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izabel.camargo\Downloads\"/>
    </mc:Choice>
  </mc:AlternateContent>
  <xr:revisionPtr revIDLastSave="0" documentId="8_{B136B4C1-852F-4CC1-A4FC-A79F2603071D}" xr6:coauthVersionLast="47" xr6:coauthVersionMax="47" xr10:uidLastSave="{00000000-0000-0000-0000-000000000000}"/>
  <bookViews>
    <workbookView xWindow="20370" yWindow="-2565" windowWidth="29040" windowHeight="15720" tabRatio="608" firstSheet="3" activeTab="7" xr2:uid="{00000000-000D-0000-FFFF-FFFF00000000}"/>
  </bookViews>
  <sheets>
    <sheet name="Índice" sheetId="20" r:id="rId1"/>
    <sheet name="Principais indicadores" sheetId="14" r:id="rId2"/>
    <sheet name="Balanço patrimonial" sheetId="1" r:id="rId3"/>
    <sheet name="Fluxo de Caixa" sheetId="7" r:id="rId4"/>
    <sheet name="DRE" sheetId="6" r:id="rId5"/>
    <sheet name="Resultados a apropriar" sheetId="10" r:id="rId6"/>
    <sheet name="Endividamento" sheetId="12" r:id="rId7"/>
    <sheet name="Lançamentos" sheetId="15" r:id="rId8"/>
    <sheet name="Vendas" sheetId="16" r:id="rId9"/>
    <sheet name="Entregas" sheetId="18" r:id="rId10"/>
    <sheet name="Estoque" sheetId="19" r:id="rId11"/>
    <sheet name="Landbank" sheetId="17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" i="15" l="1"/>
  <c r="D50" i="15"/>
  <c r="AC12" i="6"/>
  <c r="AE12" i="6"/>
  <c r="AA12" i="6"/>
  <c r="Y12" i="6"/>
  <c r="H24" i="19" l="1"/>
  <c r="H6" i="19"/>
  <c r="D24" i="19" l="1"/>
  <c r="E24" i="19"/>
  <c r="I24" i="19"/>
  <c r="J24" i="19"/>
  <c r="K24" i="19"/>
  <c r="M24" i="19"/>
  <c r="O24" i="19"/>
  <c r="Q24" i="19"/>
  <c r="S24" i="19"/>
  <c r="U24" i="19"/>
  <c r="W24" i="19"/>
  <c r="Y24" i="19"/>
  <c r="AA24" i="19"/>
  <c r="AC24" i="19"/>
  <c r="D6" i="19"/>
  <c r="E6" i="19"/>
  <c r="I6" i="19"/>
  <c r="J6" i="19"/>
  <c r="K6" i="19"/>
  <c r="M6" i="19"/>
  <c r="O6" i="19"/>
  <c r="S6" i="19"/>
  <c r="U6" i="19"/>
  <c r="W6" i="19"/>
  <c r="Y6" i="19"/>
  <c r="AA6" i="19"/>
  <c r="AC6" i="19"/>
  <c r="AC38" i="18" l="1"/>
  <c r="AC22" i="18"/>
  <c r="AC6" i="18"/>
  <c r="P18" i="17" l="1"/>
  <c r="P14" i="17"/>
  <c r="P13" i="17"/>
  <c r="P9" i="17"/>
  <c r="P8" i="17"/>
  <c r="Y32" i="18" l="1"/>
  <c r="AI38" i="18"/>
  <c r="AG38" i="18"/>
  <c r="AE38" i="18"/>
  <c r="Y38" i="18"/>
  <c r="Y28" i="18"/>
  <c r="Y16" i="18"/>
  <c r="Y12" i="18"/>
  <c r="AI22" i="18" l="1"/>
  <c r="AG22" i="18"/>
  <c r="AE22" i="18"/>
  <c r="Y22" i="18"/>
  <c r="AI6" i="18"/>
  <c r="AG6" i="18"/>
  <c r="Y6" i="18"/>
  <c r="N39" i="17" l="1"/>
  <c r="N38" i="17"/>
  <c r="N37" i="17"/>
  <c r="N36" i="17"/>
  <c r="N21" i="17"/>
  <c r="N20" i="17"/>
  <c r="N19" i="17"/>
  <c r="N18" i="17"/>
  <c r="N16" i="17"/>
  <c r="N14" i="17"/>
  <c r="N13" i="17"/>
  <c r="N9" i="17"/>
  <c r="N8" i="17"/>
  <c r="Q15" i="19" l="1"/>
  <c r="Q13" i="19"/>
  <c r="Q12" i="19"/>
  <c r="Q11" i="19"/>
  <c r="Q9" i="19"/>
  <c r="Q8" i="19"/>
  <c r="Q6" i="19" l="1"/>
  <c r="W45" i="18"/>
  <c r="W44" i="18"/>
  <c r="W38" i="18" s="1"/>
  <c r="W22" i="18" l="1"/>
  <c r="W6" i="18"/>
  <c r="W47" i="16" l="1"/>
  <c r="W46" i="16"/>
  <c r="W45" i="16"/>
  <c r="W25" i="16"/>
  <c r="W24" i="16"/>
  <c r="W23" i="16"/>
  <c r="AC50" i="16" l="1"/>
  <c r="AA50" i="16"/>
  <c r="Y50" i="16"/>
  <c r="W50" i="16"/>
  <c r="U50" i="16"/>
  <c r="AC28" i="16"/>
  <c r="AA28" i="16"/>
  <c r="Y28" i="16"/>
  <c r="W28" i="16"/>
  <c r="U28" i="16"/>
  <c r="AC6" i="16"/>
  <c r="AA6" i="16"/>
  <c r="Y6" i="16"/>
  <c r="W6" i="16"/>
  <c r="U6" i="16"/>
  <c r="Z24" i="17" l="1"/>
  <c r="X24" i="17"/>
  <c r="V24" i="17"/>
  <c r="T24" i="17"/>
  <c r="R24" i="17"/>
  <c r="P24" i="17"/>
  <c r="N24" i="17"/>
  <c r="L24" i="17"/>
  <c r="J24" i="17"/>
  <c r="F24" i="17"/>
  <c r="E24" i="17"/>
  <c r="D24" i="17"/>
  <c r="Z6" i="17"/>
  <c r="X6" i="17"/>
  <c r="T6" i="17"/>
  <c r="P6" i="17"/>
  <c r="N6" i="17"/>
  <c r="L6" i="17"/>
  <c r="J6" i="17"/>
  <c r="AI50" i="16" l="1"/>
  <c r="AI28" i="16"/>
  <c r="AI6" i="16"/>
  <c r="AI26" i="15"/>
  <c r="AG50" i="16" l="1"/>
  <c r="AE50" i="16"/>
  <c r="R50" i="16"/>
  <c r="Q50" i="16"/>
  <c r="P50" i="16"/>
  <c r="O50" i="16"/>
  <c r="L50" i="16"/>
  <c r="K50" i="16"/>
  <c r="J50" i="16"/>
  <c r="I50" i="16"/>
  <c r="F50" i="16"/>
  <c r="E50" i="16"/>
  <c r="D50" i="16"/>
  <c r="E28" i="16"/>
  <c r="F28" i="16"/>
  <c r="D28" i="16"/>
  <c r="L28" i="16"/>
  <c r="K28" i="16"/>
  <c r="J28" i="16"/>
  <c r="I28" i="16"/>
  <c r="O28" i="16"/>
  <c r="P28" i="16"/>
  <c r="Q28" i="16"/>
  <c r="R28" i="16"/>
  <c r="AG28" i="16"/>
  <c r="AE28" i="16"/>
  <c r="E6" i="16"/>
  <c r="F6" i="16"/>
  <c r="D6" i="16"/>
  <c r="J6" i="16"/>
  <c r="K6" i="16"/>
  <c r="L6" i="16"/>
  <c r="I6" i="16"/>
  <c r="P6" i="16"/>
  <c r="Q6" i="16"/>
  <c r="R6" i="16"/>
  <c r="O6" i="16"/>
  <c r="AE6" i="16"/>
  <c r="AG6" i="16"/>
  <c r="S50" i="16" l="1"/>
  <c r="G50" i="16"/>
  <c r="M50" i="16"/>
  <c r="V6" i="17"/>
  <c r="R6" i="17"/>
  <c r="AE6" i="18"/>
  <c r="AC61" i="15" l="1"/>
  <c r="AC53" i="15"/>
  <c r="AC56" i="15"/>
  <c r="AC46" i="15"/>
  <c r="AC41" i="15"/>
  <c r="AC38" i="15"/>
  <c r="AC31" i="15"/>
  <c r="AC26" i="15"/>
  <c r="AC23" i="15"/>
  <c r="AA59" i="15"/>
  <c r="AA60" i="15"/>
  <c r="AA53" i="15"/>
  <c r="AA55" i="15"/>
  <c r="AA44" i="15"/>
  <c r="AA40" i="15"/>
  <c r="AA38" i="15"/>
  <c r="AA29" i="15"/>
  <c r="AA25" i="15"/>
  <c r="AA23" i="15"/>
  <c r="F38" i="19"/>
  <c r="F37" i="19"/>
  <c r="F36" i="19"/>
  <c r="F20" i="19"/>
  <c r="F19" i="19"/>
  <c r="F18" i="19"/>
  <c r="F33" i="19"/>
  <c r="F31" i="19"/>
  <c r="F30" i="19"/>
  <c r="F29" i="19"/>
  <c r="F27" i="19"/>
  <c r="F26" i="19"/>
  <c r="F15" i="19"/>
  <c r="F13" i="19"/>
  <c r="F12" i="19"/>
  <c r="F11" i="19"/>
  <c r="F9" i="19"/>
  <c r="F8" i="19"/>
  <c r="F24" i="19" l="1"/>
  <c r="F6" i="19"/>
  <c r="W50" i="15"/>
  <c r="W25" i="15"/>
  <c r="W27" i="15"/>
  <c r="W26" i="15"/>
  <c r="AI50" i="15"/>
  <c r="AG50" i="15"/>
  <c r="AE50" i="15"/>
  <c r="AC50" i="15"/>
  <c r="AA50" i="15"/>
  <c r="Y50" i="15"/>
  <c r="AI35" i="15"/>
  <c r="AG35" i="15"/>
  <c r="AE35" i="15"/>
  <c r="AC35" i="15"/>
  <c r="AA35" i="15"/>
  <c r="Y35" i="15"/>
  <c r="W35" i="15"/>
  <c r="AI20" i="15"/>
  <c r="AG20" i="15"/>
  <c r="AE20" i="15"/>
  <c r="AC20" i="15"/>
  <c r="AA20" i="15"/>
  <c r="Y20" i="15"/>
  <c r="AI5" i="15"/>
  <c r="AG5" i="15"/>
  <c r="AE5" i="15"/>
  <c r="AC5" i="15"/>
  <c r="AA5" i="15"/>
  <c r="Y5" i="15"/>
  <c r="W5" i="15"/>
  <c r="W20" i="15" l="1"/>
  <c r="U50" i="15" l="1"/>
  <c r="U35" i="15"/>
  <c r="U20" i="15"/>
  <c r="U5" i="15"/>
  <c r="H38" i="17" l="1"/>
  <c r="H37" i="17"/>
  <c r="H36" i="17"/>
  <c r="H32" i="17"/>
  <c r="H34" i="17"/>
  <c r="H31" i="17"/>
  <c r="H27" i="17"/>
  <c r="H26" i="17"/>
  <c r="H20" i="17"/>
  <c r="H24" i="17" l="1"/>
  <c r="H19" i="17"/>
  <c r="H18" i="17"/>
  <c r="H16" i="17"/>
  <c r="H14" i="17"/>
  <c r="H13" i="17"/>
  <c r="H9" i="17"/>
  <c r="H8" i="17"/>
  <c r="H6" i="17" l="1"/>
  <c r="E60" i="1"/>
  <c r="E41" i="1"/>
  <c r="E30" i="1"/>
  <c r="E14" i="1"/>
  <c r="E8" i="1"/>
  <c r="E7" i="1" l="1"/>
  <c r="E29" i="1"/>
  <c r="E13" i="12" l="1"/>
  <c r="F13" i="12"/>
  <c r="F14" i="1" l="1"/>
  <c r="R28" i="18"/>
  <c r="R22" i="18" s="1"/>
  <c r="R12" i="18"/>
  <c r="P22" i="18"/>
  <c r="S50" i="18"/>
  <c r="S49" i="18"/>
  <c r="S48" i="18"/>
  <c r="S34" i="18"/>
  <c r="S33" i="18"/>
  <c r="S18" i="18"/>
  <c r="S17" i="18"/>
  <c r="O48" i="18"/>
  <c r="O44" i="18"/>
  <c r="S44" i="18" s="1"/>
  <c r="O41" i="18"/>
  <c r="S41" i="18" s="1"/>
  <c r="O32" i="18"/>
  <c r="S32" i="18" s="1"/>
  <c r="O28" i="18"/>
  <c r="O25" i="18"/>
  <c r="R38" i="18"/>
  <c r="P38" i="18"/>
  <c r="O16" i="18"/>
  <c r="S16" i="18" s="1"/>
  <c r="O12" i="18"/>
  <c r="S12" i="18" s="1"/>
  <c r="O9" i="18"/>
  <c r="R6" i="18"/>
  <c r="P6" i="18"/>
  <c r="S69" i="16"/>
  <c r="S68" i="16"/>
  <c r="S67" i="16"/>
  <c r="S65" i="16"/>
  <c r="S64" i="16"/>
  <c r="S63" i="16"/>
  <c r="S62" i="16"/>
  <c r="S59" i="16"/>
  <c r="S57" i="16"/>
  <c r="S56" i="16"/>
  <c r="S55" i="16"/>
  <c r="S53" i="16"/>
  <c r="S52" i="16"/>
  <c r="S47" i="16"/>
  <c r="S46" i="16"/>
  <c r="S45" i="16"/>
  <c r="S43" i="16"/>
  <c r="S42" i="16"/>
  <c r="S41" i="16"/>
  <c r="S40" i="16"/>
  <c r="S37" i="16"/>
  <c r="S35" i="16"/>
  <c r="S34" i="16"/>
  <c r="S33" i="16"/>
  <c r="S31" i="16"/>
  <c r="S30" i="16"/>
  <c r="S25" i="16"/>
  <c r="S24" i="16"/>
  <c r="S23" i="16"/>
  <c r="S21" i="16"/>
  <c r="S20" i="16"/>
  <c r="S19" i="16"/>
  <c r="S18" i="16"/>
  <c r="S15" i="16"/>
  <c r="S13" i="16"/>
  <c r="S12" i="16"/>
  <c r="S11" i="16"/>
  <c r="S9" i="16"/>
  <c r="S8" i="16"/>
  <c r="O6" i="18" l="1"/>
  <c r="S6" i="18" s="1"/>
  <c r="O22" i="18"/>
  <c r="S22" i="18" s="1"/>
  <c r="S25" i="18"/>
  <c r="O38" i="18"/>
  <c r="S38" i="18" s="1"/>
  <c r="S9" i="18"/>
  <c r="S28" i="18"/>
  <c r="M69" i="16" l="1"/>
  <c r="M68" i="16"/>
  <c r="M67" i="16"/>
  <c r="M65" i="16"/>
  <c r="M64" i="16"/>
  <c r="M63" i="16"/>
  <c r="M62" i="16"/>
  <c r="M59" i="16"/>
  <c r="M57" i="16"/>
  <c r="M56" i="16"/>
  <c r="M55" i="16"/>
  <c r="M53" i="16"/>
  <c r="M52" i="16"/>
  <c r="M47" i="16"/>
  <c r="M46" i="16"/>
  <c r="M45" i="16"/>
  <c r="M43" i="16"/>
  <c r="M42" i="16"/>
  <c r="M41" i="16"/>
  <c r="M40" i="16"/>
  <c r="M37" i="16"/>
  <c r="M35" i="16"/>
  <c r="M34" i="16"/>
  <c r="M33" i="16"/>
  <c r="M31" i="16"/>
  <c r="M30" i="16"/>
  <c r="M24" i="16"/>
  <c r="M25" i="16"/>
  <c r="M23" i="16"/>
  <c r="M19" i="16"/>
  <c r="M20" i="16"/>
  <c r="M21" i="16"/>
  <c r="M18" i="16"/>
  <c r="M9" i="16"/>
  <c r="M11" i="16"/>
  <c r="M12" i="16"/>
  <c r="M13" i="16"/>
  <c r="M15" i="16"/>
  <c r="M8" i="16"/>
  <c r="P53" i="15"/>
  <c r="P50" i="15" s="1"/>
  <c r="O61" i="15"/>
  <c r="S61" i="15" s="1"/>
  <c r="O59" i="15"/>
  <c r="S59" i="15" s="1"/>
  <c r="O56" i="15"/>
  <c r="S56" i="15" s="1"/>
  <c r="O53" i="15"/>
  <c r="S62" i="15"/>
  <c r="S60" i="15"/>
  <c r="S55" i="15"/>
  <c r="S47" i="15"/>
  <c r="S45" i="15"/>
  <c r="S40" i="15"/>
  <c r="P38" i="15"/>
  <c r="P35" i="15" s="1"/>
  <c r="O46" i="15"/>
  <c r="S46" i="15" s="1"/>
  <c r="O44" i="15"/>
  <c r="S44" i="15" s="1"/>
  <c r="O41" i="15"/>
  <c r="S41" i="15" s="1"/>
  <c r="O38" i="15"/>
  <c r="S30" i="15"/>
  <c r="S32" i="15"/>
  <c r="S15" i="15"/>
  <c r="S16" i="15"/>
  <c r="S17" i="15"/>
  <c r="S14" i="15"/>
  <c r="S8" i="15"/>
  <c r="S10" i="15"/>
  <c r="S11" i="15"/>
  <c r="O31" i="15"/>
  <c r="S31" i="15" s="1"/>
  <c r="O29" i="15"/>
  <c r="S29" i="15" s="1"/>
  <c r="O26" i="15"/>
  <c r="S26" i="15" s="1"/>
  <c r="O23" i="15"/>
  <c r="R50" i="15"/>
  <c r="Q50" i="15"/>
  <c r="R35" i="15"/>
  <c r="Q35" i="15"/>
  <c r="R20" i="15"/>
  <c r="Q20" i="15"/>
  <c r="P20" i="15"/>
  <c r="R5" i="15"/>
  <c r="Q5" i="15"/>
  <c r="P5" i="15"/>
  <c r="O5" i="15"/>
  <c r="I5" i="15"/>
  <c r="M40" i="18"/>
  <c r="M41" i="18"/>
  <c r="M44" i="18"/>
  <c r="M45" i="18"/>
  <c r="M46" i="18"/>
  <c r="M48" i="18"/>
  <c r="M49" i="18"/>
  <c r="M50" i="18"/>
  <c r="M24" i="18"/>
  <c r="M25" i="18"/>
  <c r="M28" i="18"/>
  <c r="M29" i="18"/>
  <c r="M30" i="18"/>
  <c r="M32" i="18"/>
  <c r="M33" i="18"/>
  <c r="M35" i="18"/>
  <c r="M16" i="18"/>
  <c r="M17" i="18"/>
  <c r="M19" i="18"/>
  <c r="M9" i="18"/>
  <c r="M12" i="18"/>
  <c r="M13" i="18"/>
  <c r="M14" i="18"/>
  <c r="M8" i="18"/>
  <c r="G6" i="18"/>
  <c r="S38" i="15" l="1"/>
  <c r="S35" i="15" s="1"/>
  <c r="S28" i="16"/>
  <c r="O35" i="15"/>
  <c r="S6" i="16"/>
  <c r="O20" i="15"/>
  <c r="S53" i="15"/>
  <c r="S50" i="15" s="1"/>
  <c r="S5" i="15"/>
  <c r="S23" i="15"/>
  <c r="S20" i="15" s="1"/>
  <c r="O50" i="15"/>
  <c r="L38" i="18"/>
  <c r="K38" i="18"/>
  <c r="J38" i="18"/>
  <c r="I38" i="18"/>
  <c r="L22" i="18"/>
  <c r="K22" i="18"/>
  <c r="J22" i="18"/>
  <c r="I22" i="18"/>
  <c r="L6" i="18"/>
  <c r="K6" i="18"/>
  <c r="J6" i="18"/>
  <c r="I6" i="18"/>
  <c r="M38" i="18" l="1"/>
  <c r="M6" i="18"/>
  <c r="M22" i="18"/>
  <c r="G69" i="16" l="1"/>
  <c r="G68" i="16"/>
  <c r="G67" i="16"/>
  <c r="G65" i="16"/>
  <c r="G64" i="16"/>
  <c r="G63" i="16"/>
  <c r="G62" i="16"/>
  <c r="G59" i="16"/>
  <c r="G57" i="16"/>
  <c r="G56" i="16"/>
  <c r="G55" i="16"/>
  <c r="G53" i="16"/>
  <c r="G52" i="16"/>
  <c r="G47" i="16"/>
  <c r="G46" i="16"/>
  <c r="G45" i="16"/>
  <c r="G43" i="16"/>
  <c r="G42" i="16"/>
  <c r="G37" i="16"/>
  <c r="G35" i="16"/>
  <c r="G34" i="16"/>
  <c r="G33" i="16"/>
  <c r="G31" i="16"/>
  <c r="G30" i="16"/>
  <c r="G23" i="16"/>
  <c r="G24" i="16"/>
  <c r="G25" i="16"/>
  <c r="G20" i="16"/>
  <c r="G21" i="16"/>
  <c r="G13" i="16"/>
  <c r="G15" i="16"/>
  <c r="G12" i="16"/>
  <c r="G11" i="16"/>
  <c r="G9" i="16"/>
  <c r="G8" i="16"/>
  <c r="E41" i="16" l="1"/>
  <c r="G41" i="16" s="1"/>
  <c r="E40" i="16"/>
  <c r="G40" i="16" s="1"/>
  <c r="E19" i="16"/>
  <c r="G19" i="16" s="1"/>
  <c r="E18" i="16"/>
  <c r="G18" i="16" s="1"/>
  <c r="K59" i="15" l="1"/>
  <c r="K53" i="15"/>
  <c r="M53" i="15" s="1"/>
  <c r="K44" i="15"/>
  <c r="M44" i="15" s="1"/>
  <c r="K38" i="15"/>
  <c r="M38" i="15" s="1"/>
  <c r="K29" i="15"/>
  <c r="M29" i="15" s="1"/>
  <c r="K23" i="15"/>
  <c r="K20" i="15" s="1"/>
  <c r="J35" i="15"/>
  <c r="M62" i="15"/>
  <c r="M59" i="15"/>
  <c r="M55" i="15"/>
  <c r="M47" i="15"/>
  <c r="M40" i="15"/>
  <c r="M32" i="15"/>
  <c r="M30" i="15"/>
  <c r="M25" i="15"/>
  <c r="M8" i="15"/>
  <c r="M10" i="15"/>
  <c r="M11" i="15"/>
  <c r="M14" i="15"/>
  <c r="M15" i="15"/>
  <c r="M17" i="15"/>
  <c r="I60" i="15"/>
  <c r="M60" i="15" s="1"/>
  <c r="I56" i="15"/>
  <c r="M56" i="15" s="1"/>
  <c r="L35" i="15"/>
  <c r="L50" i="15"/>
  <c r="J50" i="15"/>
  <c r="I26" i="15"/>
  <c r="I20" i="15" s="1"/>
  <c r="I45" i="15"/>
  <c r="M45" i="15" s="1"/>
  <c r="I41" i="15"/>
  <c r="L20" i="15"/>
  <c r="J20" i="15"/>
  <c r="L5" i="15"/>
  <c r="K5" i="15"/>
  <c r="J5" i="15"/>
  <c r="E6" i="17"/>
  <c r="F6" i="17"/>
  <c r="D6" i="17"/>
  <c r="K50" i="15" l="1"/>
  <c r="I35" i="15"/>
  <c r="M41" i="15"/>
  <c r="M23" i="15"/>
  <c r="I50" i="15"/>
  <c r="M50" i="15" s="1"/>
  <c r="M26" i="15"/>
  <c r="K35" i="15"/>
  <c r="M20" i="15"/>
  <c r="M5" i="15"/>
  <c r="D38" i="18"/>
  <c r="G38" i="18"/>
  <c r="F38" i="18"/>
  <c r="E38" i="18"/>
  <c r="G22" i="18"/>
  <c r="F22" i="18"/>
  <c r="E22" i="18"/>
  <c r="D22" i="18"/>
  <c r="E6" i="18"/>
  <c r="F6" i="18"/>
  <c r="D6" i="18"/>
  <c r="M28" i="16" l="1"/>
  <c r="M6" i="16"/>
  <c r="M35" i="15"/>
  <c r="G28" i="16"/>
  <c r="G6" i="16"/>
  <c r="BU20" i="14"/>
  <c r="BO20" i="14"/>
  <c r="BI20" i="14"/>
  <c r="BC20" i="14"/>
  <c r="AW20" i="14"/>
  <c r="AK20" i="14"/>
  <c r="AE20" i="14"/>
  <c r="S20" i="14"/>
  <c r="M20" i="14"/>
  <c r="E20" i="14"/>
  <c r="F20" i="14"/>
  <c r="G20" i="14"/>
  <c r="D20" i="14"/>
  <c r="E14" i="14"/>
  <c r="F14" i="14"/>
  <c r="G14" i="14"/>
  <c r="D14" i="14"/>
  <c r="D9" i="14"/>
  <c r="E9" i="14"/>
  <c r="F9" i="14"/>
  <c r="G9" i="14"/>
  <c r="F6" i="10"/>
  <c r="E6" i="10"/>
  <c r="F73" i="7" l="1"/>
  <c r="E73" i="7"/>
  <c r="F69" i="7"/>
  <c r="E69" i="7"/>
  <c r="G8" i="1"/>
  <c r="G14" i="1"/>
  <c r="F8" i="1"/>
  <c r="G30" i="1"/>
  <c r="F30" i="1"/>
  <c r="G41" i="1"/>
  <c r="F41" i="1"/>
  <c r="G29" i="1" l="1"/>
  <c r="F29" i="1"/>
  <c r="F7" i="1"/>
  <c r="G7" i="1"/>
  <c r="G56" i="15" l="1"/>
  <c r="G61" i="15"/>
  <c r="G60" i="15"/>
  <c r="G57" i="15"/>
  <c r="G55" i="15"/>
  <c r="G53" i="15"/>
  <c r="G46" i="15"/>
  <c r="G45" i="15"/>
  <c r="G42" i="15"/>
  <c r="G40" i="15"/>
  <c r="G38" i="15"/>
  <c r="G31" i="15"/>
  <c r="G30" i="15"/>
  <c r="G27" i="15"/>
  <c r="G25" i="15"/>
  <c r="G23" i="15"/>
  <c r="G15" i="15"/>
  <c r="G16" i="15"/>
  <c r="G14" i="15"/>
  <c r="G10" i="15"/>
  <c r="G11" i="15"/>
  <c r="G12" i="15"/>
  <c r="G8" i="15"/>
  <c r="G59" i="15"/>
  <c r="F50" i="15"/>
  <c r="E50" i="15"/>
  <c r="G44" i="15"/>
  <c r="E35" i="15"/>
  <c r="G50" i="15" l="1"/>
  <c r="G41" i="15"/>
  <c r="F35" i="15" l="1"/>
  <c r="G35" i="15" s="1"/>
  <c r="F20" i="15"/>
  <c r="E20" i="15"/>
  <c r="D29" i="15"/>
  <c r="G29" i="15" s="1"/>
  <c r="D26" i="15"/>
  <c r="D5" i="15"/>
  <c r="F5" i="15"/>
  <c r="E5" i="15"/>
  <c r="G5" i="15" l="1"/>
  <c r="D20" i="15"/>
  <c r="G20" i="15" s="1"/>
  <c r="G26" i="15"/>
</calcChain>
</file>

<file path=xl/sharedStrings.xml><?xml version="1.0" encoding="utf-8"?>
<sst xmlns="http://schemas.openxmlformats.org/spreadsheetml/2006/main" count="2397" uniqueCount="440">
  <si>
    <t>Consolidado</t>
  </si>
  <si>
    <t/>
  </si>
  <si>
    <t>ATIVO</t>
  </si>
  <si>
    <t>-</t>
  </si>
  <si>
    <t>PASSIVO</t>
  </si>
  <si>
    <t>1T08</t>
  </si>
  <si>
    <t>2T08</t>
  </si>
  <si>
    <t>3T08</t>
  </si>
  <si>
    <t>4T08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</si>
  <si>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</si>
  <si>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</si>
  <si>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</si>
  <si>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</si>
  <si>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</si>
  <si>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</si>
  <si>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</si>
  <si>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</si>
  <si>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</si>
  <si>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</si>
  <si>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</si>
  <si>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</si>
  <si>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</si>
  <si>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</si>
  <si>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</si>
  <si>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</si>
  <si>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</si>
  <si>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</si>
  <si>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</si>
  <si>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</si>
  <si>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</si>
  <si>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</si>
  <si>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</si>
  <si>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</si>
  <si>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</si>
  <si>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</si>
  <si>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</si>
  <si>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</si>
  <si>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</si>
  <si>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FLUXO DE CAIXA</t>
  </si>
  <si>
    <t>¹ Incluso no custo encargos financeiros referentes aos juros das debêntures</t>
  </si>
  <si>
    <t>Receita Líquida a Apropriar</t>
  </si>
  <si>
    <t>Debêntures</t>
  </si>
  <si>
    <t>Curto Prazo</t>
  </si>
  <si>
    <t>Longo Prazo</t>
  </si>
  <si>
    <t>Endividamento Total</t>
  </si>
  <si>
    <t>Dívida Líquida</t>
  </si>
  <si>
    <t>Financiamento de Obra (SFH)</t>
  </si>
  <si>
    <t>Dívida Líquida (ex-SFH)</t>
  </si>
  <si>
    <t>Patrimônio Líquido Consolidado</t>
  </si>
  <si>
    <t>Patrimônio Líquido Controladora</t>
  </si>
  <si>
    <t>ENDIVIDAMENTO</t>
  </si>
  <si>
    <t>RESULTADOS A APROPRIAR</t>
  </si>
  <si>
    <t>INDICADORES</t>
  </si>
  <si>
    <t xml:space="preserve">Lançamentos </t>
  </si>
  <si>
    <t>VGV Total</t>
  </si>
  <si>
    <t>VGV Helbor</t>
  </si>
  <si>
    <t>Vendas Contratadas</t>
  </si>
  <si>
    <t>Vendas Contratadas Totais</t>
  </si>
  <si>
    <t>Vendas Contratadas Helbor</t>
  </si>
  <si>
    <t>Estoque Helbor</t>
  </si>
  <si>
    <t xml:space="preserve">Entregas </t>
  </si>
  <si>
    <t>Destaques Financeiros</t>
  </si>
  <si>
    <t>N.A</t>
  </si>
  <si>
    <t>Em R$ mil</t>
  </si>
  <si>
    <t>Investimentos</t>
  </si>
  <si>
    <t>Aplicações financeiras</t>
  </si>
  <si>
    <t>DEMONSTRAÇÃO DE RESULTADOS</t>
  </si>
  <si>
    <t>2T21</t>
  </si>
  <si>
    <t>3T21</t>
  </si>
  <si>
    <t>Participação Helbor (%)</t>
  </si>
  <si>
    <t xml:space="preserve">VGV Total  </t>
  </si>
  <si>
    <t xml:space="preserve">VGV Helbor  </t>
  </si>
  <si>
    <t>Margem Bruta (%)</t>
  </si>
  <si>
    <t>DGA / Receita Líquida (%)</t>
  </si>
  <si>
    <t>ROE Controladora (%)</t>
  </si>
  <si>
    <r>
      <t xml:space="preserve">ROAE Consolidado UDM (%) </t>
    </r>
    <r>
      <rPr>
        <sz val="11"/>
        <color theme="0"/>
        <rFont val="Calibri"/>
        <family val="2"/>
        <scheme val="minor"/>
      </rPr>
      <t>1</t>
    </r>
  </si>
  <si>
    <r>
      <t xml:space="preserve">Lucro por ação (R$) </t>
    </r>
    <r>
      <rPr>
        <sz val="11"/>
        <color theme="0"/>
        <rFont val="Calibri"/>
        <family val="2"/>
        <scheme val="minor"/>
      </rPr>
      <t>2</t>
    </r>
  </si>
  <si>
    <t>Empréstimos</t>
  </si>
  <si>
    <t>Disponibilidades</t>
  </si>
  <si>
    <t xml:space="preserve"> Custos das Unidades Vendidas a Apropriar ¹</t>
  </si>
  <si>
    <t xml:space="preserve"> Resultado a Apropriar</t>
  </si>
  <si>
    <t xml:space="preserve"> Margem a Apropriar (%)</t>
  </si>
  <si>
    <t>TOTAL DO ATIVO</t>
  </si>
  <si>
    <t>TOTAL DO ATIVO CIRCULANTE</t>
  </si>
  <si>
    <t>Caixa e equivalentes a caixa</t>
  </si>
  <si>
    <t>Contas a receber</t>
  </si>
  <si>
    <t>Imóveis a comercializar</t>
  </si>
  <si>
    <t>Outros ativos</t>
  </si>
  <si>
    <t>TOTAL DO ATIVO NÃO CIRCULANTE</t>
  </si>
  <si>
    <t>Imobilizado em Operação</t>
  </si>
  <si>
    <t>TOTAL DO PASSIVO E PATRIMÔNIO LÍQUIDO</t>
  </si>
  <si>
    <t>TOTAL DO PASSIVO CIRCULANTE</t>
  </si>
  <si>
    <t>Empréstimos, financiamentos e debêntures</t>
  </si>
  <si>
    <t>Tributos diferidos</t>
  </si>
  <si>
    <t>TOTAL DO PASSIVO NÃO CIRCULANTE</t>
  </si>
  <si>
    <t>TOTAL DO PATRIMÔNIO LÍQUIDO</t>
  </si>
  <si>
    <t>Participação de acionistas não controladores</t>
  </si>
  <si>
    <t>Propriedades para investimento</t>
  </si>
  <si>
    <t>4T21</t>
  </si>
  <si>
    <t>31/012/2021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</si>
  <si>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</si>
  <si>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</si>
  <si>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</si>
  <si>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</si>
  <si>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</si>
  <si>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</si>
  <si>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</si>
  <si>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</si>
  <si>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</si>
  <si>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</si>
  <si>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</si>
  <si>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4T24</t>
  </si>
  <si>
    <t>1T25</t>
  </si>
  <si>
    <t>Empréstimos_LP</t>
  </si>
  <si>
    <t>Partes relacionadas</t>
  </si>
  <si>
    <t>Depósitos judiciais</t>
  </si>
  <si>
    <t>Despesas com vendas a apropriar</t>
  </si>
  <si>
    <t>Imobilizado</t>
  </si>
  <si>
    <t>Fornecedores</t>
  </si>
  <si>
    <t>Obrigações trabalhistas e tributárias</t>
  </si>
  <si>
    <t xml:space="preserve">   Passivo a descoberto</t>
  </si>
  <si>
    <t>Adiantamento de clientes</t>
  </si>
  <si>
    <t xml:space="preserve">   Contas a pagar por aquisição de imóveis</t>
  </si>
  <si>
    <t>Partes Relacionadas</t>
  </si>
  <si>
    <t>Dividendos a pagar</t>
  </si>
  <si>
    <t>Contas a pagar</t>
  </si>
  <si>
    <t>Provisão para contingências</t>
  </si>
  <si>
    <t>Capital social</t>
  </si>
  <si>
    <t>(-) Gasto com oferta pública de ações</t>
  </si>
  <si>
    <t>Ações em Tesouraria</t>
  </si>
  <si>
    <t>Ajuste de avaliação patrimonial</t>
  </si>
  <si>
    <t>Reserva Legal</t>
  </si>
  <si>
    <t>Reserva de Lucro</t>
  </si>
  <si>
    <t xml:space="preserve">Lucros e Prejuizos acumulados </t>
  </si>
  <si>
    <t>Fluxo operacional</t>
  </si>
  <si>
    <t>Lucro antes do imposto de renda e contribuição social</t>
  </si>
  <si>
    <t>Ajustes por:</t>
  </si>
  <si>
    <t xml:space="preserve">   (+) Depreciação e Amortização</t>
  </si>
  <si>
    <t>Ajuste a Valor Presente</t>
  </si>
  <si>
    <t>Provisão para rescisões de contratos de clientes</t>
  </si>
  <si>
    <t>Provisão para perda na realização de imóveis</t>
  </si>
  <si>
    <t>Tributos diferidos (PIS e COFINS)</t>
  </si>
  <si>
    <t>Apropriação de encargos sobre financiamentos</t>
  </si>
  <si>
    <t>Encargos financeiros sobre financiamentos amortizados (capitalizados)</t>
  </si>
  <si>
    <t xml:space="preserve">Apropriação de encargos financeiros sobre mútuo </t>
  </si>
  <si>
    <t>Resultado de equivalência patrimonial</t>
  </si>
  <si>
    <t>Variação dos ativos e passivos</t>
  </si>
  <si>
    <t>Contas a receber de clientes</t>
  </si>
  <si>
    <t xml:space="preserve">Imóveis destinados à venda </t>
  </si>
  <si>
    <t>Tributos a recuperar</t>
  </si>
  <si>
    <t>Contas a receber de partes relacionadas</t>
  </si>
  <si>
    <t>Contas a pagar de partes relacionadas</t>
  </si>
  <si>
    <t>Credores por imóveis compromissados</t>
  </si>
  <si>
    <t>Imposto de renda e contribuição social pagos</t>
  </si>
  <si>
    <t>Pagamento de juros sobre empréstimos e financiamentos</t>
  </si>
  <si>
    <t>Ajuste a valor justo propriedades para investimentos</t>
  </si>
  <si>
    <t>Apropriação do Programa de opções de compra de ações</t>
  </si>
  <si>
    <t>Variação em investimentos</t>
  </si>
  <si>
    <t>Variação em ativos e passivos operacionais</t>
  </si>
  <si>
    <t>Fluxo de caixa das atividades de investimentos</t>
  </si>
  <si>
    <t>Acréscimos em investimentos</t>
  </si>
  <si>
    <t>Diminuição em Investimentos</t>
  </si>
  <si>
    <t>Propriedades para investimentos</t>
  </si>
  <si>
    <t>Variação do Intangível</t>
  </si>
  <si>
    <t>Variação do ativo imobilizado</t>
  </si>
  <si>
    <t>Aplicações Financeiras</t>
  </si>
  <si>
    <t>Aplicações financeiras (Cepac)</t>
  </si>
  <si>
    <t>Caixa líquido utilizado pelas atividades de investimento</t>
  </si>
  <si>
    <t>Fluxo de caixa das atividades de financiamentos</t>
  </si>
  <si>
    <t>Captação de empréstimos e financiamentos</t>
  </si>
  <si>
    <t>Conta corrente com parceiros nos empreendimentos</t>
  </si>
  <si>
    <t>Empréstimos e mútuos</t>
  </si>
  <si>
    <t>Recebimento de empréstimos e mútuos principal</t>
  </si>
  <si>
    <t xml:space="preserve">  Pagamentos de principal dos empréstimos e financiamentos</t>
  </si>
  <si>
    <t>Pagamento de dividendos</t>
  </si>
  <si>
    <t>Integralização de capital pela emissão de novas ações</t>
  </si>
  <si>
    <t>Despesas com Oferta Pública de ações</t>
  </si>
  <si>
    <t>Variação débitos com participantes em SCPs</t>
  </si>
  <si>
    <t xml:space="preserve">Variação das participações minoritárias </t>
  </si>
  <si>
    <t>Contas a pagar a partes relacionadas</t>
  </si>
  <si>
    <t>Caixa líquido proveniente das (utilizado nas) atividades operacionais</t>
  </si>
  <si>
    <t>Caixa líquido gerado pelas atividades de financiamento com terceiros</t>
  </si>
  <si>
    <t>Aumento (redução) de Caixa e Equivalentes de Caixa</t>
  </si>
  <si>
    <t xml:space="preserve"> Caixa e Equivalentes de Caixa</t>
  </si>
  <si>
    <t xml:space="preserve">   No início do exercício</t>
  </si>
  <si>
    <t xml:space="preserve">   No fim do exercício</t>
  </si>
  <si>
    <t xml:space="preserve">  Valor justo de propriedades para investimento</t>
  </si>
  <si>
    <t xml:space="preserve">  Provisão para demandas judiciais</t>
  </si>
  <si>
    <t xml:space="preserve">  Partes relacionadas, líquidas</t>
  </si>
  <si>
    <t>Receita líquida</t>
  </si>
  <si>
    <t>Custos dos imóveis vendidos</t>
  </si>
  <si>
    <t>Lucro bruto</t>
  </si>
  <si>
    <t>Despesas e receitas:</t>
  </si>
  <si>
    <t xml:space="preserve">     Despesas gerais e administrativas</t>
  </si>
  <si>
    <t xml:space="preserve">     Despesas comerciais</t>
  </si>
  <si>
    <t xml:space="preserve">     Despesas tributárias</t>
  </si>
  <si>
    <t xml:space="preserve">     Equivalência patrimonial</t>
  </si>
  <si>
    <t>Resultado antes do resultado financeiro</t>
  </si>
  <si>
    <t>Resultado financeiro:</t>
  </si>
  <si>
    <t xml:space="preserve">     Despesas financeiras</t>
  </si>
  <si>
    <t xml:space="preserve">     Receitas financeiras</t>
  </si>
  <si>
    <t>Lucro antes do imposto de renda e da contribuição social</t>
  </si>
  <si>
    <t xml:space="preserve">     Imposto de renda e contribuição social:</t>
  </si>
  <si>
    <t xml:space="preserve">     Correntes</t>
  </si>
  <si>
    <t xml:space="preserve">     Diferidos</t>
  </si>
  <si>
    <t>Lucro líquido do período</t>
  </si>
  <si>
    <t>Lucro líquido do período atribuivel à:</t>
  </si>
  <si>
    <t xml:space="preserve">     Acionistas controladores</t>
  </si>
  <si>
    <t xml:space="preserve">     Acionistas não controladores</t>
  </si>
  <si>
    <t xml:space="preserve">     Outras receitas (despesas) líquidas</t>
  </si>
  <si>
    <t>CRI com estoque</t>
  </si>
  <si>
    <t>Margem Líquida Controlador (%)</t>
  </si>
  <si>
    <t>Programa de opções de compra de ações</t>
  </si>
  <si>
    <t>2T25</t>
  </si>
  <si>
    <t>Consolidated</t>
  </si>
  <si>
    <t>TOTAL ASSETS</t>
  </si>
  <si>
    <t>CURRENT ASSETS</t>
  </si>
  <si>
    <t>Cash and Cash equivalents</t>
  </si>
  <si>
    <t>3T25</t>
  </si>
  <si>
    <t>Médio Alto</t>
  </si>
  <si>
    <t xml:space="preserve">Alto </t>
  </si>
  <si>
    <t>Médio</t>
  </si>
  <si>
    <t>Econômico</t>
  </si>
  <si>
    <t>Por Segmento</t>
  </si>
  <si>
    <t>Empreendimentos lançados</t>
  </si>
  <si>
    <t>Por Região</t>
  </si>
  <si>
    <t>São Paulo - SP</t>
  </si>
  <si>
    <t xml:space="preserve">Mogi das Cruzes - SP </t>
  </si>
  <si>
    <t>Outros</t>
  </si>
  <si>
    <t>Unidades lançadas</t>
  </si>
  <si>
    <t>TOTAL</t>
  </si>
  <si>
    <t>VGV Total (R$ mil)</t>
  </si>
  <si>
    <t>Developments launched</t>
  </si>
  <si>
    <t>Per segment</t>
  </si>
  <si>
    <t>High</t>
  </si>
  <si>
    <t>Medium high</t>
  </si>
  <si>
    <t>Economic</t>
  </si>
  <si>
    <t>São Paulo - Other cities</t>
  </si>
  <si>
    <t>Others</t>
  </si>
  <si>
    <t>Per region</t>
  </si>
  <si>
    <t>9M25</t>
  </si>
  <si>
    <t>PATRIMÔNIO LÍQUIDO</t>
  </si>
  <si>
    <t>TOTAL DO PATROMÔNIO LÍQUIDO</t>
  </si>
  <si>
    <r>
      <t xml:space="preserve">Endividamento </t>
    </r>
    <r>
      <rPr>
        <sz val="11"/>
        <color theme="1"/>
        <rFont val="Calibri"/>
        <family val="2"/>
        <scheme val="minor"/>
      </rPr>
      <t>Total</t>
    </r>
  </si>
  <si>
    <t>Unidades vendidas</t>
  </si>
  <si>
    <t>Unidades totais</t>
  </si>
  <si>
    <t>Altíssimo</t>
  </si>
  <si>
    <t>Ultra high</t>
  </si>
  <si>
    <t>Comercial</t>
  </si>
  <si>
    <t>Commercial</t>
  </si>
  <si>
    <t>Medium</t>
  </si>
  <si>
    <t>R$ thousand</t>
  </si>
  <si>
    <t>INDICATORS</t>
  </si>
  <si>
    <t>Launches</t>
  </si>
  <si>
    <t>Total PSV</t>
  </si>
  <si>
    <t>Helbor PSV</t>
  </si>
  <si>
    <t>Helbor ownership (%)</t>
  </si>
  <si>
    <t>Contracted sales</t>
  </si>
  <si>
    <t>Total contracted sales</t>
  </si>
  <si>
    <t>Helbor contarcted sales</t>
  </si>
  <si>
    <t>Helbor inventory</t>
  </si>
  <si>
    <t>Deliveries</t>
  </si>
  <si>
    <t>Helbor Ownership (%)</t>
  </si>
  <si>
    <t>Financial highlights</t>
  </si>
  <si>
    <t>Gross margin (%)</t>
  </si>
  <si>
    <t>Net Margin - Controlling Shareholder (%)</t>
  </si>
  <si>
    <t>G&amp;A / Net revenue</t>
  </si>
  <si>
    <t>Consolidated LTM ROAE (%)</t>
  </si>
  <si>
    <t>Earnings per share</t>
  </si>
  <si>
    <t>Por tipo de venda</t>
  </si>
  <si>
    <t>Pronto</t>
  </si>
  <si>
    <t>Em construção</t>
  </si>
  <si>
    <t>Lançamento</t>
  </si>
  <si>
    <t>CASH FLOW</t>
  </si>
  <si>
    <t>Sudeste</t>
  </si>
  <si>
    <t>Sul</t>
  </si>
  <si>
    <t>Nordeste</t>
  </si>
  <si>
    <t>Centro-Oeste</t>
  </si>
  <si>
    <t>R$ mil</t>
  </si>
  <si>
    <t>Southeast</t>
  </si>
  <si>
    <t>South</t>
  </si>
  <si>
    <t>Northeast</t>
  </si>
  <si>
    <t>Concluded</t>
  </si>
  <si>
    <t>Under construction</t>
  </si>
  <si>
    <t>Midwest</t>
  </si>
  <si>
    <t>2024</t>
  </si>
  <si>
    <t xml:space="preserve"> -</t>
  </si>
  <si>
    <t>30/09/2025</t>
  </si>
  <si>
    <t>30/06/2025</t>
  </si>
  <si>
    <t>31/03/2025</t>
  </si>
  <si>
    <t>VGV Helbor (R$ mil)</t>
  </si>
  <si>
    <t>Hotel</t>
  </si>
  <si>
    <t>Médio baixo</t>
  </si>
  <si>
    <t>Loteamento</t>
  </si>
  <si>
    <t>2017</t>
  </si>
  <si>
    <t>São Paulo - Outras cidades</t>
  </si>
  <si>
    <t>n/a</t>
  </si>
  <si>
    <t>Mall</t>
  </si>
  <si>
    <t>Net revenue</t>
  </si>
  <si>
    <t>Cost os real estate sold and services provided</t>
  </si>
  <si>
    <t>Gross profit</t>
  </si>
  <si>
    <t>Commercial expenses</t>
  </si>
  <si>
    <t>Tax expenses</t>
  </si>
  <si>
    <t>Equity Accouting</t>
  </si>
  <si>
    <t>Other income and expenses</t>
  </si>
  <si>
    <t>Result before financial result</t>
  </si>
  <si>
    <t>Financial expenses</t>
  </si>
  <si>
    <t>Financial income</t>
  </si>
  <si>
    <t>Income (loss) before income tax and social contribution</t>
  </si>
  <si>
    <t>Current</t>
  </si>
  <si>
    <t>Deferred</t>
  </si>
  <si>
    <t>Profit (loss) for the year</t>
  </si>
  <si>
    <t>Profit (loss) for the year attributable to:</t>
  </si>
  <si>
    <t>Income tax and social contribution:</t>
  </si>
  <si>
    <t>Financial result:</t>
  </si>
  <si>
    <t>Controlling shareholders</t>
  </si>
  <si>
    <t>Non-controlling Shareholders</t>
  </si>
  <si>
    <t>INCOME STATEMENT</t>
  </si>
  <si>
    <t>General and administrative expenses</t>
  </si>
  <si>
    <t>Revenues and expenses</t>
  </si>
  <si>
    <t>BACKLOG RESULTS</t>
  </si>
  <si>
    <t>Backlog revenues</t>
  </si>
  <si>
    <t>Costs of sold units to be recognized</t>
  </si>
  <si>
    <t>Backlog results</t>
  </si>
  <si>
    <t>Backlog margin (%)</t>
  </si>
  <si>
    <t>Securities</t>
  </si>
  <si>
    <t>Accounts receivable</t>
  </si>
  <si>
    <t>Real estate for sale</t>
  </si>
  <si>
    <t>Other assets</t>
  </si>
  <si>
    <t>NON-CURRENT ASSETS</t>
  </si>
  <si>
    <t>Related parties</t>
  </si>
  <si>
    <t>Judicial deposits</t>
  </si>
  <si>
    <t>Investments</t>
  </si>
  <si>
    <t>Assets for investments</t>
  </si>
  <si>
    <t>Fixed and intangible assets</t>
  </si>
  <si>
    <t>TOTAL CURRENT LIABILITIES</t>
  </si>
  <si>
    <t>Loans, financing and debentures</t>
  </si>
  <si>
    <t>Suppliers</t>
  </si>
  <si>
    <t>Labor and tax obligations</t>
  </si>
  <si>
    <t>Negative equity (deficit)</t>
  </si>
  <si>
    <t>Deferred taxes</t>
  </si>
  <si>
    <t>Costumes advances</t>
  </si>
  <si>
    <t>Accounts payable for property acquisitions</t>
  </si>
  <si>
    <t>Accounts payable</t>
  </si>
  <si>
    <t>Dividends payable</t>
  </si>
  <si>
    <t>TOTAL NON-CURRENT LIABILITIES</t>
  </si>
  <si>
    <t>Provision for contingencies</t>
  </si>
  <si>
    <t>TOTAL EQUITY</t>
  </si>
  <si>
    <t>TOTAL LIABILITIES AND EQUITY</t>
  </si>
  <si>
    <t>Capital</t>
  </si>
  <si>
    <t>(-) Public offering expenses</t>
  </si>
  <si>
    <t>Treasury shares</t>
  </si>
  <si>
    <t>Stock option plan</t>
  </si>
  <si>
    <t>Asset revaluation adjustment</t>
  </si>
  <si>
    <t>Legal reserve</t>
  </si>
  <si>
    <t>Profit reserve</t>
  </si>
  <si>
    <t>Retained earnings (losses)</t>
  </si>
  <si>
    <t>Non-controlling interests</t>
  </si>
  <si>
    <t>EQUITY</t>
  </si>
  <si>
    <t>Operating cash flow</t>
  </si>
  <si>
    <t>Profit before income tax and social contribution</t>
  </si>
  <si>
    <t>Adjustments for:</t>
  </si>
  <si>
    <t>(+) Depreciation and Amortization</t>
  </si>
  <si>
    <t>Present Value Adjustment</t>
  </si>
  <si>
    <t>Provision for contract termination with customers</t>
  </si>
  <si>
    <t>Provision for loss on realization of properties</t>
  </si>
  <si>
    <t>Deferred taxes (PIS and COFINS)</t>
  </si>
  <si>
    <t>Fair value of investment properties</t>
  </si>
  <si>
    <t>Recognition of financing charges</t>
  </si>
  <si>
    <t>Financial charges on amortized (capitalized) loans</t>
  </si>
  <si>
    <t>Recognition of financial charges on loans between related parties</t>
  </si>
  <si>
    <t>Equity in results of investees</t>
  </si>
  <si>
    <t>Changes in assets and liabilities</t>
  </si>
  <si>
    <t>Trade receivables</t>
  </si>
  <si>
    <t>Properties held for sale</t>
  </si>
  <si>
    <t>Taxes recoverable</t>
  </si>
  <si>
    <t>Selling expenses to be recognized</t>
  </si>
  <si>
    <t>Receivables from related parties</t>
  </si>
  <si>
    <t>Payables to related parties</t>
  </si>
  <si>
    <t>Customer advances</t>
  </si>
  <si>
    <t>Creditors for committed properties</t>
  </si>
  <si>
    <t>Income tax and social contribution paid</t>
  </si>
  <si>
    <t>Provision for legal claims</t>
  </si>
  <si>
    <t>Interest paid on loans and financing</t>
  </si>
  <si>
    <t>Changes in operating assets and liabilities</t>
  </si>
  <si>
    <t>Cash flow from investing activities</t>
  </si>
  <si>
    <t>Additions to investments</t>
  </si>
  <si>
    <t>Reduction in investments</t>
  </si>
  <si>
    <t>Investment properties</t>
  </si>
  <si>
    <t>Changes in intangible assets</t>
  </si>
  <si>
    <t>Changes in property, plant and equipment</t>
  </si>
  <si>
    <t>Financial investments</t>
  </si>
  <si>
    <t>Financial investments (Cepac)</t>
  </si>
  <si>
    <t>Related parties, net</t>
  </si>
  <si>
    <t>Net cash used in investing activities</t>
  </si>
  <si>
    <t>Cash flow from financing activities</t>
  </si>
  <si>
    <t>Public offering expenses</t>
  </si>
  <si>
    <t>Changes in payables to SCP participants</t>
  </si>
  <si>
    <t>Changes in non-controlling interests</t>
  </si>
  <si>
    <t>Net cash provided by (used in) financing activities</t>
  </si>
  <si>
    <t>Net cash generated from financing activities with third parties</t>
  </si>
  <si>
    <t>Cash and cash equivalents at the beginning of the period</t>
  </si>
  <si>
    <t>Cash and cash equivalents at the end of the period</t>
  </si>
  <si>
    <t>Increase (decrease) in cash and cash equivalents</t>
  </si>
  <si>
    <t>Proceeds from borrowings and financing</t>
  </si>
  <si>
    <t>Transactions with joint venture partners</t>
  </si>
  <si>
    <t>Receipt of principal from loans and intercompany borrowings</t>
  </si>
  <si>
    <t>Repayment of borrowings and financing principal</t>
  </si>
  <si>
    <t>Dividends paid</t>
  </si>
  <si>
    <t>Capital increase through issuance of new shares</t>
  </si>
  <si>
    <t>Net change in operating assets and liabilities</t>
  </si>
  <si>
    <t>INDEBTEDNESS</t>
  </si>
  <si>
    <t>Loans</t>
  </si>
  <si>
    <t>Debentures</t>
  </si>
  <si>
    <t>Total Debt</t>
  </si>
  <si>
    <t>Short-Term</t>
  </si>
  <si>
    <t>Long-Term</t>
  </si>
  <si>
    <t>Cash and Cash Equivalents</t>
  </si>
  <si>
    <t>Net Debt</t>
  </si>
  <si>
    <t>Construction Financing (SFH)</t>
  </si>
  <si>
    <t>Real Estate Receivables Certificates (CRI) backed by inventory</t>
  </si>
  <si>
    <t>Net Debt (ex-SFH)</t>
  </si>
  <si>
    <t>Consolidated Shareholders’ Equity</t>
  </si>
  <si>
    <t>Parent Company Shareholders’ Equity</t>
  </si>
  <si>
    <t>Lower Middle</t>
  </si>
  <si>
    <t>Allotment</t>
  </si>
  <si>
    <t>Pessoal</t>
  </si>
  <si>
    <t>Serviços Profissionais</t>
  </si>
  <si>
    <t>Ocupação</t>
  </si>
  <si>
    <t>Despesas legais</t>
  </si>
  <si>
    <t>Materiais gerais</t>
  </si>
  <si>
    <t>Outras Despesas Administrativas</t>
  </si>
  <si>
    <t>Depreciação e Amortização</t>
  </si>
  <si>
    <t>Personnel</t>
  </si>
  <si>
    <t>Third Party Services</t>
  </si>
  <si>
    <t>Occupancy</t>
  </si>
  <si>
    <t>Legal Expenses</t>
  </si>
  <si>
    <t>Supplies</t>
  </si>
  <si>
    <t>Other Administrative Expenses</t>
  </si>
  <si>
    <t>Depreciation and Amortization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</si>
</sst>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(* #,##0_);_(* \(#,##0\);_(* &quot;-&quot;??_);_(@_)"/>
    <numFmt numFmtId="167" formatCode="#,##0;\(#,##0\)"/>
    <numFmt numFmtId="168" formatCode="#,##0.00;\(#,##0.00\)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8"/>
      <color rgb="FF000000"/>
      <name val="Calibri"/>
      <family val="2"/>
    </font>
    <font>
      <b/>
      <sz val="11"/>
      <color theme="1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11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indexed="8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E588A"/>
        <bgColor indexed="64"/>
      </patternFill>
    </fill>
    <fill>
      <patternFill patternType="solid">
        <fgColor rgb="FF162D5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244062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DCE6F1"/>
        <bgColor rgb="FF000000"/>
      </patternFill>
    </fill>
    <fill>
      <patternFill patternType="solid">
        <fgColor rgb="FF001245"/>
        <bgColor rgb="FF000000"/>
      </patternFill>
    </fill>
    <fill>
      <patternFill patternType="solid">
        <fgColor rgb="FF00D0D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DDDDDD"/>
        <bgColor rgb="FFFFFFFF"/>
      </patternFill>
    </fill>
    <fill>
      <patternFill patternType="solid">
        <fgColor rgb="FFEAEAEA"/>
        <bgColor indexed="64"/>
      </patternFill>
    </fill>
    <fill>
      <patternFill patternType="solid">
        <fgColor rgb="FFEAEAEA"/>
        <bgColor rgb="FF000000"/>
      </patternFill>
    </fill>
    <fill>
      <patternFill patternType="solid">
        <fgColor theme="0"/>
        <bgColor rgb="FFFFFFFF"/>
      </patternFill>
    </fill>
    <fill>
      <patternFill patternType="solid">
        <fgColor rgb="FF00124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/>
      <top style="thin">
        <color rgb="FFD0D7E5"/>
      </top>
      <bottom/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0D7E5"/>
      </left>
      <right style="thin">
        <color rgb="FFD0D7E5"/>
      </right>
      <top style="thin">
        <color rgb="FF00D0D0"/>
      </top>
      <bottom style="thin">
        <color rgb="FF00D0D0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rgb="FFD0D7E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theme="3" tint="0.59999389629810485"/>
      </bottom>
      <diagonal/>
    </border>
    <border>
      <left style="thin">
        <color rgb="FFD9D9D9"/>
      </left>
      <right style="thin">
        <color rgb="FFD9D9D9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rgb="FFD0D7E5"/>
      </top>
      <bottom style="thin">
        <color rgb="FFD0D7E5"/>
      </bottom>
      <diagonal/>
    </border>
  </borders>
  <cellStyleXfs count="17">
    <xf numFmtId="0" fontId="0" fillId="0" borderId="0"/>
    <xf numFmtId="0" fontId="6" fillId="0" borderId="0"/>
    <xf numFmtId="0" fontId="1" fillId="0" borderId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3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59">
    <xf numFmtId="0" fontId="0" fillId="0" borderId="0" xfId="0"/>
    <xf numFmtId="3" fontId="0" fillId="0" borderId="0" xfId="0" applyNumberFormat="1"/>
    <xf numFmtId="0" fontId="0" fillId="5" borderId="0" xfId="0" applyFill="1"/>
    <xf numFmtId="0" fontId="8" fillId="0" borderId="0" xfId="0" applyFont="1"/>
    <xf numFmtId="0" fontId="10" fillId="0" borderId="0" xfId="0" applyFont="1"/>
    <xf numFmtId="0" fontId="8" fillId="0" borderId="9" xfId="0" applyFont="1" applyBorder="1"/>
    <xf numFmtId="0" fontId="11" fillId="0" borderId="0" xfId="1" applyFont="1"/>
    <xf numFmtId="0" fontId="11" fillId="6" borderId="0" xfId="1" applyFont="1" applyFill="1"/>
    <xf numFmtId="0" fontId="13" fillId="0" borderId="0" xfId="1" applyFont="1" applyAlignment="1">
      <alignment vertical="center"/>
    </xf>
    <xf numFmtId="9" fontId="11" fillId="0" borderId="0" xfId="4" applyFont="1" applyFill="1" applyBorder="1"/>
    <xf numFmtId="0" fontId="8" fillId="3" borderId="0" xfId="0" applyFont="1" applyFill="1"/>
    <xf numFmtId="0" fontId="9" fillId="3" borderId="0" xfId="0" applyFont="1" applyFill="1" applyAlignment="1">
      <alignment horizontal="left" vertical="center"/>
    </xf>
    <xf numFmtId="0" fontId="9" fillId="3" borderId="0" xfId="0" applyFont="1" applyFill="1"/>
    <xf numFmtId="0" fontId="10" fillId="3" borderId="0" xfId="0" applyFont="1" applyFill="1"/>
    <xf numFmtId="14" fontId="14" fillId="11" borderId="1" xfId="0" applyNumberFormat="1" applyFont="1" applyFill="1" applyBorder="1" applyAlignment="1">
      <alignment horizontal="left" vertical="center" shrinkToFit="1"/>
    </xf>
    <xf numFmtId="49" fontId="14" fillId="11" borderId="1" xfId="0" applyNumberFormat="1" applyFont="1" applyFill="1" applyBorder="1" applyAlignment="1">
      <alignment horizontal="center" vertical="center" shrinkToFit="1"/>
    </xf>
    <xf numFmtId="0" fontId="10" fillId="12" borderId="1" xfId="0" applyFont="1" applyFill="1" applyBorder="1" applyAlignment="1">
      <alignment horizontal="left" vertical="center" shrinkToFit="1"/>
    </xf>
    <xf numFmtId="164" fontId="10" fillId="12" borderId="1" xfId="5" applyNumberFormat="1" applyFont="1" applyFill="1" applyBorder="1" applyAlignment="1">
      <alignment horizontal="left" vertical="center" shrinkToFit="1"/>
    </xf>
    <xf numFmtId="0" fontId="11" fillId="8" borderId="1" xfId="0" applyFont="1" applyFill="1" applyBorder="1" applyAlignment="1">
      <alignment horizontal="left" vertical="center" indent="2" shrinkToFit="1"/>
    </xf>
    <xf numFmtId="3" fontId="11" fillId="0" borderId="1" xfId="0" applyNumberFormat="1" applyFont="1" applyBorder="1" applyAlignment="1">
      <alignment horizontal="right" vertical="center" shrinkToFit="1"/>
    </xf>
    <xf numFmtId="0" fontId="10" fillId="8" borderId="10" xfId="0" applyFont="1" applyFill="1" applyBorder="1" applyAlignment="1">
      <alignment horizontal="left" vertical="center" indent="2" shrinkToFit="1"/>
    </xf>
    <xf numFmtId="0" fontId="8" fillId="3" borderId="0" xfId="0" applyFont="1" applyFill="1" applyAlignment="1">
      <alignment horizontal="right"/>
    </xf>
    <xf numFmtId="3" fontId="10" fillId="8" borderId="10" xfId="0" applyNumberFormat="1" applyFont="1" applyFill="1" applyBorder="1" applyAlignment="1">
      <alignment horizontal="right" vertical="center" indent="2" shrinkToFit="1"/>
    </xf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8" borderId="1" xfId="0" applyFont="1" applyFill="1" applyBorder="1" applyAlignment="1">
      <alignment horizontal="right" vertical="center" shrinkToFit="1"/>
    </xf>
    <xf numFmtId="0" fontId="10" fillId="9" borderId="1" xfId="0" applyFont="1" applyFill="1" applyBorder="1" applyAlignment="1">
      <alignment horizontal="left" vertical="center" shrinkToFit="1"/>
    </xf>
    <xf numFmtId="3" fontId="10" fillId="9" borderId="1" xfId="0" applyNumberFormat="1" applyFont="1" applyFill="1" applyBorder="1" applyAlignment="1">
      <alignment horizontal="right" vertical="center" shrinkToFit="1"/>
    </xf>
    <xf numFmtId="0" fontId="10" fillId="9" borderId="1" xfId="0" applyFont="1" applyFill="1" applyBorder="1" applyAlignment="1">
      <alignment horizontal="left" vertical="center" indent="1" shrinkToFit="1"/>
    </xf>
    <xf numFmtId="3" fontId="11" fillId="8" borderId="1" xfId="0" applyNumberFormat="1" applyFont="1" applyFill="1" applyBorder="1" applyAlignment="1">
      <alignment horizontal="right" vertical="center" shrinkToFit="1"/>
    </xf>
    <xf numFmtId="0" fontId="15" fillId="0" borderId="0" xfId="0" applyFont="1" applyAlignment="1">
      <alignment horizontal="left" indent="2"/>
    </xf>
    <xf numFmtId="43" fontId="11" fillId="0" borderId="1" xfId="5" applyFont="1" applyFill="1" applyBorder="1" applyAlignment="1">
      <alignment horizontal="right" vertical="center" shrinkToFit="1"/>
    </xf>
    <xf numFmtId="0" fontId="11" fillId="8" borderId="1" xfId="0" applyFont="1" applyFill="1" applyBorder="1" applyAlignment="1">
      <alignment horizontal="left" vertical="center" shrinkToFit="1"/>
    </xf>
    <xf numFmtId="0" fontId="11" fillId="8" borderId="1" xfId="0" applyFont="1" applyFill="1" applyBorder="1" applyAlignment="1">
      <alignment horizontal="left" vertical="center" indent="3" shrinkToFit="1"/>
    </xf>
    <xf numFmtId="164" fontId="11" fillId="0" borderId="1" xfId="5" applyNumberFormat="1" applyFont="1" applyFill="1" applyBorder="1" applyAlignment="1">
      <alignment horizontal="right" vertical="center" shrinkToFit="1"/>
    </xf>
    <xf numFmtId="49" fontId="8" fillId="11" borderId="1" xfId="0" applyNumberFormat="1" applyFont="1" applyFill="1" applyBorder="1" applyAlignment="1">
      <alignment horizontal="center" vertical="center" shrinkToFit="1"/>
    </xf>
    <xf numFmtId="3" fontId="10" fillId="13" borderId="10" xfId="0" applyNumberFormat="1" applyFont="1" applyFill="1" applyBorder="1" applyAlignment="1">
      <alignment horizontal="right" vertical="center" indent="2" shrinkToFit="1"/>
    </xf>
    <xf numFmtId="3" fontId="11" fillId="14" borderId="1" xfId="0" applyNumberFormat="1" applyFont="1" applyFill="1" applyBorder="1" applyAlignment="1">
      <alignment horizontal="right" vertical="center" shrinkToFit="1"/>
    </xf>
    <xf numFmtId="43" fontId="11" fillId="14" borderId="1" xfId="5" applyFont="1" applyFill="1" applyBorder="1" applyAlignment="1">
      <alignment horizontal="right" vertical="center" shrinkToFit="1"/>
    </xf>
    <xf numFmtId="164" fontId="11" fillId="14" borderId="1" xfId="5" applyNumberFormat="1" applyFont="1" applyFill="1" applyBorder="1" applyAlignment="1">
      <alignment horizontal="right" vertical="center" shrinkToFit="1"/>
    </xf>
    <xf numFmtId="14" fontId="12" fillId="10" borderId="4" xfId="0" applyNumberFormat="1" applyFont="1" applyFill="1" applyBorder="1" applyAlignment="1">
      <alignment horizontal="left" vertical="center" shrinkToFit="1"/>
    </xf>
    <xf numFmtId="49" fontId="12" fillId="10" borderId="4" xfId="0" applyNumberFormat="1" applyFont="1" applyFill="1" applyBorder="1" applyAlignment="1">
      <alignment horizontal="center" vertical="center" shrinkToFit="1"/>
    </xf>
    <xf numFmtId="14" fontId="12" fillId="10" borderId="4" xfId="0" applyNumberFormat="1" applyFont="1" applyFill="1" applyBorder="1" applyAlignment="1">
      <alignment horizontal="right" vertical="center" shrinkToFit="1"/>
    </xf>
    <xf numFmtId="0" fontId="10" fillId="16" borderId="0" xfId="0" applyFont="1" applyFill="1" applyAlignment="1">
      <alignment horizontal="left" vertical="center" shrinkToFit="1"/>
    </xf>
    <xf numFmtId="0" fontId="11" fillId="16" borderId="0" xfId="0" applyFont="1" applyFill="1" applyAlignment="1">
      <alignment horizontal="right" vertical="center" shrinkToFit="1"/>
    </xf>
    <xf numFmtId="0" fontId="12" fillId="7" borderId="1" xfId="0" applyFont="1" applyFill="1" applyBorder="1" applyAlignment="1">
      <alignment horizontal="center" vertical="center" shrinkToFit="1"/>
    </xf>
    <xf numFmtId="167" fontId="17" fillId="9" borderId="7" xfId="5" applyNumberFormat="1" applyFont="1" applyFill="1" applyBorder="1" applyAlignment="1">
      <alignment horizontal="center" vertical="center"/>
    </xf>
    <xf numFmtId="167" fontId="18" fillId="6" borderId="7" xfId="5" applyNumberFormat="1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 shrinkToFit="1"/>
    </xf>
    <xf numFmtId="3" fontId="10" fillId="8" borderId="1" xfId="0" applyNumberFormat="1" applyFont="1" applyFill="1" applyBorder="1" applyAlignment="1">
      <alignment horizontal="right" vertical="center" shrinkToFit="1"/>
    </xf>
    <xf numFmtId="0" fontId="10" fillId="9" borderId="4" xfId="0" applyFont="1" applyFill="1" applyBorder="1" applyAlignment="1">
      <alignment horizontal="left" vertical="center" indent="1" shrinkToFit="1"/>
    </xf>
    <xf numFmtId="0" fontId="11" fillId="0" borderId="7" xfId="2" applyFont="1" applyBorder="1" applyAlignment="1">
      <alignment horizontal="left" vertical="center" wrapText="1" indent="1"/>
    </xf>
    <xf numFmtId="167" fontId="17" fillId="6" borderId="7" xfId="5" applyNumberFormat="1" applyFont="1" applyFill="1" applyBorder="1" applyAlignment="1">
      <alignment horizontal="center" vertical="center"/>
    </xf>
    <xf numFmtId="3" fontId="11" fillId="8" borderId="6" xfId="0" applyNumberFormat="1" applyFont="1" applyFill="1" applyBorder="1" applyAlignment="1">
      <alignment horizontal="right" vertical="center" shrinkToFit="1"/>
    </xf>
    <xf numFmtId="0" fontId="17" fillId="0" borderId="7" xfId="6" applyFont="1" applyBorder="1" applyAlignment="1">
      <alignment horizontal="left" vertical="center" wrapText="1" indent="1"/>
    </xf>
    <xf numFmtId="43" fontId="17" fillId="6" borderId="7" xfId="5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left" vertical="center" indent="1" shrinkToFit="1"/>
    </xf>
    <xf numFmtId="43" fontId="17" fillId="9" borderId="7" xfId="5" applyFont="1" applyFill="1" applyBorder="1" applyAlignment="1">
      <alignment horizontal="center" vertical="center"/>
    </xf>
    <xf numFmtId="3" fontId="10" fillId="9" borderId="6" xfId="0" applyNumberFormat="1" applyFont="1" applyFill="1" applyBorder="1" applyAlignment="1">
      <alignment horizontal="right" vertical="center" shrinkToFit="1"/>
    </xf>
    <xf numFmtId="0" fontId="11" fillId="8" borderId="6" xfId="0" applyFont="1" applyFill="1" applyBorder="1" applyAlignment="1">
      <alignment horizontal="right" vertical="center" shrinkToFit="1"/>
    </xf>
    <xf numFmtId="0" fontId="17" fillId="6" borderId="7" xfId="6" applyFont="1" applyFill="1" applyBorder="1" applyAlignment="1">
      <alignment horizontal="left" vertical="center" wrapText="1" indent="1"/>
    </xf>
    <xf numFmtId="0" fontId="18" fillId="0" borderId="7" xfId="6" applyFont="1" applyBorder="1" applyAlignment="1">
      <alignment vertical="center" wrapText="1"/>
    </xf>
    <xf numFmtId="0" fontId="19" fillId="0" borderId="7" xfId="2" applyFont="1" applyBorder="1"/>
    <xf numFmtId="3" fontId="11" fillId="0" borderId="0" xfId="0" applyNumberFormat="1" applyFont="1"/>
    <xf numFmtId="0" fontId="10" fillId="9" borderId="4" xfId="0" applyFont="1" applyFill="1" applyBorder="1" applyAlignment="1">
      <alignment horizontal="left" vertical="center" shrinkToFit="1"/>
    </xf>
    <xf numFmtId="164" fontId="10" fillId="3" borderId="0" xfId="5" applyNumberFormat="1" applyFont="1" applyFill="1"/>
    <xf numFmtId="164" fontId="10" fillId="18" borderId="12" xfId="5" applyNumberFormat="1" applyFont="1" applyFill="1" applyBorder="1" applyAlignment="1">
      <alignment horizontal="left" vertical="center" shrinkToFit="1"/>
    </xf>
    <xf numFmtId="164" fontId="8" fillId="3" borderId="0" xfId="5" applyNumberFormat="1" applyFont="1" applyFill="1"/>
    <xf numFmtId="164" fontId="10" fillId="18" borderId="1" xfId="5" applyNumberFormat="1" applyFont="1" applyFill="1" applyBorder="1" applyAlignment="1">
      <alignment horizontal="right" vertical="center" shrinkToFit="1"/>
    </xf>
    <xf numFmtId="0" fontId="10" fillId="16" borderId="13" xfId="0" applyFont="1" applyFill="1" applyBorder="1" applyAlignment="1">
      <alignment horizontal="left" vertical="center" shrinkToFit="1"/>
    </xf>
    <xf numFmtId="3" fontId="11" fillId="14" borderId="11" xfId="0" applyNumberFormat="1" applyFont="1" applyFill="1" applyBorder="1" applyAlignment="1">
      <alignment horizontal="right" vertical="center" shrinkToFit="1"/>
    </xf>
    <xf numFmtId="3" fontId="10" fillId="9" borderId="14" xfId="0" applyNumberFormat="1" applyFont="1" applyFill="1" applyBorder="1" applyAlignment="1">
      <alignment horizontal="right" vertical="center" shrinkToFit="1"/>
    </xf>
    <xf numFmtId="3" fontId="11" fillId="14" borderId="12" xfId="0" applyNumberFormat="1" applyFont="1" applyFill="1" applyBorder="1" applyAlignment="1">
      <alignment horizontal="right" vertical="center" shrinkToFit="1"/>
    </xf>
    <xf numFmtId="164" fontId="10" fillId="15" borderId="12" xfId="5" applyNumberFormat="1" applyFont="1" applyFill="1" applyBorder="1" applyAlignment="1">
      <alignment horizontal="left" vertical="center" shrinkToFit="1"/>
    </xf>
    <xf numFmtId="0" fontId="12" fillId="10" borderId="3" xfId="0" applyFont="1" applyFill="1" applyBorder="1" applyAlignment="1">
      <alignment horizontal="center" vertical="center" shrinkToFit="1"/>
    </xf>
    <xf numFmtId="0" fontId="12" fillId="10" borderId="5" xfId="0" applyFont="1" applyFill="1" applyBorder="1" applyAlignment="1">
      <alignment horizontal="center" vertical="center" shrinkToFit="1"/>
    </xf>
    <xf numFmtId="0" fontId="11" fillId="8" borderId="11" xfId="0" applyFont="1" applyFill="1" applyBorder="1" applyAlignment="1">
      <alignment horizontal="left" vertical="center" indent="2" shrinkToFit="1"/>
    </xf>
    <xf numFmtId="167" fontId="17" fillId="6" borderId="7" xfId="5" applyNumberFormat="1" applyFont="1" applyFill="1" applyBorder="1" applyAlignment="1">
      <alignment horizontal="right" vertical="center"/>
    </xf>
    <xf numFmtId="167" fontId="18" fillId="6" borderId="15" xfId="5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0" fontId="10" fillId="9" borderId="8" xfId="0" applyFont="1" applyFill="1" applyBorder="1" applyAlignment="1">
      <alignment horizontal="center" vertical="center" shrinkToFit="1"/>
    </xf>
    <xf numFmtId="0" fontId="8" fillId="3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8" fillId="6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0" fillId="9" borderId="8" xfId="0" applyFont="1" applyFill="1" applyBorder="1" applyAlignment="1">
      <alignment horizontal="right" vertical="center" shrinkToFit="1"/>
    </xf>
    <xf numFmtId="167" fontId="17" fillId="15" borderId="7" xfId="5" applyNumberFormat="1" applyFont="1" applyFill="1" applyBorder="1" applyAlignment="1">
      <alignment horizontal="right" vertical="center"/>
    </xf>
    <xf numFmtId="167" fontId="18" fillId="15" borderId="15" xfId="5" applyNumberFormat="1" applyFont="1" applyFill="1" applyBorder="1" applyAlignment="1">
      <alignment horizontal="right" vertical="center"/>
    </xf>
    <xf numFmtId="167" fontId="18" fillId="6" borderId="15" xfId="5" applyNumberFormat="1" applyFont="1" applyFill="1" applyBorder="1" applyAlignment="1">
      <alignment horizontal="right"/>
    </xf>
    <xf numFmtId="167" fontId="18" fillId="15" borderId="15" xfId="5" applyNumberFormat="1" applyFont="1" applyFill="1" applyBorder="1" applyAlignment="1">
      <alignment horizontal="right"/>
    </xf>
    <xf numFmtId="167" fontId="17" fillId="9" borderId="7" xfId="5" applyNumberFormat="1" applyFont="1" applyFill="1" applyBorder="1" applyAlignment="1">
      <alignment horizontal="right"/>
    </xf>
    <xf numFmtId="167" fontId="17" fillId="6" borderId="7" xfId="5" applyNumberFormat="1" applyFont="1" applyFill="1" applyBorder="1" applyAlignment="1">
      <alignment horizontal="right"/>
    </xf>
    <xf numFmtId="167" fontId="17" fillId="15" borderId="7" xfId="5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/>
    </xf>
    <xf numFmtId="43" fontId="17" fillId="9" borderId="7" xfId="5" applyFont="1" applyFill="1" applyBorder="1" applyAlignment="1">
      <alignment horizontal="right"/>
    </xf>
    <xf numFmtId="43" fontId="17" fillId="6" borderId="7" xfId="5" applyFont="1" applyFill="1" applyBorder="1" applyAlignment="1">
      <alignment horizontal="right"/>
    </xf>
    <xf numFmtId="43" fontId="17" fillId="15" borderId="7" xfId="5" applyFont="1" applyFill="1" applyBorder="1" applyAlignment="1">
      <alignment horizontal="right"/>
    </xf>
    <xf numFmtId="164" fontId="17" fillId="15" borderId="7" xfId="5" applyNumberFormat="1" applyFont="1" applyFill="1" applyBorder="1" applyAlignment="1">
      <alignment horizontal="right"/>
    </xf>
    <xf numFmtId="164" fontId="8" fillId="0" borderId="0" xfId="0" applyNumberFormat="1" applyFont="1" applyAlignment="1">
      <alignment horizontal="right"/>
    </xf>
    <xf numFmtId="0" fontId="12" fillId="10" borderId="0" xfId="1" applyFont="1" applyFill="1"/>
    <xf numFmtId="14" fontId="12" fillId="10" borderId="2" xfId="0" applyNumberFormat="1" applyFont="1" applyFill="1" applyBorder="1" applyAlignment="1">
      <alignment horizontal="center" vertical="center" shrinkToFit="1"/>
    </xf>
    <xf numFmtId="167" fontId="17" fillId="6" borderId="9" xfId="5" applyNumberFormat="1" applyFont="1" applyFill="1" applyBorder="1" applyAlignment="1">
      <alignment horizontal="left"/>
    </xf>
    <xf numFmtId="14" fontId="12" fillId="10" borderId="16" xfId="0" applyNumberFormat="1" applyFont="1" applyFill="1" applyBorder="1" applyAlignment="1">
      <alignment horizontal="center" vertical="center" shrinkToFit="1"/>
    </xf>
    <xf numFmtId="167" fontId="17" fillId="6" borderId="0" xfId="5" applyNumberFormat="1" applyFont="1" applyFill="1" applyBorder="1" applyAlignment="1">
      <alignment horizontal="right"/>
    </xf>
    <xf numFmtId="9" fontId="17" fillId="6" borderId="7" xfId="3" applyFont="1" applyFill="1" applyBorder="1" applyAlignment="1">
      <alignment horizontal="right"/>
    </xf>
    <xf numFmtId="9" fontId="17" fillId="6" borderId="0" xfId="3" applyFont="1" applyFill="1" applyBorder="1" applyAlignment="1">
      <alignment horizontal="right"/>
    </xf>
    <xf numFmtId="0" fontId="6" fillId="0" borderId="0" xfId="1"/>
    <xf numFmtId="0" fontId="6" fillId="0" borderId="0" xfId="0" applyFont="1" applyAlignment="1">
      <alignment horizontal="left" vertical="center"/>
    </xf>
    <xf numFmtId="0" fontId="6" fillId="3" borderId="0" xfId="1" applyFill="1"/>
    <xf numFmtId="0" fontId="20" fillId="3" borderId="0" xfId="2" applyFont="1" applyFill="1"/>
    <xf numFmtId="164" fontId="20" fillId="3" borderId="0" xfId="5" applyNumberFormat="1" applyFont="1" applyFill="1"/>
    <xf numFmtId="165" fontId="21" fillId="3" borderId="0" xfId="2" applyNumberFormat="1" applyFont="1" applyFill="1"/>
    <xf numFmtId="166" fontId="21" fillId="3" borderId="0" xfId="5" applyNumberFormat="1" applyFont="1" applyFill="1" applyBorder="1" applyAlignment="1"/>
    <xf numFmtId="0" fontId="4" fillId="3" borderId="0" xfId="2" applyFont="1" applyFill="1" applyAlignment="1">
      <alignment horizontal="right" vertical="center"/>
    </xf>
    <xf numFmtId="166" fontId="3" fillId="3" borderId="0" xfId="5" applyNumberFormat="1" applyFont="1" applyFill="1" applyBorder="1" applyAlignment="1"/>
    <xf numFmtId="166" fontId="16" fillId="3" borderId="0" xfId="5" applyNumberFormat="1" applyFont="1" applyFill="1" applyBorder="1" applyAlignment="1"/>
    <xf numFmtId="0" fontId="4" fillId="4" borderId="0" xfId="2" applyFont="1" applyFill="1" applyAlignment="1">
      <alignment horizontal="right" vertical="center"/>
    </xf>
    <xf numFmtId="166" fontId="3" fillId="0" borderId="0" xfId="5" applyNumberFormat="1" applyFont="1" applyFill="1" applyBorder="1" applyAlignment="1"/>
    <xf numFmtId="166" fontId="16" fillId="2" borderId="0" xfId="5" applyNumberFormat="1" applyFont="1" applyFill="1" applyBorder="1" applyAlignment="1"/>
    <xf numFmtId="165" fontId="21" fillId="2" borderId="0" xfId="2" applyNumberFormat="1" applyFont="1" applyFill="1"/>
    <xf numFmtId="166" fontId="21" fillId="2" borderId="0" xfId="5" applyNumberFormat="1" applyFont="1" applyFill="1" applyBorder="1" applyAlignment="1"/>
    <xf numFmtId="14" fontId="4" fillId="17" borderId="0" xfId="0" applyNumberFormat="1" applyFont="1" applyFill="1" applyAlignment="1">
      <alignment horizontal="center" vertical="center" shrinkToFit="1"/>
    </xf>
    <xf numFmtId="0" fontId="4" fillId="17" borderId="0" xfId="1" applyFont="1" applyFill="1"/>
    <xf numFmtId="0" fontId="0" fillId="3" borderId="0" xfId="0" applyFill="1"/>
    <xf numFmtId="0" fontId="22" fillId="19" borderId="1" xfId="0" applyFont="1" applyFill="1" applyBorder="1" applyAlignment="1">
      <alignment horizontal="center" vertical="center" shrinkToFit="1"/>
    </xf>
    <xf numFmtId="0" fontId="4" fillId="19" borderId="0" xfId="0" applyFont="1" applyFill="1"/>
    <xf numFmtId="0" fontId="22" fillId="19" borderId="0" xfId="0" applyFont="1" applyFill="1" applyAlignment="1">
      <alignment horizontal="center" vertical="center" shrinkToFit="1"/>
    </xf>
    <xf numFmtId="0" fontId="10" fillId="20" borderId="1" xfId="0" applyFont="1" applyFill="1" applyBorder="1" applyAlignment="1">
      <alignment horizontal="left" vertical="center" shrinkToFit="1"/>
    </xf>
    <xf numFmtId="164" fontId="11" fillId="18" borderId="1" xfId="5" applyNumberFormat="1" applyFont="1" applyFill="1" applyBorder="1" applyAlignment="1">
      <alignment horizontal="left" vertical="center" shrinkToFit="1"/>
    </xf>
    <xf numFmtId="164" fontId="17" fillId="18" borderId="0" xfId="5" applyNumberFormat="1" applyFont="1" applyFill="1" applyBorder="1" applyAlignment="1">
      <alignment horizontal="right"/>
    </xf>
    <xf numFmtId="165" fontId="17" fillId="18" borderId="0" xfId="3" applyNumberFormat="1" applyFont="1" applyFill="1" applyBorder="1" applyAlignment="1">
      <alignment horizontal="right"/>
    </xf>
    <xf numFmtId="165" fontId="11" fillId="18" borderId="1" xfId="3" applyNumberFormat="1" applyFont="1" applyFill="1" applyBorder="1" applyAlignment="1">
      <alignment horizontal="right" vertical="center" shrinkToFit="1"/>
    </xf>
    <xf numFmtId="43" fontId="11" fillId="18" borderId="1" xfId="5" applyFont="1" applyFill="1" applyBorder="1" applyAlignment="1">
      <alignment horizontal="left" vertical="center" shrinkToFit="1"/>
    </xf>
    <xf numFmtId="43" fontId="17" fillId="18" borderId="0" xfId="5" applyFont="1" applyFill="1" applyBorder="1" applyAlignment="1">
      <alignment horizontal="right"/>
    </xf>
    <xf numFmtId="168" fontId="17" fillId="6" borderId="7" xfId="5" applyNumberFormat="1" applyFont="1" applyFill="1" applyBorder="1" applyAlignment="1">
      <alignment horizontal="right"/>
    </xf>
    <xf numFmtId="164" fontId="11" fillId="15" borderId="1" xfId="5" applyNumberFormat="1" applyFont="1" applyFill="1" applyBorder="1" applyAlignment="1">
      <alignment horizontal="left" vertical="center" shrinkToFit="1"/>
    </xf>
    <xf numFmtId="165" fontId="11" fillId="15" borderId="1" xfId="3" applyNumberFormat="1" applyFont="1" applyFill="1" applyBorder="1" applyAlignment="1">
      <alignment horizontal="right" vertical="center" shrinkToFit="1"/>
    </xf>
    <xf numFmtId="3" fontId="10" fillId="8" borderId="10" xfId="0" applyNumberFormat="1" applyFont="1" applyFill="1" applyBorder="1" applyAlignment="1">
      <alignment vertical="center" shrinkToFit="1"/>
    </xf>
    <xf numFmtId="164" fontId="14" fillId="3" borderId="0" xfId="5" applyNumberFormat="1" applyFont="1" applyFill="1"/>
    <xf numFmtId="3" fontId="10" fillId="14" borderId="12" xfId="0" applyNumberFormat="1" applyFont="1" applyFill="1" applyBorder="1" applyAlignment="1">
      <alignment horizontal="right" vertical="center" shrinkToFit="1"/>
    </xf>
    <xf numFmtId="43" fontId="11" fillId="15" borderId="1" xfId="5" applyFont="1" applyFill="1" applyBorder="1" applyAlignment="1">
      <alignment horizontal="right" vertical="center" shrinkToFit="1"/>
    </xf>
    <xf numFmtId="164" fontId="17" fillId="6" borderId="7" xfId="5" applyNumberFormat="1" applyFont="1" applyFill="1" applyBorder="1" applyAlignment="1">
      <alignment horizontal="right"/>
    </xf>
    <xf numFmtId="3" fontId="10" fillId="8" borderId="10" xfId="0" applyNumberFormat="1" applyFont="1" applyFill="1" applyBorder="1" applyAlignment="1">
      <alignment horizontal="right" vertical="center" shrinkToFit="1"/>
    </xf>
    <xf numFmtId="3" fontId="10" fillId="13" borderId="10" xfId="0" applyNumberFormat="1" applyFont="1" applyFill="1" applyBorder="1" applyAlignment="1">
      <alignment vertical="center" shrinkToFit="1"/>
    </xf>
    <xf numFmtId="3" fontId="10" fillId="13" borderId="10" xfId="0" applyNumberFormat="1" applyFont="1" applyFill="1" applyBorder="1" applyAlignment="1">
      <alignment horizontal="right" vertical="center" shrinkToFit="1"/>
    </xf>
    <xf numFmtId="0" fontId="10" fillId="8" borderId="10" xfId="0" applyFont="1" applyFill="1" applyBorder="1" applyAlignment="1">
      <alignment vertical="center" shrinkToFit="1"/>
    </xf>
    <xf numFmtId="0" fontId="10" fillId="8" borderId="10" xfId="0" applyFont="1" applyFill="1" applyBorder="1" applyAlignment="1">
      <alignment horizontal="right" vertical="center" shrinkToFit="1"/>
    </xf>
    <xf numFmtId="0" fontId="10" fillId="8" borderId="10" xfId="0" applyFont="1" applyFill="1" applyBorder="1" applyAlignment="1">
      <alignment horizontal="left" vertical="center" shrinkToFit="1"/>
    </xf>
    <xf numFmtId="9" fontId="10" fillId="3" borderId="0" xfId="0" applyNumberFormat="1" applyFont="1" applyFill="1"/>
    <xf numFmtId="9" fontId="8" fillId="3" borderId="0" xfId="0" applyNumberFormat="1" applyFont="1" applyFill="1"/>
    <xf numFmtId="0" fontId="14" fillId="11" borderId="1" xfId="0" applyFont="1" applyFill="1" applyBorder="1" applyAlignment="1">
      <alignment horizontal="center" vertical="center" shrinkToFit="1"/>
    </xf>
    <xf numFmtId="3" fontId="11" fillId="21" borderId="1" xfId="0" applyNumberFormat="1" applyFont="1" applyFill="1" applyBorder="1" applyAlignment="1">
      <alignment horizontal="right" vertical="center" shrinkToFit="1"/>
    </xf>
    <xf numFmtId="0" fontId="11" fillId="0" borderId="1" xfId="0" applyFont="1" applyBorder="1" applyAlignment="1">
      <alignment horizontal="left" vertical="center" indent="2" shrinkToFit="1"/>
    </xf>
    <xf numFmtId="0" fontId="10" fillId="0" borderId="10" xfId="0" applyFont="1" applyBorder="1" applyAlignment="1">
      <alignment horizontal="left" vertical="center" indent="2" shrinkToFit="1"/>
    </xf>
    <xf numFmtId="3" fontId="10" fillId="0" borderId="10" xfId="0" applyNumberFormat="1" applyFont="1" applyBorder="1" applyAlignment="1">
      <alignment vertical="center" shrinkToFit="1"/>
    </xf>
    <xf numFmtId="43" fontId="11" fillId="18" borderId="1" xfId="5" applyFont="1" applyFill="1" applyBorder="1" applyAlignment="1">
      <alignment horizontal="right" vertical="center" shrinkToFit="1"/>
    </xf>
    <xf numFmtId="0" fontId="11" fillId="0" borderId="7" xfId="2" applyFont="1" applyBorder="1" applyAlignment="1">
      <alignment horizontal="left" vertical="center" wrapText="1" indent="5"/>
    </xf>
  </cellXfs>
  <cellStyles count="17">
    <cellStyle name="A3 297 x 420 mm" xfId="10" xr:uid="{E3173C8B-FD0A-4818-8942-851319F94DB2}"/>
    <cellStyle name="Normal" xfId="0" builtinId="0"/>
    <cellStyle name="Normal 2" xfId="1" xr:uid="{00000000-0005-0000-0000-000001000000}"/>
    <cellStyle name="Normal 2 2" xfId="2" xr:uid="{00000000-0005-0000-0000-000002000000}"/>
    <cellStyle name="Normal 3 2" xfId="6" xr:uid="{3C04CCE0-A83C-40B8-915B-55034B98A0DA}"/>
    <cellStyle name="Normal 9 2" xfId="8" xr:uid="{F788DAE9-35D5-4CF4-8F7A-6C0DD46A04A8}"/>
    <cellStyle name="Porcentagem" xfId="3" builtinId="5"/>
    <cellStyle name="Porcentagem 2" xfId="4" xr:uid="{00000000-0005-0000-0000-000004000000}"/>
    <cellStyle name="Porcentagem 4 4" xfId="16" xr:uid="{270697BA-4021-4431-AA03-558B4FED3360}"/>
    <cellStyle name="Separador de milhares 2" xfId="12" xr:uid="{B4ACF224-EB52-4460-8314-9634E63FB1C4}"/>
    <cellStyle name="Separador de milhares 2 2" xfId="15" xr:uid="{E7830D98-7257-4CBB-AB79-C16D9B81C4CF}"/>
    <cellStyle name="Vírgula" xfId="5" builtinId="3"/>
    <cellStyle name="Vírgula 10" xfId="11" xr:uid="{70CB1342-D96F-488D-95FB-40287C48683C}"/>
    <cellStyle name="Vírgula 10 2" xfId="14" xr:uid="{6C8EDE4A-871F-438E-8B65-B03259F4D81C}"/>
    <cellStyle name="Vírgula 2" xfId="7" xr:uid="{B8F27DB7-7131-4B62-8727-7447008E4561}"/>
    <cellStyle name="Vírgula 2 2" xfId="13" xr:uid="{ADF921DA-A8DF-42B2-99A6-DF2A8A9563AC}"/>
    <cellStyle name="Vírgula 3" xfId="9" xr:uid="{DCFE71AC-92E2-4B33-B539-95E3A03190D3}"/>
  </cellStyles>
  <dxfs count="0"/>
  <tableStyles count="0" defaultTableStyle="TableStyleMedium2" defaultPivotStyle="PivotStyleLight16"/>
  <colors>
    <mruColors>
      <color rgb="FFEAEAEA"/>
      <color rgb="FF001245"/>
      <color rgb="FFDDDDDD"/>
      <color rgb="FFCCFFFF"/>
      <color rgb="FF00D0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sultados a apropriar'!A1"/><Relationship Id="rId13" Type="http://schemas.openxmlformats.org/officeDocument/2006/relationships/hyperlink" Target="#Estoque!A1"/><Relationship Id="rId3" Type="http://schemas.openxmlformats.org/officeDocument/2006/relationships/image" Target="../media/image3.png"/><Relationship Id="rId7" Type="http://schemas.openxmlformats.org/officeDocument/2006/relationships/hyperlink" Target="#'Fluxo de Caixa'!A1"/><Relationship Id="rId12" Type="http://schemas.openxmlformats.org/officeDocument/2006/relationships/hyperlink" Target="#Entregas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'Balan&#231;o patrimonial'!A1"/><Relationship Id="rId11" Type="http://schemas.openxmlformats.org/officeDocument/2006/relationships/hyperlink" Target="#Vendas!A1"/><Relationship Id="rId5" Type="http://schemas.openxmlformats.org/officeDocument/2006/relationships/hyperlink" Target="#'Principais indicadores'!A1"/><Relationship Id="rId10" Type="http://schemas.openxmlformats.org/officeDocument/2006/relationships/hyperlink" Target="#Lan&#231;amentos!A1"/><Relationship Id="rId4" Type="http://schemas.openxmlformats.org/officeDocument/2006/relationships/image" Target="../media/image4.svg"/><Relationship Id="rId9" Type="http://schemas.openxmlformats.org/officeDocument/2006/relationships/hyperlink" Target="#Endividamento!A1"/><Relationship Id="rId14" Type="http://schemas.openxmlformats.org/officeDocument/2006/relationships/hyperlink" Target="#Landbank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25</xdr:col>
      <xdr:colOff>0</xdr:colOff>
      <xdr:row>43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AD29C514-EB77-4748-B434-8C60C34F3734}"/>
            </a:ext>
          </a:extLst>
        </xdr:cNvPr>
        <xdr:cNvGrpSpPr/>
      </xdr:nvGrpSpPr>
      <xdr:grpSpPr>
        <a:xfrm>
          <a:off x="0" y="1"/>
          <a:ext cx="15180469" cy="8191499"/>
          <a:chOff x="1" y="1"/>
          <a:chExt cx="12192304" cy="6858000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FD287B09-4E01-A576-9E81-15C3DDD95FF8}"/>
              </a:ext>
            </a:extLst>
          </xdr:cNvPr>
          <xdr:cNvSpPr/>
        </xdr:nvSpPr>
        <xdr:spPr>
          <a:xfrm>
            <a:off x="305" y="1"/>
            <a:ext cx="12192000" cy="6858000"/>
          </a:xfrm>
          <a:prstGeom prst="rect">
            <a:avLst/>
          </a:prstGeom>
          <a:solidFill>
            <a:srgbClr val="39C0C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" name="Gráfico 1">
            <a:extLst>
              <a:ext uri="{FF2B5EF4-FFF2-40B4-BE49-F238E27FC236}">
                <a16:creationId xmlns:a16="http://schemas.microsoft.com/office/drawing/2014/main" id="{2F0639E3-53AA-981D-8A61-F8CA863189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9619967" y="352520"/>
            <a:ext cx="2191727" cy="615629"/>
          </a:xfrm>
          <a:prstGeom prst="rect">
            <a:avLst/>
          </a:prstGeom>
        </xdr:spPr>
      </xdr:pic>
      <xdr:pic>
        <xdr:nvPicPr>
          <xdr:cNvPr id="5" name="Gráfico 2">
            <a:extLst>
              <a:ext uri="{FF2B5EF4-FFF2-40B4-BE49-F238E27FC236}">
                <a16:creationId xmlns:a16="http://schemas.microsoft.com/office/drawing/2014/main" id="{915F7E8B-C9B0-B11E-A2D8-FA025D9D454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rcRect l="91339" b="8681"/>
          <a:stretch/>
        </xdr:blipFill>
        <xdr:spPr>
          <a:xfrm>
            <a:off x="1" y="1"/>
            <a:ext cx="1238075" cy="685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591851</xdr:colOff>
      <xdr:row>2</xdr:row>
      <xdr:rowOff>119532</xdr:rowOff>
    </xdr:from>
    <xdr:to>
      <xdr:col>15</xdr:col>
      <xdr:colOff>474738</xdr:colOff>
      <xdr:row>5</xdr:row>
      <xdr:rowOff>187951</xdr:rowOff>
    </xdr:to>
    <xdr:sp macro="" textlink="">
      <xdr:nvSpPr>
        <xdr:cNvPr id="6" name="TextBox 2">
          <a:extLst>
            <a:ext uri="{FF2B5EF4-FFF2-40B4-BE49-F238E27FC236}">
              <a16:creationId xmlns:a16="http://schemas.microsoft.com/office/drawing/2014/main" id="{56F26342-4C4F-4047-B4FA-981F6927379C}"/>
            </a:ext>
          </a:extLst>
        </xdr:cNvPr>
        <xdr:cNvSpPr txBox="1"/>
      </xdr:nvSpPr>
      <xdr:spPr>
        <a:xfrm>
          <a:off x="1811051" y="500532"/>
          <a:ext cx="7807687" cy="63991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pt-BR" sz="3500" b="1" i="0">
              <a:solidFill>
                <a:schemeClr val="bg1"/>
              </a:solidFill>
              <a:latin typeface="PP Editorial New" panose="00000500000000000000" pitchFamily="50" charset="0"/>
            </a:rPr>
            <a:t>PLANILHA INTERATIVA</a:t>
          </a:r>
        </a:p>
      </xdr:txBody>
    </xdr:sp>
    <xdr:clientData/>
  </xdr:twoCellAnchor>
  <xdr:twoCellAnchor>
    <xdr:from>
      <xdr:col>7</xdr:col>
      <xdr:colOff>116869</xdr:colOff>
      <xdr:row>9</xdr:row>
      <xdr:rowOff>41141</xdr:rowOff>
    </xdr:from>
    <xdr:to>
      <xdr:col>14</xdr:col>
      <xdr:colOff>138035</xdr:colOff>
      <xdr:row>11</xdr:row>
      <xdr:rowOff>96671</xdr:rowOff>
    </xdr:to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945D85A2-2181-49E8-BACC-86DA47661440}"/>
            </a:ext>
          </a:extLst>
        </xdr:cNvPr>
        <xdr:cNvSpPr txBox="1"/>
      </xdr:nvSpPr>
      <xdr:spPr>
        <a:xfrm>
          <a:off x="4367400" y="1755641"/>
          <a:ext cx="4271698" cy="4365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200" b="1">
              <a:solidFill>
                <a:schemeClr val="bg1"/>
              </a:solidFill>
              <a:latin typeface="PP Editorial New" panose="00000500000000000000" pitchFamily="50" charset="0"/>
            </a:rPr>
            <a:t>ÍNDICE</a:t>
          </a:r>
          <a:r>
            <a:rPr lang="pt-BR" sz="2200" b="1" baseline="0">
              <a:solidFill>
                <a:schemeClr val="bg1"/>
              </a:solidFill>
              <a:latin typeface="PP Editorial New" panose="00000500000000000000" pitchFamily="50" charset="0"/>
            </a:rPr>
            <a:t> / MENU</a:t>
          </a:r>
          <a:endParaRPr lang="pt-BR" sz="2200" b="1">
            <a:solidFill>
              <a:schemeClr val="bg1"/>
            </a:solidFill>
            <a:latin typeface="PP Editorial New" panose="00000500000000000000" pitchFamily="50" charset="0"/>
          </a:endParaRPr>
        </a:p>
      </xdr:txBody>
    </xdr:sp>
    <xdr:clientData/>
  </xdr:twoCellAnchor>
  <xdr:twoCellAnchor>
    <xdr:from>
      <xdr:col>2</xdr:col>
      <xdr:colOff>500065</xdr:colOff>
      <xdr:row>13</xdr:row>
      <xdr:rowOff>59531</xdr:rowOff>
    </xdr:from>
    <xdr:to>
      <xdr:col>6</xdr:col>
      <xdr:colOff>333378</xdr:colOff>
      <xdr:row>19</xdr:row>
      <xdr:rowOff>0</xdr:rowOff>
    </xdr:to>
    <xdr:sp macro="" textlink="">
      <xdr:nvSpPr>
        <xdr:cNvPr id="21" name="Retângulo: Cantos Arredondados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1DC367D-7E1A-6C00-5EB9-98FD26B63067}"/>
            </a:ext>
          </a:extLst>
        </xdr:cNvPr>
        <xdr:cNvSpPr/>
      </xdr:nvSpPr>
      <xdr:spPr>
        <a:xfrm>
          <a:off x="1714503" y="2536031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PRINCIPAIS</a:t>
          </a:r>
          <a:r>
            <a:rPr lang="pt-BR" sz="1500" b="1" baseline="0">
              <a:solidFill>
                <a:schemeClr val="bg1"/>
              </a:solidFill>
            </a:rPr>
            <a:t> INDICADORES / KEY INDICATORS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497680</xdr:colOff>
      <xdr:row>13</xdr:row>
      <xdr:rowOff>57149</xdr:rowOff>
    </xdr:from>
    <xdr:to>
      <xdr:col>10</xdr:col>
      <xdr:colOff>330993</xdr:colOff>
      <xdr:row>18</xdr:row>
      <xdr:rowOff>188118</xdr:rowOff>
    </xdr:to>
    <xdr:sp macro="" textlink="">
      <xdr:nvSpPr>
        <xdr:cNvPr id="22" name="Retângulo: Cantos Arredondados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75AD9F8-0703-4869-96CF-E9010C07E78B}"/>
            </a:ext>
          </a:extLst>
        </xdr:cNvPr>
        <xdr:cNvSpPr/>
      </xdr:nvSpPr>
      <xdr:spPr>
        <a:xfrm>
          <a:off x="4140993" y="2533649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BALANÇO</a:t>
          </a:r>
          <a:r>
            <a:rPr lang="pt-BR" sz="1500" b="1" baseline="0">
              <a:solidFill>
                <a:schemeClr val="bg1"/>
              </a:solidFill>
            </a:rPr>
            <a:t> PATRIMONIAL / BALANCE SHEET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495290</xdr:colOff>
      <xdr:row>13</xdr:row>
      <xdr:rowOff>66673</xdr:rowOff>
    </xdr:from>
    <xdr:to>
      <xdr:col>14</xdr:col>
      <xdr:colOff>328603</xdr:colOff>
      <xdr:row>19</xdr:row>
      <xdr:rowOff>7142</xdr:rowOff>
    </xdr:to>
    <xdr:sp macro="" textlink="">
      <xdr:nvSpPr>
        <xdr:cNvPr id="23" name="Retângulo: Cantos Arredondados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CE571D9-BAFE-454E-AD41-6E847FC28548}"/>
            </a:ext>
          </a:extLst>
        </xdr:cNvPr>
        <xdr:cNvSpPr/>
      </xdr:nvSpPr>
      <xdr:spPr>
        <a:xfrm>
          <a:off x="6567478" y="2543173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FLUXO DE CAIXA / CASH FLOW</a:t>
          </a:r>
        </a:p>
      </xdr:txBody>
    </xdr:sp>
    <xdr:clientData/>
  </xdr:twoCellAnchor>
  <xdr:twoCellAnchor>
    <xdr:from>
      <xdr:col>14</xdr:col>
      <xdr:colOff>516709</xdr:colOff>
      <xdr:row>13</xdr:row>
      <xdr:rowOff>88107</xdr:rowOff>
    </xdr:from>
    <xdr:to>
      <xdr:col>18</xdr:col>
      <xdr:colOff>350022</xdr:colOff>
      <xdr:row>19</xdr:row>
      <xdr:rowOff>28576</xdr:rowOff>
    </xdr:to>
    <xdr:sp macro="" textlink="">
      <xdr:nvSpPr>
        <xdr:cNvPr id="24" name="Retângulo: Cantos Arredondados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B5B949-48C6-40E8-A712-27525B20FDDD}"/>
            </a:ext>
          </a:extLst>
        </xdr:cNvPr>
        <xdr:cNvSpPr/>
      </xdr:nvSpPr>
      <xdr:spPr>
        <a:xfrm>
          <a:off x="9017772" y="2564607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DEMONSTRAÇÃO</a:t>
          </a:r>
          <a:r>
            <a:rPr lang="pt-BR" sz="1500" b="1" baseline="0">
              <a:solidFill>
                <a:schemeClr val="bg1"/>
              </a:solidFill>
            </a:rPr>
            <a:t> DE RESULTADOS / INCOME STATEMENT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497687</xdr:colOff>
      <xdr:row>22</xdr:row>
      <xdr:rowOff>33331</xdr:rowOff>
    </xdr:from>
    <xdr:to>
      <xdr:col>6</xdr:col>
      <xdr:colOff>331000</xdr:colOff>
      <xdr:row>27</xdr:row>
      <xdr:rowOff>164300</xdr:rowOff>
    </xdr:to>
    <xdr:sp macro="" textlink="">
      <xdr:nvSpPr>
        <xdr:cNvPr id="25" name="Retângulo: Cantos Arredondados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30E50A7-EE95-4C4D-8543-5B102E152C96}"/>
            </a:ext>
          </a:extLst>
        </xdr:cNvPr>
        <xdr:cNvSpPr/>
      </xdr:nvSpPr>
      <xdr:spPr>
        <a:xfrm>
          <a:off x="1712125" y="4224331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RESULTADOS A APROPRIAR / RESULTS TO BE APPROPRIATED</a:t>
          </a:r>
        </a:p>
      </xdr:txBody>
    </xdr:sp>
    <xdr:clientData/>
  </xdr:twoCellAnchor>
  <xdr:twoCellAnchor>
    <xdr:from>
      <xdr:col>19</xdr:col>
      <xdr:colOff>250030</xdr:colOff>
      <xdr:row>15</xdr:row>
      <xdr:rowOff>47627</xdr:rowOff>
    </xdr:from>
    <xdr:to>
      <xdr:col>24</xdr:col>
      <xdr:colOff>273843</xdr:colOff>
      <xdr:row>34</xdr:row>
      <xdr:rowOff>58031</xdr:rowOff>
    </xdr:to>
    <xdr:sp macro="" textlink="">
      <xdr:nvSpPr>
        <xdr:cNvPr id="26" name="TextBox 1">
          <a:extLst>
            <a:ext uri="{FF2B5EF4-FFF2-40B4-BE49-F238E27FC236}">
              <a16:creationId xmlns:a16="http://schemas.microsoft.com/office/drawing/2014/main" id="{77E2FD4D-F0F5-49A8-949A-B280F28D09AB}"/>
            </a:ext>
          </a:extLst>
        </xdr:cNvPr>
        <xdr:cNvSpPr txBox="1"/>
      </xdr:nvSpPr>
      <xdr:spPr>
        <a:xfrm>
          <a:off x="11787186" y="2905127"/>
          <a:ext cx="3059907" cy="36299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000">
              <a:solidFill>
                <a:schemeClr val="bg1"/>
              </a:solidFill>
              <a:latin typeface="PP Editorial New" panose="00000500000000000000" pitchFamily="50" charset="0"/>
            </a:rPr>
            <a:t>TIME DE RI / IR TEAM</a:t>
          </a:r>
        </a:p>
        <a:p>
          <a:pPr algn="ctr"/>
          <a:br>
            <a:rPr lang="pt-BR" sz="2000"/>
          </a:br>
          <a:r>
            <a:rPr lang="pt-BR" sz="1800" b="0" i="0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Roberval Toffoli</a:t>
          </a:r>
        </a:p>
        <a:p>
          <a:pPr algn="ctr"/>
          <a:r>
            <a:rPr lang="pt-BR" sz="1800" b="0" i="0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Lúcia</a:t>
          </a:r>
          <a:r>
            <a:rPr lang="pt-BR" sz="1800" b="0" i="0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Cesari</a:t>
          </a:r>
        </a:p>
        <a:p>
          <a:pPr algn="ctr"/>
          <a:r>
            <a:rPr lang="pt-BR" sz="1800" b="0" i="0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Bruno Vitiello</a:t>
          </a:r>
        </a:p>
        <a:p>
          <a:pPr algn="ctr"/>
          <a:r>
            <a:rPr lang="pt-BR" sz="1800" b="0" i="0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Izabel Kizirian</a:t>
          </a:r>
        </a:p>
        <a:p>
          <a:pPr algn="ctr"/>
          <a:endParaRPr lang="pt-BR" sz="1800" b="1" i="0" kern="1200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t-BR" sz="1800" b="1" i="0" kern="1200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t-BR" sz="1800" b="1" i="0" kern="1200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kern="120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CONTATO</a:t>
          </a:r>
          <a:r>
            <a:rPr lang="pt-BR" sz="2000" kern="1200" baseline="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 </a:t>
          </a:r>
          <a:r>
            <a:rPr lang="pt-BR" sz="2000" kern="120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DE RI /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kern="120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IR CONTACT</a:t>
          </a:r>
          <a:endParaRPr lang="pt-BR" sz="2000">
            <a:solidFill>
              <a:schemeClr val="bg1"/>
            </a:solidFill>
            <a:effectLst/>
            <a:latin typeface="PP Editorial New" panose="00000500000000000000" pitchFamily="50" charset="0"/>
          </a:endParaRPr>
        </a:p>
        <a:p>
          <a:pPr algn="ctr"/>
          <a:r>
            <a:rPr lang="pt-BR" sz="2000">
              <a:solidFill>
                <a:schemeClr val="bg1"/>
              </a:solidFill>
              <a:latin typeface="+mn-lt"/>
            </a:rPr>
            <a:t>E-mail: ri@helbor.com.br</a:t>
          </a:r>
        </a:p>
      </xdr:txBody>
    </xdr:sp>
    <xdr:clientData/>
  </xdr:twoCellAnchor>
  <xdr:twoCellAnchor>
    <xdr:from>
      <xdr:col>6</xdr:col>
      <xdr:colOff>507200</xdr:colOff>
      <xdr:row>22</xdr:row>
      <xdr:rowOff>19045</xdr:rowOff>
    </xdr:from>
    <xdr:to>
      <xdr:col>10</xdr:col>
      <xdr:colOff>340513</xdr:colOff>
      <xdr:row>27</xdr:row>
      <xdr:rowOff>150014</xdr:rowOff>
    </xdr:to>
    <xdr:sp macro="" textlink="">
      <xdr:nvSpPr>
        <xdr:cNvPr id="27" name="Retângulo: Cantos Arredondados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4CE7329-2131-40FC-A531-97FFF77B12AA}"/>
            </a:ext>
          </a:extLst>
        </xdr:cNvPr>
        <xdr:cNvSpPr/>
      </xdr:nvSpPr>
      <xdr:spPr>
        <a:xfrm>
          <a:off x="4150513" y="4210045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ENDIVIDAMENTO</a:t>
          </a:r>
          <a:r>
            <a:rPr lang="pt-BR" sz="1500" b="1" baseline="0">
              <a:solidFill>
                <a:schemeClr val="bg1"/>
              </a:solidFill>
            </a:rPr>
            <a:t> / DEBT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540526</xdr:colOff>
      <xdr:row>22</xdr:row>
      <xdr:rowOff>28572</xdr:rowOff>
    </xdr:from>
    <xdr:to>
      <xdr:col>14</xdr:col>
      <xdr:colOff>373839</xdr:colOff>
      <xdr:row>27</xdr:row>
      <xdr:rowOff>159541</xdr:rowOff>
    </xdr:to>
    <xdr:sp macro="" textlink="">
      <xdr:nvSpPr>
        <xdr:cNvPr id="28" name="Retângulo: Cantos Arredondados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12E59C-C7A7-4659-BF0E-BA4DC1062629}"/>
            </a:ext>
          </a:extLst>
        </xdr:cNvPr>
        <xdr:cNvSpPr/>
      </xdr:nvSpPr>
      <xdr:spPr>
        <a:xfrm>
          <a:off x="6612714" y="4219572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LANÇAMENTOS / LAUNCHES</a:t>
          </a:r>
        </a:p>
      </xdr:txBody>
    </xdr:sp>
    <xdr:clientData/>
  </xdr:twoCellAnchor>
  <xdr:twoCellAnchor>
    <xdr:from>
      <xdr:col>14</xdr:col>
      <xdr:colOff>550042</xdr:colOff>
      <xdr:row>22</xdr:row>
      <xdr:rowOff>26195</xdr:rowOff>
    </xdr:from>
    <xdr:to>
      <xdr:col>18</xdr:col>
      <xdr:colOff>383355</xdr:colOff>
      <xdr:row>27</xdr:row>
      <xdr:rowOff>157164</xdr:rowOff>
    </xdr:to>
    <xdr:sp macro="" textlink="">
      <xdr:nvSpPr>
        <xdr:cNvPr id="29" name="Retângulo: Cantos Arredondados 2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05BD289-8501-4C7B-994E-CDA5789C6FF7}"/>
            </a:ext>
          </a:extLst>
        </xdr:cNvPr>
        <xdr:cNvSpPr/>
      </xdr:nvSpPr>
      <xdr:spPr>
        <a:xfrm>
          <a:off x="9051105" y="4217195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VENDAS / SALES</a:t>
          </a:r>
        </a:p>
      </xdr:txBody>
    </xdr:sp>
    <xdr:clientData/>
  </xdr:twoCellAnchor>
  <xdr:twoCellAnchor>
    <xdr:from>
      <xdr:col>4</xdr:col>
      <xdr:colOff>483400</xdr:colOff>
      <xdr:row>30</xdr:row>
      <xdr:rowOff>30946</xdr:rowOff>
    </xdr:from>
    <xdr:to>
      <xdr:col>8</xdr:col>
      <xdr:colOff>316713</xdr:colOff>
      <xdr:row>35</xdr:row>
      <xdr:rowOff>161915</xdr:rowOff>
    </xdr:to>
    <xdr:sp macro="" textlink="">
      <xdr:nvSpPr>
        <xdr:cNvPr id="30" name="Retângulo: Cantos Arredondados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AC39430-4DC4-4B84-B814-10514F11645B}"/>
            </a:ext>
          </a:extLst>
        </xdr:cNvPr>
        <xdr:cNvSpPr/>
      </xdr:nvSpPr>
      <xdr:spPr>
        <a:xfrm>
          <a:off x="2912275" y="5745946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ENTREGAS / DELIVERIES</a:t>
          </a:r>
        </a:p>
      </xdr:txBody>
    </xdr:sp>
    <xdr:clientData/>
  </xdr:twoCellAnchor>
  <xdr:twoCellAnchor>
    <xdr:from>
      <xdr:col>8</xdr:col>
      <xdr:colOff>528644</xdr:colOff>
      <xdr:row>30</xdr:row>
      <xdr:rowOff>40473</xdr:rowOff>
    </xdr:from>
    <xdr:to>
      <xdr:col>12</xdr:col>
      <xdr:colOff>361957</xdr:colOff>
      <xdr:row>35</xdr:row>
      <xdr:rowOff>171442</xdr:rowOff>
    </xdr:to>
    <xdr:sp macro="" textlink="">
      <xdr:nvSpPr>
        <xdr:cNvPr id="31" name="Retângulo: Cantos Arredondados 3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9547115-309B-4E80-AA08-A3A44161EF71}"/>
            </a:ext>
          </a:extLst>
        </xdr:cNvPr>
        <xdr:cNvSpPr/>
      </xdr:nvSpPr>
      <xdr:spPr>
        <a:xfrm>
          <a:off x="5386394" y="5755473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ESTOQUE / INVENTORY</a:t>
          </a:r>
        </a:p>
      </xdr:txBody>
    </xdr:sp>
    <xdr:clientData/>
  </xdr:twoCellAnchor>
  <xdr:twoCellAnchor>
    <xdr:from>
      <xdr:col>12</xdr:col>
      <xdr:colOff>550075</xdr:colOff>
      <xdr:row>30</xdr:row>
      <xdr:rowOff>38091</xdr:rowOff>
    </xdr:from>
    <xdr:to>
      <xdr:col>16</xdr:col>
      <xdr:colOff>383388</xdr:colOff>
      <xdr:row>35</xdr:row>
      <xdr:rowOff>169060</xdr:rowOff>
    </xdr:to>
    <xdr:sp macro="" textlink="">
      <xdr:nvSpPr>
        <xdr:cNvPr id="32" name="Retângulo: Cantos Arredondados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EFA484F-1FB6-4CC7-99D3-2B002368E0D9}"/>
            </a:ext>
          </a:extLst>
        </xdr:cNvPr>
        <xdr:cNvSpPr/>
      </xdr:nvSpPr>
      <xdr:spPr>
        <a:xfrm>
          <a:off x="7836700" y="5753091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LANDBANK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9E0C65-D437-4FC1-94F9-F83B05061378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371475</xdr:colOff>
      <xdr:row>0</xdr:row>
      <xdr:rowOff>133352</xdr:rowOff>
    </xdr:from>
    <xdr:to>
      <xdr:col>0</xdr:col>
      <xdr:colOff>1619250</xdr:colOff>
      <xdr:row>1</xdr:row>
      <xdr:rowOff>152401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F5600AF-9461-4876-8125-9F9FB1AEB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71475" y="133352"/>
          <a:ext cx="1247775" cy="5048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926A07-035D-4468-9171-87D2CB3D20C6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390525</xdr:colOff>
      <xdr:row>0</xdr:row>
      <xdr:rowOff>142877</xdr:rowOff>
    </xdr:from>
    <xdr:to>
      <xdr:col>0</xdr:col>
      <xdr:colOff>1638300</xdr:colOff>
      <xdr:row>1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E4FA3F3-227E-4527-9DA5-C7267DB6E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90525" y="142877"/>
          <a:ext cx="1247775" cy="4952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0B7B94-7151-41ED-976D-D4EA821B262D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390525</xdr:colOff>
      <xdr:row>0</xdr:row>
      <xdr:rowOff>142877</xdr:rowOff>
    </xdr:from>
    <xdr:to>
      <xdr:col>0</xdr:col>
      <xdr:colOff>1638300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BB5EA0-F7CF-461B-8B11-E2DE20F42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90525" y="142877"/>
          <a:ext cx="1247775" cy="485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295274</xdr:rowOff>
    </xdr:from>
    <xdr:to>
      <xdr:col>0</xdr:col>
      <xdr:colOff>2028825</xdr:colOff>
      <xdr:row>2</xdr:row>
      <xdr:rowOff>161924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3BE849-F90A-463B-9865-3A545CA93173}"/>
            </a:ext>
          </a:extLst>
        </xdr:cNvPr>
        <xdr:cNvSpPr/>
      </xdr:nvSpPr>
      <xdr:spPr>
        <a:xfrm>
          <a:off x="285750" y="676274"/>
          <a:ext cx="1743075" cy="352425"/>
        </a:xfrm>
        <a:prstGeom prst="round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438150</xdr:colOff>
      <xdr:row>0</xdr:row>
      <xdr:rowOff>142875</xdr:rowOff>
    </xdr:from>
    <xdr:to>
      <xdr:col>0</xdr:col>
      <xdr:colOff>1962151</xdr:colOff>
      <xdr:row>1</xdr:row>
      <xdr:rowOff>238124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ECBEE6B-95C2-40CA-803A-4D341DE5B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438150" y="142875"/>
          <a:ext cx="1524001" cy="476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361950</xdr:rowOff>
    </xdr:from>
    <xdr:to>
      <xdr:col>1</xdr:col>
      <xdr:colOff>2019300</xdr:colOff>
      <xdr:row>2</xdr:row>
      <xdr:rowOff>200025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891A3C-4714-4BBB-B830-298B3D66389D}"/>
            </a:ext>
          </a:extLst>
        </xdr:cNvPr>
        <xdr:cNvSpPr/>
      </xdr:nvSpPr>
      <xdr:spPr>
        <a:xfrm>
          <a:off x="276225" y="742950"/>
          <a:ext cx="1743075" cy="3238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1</xdr:col>
      <xdr:colOff>428624</xdr:colOff>
      <xdr:row>0</xdr:row>
      <xdr:rowOff>171451</xdr:rowOff>
    </xdr:from>
    <xdr:to>
      <xdr:col>1</xdr:col>
      <xdr:colOff>1952625</xdr:colOff>
      <xdr:row>1</xdr:row>
      <xdr:rowOff>266700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9E9E454-F31A-4EB2-B618-262D50BE5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428624" y="171451"/>
          <a:ext cx="1524001" cy="4762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355023</xdr:colOff>
      <xdr:row>1</xdr:row>
      <xdr:rowOff>387927</xdr:rowOff>
    </xdr:from>
    <xdr:to>
      <xdr:col>0</xdr:col>
      <xdr:colOff>2098098</xdr:colOff>
      <xdr:row>2</xdr:row>
      <xdr:rowOff>188768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4E62AA-4562-4226-9074-B197B26E7357}"/>
            </a:ext>
          </a:extLst>
        </xdr:cNvPr>
        <xdr:cNvSpPr/>
      </xdr:nvSpPr>
      <xdr:spPr>
        <a:xfrm>
          <a:off x="355023" y="768927"/>
          <a:ext cx="1743075" cy="2857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551584</xdr:colOff>
      <xdr:row>0</xdr:row>
      <xdr:rowOff>216477</xdr:rowOff>
    </xdr:from>
    <xdr:to>
      <xdr:col>0</xdr:col>
      <xdr:colOff>2075585</xdr:colOff>
      <xdr:row>1</xdr:row>
      <xdr:rowOff>310860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49A9329-BB4F-44E2-A36F-622408310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551584" y="216477"/>
          <a:ext cx="1524001" cy="4753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1</xdr:row>
      <xdr:rowOff>438150</xdr:rowOff>
    </xdr:from>
    <xdr:to>
      <xdr:col>0</xdr:col>
      <xdr:colOff>2076450</xdr:colOff>
      <xdr:row>2</xdr:row>
      <xdr:rowOff>219075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887D33-E413-471A-A24D-F024403AC0A7}"/>
            </a:ext>
          </a:extLst>
        </xdr:cNvPr>
        <xdr:cNvSpPr/>
      </xdr:nvSpPr>
      <xdr:spPr>
        <a:xfrm>
          <a:off x="333375" y="819150"/>
          <a:ext cx="1743075" cy="26670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533400</xdr:colOff>
      <xdr:row>0</xdr:row>
      <xdr:rowOff>219075</xdr:rowOff>
    </xdr:from>
    <xdr:to>
      <xdr:col>0</xdr:col>
      <xdr:colOff>2057401</xdr:colOff>
      <xdr:row>1</xdr:row>
      <xdr:rowOff>314324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EBFBCB4-9A54-4375-BDEB-56F66B135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533400" y="219075"/>
          <a:ext cx="1524001" cy="4762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</xdr:row>
      <xdr:rowOff>323850</xdr:rowOff>
    </xdr:from>
    <xdr:to>
      <xdr:col>0</xdr:col>
      <xdr:colOff>2114550</xdr:colOff>
      <xdr:row>2</xdr:row>
      <xdr:rowOff>161925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BBDA26-F47B-4A21-BF1B-20D189F6BD55}"/>
            </a:ext>
          </a:extLst>
        </xdr:cNvPr>
        <xdr:cNvSpPr/>
      </xdr:nvSpPr>
      <xdr:spPr>
        <a:xfrm>
          <a:off x="371475" y="704850"/>
          <a:ext cx="1743075" cy="3238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552450</xdr:colOff>
      <xdr:row>0</xdr:row>
      <xdr:rowOff>133350</xdr:rowOff>
    </xdr:from>
    <xdr:to>
      <xdr:col>0</xdr:col>
      <xdr:colOff>2076451</xdr:colOff>
      <xdr:row>1</xdr:row>
      <xdr:rowOff>228599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BA7893E-5214-45AE-962F-753D84BA4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552450" y="133350"/>
          <a:ext cx="1524001" cy="4762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304800</xdr:rowOff>
    </xdr:from>
    <xdr:to>
      <xdr:col>0</xdr:col>
      <xdr:colOff>2019300</xdr:colOff>
      <xdr:row>2</xdr:row>
      <xdr:rowOff>142875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2A854C-F0A7-47DE-908E-4CDD9911F307}"/>
            </a:ext>
          </a:extLst>
        </xdr:cNvPr>
        <xdr:cNvSpPr/>
      </xdr:nvSpPr>
      <xdr:spPr>
        <a:xfrm>
          <a:off x="276225" y="685800"/>
          <a:ext cx="1743075" cy="3238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447675</xdr:colOff>
      <xdr:row>0</xdr:row>
      <xdr:rowOff>133350</xdr:rowOff>
    </xdr:from>
    <xdr:to>
      <xdr:col>0</xdr:col>
      <xdr:colOff>1971676</xdr:colOff>
      <xdr:row>1</xdr:row>
      <xdr:rowOff>228599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A78193D-7ED1-48AA-A257-148216B57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447675" y="133350"/>
          <a:ext cx="1524001" cy="4762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352425</xdr:rowOff>
    </xdr:from>
    <xdr:to>
      <xdr:col>0</xdr:col>
      <xdr:colOff>1762126</xdr:colOff>
      <xdr:row>2</xdr:row>
      <xdr:rowOff>190500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277151-6FA2-435F-8F9E-DBF6B8A2BC74}"/>
            </a:ext>
          </a:extLst>
        </xdr:cNvPr>
        <xdr:cNvSpPr/>
      </xdr:nvSpPr>
      <xdr:spPr>
        <a:xfrm>
          <a:off x="200026" y="838200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295275</xdr:colOff>
      <xdr:row>0</xdr:row>
      <xdr:rowOff>257175</xdr:rowOff>
    </xdr:from>
    <xdr:to>
      <xdr:col>0</xdr:col>
      <xdr:colOff>1819276</xdr:colOff>
      <xdr:row>1</xdr:row>
      <xdr:rowOff>247649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42D4032-CA44-4049-BCE0-51AAD5365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2133600" y="257175"/>
          <a:ext cx="1524001" cy="4762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586838-F069-4718-AF1F-A6E58A5172F5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371475</xdr:colOff>
      <xdr:row>0</xdr:row>
      <xdr:rowOff>133351</xdr:rowOff>
    </xdr:from>
    <xdr:to>
      <xdr:col>0</xdr:col>
      <xdr:colOff>1619250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87A2FC7-1EDF-4E79-8AB0-E90AECE5EF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71475" y="133351"/>
          <a:ext cx="1247775" cy="457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67B1C-A22A-4CD9-BA04-BE872C7FF426}">
  <sheetPr codeName="Planilha1"/>
  <dimension ref="A1:Y53"/>
  <sheetViews>
    <sheetView zoomScale="80" zoomScaleNormal="80" workbookViewId="0">
      <selection activeCell="A15" sqref="A15"/>
    </sheetView>
  </sheetViews>
  <sheetFormatPr defaultColWidth="0" defaultRowHeight="15" customHeight="1" zeroHeight="1" x14ac:dyDescent="0.25"/>
  <cols>
    <col min="1" max="25" width="9.140625" style="2" customWidth="1"/>
    <col min="26" max="16384" width="9.140625" style="2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D50C5-B97E-4838-A6F2-8B5AD9D1F408}">
  <sheetPr codeName="Planilha9">
    <tabColor rgb="FF00D0D0"/>
  </sheetPr>
  <dimension ref="A1:AS51"/>
  <sheetViews>
    <sheetView workbookViewId="0">
      <pane xSplit="2" topLeftCell="C1" activePane="topRight" state="frozen"/>
      <selection pane="topRight" activeCell="AC5" sqref="AC5"/>
    </sheetView>
  </sheetViews>
  <sheetFormatPr defaultRowHeight="15" x14ac:dyDescent="0.25"/>
  <cols>
    <col min="1" max="1" width="28.140625" style="10" customWidth="1"/>
    <col min="2" max="2" width="28.85546875" style="10" customWidth="1"/>
    <col min="3" max="3" width="0.85546875" style="10" customWidth="1"/>
    <col min="4" max="7" width="13.28515625" style="10" bestFit="1" customWidth="1"/>
    <col min="8" max="8" width="0.85546875" style="10" customWidth="1"/>
    <col min="9" max="12" width="11" style="10" customWidth="1"/>
    <col min="13" max="13" width="13.28515625" style="10" bestFit="1" customWidth="1"/>
    <col min="14" max="14" width="0.85546875" style="10" customWidth="1"/>
    <col min="15" max="18" width="11" style="10" customWidth="1"/>
    <col min="19" max="19" width="13.28515625" style="10" bestFit="1" customWidth="1"/>
    <col min="20" max="20" width="0.85546875" style="10" customWidth="1"/>
    <col min="21" max="21" width="13.28515625" style="10" bestFit="1" customWidth="1"/>
    <col min="22" max="22" width="0.85546875" style="10" customWidth="1"/>
    <col min="23" max="23" width="13.28515625" style="10" bestFit="1" customWidth="1"/>
    <col min="24" max="24" width="0.85546875" style="10" customWidth="1"/>
    <col min="25" max="25" width="13.28515625" style="10" bestFit="1" customWidth="1"/>
    <col min="26" max="26" width="0.85546875" style="10" customWidth="1"/>
    <col min="27" max="27" width="13.28515625" style="10" bestFit="1" customWidth="1"/>
    <col min="28" max="28" width="0.85546875" style="10" customWidth="1"/>
    <col min="29" max="29" width="13.28515625" style="10" bestFit="1" customWidth="1"/>
    <col min="30" max="30" width="0.85546875" style="10" customWidth="1"/>
    <col min="31" max="31" width="13.28515625" style="10" bestFit="1" customWidth="1"/>
    <col min="32" max="32" width="0.85546875" style="10" customWidth="1"/>
    <col min="33" max="33" width="13.28515625" style="10" bestFit="1" customWidth="1"/>
    <col min="34" max="34" width="0.85546875" style="10" customWidth="1"/>
    <col min="35" max="35" width="13.28515625" style="10" bestFit="1" customWidth="1"/>
    <col min="36" max="16384" width="9.140625" style="10"/>
  </cols>
  <sheetData>
    <row r="1" spans="1:45" ht="38.25" customHeight="1" x14ac:dyDescent="0.25">
      <c r="A1" s="11"/>
      <c r="B1" s="11"/>
    </row>
    <row r="2" spans="1:45" ht="38.25" customHeight="1" x14ac:dyDescent="0.25">
      <c r="A2" s="11"/>
      <c r="B2" s="11"/>
      <c r="I2" s="12"/>
      <c r="J2" s="12"/>
      <c r="K2" s="12"/>
      <c r="L2" s="12"/>
      <c r="O2" s="12"/>
      <c r="P2" s="12"/>
      <c r="Q2" s="12"/>
      <c r="R2" s="12"/>
    </row>
    <row r="3" spans="1:45" ht="28.5" customHeight="1" x14ac:dyDescent="0.25"/>
    <row r="5" spans="1:45" s="3" customFormat="1" x14ac:dyDescent="0.25">
      <c r="A5" s="14" t="s">
        <v>231</v>
      </c>
      <c r="B5" s="14"/>
      <c r="C5" s="10"/>
      <c r="D5" s="35" t="s">
        <v>218</v>
      </c>
      <c r="E5" s="35" t="s">
        <v>213</v>
      </c>
      <c r="F5" s="35" t="s">
        <v>112</v>
      </c>
      <c r="G5" s="15" t="s">
        <v>240</v>
      </c>
      <c r="H5" s="10"/>
      <c r="I5" s="35" t="s">
        <v>111</v>
      </c>
      <c r="J5" s="35" t="s">
        <v>110</v>
      </c>
      <c r="K5" s="35" t="s">
        <v>109</v>
      </c>
      <c r="L5" s="35" t="s">
        <v>108</v>
      </c>
      <c r="M5" s="15">
        <v>2024</v>
      </c>
      <c r="N5" s="10"/>
      <c r="O5" s="35" t="s">
        <v>107</v>
      </c>
      <c r="P5" s="35" t="s">
        <v>106</v>
      </c>
      <c r="Q5" s="35" t="s">
        <v>105</v>
      </c>
      <c r="R5" s="35" t="s">
        <v>104</v>
      </c>
      <c r="S5" s="15">
        <v>2023</v>
      </c>
      <c r="T5" s="10"/>
      <c r="U5" s="15">
        <v>2022</v>
      </c>
      <c r="V5" s="10"/>
      <c r="W5" s="15">
        <v>2021</v>
      </c>
      <c r="X5" s="10"/>
      <c r="Y5" s="15">
        <v>2020</v>
      </c>
      <c r="Z5" s="10"/>
      <c r="AA5" s="15">
        <v>2019</v>
      </c>
      <c r="AB5" s="10"/>
      <c r="AC5" s="15">
        <v>2018</v>
      </c>
      <c r="AD5" s="10"/>
      <c r="AE5" s="15">
        <v>2017</v>
      </c>
      <c r="AF5" s="10"/>
      <c r="AG5" s="15">
        <v>2016</v>
      </c>
      <c r="AH5" s="10"/>
      <c r="AI5" s="15">
        <v>2015</v>
      </c>
      <c r="AJ5" s="10"/>
      <c r="AK5" s="10"/>
      <c r="AL5" s="10"/>
      <c r="AM5" s="10"/>
      <c r="AN5" s="10"/>
      <c r="AO5" s="10"/>
      <c r="AP5" s="10"/>
      <c r="AQ5" s="10"/>
      <c r="AR5" s="10"/>
      <c r="AS5" s="10"/>
    </row>
    <row r="6" spans="1:45" s="3" customFormat="1" x14ac:dyDescent="0.25">
      <c r="A6" s="20" t="s">
        <v>230</v>
      </c>
      <c r="B6" s="20" t="s">
        <v>230</v>
      </c>
      <c r="C6" s="10"/>
      <c r="D6" s="22">
        <f>SUM(D8:D14)</f>
        <v>730937</v>
      </c>
      <c r="E6" s="22">
        <f t="shared" ref="E6:F6" si="0">SUM(E8:E14)</f>
        <v>399179</v>
      </c>
      <c r="F6" s="22">
        <f t="shared" si="0"/>
        <v>597254</v>
      </c>
      <c r="G6" s="36">
        <f>SUM(G8:G14)</f>
        <v>1727370</v>
      </c>
      <c r="H6" s="10"/>
      <c r="I6" s="139">
        <f t="shared" ref="I6:L6" si="1">SUM(I8:I14)</f>
        <v>102008</v>
      </c>
      <c r="J6" s="139">
        <f t="shared" si="1"/>
        <v>448854</v>
      </c>
      <c r="K6" s="139">
        <f t="shared" si="1"/>
        <v>403273</v>
      </c>
      <c r="L6" s="139">
        <f t="shared" si="1"/>
        <v>916489</v>
      </c>
      <c r="M6" s="36">
        <f>SUM(I6:L6)</f>
        <v>1870624</v>
      </c>
      <c r="N6" s="10"/>
      <c r="O6" s="139">
        <f t="shared" ref="O6:R6" si="2">SUM(O8:O14)</f>
        <v>268969</v>
      </c>
      <c r="P6" s="139">
        <f t="shared" si="2"/>
        <v>107482</v>
      </c>
      <c r="Q6" s="144" t="s">
        <v>3</v>
      </c>
      <c r="R6" s="139">
        <f t="shared" si="2"/>
        <v>345952</v>
      </c>
      <c r="S6" s="36">
        <f>SUM(O6:R6)</f>
        <v>722403</v>
      </c>
      <c r="T6" s="21"/>
      <c r="U6" s="36" t="s">
        <v>3</v>
      </c>
      <c r="V6" s="21"/>
      <c r="W6" s="145">
        <f t="shared" ref="W6:Y6" si="3">SUM(W8:W14)</f>
        <v>1269192.6000000001</v>
      </c>
      <c r="X6" s="21"/>
      <c r="Y6" s="145">
        <f t="shared" si="3"/>
        <v>881449</v>
      </c>
      <c r="Z6" s="21"/>
      <c r="AA6" s="36" t="s">
        <v>3</v>
      </c>
      <c r="AB6" s="21"/>
      <c r="AC6" s="145">
        <f>SUM(AC16:AC19)</f>
        <v>944569</v>
      </c>
      <c r="AD6" s="21"/>
      <c r="AE6" s="145">
        <f t="shared" ref="AE6" si="4">SUM(AE8:AE14)</f>
        <v>1967256</v>
      </c>
      <c r="AF6" s="21"/>
      <c r="AG6" s="145">
        <f t="shared" ref="AG6" si="5">SUM(AG8:AG14)</f>
        <v>1569719</v>
      </c>
      <c r="AH6" s="21"/>
      <c r="AI6" s="145">
        <f t="shared" ref="AI6" si="6">SUM(AI8:AI14)</f>
        <v>1563948.67</v>
      </c>
      <c r="AJ6" s="10"/>
      <c r="AK6" s="10"/>
      <c r="AL6" s="10"/>
      <c r="AM6" s="10"/>
      <c r="AN6" s="10"/>
      <c r="AO6" s="10"/>
      <c r="AP6" s="10"/>
      <c r="AQ6" s="10"/>
      <c r="AR6" s="10"/>
      <c r="AS6" s="10"/>
    </row>
    <row r="7" spans="1:45" s="4" customFormat="1" x14ac:dyDescent="0.25">
      <c r="A7" s="16" t="s">
        <v>223</v>
      </c>
      <c r="B7" s="16" t="s">
        <v>233</v>
      </c>
      <c r="C7" s="10"/>
      <c r="D7" s="17"/>
      <c r="E7" s="17"/>
      <c r="F7" s="17"/>
      <c r="G7" s="17"/>
      <c r="H7" s="10"/>
      <c r="I7" s="17"/>
      <c r="J7" s="17"/>
      <c r="K7" s="17"/>
      <c r="L7" s="17"/>
      <c r="M7" s="17"/>
      <c r="N7" s="10"/>
      <c r="O7" s="17"/>
      <c r="P7" s="17"/>
      <c r="Q7" s="17"/>
      <c r="R7" s="17"/>
      <c r="S7" s="17"/>
      <c r="T7" s="10"/>
      <c r="U7" s="17"/>
      <c r="V7" s="10"/>
      <c r="W7" s="17"/>
      <c r="X7" s="10"/>
      <c r="Y7" s="17"/>
      <c r="Z7" s="10"/>
      <c r="AA7" s="17"/>
      <c r="AB7" s="10"/>
      <c r="AC7" s="17"/>
      <c r="AD7" s="10"/>
      <c r="AE7" s="17"/>
      <c r="AF7" s="10"/>
      <c r="AG7" s="17"/>
      <c r="AH7" s="10"/>
      <c r="AI7" s="17"/>
      <c r="AJ7" s="10"/>
      <c r="AK7" s="10"/>
      <c r="AL7" s="10"/>
      <c r="AM7" s="10"/>
      <c r="AN7" s="10"/>
      <c r="AO7" s="10"/>
      <c r="AP7" s="10"/>
      <c r="AQ7" s="10"/>
      <c r="AR7" s="13"/>
      <c r="AS7" s="13"/>
    </row>
    <row r="8" spans="1:45" s="3" customFormat="1" x14ac:dyDescent="0.25">
      <c r="A8" s="18" t="s">
        <v>246</v>
      </c>
      <c r="B8" s="18" t="s">
        <v>247</v>
      </c>
      <c r="C8" s="13"/>
      <c r="D8" s="19">
        <v>320565</v>
      </c>
      <c r="E8" s="19">
        <v>242676</v>
      </c>
      <c r="F8" s="19" t="s">
        <v>3</v>
      </c>
      <c r="G8" s="37">
        <v>563241</v>
      </c>
      <c r="H8" s="13"/>
      <c r="I8" s="19" t="s">
        <v>3</v>
      </c>
      <c r="J8" s="19" t="s">
        <v>3</v>
      </c>
      <c r="K8" s="19">
        <v>65235</v>
      </c>
      <c r="L8" s="19">
        <v>460270</v>
      </c>
      <c r="M8" s="37">
        <f>SUM(I8:L8)</f>
        <v>525505</v>
      </c>
      <c r="N8" s="13"/>
      <c r="O8" s="19" t="s">
        <v>3</v>
      </c>
      <c r="P8" s="19" t="s">
        <v>3</v>
      </c>
      <c r="Q8" s="19" t="s">
        <v>3</v>
      </c>
      <c r="R8" s="19" t="s">
        <v>286</v>
      </c>
      <c r="S8" s="37" t="s">
        <v>3</v>
      </c>
      <c r="T8" s="13"/>
      <c r="U8" s="37" t="s">
        <v>3</v>
      </c>
      <c r="V8" s="13"/>
      <c r="W8" s="37">
        <v>125457.60000000001</v>
      </c>
      <c r="X8" s="13"/>
      <c r="Y8" s="37">
        <v>139465</v>
      </c>
      <c r="Z8" s="13"/>
      <c r="AA8" s="37" t="s">
        <v>3</v>
      </c>
      <c r="AB8" s="13"/>
      <c r="AC8" s="37" t="s">
        <v>296</v>
      </c>
      <c r="AD8" s="13"/>
      <c r="AE8" s="37" t="s">
        <v>3</v>
      </c>
      <c r="AF8" s="13"/>
      <c r="AG8" s="37" t="s">
        <v>3</v>
      </c>
      <c r="AH8" s="13"/>
      <c r="AI8" s="37" t="s">
        <v>3</v>
      </c>
      <c r="AJ8" s="13"/>
      <c r="AK8" s="13"/>
      <c r="AL8" s="13"/>
      <c r="AM8" s="13"/>
      <c r="AN8" s="13"/>
      <c r="AO8" s="13"/>
      <c r="AP8" s="13"/>
      <c r="AQ8" s="13"/>
      <c r="AR8" s="10"/>
      <c r="AS8" s="10"/>
    </row>
    <row r="9" spans="1:45" s="3" customFormat="1" x14ac:dyDescent="0.25">
      <c r="A9" s="18" t="s">
        <v>220</v>
      </c>
      <c r="B9" s="18" t="s">
        <v>234</v>
      </c>
      <c r="C9" s="13"/>
      <c r="D9" s="19" t="s">
        <v>3</v>
      </c>
      <c r="E9" s="19" t="s">
        <v>3</v>
      </c>
      <c r="F9" s="19">
        <v>376193</v>
      </c>
      <c r="G9" s="37">
        <v>376193</v>
      </c>
      <c r="H9" s="13"/>
      <c r="I9" s="19" t="s">
        <v>3</v>
      </c>
      <c r="J9" s="19" t="s">
        <v>3</v>
      </c>
      <c r="K9" s="19" t="s">
        <v>3</v>
      </c>
      <c r="L9" s="19">
        <v>199702</v>
      </c>
      <c r="M9" s="37">
        <f t="shared" ref="M9:M19" si="7">SUM(I9:L9)</f>
        <v>199702</v>
      </c>
      <c r="N9" s="13"/>
      <c r="O9" s="19">
        <f>52835+77320</f>
        <v>130155</v>
      </c>
      <c r="P9" s="19">
        <v>107482</v>
      </c>
      <c r="Q9" s="19" t="s">
        <v>3</v>
      </c>
      <c r="R9" s="19" t="s">
        <v>3</v>
      </c>
      <c r="S9" s="37">
        <f t="shared" ref="S9:S18" si="8">SUM(O9:R9)</f>
        <v>237637</v>
      </c>
      <c r="T9" s="13"/>
      <c r="U9" s="37" t="s">
        <v>3</v>
      </c>
      <c r="V9" s="13"/>
      <c r="W9" s="37">
        <v>542554</v>
      </c>
      <c r="X9" s="13"/>
      <c r="Y9" s="37" t="s">
        <v>3</v>
      </c>
      <c r="Z9" s="13"/>
      <c r="AA9" s="37" t="s">
        <v>3</v>
      </c>
      <c r="AB9" s="13"/>
      <c r="AC9" s="37" t="s">
        <v>296</v>
      </c>
      <c r="AD9" s="13"/>
      <c r="AE9" s="37">
        <v>490824</v>
      </c>
      <c r="AF9" s="13"/>
      <c r="AG9" s="37">
        <v>355139</v>
      </c>
      <c r="AH9" s="13"/>
      <c r="AI9" s="37">
        <v>40172.67</v>
      </c>
      <c r="AJ9" s="13"/>
      <c r="AK9" s="13"/>
      <c r="AL9" s="13"/>
      <c r="AM9" s="13"/>
      <c r="AN9" s="13"/>
      <c r="AO9" s="13"/>
      <c r="AP9" s="13"/>
      <c r="AQ9" s="13"/>
      <c r="AR9" s="10"/>
      <c r="AS9" s="10"/>
    </row>
    <row r="10" spans="1:45" s="3" customFormat="1" x14ac:dyDescent="0.25">
      <c r="A10" s="18" t="s">
        <v>291</v>
      </c>
      <c r="B10" s="18" t="s">
        <v>291</v>
      </c>
      <c r="C10" s="13"/>
      <c r="D10" s="19" t="s">
        <v>3</v>
      </c>
      <c r="E10" s="19" t="s">
        <v>3</v>
      </c>
      <c r="F10" s="19" t="s">
        <v>3</v>
      </c>
      <c r="G10" s="37" t="s">
        <v>3</v>
      </c>
      <c r="H10" s="13"/>
      <c r="I10" s="19" t="s">
        <v>3</v>
      </c>
      <c r="J10" s="19" t="s">
        <v>3</v>
      </c>
      <c r="K10" s="19" t="s">
        <v>3</v>
      </c>
      <c r="L10" s="19" t="s">
        <v>3</v>
      </c>
      <c r="M10" s="37" t="s">
        <v>3</v>
      </c>
      <c r="N10" s="13"/>
      <c r="O10" s="19" t="s">
        <v>3</v>
      </c>
      <c r="P10" s="19" t="s">
        <v>3</v>
      </c>
      <c r="Q10" s="19" t="s">
        <v>3</v>
      </c>
      <c r="R10" s="19" t="s">
        <v>3</v>
      </c>
      <c r="S10" s="37" t="s">
        <v>3</v>
      </c>
      <c r="T10" s="13"/>
      <c r="U10" s="37" t="s">
        <v>3</v>
      </c>
      <c r="V10" s="13"/>
      <c r="W10" s="37" t="s">
        <v>3</v>
      </c>
      <c r="X10" s="13"/>
      <c r="Y10" s="37" t="s">
        <v>3</v>
      </c>
      <c r="Z10" s="13"/>
      <c r="AA10" s="37" t="s">
        <v>3</v>
      </c>
      <c r="AB10" s="13"/>
      <c r="AC10" s="37" t="s">
        <v>296</v>
      </c>
      <c r="AD10" s="13"/>
      <c r="AE10" s="37">
        <v>74334</v>
      </c>
      <c r="AF10" s="13"/>
      <c r="AG10" s="37">
        <v>83238</v>
      </c>
      <c r="AH10" s="13"/>
      <c r="AI10" s="37" t="s">
        <v>3</v>
      </c>
      <c r="AJ10" s="13"/>
      <c r="AK10" s="13"/>
      <c r="AL10" s="13"/>
      <c r="AM10" s="13"/>
      <c r="AN10" s="13"/>
      <c r="AO10" s="13"/>
      <c r="AP10" s="13"/>
      <c r="AQ10" s="13"/>
      <c r="AR10" s="10"/>
      <c r="AS10" s="10"/>
    </row>
    <row r="11" spans="1:45" s="3" customFormat="1" x14ac:dyDescent="0.25">
      <c r="A11" s="154" t="s">
        <v>248</v>
      </c>
      <c r="B11" s="154" t="s">
        <v>249</v>
      </c>
      <c r="C11" s="13"/>
      <c r="D11" s="19" t="s">
        <v>3</v>
      </c>
      <c r="E11" s="19" t="s">
        <v>3</v>
      </c>
      <c r="F11" s="19" t="s">
        <v>3</v>
      </c>
      <c r="G11" s="37" t="s">
        <v>3</v>
      </c>
      <c r="H11" s="13"/>
      <c r="I11" s="19" t="s">
        <v>3</v>
      </c>
      <c r="J11" s="19" t="s">
        <v>3</v>
      </c>
      <c r="K11" s="19" t="s">
        <v>3</v>
      </c>
      <c r="L11" s="19" t="s">
        <v>3</v>
      </c>
      <c r="M11" s="37" t="s">
        <v>3</v>
      </c>
      <c r="N11" s="13"/>
      <c r="O11" s="19" t="s">
        <v>3</v>
      </c>
      <c r="P11" s="19" t="s">
        <v>3</v>
      </c>
      <c r="Q11" s="19" t="s">
        <v>3</v>
      </c>
      <c r="R11" s="19" t="s">
        <v>3</v>
      </c>
      <c r="S11" s="37" t="s">
        <v>3</v>
      </c>
      <c r="T11" s="13"/>
      <c r="U11" s="37" t="s">
        <v>3</v>
      </c>
      <c r="V11" s="13"/>
      <c r="W11" s="37" t="s">
        <v>3</v>
      </c>
      <c r="X11" s="13"/>
      <c r="Y11" s="37" t="s">
        <v>3</v>
      </c>
      <c r="Z11" s="13"/>
      <c r="AA11" s="37" t="s">
        <v>3</v>
      </c>
      <c r="AB11" s="13"/>
      <c r="AC11" s="37" t="s">
        <v>296</v>
      </c>
      <c r="AD11" s="13"/>
      <c r="AE11" s="37">
        <v>148242</v>
      </c>
      <c r="AF11" s="13"/>
      <c r="AG11" s="37">
        <v>329542</v>
      </c>
      <c r="AH11" s="13"/>
      <c r="AI11" s="37">
        <v>575210</v>
      </c>
      <c r="AJ11" s="13"/>
      <c r="AK11" s="13"/>
      <c r="AL11" s="13"/>
      <c r="AM11" s="13"/>
      <c r="AN11" s="13"/>
      <c r="AO11" s="13"/>
      <c r="AP11" s="13"/>
      <c r="AQ11" s="13"/>
      <c r="AR11" s="10"/>
      <c r="AS11" s="10"/>
    </row>
    <row r="12" spans="1:45" s="3" customFormat="1" x14ac:dyDescent="0.25">
      <c r="A12" s="18" t="s">
        <v>219</v>
      </c>
      <c r="B12" s="18" t="s">
        <v>235</v>
      </c>
      <c r="C12" s="10"/>
      <c r="D12" s="19">
        <v>305983</v>
      </c>
      <c r="E12" s="19" t="s">
        <v>3</v>
      </c>
      <c r="F12" s="19" t="s">
        <v>3</v>
      </c>
      <c r="G12" s="37">
        <v>305983</v>
      </c>
      <c r="H12" s="10"/>
      <c r="I12" s="19" t="s">
        <v>3</v>
      </c>
      <c r="J12" s="19">
        <v>322854</v>
      </c>
      <c r="K12" s="19">
        <v>338038</v>
      </c>
      <c r="L12" s="19">
        <v>97340</v>
      </c>
      <c r="M12" s="37">
        <f t="shared" si="7"/>
        <v>758232</v>
      </c>
      <c r="N12" s="10"/>
      <c r="O12" s="19">
        <f>91120+47694</f>
        <v>138814</v>
      </c>
      <c r="P12" s="19" t="s">
        <v>3</v>
      </c>
      <c r="Q12" s="19" t="s">
        <v>3</v>
      </c>
      <c r="R12" s="19">
        <f>229989+115963</f>
        <v>345952</v>
      </c>
      <c r="S12" s="37">
        <f t="shared" si="8"/>
        <v>484766</v>
      </c>
      <c r="T12" s="10"/>
      <c r="U12" s="37" t="s">
        <v>3</v>
      </c>
      <c r="V12" s="10"/>
      <c r="W12" s="37">
        <v>419722</v>
      </c>
      <c r="X12" s="10"/>
      <c r="Y12" s="37">
        <f>237864+205000</f>
        <v>442864</v>
      </c>
      <c r="Z12" s="10"/>
      <c r="AA12" s="37" t="s">
        <v>3</v>
      </c>
      <c r="AB12" s="10"/>
      <c r="AC12" s="37" t="s">
        <v>296</v>
      </c>
      <c r="AD12" s="10"/>
      <c r="AE12" s="37">
        <v>571813</v>
      </c>
      <c r="AF12" s="10"/>
      <c r="AG12" s="37">
        <v>42429</v>
      </c>
      <c r="AH12" s="10"/>
      <c r="AI12" s="37">
        <v>288091</v>
      </c>
      <c r="AJ12" s="10"/>
      <c r="AK12" s="10"/>
      <c r="AL12" s="10"/>
      <c r="AM12" s="10"/>
      <c r="AN12" s="10"/>
      <c r="AO12" s="10"/>
      <c r="AP12" s="10"/>
      <c r="AQ12" s="10"/>
      <c r="AR12" s="10"/>
      <c r="AS12" s="10"/>
    </row>
    <row r="13" spans="1:45" s="3" customFormat="1" x14ac:dyDescent="0.25">
      <c r="A13" s="18" t="s">
        <v>221</v>
      </c>
      <c r="B13" s="18" t="s">
        <v>250</v>
      </c>
      <c r="C13" s="10"/>
      <c r="D13" s="19">
        <v>104389</v>
      </c>
      <c r="E13" s="19">
        <v>156503</v>
      </c>
      <c r="F13" s="19">
        <v>221061</v>
      </c>
      <c r="G13" s="37">
        <v>481953</v>
      </c>
      <c r="H13" s="10"/>
      <c r="I13" s="19" t="s">
        <v>3</v>
      </c>
      <c r="J13" s="19" t="s">
        <v>3</v>
      </c>
      <c r="K13" s="19" t="s">
        <v>3</v>
      </c>
      <c r="L13" s="19">
        <v>159177</v>
      </c>
      <c r="M13" s="37">
        <f t="shared" si="7"/>
        <v>159177</v>
      </c>
      <c r="N13" s="10"/>
      <c r="O13" s="19" t="s">
        <v>3</v>
      </c>
      <c r="P13" s="19" t="s">
        <v>3</v>
      </c>
      <c r="Q13" s="19" t="s">
        <v>3</v>
      </c>
      <c r="R13" s="19" t="s">
        <v>3</v>
      </c>
      <c r="S13" s="37" t="s">
        <v>3</v>
      </c>
      <c r="T13" s="10"/>
      <c r="U13" s="37" t="s">
        <v>3</v>
      </c>
      <c r="V13" s="10"/>
      <c r="W13" s="37">
        <v>181459</v>
      </c>
      <c r="X13" s="10"/>
      <c r="Y13" s="37">
        <v>299120</v>
      </c>
      <c r="Z13" s="10"/>
      <c r="AA13" s="37" t="s">
        <v>3</v>
      </c>
      <c r="AB13" s="10"/>
      <c r="AC13" s="37" t="s">
        <v>296</v>
      </c>
      <c r="AD13" s="10"/>
      <c r="AE13" s="37">
        <v>682043</v>
      </c>
      <c r="AF13" s="10"/>
      <c r="AG13" s="37">
        <v>759371</v>
      </c>
      <c r="AH13" s="10"/>
      <c r="AI13" s="37">
        <v>660475</v>
      </c>
      <c r="AJ13" s="10"/>
      <c r="AK13" s="10"/>
      <c r="AL13" s="10"/>
      <c r="AM13" s="10"/>
      <c r="AN13" s="10"/>
      <c r="AO13" s="10"/>
      <c r="AP13" s="10"/>
      <c r="AQ13" s="10"/>
      <c r="AR13" s="10"/>
      <c r="AS13" s="10"/>
    </row>
    <row r="14" spans="1:45" s="3" customFormat="1" x14ac:dyDescent="0.25">
      <c r="A14" s="18" t="s">
        <v>222</v>
      </c>
      <c r="B14" s="18" t="s">
        <v>236</v>
      </c>
      <c r="C14" s="10"/>
      <c r="D14" s="19" t="s">
        <v>3</v>
      </c>
      <c r="E14" s="19" t="s">
        <v>3</v>
      </c>
      <c r="F14" s="19" t="s">
        <v>3</v>
      </c>
      <c r="G14" s="37" t="s">
        <v>3</v>
      </c>
      <c r="H14" s="10"/>
      <c r="I14" s="19">
        <v>102008</v>
      </c>
      <c r="J14" s="19">
        <v>126000</v>
      </c>
      <c r="K14" s="19" t="s">
        <v>3</v>
      </c>
      <c r="L14" s="19" t="s">
        <v>3</v>
      </c>
      <c r="M14" s="37">
        <f t="shared" si="7"/>
        <v>228008</v>
      </c>
      <c r="N14" s="10"/>
      <c r="O14" s="19" t="s">
        <v>3</v>
      </c>
      <c r="P14" s="19" t="s">
        <v>3</v>
      </c>
      <c r="Q14" s="19" t="s">
        <v>3</v>
      </c>
      <c r="R14" s="19" t="s">
        <v>3</v>
      </c>
      <c r="S14" s="37" t="s">
        <v>3</v>
      </c>
      <c r="T14" s="10"/>
      <c r="U14" s="37" t="s">
        <v>3</v>
      </c>
      <c r="V14" s="10"/>
      <c r="W14" s="37" t="s">
        <v>3</v>
      </c>
      <c r="X14" s="10"/>
      <c r="Y14" s="37" t="s">
        <v>3</v>
      </c>
      <c r="Z14" s="10"/>
      <c r="AA14" s="37" t="s">
        <v>3</v>
      </c>
      <c r="AB14" s="10"/>
      <c r="AC14" s="37" t="s">
        <v>296</v>
      </c>
      <c r="AD14" s="10"/>
      <c r="AE14" s="37" t="s">
        <v>3</v>
      </c>
      <c r="AF14" s="10"/>
      <c r="AG14" s="37" t="s">
        <v>3</v>
      </c>
      <c r="AH14" s="10"/>
      <c r="AI14" s="37" t="s">
        <v>3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</row>
    <row r="15" spans="1:45" s="4" customFormat="1" x14ac:dyDescent="0.25">
      <c r="A15" s="16" t="s">
        <v>225</v>
      </c>
      <c r="B15" s="16" t="s">
        <v>239</v>
      </c>
      <c r="C15" s="10"/>
      <c r="D15" s="17"/>
      <c r="E15" s="17"/>
      <c r="F15" s="17"/>
      <c r="G15" s="17"/>
      <c r="H15" s="10"/>
      <c r="I15" s="17"/>
      <c r="J15" s="17"/>
      <c r="K15" s="17"/>
      <c r="L15" s="17"/>
      <c r="M15" s="17"/>
      <c r="N15" s="10"/>
      <c r="O15" s="17"/>
      <c r="P15" s="17"/>
      <c r="Q15" s="17"/>
      <c r="R15" s="17"/>
      <c r="S15" s="17"/>
      <c r="T15" s="10"/>
      <c r="U15" s="17"/>
      <c r="V15" s="10"/>
      <c r="W15" s="17"/>
      <c r="X15" s="10"/>
      <c r="Y15" s="17"/>
      <c r="Z15" s="10"/>
      <c r="AA15" s="17"/>
      <c r="AB15" s="10"/>
      <c r="AC15" s="17"/>
      <c r="AD15" s="10"/>
      <c r="AE15" s="17"/>
      <c r="AF15" s="10"/>
      <c r="AG15" s="17"/>
      <c r="AH15" s="10"/>
      <c r="AI15" s="17"/>
      <c r="AJ15" s="10"/>
      <c r="AK15" s="10"/>
      <c r="AL15" s="10"/>
      <c r="AM15" s="10"/>
      <c r="AN15" s="10"/>
      <c r="AO15" s="10"/>
      <c r="AP15" s="10"/>
      <c r="AQ15" s="10"/>
      <c r="AR15" s="13"/>
      <c r="AS15" s="13"/>
    </row>
    <row r="16" spans="1:45" s="3" customFormat="1" x14ac:dyDescent="0.25">
      <c r="A16" s="18" t="s">
        <v>226</v>
      </c>
      <c r="B16" s="18" t="s">
        <v>226</v>
      </c>
      <c r="C16" s="13"/>
      <c r="D16" s="19">
        <v>626548</v>
      </c>
      <c r="E16" s="19">
        <v>242676</v>
      </c>
      <c r="F16" s="19">
        <v>597254</v>
      </c>
      <c r="G16" s="37">
        <v>1466478</v>
      </c>
      <c r="H16" s="13"/>
      <c r="I16" s="19">
        <v>102008</v>
      </c>
      <c r="J16" s="19">
        <v>448854</v>
      </c>
      <c r="K16" s="19">
        <v>324105</v>
      </c>
      <c r="L16" s="19">
        <v>738817</v>
      </c>
      <c r="M16" s="37">
        <f t="shared" si="7"/>
        <v>1613784</v>
      </c>
      <c r="N16" s="13"/>
      <c r="O16" s="19">
        <f>52835+77320</f>
        <v>130155</v>
      </c>
      <c r="P16" s="19">
        <v>107482</v>
      </c>
      <c r="Q16" s="19" t="s">
        <v>3</v>
      </c>
      <c r="R16" s="19">
        <v>115963</v>
      </c>
      <c r="S16" s="37">
        <f t="shared" si="8"/>
        <v>353600</v>
      </c>
      <c r="T16" s="13"/>
      <c r="U16" s="37" t="s">
        <v>3</v>
      </c>
      <c r="V16" s="13"/>
      <c r="W16" s="37">
        <v>715327</v>
      </c>
      <c r="X16" s="13"/>
      <c r="Y16" s="37">
        <f>344060+205000</f>
        <v>549060</v>
      </c>
      <c r="Z16" s="13"/>
      <c r="AA16" s="37" t="s">
        <v>3</v>
      </c>
      <c r="AB16" s="13"/>
      <c r="AC16" s="37">
        <v>275142</v>
      </c>
      <c r="AD16" s="13"/>
      <c r="AE16" s="37">
        <v>548694</v>
      </c>
      <c r="AF16" s="13"/>
      <c r="AG16" s="37">
        <v>196041</v>
      </c>
      <c r="AH16" s="13"/>
      <c r="AI16" s="37">
        <v>424402</v>
      </c>
      <c r="AJ16" s="13"/>
      <c r="AK16" s="13"/>
      <c r="AL16" s="13"/>
      <c r="AM16" s="13"/>
      <c r="AN16" s="13"/>
      <c r="AO16" s="13"/>
      <c r="AP16" s="13"/>
      <c r="AQ16" s="13"/>
      <c r="AR16" s="10"/>
      <c r="AS16" s="10"/>
    </row>
    <row r="17" spans="1:45" s="3" customFormat="1" x14ac:dyDescent="0.25">
      <c r="A17" s="18" t="s">
        <v>227</v>
      </c>
      <c r="B17" s="18" t="s">
        <v>227</v>
      </c>
      <c r="C17" s="13"/>
      <c r="D17" s="19" t="s">
        <v>3</v>
      </c>
      <c r="E17" s="19" t="s">
        <v>3</v>
      </c>
      <c r="F17" s="19" t="s">
        <v>3</v>
      </c>
      <c r="G17" s="37" t="s">
        <v>3</v>
      </c>
      <c r="H17" s="13"/>
      <c r="I17" s="19" t="s">
        <v>3</v>
      </c>
      <c r="J17" s="19" t="s">
        <v>3</v>
      </c>
      <c r="K17" s="19">
        <v>79168</v>
      </c>
      <c r="L17" s="19">
        <v>97340</v>
      </c>
      <c r="M17" s="37">
        <f t="shared" si="7"/>
        <v>176508</v>
      </c>
      <c r="N17" s="13"/>
      <c r="O17" s="19">
        <v>91120</v>
      </c>
      <c r="P17" s="19" t="s">
        <v>3</v>
      </c>
      <c r="Q17" s="19" t="s">
        <v>3</v>
      </c>
      <c r="R17" s="19">
        <v>229989</v>
      </c>
      <c r="S17" s="37">
        <f t="shared" si="8"/>
        <v>321109</v>
      </c>
      <c r="T17" s="13"/>
      <c r="U17" s="37" t="s">
        <v>3</v>
      </c>
      <c r="V17" s="13"/>
      <c r="W17" s="37">
        <v>96110.63</v>
      </c>
      <c r="X17" s="13"/>
      <c r="Y17" s="37" t="s">
        <v>3</v>
      </c>
      <c r="Z17" s="13"/>
      <c r="AA17" s="37" t="s">
        <v>3</v>
      </c>
      <c r="AB17" s="13"/>
      <c r="AC17" s="37" t="s">
        <v>3</v>
      </c>
      <c r="AD17" s="13"/>
      <c r="AE17" s="37">
        <v>137694</v>
      </c>
      <c r="AF17" s="13"/>
      <c r="AG17" s="37">
        <v>386976</v>
      </c>
      <c r="AH17" s="13"/>
      <c r="AI17" s="37">
        <v>218870</v>
      </c>
      <c r="AJ17" s="13"/>
      <c r="AK17" s="13"/>
      <c r="AL17" s="13"/>
      <c r="AM17" s="13"/>
      <c r="AN17" s="13"/>
      <c r="AO17" s="13"/>
      <c r="AP17" s="13"/>
      <c r="AQ17" s="13"/>
      <c r="AR17" s="10"/>
      <c r="AS17" s="10"/>
    </row>
    <row r="18" spans="1:45" s="3" customFormat="1" x14ac:dyDescent="0.25">
      <c r="A18" s="18" t="s">
        <v>295</v>
      </c>
      <c r="B18" s="18" t="s">
        <v>237</v>
      </c>
      <c r="C18" s="10"/>
      <c r="D18" s="19">
        <v>104389</v>
      </c>
      <c r="E18" s="19">
        <v>93254</v>
      </c>
      <c r="F18" s="19" t="s">
        <v>3</v>
      </c>
      <c r="G18" s="37">
        <v>197643</v>
      </c>
      <c r="H18" s="10"/>
      <c r="I18" s="19" t="s">
        <v>3</v>
      </c>
      <c r="J18" s="19" t="s">
        <v>3</v>
      </c>
      <c r="K18" s="19" t="s">
        <v>3</v>
      </c>
      <c r="L18" s="19" t="s">
        <v>3</v>
      </c>
      <c r="M18" s="37" t="s">
        <v>3</v>
      </c>
      <c r="N18" s="10"/>
      <c r="O18" s="19">
        <v>47694</v>
      </c>
      <c r="P18" s="19" t="s">
        <v>3</v>
      </c>
      <c r="Q18" s="19" t="s">
        <v>3</v>
      </c>
      <c r="R18" s="19" t="s">
        <v>3</v>
      </c>
      <c r="S18" s="37">
        <f t="shared" si="8"/>
        <v>47694</v>
      </c>
      <c r="T18" s="10"/>
      <c r="U18" s="37" t="s">
        <v>3</v>
      </c>
      <c r="V18" s="10"/>
      <c r="W18" s="37">
        <v>325770</v>
      </c>
      <c r="X18" s="10"/>
      <c r="Y18" s="37">
        <v>200824</v>
      </c>
      <c r="Z18" s="10"/>
      <c r="AA18" s="37" t="s">
        <v>3</v>
      </c>
      <c r="AB18" s="10"/>
      <c r="AC18" s="37">
        <v>482436</v>
      </c>
      <c r="AD18" s="10"/>
      <c r="AE18" s="37">
        <v>695933</v>
      </c>
      <c r="AF18" s="10"/>
      <c r="AG18" s="37">
        <v>751326</v>
      </c>
      <c r="AH18" s="10"/>
      <c r="AI18" s="37">
        <v>277870</v>
      </c>
      <c r="AJ18" s="10"/>
      <c r="AK18" s="10"/>
      <c r="AL18" s="10"/>
      <c r="AM18" s="10"/>
      <c r="AN18" s="10"/>
      <c r="AO18" s="10"/>
      <c r="AP18" s="10"/>
      <c r="AQ18" s="10"/>
      <c r="AR18" s="10"/>
      <c r="AS18" s="10"/>
    </row>
    <row r="19" spans="1:45" s="3" customFormat="1" x14ac:dyDescent="0.25">
      <c r="A19" s="18" t="s">
        <v>228</v>
      </c>
      <c r="B19" s="18" t="s">
        <v>238</v>
      </c>
      <c r="C19" s="10"/>
      <c r="D19" s="19" t="s">
        <v>3</v>
      </c>
      <c r="E19" s="19">
        <v>63249</v>
      </c>
      <c r="F19" s="19" t="s">
        <v>3</v>
      </c>
      <c r="G19" s="37">
        <v>63249</v>
      </c>
      <c r="H19" s="10"/>
      <c r="I19" s="19" t="s">
        <v>3</v>
      </c>
      <c r="J19" s="19" t="s">
        <v>3</v>
      </c>
      <c r="K19" s="19" t="s">
        <v>3</v>
      </c>
      <c r="L19" s="19">
        <v>80332</v>
      </c>
      <c r="M19" s="37">
        <f t="shared" si="7"/>
        <v>80332</v>
      </c>
      <c r="N19" s="10"/>
      <c r="O19" s="19" t="s">
        <v>3</v>
      </c>
      <c r="P19" s="19" t="s">
        <v>3</v>
      </c>
      <c r="Q19" s="19" t="s">
        <v>3</v>
      </c>
      <c r="R19" s="19" t="s">
        <v>3</v>
      </c>
      <c r="S19" s="37" t="s">
        <v>3</v>
      </c>
      <c r="T19" s="10"/>
      <c r="U19" s="37" t="s">
        <v>3</v>
      </c>
      <c r="V19" s="10"/>
      <c r="W19" s="37">
        <v>131985</v>
      </c>
      <c r="X19" s="10"/>
      <c r="Y19" s="37">
        <v>131565</v>
      </c>
      <c r="Z19" s="10"/>
      <c r="AA19" s="37" t="s">
        <v>3</v>
      </c>
      <c r="AB19" s="10"/>
      <c r="AC19" s="37">
        <v>186991</v>
      </c>
      <c r="AD19" s="10"/>
      <c r="AE19" s="37">
        <v>584935</v>
      </c>
      <c r="AF19" s="10"/>
      <c r="AG19" s="37">
        <v>235376</v>
      </c>
      <c r="AH19" s="10"/>
      <c r="AI19" s="37">
        <v>642806</v>
      </c>
      <c r="AJ19" s="10"/>
      <c r="AK19" s="10"/>
      <c r="AL19" s="10"/>
      <c r="AM19" s="10"/>
      <c r="AN19" s="10"/>
      <c r="AO19" s="10"/>
      <c r="AP19" s="10"/>
      <c r="AQ19" s="10"/>
      <c r="AR19" s="10"/>
      <c r="AS19" s="10"/>
    </row>
    <row r="21" spans="1:45" s="3" customFormat="1" x14ac:dyDescent="0.25">
      <c r="A21" s="14" t="s">
        <v>290</v>
      </c>
      <c r="B21" s="14"/>
      <c r="C21" s="10"/>
      <c r="D21" s="35" t="s">
        <v>218</v>
      </c>
      <c r="E21" s="35" t="s">
        <v>213</v>
      </c>
      <c r="F21" s="35" t="s">
        <v>112</v>
      </c>
      <c r="G21" s="15" t="s">
        <v>240</v>
      </c>
      <c r="H21" s="10"/>
      <c r="I21" s="35" t="s">
        <v>111</v>
      </c>
      <c r="J21" s="35" t="s">
        <v>110</v>
      </c>
      <c r="K21" s="35" t="s">
        <v>109</v>
      </c>
      <c r="L21" s="35" t="s">
        <v>108</v>
      </c>
      <c r="M21" s="15">
        <v>2024</v>
      </c>
      <c r="N21" s="10"/>
      <c r="O21" s="35" t="s">
        <v>107</v>
      </c>
      <c r="P21" s="35" t="s">
        <v>106</v>
      </c>
      <c r="Q21" s="35" t="s">
        <v>105</v>
      </c>
      <c r="R21" s="35" t="s">
        <v>104</v>
      </c>
      <c r="S21" s="15">
        <v>2023</v>
      </c>
      <c r="T21" s="10"/>
      <c r="U21" s="15">
        <v>2022</v>
      </c>
      <c r="V21" s="10"/>
      <c r="W21" s="15">
        <v>2021</v>
      </c>
      <c r="X21" s="10"/>
      <c r="Y21" s="15">
        <v>2020</v>
      </c>
      <c r="Z21" s="10"/>
      <c r="AA21" s="15">
        <v>2019</v>
      </c>
      <c r="AB21" s="10"/>
      <c r="AC21" s="15">
        <v>2018</v>
      </c>
      <c r="AD21" s="10"/>
      <c r="AE21" s="15">
        <v>2017</v>
      </c>
      <c r="AF21" s="10"/>
      <c r="AG21" s="15">
        <v>2016</v>
      </c>
      <c r="AH21" s="10"/>
      <c r="AI21" s="15">
        <v>2015</v>
      </c>
      <c r="AJ21" s="10"/>
      <c r="AK21" s="10"/>
      <c r="AL21" s="10"/>
      <c r="AM21" s="10"/>
      <c r="AN21" s="10"/>
      <c r="AO21" s="10"/>
      <c r="AP21" s="10"/>
      <c r="AQ21" s="10"/>
      <c r="AR21" s="10"/>
      <c r="AS21" s="10"/>
    </row>
    <row r="22" spans="1:45" s="3" customFormat="1" x14ac:dyDescent="0.25">
      <c r="A22" s="20" t="s">
        <v>230</v>
      </c>
      <c r="B22" s="20" t="s">
        <v>230</v>
      </c>
      <c r="C22" s="10"/>
      <c r="D22" s="22">
        <f>SUM(D24:D30)</f>
        <v>361216</v>
      </c>
      <c r="E22" s="22">
        <f t="shared" ref="E22:F22" si="9">SUM(E24:E30)</f>
        <v>252349</v>
      </c>
      <c r="F22" s="22">
        <f t="shared" si="9"/>
        <v>266101</v>
      </c>
      <c r="G22" s="36">
        <f>SUM(G24:G30)</f>
        <v>879666</v>
      </c>
      <c r="H22" s="10"/>
      <c r="I22" s="139">
        <f t="shared" ref="I22:L22" si="10">SUM(I24:I30)</f>
        <v>102008</v>
      </c>
      <c r="J22" s="139">
        <f t="shared" si="10"/>
        <v>186015</v>
      </c>
      <c r="K22" s="139">
        <f t="shared" si="10"/>
        <v>196714</v>
      </c>
      <c r="L22" s="139">
        <f t="shared" si="10"/>
        <v>523610</v>
      </c>
      <c r="M22" s="36">
        <f>SUM(I22:L22)</f>
        <v>1008347</v>
      </c>
      <c r="N22" s="10"/>
      <c r="O22" s="139">
        <f t="shared" ref="O22:R22" si="11">SUM(O24:O30)</f>
        <v>168868</v>
      </c>
      <c r="P22" s="139">
        <f t="shared" si="11"/>
        <v>96734</v>
      </c>
      <c r="Q22" s="144" t="s">
        <v>3</v>
      </c>
      <c r="R22" s="139">
        <f t="shared" si="11"/>
        <v>241973</v>
      </c>
      <c r="S22" s="36">
        <f>SUM(O22:R22)</f>
        <v>507575</v>
      </c>
      <c r="T22" s="21"/>
      <c r="U22" s="36" t="s">
        <v>3</v>
      </c>
      <c r="V22" s="21"/>
      <c r="W22" s="145">
        <f t="shared" ref="W22" si="12">SUM(W24:W30)</f>
        <v>784934.8</v>
      </c>
      <c r="X22" s="21"/>
      <c r="Y22" s="145">
        <f t="shared" ref="Y22" si="13">SUM(Y24:Y30)</f>
        <v>632604</v>
      </c>
      <c r="Z22" s="21"/>
      <c r="AA22" s="36" t="s">
        <v>3</v>
      </c>
      <c r="AB22" s="21"/>
      <c r="AC22" s="145">
        <f>SUM(AC32:AC35)</f>
        <v>724101</v>
      </c>
      <c r="AD22" s="21"/>
      <c r="AE22" s="145">
        <f t="shared" ref="AE22" si="14">SUM(AE24:AE30)</f>
        <v>1401860</v>
      </c>
      <c r="AF22" s="21"/>
      <c r="AG22" s="145">
        <f t="shared" ref="AG22" si="15">SUM(AG24:AG30)</f>
        <v>1225222.2999999998</v>
      </c>
      <c r="AH22" s="21"/>
      <c r="AI22" s="145">
        <f t="shared" ref="AI22" si="16">SUM(AI24:AI30)</f>
        <v>1217786.4029999999</v>
      </c>
      <c r="AJ22" s="10"/>
      <c r="AK22" s="10"/>
      <c r="AL22" s="10"/>
      <c r="AM22" s="10"/>
      <c r="AN22" s="10"/>
      <c r="AO22" s="10"/>
      <c r="AP22" s="10"/>
      <c r="AQ22" s="10"/>
      <c r="AR22" s="10"/>
      <c r="AS22" s="10"/>
    </row>
    <row r="23" spans="1:45" s="4" customFormat="1" x14ac:dyDescent="0.25">
      <c r="A23" s="16" t="s">
        <v>223</v>
      </c>
      <c r="B23" s="16" t="s">
        <v>233</v>
      </c>
      <c r="C23" s="10"/>
      <c r="D23" s="17"/>
      <c r="E23" s="17"/>
      <c r="F23" s="17"/>
      <c r="G23" s="17"/>
      <c r="H23" s="10"/>
      <c r="I23" s="17"/>
      <c r="J23" s="17"/>
      <c r="K23" s="17"/>
      <c r="L23" s="17"/>
      <c r="M23" s="17"/>
      <c r="N23" s="10"/>
      <c r="O23" s="17"/>
      <c r="P23" s="17"/>
      <c r="Q23" s="17"/>
      <c r="R23" s="17"/>
      <c r="S23" s="17"/>
      <c r="T23" s="10"/>
      <c r="U23" s="17"/>
      <c r="V23" s="10"/>
      <c r="W23" s="17"/>
      <c r="X23" s="10"/>
      <c r="Y23" s="17"/>
      <c r="Z23" s="10"/>
      <c r="AA23" s="17"/>
      <c r="AB23" s="10"/>
      <c r="AC23" s="17"/>
      <c r="AD23" s="10"/>
      <c r="AE23" s="17"/>
      <c r="AF23" s="10"/>
      <c r="AG23" s="17"/>
      <c r="AH23" s="10"/>
      <c r="AI23" s="17"/>
      <c r="AJ23" s="10"/>
      <c r="AK23" s="10"/>
      <c r="AL23" s="10"/>
      <c r="AM23" s="10"/>
      <c r="AN23" s="10"/>
      <c r="AO23" s="10"/>
      <c r="AP23" s="10"/>
      <c r="AQ23" s="10"/>
      <c r="AR23" s="13"/>
      <c r="AS23" s="13"/>
    </row>
    <row r="24" spans="1:45" s="3" customFormat="1" x14ac:dyDescent="0.25">
      <c r="A24" s="18" t="s">
        <v>246</v>
      </c>
      <c r="B24" s="18" t="s">
        <v>247</v>
      </c>
      <c r="C24" s="13"/>
      <c r="D24" s="19">
        <v>160283</v>
      </c>
      <c r="E24" s="19">
        <v>133472</v>
      </c>
      <c r="F24" s="19" t="s">
        <v>3</v>
      </c>
      <c r="G24" s="37">
        <v>293755</v>
      </c>
      <c r="H24" s="13"/>
      <c r="I24" s="19" t="s">
        <v>3</v>
      </c>
      <c r="J24" s="19" t="s">
        <v>3</v>
      </c>
      <c r="K24" s="1">
        <v>45665</v>
      </c>
      <c r="L24" s="19">
        <v>264655</v>
      </c>
      <c r="M24" s="37">
        <f t="shared" ref="M24:M35" si="17">SUM(I24:L24)</f>
        <v>310320</v>
      </c>
      <c r="N24" s="13"/>
      <c r="O24" s="19" t="s">
        <v>3</v>
      </c>
      <c r="P24" s="19" t="s">
        <v>3</v>
      </c>
      <c r="Q24" s="19" t="s">
        <v>3</v>
      </c>
      <c r="R24" s="19" t="s">
        <v>3</v>
      </c>
      <c r="S24" s="37" t="s">
        <v>3</v>
      </c>
      <c r="T24" s="13"/>
      <c r="U24" s="37" t="s">
        <v>3</v>
      </c>
      <c r="V24" s="13"/>
      <c r="W24" s="37">
        <v>62728.800000000003</v>
      </c>
      <c r="X24" s="13"/>
      <c r="Y24" s="37">
        <v>62759</v>
      </c>
      <c r="Z24" s="13"/>
      <c r="AA24" s="37" t="s">
        <v>3</v>
      </c>
      <c r="AB24" s="13"/>
      <c r="AC24" s="37" t="s">
        <v>296</v>
      </c>
      <c r="AD24" s="13"/>
      <c r="AE24" s="37" t="s">
        <v>3</v>
      </c>
      <c r="AF24" s="13"/>
      <c r="AG24" s="37" t="s">
        <v>3</v>
      </c>
      <c r="AH24" s="13"/>
      <c r="AI24" s="37" t="s">
        <v>3</v>
      </c>
      <c r="AJ24" s="13"/>
      <c r="AK24" s="13"/>
      <c r="AL24" s="13"/>
      <c r="AM24" s="13"/>
      <c r="AN24" s="13"/>
      <c r="AO24" s="13"/>
      <c r="AP24" s="13"/>
      <c r="AQ24" s="13"/>
      <c r="AR24" s="10"/>
      <c r="AS24" s="10"/>
    </row>
    <row r="25" spans="1:45" s="3" customFormat="1" x14ac:dyDescent="0.25">
      <c r="A25" s="18" t="s">
        <v>220</v>
      </c>
      <c r="B25" s="18" t="s">
        <v>234</v>
      </c>
      <c r="C25" s="13"/>
      <c r="D25" s="19" t="s">
        <v>3</v>
      </c>
      <c r="E25" s="19" t="s">
        <v>3</v>
      </c>
      <c r="F25" s="19">
        <v>225716</v>
      </c>
      <c r="G25" s="37">
        <v>225716</v>
      </c>
      <c r="H25" s="13"/>
      <c r="I25" s="19" t="s">
        <v>3</v>
      </c>
      <c r="J25" s="19" t="s">
        <v>3</v>
      </c>
      <c r="K25" s="19" t="s">
        <v>3</v>
      </c>
      <c r="L25" s="19">
        <v>151954</v>
      </c>
      <c r="M25" s="37">
        <f t="shared" si="17"/>
        <v>151954</v>
      </c>
      <c r="N25" s="13"/>
      <c r="O25" s="19">
        <f>44910+54124</f>
        <v>99034</v>
      </c>
      <c r="P25" s="19">
        <v>96734</v>
      </c>
      <c r="Q25" s="19" t="s">
        <v>3</v>
      </c>
      <c r="R25" s="19" t="s">
        <v>3</v>
      </c>
      <c r="S25" s="37">
        <f t="shared" ref="S25:S34" si="18">SUM(O25:R25)</f>
        <v>195768</v>
      </c>
      <c r="T25" s="13"/>
      <c r="U25" s="37" t="s">
        <v>3</v>
      </c>
      <c r="V25" s="13"/>
      <c r="W25" s="37">
        <v>266103</v>
      </c>
      <c r="X25" s="13"/>
      <c r="Y25" s="37" t="s">
        <v>3</v>
      </c>
      <c r="Z25" s="13"/>
      <c r="AA25" s="37" t="s">
        <v>3</v>
      </c>
      <c r="AB25" s="13"/>
      <c r="AC25" s="37" t="s">
        <v>296</v>
      </c>
      <c r="AD25" s="13"/>
      <c r="AE25" s="37">
        <v>365122</v>
      </c>
      <c r="AF25" s="13"/>
      <c r="AG25" s="37">
        <v>274229</v>
      </c>
      <c r="AH25" s="13"/>
      <c r="AI25" s="37">
        <v>36155.402999999998</v>
      </c>
      <c r="AJ25" s="13"/>
      <c r="AK25" s="13"/>
      <c r="AL25" s="13"/>
      <c r="AM25" s="13"/>
      <c r="AN25" s="13"/>
      <c r="AO25" s="13"/>
      <c r="AP25" s="13"/>
      <c r="AQ25" s="13"/>
      <c r="AR25" s="10"/>
      <c r="AS25" s="10"/>
    </row>
    <row r="26" spans="1:45" s="3" customFormat="1" x14ac:dyDescent="0.25">
      <c r="A26" s="18" t="s">
        <v>291</v>
      </c>
      <c r="B26" s="18" t="s">
        <v>291</v>
      </c>
      <c r="C26" s="13"/>
      <c r="D26" s="19" t="s">
        <v>3</v>
      </c>
      <c r="E26" s="19" t="s">
        <v>3</v>
      </c>
      <c r="F26" s="19" t="s">
        <v>3</v>
      </c>
      <c r="G26" s="37" t="s">
        <v>3</v>
      </c>
      <c r="H26" s="13"/>
      <c r="I26" s="19" t="s">
        <v>3</v>
      </c>
      <c r="J26" s="19" t="s">
        <v>3</v>
      </c>
      <c r="K26" s="19" t="s">
        <v>3</v>
      </c>
      <c r="L26" s="19" t="s">
        <v>3</v>
      </c>
      <c r="M26" s="37" t="s">
        <v>3</v>
      </c>
      <c r="N26" s="13"/>
      <c r="O26" s="19" t="s">
        <v>3</v>
      </c>
      <c r="P26" s="19" t="s">
        <v>3</v>
      </c>
      <c r="Q26" s="19" t="s">
        <v>3</v>
      </c>
      <c r="R26" s="19" t="s">
        <v>3</v>
      </c>
      <c r="S26" s="37" t="s">
        <v>3</v>
      </c>
      <c r="T26" s="13"/>
      <c r="U26" s="37" t="s">
        <v>3</v>
      </c>
      <c r="V26" s="13"/>
      <c r="W26" s="37" t="s">
        <v>3</v>
      </c>
      <c r="X26" s="13"/>
      <c r="Y26" s="37" t="s">
        <v>3</v>
      </c>
      <c r="Z26" s="13"/>
      <c r="AA26" s="37" t="s">
        <v>3</v>
      </c>
      <c r="AB26" s="13"/>
      <c r="AC26" s="37" t="s">
        <v>296</v>
      </c>
      <c r="AD26" s="13"/>
      <c r="AE26" s="37">
        <v>37167</v>
      </c>
      <c r="AF26" s="13"/>
      <c r="AG26" s="37">
        <v>33295.200000000004</v>
      </c>
      <c r="AH26" s="13"/>
      <c r="AI26" s="37" t="s">
        <v>3</v>
      </c>
      <c r="AJ26" s="13"/>
      <c r="AK26" s="13"/>
      <c r="AL26" s="13"/>
      <c r="AM26" s="13"/>
      <c r="AN26" s="13"/>
      <c r="AO26" s="13"/>
      <c r="AP26" s="13"/>
      <c r="AQ26" s="13"/>
      <c r="AR26" s="10"/>
      <c r="AS26" s="10"/>
    </row>
    <row r="27" spans="1:45" s="3" customFormat="1" x14ac:dyDescent="0.25">
      <c r="A27" s="18" t="s">
        <v>248</v>
      </c>
      <c r="B27" s="18" t="s">
        <v>249</v>
      </c>
      <c r="C27" s="13"/>
      <c r="D27" s="19" t="s">
        <v>3</v>
      </c>
      <c r="E27" s="19" t="s">
        <v>3</v>
      </c>
      <c r="F27" s="19" t="s">
        <v>3</v>
      </c>
      <c r="G27" s="37" t="s">
        <v>3</v>
      </c>
      <c r="H27" s="13"/>
      <c r="I27" s="19" t="s">
        <v>3</v>
      </c>
      <c r="J27" s="19" t="s">
        <v>3</v>
      </c>
      <c r="K27" s="19" t="s">
        <v>3</v>
      </c>
      <c r="L27" s="19" t="s">
        <v>3</v>
      </c>
      <c r="M27" s="37" t="s">
        <v>3</v>
      </c>
      <c r="N27" s="13"/>
      <c r="O27" s="19" t="s">
        <v>3</v>
      </c>
      <c r="P27" s="19" t="s">
        <v>3</v>
      </c>
      <c r="Q27" s="19" t="s">
        <v>3</v>
      </c>
      <c r="R27" s="19" t="s">
        <v>3</v>
      </c>
      <c r="S27" s="37" t="s">
        <v>3</v>
      </c>
      <c r="T27" s="13"/>
      <c r="U27" s="37" t="s">
        <v>3</v>
      </c>
      <c r="V27" s="13"/>
      <c r="W27" s="37" t="s">
        <v>3</v>
      </c>
      <c r="X27" s="13"/>
      <c r="Y27" s="37" t="s">
        <v>3</v>
      </c>
      <c r="Z27" s="13"/>
      <c r="AA27" s="37" t="s">
        <v>3</v>
      </c>
      <c r="AB27" s="13"/>
      <c r="AC27" s="37" t="s">
        <v>296</v>
      </c>
      <c r="AD27" s="13"/>
      <c r="AE27" s="37">
        <v>114184</v>
      </c>
      <c r="AF27" s="13"/>
      <c r="AG27" s="37">
        <v>287698</v>
      </c>
      <c r="AH27" s="13"/>
      <c r="AI27" s="37">
        <v>441193</v>
      </c>
      <c r="AJ27" s="13"/>
      <c r="AK27" s="13"/>
      <c r="AL27" s="13"/>
      <c r="AM27" s="13"/>
      <c r="AN27" s="13"/>
      <c r="AO27" s="13"/>
      <c r="AP27" s="13"/>
      <c r="AQ27" s="13"/>
      <c r="AR27" s="10"/>
      <c r="AS27" s="10"/>
    </row>
    <row r="28" spans="1:45" s="3" customFormat="1" x14ac:dyDescent="0.25">
      <c r="A28" s="18" t="s">
        <v>219</v>
      </c>
      <c r="B28" s="18" t="s">
        <v>235</v>
      </c>
      <c r="C28" s="10"/>
      <c r="D28" s="19">
        <v>127861</v>
      </c>
      <c r="E28" s="19" t="s">
        <v>3</v>
      </c>
      <c r="F28" s="19" t="s">
        <v>3</v>
      </c>
      <c r="G28" s="37">
        <v>127861</v>
      </c>
      <c r="H28" s="10"/>
      <c r="I28" s="19" t="s">
        <v>3</v>
      </c>
      <c r="J28" s="19">
        <v>123015</v>
      </c>
      <c r="K28" s="19">
        <v>151049</v>
      </c>
      <c r="L28" s="19">
        <v>77872</v>
      </c>
      <c r="M28" s="37">
        <f t="shared" si="17"/>
        <v>351936</v>
      </c>
      <c r="N28" s="10"/>
      <c r="O28" s="19">
        <f>36448+33386</f>
        <v>69834</v>
      </c>
      <c r="P28" s="19" t="s">
        <v>3</v>
      </c>
      <c r="Q28" s="19" t="s">
        <v>3</v>
      </c>
      <c r="R28" s="19">
        <f>183991+57982</f>
        <v>241973</v>
      </c>
      <c r="S28" s="37">
        <f t="shared" si="18"/>
        <v>311807</v>
      </c>
      <c r="T28" s="10"/>
      <c r="U28" s="37" t="s">
        <v>3</v>
      </c>
      <c r="V28" s="10"/>
      <c r="W28" s="37">
        <v>305879</v>
      </c>
      <c r="X28" s="10"/>
      <c r="Y28" s="37">
        <f>105195+205000</f>
        <v>310195</v>
      </c>
      <c r="Z28" s="10"/>
      <c r="AA28" s="37" t="s">
        <v>3</v>
      </c>
      <c r="AB28" s="10"/>
      <c r="AC28" s="37" t="s">
        <v>296</v>
      </c>
      <c r="AD28" s="10"/>
      <c r="AE28" s="37">
        <v>352135</v>
      </c>
      <c r="AF28" s="10"/>
      <c r="AG28" s="37">
        <v>38186.1</v>
      </c>
      <c r="AH28" s="10"/>
      <c r="AI28" s="37">
        <v>209513</v>
      </c>
      <c r="AJ28" s="10"/>
      <c r="AK28" s="10"/>
      <c r="AL28" s="10"/>
      <c r="AM28" s="10"/>
      <c r="AN28" s="10"/>
      <c r="AO28" s="10"/>
      <c r="AP28" s="10"/>
      <c r="AQ28" s="10"/>
      <c r="AR28" s="10"/>
      <c r="AS28" s="10"/>
    </row>
    <row r="29" spans="1:45" s="3" customFormat="1" x14ac:dyDescent="0.25">
      <c r="A29" s="18" t="s">
        <v>221</v>
      </c>
      <c r="B29" s="18" t="s">
        <v>250</v>
      </c>
      <c r="C29" s="10"/>
      <c r="D29" s="19">
        <v>73072</v>
      </c>
      <c r="E29" s="19">
        <v>118877</v>
      </c>
      <c r="F29" s="19">
        <v>40385</v>
      </c>
      <c r="G29" s="37">
        <v>232334</v>
      </c>
      <c r="H29" s="10"/>
      <c r="I29" s="19" t="s">
        <v>3</v>
      </c>
      <c r="J29" s="19" t="s">
        <v>3</v>
      </c>
      <c r="K29" s="19" t="s">
        <v>3</v>
      </c>
      <c r="L29" s="19">
        <v>29129</v>
      </c>
      <c r="M29" s="37">
        <f t="shared" si="17"/>
        <v>29129</v>
      </c>
      <c r="N29" s="10"/>
      <c r="O29" s="19" t="s">
        <v>3</v>
      </c>
      <c r="P29" s="19" t="s">
        <v>3</v>
      </c>
      <c r="Q29" s="19" t="s">
        <v>3</v>
      </c>
      <c r="R29" s="19" t="s">
        <v>3</v>
      </c>
      <c r="S29" s="37" t="s">
        <v>3</v>
      </c>
      <c r="T29" s="10"/>
      <c r="U29" s="37" t="s">
        <v>3</v>
      </c>
      <c r="V29" s="10"/>
      <c r="W29" s="37">
        <v>150224</v>
      </c>
      <c r="X29" s="10"/>
      <c r="Y29" s="37">
        <v>259650</v>
      </c>
      <c r="Z29" s="10"/>
      <c r="AA29" s="37" t="s">
        <v>3</v>
      </c>
      <c r="AB29" s="10"/>
      <c r="AC29" s="37" t="s">
        <v>296</v>
      </c>
      <c r="AD29" s="10"/>
      <c r="AE29" s="37">
        <v>533252</v>
      </c>
      <c r="AF29" s="10"/>
      <c r="AG29" s="37">
        <v>591814</v>
      </c>
      <c r="AH29" s="10"/>
      <c r="AI29" s="37">
        <v>530925</v>
      </c>
      <c r="AJ29" s="10"/>
      <c r="AK29" s="10"/>
      <c r="AL29" s="10"/>
      <c r="AM29" s="10"/>
      <c r="AN29" s="10"/>
      <c r="AO29" s="10"/>
      <c r="AP29" s="10"/>
      <c r="AQ29" s="10"/>
      <c r="AR29" s="10"/>
      <c r="AS29" s="10"/>
    </row>
    <row r="30" spans="1:45" s="3" customFormat="1" x14ac:dyDescent="0.25">
      <c r="A30" s="18" t="s">
        <v>222</v>
      </c>
      <c r="B30" s="18" t="s">
        <v>236</v>
      </c>
      <c r="C30" s="10"/>
      <c r="D30" s="19" t="s">
        <v>3</v>
      </c>
      <c r="E30" s="19" t="s">
        <v>3</v>
      </c>
      <c r="F30" s="19" t="s">
        <v>3</v>
      </c>
      <c r="G30" s="37" t="s">
        <v>3</v>
      </c>
      <c r="H30" s="10"/>
      <c r="I30" s="19">
        <v>102008</v>
      </c>
      <c r="J30" s="19">
        <v>63000</v>
      </c>
      <c r="K30" s="19" t="s">
        <v>3</v>
      </c>
      <c r="L30" s="19" t="s">
        <v>3</v>
      </c>
      <c r="M30" s="37">
        <f t="shared" si="17"/>
        <v>165008</v>
      </c>
      <c r="N30" s="10"/>
      <c r="O30" s="19" t="s">
        <v>3</v>
      </c>
      <c r="P30" s="19" t="s">
        <v>3</v>
      </c>
      <c r="Q30" s="19" t="s">
        <v>3</v>
      </c>
      <c r="R30" s="19" t="s">
        <v>3</v>
      </c>
      <c r="S30" s="37" t="s">
        <v>3</v>
      </c>
      <c r="T30" s="10"/>
      <c r="U30" s="37" t="s">
        <v>3</v>
      </c>
      <c r="V30" s="10"/>
      <c r="W30" s="37" t="s">
        <v>3</v>
      </c>
      <c r="X30" s="10"/>
      <c r="Y30" s="37" t="s">
        <v>3</v>
      </c>
      <c r="Z30" s="10"/>
      <c r="AA30" s="37" t="s">
        <v>3</v>
      </c>
      <c r="AB30" s="10"/>
      <c r="AC30" s="37" t="s">
        <v>296</v>
      </c>
      <c r="AD30" s="10"/>
      <c r="AE30" s="37" t="s">
        <v>3</v>
      </c>
      <c r="AF30" s="10"/>
      <c r="AG30" s="37" t="s">
        <v>3</v>
      </c>
      <c r="AH30" s="10"/>
      <c r="AI30" s="37" t="s">
        <v>3</v>
      </c>
      <c r="AJ30" s="10"/>
      <c r="AK30" s="10"/>
      <c r="AL30" s="10"/>
      <c r="AM30" s="10"/>
      <c r="AN30" s="10"/>
      <c r="AO30" s="10"/>
      <c r="AP30" s="10"/>
      <c r="AQ30" s="10"/>
      <c r="AR30" s="10"/>
      <c r="AS30" s="10"/>
    </row>
    <row r="31" spans="1:45" s="4" customFormat="1" x14ac:dyDescent="0.25">
      <c r="A31" s="16" t="s">
        <v>225</v>
      </c>
      <c r="B31" s="16" t="s">
        <v>239</v>
      </c>
      <c r="C31" s="10"/>
      <c r="D31" s="17"/>
      <c r="E31" s="17"/>
      <c r="F31" s="17"/>
      <c r="G31" s="17"/>
      <c r="H31" s="10"/>
      <c r="I31" s="17"/>
      <c r="J31" s="17"/>
      <c r="K31" s="17"/>
      <c r="L31" s="17"/>
      <c r="M31" s="17"/>
      <c r="N31" s="10"/>
      <c r="O31" s="17"/>
      <c r="P31" s="17"/>
      <c r="Q31" s="17"/>
      <c r="R31" s="17"/>
      <c r="S31" s="17"/>
      <c r="T31" s="10"/>
      <c r="U31" s="17"/>
      <c r="V31" s="10"/>
      <c r="W31" s="17"/>
      <c r="X31" s="10"/>
      <c r="Y31" s="17"/>
      <c r="Z31" s="10"/>
      <c r="AA31" s="17"/>
      <c r="AB31" s="10"/>
      <c r="AC31" s="17"/>
      <c r="AD31" s="10"/>
      <c r="AE31" s="17"/>
      <c r="AF31" s="10"/>
      <c r="AG31" s="17"/>
      <c r="AH31" s="10"/>
      <c r="AI31" s="17"/>
      <c r="AJ31" s="10"/>
      <c r="AK31" s="10"/>
      <c r="AL31" s="10"/>
      <c r="AM31" s="10"/>
      <c r="AN31" s="10"/>
      <c r="AO31" s="10"/>
      <c r="AP31" s="10"/>
      <c r="AQ31" s="10"/>
      <c r="AR31" s="13"/>
      <c r="AS31" s="13"/>
    </row>
    <row r="32" spans="1:45" s="3" customFormat="1" x14ac:dyDescent="0.25">
      <c r="A32" s="18" t="s">
        <v>226</v>
      </c>
      <c r="B32" s="18" t="s">
        <v>226</v>
      </c>
      <c r="C32" s="13"/>
      <c r="D32" s="19">
        <v>288144</v>
      </c>
      <c r="E32" s="19">
        <v>133472</v>
      </c>
      <c r="F32" s="19">
        <v>266101</v>
      </c>
      <c r="G32" s="37">
        <v>687717</v>
      </c>
      <c r="H32" s="13"/>
      <c r="I32" s="19">
        <v>102008</v>
      </c>
      <c r="J32" s="19">
        <v>186015</v>
      </c>
      <c r="K32" s="19">
        <v>149213</v>
      </c>
      <c r="L32" s="19">
        <v>365406</v>
      </c>
      <c r="M32" s="37">
        <f t="shared" si="17"/>
        <v>802642</v>
      </c>
      <c r="N32" s="13"/>
      <c r="O32" s="19">
        <f>44910+54124</f>
        <v>99034</v>
      </c>
      <c r="P32" s="19">
        <v>96734</v>
      </c>
      <c r="Q32" s="19" t="s">
        <v>3</v>
      </c>
      <c r="R32" s="19">
        <v>57982</v>
      </c>
      <c r="S32" s="37">
        <f t="shared" si="18"/>
        <v>253750</v>
      </c>
      <c r="T32" s="13"/>
      <c r="U32" s="37" t="s">
        <v>3</v>
      </c>
      <c r="V32" s="13"/>
      <c r="W32" s="37">
        <v>427289</v>
      </c>
      <c r="X32" s="13"/>
      <c r="Y32" s="37">
        <f>211391+205000</f>
        <v>416391</v>
      </c>
      <c r="Z32" s="13"/>
      <c r="AA32" s="37" t="s">
        <v>3</v>
      </c>
      <c r="AB32" s="13"/>
      <c r="AC32" s="37">
        <v>198226</v>
      </c>
      <c r="AD32" s="13"/>
      <c r="AE32" s="37">
        <v>470081</v>
      </c>
      <c r="AF32" s="13"/>
      <c r="AG32" s="37">
        <v>156689</v>
      </c>
      <c r="AH32" s="13"/>
      <c r="AI32" s="37">
        <v>310067</v>
      </c>
      <c r="AJ32" s="13"/>
      <c r="AK32" s="13"/>
      <c r="AL32" s="13"/>
      <c r="AM32" s="13"/>
      <c r="AN32" s="13"/>
      <c r="AO32" s="13"/>
      <c r="AP32" s="13"/>
      <c r="AQ32" s="13"/>
      <c r="AR32" s="10"/>
      <c r="AS32" s="10"/>
    </row>
    <row r="33" spans="1:45" s="3" customFormat="1" x14ac:dyDescent="0.25">
      <c r="A33" s="18" t="s">
        <v>227</v>
      </c>
      <c r="B33" s="18" t="s">
        <v>227</v>
      </c>
      <c r="C33" s="13"/>
      <c r="D33" s="19" t="s">
        <v>3</v>
      </c>
      <c r="E33" s="19" t="s">
        <v>3</v>
      </c>
      <c r="F33" s="19" t="s">
        <v>3</v>
      </c>
      <c r="G33" s="37" t="s">
        <v>3</v>
      </c>
      <c r="H33" s="13"/>
      <c r="I33" s="19" t="s">
        <v>3</v>
      </c>
      <c r="J33" s="19" t="s">
        <v>3</v>
      </c>
      <c r="K33" s="19">
        <v>47501</v>
      </c>
      <c r="L33" s="19">
        <v>77872</v>
      </c>
      <c r="M33" s="37">
        <f t="shared" si="17"/>
        <v>125373</v>
      </c>
      <c r="N33" s="13"/>
      <c r="O33" s="19">
        <v>36448</v>
      </c>
      <c r="P33" s="19" t="s">
        <v>3</v>
      </c>
      <c r="Q33" s="19" t="s">
        <v>3</v>
      </c>
      <c r="R33" s="19">
        <v>183991</v>
      </c>
      <c r="S33" s="37">
        <f t="shared" si="18"/>
        <v>220439</v>
      </c>
      <c r="T33" s="13"/>
      <c r="U33" s="37" t="s">
        <v>3</v>
      </c>
      <c r="V33" s="13"/>
      <c r="W33" s="37">
        <v>73410.63</v>
      </c>
      <c r="X33" s="13"/>
      <c r="Y33" s="37" t="s">
        <v>3</v>
      </c>
      <c r="Z33" s="13"/>
      <c r="AA33" s="37" t="s">
        <v>3</v>
      </c>
      <c r="AB33" s="13"/>
      <c r="AC33" s="37" t="s">
        <v>3</v>
      </c>
      <c r="AD33" s="13"/>
      <c r="AE33" s="37">
        <v>110155</v>
      </c>
      <c r="AF33" s="13"/>
      <c r="AG33" s="37">
        <v>309581</v>
      </c>
      <c r="AH33" s="13"/>
      <c r="AI33" s="37">
        <v>175096</v>
      </c>
      <c r="AJ33" s="13"/>
      <c r="AK33" s="13"/>
      <c r="AL33" s="13"/>
      <c r="AM33" s="13"/>
      <c r="AN33" s="13"/>
      <c r="AO33" s="13"/>
      <c r="AP33" s="13"/>
      <c r="AQ33" s="13"/>
      <c r="AR33" s="10"/>
      <c r="AS33" s="10"/>
    </row>
    <row r="34" spans="1:45" s="3" customFormat="1" x14ac:dyDescent="0.25">
      <c r="A34" s="18" t="s">
        <v>295</v>
      </c>
      <c r="B34" s="18" t="s">
        <v>237</v>
      </c>
      <c r="C34" s="10"/>
      <c r="D34" s="19">
        <v>73072</v>
      </c>
      <c r="E34" s="19">
        <v>74603</v>
      </c>
      <c r="F34" s="19" t="s">
        <v>3</v>
      </c>
      <c r="G34" s="37">
        <v>147675</v>
      </c>
      <c r="H34" s="10"/>
      <c r="I34" s="19" t="s">
        <v>3</v>
      </c>
      <c r="J34" s="19" t="s">
        <v>3</v>
      </c>
      <c r="K34" s="19" t="s">
        <v>3</v>
      </c>
      <c r="L34" s="19" t="s">
        <v>3</v>
      </c>
      <c r="M34" s="37" t="s">
        <v>3</v>
      </c>
      <c r="N34" s="10"/>
      <c r="O34" s="19">
        <v>33386</v>
      </c>
      <c r="P34" s="19" t="s">
        <v>3</v>
      </c>
      <c r="Q34" s="19" t="s">
        <v>3</v>
      </c>
      <c r="R34" s="19" t="s">
        <v>3</v>
      </c>
      <c r="S34" s="37">
        <f t="shared" si="18"/>
        <v>33386</v>
      </c>
      <c r="T34" s="10"/>
      <c r="U34" s="37" t="s">
        <v>3</v>
      </c>
      <c r="V34" s="10"/>
      <c r="W34" s="37">
        <v>191846</v>
      </c>
      <c r="X34" s="10"/>
      <c r="Y34" s="37">
        <v>124118</v>
      </c>
      <c r="Z34" s="10"/>
      <c r="AA34" s="37" t="s">
        <v>3</v>
      </c>
      <c r="AB34" s="10"/>
      <c r="AC34" s="37">
        <v>353309</v>
      </c>
      <c r="AD34" s="10"/>
      <c r="AE34" s="37">
        <v>464629</v>
      </c>
      <c r="AF34" s="10"/>
      <c r="AG34" s="37">
        <v>576037</v>
      </c>
      <c r="AH34" s="10"/>
      <c r="AI34" s="37">
        <v>230832</v>
      </c>
      <c r="AJ34" s="10"/>
      <c r="AK34" s="10"/>
      <c r="AL34" s="10"/>
      <c r="AM34" s="10"/>
      <c r="AN34" s="10"/>
      <c r="AO34" s="10"/>
      <c r="AP34" s="10"/>
      <c r="AQ34" s="10"/>
      <c r="AR34" s="10"/>
      <c r="AS34" s="10"/>
    </row>
    <row r="35" spans="1:45" s="3" customFormat="1" x14ac:dyDescent="0.25">
      <c r="A35" s="18" t="s">
        <v>228</v>
      </c>
      <c r="B35" s="18" t="s">
        <v>238</v>
      </c>
      <c r="C35" s="10"/>
      <c r="D35" s="19" t="s">
        <v>3</v>
      </c>
      <c r="E35" s="19">
        <v>44274</v>
      </c>
      <c r="F35" s="19" t="s">
        <v>3</v>
      </c>
      <c r="G35" s="37">
        <v>44274</v>
      </c>
      <c r="H35" s="10"/>
      <c r="I35" s="19" t="s">
        <v>3</v>
      </c>
      <c r="J35" s="19" t="s">
        <v>3</v>
      </c>
      <c r="K35" s="19" t="s">
        <v>3</v>
      </c>
      <c r="L35" s="19">
        <v>80332</v>
      </c>
      <c r="M35" s="37">
        <f t="shared" si="17"/>
        <v>80332</v>
      </c>
      <c r="N35" s="10"/>
      <c r="O35" s="19" t="s">
        <v>3</v>
      </c>
      <c r="P35" s="19" t="s">
        <v>3</v>
      </c>
      <c r="Q35" s="19" t="s">
        <v>3</v>
      </c>
      <c r="R35" s="19" t="s">
        <v>3</v>
      </c>
      <c r="S35" s="37" t="s">
        <v>3</v>
      </c>
      <c r="T35" s="10"/>
      <c r="U35" s="37" t="s">
        <v>3</v>
      </c>
      <c r="V35" s="10"/>
      <c r="W35" s="37">
        <v>92389.5</v>
      </c>
      <c r="X35" s="10"/>
      <c r="Y35" s="37">
        <v>92095</v>
      </c>
      <c r="Z35" s="10"/>
      <c r="AA35" s="37" t="s">
        <v>3</v>
      </c>
      <c r="AB35" s="10"/>
      <c r="AC35" s="37">
        <v>172566</v>
      </c>
      <c r="AD35" s="10"/>
      <c r="AE35" s="37">
        <v>356996</v>
      </c>
      <c r="AF35" s="10"/>
      <c r="AG35" s="37">
        <v>182915</v>
      </c>
      <c r="AH35" s="10"/>
      <c r="AI35" s="37">
        <v>501791</v>
      </c>
      <c r="AJ35" s="10"/>
      <c r="AK35" s="10"/>
      <c r="AL35" s="10"/>
      <c r="AM35" s="10"/>
      <c r="AN35" s="10"/>
      <c r="AO35" s="10"/>
      <c r="AP35" s="10"/>
      <c r="AQ35" s="10"/>
      <c r="AR35" s="10"/>
      <c r="AS35" s="10"/>
    </row>
    <row r="37" spans="1:45" s="3" customFormat="1" x14ac:dyDescent="0.25">
      <c r="A37" s="14" t="s">
        <v>245</v>
      </c>
      <c r="B37" s="14"/>
      <c r="C37" s="10"/>
      <c r="D37" s="35" t="s">
        <v>218</v>
      </c>
      <c r="E37" s="35" t="s">
        <v>213</v>
      </c>
      <c r="F37" s="35" t="s">
        <v>112</v>
      </c>
      <c r="G37" s="15" t="s">
        <v>240</v>
      </c>
      <c r="H37" s="10"/>
      <c r="I37" s="35" t="s">
        <v>111</v>
      </c>
      <c r="J37" s="35" t="s">
        <v>110</v>
      </c>
      <c r="K37" s="35" t="s">
        <v>109</v>
      </c>
      <c r="L37" s="35" t="s">
        <v>108</v>
      </c>
      <c r="M37" s="15">
        <v>2024</v>
      </c>
      <c r="N37" s="10"/>
      <c r="O37" s="35" t="s">
        <v>107</v>
      </c>
      <c r="P37" s="35" t="s">
        <v>106</v>
      </c>
      <c r="Q37" s="35" t="s">
        <v>105</v>
      </c>
      <c r="R37" s="35" t="s">
        <v>104</v>
      </c>
      <c r="S37" s="15">
        <v>2023</v>
      </c>
      <c r="T37" s="10"/>
      <c r="U37" s="15">
        <v>2022</v>
      </c>
      <c r="V37" s="10"/>
      <c r="W37" s="15">
        <v>2021</v>
      </c>
      <c r="X37" s="10"/>
      <c r="Y37" s="15">
        <v>2020</v>
      </c>
      <c r="Z37" s="10"/>
      <c r="AA37" s="15">
        <v>2019</v>
      </c>
      <c r="AB37" s="10"/>
      <c r="AC37" s="15">
        <v>2018</v>
      </c>
      <c r="AD37" s="10"/>
      <c r="AE37" s="15">
        <v>2017</v>
      </c>
      <c r="AF37" s="10"/>
      <c r="AG37" s="15">
        <v>2016</v>
      </c>
      <c r="AH37" s="10"/>
      <c r="AI37" s="15">
        <v>2015</v>
      </c>
      <c r="AJ37" s="10"/>
      <c r="AK37" s="10"/>
      <c r="AL37" s="10"/>
      <c r="AM37" s="10"/>
      <c r="AN37" s="10"/>
      <c r="AO37" s="10"/>
      <c r="AP37" s="10"/>
      <c r="AQ37" s="10"/>
      <c r="AR37" s="10"/>
      <c r="AS37" s="10"/>
    </row>
    <row r="38" spans="1:45" s="3" customFormat="1" x14ac:dyDescent="0.25">
      <c r="A38" s="20" t="s">
        <v>230</v>
      </c>
      <c r="B38" s="20" t="s">
        <v>230</v>
      </c>
      <c r="C38" s="10"/>
      <c r="D38" s="22">
        <f>SUM(D40:D46)</f>
        <v>438</v>
      </c>
      <c r="E38" s="22">
        <f t="shared" ref="E38:F38" si="19">SUM(E40:E46)</f>
        <v>373</v>
      </c>
      <c r="F38" s="22">
        <f t="shared" si="19"/>
        <v>616</v>
      </c>
      <c r="G38" s="36">
        <f>SUM(G40:G46)</f>
        <v>1428</v>
      </c>
      <c r="H38" s="10"/>
      <c r="I38" s="22">
        <f t="shared" ref="I38:L38" si="20">SUM(I40:I46)</f>
        <v>347</v>
      </c>
      <c r="J38" s="22">
        <f t="shared" si="20"/>
        <v>877</v>
      </c>
      <c r="K38" s="22">
        <f t="shared" si="20"/>
        <v>480</v>
      </c>
      <c r="L38" s="22">
        <f t="shared" si="20"/>
        <v>880</v>
      </c>
      <c r="M38" s="36">
        <f>SUM(I38:L38)</f>
        <v>2584</v>
      </c>
      <c r="N38" s="10"/>
      <c r="O38" s="139">
        <f t="shared" ref="O38:R38" si="21">SUM(O40:O46)</f>
        <v>233</v>
      </c>
      <c r="P38" s="139">
        <f t="shared" si="21"/>
        <v>169</v>
      </c>
      <c r="Q38" s="144" t="s">
        <v>3</v>
      </c>
      <c r="R38" s="139">
        <f t="shared" si="21"/>
        <v>171</v>
      </c>
      <c r="S38" s="36">
        <f>SUM(O38:R38)</f>
        <v>573</v>
      </c>
      <c r="T38" s="21"/>
      <c r="U38" s="36" t="s">
        <v>3</v>
      </c>
      <c r="V38" s="21"/>
      <c r="W38" s="145">
        <f t="shared" ref="W38" si="22">SUM(W40:W46)</f>
        <v>1477</v>
      </c>
      <c r="X38" s="21"/>
      <c r="Y38" s="145">
        <f t="shared" ref="Y38" si="23">SUM(Y40:Y46)</f>
        <v>1267</v>
      </c>
      <c r="Z38" s="21"/>
      <c r="AA38" s="36" t="s">
        <v>3</v>
      </c>
      <c r="AB38" s="21"/>
      <c r="AC38" s="145">
        <f>SUM(AC48:AC51)</f>
        <v>2767</v>
      </c>
      <c r="AD38" s="21"/>
      <c r="AE38" s="145">
        <f t="shared" ref="AE38" si="24">SUM(AE40:AE46)</f>
        <v>3436</v>
      </c>
      <c r="AF38" s="21"/>
      <c r="AG38" s="145">
        <f t="shared" ref="AG38" si="25">SUM(AG40:AG46)</f>
        <v>3603</v>
      </c>
      <c r="AH38" s="21"/>
      <c r="AI38" s="145">
        <f t="shared" ref="AI38" si="26">SUM(AI40:AI46)</f>
        <v>4197</v>
      </c>
      <c r="AJ38" s="10"/>
      <c r="AK38" s="10"/>
      <c r="AL38" s="10"/>
      <c r="AM38" s="10"/>
      <c r="AN38" s="10"/>
      <c r="AO38" s="10"/>
      <c r="AP38" s="10"/>
      <c r="AQ38" s="10"/>
      <c r="AR38" s="10"/>
      <c r="AS38" s="10"/>
    </row>
    <row r="39" spans="1:45" s="4" customFormat="1" x14ac:dyDescent="0.25">
      <c r="A39" s="16" t="s">
        <v>223</v>
      </c>
      <c r="B39" s="16" t="s">
        <v>233</v>
      </c>
      <c r="C39" s="10"/>
      <c r="D39" s="17"/>
      <c r="E39" s="17"/>
      <c r="F39" s="17"/>
      <c r="G39" s="17"/>
      <c r="H39" s="10"/>
      <c r="I39" s="17"/>
      <c r="J39" s="17"/>
      <c r="K39" s="17"/>
      <c r="L39" s="17"/>
      <c r="M39" s="17"/>
      <c r="N39" s="10"/>
      <c r="O39" s="17"/>
      <c r="P39" s="17"/>
      <c r="Q39" s="17"/>
      <c r="R39" s="17"/>
      <c r="S39" s="17"/>
      <c r="T39" s="10"/>
      <c r="U39" s="17"/>
      <c r="V39" s="10"/>
      <c r="W39" s="17"/>
      <c r="X39" s="10"/>
      <c r="Y39" s="17"/>
      <c r="Z39" s="10"/>
      <c r="AA39" s="17"/>
      <c r="AB39" s="10"/>
      <c r="AC39" s="17"/>
      <c r="AD39" s="10"/>
      <c r="AE39" s="17"/>
      <c r="AF39" s="10"/>
      <c r="AG39" s="17"/>
      <c r="AH39" s="10"/>
      <c r="AI39" s="17"/>
      <c r="AJ39" s="10"/>
      <c r="AK39" s="10"/>
      <c r="AL39" s="10"/>
      <c r="AM39" s="10"/>
      <c r="AN39" s="10"/>
      <c r="AO39" s="10"/>
      <c r="AP39" s="10"/>
      <c r="AQ39" s="10"/>
      <c r="AR39" s="13"/>
      <c r="AS39" s="13"/>
    </row>
    <row r="40" spans="1:45" s="3" customFormat="1" x14ac:dyDescent="0.25">
      <c r="A40" s="18" t="s">
        <v>246</v>
      </c>
      <c r="B40" s="18" t="s">
        <v>247</v>
      </c>
      <c r="C40" s="13"/>
      <c r="D40" s="19">
        <v>21</v>
      </c>
      <c r="E40" s="19">
        <v>17</v>
      </c>
      <c r="F40" s="19" t="s">
        <v>3</v>
      </c>
      <c r="G40" s="37">
        <v>38</v>
      </c>
      <c r="H40" s="13"/>
      <c r="I40" s="19" t="s">
        <v>3</v>
      </c>
      <c r="J40" s="19" t="s">
        <v>3</v>
      </c>
      <c r="K40" s="19">
        <v>12</v>
      </c>
      <c r="L40" s="19">
        <v>216</v>
      </c>
      <c r="M40" s="37">
        <f t="shared" ref="M40:M50" si="27">SUM(I40:L40)</f>
        <v>228</v>
      </c>
      <c r="N40" s="13"/>
      <c r="O40" s="19" t="s">
        <v>3</v>
      </c>
      <c r="P40" s="19" t="s">
        <v>3</v>
      </c>
      <c r="Q40" s="19" t="s">
        <v>3</v>
      </c>
      <c r="R40" s="19" t="s">
        <v>3</v>
      </c>
      <c r="S40" s="37" t="s">
        <v>3</v>
      </c>
      <c r="T40" s="13"/>
      <c r="U40" s="37" t="s">
        <v>3</v>
      </c>
      <c r="V40" s="13"/>
      <c r="W40" s="37">
        <v>19</v>
      </c>
      <c r="X40" s="13"/>
      <c r="Y40" s="37">
        <v>78</v>
      </c>
      <c r="Z40" s="13"/>
      <c r="AA40" s="37" t="s">
        <v>3</v>
      </c>
      <c r="AB40" s="13"/>
      <c r="AC40" s="37" t="s">
        <v>296</v>
      </c>
      <c r="AD40" s="13"/>
      <c r="AE40" s="37" t="s">
        <v>3</v>
      </c>
      <c r="AF40" s="13"/>
      <c r="AG40" s="37" t="s">
        <v>3</v>
      </c>
      <c r="AH40" s="13"/>
      <c r="AI40" s="37" t="s">
        <v>3</v>
      </c>
      <c r="AJ40" s="13"/>
      <c r="AK40" s="13"/>
      <c r="AL40" s="13"/>
      <c r="AM40" s="13"/>
      <c r="AN40" s="13"/>
      <c r="AO40" s="13"/>
      <c r="AP40" s="13"/>
      <c r="AQ40" s="13"/>
      <c r="AR40" s="10"/>
      <c r="AS40" s="10"/>
    </row>
    <row r="41" spans="1:45" s="3" customFormat="1" x14ac:dyDescent="0.25">
      <c r="A41" s="18" t="s">
        <v>220</v>
      </c>
      <c r="B41" s="18" t="s">
        <v>234</v>
      </c>
      <c r="C41" s="13"/>
      <c r="D41" s="19" t="s">
        <v>3</v>
      </c>
      <c r="E41" s="19" t="s">
        <v>3</v>
      </c>
      <c r="F41" s="19">
        <v>240</v>
      </c>
      <c r="G41" s="37">
        <v>240</v>
      </c>
      <c r="H41" s="13"/>
      <c r="I41" s="19" t="s">
        <v>3</v>
      </c>
      <c r="J41" s="19" t="s">
        <v>3</v>
      </c>
      <c r="K41" s="19" t="s">
        <v>3</v>
      </c>
      <c r="L41" s="19">
        <v>245</v>
      </c>
      <c r="M41" s="37">
        <f t="shared" si="27"/>
        <v>245</v>
      </c>
      <c r="N41" s="13"/>
      <c r="O41" s="19">
        <f>30+43</f>
        <v>73</v>
      </c>
      <c r="P41" s="19">
        <v>169</v>
      </c>
      <c r="Q41" s="19" t="s">
        <v>3</v>
      </c>
      <c r="R41" s="19" t="s">
        <v>3</v>
      </c>
      <c r="S41" s="37">
        <f t="shared" ref="S41:S50" si="28">SUM(O41:R41)</f>
        <v>242</v>
      </c>
      <c r="T41" s="13"/>
      <c r="U41" s="37" t="s">
        <v>3</v>
      </c>
      <c r="V41" s="13"/>
      <c r="W41" s="37">
        <v>430</v>
      </c>
      <c r="X41" s="13"/>
      <c r="Y41" s="37" t="s">
        <v>3</v>
      </c>
      <c r="Z41" s="13"/>
      <c r="AA41" s="37" t="s">
        <v>3</v>
      </c>
      <c r="AB41" s="13"/>
      <c r="AC41" s="37" t="s">
        <v>296</v>
      </c>
      <c r="AD41" s="13"/>
      <c r="AE41" s="37">
        <v>762</v>
      </c>
      <c r="AF41" s="13"/>
      <c r="AG41" s="37">
        <v>241</v>
      </c>
      <c r="AH41" s="13"/>
      <c r="AI41" s="37">
        <v>32</v>
      </c>
      <c r="AJ41" s="13"/>
      <c r="AK41" s="13"/>
      <c r="AL41" s="13"/>
      <c r="AM41" s="13"/>
      <c r="AN41" s="13"/>
      <c r="AO41" s="13"/>
      <c r="AP41" s="13"/>
      <c r="AQ41" s="13"/>
      <c r="AR41" s="10"/>
      <c r="AS41" s="10"/>
    </row>
    <row r="42" spans="1:45" s="3" customFormat="1" x14ac:dyDescent="0.25">
      <c r="A42" s="18" t="s">
        <v>291</v>
      </c>
      <c r="B42" s="18" t="s">
        <v>291</v>
      </c>
      <c r="C42" s="13"/>
      <c r="D42" s="19" t="s">
        <v>3</v>
      </c>
      <c r="E42" s="19" t="s">
        <v>3</v>
      </c>
      <c r="F42" s="19" t="s">
        <v>3</v>
      </c>
      <c r="G42" s="37" t="s">
        <v>3</v>
      </c>
      <c r="H42" s="13"/>
      <c r="I42" s="19" t="s">
        <v>3</v>
      </c>
      <c r="J42" s="19" t="s">
        <v>3</v>
      </c>
      <c r="K42" s="19" t="s">
        <v>3</v>
      </c>
      <c r="L42" s="19" t="s">
        <v>3</v>
      </c>
      <c r="M42" s="37" t="s">
        <v>3</v>
      </c>
      <c r="N42" s="13"/>
      <c r="O42" s="19" t="s">
        <v>3</v>
      </c>
      <c r="P42" s="19" t="s">
        <v>3</v>
      </c>
      <c r="Q42" s="19" t="s">
        <v>3</v>
      </c>
      <c r="R42" s="19" t="s">
        <v>3</v>
      </c>
      <c r="S42" s="37" t="s">
        <v>3</v>
      </c>
      <c r="T42" s="13"/>
      <c r="U42" s="37" t="s">
        <v>3</v>
      </c>
      <c r="V42" s="13"/>
      <c r="W42" s="37" t="s">
        <v>3</v>
      </c>
      <c r="X42" s="13"/>
      <c r="Y42" s="37" t="s">
        <v>3</v>
      </c>
      <c r="Z42" s="13"/>
      <c r="AA42" s="37" t="s">
        <v>3</v>
      </c>
      <c r="AB42" s="13"/>
      <c r="AC42" s="37" t="s">
        <v>296</v>
      </c>
      <c r="AD42" s="13"/>
      <c r="AE42" s="37">
        <v>241</v>
      </c>
      <c r="AF42" s="13"/>
      <c r="AG42" s="37">
        <v>275</v>
      </c>
      <c r="AH42" s="13"/>
      <c r="AI42" s="37" t="s">
        <v>3</v>
      </c>
      <c r="AJ42" s="13"/>
      <c r="AK42" s="13"/>
      <c r="AL42" s="13"/>
      <c r="AM42" s="13"/>
      <c r="AN42" s="13"/>
      <c r="AO42" s="13"/>
      <c r="AP42" s="13"/>
      <c r="AQ42" s="13"/>
      <c r="AR42" s="10"/>
      <c r="AS42" s="10"/>
    </row>
    <row r="43" spans="1:45" s="3" customFormat="1" x14ac:dyDescent="0.25">
      <c r="A43" s="18" t="s">
        <v>248</v>
      </c>
      <c r="B43" s="18" t="s">
        <v>249</v>
      </c>
      <c r="C43" s="13"/>
      <c r="D43" s="19" t="s">
        <v>3</v>
      </c>
      <c r="E43" s="19" t="s">
        <v>3</v>
      </c>
      <c r="F43" s="19" t="s">
        <v>3</v>
      </c>
      <c r="G43" s="37" t="s">
        <v>3</v>
      </c>
      <c r="H43" s="13"/>
      <c r="I43" s="19" t="s">
        <v>3</v>
      </c>
      <c r="J43" s="19" t="s">
        <v>3</v>
      </c>
      <c r="K43" s="19" t="s">
        <v>3</v>
      </c>
      <c r="L43" s="19" t="s">
        <v>3</v>
      </c>
      <c r="M43" s="37" t="s">
        <v>3</v>
      </c>
      <c r="N43" s="13"/>
      <c r="O43" s="19" t="s">
        <v>3</v>
      </c>
      <c r="P43" s="19" t="s">
        <v>3</v>
      </c>
      <c r="Q43" s="19" t="s">
        <v>3</v>
      </c>
      <c r="R43" s="19" t="s">
        <v>3</v>
      </c>
      <c r="S43" s="37" t="s">
        <v>3</v>
      </c>
      <c r="T43" s="13"/>
      <c r="U43" s="37" t="s">
        <v>3</v>
      </c>
      <c r="V43" s="13"/>
      <c r="W43" s="37" t="s">
        <v>3</v>
      </c>
      <c r="X43" s="13"/>
      <c r="Y43" s="37" t="s">
        <v>3</v>
      </c>
      <c r="Z43" s="13"/>
      <c r="AA43" s="37" t="s">
        <v>3</v>
      </c>
      <c r="AB43" s="13"/>
      <c r="AC43" s="37" t="s">
        <v>296</v>
      </c>
      <c r="AD43" s="13"/>
      <c r="AE43" s="37">
        <v>430</v>
      </c>
      <c r="AF43" s="13"/>
      <c r="AG43" s="37">
        <v>1158</v>
      </c>
      <c r="AH43" s="13"/>
      <c r="AI43" s="37">
        <v>1791</v>
      </c>
      <c r="AJ43" s="13"/>
      <c r="AK43" s="13"/>
      <c r="AL43" s="13"/>
      <c r="AM43" s="13"/>
      <c r="AN43" s="13"/>
      <c r="AO43" s="13"/>
      <c r="AP43" s="13"/>
      <c r="AQ43" s="13"/>
      <c r="AR43" s="10"/>
      <c r="AS43" s="10"/>
    </row>
    <row r="44" spans="1:45" s="3" customFormat="1" x14ac:dyDescent="0.25">
      <c r="A44" s="18" t="s">
        <v>219</v>
      </c>
      <c r="B44" s="18" t="s">
        <v>235</v>
      </c>
      <c r="C44" s="10"/>
      <c r="D44" s="19">
        <v>226</v>
      </c>
      <c r="E44" s="19" t="s">
        <v>3</v>
      </c>
      <c r="F44" s="19" t="s">
        <v>3</v>
      </c>
      <c r="G44" s="37">
        <v>226</v>
      </c>
      <c r="H44" s="10"/>
      <c r="I44" s="19" t="s">
        <v>3</v>
      </c>
      <c r="J44" s="19">
        <v>477</v>
      </c>
      <c r="K44" s="19">
        <v>468</v>
      </c>
      <c r="L44" s="19">
        <v>108</v>
      </c>
      <c r="M44" s="37">
        <f t="shared" si="27"/>
        <v>1053</v>
      </c>
      <c r="N44" s="10"/>
      <c r="O44" s="19">
        <f>70+90</f>
        <v>160</v>
      </c>
      <c r="P44" s="19" t="s">
        <v>3</v>
      </c>
      <c r="Q44" s="19" t="s">
        <v>3</v>
      </c>
      <c r="R44" s="19">
        <v>171</v>
      </c>
      <c r="S44" s="37">
        <f t="shared" si="28"/>
        <v>331</v>
      </c>
      <c r="T44" s="10"/>
      <c r="U44" s="37" t="s">
        <v>3</v>
      </c>
      <c r="V44" s="10"/>
      <c r="W44" s="37">
        <f>192+182+216</f>
        <v>590</v>
      </c>
      <c r="X44" s="10"/>
      <c r="Y44" s="37">
        <v>600</v>
      </c>
      <c r="Z44" s="10"/>
      <c r="AA44" s="37" t="s">
        <v>3</v>
      </c>
      <c r="AB44" s="10"/>
      <c r="AC44" s="37" t="s">
        <v>296</v>
      </c>
      <c r="AD44" s="10"/>
      <c r="AE44" s="37">
        <v>732</v>
      </c>
      <c r="AF44" s="10"/>
      <c r="AG44" s="37">
        <v>60</v>
      </c>
      <c r="AH44" s="10"/>
      <c r="AI44" s="37">
        <v>404</v>
      </c>
      <c r="AJ44" s="10"/>
      <c r="AK44" s="10"/>
      <c r="AL44" s="10"/>
      <c r="AM44" s="10"/>
      <c r="AN44" s="10"/>
      <c r="AO44" s="10"/>
      <c r="AP44" s="10"/>
      <c r="AQ44" s="10"/>
      <c r="AR44" s="10"/>
      <c r="AS44" s="10"/>
    </row>
    <row r="45" spans="1:45" s="3" customFormat="1" x14ac:dyDescent="0.25">
      <c r="A45" s="18" t="s">
        <v>221</v>
      </c>
      <c r="B45" s="18" t="s">
        <v>250</v>
      </c>
      <c r="C45" s="10"/>
      <c r="D45" s="19">
        <v>191</v>
      </c>
      <c r="E45" s="19">
        <v>356</v>
      </c>
      <c r="F45" s="19">
        <v>376</v>
      </c>
      <c r="G45" s="37">
        <v>924</v>
      </c>
      <c r="H45" s="10"/>
      <c r="I45" s="19" t="s">
        <v>3</v>
      </c>
      <c r="J45" s="19" t="s">
        <v>3</v>
      </c>
      <c r="K45" s="19" t="s">
        <v>3</v>
      </c>
      <c r="L45" s="19">
        <v>311</v>
      </c>
      <c r="M45" s="37">
        <f t="shared" si="27"/>
        <v>311</v>
      </c>
      <c r="N45" s="10"/>
      <c r="O45" s="19" t="s">
        <v>3</v>
      </c>
      <c r="P45" s="19" t="s">
        <v>3</v>
      </c>
      <c r="Q45" s="19" t="s">
        <v>3</v>
      </c>
      <c r="R45" s="19" t="s">
        <v>3</v>
      </c>
      <c r="S45" s="37" t="s">
        <v>3</v>
      </c>
      <c r="T45" s="10"/>
      <c r="U45" s="37" t="s">
        <v>3</v>
      </c>
      <c r="V45" s="10"/>
      <c r="W45" s="37">
        <f>170+268</f>
        <v>438</v>
      </c>
      <c r="X45" s="10"/>
      <c r="Y45" s="37">
        <v>589</v>
      </c>
      <c r="Z45" s="10"/>
      <c r="AA45" s="37" t="s">
        <v>3</v>
      </c>
      <c r="AB45" s="10"/>
      <c r="AC45" s="37" t="s">
        <v>296</v>
      </c>
      <c r="AD45" s="10"/>
      <c r="AE45" s="37">
        <v>1271</v>
      </c>
      <c r="AF45" s="10"/>
      <c r="AG45" s="37">
        <v>1869</v>
      </c>
      <c r="AH45" s="10"/>
      <c r="AI45" s="37">
        <v>1970</v>
      </c>
      <c r="AJ45" s="10"/>
      <c r="AK45" s="10"/>
      <c r="AL45" s="10"/>
      <c r="AM45" s="10"/>
      <c r="AN45" s="10"/>
      <c r="AO45" s="10"/>
      <c r="AP45" s="10"/>
      <c r="AQ45" s="10"/>
      <c r="AR45" s="10"/>
      <c r="AS45" s="10"/>
    </row>
    <row r="46" spans="1:45" s="3" customFormat="1" x14ac:dyDescent="0.25">
      <c r="A46" s="18" t="s">
        <v>222</v>
      </c>
      <c r="B46" s="18" t="s">
        <v>236</v>
      </c>
      <c r="C46" s="10"/>
      <c r="D46" s="19" t="s">
        <v>3</v>
      </c>
      <c r="E46" s="19" t="s">
        <v>3</v>
      </c>
      <c r="F46" s="19" t="s">
        <v>3</v>
      </c>
      <c r="G46" s="37" t="s">
        <v>3</v>
      </c>
      <c r="H46" s="10"/>
      <c r="I46" s="19">
        <v>347</v>
      </c>
      <c r="J46" s="19">
        <v>400</v>
      </c>
      <c r="K46" s="19" t="s">
        <v>3</v>
      </c>
      <c r="L46" s="19" t="s">
        <v>3</v>
      </c>
      <c r="M46" s="37">
        <f t="shared" si="27"/>
        <v>747</v>
      </c>
      <c r="N46" s="10"/>
      <c r="O46" s="19" t="s">
        <v>3</v>
      </c>
      <c r="P46" s="19" t="s">
        <v>3</v>
      </c>
      <c r="Q46" s="19" t="s">
        <v>3</v>
      </c>
      <c r="R46" s="19" t="s">
        <v>3</v>
      </c>
      <c r="S46" s="37" t="s">
        <v>3</v>
      </c>
      <c r="T46" s="10"/>
      <c r="U46" s="37" t="s">
        <v>3</v>
      </c>
      <c r="V46" s="10"/>
      <c r="W46" s="37" t="s">
        <v>3</v>
      </c>
      <c r="X46" s="10"/>
      <c r="Y46" s="37" t="s">
        <v>3</v>
      </c>
      <c r="Z46" s="10"/>
      <c r="AA46" s="37" t="s">
        <v>3</v>
      </c>
      <c r="AB46" s="10"/>
      <c r="AC46" s="37" t="s">
        <v>296</v>
      </c>
      <c r="AD46" s="10"/>
      <c r="AE46" s="37" t="s">
        <v>3</v>
      </c>
      <c r="AF46" s="10"/>
      <c r="AG46" s="37" t="s">
        <v>3</v>
      </c>
      <c r="AH46" s="10"/>
      <c r="AI46" s="37" t="s">
        <v>3</v>
      </c>
      <c r="AJ46" s="10"/>
      <c r="AK46" s="10"/>
      <c r="AL46" s="10"/>
      <c r="AM46" s="10"/>
      <c r="AN46" s="10"/>
      <c r="AO46" s="10"/>
      <c r="AP46" s="10"/>
      <c r="AQ46" s="10"/>
      <c r="AR46" s="10"/>
      <c r="AS46" s="10"/>
    </row>
    <row r="47" spans="1:45" s="4" customFormat="1" x14ac:dyDescent="0.25">
      <c r="A47" s="16" t="s">
        <v>225</v>
      </c>
      <c r="B47" s="16" t="s">
        <v>239</v>
      </c>
      <c r="C47" s="10"/>
      <c r="D47" s="17"/>
      <c r="E47" s="17"/>
      <c r="F47" s="17"/>
      <c r="G47" s="17"/>
      <c r="H47" s="10"/>
      <c r="I47" s="17"/>
      <c r="J47" s="17"/>
      <c r="K47" s="17"/>
      <c r="L47" s="17"/>
      <c r="M47" s="17"/>
      <c r="N47" s="10"/>
      <c r="O47" s="17"/>
      <c r="P47" s="17"/>
      <c r="Q47" s="17"/>
      <c r="R47" s="17"/>
      <c r="S47" s="17"/>
      <c r="T47" s="10"/>
      <c r="U47" s="17"/>
      <c r="V47" s="10"/>
      <c r="W47" s="17"/>
      <c r="X47" s="10"/>
      <c r="Y47" s="17"/>
      <c r="Z47" s="10"/>
      <c r="AA47" s="17"/>
      <c r="AB47" s="10"/>
      <c r="AC47" s="17"/>
      <c r="AD47" s="10"/>
      <c r="AE47" s="17"/>
      <c r="AF47" s="10"/>
      <c r="AG47" s="17"/>
      <c r="AH47" s="10"/>
      <c r="AI47" s="17"/>
      <c r="AJ47" s="10"/>
      <c r="AK47" s="10"/>
      <c r="AL47" s="10"/>
      <c r="AM47" s="10"/>
      <c r="AN47" s="10"/>
      <c r="AO47" s="10"/>
      <c r="AP47" s="10"/>
      <c r="AQ47" s="10"/>
      <c r="AR47" s="13"/>
      <c r="AS47" s="13"/>
    </row>
    <row r="48" spans="1:45" s="3" customFormat="1" x14ac:dyDescent="0.25">
      <c r="A48" s="18" t="s">
        <v>226</v>
      </c>
      <c r="B48" s="18" t="s">
        <v>226</v>
      </c>
      <c r="C48" s="13"/>
      <c r="D48" s="19">
        <v>247</v>
      </c>
      <c r="E48" s="19">
        <v>17</v>
      </c>
      <c r="F48" s="19">
        <v>616</v>
      </c>
      <c r="G48" s="37">
        <v>880</v>
      </c>
      <c r="H48" s="13"/>
      <c r="I48" s="19">
        <v>347</v>
      </c>
      <c r="J48" s="19">
        <v>877</v>
      </c>
      <c r="K48" s="19">
        <v>346</v>
      </c>
      <c r="L48" s="19">
        <v>709</v>
      </c>
      <c r="M48" s="37">
        <f t="shared" si="27"/>
        <v>2279</v>
      </c>
      <c r="N48" s="13"/>
      <c r="O48" s="19">
        <f>30+43</f>
        <v>73</v>
      </c>
      <c r="P48" s="19">
        <v>169</v>
      </c>
      <c r="Q48" s="19" t="s">
        <v>3</v>
      </c>
      <c r="R48" s="19">
        <v>171</v>
      </c>
      <c r="S48" s="37">
        <f t="shared" si="28"/>
        <v>413</v>
      </c>
      <c r="T48" s="13"/>
      <c r="U48" s="37" t="s">
        <v>3</v>
      </c>
      <c r="V48" s="13"/>
      <c r="W48" s="37">
        <v>787</v>
      </c>
      <c r="X48" s="13"/>
      <c r="Y48" s="37">
        <v>804</v>
      </c>
      <c r="Z48" s="13"/>
      <c r="AA48" s="37" t="s">
        <v>3</v>
      </c>
      <c r="AB48" s="13"/>
      <c r="AC48" s="37">
        <v>823</v>
      </c>
      <c r="AD48" s="13"/>
      <c r="AE48" s="37">
        <v>960</v>
      </c>
      <c r="AF48" s="13"/>
      <c r="AG48" s="37">
        <v>175</v>
      </c>
      <c r="AH48" s="13"/>
      <c r="AI48" s="37">
        <v>1165</v>
      </c>
      <c r="AJ48" s="13"/>
      <c r="AK48" s="13"/>
      <c r="AL48" s="13"/>
      <c r="AM48" s="13"/>
      <c r="AN48" s="13"/>
      <c r="AO48" s="13"/>
      <c r="AP48" s="13"/>
      <c r="AQ48" s="13"/>
      <c r="AR48" s="10"/>
      <c r="AS48" s="10"/>
    </row>
    <row r="49" spans="1:45" s="3" customFormat="1" x14ac:dyDescent="0.25">
      <c r="A49" s="18" t="s">
        <v>227</v>
      </c>
      <c r="B49" s="18" t="s">
        <v>227</v>
      </c>
      <c r="C49" s="13"/>
      <c r="D49" s="19" t="s">
        <v>3</v>
      </c>
      <c r="E49" s="19" t="s">
        <v>3</v>
      </c>
      <c r="F49" s="19" t="s">
        <v>3</v>
      </c>
      <c r="G49" s="37" t="s">
        <v>3</v>
      </c>
      <c r="H49" s="13"/>
      <c r="I49" s="19" t="s">
        <v>3</v>
      </c>
      <c r="J49" s="19" t="s">
        <v>3</v>
      </c>
      <c r="K49" s="19">
        <v>134</v>
      </c>
      <c r="L49" s="19">
        <v>108</v>
      </c>
      <c r="M49" s="37">
        <f t="shared" si="27"/>
        <v>242</v>
      </c>
      <c r="N49" s="13"/>
      <c r="O49" s="19">
        <v>70</v>
      </c>
      <c r="P49" s="19" t="s">
        <v>3</v>
      </c>
      <c r="Q49" s="19" t="s">
        <v>3</v>
      </c>
      <c r="R49" s="19" t="s">
        <v>3</v>
      </c>
      <c r="S49" s="37">
        <f t="shared" si="28"/>
        <v>70</v>
      </c>
      <c r="T49" s="13"/>
      <c r="U49" s="37" t="s">
        <v>3</v>
      </c>
      <c r="V49" s="13"/>
      <c r="W49" s="37">
        <v>268</v>
      </c>
      <c r="X49" s="13"/>
      <c r="Y49" s="37" t="s">
        <v>3</v>
      </c>
      <c r="Z49" s="13"/>
      <c r="AA49" s="37" t="s">
        <v>3</v>
      </c>
      <c r="AB49" s="13"/>
      <c r="AC49" s="37" t="s">
        <v>3</v>
      </c>
      <c r="AD49" s="13"/>
      <c r="AE49" s="37">
        <v>216</v>
      </c>
      <c r="AF49" s="13"/>
      <c r="AG49" s="37">
        <v>714</v>
      </c>
      <c r="AH49" s="13"/>
      <c r="AI49" s="37">
        <v>802</v>
      </c>
      <c r="AJ49" s="13"/>
      <c r="AK49" s="13"/>
      <c r="AL49" s="13"/>
      <c r="AM49" s="13"/>
      <c r="AN49" s="13"/>
      <c r="AO49" s="13"/>
      <c r="AP49" s="13"/>
      <c r="AQ49" s="13"/>
      <c r="AR49" s="10"/>
      <c r="AS49" s="10"/>
    </row>
    <row r="50" spans="1:45" s="3" customFormat="1" x14ac:dyDescent="0.25">
      <c r="A50" s="18" t="s">
        <v>295</v>
      </c>
      <c r="B50" s="18" t="s">
        <v>237</v>
      </c>
      <c r="C50" s="10"/>
      <c r="D50" s="19">
        <v>191</v>
      </c>
      <c r="E50" s="19">
        <v>210</v>
      </c>
      <c r="F50" s="19" t="s">
        <v>3</v>
      </c>
      <c r="G50" s="37">
        <v>402</v>
      </c>
      <c r="H50" s="10"/>
      <c r="I50" s="19" t="s">
        <v>3</v>
      </c>
      <c r="J50" s="19" t="s">
        <v>3</v>
      </c>
      <c r="K50" s="19" t="s">
        <v>3</v>
      </c>
      <c r="L50" s="19">
        <v>63</v>
      </c>
      <c r="M50" s="37">
        <f t="shared" si="27"/>
        <v>63</v>
      </c>
      <c r="N50" s="10"/>
      <c r="O50" s="19">
        <v>90</v>
      </c>
      <c r="P50" s="19" t="s">
        <v>3</v>
      </c>
      <c r="Q50" s="19" t="s">
        <v>3</v>
      </c>
      <c r="R50" s="19" t="s">
        <v>3</v>
      </c>
      <c r="S50" s="37">
        <f t="shared" si="28"/>
        <v>90</v>
      </c>
      <c r="T50" s="10"/>
      <c r="U50" s="37" t="s">
        <v>3</v>
      </c>
      <c r="V50" s="10"/>
      <c r="W50" s="37">
        <v>296</v>
      </c>
      <c r="X50" s="10"/>
      <c r="Y50" s="37">
        <v>233</v>
      </c>
      <c r="Z50" s="10"/>
      <c r="AA50" s="37" t="s">
        <v>3</v>
      </c>
      <c r="AB50" s="10"/>
      <c r="AC50" s="37">
        <v>1534</v>
      </c>
      <c r="AD50" s="10"/>
      <c r="AE50" s="37">
        <v>1135</v>
      </c>
      <c r="AF50" s="10"/>
      <c r="AG50" s="37">
        <v>2073</v>
      </c>
      <c r="AH50" s="10"/>
      <c r="AI50" s="37">
        <v>438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</row>
    <row r="51" spans="1:45" s="3" customFormat="1" x14ac:dyDescent="0.25">
      <c r="A51" s="18" t="s">
        <v>228</v>
      </c>
      <c r="B51" s="18" t="s">
        <v>238</v>
      </c>
      <c r="C51" s="10"/>
      <c r="D51" s="19" t="s">
        <v>3</v>
      </c>
      <c r="E51" s="19">
        <v>146</v>
      </c>
      <c r="F51" s="19" t="s">
        <v>3</v>
      </c>
      <c r="G51" s="37">
        <v>146</v>
      </c>
      <c r="H51" s="10"/>
      <c r="I51" s="19" t="s">
        <v>3</v>
      </c>
      <c r="J51" s="19" t="s">
        <v>3</v>
      </c>
      <c r="K51" s="19" t="s">
        <v>3</v>
      </c>
      <c r="L51" s="19"/>
      <c r="M51" s="37" t="s">
        <v>3</v>
      </c>
      <c r="N51" s="10"/>
      <c r="O51" s="19" t="s">
        <v>3</v>
      </c>
      <c r="P51" s="19" t="s">
        <v>3</v>
      </c>
      <c r="Q51" s="19" t="s">
        <v>3</v>
      </c>
      <c r="R51" s="19" t="s">
        <v>3</v>
      </c>
      <c r="S51" s="37" t="s">
        <v>3</v>
      </c>
      <c r="T51" s="10"/>
      <c r="U51" s="37" t="s">
        <v>3</v>
      </c>
      <c r="V51" s="10"/>
      <c r="W51" s="37">
        <v>126</v>
      </c>
      <c r="X51" s="10"/>
      <c r="Y51" s="37">
        <v>230</v>
      </c>
      <c r="Z51" s="10"/>
      <c r="AA51" s="37" t="s">
        <v>3</v>
      </c>
      <c r="AB51" s="10"/>
      <c r="AC51" s="37">
        <v>410</v>
      </c>
      <c r="AD51" s="10"/>
      <c r="AE51" s="37">
        <v>1125</v>
      </c>
      <c r="AF51" s="10"/>
      <c r="AG51" s="37">
        <v>641</v>
      </c>
      <c r="AH51" s="10"/>
      <c r="AI51" s="37">
        <v>1792</v>
      </c>
      <c r="AJ51" s="10"/>
      <c r="AK51" s="10"/>
      <c r="AL51" s="10"/>
      <c r="AM51" s="10"/>
      <c r="AN51" s="10"/>
      <c r="AO51" s="10"/>
      <c r="AP51" s="10"/>
      <c r="AQ51" s="10"/>
      <c r="AR51" s="10"/>
      <c r="AS51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8AA-B8C8-4EC5-8B1F-35D3F5E87E93}">
  <sheetPr codeName="Planilha11">
    <tabColor rgb="FF00D0D0"/>
  </sheetPr>
  <dimension ref="A1:AM39"/>
  <sheetViews>
    <sheetView workbookViewId="0">
      <pane xSplit="2" topLeftCell="C1" activePane="topRight" state="frozen"/>
      <selection pane="topRight" activeCell="B2" sqref="B2"/>
    </sheetView>
  </sheetViews>
  <sheetFormatPr defaultRowHeight="15" x14ac:dyDescent="0.25"/>
  <cols>
    <col min="1" max="1" width="37.140625" style="10" bestFit="1" customWidth="1"/>
    <col min="2" max="2" width="24.42578125" style="10" customWidth="1"/>
    <col min="3" max="3" width="0.85546875" style="10" customWidth="1"/>
    <col min="4" max="5" width="13.28515625" style="10" bestFit="1" customWidth="1"/>
    <col min="6" max="6" width="15.42578125" style="10" bestFit="1" customWidth="1"/>
    <col min="7" max="7" width="0.85546875" style="10" customWidth="1"/>
    <col min="8" max="11" width="11" style="10" customWidth="1"/>
    <col min="12" max="12" width="0.85546875" style="10" customWidth="1"/>
    <col min="13" max="13" width="11" style="10" customWidth="1"/>
    <col min="14" max="14" width="0.85546875" style="10" customWidth="1"/>
    <col min="15" max="15" width="11" style="10" customWidth="1"/>
    <col min="16" max="16" width="0.85546875" style="10" customWidth="1"/>
    <col min="17" max="17" width="11" style="10" customWidth="1"/>
    <col min="18" max="18" width="0.85546875" style="10" customWidth="1"/>
    <col min="19" max="19" width="11" style="10" customWidth="1"/>
    <col min="20" max="20" width="0.85546875" style="10" customWidth="1"/>
    <col min="21" max="21" width="11" style="10" customWidth="1"/>
    <col min="22" max="22" width="0.85546875" style="10" customWidth="1"/>
    <col min="23" max="23" width="11" style="10" customWidth="1"/>
    <col min="24" max="24" width="0.85546875" style="10" customWidth="1"/>
    <col min="25" max="25" width="11" style="10" customWidth="1"/>
    <col min="26" max="26" width="0.85546875" style="10" customWidth="1"/>
    <col min="27" max="27" width="11" style="10" customWidth="1"/>
    <col min="28" max="28" width="0.85546875" style="10" customWidth="1"/>
    <col min="29" max="29" width="11" style="10" customWidth="1"/>
    <col min="30" max="16384" width="9.140625" style="10"/>
  </cols>
  <sheetData>
    <row r="1" spans="1:39" ht="38.25" customHeight="1" x14ac:dyDescent="0.25">
      <c r="A1" s="11"/>
      <c r="B1" s="11"/>
    </row>
    <row r="2" spans="1:39" ht="38.25" customHeight="1" x14ac:dyDescent="0.25">
      <c r="A2" s="11"/>
      <c r="B2" s="11"/>
      <c r="H2" s="12"/>
      <c r="I2" s="12"/>
      <c r="J2" s="12"/>
      <c r="K2" s="12"/>
      <c r="M2" s="12"/>
      <c r="O2" s="12"/>
      <c r="Q2" s="12"/>
      <c r="S2" s="12"/>
    </row>
    <row r="3" spans="1:39" ht="28.5" customHeight="1" x14ac:dyDescent="0.25"/>
    <row r="4" spans="1:39" x14ac:dyDescent="0.25">
      <c r="A4" s="10" t="s">
        <v>278</v>
      </c>
      <c r="B4" s="10" t="s">
        <v>251</v>
      </c>
    </row>
    <row r="5" spans="1:39" s="3" customFormat="1" x14ac:dyDescent="0.25">
      <c r="A5" s="14" t="s">
        <v>54</v>
      </c>
      <c r="B5" s="14"/>
      <c r="C5" s="10"/>
      <c r="D5" s="35" t="s">
        <v>218</v>
      </c>
      <c r="E5" s="35" t="s">
        <v>213</v>
      </c>
      <c r="F5" s="35" t="s">
        <v>112</v>
      </c>
      <c r="G5" s="10"/>
      <c r="H5" s="35" t="s">
        <v>111</v>
      </c>
      <c r="I5" s="35" t="s">
        <v>110</v>
      </c>
      <c r="J5" s="35" t="s">
        <v>109</v>
      </c>
      <c r="K5" s="35" t="s">
        <v>108</v>
      </c>
      <c r="L5" s="10"/>
      <c r="M5" s="35">
        <v>2023</v>
      </c>
      <c r="N5" s="10"/>
      <c r="O5" s="35">
        <v>2022</v>
      </c>
      <c r="P5" s="10"/>
      <c r="Q5" s="35">
        <v>2021</v>
      </c>
      <c r="R5" s="10"/>
      <c r="S5" s="35">
        <v>2020</v>
      </c>
      <c r="T5" s="10"/>
      <c r="U5" s="15">
        <v>2019</v>
      </c>
      <c r="V5" s="10"/>
      <c r="W5" s="15">
        <v>2018</v>
      </c>
      <c r="X5" s="10"/>
      <c r="Y5" s="15">
        <v>2017</v>
      </c>
      <c r="Z5" s="10"/>
      <c r="AA5" s="15">
        <v>2016</v>
      </c>
      <c r="AB5" s="10"/>
      <c r="AC5" s="15">
        <v>2015</v>
      </c>
      <c r="AD5" s="10"/>
      <c r="AE5" s="10"/>
      <c r="AF5" s="10"/>
      <c r="AG5" s="10"/>
      <c r="AH5" s="10"/>
      <c r="AI5" s="10"/>
      <c r="AJ5" s="10"/>
      <c r="AK5" s="10"/>
      <c r="AL5" s="10"/>
      <c r="AM5" s="10"/>
    </row>
    <row r="6" spans="1:39" s="3" customFormat="1" x14ac:dyDescent="0.25">
      <c r="A6" s="20" t="s">
        <v>230</v>
      </c>
      <c r="B6" s="20" t="s">
        <v>230</v>
      </c>
      <c r="C6" s="10"/>
      <c r="D6" s="139">
        <f>SUM(D8:D16)</f>
        <v>2393572.0018287976</v>
      </c>
      <c r="E6" s="139">
        <f>SUM(E8:E16)</f>
        <v>2241866.7944582007</v>
      </c>
      <c r="F6" s="139">
        <f>SUM(F8:F16)</f>
        <v>2346203.6194288298</v>
      </c>
      <c r="G6" s="10"/>
      <c r="H6" s="139">
        <f>SUM(H8:H16)</f>
        <v>2381100</v>
      </c>
      <c r="I6" s="139">
        <f>SUM(I8:I16)</f>
        <v>2301361.7648988524</v>
      </c>
      <c r="J6" s="139">
        <f>SUM(J8:J16)</f>
        <v>2594001.8882861733</v>
      </c>
      <c r="K6" s="139">
        <f>SUM(K8:K16)</f>
        <v>2733325.7160439305</v>
      </c>
      <c r="L6" s="21"/>
      <c r="M6" s="139">
        <f>SUM(M8:M16)</f>
        <v>2810796.0968333553</v>
      </c>
      <c r="N6" s="21"/>
      <c r="O6" s="139">
        <f>SUM(O8:O16)</f>
        <v>3195276.3005953766</v>
      </c>
      <c r="P6" s="21"/>
      <c r="Q6" s="139">
        <f>SUM(Q8:Q16)</f>
        <v>2769686.903845055</v>
      </c>
      <c r="R6" s="21"/>
      <c r="S6" s="139">
        <f>SUM(S8:S16)</f>
        <v>2347867</v>
      </c>
      <c r="T6" s="21"/>
      <c r="U6" s="139">
        <f>SUM(U8:U16)</f>
        <v>2865148.3775594793</v>
      </c>
      <c r="V6" s="21"/>
      <c r="W6" s="139">
        <f>SUM(W8:W16)</f>
        <v>2788787.7881998657</v>
      </c>
      <c r="X6" s="21"/>
      <c r="Y6" s="139">
        <f>SUM(Y8:Y16)</f>
        <v>2640231</v>
      </c>
      <c r="Z6" s="21"/>
      <c r="AA6" s="139">
        <f>SUM(AA8:AA16)</f>
        <v>2470910.208440105</v>
      </c>
      <c r="AB6" s="21"/>
      <c r="AC6" s="139">
        <f>SUM(AC8:AC16)</f>
        <v>3044321.7120499997</v>
      </c>
      <c r="AD6" s="10"/>
      <c r="AE6" s="10"/>
      <c r="AF6" s="10"/>
      <c r="AG6" s="10"/>
      <c r="AH6" s="10"/>
      <c r="AI6" s="10"/>
      <c r="AJ6" s="10"/>
      <c r="AK6" s="10"/>
      <c r="AL6" s="10"/>
      <c r="AM6" s="10"/>
    </row>
    <row r="7" spans="1:39" s="4" customFormat="1" x14ac:dyDescent="0.25">
      <c r="A7" s="16" t="s">
        <v>223</v>
      </c>
      <c r="B7" s="16" t="s">
        <v>233</v>
      </c>
      <c r="C7" s="10"/>
      <c r="D7" s="17"/>
      <c r="E7" s="17"/>
      <c r="F7" s="17"/>
      <c r="G7" s="10"/>
      <c r="H7" s="17"/>
      <c r="I7" s="17"/>
      <c r="J7" s="17"/>
      <c r="K7" s="17"/>
      <c r="L7" s="10"/>
      <c r="M7" s="17"/>
      <c r="N7" s="10"/>
      <c r="O7" s="17"/>
      <c r="P7" s="10"/>
      <c r="Q7" s="17"/>
      <c r="R7" s="10"/>
      <c r="S7" s="17"/>
      <c r="T7" s="10"/>
      <c r="U7" s="17"/>
      <c r="V7" s="10"/>
      <c r="W7" s="17"/>
      <c r="X7" s="10"/>
      <c r="Y7" s="17"/>
      <c r="Z7" s="10"/>
      <c r="AA7" s="17"/>
      <c r="AB7" s="10"/>
      <c r="AC7" s="17"/>
      <c r="AD7" s="10"/>
      <c r="AE7" s="10"/>
      <c r="AF7" s="10"/>
      <c r="AG7" s="10"/>
      <c r="AH7" s="10"/>
      <c r="AI7" s="10"/>
      <c r="AJ7" s="10"/>
      <c r="AK7" s="10"/>
      <c r="AL7" s="13"/>
      <c r="AM7" s="13"/>
    </row>
    <row r="8" spans="1:39" s="3" customFormat="1" x14ac:dyDescent="0.25">
      <c r="A8" s="18" t="s">
        <v>246</v>
      </c>
      <c r="B8" s="18" t="s">
        <v>247</v>
      </c>
      <c r="C8" s="13"/>
      <c r="D8" s="19">
        <v>332874.41589077201</v>
      </c>
      <c r="E8" s="19">
        <v>331650.1111454136</v>
      </c>
      <c r="F8" s="19">
        <f>346443225.20964/1000</f>
        <v>346443.22520964005</v>
      </c>
      <c r="G8" s="13"/>
      <c r="H8" s="19">
        <v>404787</v>
      </c>
      <c r="I8" s="19">
        <v>481865.7598310333</v>
      </c>
      <c r="J8" s="19">
        <v>579989.74219154019</v>
      </c>
      <c r="K8" s="19">
        <v>616240.24910218141</v>
      </c>
      <c r="L8" s="13"/>
      <c r="M8" s="19">
        <v>647913.09691911121</v>
      </c>
      <c r="N8" s="13"/>
      <c r="O8" s="19">
        <v>848046.22099838022</v>
      </c>
      <c r="P8" s="13"/>
      <c r="Q8" s="19">
        <f>458.481394521145*1000</f>
        <v>458481.39452114498</v>
      </c>
      <c r="R8" s="13"/>
      <c r="S8" s="19">
        <v>403215</v>
      </c>
      <c r="T8" s="13"/>
      <c r="U8" s="19">
        <v>421387.65825500881</v>
      </c>
      <c r="V8" s="13"/>
      <c r="W8" s="19"/>
      <c r="X8" s="13"/>
      <c r="Y8" s="19" t="s">
        <v>3</v>
      </c>
      <c r="Z8" s="13"/>
      <c r="AA8" s="19" t="s">
        <v>3</v>
      </c>
      <c r="AB8" s="13"/>
      <c r="AC8" s="19" t="s">
        <v>3</v>
      </c>
      <c r="AD8" s="13"/>
      <c r="AE8" s="13"/>
      <c r="AF8" s="13"/>
      <c r="AG8" s="13"/>
      <c r="AH8" s="13"/>
      <c r="AI8" s="13"/>
      <c r="AJ8" s="13"/>
      <c r="AK8" s="13"/>
      <c r="AL8" s="10"/>
      <c r="AM8" s="10"/>
    </row>
    <row r="9" spans="1:39" s="3" customFormat="1" x14ac:dyDescent="0.25">
      <c r="A9" s="18" t="s">
        <v>220</v>
      </c>
      <c r="B9" s="18" t="s">
        <v>234</v>
      </c>
      <c r="C9" s="13"/>
      <c r="D9" s="19">
        <v>680748.43499382399</v>
      </c>
      <c r="E9" s="19">
        <v>621456.09457820782</v>
      </c>
      <c r="F9" s="19">
        <f>624877367.405148/1000</f>
        <v>624877.36740514799</v>
      </c>
      <c r="G9" s="13"/>
      <c r="H9" s="19">
        <v>666708.00000000012</v>
      </c>
      <c r="I9" s="19">
        <v>678516.60317727574</v>
      </c>
      <c r="J9" s="19">
        <v>550919.31756892346</v>
      </c>
      <c r="K9" s="19">
        <v>504221.32304045599</v>
      </c>
      <c r="L9" s="13"/>
      <c r="M9" s="19">
        <v>531393.6933067916</v>
      </c>
      <c r="N9" s="13"/>
      <c r="O9" s="19">
        <v>393934.27696774015</v>
      </c>
      <c r="P9" s="13"/>
      <c r="Q9" s="19">
        <f>607.159284023605*1000</f>
        <v>607159.28402360494</v>
      </c>
      <c r="R9" s="13"/>
      <c r="S9" s="19">
        <v>329983</v>
      </c>
      <c r="T9" s="13"/>
      <c r="U9" s="19">
        <v>306318.19297841447</v>
      </c>
      <c r="V9" s="13"/>
      <c r="W9" s="19">
        <v>549067.74310284678</v>
      </c>
      <c r="X9" s="13"/>
      <c r="Y9" s="19">
        <v>520047</v>
      </c>
      <c r="Z9" s="13"/>
      <c r="AA9" s="19">
        <v>354317.47895269317</v>
      </c>
      <c r="AB9" s="13"/>
      <c r="AC9" s="19">
        <v>586324.47809999995</v>
      </c>
      <c r="AD9" s="13"/>
      <c r="AE9" s="13"/>
      <c r="AF9" s="13"/>
      <c r="AG9" s="13"/>
      <c r="AH9" s="13"/>
      <c r="AI9" s="13"/>
      <c r="AJ9" s="13"/>
      <c r="AK9" s="13"/>
      <c r="AL9" s="10"/>
      <c r="AM9" s="10"/>
    </row>
    <row r="10" spans="1:39" s="3" customFormat="1" x14ac:dyDescent="0.25">
      <c r="A10" s="18" t="s">
        <v>291</v>
      </c>
      <c r="B10" s="18" t="s">
        <v>291</v>
      </c>
      <c r="C10" s="13"/>
      <c r="D10" s="19" t="s">
        <v>3</v>
      </c>
      <c r="E10" s="19" t="s">
        <v>3</v>
      </c>
      <c r="F10" s="19" t="s">
        <v>3</v>
      </c>
      <c r="G10" s="13"/>
      <c r="H10" s="19" t="s">
        <v>3</v>
      </c>
      <c r="I10" s="19" t="s">
        <v>3</v>
      </c>
      <c r="J10" s="19" t="s">
        <v>3</v>
      </c>
      <c r="K10" s="19" t="s">
        <v>3</v>
      </c>
      <c r="L10" s="13"/>
      <c r="M10" s="19" t="s">
        <v>3</v>
      </c>
      <c r="N10" s="13"/>
      <c r="O10" s="19" t="s">
        <v>3</v>
      </c>
      <c r="P10" s="13"/>
      <c r="Q10" s="19" t="s">
        <v>3</v>
      </c>
      <c r="R10" s="13"/>
      <c r="S10" s="19" t="s">
        <v>3</v>
      </c>
      <c r="T10" s="13"/>
      <c r="U10" s="19">
        <v>236869.69532639498</v>
      </c>
      <c r="V10" s="13"/>
      <c r="W10" s="19">
        <v>187623.41856471609</v>
      </c>
      <c r="X10" s="13"/>
      <c r="Y10" s="19">
        <v>209051</v>
      </c>
      <c r="Z10" s="13"/>
      <c r="AA10" s="19">
        <v>238599.86650551157</v>
      </c>
      <c r="AB10" s="13"/>
      <c r="AC10" s="19">
        <v>221259.89406000014</v>
      </c>
      <c r="AD10" s="13"/>
      <c r="AE10" s="13"/>
      <c r="AF10" s="13"/>
      <c r="AG10" s="13"/>
      <c r="AH10" s="13"/>
      <c r="AI10" s="13"/>
      <c r="AJ10" s="13"/>
      <c r="AK10" s="13"/>
      <c r="AL10" s="10"/>
      <c r="AM10" s="10"/>
    </row>
    <row r="11" spans="1:39" s="3" customFormat="1" x14ac:dyDescent="0.25">
      <c r="A11" s="18" t="s">
        <v>248</v>
      </c>
      <c r="B11" s="18" t="s">
        <v>249</v>
      </c>
      <c r="C11" s="13"/>
      <c r="D11" s="19">
        <v>13507.5500526221</v>
      </c>
      <c r="E11" s="19">
        <v>14647.325707222548</v>
      </c>
      <c r="F11" s="19">
        <f>18058230.3784114/1000</f>
        <v>18058.230378411401</v>
      </c>
      <c r="G11" s="13"/>
      <c r="H11" s="19">
        <v>23811</v>
      </c>
      <c r="I11" s="19">
        <v>39286.047815447506</v>
      </c>
      <c r="J11" s="19">
        <v>57980.524972456762</v>
      </c>
      <c r="K11" s="19">
        <v>66640.601648203155</v>
      </c>
      <c r="L11" s="13"/>
      <c r="M11" s="19">
        <v>98686.5360757866</v>
      </c>
      <c r="N11" s="13"/>
      <c r="O11" s="19">
        <v>149061.65379430479</v>
      </c>
      <c r="P11" s="13"/>
      <c r="Q11" s="19">
        <f>210.97698619276*1000</f>
        <v>210976.98619276</v>
      </c>
      <c r="R11" s="13"/>
      <c r="S11" s="19">
        <v>310487</v>
      </c>
      <c r="T11" s="13"/>
      <c r="U11" s="19">
        <v>458743.30650353513</v>
      </c>
      <c r="V11" s="13"/>
      <c r="W11" s="19">
        <v>637829.10928526649</v>
      </c>
      <c r="X11" s="13"/>
      <c r="Y11" s="19">
        <v>576056</v>
      </c>
      <c r="Z11" s="13"/>
      <c r="AA11" s="19">
        <v>634368.06377296906</v>
      </c>
      <c r="AB11" s="13"/>
      <c r="AC11" s="19">
        <v>811840.74098999996</v>
      </c>
      <c r="AD11" s="13"/>
      <c r="AE11" s="13"/>
      <c r="AF11" s="13"/>
      <c r="AG11" s="13"/>
      <c r="AH11" s="13"/>
      <c r="AI11" s="13"/>
      <c r="AJ11" s="13"/>
      <c r="AK11" s="13"/>
      <c r="AL11" s="10"/>
      <c r="AM11" s="10"/>
    </row>
    <row r="12" spans="1:39" s="3" customFormat="1" x14ac:dyDescent="0.25">
      <c r="A12" s="18" t="s">
        <v>219</v>
      </c>
      <c r="B12" s="18" t="s">
        <v>235</v>
      </c>
      <c r="C12" s="10"/>
      <c r="D12" s="19">
        <v>786063.99470928696</v>
      </c>
      <c r="E12" s="19">
        <v>760450.7461217806</v>
      </c>
      <c r="F12" s="19">
        <f>756332498.391947/1000</f>
        <v>756332.49839194701</v>
      </c>
      <c r="G12" s="10"/>
      <c r="H12" s="19">
        <v>714330</v>
      </c>
      <c r="I12" s="19">
        <v>476035.59137066198</v>
      </c>
      <c r="J12" s="19">
        <v>702453.73552323482</v>
      </c>
      <c r="K12" s="19">
        <v>734260.68375079916</v>
      </c>
      <c r="L12" s="10"/>
      <c r="M12" s="19">
        <v>893110.69782667374</v>
      </c>
      <c r="N12" s="10"/>
      <c r="O12" s="19">
        <v>1095234.3332145021</v>
      </c>
      <c r="P12" s="10"/>
      <c r="Q12" s="19">
        <f>1078.53314702647*1000</f>
        <v>1078533.1470264699</v>
      </c>
      <c r="R12" s="10"/>
      <c r="S12" s="19">
        <v>757967</v>
      </c>
      <c r="T12" s="10"/>
      <c r="U12" s="19">
        <v>301227.74413612566</v>
      </c>
      <c r="V12" s="10"/>
      <c r="W12" s="19">
        <v>600813.11283750844</v>
      </c>
      <c r="X12" s="10"/>
      <c r="Y12" s="19">
        <v>550830</v>
      </c>
      <c r="Z12" s="10"/>
      <c r="AA12" s="19">
        <v>623716.74214594404</v>
      </c>
      <c r="AB12" s="10"/>
      <c r="AC12" s="19">
        <v>1089324.2380399997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</row>
    <row r="13" spans="1:39" s="3" customFormat="1" x14ac:dyDescent="0.25">
      <c r="A13" s="18" t="s">
        <v>221</v>
      </c>
      <c r="B13" s="18" t="s">
        <v>250</v>
      </c>
      <c r="C13" s="10"/>
      <c r="D13" s="19">
        <v>555892.96781587496</v>
      </c>
      <c r="E13" s="19">
        <v>476281.92446570878</v>
      </c>
      <c r="F13" s="19">
        <f>548885663.783822/1000</f>
        <v>548885.66378382209</v>
      </c>
      <c r="G13" s="10"/>
      <c r="H13" s="19">
        <v>523842</v>
      </c>
      <c r="I13" s="19">
        <v>561726.37376624777</v>
      </c>
      <c r="J13" s="19">
        <v>614486.28002244444</v>
      </c>
      <c r="K13" s="19">
        <v>706283.06866510166</v>
      </c>
      <c r="L13" s="10"/>
      <c r="M13" s="19">
        <v>513826.50967769668</v>
      </c>
      <c r="N13" s="10"/>
      <c r="O13" s="19">
        <v>508019.059940862</v>
      </c>
      <c r="P13" s="10"/>
      <c r="Q13" s="19">
        <f>206.703523162385*1000</f>
        <v>206703.52316238501</v>
      </c>
      <c r="R13" s="10"/>
      <c r="S13" s="19">
        <v>546215</v>
      </c>
      <c r="T13" s="10"/>
      <c r="U13" s="19">
        <v>1140096</v>
      </c>
      <c r="V13" s="10"/>
      <c r="W13" s="19">
        <v>812948.40440952766</v>
      </c>
      <c r="X13" s="10"/>
      <c r="Y13" s="19">
        <v>779750</v>
      </c>
      <c r="Z13" s="10"/>
      <c r="AA13" s="19">
        <v>619402.05706298724</v>
      </c>
      <c r="AB13" s="10"/>
      <c r="AC13" s="19">
        <v>334528.05742999993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</row>
    <row r="14" spans="1:39" s="3" customFormat="1" x14ac:dyDescent="0.25">
      <c r="A14" s="18" t="s">
        <v>292</v>
      </c>
      <c r="B14" s="18" t="s">
        <v>424</v>
      </c>
      <c r="C14" s="10"/>
      <c r="D14" s="19" t="s">
        <v>3</v>
      </c>
      <c r="E14" s="19" t="s">
        <v>3</v>
      </c>
      <c r="F14" s="19" t="s">
        <v>3</v>
      </c>
      <c r="G14" s="10"/>
      <c r="H14" s="19" t="s">
        <v>3</v>
      </c>
      <c r="I14" s="19" t="s">
        <v>3</v>
      </c>
      <c r="J14" s="19" t="s">
        <v>3</v>
      </c>
      <c r="K14" s="19" t="s">
        <v>3</v>
      </c>
      <c r="L14" s="10"/>
      <c r="M14" s="19" t="s">
        <v>3</v>
      </c>
      <c r="N14" s="10"/>
      <c r="O14" s="19" t="s">
        <v>3</v>
      </c>
      <c r="P14" s="10"/>
      <c r="Q14" s="19" t="s">
        <v>3</v>
      </c>
      <c r="R14" s="10"/>
      <c r="S14" s="19" t="s">
        <v>3</v>
      </c>
      <c r="T14" s="10"/>
      <c r="U14" s="19" t="s">
        <v>3</v>
      </c>
      <c r="V14" s="10"/>
      <c r="W14" s="19" t="s">
        <v>3</v>
      </c>
      <c r="X14" s="10"/>
      <c r="Y14" s="19">
        <v>3853</v>
      </c>
      <c r="Z14" s="10"/>
      <c r="AA14" s="19" t="s">
        <v>3</v>
      </c>
      <c r="AB14" s="10"/>
      <c r="AC14" s="19">
        <v>26.228259999999999</v>
      </c>
      <c r="AD14" s="10"/>
      <c r="AE14" s="10"/>
      <c r="AF14" s="10"/>
      <c r="AG14" s="10"/>
      <c r="AH14" s="10"/>
      <c r="AI14" s="10"/>
      <c r="AJ14" s="10"/>
      <c r="AK14" s="10"/>
      <c r="AL14" s="10"/>
      <c r="AM14" s="10"/>
    </row>
    <row r="15" spans="1:39" s="3" customFormat="1" x14ac:dyDescent="0.25">
      <c r="A15" s="18" t="s">
        <v>222</v>
      </c>
      <c r="B15" s="18" t="s">
        <v>236</v>
      </c>
      <c r="C15" s="10"/>
      <c r="D15" s="19">
        <v>24484.638366417399</v>
      </c>
      <c r="E15" s="19">
        <v>37380.592439866872</v>
      </c>
      <c r="F15" s="19">
        <f>51606634.2598611/1000</f>
        <v>51606.634259861094</v>
      </c>
      <c r="G15" s="10"/>
      <c r="H15" s="19">
        <v>47622</v>
      </c>
      <c r="I15" s="19">
        <v>63931.388938186181</v>
      </c>
      <c r="J15" s="19">
        <v>88172.288007573516</v>
      </c>
      <c r="K15" s="19">
        <v>105679.78983718914</v>
      </c>
      <c r="L15" s="10"/>
      <c r="M15" s="19">
        <v>125865.56302729531</v>
      </c>
      <c r="N15" s="10"/>
      <c r="O15" s="19">
        <v>200980.75567958725</v>
      </c>
      <c r="P15" s="10"/>
      <c r="Q15" s="19">
        <f>207.83256891869*1000</f>
        <v>207832.56891869</v>
      </c>
      <c r="R15" s="10"/>
      <c r="S15" s="19" t="s">
        <v>3</v>
      </c>
      <c r="T15" s="10"/>
      <c r="U15" s="19" t="s">
        <v>3</v>
      </c>
      <c r="V15" s="10"/>
      <c r="W15" s="19" t="s">
        <v>3</v>
      </c>
      <c r="X15" s="10"/>
      <c r="Y15" s="19" t="s">
        <v>3</v>
      </c>
      <c r="Z15" s="10"/>
      <c r="AA15" s="19" t="s">
        <v>3</v>
      </c>
      <c r="AB15" s="10"/>
      <c r="AC15" s="19" t="s">
        <v>3</v>
      </c>
      <c r="AD15" s="10"/>
      <c r="AE15" s="10"/>
      <c r="AF15" s="10"/>
      <c r="AG15" s="10"/>
      <c r="AH15" s="10"/>
      <c r="AI15" s="10"/>
      <c r="AJ15" s="10"/>
      <c r="AK15" s="10"/>
      <c r="AL15" s="10"/>
      <c r="AM15" s="10"/>
    </row>
    <row r="16" spans="1:39" s="3" customFormat="1" x14ac:dyDescent="0.25">
      <c r="A16" s="18" t="s">
        <v>293</v>
      </c>
      <c r="B16" s="18" t="s">
        <v>425</v>
      </c>
      <c r="C16" s="10"/>
      <c r="D16" s="19" t="s">
        <v>3</v>
      </c>
      <c r="E16" s="19" t="s">
        <v>3</v>
      </c>
      <c r="F16" s="19" t="s">
        <v>3</v>
      </c>
      <c r="G16" s="10"/>
      <c r="H16" s="19" t="s">
        <v>3</v>
      </c>
      <c r="I16" s="19" t="s">
        <v>3</v>
      </c>
      <c r="J16" s="19" t="s">
        <v>3</v>
      </c>
      <c r="K16" s="19" t="s">
        <v>3</v>
      </c>
      <c r="L16" s="10"/>
      <c r="M16" s="19" t="s">
        <v>3</v>
      </c>
      <c r="N16" s="10"/>
      <c r="O16" s="19" t="s">
        <v>3</v>
      </c>
      <c r="P16" s="10"/>
      <c r="Q16" s="19" t="s">
        <v>3</v>
      </c>
      <c r="R16" s="10"/>
      <c r="S16" s="19" t="s">
        <v>3</v>
      </c>
      <c r="T16" s="10"/>
      <c r="U16" s="19">
        <v>505.78035999999986</v>
      </c>
      <c r="V16" s="10"/>
      <c r="W16" s="19">
        <v>506</v>
      </c>
      <c r="X16" s="10"/>
      <c r="Y16" s="19">
        <v>644</v>
      </c>
      <c r="Z16" s="10"/>
      <c r="AA16" s="19">
        <v>506</v>
      </c>
      <c r="AB16" s="10"/>
      <c r="AC16" s="19">
        <v>1018.07517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</row>
    <row r="17" spans="1:39" s="4" customFormat="1" x14ac:dyDescent="0.25">
      <c r="A17" s="16" t="s">
        <v>225</v>
      </c>
      <c r="B17" s="16" t="s">
        <v>239</v>
      </c>
      <c r="C17" s="10"/>
      <c r="D17" s="17"/>
      <c r="E17" s="17"/>
      <c r="F17" s="17"/>
      <c r="G17" s="10"/>
      <c r="H17" s="17"/>
      <c r="I17" s="17"/>
      <c r="J17" s="17"/>
      <c r="K17" s="17"/>
      <c r="L17" s="10"/>
      <c r="M17" s="17"/>
      <c r="N17" s="10"/>
      <c r="O17" s="17"/>
      <c r="P17" s="10"/>
      <c r="Q17" s="17"/>
      <c r="R17" s="10"/>
      <c r="S17" s="17"/>
      <c r="T17" s="10"/>
      <c r="U17" s="17"/>
      <c r="V17" s="10"/>
      <c r="W17" s="17"/>
      <c r="X17" s="10"/>
      <c r="Y17" s="17"/>
      <c r="Z17" s="10"/>
      <c r="AA17" s="17"/>
      <c r="AB17" s="10"/>
      <c r="AC17" s="17"/>
      <c r="AD17" s="10"/>
      <c r="AE17" s="10"/>
      <c r="AF17" s="10"/>
      <c r="AG17" s="10"/>
      <c r="AH17" s="10"/>
      <c r="AI17" s="10"/>
      <c r="AJ17" s="10"/>
      <c r="AK17" s="10"/>
      <c r="AL17" s="13"/>
      <c r="AM17" s="13"/>
    </row>
    <row r="18" spans="1:39" s="3" customFormat="1" x14ac:dyDescent="0.25">
      <c r="A18" s="18" t="s">
        <v>274</v>
      </c>
      <c r="B18" s="18" t="s">
        <v>279</v>
      </c>
      <c r="C18" s="13"/>
      <c r="D18" s="19">
        <v>2345736.9877182958</v>
      </c>
      <c r="E18" s="19">
        <v>2186020.4377902867</v>
      </c>
      <c r="F18" s="19">
        <f>2290105725.71681/1000</f>
        <v>2290105.7257168102</v>
      </c>
      <c r="G18" s="13"/>
      <c r="H18" s="19" t="s">
        <v>296</v>
      </c>
      <c r="I18" s="19">
        <v>2222530.3840995072</v>
      </c>
      <c r="J18" s="19">
        <v>2506317.4690729384</v>
      </c>
      <c r="K18" s="19">
        <v>2605623.4731428712</v>
      </c>
      <c r="L18" s="13"/>
      <c r="M18" s="19">
        <v>2638080.6580530847</v>
      </c>
      <c r="N18" s="13"/>
      <c r="O18" s="19">
        <v>3017195.5218044491</v>
      </c>
      <c r="P18" s="13"/>
      <c r="Q18" s="19">
        <v>2578312.5660585854</v>
      </c>
      <c r="R18" s="13"/>
      <c r="S18" s="19">
        <v>2067550.977999975</v>
      </c>
      <c r="T18" s="13"/>
      <c r="U18" s="19">
        <v>2484819.9616443142</v>
      </c>
      <c r="V18" s="13"/>
      <c r="W18" s="19">
        <v>2358571.8165658987</v>
      </c>
      <c r="X18" s="13"/>
      <c r="Y18" s="19">
        <v>2199250.505521765</v>
      </c>
      <c r="Z18" s="13"/>
      <c r="AA18" s="19">
        <v>2083916.3820012377</v>
      </c>
      <c r="AB18" s="13"/>
      <c r="AC18" s="19">
        <v>2583867.75183</v>
      </c>
      <c r="AD18" s="13"/>
      <c r="AE18" s="13"/>
      <c r="AF18" s="13"/>
      <c r="AG18" s="13"/>
      <c r="AH18" s="13"/>
      <c r="AI18" s="13"/>
      <c r="AJ18" s="13"/>
      <c r="AK18" s="13"/>
      <c r="AL18" s="10"/>
      <c r="AM18" s="10"/>
    </row>
    <row r="19" spans="1:39" s="3" customFormat="1" x14ac:dyDescent="0.25">
      <c r="A19" s="18" t="s">
        <v>275</v>
      </c>
      <c r="B19" s="18" t="s">
        <v>280</v>
      </c>
      <c r="C19" s="13"/>
      <c r="D19" s="19">
        <v>47331.121108076404</v>
      </c>
      <c r="E19" s="19">
        <v>54864.875441602293</v>
      </c>
      <c r="F19" s="19">
        <f>55128168.854476/1000</f>
        <v>55128.168854475996</v>
      </c>
      <c r="G19" s="13"/>
      <c r="H19" s="19" t="s">
        <v>296</v>
      </c>
      <c r="I19" s="19">
        <v>77915.558367299178</v>
      </c>
      <c r="J19" s="19">
        <v>86804.385104543646</v>
      </c>
      <c r="K19" s="19">
        <v>126840.09565889704</v>
      </c>
      <c r="L19" s="13"/>
      <c r="M19" s="19">
        <v>171867.03696051275</v>
      </c>
      <c r="N19" s="13"/>
      <c r="O19" s="19">
        <v>174441.20904862881</v>
      </c>
      <c r="P19" s="13"/>
      <c r="Q19" s="19">
        <v>179076.87711268419</v>
      </c>
      <c r="R19" s="13"/>
      <c r="S19" s="19">
        <v>234067.55000000002</v>
      </c>
      <c r="T19" s="13"/>
      <c r="U19" s="19">
        <v>283097.69339733769</v>
      </c>
      <c r="V19" s="13"/>
      <c r="W19" s="19">
        <v>209951.73640502867</v>
      </c>
      <c r="X19" s="13"/>
      <c r="Y19" s="19">
        <v>196385.37368965423</v>
      </c>
      <c r="Z19" s="13"/>
      <c r="AA19" s="19">
        <v>101748.12829973039</v>
      </c>
      <c r="AB19" s="13"/>
      <c r="AC19" s="19">
        <v>127096.46161000006</v>
      </c>
      <c r="AD19" s="13"/>
      <c r="AE19" s="13"/>
      <c r="AF19" s="13"/>
      <c r="AG19" s="13"/>
      <c r="AH19" s="13"/>
      <c r="AI19" s="13"/>
      <c r="AJ19" s="13"/>
      <c r="AK19" s="13"/>
      <c r="AL19" s="10"/>
      <c r="AM19" s="10"/>
    </row>
    <row r="20" spans="1:39" s="3" customFormat="1" x14ac:dyDescent="0.25">
      <c r="A20" s="18" t="s">
        <v>276</v>
      </c>
      <c r="B20" s="18" t="s">
        <v>281</v>
      </c>
      <c r="C20" s="10"/>
      <c r="D20" s="19">
        <v>503.89300242503344</v>
      </c>
      <c r="E20" s="19">
        <v>981.48122631126739</v>
      </c>
      <c r="F20" s="19">
        <f>969724.8575444/1000</f>
        <v>969.72485754440004</v>
      </c>
      <c r="G20" s="10"/>
      <c r="H20" s="19" t="s">
        <v>296</v>
      </c>
      <c r="I20" s="19">
        <v>915.82243204597057</v>
      </c>
      <c r="J20" s="19">
        <v>880.034108691141</v>
      </c>
      <c r="K20" s="19">
        <v>862.14724216271964</v>
      </c>
      <c r="L20" s="10"/>
      <c r="M20" s="19">
        <v>848.40181975771793</v>
      </c>
      <c r="N20" s="10"/>
      <c r="O20" s="19">
        <v>1090.2291727838838</v>
      </c>
      <c r="P20" s="10"/>
      <c r="Q20" s="19">
        <v>4428.0279286907617</v>
      </c>
      <c r="R20" s="10"/>
      <c r="S20" s="19">
        <v>23186.6</v>
      </c>
      <c r="T20" s="10"/>
      <c r="U20" s="19">
        <v>40524.607261060461</v>
      </c>
      <c r="V20" s="10"/>
      <c r="W20" s="19">
        <v>126604.95020653334</v>
      </c>
      <c r="X20" s="10"/>
      <c r="Y20" s="19">
        <v>171210.74303451675</v>
      </c>
      <c r="Z20" s="10"/>
      <c r="AA20" s="19">
        <v>225516.13181386099</v>
      </c>
      <c r="AB20" s="10"/>
      <c r="AC20" s="19">
        <v>262863.98110999999</v>
      </c>
      <c r="AD20" s="10"/>
      <c r="AE20" s="10"/>
      <c r="AF20" s="10"/>
      <c r="AG20" s="10"/>
      <c r="AH20" s="10"/>
      <c r="AI20" s="10"/>
      <c r="AJ20" s="10"/>
      <c r="AK20" s="10"/>
      <c r="AL20" s="10"/>
      <c r="AM20" s="10"/>
    </row>
    <row r="21" spans="1:39" s="3" customFormat="1" x14ac:dyDescent="0.25">
      <c r="A21" s="18" t="s">
        <v>277</v>
      </c>
      <c r="B21" s="18" t="s">
        <v>284</v>
      </c>
      <c r="C21" s="10"/>
      <c r="D21" s="19" t="s">
        <v>3</v>
      </c>
      <c r="E21" s="19" t="s">
        <v>3</v>
      </c>
      <c r="F21" s="19" t="s">
        <v>3</v>
      </c>
      <c r="G21" s="10"/>
      <c r="H21" s="19" t="s">
        <v>296</v>
      </c>
      <c r="I21" s="19" t="s">
        <v>3</v>
      </c>
      <c r="J21" s="19" t="s">
        <v>3</v>
      </c>
      <c r="K21" s="19" t="s">
        <v>3</v>
      </c>
      <c r="L21" s="10"/>
      <c r="M21" s="19" t="s">
        <v>3</v>
      </c>
      <c r="N21" s="10"/>
      <c r="O21" s="19">
        <v>2549.3405695146857</v>
      </c>
      <c r="P21" s="10"/>
      <c r="Q21" s="19">
        <v>7869.4327450922374</v>
      </c>
      <c r="R21" s="10"/>
      <c r="S21" s="19">
        <v>23062.54</v>
      </c>
      <c r="T21" s="10"/>
      <c r="U21" s="19">
        <v>56706.423963085079</v>
      </c>
      <c r="V21" s="10"/>
      <c r="W21" s="19">
        <v>93659.06538240485</v>
      </c>
      <c r="X21" s="10"/>
      <c r="Y21" s="19">
        <v>73384.903160485919</v>
      </c>
      <c r="Z21" s="10"/>
      <c r="AA21" s="19">
        <v>59729.346685275865</v>
      </c>
      <c r="AB21" s="10"/>
      <c r="AC21" s="19">
        <v>70493.517500000031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</row>
    <row r="23" spans="1:39" s="3" customFormat="1" x14ac:dyDescent="0.25">
      <c r="A23" s="14" t="s">
        <v>55</v>
      </c>
      <c r="B23" s="14"/>
      <c r="C23" s="10"/>
      <c r="D23" s="35" t="s">
        <v>218</v>
      </c>
      <c r="E23" s="35" t="s">
        <v>213</v>
      </c>
      <c r="F23" s="35" t="s">
        <v>112</v>
      </c>
      <c r="G23" s="10"/>
      <c r="H23" s="35" t="s">
        <v>111</v>
      </c>
      <c r="I23" s="35" t="s">
        <v>110</v>
      </c>
      <c r="J23" s="35" t="s">
        <v>109</v>
      </c>
      <c r="K23" s="35" t="s">
        <v>108</v>
      </c>
      <c r="L23" s="10"/>
      <c r="M23" s="35">
        <v>2023</v>
      </c>
      <c r="N23" s="10"/>
      <c r="O23" s="35">
        <v>2022</v>
      </c>
      <c r="P23" s="10"/>
      <c r="Q23" s="35">
        <v>2021</v>
      </c>
      <c r="R23" s="10"/>
      <c r="S23" s="35">
        <v>2020</v>
      </c>
      <c r="T23" s="10"/>
      <c r="U23" s="15">
        <v>2019</v>
      </c>
      <c r="V23" s="10"/>
      <c r="W23" s="15">
        <v>2018</v>
      </c>
      <c r="X23" s="10"/>
      <c r="Y23" s="15">
        <v>2017</v>
      </c>
      <c r="Z23" s="10"/>
      <c r="AA23" s="15">
        <v>2016</v>
      </c>
      <c r="AB23" s="10"/>
      <c r="AC23" s="15">
        <v>2015</v>
      </c>
      <c r="AD23" s="10"/>
      <c r="AE23" s="10"/>
      <c r="AF23" s="10"/>
      <c r="AG23" s="10"/>
      <c r="AH23" s="10"/>
      <c r="AI23" s="10"/>
      <c r="AJ23" s="10"/>
      <c r="AK23" s="10"/>
      <c r="AL23" s="10"/>
      <c r="AM23" s="10"/>
    </row>
    <row r="24" spans="1:39" s="3" customFormat="1" x14ac:dyDescent="0.25">
      <c r="A24" s="20" t="s">
        <v>230</v>
      </c>
      <c r="B24" s="20" t="s">
        <v>230</v>
      </c>
      <c r="C24" s="10"/>
      <c r="D24" s="139">
        <f>SUM(D26:D34)</f>
        <v>1616885.9639897784</v>
      </c>
      <c r="E24" s="139">
        <f>SUM(E26:E34)</f>
        <v>1385647.9364066338</v>
      </c>
      <c r="F24" s="139">
        <f>SUM(F26:F34)</f>
        <v>1330592.7324214082</v>
      </c>
      <c r="G24" s="10"/>
      <c r="H24" s="139">
        <f>SUM(H26:H34)</f>
        <v>1409000</v>
      </c>
      <c r="I24" s="139">
        <f>SUM(I26:I34)</f>
        <v>1296865.6978544961</v>
      </c>
      <c r="J24" s="139">
        <f>SUM(J26:J34)</f>
        <v>1468369.4237578057</v>
      </c>
      <c r="K24" s="139">
        <f>SUM(K26:K34)</f>
        <v>1513147.8002872956</v>
      </c>
      <c r="L24" s="21"/>
      <c r="M24" s="139">
        <f>SUM(M26:M34)</f>
        <v>1714926.2433329527</v>
      </c>
      <c r="N24" s="21"/>
      <c r="O24" s="139">
        <f>SUM(O26:O34)</f>
        <v>2009707.0174083076</v>
      </c>
      <c r="P24" s="21"/>
      <c r="Q24" s="139">
        <f>SUM(Q26:Q34)</f>
        <v>1748228.4735419238</v>
      </c>
      <c r="R24" s="21"/>
      <c r="S24" s="139">
        <f>SUM(S26:S34)</f>
        <v>1611619</v>
      </c>
      <c r="T24" s="21"/>
      <c r="U24" s="139">
        <f>SUM(U26:U34)</f>
        <v>1987034.1495622015</v>
      </c>
      <c r="V24" s="21"/>
      <c r="W24" s="139">
        <f>SUM(W26:W34)</f>
        <v>2075882.6460258623</v>
      </c>
      <c r="X24" s="21"/>
      <c r="Y24" s="139">
        <f>SUM(Y26:Y34)</f>
        <v>1942184.196420969</v>
      </c>
      <c r="Z24" s="21"/>
      <c r="AA24" s="139">
        <f>SUM(AA26:AA34)</f>
        <v>1862012.8928342555</v>
      </c>
      <c r="AB24" s="21"/>
      <c r="AC24" s="139">
        <f>SUM(AC26:AC34)</f>
        <v>2303827.696036438</v>
      </c>
      <c r="AD24" s="10"/>
      <c r="AE24" s="10"/>
      <c r="AF24" s="10"/>
      <c r="AG24" s="10"/>
      <c r="AH24" s="10"/>
      <c r="AI24" s="10"/>
      <c r="AJ24" s="10"/>
      <c r="AK24" s="10"/>
      <c r="AL24" s="10"/>
      <c r="AM24" s="10"/>
    </row>
    <row r="25" spans="1:39" s="4" customFormat="1" x14ac:dyDescent="0.25">
      <c r="A25" s="16" t="s">
        <v>223</v>
      </c>
      <c r="B25" s="16" t="s">
        <v>233</v>
      </c>
      <c r="C25" s="10"/>
      <c r="D25" s="17"/>
      <c r="E25" s="17"/>
      <c r="F25" s="17"/>
      <c r="G25" s="10"/>
      <c r="H25" s="17"/>
      <c r="I25" s="17"/>
      <c r="J25" s="17"/>
      <c r="K25" s="17"/>
      <c r="L25" s="10"/>
      <c r="M25" s="17"/>
      <c r="N25" s="10"/>
      <c r="O25" s="17"/>
      <c r="P25" s="10"/>
      <c r="Q25" s="17"/>
      <c r="R25" s="10"/>
      <c r="S25" s="17"/>
      <c r="T25" s="10"/>
      <c r="U25" s="17"/>
      <c r="V25" s="10"/>
      <c r="W25" s="17"/>
      <c r="X25" s="10"/>
      <c r="Y25" s="17"/>
      <c r="Z25" s="10"/>
      <c r="AA25" s="17"/>
      <c r="AB25" s="10"/>
      <c r="AC25" s="17"/>
      <c r="AD25" s="10"/>
      <c r="AE25" s="10"/>
      <c r="AF25" s="10"/>
      <c r="AG25" s="10"/>
      <c r="AH25" s="10"/>
      <c r="AI25" s="10"/>
      <c r="AJ25" s="10"/>
      <c r="AK25" s="10"/>
      <c r="AL25" s="13"/>
      <c r="AM25" s="13"/>
    </row>
    <row r="26" spans="1:39" s="3" customFormat="1" x14ac:dyDescent="0.25">
      <c r="A26" s="18" t="s">
        <v>246</v>
      </c>
      <c r="B26" s="18" t="s">
        <v>247</v>
      </c>
      <c r="C26" s="13"/>
      <c r="D26" s="19">
        <v>172005.11714369402</v>
      </c>
      <c r="E26" s="19">
        <v>172464.22148141632</v>
      </c>
      <c r="F26" s="19">
        <f>182116689.731704/1000</f>
        <v>182116.68973170398</v>
      </c>
      <c r="G26" s="13"/>
      <c r="H26" s="19">
        <v>211350</v>
      </c>
      <c r="I26" s="19">
        <v>251218.33702642948</v>
      </c>
      <c r="J26" s="19">
        <v>308844.94137114193</v>
      </c>
      <c r="K26" s="19">
        <v>328417.12928467162</v>
      </c>
      <c r="L26" s="13"/>
      <c r="M26" s="19">
        <v>345816.90975378297</v>
      </c>
      <c r="N26" s="150">
        <v>0.23</v>
      </c>
      <c r="O26" s="19">
        <v>458815.76612617658</v>
      </c>
      <c r="P26" s="13"/>
      <c r="Q26" s="19">
        <v>191730.76182286479</v>
      </c>
      <c r="R26" s="13"/>
      <c r="S26" s="19">
        <v>226992</v>
      </c>
      <c r="T26" s="13"/>
      <c r="U26" s="19">
        <v>237380.59896775434</v>
      </c>
      <c r="V26" s="13"/>
      <c r="W26" s="19" t="s">
        <v>3</v>
      </c>
      <c r="X26" s="13"/>
      <c r="Y26" s="19" t="s">
        <v>3</v>
      </c>
      <c r="Z26" s="13"/>
      <c r="AA26" s="19" t="s">
        <v>3</v>
      </c>
      <c r="AB26" s="13"/>
      <c r="AC26" s="19" t="s">
        <v>3</v>
      </c>
      <c r="AD26" s="13"/>
      <c r="AE26" s="13"/>
      <c r="AF26" s="13"/>
      <c r="AG26" s="13"/>
      <c r="AH26" s="13"/>
      <c r="AI26" s="13"/>
      <c r="AJ26" s="13"/>
      <c r="AK26" s="13"/>
      <c r="AL26" s="10"/>
      <c r="AM26" s="10"/>
    </row>
    <row r="27" spans="1:39" s="3" customFormat="1" x14ac:dyDescent="0.25">
      <c r="A27" s="18" t="s">
        <v>220</v>
      </c>
      <c r="B27" s="18" t="s">
        <v>234</v>
      </c>
      <c r="C27" s="13"/>
      <c r="D27" s="19">
        <v>548841.84537665499</v>
      </c>
      <c r="E27" s="19">
        <v>482757.38422231306</v>
      </c>
      <c r="F27" s="19">
        <f>426209247.728815/1000</f>
        <v>426209.24772881501</v>
      </c>
      <c r="G27" s="13"/>
      <c r="H27" s="19">
        <v>450880</v>
      </c>
      <c r="I27" s="19">
        <v>456976.84811625094</v>
      </c>
      <c r="J27" s="19">
        <v>381243.8932068533</v>
      </c>
      <c r="K27" s="19">
        <v>360974.4114797634</v>
      </c>
      <c r="L27" s="13"/>
      <c r="M27" s="19">
        <v>384284.59868103632</v>
      </c>
      <c r="N27" s="150">
        <v>0.19</v>
      </c>
      <c r="O27" s="19">
        <v>266773.07715717319</v>
      </c>
      <c r="P27" s="13"/>
      <c r="Q27" s="19">
        <v>409250.63099216949</v>
      </c>
      <c r="R27" s="13"/>
      <c r="S27" s="19">
        <v>260247</v>
      </c>
      <c r="T27" s="13"/>
      <c r="U27" s="19">
        <v>202842.10633273135</v>
      </c>
      <c r="V27" s="13"/>
      <c r="W27" s="19">
        <v>318853.75913775334</v>
      </c>
      <c r="X27" s="13"/>
      <c r="Y27" s="19">
        <v>343472.34911533649</v>
      </c>
      <c r="Z27" s="13"/>
      <c r="AA27" s="19">
        <v>280015.08543458109</v>
      </c>
      <c r="AB27" s="13"/>
      <c r="AC27" s="19">
        <v>447554.48661433399</v>
      </c>
      <c r="AD27" s="13"/>
      <c r="AE27" s="13"/>
      <c r="AF27" s="13"/>
      <c r="AG27" s="13"/>
      <c r="AH27" s="13"/>
      <c r="AI27" s="13"/>
      <c r="AJ27" s="13"/>
      <c r="AK27" s="13"/>
      <c r="AL27" s="10"/>
      <c r="AM27" s="10"/>
    </row>
    <row r="28" spans="1:39" s="3" customFormat="1" x14ac:dyDescent="0.25">
      <c r="A28" s="18" t="s">
        <v>291</v>
      </c>
      <c r="B28" s="18" t="s">
        <v>291</v>
      </c>
      <c r="C28" s="13"/>
      <c r="D28" s="19" t="s">
        <v>3</v>
      </c>
      <c r="E28" s="19" t="s">
        <v>3</v>
      </c>
      <c r="F28" s="19" t="s">
        <v>3</v>
      </c>
      <c r="G28" s="13"/>
      <c r="H28" s="19" t="s">
        <v>3</v>
      </c>
      <c r="I28" s="19" t="s">
        <v>3</v>
      </c>
      <c r="J28" s="19" t="s">
        <v>3</v>
      </c>
      <c r="K28" s="19" t="s">
        <v>3</v>
      </c>
      <c r="L28" s="13"/>
      <c r="M28" s="19" t="s">
        <v>3</v>
      </c>
      <c r="N28" s="150"/>
      <c r="O28" s="19" t="s">
        <v>3</v>
      </c>
      <c r="P28" s="13"/>
      <c r="Q28" s="19" t="s">
        <v>3</v>
      </c>
      <c r="R28" s="13"/>
      <c r="S28" s="19" t="s">
        <v>3</v>
      </c>
      <c r="T28" s="13"/>
      <c r="U28" s="19">
        <v>166443.05989023912</v>
      </c>
      <c r="V28" s="13"/>
      <c r="W28" s="19">
        <v>130633.69412177609</v>
      </c>
      <c r="X28" s="13"/>
      <c r="Y28" s="19">
        <v>139288.15323227312</v>
      </c>
      <c r="Z28" s="13"/>
      <c r="AA28" s="19">
        <v>143726.89448212704</v>
      </c>
      <c r="AB28" s="13"/>
      <c r="AC28" s="19">
        <v>136107.20291100012</v>
      </c>
      <c r="AD28" s="13"/>
      <c r="AE28" s="13"/>
      <c r="AF28" s="13"/>
      <c r="AG28" s="13"/>
      <c r="AH28" s="13"/>
      <c r="AI28" s="13"/>
      <c r="AJ28" s="13"/>
      <c r="AK28" s="13"/>
      <c r="AL28" s="10"/>
      <c r="AM28" s="10"/>
    </row>
    <row r="29" spans="1:39" s="3" customFormat="1" x14ac:dyDescent="0.25">
      <c r="A29" s="18" t="s">
        <v>248</v>
      </c>
      <c r="B29" s="18" t="s">
        <v>249</v>
      </c>
      <c r="C29" s="13"/>
      <c r="D29" s="19">
        <v>13179.7320334011</v>
      </c>
      <c r="E29" s="19">
        <v>14417.905732720666</v>
      </c>
      <c r="F29" s="19">
        <f>17573765.6663437/1000</f>
        <v>17573.765666343701</v>
      </c>
      <c r="G29" s="13"/>
      <c r="H29" s="19">
        <v>28180</v>
      </c>
      <c r="I29" s="19">
        <v>38498.598350790715</v>
      </c>
      <c r="J29" s="19">
        <v>57137.015789686127</v>
      </c>
      <c r="K29" s="19">
        <v>65187.657295575387</v>
      </c>
      <c r="L29" s="13"/>
      <c r="M29" s="19">
        <v>88480.093009124874</v>
      </c>
      <c r="N29" s="150">
        <v>0.03</v>
      </c>
      <c r="O29" s="19">
        <v>133817.52255443457</v>
      </c>
      <c r="P29" s="13"/>
      <c r="Q29" s="19">
        <v>186024.82928746697</v>
      </c>
      <c r="R29" s="13"/>
      <c r="S29" s="19">
        <v>264589</v>
      </c>
      <c r="T29" s="13"/>
      <c r="U29" s="19">
        <v>396373.79012838041</v>
      </c>
      <c r="V29" s="13"/>
      <c r="W29" s="19">
        <v>550451.67830778088</v>
      </c>
      <c r="X29" s="13"/>
      <c r="Y29" s="19">
        <v>453480.47768785281</v>
      </c>
      <c r="Z29" s="13"/>
      <c r="AA29" s="19">
        <v>485119.44248494518</v>
      </c>
      <c r="AB29" s="13"/>
      <c r="AC29" s="19">
        <v>616083.8489933589</v>
      </c>
      <c r="AD29" s="13"/>
      <c r="AE29" s="13"/>
      <c r="AF29" s="13"/>
      <c r="AG29" s="13"/>
      <c r="AH29" s="13"/>
      <c r="AI29" s="13"/>
      <c r="AJ29" s="13"/>
      <c r="AK29" s="13"/>
      <c r="AL29" s="10"/>
      <c r="AM29" s="10"/>
    </row>
    <row r="30" spans="1:39" s="3" customFormat="1" x14ac:dyDescent="0.25">
      <c r="A30" s="18" t="s">
        <v>219</v>
      </c>
      <c r="B30" s="18" t="s">
        <v>235</v>
      </c>
      <c r="C30" s="10"/>
      <c r="D30" s="19">
        <v>565574.962083088</v>
      </c>
      <c r="E30" s="19">
        <v>522311.54153876973</v>
      </c>
      <c r="F30" s="19">
        <f>484801360.895507/1000</f>
        <v>484801.36089550698</v>
      </c>
      <c r="G30" s="10"/>
      <c r="H30" s="19">
        <v>493149.99999999994</v>
      </c>
      <c r="I30" s="19">
        <v>207962.20042841474</v>
      </c>
      <c r="J30" s="19">
        <v>432706.5716811844</v>
      </c>
      <c r="K30" s="19">
        <v>420059.85819267668</v>
      </c>
      <c r="L30" s="10"/>
      <c r="M30" s="19">
        <v>532917.85683838301</v>
      </c>
      <c r="N30" s="151">
        <v>0.34</v>
      </c>
      <c r="O30" s="19">
        <v>729529.47176673531</v>
      </c>
      <c r="P30" s="10"/>
      <c r="Q30" s="19">
        <v>686366.05215352529</v>
      </c>
      <c r="R30" s="10"/>
      <c r="S30" s="19">
        <v>551838</v>
      </c>
      <c r="T30" s="10"/>
      <c r="U30" s="19">
        <v>250438.48350261772</v>
      </c>
      <c r="V30" s="10"/>
      <c r="W30" s="19">
        <v>379405.37179171038</v>
      </c>
      <c r="X30" s="10"/>
      <c r="Y30" s="19">
        <v>349666.24805756152</v>
      </c>
      <c r="Z30" s="10"/>
      <c r="AA30" s="19">
        <v>436194.96514093439</v>
      </c>
      <c r="AB30" s="10"/>
      <c r="AC30" s="19">
        <v>826582.79289126082</v>
      </c>
      <c r="AD30" s="10"/>
      <c r="AE30" s="10"/>
      <c r="AF30" s="10"/>
      <c r="AG30" s="10"/>
      <c r="AH30" s="10"/>
      <c r="AI30" s="10"/>
      <c r="AJ30" s="10"/>
      <c r="AK30" s="10"/>
      <c r="AL30" s="10"/>
      <c r="AM30" s="10"/>
    </row>
    <row r="31" spans="1:39" s="3" customFormat="1" x14ac:dyDescent="0.25">
      <c r="A31" s="18" t="s">
        <v>221</v>
      </c>
      <c r="B31" s="18" t="s">
        <v>250</v>
      </c>
      <c r="C31" s="10"/>
      <c r="D31" s="19">
        <v>302723.07387887296</v>
      </c>
      <c r="E31" s="19">
        <v>170291.29971024851</v>
      </c>
      <c r="F31" s="19">
        <f>193526265.380537/1000</f>
        <v>193526.26538053699</v>
      </c>
      <c r="G31" s="10"/>
      <c r="H31" s="19">
        <v>197260.00000000003</v>
      </c>
      <c r="I31" s="19">
        <v>296302.89974047802</v>
      </c>
      <c r="J31" s="19">
        <v>225390.76652809142</v>
      </c>
      <c r="K31" s="19">
        <v>260853.95271968166</v>
      </c>
      <c r="L31" s="10"/>
      <c r="M31" s="19">
        <v>270362.6800883612</v>
      </c>
      <c r="N31" s="151">
        <v>0.17</v>
      </c>
      <c r="O31" s="19">
        <v>272370.14503039332</v>
      </c>
      <c r="P31" s="10"/>
      <c r="Q31" s="19">
        <v>121210.45604949248</v>
      </c>
      <c r="R31" s="10"/>
      <c r="S31" s="19">
        <v>307953</v>
      </c>
      <c r="T31" s="10"/>
      <c r="U31" s="19">
        <v>551649.23661444755</v>
      </c>
      <c r="V31" s="10"/>
      <c r="W31" s="19">
        <v>696448.14266684162</v>
      </c>
      <c r="X31" s="10"/>
      <c r="Y31" s="19">
        <v>652764.59009008633</v>
      </c>
      <c r="Z31" s="10"/>
      <c r="AA31" s="19">
        <v>516866.50529166771</v>
      </c>
      <c r="AB31" s="10"/>
      <c r="AC31" s="19">
        <v>277300.00484448404</v>
      </c>
      <c r="AD31" s="10"/>
      <c r="AE31" s="10"/>
      <c r="AF31" s="10"/>
      <c r="AG31" s="10"/>
      <c r="AH31" s="10"/>
      <c r="AI31" s="10"/>
      <c r="AJ31" s="10"/>
      <c r="AK31" s="10"/>
      <c r="AL31" s="10"/>
      <c r="AM31" s="10"/>
    </row>
    <row r="32" spans="1:39" s="3" customFormat="1" x14ac:dyDescent="0.25">
      <c r="A32" s="18" t="s">
        <v>292</v>
      </c>
      <c r="B32" s="18" t="s">
        <v>424</v>
      </c>
      <c r="C32" s="10"/>
      <c r="D32" s="19" t="s">
        <v>3</v>
      </c>
      <c r="E32" s="19" t="s">
        <v>3</v>
      </c>
      <c r="F32" s="19" t="s">
        <v>3</v>
      </c>
      <c r="G32" s="10"/>
      <c r="H32" s="19" t="s">
        <v>3</v>
      </c>
      <c r="I32" s="19" t="s">
        <v>3</v>
      </c>
      <c r="J32" s="19" t="s">
        <v>3</v>
      </c>
      <c r="K32" s="19" t="s">
        <v>3</v>
      </c>
      <c r="L32" s="10"/>
      <c r="M32" s="19" t="s">
        <v>3</v>
      </c>
      <c r="N32" s="151"/>
      <c r="O32" s="19" t="s">
        <v>3</v>
      </c>
      <c r="P32" s="10"/>
      <c r="Q32" s="19" t="s">
        <v>3</v>
      </c>
      <c r="R32" s="10"/>
      <c r="S32" s="19" t="s">
        <v>3</v>
      </c>
      <c r="T32" s="10"/>
      <c r="U32" s="19">
        <v>181816.95765692493</v>
      </c>
      <c r="V32" s="10"/>
      <c r="W32" s="19" t="s">
        <v>3</v>
      </c>
      <c r="X32" s="10"/>
      <c r="Y32" s="19">
        <v>3397.8506612980045</v>
      </c>
      <c r="Z32" s="10"/>
      <c r="AA32" s="19" t="s">
        <v>3</v>
      </c>
      <c r="AB32" s="10"/>
      <c r="AC32" s="19">
        <v>18.359781999999999</v>
      </c>
      <c r="AD32" s="10"/>
      <c r="AE32" s="10"/>
      <c r="AF32" s="10"/>
      <c r="AG32" s="10"/>
      <c r="AH32" s="10"/>
      <c r="AI32" s="10"/>
      <c r="AJ32" s="10"/>
      <c r="AK32" s="10"/>
      <c r="AL32" s="10"/>
      <c r="AM32" s="10"/>
    </row>
    <row r="33" spans="1:39" s="3" customFormat="1" x14ac:dyDescent="0.25">
      <c r="A33" s="18" t="s">
        <v>222</v>
      </c>
      <c r="B33" s="18" t="s">
        <v>236</v>
      </c>
      <c r="C33" s="10"/>
      <c r="D33" s="19">
        <v>14561.233474067199</v>
      </c>
      <c r="E33" s="19">
        <v>23405.583721165658</v>
      </c>
      <c r="F33" s="19">
        <f>26365403.0185015/1000</f>
        <v>26365.4030185015</v>
      </c>
      <c r="G33" s="10"/>
      <c r="H33" s="19">
        <v>28180</v>
      </c>
      <c r="I33" s="19">
        <v>45906.814192132057</v>
      </c>
      <c r="J33" s="19">
        <v>63046.23518084862</v>
      </c>
      <c r="K33" s="19">
        <v>77654.791314926857</v>
      </c>
      <c r="L33" s="10"/>
      <c r="M33" s="19">
        <v>93064.104962264159</v>
      </c>
      <c r="N33" s="151">
        <v>0.04</v>
      </c>
      <c r="O33" s="19">
        <v>148401.0347733947</v>
      </c>
      <c r="P33" s="10"/>
      <c r="Q33" s="19">
        <v>153645.74323640487</v>
      </c>
      <c r="R33" s="10"/>
      <c r="S33" s="19" t="s">
        <v>3</v>
      </c>
      <c r="T33" s="10"/>
      <c r="U33" s="19" t="s">
        <v>3</v>
      </c>
      <c r="V33" s="10"/>
      <c r="W33" s="19" t="s">
        <v>3</v>
      </c>
      <c r="X33" s="10"/>
      <c r="Y33" s="19" t="s">
        <v>3</v>
      </c>
      <c r="Z33" s="10"/>
      <c r="AA33" s="19" t="s">
        <v>3</v>
      </c>
      <c r="AB33" s="10"/>
      <c r="AC33" s="19" t="s">
        <v>3</v>
      </c>
      <c r="AD33" s="10"/>
      <c r="AE33" s="10"/>
      <c r="AF33" s="10"/>
      <c r="AG33" s="10"/>
      <c r="AH33" s="10"/>
      <c r="AI33" s="10"/>
      <c r="AJ33" s="10"/>
      <c r="AK33" s="10"/>
      <c r="AL33" s="10"/>
      <c r="AM33" s="10"/>
    </row>
    <row r="34" spans="1:39" s="3" customFormat="1" x14ac:dyDescent="0.25">
      <c r="A34" s="18" t="s">
        <v>293</v>
      </c>
      <c r="B34" s="18" t="s">
        <v>425</v>
      </c>
      <c r="C34" s="10"/>
      <c r="D34" s="19" t="s">
        <v>3</v>
      </c>
      <c r="E34" s="19" t="s">
        <v>3</v>
      </c>
      <c r="F34" s="19" t="s">
        <v>3</v>
      </c>
      <c r="G34" s="10"/>
      <c r="H34" s="19" t="s">
        <v>3</v>
      </c>
      <c r="I34" s="19" t="s">
        <v>3</v>
      </c>
      <c r="J34" s="19" t="s">
        <v>3</v>
      </c>
      <c r="K34" s="19" t="s">
        <v>3</v>
      </c>
      <c r="L34" s="10"/>
      <c r="M34" s="19" t="s">
        <v>3</v>
      </c>
      <c r="N34" s="151"/>
      <c r="O34" s="19" t="s">
        <v>3</v>
      </c>
      <c r="P34" s="10"/>
      <c r="Q34" s="19" t="s">
        <v>3</v>
      </c>
      <c r="R34" s="10"/>
      <c r="S34" s="19" t="s">
        <v>3</v>
      </c>
      <c r="T34" s="10"/>
      <c r="U34" s="19">
        <v>89.91646910597197</v>
      </c>
      <c r="V34" s="10"/>
      <c r="W34" s="19">
        <v>90</v>
      </c>
      <c r="X34" s="10"/>
      <c r="Y34" s="19">
        <v>114.52757656083001</v>
      </c>
      <c r="Z34" s="10"/>
      <c r="AA34" s="19">
        <v>90</v>
      </c>
      <c r="AB34" s="10"/>
      <c r="AC34" s="19">
        <v>181</v>
      </c>
      <c r="AD34" s="10"/>
      <c r="AE34" s="10"/>
      <c r="AF34" s="10"/>
      <c r="AG34" s="10"/>
      <c r="AH34" s="10"/>
      <c r="AI34" s="10"/>
      <c r="AJ34" s="10"/>
      <c r="AK34" s="10"/>
      <c r="AL34" s="10"/>
      <c r="AM34" s="10"/>
    </row>
    <row r="35" spans="1:39" s="4" customFormat="1" x14ac:dyDescent="0.25">
      <c r="A35" s="16" t="s">
        <v>225</v>
      </c>
      <c r="B35" s="16" t="s">
        <v>239</v>
      </c>
      <c r="C35" s="10"/>
      <c r="D35" s="17"/>
      <c r="E35" s="17"/>
      <c r="F35" s="17"/>
      <c r="G35" s="10"/>
      <c r="H35" s="17"/>
      <c r="I35" s="17"/>
      <c r="J35" s="17"/>
      <c r="K35" s="17"/>
      <c r="L35" s="10"/>
      <c r="M35" s="17"/>
      <c r="N35" s="10"/>
      <c r="O35" s="17"/>
      <c r="P35" s="10"/>
      <c r="Q35" s="17"/>
      <c r="R35" s="10"/>
      <c r="S35" s="17"/>
      <c r="T35" s="10"/>
      <c r="U35" s="17"/>
      <c r="V35" s="10"/>
      <c r="W35" s="17"/>
      <c r="X35" s="10"/>
      <c r="Y35" s="17"/>
      <c r="Z35" s="10"/>
      <c r="AA35" s="17"/>
      <c r="AB35" s="10"/>
      <c r="AC35" s="17"/>
      <c r="AD35" s="10"/>
      <c r="AE35" s="10"/>
      <c r="AF35" s="10"/>
      <c r="AG35" s="10"/>
      <c r="AH35" s="10"/>
      <c r="AI35" s="10"/>
      <c r="AJ35" s="10"/>
      <c r="AK35" s="10"/>
      <c r="AL35" s="13"/>
      <c r="AM35" s="13"/>
    </row>
    <row r="36" spans="1:39" s="3" customFormat="1" x14ac:dyDescent="0.25">
      <c r="A36" s="18" t="s">
        <v>274</v>
      </c>
      <c r="B36" s="18" t="s">
        <v>279</v>
      </c>
      <c r="C36" s="13"/>
      <c r="D36" s="19">
        <v>1582331.1152247139</v>
      </c>
      <c r="E36" s="19">
        <v>1345366.5238453788</v>
      </c>
      <c r="F36" s="19">
        <f>1290146245.80305/1000</f>
        <v>1290146.24580305</v>
      </c>
      <c r="G36" s="13"/>
      <c r="H36" s="19" t="s">
        <v>296</v>
      </c>
      <c r="I36" s="19">
        <v>1237922.7068500181</v>
      </c>
      <c r="J36" s="19">
        <v>1403119.8062295583</v>
      </c>
      <c r="K36" s="19">
        <v>1416835.2419826158</v>
      </c>
      <c r="L36" s="13"/>
      <c r="M36" s="19">
        <v>1580668.9918776043</v>
      </c>
      <c r="N36" s="13"/>
      <c r="O36" s="19">
        <v>1866861.5649087424</v>
      </c>
      <c r="P36" s="13"/>
      <c r="Q36" s="19">
        <v>1587045.7323256428</v>
      </c>
      <c r="R36" s="13"/>
      <c r="S36" s="19">
        <v>1375473.5308863602</v>
      </c>
      <c r="T36" s="13"/>
      <c r="U36" s="19">
        <v>1674566.0682836825</v>
      </c>
      <c r="V36" s="13"/>
      <c r="W36" s="19">
        <v>1749320.2320355771</v>
      </c>
      <c r="X36" s="13"/>
      <c r="Y36" s="19">
        <v>1600951.0822160575</v>
      </c>
      <c r="Z36" s="13"/>
      <c r="AA36" s="19">
        <v>1544945.6804006938</v>
      </c>
      <c r="AB36" s="13"/>
      <c r="AC36" s="19">
        <v>1933644.0920088999</v>
      </c>
      <c r="AD36" s="13"/>
      <c r="AE36" s="13"/>
      <c r="AF36" s="13"/>
      <c r="AG36" s="13"/>
      <c r="AH36" s="13"/>
      <c r="AI36" s="13"/>
      <c r="AJ36" s="13"/>
      <c r="AK36" s="13"/>
      <c r="AL36" s="10"/>
      <c r="AM36" s="10"/>
    </row>
    <row r="37" spans="1:39" s="3" customFormat="1" x14ac:dyDescent="0.25">
      <c r="A37" s="18" t="s">
        <v>275</v>
      </c>
      <c r="B37" s="18" t="s">
        <v>280</v>
      </c>
      <c r="C37" s="13"/>
      <c r="D37" s="19">
        <v>34050.955762639038</v>
      </c>
      <c r="E37" s="19">
        <v>39299.93133494362</v>
      </c>
      <c r="F37" s="19">
        <f>39476761.7608181/1000</f>
        <v>39476.761760818103</v>
      </c>
      <c r="G37" s="13"/>
      <c r="H37" s="19" t="s">
        <v>296</v>
      </c>
      <c r="I37" s="19">
        <v>58027.168572431845</v>
      </c>
      <c r="J37" s="19">
        <v>64369.583419556213</v>
      </c>
      <c r="K37" s="19">
        <v>95450.411062517043</v>
      </c>
      <c r="L37" s="13"/>
      <c r="M37" s="19">
        <v>133408.84963559057</v>
      </c>
      <c r="N37" s="13"/>
      <c r="O37" s="19">
        <v>139941.41680402472</v>
      </c>
      <c r="P37" s="13"/>
      <c r="Q37" s="19">
        <v>152259.02144548201</v>
      </c>
      <c r="R37" s="13"/>
      <c r="S37" s="19">
        <v>202462.80859299999</v>
      </c>
      <c r="T37" s="13"/>
      <c r="U37" s="19">
        <v>240345.28532782337</v>
      </c>
      <c r="V37" s="13"/>
      <c r="W37" s="19">
        <v>166543.64002115224</v>
      </c>
      <c r="X37" s="13"/>
      <c r="Y37" s="19">
        <v>156841.22543802438</v>
      </c>
      <c r="Z37" s="13"/>
      <c r="AA37" s="19">
        <v>91651.763362216006</v>
      </c>
      <c r="AB37" s="13"/>
      <c r="AC37" s="19">
        <v>117268.67725818805</v>
      </c>
      <c r="AD37" s="13"/>
      <c r="AE37" s="13"/>
      <c r="AF37" s="13"/>
      <c r="AG37" s="13"/>
      <c r="AH37" s="13"/>
      <c r="AI37" s="13"/>
      <c r="AJ37" s="13"/>
      <c r="AK37" s="13"/>
      <c r="AL37" s="10"/>
      <c r="AM37" s="10"/>
    </row>
    <row r="38" spans="1:39" s="3" customFormat="1" x14ac:dyDescent="0.25">
      <c r="A38" s="18" t="s">
        <v>276</v>
      </c>
      <c r="B38" s="18" t="s">
        <v>281</v>
      </c>
      <c r="C38" s="10"/>
      <c r="D38" s="19">
        <v>503.89300242503344</v>
      </c>
      <c r="E38" s="19">
        <v>981.48122631126739</v>
      </c>
      <c r="F38" s="19">
        <f>969724.8575444/1000</f>
        <v>969.72485754440004</v>
      </c>
      <c r="G38" s="10"/>
      <c r="H38" s="19" t="s">
        <v>296</v>
      </c>
      <c r="I38" s="19">
        <v>915.82243204597057</v>
      </c>
      <c r="J38" s="19">
        <v>880.034108691141</v>
      </c>
      <c r="K38" s="19">
        <v>862.14724216271964</v>
      </c>
      <c r="L38" s="10"/>
      <c r="M38" s="19">
        <v>848.40181975771793</v>
      </c>
      <c r="N38" s="10"/>
      <c r="O38" s="19">
        <v>1020.3235427433292</v>
      </c>
      <c r="P38" s="10"/>
      <c r="Q38" s="19">
        <v>3793.624000390023</v>
      </c>
      <c r="R38" s="10"/>
      <c r="S38" s="19">
        <v>20090.160704999998</v>
      </c>
      <c r="T38" s="10"/>
      <c r="U38" s="19">
        <v>24073.690711292758</v>
      </c>
      <c r="V38" s="10"/>
      <c r="W38" s="19">
        <v>106778.44736342602</v>
      </c>
      <c r="X38" s="10"/>
      <c r="Y38" s="19">
        <v>138848.27684903381</v>
      </c>
      <c r="Z38" s="10"/>
      <c r="AA38" s="19">
        <v>183407.17501581897</v>
      </c>
      <c r="AB38" s="10"/>
      <c r="AC38" s="19">
        <v>203721.3365795</v>
      </c>
      <c r="AD38" s="10"/>
      <c r="AE38" s="10"/>
      <c r="AF38" s="10"/>
      <c r="AG38" s="10"/>
      <c r="AH38" s="10"/>
      <c r="AI38" s="10"/>
      <c r="AJ38" s="10"/>
      <c r="AK38" s="10"/>
      <c r="AL38" s="10"/>
      <c r="AM38" s="10"/>
    </row>
    <row r="39" spans="1:39" s="3" customFormat="1" x14ac:dyDescent="0.25">
      <c r="A39" s="18" t="s">
        <v>277</v>
      </c>
      <c r="B39" s="18" t="s">
        <v>284</v>
      </c>
      <c r="C39" s="10"/>
      <c r="D39" s="19" t="s">
        <v>3</v>
      </c>
      <c r="E39" s="19" t="s">
        <v>3</v>
      </c>
      <c r="F39" s="19" t="s">
        <v>3</v>
      </c>
      <c r="G39" s="10"/>
      <c r="H39" s="19" t="s">
        <v>296</v>
      </c>
      <c r="I39" s="19" t="s">
        <v>3</v>
      </c>
      <c r="J39" s="19" t="s">
        <v>3</v>
      </c>
      <c r="K39" s="19" t="s">
        <v>3</v>
      </c>
      <c r="L39" s="10"/>
      <c r="M39" s="19" t="s">
        <v>3</v>
      </c>
      <c r="N39" s="10"/>
      <c r="O39" s="19">
        <v>1883.7121527973429</v>
      </c>
      <c r="P39" s="10"/>
      <c r="Q39" s="19">
        <v>5130.0957704094517</v>
      </c>
      <c r="R39" s="10"/>
      <c r="S39" s="19">
        <v>13592.034</v>
      </c>
      <c r="T39" s="10"/>
      <c r="U39" s="19">
        <v>48049.105239403289</v>
      </c>
      <c r="V39" s="10"/>
      <c r="W39" s="19">
        <v>53240.243074813457</v>
      </c>
      <c r="X39" s="10"/>
      <c r="Y39" s="19">
        <v>45543.611917853472</v>
      </c>
      <c r="Z39" s="10"/>
      <c r="AA39" s="19">
        <v>42008.190524632693</v>
      </c>
      <c r="AB39" s="10"/>
      <c r="AC39" s="19">
        <v>49193.581252000018</v>
      </c>
      <c r="AD39" s="10"/>
      <c r="AE39" s="10"/>
      <c r="AF39" s="10"/>
      <c r="AG39" s="10"/>
      <c r="AH39" s="10"/>
      <c r="AI39" s="10"/>
      <c r="AJ39" s="10"/>
      <c r="AK39" s="10"/>
      <c r="AL39" s="10"/>
      <c r="AM39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CB304-01D1-4025-BD6F-D08AF2136ECE}">
  <sheetPr codeName="Planilha12">
    <tabColor rgb="FF00D0D0"/>
  </sheetPr>
  <dimension ref="A1:AO39"/>
  <sheetViews>
    <sheetView workbookViewId="0">
      <pane xSplit="2" topLeftCell="C1" activePane="topRight" state="frozen"/>
      <selection pane="topRight" activeCell="D6" sqref="D6"/>
    </sheetView>
  </sheetViews>
  <sheetFormatPr defaultRowHeight="15" x14ac:dyDescent="0.25"/>
  <cols>
    <col min="1" max="1" width="29" style="10" customWidth="1"/>
    <col min="2" max="2" width="26.140625" style="10" customWidth="1"/>
    <col min="3" max="3" width="0.85546875" style="10" customWidth="1"/>
    <col min="4" max="6" width="13.42578125" style="10" customWidth="1"/>
    <col min="7" max="7" width="0.85546875" style="10" customWidth="1"/>
    <col min="8" max="8" width="14.85546875" style="10" customWidth="1"/>
    <col min="9" max="9" width="0.85546875" style="10" customWidth="1"/>
    <col min="10" max="10" width="14.85546875" style="10" customWidth="1"/>
    <col min="11" max="11" width="0.85546875" style="10" customWidth="1"/>
    <col min="12" max="12" width="14.85546875" style="10" customWidth="1"/>
    <col min="13" max="13" width="0.85546875" style="10" customWidth="1"/>
    <col min="14" max="14" width="14.85546875" style="10" customWidth="1"/>
    <col min="15" max="15" width="0.85546875" style="10" customWidth="1"/>
    <col min="16" max="16" width="14.85546875" style="10" customWidth="1"/>
    <col min="17" max="17" width="0.85546875" style="10" customWidth="1"/>
    <col min="18" max="18" width="14.85546875" style="10" customWidth="1"/>
    <col min="19" max="19" width="0.85546875" style="10" customWidth="1"/>
    <col min="20" max="20" width="14.85546875" style="10" customWidth="1"/>
    <col min="21" max="21" width="0.85546875" style="10" customWidth="1"/>
    <col min="22" max="22" width="14.85546875" style="10" customWidth="1"/>
    <col min="23" max="23" width="0.85546875" style="10" customWidth="1"/>
    <col min="24" max="24" width="14.85546875" style="10" customWidth="1"/>
    <col min="25" max="25" width="0.85546875" style="10" customWidth="1"/>
    <col min="26" max="26" width="14.85546875" style="10" customWidth="1"/>
    <col min="27" max="16384" width="9.140625" style="10"/>
  </cols>
  <sheetData>
    <row r="1" spans="1:41" ht="38.25" customHeight="1" x14ac:dyDescent="0.25">
      <c r="A1" s="11"/>
      <c r="B1" s="11"/>
    </row>
    <row r="2" spans="1:41" ht="38.25" customHeight="1" x14ac:dyDescent="0.25">
      <c r="A2" s="11"/>
      <c r="B2" s="11"/>
    </row>
    <row r="3" spans="1:41" ht="28.5" customHeight="1" x14ac:dyDescent="0.25"/>
    <row r="4" spans="1:41" x14ac:dyDescent="0.25">
      <c r="A4" s="10" t="s">
        <v>278</v>
      </c>
      <c r="B4" s="10" t="s">
        <v>251</v>
      </c>
    </row>
    <row r="5" spans="1:41" s="3" customFormat="1" x14ac:dyDescent="0.25">
      <c r="A5" s="14" t="s">
        <v>54</v>
      </c>
      <c r="B5" s="14"/>
      <c r="C5" s="10"/>
      <c r="D5" s="35" t="s">
        <v>218</v>
      </c>
      <c r="E5" s="35" t="s">
        <v>213</v>
      </c>
      <c r="F5" s="35" t="s">
        <v>112</v>
      </c>
      <c r="G5" s="10"/>
      <c r="H5" s="15">
        <v>2024</v>
      </c>
      <c r="I5" s="10"/>
      <c r="J5" s="15">
        <v>2023</v>
      </c>
      <c r="K5" s="10"/>
      <c r="L5" s="15">
        <v>2022</v>
      </c>
      <c r="M5" s="10"/>
      <c r="N5" s="15">
        <v>2021</v>
      </c>
      <c r="O5" s="10"/>
      <c r="P5" s="15">
        <v>2020</v>
      </c>
      <c r="Q5" s="10"/>
      <c r="R5" s="15">
        <v>2019</v>
      </c>
      <c r="S5" s="10"/>
      <c r="T5" s="15">
        <v>2018</v>
      </c>
      <c r="U5" s="10"/>
      <c r="V5" s="152" t="s">
        <v>294</v>
      </c>
      <c r="W5" s="10"/>
      <c r="X5" s="152">
        <v>2016</v>
      </c>
      <c r="Y5" s="10"/>
      <c r="Z5" s="15">
        <v>2015</v>
      </c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</row>
    <row r="6" spans="1:41" s="3" customFormat="1" x14ac:dyDescent="0.25">
      <c r="A6" s="155" t="s">
        <v>230</v>
      </c>
      <c r="B6" s="155" t="s">
        <v>230</v>
      </c>
      <c r="D6" s="156">
        <f>SUM(D8:D16)</f>
        <v>11686358.989560001</v>
      </c>
      <c r="E6" s="156">
        <f>SUM(E8:E16)</f>
        <v>11551711.123000002</v>
      </c>
      <c r="F6" s="156">
        <f>SUM(F8:F16)</f>
        <v>12099063.971771041</v>
      </c>
      <c r="H6" s="156">
        <f>SUM(H8:H16)</f>
        <v>11477596.403000003</v>
      </c>
      <c r="I6" s="85"/>
      <c r="J6" s="156">
        <f>SUM(J8:J16)</f>
        <v>11173432.994565779</v>
      </c>
      <c r="K6" s="85"/>
      <c r="L6" s="156">
        <f>SUM(L8:L16)</f>
        <v>9865125.5811599996</v>
      </c>
      <c r="M6" s="85"/>
      <c r="N6" s="156">
        <f>SUM(N8:N16)</f>
        <v>10451123.111468442</v>
      </c>
      <c r="O6" s="85"/>
      <c r="P6" s="156">
        <f>SUM(P8:P16)</f>
        <v>8357655.0299649993</v>
      </c>
      <c r="Q6" s="85"/>
      <c r="R6" s="156">
        <f>SUM(R8:R16)</f>
        <v>8980419.8319649994</v>
      </c>
      <c r="S6" s="85"/>
      <c r="T6" s="156">
        <f>SUM(T8:T16)</f>
        <v>5705229.5605444005</v>
      </c>
      <c r="U6" s="85"/>
      <c r="V6" s="156">
        <f>SUM(V8:V16)</f>
        <v>5932109</v>
      </c>
      <c r="W6" s="85"/>
      <c r="X6" s="156">
        <f>SUM(X8:X16)</f>
        <v>6841394.2582624992</v>
      </c>
      <c r="Y6" s="85"/>
      <c r="Z6" s="156">
        <f>SUM(Z8:Z16)</f>
        <v>6408371.0977985002</v>
      </c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</row>
    <row r="7" spans="1:41" s="4" customFormat="1" x14ac:dyDescent="0.25">
      <c r="A7" s="16" t="s">
        <v>223</v>
      </c>
      <c r="B7" s="16" t="s">
        <v>233</v>
      </c>
      <c r="C7" s="10"/>
      <c r="D7" s="17"/>
      <c r="E7" s="17"/>
      <c r="F7" s="17"/>
      <c r="G7" s="10"/>
      <c r="H7" s="17"/>
      <c r="I7" s="10"/>
      <c r="J7" s="17"/>
      <c r="K7" s="10"/>
      <c r="L7" s="17"/>
      <c r="M7" s="10"/>
      <c r="N7" s="17"/>
      <c r="O7" s="10"/>
      <c r="P7" s="17"/>
      <c r="Q7" s="10"/>
      <c r="R7" s="17"/>
      <c r="S7" s="10"/>
      <c r="T7" s="17"/>
      <c r="U7" s="10"/>
      <c r="V7" s="17"/>
      <c r="W7" s="10"/>
      <c r="X7" s="17"/>
      <c r="Y7" s="10"/>
      <c r="Z7" s="17"/>
      <c r="AA7" s="10"/>
      <c r="AB7" s="10"/>
      <c r="AC7" s="10"/>
      <c r="AD7" s="10"/>
      <c r="AE7" s="10"/>
      <c r="AF7" s="10"/>
      <c r="AG7" s="10"/>
      <c r="AH7" s="10"/>
      <c r="AI7" s="13"/>
      <c r="AJ7" s="13"/>
      <c r="AK7" s="13"/>
      <c r="AL7" s="13"/>
      <c r="AM7" s="13"/>
      <c r="AN7" s="13"/>
      <c r="AO7" s="13"/>
    </row>
    <row r="8" spans="1:41" s="3" customFormat="1" x14ac:dyDescent="0.25">
      <c r="A8" s="154" t="s">
        <v>246</v>
      </c>
      <c r="B8" s="154" t="s">
        <v>247</v>
      </c>
      <c r="C8" s="4"/>
      <c r="D8" s="19">
        <v>4111285.7450000001</v>
      </c>
      <c r="E8" s="19">
        <v>3961740.5860000001</v>
      </c>
      <c r="F8" s="19">
        <v>3939732.1</v>
      </c>
      <c r="G8" s="4"/>
      <c r="H8" s="19">
        <f>3939135700/1000</f>
        <v>3939135.7</v>
      </c>
      <c r="I8" s="4"/>
      <c r="J8" s="19">
        <v>2945268.82</v>
      </c>
      <c r="K8" s="4"/>
      <c r="L8" s="19">
        <v>953542.29</v>
      </c>
      <c r="M8" s="4"/>
      <c r="N8" s="19">
        <f>1631768412.50844/1000</f>
        <v>1631768.41250844</v>
      </c>
      <c r="O8" s="4"/>
      <c r="P8" s="19">
        <f>507473624.4/1000</f>
        <v>507473.62439999997</v>
      </c>
      <c r="Q8" s="4"/>
      <c r="R8" s="19">
        <v>507473.62439999997</v>
      </c>
      <c r="S8" s="4"/>
      <c r="T8" s="19" t="s">
        <v>3</v>
      </c>
      <c r="U8" s="4"/>
      <c r="V8" s="19" t="s">
        <v>3</v>
      </c>
      <c r="W8" s="4"/>
      <c r="X8" s="19" t="s">
        <v>3</v>
      </c>
      <c r="Y8" s="4"/>
      <c r="Z8" s="19" t="s">
        <v>3</v>
      </c>
      <c r="AA8" s="13"/>
      <c r="AB8" s="13"/>
      <c r="AC8" s="13"/>
      <c r="AD8" s="13"/>
      <c r="AE8" s="13"/>
      <c r="AF8" s="13"/>
      <c r="AG8" s="13"/>
      <c r="AH8" s="13"/>
      <c r="AI8" s="10"/>
      <c r="AJ8" s="10"/>
      <c r="AK8" s="10"/>
      <c r="AL8" s="10"/>
      <c r="AM8" s="10"/>
      <c r="AN8" s="10"/>
      <c r="AO8" s="10"/>
    </row>
    <row r="9" spans="1:41" s="3" customFormat="1" x14ac:dyDescent="0.25">
      <c r="A9" s="154" t="s">
        <v>220</v>
      </c>
      <c r="B9" s="154" t="s">
        <v>234</v>
      </c>
      <c r="C9" s="4"/>
      <c r="D9" s="19">
        <v>1353227.3870000001</v>
      </c>
      <c r="E9" s="19">
        <v>1439958.1470000001</v>
      </c>
      <c r="F9" s="19">
        <v>1433158.3622310399</v>
      </c>
      <c r="G9" s="4"/>
      <c r="H9" s="19">
        <f>1425245803/1000</f>
        <v>1425245.8030000001</v>
      </c>
      <c r="I9" s="4"/>
      <c r="J9" s="19">
        <v>1455315.852</v>
      </c>
      <c r="K9" s="4"/>
      <c r="L9" s="19">
        <v>2637278.63</v>
      </c>
      <c r="M9" s="4"/>
      <c r="N9" s="19">
        <f>1621683602/1000</f>
        <v>1621683.602</v>
      </c>
      <c r="O9" s="4"/>
      <c r="P9" s="19">
        <f>822601320/1000</f>
        <v>822601.32</v>
      </c>
      <c r="Q9" s="4"/>
      <c r="R9" s="19">
        <v>932202.64800000004</v>
      </c>
      <c r="S9" s="4"/>
      <c r="T9" s="19">
        <v>1246704.6099999999</v>
      </c>
      <c r="U9" s="4"/>
      <c r="V9" s="19">
        <v>1076880</v>
      </c>
      <c r="W9" s="4"/>
      <c r="X9" s="19">
        <v>1535497.2423999999</v>
      </c>
      <c r="Y9" s="4"/>
      <c r="Z9" s="19">
        <v>1076362.601735</v>
      </c>
      <c r="AA9" s="13"/>
      <c r="AB9" s="13"/>
      <c r="AC9" s="13"/>
      <c r="AD9" s="13"/>
      <c r="AE9" s="13"/>
      <c r="AF9" s="13"/>
      <c r="AG9" s="13"/>
      <c r="AH9" s="13"/>
      <c r="AI9" s="10"/>
      <c r="AJ9" s="10"/>
      <c r="AK9" s="10"/>
      <c r="AL9" s="10"/>
      <c r="AM9" s="10"/>
      <c r="AN9" s="10"/>
      <c r="AO9" s="10"/>
    </row>
    <row r="10" spans="1:41" s="3" customFormat="1" x14ac:dyDescent="0.25">
      <c r="A10" s="154" t="s">
        <v>291</v>
      </c>
      <c r="B10" s="154" t="s">
        <v>291</v>
      </c>
      <c r="C10" s="4"/>
      <c r="D10" s="19" t="s">
        <v>3</v>
      </c>
      <c r="E10" s="19" t="s">
        <v>3</v>
      </c>
      <c r="F10" s="19" t="s">
        <v>3</v>
      </c>
      <c r="G10" s="4"/>
      <c r="H10" s="19" t="s">
        <v>3</v>
      </c>
      <c r="I10" s="4"/>
      <c r="J10" s="19" t="s">
        <v>3</v>
      </c>
      <c r="K10" s="4"/>
      <c r="L10" s="19" t="s">
        <v>3</v>
      </c>
      <c r="M10" s="4"/>
      <c r="N10" s="19" t="s">
        <v>3</v>
      </c>
      <c r="O10" s="4"/>
      <c r="P10" s="19" t="s">
        <v>3</v>
      </c>
      <c r="Q10" s="4"/>
      <c r="R10" s="19" t="s">
        <v>3</v>
      </c>
      <c r="S10" s="4"/>
      <c r="T10" s="19">
        <v>69120</v>
      </c>
      <c r="U10" s="4"/>
      <c r="V10" s="19">
        <v>152001</v>
      </c>
      <c r="W10" s="4"/>
      <c r="X10" s="19">
        <v>245022.88665000003</v>
      </c>
      <c r="Y10" s="4"/>
      <c r="Z10" s="19">
        <v>245022.88665000003</v>
      </c>
      <c r="AA10" s="13"/>
      <c r="AB10" s="13"/>
      <c r="AC10" s="13"/>
      <c r="AD10" s="13"/>
      <c r="AE10" s="13"/>
      <c r="AF10" s="13"/>
      <c r="AG10" s="13"/>
      <c r="AH10" s="13"/>
      <c r="AI10" s="10"/>
      <c r="AJ10" s="10"/>
      <c r="AK10" s="10"/>
      <c r="AL10" s="10"/>
      <c r="AM10" s="10"/>
      <c r="AN10" s="10"/>
      <c r="AO10" s="10"/>
    </row>
    <row r="11" spans="1:41" s="3" customFormat="1" x14ac:dyDescent="0.25">
      <c r="A11" s="154" t="s">
        <v>248</v>
      </c>
      <c r="B11" s="154" t="s">
        <v>249</v>
      </c>
      <c r="C11" s="4"/>
      <c r="D11" s="19" t="s">
        <v>3</v>
      </c>
      <c r="E11" s="19" t="s">
        <v>3</v>
      </c>
      <c r="F11" s="19" t="s">
        <v>3</v>
      </c>
      <c r="G11" s="4"/>
      <c r="H11" s="19" t="s">
        <v>3</v>
      </c>
      <c r="I11" s="4"/>
      <c r="J11" s="19" t="s">
        <v>3</v>
      </c>
      <c r="K11" s="4"/>
      <c r="L11" s="19" t="s">
        <v>3</v>
      </c>
      <c r="M11" s="4"/>
      <c r="N11" s="19" t="s">
        <v>3</v>
      </c>
      <c r="O11" s="4"/>
      <c r="P11" s="19" t="s">
        <v>3</v>
      </c>
      <c r="Q11" s="4"/>
      <c r="R11" s="19" t="s">
        <v>3</v>
      </c>
      <c r="S11" s="4"/>
      <c r="T11" s="19">
        <v>774483.08000000007</v>
      </c>
      <c r="U11" s="4"/>
      <c r="V11" s="19">
        <v>1054842</v>
      </c>
      <c r="W11" s="4"/>
      <c r="X11" s="19">
        <v>1076362.601735</v>
      </c>
      <c r="Y11" s="4"/>
      <c r="Z11" s="19">
        <v>521548.29000000004</v>
      </c>
      <c r="AA11" s="13"/>
      <c r="AB11" s="13"/>
      <c r="AC11" s="13"/>
      <c r="AD11" s="13"/>
      <c r="AE11" s="13"/>
      <c r="AF11" s="13"/>
      <c r="AG11" s="13"/>
      <c r="AH11" s="13"/>
      <c r="AI11" s="10"/>
      <c r="AJ11" s="10"/>
      <c r="AK11" s="10"/>
      <c r="AL11" s="10"/>
      <c r="AM11" s="10"/>
      <c r="AN11" s="10"/>
      <c r="AO11" s="10"/>
    </row>
    <row r="12" spans="1:41" s="3" customFormat="1" x14ac:dyDescent="0.25">
      <c r="A12" s="154" t="s">
        <v>297</v>
      </c>
      <c r="B12" s="154" t="s">
        <v>297</v>
      </c>
      <c r="C12" s="4"/>
      <c r="D12" s="19"/>
      <c r="E12" s="19"/>
      <c r="F12" s="19"/>
      <c r="G12" s="4"/>
      <c r="H12" s="19"/>
      <c r="I12" s="4"/>
      <c r="J12" s="19"/>
      <c r="K12" s="4"/>
      <c r="L12" s="19"/>
      <c r="M12" s="4"/>
      <c r="N12" s="19"/>
      <c r="O12" s="4"/>
      <c r="P12" s="19"/>
      <c r="Q12" s="4"/>
      <c r="R12" s="19"/>
      <c r="S12" s="4"/>
      <c r="T12" s="19">
        <v>10375</v>
      </c>
      <c r="U12" s="4"/>
      <c r="V12" s="19"/>
      <c r="W12" s="4"/>
      <c r="X12" s="19" t="s">
        <v>3</v>
      </c>
      <c r="Y12" s="4"/>
      <c r="Z12" s="19" t="s">
        <v>3</v>
      </c>
      <c r="AA12" s="13"/>
      <c r="AB12" s="13"/>
      <c r="AC12" s="13"/>
      <c r="AD12" s="13"/>
      <c r="AE12" s="13"/>
      <c r="AF12" s="13"/>
      <c r="AG12" s="13"/>
      <c r="AH12" s="13"/>
      <c r="AI12" s="10"/>
      <c r="AJ12" s="10"/>
      <c r="AK12" s="10"/>
      <c r="AL12" s="10"/>
      <c r="AM12" s="10"/>
      <c r="AN12" s="10"/>
      <c r="AO12" s="10"/>
    </row>
    <row r="13" spans="1:41" s="3" customFormat="1" x14ac:dyDescent="0.25">
      <c r="A13" s="154" t="s">
        <v>219</v>
      </c>
      <c r="B13" s="154" t="s">
        <v>235</v>
      </c>
      <c r="D13" s="19">
        <v>733087.23255999992</v>
      </c>
      <c r="E13" s="19">
        <v>689937.52800000005</v>
      </c>
      <c r="F13" s="19">
        <v>1086315.70756</v>
      </c>
      <c r="H13" s="19">
        <f>1078379878/1000</f>
        <v>1078379.878</v>
      </c>
      <c r="J13" s="19">
        <v>2073631.0027600001</v>
      </c>
      <c r="L13" s="19">
        <v>2917578.9561600001</v>
      </c>
      <c r="N13" s="19">
        <f>2655827505.66/1000</f>
        <v>2655827.5056599998</v>
      </c>
      <c r="P13" s="19">
        <f>1821947524/1000</f>
        <v>1821947.524</v>
      </c>
      <c r="R13" s="19">
        <v>1974037.3640000001</v>
      </c>
      <c r="T13" s="19">
        <v>2206592.4814804001</v>
      </c>
      <c r="V13" s="19">
        <v>2105954</v>
      </c>
      <c r="X13" s="19">
        <v>2133315.5418075002</v>
      </c>
      <c r="Z13" s="19">
        <v>2693328.4074074998</v>
      </c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</row>
    <row r="14" spans="1:41" s="3" customFormat="1" x14ac:dyDescent="0.25">
      <c r="A14" s="154" t="s">
        <v>221</v>
      </c>
      <c r="B14" s="154" t="s">
        <v>250</v>
      </c>
      <c r="D14" s="19">
        <v>5424021.2249999996</v>
      </c>
      <c r="E14" s="19">
        <v>5395337.4620000003</v>
      </c>
      <c r="F14" s="19">
        <v>5575120.4019799996</v>
      </c>
      <c r="H14" s="19">
        <f>4970097622/1000</f>
        <v>4970097.6220000004</v>
      </c>
      <c r="J14" s="19">
        <v>4398444.674805779</v>
      </c>
      <c r="L14" s="19">
        <v>3211281.3149999999</v>
      </c>
      <c r="N14" s="19">
        <f>4396399201.3/1000</f>
        <v>4396399.2012999998</v>
      </c>
      <c r="P14" s="19">
        <f>5205632561.565/1000</f>
        <v>5205632.5615649996</v>
      </c>
      <c r="R14" s="19">
        <v>5566706.1955650002</v>
      </c>
      <c r="T14" s="19">
        <v>1397954.389064</v>
      </c>
      <c r="V14" s="19">
        <v>1516728</v>
      </c>
      <c r="X14" s="19">
        <v>1825491.9856699996</v>
      </c>
      <c r="Z14" s="19">
        <v>1846404.9120059998</v>
      </c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</row>
    <row r="15" spans="1:41" s="3" customFormat="1" x14ac:dyDescent="0.25">
      <c r="A15" s="154" t="s">
        <v>292</v>
      </c>
      <c r="B15" s="18" t="s">
        <v>424</v>
      </c>
      <c r="D15" s="19" t="s">
        <v>3</v>
      </c>
      <c r="E15" s="19" t="s">
        <v>3</v>
      </c>
      <c r="F15" s="19" t="s">
        <v>3</v>
      </c>
      <c r="H15" s="19" t="s">
        <v>3</v>
      </c>
      <c r="J15" s="19" t="s">
        <v>3</v>
      </c>
      <c r="L15" s="19" t="s">
        <v>3</v>
      </c>
      <c r="N15" s="19" t="s">
        <v>3</v>
      </c>
      <c r="P15" s="19" t="s">
        <v>3</v>
      </c>
      <c r="R15" s="19" t="s">
        <v>3</v>
      </c>
      <c r="T15" s="19" t="s">
        <v>3</v>
      </c>
      <c r="V15" s="19">
        <v>25704</v>
      </c>
      <c r="X15" s="19">
        <v>25704</v>
      </c>
      <c r="Z15" s="19">
        <v>25704</v>
      </c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</row>
    <row r="16" spans="1:41" s="3" customFormat="1" x14ac:dyDescent="0.25">
      <c r="A16" s="154" t="s">
        <v>222</v>
      </c>
      <c r="B16" s="154" t="s">
        <v>236</v>
      </c>
      <c r="D16" s="19">
        <v>64737.4</v>
      </c>
      <c r="E16" s="19">
        <v>64737.4</v>
      </c>
      <c r="F16" s="19">
        <v>64737.4</v>
      </c>
      <c r="H16" s="19">
        <f>64737400/1000</f>
        <v>64737.4</v>
      </c>
      <c r="J16" s="19">
        <v>300772.64500000002</v>
      </c>
      <c r="L16" s="19">
        <v>145444.39000000001</v>
      </c>
      <c r="N16" s="19">
        <f>145444390/1000</f>
        <v>145444.39000000001</v>
      </c>
      <c r="P16" s="19" t="s">
        <v>3</v>
      </c>
      <c r="R16" s="19" t="s">
        <v>3</v>
      </c>
      <c r="T16" s="19" t="s">
        <v>3</v>
      </c>
      <c r="V16" s="19" t="s">
        <v>3</v>
      </c>
      <c r="X16" s="19" t="s">
        <v>3</v>
      </c>
      <c r="Z16" s="19" t="s">
        <v>3</v>
      </c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</row>
    <row r="17" spans="1:41" s="4" customFormat="1" x14ac:dyDescent="0.25">
      <c r="A17" s="16" t="s">
        <v>225</v>
      </c>
      <c r="B17" s="16" t="s">
        <v>239</v>
      </c>
      <c r="C17" s="10"/>
      <c r="D17" s="17"/>
      <c r="E17" s="17"/>
      <c r="F17" s="17"/>
      <c r="G17" s="10"/>
      <c r="H17" s="17"/>
      <c r="I17" s="10"/>
      <c r="J17" s="17"/>
      <c r="K17" s="10"/>
      <c r="L17" s="17"/>
      <c r="M17" s="10"/>
      <c r="N17" s="17"/>
      <c r="O17" s="10"/>
      <c r="P17" s="17"/>
      <c r="Q17" s="10"/>
      <c r="R17" s="17"/>
      <c r="S17" s="10"/>
      <c r="T17" s="17"/>
      <c r="U17" s="10"/>
      <c r="V17" s="17"/>
      <c r="W17" s="10"/>
      <c r="X17" s="17"/>
      <c r="Y17" s="10"/>
      <c r="Z17" s="17"/>
      <c r="AA17" s="10"/>
      <c r="AB17" s="10"/>
      <c r="AC17" s="10"/>
      <c r="AD17" s="10"/>
      <c r="AE17" s="10"/>
      <c r="AF17" s="10"/>
      <c r="AG17" s="10"/>
      <c r="AH17" s="10"/>
      <c r="AI17" s="13"/>
      <c r="AJ17" s="13"/>
      <c r="AK17" s="13"/>
      <c r="AL17" s="13"/>
      <c r="AM17" s="13"/>
      <c r="AN17" s="13"/>
      <c r="AO17" s="13"/>
    </row>
    <row r="18" spans="1:41" s="3" customFormat="1" x14ac:dyDescent="0.25">
      <c r="A18" s="154" t="s">
        <v>226</v>
      </c>
      <c r="B18" s="154" t="s">
        <v>226</v>
      </c>
      <c r="C18" s="4"/>
      <c r="D18" s="19">
        <v>10027532.105</v>
      </c>
      <c r="E18" s="19">
        <v>10093262.846999999</v>
      </c>
      <c r="F18" s="19">
        <v>10493405.546211001</v>
      </c>
      <c r="G18" s="4"/>
      <c r="H18" s="19">
        <f>9397808587/1000</f>
        <v>9397808.5869999994</v>
      </c>
      <c r="I18" s="4"/>
      <c r="J18" s="19">
        <v>8741243.1639794037</v>
      </c>
      <c r="K18" s="4"/>
      <c r="L18" s="19">
        <v>7491725.5180000002</v>
      </c>
      <c r="M18" s="4"/>
      <c r="N18" s="19">
        <f>7861005234.50844/1000</f>
        <v>7861005.2345084399</v>
      </c>
      <c r="O18" s="4"/>
      <c r="P18" s="19">
        <f>6024673055.965/1000</f>
        <v>6024673.0559649998</v>
      </c>
      <c r="Q18" s="4"/>
      <c r="R18" s="19">
        <v>6368265.1099650003</v>
      </c>
      <c r="S18" s="4"/>
      <c r="T18" s="19">
        <v>3554003.6097443998</v>
      </c>
      <c r="U18" s="4"/>
      <c r="V18" s="19">
        <v>2480750.5732639995</v>
      </c>
      <c r="W18" s="4"/>
      <c r="X18" s="19">
        <v>3352198.4098709994</v>
      </c>
      <c r="Y18" s="4"/>
      <c r="Z18" s="19">
        <v>3049254.8462069994</v>
      </c>
      <c r="AA18" s="13"/>
      <c r="AB18" s="13"/>
      <c r="AC18" s="13"/>
      <c r="AD18" s="13"/>
      <c r="AE18" s="13"/>
      <c r="AF18" s="13"/>
      <c r="AG18" s="13"/>
      <c r="AH18" s="13"/>
      <c r="AI18" s="10"/>
      <c r="AJ18" s="10"/>
      <c r="AK18" s="10"/>
      <c r="AL18" s="10"/>
      <c r="AM18" s="10"/>
      <c r="AN18" s="10"/>
      <c r="AO18" s="10"/>
    </row>
    <row r="19" spans="1:41" s="3" customFormat="1" x14ac:dyDescent="0.25">
      <c r="A19" s="154" t="s">
        <v>227</v>
      </c>
      <c r="B19" s="154" t="s">
        <v>227</v>
      </c>
      <c r="C19" s="4"/>
      <c r="D19" s="19">
        <v>1028396.46456</v>
      </c>
      <c r="E19" s="19">
        <v>850275.53599999996</v>
      </c>
      <c r="F19" s="19">
        <v>834715.28555999999</v>
      </c>
      <c r="G19" s="4"/>
      <c r="H19" s="19">
        <f>834715286/1000</f>
        <v>834715.28599999996</v>
      </c>
      <c r="I19" s="4"/>
      <c r="J19" s="19">
        <v>1099279.2897600001</v>
      </c>
      <c r="K19" s="4"/>
      <c r="L19" s="19">
        <v>943951.03475999995</v>
      </c>
      <c r="M19" s="4"/>
      <c r="N19" s="19">
        <f>1283715721.56/1000</f>
        <v>1283715.72156</v>
      </c>
      <c r="O19" s="4"/>
      <c r="P19" s="19" t="s">
        <v>296</v>
      </c>
      <c r="Q19" s="4"/>
      <c r="R19" s="19" t="s">
        <v>296</v>
      </c>
      <c r="S19" s="4"/>
      <c r="T19" s="19">
        <v>1041997.14</v>
      </c>
      <c r="U19" s="4"/>
      <c r="V19" s="19">
        <v>942315.57</v>
      </c>
      <c r="W19" s="4"/>
      <c r="X19" s="19">
        <v>1067701.1399999999</v>
      </c>
      <c r="Y19" s="4"/>
      <c r="Z19" s="19">
        <v>1067701.1400000001</v>
      </c>
      <c r="AA19" s="13"/>
      <c r="AB19" s="13"/>
      <c r="AC19" s="13"/>
      <c r="AD19" s="13"/>
      <c r="AE19" s="13"/>
      <c r="AF19" s="13"/>
      <c r="AG19" s="13"/>
      <c r="AH19" s="13"/>
      <c r="AI19" s="10"/>
      <c r="AJ19" s="10"/>
      <c r="AK19" s="10"/>
      <c r="AL19" s="10"/>
      <c r="AM19" s="10"/>
      <c r="AN19" s="10"/>
      <c r="AO19" s="10"/>
    </row>
    <row r="20" spans="1:41" s="3" customFormat="1" x14ac:dyDescent="0.25">
      <c r="A20" s="154" t="s">
        <v>295</v>
      </c>
      <c r="B20" s="154" t="s">
        <v>237</v>
      </c>
      <c r="D20" s="19">
        <v>630430.42000000004</v>
      </c>
      <c r="E20" s="19">
        <v>608172.74</v>
      </c>
      <c r="F20" s="19">
        <v>770943.14</v>
      </c>
      <c r="H20" s="19">
        <f>1245072530/1000</f>
        <v>1245072.53</v>
      </c>
      <c r="J20" s="19">
        <v>986320</v>
      </c>
      <c r="L20" s="19">
        <v>655299</v>
      </c>
      <c r="N20" s="19">
        <f>491567820/1000</f>
        <v>491567.82</v>
      </c>
      <c r="P20" s="19">
        <v>1726767</v>
      </c>
      <c r="R20" s="19">
        <v>1450035</v>
      </c>
      <c r="T20" s="19">
        <v>293159.06</v>
      </c>
      <c r="V20" s="19">
        <v>1432965</v>
      </c>
      <c r="X20" s="19">
        <v>1333065</v>
      </c>
      <c r="Z20" s="19">
        <v>1333065</v>
      </c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</row>
    <row r="21" spans="1:41" s="3" customFormat="1" x14ac:dyDescent="0.25">
      <c r="A21" s="154" t="s">
        <v>228</v>
      </c>
      <c r="B21" s="154" t="s">
        <v>238</v>
      </c>
      <c r="D21" s="19" t="s">
        <v>3</v>
      </c>
      <c r="E21" s="19" t="s">
        <v>3</v>
      </c>
      <c r="F21" s="19" t="s">
        <v>3</v>
      </c>
      <c r="H21" s="19" t="s">
        <v>3</v>
      </c>
      <c r="J21" s="19">
        <v>346590.05582637608</v>
      </c>
      <c r="L21" s="19">
        <v>774150</v>
      </c>
      <c r="N21" s="19">
        <f>814834335/1000</f>
        <v>814834.33499999996</v>
      </c>
      <c r="P21" s="19">
        <v>606215</v>
      </c>
      <c r="R21" s="19">
        <v>681957</v>
      </c>
      <c r="T21" s="19">
        <v>816070</v>
      </c>
      <c r="V21" s="19">
        <v>1076078</v>
      </c>
      <c r="X21" s="19">
        <v>1088430</v>
      </c>
      <c r="Z21" s="19">
        <v>958350</v>
      </c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</row>
    <row r="23" spans="1:41" s="3" customFormat="1" x14ac:dyDescent="0.25">
      <c r="A23" s="14" t="s">
        <v>55</v>
      </c>
      <c r="B23" s="14"/>
      <c r="C23" s="10"/>
      <c r="D23" s="35" t="s">
        <v>218</v>
      </c>
      <c r="E23" s="35" t="s">
        <v>213</v>
      </c>
      <c r="F23" s="35" t="s">
        <v>112</v>
      </c>
      <c r="G23" s="10"/>
      <c r="H23" s="15">
        <v>2024</v>
      </c>
      <c r="I23" s="10"/>
      <c r="J23" s="15">
        <v>2023</v>
      </c>
      <c r="K23" s="10"/>
      <c r="L23" s="15">
        <v>2022</v>
      </c>
      <c r="M23" s="10"/>
      <c r="N23" s="15">
        <v>2021</v>
      </c>
      <c r="O23" s="10"/>
      <c r="P23" s="15">
        <v>2020</v>
      </c>
      <c r="Q23" s="10"/>
      <c r="R23" s="15">
        <v>2019</v>
      </c>
      <c r="S23" s="10"/>
      <c r="T23" s="15">
        <v>2018</v>
      </c>
      <c r="U23" s="10"/>
      <c r="V23" s="15" t="s">
        <v>294</v>
      </c>
      <c r="W23" s="10"/>
      <c r="X23" s="15">
        <v>2016</v>
      </c>
      <c r="Y23" s="10"/>
      <c r="Z23" s="15">
        <v>2015</v>
      </c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</row>
    <row r="24" spans="1:41" s="3" customFormat="1" x14ac:dyDescent="0.25">
      <c r="A24" s="155" t="s">
        <v>230</v>
      </c>
      <c r="B24" s="155" t="s">
        <v>230</v>
      </c>
      <c r="D24" s="156">
        <f>SUM(D26:D34)</f>
        <v>7287678.8463719999</v>
      </c>
      <c r="E24" s="156">
        <f>SUM(E26:E34)</f>
        <v>8096847.5190000003</v>
      </c>
      <c r="F24" s="156">
        <f>SUM(F26:F34)</f>
        <v>8603296.9726070687</v>
      </c>
      <c r="H24" s="156">
        <f>SUM(H26:H34)</f>
        <v>8041799.9180310704</v>
      </c>
      <c r="I24" s="85"/>
      <c r="J24" s="156">
        <f>SUM(J26:J34)</f>
        <v>7481735.9368307153</v>
      </c>
      <c r="K24" s="85"/>
      <c r="L24" s="156">
        <f>SUM(L26:L34)</f>
        <v>6532128.5605199002</v>
      </c>
      <c r="M24" s="85"/>
      <c r="N24" s="156">
        <f>SUM(N26:N34)</f>
        <v>6456474.1241101641</v>
      </c>
      <c r="O24" s="85"/>
      <c r="P24" s="156">
        <f>SUM(P26:P34)</f>
        <v>5620021.2948946627</v>
      </c>
      <c r="Q24" s="85"/>
      <c r="R24" s="156">
        <f>SUM(R26:R34)</f>
        <v>5280752.3216290083</v>
      </c>
      <c r="S24" s="85"/>
      <c r="T24" s="156">
        <f>SUM(T26:T34)</f>
        <v>3902313.1370668001</v>
      </c>
      <c r="U24" s="85"/>
      <c r="V24" s="156">
        <f>SUM(V26:V34)</f>
        <v>4527095.3357755002</v>
      </c>
      <c r="W24" s="85"/>
      <c r="X24" s="156">
        <f>SUM(X26:X34)</f>
        <v>5014579.1039124997</v>
      </c>
      <c r="Y24" s="85"/>
      <c r="Z24" s="156">
        <f>SUM(Z27:Z34)</f>
        <v>5075413.5814235006</v>
      </c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</row>
    <row r="25" spans="1:41" s="4" customFormat="1" x14ac:dyDescent="0.25">
      <c r="A25" s="16" t="s">
        <v>223</v>
      </c>
      <c r="B25" s="16" t="s">
        <v>233</v>
      </c>
      <c r="C25" s="10"/>
      <c r="D25" s="17"/>
      <c r="E25" s="17"/>
      <c r="F25" s="17"/>
      <c r="G25" s="10"/>
      <c r="H25" s="17"/>
      <c r="I25" s="10"/>
      <c r="J25" s="17"/>
      <c r="K25" s="10"/>
      <c r="L25" s="17"/>
      <c r="M25" s="10"/>
      <c r="N25" s="17"/>
      <c r="O25" s="10"/>
      <c r="P25" s="17"/>
      <c r="Q25" s="10"/>
      <c r="R25" s="17"/>
      <c r="S25" s="10"/>
      <c r="T25" s="17"/>
      <c r="U25" s="10"/>
      <c r="V25" s="17"/>
      <c r="W25" s="10"/>
      <c r="X25" s="17"/>
      <c r="Y25" s="10"/>
      <c r="Z25" s="17"/>
      <c r="AA25" s="10"/>
      <c r="AB25" s="10"/>
      <c r="AC25" s="10"/>
      <c r="AD25" s="10"/>
      <c r="AE25" s="10"/>
      <c r="AF25" s="10"/>
      <c r="AG25" s="10"/>
      <c r="AH25" s="10"/>
      <c r="AI25" s="13"/>
      <c r="AJ25" s="13"/>
      <c r="AK25" s="13"/>
      <c r="AL25" s="13"/>
      <c r="AM25" s="13"/>
      <c r="AN25" s="13"/>
      <c r="AO25" s="13"/>
    </row>
    <row r="26" spans="1:41" s="3" customFormat="1" x14ac:dyDescent="0.25">
      <c r="A26" s="154" t="s">
        <v>246</v>
      </c>
      <c r="B26" s="154" t="s">
        <v>247</v>
      </c>
      <c r="C26" s="4"/>
      <c r="D26" s="19">
        <v>2401761.673</v>
      </c>
      <c r="E26" s="19">
        <v>2963360.1129999999</v>
      </c>
      <c r="F26" s="19">
        <v>2945940.86</v>
      </c>
      <c r="G26" s="4"/>
      <c r="H26" s="19">
        <f>2945583020/1000</f>
        <v>2945583.02</v>
      </c>
      <c r="I26" s="4"/>
      <c r="J26" s="19">
        <v>2060109.5120000001</v>
      </c>
      <c r="K26" s="4"/>
      <c r="L26" s="19">
        <v>717699.36199999996</v>
      </c>
      <c r="M26" s="4"/>
      <c r="N26" s="19">
        <v>961056.98525422043</v>
      </c>
      <c r="O26" s="4"/>
      <c r="P26" s="19">
        <v>431050.59742755996</v>
      </c>
      <c r="Q26" s="4"/>
      <c r="R26" s="19">
        <v>226281.18172000002</v>
      </c>
      <c r="S26" s="4"/>
      <c r="T26" s="19" t="s">
        <v>3</v>
      </c>
      <c r="U26" s="4"/>
      <c r="V26" s="19" t="s">
        <v>3</v>
      </c>
      <c r="W26" s="4"/>
      <c r="X26" s="19" t="s">
        <v>3</v>
      </c>
      <c r="Y26" s="4"/>
      <c r="Z26" s="19" t="s">
        <v>3</v>
      </c>
      <c r="AA26" s="13"/>
      <c r="AB26" s="13"/>
      <c r="AC26" s="13"/>
      <c r="AD26" s="13"/>
      <c r="AE26" s="13"/>
      <c r="AF26" s="13"/>
      <c r="AG26" s="13"/>
      <c r="AH26" s="13"/>
      <c r="AI26" s="10"/>
      <c r="AJ26" s="10"/>
      <c r="AK26" s="10"/>
      <c r="AL26" s="10"/>
      <c r="AM26" s="10"/>
      <c r="AN26" s="10"/>
      <c r="AO26" s="10"/>
    </row>
    <row r="27" spans="1:41" s="3" customFormat="1" ht="16.5" customHeight="1" x14ac:dyDescent="0.25">
      <c r="A27" s="154" t="s">
        <v>220</v>
      </c>
      <c r="B27" s="154" t="s">
        <v>234</v>
      </c>
      <c r="C27" s="4"/>
      <c r="D27" s="19">
        <v>978188.23060000001</v>
      </c>
      <c r="E27" s="19">
        <v>1082587.551</v>
      </c>
      <c r="F27" s="19">
        <v>1070987.7376155199</v>
      </c>
      <c r="G27" s="4"/>
      <c r="H27" s="19">
        <f>1063075178.81552/1000</f>
        <v>1063075.1788155201</v>
      </c>
      <c r="I27" s="4"/>
      <c r="J27" s="19">
        <v>1142134.9856</v>
      </c>
      <c r="K27" s="4"/>
      <c r="L27" s="19">
        <v>1998164.6117999996</v>
      </c>
      <c r="M27" s="4"/>
      <c r="N27" s="19">
        <v>1061969.131818</v>
      </c>
      <c r="O27" s="4"/>
      <c r="P27" s="19">
        <v>550326.08515199996</v>
      </c>
      <c r="Q27" s="4"/>
      <c r="R27" s="19">
        <v>479710.53165120003</v>
      </c>
      <c r="S27" s="4"/>
      <c r="T27" s="19">
        <v>698847.59531999996</v>
      </c>
      <c r="U27" s="4"/>
      <c r="V27" s="19">
        <v>701914.78972</v>
      </c>
      <c r="W27" s="4"/>
      <c r="X27" s="19">
        <v>880454.48514499993</v>
      </c>
      <c r="Y27" s="4"/>
      <c r="Z27" s="19">
        <v>751230.55275899987</v>
      </c>
      <c r="AA27" s="13"/>
      <c r="AB27" s="13"/>
      <c r="AC27" s="13"/>
      <c r="AD27" s="13"/>
      <c r="AE27" s="13"/>
      <c r="AF27" s="13"/>
      <c r="AG27" s="13"/>
      <c r="AH27" s="13"/>
      <c r="AI27" s="10"/>
      <c r="AJ27" s="10"/>
      <c r="AK27" s="10"/>
      <c r="AL27" s="10"/>
      <c r="AM27" s="10"/>
      <c r="AN27" s="10"/>
      <c r="AO27" s="10"/>
    </row>
    <row r="28" spans="1:41" s="3" customFormat="1" ht="16.5" customHeight="1" x14ac:dyDescent="0.25">
      <c r="A28" s="154" t="s">
        <v>291</v>
      </c>
      <c r="B28" s="154" t="s">
        <v>291</v>
      </c>
      <c r="C28" s="4"/>
      <c r="D28" s="19" t="s">
        <v>3</v>
      </c>
      <c r="E28" s="19" t="s">
        <v>3</v>
      </c>
      <c r="F28" s="19" t="s">
        <v>3</v>
      </c>
      <c r="G28" s="4"/>
      <c r="H28" s="19" t="s">
        <v>3</v>
      </c>
      <c r="I28" s="4"/>
      <c r="J28" s="19" t="s">
        <v>3</v>
      </c>
      <c r="K28" s="4"/>
      <c r="L28" s="19" t="s">
        <v>3</v>
      </c>
      <c r="M28" s="4"/>
      <c r="N28" s="19" t="s">
        <v>3</v>
      </c>
      <c r="O28" s="4"/>
      <c r="P28" s="19" t="s">
        <v>3</v>
      </c>
      <c r="Q28" s="4"/>
      <c r="R28" s="19" t="s">
        <v>3</v>
      </c>
      <c r="S28" s="4"/>
      <c r="T28" s="19">
        <v>51840</v>
      </c>
      <c r="U28" s="4"/>
      <c r="V28" s="19">
        <v>134721</v>
      </c>
      <c r="W28" s="4"/>
      <c r="X28" s="19">
        <v>227742.88665000003</v>
      </c>
      <c r="Y28" s="4"/>
      <c r="Z28" s="19">
        <v>227742.88665000003</v>
      </c>
      <c r="AA28" s="13"/>
      <c r="AB28" s="13"/>
      <c r="AC28" s="13"/>
      <c r="AD28" s="13"/>
      <c r="AE28" s="13"/>
      <c r="AF28" s="13"/>
      <c r="AG28" s="13"/>
      <c r="AH28" s="13"/>
      <c r="AI28" s="10"/>
      <c r="AJ28" s="10"/>
      <c r="AK28" s="10"/>
      <c r="AL28" s="10"/>
      <c r="AM28" s="10"/>
      <c r="AN28" s="10"/>
      <c r="AO28" s="10"/>
    </row>
    <row r="29" spans="1:41" s="3" customFormat="1" ht="16.5" customHeight="1" x14ac:dyDescent="0.25">
      <c r="A29" s="154" t="s">
        <v>297</v>
      </c>
      <c r="B29" s="154" t="s">
        <v>297</v>
      </c>
      <c r="C29" s="4"/>
      <c r="D29" s="19"/>
      <c r="E29" s="19"/>
      <c r="F29" s="19"/>
      <c r="G29" s="4"/>
      <c r="H29" s="19"/>
      <c r="I29" s="4"/>
      <c r="J29" s="19"/>
      <c r="K29" s="4"/>
      <c r="L29" s="19"/>
      <c r="M29" s="4"/>
      <c r="N29" s="19"/>
      <c r="O29" s="4"/>
      <c r="P29" s="19"/>
      <c r="Q29" s="4"/>
      <c r="R29" s="19"/>
      <c r="S29" s="4"/>
      <c r="T29" s="19">
        <v>7262.5</v>
      </c>
      <c r="U29" s="4"/>
      <c r="V29" s="19"/>
      <c r="W29" s="4"/>
      <c r="X29" s="19" t="s">
        <v>3</v>
      </c>
      <c r="Y29" s="4"/>
      <c r="Z29" s="19" t="s">
        <v>3</v>
      </c>
      <c r="AA29" s="13"/>
      <c r="AB29" s="13"/>
      <c r="AC29" s="13"/>
      <c r="AD29" s="13"/>
      <c r="AE29" s="13"/>
      <c r="AF29" s="13"/>
      <c r="AG29" s="13"/>
      <c r="AH29" s="13"/>
      <c r="AI29" s="10"/>
      <c r="AJ29" s="10"/>
      <c r="AK29" s="10"/>
      <c r="AL29" s="10"/>
      <c r="AM29" s="10"/>
      <c r="AN29" s="10"/>
      <c r="AO29" s="10"/>
    </row>
    <row r="30" spans="1:41" s="3" customFormat="1" x14ac:dyDescent="0.25">
      <c r="A30" s="154" t="s">
        <v>248</v>
      </c>
      <c r="B30" s="154" t="s">
        <v>249</v>
      </c>
      <c r="C30" s="4"/>
      <c r="D30" s="19" t="s">
        <v>3</v>
      </c>
      <c r="E30" s="19" t="s">
        <v>3</v>
      </c>
      <c r="F30" s="19" t="s">
        <v>3</v>
      </c>
      <c r="G30" s="4"/>
      <c r="H30" s="19" t="s">
        <v>3</v>
      </c>
      <c r="I30" s="4"/>
      <c r="J30" s="19" t="s">
        <v>3</v>
      </c>
      <c r="K30" s="4"/>
      <c r="L30" s="19" t="s">
        <v>3</v>
      </c>
      <c r="M30" s="4"/>
      <c r="N30" s="19" t="s">
        <v>3</v>
      </c>
      <c r="O30" s="4"/>
      <c r="P30" s="19" t="s">
        <v>3</v>
      </c>
      <c r="Q30" s="4"/>
      <c r="R30" s="19" t="s">
        <v>3</v>
      </c>
      <c r="S30" s="4"/>
      <c r="T30" s="19">
        <v>543182.2345284</v>
      </c>
      <c r="U30" s="4"/>
      <c r="V30" s="19">
        <v>729709.74054400006</v>
      </c>
      <c r="W30" s="4"/>
      <c r="X30" s="19">
        <v>751230.55275899998</v>
      </c>
      <c r="Y30" s="4"/>
      <c r="Z30" s="19">
        <v>445439.77919999999</v>
      </c>
      <c r="AA30" s="13"/>
      <c r="AB30" s="13"/>
      <c r="AC30" s="13"/>
      <c r="AD30" s="13"/>
      <c r="AE30" s="13"/>
      <c r="AF30" s="13"/>
      <c r="AG30" s="13"/>
      <c r="AH30" s="13"/>
      <c r="AI30" s="10"/>
      <c r="AJ30" s="10"/>
      <c r="AK30" s="10"/>
      <c r="AL30" s="10"/>
      <c r="AM30" s="10"/>
      <c r="AN30" s="10"/>
      <c r="AO30" s="10"/>
    </row>
    <row r="31" spans="1:41" s="3" customFormat="1" x14ac:dyDescent="0.25">
      <c r="A31" s="154" t="s">
        <v>219</v>
      </c>
      <c r="B31" s="154" t="s">
        <v>235</v>
      </c>
      <c r="D31" s="19">
        <v>733087.23255999992</v>
      </c>
      <c r="E31" s="19">
        <v>689937.52800000005</v>
      </c>
      <c r="F31" s="19">
        <v>1045623.1075599999</v>
      </c>
      <c r="H31" s="19">
        <f>1037687277.56/1000</f>
        <v>1037687.27756</v>
      </c>
      <c r="J31" s="19">
        <v>1818438.92732</v>
      </c>
      <c r="L31" s="19">
        <v>2150021.9584159004</v>
      </c>
      <c r="N31" s="19">
        <v>1855986.7002234438</v>
      </c>
      <c r="P31" s="19">
        <v>1472529.059196</v>
      </c>
      <c r="R31" s="19">
        <v>1475026.6718280001</v>
      </c>
      <c r="T31" s="19">
        <v>1599786.0273704003</v>
      </c>
      <c r="V31" s="19">
        <v>1718981.1840074998</v>
      </c>
      <c r="X31" s="19">
        <v>1690652.9833034999</v>
      </c>
      <c r="Z31" s="19">
        <v>2167181.9968075003</v>
      </c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</row>
    <row r="32" spans="1:41" s="3" customFormat="1" x14ac:dyDescent="0.25">
      <c r="A32" s="154" t="s">
        <v>221</v>
      </c>
      <c r="B32" s="154" t="s">
        <v>250</v>
      </c>
      <c r="D32" s="19">
        <v>3109910.7839520001</v>
      </c>
      <c r="E32" s="19">
        <v>3296231.4010000001</v>
      </c>
      <c r="F32" s="19">
        <v>3476014.3411715496</v>
      </c>
      <c r="H32" s="19">
        <f>2930723515.39555/1000</f>
        <v>2930723.5153955496</v>
      </c>
      <c r="J32" s="19">
        <v>2160286.3406507145</v>
      </c>
      <c r="L32" s="19">
        <v>1520804.7120440002</v>
      </c>
      <c r="N32" s="19">
        <v>2432031.4612535001</v>
      </c>
      <c r="P32" s="19">
        <v>3166115.5531191025</v>
      </c>
      <c r="R32" s="19">
        <v>3099733.9364298079</v>
      </c>
      <c r="T32" s="19">
        <v>1001394.7798479999</v>
      </c>
      <c r="V32" s="19">
        <v>1216064.6215040002</v>
      </c>
      <c r="X32" s="19">
        <v>1438794.1960549999</v>
      </c>
      <c r="Z32" s="19">
        <v>1458114.366007</v>
      </c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</row>
    <row r="33" spans="1:41" s="3" customFormat="1" x14ac:dyDescent="0.25">
      <c r="A33" s="154" t="s">
        <v>292</v>
      </c>
      <c r="B33" s="18" t="s">
        <v>424</v>
      </c>
      <c r="D33" s="19" t="s">
        <v>3</v>
      </c>
      <c r="E33" s="19" t="s">
        <v>3</v>
      </c>
      <c r="F33" s="19" t="s">
        <v>3</v>
      </c>
      <c r="H33" s="19" t="s">
        <v>3</v>
      </c>
      <c r="J33" s="19" t="s">
        <v>3</v>
      </c>
      <c r="L33" s="19" t="s">
        <v>3</v>
      </c>
      <c r="N33" s="19" t="s">
        <v>3</v>
      </c>
      <c r="P33" s="19" t="s">
        <v>3</v>
      </c>
      <c r="R33" s="19" t="s">
        <v>3</v>
      </c>
      <c r="T33" s="19" t="s">
        <v>3</v>
      </c>
      <c r="V33" s="19">
        <v>25704</v>
      </c>
      <c r="X33" s="19">
        <v>25704</v>
      </c>
      <c r="Z33" s="19">
        <v>25704</v>
      </c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</row>
    <row r="34" spans="1:41" s="3" customFormat="1" x14ac:dyDescent="0.25">
      <c r="A34" s="154" t="s">
        <v>222</v>
      </c>
      <c r="B34" s="154" t="s">
        <v>236</v>
      </c>
      <c r="D34" s="19">
        <v>64730.92626</v>
      </c>
      <c r="E34" s="19">
        <v>64730.925999999999</v>
      </c>
      <c r="F34" s="19">
        <v>64730.92626</v>
      </c>
      <c r="H34" s="19">
        <f>64730926.26/1000</f>
        <v>64730.92626</v>
      </c>
      <c r="J34" s="19">
        <v>300766.17125999997</v>
      </c>
      <c r="L34" s="19">
        <v>145437.91626</v>
      </c>
      <c r="N34" s="19">
        <v>145429.84556099999</v>
      </c>
      <c r="P34" s="19" t="s">
        <v>3</v>
      </c>
      <c r="R34" s="19" t="s">
        <v>3</v>
      </c>
      <c r="T34" s="19" t="s">
        <v>3</v>
      </c>
      <c r="V34" s="19" t="s">
        <v>3</v>
      </c>
      <c r="X34" s="19" t="s">
        <v>3</v>
      </c>
      <c r="Z34" s="19" t="s">
        <v>3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</row>
    <row r="35" spans="1:41" s="4" customFormat="1" x14ac:dyDescent="0.25">
      <c r="A35" s="16" t="s">
        <v>225</v>
      </c>
      <c r="B35" s="16" t="s">
        <v>239</v>
      </c>
      <c r="C35" s="10"/>
      <c r="D35" s="17"/>
      <c r="E35" s="17"/>
      <c r="F35" s="17"/>
      <c r="G35" s="10"/>
      <c r="H35" s="17"/>
      <c r="I35" s="10"/>
      <c r="J35" s="17"/>
      <c r="K35" s="10"/>
      <c r="L35" s="17"/>
      <c r="M35" s="10"/>
      <c r="N35" s="17"/>
      <c r="O35" s="10"/>
      <c r="P35" s="17"/>
      <c r="Q35" s="10"/>
      <c r="R35" s="17"/>
      <c r="S35" s="10"/>
      <c r="T35" s="17"/>
      <c r="U35" s="10"/>
      <c r="V35" s="17"/>
      <c r="W35" s="10"/>
      <c r="X35" s="17"/>
      <c r="Y35" s="10"/>
      <c r="Z35" s="17"/>
      <c r="AA35" s="10"/>
      <c r="AB35" s="10"/>
      <c r="AC35" s="10"/>
      <c r="AD35" s="10"/>
      <c r="AE35" s="10"/>
      <c r="AF35" s="10"/>
      <c r="AG35" s="10"/>
      <c r="AH35" s="10"/>
      <c r="AI35" s="13"/>
      <c r="AJ35" s="13"/>
      <c r="AK35" s="13"/>
      <c r="AL35" s="13"/>
      <c r="AM35" s="13"/>
      <c r="AN35" s="13"/>
      <c r="AO35" s="13"/>
    </row>
    <row r="36" spans="1:41" s="3" customFormat="1" x14ac:dyDescent="0.25">
      <c r="A36" s="154" t="s">
        <v>226</v>
      </c>
      <c r="B36" s="154" t="s">
        <v>226</v>
      </c>
      <c r="C36" s="4"/>
      <c r="D36" s="19">
        <v>5877793.3082119999</v>
      </c>
      <c r="E36" s="19">
        <v>6811502.0899999999</v>
      </c>
      <c r="F36" s="19">
        <v>7211433.99344707</v>
      </c>
      <c r="G36" s="4"/>
      <c r="H36" s="19">
        <f>6321559518.87107/1000</f>
        <v>6321559.5188710699</v>
      </c>
      <c r="I36" s="4"/>
      <c r="J36" s="19">
        <v>5709607.4862454394</v>
      </c>
      <c r="K36" s="4"/>
      <c r="L36" s="19">
        <v>4505131.7036958998</v>
      </c>
      <c r="M36" s="4"/>
      <c r="N36" s="19">
        <f>4446538735.09272/1000</f>
        <v>4446538.73509272</v>
      </c>
      <c r="O36" s="4"/>
      <c r="P36" s="19">
        <v>3805999.0139614623</v>
      </c>
      <c r="Q36" s="4"/>
      <c r="R36" s="19">
        <v>3350139.7112156078</v>
      </c>
      <c r="S36" s="4"/>
      <c r="T36" s="19">
        <v>2256004.7028667997</v>
      </c>
      <c r="U36" s="4"/>
      <c r="V36" s="19">
        <v>1749350.0488720001</v>
      </c>
      <c r="W36" s="4"/>
      <c r="X36" s="19">
        <v>2190121.5255189999</v>
      </c>
      <c r="Y36" s="4"/>
      <c r="Z36" s="19">
        <v>2366453.68463</v>
      </c>
      <c r="AA36" s="13"/>
      <c r="AB36" s="13"/>
      <c r="AC36" s="13"/>
      <c r="AD36" s="13"/>
      <c r="AE36" s="13"/>
      <c r="AF36" s="13"/>
      <c r="AG36" s="13"/>
      <c r="AH36" s="13"/>
      <c r="AI36" s="10"/>
      <c r="AJ36" s="10"/>
      <c r="AK36" s="10"/>
      <c r="AL36" s="10"/>
      <c r="AM36" s="10"/>
      <c r="AN36" s="10"/>
      <c r="AO36" s="10"/>
    </row>
    <row r="37" spans="1:41" s="3" customFormat="1" x14ac:dyDescent="0.25">
      <c r="A37" s="154" t="s">
        <v>227</v>
      </c>
      <c r="B37" s="154" t="s">
        <v>227</v>
      </c>
      <c r="C37" s="4"/>
      <c r="D37" s="19">
        <v>924749.49815999996</v>
      </c>
      <c r="E37" s="19">
        <v>822467.06900000002</v>
      </c>
      <c r="F37" s="19">
        <v>806906.81915999996</v>
      </c>
      <c r="G37" s="4"/>
      <c r="H37" s="19">
        <f>806906819.16/1000</f>
        <v>806906.81915999996</v>
      </c>
      <c r="I37" s="4"/>
      <c r="J37" s="19">
        <v>999536.97192000004</v>
      </c>
      <c r="K37" s="4"/>
      <c r="L37" s="19">
        <v>844208.71692000004</v>
      </c>
      <c r="M37" s="4"/>
      <c r="N37" s="19">
        <f>1014046536.37544/1000</f>
        <v>1014046.53637544</v>
      </c>
      <c r="O37" s="4"/>
      <c r="P37" s="153"/>
      <c r="Q37" s="4"/>
      <c r="R37" s="153"/>
      <c r="S37" s="4"/>
      <c r="T37" s="19">
        <v>853814.98440000007</v>
      </c>
      <c r="U37" s="4"/>
      <c r="V37" s="19">
        <v>815495.8284</v>
      </c>
      <c r="W37" s="4"/>
      <c r="X37" s="19">
        <v>915804.2844</v>
      </c>
      <c r="Y37" s="4"/>
      <c r="Z37" s="19">
        <v>915804.2844</v>
      </c>
      <c r="AA37" s="13"/>
      <c r="AB37" s="13"/>
      <c r="AC37" s="13"/>
      <c r="AD37" s="13"/>
      <c r="AE37" s="13"/>
      <c r="AF37" s="13"/>
      <c r="AG37" s="13"/>
      <c r="AH37" s="13"/>
      <c r="AI37" s="10"/>
      <c r="AJ37" s="10"/>
      <c r="AK37" s="10"/>
      <c r="AL37" s="10"/>
      <c r="AM37" s="10"/>
      <c r="AN37" s="10"/>
      <c r="AO37" s="10"/>
    </row>
    <row r="38" spans="1:41" s="3" customFormat="1" x14ac:dyDescent="0.25">
      <c r="A38" s="154" t="s">
        <v>295</v>
      </c>
      <c r="B38" s="154" t="s">
        <v>237</v>
      </c>
      <c r="D38" s="19">
        <v>485136.04</v>
      </c>
      <c r="E38" s="19">
        <v>462878.36</v>
      </c>
      <c r="F38" s="19">
        <v>584956.16000000003</v>
      </c>
      <c r="H38" s="19">
        <f>913333580/1000</f>
        <v>913333.58</v>
      </c>
      <c r="J38" s="19">
        <v>703273</v>
      </c>
      <c r="L38" s="19">
        <v>438991</v>
      </c>
      <c r="N38" s="19">
        <f>421830494/1000</f>
        <v>421830.49400000001</v>
      </c>
      <c r="P38" s="153"/>
      <c r="R38" s="153"/>
      <c r="T38" s="19">
        <v>587672</v>
      </c>
      <c r="V38" s="19">
        <v>1188343</v>
      </c>
      <c r="X38" s="19">
        <v>1103428</v>
      </c>
      <c r="Z38" s="19">
        <v>1103428</v>
      </c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s="3" customFormat="1" x14ac:dyDescent="0.25">
      <c r="A39" s="154" t="s">
        <v>228</v>
      </c>
      <c r="B39" s="154" t="s">
        <v>238</v>
      </c>
      <c r="D39" s="19" t="s">
        <v>3</v>
      </c>
      <c r="E39" s="19" t="s">
        <v>3</v>
      </c>
      <c r="F39" s="19" t="s">
        <v>3</v>
      </c>
      <c r="H39" s="19" t="s">
        <v>3</v>
      </c>
      <c r="J39" s="19">
        <v>69318.011165275209</v>
      </c>
      <c r="L39" s="19">
        <v>743797</v>
      </c>
      <c r="N39" s="19">
        <f>574058358/1000</f>
        <v>574058.35800000001</v>
      </c>
      <c r="P39" s="19">
        <v>363988</v>
      </c>
      <c r="R39" s="19">
        <v>461940</v>
      </c>
      <c r="T39" s="19">
        <v>204821.348</v>
      </c>
      <c r="V39" s="19">
        <v>773906</v>
      </c>
      <c r="X39" s="19">
        <v>805225</v>
      </c>
      <c r="Z39" s="19">
        <v>689727</v>
      </c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</row>
  </sheetData>
  <pageMargins left="0.511811024" right="0.511811024" top="0.78740157499999996" bottom="0.78740157499999996" header="0.31496062000000002" footer="0.31496062000000002"/>
  <ignoredErrors>
    <ignoredError sqref="V5 V2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41616-878C-4080-8E7E-6B06F7C20657}">
  <sheetPr codeName="Planilha2">
    <tabColor rgb="FF00B0F0"/>
  </sheetPr>
  <dimension ref="A1:BU7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3" sqref="D23:G28"/>
    </sheetView>
  </sheetViews>
  <sheetFormatPr defaultRowHeight="15" outlineLevelCol="1" x14ac:dyDescent="0.25"/>
  <cols>
    <col min="1" max="1" width="36.28515625" customWidth="1"/>
    <col min="2" max="2" width="40.5703125" bestFit="1" customWidth="1"/>
    <col min="3" max="3" width="0.85546875" style="3" customWidth="1" collapsed="1"/>
    <col min="4" max="7" width="10.5703125" bestFit="1" customWidth="1" collapsed="1"/>
    <col min="8" max="8" width="0.85546875" style="3" customWidth="1" collapsed="1"/>
    <col min="9" max="12" width="10.5703125" hidden="1" customWidth="1" outlineLevel="1"/>
    <col min="13" max="13" width="11.28515625" bestFit="1" customWidth="1" collapsed="1"/>
    <col min="14" max="14" width="0.85546875" style="3" customWidth="1" collapsed="1"/>
    <col min="15" max="18" width="10.5703125" hidden="1" customWidth="1" outlineLevel="1"/>
    <col min="19" max="19" width="10.5703125" bestFit="1" customWidth="1" collapsed="1"/>
    <col min="20" max="20" width="0.85546875" style="3" customWidth="1" collapsed="1"/>
    <col min="21" max="24" width="10.5703125" hidden="1" customWidth="1" outlineLevel="1"/>
    <col min="25" max="25" width="10.5703125" bestFit="1" customWidth="1" collapsed="1"/>
    <col min="26" max="26" width="0.85546875" style="3" customWidth="1" collapsed="1"/>
    <col min="27" max="30" width="10.5703125" hidden="1" customWidth="1" outlineLevel="1"/>
    <col min="31" max="31" width="10.5703125" bestFit="1" customWidth="1" collapsed="1"/>
    <col min="32" max="32" width="0.85546875" style="3" customWidth="1" collapsed="1"/>
    <col min="33" max="34" width="9.42578125" hidden="1" customWidth="1" outlineLevel="1"/>
    <col min="35" max="36" width="11.5703125" hidden="1" customWidth="1" outlineLevel="1"/>
    <col min="37" max="37" width="10.5703125" bestFit="1" customWidth="1" collapsed="1"/>
    <col min="38" max="38" width="0.85546875" style="3" customWidth="1" collapsed="1"/>
    <col min="39" max="42" width="10.5703125" hidden="1" customWidth="1" outlineLevel="1"/>
    <col min="43" max="43" width="10.5703125" bestFit="1" customWidth="1" collapsed="1"/>
    <col min="44" max="44" width="0.85546875" style="3" customWidth="1" collapsed="1"/>
    <col min="45" max="48" width="10.5703125" hidden="1" customWidth="1" outlineLevel="1"/>
    <col min="49" max="49" width="10.7109375" customWidth="1" collapsed="1"/>
    <col min="50" max="50" width="0.85546875" style="3" customWidth="1" collapsed="1"/>
    <col min="51" max="54" width="10.5703125" hidden="1" customWidth="1" outlineLevel="1"/>
    <col min="55" max="55" width="10.7109375" customWidth="1" collapsed="1"/>
    <col min="56" max="56" width="0.85546875" style="3" customWidth="1" collapsed="1"/>
    <col min="57" max="60" width="10.5703125" hidden="1" customWidth="1" outlineLevel="1"/>
    <col min="61" max="61" width="10.7109375" customWidth="1" collapsed="1"/>
    <col min="62" max="62" width="0.85546875" style="3" customWidth="1" collapsed="1"/>
    <col min="63" max="66" width="10.5703125" hidden="1" customWidth="1" outlineLevel="1"/>
    <col min="67" max="67" width="10.7109375" customWidth="1" collapsed="1"/>
    <col min="68" max="68" width="0.85546875" style="3" customWidth="1" collapsed="1"/>
    <col min="69" max="72" width="10.5703125" hidden="1" customWidth="1"/>
    <col min="73" max="73" width="10.7109375" customWidth="1"/>
  </cols>
  <sheetData>
    <row r="1" spans="1:73" s="3" customFormat="1" ht="30" customHeight="1" x14ac:dyDescent="0.25">
      <c r="C1" s="23"/>
      <c r="H1" s="23"/>
      <c r="N1" s="23"/>
      <c r="T1" s="23"/>
      <c r="Z1" s="23"/>
      <c r="AF1" s="23"/>
      <c r="AL1" s="23"/>
      <c r="AR1" s="23"/>
      <c r="AS1" s="23"/>
      <c r="AU1" s="23"/>
      <c r="AW1" s="23"/>
      <c r="AX1" s="23"/>
      <c r="AZ1" s="23"/>
      <c r="BB1" s="23"/>
      <c r="BD1" s="23"/>
      <c r="BE1" s="23"/>
      <c r="BG1" s="23"/>
      <c r="BI1" s="23"/>
      <c r="BJ1" s="23"/>
      <c r="BK1" s="23"/>
      <c r="BL1" s="23"/>
      <c r="BN1" s="23"/>
      <c r="BP1" s="23"/>
    </row>
    <row r="2" spans="1:73" s="3" customFormat="1" ht="38.25" customHeight="1" x14ac:dyDescent="0.25">
      <c r="C2" s="23"/>
      <c r="H2" s="23"/>
      <c r="N2" s="23"/>
      <c r="T2" s="23"/>
      <c r="Z2" s="23"/>
      <c r="AF2" s="23"/>
      <c r="AH2" s="24"/>
      <c r="AJ2" s="24"/>
      <c r="AL2" s="23"/>
      <c r="AM2" s="24"/>
      <c r="AO2" s="24"/>
      <c r="AQ2" s="24"/>
      <c r="AR2" s="23"/>
      <c r="AS2" s="23"/>
      <c r="AT2" s="24"/>
      <c r="AU2" s="23"/>
      <c r="AV2" s="24"/>
      <c r="AW2" s="23"/>
      <c r="AX2" s="23"/>
      <c r="AY2" s="24"/>
      <c r="AZ2" s="23"/>
      <c r="BA2" s="24"/>
      <c r="BB2" s="23"/>
      <c r="BC2" s="24"/>
      <c r="BD2" s="23"/>
      <c r="BE2" s="23"/>
      <c r="BF2" s="24"/>
      <c r="BG2" s="23"/>
      <c r="BH2" s="24"/>
      <c r="BI2" s="23"/>
      <c r="BJ2" s="23"/>
      <c r="BK2" s="23"/>
      <c r="BL2" s="23"/>
      <c r="BM2" s="24"/>
      <c r="BN2" s="23"/>
      <c r="BO2" s="24"/>
      <c r="BP2" s="23"/>
    </row>
    <row r="3" spans="1:73" s="3" customFormat="1" ht="28.5" customHeight="1" x14ac:dyDescent="0.25"/>
    <row r="4" spans="1:73" x14ac:dyDescent="0.25">
      <c r="A4" s="109" t="s">
        <v>63</v>
      </c>
      <c r="B4" t="s">
        <v>251</v>
      </c>
    </row>
    <row r="5" spans="1:73" x14ac:dyDescent="0.25">
      <c r="A5" s="127" t="s">
        <v>52</v>
      </c>
      <c r="B5" s="127" t="s">
        <v>252</v>
      </c>
      <c r="D5" s="126" t="s">
        <v>218</v>
      </c>
      <c r="E5" s="126" t="s">
        <v>213</v>
      </c>
      <c r="F5" s="126" t="s">
        <v>112</v>
      </c>
      <c r="G5" s="126" t="s">
        <v>240</v>
      </c>
      <c r="I5" s="128" t="s">
        <v>108</v>
      </c>
      <c r="J5" s="128" t="s">
        <v>109</v>
      </c>
      <c r="K5" s="128" t="s">
        <v>110</v>
      </c>
      <c r="L5" s="128" t="s">
        <v>111</v>
      </c>
      <c r="M5" s="126">
        <v>2024</v>
      </c>
      <c r="O5" s="126" t="s">
        <v>104</v>
      </c>
      <c r="P5" s="126" t="s">
        <v>105</v>
      </c>
      <c r="Q5" s="126" t="s">
        <v>106</v>
      </c>
      <c r="R5" s="126" t="s">
        <v>107</v>
      </c>
      <c r="S5" s="126">
        <v>2023</v>
      </c>
      <c r="U5" s="126" t="s">
        <v>100</v>
      </c>
      <c r="V5" s="126" t="s">
        <v>101</v>
      </c>
      <c r="W5" s="126" t="s">
        <v>102</v>
      </c>
      <c r="X5" s="126" t="s">
        <v>103</v>
      </c>
      <c r="Y5" s="126">
        <v>2022</v>
      </c>
      <c r="AA5" s="126" t="s">
        <v>37</v>
      </c>
      <c r="AB5" s="126" t="s">
        <v>67</v>
      </c>
      <c r="AC5" s="126" t="s">
        <v>68</v>
      </c>
      <c r="AD5" s="126" t="s">
        <v>98</v>
      </c>
      <c r="AE5" s="126">
        <v>2021</v>
      </c>
      <c r="AG5" s="126" t="s">
        <v>33</v>
      </c>
      <c r="AH5" s="126" t="s">
        <v>34</v>
      </c>
      <c r="AI5" s="126" t="s">
        <v>35</v>
      </c>
      <c r="AJ5" s="126" t="s">
        <v>36</v>
      </c>
      <c r="AK5" s="126">
        <v>2020</v>
      </c>
      <c r="AM5" s="126" t="s">
        <v>29</v>
      </c>
      <c r="AN5" s="126" t="s">
        <v>30</v>
      </c>
      <c r="AO5" s="126" t="s">
        <v>31</v>
      </c>
      <c r="AP5" s="126" t="s">
        <v>32</v>
      </c>
      <c r="AQ5" s="126">
        <v>2019</v>
      </c>
      <c r="AS5" s="126" t="s">
        <v>25</v>
      </c>
      <c r="AT5" s="126" t="s">
        <v>26</v>
      </c>
      <c r="AU5" s="126" t="s">
        <v>27</v>
      </c>
      <c r="AV5" s="126" t="s">
        <v>28</v>
      </c>
      <c r="AW5" s="126">
        <v>2018</v>
      </c>
      <c r="AY5" s="126" t="s">
        <v>21</v>
      </c>
      <c r="AZ5" s="126" t="s">
        <v>22</v>
      </c>
      <c r="BA5" s="126" t="s">
        <v>23</v>
      </c>
      <c r="BB5" s="126" t="s">
        <v>24</v>
      </c>
      <c r="BC5" s="126">
        <v>2017</v>
      </c>
      <c r="BE5" s="126" t="s">
        <v>17</v>
      </c>
      <c r="BF5" s="126" t="s">
        <v>18</v>
      </c>
      <c r="BG5" s="126" t="s">
        <v>19</v>
      </c>
      <c r="BH5" s="126" t="s">
        <v>20</v>
      </c>
      <c r="BI5" s="126">
        <v>2016</v>
      </c>
      <c r="BK5" s="126" t="s">
        <v>13</v>
      </c>
      <c r="BL5" s="126" t="s">
        <v>14</v>
      </c>
      <c r="BM5" s="126" t="s">
        <v>15</v>
      </c>
      <c r="BN5" s="126" t="s">
        <v>16</v>
      </c>
      <c r="BO5" s="126">
        <v>2015</v>
      </c>
      <c r="BQ5" s="126" t="s">
        <v>9</v>
      </c>
      <c r="BR5" s="126" t="s">
        <v>10</v>
      </c>
      <c r="BS5" s="126" t="s">
        <v>11</v>
      </c>
      <c r="BT5" s="126" t="s">
        <v>12</v>
      </c>
      <c r="BU5" s="126">
        <v>2014</v>
      </c>
    </row>
    <row r="6" spans="1:73" x14ac:dyDescent="0.25">
      <c r="A6" s="129" t="s">
        <v>53</v>
      </c>
      <c r="B6" s="129" t="s">
        <v>253</v>
      </c>
      <c r="C6" s="105"/>
      <c r="D6" s="129"/>
      <c r="E6" s="129"/>
      <c r="F6" s="129"/>
      <c r="G6" s="129"/>
      <c r="H6" s="105"/>
      <c r="I6" s="129"/>
      <c r="J6" s="129"/>
      <c r="K6" s="129"/>
      <c r="L6" s="129"/>
      <c r="M6" s="129"/>
      <c r="N6" s="105"/>
      <c r="O6" s="129"/>
      <c r="P6" s="129"/>
      <c r="Q6" s="129"/>
      <c r="R6" s="129"/>
      <c r="S6" s="129"/>
      <c r="T6" s="105"/>
      <c r="U6" s="129"/>
      <c r="V6" s="129"/>
      <c r="W6" s="129"/>
      <c r="X6" s="129"/>
      <c r="Y6" s="129"/>
      <c r="Z6" s="105"/>
      <c r="AA6" s="129"/>
      <c r="AB6" s="129"/>
      <c r="AC6" s="129"/>
      <c r="AD6" s="129"/>
      <c r="AE6" s="129"/>
      <c r="AF6" s="105"/>
      <c r="AG6" s="129"/>
      <c r="AH6" s="129"/>
      <c r="AI6" s="129"/>
      <c r="AJ6" s="129"/>
      <c r="AK6" s="129"/>
      <c r="AL6" s="105"/>
      <c r="AM6" s="129"/>
      <c r="AN6" s="129"/>
      <c r="AO6" s="129"/>
      <c r="AP6" s="129"/>
      <c r="AQ6" s="129"/>
      <c r="AR6" s="105"/>
      <c r="AS6" s="129"/>
      <c r="AT6" s="129"/>
      <c r="AU6" s="129"/>
      <c r="AV6" s="129"/>
      <c r="AW6" s="129"/>
      <c r="AX6" s="105"/>
      <c r="AY6" s="129"/>
      <c r="AZ6" s="129"/>
      <c r="BA6" s="129"/>
      <c r="BB6" s="129"/>
      <c r="BC6" s="129"/>
      <c r="BD6" s="105"/>
      <c r="BE6" s="129"/>
      <c r="BF6" s="129"/>
      <c r="BG6" s="129"/>
      <c r="BH6" s="129"/>
      <c r="BI6" s="129"/>
      <c r="BJ6" s="105"/>
      <c r="BK6" s="129"/>
      <c r="BL6" s="129"/>
      <c r="BM6" s="129"/>
      <c r="BN6" s="129"/>
      <c r="BO6" s="129"/>
      <c r="BP6" s="105"/>
      <c r="BQ6" s="129"/>
      <c r="BR6" s="129"/>
      <c r="BS6" s="129"/>
      <c r="BT6" s="129"/>
      <c r="BU6" s="129"/>
    </row>
    <row r="7" spans="1:73" x14ac:dyDescent="0.25">
      <c r="A7" s="18" t="s">
        <v>54</v>
      </c>
      <c r="B7" s="18" t="s">
        <v>254</v>
      </c>
      <c r="C7" s="105"/>
      <c r="D7" s="130">
        <v>587041.6227350377</v>
      </c>
      <c r="E7" s="130">
        <v>212124.98696517458</v>
      </c>
      <c r="F7" s="130">
        <v>491348.51068553596</v>
      </c>
      <c r="G7" s="137">
        <v>1290515.1203857483</v>
      </c>
      <c r="H7" s="131"/>
      <c r="I7" s="130">
        <v>349408.93394000002</v>
      </c>
      <c r="J7" s="130">
        <v>267451.7799229371</v>
      </c>
      <c r="K7" s="130">
        <v>0</v>
      </c>
      <c r="L7" s="130">
        <v>505009.79000000004</v>
      </c>
      <c r="M7" s="130">
        <v>1121870.503862937</v>
      </c>
      <c r="N7" s="131"/>
      <c r="O7" s="130">
        <v>212431.43737325573</v>
      </c>
      <c r="P7" s="130">
        <v>0</v>
      </c>
      <c r="Q7" s="130">
        <v>357900.7317190707</v>
      </c>
      <c r="R7" s="130">
        <v>544683.63173156208</v>
      </c>
      <c r="S7" s="130">
        <v>1115015.8008238885</v>
      </c>
      <c r="T7" s="131"/>
      <c r="U7" s="130">
        <v>750046.99000000022</v>
      </c>
      <c r="V7" s="130">
        <v>387849.0428586388</v>
      </c>
      <c r="W7" s="130">
        <v>228116.67100999999</v>
      </c>
      <c r="X7" s="130">
        <v>311766.88246806071</v>
      </c>
      <c r="Y7" s="130">
        <v>1677779.5863366998</v>
      </c>
      <c r="Z7" s="131"/>
      <c r="AA7" s="130">
        <v>124657</v>
      </c>
      <c r="AB7" s="130">
        <v>750897</v>
      </c>
      <c r="AC7" s="130">
        <v>278956.46927</v>
      </c>
      <c r="AD7" s="130">
        <v>359052</v>
      </c>
      <c r="AE7" s="130">
        <v>1513562.46927</v>
      </c>
      <c r="AF7" s="131"/>
      <c r="AG7" s="130">
        <v>0</v>
      </c>
      <c r="AH7" s="130">
        <v>0</v>
      </c>
      <c r="AI7" s="130">
        <v>215712</v>
      </c>
      <c r="AJ7" s="130">
        <v>433457</v>
      </c>
      <c r="AK7" s="130">
        <v>649169</v>
      </c>
      <c r="AL7" s="131"/>
      <c r="AM7" s="130">
        <v>280885</v>
      </c>
      <c r="AN7" s="130">
        <v>138601</v>
      </c>
      <c r="AO7" s="130">
        <v>460270</v>
      </c>
      <c r="AP7" s="130">
        <v>539515</v>
      </c>
      <c r="AQ7" s="130">
        <v>1419271</v>
      </c>
      <c r="AR7" s="131"/>
      <c r="AS7" s="130">
        <v>145182</v>
      </c>
      <c r="AT7" s="130">
        <v>120732</v>
      </c>
      <c r="AU7" s="130">
        <v>145204</v>
      </c>
      <c r="AV7" s="130">
        <v>157469</v>
      </c>
      <c r="AW7" s="130">
        <v>568587</v>
      </c>
      <c r="AX7" s="131"/>
      <c r="AY7" s="130">
        <v>116856</v>
      </c>
      <c r="AZ7" s="130">
        <v>271030</v>
      </c>
      <c r="BA7" s="130">
        <v>0</v>
      </c>
      <c r="BB7" s="130">
        <v>407302</v>
      </c>
      <c r="BC7" s="130">
        <v>795188</v>
      </c>
      <c r="BD7" s="131"/>
      <c r="BE7" s="130">
        <v>53853</v>
      </c>
      <c r="BF7" s="130">
        <v>0</v>
      </c>
      <c r="BG7" s="130">
        <v>0</v>
      </c>
      <c r="BH7" s="130">
        <v>227284</v>
      </c>
      <c r="BI7" s="130">
        <v>281137</v>
      </c>
      <c r="BJ7" s="131"/>
      <c r="BK7" s="130">
        <v>57191</v>
      </c>
      <c r="BL7" s="130">
        <v>107930</v>
      </c>
      <c r="BM7" s="130">
        <v>113657</v>
      </c>
      <c r="BN7" s="130">
        <v>69651</v>
      </c>
      <c r="BO7" s="130">
        <v>348429</v>
      </c>
      <c r="BP7" s="131"/>
      <c r="BQ7" s="130">
        <v>247874</v>
      </c>
      <c r="BR7" s="130">
        <v>267015</v>
      </c>
      <c r="BS7" s="130">
        <v>427958</v>
      </c>
      <c r="BT7" s="130">
        <v>319918</v>
      </c>
      <c r="BU7" s="130">
        <v>1262765</v>
      </c>
    </row>
    <row r="8" spans="1:73" x14ac:dyDescent="0.25">
      <c r="A8" s="18" t="s">
        <v>55</v>
      </c>
      <c r="B8" s="18" t="s">
        <v>255</v>
      </c>
      <c r="C8" s="105"/>
      <c r="D8" s="130">
        <v>543718.41818803013</v>
      </c>
      <c r="E8" s="130">
        <v>212124.98696517458</v>
      </c>
      <c r="F8" s="130">
        <v>146351.63082023896</v>
      </c>
      <c r="G8" s="137">
        <v>902195.03597344365</v>
      </c>
      <c r="H8" s="131"/>
      <c r="I8" s="130">
        <v>69881.786788000012</v>
      </c>
      <c r="J8" s="130">
        <v>160134.82785909751</v>
      </c>
      <c r="K8" s="130">
        <v>0</v>
      </c>
      <c r="L8" s="130">
        <v>404007.83200000005</v>
      </c>
      <c r="M8" s="130">
        <v>634024.44664709759</v>
      </c>
      <c r="N8" s="131"/>
      <c r="O8" s="130">
        <v>81085.079645371705</v>
      </c>
      <c r="P8" s="130">
        <v>0</v>
      </c>
      <c r="Q8" s="130">
        <v>256409.09941336236</v>
      </c>
      <c r="R8" s="130">
        <v>375788.55577881151</v>
      </c>
      <c r="S8" s="130">
        <v>713282.73483754555</v>
      </c>
      <c r="T8" s="131"/>
      <c r="U8" s="130">
        <v>415133.61400000018</v>
      </c>
      <c r="V8" s="130">
        <v>288944.27526836563</v>
      </c>
      <c r="W8" s="130">
        <v>79074.798113450001</v>
      </c>
      <c r="X8" s="130">
        <v>180899.46843403034</v>
      </c>
      <c r="Y8" s="130">
        <v>964052.15581584617</v>
      </c>
      <c r="Z8" s="131"/>
      <c r="AA8" s="130">
        <v>74794</v>
      </c>
      <c r="AB8" s="130">
        <v>434353</v>
      </c>
      <c r="AC8" s="130">
        <v>190476.094417316</v>
      </c>
      <c r="AD8" s="130">
        <v>168698.41200000001</v>
      </c>
      <c r="AE8" s="130">
        <v>868321.50641731604</v>
      </c>
      <c r="AF8" s="131"/>
      <c r="AG8" s="130">
        <v>0</v>
      </c>
      <c r="AH8" s="130">
        <v>0</v>
      </c>
      <c r="AI8" s="130">
        <v>137159</v>
      </c>
      <c r="AJ8" s="130">
        <v>259105</v>
      </c>
      <c r="AK8" s="130">
        <v>396264</v>
      </c>
      <c r="AL8" s="131"/>
      <c r="AM8" s="130">
        <v>171528</v>
      </c>
      <c r="AN8" s="130">
        <v>101711</v>
      </c>
      <c r="AO8" s="130">
        <v>264655</v>
      </c>
      <c r="AP8" s="130">
        <v>332286</v>
      </c>
      <c r="AQ8" s="130">
        <v>870180</v>
      </c>
      <c r="AR8" s="131"/>
      <c r="AS8" s="130">
        <v>65332</v>
      </c>
      <c r="AT8" s="130">
        <v>96586</v>
      </c>
      <c r="AU8" s="130">
        <v>106741</v>
      </c>
      <c r="AV8" s="130">
        <v>134769</v>
      </c>
      <c r="AW8" s="130">
        <v>403428</v>
      </c>
      <c r="AX8" s="131"/>
      <c r="AY8" s="130">
        <v>44639</v>
      </c>
      <c r="AZ8" s="130">
        <v>154854</v>
      </c>
      <c r="BA8" s="130">
        <v>0</v>
      </c>
      <c r="BB8" s="130">
        <v>225514</v>
      </c>
      <c r="BC8" s="130">
        <v>425007</v>
      </c>
      <c r="BD8" s="131"/>
      <c r="BE8" s="130">
        <v>37697</v>
      </c>
      <c r="BF8" s="130">
        <v>0</v>
      </c>
      <c r="BG8" s="130">
        <v>0</v>
      </c>
      <c r="BH8" s="130">
        <v>166742</v>
      </c>
      <c r="BI8" s="130">
        <v>204439</v>
      </c>
      <c r="BJ8" s="131"/>
      <c r="BK8" s="130">
        <v>40034</v>
      </c>
      <c r="BL8" s="130">
        <v>64758</v>
      </c>
      <c r="BM8" s="130">
        <v>79560</v>
      </c>
      <c r="BN8" s="130">
        <v>48756</v>
      </c>
      <c r="BO8" s="130">
        <v>233108</v>
      </c>
      <c r="BP8" s="131"/>
      <c r="BQ8" s="130">
        <v>163593</v>
      </c>
      <c r="BR8" s="130">
        <v>208456</v>
      </c>
      <c r="BS8" s="130">
        <v>325050</v>
      </c>
      <c r="BT8" s="130">
        <v>245463</v>
      </c>
      <c r="BU8" s="130">
        <v>942562</v>
      </c>
    </row>
    <row r="9" spans="1:73" x14ac:dyDescent="0.25">
      <c r="A9" s="18" t="s">
        <v>69</v>
      </c>
      <c r="B9" s="18" t="s">
        <v>256</v>
      </c>
      <c r="C9" s="105"/>
      <c r="D9" s="133">
        <f t="shared" ref="D9:F9" si="0">D8/D7</f>
        <v>0.92620079587344428</v>
      </c>
      <c r="E9" s="133">
        <f t="shared" si="0"/>
        <v>1</v>
      </c>
      <c r="F9" s="133">
        <f t="shared" si="0"/>
        <v>0.29785707626557617</v>
      </c>
      <c r="G9" s="138">
        <f>G8/G7</f>
        <v>0.69909683483891938</v>
      </c>
      <c r="H9" s="132"/>
      <c r="I9" s="133">
        <v>0.20000000000000004</v>
      </c>
      <c r="J9" s="133">
        <v>0.59874280105833799</v>
      </c>
      <c r="K9" s="133">
        <v>0</v>
      </c>
      <c r="L9" s="133">
        <v>0.8</v>
      </c>
      <c r="M9" s="133">
        <v>0.56514940402119596</v>
      </c>
      <c r="N9" s="132"/>
      <c r="O9" s="133">
        <v>0.38169999999999998</v>
      </c>
      <c r="P9" s="133">
        <v>0</v>
      </c>
      <c r="Q9" s="133">
        <v>0.72652748575497039</v>
      </c>
      <c r="R9" s="133">
        <v>0.68992077948839925</v>
      </c>
      <c r="S9" s="133">
        <v>0.63970639188296596</v>
      </c>
      <c r="T9" s="132"/>
      <c r="U9" s="133">
        <v>0.55347680816637912</v>
      </c>
      <c r="V9" s="133">
        <v>0.74499159038450569</v>
      </c>
      <c r="W9" s="133">
        <v>0.34664190812246065</v>
      </c>
      <c r="X9" s="133">
        <v>0.58023952705291837</v>
      </c>
      <c r="Y9" s="133">
        <v>0.5746000032821823</v>
      </c>
      <c r="Z9" s="132"/>
      <c r="AA9" s="133">
        <v>0.59999839559751955</v>
      </c>
      <c r="AB9" s="133">
        <v>0.5784455125003829</v>
      </c>
      <c r="AC9" s="133">
        <v>0.68281655168554467</v>
      </c>
      <c r="AD9" s="133">
        <v>0.46984395575014209</v>
      </c>
      <c r="AE9" s="133">
        <v>0.57369386731431871</v>
      </c>
      <c r="AF9" s="132"/>
      <c r="AG9" s="133" t="s">
        <v>62</v>
      </c>
      <c r="AH9" s="133" t="s">
        <v>62</v>
      </c>
      <c r="AI9" s="133">
        <v>0.63584316125203977</v>
      </c>
      <c r="AJ9" s="133">
        <v>0.59776402272889817</v>
      </c>
      <c r="AK9" s="133">
        <v>0.61041731814057665</v>
      </c>
      <c r="AL9" s="132"/>
      <c r="AM9" s="133">
        <v>0.61066984709044625</v>
      </c>
      <c r="AN9" s="133">
        <v>0.73384030418250945</v>
      </c>
      <c r="AO9" s="133">
        <v>0.57499945684055009</v>
      </c>
      <c r="AP9" s="133">
        <v>0.61589761174388102</v>
      </c>
      <c r="AQ9" s="133">
        <v>0.61311757937701816</v>
      </c>
      <c r="AR9" s="132"/>
      <c r="AS9" s="133">
        <v>0.45000068879062144</v>
      </c>
      <c r="AT9" s="133">
        <v>0.80000331312328132</v>
      </c>
      <c r="AU9" s="133">
        <v>0.73511060301369113</v>
      </c>
      <c r="AV9" s="133">
        <v>0.85584464243755909</v>
      </c>
      <c r="AW9" s="133">
        <v>0.70952730189047586</v>
      </c>
      <c r="AX9" s="132"/>
      <c r="AY9" s="133">
        <v>0.38200006846032725</v>
      </c>
      <c r="AZ9" s="133">
        <v>0.57135372467992473</v>
      </c>
      <c r="BA9" s="133" t="s">
        <v>62</v>
      </c>
      <c r="BB9" s="133">
        <v>0.5536776151356978</v>
      </c>
      <c r="BC9" s="133">
        <v>0.53447360875667138</v>
      </c>
      <c r="BD9" s="132"/>
      <c r="BE9" s="133">
        <v>0.69999814309323527</v>
      </c>
      <c r="BF9" s="133" t="s">
        <v>62</v>
      </c>
      <c r="BG9" s="133" t="s">
        <v>62</v>
      </c>
      <c r="BH9" s="133">
        <v>0.73362841203076323</v>
      </c>
      <c r="BI9" s="133">
        <v>0.7271863895538474</v>
      </c>
      <c r="BJ9" s="132"/>
      <c r="BK9" s="133">
        <v>0.7000052455805984</v>
      </c>
      <c r="BL9" s="133">
        <v>0.6</v>
      </c>
      <c r="BM9" s="133">
        <v>0.70000087984022097</v>
      </c>
      <c r="BN9" s="133">
        <v>0.70000430718869788</v>
      </c>
      <c r="BO9" s="133">
        <v>0.66902582735650595</v>
      </c>
      <c r="BP9" s="132"/>
      <c r="BQ9" s="133">
        <v>0.65998450825822796</v>
      </c>
      <c r="BR9" s="133">
        <v>0.78069022339568939</v>
      </c>
      <c r="BS9" s="133">
        <v>0.7595371508419051</v>
      </c>
      <c r="BT9" s="133">
        <v>0.76726848754993471</v>
      </c>
      <c r="BU9" s="133">
        <v>0.7464270865917253</v>
      </c>
    </row>
    <row r="10" spans="1:73" x14ac:dyDescent="0.25">
      <c r="C10" s="105"/>
      <c r="D10" s="125"/>
      <c r="E10" s="125"/>
      <c r="F10" s="125"/>
      <c r="G10" s="125"/>
      <c r="H10" s="105"/>
      <c r="I10" s="125"/>
      <c r="J10" s="125"/>
      <c r="K10" s="125"/>
      <c r="L10" s="125"/>
      <c r="M10" s="125"/>
      <c r="N10" s="105"/>
      <c r="O10" s="125"/>
      <c r="P10" s="125"/>
      <c r="Q10" s="125"/>
      <c r="R10" s="125"/>
      <c r="S10" s="125"/>
      <c r="T10" s="105"/>
      <c r="U10" s="125"/>
      <c r="V10" s="125"/>
      <c r="W10" s="125"/>
      <c r="X10" s="125"/>
      <c r="Y10" s="125"/>
      <c r="Z10" s="105"/>
      <c r="AA10" s="125"/>
      <c r="AB10" s="125"/>
      <c r="AC10" s="125"/>
      <c r="AD10" s="125"/>
      <c r="AE10" s="125"/>
      <c r="AF10" s="105"/>
      <c r="AG10" s="125"/>
      <c r="AH10" s="125"/>
      <c r="AI10" s="125"/>
      <c r="AJ10" s="125"/>
      <c r="AK10" s="125"/>
      <c r="AL10" s="105"/>
      <c r="AM10" s="125"/>
      <c r="AN10" s="125"/>
      <c r="AO10" s="125"/>
      <c r="AP10" s="125"/>
      <c r="AQ10" s="125"/>
      <c r="AR10" s="105"/>
      <c r="AS10" s="125"/>
      <c r="AT10" s="125"/>
      <c r="AU10" s="125"/>
      <c r="AV10" s="125"/>
      <c r="AW10" s="125"/>
      <c r="AX10" s="105"/>
      <c r="AY10" s="125"/>
      <c r="AZ10" s="125"/>
      <c r="BA10" s="125"/>
      <c r="BB10" s="125"/>
      <c r="BC10" s="125"/>
      <c r="BD10" s="105"/>
      <c r="BE10" s="125"/>
      <c r="BF10" s="125"/>
      <c r="BG10" s="125"/>
      <c r="BH10" s="125"/>
      <c r="BI10" s="125"/>
      <c r="BJ10" s="105"/>
      <c r="BK10" s="125"/>
      <c r="BL10" s="125"/>
      <c r="BM10" s="125"/>
      <c r="BN10" s="125"/>
      <c r="BO10" s="125"/>
      <c r="BP10" s="105"/>
      <c r="BQ10" s="125"/>
      <c r="BR10" s="125"/>
      <c r="BS10" s="125"/>
      <c r="BT10" s="125"/>
      <c r="BU10" s="125"/>
    </row>
    <row r="11" spans="1:73" x14ac:dyDescent="0.25">
      <c r="A11" s="129" t="s">
        <v>56</v>
      </c>
      <c r="B11" s="129" t="s">
        <v>257</v>
      </c>
      <c r="C11" s="105"/>
      <c r="D11" s="129"/>
      <c r="E11" s="129"/>
      <c r="F11" s="129"/>
      <c r="G11" s="129"/>
      <c r="H11" s="105"/>
      <c r="I11" s="129"/>
      <c r="J11" s="129"/>
      <c r="K11" s="129"/>
      <c r="L11" s="129"/>
      <c r="M11" s="129"/>
      <c r="N11" s="105"/>
      <c r="O11" s="129"/>
      <c r="P11" s="129"/>
      <c r="Q11" s="129"/>
      <c r="R11" s="129"/>
      <c r="S11" s="129"/>
      <c r="T11" s="105"/>
      <c r="U11" s="129"/>
      <c r="V11" s="129"/>
      <c r="W11" s="129"/>
      <c r="X11" s="129"/>
      <c r="Y11" s="129"/>
      <c r="Z11" s="105"/>
      <c r="AA11" s="129"/>
      <c r="AB11" s="129"/>
      <c r="AC11" s="129"/>
      <c r="AD11" s="129"/>
      <c r="AE11" s="129"/>
      <c r="AF11" s="105"/>
      <c r="AG11" s="129"/>
      <c r="AH11" s="129"/>
      <c r="AI11" s="129"/>
      <c r="AJ11" s="129"/>
      <c r="AK11" s="129"/>
      <c r="AL11" s="105"/>
      <c r="AM11" s="129"/>
      <c r="AN11" s="129"/>
      <c r="AO11" s="129"/>
      <c r="AP11" s="129"/>
      <c r="AQ11" s="129"/>
      <c r="AR11" s="105"/>
      <c r="AS11" s="129"/>
      <c r="AT11" s="129"/>
      <c r="AU11" s="129"/>
      <c r="AV11" s="129"/>
      <c r="AW11" s="129"/>
      <c r="AX11" s="105"/>
      <c r="AY11" s="129"/>
      <c r="AZ11" s="129"/>
      <c r="BA11" s="129"/>
      <c r="BB11" s="129"/>
      <c r="BC11" s="129"/>
      <c r="BD11" s="105"/>
      <c r="BE11" s="129"/>
      <c r="BF11" s="129"/>
      <c r="BG11" s="129"/>
      <c r="BH11" s="129"/>
      <c r="BI11" s="129"/>
      <c r="BJ11" s="105"/>
      <c r="BK11" s="129"/>
      <c r="BL11" s="129"/>
      <c r="BM11" s="129"/>
      <c r="BN11" s="129"/>
      <c r="BO11" s="129"/>
      <c r="BP11" s="105"/>
      <c r="BQ11" s="129"/>
      <c r="BR11" s="129"/>
      <c r="BS11" s="129"/>
      <c r="BT11" s="129"/>
      <c r="BU11" s="129"/>
    </row>
    <row r="12" spans="1:73" x14ac:dyDescent="0.25">
      <c r="A12" s="18" t="s">
        <v>57</v>
      </c>
      <c r="B12" s="18" t="s">
        <v>258</v>
      </c>
      <c r="C12" s="105"/>
      <c r="D12" s="130">
        <v>478813.65634999995</v>
      </c>
      <c r="E12" s="130">
        <v>467039.90312000003</v>
      </c>
      <c r="F12" s="130">
        <v>618580.34768000012</v>
      </c>
      <c r="G12" s="137">
        <v>1564433.9071500001</v>
      </c>
      <c r="H12" s="131"/>
      <c r="I12" s="130">
        <v>443346.60093000007</v>
      </c>
      <c r="J12" s="130">
        <v>531959.12583000003</v>
      </c>
      <c r="K12" s="130">
        <v>494034.01795000001</v>
      </c>
      <c r="L12" s="130">
        <v>574502.38173999998</v>
      </c>
      <c r="M12" s="130">
        <v>2043842.1264499999</v>
      </c>
      <c r="N12" s="131"/>
      <c r="O12" s="130">
        <v>353693.76184789994</v>
      </c>
      <c r="P12" s="130">
        <v>366956.19983439997</v>
      </c>
      <c r="Q12" s="130">
        <v>394748.12888009998</v>
      </c>
      <c r="R12" s="130">
        <v>426007.00328479998</v>
      </c>
      <c r="S12" s="130">
        <v>1541405.0938471998</v>
      </c>
      <c r="T12" s="131"/>
      <c r="U12" s="130">
        <v>325474.00490409991</v>
      </c>
      <c r="V12" s="130">
        <v>374018.68868690007</v>
      </c>
      <c r="W12" s="130">
        <v>469658.35957070003</v>
      </c>
      <c r="X12" s="130">
        <v>268216.07327680005</v>
      </c>
      <c r="Y12" s="130">
        <v>1437367.1264385001</v>
      </c>
      <c r="Z12" s="131"/>
      <c r="AA12" s="130">
        <v>321738</v>
      </c>
      <c r="AB12" s="130">
        <v>468173</v>
      </c>
      <c r="AC12" s="130">
        <v>420531.06782229996</v>
      </c>
      <c r="AD12" s="130">
        <v>258259.03042709996</v>
      </c>
      <c r="AE12" s="130">
        <v>1468701.0982493998</v>
      </c>
      <c r="AF12" s="131"/>
      <c r="AG12" s="130">
        <v>351314</v>
      </c>
      <c r="AH12" s="130">
        <v>219420</v>
      </c>
      <c r="AI12" s="130">
        <v>465946</v>
      </c>
      <c r="AJ12" s="130">
        <v>408983</v>
      </c>
      <c r="AK12" s="130">
        <v>1445663</v>
      </c>
      <c r="AL12" s="131"/>
      <c r="AM12" s="130">
        <v>300069</v>
      </c>
      <c r="AN12" s="130">
        <v>400275</v>
      </c>
      <c r="AO12" s="130">
        <v>342106</v>
      </c>
      <c r="AP12" s="130">
        <v>689922</v>
      </c>
      <c r="AQ12" s="130">
        <v>1732372</v>
      </c>
      <c r="AR12" s="131"/>
      <c r="AS12" s="130">
        <v>266504</v>
      </c>
      <c r="AT12" s="130">
        <v>345445</v>
      </c>
      <c r="AU12" s="130">
        <v>331278</v>
      </c>
      <c r="AV12" s="130">
        <v>295350</v>
      </c>
      <c r="AW12" s="130">
        <v>1238577</v>
      </c>
      <c r="AX12" s="131"/>
      <c r="AY12" s="130">
        <v>261502</v>
      </c>
      <c r="AZ12" s="130">
        <v>332739</v>
      </c>
      <c r="BA12" s="130">
        <v>213236</v>
      </c>
      <c r="BB12" s="130">
        <v>340858</v>
      </c>
      <c r="BC12" s="130">
        <v>1148335</v>
      </c>
      <c r="BD12" s="131"/>
      <c r="BE12" s="130">
        <v>264577</v>
      </c>
      <c r="BF12" s="130">
        <v>214056</v>
      </c>
      <c r="BG12" s="130">
        <v>145712</v>
      </c>
      <c r="BH12" s="130">
        <v>265756</v>
      </c>
      <c r="BI12" s="130">
        <v>890101</v>
      </c>
      <c r="BJ12" s="131"/>
      <c r="BK12" s="130">
        <v>225963</v>
      </c>
      <c r="BL12" s="130">
        <v>243509</v>
      </c>
      <c r="BM12" s="130">
        <v>226089</v>
      </c>
      <c r="BN12" s="130">
        <v>269165</v>
      </c>
      <c r="BO12" s="130">
        <v>964726</v>
      </c>
      <c r="BP12" s="131"/>
      <c r="BQ12" s="130">
        <v>412357</v>
      </c>
      <c r="BR12" s="130">
        <v>239541</v>
      </c>
      <c r="BS12" s="130">
        <v>380756</v>
      </c>
      <c r="BT12" s="130">
        <v>364167</v>
      </c>
      <c r="BU12" s="130">
        <v>1396821</v>
      </c>
    </row>
    <row r="13" spans="1:73" x14ac:dyDescent="0.25">
      <c r="A13" s="18" t="s">
        <v>58</v>
      </c>
      <c r="B13" s="18" t="s">
        <v>259</v>
      </c>
      <c r="C13" s="105"/>
      <c r="D13" s="130">
        <v>315083.99408345</v>
      </c>
      <c r="E13" s="130">
        <v>277878.72630000999</v>
      </c>
      <c r="F13" s="130">
        <v>273203.58173068007</v>
      </c>
      <c r="G13" s="137">
        <v>866166.30211414001</v>
      </c>
      <c r="H13" s="131"/>
      <c r="I13" s="130">
        <v>224270.644242165</v>
      </c>
      <c r="J13" s="130">
        <v>284545.6521335665</v>
      </c>
      <c r="K13" s="130">
        <v>276445.68818941998</v>
      </c>
      <c r="L13" s="130">
        <v>370771.47022855002</v>
      </c>
      <c r="M13" s="130">
        <v>1156033.4547937014</v>
      </c>
      <c r="N13" s="131"/>
      <c r="O13" s="130">
        <v>222790.55829489583</v>
      </c>
      <c r="P13" s="130">
        <v>221728.55556285082</v>
      </c>
      <c r="Q13" s="130">
        <v>247225.3002096577</v>
      </c>
      <c r="R13" s="130">
        <v>257729.88150644759</v>
      </c>
      <c r="S13" s="130">
        <v>949474.29557385191</v>
      </c>
      <c r="T13" s="131"/>
      <c r="U13" s="130">
        <v>189705.32713138266</v>
      </c>
      <c r="V13" s="130">
        <v>247599.14037356307</v>
      </c>
      <c r="W13" s="130">
        <v>256572.41952126607</v>
      </c>
      <c r="X13" s="130">
        <v>178253.82099110523</v>
      </c>
      <c r="Y13" s="130">
        <v>872130.70801731688</v>
      </c>
      <c r="Z13" s="131"/>
      <c r="AA13" s="130">
        <v>204771</v>
      </c>
      <c r="AB13" s="130">
        <v>335632</v>
      </c>
      <c r="AC13" s="130">
        <v>267710.06933154096</v>
      </c>
      <c r="AD13" s="130">
        <v>164125.52775943905</v>
      </c>
      <c r="AE13" s="130">
        <v>972238.59709098004</v>
      </c>
      <c r="AF13" s="131"/>
      <c r="AG13" s="130">
        <v>242308</v>
      </c>
      <c r="AH13" s="130">
        <v>154639</v>
      </c>
      <c r="AI13" s="130">
        <v>308782</v>
      </c>
      <c r="AJ13" s="130">
        <v>249665</v>
      </c>
      <c r="AK13" s="130">
        <v>955394</v>
      </c>
      <c r="AL13" s="131"/>
      <c r="AM13" s="130">
        <v>220048</v>
      </c>
      <c r="AN13" s="130">
        <v>301848</v>
      </c>
      <c r="AO13" s="130">
        <v>241078</v>
      </c>
      <c r="AP13" s="130">
        <v>479541</v>
      </c>
      <c r="AQ13" s="130">
        <v>1242515</v>
      </c>
      <c r="AR13" s="131"/>
      <c r="AS13" s="130">
        <v>173143</v>
      </c>
      <c r="AT13" s="130">
        <v>256811</v>
      </c>
      <c r="AU13" s="130">
        <v>235671</v>
      </c>
      <c r="AV13" s="130">
        <v>237253</v>
      </c>
      <c r="AW13" s="130">
        <v>902878</v>
      </c>
      <c r="AX13" s="131"/>
      <c r="AY13" s="130">
        <v>203408</v>
      </c>
      <c r="AZ13" s="130">
        <v>215378</v>
      </c>
      <c r="BA13" s="130">
        <v>164738</v>
      </c>
      <c r="BB13" s="130">
        <v>236841</v>
      </c>
      <c r="BC13" s="130">
        <v>820365</v>
      </c>
      <c r="BD13" s="131"/>
      <c r="BE13" s="130">
        <v>206651</v>
      </c>
      <c r="BF13" s="130">
        <v>160419</v>
      </c>
      <c r="BG13" s="130">
        <v>113359</v>
      </c>
      <c r="BH13" s="130">
        <v>207124</v>
      </c>
      <c r="BI13" s="130">
        <v>687553</v>
      </c>
      <c r="BJ13" s="131"/>
      <c r="BK13" s="130">
        <v>173625</v>
      </c>
      <c r="BL13" s="130">
        <v>181858</v>
      </c>
      <c r="BM13" s="130">
        <v>166119</v>
      </c>
      <c r="BN13" s="130">
        <v>206260</v>
      </c>
      <c r="BO13" s="130">
        <v>727862</v>
      </c>
      <c r="BP13" s="131"/>
      <c r="BQ13" s="130">
        <v>297019</v>
      </c>
      <c r="BR13" s="130">
        <v>177456</v>
      </c>
      <c r="BS13" s="130">
        <v>266461</v>
      </c>
      <c r="BT13" s="130">
        <v>274160</v>
      </c>
      <c r="BU13" s="130">
        <v>1015096</v>
      </c>
    </row>
    <row r="14" spans="1:73" x14ac:dyDescent="0.25">
      <c r="A14" s="18" t="s">
        <v>69</v>
      </c>
      <c r="B14" s="18" t="s">
        <v>256</v>
      </c>
      <c r="C14" s="105"/>
      <c r="D14" s="133">
        <f>D13/D12</f>
        <v>0.65805139411715541</v>
      </c>
      <c r="E14" s="133">
        <f t="shared" ref="E14:G14" si="1">E13/E12</f>
        <v>0.59497855417422985</v>
      </c>
      <c r="F14" s="133">
        <f t="shared" si="1"/>
        <v>0.44166223960288492</v>
      </c>
      <c r="G14" s="138">
        <f t="shared" si="1"/>
        <v>0.55366116660822973</v>
      </c>
      <c r="H14" s="132"/>
      <c r="I14" s="133">
        <v>0.50585849484740963</v>
      </c>
      <c r="J14" s="133">
        <v>0.53490134545506363</v>
      </c>
      <c r="K14" s="133">
        <v>0.53490134545506363</v>
      </c>
      <c r="L14" s="133">
        <v>0.64537847363764012</v>
      </c>
      <c r="M14" s="133">
        <v>0.56561778418847086</v>
      </c>
      <c r="N14" s="132"/>
      <c r="O14" s="133">
        <v>0.62989677038947378</v>
      </c>
      <c r="P14" s="133">
        <v>0.60423711511867761</v>
      </c>
      <c r="Q14" s="133">
        <v>0.62628618636150502</v>
      </c>
      <c r="R14" s="133">
        <v>0.60498977603461257</v>
      </c>
      <c r="S14" s="133">
        <v>0.61597973132686024</v>
      </c>
      <c r="T14" s="132"/>
      <c r="U14" s="133">
        <v>0.58285861320101073</v>
      </c>
      <c r="V14" s="133">
        <v>0.66199670728441651</v>
      </c>
      <c r="W14" s="133">
        <v>0.54629586441470113</v>
      </c>
      <c r="X14" s="133">
        <v>0.58023952705291837</v>
      </c>
      <c r="Y14" s="133">
        <v>0.60675570769332765</v>
      </c>
      <c r="Z14" s="132"/>
      <c r="AA14" s="133">
        <v>0.6364526415903623</v>
      </c>
      <c r="AB14" s="133">
        <v>0.71689738622261434</v>
      </c>
      <c r="AC14" s="133">
        <v>0.63659997992030593</v>
      </c>
      <c r="AD14" s="133">
        <v>0.63550741086580342</v>
      </c>
      <c r="AE14" s="133">
        <v>0.66197172334781251</v>
      </c>
      <c r="AF14" s="132"/>
      <c r="AG14" s="133">
        <v>0.68971916860700111</v>
      </c>
      <c r="AH14" s="133">
        <v>0.70476255582900371</v>
      </c>
      <c r="AI14" s="133">
        <v>0.6626991110557876</v>
      </c>
      <c r="AJ14" s="133">
        <v>0.61045324622294816</v>
      </c>
      <c r="AK14" s="133">
        <v>0.6608690960479725</v>
      </c>
      <c r="AL14" s="132"/>
      <c r="AM14" s="133">
        <v>0.7333246686595416</v>
      </c>
      <c r="AN14" s="133">
        <v>0.75410155518081323</v>
      </c>
      <c r="AO14" s="133">
        <v>0.70468802067195546</v>
      </c>
      <c r="AP14" s="133">
        <v>0.69506552914677311</v>
      </c>
      <c r="AQ14" s="133">
        <v>0.71723336558198814</v>
      </c>
      <c r="AR14" s="132"/>
      <c r="AS14" s="133">
        <v>0.64968255635937922</v>
      </c>
      <c r="AT14" s="133">
        <v>0.74342080504856056</v>
      </c>
      <c r="AU14" s="133">
        <v>0.71139948925071994</v>
      </c>
      <c r="AV14" s="133">
        <v>0.803294396478754</v>
      </c>
      <c r="AW14" s="133">
        <v>0.72896396429127941</v>
      </c>
      <c r="AX14" s="132"/>
      <c r="AY14" s="133">
        <v>0.7778449113199899</v>
      </c>
      <c r="AZ14" s="133">
        <v>0.64728811470852532</v>
      </c>
      <c r="BA14" s="133">
        <v>0.77256185634695829</v>
      </c>
      <c r="BB14" s="133">
        <v>0.69483773301492113</v>
      </c>
      <c r="BC14" s="133">
        <v>0.71439518955705439</v>
      </c>
      <c r="BD14" s="132"/>
      <c r="BE14" s="133">
        <v>0.78106184588985439</v>
      </c>
      <c r="BF14" s="133">
        <v>0.74942538401166048</v>
      </c>
      <c r="BG14" s="133">
        <v>0.77796612495882289</v>
      </c>
      <c r="BH14" s="133">
        <v>0.77937657098993063</v>
      </c>
      <c r="BI14" s="133">
        <v>0.7724438013214231</v>
      </c>
      <c r="BJ14" s="132"/>
      <c r="BK14" s="133">
        <v>0.76837800878904949</v>
      </c>
      <c r="BL14" s="133">
        <v>0.74682249937373979</v>
      </c>
      <c r="BM14" s="133">
        <v>0.73475047437071239</v>
      </c>
      <c r="BN14" s="133">
        <v>0.76629576653725406</v>
      </c>
      <c r="BO14" s="133">
        <v>0.75447536398936066</v>
      </c>
      <c r="BP14" s="132"/>
      <c r="BQ14" s="133">
        <v>0.7202957631372815</v>
      </c>
      <c r="BR14" s="133">
        <v>0.74081681215324313</v>
      </c>
      <c r="BS14" s="133">
        <v>0.69982088266501385</v>
      </c>
      <c r="BT14" s="133">
        <v>0.75284141616346345</v>
      </c>
      <c r="BU14" s="133">
        <v>0.72671874205785847</v>
      </c>
    </row>
    <row r="15" spans="1:73" x14ac:dyDescent="0.25">
      <c r="A15" s="18" t="s">
        <v>59</v>
      </c>
      <c r="B15" s="18" t="s">
        <v>260</v>
      </c>
      <c r="C15" s="105"/>
      <c r="D15" s="130">
        <v>1616885.963989778</v>
      </c>
      <c r="E15" s="130">
        <v>1385647.9364066336</v>
      </c>
      <c r="F15" s="130">
        <v>1330592.7324214079</v>
      </c>
      <c r="G15" s="137">
        <v>1616885.963989778</v>
      </c>
      <c r="H15" s="131"/>
      <c r="I15" s="130">
        <v>1513147.8002872956</v>
      </c>
      <c r="J15" s="130">
        <v>1468369.4237578057</v>
      </c>
      <c r="K15" s="130">
        <v>1296865.6978544958</v>
      </c>
      <c r="L15" s="130">
        <v>1408716.6002569969</v>
      </c>
      <c r="M15" s="130">
        <v>1408716.6002569969</v>
      </c>
      <c r="N15" s="131"/>
      <c r="O15" s="130">
        <v>1856738.2696152234</v>
      </c>
      <c r="P15" s="130">
        <v>1650992.2490268208</v>
      </c>
      <c r="Q15" s="130">
        <v>1690693.7855887781</v>
      </c>
      <c r="R15" s="130">
        <v>1714926.2433329527</v>
      </c>
      <c r="S15" s="130">
        <v>1714926.2433329527</v>
      </c>
      <c r="T15" s="131"/>
      <c r="U15" s="130">
        <v>1991655.3235884744</v>
      </c>
      <c r="V15" s="130">
        <v>2161560.316598061</v>
      </c>
      <c r="W15" s="130">
        <v>2063140.5382498817</v>
      </c>
      <c r="X15" s="130">
        <v>2009707.0174083074</v>
      </c>
      <c r="Y15" s="130">
        <v>2009707.0174083074</v>
      </c>
      <c r="Z15" s="131"/>
      <c r="AA15" s="130">
        <v>1462711</v>
      </c>
      <c r="AB15" s="130">
        <v>1707052</v>
      </c>
      <c r="AC15" s="130">
        <v>1679545.4463926514</v>
      </c>
      <c r="AD15" s="130">
        <v>1748228.4735419238</v>
      </c>
      <c r="AE15" s="130">
        <v>1748228.4735419238</v>
      </c>
      <c r="AF15" s="131"/>
      <c r="AG15" s="130">
        <v>1805799</v>
      </c>
      <c r="AH15" s="130">
        <v>1681265</v>
      </c>
      <c r="AI15" s="130">
        <v>1556590</v>
      </c>
      <c r="AJ15" s="130">
        <v>1611619</v>
      </c>
      <c r="AK15" s="130">
        <v>1611619</v>
      </c>
      <c r="AL15" s="131"/>
      <c r="AM15" s="130">
        <v>2087328</v>
      </c>
      <c r="AN15" s="130">
        <v>2025691</v>
      </c>
      <c r="AO15" s="130">
        <v>1977348</v>
      </c>
      <c r="AP15" s="130">
        <v>1987034</v>
      </c>
      <c r="AQ15" s="130">
        <v>1987034</v>
      </c>
      <c r="AR15" s="131"/>
      <c r="AS15" s="130">
        <v>1963846</v>
      </c>
      <c r="AT15" s="130">
        <v>1963172</v>
      </c>
      <c r="AU15" s="130">
        <v>2031783</v>
      </c>
      <c r="AV15" s="130">
        <v>2075883</v>
      </c>
      <c r="AW15" s="130">
        <v>2075883</v>
      </c>
      <c r="AX15" s="131"/>
      <c r="AY15" s="130">
        <v>1823990</v>
      </c>
      <c r="AZ15" s="130">
        <v>1786346</v>
      </c>
      <c r="BA15" s="130">
        <v>1742440</v>
      </c>
      <c r="BB15" s="130">
        <v>1942184</v>
      </c>
      <c r="BC15" s="130">
        <v>1942184</v>
      </c>
      <c r="BD15" s="131"/>
      <c r="BE15" s="130">
        <v>1956317</v>
      </c>
      <c r="BF15" s="130">
        <v>1849435</v>
      </c>
      <c r="BG15" s="130">
        <v>1925920</v>
      </c>
      <c r="BH15" s="130">
        <v>1862013</v>
      </c>
      <c r="BI15" s="130">
        <v>1862013</v>
      </c>
      <c r="BJ15" s="131"/>
      <c r="BK15" s="130">
        <v>2423173</v>
      </c>
      <c r="BL15" s="130">
        <v>2426036</v>
      </c>
      <c r="BM15" s="130">
        <v>2384224</v>
      </c>
      <c r="BN15" s="130">
        <v>2303828</v>
      </c>
      <c r="BO15" s="130">
        <v>2303828</v>
      </c>
      <c r="BP15" s="131"/>
      <c r="BQ15" s="130">
        <v>2007867</v>
      </c>
      <c r="BR15" s="130">
        <v>2151304</v>
      </c>
      <c r="BS15" s="130">
        <v>2373079</v>
      </c>
      <c r="BT15" s="130">
        <v>2426844</v>
      </c>
      <c r="BU15" s="130">
        <v>2426844</v>
      </c>
    </row>
    <row r="16" spans="1:73" x14ac:dyDescent="0.25">
      <c r="C16" s="105"/>
      <c r="D16" s="125"/>
      <c r="E16" s="125"/>
      <c r="F16" s="125"/>
      <c r="G16" s="125"/>
      <c r="H16" s="105"/>
      <c r="I16" s="125"/>
      <c r="J16" s="125"/>
      <c r="K16" s="125"/>
      <c r="L16" s="125"/>
      <c r="M16" s="125"/>
      <c r="N16" s="105"/>
      <c r="O16" s="125"/>
      <c r="P16" s="125"/>
      <c r="Q16" s="125"/>
      <c r="R16" s="125"/>
      <c r="S16" s="125"/>
      <c r="T16" s="105"/>
      <c r="U16" s="125"/>
      <c r="V16" s="125"/>
      <c r="W16" s="125"/>
      <c r="X16" s="125"/>
      <c r="Y16" s="125"/>
      <c r="Z16" s="105"/>
      <c r="AA16" s="125"/>
      <c r="AB16" s="125"/>
      <c r="AC16" s="125"/>
      <c r="AD16" s="125"/>
      <c r="AE16" s="125"/>
      <c r="AF16" s="105"/>
      <c r="AG16" s="125"/>
      <c r="AH16" s="125"/>
      <c r="AI16" s="125"/>
      <c r="AJ16" s="125"/>
      <c r="AK16" s="125"/>
      <c r="AL16" s="105"/>
      <c r="AM16" s="125"/>
      <c r="AN16" s="125"/>
      <c r="AO16" s="125"/>
      <c r="AP16" s="125"/>
      <c r="AQ16" s="125"/>
      <c r="AR16" s="105"/>
      <c r="AS16" s="125"/>
      <c r="AT16" s="125"/>
      <c r="AU16" s="125"/>
      <c r="AV16" s="125"/>
      <c r="AW16" s="125"/>
      <c r="AX16" s="105"/>
      <c r="AY16" s="125"/>
      <c r="AZ16" s="125"/>
      <c r="BA16" s="125"/>
      <c r="BB16" s="125"/>
      <c r="BC16" s="125"/>
      <c r="BD16" s="105"/>
      <c r="BE16" s="125"/>
      <c r="BF16" s="125"/>
      <c r="BG16" s="125"/>
      <c r="BH16" s="125"/>
      <c r="BI16" s="125"/>
      <c r="BJ16" s="105"/>
      <c r="BK16" s="125"/>
      <c r="BL16" s="125"/>
      <c r="BM16" s="125"/>
      <c r="BN16" s="125"/>
      <c r="BO16" s="125"/>
      <c r="BP16" s="105"/>
      <c r="BQ16" s="125"/>
      <c r="BR16" s="125"/>
      <c r="BS16" s="125"/>
      <c r="BT16" s="125"/>
      <c r="BU16" s="125"/>
    </row>
    <row r="17" spans="1:73" x14ac:dyDescent="0.25">
      <c r="A17" s="129" t="s">
        <v>60</v>
      </c>
      <c r="B17" s="129" t="s">
        <v>261</v>
      </c>
      <c r="C17" s="105"/>
      <c r="D17" s="129"/>
      <c r="E17" s="129"/>
      <c r="F17" s="129"/>
      <c r="G17" s="129"/>
      <c r="H17" s="105"/>
      <c r="I17" s="129"/>
      <c r="J17" s="129"/>
      <c r="K17" s="129"/>
      <c r="L17" s="129"/>
      <c r="M17" s="129"/>
      <c r="N17" s="105"/>
      <c r="O17" s="129"/>
      <c r="P17" s="129"/>
      <c r="Q17" s="129"/>
      <c r="R17" s="129"/>
      <c r="S17" s="129"/>
      <c r="T17" s="105"/>
      <c r="U17" s="129"/>
      <c r="V17" s="129"/>
      <c r="W17" s="129"/>
      <c r="X17" s="129"/>
      <c r="Y17" s="129"/>
      <c r="Z17" s="105"/>
      <c r="AA17" s="129"/>
      <c r="AB17" s="129"/>
      <c r="AC17" s="129"/>
      <c r="AD17" s="129"/>
      <c r="AE17" s="129"/>
      <c r="AF17" s="105"/>
      <c r="AG17" s="129"/>
      <c r="AH17" s="129"/>
      <c r="AI17" s="129"/>
      <c r="AJ17" s="129"/>
      <c r="AK17" s="129"/>
      <c r="AL17" s="105"/>
      <c r="AM17" s="129"/>
      <c r="AN17" s="129"/>
      <c r="AO17" s="129"/>
      <c r="AP17" s="129"/>
      <c r="AQ17" s="129"/>
      <c r="AR17" s="105"/>
      <c r="AS17" s="129"/>
      <c r="AT17" s="129"/>
      <c r="AU17" s="129"/>
      <c r="AV17" s="129"/>
      <c r="AW17" s="129"/>
      <c r="AX17" s="105"/>
      <c r="AY17" s="129"/>
      <c r="AZ17" s="129"/>
      <c r="BA17" s="129"/>
      <c r="BB17" s="129"/>
      <c r="BC17" s="129"/>
      <c r="BD17" s="105"/>
      <c r="BE17" s="129"/>
      <c r="BF17" s="129"/>
      <c r="BG17" s="129"/>
      <c r="BH17" s="129"/>
      <c r="BI17" s="129"/>
      <c r="BJ17" s="105"/>
      <c r="BK17" s="129"/>
      <c r="BL17" s="129"/>
      <c r="BM17" s="129"/>
      <c r="BN17" s="129"/>
      <c r="BO17" s="129"/>
      <c r="BP17" s="105"/>
      <c r="BQ17" s="129"/>
      <c r="BR17" s="129"/>
      <c r="BS17" s="129"/>
      <c r="BT17" s="129"/>
      <c r="BU17" s="129"/>
    </row>
    <row r="18" spans="1:73" x14ac:dyDescent="0.25">
      <c r="A18" s="18" t="s">
        <v>70</v>
      </c>
      <c r="B18" s="18" t="s">
        <v>254</v>
      </c>
      <c r="C18" s="105"/>
      <c r="D18" s="130">
        <v>730936.64245430264</v>
      </c>
      <c r="E18" s="130">
        <v>399179.82385000004</v>
      </c>
      <c r="F18" s="130">
        <v>597254</v>
      </c>
      <c r="G18" s="137">
        <v>1727370.4663043027</v>
      </c>
      <c r="H18" s="131"/>
      <c r="I18" s="130">
        <v>937800.08000000007</v>
      </c>
      <c r="J18" s="130">
        <v>403272.58835870831</v>
      </c>
      <c r="K18" s="130">
        <v>448854.02558000002</v>
      </c>
      <c r="L18" s="130">
        <v>102008</v>
      </c>
      <c r="M18" s="130">
        <v>1870623.6939387084</v>
      </c>
      <c r="N18" s="131"/>
      <c r="O18" s="130">
        <v>345952</v>
      </c>
      <c r="P18" s="130">
        <v>0</v>
      </c>
      <c r="Q18" s="130">
        <v>453434</v>
      </c>
      <c r="R18" s="130">
        <v>268969</v>
      </c>
      <c r="S18" s="130">
        <v>268969</v>
      </c>
      <c r="T18" s="131"/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1"/>
      <c r="AA18" s="130">
        <v>85348</v>
      </c>
      <c r="AB18" s="130">
        <v>627412</v>
      </c>
      <c r="AC18" s="130">
        <v>298990.44</v>
      </c>
      <c r="AD18" s="130">
        <v>257442.6</v>
      </c>
      <c r="AE18" s="130">
        <v>1269193.04</v>
      </c>
      <c r="AF18" s="131"/>
      <c r="AG18" s="130">
        <v>405419</v>
      </c>
      <c r="AH18" s="130">
        <v>139465</v>
      </c>
      <c r="AI18" s="130">
        <v>131565</v>
      </c>
      <c r="AJ18" s="130">
        <v>205531</v>
      </c>
      <c r="AK18" s="130">
        <v>881980</v>
      </c>
      <c r="AL18" s="131"/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1"/>
      <c r="AS18" s="130">
        <v>52997</v>
      </c>
      <c r="AT18" s="130">
        <v>177099</v>
      </c>
      <c r="AU18" s="130">
        <v>496729</v>
      </c>
      <c r="AV18" s="130">
        <v>217744</v>
      </c>
      <c r="AW18" s="130">
        <v>944569</v>
      </c>
      <c r="AX18" s="131"/>
      <c r="AY18" s="130">
        <v>519727</v>
      </c>
      <c r="AZ18" s="130">
        <v>562256</v>
      </c>
      <c r="BA18" s="130">
        <v>543577</v>
      </c>
      <c r="BB18" s="130">
        <v>341696</v>
      </c>
      <c r="BC18" s="130">
        <v>1967256</v>
      </c>
      <c r="BD18" s="131"/>
      <c r="BE18" s="130">
        <v>35481</v>
      </c>
      <c r="BF18" s="130">
        <v>894723</v>
      </c>
      <c r="BG18" s="130">
        <v>301397</v>
      </c>
      <c r="BH18" s="130">
        <v>338118</v>
      </c>
      <c r="BI18" s="130">
        <v>1569719</v>
      </c>
      <c r="BJ18" s="131"/>
      <c r="BK18" s="130">
        <v>425992</v>
      </c>
      <c r="BL18" s="130">
        <v>280609</v>
      </c>
      <c r="BM18" s="130">
        <v>411143</v>
      </c>
      <c r="BN18" s="130">
        <v>446204</v>
      </c>
      <c r="BO18" s="130">
        <v>1563948</v>
      </c>
      <c r="BP18" s="131"/>
      <c r="BQ18" s="130">
        <v>593985</v>
      </c>
      <c r="BR18" s="130">
        <v>367723</v>
      </c>
      <c r="BS18" s="130">
        <v>51548</v>
      </c>
      <c r="BT18" s="130">
        <v>614496</v>
      </c>
      <c r="BU18" s="130">
        <v>1627752</v>
      </c>
    </row>
    <row r="19" spans="1:73" x14ac:dyDescent="0.25">
      <c r="A19" s="18" t="s">
        <v>71</v>
      </c>
      <c r="B19" s="18" t="s">
        <v>255</v>
      </c>
      <c r="C19" s="105"/>
      <c r="D19" s="130">
        <v>361215.45120210445</v>
      </c>
      <c r="E19" s="130">
        <v>252349.869695</v>
      </c>
      <c r="F19" s="130">
        <v>266101.08143750002</v>
      </c>
      <c r="G19" s="137">
        <v>879666.40233460441</v>
      </c>
      <c r="H19" s="131"/>
      <c r="I19" s="130">
        <v>538567.78200000001</v>
      </c>
      <c r="J19" s="130">
        <v>180879.33534348334</v>
      </c>
      <c r="K19" s="130">
        <v>186015.53009999997</v>
      </c>
      <c r="L19" s="130">
        <v>102008</v>
      </c>
      <c r="M19" s="130">
        <v>1008347.6974659197</v>
      </c>
      <c r="N19" s="131"/>
      <c r="O19" s="130">
        <v>241973</v>
      </c>
      <c r="P19" s="130">
        <v>0</v>
      </c>
      <c r="Q19" s="130">
        <v>338707</v>
      </c>
      <c r="R19" s="130">
        <v>168867.55</v>
      </c>
      <c r="S19" s="130">
        <v>168867.55</v>
      </c>
      <c r="T19" s="131"/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1"/>
      <c r="AA19" s="130">
        <v>76813</v>
      </c>
      <c r="AB19" s="130">
        <v>343710</v>
      </c>
      <c r="AC19" s="130">
        <v>209293.20799999998</v>
      </c>
      <c r="AD19" s="130">
        <v>155118.29999999999</v>
      </c>
      <c r="AE19" s="130">
        <v>784934.50799999991</v>
      </c>
      <c r="AF19" s="131"/>
      <c r="AG19" s="130">
        <v>272750</v>
      </c>
      <c r="AH19" s="130">
        <v>62759</v>
      </c>
      <c r="AI19" s="130">
        <v>92095</v>
      </c>
      <c r="AJ19" s="130">
        <v>78454</v>
      </c>
      <c r="AK19" s="130">
        <v>506058</v>
      </c>
      <c r="AL19" s="131"/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1"/>
      <c r="AS19" s="130">
        <v>52992</v>
      </c>
      <c r="AT19" s="130">
        <v>141679</v>
      </c>
      <c r="AU19" s="130">
        <v>342544</v>
      </c>
      <c r="AV19" s="130">
        <v>186886</v>
      </c>
      <c r="AW19" s="130">
        <v>724101</v>
      </c>
      <c r="AX19" s="131"/>
      <c r="AY19" s="130">
        <v>375926</v>
      </c>
      <c r="AZ19" s="130">
        <v>349682</v>
      </c>
      <c r="BA19" s="130">
        <v>398347</v>
      </c>
      <c r="BB19" s="130">
        <v>277906</v>
      </c>
      <c r="BC19" s="130">
        <v>1401861</v>
      </c>
      <c r="BD19" s="131"/>
      <c r="BE19" s="130">
        <v>31933</v>
      </c>
      <c r="BF19" s="130">
        <v>695542</v>
      </c>
      <c r="BG19" s="130">
        <v>219840</v>
      </c>
      <c r="BH19" s="130">
        <v>277908</v>
      </c>
      <c r="BI19" s="130">
        <v>1225223</v>
      </c>
      <c r="BJ19" s="131"/>
      <c r="BK19" s="130">
        <v>347945</v>
      </c>
      <c r="BL19" s="130">
        <v>210444</v>
      </c>
      <c r="BM19" s="130">
        <v>284581</v>
      </c>
      <c r="BN19" s="130">
        <v>374816</v>
      </c>
      <c r="BO19" s="130">
        <v>1217786</v>
      </c>
      <c r="BP19" s="131"/>
      <c r="BQ19" s="130">
        <v>398441</v>
      </c>
      <c r="BR19" s="130">
        <v>294179</v>
      </c>
      <c r="BS19" s="130">
        <v>41238</v>
      </c>
      <c r="BT19" s="130">
        <v>495427</v>
      </c>
      <c r="BU19" s="130">
        <v>1229285</v>
      </c>
    </row>
    <row r="20" spans="1:73" x14ac:dyDescent="0.25">
      <c r="A20" s="18" t="s">
        <v>69</v>
      </c>
      <c r="B20" s="18" t="s">
        <v>262</v>
      </c>
      <c r="C20" s="105"/>
      <c r="D20" s="133">
        <f>D19/D18</f>
        <v>0.49418161605530297</v>
      </c>
      <c r="E20" s="133">
        <f t="shared" ref="E20:G20" si="2">E19/E18</f>
        <v>0.63217090298087208</v>
      </c>
      <c r="F20" s="133">
        <f t="shared" si="2"/>
        <v>0.44554089455658735</v>
      </c>
      <c r="G20" s="138">
        <f t="shared" si="2"/>
        <v>0.50925173232621301</v>
      </c>
      <c r="H20" s="131"/>
      <c r="I20" s="130"/>
      <c r="J20" s="130"/>
      <c r="K20" s="130"/>
      <c r="L20" s="130"/>
      <c r="M20" s="133">
        <f t="shared" ref="M20" si="3">M19/M18</f>
        <v>0.53904358248707107</v>
      </c>
      <c r="N20" s="131"/>
      <c r="O20" s="130"/>
      <c r="P20" s="130"/>
      <c r="Q20" s="130"/>
      <c r="R20" s="130"/>
      <c r="S20" s="133">
        <f t="shared" ref="S20" si="4">S19/S18</f>
        <v>0.62783276139629474</v>
      </c>
      <c r="T20" s="131"/>
      <c r="U20" s="130"/>
      <c r="V20" s="130"/>
      <c r="W20" s="130"/>
      <c r="X20" s="130"/>
      <c r="Y20" s="130">
        <v>0</v>
      </c>
      <c r="Z20" s="131"/>
      <c r="AA20" s="130"/>
      <c r="AB20" s="130"/>
      <c r="AC20" s="130"/>
      <c r="AD20" s="130"/>
      <c r="AE20" s="133">
        <f t="shared" ref="AE20" si="5">AE19/AE18</f>
        <v>0.61845163285799287</v>
      </c>
      <c r="AF20" s="131"/>
      <c r="AG20" s="130"/>
      <c r="AH20" s="130"/>
      <c r="AI20" s="130"/>
      <c r="AJ20" s="130"/>
      <c r="AK20" s="133">
        <f t="shared" ref="AK20" si="6">AK19/AK18</f>
        <v>0.57377491553096438</v>
      </c>
      <c r="AL20" s="131"/>
      <c r="AM20" s="130"/>
      <c r="AN20" s="130"/>
      <c r="AO20" s="130"/>
      <c r="AP20" s="130"/>
      <c r="AQ20" s="130">
        <v>0</v>
      </c>
      <c r="AR20" s="131"/>
      <c r="AS20" s="130"/>
      <c r="AT20" s="130"/>
      <c r="AU20" s="130"/>
      <c r="AV20" s="130"/>
      <c r="AW20" s="133">
        <f t="shared" ref="AW20" si="7">AW19/AW18</f>
        <v>0.76659407624006293</v>
      </c>
      <c r="AX20" s="131"/>
      <c r="AY20" s="130"/>
      <c r="AZ20" s="130"/>
      <c r="BA20" s="130"/>
      <c r="BB20" s="130"/>
      <c r="BC20" s="133">
        <f t="shared" ref="BC20" si="8">BC19/BC18</f>
        <v>0.71259714038233968</v>
      </c>
      <c r="BD20" s="131"/>
      <c r="BE20" s="130"/>
      <c r="BF20" s="130"/>
      <c r="BG20" s="130"/>
      <c r="BH20" s="130"/>
      <c r="BI20" s="133">
        <f t="shared" ref="BI20" si="9">BI19/BI18</f>
        <v>0.78053651640835076</v>
      </c>
      <c r="BJ20" s="131"/>
      <c r="BK20" s="130"/>
      <c r="BL20" s="130"/>
      <c r="BM20" s="130"/>
      <c r="BN20" s="130"/>
      <c r="BO20" s="133">
        <f t="shared" ref="BO20" si="10">BO19/BO18</f>
        <v>0.77866143887136907</v>
      </c>
      <c r="BP20" s="131"/>
      <c r="BQ20" s="130"/>
      <c r="BR20" s="130"/>
      <c r="BS20" s="130"/>
      <c r="BT20" s="130"/>
      <c r="BU20" s="133">
        <f t="shared" ref="BU20" si="11">BU19/BU18</f>
        <v>0.75520410971695939</v>
      </c>
    </row>
    <row r="21" spans="1:73" x14ac:dyDescent="0.25">
      <c r="D21" s="125"/>
      <c r="E21" s="125"/>
      <c r="F21" s="125"/>
      <c r="G21" s="125"/>
      <c r="I21" s="125"/>
      <c r="J21" s="125"/>
      <c r="K21" s="125"/>
      <c r="L21" s="125"/>
      <c r="M21" s="125"/>
      <c r="O21" s="125"/>
      <c r="P21" s="125"/>
      <c r="Q21" s="125"/>
      <c r="R21" s="125"/>
      <c r="S21" s="125"/>
      <c r="U21" s="125"/>
      <c r="V21" s="125"/>
      <c r="W21" s="125"/>
      <c r="X21" s="125"/>
      <c r="Y21" s="125"/>
      <c r="AA21" s="125"/>
      <c r="AB21" s="125"/>
      <c r="AC21" s="125"/>
      <c r="AD21" s="125"/>
      <c r="AE21" s="125"/>
      <c r="AG21" s="125"/>
      <c r="AH21" s="125"/>
      <c r="AI21" s="125"/>
      <c r="AJ21" s="125"/>
      <c r="AK21" s="125"/>
      <c r="AM21" s="125"/>
      <c r="AN21" s="125"/>
      <c r="AO21" s="125"/>
      <c r="AP21" s="125"/>
      <c r="AQ21" s="125"/>
      <c r="AS21" s="125"/>
      <c r="AT21" s="125"/>
      <c r="AU21" s="125"/>
      <c r="AV21" s="125"/>
      <c r="AW21" s="125"/>
      <c r="AY21" s="125"/>
      <c r="AZ21" s="125"/>
      <c r="BA21" s="125"/>
      <c r="BB21" s="125"/>
      <c r="BC21" s="125"/>
      <c r="BE21" s="125"/>
      <c r="BF21" s="125"/>
      <c r="BG21" s="125"/>
      <c r="BH21" s="125"/>
      <c r="BI21" s="125"/>
      <c r="BK21" s="125"/>
      <c r="BL21" s="125"/>
      <c r="BM21" s="125"/>
      <c r="BN21" s="125"/>
      <c r="BO21" s="125"/>
      <c r="BQ21" s="125"/>
      <c r="BR21" s="125"/>
      <c r="BS21" s="125"/>
      <c r="BT21" s="125"/>
      <c r="BU21" s="125"/>
    </row>
    <row r="22" spans="1:73" x14ac:dyDescent="0.25">
      <c r="A22" s="129" t="s">
        <v>61</v>
      </c>
      <c r="B22" s="129" t="s">
        <v>263</v>
      </c>
      <c r="C22" s="105"/>
      <c r="D22" s="129"/>
      <c r="E22" s="129"/>
      <c r="F22" s="129"/>
      <c r="G22" s="129"/>
      <c r="H22" s="105"/>
      <c r="I22" s="129"/>
      <c r="J22" s="129"/>
      <c r="K22" s="129"/>
      <c r="L22" s="129"/>
      <c r="M22" s="129"/>
      <c r="N22" s="105"/>
      <c r="O22" s="129"/>
      <c r="P22" s="129"/>
      <c r="Q22" s="129"/>
      <c r="R22" s="129"/>
      <c r="S22" s="129"/>
      <c r="T22" s="105"/>
      <c r="U22" s="129"/>
      <c r="V22" s="129"/>
      <c r="W22" s="129"/>
      <c r="X22" s="129"/>
      <c r="Y22" s="129"/>
      <c r="Z22" s="105"/>
      <c r="AA22" s="129"/>
      <c r="AB22" s="129"/>
      <c r="AC22" s="129"/>
      <c r="AD22" s="129"/>
      <c r="AE22" s="129"/>
      <c r="AF22" s="105"/>
      <c r="AG22" s="129"/>
      <c r="AH22" s="129"/>
      <c r="AI22" s="129"/>
      <c r="AJ22" s="129"/>
      <c r="AK22" s="129"/>
      <c r="AL22" s="105"/>
      <c r="AM22" s="129"/>
      <c r="AN22" s="129"/>
      <c r="AO22" s="129"/>
      <c r="AP22" s="129"/>
      <c r="AQ22" s="129"/>
      <c r="AR22" s="105"/>
      <c r="AS22" s="129"/>
      <c r="AT22" s="129"/>
      <c r="AU22" s="129"/>
      <c r="AV22" s="129"/>
      <c r="AW22" s="129"/>
      <c r="AX22" s="105"/>
      <c r="AY22" s="129"/>
      <c r="AZ22" s="129"/>
      <c r="BA22" s="129"/>
      <c r="BB22" s="129"/>
      <c r="BC22" s="129"/>
      <c r="BD22" s="105"/>
      <c r="BE22" s="129"/>
      <c r="BF22" s="129"/>
      <c r="BG22" s="129"/>
      <c r="BH22" s="129"/>
      <c r="BI22" s="129"/>
      <c r="BJ22" s="105"/>
      <c r="BK22" s="129"/>
      <c r="BL22" s="129"/>
      <c r="BM22" s="129"/>
      <c r="BN22" s="129"/>
      <c r="BO22" s="129"/>
      <c r="BP22" s="105"/>
      <c r="BQ22" s="129"/>
      <c r="BR22" s="129"/>
      <c r="BS22" s="129"/>
      <c r="BT22" s="129"/>
      <c r="BU22" s="129"/>
    </row>
    <row r="23" spans="1:73" x14ac:dyDescent="0.25">
      <c r="A23" s="18" t="s">
        <v>72</v>
      </c>
      <c r="B23" s="18" t="s">
        <v>264</v>
      </c>
      <c r="C23" s="105"/>
      <c r="D23" s="133">
        <v>0.30399999999999999</v>
      </c>
      <c r="E23" s="133">
        <v>0.32</v>
      </c>
      <c r="F23" s="133">
        <v>0.315</v>
      </c>
      <c r="G23" s="138">
        <v>0.314</v>
      </c>
      <c r="H23" s="132"/>
      <c r="I23" s="133">
        <v>0.312</v>
      </c>
      <c r="J23" s="133">
        <v>0.32400000000000001</v>
      </c>
      <c r="K23" s="133">
        <v>0.32300000000000001</v>
      </c>
      <c r="L23" s="133">
        <v>0.38500000000000001</v>
      </c>
      <c r="M23" s="133">
        <v>0.33500000000000002</v>
      </c>
      <c r="N23" s="132"/>
      <c r="O23" s="133">
        <v>0.29299999999999998</v>
      </c>
      <c r="P23" s="133">
        <v>0.26400000000000001</v>
      </c>
      <c r="Q23" s="133">
        <v>0.28999999999999998</v>
      </c>
      <c r="R23" s="133">
        <v>0.33800000000000002</v>
      </c>
      <c r="S23" s="133">
        <v>0.29699999999999999</v>
      </c>
      <c r="T23" s="132"/>
      <c r="U23" s="133">
        <v>0.28000000000000003</v>
      </c>
      <c r="V23" s="133">
        <v>0.27600000000000002</v>
      </c>
      <c r="W23" s="133">
        <v>0.27300000000000002</v>
      </c>
      <c r="X23" s="133">
        <v>0.28899999999999998</v>
      </c>
      <c r="Y23" s="133">
        <v>0.27900000000000003</v>
      </c>
      <c r="Z23" s="132"/>
      <c r="AA23" s="133">
        <v>0.23699999999999999</v>
      </c>
      <c r="AB23" s="133">
        <v>0.26200000000000001</v>
      </c>
      <c r="AC23" s="133">
        <v>0.28100000000000003</v>
      </c>
      <c r="AD23" s="133">
        <v>0.28199999999999997</v>
      </c>
      <c r="AE23" s="133">
        <v>0.26500000000000001</v>
      </c>
      <c r="AF23" s="132"/>
      <c r="AG23" s="133">
        <v>0.19500000000000001</v>
      </c>
      <c r="AH23" s="133">
        <v>0.14099999999999999</v>
      </c>
      <c r="AI23" s="133">
        <v>0.188</v>
      </c>
      <c r="AJ23" s="133">
        <v>0.26100000000000001</v>
      </c>
      <c r="AK23" s="133">
        <v>0.19700000000000001</v>
      </c>
      <c r="AL23" s="132"/>
      <c r="AM23" s="133">
        <v>0.109</v>
      </c>
      <c r="AN23" s="133">
        <v>0.155</v>
      </c>
      <c r="AO23" s="133">
        <v>0.16400000000000001</v>
      </c>
      <c r="AP23" s="133">
        <v>6.5000000000000002E-2</v>
      </c>
      <c r="AQ23" s="133">
        <v>0.11700000000000001</v>
      </c>
      <c r="AR23" s="132"/>
      <c r="AS23" s="133">
        <v>-0.16</v>
      </c>
      <c r="AT23" s="133">
        <v>-0.44900000000000001</v>
      </c>
      <c r="AU23" s="133">
        <v>-1.125</v>
      </c>
      <c r="AV23" s="133">
        <v>0.14000000000000001</v>
      </c>
      <c r="AW23" s="133">
        <v>-0.112</v>
      </c>
      <c r="AX23" s="132"/>
      <c r="AY23" s="133">
        <v>-1.6E-2</v>
      </c>
      <c r="AZ23" s="133">
        <v>-0.111</v>
      </c>
      <c r="BA23" s="133">
        <v>-0.124</v>
      </c>
      <c r="BB23" s="133">
        <v>-2.8000000000000001E-2</v>
      </c>
      <c r="BC23" s="133">
        <v>-5.8999999999999997E-2</v>
      </c>
      <c r="BD23" s="132"/>
      <c r="BE23" s="133">
        <v>0.152</v>
      </c>
      <c r="BF23" s="133">
        <v>0.223</v>
      </c>
      <c r="BG23" s="133">
        <v>0.126</v>
      </c>
      <c r="BH23" s="133">
        <v>-0.129</v>
      </c>
      <c r="BI23" s="133">
        <v>0.107</v>
      </c>
      <c r="BJ23" s="132"/>
      <c r="BK23" s="133">
        <v>0.26600000000000001</v>
      </c>
      <c r="BL23" s="133">
        <v>0.214</v>
      </c>
      <c r="BM23" s="133">
        <v>0.27100000000000002</v>
      </c>
      <c r="BN23" s="133">
        <v>0.16300000000000001</v>
      </c>
      <c r="BO23" s="133">
        <v>0.22900000000000001</v>
      </c>
      <c r="BP23" s="132"/>
      <c r="BQ23" s="133">
        <v>0.29299999999999998</v>
      </c>
      <c r="BR23" s="133">
        <v>0.29699999999999999</v>
      </c>
      <c r="BS23" s="133">
        <v>0.29499999999999998</v>
      </c>
      <c r="BT23" s="133">
        <v>0.23599999999999999</v>
      </c>
      <c r="BU23" s="133">
        <v>0.27800000000000002</v>
      </c>
    </row>
    <row r="24" spans="1:73" x14ac:dyDescent="0.25">
      <c r="A24" s="18" t="s">
        <v>211</v>
      </c>
      <c r="B24" s="18" t="s">
        <v>265</v>
      </c>
      <c r="C24" s="105"/>
      <c r="D24" s="133">
        <v>1.9988823453552852E-3</v>
      </c>
      <c r="E24" s="133">
        <v>5.760691423048369E-3</v>
      </c>
      <c r="F24" s="133">
        <v>2.5300085547773084E-2</v>
      </c>
      <c r="G24" s="138">
        <v>4.4481318916604215E-2</v>
      </c>
      <c r="H24" s="132"/>
      <c r="I24" s="133">
        <v>2.3608398602485522E-2</v>
      </c>
      <c r="J24" s="133">
        <v>9.7606202070462819E-2</v>
      </c>
      <c r="K24" s="133">
        <v>0.10280530243133905</v>
      </c>
      <c r="L24" s="133">
        <v>0.10404469332182657</v>
      </c>
      <c r="M24" s="133">
        <v>4.4481318916604215E-2</v>
      </c>
      <c r="N24" s="132"/>
      <c r="O24" s="133">
        <v>2.4321834146774666E-2</v>
      </c>
      <c r="P24" s="133">
        <v>2.115851232202107E-2</v>
      </c>
      <c r="Q24" s="133">
        <v>2.6280120017990377E-2</v>
      </c>
      <c r="R24" s="133">
        <v>8.2632766635637109E-2</v>
      </c>
      <c r="S24" s="133">
        <v>3.9846750500944682E-2</v>
      </c>
      <c r="T24" s="132"/>
      <c r="U24" s="133">
        <v>5.1498945608602312E-2</v>
      </c>
      <c r="V24" s="133">
        <v>5.5001985378272958E-2</v>
      </c>
      <c r="W24" s="133">
        <v>3.7913537497564119E-2</v>
      </c>
      <c r="X24" s="133">
        <v>8.5212577914224583E-2</v>
      </c>
      <c r="Y24" s="133">
        <v>5.6322722925035054E-2</v>
      </c>
      <c r="Z24" s="132"/>
      <c r="AA24" s="133">
        <v>0.114</v>
      </c>
      <c r="AB24" s="133">
        <v>0.114</v>
      </c>
      <c r="AC24" s="133">
        <v>7.7641274174717556E-2</v>
      </c>
      <c r="AD24" s="133">
        <v>0.13519809044775929</v>
      </c>
      <c r="AE24" s="133">
        <v>0.10650704691862789</v>
      </c>
      <c r="AF24" s="132"/>
      <c r="AG24" s="133">
        <v>2.1000000000000001E-2</v>
      </c>
      <c r="AH24" s="133">
        <v>-0.113</v>
      </c>
      <c r="AI24" s="133">
        <v>4.7E-2</v>
      </c>
      <c r="AJ24" s="133">
        <v>0.123</v>
      </c>
      <c r="AK24" s="133">
        <v>2.7E-2</v>
      </c>
      <c r="AL24" s="132"/>
      <c r="AM24" s="133">
        <v>-0.16900000000000001</v>
      </c>
      <c r="AN24" s="133">
        <v>-5.0999999999999997E-2</v>
      </c>
      <c r="AO24" s="133">
        <v>-7.6999999999999999E-2</v>
      </c>
      <c r="AP24" s="133">
        <v>-0.06</v>
      </c>
      <c r="AQ24" s="133">
        <v>-8.1000000000000003E-2</v>
      </c>
      <c r="AR24" s="132"/>
      <c r="AS24" s="133">
        <v>-0.84299999999999997</v>
      </c>
      <c r="AT24" s="133">
        <v>-1.002</v>
      </c>
      <c r="AU24" s="133">
        <v>-2.0950000000000002</v>
      </c>
      <c r="AV24" s="133">
        <v>-0.11600000000000001</v>
      </c>
      <c r="AW24" s="133">
        <v>-0.53800000000000003</v>
      </c>
      <c r="AX24" s="132"/>
      <c r="AY24" s="133">
        <v>-0.25800000000000001</v>
      </c>
      <c r="AZ24" s="133">
        <v>-0.66200000000000003</v>
      </c>
      <c r="BA24" s="133">
        <v>-0.84299999999999997</v>
      </c>
      <c r="BB24" s="133">
        <v>-0.88200000000000001</v>
      </c>
      <c r="BC24" s="133">
        <v>-0.59699999999999998</v>
      </c>
      <c r="BD24" s="132"/>
      <c r="BE24" s="133">
        <v>1.6E-2</v>
      </c>
      <c r="BF24" s="133">
        <v>1.7000000000000001E-2</v>
      </c>
      <c r="BG24" s="133">
        <v>-0.20699999999999999</v>
      </c>
      <c r="BH24" s="133">
        <v>-0.41699999999999998</v>
      </c>
      <c r="BI24" s="133">
        <v>-0.114</v>
      </c>
      <c r="BJ24" s="132"/>
      <c r="BK24" s="133">
        <v>9.4E-2</v>
      </c>
      <c r="BL24" s="133">
        <v>1.7000000000000001E-2</v>
      </c>
      <c r="BM24" s="133">
        <v>0.06</v>
      </c>
      <c r="BN24" s="133">
        <v>3.6999999999999998E-2</v>
      </c>
      <c r="BO24" s="133">
        <v>5.2999999999999999E-2</v>
      </c>
      <c r="BP24" s="132"/>
      <c r="BQ24" s="133">
        <v>0.121</v>
      </c>
      <c r="BR24" s="133">
        <v>0.11899999999999999</v>
      </c>
      <c r="BS24" s="133">
        <v>0.11</v>
      </c>
      <c r="BT24" s="133">
        <v>0.108</v>
      </c>
      <c r="BU24" s="133">
        <v>0.114</v>
      </c>
    </row>
    <row r="25" spans="1:73" x14ac:dyDescent="0.25">
      <c r="A25" s="18" t="s">
        <v>73</v>
      </c>
      <c r="B25" s="18" t="s">
        <v>266</v>
      </c>
      <c r="C25" s="105"/>
      <c r="D25" s="133">
        <v>0.123</v>
      </c>
      <c r="E25" s="133">
        <v>9.8000000000000004E-2</v>
      </c>
      <c r="F25" s="133">
        <v>9.1999999999999998E-2</v>
      </c>
      <c r="G25" s="138">
        <v>0.10299999999999999</v>
      </c>
      <c r="H25" s="132"/>
      <c r="I25" s="133">
        <v>9.5000000000000001E-2</v>
      </c>
      <c r="J25" s="133">
        <v>9.0999999999999998E-2</v>
      </c>
      <c r="K25" s="133">
        <v>7.3999999999999996E-2</v>
      </c>
      <c r="L25" s="133">
        <v>8.5999999999999993E-2</v>
      </c>
      <c r="M25" s="133">
        <v>8.1000000000000003E-2</v>
      </c>
      <c r="N25" s="132"/>
      <c r="O25" s="133">
        <v>8.8999999999999996E-2</v>
      </c>
      <c r="P25" s="133">
        <v>0.08</v>
      </c>
      <c r="Q25" s="133">
        <v>7.5999999999999998E-2</v>
      </c>
      <c r="R25" s="133">
        <v>7.1999999999999995E-2</v>
      </c>
      <c r="S25" s="133">
        <v>7.9000000000000001E-2</v>
      </c>
      <c r="T25" s="132"/>
      <c r="U25" s="133">
        <v>0.11600000000000001</v>
      </c>
      <c r="V25" s="133">
        <v>0.11600000000000001</v>
      </c>
      <c r="W25" s="133">
        <v>9.5000000000000001E-2</v>
      </c>
      <c r="X25" s="133">
        <v>8.5000000000000006E-2</v>
      </c>
      <c r="Y25" s="133">
        <v>0.10199999999999999</v>
      </c>
      <c r="Z25" s="132"/>
      <c r="AA25" s="133">
        <v>9.7000000000000003E-2</v>
      </c>
      <c r="AB25" s="133">
        <v>0.08</v>
      </c>
      <c r="AC25" s="133">
        <v>7.4999999999999997E-2</v>
      </c>
      <c r="AD25" s="133">
        <v>0.128</v>
      </c>
      <c r="AE25" s="133">
        <v>9.0999999999999998E-2</v>
      </c>
      <c r="AF25" s="132"/>
      <c r="AG25" s="133">
        <v>7.4999999999999997E-2</v>
      </c>
      <c r="AH25" s="133">
        <v>0.115</v>
      </c>
      <c r="AI25" s="133">
        <v>6.3E-2</v>
      </c>
      <c r="AJ25" s="133">
        <v>9.7000000000000003E-2</v>
      </c>
      <c r="AK25" s="133">
        <v>8.5999999999999993E-2</v>
      </c>
      <c r="AL25" s="132"/>
      <c r="AM25" s="133">
        <v>9.0999999999999998E-2</v>
      </c>
      <c r="AN25" s="133">
        <v>6.2E-2</v>
      </c>
      <c r="AO25" s="133">
        <v>7.6999999999999999E-2</v>
      </c>
      <c r="AP25" s="133">
        <v>4.4999999999999998E-2</v>
      </c>
      <c r="AQ25" s="133">
        <v>6.5000000000000002E-2</v>
      </c>
      <c r="AR25" s="132"/>
      <c r="AS25" s="133">
        <v>0.25</v>
      </c>
      <c r="AT25" s="133">
        <v>0.22700000000000001</v>
      </c>
      <c r="AU25" s="133">
        <v>0.44800000000000001</v>
      </c>
      <c r="AV25" s="133">
        <v>7.4999999999999997E-2</v>
      </c>
      <c r="AW25" s="133">
        <v>0.157</v>
      </c>
      <c r="AX25" s="132"/>
      <c r="AY25" s="133">
        <v>9.8000000000000004E-2</v>
      </c>
      <c r="AZ25" s="133">
        <v>0.16400000000000001</v>
      </c>
      <c r="BA25" s="133">
        <v>0.23</v>
      </c>
      <c r="BB25" s="133">
        <v>0.17599999999999999</v>
      </c>
      <c r="BC25" s="133">
        <v>0.154</v>
      </c>
      <c r="BD25" s="132"/>
      <c r="BE25" s="133">
        <v>0.06</v>
      </c>
      <c r="BF25" s="133">
        <v>7.0999999999999994E-2</v>
      </c>
      <c r="BG25" s="133">
        <v>0.17</v>
      </c>
      <c r="BH25" s="133">
        <v>0.129</v>
      </c>
      <c r="BI25" s="133">
        <v>9.6000000000000002E-2</v>
      </c>
      <c r="BJ25" s="132"/>
      <c r="BK25" s="133">
        <v>6.6000000000000003E-2</v>
      </c>
      <c r="BL25" s="133">
        <v>7.0000000000000007E-2</v>
      </c>
      <c r="BM25" s="133">
        <v>6.6000000000000003E-2</v>
      </c>
      <c r="BN25" s="133">
        <v>6.5000000000000002E-2</v>
      </c>
      <c r="BO25" s="133">
        <v>6.7000000000000004E-2</v>
      </c>
      <c r="BP25" s="132"/>
      <c r="BQ25" s="133">
        <v>4.7E-2</v>
      </c>
      <c r="BR25" s="133">
        <v>0.05</v>
      </c>
      <c r="BS25" s="133">
        <v>4.3999999999999997E-2</v>
      </c>
      <c r="BT25" s="133">
        <v>4.2999999999999997E-2</v>
      </c>
      <c r="BU25" s="133">
        <v>4.5999999999999999E-2</v>
      </c>
    </row>
    <row r="26" spans="1:73" hidden="1" x14ac:dyDescent="0.25">
      <c r="A26" s="18" t="s">
        <v>74</v>
      </c>
      <c r="B26" s="18"/>
      <c r="C26" s="105"/>
      <c r="D26" s="133">
        <v>1.6444611125139515E-2</v>
      </c>
      <c r="E26" s="133">
        <v>1.6444611125139515E-2</v>
      </c>
      <c r="F26" s="133">
        <v>1.6444611125139515E-2</v>
      </c>
      <c r="G26" s="138">
        <v>1.6444611125139515E-2</v>
      </c>
      <c r="H26" s="132"/>
      <c r="I26" s="133"/>
      <c r="J26" s="133"/>
      <c r="K26" s="133"/>
      <c r="L26" s="133"/>
      <c r="M26" s="133"/>
      <c r="N26" s="132"/>
      <c r="O26" s="133"/>
      <c r="P26" s="133"/>
      <c r="Q26" s="133"/>
      <c r="R26" s="133"/>
      <c r="S26" s="133"/>
      <c r="T26" s="132"/>
      <c r="U26" s="133">
        <v>1.6444611125139515E-2</v>
      </c>
      <c r="V26" s="133">
        <v>1.6444611125139515E-2</v>
      </c>
      <c r="W26" s="133">
        <v>1.6444611125139515E-2</v>
      </c>
      <c r="X26" s="133"/>
      <c r="Y26" s="133"/>
      <c r="Z26" s="132"/>
      <c r="AA26" s="133">
        <v>3.8452983549882587E-2</v>
      </c>
      <c r="AB26" s="133">
        <v>7.7494667681639595E-2</v>
      </c>
      <c r="AC26" s="133">
        <v>1.6444611125139515E-2</v>
      </c>
      <c r="AD26" s="133">
        <v>1.6444611125139515E-2</v>
      </c>
      <c r="AE26" s="133">
        <v>1.6444611125139515E-2</v>
      </c>
      <c r="AF26" s="132"/>
      <c r="AG26" s="133">
        <v>-5.9257827349176277E-2</v>
      </c>
      <c r="AH26" s="133">
        <v>-5.6012793695415376E-2</v>
      </c>
      <c r="AI26" s="133">
        <v>-2.1338909700669314E-2</v>
      </c>
      <c r="AJ26" s="133">
        <v>2.1212770859198014E-2</v>
      </c>
      <c r="AK26" s="133">
        <v>2.1212770859198014E-2</v>
      </c>
      <c r="AL26" s="132"/>
      <c r="AM26" s="133">
        <v>-0.32563040376333224</v>
      </c>
      <c r="AN26" s="133">
        <v>-0.27167927695773003</v>
      </c>
      <c r="AO26" s="133">
        <v>-0.15779570557210706</v>
      </c>
      <c r="AP26" s="133">
        <v>-0.11769300519341819</v>
      </c>
      <c r="AQ26" s="133">
        <v>-0.11769300519341819</v>
      </c>
      <c r="AR26" s="132"/>
      <c r="AS26" s="133">
        <v>-0.25600794260795035</v>
      </c>
      <c r="AT26" s="133">
        <v>-0.27457723369538994</v>
      </c>
      <c r="AU26" s="133">
        <v>-0.32846640420602113</v>
      </c>
      <c r="AV26" s="133">
        <v>-0.31351512154503197</v>
      </c>
      <c r="AW26" s="133">
        <v>-0.31351512154503197</v>
      </c>
      <c r="AX26" s="132"/>
      <c r="AY26" s="133">
        <v>-0.11388861377367114</v>
      </c>
      <c r="AZ26" s="133">
        <v>-0.17890057710882806</v>
      </c>
      <c r="BA26" s="133">
        <v>-0.2192420437839743</v>
      </c>
      <c r="BB26" s="133">
        <v>-0.2385159102618831</v>
      </c>
      <c r="BC26" s="133">
        <v>-0.2385159102618831</v>
      </c>
      <c r="BD26" s="132"/>
      <c r="BE26" s="133">
        <v>3.1397366843844886E-2</v>
      </c>
      <c r="BF26" s="133">
        <v>3.0770079229601763E-2</v>
      </c>
      <c r="BG26" s="133">
        <v>-5.7078947756656201E-3</v>
      </c>
      <c r="BH26" s="133">
        <v>-7.4519787921825953E-2</v>
      </c>
      <c r="BI26" s="133">
        <v>-7.4519787921825953E-2</v>
      </c>
      <c r="BJ26" s="132"/>
      <c r="BK26" s="133">
        <v>0.14223448482971554</v>
      </c>
      <c r="BL26" s="133">
        <v>0.10782472342676384</v>
      </c>
      <c r="BM26" s="133">
        <v>8.4244357386541596E-2</v>
      </c>
      <c r="BN26" s="133">
        <v>5.0431111571685922E-2</v>
      </c>
      <c r="BO26" s="133">
        <v>5.0431111571685922E-2</v>
      </c>
      <c r="BP26" s="132"/>
      <c r="BQ26" s="133">
        <v>0.24748825112740061</v>
      </c>
      <c r="BR26" s="133">
        <v>0.21516678591179522</v>
      </c>
      <c r="BS26" s="133">
        <v>0.19148276072810053</v>
      </c>
      <c r="BT26" s="133">
        <v>0.16074893166528645</v>
      </c>
      <c r="BU26" s="133">
        <v>0.16074893166528645</v>
      </c>
    </row>
    <row r="27" spans="1:73" x14ac:dyDescent="0.25">
      <c r="A27" s="18" t="s">
        <v>75</v>
      </c>
      <c r="B27" s="18" t="s">
        <v>267</v>
      </c>
      <c r="C27" s="105"/>
      <c r="D27" s="133">
        <v>6.3703356407063774E-2</v>
      </c>
      <c r="E27" s="133">
        <v>6.3703356407063774E-2</v>
      </c>
      <c r="F27" s="133">
        <v>6.3703356407063774E-2</v>
      </c>
      <c r="G27" s="138">
        <v>6.3703356407063774E-2</v>
      </c>
      <c r="H27" s="132"/>
      <c r="I27" s="133">
        <v>6.3703356407063774E-2</v>
      </c>
      <c r="J27" s="133">
        <v>6.3703356407063774E-2</v>
      </c>
      <c r="K27" s="133">
        <v>6.3703356407063774E-2</v>
      </c>
      <c r="L27" s="133">
        <v>6.3703356407063774E-2</v>
      </c>
      <c r="M27" s="133">
        <v>6.3703356407063774E-2</v>
      </c>
      <c r="N27" s="132"/>
      <c r="O27" s="133">
        <v>5.2898041521118447E-2</v>
      </c>
      <c r="P27" s="133">
        <v>5.2898041521118447E-2</v>
      </c>
      <c r="Q27" s="133">
        <v>6.3703356407063774E-2</v>
      </c>
      <c r="R27" s="133">
        <v>6.3703356407063774E-2</v>
      </c>
      <c r="S27" s="133">
        <v>6.3703356407063774E-2</v>
      </c>
      <c r="T27" s="132"/>
      <c r="U27" s="133">
        <v>7.178953399813448E-2</v>
      </c>
      <c r="V27" s="133">
        <v>5.8087962530681651E-2</v>
      </c>
      <c r="W27" s="133">
        <v>4.5607670482289815E-2</v>
      </c>
      <c r="X27" s="133">
        <v>5.3950433352324148E-2</v>
      </c>
      <c r="Y27" s="133">
        <v>5.3950433352324148E-2</v>
      </c>
      <c r="Z27" s="132"/>
      <c r="AA27" s="133">
        <v>5.3917594245848091E-2</v>
      </c>
      <c r="AB27" s="133">
        <v>9.0133421646517775E-2</v>
      </c>
      <c r="AC27" s="133">
        <v>9.6323571592066337E-2</v>
      </c>
      <c r="AD27" s="133">
        <v>8.0700144337860644E-2</v>
      </c>
      <c r="AE27" s="133">
        <v>8.0700144337860644E-2</v>
      </c>
      <c r="AF27" s="132"/>
      <c r="AG27" s="133">
        <v>-3.8867241729511753E-2</v>
      </c>
      <c r="AH27" s="133">
        <v>-4.3986260420626373E-2</v>
      </c>
      <c r="AI27" s="133">
        <v>-9.1310651532110852E-3</v>
      </c>
      <c r="AJ27" s="133">
        <v>3.8355191646722894E-2</v>
      </c>
      <c r="AK27" s="133">
        <v>3.8355191646722894E-2</v>
      </c>
      <c r="AL27" s="132"/>
      <c r="AM27" s="133">
        <v>-0.22840461816575913</v>
      </c>
      <c r="AN27" s="133">
        <v>-0.15726353356139997</v>
      </c>
      <c r="AO27" s="133">
        <v>-3.9021071567127828E-2</v>
      </c>
      <c r="AP27" s="133">
        <v>-8.4863338041040126E-2</v>
      </c>
      <c r="AQ27" s="133">
        <v>-8.4863338041040126E-2</v>
      </c>
      <c r="AR27" s="132"/>
      <c r="AS27" s="133">
        <v>-0.19027106954822129</v>
      </c>
      <c r="AT27" s="133">
        <v>-0.20966554488239961</v>
      </c>
      <c r="AU27" s="133">
        <v>-0.26178055037797171</v>
      </c>
      <c r="AV27" s="133">
        <v>-0.23263709473674873</v>
      </c>
      <c r="AW27" s="133">
        <v>-0.23263709473674873</v>
      </c>
      <c r="AX27" s="132"/>
      <c r="AY27" s="133">
        <v>-9.4935262266689843E-2</v>
      </c>
      <c r="AZ27" s="133">
        <v>-0.15370671573540123</v>
      </c>
      <c r="BA27" s="133">
        <v>-0.19340600559705362</v>
      </c>
      <c r="BB27" s="133">
        <v>-0.17642078505688447</v>
      </c>
      <c r="BC27" s="133">
        <v>-0.17642078505688447</v>
      </c>
      <c r="BD27" s="132"/>
      <c r="BE27" s="133">
        <v>2.0137936208522677E-2</v>
      </c>
      <c r="BF27" s="133">
        <v>1.4623405317676603E-2</v>
      </c>
      <c r="BG27" s="133">
        <v>-2.2419466887044381E-2</v>
      </c>
      <c r="BH27" s="133">
        <v>-5.4776104589788238E-2</v>
      </c>
      <c r="BI27" s="133">
        <v>-5.4776104589788238E-2</v>
      </c>
      <c r="BJ27" s="132"/>
      <c r="BK27" s="133">
        <v>0.10075549959422024</v>
      </c>
      <c r="BL27" s="133">
        <v>6.9438127251569268E-2</v>
      </c>
      <c r="BM27" s="133">
        <v>4.841629201930174E-2</v>
      </c>
      <c r="BN27" s="133">
        <v>3.7403235833639151E-2</v>
      </c>
      <c r="BO27" s="133">
        <v>3.7403235833639151E-2</v>
      </c>
      <c r="BP27" s="132"/>
      <c r="BQ27" s="133">
        <v>0.17475211608932972</v>
      </c>
      <c r="BR27" s="133">
        <v>0.14011984215235027</v>
      </c>
      <c r="BS27" s="133">
        <v>0.11074040798526878</v>
      </c>
      <c r="BT27" s="133">
        <v>0.11918376395046984</v>
      </c>
      <c r="BU27" s="133">
        <v>0.11918376395046984</v>
      </c>
    </row>
    <row r="28" spans="1:73" x14ac:dyDescent="0.25">
      <c r="A28" s="18" t="s">
        <v>76</v>
      </c>
      <c r="B28" s="18" t="s">
        <v>268</v>
      </c>
      <c r="C28" s="105"/>
      <c r="D28" s="157">
        <v>3.5043031335252536E-3</v>
      </c>
      <c r="E28" s="136">
        <v>1.2396943343331274E-2</v>
      </c>
      <c r="F28" s="136">
        <v>5.7056083922407949E-2</v>
      </c>
      <c r="G28" s="142">
        <v>0.42585196014891402</v>
      </c>
      <c r="H28" s="135"/>
      <c r="I28" s="134">
        <v>5.2654980632131067E-2</v>
      </c>
      <c r="J28" s="134">
        <v>6.4064690189458456E-2</v>
      </c>
      <c r="K28" s="134">
        <v>6.9272160007234684E-2</v>
      </c>
      <c r="L28" s="134">
        <v>0.23986012932008982</v>
      </c>
      <c r="M28" s="136">
        <v>0.42585196014891402</v>
      </c>
      <c r="N28" s="135"/>
      <c r="O28" s="134">
        <v>4.9535020422927942E-2</v>
      </c>
      <c r="P28" s="134">
        <v>5.3295552172667945E-2</v>
      </c>
      <c r="Q28" s="134">
        <v>6.4290774262589112E-2</v>
      </c>
      <c r="R28" s="134">
        <v>0.21607608482674423</v>
      </c>
      <c r="S28" s="136">
        <v>0.167121346858185</v>
      </c>
      <c r="T28" s="135"/>
      <c r="U28" s="134">
        <v>8.1714320165192089E-2</v>
      </c>
      <c r="V28" s="134">
        <v>8.8730462568013632E-2</v>
      </c>
      <c r="W28" s="134">
        <v>7.6243085595430082E-2</v>
      </c>
      <c r="X28" s="134">
        <v>0.13805447118935293</v>
      </c>
      <c r="Y28" s="136">
        <v>0.24668786832863582</v>
      </c>
      <c r="Z28" s="135"/>
      <c r="AA28" s="134">
        <v>0.2</v>
      </c>
      <c r="AB28" s="134">
        <v>0.22982953260885949</v>
      </c>
      <c r="AC28" s="134">
        <v>0.16588542059173739</v>
      </c>
      <c r="AD28" s="134">
        <v>0.15921594043438286</v>
      </c>
      <c r="AE28" s="136">
        <v>0.2</v>
      </c>
      <c r="AF28" s="135"/>
      <c r="AG28" s="134">
        <v>-1E-4</v>
      </c>
      <c r="AH28" s="134">
        <v>-3.0099999999999998E-2</v>
      </c>
      <c r="AI28" s="134">
        <v>0.11</v>
      </c>
      <c r="AJ28" s="134">
        <v>0.2</v>
      </c>
      <c r="AK28" s="136">
        <v>0.2</v>
      </c>
      <c r="AL28" s="135"/>
      <c r="AM28" s="134">
        <v>-8.6900000000000005E-2</v>
      </c>
      <c r="AN28" s="134">
        <v>-3.7600000000000001E-2</v>
      </c>
      <c r="AO28" s="134">
        <v>-4.6399999999999997E-2</v>
      </c>
      <c r="AP28" s="134">
        <v>1E-4</v>
      </c>
      <c r="AQ28" s="136">
        <v>-1E-4</v>
      </c>
      <c r="AR28" s="135"/>
      <c r="AS28" s="134">
        <v>-0.15010000000000001</v>
      </c>
      <c r="AT28" s="134">
        <v>-0.21729999999999999</v>
      </c>
      <c r="AU28" s="134">
        <v>-0.28589999999999999</v>
      </c>
      <c r="AV28" s="134">
        <v>-0.1008</v>
      </c>
      <c r="AW28" s="136">
        <v>-0.75409999999999999</v>
      </c>
      <c r="AX28" s="135"/>
      <c r="AY28" s="134">
        <v>-0.1522</v>
      </c>
      <c r="AZ28" s="134">
        <v>-0.24790000000000001</v>
      </c>
      <c r="BA28" s="134">
        <v>-0.23350000000000001</v>
      </c>
      <c r="BB28" s="134">
        <v>-0.2351</v>
      </c>
      <c r="BC28" s="136">
        <v>-0.68369999999999997</v>
      </c>
      <c r="BD28" s="135"/>
      <c r="BE28" s="134">
        <v>1.89E-2</v>
      </c>
      <c r="BF28" s="134">
        <v>1.83E-2</v>
      </c>
      <c r="BG28" s="134">
        <v>-0.1173</v>
      </c>
      <c r="BH28" s="134">
        <v>-0.25929999999999997</v>
      </c>
      <c r="BI28" s="136">
        <v>-0.32240000000000002</v>
      </c>
      <c r="BJ28" s="135"/>
      <c r="BK28" s="134">
        <v>0.1179</v>
      </c>
      <c r="BL28" s="134">
        <v>2.01E-2</v>
      </c>
      <c r="BM28" s="134">
        <v>8.3299999999999999E-2</v>
      </c>
      <c r="BN28" s="134">
        <v>4.8899999999999999E-2</v>
      </c>
      <c r="BO28" s="136">
        <v>0.27339999999999998</v>
      </c>
      <c r="BP28" s="135"/>
      <c r="BQ28" s="134">
        <v>0.20050000000000001</v>
      </c>
      <c r="BR28" s="134">
        <v>0.193</v>
      </c>
      <c r="BS28" s="134">
        <v>0.20250000000000001</v>
      </c>
      <c r="BT28" s="134">
        <v>0.2218</v>
      </c>
      <c r="BU28" s="136">
        <v>0.81779999999999997</v>
      </c>
    </row>
    <row r="29" spans="1:73" x14ac:dyDescent="0.25">
      <c r="D29" s="125"/>
      <c r="E29" s="125"/>
      <c r="F29" s="125"/>
      <c r="G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U29" s="125"/>
      <c r="V29" s="125"/>
      <c r="W29" s="125"/>
      <c r="X29" s="125"/>
      <c r="Y29" s="125"/>
      <c r="AA29" s="125"/>
      <c r="AB29" s="125"/>
      <c r="AC29" s="125"/>
      <c r="AD29" s="125"/>
      <c r="AE29" s="125"/>
      <c r="AG29" s="125"/>
      <c r="AH29" s="125"/>
      <c r="AI29" s="125"/>
      <c r="AJ29" s="125"/>
      <c r="AK29" s="125"/>
      <c r="AM29" s="125"/>
      <c r="AN29" s="125"/>
      <c r="AO29" s="125"/>
      <c r="AP29" s="125"/>
      <c r="AQ29" s="125"/>
      <c r="AS29" s="125"/>
      <c r="AT29" s="125"/>
      <c r="AU29" s="125"/>
      <c r="AV29" s="125"/>
      <c r="AW29" s="125"/>
      <c r="AY29" s="125"/>
      <c r="AZ29" s="125"/>
      <c r="BA29" s="125"/>
      <c r="BB29" s="125"/>
      <c r="BC29" s="125"/>
      <c r="BE29" s="125"/>
      <c r="BF29" s="125"/>
      <c r="BG29" s="125"/>
      <c r="BH29" s="125"/>
      <c r="BI29" s="125"/>
      <c r="BK29" s="125"/>
      <c r="BL29" s="125"/>
      <c r="BM29" s="125"/>
      <c r="BN29" s="125"/>
      <c r="BO29" s="125"/>
      <c r="BQ29" s="125"/>
      <c r="BR29" s="125"/>
      <c r="BS29" s="125"/>
      <c r="BT29" s="125"/>
      <c r="BU29" s="125"/>
    </row>
    <row r="34" spans="3:68" x14ac:dyDescent="0.25">
      <c r="C34" s="4"/>
      <c r="H34" s="4"/>
      <c r="N34" s="4"/>
      <c r="T34" s="4"/>
      <c r="Z34" s="4"/>
      <c r="AF34" s="4"/>
      <c r="AL34" s="4"/>
      <c r="AR34" s="4"/>
      <c r="AX34" s="4"/>
      <c r="BD34" s="4"/>
      <c r="BJ34" s="4"/>
      <c r="BP34" s="4"/>
    </row>
    <row r="41" spans="3:68" x14ac:dyDescent="0.25">
      <c r="C41" s="10"/>
      <c r="H41" s="10"/>
      <c r="N41" s="10"/>
      <c r="T41" s="10"/>
      <c r="Z41" s="10"/>
      <c r="AF41" s="10"/>
      <c r="AL41" s="10"/>
      <c r="AR41" s="10"/>
      <c r="AX41" s="10"/>
      <c r="BD41" s="10"/>
      <c r="BJ41" s="10"/>
      <c r="BP41" s="10"/>
    </row>
    <row r="42" spans="3:68" x14ac:dyDescent="0.25">
      <c r="C42" s="4"/>
      <c r="H42" s="4"/>
      <c r="N42" s="4"/>
      <c r="T42" s="4"/>
      <c r="Z42" s="4"/>
      <c r="AF42" s="4"/>
      <c r="AL42" s="4"/>
      <c r="AR42" s="4"/>
      <c r="AX42" s="4"/>
      <c r="BD42" s="4"/>
      <c r="BJ42" s="4"/>
      <c r="BP42" s="4"/>
    </row>
    <row r="43" spans="3:68" x14ac:dyDescent="0.25">
      <c r="C43" s="10"/>
      <c r="H43" s="10"/>
      <c r="N43" s="10"/>
      <c r="T43" s="10"/>
      <c r="Z43" s="10"/>
      <c r="AF43" s="10"/>
      <c r="AL43" s="10"/>
      <c r="AR43" s="10"/>
      <c r="AX43" s="10"/>
      <c r="BD43" s="10"/>
      <c r="BJ43" s="10"/>
      <c r="BP43" s="10"/>
    </row>
    <row r="45" spans="3:68" x14ac:dyDescent="0.25">
      <c r="C45" s="4"/>
      <c r="H45" s="4"/>
      <c r="N45" s="4"/>
      <c r="T45" s="4"/>
      <c r="Z45" s="4"/>
      <c r="AF45" s="4"/>
      <c r="AL45" s="4"/>
      <c r="AR45" s="4"/>
      <c r="AX45" s="4"/>
      <c r="BD45" s="4"/>
      <c r="BJ45" s="4"/>
      <c r="BP45" s="4"/>
    </row>
    <row r="50" spans="3:68" x14ac:dyDescent="0.25">
      <c r="C50" s="10"/>
      <c r="H50" s="10"/>
      <c r="N50" s="10"/>
      <c r="T50" s="10"/>
      <c r="Z50" s="10"/>
      <c r="AF50" s="10"/>
      <c r="AL50" s="10"/>
      <c r="AR50" s="10"/>
      <c r="AX50" s="10"/>
      <c r="BD50" s="10"/>
      <c r="BJ50" s="10"/>
      <c r="BP50" s="10"/>
    </row>
    <row r="53" spans="3:68" x14ac:dyDescent="0.25">
      <c r="C53" s="4"/>
      <c r="H53" s="4"/>
      <c r="N53" s="4"/>
      <c r="T53" s="4"/>
      <c r="Z53" s="4"/>
      <c r="AF53" s="4"/>
      <c r="AL53" s="4"/>
      <c r="AR53" s="4"/>
      <c r="AX53" s="4"/>
      <c r="BD53" s="4"/>
      <c r="BJ53" s="4"/>
      <c r="BP53" s="4"/>
    </row>
    <row r="54" spans="3:68" x14ac:dyDescent="0.25">
      <c r="C54" s="10"/>
      <c r="H54" s="10"/>
      <c r="N54" s="10"/>
      <c r="T54" s="10"/>
      <c r="Z54" s="10"/>
      <c r="AF54" s="10"/>
      <c r="AL54" s="10"/>
      <c r="AR54" s="10"/>
      <c r="AX54" s="10"/>
      <c r="BD54" s="10"/>
      <c r="BJ54" s="10"/>
      <c r="BP54" s="10"/>
    </row>
    <row r="70" spans="3:68" x14ac:dyDescent="0.25">
      <c r="C70" s="4"/>
      <c r="H70" s="4"/>
      <c r="N70" s="4"/>
      <c r="T70" s="4"/>
      <c r="Z70" s="4"/>
      <c r="AF70" s="4"/>
      <c r="AL70" s="4"/>
      <c r="AR70" s="4"/>
      <c r="AX70" s="4"/>
      <c r="BD70" s="4"/>
      <c r="BJ70" s="4"/>
      <c r="BP70" s="4"/>
    </row>
    <row r="74" spans="3:68" x14ac:dyDescent="0.25">
      <c r="C74" s="4"/>
      <c r="H74" s="4"/>
      <c r="N74" s="4"/>
      <c r="T74" s="4"/>
      <c r="Z74" s="4"/>
      <c r="AF74" s="4"/>
      <c r="AL74" s="4"/>
      <c r="AR74" s="4"/>
      <c r="AX74" s="4"/>
      <c r="BD74" s="4"/>
      <c r="BJ74" s="4"/>
      <c r="BP74" s="4"/>
    </row>
  </sheetData>
  <phoneticPr fontId="7" type="noConversion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>
    <tabColor rgb="FF002060"/>
  </sheetPr>
  <dimension ref="A1:AF60"/>
  <sheetViews>
    <sheetView showGridLines="0" topLeftCell="B1" zoomScale="90" zoomScaleNormal="90" zoomScaleSheetLayoutView="100" workbookViewId="0">
      <pane xSplit="2" ySplit="5" topLeftCell="D9" activePane="bottomRight" state="frozen"/>
      <selection activeCell="B1" sqref="B1"/>
      <selection pane="topRight" activeCell="D1" sqref="D1"/>
      <selection pane="bottomLeft" activeCell="B6" sqref="B6"/>
      <selection pane="bottomRight" activeCell="E17" sqref="E17"/>
    </sheetView>
  </sheetViews>
  <sheetFormatPr defaultRowHeight="15" outlineLevelCol="1" x14ac:dyDescent="0.25"/>
  <cols>
    <col min="1" max="1" width="13" style="3" hidden="1" customWidth="1"/>
    <col min="2" max="2" width="46.140625" style="3" bestFit="1" customWidth="1"/>
    <col min="3" max="3" width="45.140625" style="3" bestFit="1" customWidth="1"/>
    <col min="4" max="4" width="0.85546875" style="3" customWidth="1" collapsed="1"/>
    <col min="5" max="5" width="11.85546875" style="3" bestFit="1" customWidth="1"/>
    <col min="6" max="7" width="13.85546875" style="3" bestFit="1" customWidth="1"/>
    <col min="8" max="8" width="0.85546875" style="3" customWidth="1" collapsed="1"/>
    <col min="9" max="9" width="11" style="3" customWidth="1"/>
    <col min="10" max="10" width="0.85546875" style="3" customWidth="1" collapsed="1"/>
    <col min="11" max="11" width="11" style="3" customWidth="1"/>
    <col min="12" max="12" width="0.85546875" style="3" customWidth="1" collapsed="1"/>
    <col min="13" max="13" width="11" style="3" customWidth="1"/>
    <col min="14" max="14" width="0.85546875" style="3" customWidth="1" collapsed="1"/>
    <col min="15" max="15" width="11" style="3" customWidth="1"/>
    <col min="16" max="16" width="0.85546875" style="3" customWidth="1" collapsed="1"/>
    <col min="17" max="17" width="11" style="3" customWidth="1"/>
    <col min="18" max="18" width="0.85546875" style="3" customWidth="1" collapsed="1"/>
    <col min="19" max="19" width="11" style="3" customWidth="1"/>
    <col min="20" max="20" width="0.85546875" style="3" customWidth="1" collapsed="1"/>
    <col min="21" max="21" width="11" style="3" customWidth="1"/>
    <col min="22" max="22" width="0.85546875" style="3" customWidth="1" collapsed="1"/>
    <col min="23" max="23" width="11" style="3" customWidth="1"/>
    <col min="24" max="24" width="0.85546875" style="3" customWidth="1" collapsed="1"/>
    <col min="25" max="25" width="11" style="3" customWidth="1"/>
    <col min="26" max="26" width="0.85546875" style="3" customWidth="1" collapsed="1"/>
    <col min="27" max="27" width="11" style="3" customWidth="1"/>
    <col min="28" max="28" width="9.28515625" style="3" hidden="1" customWidth="1"/>
    <col min="29" max="31" width="9.28515625" style="3" hidden="1" customWidth="1" outlineLevel="1"/>
    <col min="32" max="32" width="9.140625" style="3" collapsed="1"/>
    <col min="33" max="16384" width="9.140625" style="3"/>
  </cols>
  <sheetData>
    <row r="1" spans="1:31" ht="30" customHeight="1" x14ac:dyDescent="0.25">
      <c r="B1" s="23"/>
      <c r="C1" s="23"/>
    </row>
    <row r="2" spans="1:31" ht="38.25" customHeight="1" x14ac:dyDescent="0.25">
      <c r="B2" s="23"/>
      <c r="C2" s="23"/>
      <c r="E2" s="24"/>
      <c r="F2" s="24"/>
      <c r="G2" s="24"/>
      <c r="I2" s="24"/>
      <c r="K2" s="24"/>
      <c r="M2" s="24"/>
      <c r="O2" s="24"/>
      <c r="Q2" s="24"/>
      <c r="S2" s="24"/>
      <c r="U2" s="24"/>
      <c r="W2" s="24"/>
      <c r="Y2" s="24"/>
      <c r="AA2" s="24"/>
    </row>
    <row r="3" spans="1:31" ht="28.5" customHeight="1" x14ac:dyDescent="0.25"/>
    <row r="4" spans="1:31" x14ac:dyDescent="0.25">
      <c r="B4" s="23" t="s">
        <v>63</v>
      </c>
      <c r="C4" s="23" t="s">
        <v>251</v>
      </c>
    </row>
    <row r="5" spans="1:31" x14ac:dyDescent="0.25">
      <c r="B5" s="40" t="s">
        <v>0</v>
      </c>
      <c r="C5" s="40" t="s">
        <v>214</v>
      </c>
      <c r="E5" s="41" t="s">
        <v>287</v>
      </c>
      <c r="F5" s="41" t="s">
        <v>288</v>
      </c>
      <c r="G5" s="41" t="s">
        <v>289</v>
      </c>
      <c r="I5" s="41">
        <v>2024</v>
      </c>
      <c r="K5" s="41">
        <v>2023</v>
      </c>
      <c r="M5" s="41">
        <v>2022</v>
      </c>
      <c r="O5" s="41">
        <v>2021</v>
      </c>
      <c r="Q5" s="41">
        <v>2020</v>
      </c>
      <c r="S5" s="41">
        <v>2019</v>
      </c>
      <c r="U5" s="41">
        <v>2018</v>
      </c>
      <c r="W5" s="41">
        <v>2017</v>
      </c>
      <c r="Y5" s="41">
        <v>2016</v>
      </c>
      <c r="AA5" s="41">
        <v>2015</v>
      </c>
      <c r="AB5" s="42">
        <v>42004</v>
      </c>
      <c r="AC5" s="42">
        <v>39721</v>
      </c>
      <c r="AD5" s="42">
        <v>39629</v>
      </c>
      <c r="AE5" s="42">
        <v>39538</v>
      </c>
    </row>
    <row r="6" spans="1:31" x14ac:dyDescent="0.25">
      <c r="A6" s="4"/>
      <c r="B6" s="64" t="s">
        <v>2</v>
      </c>
      <c r="C6" s="26"/>
      <c r="E6" s="27"/>
      <c r="F6" s="27"/>
      <c r="G6" s="27"/>
      <c r="I6" s="71"/>
      <c r="K6" s="71"/>
      <c r="M6" s="71"/>
      <c r="O6" s="71"/>
      <c r="Q6" s="71" t="s">
        <v>1</v>
      </c>
      <c r="S6" s="71" t="s">
        <v>1</v>
      </c>
      <c r="U6" s="71" t="s">
        <v>1</v>
      </c>
      <c r="W6" s="71" t="s">
        <v>1</v>
      </c>
      <c r="Y6" s="71" t="s">
        <v>1</v>
      </c>
      <c r="AA6" s="71" t="s">
        <v>1</v>
      </c>
      <c r="AB6" s="27" t="s">
        <v>1</v>
      </c>
      <c r="AC6" s="27" t="s">
        <v>1</v>
      </c>
      <c r="AD6" s="27" t="s">
        <v>1</v>
      </c>
      <c r="AE6" s="27" t="s">
        <v>1</v>
      </c>
    </row>
    <row r="7" spans="1:31" s="67" customFormat="1" x14ac:dyDescent="0.25">
      <c r="A7" s="65" t="s">
        <v>82</v>
      </c>
      <c r="B7" s="69" t="s">
        <v>82</v>
      </c>
      <c r="C7" s="66" t="s">
        <v>215</v>
      </c>
      <c r="E7" s="66">
        <f>SUM(E8,E14)</f>
        <v>6584084</v>
      </c>
      <c r="F7" s="66">
        <f>SUM(F8,F14)</f>
        <v>6462804</v>
      </c>
      <c r="G7" s="66">
        <f>SUM(G8,G14)</f>
        <v>6384577</v>
      </c>
      <c r="I7" s="141">
        <v>6697413</v>
      </c>
      <c r="K7" s="141">
        <v>6080884</v>
      </c>
      <c r="L7" s="140"/>
      <c r="M7" s="141">
        <v>5197531</v>
      </c>
      <c r="N7" s="140"/>
      <c r="O7" s="141">
        <v>4306710</v>
      </c>
      <c r="P7" s="140"/>
      <c r="Q7" s="141">
        <v>4354640</v>
      </c>
      <c r="R7" s="140"/>
      <c r="S7" s="141">
        <v>4627984</v>
      </c>
      <c r="T7" s="140"/>
      <c r="U7" s="141">
        <v>4138007</v>
      </c>
      <c r="V7" s="140"/>
      <c r="W7" s="141">
        <v>4968060</v>
      </c>
      <c r="X7" s="140"/>
      <c r="Y7" s="141">
        <v>5359180</v>
      </c>
      <c r="Z7" s="140"/>
      <c r="AA7" s="141">
        <v>5083155</v>
      </c>
      <c r="AB7" s="68">
        <v>5052055</v>
      </c>
      <c r="AC7" s="68">
        <v>914158</v>
      </c>
      <c r="AD7" s="68">
        <v>832194</v>
      </c>
      <c r="AE7" s="68">
        <v>743936</v>
      </c>
    </row>
    <row r="8" spans="1:31" s="67" customFormat="1" x14ac:dyDescent="0.25">
      <c r="A8" s="65" t="s">
        <v>83</v>
      </c>
      <c r="B8" s="66" t="s">
        <v>83</v>
      </c>
      <c r="C8" s="66" t="s">
        <v>216</v>
      </c>
      <c r="E8" s="66">
        <f>SUM(E9:E13)</f>
        <v>2744379</v>
      </c>
      <c r="F8" s="66">
        <f>SUM(F9:F13)</f>
        <v>3179783</v>
      </c>
      <c r="G8" s="66">
        <f>SUM(G9:G13)</f>
        <v>2475692</v>
      </c>
      <c r="I8" s="141">
        <v>2926495</v>
      </c>
      <c r="K8" s="141">
        <v>3203364</v>
      </c>
      <c r="L8" s="140"/>
      <c r="M8" s="141">
        <v>3006275</v>
      </c>
      <c r="N8" s="140"/>
      <c r="O8" s="141">
        <v>2669440</v>
      </c>
      <c r="P8" s="140"/>
      <c r="Q8" s="141">
        <v>3178735</v>
      </c>
      <c r="R8" s="140"/>
      <c r="S8" s="141">
        <v>3489631</v>
      </c>
      <c r="T8" s="140"/>
      <c r="U8" s="141">
        <v>2645322</v>
      </c>
      <c r="V8" s="140"/>
      <c r="W8" s="141">
        <v>3654495</v>
      </c>
      <c r="X8" s="140"/>
      <c r="Y8" s="141">
        <v>3914591</v>
      </c>
      <c r="Z8" s="140"/>
      <c r="AA8" s="141">
        <v>3812225</v>
      </c>
      <c r="AB8" s="68">
        <v>3018678</v>
      </c>
      <c r="AC8" s="68">
        <v>413510</v>
      </c>
      <c r="AD8" s="68">
        <v>433012</v>
      </c>
      <c r="AE8" s="68">
        <v>445471</v>
      </c>
    </row>
    <row r="9" spans="1:31" x14ac:dyDescent="0.25">
      <c r="A9" s="3" t="s">
        <v>84</v>
      </c>
      <c r="B9" s="54" t="s">
        <v>84</v>
      </c>
      <c r="C9" s="54" t="s">
        <v>217</v>
      </c>
      <c r="E9" s="19">
        <v>191247</v>
      </c>
      <c r="F9" s="19">
        <v>76446</v>
      </c>
      <c r="G9" s="19">
        <v>92846</v>
      </c>
      <c r="I9" s="70">
        <v>226566</v>
      </c>
      <c r="K9" s="70">
        <v>128866</v>
      </c>
      <c r="M9" s="70">
        <v>153144</v>
      </c>
      <c r="O9" s="70">
        <v>136313</v>
      </c>
      <c r="Q9" s="70">
        <v>115886</v>
      </c>
      <c r="S9" s="70">
        <v>194196</v>
      </c>
      <c r="U9" s="70">
        <v>60337</v>
      </c>
      <c r="W9" s="70">
        <v>151440</v>
      </c>
      <c r="Y9" s="70">
        <v>78535</v>
      </c>
      <c r="AA9" s="70">
        <v>136404</v>
      </c>
      <c r="AB9" s="29">
        <v>235917</v>
      </c>
      <c r="AC9" s="25" t="s">
        <v>3</v>
      </c>
      <c r="AD9" s="25" t="s">
        <v>3</v>
      </c>
      <c r="AE9" s="25" t="s">
        <v>3</v>
      </c>
    </row>
    <row r="10" spans="1:31" x14ac:dyDescent="0.25">
      <c r="A10" s="3" t="s">
        <v>65</v>
      </c>
      <c r="B10" s="54" t="s">
        <v>65</v>
      </c>
      <c r="C10" s="54" t="s">
        <v>325</v>
      </c>
      <c r="E10" s="19">
        <v>135051</v>
      </c>
      <c r="F10" s="19">
        <v>133970</v>
      </c>
      <c r="G10" s="19">
        <v>133138</v>
      </c>
      <c r="I10" s="37">
        <v>254270</v>
      </c>
      <c r="K10" s="37">
        <v>149060</v>
      </c>
      <c r="M10" s="37">
        <v>182322</v>
      </c>
      <c r="O10" s="37">
        <v>239665</v>
      </c>
      <c r="Q10" s="37">
        <v>333621</v>
      </c>
      <c r="S10" s="37">
        <v>386754</v>
      </c>
      <c r="U10" s="37">
        <v>160575</v>
      </c>
      <c r="W10" s="37">
        <v>199558</v>
      </c>
      <c r="Y10" s="37">
        <v>190336</v>
      </c>
      <c r="AA10" s="37">
        <v>198948</v>
      </c>
      <c r="AB10" s="29">
        <v>28646</v>
      </c>
      <c r="AC10" s="25" t="s">
        <v>3</v>
      </c>
      <c r="AD10" s="25" t="s">
        <v>3</v>
      </c>
      <c r="AE10" s="25" t="s">
        <v>3</v>
      </c>
    </row>
    <row r="11" spans="1:31" x14ac:dyDescent="0.25">
      <c r="A11" s="3" t="s">
        <v>85</v>
      </c>
      <c r="B11" s="54" t="s">
        <v>85</v>
      </c>
      <c r="C11" s="54" t="s">
        <v>326</v>
      </c>
      <c r="E11" s="19">
        <v>664793</v>
      </c>
      <c r="F11" s="19">
        <v>749308</v>
      </c>
      <c r="G11" s="19">
        <v>776061</v>
      </c>
      <c r="I11" s="37">
        <v>857887</v>
      </c>
      <c r="K11" s="37">
        <v>731001</v>
      </c>
      <c r="M11" s="37">
        <v>457848</v>
      </c>
      <c r="O11" s="37">
        <v>406155</v>
      </c>
      <c r="Q11" s="37">
        <v>584510</v>
      </c>
      <c r="S11" s="37">
        <v>545929</v>
      </c>
      <c r="U11" s="37">
        <v>372780</v>
      </c>
      <c r="W11" s="37">
        <v>1088599</v>
      </c>
      <c r="Y11" s="37">
        <v>1477747</v>
      </c>
      <c r="AA11" s="37">
        <v>1344788</v>
      </c>
      <c r="AB11" s="29">
        <v>1214118</v>
      </c>
      <c r="AC11" s="25" t="s">
        <v>3</v>
      </c>
      <c r="AD11" s="25" t="s">
        <v>3</v>
      </c>
      <c r="AE11" s="25" t="s">
        <v>3</v>
      </c>
    </row>
    <row r="12" spans="1:31" x14ac:dyDescent="0.25">
      <c r="A12" s="3" t="s">
        <v>86</v>
      </c>
      <c r="B12" s="54" t="s">
        <v>86</v>
      </c>
      <c r="C12" s="54" t="s">
        <v>327</v>
      </c>
      <c r="E12" s="19">
        <v>1618868</v>
      </c>
      <c r="F12" s="19">
        <v>2066041</v>
      </c>
      <c r="G12" s="19">
        <v>1331117</v>
      </c>
      <c r="I12" s="37">
        <v>1318413</v>
      </c>
      <c r="K12" s="37">
        <v>2064466</v>
      </c>
      <c r="M12" s="37">
        <v>2135996</v>
      </c>
      <c r="O12" s="37">
        <v>1795658</v>
      </c>
      <c r="Q12" s="37">
        <v>2074035</v>
      </c>
      <c r="S12" s="37">
        <v>2321538</v>
      </c>
      <c r="U12" s="37">
        <v>2031761</v>
      </c>
      <c r="W12" s="37">
        <v>2192843</v>
      </c>
      <c r="Y12" s="37">
        <v>2131199</v>
      </c>
      <c r="AA12" s="37">
        <v>2085329</v>
      </c>
      <c r="AB12" s="29">
        <v>1499874</v>
      </c>
      <c r="AC12" s="29">
        <v>97033</v>
      </c>
      <c r="AD12" s="29">
        <v>72403</v>
      </c>
      <c r="AE12" s="29">
        <v>73840</v>
      </c>
    </row>
    <row r="13" spans="1:31" x14ac:dyDescent="0.25">
      <c r="B13" s="54" t="s">
        <v>87</v>
      </c>
      <c r="C13" s="54" t="s">
        <v>328</v>
      </c>
      <c r="E13" s="19">
        <v>134420</v>
      </c>
      <c r="F13" s="19">
        <v>154018</v>
      </c>
      <c r="G13" s="19">
        <v>142530</v>
      </c>
      <c r="I13" s="37">
        <v>269359</v>
      </c>
      <c r="K13" s="37">
        <v>129971</v>
      </c>
      <c r="M13" s="37">
        <v>76965</v>
      </c>
      <c r="O13" s="37">
        <v>91649</v>
      </c>
      <c r="Q13" s="37">
        <v>70683</v>
      </c>
      <c r="S13" s="37">
        <v>27453</v>
      </c>
      <c r="U13" s="37">
        <v>13243</v>
      </c>
      <c r="W13" s="37">
        <v>15473</v>
      </c>
      <c r="Y13" s="37">
        <v>24553</v>
      </c>
      <c r="AA13" s="37">
        <v>20595</v>
      </c>
      <c r="AB13" s="29">
        <v>0</v>
      </c>
      <c r="AC13" s="25" t="s">
        <v>3</v>
      </c>
      <c r="AD13" s="25" t="s">
        <v>3</v>
      </c>
      <c r="AE13" s="25" t="s">
        <v>3</v>
      </c>
    </row>
    <row r="14" spans="1:31" s="67" customFormat="1" x14ac:dyDescent="0.25">
      <c r="A14" s="65" t="s">
        <v>88</v>
      </c>
      <c r="B14" s="66" t="s">
        <v>88</v>
      </c>
      <c r="C14" s="66" t="s">
        <v>329</v>
      </c>
      <c r="E14" s="66">
        <f t="shared" ref="E14:F14" si="0">SUM(E15:E24)</f>
        <v>3839705</v>
      </c>
      <c r="F14" s="66">
        <f t="shared" si="0"/>
        <v>3283021</v>
      </c>
      <c r="G14" s="66">
        <f>SUM(G15:G24)</f>
        <v>3908885</v>
      </c>
      <c r="I14" s="66">
        <v>3770918</v>
      </c>
      <c r="K14" s="66">
        <v>2877520</v>
      </c>
      <c r="M14" s="66">
        <v>2191256</v>
      </c>
      <c r="O14" s="66">
        <v>1637270</v>
      </c>
      <c r="Q14" s="66">
        <v>1175905</v>
      </c>
      <c r="S14" s="66">
        <v>1138353</v>
      </c>
      <c r="U14" s="66">
        <v>1492685</v>
      </c>
      <c r="W14" s="66">
        <v>1313565</v>
      </c>
      <c r="Y14" s="66">
        <v>1444589</v>
      </c>
      <c r="AA14" s="66">
        <v>1270930</v>
      </c>
      <c r="AB14" s="68">
        <v>2033377</v>
      </c>
      <c r="AC14" s="68">
        <v>500648</v>
      </c>
      <c r="AD14" s="68">
        <v>399182</v>
      </c>
      <c r="AE14" s="68">
        <v>298465</v>
      </c>
    </row>
    <row r="15" spans="1:31" x14ac:dyDescent="0.25">
      <c r="B15" s="54" t="s">
        <v>85</v>
      </c>
      <c r="C15" s="18" t="s">
        <v>326</v>
      </c>
      <c r="E15" s="19">
        <v>210563</v>
      </c>
      <c r="F15" s="19">
        <v>212261</v>
      </c>
      <c r="G15" s="19">
        <v>190397</v>
      </c>
      <c r="I15" s="37">
        <v>203361</v>
      </c>
      <c r="K15" s="37">
        <v>326392</v>
      </c>
      <c r="M15" s="37">
        <v>319229</v>
      </c>
      <c r="O15" s="37">
        <v>370726</v>
      </c>
      <c r="Q15" s="37">
        <v>231329</v>
      </c>
      <c r="S15" s="37">
        <v>236617</v>
      </c>
      <c r="U15" s="37">
        <v>253759</v>
      </c>
      <c r="W15" s="37">
        <v>224203</v>
      </c>
      <c r="Y15" s="37">
        <v>424161</v>
      </c>
      <c r="AA15" s="37">
        <v>811085</v>
      </c>
      <c r="AB15" s="29">
        <v>1991393</v>
      </c>
      <c r="AC15" s="29">
        <v>461450</v>
      </c>
      <c r="AD15" s="29">
        <v>358847</v>
      </c>
      <c r="AE15" s="29">
        <v>253584</v>
      </c>
    </row>
    <row r="16" spans="1:31" x14ac:dyDescent="0.25">
      <c r="A16" s="3" t="s">
        <v>64</v>
      </c>
      <c r="B16" s="54" t="s">
        <v>86</v>
      </c>
      <c r="C16" s="18" t="s">
        <v>327</v>
      </c>
      <c r="E16" s="19">
        <v>1629979</v>
      </c>
      <c r="F16" s="19">
        <v>1069403</v>
      </c>
      <c r="G16" s="19">
        <v>1729863</v>
      </c>
      <c r="I16" s="37">
        <v>1629248</v>
      </c>
      <c r="K16" s="37">
        <v>1316690</v>
      </c>
      <c r="M16" s="37">
        <v>993325</v>
      </c>
      <c r="O16" s="37">
        <v>653339</v>
      </c>
      <c r="Q16" s="37">
        <v>491690</v>
      </c>
      <c r="S16" s="37">
        <v>519440</v>
      </c>
      <c r="U16" s="37">
        <v>880077</v>
      </c>
      <c r="W16" s="37">
        <v>882595</v>
      </c>
      <c r="Y16" s="37">
        <v>910834</v>
      </c>
      <c r="AA16" s="37">
        <v>393347</v>
      </c>
      <c r="AB16" s="29">
        <v>7665</v>
      </c>
      <c r="AC16" s="25" t="s">
        <v>3</v>
      </c>
      <c r="AD16" s="25" t="s">
        <v>3</v>
      </c>
      <c r="AE16" s="25" t="s">
        <v>3</v>
      </c>
    </row>
    <row r="17" spans="1:31" x14ac:dyDescent="0.25">
      <c r="B17" s="54" t="s">
        <v>87</v>
      </c>
      <c r="C17" s="18" t="s">
        <v>328</v>
      </c>
      <c r="E17" s="19">
        <v>65737</v>
      </c>
      <c r="F17" s="19">
        <v>57491</v>
      </c>
      <c r="G17" s="19">
        <v>58768</v>
      </c>
      <c r="I17" s="37">
        <v>102835</v>
      </c>
      <c r="K17" s="37">
        <v>32571</v>
      </c>
      <c r="M17" s="37">
        <v>56016</v>
      </c>
      <c r="O17" s="37">
        <v>13691</v>
      </c>
      <c r="Q17" s="37">
        <v>68756</v>
      </c>
      <c r="S17" s="37">
        <v>69868</v>
      </c>
      <c r="U17" s="37" t="s">
        <v>3</v>
      </c>
      <c r="W17" s="37" t="s">
        <v>3</v>
      </c>
      <c r="Y17" s="37" t="s">
        <v>3</v>
      </c>
      <c r="AA17" s="37" t="s">
        <v>3</v>
      </c>
      <c r="AB17" s="25" t="s">
        <v>3</v>
      </c>
      <c r="AC17" s="25" t="s">
        <v>3</v>
      </c>
      <c r="AD17" s="25" t="s">
        <v>3</v>
      </c>
      <c r="AE17" s="25" t="s">
        <v>3</v>
      </c>
    </row>
    <row r="18" spans="1:31" hidden="1" x14ac:dyDescent="0.25">
      <c r="A18" s="30" t="s">
        <v>89</v>
      </c>
      <c r="B18" s="54" t="s">
        <v>113</v>
      </c>
      <c r="C18" s="18"/>
      <c r="E18" s="19" t="s">
        <v>3</v>
      </c>
      <c r="F18" s="31">
        <v>0</v>
      </c>
      <c r="G18" s="31">
        <v>0</v>
      </c>
      <c r="I18" s="38">
        <v>0</v>
      </c>
      <c r="K18" s="38">
        <v>0</v>
      </c>
      <c r="M18" s="38">
        <v>0</v>
      </c>
      <c r="O18" s="38">
        <v>0</v>
      </c>
      <c r="Q18" s="38">
        <v>0</v>
      </c>
      <c r="S18" s="38">
        <v>0</v>
      </c>
      <c r="U18" s="38" t="s">
        <v>3</v>
      </c>
      <c r="W18" s="38">
        <v>1696</v>
      </c>
      <c r="Y18" s="38">
        <v>3130</v>
      </c>
      <c r="AA18" s="38">
        <v>12299</v>
      </c>
      <c r="AB18" s="29">
        <v>33276</v>
      </c>
      <c r="AC18" s="29">
        <v>1175</v>
      </c>
      <c r="AD18" s="29">
        <v>1167</v>
      </c>
      <c r="AE18" s="29">
        <v>1140</v>
      </c>
    </row>
    <row r="19" spans="1:31" x14ac:dyDescent="0.25">
      <c r="B19" s="54" t="s">
        <v>114</v>
      </c>
      <c r="C19" s="18" t="s">
        <v>330</v>
      </c>
      <c r="E19" s="19">
        <v>345994</v>
      </c>
      <c r="F19" s="19">
        <v>355122</v>
      </c>
      <c r="G19" s="19">
        <v>358399</v>
      </c>
      <c r="I19" s="37">
        <v>340412</v>
      </c>
      <c r="K19" s="37">
        <v>310243</v>
      </c>
      <c r="M19" s="37">
        <v>58390</v>
      </c>
      <c r="O19" s="37">
        <v>49779</v>
      </c>
      <c r="Q19" s="37">
        <v>30522</v>
      </c>
      <c r="S19" s="37">
        <v>0</v>
      </c>
      <c r="U19" s="37">
        <v>11440</v>
      </c>
      <c r="W19" s="37" t="s">
        <v>3</v>
      </c>
      <c r="Y19" s="37">
        <v>2070</v>
      </c>
      <c r="AA19" s="37">
        <v>3070</v>
      </c>
      <c r="AB19" s="29">
        <v>1043</v>
      </c>
      <c r="AC19" s="25" t="s">
        <v>3</v>
      </c>
      <c r="AD19" s="25" t="s">
        <v>3</v>
      </c>
      <c r="AE19" s="25" t="s">
        <v>3</v>
      </c>
    </row>
    <row r="20" spans="1:31" x14ac:dyDescent="0.25">
      <c r="B20" s="54" t="s">
        <v>115</v>
      </c>
      <c r="C20" s="18" t="s">
        <v>331</v>
      </c>
      <c r="E20" s="19">
        <v>8106</v>
      </c>
      <c r="F20" s="19">
        <v>8777</v>
      </c>
      <c r="G20" s="19">
        <v>8757</v>
      </c>
      <c r="I20" s="37">
        <v>10343</v>
      </c>
      <c r="K20" s="37">
        <v>17596</v>
      </c>
      <c r="M20" s="37">
        <v>15992</v>
      </c>
      <c r="O20" s="37">
        <v>21278</v>
      </c>
      <c r="Q20" s="37">
        <v>18702</v>
      </c>
      <c r="S20" s="37">
        <v>13539</v>
      </c>
      <c r="U20" s="37">
        <v>1003</v>
      </c>
      <c r="W20" s="37">
        <v>10204</v>
      </c>
      <c r="Y20" s="37">
        <v>7413</v>
      </c>
      <c r="AA20" s="37">
        <v>6925</v>
      </c>
      <c r="AB20" s="29"/>
      <c r="AC20" s="25"/>
      <c r="AD20" s="25"/>
      <c r="AE20" s="25"/>
    </row>
    <row r="21" spans="1:31" hidden="1" x14ac:dyDescent="0.25">
      <c r="B21" s="54" t="s">
        <v>116</v>
      </c>
      <c r="C21" s="18"/>
      <c r="E21" s="19"/>
      <c r="F21" s="19">
        <v>0</v>
      </c>
      <c r="G21" s="19">
        <v>0</v>
      </c>
      <c r="I21" s="37">
        <v>0</v>
      </c>
      <c r="K21" s="37">
        <v>0</v>
      </c>
      <c r="M21" s="37">
        <v>0</v>
      </c>
      <c r="O21" s="37">
        <v>0</v>
      </c>
      <c r="Q21" s="37">
        <v>0</v>
      </c>
      <c r="S21" s="37" t="s">
        <v>3</v>
      </c>
      <c r="U21" s="37">
        <v>0</v>
      </c>
      <c r="W21" s="37">
        <v>0</v>
      </c>
      <c r="Y21" s="37">
        <v>0</v>
      </c>
      <c r="AA21" s="37">
        <v>0</v>
      </c>
      <c r="AB21" s="29"/>
      <c r="AC21" s="25"/>
      <c r="AD21" s="25"/>
      <c r="AE21" s="25"/>
    </row>
    <row r="22" spans="1:31" x14ac:dyDescent="0.25">
      <c r="B22" s="54" t="s">
        <v>64</v>
      </c>
      <c r="C22" s="18" t="s">
        <v>332</v>
      </c>
      <c r="E22" s="19">
        <v>676995</v>
      </c>
      <c r="F22" s="19">
        <v>678454</v>
      </c>
      <c r="G22" s="19">
        <v>679677</v>
      </c>
      <c r="I22" s="37">
        <v>589843</v>
      </c>
      <c r="K22" s="37">
        <v>556138</v>
      </c>
      <c r="M22" s="37">
        <v>482095</v>
      </c>
      <c r="O22" s="37">
        <v>331902</v>
      </c>
      <c r="Q22" s="37">
        <v>263573</v>
      </c>
      <c r="S22" s="37">
        <v>237518</v>
      </c>
      <c r="U22" s="37">
        <v>210739</v>
      </c>
      <c r="W22" s="37">
        <v>171</v>
      </c>
      <c r="Y22" s="37">
        <v>939</v>
      </c>
      <c r="AA22" s="37">
        <v>2377</v>
      </c>
      <c r="AB22" s="29"/>
      <c r="AC22" s="25"/>
      <c r="AD22" s="25"/>
      <c r="AE22" s="25"/>
    </row>
    <row r="23" spans="1:31" x14ac:dyDescent="0.25">
      <c r="B23" s="54" t="s">
        <v>97</v>
      </c>
      <c r="C23" s="18" t="s">
        <v>333</v>
      </c>
      <c r="E23" s="19">
        <v>829622</v>
      </c>
      <c r="F23" s="19">
        <v>832070</v>
      </c>
      <c r="G23" s="19">
        <v>824784</v>
      </c>
      <c r="I23" s="37">
        <v>831496</v>
      </c>
      <c r="K23" s="37">
        <v>237300</v>
      </c>
      <c r="M23" s="37">
        <v>170031</v>
      </c>
      <c r="O23" s="37">
        <v>101332</v>
      </c>
      <c r="Q23" s="37">
        <v>0</v>
      </c>
      <c r="S23" s="37" t="s">
        <v>3</v>
      </c>
      <c r="U23" s="37">
        <v>101264</v>
      </c>
      <c r="W23" s="37">
        <v>167290</v>
      </c>
      <c r="Y23" s="37">
        <v>67770</v>
      </c>
      <c r="AA23" s="37">
        <v>16145</v>
      </c>
      <c r="AB23" s="29"/>
      <c r="AC23" s="25"/>
      <c r="AD23" s="25"/>
      <c r="AE23" s="25"/>
    </row>
    <row r="24" spans="1:31" x14ac:dyDescent="0.25">
      <c r="B24" s="54" t="s">
        <v>117</v>
      </c>
      <c r="C24" s="18" t="s">
        <v>334</v>
      </c>
      <c r="E24" s="19">
        <v>72709</v>
      </c>
      <c r="F24" s="19">
        <v>69443</v>
      </c>
      <c r="G24" s="19">
        <v>58240</v>
      </c>
      <c r="I24" s="37">
        <v>63380</v>
      </c>
      <c r="K24" s="37">
        <v>80590</v>
      </c>
      <c r="M24" s="37">
        <v>96178</v>
      </c>
      <c r="O24" s="37">
        <v>95223</v>
      </c>
      <c r="Q24" s="37">
        <v>71333</v>
      </c>
      <c r="S24" s="37">
        <v>60775</v>
      </c>
      <c r="U24" s="37">
        <v>33883</v>
      </c>
      <c r="W24" s="37">
        <v>26826</v>
      </c>
      <c r="Y24" s="37">
        <v>27567</v>
      </c>
      <c r="AA24" s="37">
        <v>24769</v>
      </c>
      <c r="AB24" s="29"/>
      <c r="AC24" s="25"/>
      <c r="AD24" s="25"/>
      <c r="AE24" s="25"/>
    </row>
    <row r="25" spans="1:31" s="4" customFormat="1" hidden="1" x14ac:dyDescent="0.25">
      <c r="A25" s="3"/>
      <c r="B25" s="18"/>
      <c r="C25" s="18"/>
      <c r="E25" s="29"/>
      <c r="F25" s="29"/>
      <c r="G25" s="29"/>
      <c r="I25" s="29"/>
      <c r="K25" s="29"/>
      <c r="M25" s="29"/>
      <c r="O25" s="29"/>
      <c r="Q25" s="29"/>
      <c r="S25" s="29"/>
      <c r="U25" s="29"/>
      <c r="W25" s="29"/>
      <c r="Y25" s="29"/>
      <c r="AA25" s="29"/>
      <c r="AB25" s="29"/>
      <c r="AC25" s="25"/>
      <c r="AD25" s="25"/>
      <c r="AE25" s="25"/>
    </row>
    <row r="26" spans="1:31" s="4" customFormat="1" hidden="1" x14ac:dyDescent="0.25">
      <c r="A26" s="3"/>
      <c r="B26" s="32"/>
      <c r="C26" s="32"/>
      <c r="E26" s="25"/>
      <c r="F26" s="25"/>
      <c r="G26" s="25"/>
      <c r="I26" s="25"/>
      <c r="K26" s="25"/>
      <c r="M26" s="25"/>
      <c r="O26" s="25"/>
      <c r="Q26" s="25"/>
      <c r="S26" s="25"/>
      <c r="U26" s="25"/>
      <c r="W26" s="25"/>
      <c r="Y26" s="25"/>
      <c r="AA26" s="25"/>
      <c r="AB26" s="25"/>
      <c r="AC26" s="25"/>
      <c r="AD26" s="25"/>
      <c r="AE26" s="25"/>
    </row>
    <row r="27" spans="1:31" s="10" customFormat="1" x14ac:dyDescent="0.25">
      <c r="P27" s="12"/>
      <c r="R27" s="12"/>
      <c r="T27" s="12"/>
    </row>
    <row r="28" spans="1:31" x14ac:dyDescent="0.25">
      <c r="A28" s="4"/>
      <c r="B28" s="64" t="s">
        <v>4</v>
      </c>
      <c r="C28" s="26"/>
      <c r="E28" s="27"/>
      <c r="F28" s="27"/>
      <c r="G28" s="27"/>
      <c r="I28" s="71"/>
      <c r="K28" s="71"/>
      <c r="M28" s="71"/>
      <c r="O28" s="71"/>
      <c r="Q28" s="71" t="s">
        <v>1</v>
      </c>
      <c r="S28" s="71" t="s">
        <v>1</v>
      </c>
      <c r="U28" s="71" t="s">
        <v>1</v>
      </c>
      <c r="W28" s="71" t="s">
        <v>1</v>
      </c>
      <c r="Y28" s="71" t="s">
        <v>1</v>
      </c>
      <c r="AA28" s="71" t="s">
        <v>1</v>
      </c>
      <c r="AB28" s="27" t="s">
        <v>1</v>
      </c>
      <c r="AC28" s="27" t="s">
        <v>1</v>
      </c>
      <c r="AD28" s="27" t="s">
        <v>1</v>
      </c>
      <c r="AE28" s="27" t="s">
        <v>1</v>
      </c>
    </row>
    <row r="29" spans="1:31" s="67" customFormat="1" x14ac:dyDescent="0.25">
      <c r="A29" s="65" t="s">
        <v>90</v>
      </c>
      <c r="B29" s="69" t="s">
        <v>90</v>
      </c>
      <c r="C29" s="66" t="s">
        <v>348</v>
      </c>
      <c r="E29" s="66">
        <f>SUM(E30,E41,E60)</f>
        <v>6584084</v>
      </c>
      <c r="F29" s="66">
        <f>SUM(F30,F41,F60)</f>
        <v>6462804</v>
      </c>
      <c r="G29" s="66">
        <f>SUM(G30,G41,G60)</f>
        <v>6384577</v>
      </c>
      <c r="I29" s="73">
        <v>6697413</v>
      </c>
      <c r="K29" s="73">
        <v>6080884</v>
      </c>
      <c r="M29" s="73">
        <v>5197531</v>
      </c>
      <c r="O29" s="73">
        <v>4306710</v>
      </c>
      <c r="Q29" s="73">
        <v>4354640</v>
      </c>
      <c r="S29" s="73">
        <v>4627984</v>
      </c>
      <c r="U29" s="73">
        <v>4138007</v>
      </c>
      <c r="W29" s="73">
        <v>4968060</v>
      </c>
      <c r="Y29" s="73">
        <v>5359180</v>
      </c>
      <c r="AA29" s="73">
        <v>5083155</v>
      </c>
      <c r="AB29" s="68">
        <v>5052055</v>
      </c>
      <c r="AC29" s="68">
        <v>914158</v>
      </c>
      <c r="AD29" s="68">
        <v>832194</v>
      </c>
      <c r="AE29" s="68">
        <v>743936</v>
      </c>
    </row>
    <row r="30" spans="1:31" s="67" customFormat="1" x14ac:dyDescent="0.25">
      <c r="A30" s="65" t="s">
        <v>91</v>
      </c>
      <c r="B30" s="66" t="s">
        <v>91</v>
      </c>
      <c r="C30" s="66" t="s">
        <v>335</v>
      </c>
      <c r="E30" s="66">
        <f>SUM(E31:E40)</f>
        <v>1489987</v>
      </c>
      <c r="F30" s="66">
        <f>SUM(F31:F40)</f>
        <v>1376050</v>
      </c>
      <c r="G30" s="66">
        <f t="shared" ref="G30" si="1">SUM(G31:G40)</f>
        <v>1528189</v>
      </c>
      <c r="I30" s="73">
        <v>1921140</v>
      </c>
      <c r="K30" s="73">
        <v>1457487</v>
      </c>
      <c r="M30" s="73">
        <v>990136</v>
      </c>
      <c r="O30" s="73">
        <v>846822</v>
      </c>
      <c r="Q30" s="73">
        <v>1017436</v>
      </c>
      <c r="S30" s="73">
        <v>1268913</v>
      </c>
      <c r="U30" s="73">
        <v>1343288</v>
      </c>
      <c r="W30" s="73">
        <v>1008991</v>
      </c>
      <c r="Y30" s="73">
        <v>1710014</v>
      </c>
      <c r="AA30" s="73">
        <v>1249605</v>
      </c>
      <c r="AB30" s="68">
        <v>1253496</v>
      </c>
      <c r="AC30" s="68">
        <v>183934</v>
      </c>
      <c r="AD30" s="68">
        <v>179313</v>
      </c>
      <c r="AE30" s="68">
        <v>138770</v>
      </c>
    </row>
    <row r="31" spans="1:31" x14ac:dyDescent="0.25">
      <c r="B31" s="54" t="s">
        <v>92</v>
      </c>
      <c r="C31" s="18" t="s">
        <v>336</v>
      </c>
      <c r="E31" s="19">
        <v>582871</v>
      </c>
      <c r="F31" s="19">
        <v>524430</v>
      </c>
      <c r="G31" s="19">
        <v>554014</v>
      </c>
      <c r="I31" s="37">
        <v>836026</v>
      </c>
      <c r="K31" s="37">
        <v>803573</v>
      </c>
      <c r="M31" s="37">
        <v>644290</v>
      </c>
      <c r="O31" s="37">
        <v>435408</v>
      </c>
      <c r="Q31" s="37">
        <v>460706</v>
      </c>
      <c r="S31" s="37">
        <v>478203</v>
      </c>
      <c r="U31" s="37">
        <v>743852</v>
      </c>
      <c r="W31" s="37">
        <v>499146</v>
      </c>
      <c r="Y31" s="37">
        <v>1162441</v>
      </c>
      <c r="AA31" s="37">
        <v>778112</v>
      </c>
      <c r="AB31" s="29">
        <v>14074</v>
      </c>
      <c r="AC31" s="29" t="s">
        <v>3</v>
      </c>
      <c r="AD31" s="29" t="s">
        <v>3</v>
      </c>
      <c r="AE31" s="29" t="s">
        <v>3</v>
      </c>
    </row>
    <row r="32" spans="1:31" x14ac:dyDescent="0.25">
      <c r="B32" s="54" t="s">
        <v>118</v>
      </c>
      <c r="C32" s="18" t="s">
        <v>337</v>
      </c>
      <c r="E32" s="19">
        <v>98858</v>
      </c>
      <c r="F32" s="19">
        <v>98405</v>
      </c>
      <c r="G32" s="19">
        <v>79577</v>
      </c>
      <c r="I32" s="37">
        <v>62095</v>
      </c>
      <c r="K32" s="37">
        <v>41455</v>
      </c>
      <c r="M32" s="37">
        <v>30382</v>
      </c>
      <c r="O32" s="37">
        <v>54063</v>
      </c>
      <c r="Q32" s="37">
        <v>62615</v>
      </c>
      <c r="S32" s="37">
        <v>58408</v>
      </c>
      <c r="U32" s="37">
        <v>28414</v>
      </c>
      <c r="W32" s="37">
        <v>41861</v>
      </c>
      <c r="Y32" s="37">
        <v>28441</v>
      </c>
      <c r="AA32" s="37">
        <v>33816</v>
      </c>
      <c r="AB32" s="29">
        <v>54193</v>
      </c>
      <c r="AC32" s="29">
        <v>24376</v>
      </c>
      <c r="AD32" s="29">
        <v>18643</v>
      </c>
      <c r="AE32" s="29">
        <v>13666</v>
      </c>
    </row>
    <row r="33" spans="1:31" x14ac:dyDescent="0.25">
      <c r="B33" s="54" t="s">
        <v>119</v>
      </c>
      <c r="C33" s="18" t="s">
        <v>338</v>
      </c>
      <c r="E33" s="19">
        <v>24469</v>
      </c>
      <c r="F33" s="19">
        <v>16803</v>
      </c>
      <c r="G33" s="19">
        <v>16581</v>
      </c>
      <c r="I33" s="37">
        <v>22912</v>
      </c>
      <c r="K33" s="37">
        <v>20039</v>
      </c>
      <c r="M33" s="37">
        <v>16493</v>
      </c>
      <c r="O33" s="37">
        <v>14316</v>
      </c>
      <c r="Q33" s="37">
        <v>13775</v>
      </c>
      <c r="S33" s="37">
        <v>11232</v>
      </c>
      <c r="U33" s="37">
        <v>9106</v>
      </c>
      <c r="W33" s="37">
        <v>6807</v>
      </c>
      <c r="Y33" s="37">
        <v>6925</v>
      </c>
      <c r="AA33" s="37">
        <v>12808</v>
      </c>
      <c r="AB33" s="29">
        <v>4765</v>
      </c>
      <c r="AC33" s="25" t="s">
        <v>3</v>
      </c>
      <c r="AD33" s="25" t="s">
        <v>3</v>
      </c>
      <c r="AE33" s="25" t="s">
        <v>3</v>
      </c>
    </row>
    <row r="34" spans="1:31" s="4" customFormat="1" x14ac:dyDescent="0.25">
      <c r="A34" s="3" t="s">
        <v>92</v>
      </c>
      <c r="B34" s="54" t="s">
        <v>120</v>
      </c>
      <c r="C34" s="18" t="s">
        <v>339</v>
      </c>
      <c r="E34" s="19">
        <v>1005</v>
      </c>
      <c r="F34" s="19">
        <v>946</v>
      </c>
      <c r="G34" s="19">
        <v>914</v>
      </c>
      <c r="I34" s="38">
        <v>886</v>
      </c>
      <c r="K34" s="38">
        <v>50</v>
      </c>
      <c r="M34" s="38">
        <v>0</v>
      </c>
      <c r="O34" s="38">
        <v>0</v>
      </c>
      <c r="Q34" s="38">
        <v>0</v>
      </c>
      <c r="S34" s="38">
        <v>0</v>
      </c>
      <c r="U34" s="38">
        <v>0</v>
      </c>
      <c r="W34" s="38">
        <v>0</v>
      </c>
      <c r="Y34" s="38">
        <v>0</v>
      </c>
      <c r="AA34" s="38">
        <v>0</v>
      </c>
      <c r="AB34" s="29">
        <v>720649</v>
      </c>
      <c r="AC34" s="29">
        <v>33022</v>
      </c>
      <c r="AD34" s="29">
        <v>56196</v>
      </c>
      <c r="AE34" s="29">
        <v>46117</v>
      </c>
    </row>
    <row r="35" spans="1:31" x14ac:dyDescent="0.25">
      <c r="B35" s="54" t="s">
        <v>93</v>
      </c>
      <c r="C35" s="18" t="s">
        <v>340</v>
      </c>
      <c r="E35" s="19">
        <v>26912</v>
      </c>
      <c r="F35" s="19">
        <v>29031</v>
      </c>
      <c r="G35" s="19">
        <v>30919</v>
      </c>
      <c r="I35" s="37">
        <v>38805</v>
      </c>
      <c r="K35" s="37">
        <v>13939</v>
      </c>
      <c r="M35" s="37">
        <v>10521</v>
      </c>
      <c r="O35" s="37">
        <v>7775</v>
      </c>
      <c r="Q35" s="37">
        <v>10378</v>
      </c>
      <c r="S35" s="37">
        <v>12065</v>
      </c>
      <c r="U35" s="37">
        <v>9993</v>
      </c>
      <c r="W35" s="37">
        <v>23964</v>
      </c>
      <c r="Y35" s="37">
        <v>31448</v>
      </c>
      <c r="AA35" s="37">
        <v>28102</v>
      </c>
      <c r="AB35" s="29">
        <v>432590</v>
      </c>
      <c r="AC35" s="25" t="s">
        <v>3</v>
      </c>
      <c r="AD35" s="25" t="s">
        <v>3</v>
      </c>
      <c r="AE35" s="25" t="s">
        <v>3</v>
      </c>
    </row>
    <row r="36" spans="1:31" x14ac:dyDescent="0.25">
      <c r="A36" s="3" t="s">
        <v>93</v>
      </c>
      <c r="B36" s="54" t="s">
        <v>121</v>
      </c>
      <c r="C36" s="18" t="s">
        <v>341</v>
      </c>
      <c r="E36" s="19">
        <v>236598</v>
      </c>
      <c r="F36" s="19">
        <v>236071</v>
      </c>
      <c r="G36" s="19">
        <v>367796</v>
      </c>
      <c r="I36" s="37">
        <v>474642</v>
      </c>
      <c r="K36" s="37">
        <v>331178</v>
      </c>
      <c r="M36" s="37">
        <v>147241</v>
      </c>
      <c r="O36" s="37">
        <v>82554</v>
      </c>
      <c r="Q36" s="37">
        <v>143102</v>
      </c>
      <c r="S36" s="37">
        <v>252776</v>
      </c>
      <c r="U36" s="37">
        <v>333073</v>
      </c>
      <c r="W36" s="37">
        <v>236347</v>
      </c>
      <c r="Y36" s="37">
        <v>285362</v>
      </c>
      <c r="AA36" s="37">
        <v>231008</v>
      </c>
      <c r="AB36" s="29">
        <v>27225</v>
      </c>
      <c r="AC36" s="29">
        <v>6788</v>
      </c>
      <c r="AD36" s="29">
        <v>6038</v>
      </c>
      <c r="AE36" s="29">
        <v>5937</v>
      </c>
    </row>
    <row r="37" spans="1:31" x14ac:dyDescent="0.25">
      <c r="B37" s="54" t="s">
        <v>122</v>
      </c>
      <c r="C37" s="18" t="s">
        <v>342</v>
      </c>
      <c r="E37" s="19">
        <v>225416</v>
      </c>
      <c r="F37" s="19">
        <v>222545</v>
      </c>
      <c r="G37" s="19">
        <v>228012</v>
      </c>
      <c r="I37" s="37">
        <v>242817</v>
      </c>
      <c r="K37" s="37">
        <v>157184</v>
      </c>
      <c r="M37" s="37">
        <v>85235</v>
      </c>
      <c r="O37" s="37">
        <v>91003</v>
      </c>
      <c r="Q37" s="37">
        <v>149016</v>
      </c>
      <c r="S37" s="37">
        <v>181382</v>
      </c>
      <c r="U37" s="37">
        <v>89926</v>
      </c>
      <c r="W37" s="37">
        <v>115435</v>
      </c>
      <c r="Y37" s="37">
        <v>96448</v>
      </c>
      <c r="AA37" s="37">
        <v>28036</v>
      </c>
      <c r="AB37" s="29"/>
      <c r="AC37" s="29"/>
      <c r="AD37" s="29"/>
      <c r="AE37" s="29"/>
    </row>
    <row r="38" spans="1:31" x14ac:dyDescent="0.25">
      <c r="B38" s="54" t="s">
        <v>125</v>
      </c>
      <c r="C38" s="18" t="s">
        <v>343</v>
      </c>
      <c r="E38" s="19">
        <v>117128</v>
      </c>
      <c r="F38" s="19">
        <v>114822</v>
      </c>
      <c r="G38" s="19">
        <v>111405</v>
      </c>
      <c r="I38" s="37">
        <v>113396</v>
      </c>
      <c r="K38" s="37">
        <v>36803</v>
      </c>
      <c r="M38" s="37">
        <v>18171</v>
      </c>
      <c r="O38" s="37">
        <v>62653</v>
      </c>
      <c r="Q38" s="37">
        <v>88832</v>
      </c>
      <c r="S38" s="37">
        <v>235715</v>
      </c>
      <c r="U38" s="37">
        <v>90239</v>
      </c>
      <c r="W38" s="37">
        <v>75270</v>
      </c>
      <c r="Y38" s="37">
        <v>92026</v>
      </c>
      <c r="AA38" s="37">
        <v>91916</v>
      </c>
      <c r="AB38" s="29"/>
      <c r="AC38" s="29"/>
      <c r="AD38" s="29"/>
      <c r="AE38" s="29"/>
    </row>
    <row r="39" spans="1:31" x14ac:dyDescent="0.25">
      <c r="B39" s="54" t="s">
        <v>123</v>
      </c>
      <c r="C39" s="18" t="s">
        <v>330</v>
      </c>
      <c r="E39" s="19">
        <v>176730</v>
      </c>
      <c r="F39" s="19">
        <v>132997</v>
      </c>
      <c r="G39" s="19">
        <v>125550</v>
      </c>
      <c r="I39" s="37">
        <v>116140</v>
      </c>
      <c r="K39" s="37">
        <v>41189</v>
      </c>
      <c r="M39" s="37">
        <v>25678</v>
      </c>
      <c r="O39" s="37">
        <v>75070</v>
      </c>
      <c r="Q39" s="37">
        <v>82714</v>
      </c>
      <c r="S39" s="37">
        <v>0</v>
      </c>
      <c r="U39" s="37">
        <v>0</v>
      </c>
      <c r="W39" s="37">
        <v>0</v>
      </c>
      <c r="Y39" s="37">
        <v>0</v>
      </c>
      <c r="AA39" s="37">
        <v>0</v>
      </c>
      <c r="AB39" s="29"/>
      <c r="AC39" s="29"/>
      <c r="AD39" s="29"/>
      <c r="AE39" s="29"/>
    </row>
    <row r="40" spans="1:31" x14ac:dyDescent="0.25">
      <c r="B40" s="54" t="s">
        <v>124</v>
      </c>
      <c r="C40" s="18" t="s">
        <v>344</v>
      </c>
      <c r="E40" s="19" t="s">
        <v>3</v>
      </c>
      <c r="F40" s="19" t="s">
        <v>3</v>
      </c>
      <c r="G40" s="19">
        <v>13421</v>
      </c>
      <c r="I40" s="37">
        <v>13421</v>
      </c>
      <c r="K40" s="37">
        <v>12077</v>
      </c>
      <c r="M40" s="37">
        <v>12125</v>
      </c>
      <c r="O40" s="37">
        <v>23980</v>
      </c>
      <c r="Q40" s="37">
        <v>6298</v>
      </c>
      <c r="S40" s="37">
        <v>0</v>
      </c>
      <c r="U40" s="37">
        <v>4966</v>
      </c>
      <c r="W40" s="37" t="s">
        <v>3</v>
      </c>
      <c r="Y40" s="37" t="s">
        <v>3</v>
      </c>
      <c r="AA40" s="37">
        <v>16357</v>
      </c>
      <c r="AB40" s="29"/>
      <c r="AC40" s="29"/>
      <c r="AD40" s="29"/>
      <c r="AE40" s="29"/>
    </row>
    <row r="41" spans="1:31" s="67" customFormat="1" x14ac:dyDescent="0.25">
      <c r="A41" s="65" t="s">
        <v>94</v>
      </c>
      <c r="B41" s="66" t="s">
        <v>94</v>
      </c>
      <c r="C41" s="66" t="s">
        <v>345</v>
      </c>
      <c r="E41" s="66">
        <f>SUM(E42:E47)</f>
        <v>2290551</v>
      </c>
      <c r="F41" s="66">
        <f>SUM(F42:F47)</f>
        <v>2267050</v>
      </c>
      <c r="G41" s="66">
        <f>SUM(G42:G47)</f>
        <v>2070190</v>
      </c>
      <c r="I41" s="73">
        <v>2065079</v>
      </c>
      <c r="K41" s="73">
        <v>2253800</v>
      </c>
      <c r="M41" s="73">
        <v>2082578</v>
      </c>
      <c r="O41" s="73">
        <v>1645499</v>
      </c>
      <c r="Q41" s="73">
        <v>1662257</v>
      </c>
      <c r="S41" s="73">
        <v>1755589</v>
      </c>
      <c r="U41" s="73">
        <v>1645664</v>
      </c>
      <c r="W41" s="73">
        <v>2163746</v>
      </c>
      <c r="Y41" s="73">
        <v>1773522</v>
      </c>
      <c r="AA41" s="73">
        <v>1963238</v>
      </c>
      <c r="AB41" s="68">
        <v>2019543</v>
      </c>
      <c r="AC41" s="68">
        <v>341157</v>
      </c>
      <c r="AD41" s="68">
        <v>291101</v>
      </c>
      <c r="AE41" s="68">
        <v>252837</v>
      </c>
    </row>
    <row r="42" spans="1:31" x14ac:dyDescent="0.25">
      <c r="A42" s="3" t="s">
        <v>92</v>
      </c>
      <c r="B42" s="18" t="s">
        <v>92</v>
      </c>
      <c r="C42" s="18" t="s">
        <v>336</v>
      </c>
      <c r="E42" s="19">
        <v>1272425</v>
      </c>
      <c r="F42" s="19">
        <v>1215945</v>
      </c>
      <c r="G42" s="19">
        <v>1166360</v>
      </c>
      <c r="I42" s="37">
        <v>1155652</v>
      </c>
      <c r="K42" s="37">
        <v>1119735</v>
      </c>
      <c r="M42" s="37">
        <v>1171660</v>
      </c>
      <c r="O42" s="37">
        <v>859357</v>
      </c>
      <c r="Q42" s="37">
        <v>968465</v>
      </c>
      <c r="S42" s="37">
        <v>1023685</v>
      </c>
      <c r="U42" s="37">
        <v>1075475</v>
      </c>
      <c r="W42" s="37">
        <v>1551823</v>
      </c>
      <c r="Y42" s="37">
        <v>1008780</v>
      </c>
      <c r="AA42" s="37">
        <v>1189566</v>
      </c>
      <c r="AB42" s="29">
        <v>733187</v>
      </c>
      <c r="AC42" s="29">
        <v>169816</v>
      </c>
      <c r="AD42" s="29">
        <v>157604</v>
      </c>
      <c r="AE42" s="29">
        <v>163805</v>
      </c>
    </row>
    <row r="43" spans="1:31" s="4" customFormat="1" x14ac:dyDescent="0.25">
      <c r="A43" s="3"/>
      <c r="B43" s="18" t="s">
        <v>93</v>
      </c>
      <c r="C43" s="18" t="s">
        <v>340</v>
      </c>
      <c r="E43" s="19">
        <v>10255</v>
      </c>
      <c r="F43" s="19">
        <v>11544</v>
      </c>
      <c r="G43" s="19">
        <v>11011</v>
      </c>
      <c r="I43" s="37">
        <v>7251</v>
      </c>
      <c r="K43" s="37">
        <v>25735</v>
      </c>
      <c r="M43" s="37">
        <v>24382</v>
      </c>
      <c r="O43" s="37">
        <v>23194</v>
      </c>
      <c r="Q43" s="37">
        <v>23341</v>
      </c>
      <c r="S43" s="37">
        <v>24284</v>
      </c>
      <c r="U43" s="37">
        <v>24199</v>
      </c>
      <c r="W43" s="37">
        <v>60653</v>
      </c>
      <c r="Y43" s="37">
        <v>66672</v>
      </c>
      <c r="AA43" s="37">
        <v>78461</v>
      </c>
      <c r="AB43" s="29">
        <v>1224632</v>
      </c>
      <c r="AC43" s="25" t="s">
        <v>3</v>
      </c>
      <c r="AD43" s="25" t="s">
        <v>3</v>
      </c>
      <c r="AE43" s="25" t="s">
        <v>3</v>
      </c>
    </row>
    <row r="44" spans="1:31" x14ac:dyDescent="0.25">
      <c r="B44" s="18" t="s">
        <v>121</v>
      </c>
      <c r="C44" s="18" t="s">
        <v>341</v>
      </c>
      <c r="E44" s="19">
        <v>434833</v>
      </c>
      <c r="F44" s="19">
        <v>439032</v>
      </c>
      <c r="G44" s="19">
        <v>284026</v>
      </c>
      <c r="I44" s="37">
        <v>300866</v>
      </c>
      <c r="K44" s="37">
        <v>664231</v>
      </c>
      <c r="M44" s="37">
        <v>505380</v>
      </c>
      <c r="O44" s="37">
        <v>532243</v>
      </c>
      <c r="Q44" s="37">
        <v>459324</v>
      </c>
      <c r="S44" s="37">
        <v>253834</v>
      </c>
      <c r="U44" s="37">
        <v>267709</v>
      </c>
      <c r="W44" s="37">
        <v>265358</v>
      </c>
      <c r="Y44" s="37">
        <v>391901</v>
      </c>
      <c r="AA44" s="37">
        <v>643577</v>
      </c>
      <c r="AB44" s="29">
        <v>58265</v>
      </c>
      <c r="AC44" s="25" t="s">
        <v>3</v>
      </c>
      <c r="AD44" s="25" t="s">
        <v>3</v>
      </c>
      <c r="AE44" s="25" t="s">
        <v>3</v>
      </c>
    </row>
    <row r="45" spans="1:31" x14ac:dyDescent="0.25">
      <c r="B45" s="18" t="s">
        <v>122</v>
      </c>
      <c r="C45" s="18" t="s">
        <v>342</v>
      </c>
      <c r="E45" s="19">
        <v>512194</v>
      </c>
      <c r="F45" s="19">
        <v>539779</v>
      </c>
      <c r="G45" s="19">
        <v>548188</v>
      </c>
      <c r="I45" s="37">
        <v>539664</v>
      </c>
      <c r="K45" s="37">
        <v>380378</v>
      </c>
      <c r="M45" s="37">
        <v>323300</v>
      </c>
      <c r="O45" s="37">
        <v>172081</v>
      </c>
      <c r="Q45" s="37">
        <v>155227</v>
      </c>
      <c r="S45" s="37">
        <v>396879</v>
      </c>
      <c r="U45" s="37">
        <v>249729</v>
      </c>
      <c r="W45" s="37">
        <v>263556</v>
      </c>
      <c r="Y45" s="37">
        <v>290503</v>
      </c>
      <c r="AA45" s="37">
        <v>25791</v>
      </c>
      <c r="AB45" s="29">
        <v>3459</v>
      </c>
      <c r="AC45" s="29">
        <v>11964</v>
      </c>
      <c r="AD45" s="29">
        <v>9172</v>
      </c>
      <c r="AE45" s="29">
        <v>7609</v>
      </c>
    </row>
    <row r="46" spans="1:31" x14ac:dyDescent="0.25">
      <c r="B46" s="18" t="s">
        <v>125</v>
      </c>
      <c r="C46" s="18" t="s">
        <v>343</v>
      </c>
      <c r="E46" s="19">
        <v>40419</v>
      </c>
      <c r="F46" s="19">
        <v>39468</v>
      </c>
      <c r="G46" s="19">
        <v>36067</v>
      </c>
      <c r="I46" s="37">
        <v>37439</v>
      </c>
      <c r="K46" s="37">
        <v>38523</v>
      </c>
      <c r="M46" s="37">
        <v>40044</v>
      </c>
      <c r="O46" s="37">
        <v>46059</v>
      </c>
      <c r="Q46" s="37">
        <v>32762</v>
      </c>
      <c r="S46" s="37">
        <v>32186</v>
      </c>
      <c r="U46" s="37">
        <v>11587</v>
      </c>
      <c r="W46" s="37">
        <v>4324</v>
      </c>
      <c r="Y46" s="37">
        <v>4771</v>
      </c>
      <c r="AA46" s="37">
        <v>14949</v>
      </c>
      <c r="AB46" s="29"/>
      <c r="AC46" s="29"/>
      <c r="AD46" s="29"/>
      <c r="AE46" s="29"/>
    </row>
    <row r="47" spans="1:31" x14ac:dyDescent="0.25">
      <c r="B47" s="18" t="s">
        <v>126</v>
      </c>
      <c r="C47" s="18" t="s">
        <v>346</v>
      </c>
      <c r="E47" s="19">
        <v>20425</v>
      </c>
      <c r="F47" s="19">
        <v>21282</v>
      </c>
      <c r="G47" s="19">
        <v>24538</v>
      </c>
      <c r="I47" s="37">
        <v>24207</v>
      </c>
      <c r="K47" s="37">
        <v>25198</v>
      </c>
      <c r="M47" s="37">
        <v>17812</v>
      </c>
      <c r="O47" s="37">
        <v>12565</v>
      </c>
      <c r="Q47" s="37">
        <v>23138</v>
      </c>
      <c r="S47" s="37">
        <v>24504</v>
      </c>
      <c r="U47" s="37">
        <v>16291</v>
      </c>
      <c r="W47" s="37">
        <v>13467</v>
      </c>
      <c r="Y47" s="37">
        <v>9871</v>
      </c>
      <c r="AA47" s="37">
        <v>6532</v>
      </c>
      <c r="AB47" s="29"/>
      <c r="AC47" s="29"/>
      <c r="AD47" s="29"/>
      <c r="AE47" s="29"/>
    </row>
    <row r="48" spans="1:31" s="10" customFormat="1" x14ac:dyDescent="0.25">
      <c r="B48" s="43"/>
      <c r="C48" s="43"/>
      <c r="E48" s="44"/>
      <c r="F48" s="44"/>
      <c r="G48" s="44"/>
      <c r="I48" s="44"/>
      <c r="K48" s="44"/>
      <c r="M48" s="44"/>
      <c r="O48" s="44"/>
      <c r="Q48" s="44"/>
      <c r="S48" s="44"/>
      <c r="U48" s="44"/>
      <c r="W48" s="44"/>
      <c r="Y48" s="44"/>
      <c r="AA48" s="44"/>
      <c r="AB48" s="44"/>
      <c r="AC48" s="44"/>
      <c r="AD48" s="44"/>
      <c r="AE48" s="44"/>
    </row>
    <row r="49" spans="1:31" x14ac:dyDescent="0.25">
      <c r="A49" s="4" t="s">
        <v>95</v>
      </c>
      <c r="B49" s="28" t="s">
        <v>241</v>
      </c>
      <c r="C49" s="28" t="s">
        <v>358</v>
      </c>
      <c r="E49" s="27"/>
      <c r="F49" s="27"/>
      <c r="G49" s="27"/>
      <c r="I49" s="27"/>
      <c r="K49" s="27"/>
      <c r="M49" s="27"/>
      <c r="O49" s="27"/>
      <c r="Q49" s="27"/>
      <c r="S49" s="27"/>
      <c r="U49" s="27"/>
      <c r="W49" s="27"/>
      <c r="Y49" s="27"/>
      <c r="AA49" s="27"/>
      <c r="AB49" s="27">
        <v>1779016</v>
      </c>
      <c r="AC49" s="27">
        <v>389067</v>
      </c>
      <c r="AD49" s="27">
        <v>361780</v>
      </c>
      <c r="AE49" s="27">
        <v>352329</v>
      </c>
    </row>
    <row r="50" spans="1:31" x14ac:dyDescent="0.25">
      <c r="A50" s="3" t="s">
        <v>96</v>
      </c>
      <c r="B50" s="18" t="s">
        <v>127</v>
      </c>
      <c r="C50" s="18" t="s">
        <v>349</v>
      </c>
      <c r="E50" s="19">
        <v>1310225</v>
      </c>
      <c r="F50" s="19">
        <v>1310225</v>
      </c>
      <c r="G50" s="19">
        <v>1310225</v>
      </c>
      <c r="I50" s="37">
        <v>1310225</v>
      </c>
      <c r="K50" s="37">
        <v>1310225</v>
      </c>
      <c r="M50" s="37">
        <v>1310225</v>
      </c>
      <c r="O50" s="37">
        <v>1310225</v>
      </c>
      <c r="Q50" s="37">
        <v>1310225</v>
      </c>
      <c r="S50" s="37">
        <v>1750496</v>
      </c>
      <c r="U50" s="37">
        <v>1190439</v>
      </c>
      <c r="W50" s="37">
        <v>1190439</v>
      </c>
      <c r="Y50" s="37">
        <v>926376</v>
      </c>
      <c r="AA50" s="37">
        <v>806376</v>
      </c>
      <c r="AB50" s="29">
        <v>461258</v>
      </c>
      <c r="AC50" s="29">
        <v>0</v>
      </c>
      <c r="AD50" s="29">
        <v>0</v>
      </c>
      <c r="AE50" s="29">
        <v>0</v>
      </c>
    </row>
    <row r="51" spans="1:31" x14ac:dyDescent="0.25">
      <c r="B51" s="18" t="s">
        <v>128</v>
      </c>
      <c r="C51" s="18" t="s">
        <v>350</v>
      </c>
      <c r="E51" s="93">
        <v>-36921</v>
      </c>
      <c r="F51" s="93">
        <v>-36921</v>
      </c>
      <c r="G51" s="93">
        <v>-36921</v>
      </c>
      <c r="I51" s="94">
        <v>-36921</v>
      </c>
      <c r="K51" s="94">
        <v>-36921</v>
      </c>
      <c r="M51" s="94">
        <v>-36921</v>
      </c>
      <c r="O51" s="94">
        <v>-36921</v>
      </c>
      <c r="Q51" s="94">
        <v>-36921</v>
      </c>
      <c r="S51" s="94">
        <v>-36921</v>
      </c>
      <c r="U51" s="94">
        <v>-13236</v>
      </c>
      <c r="W51" s="94">
        <v>-13236</v>
      </c>
      <c r="Y51" s="94">
        <v>-13236</v>
      </c>
      <c r="AA51" s="94">
        <v>-13236</v>
      </c>
      <c r="AB51" s="29">
        <v>1317758</v>
      </c>
      <c r="AC51" s="29">
        <v>389067</v>
      </c>
      <c r="AD51" s="29">
        <v>361780</v>
      </c>
      <c r="AE51" s="29">
        <v>352329</v>
      </c>
    </row>
    <row r="52" spans="1:31" x14ac:dyDescent="0.25">
      <c r="B52" s="33" t="s">
        <v>129</v>
      </c>
      <c r="C52" s="33" t="s">
        <v>351</v>
      </c>
      <c r="E52" s="93">
        <v>-25052</v>
      </c>
      <c r="F52" s="93">
        <v>-25052</v>
      </c>
      <c r="G52" s="93">
        <v>-25052</v>
      </c>
      <c r="I52" s="94">
        <v>-25052</v>
      </c>
      <c r="K52" s="94">
        <v>-25052</v>
      </c>
      <c r="M52" s="94">
        <v>-25052</v>
      </c>
      <c r="O52" s="94">
        <v>-25052</v>
      </c>
      <c r="Q52" s="94">
        <v>-25052</v>
      </c>
      <c r="S52" s="94">
        <v>-25052</v>
      </c>
      <c r="U52" s="94">
        <v>-25052</v>
      </c>
      <c r="W52" s="94">
        <v>-25052</v>
      </c>
      <c r="Y52" s="94">
        <v>-25052</v>
      </c>
      <c r="AA52" s="94">
        <v>-25052</v>
      </c>
      <c r="AB52" s="29">
        <v>806376</v>
      </c>
      <c r="AC52" s="29">
        <v>340941</v>
      </c>
      <c r="AD52" s="29">
        <v>340941</v>
      </c>
      <c r="AE52" s="29">
        <v>340941</v>
      </c>
    </row>
    <row r="53" spans="1:31" x14ac:dyDescent="0.25">
      <c r="B53" s="33" t="s">
        <v>212</v>
      </c>
      <c r="C53" s="33" t="s">
        <v>352</v>
      </c>
      <c r="E53" s="19">
        <v>0</v>
      </c>
      <c r="F53" s="19">
        <v>0</v>
      </c>
      <c r="G53" s="19">
        <v>0</v>
      </c>
      <c r="I53" s="37">
        <v>0</v>
      </c>
      <c r="K53" s="37">
        <v>0</v>
      </c>
      <c r="M53" s="37">
        <v>0</v>
      </c>
      <c r="O53" s="37">
        <v>0</v>
      </c>
      <c r="Q53" s="37">
        <v>0</v>
      </c>
      <c r="S53" s="37">
        <v>0</v>
      </c>
      <c r="U53" s="37">
        <v>7438</v>
      </c>
      <c r="W53" s="37">
        <v>7438</v>
      </c>
      <c r="Y53" s="37">
        <v>7438</v>
      </c>
      <c r="AA53" s="37">
        <v>7438</v>
      </c>
      <c r="AB53" s="29"/>
      <c r="AC53" s="29"/>
      <c r="AD53" s="29"/>
      <c r="AE53" s="29"/>
    </row>
    <row r="54" spans="1:31" x14ac:dyDescent="0.25">
      <c r="B54" s="33" t="s">
        <v>130</v>
      </c>
      <c r="C54" s="33" t="s">
        <v>353</v>
      </c>
      <c r="E54" s="19">
        <v>4384</v>
      </c>
      <c r="F54" s="19">
        <v>4384</v>
      </c>
      <c r="G54" s="19">
        <v>4384</v>
      </c>
      <c r="I54" s="37">
        <v>4384</v>
      </c>
      <c r="K54" s="37">
        <v>4830</v>
      </c>
      <c r="M54" s="37">
        <v>6243</v>
      </c>
      <c r="O54" s="37">
        <v>-12239</v>
      </c>
      <c r="Q54" s="37">
        <v>-4145</v>
      </c>
      <c r="S54" s="37">
        <v>2450</v>
      </c>
      <c r="U54" s="37">
        <v>7264</v>
      </c>
      <c r="W54" s="37">
        <v>46106</v>
      </c>
      <c r="Y54" s="37">
        <v>31541</v>
      </c>
      <c r="AA54" s="37">
        <v>33274</v>
      </c>
      <c r="AB54" s="29">
        <v>-16178</v>
      </c>
      <c r="AC54" s="29">
        <v>0</v>
      </c>
      <c r="AD54" s="29">
        <v>0</v>
      </c>
      <c r="AE54" s="29">
        <v>0</v>
      </c>
    </row>
    <row r="55" spans="1:31" x14ac:dyDescent="0.25">
      <c r="B55" s="33" t="s">
        <v>131</v>
      </c>
      <c r="C55" s="33" t="s">
        <v>354</v>
      </c>
      <c r="E55" s="19">
        <v>14294</v>
      </c>
      <c r="F55" s="19">
        <v>14294</v>
      </c>
      <c r="G55" s="19">
        <v>14294</v>
      </c>
      <c r="I55" s="37">
        <v>14294</v>
      </c>
      <c r="K55" s="37">
        <v>11469</v>
      </c>
      <c r="M55" s="37">
        <v>8926</v>
      </c>
      <c r="O55" s="37">
        <v>6374</v>
      </c>
      <c r="Q55" s="37">
        <v>1326</v>
      </c>
      <c r="S55" s="37">
        <v>0</v>
      </c>
      <c r="U55" s="37" t="s">
        <v>3</v>
      </c>
      <c r="W55" s="37">
        <v>69242</v>
      </c>
      <c r="Y55" s="37">
        <v>69242</v>
      </c>
      <c r="AA55" s="37">
        <v>69242</v>
      </c>
      <c r="AB55" s="29">
        <v>0</v>
      </c>
      <c r="AC55" s="29">
        <v>0</v>
      </c>
      <c r="AD55" s="29">
        <v>0</v>
      </c>
      <c r="AE55" s="29">
        <v>0</v>
      </c>
    </row>
    <row r="56" spans="1:31" x14ac:dyDescent="0.25">
      <c r="B56" s="33" t="s">
        <v>132</v>
      </c>
      <c r="C56" s="33" t="s">
        <v>355</v>
      </c>
      <c r="E56" s="19">
        <v>185220</v>
      </c>
      <c r="F56" s="19">
        <v>185220</v>
      </c>
      <c r="G56" s="19">
        <v>185220</v>
      </c>
      <c r="I56" s="37">
        <v>185220</v>
      </c>
      <c r="K56" s="37">
        <v>144958</v>
      </c>
      <c r="M56" s="37">
        <v>108729</v>
      </c>
      <c r="O56" s="37">
        <v>90835</v>
      </c>
      <c r="Q56" s="37">
        <v>18894</v>
      </c>
      <c r="S56" s="37">
        <v>0</v>
      </c>
      <c r="U56" s="37">
        <v>0</v>
      </c>
      <c r="W56" s="37">
        <v>0</v>
      </c>
      <c r="Y56" s="37">
        <v>0</v>
      </c>
      <c r="AA56" s="37">
        <v>0</v>
      </c>
      <c r="AB56" s="29">
        <v>519324</v>
      </c>
      <c r="AC56" s="29">
        <v>4932</v>
      </c>
      <c r="AD56" s="29">
        <v>4932</v>
      </c>
      <c r="AE56" s="29">
        <v>4932</v>
      </c>
    </row>
    <row r="57" spans="1:31" x14ac:dyDescent="0.25">
      <c r="B57" s="33" t="s">
        <v>133</v>
      </c>
      <c r="C57" s="33" t="s">
        <v>356</v>
      </c>
      <c r="E57" s="19">
        <v>9681</v>
      </c>
      <c r="F57" s="31">
        <v>9216</v>
      </c>
      <c r="G57" s="31">
        <v>7571</v>
      </c>
      <c r="I57" s="38">
        <v>0</v>
      </c>
      <c r="K57" s="38" t="s">
        <v>3</v>
      </c>
      <c r="M57" s="38">
        <v>0</v>
      </c>
      <c r="O57" s="38">
        <v>0</v>
      </c>
      <c r="Q57" s="38">
        <v>0</v>
      </c>
      <c r="S57" s="38">
        <v>-440271</v>
      </c>
      <c r="U57" s="38">
        <v>-343515</v>
      </c>
      <c r="W57" s="38">
        <v>90268</v>
      </c>
      <c r="Y57" s="38">
        <v>399391</v>
      </c>
      <c r="AA57" s="38">
        <v>502598</v>
      </c>
      <c r="AB57" s="29">
        <v>0</v>
      </c>
      <c r="AC57" s="29">
        <v>43194</v>
      </c>
      <c r="AD57" s="29">
        <v>15907</v>
      </c>
      <c r="AE57" s="29">
        <v>6456</v>
      </c>
    </row>
    <row r="58" spans="1:31" hidden="1" x14ac:dyDescent="0.25">
      <c r="B58" s="33" t="s">
        <v>96</v>
      </c>
      <c r="C58" s="33"/>
      <c r="E58" s="31"/>
      <c r="F58" s="31">
        <v>1358338</v>
      </c>
      <c r="G58" s="31">
        <v>1326477</v>
      </c>
      <c r="I58" s="38">
        <v>1259044</v>
      </c>
      <c r="K58" s="38">
        <v>960088</v>
      </c>
      <c r="M58" s="38">
        <v>752667</v>
      </c>
      <c r="O58" s="38">
        <v>481167</v>
      </c>
      <c r="Q58" s="38">
        <v>410620</v>
      </c>
      <c r="S58" s="38">
        <v>352780</v>
      </c>
      <c r="U58" s="38">
        <v>325717</v>
      </c>
      <c r="W58" s="38">
        <v>430118</v>
      </c>
      <c r="Y58" s="38">
        <v>479944</v>
      </c>
      <c r="AA58" s="38">
        <v>488776</v>
      </c>
      <c r="AB58" s="29">
        <v>8236</v>
      </c>
      <c r="AC58" s="25" t="s">
        <v>3</v>
      </c>
      <c r="AD58" s="25" t="s">
        <v>3</v>
      </c>
      <c r="AE58" s="25" t="s">
        <v>3</v>
      </c>
    </row>
    <row r="59" spans="1:31" x14ac:dyDescent="0.25">
      <c r="B59" s="33" t="s">
        <v>96</v>
      </c>
      <c r="C59" s="33" t="s">
        <v>357</v>
      </c>
      <c r="E59" s="19">
        <v>1341715</v>
      </c>
      <c r="F59" s="34">
        <v>1358338</v>
      </c>
      <c r="G59" s="34">
        <v>1326477</v>
      </c>
      <c r="I59" s="39">
        <v>1259044</v>
      </c>
      <c r="K59" s="39">
        <v>960088</v>
      </c>
      <c r="M59" s="39">
        <v>752667</v>
      </c>
      <c r="O59" s="39">
        <v>481167</v>
      </c>
      <c r="Q59" s="39">
        <v>410620</v>
      </c>
      <c r="S59" s="39">
        <v>352780</v>
      </c>
      <c r="U59" s="39">
        <v>325717</v>
      </c>
      <c r="W59" s="39">
        <v>430118</v>
      </c>
      <c r="Y59" s="39">
        <v>479944</v>
      </c>
      <c r="AA59" s="39">
        <v>488776</v>
      </c>
      <c r="AB59" s="29"/>
      <c r="AC59" s="29"/>
      <c r="AD59" s="29"/>
      <c r="AE59" s="29"/>
    </row>
    <row r="60" spans="1:31" s="67" customFormat="1" x14ac:dyDescent="0.25">
      <c r="A60" s="65"/>
      <c r="B60" s="66" t="s">
        <v>242</v>
      </c>
      <c r="C60" s="66" t="s">
        <v>347</v>
      </c>
      <c r="E60" s="66">
        <f>SUM(E50:E59)</f>
        <v>2803546</v>
      </c>
      <c r="F60" s="66">
        <v>2819704</v>
      </c>
      <c r="G60" s="66">
        <v>2786198</v>
      </c>
      <c r="I60" s="72">
        <v>2711194</v>
      </c>
      <c r="K60" s="72">
        <v>2369597</v>
      </c>
      <c r="M60" s="72">
        <v>2124817</v>
      </c>
      <c r="O60" s="72">
        <v>1814389</v>
      </c>
      <c r="Q60" s="72">
        <v>1674947</v>
      </c>
      <c r="S60" s="72">
        <v>1603482</v>
      </c>
      <c r="U60" s="72">
        <v>1149055</v>
      </c>
      <c r="W60" s="72">
        <v>1795323</v>
      </c>
      <c r="Y60" s="72">
        <v>1875644</v>
      </c>
      <c r="AA60" s="72">
        <v>1870312</v>
      </c>
      <c r="AB60" s="68"/>
      <c r="AC60" s="68"/>
      <c r="AD60" s="68"/>
      <c r="AE60" s="68"/>
    </row>
  </sheetData>
  <phoneticPr fontId="7" type="noConversion"/>
  <pageMargins left="0.7" right="0.7" top="0.75" bottom="0.75" header="0.3" footer="0.3"/>
  <pageSetup paperSize="5" orientation="portrait" r:id="rId1"/>
  <ignoredErrors>
    <ignoredError sqref="F8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>
    <tabColor rgb="FF002060"/>
  </sheetPr>
  <dimension ref="A1:AF77"/>
  <sheetViews>
    <sheetView showGridLines="0" zoomScale="95" zoomScaleNormal="95" workbookViewId="0">
      <pane xSplit="2" ySplit="5" topLeftCell="C45" activePane="bottomRight" state="frozen"/>
      <selection pane="topRight" activeCell="C1" sqref="C1"/>
      <selection pane="bottomLeft" activeCell="A6" sqref="A6"/>
      <selection pane="bottomRight" activeCell="A36" sqref="A36"/>
    </sheetView>
  </sheetViews>
  <sheetFormatPr defaultRowHeight="15" outlineLevelCol="1" x14ac:dyDescent="0.25"/>
  <cols>
    <col min="1" max="1" width="66.28515625" style="24" bestFit="1" customWidth="1"/>
    <col min="2" max="2" width="59.140625" style="24" bestFit="1" customWidth="1"/>
    <col min="3" max="3" width="0.85546875" style="3" customWidth="1" collapsed="1"/>
    <col min="4" max="4" width="11.85546875" style="24" bestFit="1" customWidth="1"/>
    <col min="5" max="6" width="11.28515625" style="24" bestFit="1" customWidth="1"/>
    <col min="7" max="7" width="0.85546875" style="3" customWidth="1" collapsed="1"/>
    <col min="8" max="8" width="10.5703125" style="24" bestFit="1" customWidth="1"/>
    <col min="9" max="9" width="0.85546875" style="3" customWidth="1"/>
    <col min="10" max="10" width="10.5703125" style="24" bestFit="1" customWidth="1"/>
    <col min="11" max="11" width="0.85546875" style="3" customWidth="1" collapsed="1"/>
    <col min="12" max="12" width="10.5703125" style="24" bestFit="1" customWidth="1"/>
    <col min="13" max="13" width="0.85546875" style="3" customWidth="1" collapsed="1"/>
    <col min="14" max="14" width="11.5703125" style="24" bestFit="1" customWidth="1"/>
    <col min="15" max="15" width="0.85546875" style="3" customWidth="1" collapsed="1"/>
    <col min="16" max="16" width="10.5703125" style="24" bestFit="1" customWidth="1"/>
    <col min="17" max="17" width="0.85546875" style="3" customWidth="1" collapsed="1"/>
    <col min="18" max="18" width="11.5703125" style="24" bestFit="1" customWidth="1"/>
    <col min="19" max="19" width="0.85546875" style="3" customWidth="1" collapsed="1"/>
    <col min="20" max="20" width="11.5703125" style="24" bestFit="1" customWidth="1"/>
    <col min="21" max="21" width="0.85546875" style="3" customWidth="1" collapsed="1"/>
    <col min="22" max="22" width="11.5703125" style="24" bestFit="1" customWidth="1"/>
    <col min="23" max="23" width="0.85546875" style="3" customWidth="1" collapsed="1"/>
    <col min="24" max="24" width="7.85546875" style="24" hidden="1" customWidth="1"/>
    <col min="25" max="25" width="0.85546875" style="3" hidden="1" customWidth="1" collapsed="1"/>
    <col min="26" max="26" width="7.85546875" style="24" hidden="1" customWidth="1"/>
    <col min="27" max="27" width="0.85546875" style="3" hidden="1" customWidth="1" collapsed="1"/>
    <col min="28" max="31" width="6.42578125" style="24" hidden="1" customWidth="1" outlineLevel="1"/>
    <col min="32" max="32" width="9.140625" style="24" collapsed="1"/>
    <col min="33" max="16384" width="9.140625" style="24"/>
  </cols>
  <sheetData>
    <row r="1" spans="1:32" s="3" customFormat="1" ht="30" customHeight="1" x14ac:dyDescent="0.25">
      <c r="C1" s="23"/>
    </row>
    <row r="2" spans="1:32" s="3" customFormat="1" ht="38.25" customHeight="1" x14ac:dyDescent="0.25">
      <c r="C2" s="23"/>
      <c r="F2" s="24"/>
      <c r="G2" s="24"/>
      <c r="H2" s="24"/>
      <c r="J2" s="24"/>
      <c r="K2" s="24"/>
      <c r="L2" s="24"/>
      <c r="M2" s="24"/>
      <c r="N2" s="24"/>
      <c r="P2" s="24"/>
      <c r="R2" s="24"/>
      <c r="T2" s="24"/>
      <c r="V2" s="24"/>
      <c r="X2" s="24"/>
      <c r="Z2" s="24"/>
      <c r="AB2" s="24"/>
      <c r="AD2" s="24"/>
      <c r="AF2" s="24"/>
    </row>
    <row r="3" spans="1:32" s="3" customFormat="1" ht="28.5" customHeight="1" x14ac:dyDescent="0.25"/>
    <row r="4" spans="1:32" x14ac:dyDescent="0.25">
      <c r="A4" s="23" t="s">
        <v>63</v>
      </c>
      <c r="B4" s="23" t="s">
        <v>251</v>
      </c>
    </row>
    <row r="5" spans="1:32" x14ac:dyDescent="0.25">
      <c r="A5" s="40" t="s">
        <v>38</v>
      </c>
      <c r="B5" s="40" t="s">
        <v>273</v>
      </c>
      <c r="D5" s="41" t="s">
        <v>287</v>
      </c>
      <c r="E5" s="41" t="s">
        <v>288</v>
      </c>
      <c r="F5" s="41" t="s">
        <v>289</v>
      </c>
      <c r="H5" s="41">
        <v>2024</v>
      </c>
      <c r="J5" s="41">
        <v>2023</v>
      </c>
      <c r="L5" s="41">
        <v>2022</v>
      </c>
      <c r="N5" s="41">
        <v>2021</v>
      </c>
      <c r="P5" s="41">
        <v>2020</v>
      </c>
      <c r="R5" s="41">
        <v>2019</v>
      </c>
      <c r="T5" s="41">
        <v>2018</v>
      </c>
      <c r="V5" s="41">
        <v>2017</v>
      </c>
      <c r="X5" s="45">
        <v>2016</v>
      </c>
      <c r="Z5" s="45">
        <v>2015</v>
      </c>
      <c r="AB5" s="45" t="s">
        <v>8</v>
      </c>
      <c r="AC5" s="45" t="s">
        <v>7</v>
      </c>
      <c r="AD5" s="45" t="s">
        <v>6</v>
      </c>
      <c r="AE5" s="45" t="s">
        <v>5</v>
      </c>
    </row>
    <row r="6" spans="1:32" s="4" customFormat="1" x14ac:dyDescent="0.25">
      <c r="A6" s="28" t="s">
        <v>134</v>
      </c>
      <c r="B6" s="28" t="s">
        <v>359</v>
      </c>
      <c r="C6" s="10"/>
      <c r="D6" s="46"/>
      <c r="E6" s="46"/>
      <c r="F6" s="46"/>
      <c r="G6" s="10"/>
      <c r="H6" s="46"/>
      <c r="I6" s="10"/>
      <c r="J6" s="46"/>
      <c r="K6" s="10"/>
      <c r="L6" s="46"/>
      <c r="M6" s="10"/>
      <c r="N6" s="46"/>
      <c r="O6" s="10"/>
      <c r="P6" s="46"/>
      <c r="Q6" s="10"/>
      <c r="R6" s="46"/>
      <c r="S6" s="10"/>
      <c r="T6" s="46"/>
      <c r="U6" s="10"/>
      <c r="V6" s="46"/>
      <c r="W6" s="10"/>
      <c r="X6" s="46">
        <v>-224514</v>
      </c>
      <c r="Y6" s="10"/>
      <c r="Z6" s="46">
        <v>-369654</v>
      </c>
      <c r="AA6" s="10"/>
      <c r="AB6" s="27">
        <v>-23922</v>
      </c>
      <c r="AC6" s="27">
        <v>-23059</v>
      </c>
      <c r="AD6" s="27">
        <v>-47326</v>
      </c>
      <c r="AE6" s="27">
        <v>-47366</v>
      </c>
    </row>
    <row r="7" spans="1:32" x14ac:dyDescent="0.25">
      <c r="A7" s="66" t="s">
        <v>135</v>
      </c>
      <c r="B7" s="66" t="s">
        <v>360</v>
      </c>
      <c r="C7" s="4"/>
      <c r="D7" s="90">
        <v>86178</v>
      </c>
      <c r="E7" s="90">
        <v>25992</v>
      </c>
      <c r="F7" s="90">
        <v>41418</v>
      </c>
      <c r="G7" s="86"/>
      <c r="H7" s="91">
        <v>192162</v>
      </c>
      <c r="I7" s="86"/>
      <c r="J7" s="91">
        <v>200881</v>
      </c>
      <c r="K7" s="86"/>
      <c r="L7" s="91">
        <v>126420</v>
      </c>
      <c r="M7" s="86"/>
      <c r="N7" s="91">
        <v>166276</v>
      </c>
      <c r="O7" s="86"/>
      <c r="P7" s="91">
        <v>66483</v>
      </c>
      <c r="Q7" s="86"/>
      <c r="R7" s="91">
        <v>-65862</v>
      </c>
      <c r="S7" s="86"/>
      <c r="T7" s="91">
        <v>-401403</v>
      </c>
      <c r="U7" s="86"/>
      <c r="V7" s="91">
        <v>-357021</v>
      </c>
      <c r="W7" s="4"/>
      <c r="X7" s="47">
        <v>-94718</v>
      </c>
      <c r="Y7" s="4"/>
      <c r="Z7" s="47">
        <v>155380</v>
      </c>
      <c r="AA7" s="4"/>
      <c r="AB7" s="48">
        <v>0</v>
      </c>
      <c r="AC7" s="49">
        <v>27287</v>
      </c>
      <c r="AD7" s="49">
        <v>9451</v>
      </c>
      <c r="AE7" s="49">
        <v>6456</v>
      </c>
    </row>
    <row r="8" spans="1:32" x14ac:dyDescent="0.25">
      <c r="A8" s="50" t="s">
        <v>136</v>
      </c>
      <c r="B8" s="50" t="s">
        <v>361</v>
      </c>
      <c r="D8" s="92"/>
      <c r="E8" s="92"/>
      <c r="F8" s="92"/>
      <c r="G8" s="85"/>
      <c r="H8" s="92"/>
      <c r="I8" s="85"/>
      <c r="J8" s="92"/>
      <c r="K8" s="85"/>
      <c r="L8" s="92"/>
      <c r="M8" s="85"/>
      <c r="N8" s="92"/>
      <c r="O8" s="85"/>
      <c r="P8" s="92"/>
      <c r="Q8" s="85"/>
      <c r="R8" s="92"/>
      <c r="S8" s="85"/>
      <c r="T8" s="92"/>
      <c r="U8" s="85"/>
      <c r="V8" s="92"/>
      <c r="X8" s="46">
        <v>3956</v>
      </c>
      <c r="Z8" s="46">
        <v>5092</v>
      </c>
      <c r="AB8" s="29">
        <v>8029</v>
      </c>
      <c r="AC8" s="29">
        <v>1121</v>
      </c>
      <c r="AD8" s="29">
        <v>5271</v>
      </c>
      <c r="AE8" s="29">
        <v>3030</v>
      </c>
    </row>
    <row r="9" spans="1:32" x14ac:dyDescent="0.25">
      <c r="A9" s="51" t="s">
        <v>137</v>
      </c>
      <c r="B9" s="51" t="s">
        <v>362</v>
      </c>
      <c r="D9" s="93">
        <v>11416</v>
      </c>
      <c r="E9" s="93">
        <v>-8207</v>
      </c>
      <c r="F9" s="93">
        <v>6874</v>
      </c>
      <c r="G9" s="85"/>
      <c r="H9" s="94">
        <v>30753</v>
      </c>
      <c r="I9" s="85"/>
      <c r="J9" s="94">
        <v>28944</v>
      </c>
      <c r="K9" s="85"/>
      <c r="L9" s="94">
        <v>23458</v>
      </c>
      <c r="M9" s="85"/>
      <c r="N9" s="94">
        <v>19363</v>
      </c>
      <c r="O9" s="85"/>
      <c r="P9" s="94">
        <v>13249</v>
      </c>
      <c r="Q9" s="85"/>
      <c r="R9" s="94">
        <v>9171</v>
      </c>
      <c r="S9" s="85"/>
      <c r="T9" s="94">
        <v>3621</v>
      </c>
      <c r="U9" s="85"/>
      <c r="V9" s="94">
        <v>4757</v>
      </c>
      <c r="X9" s="52">
        <v>83532</v>
      </c>
      <c r="Z9" s="52">
        <v>81499</v>
      </c>
      <c r="AB9" s="25">
        <v>0</v>
      </c>
      <c r="AC9" s="29">
        <v>0</v>
      </c>
      <c r="AD9" s="29">
        <v>0</v>
      </c>
      <c r="AE9" s="53">
        <v>0</v>
      </c>
    </row>
    <row r="10" spans="1:32" x14ac:dyDescent="0.25">
      <c r="A10" s="54" t="s">
        <v>138</v>
      </c>
      <c r="B10" s="54" t="s">
        <v>363</v>
      </c>
      <c r="D10" s="93">
        <v>7383</v>
      </c>
      <c r="E10" s="93">
        <v>2942</v>
      </c>
      <c r="F10" s="93">
        <v>-166</v>
      </c>
      <c r="G10" s="85"/>
      <c r="H10" s="94">
        <v>-2833</v>
      </c>
      <c r="I10" s="85"/>
      <c r="J10" s="94">
        <v>1485</v>
      </c>
      <c r="K10" s="85"/>
      <c r="L10" s="94">
        <v>7093</v>
      </c>
      <c r="M10" s="85"/>
      <c r="N10" s="94">
        <v>-105</v>
      </c>
      <c r="O10" s="85"/>
      <c r="P10" s="94">
        <v>5099</v>
      </c>
      <c r="Q10" s="85"/>
      <c r="R10" s="94">
        <v>-389</v>
      </c>
      <c r="S10" s="85"/>
      <c r="T10" s="94">
        <v>-7365</v>
      </c>
      <c r="U10" s="85"/>
      <c r="V10" s="94">
        <v>-8531</v>
      </c>
      <c r="X10" s="52">
        <v>0</v>
      </c>
      <c r="Z10" s="52">
        <v>0</v>
      </c>
      <c r="AB10" s="25">
        <v>0</v>
      </c>
      <c r="AC10" s="29">
        <v>0</v>
      </c>
      <c r="AD10" s="29">
        <v>0</v>
      </c>
      <c r="AE10" s="53">
        <v>0</v>
      </c>
    </row>
    <row r="11" spans="1:32" x14ac:dyDescent="0.25">
      <c r="A11" s="51" t="s">
        <v>126</v>
      </c>
      <c r="B11" s="51" t="s">
        <v>346</v>
      </c>
      <c r="D11" s="93">
        <v>2487</v>
      </c>
      <c r="E11" s="93">
        <v>2421</v>
      </c>
      <c r="F11" s="93">
        <v>1318</v>
      </c>
      <c r="G11" s="85"/>
      <c r="H11" s="94">
        <v>1738</v>
      </c>
      <c r="I11" s="85"/>
      <c r="J11" s="94">
        <v>5374</v>
      </c>
      <c r="K11" s="85"/>
      <c r="L11" s="94">
        <v>-8327</v>
      </c>
      <c r="M11" s="85"/>
      <c r="N11" s="94">
        <v>-10573</v>
      </c>
      <c r="O11" s="85"/>
      <c r="P11" s="94">
        <v>-1366</v>
      </c>
      <c r="Q11" s="85"/>
      <c r="R11" s="94">
        <v>8213</v>
      </c>
      <c r="S11" s="85"/>
      <c r="T11" s="94">
        <v>2824</v>
      </c>
      <c r="U11" s="85"/>
      <c r="V11" s="94">
        <v>3596</v>
      </c>
      <c r="X11" s="52">
        <v>-430</v>
      </c>
      <c r="Z11" s="52">
        <v>-333</v>
      </c>
      <c r="AB11" s="25">
        <v>0</v>
      </c>
      <c r="AC11" s="29">
        <v>0</v>
      </c>
      <c r="AD11" s="29">
        <v>0</v>
      </c>
      <c r="AE11" s="53">
        <v>0</v>
      </c>
    </row>
    <row r="12" spans="1:32" x14ac:dyDescent="0.25">
      <c r="A12" s="51" t="s">
        <v>139</v>
      </c>
      <c r="B12" s="51" t="s">
        <v>364</v>
      </c>
      <c r="D12" s="93">
        <v>-18186</v>
      </c>
      <c r="E12" s="93">
        <v>-13576</v>
      </c>
      <c r="F12" s="93">
        <v>-4728</v>
      </c>
      <c r="G12" s="85"/>
      <c r="H12" s="94">
        <v>-16339</v>
      </c>
      <c r="I12" s="85"/>
      <c r="J12" s="94">
        <v>28881</v>
      </c>
      <c r="K12" s="85"/>
      <c r="L12" s="94">
        <v>-6130</v>
      </c>
      <c r="M12" s="85"/>
      <c r="N12" s="94">
        <v>-7058</v>
      </c>
      <c r="O12" s="85"/>
      <c r="P12" s="94">
        <v>-12492</v>
      </c>
      <c r="Q12" s="85"/>
      <c r="R12" s="94">
        <v>-84129</v>
      </c>
      <c r="S12" s="85"/>
      <c r="T12" s="94">
        <v>-129153</v>
      </c>
      <c r="U12" s="85"/>
      <c r="V12" s="94">
        <v>21489</v>
      </c>
      <c r="X12" s="52">
        <v>-4104</v>
      </c>
      <c r="Z12" s="52">
        <v>1280</v>
      </c>
      <c r="AB12" s="25">
        <v>0</v>
      </c>
      <c r="AC12" s="29">
        <v>1982</v>
      </c>
      <c r="AD12" s="29">
        <v>3204</v>
      </c>
      <c r="AE12" s="53">
        <v>1776</v>
      </c>
    </row>
    <row r="13" spans="1:32" x14ac:dyDescent="0.25">
      <c r="A13" s="51" t="s">
        <v>140</v>
      </c>
      <c r="B13" s="51" t="s">
        <v>365</v>
      </c>
      <c r="D13" s="93">
        <v>-23247</v>
      </c>
      <c r="E13" s="93">
        <v>-17841</v>
      </c>
      <c r="F13" s="93">
        <v>-13492</v>
      </c>
      <c r="G13" s="85"/>
      <c r="H13" s="94">
        <v>-15668</v>
      </c>
      <c r="I13" s="85"/>
      <c r="J13" s="94">
        <v>45403</v>
      </c>
      <c r="K13" s="85"/>
      <c r="L13" s="94">
        <v>224</v>
      </c>
      <c r="M13" s="85"/>
      <c r="N13" s="94">
        <v>-11011</v>
      </c>
      <c r="O13" s="85"/>
      <c r="P13" s="94">
        <v>-3425</v>
      </c>
      <c r="Q13" s="85"/>
      <c r="R13" s="94">
        <v>-18813</v>
      </c>
      <c r="S13" s="85"/>
      <c r="T13" s="94">
        <v>20294</v>
      </c>
      <c r="U13" s="85"/>
      <c r="V13" s="94">
        <v>29601</v>
      </c>
      <c r="X13" s="52">
        <v>864</v>
      </c>
      <c r="Z13" s="52">
        <v>-5280</v>
      </c>
      <c r="AB13" s="25">
        <v>0</v>
      </c>
      <c r="AC13" s="29">
        <v>3043</v>
      </c>
      <c r="AD13" s="29">
        <v>1065</v>
      </c>
      <c r="AE13" s="53">
        <v>1700</v>
      </c>
    </row>
    <row r="14" spans="1:32" x14ac:dyDescent="0.25">
      <c r="A14" s="54" t="s">
        <v>141</v>
      </c>
      <c r="B14" s="54" t="s">
        <v>366</v>
      </c>
      <c r="D14" s="93">
        <v>6035</v>
      </c>
      <c r="E14" s="93">
        <v>-2523</v>
      </c>
      <c r="F14" s="93">
        <v>-2226</v>
      </c>
      <c r="G14" s="85"/>
      <c r="H14" s="94">
        <v>3883</v>
      </c>
      <c r="I14" s="85"/>
      <c r="J14" s="94">
        <v>1547</v>
      </c>
      <c r="K14" s="85"/>
      <c r="L14" s="94">
        <v>2061</v>
      </c>
      <c r="M14" s="85"/>
      <c r="N14" s="94">
        <v>-1306</v>
      </c>
      <c r="O14" s="85"/>
      <c r="P14" s="94">
        <v>-1268</v>
      </c>
      <c r="Q14" s="85"/>
      <c r="R14" s="94">
        <v>1410</v>
      </c>
      <c r="S14" s="85"/>
      <c r="T14" s="94">
        <v>-13652</v>
      </c>
      <c r="U14" s="85"/>
      <c r="V14" s="94">
        <v>-11594</v>
      </c>
      <c r="X14" s="52">
        <v>-213614</v>
      </c>
      <c r="Z14" s="52">
        <v>-607292</v>
      </c>
      <c r="AB14" s="29">
        <v>-30176</v>
      </c>
      <c r="AC14" s="29">
        <v>-56492</v>
      </c>
      <c r="AD14" s="29">
        <v>-66317</v>
      </c>
      <c r="AE14" s="53">
        <v>-60328</v>
      </c>
    </row>
    <row r="15" spans="1:32" x14ac:dyDescent="0.25">
      <c r="A15" s="54" t="s">
        <v>186</v>
      </c>
      <c r="B15" s="54" t="s">
        <v>367</v>
      </c>
      <c r="D15" s="93">
        <v>-4046</v>
      </c>
      <c r="E15" s="93">
        <v>959</v>
      </c>
      <c r="F15" s="93">
        <v>193</v>
      </c>
      <c r="G15" s="85"/>
      <c r="H15" s="94">
        <v>-4040</v>
      </c>
      <c r="I15" s="85"/>
      <c r="J15" s="94">
        <v>-41374</v>
      </c>
      <c r="K15" s="85"/>
      <c r="L15" s="94">
        <v>0</v>
      </c>
      <c r="M15" s="85"/>
      <c r="N15" s="94">
        <v>0</v>
      </c>
      <c r="O15" s="85"/>
      <c r="P15" s="94">
        <v>0</v>
      </c>
      <c r="Q15" s="85"/>
      <c r="R15" s="94">
        <v>-45449</v>
      </c>
      <c r="S15" s="85"/>
      <c r="T15" s="94">
        <v>0</v>
      </c>
      <c r="U15" s="85"/>
      <c r="V15" s="94">
        <v>0</v>
      </c>
      <c r="X15" s="55">
        <v>256440</v>
      </c>
      <c r="Z15" s="55">
        <v>-33383</v>
      </c>
      <c r="AB15" s="25">
        <v>0</v>
      </c>
      <c r="AC15" s="29">
        <v>-35981</v>
      </c>
      <c r="AD15" s="29">
        <v>-53301</v>
      </c>
      <c r="AE15" s="53">
        <v>-21724</v>
      </c>
    </row>
    <row r="16" spans="1:32" x14ac:dyDescent="0.25">
      <c r="A16" s="51" t="s">
        <v>142</v>
      </c>
      <c r="B16" s="51" t="s">
        <v>368</v>
      </c>
      <c r="D16" s="93">
        <v>203311</v>
      </c>
      <c r="E16" s="93">
        <v>129765</v>
      </c>
      <c r="F16" s="93">
        <v>66917</v>
      </c>
      <c r="G16" s="85"/>
      <c r="H16" s="94">
        <v>257892</v>
      </c>
      <c r="I16" s="85"/>
      <c r="J16" s="94">
        <v>281782</v>
      </c>
      <c r="K16" s="85"/>
      <c r="L16" s="94">
        <v>214068</v>
      </c>
      <c r="M16" s="85"/>
      <c r="N16" s="94">
        <v>74924</v>
      </c>
      <c r="O16" s="85"/>
      <c r="P16" s="94">
        <v>87136</v>
      </c>
      <c r="Q16" s="85"/>
      <c r="R16" s="94">
        <v>141758</v>
      </c>
      <c r="S16" s="85"/>
      <c r="T16" s="94">
        <v>190373</v>
      </c>
      <c r="U16" s="85"/>
      <c r="V16" s="94">
        <v>125056</v>
      </c>
      <c r="X16" s="52">
        <v>-264929</v>
      </c>
      <c r="Z16" s="52">
        <v>-2414</v>
      </c>
      <c r="AB16" s="25">
        <v>0</v>
      </c>
      <c r="AC16" s="29">
        <v>-79588</v>
      </c>
      <c r="AD16" s="29">
        <v>-75968</v>
      </c>
      <c r="AE16" s="53">
        <v>-49430</v>
      </c>
    </row>
    <row r="17" spans="1:31" x14ac:dyDescent="0.25">
      <c r="A17" s="51" t="s">
        <v>143</v>
      </c>
      <c r="B17" s="51" t="s">
        <v>369</v>
      </c>
      <c r="D17" s="93">
        <v>119944</v>
      </c>
      <c r="E17" s="93">
        <v>75522</v>
      </c>
      <c r="F17" s="93">
        <v>38557</v>
      </c>
      <c r="G17" s="85"/>
      <c r="H17" s="94">
        <v>156490</v>
      </c>
      <c r="I17" s="85"/>
      <c r="J17" s="94">
        <v>130512</v>
      </c>
      <c r="K17" s="85"/>
      <c r="L17" s="94">
        <v>57586</v>
      </c>
      <c r="M17" s="85"/>
      <c r="N17" s="94">
        <v>-26824</v>
      </c>
      <c r="O17" s="85"/>
      <c r="P17" s="94">
        <v>-23901</v>
      </c>
      <c r="Q17" s="85"/>
      <c r="R17" s="94">
        <v>17283</v>
      </c>
      <c r="S17" s="85"/>
      <c r="T17" s="94">
        <v>11700</v>
      </c>
      <c r="U17" s="85"/>
      <c r="V17" s="94">
        <v>-26603</v>
      </c>
      <c r="X17" s="52">
        <v>6960</v>
      </c>
      <c r="Z17" s="52">
        <v>16443</v>
      </c>
      <c r="AB17" s="25">
        <v>0</v>
      </c>
      <c r="AC17" s="29">
        <v>-3819</v>
      </c>
      <c r="AD17" s="29">
        <v>-3623</v>
      </c>
      <c r="AE17" s="53">
        <v>-5252</v>
      </c>
    </row>
    <row r="18" spans="1:31" ht="15" customHeight="1" x14ac:dyDescent="0.25">
      <c r="A18" s="51" t="s">
        <v>144</v>
      </c>
      <c r="B18" s="51" t="s">
        <v>370</v>
      </c>
      <c r="D18" s="93">
        <v>1527</v>
      </c>
      <c r="E18" s="93">
        <v>5883.3128500000003</v>
      </c>
      <c r="F18" s="93">
        <v>5669.2767100000001</v>
      </c>
      <c r="G18" s="85"/>
      <c r="H18" s="94">
        <v>8940</v>
      </c>
      <c r="I18" s="85"/>
      <c r="J18" s="94">
        <v>0</v>
      </c>
      <c r="K18" s="85"/>
      <c r="L18" s="94">
        <v>0</v>
      </c>
      <c r="M18" s="85"/>
      <c r="N18" s="94">
        <v>-1</v>
      </c>
      <c r="O18" s="85"/>
      <c r="P18" s="94">
        <v>177</v>
      </c>
      <c r="Q18" s="85"/>
      <c r="R18" s="94">
        <v>-98</v>
      </c>
      <c r="S18" s="85"/>
      <c r="T18" s="94">
        <v>-230</v>
      </c>
      <c r="U18" s="85"/>
      <c r="V18" s="94">
        <v>-1306</v>
      </c>
      <c r="X18" s="52">
        <v>87993</v>
      </c>
      <c r="Z18" s="52">
        <v>-40316</v>
      </c>
      <c r="AB18" s="25">
        <v>0</v>
      </c>
      <c r="AC18" s="29">
        <v>57028</v>
      </c>
      <c r="AD18" s="29">
        <v>64596</v>
      </c>
      <c r="AE18" s="53">
        <v>18737</v>
      </c>
    </row>
    <row r="19" spans="1:31" x14ac:dyDescent="0.25">
      <c r="A19" s="51" t="s">
        <v>145</v>
      </c>
      <c r="B19" s="51" t="s">
        <v>371</v>
      </c>
      <c r="D19" s="93">
        <v>-27726</v>
      </c>
      <c r="E19" s="93">
        <v>-24034</v>
      </c>
      <c r="F19" s="93">
        <v>-15736</v>
      </c>
      <c r="G19" s="85"/>
      <c r="H19" s="94">
        <v>-58113</v>
      </c>
      <c r="I19" s="85"/>
      <c r="J19" s="94">
        <v>-46344</v>
      </c>
      <c r="K19" s="85"/>
      <c r="L19" s="94">
        <v>-37972</v>
      </c>
      <c r="M19" s="85"/>
      <c r="N19" s="94">
        <v>-18160</v>
      </c>
      <c r="O19" s="85"/>
      <c r="P19" s="94">
        <v>-41151</v>
      </c>
      <c r="Q19" s="85"/>
      <c r="R19" s="94">
        <v>-19568</v>
      </c>
      <c r="S19" s="85"/>
      <c r="T19" s="94">
        <v>125</v>
      </c>
      <c r="U19" s="85"/>
      <c r="V19" s="94">
        <v>2212</v>
      </c>
      <c r="X19" s="52">
        <v>-27172</v>
      </c>
      <c r="Z19" s="52">
        <v>-28273</v>
      </c>
      <c r="AB19" s="25">
        <v>0</v>
      </c>
      <c r="AC19" s="29">
        <v>750</v>
      </c>
      <c r="AD19" s="29">
        <v>101</v>
      </c>
      <c r="AE19" s="53">
        <v>397</v>
      </c>
    </row>
    <row r="20" spans="1:31" s="10" customFormat="1" x14ac:dyDescent="0.25"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95"/>
      <c r="V20" s="21"/>
      <c r="W20" s="12"/>
      <c r="Y20" s="12"/>
    </row>
    <row r="21" spans="1:31" x14ac:dyDescent="0.25">
      <c r="A21" s="56" t="s">
        <v>146</v>
      </c>
      <c r="B21" s="56" t="s">
        <v>372</v>
      </c>
      <c r="D21" s="96"/>
      <c r="E21" s="96"/>
      <c r="F21" s="96"/>
      <c r="G21" s="85"/>
      <c r="H21" s="96"/>
      <c r="I21" s="85"/>
      <c r="J21" s="96"/>
      <c r="K21" s="85"/>
      <c r="L21" s="96"/>
      <c r="M21" s="85"/>
      <c r="N21" s="96"/>
      <c r="O21" s="85"/>
      <c r="P21" s="96"/>
      <c r="Q21" s="85"/>
      <c r="R21" s="96"/>
      <c r="S21" s="85"/>
      <c r="T21" s="96"/>
      <c r="U21" s="85"/>
      <c r="V21" s="96"/>
      <c r="X21" s="57">
        <v>-272905.9999999</v>
      </c>
      <c r="Z21" s="57">
        <v>-519349</v>
      </c>
      <c r="AB21" s="25">
        <v>0</v>
      </c>
      <c r="AC21" s="29">
        <v>5118</v>
      </c>
      <c r="AD21" s="29">
        <v>1878</v>
      </c>
      <c r="AE21" s="53">
        <v>-3056</v>
      </c>
    </row>
    <row r="22" spans="1:31" x14ac:dyDescent="0.25">
      <c r="A22" s="51" t="s">
        <v>147</v>
      </c>
      <c r="B22" s="51" t="s">
        <v>373</v>
      </c>
      <c r="D22" s="93">
        <v>196695</v>
      </c>
      <c r="E22" s="93">
        <v>110313</v>
      </c>
      <c r="F22" s="93">
        <v>99684</v>
      </c>
      <c r="G22" s="85"/>
      <c r="H22" s="94">
        <v>15317</v>
      </c>
      <c r="I22" s="85"/>
      <c r="J22" s="94">
        <v>-310682</v>
      </c>
      <c r="K22" s="85"/>
      <c r="L22" s="94">
        <v>-152100</v>
      </c>
      <c r="M22" s="85"/>
      <c r="N22" s="94">
        <v>0</v>
      </c>
      <c r="O22" s="85"/>
      <c r="P22" s="94">
        <v>-25900</v>
      </c>
      <c r="Q22" s="85"/>
      <c r="R22" s="94">
        <v>-71489</v>
      </c>
      <c r="S22" s="85"/>
      <c r="T22" s="94">
        <v>611588</v>
      </c>
      <c r="U22" s="85"/>
      <c r="V22" s="94">
        <v>576147</v>
      </c>
      <c r="X22" s="52">
        <v>0</v>
      </c>
      <c r="Z22" s="52">
        <v>0</v>
      </c>
      <c r="AB22" s="29">
        <v>-11491</v>
      </c>
      <c r="AC22" s="29">
        <v>0</v>
      </c>
      <c r="AD22" s="29">
        <v>0</v>
      </c>
      <c r="AE22" s="53">
        <v>0</v>
      </c>
    </row>
    <row r="23" spans="1:31" s="4" customFormat="1" x14ac:dyDescent="0.25">
      <c r="A23" s="51" t="s">
        <v>148</v>
      </c>
      <c r="B23" s="51" t="s">
        <v>374</v>
      </c>
      <c r="C23" s="3"/>
      <c r="D23" s="93">
        <v>-267875</v>
      </c>
      <c r="E23" s="93">
        <v>-116328</v>
      </c>
      <c r="F23" s="93">
        <v>-40788</v>
      </c>
      <c r="G23" s="85"/>
      <c r="H23" s="94">
        <v>510702</v>
      </c>
      <c r="I23" s="85"/>
      <c r="J23" s="94">
        <v>-164890</v>
      </c>
      <c r="K23" s="85"/>
      <c r="L23" s="94">
        <v>-334272</v>
      </c>
      <c r="M23" s="85"/>
      <c r="N23" s="94">
        <v>46121</v>
      </c>
      <c r="O23" s="85"/>
      <c r="P23" s="94">
        <v>302579</v>
      </c>
      <c r="Q23" s="85"/>
      <c r="R23" s="94">
        <v>336928</v>
      </c>
      <c r="S23" s="85"/>
      <c r="T23" s="94">
        <v>30341</v>
      </c>
      <c r="U23" s="85"/>
      <c r="V23" s="94">
        <v>-36403</v>
      </c>
      <c r="W23" s="3"/>
      <c r="X23" s="52">
        <v>-80501</v>
      </c>
      <c r="Y23" s="3"/>
      <c r="Z23" s="52">
        <v>-12154</v>
      </c>
      <c r="AA23" s="3"/>
      <c r="AB23" s="27">
        <v>-10474</v>
      </c>
      <c r="AC23" s="27">
        <v>-1003</v>
      </c>
      <c r="AD23" s="27">
        <v>294</v>
      </c>
      <c r="AE23" s="58">
        <v>-805</v>
      </c>
    </row>
    <row r="24" spans="1:31" x14ac:dyDescent="0.25">
      <c r="A24" s="51" t="s">
        <v>149</v>
      </c>
      <c r="B24" s="51" t="s">
        <v>375</v>
      </c>
      <c r="D24" s="97">
        <v>0</v>
      </c>
      <c r="E24" s="97">
        <v>0</v>
      </c>
      <c r="F24" s="97">
        <v>0</v>
      </c>
      <c r="G24" s="85"/>
      <c r="H24" s="98">
        <v>0</v>
      </c>
      <c r="I24" s="85"/>
      <c r="J24" s="98">
        <v>0</v>
      </c>
      <c r="K24" s="85"/>
      <c r="L24" s="98">
        <v>0</v>
      </c>
      <c r="M24" s="85"/>
      <c r="N24" s="99">
        <v>155183</v>
      </c>
      <c r="O24" s="100"/>
      <c r="P24" s="99">
        <v>1378</v>
      </c>
      <c r="Q24" s="85"/>
      <c r="R24" s="94">
        <v>-2319</v>
      </c>
      <c r="S24" s="85"/>
      <c r="T24" s="99">
        <v>-602</v>
      </c>
      <c r="U24" s="85"/>
      <c r="V24" s="94">
        <v>-1160</v>
      </c>
      <c r="X24" s="52">
        <v>-56387</v>
      </c>
      <c r="Z24" s="52">
        <v>-98</v>
      </c>
      <c r="AB24" s="29">
        <v>-11467</v>
      </c>
      <c r="AC24" s="25">
        <v>0</v>
      </c>
      <c r="AD24" s="25">
        <v>0</v>
      </c>
      <c r="AE24" s="59">
        <v>0</v>
      </c>
    </row>
    <row r="25" spans="1:31" x14ac:dyDescent="0.25">
      <c r="A25" s="51" t="s">
        <v>116</v>
      </c>
      <c r="B25" s="51" t="s">
        <v>376</v>
      </c>
      <c r="C25" s="4"/>
      <c r="D25" s="97">
        <v>0</v>
      </c>
      <c r="E25" s="97">
        <v>0</v>
      </c>
      <c r="F25" s="97">
        <v>0</v>
      </c>
      <c r="G25" s="86"/>
      <c r="H25" s="98">
        <v>0</v>
      </c>
      <c r="I25" s="86"/>
      <c r="J25" s="98">
        <v>0</v>
      </c>
      <c r="K25" s="86"/>
      <c r="L25" s="98">
        <v>0</v>
      </c>
      <c r="M25" s="86"/>
      <c r="N25" s="98">
        <v>0</v>
      </c>
      <c r="O25" s="86"/>
      <c r="P25" s="98">
        <v>0</v>
      </c>
      <c r="Q25" s="86"/>
      <c r="R25" s="98">
        <v>0</v>
      </c>
      <c r="S25" s="86"/>
      <c r="T25" s="99">
        <v>638</v>
      </c>
      <c r="U25" s="86"/>
      <c r="V25" s="98">
        <v>1706</v>
      </c>
      <c r="W25" s="4"/>
      <c r="X25" s="52">
        <v>0</v>
      </c>
      <c r="Y25" s="4"/>
      <c r="Z25" s="52">
        <v>0</v>
      </c>
      <c r="AA25" s="4"/>
      <c r="AB25" s="29">
        <v>0</v>
      </c>
      <c r="AC25" s="29">
        <v>0</v>
      </c>
      <c r="AD25" s="25">
        <v>0</v>
      </c>
      <c r="AE25" s="59">
        <v>0</v>
      </c>
    </row>
    <row r="26" spans="1:31" x14ac:dyDescent="0.25">
      <c r="A26" s="51" t="s">
        <v>115</v>
      </c>
      <c r="B26" s="51" t="s">
        <v>331</v>
      </c>
      <c r="C26" s="4"/>
      <c r="D26" s="143">
        <v>2237</v>
      </c>
      <c r="E26" s="93">
        <v>1566</v>
      </c>
      <c r="F26" s="93">
        <v>1586</v>
      </c>
      <c r="G26" s="86"/>
      <c r="H26" s="94">
        <v>7253</v>
      </c>
      <c r="I26" s="86"/>
      <c r="J26" s="94">
        <v>-1604</v>
      </c>
      <c r="K26" s="86"/>
      <c r="L26" s="94">
        <v>5286</v>
      </c>
      <c r="M26" s="86"/>
      <c r="N26" s="94">
        <v>0</v>
      </c>
      <c r="O26" s="86"/>
      <c r="P26" s="94">
        <v>-5163</v>
      </c>
      <c r="Q26" s="86"/>
      <c r="R26" s="94">
        <v>-2099</v>
      </c>
      <c r="S26" s="86"/>
      <c r="T26" s="94">
        <v>-1236</v>
      </c>
      <c r="U26" s="86"/>
      <c r="V26" s="94">
        <v>-2791</v>
      </c>
      <c r="W26" s="4"/>
      <c r="X26" s="52">
        <v>141003</v>
      </c>
      <c r="Y26" s="4"/>
      <c r="Z26" s="52">
        <v>425311</v>
      </c>
      <c r="AA26" s="4"/>
      <c r="AB26" s="29">
        <v>21102</v>
      </c>
      <c r="AC26" s="29">
        <v>-7735</v>
      </c>
      <c r="AD26" s="29">
        <v>3878</v>
      </c>
      <c r="AE26" s="53">
        <v>5284</v>
      </c>
    </row>
    <row r="27" spans="1:31" x14ac:dyDescent="0.25">
      <c r="A27" s="51" t="s">
        <v>87</v>
      </c>
      <c r="B27" s="51" t="s">
        <v>328</v>
      </c>
      <c r="C27" s="10"/>
      <c r="D27" s="143">
        <v>172037</v>
      </c>
      <c r="E27" s="93">
        <v>160685</v>
      </c>
      <c r="F27" s="93">
        <v>170896</v>
      </c>
      <c r="G27" s="21"/>
      <c r="H27" s="94">
        <v>-163649</v>
      </c>
      <c r="I27" s="21"/>
      <c r="J27" s="94">
        <v>-29561</v>
      </c>
      <c r="K27" s="21"/>
      <c r="L27" s="94">
        <v>41749</v>
      </c>
      <c r="M27" s="21"/>
      <c r="N27" s="94">
        <v>-2576</v>
      </c>
      <c r="O27" s="21"/>
      <c r="P27" s="94">
        <v>-29912</v>
      </c>
      <c r="Q27" s="21"/>
      <c r="R27" s="94">
        <v>-87983</v>
      </c>
      <c r="S27" s="21"/>
      <c r="T27" s="94">
        <v>2231</v>
      </c>
      <c r="U27" s="21"/>
      <c r="V27" s="94">
        <v>9080</v>
      </c>
      <c r="W27" s="10"/>
      <c r="X27" s="52">
        <v>1009607</v>
      </c>
      <c r="Y27" s="10"/>
      <c r="Z27" s="52">
        <v>1402677</v>
      </c>
      <c r="AA27" s="10"/>
      <c r="AB27" s="29">
        <v>-57535</v>
      </c>
      <c r="AC27" s="25">
        <v>0</v>
      </c>
      <c r="AD27" s="25">
        <v>0</v>
      </c>
      <c r="AE27" s="53">
        <v>0</v>
      </c>
    </row>
    <row r="28" spans="1:31" x14ac:dyDescent="0.25">
      <c r="A28" s="51" t="s">
        <v>150</v>
      </c>
      <c r="B28" s="51" t="s">
        <v>377</v>
      </c>
      <c r="D28" s="97">
        <v>0</v>
      </c>
      <c r="E28" s="97">
        <v>0</v>
      </c>
      <c r="F28" s="97">
        <v>0</v>
      </c>
      <c r="G28" s="85"/>
      <c r="H28" s="98">
        <v>0</v>
      </c>
      <c r="I28" s="85"/>
      <c r="J28" s="98">
        <v>0</v>
      </c>
      <c r="K28" s="85"/>
      <c r="L28" s="94">
        <v>-10117</v>
      </c>
      <c r="M28" s="85"/>
      <c r="N28" s="98">
        <v>34099</v>
      </c>
      <c r="O28" s="85"/>
      <c r="P28" s="94">
        <v>-30522</v>
      </c>
      <c r="Q28" s="85"/>
      <c r="R28" s="98">
        <v>0</v>
      </c>
      <c r="S28" s="85"/>
      <c r="T28" s="98">
        <v>0</v>
      </c>
      <c r="U28" s="85"/>
      <c r="V28" s="99">
        <v>2070</v>
      </c>
      <c r="X28" s="52">
        <v>-868604</v>
      </c>
      <c r="Z28" s="52">
        <v>-977366</v>
      </c>
      <c r="AB28" s="29">
        <v>80540</v>
      </c>
      <c r="AC28" s="25">
        <v>0</v>
      </c>
      <c r="AD28" s="25">
        <v>0</v>
      </c>
      <c r="AE28" s="53">
        <v>5284</v>
      </c>
    </row>
    <row r="29" spans="1:31" x14ac:dyDescent="0.25">
      <c r="A29" s="51" t="s">
        <v>151</v>
      </c>
      <c r="B29" s="51" t="s">
        <v>378</v>
      </c>
      <c r="D29" s="97">
        <v>0</v>
      </c>
      <c r="E29" s="97">
        <v>0</v>
      </c>
      <c r="F29" s="97">
        <v>0</v>
      </c>
      <c r="G29" s="85"/>
      <c r="H29" s="98">
        <v>0</v>
      </c>
      <c r="I29" s="85"/>
      <c r="J29" s="98">
        <v>0</v>
      </c>
      <c r="K29" s="85"/>
      <c r="L29" s="99">
        <v>31725</v>
      </c>
      <c r="M29" s="85"/>
      <c r="N29" s="94">
        <v>-19257</v>
      </c>
      <c r="O29" s="85"/>
      <c r="P29" s="99">
        <v>45129</v>
      </c>
      <c r="Q29" s="100"/>
      <c r="R29" s="99">
        <v>4841</v>
      </c>
      <c r="S29" s="100"/>
      <c r="T29" s="99">
        <v>32744</v>
      </c>
      <c r="U29" s="85"/>
      <c r="V29" s="98">
        <v>0</v>
      </c>
      <c r="X29" s="55">
        <v>122865</v>
      </c>
      <c r="Z29" s="55">
        <v>-42587</v>
      </c>
      <c r="AB29" s="29">
        <v>0</v>
      </c>
      <c r="AC29" s="29">
        <v>0</v>
      </c>
      <c r="AD29" s="29">
        <v>0</v>
      </c>
      <c r="AE29" s="53">
        <v>0</v>
      </c>
    </row>
    <row r="30" spans="1:31" x14ac:dyDescent="0.25">
      <c r="A30" s="51" t="s">
        <v>118</v>
      </c>
      <c r="B30" s="51" t="s">
        <v>337</v>
      </c>
      <c r="D30" s="93">
        <v>36763</v>
      </c>
      <c r="E30" s="93">
        <v>36310</v>
      </c>
      <c r="F30" s="93">
        <v>17482</v>
      </c>
      <c r="G30" s="85"/>
      <c r="H30" s="94">
        <v>20638</v>
      </c>
      <c r="I30" s="85"/>
      <c r="J30" s="94">
        <v>11073</v>
      </c>
      <c r="K30" s="85"/>
      <c r="L30" s="94">
        <v>-23682</v>
      </c>
      <c r="M30" s="85"/>
      <c r="N30" s="94">
        <v>-7644</v>
      </c>
      <c r="O30" s="85"/>
      <c r="P30" s="94">
        <v>4207</v>
      </c>
      <c r="Q30" s="85"/>
      <c r="R30" s="94">
        <v>29994</v>
      </c>
      <c r="S30" s="85"/>
      <c r="T30" s="94">
        <v>-13447</v>
      </c>
      <c r="U30" s="85"/>
      <c r="V30" s="94">
        <v>13420</v>
      </c>
      <c r="X30" s="52">
        <v>122865</v>
      </c>
      <c r="Z30" s="52">
        <v>0</v>
      </c>
      <c r="AB30" s="29">
        <v>0</v>
      </c>
      <c r="AC30" s="29">
        <v>0</v>
      </c>
      <c r="AD30" s="29">
        <v>0</v>
      </c>
      <c r="AE30" s="53">
        <v>0</v>
      </c>
    </row>
    <row r="31" spans="1:31" x14ac:dyDescent="0.25">
      <c r="A31" s="51" t="s">
        <v>119</v>
      </c>
      <c r="B31" s="51" t="s">
        <v>338</v>
      </c>
      <c r="D31" s="93">
        <v>1299</v>
      </c>
      <c r="E31" s="93">
        <v>-6736</v>
      </c>
      <c r="F31" s="93">
        <v>-6646</v>
      </c>
      <c r="G31" s="85"/>
      <c r="H31" s="94">
        <v>2768</v>
      </c>
      <c r="I31" s="85"/>
      <c r="J31" s="94">
        <v>4101</v>
      </c>
      <c r="K31" s="85"/>
      <c r="L31" s="94">
        <v>2177</v>
      </c>
      <c r="M31" s="85"/>
      <c r="N31" s="94">
        <v>-8552</v>
      </c>
      <c r="O31" s="85"/>
      <c r="P31" s="94">
        <v>1282</v>
      </c>
      <c r="Q31" s="85"/>
      <c r="R31" s="94">
        <v>2125</v>
      </c>
      <c r="S31" s="85"/>
      <c r="T31" s="94">
        <v>2301</v>
      </c>
      <c r="U31" s="85"/>
      <c r="V31" s="94">
        <v>-118</v>
      </c>
      <c r="X31" s="52">
        <v>0</v>
      </c>
      <c r="Z31" s="52">
        <v>-42587</v>
      </c>
      <c r="AB31" s="29">
        <v>0</v>
      </c>
      <c r="AC31" s="29">
        <v>0</v>
      </c>
      <c r="AD31" s="29">
        <v>0</v>
      </c>
      <c r="AE31" s="53">
        <v>0</v>
      </c>
    </row>
    <row r="32" spans="1:31" x14ac:dyDescent="0.25">
      <c r="A32" s="51" t="s">
        <v>121</v>
      </c>
      <c r="B32" s="51" t="s">
        <v>379</v>
      </c>
      <c r="D32" s="93">
        <v>-211630</v>
      </c>
      <c r="E32" s="93">
        <v>-203495</v>
      </c>
      <c r="F32" s="93">
        <v>-199798</v>
      </c>
      <c r="G32" s="85"/>
      <c r="H32" s="94">
        <v>-280506</v>
      </c>
      <c r="I32" s="85"/>
      <c r="J32" s="94">
        <v>259296</v>
      </c>
      <c r="K32" s="85"/>
      <c r="L32" s="94">
        <v>-82176</v>
      </c>
      <c r="M32" s="85"/>
      <c r="N32" s="94">
        <v>541</v>
      </c>
      <c r="O32" s="85"/>
      <c r="P32" s="94">
        <v>95816</v>
      </c>
      <c r="Q32" s="85"/>
      <c r="R32" s="94">
        <v>-94172</v>
      </c>
      <c r="S32" s="85"/>
      <c r="T32" s="94">
        <v>99077</v>
      </c>
      <c r="U32" s="85"/>
      <c r="V32" s="94">
        <v>-175558</v>
      </c>
      <c r="X32" s="52">
        <v>-16357</v>
      </c>
      <c r="Z32" s="52">
        <v>-100110</v>
      </c>
      <c r="AB32" s="29">
        <v>0</v>
      </c>
      <c r="AC32" s="29">
        <v>0</v>
      </c>
      <c r="AD32" s="29">
        <v>0</v>
      </c>
      <c r="AE32" s="53">
        <v>0</v>
      </c>
    </row>
    <row r="33" spans="1:31" x14ac:dyDescent="0.25">
      <c r="A33" s="51" t="s">
        <v>152</v>
      </c>
      <c r="B33" s="51" t="s">
        <v>380</v>
      </c>
      <c r="C33" s="4"/>
      <c r="D33" s="93">
        <v>-67326</v>
      </c>
      <c r="E33" s="93">
        <v>-46203</v>
      </c>
      <c r="F33" s="93">
        <v>-27765</v>
      </c>
      <c r="G33" s="86"/>
      <c r="H33" s="94">
        <v>41492</v>
      </c>
      <c r="I33" s="86"/>
      <c r="J33" s="94">
        <v>-50341</v>
      </c>
      <c r="K33" s="86"/>
      <c r="L33" s="94">
        <v>-46741</v>
      </c>
      <c r="M33" s="86"/>
      <c r="N33" s="94">
        <v>12371</v>
      </c>
      <c r="O33" s="86"/>
      <c r="P33" s="94">
        <v>-274018</v>
      </c>
      <c r="Q33" s="86"/>
      <c r="R33" s="94">
        <v>152976</v>
      </c>
      <c r="S33" s="86"/>
      <c r="T33" s="94">
        <v>-39336</v>
      </c>
      <c r="U33" s="86"/>
      <c r="V33" s="94">
        <v>-7960</v>
      </c>
      <c r="W33" s="4"/>
      <c r="X33" s="52">
        <v>-365</v>
      </c>
      <c r="Y33" s="4"/>
      <c r="Z33" s="52">
        <v>-319</v>
      </c>
      <c r="AA33" s="4"/>
      <c r="AB33" s="29">
        <v>3582</v>
      </c>
      <c r="AC33" s="29">
        <v>-4490</v>
      </c>
      <c r="AD33" s="29">
        <v>3066</v>
      </c>
      <c r="AE33" s="53">
        <v>1424</v>
      </c>
    </row>
    <row r="34" spans="1:31" x14ac:dyDescent="0.25">
      <c r="A34" s="51" t="s">
        <v>125</v>
      </c>
      <c r="B34" s="51" t="s">
        <v>343</v>
      </c>
      <c r="D34" s="93">
        <v>6712</v>
      </c>
      <c r="E34" s="93">
        <v>3455</v>
      </c>
      <c r="F34" s="93">
        <v>-3363</v>
      </c>
      <c r="G34" s="85"/>
      <c r="H34" s="94">
        <v>75509</v>
      </c>
      <c r="I34" s="85"/>
      <c r="J34" s="94">
        <v>17111</v>
      </c>
      <c r="K34" s="85"/>
      <c r="L34" s="94">
        <v>-108879</v>
      </c>
      <c r="M34" s="85"/>
      <c r="N34" s="94">
        <v>-41159</v>
      </c>
      <c r="O34" s="85"/>
      <c r="P34" s="94">
        <v>-146307</v>
      </c>
      <c r="Q34" s="85"/>
      <c r="R34" s="94">
        <v>138014</v>
      </c>
      <c r="S34" s="85"/>
      <c r="T34" s="94">
        <v>22232</v>
      </c>
      <c r="U34" s="85"/>
      <c r="V34" s="94">
        <v>-17203</v>
      </c>
      <c r="X34" s="52"/>
      <c r="Z34" s="52"/>
    </row>
    <row r="35" spans="1:31" x14ac:dyDescent="0.25">
      <c r="A35" s="51" t="s">
        <v>153</v>
      </c>
      <c r="B35" s="51" t="s">
        <v>381</v>
      </c>
      <c r="D35" s="93">
        <v>-6269</v>
      </c>
      <c r="E35" s="93">
        <v>-13830</v>
      </c>
      <c r="F35" s="93">
        <v>-7426</v>
      </c>
      <c r="G35" s="85"/>
      <c r="H35" s="94">
        <v>-26536</v>
      </c>
      <c r="I35" s="85"/>
      <c r="J35" s="94">
        <v>-25372</v>
      </c>
      <c r="K35" s="85"/>
      <c r="L35" s="94">
        <v>-16804</v>
      </c>
      <c r="M35" s="85"/>
      <c r="N35" s="94">
        <v>-12891</v>
      </c>
      <c r="O35" s="85"/>
      <c r="P35" s="94">
        <v>-23368</v>
      </c>
      <c r="Q35" s="85"/>
      <c r="R35" s="94">
        <v>-22894</v>
      </c>
      <c r="S35" s="85"/>
      <c r="T35" s="94">
        <v>-19616</v>
      </c>
      <c r="U35" s="85"/>
      <c r="V35" s="94">
        <v>-14868</v>
      </c>
      <c r="X35" s="52"/>
      <c r="Z35" s="52"/>
    </row>
    <row r="36" spans="1:31" x14ac:dyDescent="0.25">
      <c r="A36" s="51" t="s">
        <v>187</v>
      </c>
      <c r="B36" s="51" t="s">
        <v>382</v>
      </c>
      <c r="D36" s="93">
        <v>-21844</v>
      </c>
      <c r="E36" s="93">
        <v>-5346</v>
      </c>
      <c r="F36" s="93">
        <v>-987</v>
      </c>
      <c r="G36" s="85"/>
      <c r="H36" s="94">
        <v>1738</v>
      </c>
      <c r="I36" s="85"/>
      <c r="J36" s="94">
        <v>5374</v>
      </c>
      <c r="K36" s="85"/>
      <c r="L36" s="94">
        <v>0</v>
      </c>
      <c r="M36" s="85"/>
      <c r="N36" s="94">
        <v>0</v>
      </c>
      <c r="O36" s="85"/>
      <c r="P36" s="94">
        <v>0</v>
      </c>
      <c r="Q36" s="85"/>
      <c r="R36" s="94">
        <v>0</v>
      </c>
      <c r="S36" s="85"/>
      <c r="T36" s="94">
        <v>0</v>
      </c>
      <c r="U36" s="85"/>
      <c r="V36" s="94">
        <v>280</v>
      </c>
      <c r="X36" s="52"/>
      <c r="Z36" s="52"/>
    </row>
    <row r="37" spans="1:31" x14ac:dyDescent="0.25">
      <c r="A37" s="51" t="s">
        <v>154</v>
      </c>
      <c r="B37" s="51" t="s">
        <v>383</v>
      </c>
      <c r="D37" s="93">
        <v>-188473</v>
      </c>
      <c r="E37" s="93">
        <v>-130792</v>
      </c>
      <c r="F37" s="93">
        <v>-71632</v>
      </c>
      <c r="G37" s="85"/>
      <c r="H37" s="94">
        <v>-228228</v>
      </c>
      <c r="I37" s="85"/>
      <c r="J37" s="94">
        <v>-249720</v>
      </c>
      <c r="K37" s="85"/>
      <c r="L37" s="94">
        <v>-190169</v>
      </c>
      <c r="M37" s="85"/>
      <c r="N37" s="94">
        <v>-23257</v>
      </c>
      <c r="O37" s="85"/>
      <c r="P37" s="94">
        <v>-91533</v>
      </c>
      <c r="Q37" s="85"/>
      <c r="R37" s="94">
        <v>-168253</v>
      </c>
      <c r="S37" s="85"/>
      <c r="T37" s="94">
        <v>-201024</v>
      </c>
      <c r="U37" s="85"/>
      <c r="V37" s="94">
        <v>-120179</v>
      </c>
      <c r="X37" s="52"/>
      <c r="Z37" s="52"/>
    </row>
    <row r="38" spans="1:31" hidden="1" x14ac:dyDescent="0.25">
      <c r="A38" s="51" t="s">
        <v>155</v>
      </c>
      <c r="B38" s="51" t="s">
        <v>384</v>
      </c>
      <c r="D38" s="93"/>
      <c r="E38" s="93">
        <v>0</v>
      </c>
      <c r="F38" s="93">
        <v>0</v>
      </c>
      <c r="G38" s="85"/>
      <c r="H38" s="94">
        <v>0</v>
      </c>
      <c r="I38" s="85"/>
      <c r="J38" s="94">
        <v>0</v>
      </c>
      <c r="K38" s="85"/>
      <c r="L38" s="94">
        <v>0</v>
      </c>
      <c r="M38" s="85"/>
      <c r="N38" s="94">
        <v>0</v>
      </c>
      <c r="O38" s="85"/>
      <c r="P38" s="94">
        <v>0</v>
      </c>
      <c r="Q38" s="85"/>
      <c r="R38" s="94">
        <v>0</v>
      </c>
      <c r="S38" s="85"/>
      <c r="T38" s="94">
        <v>0</v>
      </c>
      <c r="U38" s="85"/>
      <c r="V38" s="94">
        <v>0</v>
      </c>
      <c r="X38" s="52"/>
      <c r="Z38" s="52"/>
    </row>
    <row r="39" spans="1:31" hidden="1" x14ac:dyDescent="0.25">
      <c r="A39" s="51" t="s">
        <v>156</v>
      </c>
      <c r="B39" s="51"/>
      <c r="D39" s="93"/>
      <c r="E39" s="93">
        <v>0</v>
      </c>
      <c r="F39" s="93">
        <v>0</v>
      </c>
      <c r="G39" s="85"/>
      <c r="H39" s="94">
        <v>0</v>
      </c>
      <c r="I39" s="85"/>
      <c r="J39" s="94">
        <v>0</v>
      </c>
      <c r="K39" s="85"/>
      <c r="L39" s="94">
        <v>0</v>
      </c>
      <c r="M39" s="85"/>
      <c r="N39" s="94">
        <v>0</v>
      </c>
      <c r="O39" s="85"/>
      <c r="P39" s="94">
        <v>0</v>
      </c>
      <c r="Q39" s="85"/>
      <c r="R39" s="94">
        <v>0</v>
      </c>
      <c r="S39" s="85"/>
      <c r="T39" s="94">
        <v>0</v>
      </c>
      <c r="U39" s="85"/>
      <c r="V39" s="94">
        <v>0</v>
      </c>
      <c r="X39" s="52"/>
      <c r="Z39" s="52"/>
    </row>
    <row r="40" spans="1:31" hidden="1" x14ac:dyDescent="0.25">
      <c r="A40" s="51" t="s">
        <v>157</v>
      </c>
      <c r="B40" s="51"/>
      <c r="C40" s="10"/>
      <c r="D40" s="93"/>
      <c r="E40" s="93">
        <v>0</v>
      </c>
      <c r="F40" s="93">
        <v>0</v>
      </c>
      <c r="G40" s="21"/>
      <c r="H40" s="94">
        <v>0</v>
      </c>
      <c r="I40" s="21"/>
      <c r="J40" s="94">
        <v>0</v>
      </c>
      <c r="K40" s="21"/>
      <c r="L40" s="94">
        <v>0</v>
      </c>
      <c r="M40" s="21"/>
      <c r="N40" s="94">
        <v>0</v>
      </c>
      <c r="O40" s="21"/>
      <c r="P40" s="94">
        <v>0</v>
      </c>
      <c r="Q40" s="21"/>
      <c r="R40" s="94">
        <v>0</v>
      </c>
      <c r="S40" s="21"/>
      <c r="T40" s="94">
        <v>0</v>
      </c>
      <c r="U40" s="21"/>
      <c r="V40" s="94">
        <v>0</v>
      </c>
      <c r="W40" s="10"/>
      <c r="X40" s="52"/>
      <c r="Y40" s="10"/>
      <c r="Z40" s="52"/>
      <c r="AA40" s="10"/>
    </row>
    <row r="41" spans="1:31" x14ac:dyDescent="0.25">
      <c r="A41" s="66" t="s">
        <v>158</v>
      </c>
      <c r="B41" s="66" t="s">
        <v>410</v>
      </c>
      <c r="C41" s="4"/>
      <c r="D41" s="90">
        <v>-72840.231589999981</v>
      </c>
      <c r="E41" s="90">
        <v>-33097.687150000012</v>
      </c>
      <c r="F41" s="90">
        <v>55841.276710000006</v>
      </c>
      <c r="G41" s="86"/>
      <c r="H41" s="91">
        <v>531363</v>
      </c>
      <c r="I41" s="86"/>
      <c r="J41" s="91">
        <v>101876</v>
      </c>
      <c r="K41" s="86"/>
      <c r="L41" s="91">
        <v>-570581</v>
      </c>
      <c r="M41" s="86"/>
      <c r="N41" s="91">
        <v>318504</v>
      </c>
      <c r="O41" s="86"/>
      <c r="P41" s="91">
        <v>-87791</v>
      </c>
      <c r="Q41" s="86"/>
      <c r="R41" s="91">
        <v>127001</v>
      </c>
      <c r="S41" s="86"/>
      <c r="T41" s="91">
        <v>203025</v>
      </c>
      <c r="U41" s="86"/>
      <c r="V41" s="91">
        <v>8119</v>
      </c>
      <c r="W41" s="4"/>
      <c r="X41" s="47"/>
      <c r="Y41" s="4"/>
      <c r="Z41" s="47"/>
      <c r="AA41" s="4"/>
      <c r="AB41" s="48"/>
      <c r="AC41" s="49"/>
      <c r="AD41" s="49"/>
      <c r="AE41" s="49"/>
    </row>
    <row r="42" spans="1:31" s="10" customFormat="1" x14ac:dyDescent="0.25"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95"/>
      <c r="V42" s="21"/>
      <c r="W42" s="12"/>
      <c r="Y42" s="12"/>
    </row>
    <row r="43" spans="1:31" x14ac:dyDescent="0.25">
      <c r="A43" s="56" t="s">
        <v>159</v>
      </c>
      <c r="B43" s="56" t="s">
        <v>385</v>
      </c>
      <c r="D43" s="92"/>
      <c r="E43" s="92"/>
      <c r="F43" s="92"/>
      <c r="G43" s="85"/>
      <c r="H43" s="92"/>
      <c r="I43" s="85"/>
      <c r="J43" s="92"/>
      <c r="K43" s="85"/>
      <c r="L43" s="92"/>
      <c r="M43" s="85"/>
      <c r="N43" s="92"/>
      <c r="O43" s="85"/>
      <c r="P43" s="92"/>
      <c r="Q43" s="85"/>
      <c r="R43" s="92"/>
      <c r="S43" s="85"/>
      <c r="T43" s="92"/>
      <c r="U43" s="85"/>
      <c r="V43" s="92"/>
      <c r="X43" s="46"/>
      <c r="Z43" s="46"/>
    </row>
    <row r="44" spans="1:31" x14ac:dyDescent="0.25">
      <c r="A44" s="51" t="s">
        <v>160</v>
      </c>
      <c r="B44" s="51" t="s">
        <v>386</v>
      </c>
      <c r="C44" s="4"/>
      <c r="D44" s="93">
        <v>-65342</v>
      </c>
      <c r="E44" s="93">
        <v>-70400.312850000002</v>
      </c>
      <c r="F44" s="93">
        <v>-79739.276710000006</v>
      </c>
      <c r="G44" s="86"/>
      <c r="H44" s="94">
        <v>15858</v>
      </c>
      <c r="I44" s="86"/>
      <c r="J44" s="94">
        <v>-29062</v>
      </c>
      <c r="K44" s="86"/>
      <c r="L44" s="94">
        <v>-43936</v>
      </c>
      <c r="M44" s="86"/>
      <c r="N44" s="94">
        <v>0</v>
      </c>
      <c r="O44" s="86"/>
      <c r="P44" s="94">
        <v>7611</v>
      </c>
      <c r="Q44" s="86"/>
      <c r="R44" s="94">
        <v>-10574</v>
      </c>
      <c r="S44" s="86"/>
      <c r="T44" s="94">
        <v>-146476</v>
      </c>
      <c r="U44" s="86"/>
      <c r="V44" s="94">
        <v>-106977</v>
      </c>
      <c r="W44" s="4"/>
      <c r="X44" s="52"/>
      <c r="Y44" s="4"/>
      <c r="Z44" s="52"/>
      <c r="AA44" s="4"/>
    </row>
    <row r="45" spans="1:31" x14ac:dyDescent="0.25">
      <c r="A45" s="51" t="s">
        <v>161</v>
      </c>
      <c r="B45" s="51" t="s">
        <v>387</v>
      </c>
      <c r="D45" s="97" t="s">
        <v>3</v>
      </c>
      <c r="E45" s="97">
        <v>0</v>
      </c>
      <c r="F45" s="97">
        <v>0</v>
      </c>
      <c r="G45" s="85"/>
      <c r="H45" s="98">
        <v>0</v>
      </c>
      <c r="I45" s="85"/>
      <c r="J45" s="98">
        <v>0</v>
      </c>
      <c r="K45" s="85"/>
      <c r="L45" s="98">
        <v>0</v>
      </c>
      <c r="M45" s="85"/>
      <c r="N45" s="98">
        <v>0</v>
      </c>
      <c r="O45" s="85"/>
      <c r="P45" s="98">
        <v>0</v>
      </c>
      <c r="Q45" s="85"/>
      <c r="R45" s="98">
        <v>0</v>
      </c>
      <c r="S45" s="85"/>
      <c r="T45" s="99">
        <v>105085</v>
      </c>
      <c r="U45" s="100"/>
      <c r="V45" s="99">
        <v>13916</v>
      </c>
      <c r="X45" s="52"/>
      <c r="Z45" s="52"/>
    </row>
    <row r="46" spans="1:31" x14ac:dyDescent="0.25">
      <c r="A46" s="51" t="s">
        <v>162</v>
      </c>
      <c r="B46" s="51" t="s">
        <v>388</v>
      </c>
      <c r="D46" s="93">
        <v>347</v>
      </c>
      <c r="E46" s="93">
        <v>-1533</v>
      </c>
      <c r="F46" s="93">
        <v>6519</v>
      </c>
      <c r="G46" s="85"/>
      <c r="H46" s="94">
        <v>-590155</v>
      </c>
      <c r="I46" s="85"/>
      <c r="J46" s="94">
        <v>-25895</v>
      </c>
      <c r="K46" s="85"/>
      <c r="L46" s="94">
        <v>0</v>
      </c>
      <c r="M46" s="85"/>
      <c r="N46" s="94">
        <v>0</v>
      </c>
      <c r="O46" s="85"/>
      <c r="P46" s="94">
        <v>-420</v>
      </c>
      <c r="Q46" s="85"/>
      <c r="R46" s="94">
        <v>0</v>
      </c>
      <c r="S46" s="85"/>
      <c r="T46" s="94">
        <v>0</v>
      </c>
      <c r="U46" s="85"/>
      <c r="V46" s="94">
        <v>0</v>
      </c>
      <c r="X46" s="55"/>
      <c r="Z46" s="55"/>
    </row>
    <row r="47" spans="1:31" x14ac:dyDescent="0.25">
      <c r="A47" s="54" t="s">
        <v>163</v>
      </c>
      <c r="B47" s="54" t="s">
        <v>389</v>
      </c>
      <c r="D47" s="97" t="s">
        <v>3</v>
      </c>
      <c r="E47" s="97">
        <v>0</v>
      </c>
      <c r="F47" s="97">
        <v>0</v>
      </c>
      <c r="G47" s="85"/>
      <c r="H47" s="98">
        <v>0</v>
      </c>
      <c r="I47" s="85"/>
      <c r="J47" s="98">
        <v>0</v>
      </c>
      <c r="K47" s="85"/>
      <c r="L47" s="98">
        <v>0</v>
      </c>
      <c r="M47" s="85"/>
      <c r="N47" s="98">
        <v>0</v>
      </c>
      <c r="O47" s="85"/>
      <c r="P47" s="94">
        <v>-22571</v>
      </c>
      <c r="Q47" s="85"/>
      <c r="R47" s="94">
        <v>-339</v>
      </c>
      <c r="S47" s="85"/>
      <c r="T47" s="94">
        <v>-249</v>
      </c>
      <c r="U47" s="85"/>
      <c r="V47" s="94">
        <v>-318</v>
      </c>
      <c r="X47" s="52"/>
      <c r="Z47" s="52"/>
    </row>
    <row r="48" spans="1:31" x14ac:dyDescent="0.25">
      <c r="A48" s="51" t="s">
        <v>164</v>
      </c>
      <c r="B48" s="51" t="s">
        <v>390</v>
      </c>
      <c r="D48" s="93">
        <v>-20745</v>
      </c>
      <c r="E48" s="93">
        <v>-14270</v>
      </c>
      <c r="F48" s="93">
        <v>-1734</v>
      </c>
      <c r="G48" s="85"/>
      <c r="H48" s="94">
        <v>-13543</v>
      </c>
      <c r="I48" s="85"/>
      <c r="J48" s="94">
        <v>-13355</v>
      </c>
      <c r="K48" s="85"/>
      <c r="L48" s="94">
        <v>-24413</v>
      </c>
      <c r="M48" s="85"/>
      <c r="N48" s="94">
        <v>-52753</v>
      </c>
      <c r="O48" s="85"/>
      <c r="P48" s="94">
        <v>52913</v>
      </c>
      <c r="Q48" s="85"/>
      <c r="R48" s="94">
        <v>-12707</v>
      </c>
      <c r="S48" s="85"/>
      <c r="T48" s="94">
        <v>-10369</v>
      </c>
      <c r="U48" s="85"/>
      <c r="V48" s="94">
        <v>-4016</v>
      </c>
      <c r="X48" s="52"/>
      <c r="Z48" s="52"/>
    </row>
    <row r="49" spans="1:31" x14ac:dyDescent="0.25">
      <c r="A49" s="51" t="s">
        <v>165</v>
      </c>
      <c r="B49" s="51" t="s">
        <v>391</v>
      </c>
      <c r="C49" s="10"/>
      <c r="D49" s="93">
        <v>119219</v>
      </c>
      <c r="E49" s="93">
        <v>120300</v>
      </c>
      <c r="F49" s="93">
        <v>121132</v>
      </c>
      <c r="G49" s="21"/>
      <c r="H49" s="94">
        <v>-105210</v>
      </c>
      <c r="I49" s="21"/>
      <c r="J49" s="94">
        <v>33262</v>
      </c>
      <c r="K49" s="21"/>
      <c r="L49" s="94">
        <v>23148</v>
      </c>
      <c r="M49" s="21"/>
      <c r="N49" s="94">
        <v>-83172</v>
      </c>
      <c r="O49" s="21"/>
      <c r="P49" s="94">
        <v>53133</v>
      </c>
      <c r="Q49" s="21"/>
      <c r="R49" s="94">
        <v>-226179</v>
      </c>
      <c r="S49" s="21"/>
      <c r="T49" s="94">
        <v>-25990</v>
      </c>
      <c r="U49" s="21"/>
      <c r="V49" s="94">
        <v>-479</v>
      </c>
      <c r="W49" s="10"/>
      <c r="X49" s="52"/>
      <c r="Y49" s="10"/>
      <c r="Z49" s="52"/>
      <c r="AA49" s="10"/>
    </row>
    <row r="50" spans="1:31" x14ac:dyDescent="0.25">
      <c r="A50" s="51" t="s">
        <v>166</v>
      </c>
      <c r="B50" s="51" t="s">
        <v>392</v>
      </c>
      <c r="D50" s="97" t="s">
        <v>3</v>
      </c>
      <c r="E50" s="97">
        <v>0</v>
      </c>
      <c r="F50" s="97">
        <v>0</v>
      </c>
      <c r="G50" s="85"/>
      <c r="H50" s="98">
        <v>0</v>
      </c>
      <c r="I50" s="85"/>
      <c r="J50" s="98">
        <v>0</v>
      </c>
      <c r="K50" s="85"/>
      <c r="L50" s="98">
        <v>0</v>
      </c>
      <c r="M50" s="85"/>
      <c r="N50" s="98">
        <v>0</v>
      </c>
      <c r="O50" s="85"/>
      <c r="P50" s="98">
        <v>0</v>
      </c>
      <c r="Q50" s="85"/>
      <c r="R50" s="98">
        <v>0</v>
      </c>
      <c r="S50" s="85"/>
      <c r="T50" s="94">
        <v>-8024</v>
      </c>
      <c r="U50" s="85"/>
      <c r="V50" s="98">
        <v>0</v>
      </c>
      <c r="X50" s="55"/>
      <c r="Z50" s="55"/>
    </row>
    <row r="51" spans="1:31" x14ac:dyDescent="0.25">
      <c r="A51" s="51" t="s">
        <v>188</v>
      </c>
      <c r="B51" s="51" t="s">
        <v>393</v>
      </c>
      <c r="D51" s="93">
        <v>55008</v>
      </c>
      <c r="E51" s="93">
        <v>2147</v>
      </c>
      <c r="F51" s="93">
        <v>-8577</v>
      </c>
      <c r="G51" s="85"/>
      <c r="H51" s="94">
        <v>44782</v>
      </c>
      <c r="I51" s="85"/>
      <c r="J51" s="94">
        <v>-236342</v>
      </c>
      <c r="K51" s="85"/>
      <c r="L51" s="94">
        <v>-85483</v>
      </c>
      <c r="M51" s="85"/>
      <c r="N51" s="94">
        <v>0</v>
      </c>
      <c r="O51" s="85"/>
      <c r="P51" s="94">
        <v>0</v>
      </c>
      <c r="Q51" s="85"/>
      <c r="R51" s="94">
        <v>0</v>
      </c>
      <c r="S51" s="85"/>
      <c r="T51" s="94">
        <v>0</v>
      </c>
      <c r="U51" s="85"/>
      <c r="V51" s="94">
        <v>6662</v>
      </c>
      <c r="X51" s="52"/>
      <c r="Z51" s="52"/>
    </row>
    <row r="52" spans="1:31" x14ac:dyDescent="0.25">
      <c r="A52" s="66" t="s">
        <v>167</v>
      </c>
      <c r="B52" s="66" t="s">
        <v>394</v>
      </c>
      <c r="C52" s="4"/>
      <c r="D52" s="90">
        <v>88487</v>
      </c>
      <c r="E52" s="90">
        <v>36243.687149999998</v>
      </c>
      <c r="F52" s="90">
        <v>37600.723289999994</v>
      </c>
      <c r="G52" s="86"/>
      <c r="H52" s="91">
        <v>-648268</v>
      </c>
      <c r="I52" s="86"/>
      <c r="J52" s="91">
        <v>-271392</v>
      </c>
      <c r="K52" s="86"/>
      <c r="L52" s="91">
        <v>-130684</v>
      </c>
      <c r="M52" s="86"/>
      <c r="N52" s="91">
        <v>-135925</v>
      </c>
      <c r="O52" s="86"/>
      <c r="P52" s="91">
        <v>90666</v>
      </c>
      <c r="Q52" s="86"/>
      <c r="R52" s="91">
        <v>-249799</v>
      </c>
      <c r="S52" s="86"/>
      <c r="T52" s="91">
        <v>-86023</v>
      </c>
      <c r="U52" s="86"/>
      <c r="V52" s="91">
        <v>-91212</v>
      </c>
      <c r="W52" s="4"/>
      <c r="X52" s="47"/>
      <c r="Y52" s="4"/>
      <c r="Z52" s="47"/>
      <c r="AA52" s="4"/>
      <c r="AB52" s="48"/>
      <c r="AC52" s="49"/>
      <c r="AD52" s="49"/>
      <c r="AE52" s="49"/>
    </row>
    <row r="53" spans="1:31" s="10" customFormat="1" x14ac:dyDescent="0.25"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95"/>
      <c r="V53" s="21"/>
      <c r="W53" s="12"/>
      <c r="Y53" s="12"/>
    </row>
    <row r="54" spans="1:31" x14ac:dyDescent="0.25">
      <c r="A54" s="56" t="s">
        <v>168</v>
      </c>
      <c r="B54" s="56" t="s">
        <v>395</v>
      </c>
      <c r="D54" s="92"/>
      <c r="E54" s="92"/>
      <c r="F54" s="92"/>
      <c r="G54" s="85"/>
      <c r="H54" s="92"/>
      <c r="I54" s="85"/>
      <c r="J54" s="92"/>
      <c r="K54" s="85"/>
      <c r="L54" s="92"/>
      <c r="M54" s="85"/>
      <c r="N54" s="92"/>
      <c r="O54" s="85"/>
      <c r="P54" s="92"/>
      <c r="Q54" s="85"/>
      <c r="R54" s="92"/>
      <c r="S54" s="85"/>
      <c r="T54" s="92"/>
      <c r="U54" s="85"/>
      <c r="V54" s="92"/>
      <c r="X54" s="46"/>
      <c r="Z54" s="46"/>
    </row>
    <row r="55" spans="1:31" x14ac:dyDescent="0.25">
      <c r="A55" s="60" t="s">
        <v>169</v>
      </c>
      <c r="B55" s="60" t="s">
        <v>404</v>
      </c>
      <c r="D55" s="93">
        <v>659121</v>
      </c>
      <c r="E55" s="93">
        <v>431921</v>
      </c>
      <c r="F55" s="93">
        <v>165432</v>
      </c>
      <c r="G55" s="85"/>
      <c r="H55" s="94">
        <v>1197903</v>
      </c>
      <c r="I55" s="85"/>
      <c r="J55" s="94">
        <v>1018418</v>
      </c>
      <c r="K55" s="85"/>
      <c r="L55" s="94">
        <v>950336</v>
      </c>
      <c r="M55" s="85"/>
      <c r="N55" s="94">
        <v>0</v>
      </c>
      <c r="O55" s="85"/>
      <c r="P55" s="94">
        <v>1077599</v>
      </c>
      <c r="Q55" s="85"/>
      <c r="R55" s="94">
        <v>1597739</v>
      </c>
      <c r="S55" s="85"/>
      <c r="T55" s="94">
        <v>538515</v>
      </c>
      <c r="U55" s="85"/>
      <c r="V55" s="94">
        <v>791705</v>
      </c>
      <c r="X55" s="52"/>
      <c r="Z55" s="52"/>
    </row>
    <row r="56" spans="1:31" x14ac:dyDescent="0.25">
      <c r="A56" s="54" t="s">
        <v>170</v>
      </c>
      <c r="B56" s="54" t="s">
        <v>405</v>
      </c>
      <c r="D56" s="97">
        <v>0</v>
      </c>
      <c r="E56" s="97">
        <v>0</v>
      </c>
      <c r="F56" s="97">
        <v>0</v>
      </c>
      <c r="G56" s="85"/>
      <c r="H56" s="98">
        <v>0</v>
      </c>
      <c r="I56" s="85"/>
      <c r="J56" s="98">
        <v>0</v>
      </c>
      <c r="K56" s="85"/>
      <c r="L56" s="98">
        <v>0</v>
      </c>
      <c r="M56" s="85"/>
      <c r="N56" s="98">
        <v>0</v>
      </c>
      <c r="O56" s="85"/>
      <c r="P56" s="98">
        <v>0</v>
      </c>
      <c r="Q56" s="85"/>
      <c r="R56" s="98">
        <v>0</v>
      </c>
      <c r="S56" s="85"/>
      <c r="T56" s="94">
        <v>-705</v>
      </c>
      <c r="U56" s="85"/>
      <c r="V56" s="94">
        <v>-16616</v>
      </c>
      <c r="X56" s="52"/>
      <c r="Z56" s="52"/>
    </row>
    <row r="57" spans="1:31" hidden="1" x14ac:dyDescent="0.25">
      <c r="A57" s="51" t="s">
        <v>171</v>
      </c>
      <c r="B57" s="51" t="s">
        <v>406</v>
      </c>
      <c r="D57" s="97">
        <v>0</v>
      </c>
      <c r="E57" s="97">
        <v>0</v>
      </c>
      <c r="F57" s="97">
        <v>0</v>
      </c>
      <c r="G57" s="85"/>
      <c r="H57" s="98">
        <v>0</v>
      </c>
      <c r="I57" s="85"/>
      <c r="J57" s="98">
        <v>0</v>
      </c>
      <c r="K57" s="85"/>
      <c r="L57" s="98">
        <v>0</v>
      </c>
      <c r="M57" s="85"/>
      <c r="N57" s="98">
        <v>0</v>
      </c>
      <c r="O57" s="85"/>
      <c r="P57" s="98">
        <v>0</v>
      </c>
      <c r="Q57" s="85"/>
      <c r="R57" s="98">
        <v>0</v>
      </c>
      <c r="S57" s="85"/>
      <c r="T57" s="98">
        <v>0</v>
      </c>
      <c r="U57" s="85"/>
      <c r="V57" s="98">
        <v>0</v>
      </c>
      <c r="X57" s="52"/>
      <c r="Z57" s="52"/>
    </row>
    <row r="58" spans="1:31" x14ac:dyDescent="0.25">
      <c r="A58" s="51" t="s">
        <v>172</v>
      </c>
      <c r="B58" s="24" t="s">
        <v>406</v>
      </c>
      <c r="D58" s="97">
        <v>0</v>
      </c>
      <c r="E58" s="97">
        <v>0</v>
      </c>
      <c r="F58" s="97">
        <v>0</v>
      </c>
      <c r="G58" s="85"/>
      <c r="H58" s="98">
        <v>0</v>
      </c>
      <c r="I58" s="85"/>
      <c r="J58" s="98">
        <v>0</v>
      </c>
      <c r="K58" s="85"/>
      <c r="L58" s="98">
        <v>0</v>
      </c>
      <c r="M58" s="85"/>
      <c r="N58" s="98">
        <v>0</v>
      </c>
      <c r="O58" s="85"/>
      <c r="P58" s="98">
        <v>0</v>
      </c>
      <c r="Q58" s="85"/>
      <c r="R58" s="98">
        <v>0</v>
      </c>
      <c r="S58" s="85"/>
      <c r="T58" s="99">
        <v>23</v>
      </c>
      <c r="U58" s="100"/>
      <c r="V58" s="99">
        <v>24937</v>
      </c>
      <c r="X58" s="52"/>
      <c r="Z58" s="52"/>
    </row>
    <row r="59" spans="1:31" x14ac:dyDescent="0.25">
      <c r="A59" s="54" t="s">
        <v>173</v>
      </c>
      <c r="B59" s="51" t="s">
        <v>407</v>
      </c>
      <c r="D59" s="93">
        <v>-810341</v>
      </c>
      <c r="E59" s="93">
        <v>-682197</v>
      </c>
      <c r="F59" s="93">
        <v>-432021</v>
      </c>
      <c r="G59" s="85"/>
      <c r="H59" s="94">
        <v>-1159197</v>
      </c>
      <c r="I59" s="85"/>
      <c r="J59" s="94">
        <v>-943121</v>
      </c>
      <c r="K59" s="85"/>
      <c r="L59" s="94">
        <v>-453051</v>
      </c>
      <c r="M59" s="85"/>
      <c r="N59" s="94">
        <v>0</v>
      </c>
      <c r="O59" s="85"/>
      <c r="P59" s="94">
        <v>-1145918</v>
      </c>
      <c r="Q59" s="85"/>
      <c r="R59" s="94">
        <v>-1888684</v>
      </c>
      <c r="S59" s="85"/>
      <c r="T59" s="94">
        <v>-759505</v>
      </c>
      <c r="U59" s="85"/>
      <c r="V59" s="94">
        <v>-916832</v>
      </c>
      <c r="X59" s="52"/>
      <c r="Z59" s="52"/>
    </row>
    <row r="60" spans="1:31" x14ac:dyDescent="0.25">
      <c r="A60" s="51" t="s">
        <v>174</v>
      </c>
      <c r="B60" s="54" t="s">
        <v>408</v>
      </c>
      <c r="D60" s="93">
        <v>-13421</v>
      </c>
      <c r="E60" s="93">
        <v>-13421</v>
      </c>
      <c r="F60" s="97">
        <v>0</v>
      </c>
      <c r="G60" s="85"/>
      <c r="H60" s="94">
        <v>-12077</v>
      </c>
      <c r="I60" s="85"/>
      <c r="J60" s="94">
        <v>-12125</v>
      </c>
      <c r="K60" s="85"/>
      <c r="L60" s="94">
        <v>-23980</v>
      </c>
      <c r="M60" s="85"/>
      <c r="N60" s="98">
        <v>729255</v>
      </c>
      <c r="O60" s="85"/>
      <c r="P60" s="98">
        <v>0</v>
      </c>
      <c r="Q60" s="85"/>
      <c r="R60" s="98">
        <v>0</v>
      </c>
      <c r="S60" s="85"/>
      <c r="T60" s="98">
        <v>0</v>
      </c>
      <c r="U60" s="85"/>
      <c r="V60" s="98">
        <v>0</v>
      </c>
      <c r="X60" s="55"/>
      <c r="Z60" s="55"/>
    </row>
    <row r="61" spans="1:31" x14ac:dyDescent="0.25">
      <c r="A61" s="54" t="s">
        <v>175</v>
      </c>
      <c r="B61" s="51" t="s">
        <v>409</v>
      </c>
      <c r="D61" s="97" t="s">
        <v>3</v>
      </c>
      <c r="E61" s="97">
        <v>0</v>
      </c>
      <c r="F61" s="97">
        <v>0</v>
      </c>
      <c r="G61" s="85"/>
      <c r="H61" s="98">
        <v>0</v>
      </c>
      <c r="I61" s="85"/>
      <c r="J61" s="98">
        <v>0</v>
      </c>
      <c r="K61" s="85"/>
      <c r="L61" s="98">
        <v>0</v>
      </c>
      <c r="M61" s="85"/>
      <c r="N61" s="98">
        <v>0</v>
      </c>
      <c r="O61" s="85"/>
      <c r="P61" s="98">
        <v>0</v>
      </c>
      <c r="Q61" s="85"/>
      <c r="R61" s="99">
        <v>560057</v>
      </c>
      <c r="S61" s="85"/>
      <c r="T61" s="98">
        <v>0</v>
      </c>
      <c r="U61" s="85"/>
      <c r="V61" s="99">
        <v>264063</v>
      </c>
      <c r="X61" s="52"/>
      <c r="Z61" s="52"/>
    </row>
    <row r="62" spans="1:31" x14ac:dyDescent="0.25">
      <c r="A62" s="54" t="s">
        <v>176</v>
      </c>
      <c r="B62" s="54" t="s">
        <v>396</v>
      </c>
      <c r="D62" s="97" t="s">
        <v>3</v>
      </c>
      <c r="E62" s="97">
        <v>0</v>
      </c>
      <c r="F62" s="97">
        <v>0</v>
      </c>
      <c r="G62" s="85"/>
      <c r="H62" s="98">
        <v>0</v>
      </c>
      <c r="I62" s="85"/>
      <c r="J62" s="98">
        <v>0</v>
      </c>
      <c r="K62" s="85"/>
      <c r="L62" s="98">
        <v>0</v>
      </c>
      <c r="M62" s="85"/>
      <c r="N62" s="98">
        <v>0</v>
      </c>
      <c r="O62" s="85"/>
      <c r="P62" s="98">
        <v>0</v>
      </c>
      <c r="Q62" s="85"/>
      <c r="R62" s="94">
        <v>-23685</v>
      </c>
      <c r="S62" s="85"/>
      <c r="T62" s="98">
        <v>0</v>
      </c>
      <c r="U62" s="85"/>
      <c r="V62" s="98">
        <v>0</v>
      </c>
      <c r="X62" s="55"/>
      <c r="Z62" s="55"/>
    </row>
    <row r="63" spans="1:31" x14ac:dyDescent="0.25">
      <c r="A63" s="51" t="s">
        <v>177</v>
      </c>
      <c r="B63" s="54" t="s">
        <v>397</v>
      </c>
      <c r="D63" s="97" t="s">
        <v>3</v>
      </c>
      <c r="E63" s="97">
        <v>0</v>
      </c>
      <c r="F63" s="97">
        <v>0</v>
      </c>
      <c r="G63" s="85"/>
      <c r="H63" s="98">
        <v>0</v>
      </c>
      <c r="I63" s="85"/>
      <c r="J63" s="98">
        <v>0</v>
      </c>
      <c r="K63" s="85"/>
      <c r="L63" s="98">
        <v>0</v>
      </c>
      <c r="M63" s="85"/>
      <c r="N63" s="98">
        <v>0</v>
      </c>
      <c r="O63" s="85"/>
      <c r="P63" s="94">
        <v>-148</v>
      </c>
      <c r="Q63" s="85"/>
      <c r="R63" s="94">
        <v>-456</v>
      </c>
      <c r="S63" s="85"/>
      <c r="T63" s="98">
        <v>633</v>
      </c>
      <c r="U63" s="85"/>
      <c r="V63" s="94">
        <v>-227</v>
      </c>
      <c r="X63" s="52"/>
      <c r="Z63" s="52"/>
    </row>
    <row r="64" spans="1:31" x14ac:dyDescent="0.25">
      <c r="A64" s="54" t="s">
        <v>178</v>
      </c>
      <c r="B64" s="51" t="s">
        <v>398</v>
      </c>
      <c r="D64" s="93">
        <v>23433</v>
      </c>
      <c r="E64" s="93">
        <v>52599</v>
      </c>
      <c r="F64" s="93">
        <v>39427</v>
      </c>
      <c r="G64" s="85"/>
      <c r="H64" s="94">
        <v>192443</v>
      </c>
      <c r="I64" s="85"/>
      <c r="J64" s="94">
        <v>85428</v>
      </c>
      <c r="K64" s="85"/>
      <c r="L64" s="94">
        <v>214812</v>
      </c>
      <c r="M64" s="85"/>
      <c r="N64" s="94">
        <v>-850976</v>
      </c>
      <c r="O64" s="85"/>
      <c r="P64" s="94">
        <v>22335</v>
      </c>
      <c r="Q64" s="85"/>
      <c r="R64" s="94">
        <v>11686</v>
      </c>
      <c r="S64" s="85"/>
      <c r="T64" s="94">
        <v>12934</v>
      </c>
      <c r="U64" s="85"/>
      <c r="V64" s="94">
        <v>8968</v>
      </c>
      <c r="X64" s="52"/>
      <c r="Z64" s="52"/>
    </row>
    <row r="65" spans="1:31" hidden="1" x14ac:dyDescent="0.25">
      <c r="A65" s="54" t="s">
        <v>150</v>
      </c>
      <c r="B65" s="54"/>
      <c r="D65" s="93"/>
      <c r="E65" s="93">
        <v>0</v>
      </c>
      <c r="F65" s="93">
        <v>0</v>
      </c>
      <c r="G65" s="85"/>
      <c r="H65" s="94">
        <v>0</v>
      </c>
      <c r="I65" s="85"/>
      <c r="J65" s="94">
        <v>0</v>
      </c>
      <c r="K65" s="85"/>
      <c r="L65" s="94">
        <v>0</v>
      </c>
      <c r="M65" s="85"/>
      <c r="N65" s="94">
        <v>0</v>
      </c>
      <c r="O65" s="85"/>
      <c r="P65" s="94">
        <v>0</v>
      </c>
      <c r="Q65" s="85"/>
      <c r="R65" s="94">
        <v>0</v>
      </c>
      <c r="S65" s="85"/>
      <c r="T65" s="94">
        <v>0</v>
      </c>
      <c r="U65" s="85"/>
      <c r="V65" s="94">
        <v>0</v>
      </c>
      <c r="X65" s="52"/>
      <c r="Z65" s="52"/>
    </row>
    <row r="66" spans="1:31" hidden="1" x14ac:dyDescent="0.25">
      <c r="A66" s="54" t="s">
        <v>179</v>
      </c>
      <c r="B66" s="54"/>
      <c r="D66" s="93"/>
      <c r="E66" s="93">
        <v>0</v>
      </c>
      <c r="F66" s="93">
        <v>0</v>
      </c>
      <c r="G66" s="85"/>
      <c r="H66" s="94">
        <v>0</v>
      </c>
      <c r="I66" s="85"/>
      <c r="J66" s="94">
        <v>0</v>
      </c>
      <c r="K66" s="85"/>
      <c r="L66" s="94">
        <v>0</v>
      </c>
      <c r="M66" s="85"/>
      <c r="N66" s="94">
        <v>0</v>
      </c>
      <c r="O66" s="85"/>
      <c r="P66" s="94">
        <v>0</v>
      </c>
      <c r="Q66" s="85"/>
      <c r="R66" s="94">
        <v>0</v>
      </c>
      <c r="S66" s="85"/>
      <c r="T66" s="94">
        <v>0</v>
      </c>
      <c r="U66" s="85"/>
      <c r="V66" s="94">
        <v>0</v>
      </c>
      <c r="X66" s="52"/>
      <c r="Z66" s="52"/>
    </row>
    <row r="67" spans="1:31" hidden="1" x14ac:dyDescent="0.25">
      <c r="A67" s="54" t="s">
        <v>129</v>
      </c>
      <c r="B67" s="54"/>
      <c r="D67" s="93"/>
      <c r="E67" s="93">
        <v>0</v>
      </c>
      <c r="F67" s="93">
        <v>0</v>
      </c>
      <c r="G67" s="85"/>
      <c r="H67" s="94">
        <v>0</v>
      </c>
      <c r="I67" s="85"/>
      <c r="J67" s="94">
        <v>0</v>
      </c>
      <c r="K67" s="85"/>
      <c r="L67" s="94">
        <v>0</v>
      </c>
      <c r="M67" s="85"/>
      <c r="N67" s="94">
        <v>0</v>
      </c>
      <c r="O67" s="85"/>
      <c r="P67" s="94">
        <v>0</v>
      </c>
      <c r="Q67" s="85"/>
      <c r="R67" s="94">
        <v>0</v>
      </c>
      <c r="S67" s="85"/>
      <c r="T67" s="94">
        <v>0</v>
      </c>
      <c r="U67" s="85"/>
      <c r="V67" s="94">
        <v>0</v>
      </c>
      <c r="X67" s="52"/>
      <c r="Z67" s="52"/>
    </row>
    <row r="68" spans="1:31" x14ac:dyDescent="0.25">
      <c r="A68" s="61" t="s">
        <v>180</v>
      </c>
      <c r="B68" s="61" t="s">
        <v>399</v>
      </c>
      <c r="D68" s="97" t="s">
        <v>3</v>
      </c>
      <c r="E68" s="97">
        <v>0</v>
      </c>
      <c r="F68" s="97">
        <v>0</v>
      </c>
      <c r="G68" s="85"/>
      <c r="H68" s="98">
        <v>0</v>
      </c>
      <c r="I68" s="85"/>
      <c r="J68" s="98">
        <v>0</v>
      </c>
      <c r="K68" s="85"/>
      <c r="L68" s="98">
        <v>0</v>
      </c>
      <c r="M68" s="85"/>
      <c r="N68" s="98">
        <v>0</v>
      </c>
      <c r="O68" s="85"/>
      <c r="P68" s="98">
        <v>0</v>
      </c>
      <c r="Q68" s="85"/>
      <c r="R68" s="98">
        <v>0</v>
      </c>
      <c r="S68" s="85"/>
      <c r="T68" s="98">
        <v>0</v>
      </c>
      <c r="U68" s="85"/>
      <c r="V68" s="98">
        <v>0</v>
      </c>
      <c r="X68" s="55"/>
      <c r="Z68" s="55"/>
    </row>
    <row r="69" spans="1:31" x14ac:dyDescent="0.25">
      <c r="A69" s="66" t="s">
        <v>181</v>
      </c>
      <c r="B69" s="66" t="s">
        <v>400</v>
      </c>
      <c r="C69" s="4"/>
      <c r="D69" s="90">
        <v>-141208</v>
      </c>
      <c r="E69" s="90">
        <f>SUM(E55:E68)</f>
        <v>-211098</v>
      </c>
      <c r="F69" s="90">
        <f>SUM(F55:F68)</f>
        <v>-227162</v>
      </c>
      <c r="G69" s="86"/>
      <c r="H69" s="91">
        <v>219072</v>
      </c>
      <c r="I69" s="86"/>
      <c r="J69" s="91">
        <v>148600</v>
      </c>
      <c r="K69" s="86"/>
      <c r="L69" s="91">
        <v>688117</v>
      </c>
      <c r="M69" s="86"/>
      <c r="N69" s="91">
        <v>-121721</v>
      </c>
      <c r="O69" s="86"/>
      <c r="P69" s="91">
        <v>-46132</v>
      </c>
      <c r="Q69" s="86"/>
      <c r="R69" s="91">
        <v>256657</v>
      </c>
      <c r="S69" s="86"/>
      <c r="T69" s="91">
        <v>-208105</v>
      </c>
      <c r="U69" s="86"/>
      <c r="V69" s="91">
        <v>155998</v>
      </c>
      <c r="W69" s="4"/>
      <c r="X69" s="47"/>
      <c r="Y69" s="4"/>
      <c r="Z69" s="47"/>
      <c r="AA69" s="4"/>
      <c r="AB69" s="48"/>
      <c r="AC69" s="49"/>
      <c r="AD69" s="49"/>
      <c r="AE69" s="49"/>
    </row>
    <row r="70" spans="1:31" hidden="1" x14ac:dyDescent="0.25">
      <c r="A70" s="51" t="s">
        <v>183</v>
      </c>
      <c r="B70" s="51"/>
      <c r="D70" s="93"/>
      <c r="E70" s="93"/>
      <c r="F70" s="93">
        <v>0</v>
      </c>
      <c r="G70" s="85"/>
      <c r="H70" s="94">
        <v>0</v>
      </c>
      <c r="I70" s="85"/>
      <c r="J70" s="94">
        <v>0</v>
      </c>
      <c r="K70" s="85"/>
      <c r="L70" s="94">
        <v>0</v>
      </c>
      <c r="M70" s="85"/>
      <c r="N70" s="94">
        <v>0</v>
      </c>
      <c r="O70" s="85"/>
      <c r="P70" s="94">
        <v>0</v>
      </c>
      <c r="Q70" s="85"/>
      <c r="R70" s="94">
        <v>0</v>
      </c>
      <c r="S70" s="85"/>
      <c r="T70" s="94">
        <v>0</v>
      </c>
      <c r="U70" s="85"/>
      <c r="V70" s="94">
        <v>0</v>
      </c>
      <c r="X70" s="52"/>
      <c r="Z70" s="52"/>
    </row>
    <row r="71" spans="1:31" x14ac:dyDescent="0.25">
      <c r="A71" s="62" t="s">
        <v>184</v>
      </c>
      <c r="B71" s="62" t="s">
        <v>401</v>
      </c>
      <c r="D71" s="93">
        <v>226566</v>
      </c>
      <c r="E71" s="93">
        <v>226566</v>
      </c>
      <c r="F71" s="93">
        <v>226566</v>
      </c>
      <c r="G71" s="85"/>
      <c r="H71" s="94">
        <v>128866</v>
      </c>
      <c r="I71" s="85"/>
      <c r="J71" s="94">
        <v>153144</v>
      </c>
      <c r="K71" s="85"/>
      <c r="L71" s="94">
        <v>408939</v>
      </c>
      <c r="M71" s="85"/>
      <c r="N71" s="94">
        <v>347658</v>
      </c>
      <c r="O71" s="85"/>
      <c r="P71" s="94">
        <v>582588</v>
      </c>
      <c r="Q71" s="85"/>
      <c r="R71" s="94">
        <v>-60337</v>
      </c>
      <c r="S71" s="85"/>
      <c r="T71" s="94">
        <v>-151440</v>
      </c>
      <c r="U71" s="85"/>
      <c r="V71" s="94">
        <v>-78535</v>
      </c>
      <c r="X71" s="52"/>
      <c r="Z71" s="52"/>
    </row>
    <row r="72" spans="1:31" x14ac:dyDescent="0.25">
      <c r="A72" s="62" t="s">
        <v>185</v>
      </c>
      <c r="B72" s="62" t="s">
        <v>402</v>
      </c>
      <c r="D72" s="93">
        <v>191247</v>
      </c>
      <c r="E72" s="93">
        <v>76446</v>
      </c>
      <c r="F72" s="93">
        <v>92846</v>
      </c>
      <c r="G72" s="85"/>
      <c r="H72" s="94">
        <v>226566</v>
      </c>
      <c r="I72" s="85"/>
      <c r="J72" s="94">
        <v>128866</v>
      </c>
      <c r="K72" s="85"/>
      <c r="L72" s="94">
        <v>531462</v>
      </c>
      <c r="M72" s="85"/>
      <c r="N72" s="94">
        <v>476001</v>
      </c>
      <c r="O72" s="85"/>
      <c r="P72" s="94">
        <v>513222</v>
      </c>
      <c r="Q72" s="85"/>
      <c r="R72" s="94">
        <v>194196</v>
      </c>
      <c r="S72" s="85"/>
      <c r="T72" s="94">
        <v>60337</v>
      </c>
      <c r="U72" s="85"/>
      <c r="V72" s="94">
        <v>151440</v>
      </c>
      <c r="X72" s="52"/>
      <c r="Z72" s="52"/>
    </row>
    <row r="73" spans="1:31" x14ac:dyDescent="0.25">
      <c r="A73" s="66" t="s">
        <v>182</v>
      </c>
      <c r="B73" s="66" t="s">
        <v>403</v>
      </c>
      <c r="C73" s="4"/>
      <c r="D73" s="90">
        <v>-35319</v>
      </c>
      <c r="E73" s="90">
        <f>E72-E71</f>
        <v>-150120</v>
      </c>
      <c r="F73" s="90">
        <f>F72-F71</f>
        <v>-133720</v>
      </c>
      <c r="G73" s="86"/>
      <c r="H73" s="91">
        <v>97700</v>
      </c>
      <c r="I73" s="86"/>
      <c r="J73" s="91">
        <v>-24278</v>
      </c>
      <c r="K73" s="86"/>
      <c r="L73" s="91">
        <v>-13790</v>
      </c>
      <c r="M73" s="86"/>
      <c r="N73" s="91">
        <v>128343</v>
      </c>
      <c r="O73" s="86"/>
      <c r="P73" s="91">
        <v>-69366</v>
      </c>
      <c r="Q73" s="86"/>
      <c r="R73" s="91">
        <v>133859</v>
      </c>
      <c r="S73" s="86"/>
      <c r="T73" s="91">
        <v>-91103</v>
      </c>
      <c r="U73" s="86"/>
      <c r="V73" s="91">
        <v>72905</v>
      </c>
      <c r="W73" s="4"/>
      <c r="X73" s="47"/>
      <c r="Y73" s="4"/>
      <c r="Z73" s="47"/>
      <c r="AA73" s="4"/>
      <c r="AB73" s="48"/>
      <c r="AC73" s="49"/>
      <c r="AD73" s="49"/>
      <c r="AE73" s="49"/>
    </row>
    <row r="77" spans="1:31" x14ac:dyDescent="0.25">
      <c r="F77" s="63"/>
      <c r="H77" s="63"/>
      <c r="J77" s="63"/>
      <c r="L77" s="63"/>
      <c r="N77" s="63"/>
      <c r="P77" s="63"/>
      <c r="R77" s="63"/>
      <c r="T77" s="63"/>
      <c r="V77" s="63"/>
      <c r="X77" s="63"/>
      <c r="Z77" s="63"/>
    </row>
  </sheetData>
  <phoneticPr fontId="2" type="noConversion"/>
  <pageMargins left="0.7" right="0.7" top="0.75" bottom="0.75" header="0.3" footer="0.3"/>
  <pageSetup paperSize="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rgb="FF002060"/>
  </sheetPr>
  <dimension ref="A1:AG80"/>
  <sheetViews>
    <sheetView showGridLines="0" zoomScaleNormal="100" workbookViewId="0">
      <pane xSplit="2" topLeftCell="C1" activePane="topRight" state="frozen"/>
      <selection pane="topRight" activeCell="AC15" sqref="AC15"/>
    </sheetView>
  </sheetViews>
  <sheetFormatPr defaultRowHeight="15" outlineLevelCol="1" x14ac:dyDescent="0.25"/>
  <cols>
    <col min="1" max="1" width="53.5703125" style="3" bestFit="1" customWidth="1"/>
    <col min="2" max="2" width="52.85546875" style="3" bestFit="1" customWidth="1"/>
    <col min="3" max="3" width="1" style="3" customWidth="1" collapsed="1"/>
    <col min="4" max="7" width="9.28515625" style="79" bestFit="1" customWidth="1"/>
    <col min="8" max="8" width="0.85546875" style="79" customWidth="1" collapsed="1"/>
    <col min="9" max="12" width="10.5703125" style="79" hidden="1" customWidth="1" outlineLevel="1"/>
    <col min="13" max="13" width="9.28515625" style="79" bestFit="1" customWidth="1" collapsed="1"/>
    <col min="14" max="14" width="0.85546875" style="79" customWidth="1" collapsed="1"/>
    <col min="15" max="15" width="9.28515625" style="79" bestFit="1" customWidth="1"/>
    <col min="16" max="16" width="0.85546875" style="79" customWidth="1" collapsed="1"/>
    <col min="17" max="17" width="9.28515625" style="79" bestFit="1" customWidth="1"/>
    <col min="18" max="18" width="0.85546875" style="79" customWidth="1" collapsed="1"/>
    <col min="19" max="19" width="9.28515625" style="79" bestFit="1" customWidth="1"/>
    <col min="20" max="20" width="0.85546875" style="79" customWidth="1" collapsed="1"/>
    <col min="21" max="21" width="9.28515625" style="79" bestFit="1" customWidth="1"/>
    <col min="22" max="22" width="0.85546875" style="79" customWidth="1" collapsed="1"/>
    <col min="23" max="23" width="10.5703125" style="79" bestFit="1" customWidth="1"/>
    <col min="24" max="24" width="0.85546875" style="79" customWidth="1" collapsed="1"/>
    <col min="25" max="25" width="9.28515625" style="79" bestFit="1" customWidth="1"/>
    <col min="26" max="26" width="0.85546875" style="79" customWidth="1" collapsed="1"/>
    <col min="27" max="27" width="9.28515625" style="79" bestFit="1" customWidth="1"/>
    <col min="28" max="28" width="0.85546875" style="79" customWidth="1" collapsed="1"/>
    <col min="29" max="29" width="9.28515625" style="79" bestFit="1" customWidth="1"/>
    <col min="30" max="30" width="0.85546875" style="79" customWidth="1" collapsed="1"/>
    <col min="31" max="31" width="10.5703125" style="79" bestFit="1" customWidth="1"/>
    <col min="32" max="16384" width="9.140625" style="3"/>
  </cols>
  <sheetData>
    <row r="1" spans="1:33" ht="30" customHeight="1" x14ac:dyDescent="0.25">
      <c r="C1" s="23"/>
      <c r="D1" s="2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3" ht="38.25" customHeight="1" x14ac:dyDescent="0.25">
      <c r="C2" s="23"/>
      <c r="D2" s="23"/>
      <c r="E2" s="3"/>
      <c r="F2" s="24"/>
      <c r="G2" s="24"/>
      <c r="H2" s="24"/>
      <c r="I2" s="24"/>
      <c r="J2" s="3"/>
      <c r="K2" s="24"/>
      <c r="L2" s="24"/>
      <c r="M2" s="24"/>
      <c r="N2" s="24"/>
      <c r="O2" s="24"/>
      <c r="P2" s="3"/>
      <c r="Q2" s="24"/>
      <c r="R2" s="3"/>
      <c r="S2" s="24"/>
      <c r="T2" s="3"/>
      <c r="U2" s="24"/>
      <c r="V2" s="3"/>
      <c r="W2" s="24"/>
      <c r="X2" s="3"/>
      <c r="Y2" s="24"/>
      <c r="Z2" s="3"/>
      <c r="AA2" s="24"/>
      <c r="AB2" s="3"/>
      <c r="AC2" s="24"/>
      <c r="AD2" s="3"/>
      <c r="AE2" s="24"/>
      <c r="AG2" s="24"/>
    </row>
    <row r="3" spans="1:33" ht="28.5" customHeight="1" x14ac:dyDescent="0.25"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3" x14ac:dyDescent="0.25">
      <c r="A4" s="23" t="s">
        <v>63</v>
      </c>
      <c r="B4" s="23" t="s">
        <v>251</v>
      </c>
      <c r="I4" s="80"/>
      <c r="J4" s="80"/>
      <c r="K4" s="80"/>
      <c r="L4" s="80"/>
    </row>
    <row r="5" spans="1:33" x14ac:dyDescent="0.25">
      <c r="A5" s="40" t="s">
        <v>0</v>
      </c>
      <c r="B5" s="40" t="s">
        <v>214</v>
      </c>
      <c r="D5" s="74" t="s">
        <v>218</v>
      </c>
      <c r="E5" s="74" t="s">
        <v>213</v>
      </c>
      <c r="F5" s="74" t="s">
        <v>112</v>
      </c>
      <c r="G5" s="74" t="s">
        <v>240</v>
      </c>
      <c r="I5" s="75" t="s">
        <v>111</v>
      </c>
      <c r="J5" s="75" t="s">
        <v>110</v>
      </c>
      <c r="K5" s="75" t="s">
        <v>109</v>
      </c>
      <c r="L5" s="75" t="s">
        <v>108</v>
      </c>
      <c r="M5" s="74">
        <v>2024</v>
      </c>
      <c r="O5" s="74">
        <v>2023</v>
      </c>
      <c r="Q5" s="74">
        <v>2022</v>
      </c>
      <c r="S5" s="74">
        <v>2021</v>
      </c>
      <c r="U5" s="74">
        <v>2020</v>
      </c>
      <c r="W5" s="74">
        <v>2019</v>
      </c>
      <c r="Y5" s="74">
        <v>2018</v>
      </c>
      <c r="AA5" s="74">
        <v>2017</v>
      </c>
      <c r="AC5" s="74">
        <v>2016</v>
      </c>
      <c r="AE5" s="74">
        <v>2015</v>
      </c>
    </row>
    <row r="6" spans="1:33" x14ac:dyDescent="0.25">
      <c r="A6" s="64" t="s">
        <v>66</v>
      </c>
      <c r="B6" s="64" t="s">
        <v>317</v>
      </c>
      <c r="C6" s="10"/>
      <c r="D6" s="81"/>
      <c r="E6" s="81"/>
      <c r="F6" s="81"/>
      <c r="G6" s="81"/>
      <c r="H6" s="82"/>
      <c r="I6" s="81"/>
      <c r="J6" s="81"/>
      <c r="K6" s="81"/>
      <c r="L6" s="81"/>
      <c r="M6" s="81"/>
      <c r="N6" s="82"/>
      <c r="O6" s="81"/>
      <c r="P6" s="82"/>
      <c r="Q6" s="81"/>
      <c r="R6" s="82"/>
      <c r="S6" s="81"/>
      <c r="T6" s="82"/>
      <c r="U6" s="81"/>
      <c r="V6" s="82"/>
      <c r="W6" s="81"/>
      <c r="X6" s="82"/>
      <c r="Y6" s="81"/>
      <c r="Z6" s="82"/>
      <c r="AA6" s="81"/>
      <c r="AB6" s="82"/>
      <c r="AC6" s="81"/>
      <c r="AD6" s="82"/>
      <c r="AE6" s="81"/>
    </row>
    <row r="7" spans="1:33" s="4" customFormat="1" x14ac:dyDescent="0.25">
      <c r="A7" s="18" t="s">
        <v>189</v>
      </c>
      <c r="B7" s="18" t="s">
        <v>298</v>
      </c>
      <c r="C7" s="3"/>
      <c r="D7" s="77">
        <v>232630</v>
      </c>
      <c r="E7" s="77">
        <v>285556</v>
      </c>
      <c r="F7" s="77">
        <v>299248</v>
      </c>
      <c r="G7" s="88">
        <v>817434</v>
      </c>
      <c r="H7" s="85"/>
      <c r="I7" s="77">
        <v>1307399</v>
      </c>
      <c r="J7" s="77">
        <v>1307399</v>
      </c>
      <c r="K7" s="77">
        <v>1307399</v>
      </c>
      <c r="L7" s="77">
        <v>1307399</v>
      </c>
      <c r="M7" s="88">
        <v>1270376</v>
      </c>
      <c r="N7" s="85"/>
      <c r="O7" s="88">
        <v>1276089</v>
      </c>
      <c r="P7" s="85"/>
      <c r="Q7" s="88">
        <v>906437</v>
      </c>
      <c r="R7" s="85"/>
      <c r="S7" s="88">
        <v>948003</v>
      </c>
      <c r="T7" s="85"/>
      <c r="U7" s="88">
        <v>973820.87733000005</v>
      </c>
      <c r="V7" s="85"/>
      <c r="W7" s="88">
        <v>1290899</v>
      </c>
      <c r="X7" s="85"/>
      <c r="Y7" s="88">
        <v>633604</v>
      </c>
      <c r="Z7" s="85"/>
      <c r="AA7" s="88">
        <v>518142</v>
      </c>
      <c r="AB7" s="85"/>
      <c r="AC7" s="88">
        <v>901954</v>
      </c>
      <c r="AD7" s="85"/>
      <c r="AE7" s="88">
        <v>1307399</v>
      </c>
    </row>
    <row r="8" spans="1:33" x14ac:dyDescent="0.25">
      <c r="A8" s="18" t="s">
        <v>190</v>
      </c>
      <c r="B8" s="18" t="s">
        <v>299</v>
      </c>
      <c r="C8" s="4"/>
      <c r="D8" s="77">
        <v>-161959</v>
      </c>
      <c r="E8" s="77">
        <v>-194197</v>
      </c>
      <c r="F8" s="77">
        <v>-204910</v>
      </c>
      <c r="G8" s="88">
        <v>-561066</v>
      </c>
      <c r="H8" s="86"/>
      <c r="I8" s="77">
        <v>-1007566</v>
      </c>
      <c r="J8" s="77">
        <v>-1007566</v>
      </c>
      <c r="K8" s="77">
        <v>-1007566</v>
      </c>
      <c r="L8" s="77">
        <v>-1007566</v>
      </c>
      <c r="M8" s="88">
        <v>-844229</v>
      </c>
      <c r="N8" s="86"/>
      <c r="O8" s="88">
        <v>-897396</v>
      </c>
      <c r="P8" s="86"/>
      <c r="Q8" s="88">
        <v>-653507</v>
      </c>
      <c r="R8" s="86"/>
      <c r="S8" s="88">
        <v>-697165</v>
      </c>
      <c r="T8" s="86"/>
      <c r="U8" s="88">
        <v>-780832</v>
      </c>
      <c r="V8" s="86"/>
      <c r="W8" s="88">
        <v>-1139543</v>
      </c>
      <c r="X8" s="86"/>
      <c r="Y8" s="88">
        <v>-704782</v>
      </c>
      <c r="Z8" s="86"/>
      <c r="AA8" s="88">
        <v>-548739</v>
      </c>
      <c r="AB8" s="86"/>
      <c r="AC8" s="88">
        <v>-805371</v>
      </c>
      <c r="AD8" s="86"/>
      <c r="AE8" s="88">
        <v>-1007566</v>
      </c>
    </row>
    <row r="9" spans="1:33" s="4" customFormat="1" x14ac:dyDescent="0.25">
      <c r="A9" s="66" t="s">
        <v>191</v>
      </c>
      <c r="B9" s="66" t="s">
        <v>300</v>
      </c>
      <c r="C9" s="3"/>
      <c r="D9" s="78">
        <v>70671</v>
      </c>
      <c r="E9" s="78">
        <v>91359</v>
      </c>
      <c r="F9" s="78">
        <v>94338</v>
      </c>
      <c r="G9" s="89">
        <v>256368</v>
      </c>
      <c r="H9" s="85"/>
      <c r="I9" s="78">
        <v>299833</v>
      </c>
      <c r="J9" s="78">
        <v>299833</v>
      </c>
      <c r="K9" s="78">
        <v>299833</v>
      </c>
      <c r="L9" s="78">
        <v>299833</v>
      </c>
      <c r="M9" s="89">
        <v>426147</v>
      </c>
      <c r="N9" s="85"/>
      <c r="O9" s="89">
        <v>378693</v>
      </c>
      <c r="P9" s="85"/>
      <c r="Q9" s="89">
        <v>252930</v>
      </c>
      <c r="R9" s="85"/>
      <c r="S9" s="89">
        <v>250837</v>
      </c>
      <c r="T9" s="85"/>
      <c r="U9" s="89">
        <v>192113</v>
      </c>
      <c r="V9" s="85"/>
      <c r="W9" s="89">
        <v>151356</v>
      </c>
      <c r="X9" s="85"/>
      <c r="Y9" s="89">
        <v>-71178</v>
      </c>
      <c r="Z9" s="85"/>
      <c r="AA9" s="89">
        <v>-30597</v>
      </c>
      <c r="AB9" s="85"/>
      <c r="AC9" s="89">
        <v>96583</v>
      </c>
      <c r="AD9" s="85"/>
      <c r="AE9" s="89">
        <v>299833</v>
      </c>
    </row>
    <row r="10" spans="1:33" x14ac:dyDescent="0.25">
      <c r="A10" s="64" t="s">
        <v>192</v>
      </c>
      <c r="B10" s="64" t="s">
        <v>319</v>
      </c>
      <c r="C10" s="10"/>
      <c r="D10" s="87"/>
      <c r="E10" s="87"/>
      <c r="F10" s="87"/>
      <c r="G10" s="87"/>
      <c r="H10" s="21"/>
      <c r="I10" s="87"/>
      <c r="J10" s="87"/>
      <c r="K10" s="87"/>
      <c r="L10" s="87"/>
      <c r="M10" s="87"/>
      <c r="N10" s="21"/>
      <c r="O10" s="87"/>
      <c r="P10" s="21"/>
      <c r="Q10" s="87"/>
      <c r="R10" s="21"/>
      <c r="S10" s="87"/>
      <c r="T10" s="21"/>
      <c r="U10" s="87"/>
      <c r="V10" s="21"/>
      <c r="W10" s="87"/>
      <c r="X10" s="21"/>
      <c r="Y10" s="87"/>
      <c r="Z10" s="21"/>
      <c r="AA10" s="87"/>
      <c r="AB10" s="21"/>
      <c r="AC10" s="87"/>
      <c r="AD10" s="21"/>
      <c r="AE10" s="87"/>
    </row>
    <row r="11" spans="1:33" x14ac:dyDescent="0.25">
      <c r="A11" s="18" t="s">
        <v>193</v>
      </c>
      <c r="B11" s="18" t="s">
        <v>318</v>
      </c>
      <c r="D11" s="77">
        <v>-29866</v>
      </c>
      <c r="E11" s="77">
        <v>-29864</v>
      </c>
      <c r="F11" s="77">
        <v>-29249</v>
      </c>
      <c r="G11" s="88">
        <v>-88979</v>
      </c>
      <c r="H11" s="85"/>
      <c r="I11" s="77">
        <v>-87123</v>
      </c>
      <c r="J11" s="77">
        <v>-87123</v>
      </c>
      <c r="K11" s="77">
        <v>-87123</v>
      </c>
      <c r="L11" s="77">
        <v>-87123</v>
      </c>
      <c r="M11" s="88">
        <v>-111014</v>
      </c>
      <c r="N11" s="85"/>
      <c r="O11" s="88">
        <v>-100608</v>
      </c>
      <c r="P11" s="85"/>
      <c r="Q11" s="88">
        <v>-92835</v>
      </c>
      <c r="R11" s="85"/>
      <c r="S11" s="88">
        <v>-86145</v>
      </c>
      <c r="T11" s="85"/>
      <c r="U11" s="88">
        <v>-84085</v>
      </c>
      <c r="V11" s="85"/>
      <c r="W11" s="88">
        <v>-83410</v>
      </c>
      <c r="X11" s="85"/>
      <c r="Y11" s="88">
        <v>-99303</v>
      </c>
      <c r="Z11" s="85"/>
      <c r="AA11" s="88">
        <v>-79716</v>
      </c>
      <c r="AB11" s="85"/>
      <c r="AC11" s="88">
        <v>-86340</v>
      </c>
      <c r="AD11" s="85"/>
      <c r="AE11" s="88">
        <v>-87123</v>
      </c>
    </row>
    <row r="12" spans="1:33" x14ac:dyDescent="0.25">
      <c r="A12" s="158" t="s">
        <v>426</v>
      </c>
      <c r="B12" s="158" t="s">
        <v>433</v>
      </c>
      <c r="D12" s="77">
        <v>-18285</v>
      </c>
      <c r="E12" s="77">
        <v>-18208</v>
      </c>
      <c r="F12" s="77">
        <v>-17405</v>
      </c>
      <c r="G12" s="88">
        <v>-53898</v>
      </c>
      <c r="H12" s="85"/>
      <c r="I12" s="77"/>
      <c r="J12" s="77"/>
      <c r="K12" s="77"/>
      <c r="L12" s="77"/>
      <c r="M12" s="88">
        <v>-62521</v>
      </c>
      <c r="N12" s="85"/>
      <c r="O12" s="88">
        <v>-55962</v>
      </c>
      <c r="P12" s="85"/>
      <c r="Q12" s="88">
        <v>-51315</v>
      </c>
      <c r="R12" s="85"/>
      <c r="S12" s="88">
        <v>-44558</v>
      </c>
      <c r="T12" s="85"/>
      <c r="U12" s="88">
        <v>-41021</v>
      </c>
      <c r="V12" s="85"/>
      <c r="W12" s="88">
        <v>-40975</v>
      </c>
      <c r="X12" s="85"/>
      <c r="Y12" s="88">
        <f>-29794-8615</f>
        <v>-38409</v>
      </c>
      <c r="Z12" s="85"/>
      <c r="AA12" s="88">
        <f>-24543-8343</f>
        <v>-32886</v>
      </c>
      <c r="AB12" s="85"/>
      <c r="AC12" s="88">
        <f>-20243-7846</f>
        <v>-28089</v>
      </c>
      <c r="AD12" s="85"/>
      <c r="AE12" s="88">
        <f>-29139-6830</f>
        <v>-35969</v>
      </c>
    </row>
    <row r="13" spans="1:33" x14ac:dyDescent="0.25">
      <c r="A13" s="158" t="s">
        <v>427</v>
      </c>
      <c r="B13" s="158" t="s">
        <v>434</v>
      </c>
      <c r="D13" s="77">
        <v>-5246</v>
      </c>
      <c r="E13" s="77">
        <v>-5082</v>
      </c>
      <c r="F13" s="77">
        <v>-4593</v>
      </c>
      <c r="G13" s="88">
        <v>-14921</v>
      </c>
      <c r="H13" s="85"/>
      <c r="I13" s="77"/>
      <c r="J13" s="77"/>
      <c r="K13" s="77"/>
      <c r="L13" s="77"/>
      <c r="M13" s="88">
        <v>-17846</v>
      </c>
      <c r="N13" s="85"/>
      <c r="O13" s="88">
        <v>-17000</v>
      </c>
      <c r="P13" s="85"/>
      <c r="Q13" s="88">
        <v>-15198</v>
      </c>
      <c r="R13" s="85"/>
      <c r="S13" s="88">
        <v>-16200</v>
      </c>
      <c r="T13" s="85"/>
      <c r="U13" s="88">
        <v>-12242</v>
      </c>
      <c r="V13" s="85"/>
      <c r="W13" s="88">
        <v>-13020</v>
      </c>
      <c r="X13" s="85"/>
      <c r="Y13" s="88">
        <v>-12743</v>
      </c>
      <c r="Z13" s="85"/>
      <c r="AA13" s="88">
        <v>-11429</v>
      </c>
      <c r="AB13" s="85"/>
      <c r="AC13" s="88">
        <v>-11801</v>
      </c>
      <c r="AD13" s="85"/>
      <c r="AE13" s="88">
        <v>-13399</v>
      </c>
    </row>
    <row r="14" spans="1:33" x14ac:dyDescent="0.25">
      <c r="A14" s="158" t="s">
        <v>428</v>
      </c>
      <c r="B14" s="158" t="s">
        <v>435</v>
      </c>
      <c r="D14" s="77">
        <v>-615</v>
      </c>
      <c r="E14" s="77">
        <v>-561</v>
      </c>
      <c r="F14" s="77">
        <v>-707</v>
      </c>
      <c r="G14" s="88">
        <v>-1883</v>
      </c>
      <c r="H14" s="85"/>
      <c r="I14" s="77"/>
      <c r="J14" s="77"/>
      <c r="K14" s="77"/>
      <c r="L14" s="77"/>
      <c r="M14" s="88">
        <v>-2366</v>
      </c>
      <c r="N14" s="85"/>
      <c r="O14" s="88">
        <v>-3921</v>
      </c>
      <c r="P14" s="85"/>
      <c r="Q14" s="88">
        <v>-4756</v>
      </c>
      <c r="R14" s="85"/>
      <c r="S14" s="88">
        <v>-3753</v>
      </c>
      <c r="T14" s="85"/>
      <c r="U14" s="88">
        <v>-3162</v>
      </c>
      <c r="V14" s="85"/>
      <c r="W14" s="88">
        <v>-3919</v>
      </c>
      <c r="X14" s="85"/>
      <c r="Y14" s="88">
        <v>-9465</v>
      </c>
      <c r="Z14" s="85"/>
      <c r="AA14" s="88">
        <v>-9054</v>
      </c>
      <c r="AB14" s="85"/>
      <c r="AC14" s="88">
        <v>-23607</v>
      </c>
      <c r="AE14" s="88">
        <v>-17339</v>
      </c>
    </row>
    <row r="15" spans="1:33" x14ac:dyDescent="0.25">
      <c r="A15" s="158" t="s">
        <v>429</v>
      </c>
      <c r="B15" s="158" t="s">
        <v>436</v>
      </c>
      <c r="D15" s="77">
        <v>-1752</v>
      </c>
      <c r="E15" s="77">
        <v>-1912</v>
      </c>
      <c r="F15" s="77">
        <v>-1770</v>
      </c>
      <c r="G15" s="88">
        <v>-5434</v>
      </c>
      <c r="H15" s="85"/>
      <c r="I15" s="77"/>
      <c r="J15" s="77"/>
      <c r="K15" s="77"/>
      <c r="L15" s="77"/>
      <c r="M15" s="88">
        <v>-6280</v>
      </c>
      <c r="N15" s="85"/>
      <c r="O15" s="88">
        <v>-6007</v>
      </c>
      <c r="P15" s="85"/>
      <c r="Q15" s="88">
        <v>-7251</v>
      </c>
      <c r="R15" s="85"/>
      <c r="S15" s="88">
        <v>-10905</v>
      </c>
      <c r="T15" s="85"/>
      <c r="U15" s="88">
        <v>-15262</v>
      </c>
      <c r="V15" s="85"/>
      <c r="W15" s="88">
        <v>-8348</v>
      </c>
      <c r="X15" s="85"/>
      <c r="Y15" s="88">
        <v>-22604</v>
      </c>
      <c r="Z15" s="85"/>
      <c r="AA15" s="88">
        <v>-11867</v>
      </c>
      <c r="AB15" s="85"/>
      <c r="AC15" s="88">
        <v>-8901</v>
      </c>
      <c r="AD15" s="85"/>
      <c r="AE15" s="88">
        <v>-7155</v>
      </c>
    </row>
    <row r="16" spans="1:33" x14ac:dyDescent="0.25">
      <c r="A16" s="158" t="s">
        <v>430</v>
      </c>
      <c r="B16" s="158" t="s">
        <v>437</v>
      </c>
      <c r="D16" s="77">
        <v>-882</v>
      </c>
      <c r="E16" s="77">
        <v>-861</v>
      </c>
      <c r="F16" s="77">
        <v>-514</v>
      </c>
      <c r="G16" s="88">
        <v>-2257</v>
      </c>
      <c r="H16" s="85"/>
      <c r="I16" s="77"/>
      <c r="J16" s="77"/>
      <c r="K16" s="77"/>
      <c r="L16" s="77"/>
      <c r="M16" s="88">
        <v>-3171</v>
      </c>
      <c r="N16" s="85"/>
      <c r="O16" s="88">
        <v>-4046</v>
      </c>
      <c r="P16" s="85"/>
      <c r="Q16" s="88">
        <v>-2983</v>
      </c>
      <c r="R16" s="85"/>
      <c r="S16" s="88">
        <v>-2741</v>
      </c>
      <c r="T16" s="85"/>
      <c r="U16" s="88">
        <v>-2179</v>
      </c>
      <c r="V16" s="85"/>
      <c r="W16" s="88">
        <v>-2944</v>
      </c>
      <c r="X16" s="85"/>
      <c r="Y16" s="88">
        <v>-2681</v>
      </c>
      <c r="Z16" s="85"/>
      <c r="AA16" s="88">
        <v>-2698</v>
      </c>
      <c r="AB16" s="85"/>
      <c r="AC16" s="88">
        <v>-2240</v>
      </c>
      <c r="AD16" s="85"/>
      <c r="AE16" s="88">
        <v>-2610</v>
      </c>
    </row>
    <row r="17" spans="1:31" x14ac:dyDescent="0.25">
      <c r="A17" s="158" t="s">
        <v>431</v>
      </c>
      <c r="B17" s="158" t="s">
        <v>438</v>
      </c>
      <c r="D17" s="77">
        <v>-1774</v>
      </c>
      <c r="E17" s="77">
        <v>-1486.6819999999998</v>
      </c>
      <c r="F17" s="77">
        <v>-2472</v>
      </c>
      <c r="G17" s="88">
        <v>-5732.6819999999998</v>
      </c>
      <c r="H17" s="85"/>
      <c r="I17" s="77"/>
      <c r="J17" s="77"/>
      <c r="K17" s="77"/>
      <c r="L17" s="77"/>
      <c r="M17" s="88">
        <v>-10713.762000000001</v>
      </c>
      <c r="N17" s="85"/>
      <c r="O17" s="88">
        <v>-5057</v>
      </c>
      <c r="P17" s="85"/>
      <c r="Q17" s="88">
        <v>-5339</v>
      </c>
      <c r="R17" s="85"/>
      <c r="S17" s="88">
        <v>-2793</v>
      </c>
      <c r="T17" s="85"/>
      <c r="U17" s="88">
        <v>-3741</v>
      </c>
      <c r="V17" s="85"/>
      <c r="W17" s="88">
        <v>-7638</v>
      </c>
      <c r="X17" s="85"/>
      <c r="Y17" s="88">
        <v>-11030</v>
      </c>
      <c r="Z17" s="85"/>
      <c r="AA17" s="88">
        <v>-9230</v>
      </c>
      <c r="AB17" s="85"/>
      <c r="AC17" s="88">
        <v>-10177</v>
      </c>
      <c r="AD17" s="85"/>
      <c r="AE17" s="88">
        <v>-9115</v>
      </c>
    </row>
    <row r="18" spans="1:31" x14ac:dyDescent="0.25">
      <c r="A18" s="158" t="s">
        <v>432</v>
      </c>
      <c r="B18" s="158" t="s">
        <v>439</v>
      </c>
      <c r="D18" s="77">
        <v>-1312</v>
      </c>
      <c r="E18" s="77">
        <v>-1753.318</v>
      </c>
      <c r="F18" s="77">
        <v>-1788</v>
      </c>
      <c r="G18" s="88">
        <v>-4853.3180000000002</v>
      </c>
      <c r="H18" s="85"/>
      <c r="I18" s="77"/>
      <c r="J18" s="77"/>
      <c r="K18" s="77"/>
      <c r="L18" s="77"/>
      <c r="M18" s="88">
        <v>-8116.2379999999994</v>
      </c>
      <c r="N18" s="85"/>
      <c r="O18" s="88">
        <v>-8615</v>
      </c>
      <c r="P18" s="85"/>
      <c r="Q18" s="88">
        <v>-5993</v>
      </c>
      <c r="R18" s="85"/>
      <c r="S18" s="88">
        <v>-5195</v>
      </c>
      <c r="T18" s="85"/>
      <c r="U18" s="88">
        <v>-6479</v>
      </c>
      <c r="V18" s="85"/>
      <c r="W18" s="88">
        <v>-6566</v>
      </c>
      <c r="X18" s="85"/>
      <c r="Y18" s="88">
        <v>-2371</v>
      </c>
      <c r="Z18" s="85"/>
      <c r="AA18" s="88">
        <v>-2552</v>
      </c>
      <c r="AB18" s="85"/>
      <c r="AC18" s="88">
        <v>-1525</v>
      </c>
      <c r="AD18" s="85"/>
      <c r="AE18" s="88">
        <v>-1536</v>
      </c>
    </row>
    <row r="19" spans="1:31" x14ac:dyDescent="0.25">
      <c r="A19" s="18" t="s">
        <v>194</v>
      </c>
      <c r="B19" s="18" t="s">
        <v>301</v>
      </c>
      <c r="D19" s="77">
        <v>-17977</v>
      </c>
      <c r="E19" s="77">
        <v>-28169</v>
      </c>
      <c r="F19" s="77">
        <v>-25372</v>
      </c>
      <c r="G19" s="88">
        <v>-71518</v>
      </c>
      <c r="H19" s="85"/>
      <c r="I19" s="77">
        <v>-84171</v>
      </c>
      <c r="J19" s="77">
        <v>-84171</v>
      </c>
      <c r="K19" s="77">
        <v>-84171</v>
      </c>
      <c r="L19" s="77">
        <v>-84171</v>
      </c>
      <c r="M19" s="88">
        <v>-95767</v>
      </c>
      <c r="N19" s="85"/>
      <c r="O19" s="88">
        <v>-109289</v>
      </c>
      <c r="P19" s="85"/>
      <c r="Q19" s="88">
        <v>-87607</v>
      </c>
      <c r="R19" s="85"/>
      <c r="S19" s="88">
        <v>-85936.124190000002</v>
      </c>
      <c r="T19" s="85"/>
      <c r="U19" s="88">
        <v>-84944</v>
      </c>
      <c r="V19" s="85"/>
      <c r="W19" s="88">
        <v>-98040</v>
      </c>
      <c r="X19" s="85"/>
      <c r="Y19" s="88">
        <v>-99111</v>
      </c>
      <c r="Z19" s="85"/>
      <c r="AA19" s="88">
        <v>-78372</v>
      </c>
      <c r="AB19" s="85"/>
      <c r="AC19" s="88">
        <v>-51353</v>
      </c>
      <c r="AD19" s="85"/>
      <c r="AE19" s="88">
        <v>-84171</v>
      </c>
    </row>
    <row r="20" spans="1:31" s="4" customFormat="1" x14ac:dyDescent="0.25">
      <c r="A20" s="18" t="s">
        <v>195</v>
      </c>
      <c r="B20" s="18" t="s">
        <v>302</v>
      </c>
      <c r="C20" s="3"/>
      <c r="D20" s="77">
        <v>-624</v>
      </c>
      <c r="E20" s="77">
        <v>-1124</v>
      </c>
      <c r="F20" s="77">
        <v>-1548</v>
      </c>
      <c r="G20" s="88">
        <v>-3296</v>
      </c>
      <c r="H20" s="85"/>
      <c r="I20" s="77">
        <v>-8226</v>
      </c>
      <c r="J20" s="77">
        <v>-8226</v>
      </c>
      <c r="K20" s="77">
        <v>-8226</v>
      </c>
      <c r="L20" s="77">
        <v>-8226</v>
      </c>
      <c r="M20" s="88">
        <v>-8331</v>
      </c>
      <c r="N20" s="85"/>
      <c r="O20" s="88">
        <v>-9036</v>
      </c>
      <c r="P20" s="85"/>
      <c r="Q20" s="88">
        <v>-8468</v>
      </c>
      <c r="R20" s="85"/>
      <c r="S20" s="88">
        <v>-7909</v>
      </c>
      <c r="T20" s="85"/>
      <c r="U20" s="88">
        <v>-11658</v>
      </c>
      <c r="V20" s="85"/>
      <c r="W20" s="88">
        <v>-17444</v>
      </c>
      <c r="X20" s="85"/>
      <c r="Y20" s="88">
        <v>-13677</v>
      </c>
      <c r="Z20" s="85"/>
      <c r="AA20" s="88">
        <v>-8568</v>
      </c>
      <c r="AB20" s="85"/>
      <c r="AC20" s="88">
        <v>-6749</v>
      </c>
      <c r="AD20" s="85"/>
      <c r="AE20" s="88">
        <v>-8226</v>
      </c>
    </row>
    <row r="21" spans="1:31" x14ac:dyDescent="0.25">
      <c r="A21" s="18" t="s">
        <v>209</v>
      </c>
      <c r="B21" s="18" t="s">
        <v>304</v>
      </c>
      <c r="D21" s="77">
        <v>-3448</v>
      </c>
      <c r="E21" s="77">
        <v>-11964</v>
      </c>
      <c r="F21" s="77">
        <v>-9725</v>
      </c>
      <c r="G21" s="88">
        <v>-25137</v>
      </c>
      <c r="H21" s="85"/>
      <c r="I21" s="77">
        <v>-9943</v>
      </c>
      <c r="J21" s="77">
        <v>-9943</v>
      </c>
      <c r="K21" s="77">
        <v>-9943</v>
      </c>
      <c r="L21" s="77">
        <v>-9943</v>
      </c>
      <c r="M21" s="88">
        <v>-29145</v>
      </c>
      <c r="N21" s="85"/>
      <c r="O21" s="88">
        <v>21301</v>
      </c>
      <c r="P21" s="85"/>
      <c r="Q21" s="88">
        <v>45289</v>
      </c>
      <c r="R21" s="85"/>
      <c r="S21" s="88">
        <v>56008</v>
      </c>
      <c r="T21" s="85"/>
      <c r="U21" s="88">
        <v>564</v>
      </c>
      <c r="V21" s="85"/>
      <c r="W21" s="88">
        <v>40981</v>
      </c>
      <c r="X21" s="85"/>
      <c r="Y21" s="88">
        <v>-25675</v>
      </c>
      <c r="Z21" s="85"/>
      <c r="AA21" s="88">
        <v>-49334</v>
      </c>
      <c r="AB21" s="85"/>
      <c r="AC21" s="88">
        <v>-18428</v>
      </c>
      <c r="AD21" s="85"/>
      <c r="AE21" s="88">
        <v>-9943</v>
      </c>
    </row>
    <row r="22" spans="1:31" x14ac:dyDescent="0.25">
      <c r="A22" s="18" t="s">
        <v>196</v>
      </c>
      <c r="B22" s="18" t="s">
        <v>303</v>
      </c>
      <c r="D22" s="77">
        <v>3692</v>
      </c>
      <c r="E22" s="77">
        <v>8298</v>
      </c>
      <c r="F22" s="77">
        <v>15736</v>
      </c>
      <c r="G22" s="88">
        <v>27726</v>
      </c>
      <c r="H22" s="85"/>
      <c r="I22" s="77" t="e">
        <v>#N/A</v>
      </c>
      <c r="J22" s="77" t="e">
        <v>#N/A</v>
      </c>
      <c r="K22" s="77" t="e">
        <v>#N/A</v>
      </c>
      <c r="L22" s="77" t="e">
        <v>#N/A</v>
      </c>
      <c r="M22" s="88">
        <v>58113</v>
      </c>
      <c r="N22" s="85"/>
      <c r="O22" s="88">
        <v>48778</v>
      </c>
      <c r="P22" s="85"/>
      <c r="Q22" s="88">
        <v>37972</v>
      </c>
      <c r="R22" s="85"/>
      <c r="S22" s="88">
        <v>23852</v>
      </c>
      <c r="T22" s="85"/>
      <c r="U22" s="88">
        <v>41149</v>
      </c>
      <c r="V22" s="85"/>
      <c r="W22" s="88">
        <v>19568</v>
      </c>
      <c r="X22" s="85"/>
      <c r="Y22" s="88">
        <v>-125</v>
      </c>
      <c r="Z22" s="85"/>
      <c r="AA22" s="88">
        <v>-2212</v>
      </c>
      <c r="AB22" s="85"/>
      <c r="AC22" s="88">
        <v>430</v>
      </c>
      <c r="AD22" s="85"/>
      <c r="AE22" s="88">
        <v>333</v>
      </c>
    </row>
    <row r="23" spans="1:31" s="4" customFormat="1" x14ac:dyDescent="0.25">
      <c r="A23" s="66" t="s">
        <v>197</v>
      </c>
      <c r="B23" s="66" t="s">
        <v>305</v>
      </c>
      <c r="C23" s="3"/>
      <c r="D23" s="78">
        <v>22448</v>
      </c>
      <c r="E23" s="78">
        <v>28536</v>
      </c>
      <c r="F23" s="78">
        <v>44180</v>
      </c>
      <c r="G23" s="89">
        <v>95164</v>
      </c>
      <c r="H23" s="85"/>
      <c r="I23" s="78" t="e">
        <v>#N/A</v>
      </c>
      <c r="J23" s="78" t="e">
        <v>#N/A</v>
      </c>
      <c r="K23" s="78" t="e">
        <v>#N/A</v>
      </c>
      <c r="L23" s="78" t="e">
        <v>#N/A</v>
      </c>
      <c r="M23" s="89">
        <v>240003</v>
      </c>
      <c r="N23" s="85"/>
      <c r="O23" s="89">
        <v>229839</v>
      </c>
      <c r="P23" s="85"/>
      <c r="Q23" s="89">
        <v>147281</v>
      </c>
      <c r="R23" s="85"/>
      <c r="S23" s="89">
        <v>150706.87581</v>
      </c>
      <c r="T23" s="85"/>
      <c r="U23" s="89">
        <v>53139</v>
      </c>
      <c r="V23" s="85"/>
      <c r="W23" s="89">
        <v>13011</v>
      </c>
      <c r="X23" s="85"/>
      <c r="Y23" s="89">
        <v>-309069</v>
      </c>
      <c r="Z23" s="85"/>
      <c r="AA23" s="89">
        <v>-248799</v>
      </c>
      <c r="AB23" s="85"/>
      <c r="AC23" s="89">
        <v>-65857</v>
      </c>
      <c r="AD23" s="85"/>
      <c r="AE23" s="89">
        <v>110703</v>
      </c>
    </row>
    <row r="24" spans="1:31" x14ac:dyDescent="0.25">
      <c r="A24" s="64" t="s">
        <v>198</v>
      </c>
      <c r="B24" s="64" t="s">
        <v>314</v>
      </c>
      <c r="C24" s="10"/>
      <c r="D24" s="87"/>
      <c r="E24" s="87"/>
      <c r="F24" s="87"/>
      <c r="G24" s="87"/>
      <c r="H24" s="21"/>
      <c r="I24" s="87"/>
      <c r="J24" s="87"/>
      <c r="K24" s="87"/>
      <c r="L24" s="87"/>
      <c r="M24" s="87"/>
      <c r="N24" s="21"/>
      <c r="O24" s="87"/>
      <c r="P24" s="21"/>
      <c r="Q24" s="87"/>
      <c r="R24" s="21"/>
      <c r="S24" s="87"/>
      <c r="T24" s="21"/>
      <c r="U24" s="87"/>
      <c r="V24" s="21"/>
      <c r="W24" s="87"/>
      <c r="X24" s="21"/>
      <c r="Y24" s="87"/>
      <c r="Z24" s="21"/>
      <c r="AA24" s="87"/>
      <c r="AB24" s="21"/>
      <c r="AC24" s="87"/>
      <c r="AD24" s="21"/>
      <c r="AE24" s="87"/>
    </row>
    <row r="25" spans="1:31" x14ac:dyDescent="0.25">
      <c r="A25" s="18" t="s">
        <v>199</v>
      </c>
      <c r="B25" s="18" t="s">
        <v>306</v>
      </c>
      <c r="D25" s="77">
        <v>-16401</v>
      </c>
      <c r="E25" s="77">
        <v>-16678</v>
      </c>
      <c r="F25" s="77">
        <v>-17179</v>
      </c>
      <c r="G25" s="88">
        <v>-50258</v>
      </c>
      <c r="H25" s="85"/>
      <c r="I25" s="77">
        <v>-65132</v>
      </c>
      <c r="J25" s="77">
        <v>-65132</v>
      </c>
      <c r="K25" s="77">
        <v>-65132</v>
      </c>
      <c r="L25" s="77">
        <v>-65132</v>
      </c>
      <c r="M25" s="88">
        <v>-99894</v>
      </c>
      <c r="N25" s="85"/>
      <c r="O25" s="88">
        <v>-70566</v>
      </c>
      <c r="P25" s="85"/>
      <c r="Q25" s="88">
        <v>-80667</v>
      </c>
      <c r="R25" s="85"/>
      <c r="S25" s="88">
        <v>-63440</v>
      </c>
      <c r="T25" s="85"/>
      <c r="U25" s="88">
        <v>-54706.031010000006</v>
      </c>
      <c r="V25" s="85"/>
      <c r="W25" s="88">
        <v>-129835</v>
      </c>
      <c r="X25" s="85"/>
      <c r="Y25" s="88">
        <v>-174025</v>
      </c>
      <c r="Z25" s="85"/>
      <c r="AA25" s="88">
        <v>-148130</v>
      </c>
      <c r="AB25" s="85"/>
      <c r="AC25" s="88">
        <v>-103765</v>
      </c>
      <c r="AD25" s="85"/>
      <c r="AE25" s="88">
        <v>-65132</v>
      </c>
    </row>
    <row r="26" spans="1:31" x14ac:dyDescent="0.25">
      <c r="A26" s="18" t="s">
        <v>200</v>
      </c>
      <c r="B26" s="18" t="s">
        <v>307</v>
      </c>
      <c r="D26" s="77">
        <v>12721</v>
      </c>
      <c r="E26" s="77">
        <v>14134</v>
      </c>
      <c r="F26" s="77">
        <v>14417</v>
      </c>
      <c r="G26" s="88">
        <v>41272</v>
      </c>
      <c r="H26" s="85"/>
      <c r="I26" s="77">
        <v>109808</v>
      </c>
      <c r="J26" s="77">
        <v>109808</v>
      </c>
      <c r="K26" s="77">
        <v>109808</v>
      </c>
      <c r="L26" s="77">
        <v>109808</v>
      </c>
      <c r="M26" s="88">
        <v>52053</v>
      </c>
      <c r="N26" s="85"/>
      <c r="O26" s="88">
        <v>44042</v>
      </c>
      <c r="P26" s="85"/>
      <c r="Q26" s="88">
        <v>59803</v>
      </c>
      <c r="R26" s="85"/>
      <c r="S26" s="88">
        <v>79008</v>
      </c>
      <c r="T26" s="85"/>
      <c r="U26" s="88">
        <v>86129</v>
      </c>
      <c r="V26" s="85"/>
      <c r="W26" s="88">
        <v>50962</v>
      </c>
      <c r="X26" s="85"/>
      <c r="Y26" s="88">
        <v>81691</v>
      </c>
      <c r="Z26" s="85"/>
      <c r="AA26" s="88">
        <v>39908</v>
      </c>
      <c r="AB26" s="85"/>
      <c r="AC26" s="88">
        <v>74904</v>
      </c>
      <c r="AD26" s="85"/>
      <c r="AE26" s="88">
        <v>109808</v>
      </c>
    </row>
    <row r="27" spans="1:31" s="4" customFormat="1" x14ac:dyDescent="0.25">
      <c r="A27" s="66" t="s">
        <v>201</v>
      </c>
      <c r="B27" s="66" t="s">
        <v>308</v>
      </c>
      <c r="C27" s="3"/>
      <c r="D27" s="78">
        <v>18768</v>
      </c>
      <c r="E27" s="78">
        <v>25992</v>
      </c>
      <c r="F27" s="78">
        <v>41418</v>
      </c>
      <c r="G27" s="89">
        <v>86178</v>
      </c>
      <c r="H27" s="85"/>
      <c r="I27" s="78" t="e">
        <v>#N/A</v>
      </c>
      <c r="J27" s="78" t="e">
        <v>#N/A</v>
      </c>
      <c r="K27" s="78" t="e">
        <v>#N/A</v>
      </c>
      <c r="L27" s="78" t="e">
        <v>#N/A</v>
      </c>
      <c r="M27" s="89">
        <v>192162</v>
      </c>
      <c r="N27" s="85"/>
      <c r="O27" s="89">
        <v>203315</v>
      </c>
      <c r="P27" s="85"/>
      <c r="Q27" s="89">
        <v>126417</v>
      </c>
      <c r="R27" s="85"/>
      <c r="S27" s="89">
        <v>166274.87581</v>
      </c>
      <c r="T27" s="85"/>
      <c r="U27" s="89">
        <v>84561.968989999994</v>
      </c>
      <c r="V27" s="85"/>
      <c r="W27" s="89">
        <v>-65862</v>
      </c>
      <c r="X27" s="85"/>
      <c r="Y27" s="89">
        <v>-401403</v>
      </c>
      <c r="Z27" s="85"/>
      <c r="AA27" s="89">
        <v>-357021</v>
      </c>
      <c r="AB27" s="85"/>
      <c r="AC27" s="89">
        <v>-94718</v>
      </c>
      <c r="AD27" s="85"/>
      <c r="AE27" s="89">
        <v>155379</v>
      </c>
    </row>
    <row r="28" spans="1:31" hidden="1" x14ac:dyDescent="0.25">
      <c r="A28" s="5"/>
      <c r="B28" s="5"/>
      <c r="C28" s="10"/>
      <c r="D28" s="77"/>
      <c r="E28" s="77"/>
      <c r="F28" s="77"/>
      <c r="G28" s="77"/>
      <c r="H28" s="21"/>
      <c r="I28" s="77"/>
      <c r="J28" s="77"/>
      <c r="K28" s="77"/>
      <c r="L28" s="77"/>
      <c r="M28" s="77"/>
      <c r="N28" s="21"/>
      <c r="O28" s="77"/>
      <c r="P28" s="21"/>
      <c r="Q28" s="77"/>
      <c r="R28" s="21"/>
      <c r="S28" s="77"/>
      <c r="T28" s="21"/>
      <c r="U28" s="77"/>
      <c r="V28" s="21"/>
      <c r="W28" s="77"/>
      <c r="X28" s="21"/>
      <c r="Y28" s="77"/>
      <c r="Z28" s="21"/>
      <c r="AA28" s="77"/>
      <c r="AB28" s="21"/>
      <c r="AC28" s="77"/>
      <c r="AD28" s="21"/>
      <c r="AE28" s="77"/>
    </row>
    <row r="29" spans="1:31" x14ac:dyDescent="0.25">
      <c r="A29" s="64" t="s">
        <v>202</v>
      </c>
      <c r="B29" s="64" t="s">
        <v>313</v>
      </c>
      <c r="C29" s="10"/>
      <c r="D29" s="87"/>
      <c r="E29" s="87"/>
      <c r="F29" s="87"/>
      <c r="G29" s="87"/>
      <c r="H29" s="21"/>
      <c r="I29" s="87"/>
      <c r="J29" s="87"/>
      <c r="K29" s="87"/>
      <c r="L29" s="87"/>
      <c r="M29" s="87"/>
      <c r="N29" s="21"/>
      <c r="O29" s="87"/>
      <c r="P29" s="21"/>
      <c r="Q29" s="87"/>
      <c r="R29" s="21"/>
      <c r="S29" s="87"/>
      <c r="T29" s="21"/>
      <c r="U29" s="87"/>
      <c r="V29" s="21"/>
      <c r="W29" s="87"/>
      <c r="X29" s="21"/>
      <c r="Y29" s="87"/>
      <c r="Z29" s="21"/>
      <c r="AA29" s="87"/>
      <c r="AB29" s="21"/>
      <c r="AC29" s="87"/>
      <c r="AD29" s="21"/>
      <c r="AE29" s="87"/>
    </row>
    <row r="30" spans="1:31" x14ac:dyDescent="0.25">
      <c r="A30" s="18" t="s">
        <v>203</v>
      </c>
      <c r="B30" s="18" t="s">
        <v>309</v>
      </c>
      <c r="D30" s="77">
        <v>-7645</v>
      </c>
      <c r="E30" s="77">
        <v>-6718</v>
      </c>
      <c r="F30" s="77">
        <v>-7007</v>
      </c>
      <c r="G30" s="88">
        <v>-21370</v>
      </c>
      <c r="H30" s="85"/>
      <c r="I30" s="77" t="e">
        <v>#N/A</v>
      </c>
      <c r="J30" s="77" t="e">
        <v>#N/A</v>
      </c>
      <c r="K30" s="77" t="e">
        <v>#N/A</v>
      </c>
      <c r="L30" s="77" t="e">
        <v>#N/A</v>
      </c>
      <c r="M30" s="88">
        <v>-27448</v>
      </c>
      <c r="N30" s="85"/>
      <c r="O30" s="88">
        <v>-23961</v>
      </c>
      <c r="P30" s="85"/>
      <c r="Q30" s="88">
        <v>-16599</v>
      </c>
      <c r="R30" s="85"/>
      <c r="S30" s="88">
        <v>-22373</v>
      </c>
      <c r="T30" s="85"/>
      <c r="U30" s="88">
        <v>0</v>
      </c>
      <c r="V30" s="85"/>
      <c r="W30" s="88">
        <v>0</v>
      </c>
      <c r="X30" s="85"/>
      <c r="Y30" s="88">
        <v>0</v>
      </c>
      <c r="Z30" s="85"/>
      <c r="AA30" s="88">
        <v>0</v>
      </c>
      <c r="AB30" s="85"/>
      <c r="AC30" s="88">
        <v>0</v>
      </c>
      <c r="AD30" s="85"/>
      <c r="AE30" s="88">
        <v>0</v>
      </c>
    </row>
    <row r="31" spans="1:31" x14ac:dyDescent="0.25">
      <c r="A31" s="18" t="s">
        <v>204</v>
      </c>
      <c r="B31" s="18" t="s">
        <v>310</v>
      </c>
      <c r="D31" s="77">
        <v>1885</v>
      </c>
      <c r="E31" s="77">
        <v>1059</v>
      </c>
      <c r="F31" s="77">
        <v>1167</v>
      </c>
      <c r="G31" s="88">
        <v>4111</v>
      </c>
      <c r="H31" s="85"/>
      <c r="I31" s="77" t="e">
        <v>#N/A</v>
      </c>
      <c r="J31" s="77" t="e">
        <v>#N/A</v>
      </c>
      <c r="K31" s="77" t="e">
        <v>#N/A</v>
      </c>
      <c r="L31" s="77" t="e">
        <v>#N/A</v>
      </c>
      <c r="M31" s="88">
        <v>-1694</v>
      </c>
      <c r="N31" s="85"/>
      <c r="O31" s="88">
        <v>-4079</v>
      </c>
      <c r="P31" s="85"/>
      <c r="Q31" s="88">
        <v>-2080</v>
      </c>
      <c r="R31" s="85"/>
      <c r="S31" s="88">
        <v>996</v>
      </c>
      <c r="T31" s="85"/>
      <c r="U31" s="88">
        <v>0</v>
      </c>
      <c r="V31" s="85"/>
      <c r="W31" s="88">
        <v>0</v>
      </c>
      <c r="X31" s="85"/>
      <c r="Y31" s="88">
        <v>0</v>
      </c>
      <c r="Z31" s="85"/>
      <c r="AA31" s="88">
        <v>0</v>
      </c>
      <c r="AB31" s="85"/>
      <c r="AC31" s="88">
        <v>0</v>
      </c>
      <c r="AD31" s="85"/>
      <c r="AE31" s="88">
        <v>0</v>
      </c>
    </row>
    <row r="32" spans="1:31" s="4" customFormat="1" x14ac:dyDescent="0.25">
      <c r="A32" s="66" t="s">
        <v>205</v>
      </c>
      <c r="B32" s="66" t="s">
        <v>311</v>
      </c>
      <c r="C32" s="3"/>
      <c r="D32" s="78">
        <v>13008</v>
      </c>
      <c r="E32" s="78">
        <v>20333</v>
      </c>
      <c r="F32" s="78">
        <v>35578</v>
      </c>
      <c r="G32" s="89">
        <v>68919</v>
      </c>
      <c r="H32" s="85"/>
      <c r="I32" s="78" t="e">
        <v>#N/A</v>
      </c>
      <c r="J32" s="78" t="e">
        <v>#N/A</v>
      </c>
      <c r="K32" s="78" t="e">
        <v>#N/A</v>
      </c>
      <c r="L32" s="78" t="e">
        <v>#N/A</v>
      </c>
      <c r="M32" s="89">
        <v>163020</v>
      </c>
      <c r="N32" s="85"/>
      <c r="O32" s="89">
        <v>172841</v>
      </c>
      <c r="P32" s="85"/>
      <c r="Q32" s="89">
        <v>107740</v>
      </c>
      <c r="R32" s="85"/>
      <c r="S32" s="89">
        <v>144897.87581</v>
      </c>
      <c r="T32" s="85"/>
      <c r="U32" s="89">
        <v>61951.489999999991</v>
      </c>
      <c r="V32" s="85"/>
      <c r="W32" s="89">
        <v>-88818</v>
      </c>
      <c r="X32" s="85"/>
      <c r="Y32" s="89">
        <v>-408181</v>
      </c>
      <c r="Z32" s="85"/>
      <c r="AA32" s="89">
        <v>-367964</v>
      </c>
      <c r="AB32" s="85"/>
      <c r="AC32" s="89">
        <v>-113564</v>
      </c>
      <c r="AD32" s="85"/>
      <c r="AE32" s="89">
        <v>124094</v>
      </c>
    </row>
    <row r="33" spans="1:31" hidden="1" x14ac:dyDescent="0.25">
      <c r="A33" s="5"/>
      <c r="B33" s="5"/>
      <c r="C33" s="4"/>
      <c r="D33" s="77"/>
      <c r="E33" s="77"/>
      <c r="F33" s="77"/>
      <c r="G33" s="77"/>
      <c r="H33" s="86"/>
      <c r="I33" s="77"/>
      <c r="J33" s="77"/>
      <c r="K33" s="77"/>
      <c r="L33" s="77"/>
      <c r="M33" s="77"/>
      <c r="N33" s="86"/>
      <c r="O33" s="77"/>
      <c r="P33" s="86"/>
      <c r="Q33" s="77"/>
      <c r="R33" s="86"/>
      <c r="S33" s="77"/>
      <c r="T33" s="86"/>
      <c r="U33" s="77"/>
      <c r="V33" s="86"/>
      <c r="W33" s="77"/>
      <c r="X33" s="86"/>
      <c r="Y33" s="77"/>
      <c r="Z33" s="86"/>
      <c r="AA33" s="77"/>
      <c r="AB33" s="86"/>
      <c r="AC33" s="77"/>
      <c r="AD33" s="86"/>
      <c r="AE33" s="77"/>
    </row>
    <row r="34" spans="1:31" x14ac:dyDescent="0.25">
      <c r="A34" s="64" t="s">
        <v>206</v>
      </c>
      <c r="B34" s="64" t="s">
        <v>312</v>
      </c>
      <c r="C34" s="10"/>
      <c r="D34" s="87"/>
      <c r="E34" s="87"/>
      <c r="F34" s="87"/>
      <c r="G34" s="87"/>
      <c r="H34" s="21"/>
      <c r="I34" s="87"/>
      <c r="J34" s="87"/>
      <c r="K34" s="87"/>
      <c r="L34" s="87"/>
      <c r="M34" s="87"/>
      <c r="N34" s="21"/>
      <c r="O34" s="87"/>
      <c r="P34" s="21"/>
      <c r="Q34" s="87"/>
      <c r="R34" s="21"/>
      <c r="S34" s="87"/>
      <c r="T34" s="21"/>
      <c r="U34" s="87"/>
      <c r="V34" s="21"/>
      <c r="W34" s="87"/>
      <c r="X34" s="21"/>
      <c r="Y34" s="87"/>
      <c r="Z34" s="21"/>
      <c r="AA34" s="87"/>
      <c r="AB34" s="21"/>
      <c r="AC34" s="87"/>
      <c r="AD34" s="21"/>
      <c r="AE34" s="87"/>
    </row>
    <row r="35" spans="1:31" x14ac:dyDescent="0.25">
      <c r="A35" s="76" t="s">
        <v>207</v>
      </c>
      <c r="B35" s="76" t="s">
        <v>315</v>
      </c>
      <c r="D35" s="77">
        <v>465</v>
      </c>
      <c r="E35" s="77">
        <v>1645</v>
      </c>
      <c r="F35" s="77">
        <v>7571</v>
      </c>
      <c r="G35" s="88">
        <v>9681</v>
      </c>
      <c r="H35" s="85"/>
      <c r="I35" s="77" t="e">
        <v>#N/A</v>
      </c>
      <c r="J35" s="77" t="e">
        <v>#N/A</v>
      </c>
      <c r="K35" s="77" t="e">
        <v>#N/A</v>
      </c>
      <c r="L35" s="77" t="e">
        <v>#N/A</v>
      </c>
      <c r="M35" s="88">
        <v>56508</v>
      </c>
      <c r="N35" s="85"/>
      <c r="O35" s="88">
        <v>50848</v>
      </c>
      <c r="P35" s="85"/>
      <c r="Q35" s="88">
        <v>51053</v>
      </c>
      <c r="R35" s="85"/>
      <c r="S35" s="88">
        <v>100969</v>
      </c>
      <c r="T35" s="85"/>
      <c r="U35" s="88">
        <v>26518</v>
      </c>
      <c r="V35" s="85"/>
      <c r="W35" s="88">
        <v>-104194</v>
      </c>
      <c r="X35" s="85"/>
      <c r="Y35" s="88">
        <v>-340931</v>
      </c>
      <c r="Z35" s="85"/>
      <c r="AA35" s="88">
        <v>-309123</v>
      </c>
      <c r="AB35" s="85"/>
      <c r="AC35" s="88">
        <v>-103207</v>
      </c>
      <c r="AD35" s="85"/>
      <c r="AE35" s="88">
        <v>68873</v>
      </c>
    </row>
    <row r="36" spans="1:31" x14ac:dyDescent="0.25">
      <c r="A36" s="18" t="s">
        <v>208</v>
      </c>
      <c r="B36" s="18" t="s">
        <v>316</v>
      </c>
      <c r="D36" s="77">
        <v>12543</v>
      </c>
      <c r="E36" s="77">
        <v>18688</v>
      </c>
      <c r="F36" s="77">
        <v>28007</v>
      </c>
      <c r="G36" s="88">
        <v>59238</v>
      </c>
      <c r="H36" s="85"/>
      <c r="I36" s="77" t="e">
        <v>#N/A</v>
      </c>
      <c r="J36" s="77" t="e">
        <v>#N/A</v>
      </c>
      <c r="K36" s="77" t="e">
        <v>#N/A</v>
      </c>
      <c r="L36" s="77" t="e">
        <v>#N/A</v>
      </c>
      <c r="M36" s="88">
        <v>106512</v>
      </c>
      <c r="N36" s="85"/>
      <c r="O36" s="88">
        <v>121993</v>
      </c>
      <c r="P36" s="85"/>
      <c r="Q36" s="88">
        <v>56688</v>
      </c>
      <c r="R36" s="85"/>
      <c r="S36" s="88">
        <v>43930</v>
      </c>
      <c r="T36" s="85"/>
      <c r="U36" s="88">
        <v>35436</v>
      </c>
      <c r="V36" s="85"/>
      <c r="W36" s="88">
        <v>15376</v>
      </c>
      <c r="X36" s="85"/>
      <c r="Y36" s="88">
        <v>-67250</v>
      </c>
      <c r="Z36" s="85"/>
      <c r="AA36" s="88">
        <v>-58841</v>
      </c>
      <c r="AB36" s="85"/>
      <c r="AC36" s="88">
        <v>-10357</v>
      </c>
      <c r="AD36" s="85"/>
      <c r="AE36" s="88">
        <v>55222</v>
      </c>
    </row>
    <row r="37" spans="1:31" x14ac:dyDescent="0.25">
      <c r="D37" s="84"/>
      <c r="E37" s="84"/>
      <c r="F37" s="84"/>
      <c r="G37" s="84"/>
      <c r="I37" s="84"/>
      <c r="J37" s="84"/>
      <c r="K37" s="84"/>
      <c r="L37" s="84"/>
      <c r="M37" s="84"/>
      <c r="O37" s="84"/>
      <c r="Q37" s="84"/>
      <c r="S37" s="84"/>
      <c r="U37" s="84"/>
      <c r="W37" s="84"/>
      <c r="Y37" s="84"/>
      <c r="AA37" s="84"/>
      <c r="AC37" s="84"/>
      <c r="AE37" s="84"/>
    </row>
    <row r="38" spans="1:31" x14ac:dyDescent="0.25">
      <c r="D38" s="84"/>
      <c r="E38" s="84"/>
      <c r="F38" s="84"/>
      <c r="G38" s="84"/>
      <c r="I38" s="84"/>
      <c r="J38" s="84"/>
      <c r="K38" s="84"/>
      <c r="L38" s="84"/>
      <c r="M38" s="84"/>
      <c r="O38" s="84"/>
      <c r="Q38" s="84"/>
      <c r="S38" s="84"/>
      <c r="U38" s="84"/>
      <c r="W38" s="84"/>
      <c r="Y38" s="84"/>
      <c r="AA38" s="84"/>
      <c r="AC38" s="84"/>
      <c r="AE38" s="84"/>
    </row>
    <row r="39" spans="1:31" x14ac:dyDescent="0.25">
      <c r="D39" s="84"/>
      <c r="E39" s="84"/>
      <c r="F39" s="84"/>
      <c r="G39" s="84"/>
      <c r="I39" s="84"/>
      <c r="J39" s="84"/>
      <c r="K39" s="84"/>
      <c r="L39" s="84"/>
      <c r="M39" s="84"/>
      <c r="O39" s="84"/>
      <c r="Q39" s="84"/>
      <c r="S39" s="84"/>
      <c r="U39" s="84"/>
      <c r="W39" s="84"/>
      <c r="Y39" s="84"/>
      <c r="AA39" s="84"/>
      <c r="AC39" s="84"/>
      <c r="AE39" s="84"/>
    </row>
    <row r="40" spans="1:31" x14ac:dyDescent="0.25">
      <c r="C40" s="4"/>
      <c r="D40" s="84"/>
      <c r="E40" s="84"/>
      <c r="F40" s="84"/>
      <c r="G40" s="84"/>
      <c r="H40" s="83"/>
      <c r="I40" s="84"/>
      <c r="J40" s="84"/>
      <c r="K40" s="84"/>
      <c r="L40" s="84"/>
      <c r="M40" s="84"/>
      <c r="N40" s="83"/>
      <c r="O40" s="84"/>
      <c r="P40" s="83"/>
      <c r="Q40" s="84"/>
      <c r="R40" s="83"/>
      <c r="S40" s="84"/>
      <c r="T40" s="83"/>
      <c r="U40" s="84"/>
      <c r="V40" s="83"/>
      <c r="W40" s="84"/>
      <c r="X40" s="83"/>
      <c r="Y40" s="84"/>
      <c r="Z40" s="83"/>
      <c r="AA40" s="84"/>
      <c r="AB40" s="83"/>
      <c r="AC40" s="84"/>
      <c r="AD40" s="83"/>
      <c r="AE40" s="84"/>
    </row>
    <row r="41" spans="1:31" x14ac:dyDescent="0.25">
      <c r="D41" s="84"/>
      <c r="E41" s="84"/>
      <c r="F41" s="84"/>
      <c r="G41" s="84"/>
      <c r="I41" s="84"/>
      <c r="J41" s="84"/>
      <c r="K41" s="84"/>
      <c r="L41" s="84"/>
      <c r="M41" s="84"/>
      <c r="O41" s="84"/>
      <c r="Q41" s="84"/>
      <c r="S41" s="84"/>
      <c r="U41" s="84"/>
      <c r="W41" s="84"/>
      <c r="Y41" s="84"/>
      <c r="AA41" s="84"/>
      <c r="AC41" s="84"/>
      <c r="AE41" s="84"/>
    </row>
    <row r="42" spans="1:31" x14ac:dyDescent="0.25">
      <c r="D42" s="84"/>
      <c r="E42" s="84"/>
      <c r="F42" s="84"/>
      <c r="G42" s="84"/>
      <c r="I42" s="84"/>
      <c r="J42" s="84"/>
      <c r="K42" s="84"/>
      <c r="L42" s="84"/>
      <c r="M42" s="84"/>
      <c r="O42" s="84"/>
      <c r="Q42" s="84"/>
      <c r="S42" s="84"/>
      <c r="U42" s="84"/>
      <c r="W42" s="84"/>
      <c r="Y42" s="84"/>
      <c r="AA42" s="84"/>
      <c r="AC42" s="84"/>
      <c r="AE42" s="84"/>
    </row>
    <row r="43" spans="1:31" x14ac:dyDescent="0.25">
      <c r="D43" s="84"/>
      <c r="E43" s="84"/>
      <c r="F43" s="84"/>
      <c r="G43" s="84"/>
      <c r="I43" s="84"/>
      <c r="J43" s="84"/>
      <c r="K43" s="84"/>
      <c r="L43" s="84"/>
      <c r="M43" s="84"/>
      <c r="O43" s="84"/>
      <c r="Q43" s="84"/>
      <c r="S43" s="84"/>
      <c r="U43" s="84"/>
      <c r="W43" s="84"/>
      <c r="Y43" s="84"/>
      <c r="AA43" s="84"/>
      <c r="AC43" s="84"/>
      <c r="AE43" s="84"/>
    </row>
    <row r="44" spans="1:31" x14ac:dyDescent="0.25">
      <c r="D44" s="84"/>
      <c r="E44" s="84"/>
      <c r="F44" s="84"/>
      <c r="G44" s="84"/>
      <c r="I44" s="84"/>
      <c r="J44" s="84"/>
      <c r="K44" s="84"/>
      <c r="L44" s="84"/>
      <c r="M44" s="84"/>
      <c r="O44" s="84"/>
      <c r="Q44" s="84"/>
      <c r="S44" s="84"/>
      <c r="U44" s="84"/>
      <c r="W44" s="84"/>
      <c r="Y44" s="84"/>
      <c r="AA44" s="84"/>
      <c r="AC44" s="84"/>
      <c r="AE44" s="84"/>
    </row>
    <row r="47" spans="1:31" x14ac:dyDescent="0.25">
      <c r="C47" s="10"/>
      <c r="H47" s="82"/>
      <c r="N47" s="82"/>
      <c r="P47" s="82"/>
      <c r="R47" s="82"/>
      <c r="T47" s="82"/>
      <c r="V47" s="82"/>
      <c r="X47" s="82"/>
      <c r="Z47" s="82"/>
      <c r="AB47" s="82"/>
      <c r="AD47" s="82"/>
    </row>
    <row r="48" spans="1:31" x14ac:dyDescent="0.25">
      <c r="C48" s="4"/>
      <c r="H48" s="83"/>
      <c r="N48" s="83"/>
      <c r="P48" s="83"/>
      <c r="R48" s="83"/>
      <c r="T48" s="83"/>
      <c r="V48" s="83"/>
      <c r="X48" s="83"/>
      <c r="Z48" s="83"/>
      <c r="AB48" s="83"/>
      <c r="AD48" s="83"/>
    </row>
    <row r="49" spans="3:30" x14ac:dyDescent="0.25">
      <c r="C49" s="10"/>
      <c r="H49" s="82"/>
      <c r="N49" s="82"/>
      <c r="P49" s="82"/>
      <c r="R49" s="82"/>
      <c r="T49" s="82"/>
      <c r="V49" s="82"/>
      <c r="X49" s="82"/>
      <c r="Z49" s="82"/>
      <c r="AB49" s="82"/>
      <c r="AD49" s="82"/>
    </row>
    <row r="51" spans="3:30" x14ac:dyDescent="0.25">
      <c r="C51" s="4"/>
      <c r="H51" s="83"/>
      <c r="N51" s="83"/>
      <c r="P51" s="83"/>
      <c r="R51" s="83"/>
      <c r="T51" s="83"/>
      <c r="V51" s="83"/>
      <c r="X51" s="83"/>
      <c r="Z51" s="83"/>
      <c r="AB51" s="83"/>
      <c r="AD51" s="83"/>
    </row>
    <row r="56" spans="3:30" x14ac:dyDescent="0.25">
      <c r="C56" s="10"/>
      <c r="H56" s="82"/>
      <c r="N56" s="82"/>
      <c r="P56" s="82"/>
      <c r="R56" s="82"/>
      <c r="T56" s="82"/>
      <c r="V56" s="82"/>
      <c r="X56" s="82"/>
      <c r="Z56" s="82"/>
      <c r="AB56" s="82"/>
      <c r="AD56" s="82"/>
    </row>
    <row r="59" spans="3:30" x14ac:dyDescent="0.25">
      <c r="C59" s="4"/>
      <c r="H59" s="83"/>
      <c r="N59" s="83"/>
      <c r="P59" s="83"/>
      <c r="R59" s="83"/>
      <c r="T59" s="83"/>
      <c r="V59" s="83"/>
      <c r="X59" s="83"/>
      <c r="Z59" s="83"/>
      <c r="AB59" s="83"/>
      <c r="AD59" s="83"/>
    </row>
    <row r="60" spans="3:30" x14ac:dyDescent="0.25">
      <c r="C60" s="10"/>
      <c r="H60" s="82"/>
      <c r="N60" s="82"/>
      <c r="P60" s="82"/>
      <c r="R60" s="82"/>
      <c r="T60" s="82"/>
      <c r="V60" s="82"/>
      <c r="X60" s="82"/>
      <c r="Z60" s="82"/>
      <c r="AB60" s="82"/>
      <c r="AD60" s="82"/>
    </row>
    <row r="76" spans="3:30" x14ac:dyDescent="0.25">
      <c r="C76" s="4"/>
      <c r="H76" s="83"/>
      <c r="N76" s="83"/>
      <c r="P76" s="83"/>
      <c r="R76" s="83"/>
      <c r="T76" s="83"/>
      <c r="V76" s="83"/>
      <c r="X76" s="83"/>
      <c r="Z76" s="83"/>
      <c r="AB76" s="83"/>
      <c r="AD76" s="83"/>
    </row>
    <row r="80" spans="3:30" x14ac:dyDescent="0.25">
      <c r="C80" s="4"/>
      <c r="H80" s="83"/>
      <c r="N80" s="83"/>
      <c r="P80" s="83"/>
      <c r="R80" s="83"/>
      <c r="T80" s="83"/>
      <c r="V80" s="83"/>
      <c r="X80" s="83"/>
      <c r="Z80" s="83"/>
      <c r="AB80" s="83"/>
      <c r="AD80" s="83"/>
    </row>
  </sheetData>
  <phoneticPr fontId="2" type="noConversion"/>
  <pageMargins left="0.7" right="0.7" top="0.75" bottom="0.75" header="0.3" footer="0.3"/>
  <pageSetup paperSize="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6">
    <tabColor rgb="FF002060"/>
  </sheetPr>
  <dimension ref="A1:AH73"/>
  <sheetViews>
    <sheetView showGridLines="0" zoomScaleNormal="100" workbookViewId="0">
      <pane xSplit="2" topLeftCell="C1" activePane="topRight" state="frozen"/>
      <selection pane="topRight" activeCell="B14" sqref="B14"/>
    </sheetView>
  </sheetViews>
  <sheetFormatPr defaultRowHeight="15" outlineLevelCol="1" x14ac:dyDescent="0.25"/>
  <cols>
    <col min="1" max="1" width="48.42578125" style="6" customWidth="1"/>
    <col min="2" max="2" width="39.7109375" style="6" customWidth="1"/>
    <col min="3" max="3" width="0.85546875" style="3" customWidth="1" collapsed="1"/>
    <col min="4" max="6" width="9" style="6" bestFit="1" customWidth="1"/>
    <col min="7" max="7" width="0.85546875" style="3" customWidth="1" collapsed="1"/>
    <col min="8" max="8" width="10.7109375" style="7" bestFit="1" customWidth="1" outlineLevel="1"/>
    <col min="9" max="9" width="0.85546875" style="3" customWidth="1"/>
    <col min="10" max="10" width="10.7109375" style="7" bestFit="1" customWidth="1"/>
    <col min="11" max="11" width="0.85546875" style="3" customWidth="1" collapsed="1"/>
    <col min="12" max="12" width="10.7109375" style="7" bestFit="1" customWidth="1"/>
    <col min="13" max="13" width="0.85546875" style="3" customWidth="1" collapsed="1"/>
    <col min="14" max="14" width="10.7109375" style="7" bestFit="1" customWidth="1"/>
    <col min="15" max="15" width="0.85546875" style="3" customWidth="1" collapsed="1"/>
    <col min="16" max="16" width="10.7109375" style="6" bestFit="1" customWidth="1"/>
    <col min="17" max="17" width="0.85546875" style="3" customWidth="1" collapsed="1"/>
    <col min="18" max="18" width="10.7109375" style="6" bestFit="1" customWidth="1"/>
    <col min="19" max="19" width="0.85546875" style="3" customWidth="1" collapsed="1"/>
    <col min="20" max="20" width="10.7109375" style="6" bestFit="1" customWidth="1"/>
    <col min="21" max="21" width="0.85546875" style="3" customWidth="1" collapsed="1"/>
    <col min="22" max="22" width="10.7109375" style="6" bestFit="1" customWidth="1"/>
    <col min="23" max="23" width="0.85546875" style="3" customWidth="1" collapsed="1"/>
    <col min="24" max="24" width="10.7109375" style="6" bestFit="1" customWidth="1"/>
    <col min="25" max="25" width="0.85546875" style="3" customWidth="1" collapsed="1"/>
    <col min="26" max="26" width="10.7109375" style="6" bestFit="1" customWidth="1"/>
    <col min="27" max="16384" width="9.140625" style="6"/>
  </cols>
  <sheetData>
    <row r="1" spans="1:34" s="3" customFormat="1" ht="30" customHeight="1" x14ac:dyDescent="0.25">
      <c r="C1" s="23"/>
      <c r="D1" s="23"/>
      <c r="E1" s="23"/>
      <c r="G1" s="23"/>
      <c r="I1" s="23"/>
      <c r="K1" s="23"/>
      <c r="M1" s="23"/>
      <c r="O1" s="23"/>
      <c r="Q1" s="23"/>
      <c r="S1" s="23"/>
      <c r="U1" s="23"/>
      <c r="W1" s="23"/>
      <c r="Y1" s="23"/>
    </row>
    <row r="2" spans="1:34" s="3" customFormat="1" ht="38.25" customHeight="1" x14ac:dyDescent="0.25">
      <c r="C2" s="23"/>
      <c r="D2" s="23"/>
      <c r="E2" s="23"/>
      <c r="G2" s="23"/>
      <c r="H2" s="24"/>
      <c r="I2" s="23"/>
      <c r="J2" s="24"/>
      <c r="K2" s="23"/>
      <c r="L2" s="24"/>
      <c r="M2" s="23"/>
      <c r="N2" s="24"/>
      <c r="O2" s="23"/>
      <c r="P2" s="24"/>
      <c r="Q2" s="23"/>
      <c r="R2" s="24"/>
      <c r="S2" s="23"/>
      <c r="T2" s="24"/>
      <c r="U2" s="23"/>
      <c r="V2" s="24"/>
      <c r="W2" s="23"/>
      <c r="X2" s="24"/>
      <c r="Y2" s="23"/>
      <c r="Z2" s="24"/>
      <c r="AB2" s="24"/>
      <c r="AD2" s="24"/>
      <c r="AF2" s="24"/>
      <c r="AH2" s="24"/>
    </row>
    <row r="3" spans="1:34" s="3" customFormat="1" ht="28.5" customHeight="1" x14ac:dyDescent="0.25"/>
    <row r="4" spans="1:34" x14ac:dyDescent="0.25">
      <c r="A4" s="23" t="s">
        <v>63</v>
      </c>
      <c r="B4" s="23"/>
    </row>
    <row r="5" spans="1:34" x14ac:dyDescent="0.25">
      <c r="A5" s="101" t="s">
        <v>51</v>
      </c>
      <c r="B5" s="101" t="s">
        <v>320</v>
      </c>
      <c r="D5" s="104" t="s">
        <v>218</v>
      </c>
      <c r="E5" s="104" t="s">
        <v>213</v>
      </c>
      <c r="F5" s="102" t="s">
        <v>112</v>
      </c>
      <c r="H5" s="102">
        <v>45657</v>
      </c>
      <c r="J5" s="102">
        <v>45291</v>
      </c>
      <c r="L5" s="102">
        <v>44926</v>
      </c>
      <c r="N5" s="102">
        <v>44561</v>
      </c>
      <c r="P5" s="102">
        <v>44196</v>
      </c>
      <c r="R5" s="102">
        <v>43830</v>
      </c>
      <c r="T5" s="102">
        <v>43465</v>
      </c>
      <c r="V5" s="102">
        <v>43100</v>
      </c>
      <c r="X5" s="102">
        <v>42735</v>
      </c>
      <c r="Z5" s="102">
        <v>42369</v>
      </c>
    </row>
    <row r="6" spans="1:34" x14ac:dyDescent="0.25">
      <c r="A6" s="66" t="s">
        <v>40</v>
      </c>
      <c r="B6" s="66" t="s">
        <v>321</v>
      </c>
      <c r="C6" s="105"/>
      <c r="D6" s="78">
        <v>550693</v>
      </c>
      <c r="E6" s="78">
        <f>E8-E7</f>
        <v>484218</v>
      </c>
      <c r="F6" s="78">
        <f>F8-F7</f>
        <v>475837</v>
      </c>
      <c r="G6" s="105"/>
      <c r="H6" s="78">
        <v>443206</v>
      </c>
      <c r="I6" s="105"/>
      <c r="J6" s="78">
        <v>449579</v>
      </c>
      <c r="K6" s="105"/>
      <c r="L6" s="78">
        <v>612457</v>
      </c>
      <c r="M6" s="105"/>
      <c r="N6" s="78">
        <v>527014</v>
      </c>
      <c r="O6" s="105"/>
      <c r="P6" s="78">
        <v>416098</v>
      </c>
      <c r="Q6" s="105"/>
      <c r="R6" s="78">
        <v>338352</v>
      </c>
      <c r="S6" s="105"/>
      <c r="T6" s="78">
        <v>275260</v>
      </c>
      <c r="U6" s="105"/>
      <c r="V6" s="78">
        <v>226308</v>
      </c>
      <c r="W6" s="105"/>
      <c r="X6" s="78">
        <v>399844</v>
      </c>
      <c r="Y6" s="105"/>
      <c r="Z6" s="78">
        <v>1066072</v>
      </c>
    </row>
    <row r="7" spans="1:34" x14ac:dyDescent="0.25">
      <c r="A7" s="103" t="s">
        <v>79</v>
      </c>
      <c r="B7" s="103" t="s">
        <v>322</v>
      </c>
      <c r="C7" s="105"/>
      <c r="D7" s="93">
        <v>-405574</v>
      </c>
      <c r="E7" s="93">
        <v>-354388</v>
      </c>
      <c r="F7" s="93">
        <v>-339267</v>
      </c>
      <c r="G7" s="105"/>
      <c r="H7" s="93">
        <v>-318981</v>
      </c>
      <c r="I7" s="105"/>
      <c r="J7" s="93">
        <v>-320258</v>
      </c>
      <c r="K7" s="105"/>
      <c r="L7" s="93">
        <v>-415910</v>
      </c>
      <c r="M7" s="105"/>
      <c r="N7" s="93">
        <v>-335736</v>
      </c>
      <c r="O7" s="105"/>
      <c r="P7" s="93">
        <v>-259554</v>
      </c>
      <c r="Q7" s="105"/>
      <c r="R7" s="93">
        <v>-219182</v>
      </c>
      <c r="S7" s="105"/>
      <c r="T7" s="93">
        <v>-186976</v>
      </c>
      <c r="U7" s="105"/>
      <c r="V7" s="93">
        <v>-154663</v>
      </c>
      <c r="W7" s="105"/>
      <c r="X7" s="93">
        <v>-258235</v>
      </c>
      <c r="Y7" s="105"/>
      <c r="Z7" s="93">
        <v>-677956</v>
      </c>
    </row>
    <row r="8" spans="1:34" x14ac:dyDescent="0.25">
      <c r="A8" s="103" t="s">
        <v>80</v>
      </c>
      <c r="B8" s="103" t="s">
        <v>323</v>
      </c>
      <c r="C8" s="105"/>
      <c r="D8" s="93">
        <v>145119</v>
      </c>
      <c r="E8" s="93">
        <v>129830</v>
      </c>
      <c r="F8" s="93">
        <v>136570</v>
      </c>
      <c r="G8" s="105"/>
      <c r="H8" s="93">
        <v>124225</v>
      </c>
      <c r="I8" s="105"/>
      <c r="J8" s="93">
        <v>129321</v>
      </c>
      <c r="K8" s="105"/>
      <c r="L8" s="93">
        <v>196547</v>
      </c>
      <c r="M8" s="105"/>
      <c r="N8" s="93">
        <v>191278</v>
      </c>
      <c r="O8" s="105"/>
      <c r="P8" s="93">
        <v>156544</v>
      </c>
      <c r="Q8" s="105"/>
      <c r="R8" s="93">
        <v>119170</v>
      </c>
      <c r="S8" s="105"/>
      <c r="T8" s="93">
        <v>88284</v>
      </c>
      <c r="U8" s="105"/>
      <c r="V8" s="93">
        <v>71645</v>
      </c>
      <c r="W8" s="105"/>
      <c r="X8" s="93">
        <v>141609</v>
      </c>
      <c r="Y8" s="105"/>
      <c r="Z8" s="93">
        <v>388116</v>
      </c>
    </row>
    <row r="9" spans="1:34" x14ac:dyDescent="0.25">
      <c r="A9" s="103" t="s">
        <v>81</v>
      </c>
      <c r="B9" s="103" t="s">
        <v>324</v>
      </c>
      <c r="C9" s="105"/>
      <c r="D9" s="106">
        <v>0.26400000000000001</v>
      </c>
      <c r="E9" s="106">
        <v>0.26800000000000002</v>
      </c>
      <c r="F9" s="106">
        <v>0.28699999999999998</v>
      </c>
      <c r="G9" s="107"/>
      <c r="H9" s="106">
        <v>0.28000000000000003</v>
      </c>
      <c r="I9" s="107"/>
      <c r="J9" s="106">
        <v>0.28799999999999998</v>
      </c>
      <c r="K9" s="107"/>
      <c r="L9" s="106">
        <v>0.32100000000000001</v>
      </c>
      <c r="M9" s="107"/>
      <c r="N9" s="106">
        <v>0.36299999999999999</v>
      </c>
      <c r="O9" s="107"/>
      <c r="P9" s="106">
        <v>0.37621906377824454</v>
      </c>
      <c r="Q9" s="107"/>
      <c r="R9" s="106">
        <v>0.35220716886556014</v>
      </c>
      <c r="S9" s="107"/>
      <c r="T9" s="106">
        <v>0.32072949211654433</v>
      </c>
      <c r="U9" s="107"/>
      <c r="V9" s="106">
        <v>0.31658182653728545</v>
      </c>
      <c r="W9" s="107"/>
      <c r="X9" s="106">
        <v>0.35416062264283071</v>
      </c>
      <c r="Y9" s="107"/>
      <c r="Z9" s="106">
        <v>0.36406171440578122</v>
      </c>
    </row>
    <row r="10" spans="1:34" x14ac:dyDescent="0.25">
      <c r="A10" s="8" t="s">
        <v>39</v>
      </c>
      <c r="B10" s="8"/>
      <c r="C10" s="10"/>
      <c r="G10" s="10"/>
      <c r="I10" s="10"/>
      <c r="K10" s="10"/>
      <c r="M10" s="10"/>
      <c r="O10" s="10"/>
      <c r="Q10" s="10"/>
      <c r="S10" s="10"/>
      <c r="U10" s="10"/>
      <c r="W10" s="10"/>
      <c r="Y10" s="10"/>
    </row>
    <row r="11" spans="1:34" x14ac:dyDescent="0.25">
      <c r="V11" s="9"/>
    </row>
    <row r="17" spans="3:25" x14ac:dyDescent="0.25">
      <c r="C17" s="10"/>
      <c r="G17" s="10"/>
      <c r="I17" s="10"/>
      <c r="K17" s="10"/>
      <c r="M17" s="10"/>
      <c r="O17" s="10"/>
      <c r="Q17" s="10"/>
      <c r="S17" s="10"/>
      <c r="U17" s="10"/>
      <c r="W17" s="10"/>
      <c r="Y17" s="10"/>
    </row>
    <row r="21" spans="3:25" x14ac:dyDescent="0.25">
      <c r="C21" s="10"/>
      <c r="G21" s="10"/>
      <c r="I21" s="10"/>
      <c r="K21" s="10"/>
      <c r="M21" s="10"/>
      <c r="O21" s="10"/>
      <c r="Q21" s="10"/>
      <c r="S21" s="10"/>
      <c r="U21" s="10"/>
      <c r="W21" s="10"/>
      <c r="Y21" s="10"/>
    </row>
    <row r="22" spans="3:25" x14ac:dyDescent="0.25">
      <c r="C22" s="10"/>
      <c r="G22" s="10"/>
      <c r="I22" s="10"/>
      <c r="K22" s="10"/>
      <c r="M22" s="10"/>
      <c r="O22" s="10"/>
      <c r="Q22" s="10"/>
      <c r="S22" s="10"/>
      <c r="U22" s="10"/>
      <c r="W22" s="10"/>
      <c r="Y22" s="10"/>
    </row>
    <row r="26" spans="3:25" x14ac:dyDescent="0.25">
      <c r="C26" s="4"/>
      <c r="G26" s="4"/>
      <c r="I26" s="4"/>
      <c r="K26" s="4"/>
      <c r="M26" s="4"/>
      <c r="O26" s="4"/>
      <c r="Q26" s="4"/>
      <c r="S26" s="4"/>
      <c r="U26" s="4"/>
      <c r="W26" s="4"/>
      <c r="Y26" s="4"/>
    </row>
    <row r="27" spans="3:25" x14ac:dyDescent="0.25">
      <c r="C27" s="10"/>
      <c r="G27" s="10"/>
      <c r="I27" s="10"/>
      <c r="K27" s="10"/>
      <c r="M27" s="10"/>
      <c r="O27" s="10"/>
      <c r="Q27" s="10"/>
      <c r="S27" s="10"/>
      <c r="U27" s="10"/>
      <c r="W27" s="10"/>
      <c r="Y27" s="10"/>
    </row>
    <row r="33" spans="3:25" x14ac:dyDescent="0.25">
      <c r="C33" s="4"/>
      <c r="G33" s="4"/>
      <c r="I33" s="4"/>
      <c r="K33" s="4"/>
      <c r="M33" s="4"/>
      <c r="O33" s="4"/>
      <c r="Q33" s="4"/>
      <c r="S33" s="4"/>
      <c r="U33" s="4"/>
      <c r="W33" s="4"/>
      <c r="Y33" s="4"/>
    </row>
    <row r="40" spans="3:25" x14ac:dyDescent="0.25">
      <c r="C40" s="10"/>
      <c r="G40" s="10"/>
      <c r="I40" s="10"/>
      <c r="K40" s="10"/>
      <c r="M40" s="10"/>
      <c r="O40" s="10"/>
      <c r="Q40" s="10"/>
      <c r="S40" s="10"/>
      <c r="U40" s="10"/>
      <c r="W40" s="10"/>
      <c r="Y40" s="10"/>
    </row>
    <row r="41" spans="3:25" x14ac:dyDescent="0.25">
      <c r="C41" s="4"/>
      <c r="G41" s="4"/>
      <c r="I41" s="4"/>
      <c r="K41" s="4"/>
      <c r="M41" s="4"/>
      <c r="O41" s="4"/>
      <c r="Q41" s="4"/>
      <c r="S41" s="4"/>
      <c r="U41" s="4"/>
      <c r="W41" s="4"/>
      <c r="Y41" s="4"/>
    </row>
    <row r="42" spans="3:25" x14ac:dyDescent="0.25">
      <c r="C42" s="10"/>
      <c r="G42" s="10"/>
      <c r="I42" s="10"/>
      <c r="K42" s="10"/>
      <c r="M42" s="10"/>
      <c r="O42" s="10"/>
      <c r="Q42" s="10"/>
      <c r="S42" s="10"/>
      <c r="U42" s="10"/>
      <c r="W42" s="10"/>
      <c r="Y42" s="10"/>
    </row>
    <row r="44" spans="3:25" x14ac:dyDescent="0.25">
      <c r="C44" s="4"/>
      <c r="G44" s="4"/>
      <c r="I44" s="4"/>
      <c r="K44" s="4"/>
      <c r="M44" s="4"/>
      <c r="O44" s="4"/>
      <c r="Q44" s="4"/>
      <c r="S44" s="4"/>
      <c r="U44" s="4"/>
      <c r="W44" s="4"/>
      <c r="Y44" s="4"/>
    </row>
    <row r="49" spans="3:25" x14ac:dyDescent="0.25">
      <c r="C49" s="10"/>
      <c r="G49" s="10"/>
      <c r="I49" s="10"/>
      <c r="K49" s="10"/>
      <c r="M49" s="10"/>
      <c r="O49" s="10"/>
      <c r="Q49" s="10"/>
      <c r="S49" s="10"/>
      <c r="U49" s="10"/>
      <c r="W49" s="10"/>
      <c r="Y49" s="10"/>
    </row>
    <row r="52" spans="3:25" x14ac:dyDescent="0.25">
      <c r="C52" s="4"/>
      <c r="G52" s="4"/>
      <c r="I52" s="4"/>
      <c r="K52" s="4"/>
      <c r="M52" s="4"/>
      <c r="O52" s="4"/>
      <c r="Q52" s="4"/>
      <c r="S52" s="4"/>
      <c r="U52" s="4"/>
      <c r="W52" s="4"/>
      <c r="Y52" s="4"/>
    </row>
    <row r="53" spans="3:25" x14ac:dyDescent="0.25">
      <c r="C53" s="10"/>
      <c r="G53" s="10"/>
      <c r="I53" s="10"/>
      <c r="K53" s="10"/>
      <c r="M53" s="10"/>
      <c r="O53" s="10"/>
      <c r="Q53" s="10"/>
      <c r="S53" s="10"/>
      <c r="U53" s="10"/>
      <c r="W53" s="10"/>
      <c r="Y53" s="10"/>
    </row>
    <row r="69" spans="3:25" x14ac:dyDescent="0.25">
      <c r="C69" s="4"/>
      <c r="G69" s="4"/>
      <c r="I69" s="4"/>
      <c r="K69" s="4"/>
      <c r="M69" s="4"/>
      <c r="O69" s="4"/>
      <c r="Q69" s="4"/>
      <c r="S69" s="4"/>
      <c r="U69" s="4"/>
      <c r="W69" s="4"/>
      <c r="Y69" s="4"/>
    </row>
    <row r="73" spans="3:25" x14ac:dyDescent="0.25">
      <c r="C73" s="4"/>
      <c r="G73" s="4"/>
      <c r="I73" s="4"/>
      <c r="K73" s="4"/>
      <c r="M73" s="4"/>
      <c r="O73" s="4"/>
      <c r="Q73" s="4"/>
      <c r="S73" s="4"/>
      <c r="U73" s="4"/>
      <c r="W73" s="4"/>
      <c r="Y73" s="4"/>
    </row>
  </sheetData>
  <phoneticPr fontId="7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>
    <tabColor rgb="FF002060"/>
  </sheetPr>
  <dimension ref="A1:AJ65536"/>
  <sheetViews>
    <sheetView showGridLines="0" zoomScaleNormal="100" workbookViewId="0">
      <pane xSplit="2" topLeftCell="C1" activePane="topRight" state="frozen"/>
      <selection pane="topRight" activeCell="B2" sqref="B2"/>
    </sheetView>
  </sheetViews>
  <sheetFormatPr defaultRowHeight="15" outlineLevelCol="1" x14ac:dyDescent="0.25"/>
  <cols>
    <col min="1" max="1" width="36.28515625" style="108" customWidth="1"/>
    <col min="2" max="2" width="56.85546875" style="108" bestFit="1" customWidth="1"/>
    <col min="3" max="3" width="0.85546875" style="3" customWidth="1" collapsed="1"/>
    <col min="4" max="6" width="10.7109375" style="108" bestFit="1" customWidth="1"/>
    <col min="7" max="7" width="0.85546875" style="3" customWidth="1" collapsed="1"/>
    <col min="8" max="8" width="13.28515625" style="108" customWidth="1" outlineLevel="1"/>
    <col min="9" max="9" width="0.85546875" style="3" customWidth="1"/>
    <col min="10" max="10" width="13.28515625" style="108" customWidth="1"/>
    <col min="11" max="11" width="0.85546875" style="3" customWidth="1" collapsed="1"/>
    <col min="12" max="12" width="13.28515625" style="108" customWidth="1"/>
    <col min="13" max="13" width="0.85546875" style="3" customWidth="1" collapsed="1"/>
    <col min="14" max="14" width="13.28515625" style="108" bestFit="1" customWidth="1"/>
    <col min="15" max="15" width="0.85546875" style="3" customWidth="1" collapsed="1"/>
    <col min="16" max="16" width="13.7109375" style="108" customWidth="1"/>
    <col min="17" max="17" width="0.85546875" style="3" customWidth="1" collapsed="1"/>
    <col min="18" max="18" width="13.7109375" style="108" customWidth="1"/>
    <col min="19" max="19" width="0.85546875" style="3" customWidth="1" collapsed="1"/>
    <col min="20" max="20" width="13.7109375" style="108" customWidth="1"/>
    <col min="21" max="21" width="0.85546875" style="3" customWidth="1" collapsed="1"/>
    <col min="22" max="22" width="13.7109375" style="108" customWidth="1"/>
    <col min="23" max="23" width="0.85546875" style="3" customWidth="1" collapsed="1"/>
    <col min="24" max="24" width="13.7109375" style="108" customWidth="1"/>
    <col min="25" max="25" width="0.85546875" style="3" customWidth="1" collapsed="1"/>
    <col min="26" max="26" width="13.7109375" style="108" customWidth="1"/>
    <col min="27" max="16384" width="9.140625" style="108"/>
  </cols>
  <sheetData>
    <row r="1" spans="1:36" s="3" customFormat="1" ht="30" customHeight="1" x14ac:dyDescent="0.25">
      <c r="D1" s="23"/>
      <c r="E1" s="23"/>
      <c r="F1" s="23"/>
      <c r="H1" s="23"/>
      <c r="I1" s="23"/>
      <c r="K1" s="23"/>
      <c r="M1" s="23"/>
      <c r="O1" s="23"/>
      <c r="Q1" s="23"/>
      <c r="S1" s="23"/>
      <c r="U1" s="23"/>
      <c r="W1" s="23"/>
      <c r="Y1" s="23"/>
      <c r="AA1" s="23"/>
    </row>
    <row r="2" spans="1:36" s="3" customFormat="1" ht="38.25" customHeight="1" x14ac:dyDescent="0.25">
      <c r="D2" s="23"/>
      <c r="E2" s="23"/>
      <c r="F2" s="23"/>
      <c r="H2" s="23"/>
      <c r="I2" s="23"/>
      <c r="J2" s="24"/>
      <c r="K2" s="23"/>
      <c r="L2" s="24"/>
      <c r="M2" s="23"/>
      <c r="N2" s="24"/>
      <c r="O2" s="23"/>
      <c r="P2" s="24"/>
      <c r="Q2" s="23"/>
      <c r="R2" s="24"/>
      <c r="S2" s="23"/>
      <c r="T2" s="24"/>
      <c r="U2" s="23"/>
      <c r="V2" s="24"/>
      <c r="W2" s="23"/>
      <c r="X2" s="24"/>
      <c r="Y2" s="23"/>
      <c r="Z2" s="24"/>
      <c r="AA2" s="23"/>
      <c r="AB2" s="24"/>
      <c r="AD2" s="24"/>
      <c r="AF2" s="24"/>
      <c r="AH2" s="24"/>
      <c r="AJ2" s="24"/>
    </row>
    <row r="3" spans="1:36" s="3" customFormat="1" ht="28.5" customHeight="1" x14ac:dyDescent="0.25"/>
    <row r="4" spans="1:36" x14ac:dyDescent="0.25">
      <c r="A4" s="109" t="s">
        <v>63</v>
      </c>
      <c r="B4" s="109" t="s">
        <v>251</v>
      </c>
    </row>
    <row r="5" spans="1:36" s="110" customFormat="1" x14ac:dyDescent="0.25">
      <c r="A5" s="124" t="s">
        <v>50</v>
      </c>
      <c r="B5" s="124" t="s">
        <v>411</v>
      </c>
      <c r="C5" s="3"/>
      <c r="D5" s="123">
        <v>45930</v>
      </c>
      <c r="E5" s="123">
        <v>45838</v>
      </c>
      <c r="F5" s="123">
        <v>45747</v>
      </c>
      <c r="G5" s="3"/>
      <c r="H5" s="123">
        <v>45657</v>
      </c>
      <c r="I5" s="3"/>
      <c r="J5" s="123">
        <v>45291</v>
      </c>
      <c r="K5" s="3"/>
      <c r="L5" s="123">
        <v>44926</v>
      </c>
      <c r="M5" s="3"/>
      <c r="N5" s="123" t="s">
        <v>99</v>
      </c>
      <c r="O5" s="3"/>
      <c r="P5" s="123">
        <v>44196</v>
      </c>
      <c r="Q5" s="3"/>
      <c r="R5" s="123">
        <v>43830</v>
      </c>
      <c r="S5" s="3"/>
      <c r="T5" s="123">
        <v>43465</v>
      </c>
      <c r="U5" s="3"/>
      <c r="V5" s="123">
        <v>43100</v>
      </c>
      <c r="W5" s="3"/>
      <c r="X5" s="123">
        <v>42735</v>
      </c>
      <c r="Y5" s="3"/>
      <c r="Z5" s="123">
        <v>42369</v>
      </c>
    </row>
    <row r="6" spans="1:36" s="110" customFormat="1" x14ac:dyDescent="0.25">
      <c r="A6" s="103" t="s">
        <v>77</v>
      </c>
      <c r="B6" s="103" t="s">
        <v>412</v>
      </c>
      <c r="C6" s="105"/>
      <c r="D6" s="93">
        <v>1855296</v>
      </c>
      <c r="E6" s="93">
        <v>1740375</v>
      </c>
      <c r="F6" s="93">
        <v>1720374</v>
      </c>
      <c r="G6" s="105"/>
      <c r="H6" s="93">
        <v>1991678</v>
      </c>
      <c r="I6" s="105"/>
      <c r="J6" s="93">
        <v>1882006</v>
      </c>
      <c r="K6" s="105"/>
      <c r="L6" s="93">
        <v>1729409</v>
      </c>
      <c r="M6" s="105"/>
      <c r="N6" s="93">
        <v>1200670</v>
      </c>
      <c r="O6" s="105"/>
      <c r="P6" s="93">
        <v>1382024</v>
      </c>
      <c r="Q6" s="105"/>
      <c r="R6" s="93">
        <v>1438240</v>
      </c>
      <c r="S6" s="105"/>
      <c r="T6" s="93">
        <v>1707106</v>
      </c>
      <c r="U6" s="105"/>
      <c r="V6" s="93">
        <v>2050969</v>
      </c>
      <c r="W6" s="105"/>
      <c r="X6" s="93">
        <v>1914064</v>
      </c>
      <c r="Y6" s="105"/>
      <c r="Z6" s="93">
        <v>1638874</v>
      </c>
    </row>
    <row r="7" spans="1:36" s="110" customFormat="1" x14ac:dyDescent="0.25">
      <c r="A7" s="103" t="s">
        <v>41</v>
      </c>
      <c r="B7" s="103" t="s">
        <v>413</v>
      </c>
      <c r="C7" s="105"/>
      <c r="D7" s="93">
        <v>0</v>
      </c>
      <c r="E7" s="93">
        <v>0</v>
      </c>
      <c r="F7" s="93">
        <v>0</v>
      </c>
      <c r="G7" s="105"/>
      <c r="H7" s="93">
        <v>0</v>
      </c>
      <c r="I7" s="105"/>
      <c r="J7" s="93">
        <v>41302</v>
      </c>
      <c r="K7" s="105"/>
      <c r="L7" s="93">
        <v>86541</v>
      </c>
      <c r="M7" s="105"/>
      <c r="N7" s="93">
        <v>94095</v>
      </c>
      <c r="O7" s="105"/>
      <c r="P7" s="93">
        <v>47147</v>
      </c>
      <c r="Q7" s="105"/>
      <c r="R7" s="93">
        <v>63647</v>
      </c>
      <c r="S7" s="105"/>
      <c r="T7" s="93">
        <v>112221</v>
      </c>
      <c r="U7" s="105"/>
      <c r="V7" s="93">
        <v>0</v>
      </c>
      <c r="W7" s="105"/>
      <c r="X7" s="93">
        <v>257157</v>
      </c>
      <c r="Y7" s="105"/>
      <c r="Z7" s="93">
        <v>328804</v>
      </c>
    </row>
    <row r="8" spans="1:36" s="110" customFormat="1" x14ac:dyDescent="0.25">
      <c r="A8" s="66" t="s">
        <v>243</v>
      </c>
      <c r="B8" s="66" t="s">
        <v>414</v>
      </c>
      <c r="C8" s="105"/>
      <c r="D8" s="66">
        <v>1855296</v>
      </c>
      <c r="E8" s="66">
        <v>1740375</v>
      </c>
      <c r="F8" s="66">
        <v>1720374</v>
      </c>
      <c r="G8" s="105"/>
      <c r="H8" s="66">
        <v>1991678</v>
      </c>
      <c r="I8" s="105"/>
      <c r="J8" s="66">
        <v>1923308</v>
      </c>
      <c r="K8" s="105"/>
      <c r="L8" s="66">
        <v>1815950</v>
      </c>
      <c r="M8" s="105"/>
      <c r="N8" s="66">
        <v>1294765</v>
      </c>
      <c r="O8" s="105"/>
      <c r="P8" s="66">
        <v>1429171</v>
      </c>
      <c r="Q8" s="105"/>
      <c r="R8" s="66">
        <v>1501887</v>
      </c>
      <c r="S8" s="105"/>
      <c r="T8" s="66">
        <v>1819327</v>
      </c>
      <c r="U8" s="105"/>
      <c r="V8" s="66">
        <v>2050969</v>
      </c>
      <c r="W8" s="105"/>
      <c r="X8" s="66">
        <v>2171221</v>
      </c>
      <c r="Y8" s="105"/>
      <c r="Z8" s="66">
        <v>1967678</v>
      </c>
    </row>
    <row r="9" spans="1:36" s="110" customFormat="1" x14ac:dyDescent="0.25">
      <c r="A9" s="103" t="s">
        <v>42</v>
      </c>
      <c r="B9" s="103" t="s">
        <v>415</v>
      </c>
      <c r="C9" s="105"/>
      <c r="D9" s="93">
        <v>582871</v>
      </c>
      <c r="E9" s="93">
        <v>524430</v>
      </c>
      <c r="F9" s="93">
        <v>554014</v>
      </c>
      <c r="G9" s="105"/>
      <c r="H9" s="93">
        <v>836026</v>
      </c>
      <c r="I9" s="105"/>
      <c r="J9" s="93">
        <v>803573</v>
      </c>
      <c r="K9" s="105"/>
      <c r="L9" s="93">
        <v>644290</v>
      </c>
      <c r="M9" s="105"/>
      <c r="N9" s="93">
        <v>435408</v>
      </c>
      <c r="O9" s="105"/>
      <c r="P9" s="93">
        <v>460706</v>
      </c>
      <c r="Q9" s="105"/>
      <c r="R9" s="93">
        <v>478203</v>
      </c>
      <c r="S9" s="105"/>
      <c r="T9" s="93">
        <v>743852</v>
      </c>
      <c r="U9" s="105"/>
      <c r="V9" s="93">
        <v>499146</v>
      </c>
      <c r="W9" s="105"/>
      <c r="X9" s="93">
        <v>1162441</v>
      </c>
      <c r="Y9" s="105"/>
      <c r="Z9" s="93">
        <v>778112</v>
      </c>
    </row>
    <row r="10" spans="1:36" s="110" customFormat="1" x14ac:dyDescent="0.25">
      <c r="A10" s="103" t="s">
        <v>43</v>
      </c>
      <c r="B10" s="103" t="s">
        <v>416</v>
      </c>
      <c r="C10" s="105"/>
      <c r="D10" s="93">
        <v>1272425</v>
      </c>
      <c r="E10" s="93">
        <v>1215945</v>
      </c>
      <c r="F10" s="93">
        <v>1166360</v>
      </c>
      <c r="G10" s="105"/>
      <c r="H10" s="93">
        <v>1155652</v>
      </c>
      <c r="I10" s="105"/>
      <c r="J10" s="93">
        <v>1119735</v>
      </c>
      <c r="K10" s="105"/>
      <c r="L10" s="93">
        <v>1171660</v>
      </c>
      <c r="M10" s="105"/>
      <c r="N10" s="93">
        <v>859357</v>
      </c>
      <c r="O10" s="105"/>
      <c r="P10" s="93">
        <v>968465</v>
      </c>
      <c r="Q10" s="105"/>
      <c r="R10" s="93">
        <v>1023685</v>
      </c>
      <c r="S10" s="105"/>
      <c r="T10" s="93">
        <v>1075475</v>
      </c>
      <c r="U10" s="105"/>
      <c r="V10" s="93">
        <v>1551823</v>
      </c>
      <c r="W10" s="105"/>
      <c r="X10" s="93">
        <v>1008780</v>
      </c>
      <c r="Y10" s="105"/>
      <c r="Z10" s="93">
        <v>1189566</v>
      </c>
    </row>
    <row r="11" spans="1:36" s="110" customFormat="1" x14ac:dyDescent="0.25">
      <c r="A11" s="66" t="s">
        <v>44</v>
      </c>
      <c r="B11" s="66" t="s">
        <v>414</v>
      </c>
      <c r="C11" s="105"/>
      <c r="D11" s="66">
        <v>1855296</v>
      </c>
      <c r="E11" s="66">
        <v>1740375</v>
      </c>
      <c r="F11" s="66">
        <v>1720374</v>
      </c>
      <c r="G11" s="105"/>
      <c r="H11" s="66">
        <v>1991678</v>
      </c>
      <c r="I11" s="105"/>
      <c r="J11" s="66">
        <v>1923308</v>
      </c>
      <c r="K11" s="105"/>
      <c r="L11" s="66">
        <v>1815950</v>
      </c>
      <c r="M11" s="105"/>
      <c r="N11" s="66">
        <v>1294765</v>
      </c>
      <c r="O11" s="105"/>
      <c r="P11" s="66">
        <v>1429171</v>
      </c>
      <c r="Q11" s="105"/>
      <c r="R11" s="66">
        <v>1501888</v>
      </c>
      <c r="S11" s="105"/>
      <c r="T11" s="66">
        <v>1819327</v>
      </c>
      <c r="U11" s="105"/>
      <c r="V11" s="66">
        <v>2050969</v>
      </c>
      <c r="W11" s="105"/>
      <c r="X11" s="66">
        <v>2171221</v>
      </c>
      <c r="Y11" s="105"/>
      <c r="Z11" s="66">
        <v>1967678</v>
      </c>
    </row>
    <row r="12" spans="1:36" s="110" customFormat="1" x14ac:dyDescent="0.25">
      <c r="A12" s="103" t="s">
        <v>78</v>
      </c>
      <c r="B12" s="103" t="s">
        <v>417</v>
      </c>
      <c r="C12" s="105"/>
      <c r="D12" s="93">
        <v>326298</v>
      </c>
      <c r="E12" s="93">
        <v>210416</v>
      </c>
      <c r="F12" s="93">
        <v>225984</v>
      </c>
      <c r="G12" s="105"/>
      <c r="H12" s="93">
        <v>480836</v>
      </c>
      <c r="I12" s="105"/>
      <c r="J12" s="93">
        <v>277926</v>
      </c>
      <c r="K12" s="105"/>
      <c r="L12" s="93">
        <v>335466</v>
      </c>
      <c r="M12" s="105"/>
      <c r="N12" s="93">
        <v>375978</v>
      </c>
      <c r="O12" s="105"/>
      <c r="P12" s="93">
        <v>449507</v>
      </c>
      <c r="Q12" s="105"/>
      <c r="R12" s="93">
        <v>580950</v>
      </c>
      <c r="S12" s="105"/>
      <c r="T12" s="93">
        <v>220912</v>
      </c>
      <c r="U12" s="105"/>
      <c r="V12" s="93">
        <v>350998</v>
      </c>
      <c r="W12" s="105"/>
      <c r="X12" s="93">
        <v>268871</v>
      </c>
      <c r="Y12" s="105"/>
      <c r="Z12" s="93">
        <v>335352</v>
      </c>
    </row>
    <row r="13" spans="1:36" s="110" customFormat="1" x14ac:dyDescent="0.25">
      <c r="A13" s="66" t="s">
        <v>45</v>
      </c>
      <c r="B13" s="66" t="s">
        <v>418</v>
      </c>
      <c r="C13" s="105"/>
      <c r="D13" s="66">
        <v>1528998</v>
      </c>
      <c r="E13" s="66">
        <f>E11-E12</f>
        <v>1529959</v>
      </c>
      <c r="F13" s="66">
        <f>F11-F12</f>
        <v>1494390</v>
      </c>
      <c r="G13" s="105"/>
      <c r="H13" s="66">
        <v>1510842</v>
      </c>
      <c r="I13" s="105"/>
      <c r="J13" s="66">
        <v>1645382</v>
      </c>
      <c r="K13" s="105"/>
      <c r="L13" s="66">
        <v>1480484</v>
      </c>
      <c r="M13" s="105"/>
      <c r="N13" s="66">
        <v>918787</v>
      </c>
      <c r="O13" s="105"/>
      <c r="P13" s="66">
        <v>979664</v>
      </c>
      <c r="Q13" s="105"/>
      <c r="R13" s="66">
        <v>920938</v>
      </c>
      <c r="S13" s="105"/>
      <c r="T13" s="66">
        <v>1598415</v>
      </c>
      <c r="U13" s="105"/>
      <c r="V13" s="66">
        <v>1699971</v>
      </c>
      <c r="W13" s="105"/>
      <c r="X13" s="66">
        <v>1902350</v>
      </c>
      <c r="Y13" s="105"/>
      <c r="Z13" s="66">
        <v>1632326</v>
      </c>
    </row>
    <row r="14" spans="1:36" s="110" customFormat="1" x14ac:dyDescent="0.25">
      <c r="A14" s="103" t="s">
        <v>46</v>
      </c>
      <c r="B14" s="103" t="s">
        <v>419</v>
      </c>
      <c r="C14" s="105"/>
      <c r="D14" s="93">
        <v>1328750</v>
      </c>
      <c r="E14" s="93">
        <v>1089774</v>
      </c>
      <c r="F14" s="93">
        <v>1193328</v>
      </c>
      <c r="G14" s="105"/>
      <c r="H14" s="93">
        <v>1719499</v>
      </c>
      <c r="I14" s="105"/>
      <c r="J14" s="93">
        <v>665319</v>
      </c>
      <c r="K14" s="105"/>
      <c r="L14" s="93">
        <v>1454622</v>
      </c>
      <c r="M14" s="105"/>
      <c r="N14" s="93">
        <v>966137</v>
      </c>
      <c r="O14" s="105"/>
      <c r="P14" s="93">
        <v>1028852</v>
      </c>
      <c r="Q14" s="105"/>
      <c r="R14" s="93">
        <v>1227445</v>
      </c>
      <c r="S14" s="105"/>
      <c r="T14" s="93">
        <v>1297014</v>
      </c>
      <c r="U14" s="105"/>
      <c r="V14" s="93">
        <v>0</v>
      </c>
      <c r="W14" s="105"/>
      <c r="X14" s="93">
        <v>0</v>
      </c>
      <c r="Y14" s="105"/>
      <c r="Z14" s="93">
        <v>0</v>
      </c>
    </row>
    <row r="15" spans="1:36" s="110" customFormat="1" x14ac:dyDescent="0.25">
      <c r="A15" s="103" t="s">
        <v>210</v>
      </c>
      <c r="B15" s="103" t="s">
        <v>420</v>
      </c>
      <c r="C15" s="105"/>
      <c r="D15" s="93">
        <v>532840</v>
      </c>
      <c r="E15" s="93">
        <v>563579</v>
      </c>
      <c r="F15" s="93">
        <v>530460</v>
      </c>
      <c r="G15" s="105"/>
      <c r="H15" s="93">
        <v>552665</v>
      </c>
      <c r="I15" s="105"/>
      <c r="J15" s="93">
        <v>945370</v>
      </c>
      <c r="K15" s="105"/>
      <c r="L15" s="93">
        <v>428230</v>
      </c>
      <c r="M15" s="105"/>
      <c r="N15" s="93">
        <v>70705</v>
      </c>
      <c r="O15" s="105"/>
      <c r="P15" s="93">
        <v>131838</v>
      </c>
      <c r="Q15" s="105"/>
      <c r="R15" s="93">
        <v>251266</v>
      </c>
      <c r="S15" s="105"/>
      <c r="T15" s="93">
        <v>0</v>
      </c>
      <c r="U15" s="105"/>
      <c r="V15" s="93">
        <v>0</v>
      </c>
      <c r="W15" s="105"/>
      <c r="X15" s="93">
        <v>0</v>
      </c>
      <c r="Y15" s="105"/>
      <c r="Z15" s="93">
        <v>0</v>
      </c>
    </row>
    <row r="16" spans="1:36" s="110" customFormat="1" x14ac:dyDescent="0.25">
      <c r="A16" s="103" t="s">
        <v>47</v>
      </c>
      <c r="B16" s="103" t="s">
        <v>421</v>
      </c>
      <c r="C16" s="105"/>
      <c r="D16" s="93">
        <v>200248</v>
      </c>
      <c r="E16" s="93">
        <v>440185</v>
      </c>
      <c r="F16" s="93">
        <v>301062</v>
      </c>
      <c r="G16" s="105"/>
      <c r="H16" s="93">
        <v>-208657</v>
      </c>
      <c r="I16" s="105"/>
      <c r="J16" s="93">
        <v>980063</v>
      </c>
      <c r="K16" s="105"/>
      <c r="L16" s="93">
        <v>25862</v>
      </c>
      <c r="M16" s="105"/>
      <c r="N16" s="93">
        <v>-47350</v>
      </c>
      <c r="O16" s="105"/>
      <c r="P16" s="93">
        <v>-49188</v>
      </c>
      <c r="Q16" s="105"/>
      <c r="R16" s="93">
        <v>-306508</v>
      </c>
      <c r="S16" s="105"/>
      <c r="T16" s="93">
        <v>301401</v>
      </c>
      <c r="U16" s="105"/>
      <c r="V16" s="93">
        <v>1699971</v>
      </c>
      <c r="W16" s="105"/>
      <c r="X16" s="93">
        <v>1902350</v>
      </c>
      <c r="Y16" s="105"/>
      <c r="Z16" s="93">
        <v>1632326</v>
      </c>
    </row>
    <row r="17" spans="1:26" s="110" customFormat="1" x14ac:dyDescent="0.25">
      <c r="A17" s="66" t="s">
        <v>48</v>
      </c>
      <c r="B17" s="66" t="s">
        <v>422</v>
      </c>
      <c r="C17" s="105"/>
      <c r="D17" s="66">
        <v>2803546</v>
      </c>
      <c r="E17" s="66">
        <v>2819704</v>
      </c>
      <c r="F17" s="66">
        <v>2786198</v>
      </c>
      <c r="G17" s="105"/>
      <c r="H17" s="66">
        <v>2711194</v>
      </c>
      <c r="I17" s="105"/>
      <c r="J17" s="66">
        <v>2369597</v>
      </c>
      <c r="K17" s="105"/>
      <c r="L17" s="66">
        <v>2124817</v>
      </c>
      <c r="M17" s="105"/>
      <c r="N17" s="66">
        <v>1814389</v>
      </c>
      <c r="O17" s="105"/>
      <c r="P17" s="66">
        <v>1674947</v>
      </c>
      <c r="Q17" s="105"/>
      <c r="R17" s="66">
        <v>1603482</v>
      </c>
      <c r="S17" s="105"/>
      <c r="T17" s="66">
        <v>1149055</v>
      </c>
      <c r="U17" s="105"/>
      <c r="V17" s="66">
        <v>1795323</v>
      </c>
      <c r="W17" s="105"/>
      <c r="X17" s="66">
        <v>1875644</v>
      </c>
      <c r="Y17" s="105"/>
      <c r="Z17" s="66">
        <v>1870312</v>
      </c>
    </row>
    <row r="18" spans="1:26" s="110" customFormat="1" x14ac:dyDescent="0.25">
      <c r="A18" s="66" t="s">
        <v>49</v>
      </c>
      <c r="B18" s="66" t="s">
        <v>423</v>
      </c>
      <c r="C18" s="105"/>
      <c r="D18" s="66">
        <v>1461831</v>
      </c>
      <c r="E18" s="66">
        <v>1461366</v>
      </c>
      <c r="F18" s="66">
        <v>1459721</v>
      </c>
      <c r="G18" s="105"/>
      <c r="H18" s="66">
        <v>1452150</v>
      </c>
      <c r="I18" s="105"/>
      <c r="J18" s="66">
        <v>1409509</v>
      </c>
      <c r="K18" s="105"/>
      <c r="L18" s="66">
        <v>1372150</v>
      </c>
      <c r="M18" s="105"/>
      <c r="N18" s="66">
        <v>1333222</v>
      </c>
      <c r="O18" s="105"/>
      <c r="P18" s="66">
        <v>1264327</v>
      </c>
      <c r="Q18" s="105"/>
      <c r="R18" s="66">
        <v>1250702</v>
      </c>
      <c r="S18" s="105"/>
      <c r="T18" s="66">
        <v>823338</v>
      </c>
      <c r="U18" s="105"/>
      <c r="V18" s="66">
        <v>1365205</v>
      </c>
      <c r="W18" s="105"/>
      <c r="X18" s="66">
        <v>1395700</v>
      </c>
      <c r="Y18" s="105"/>
      <c r="Z18" s="66">
        <v>1381536</v>
      </c>
    </row>
    <row r="19" spans="1:26" s="110" customFormat="1" x14ac:dyDescent="0.25">
      <c r="A19" s="111"/>
      <c r="B19" s="111"/>
      <c r="C19" s="3"/>
      <c r="G19" s="3"/>
      <c r="I19" s="3"/>
      <c r="K19" s="3"/>
      <c r="M19" s="3"/>
      <c r="O19" s="3"/>
      <c r="P19" s="112"/>
      <c r="Q19" s="3"/>
      <c r="R19" s="112"/>
      <c r="S19" s="3"/>
      <c r="T19" s="112"/>
      <c r="U19" s="3"/>
      <c r="V19" s="112"/>
      <c r="W19" s="3"/>
      <c r="X19" s="112"/>
      <c r="Y19" s="3"/>
      <c r="Z19" s="112"/>
    </row>
    <row r="20" spans="1:26" s="110" customFormat="1" x14ac:dyDescent="0.25">
      <c r="C20" s="3"/>
      <c r="G20" s="3"/>
      <c r="I20" s="3"/>
      <c r="K20" s="3"/>
      <c r="M20" s="3"/>
      <c r="O20" s="3"/>
      <c r="P20" s="113"/>
      <c r="Q20" s="3"/>
      <c r="R20" s="113"/>
      <c r="S20" s="3"/>
      <c r="T20" s="113"/>
      <c r="U20" s="3"/>
      <c r="V20" s="113"/>
      <c r="W20" s="3"/>
      <c r="X20" s="113"/>
      <c r="Y20" s="3"/>
      <c r="Z20" s="113"/>
    </row>
    <row r="21" spans="1:26" s="110" customFormat="1" x14ac:dyDescent="0.25">
      <c r="C21" s="10"/>
      <c r="G21" s="10"/>
      <c r="I21" s="10"/>
      <c r="K21" s="10"/>
      <c r="M21" s="10"/>
      <c r="O21" s="10"/>
      <c r="P21" s="113"/>
      <c r="Q21" s="10"/>
      <c r="R21" s="113"/>
      <c r="S21" s="10"/>
      <c r="T21" s="113"/>
      <c r="U21" s="10"/>
      <c r="V21" s="113"/>
      <c r="W21" s="10"/>
      <c r="X21" s="113"/>
      <c r="Y21" s="10"/>
      <c r="Z21" s="113"/>
    </row>
    <row r="22" spans="1:26" s="110" customFormat="1" x14ac:dyDescent="0.25">
      <c r="C22" s="10"/>
      <c r="G22" s="10"/>
      <c r="I22" s="10"/>
      <c r="K22" s="10"/>
      <c r="M22" s="10"/>
      <c r="O22" s="10"/>
      <c r="P22" s="113"/>
      <c r="Q22" s="10"/>
      <c r="R22" s="113"/>
      <c r="S22" s="10"/>
      <c r="T22" s="113"/>
      <c r="U22" s="10"/>
      <c r="V22" s="113"/>
      <c r="W22" s="10"/>
      <c r="X22" s="113"/>
      <c r="Y22" s="10"/>
      <c r="Z22" s="113"/>
    </row>
    <row r="23" spans="1:26" s="110" customFormat="1" x14ac:dyDescent="0.25">
      <c r="C23" s="3"/>
      <c r="G23" s="3"/>
      <c r="I23" s="3"/>
      <c r="K23" s="3"/>
      <c r="M23" s="3"/>
      <c r="O23" s="3"/>
      <c r="P23" s="113"/>
      <c r="Q23" s="3"/>
      <c r="R23" s="113"/>
      <c r="S23" s="3"/>
      <c r="T23" s="113"/>
      <c r="U23" s="3"/>
      <c r="V23" s="113"/>
      <c r="W23" s="3"/>
      <c r="X23" s="113"/>
      <c r="Y23" s="3"/>
      <c r="Z23" s="113"/>
    </row>
    <row r="24" spans="1:26" s="110" customFormat="1" x14ac:dyDescent="0.25">
      <c r="C24" s="3"/>
      <c r="G24" s="3"/>
      <c r="I24" s="3"/>
      <c r="K24" s="3"/>
      <c r="M24" s="3"/>
      <c r="O24" s="3"/>
      <c r="P24" s="114"/>
      <c r="Q24" s="3"/>
      <c r="R24" s="114"/>
      <c r="S24" s="3"/>
      <c r="T24" s="114"/>
      <c r="U24" s="3"/>
      <c r="V24" s="114"/>
      <c r="W24" s="3"/>
      <c r="X24" s="114"/>
      <c r="Y24" s="3"/>
      <c r="Z24" s="114"/>
    </row>
    <row r="25" spans="1:26" s="110" customFormat="1" x14ac:dyDescent="0.25">
      <c r="C25" s="3"/>
      <c r="G25" s="3"/>
      <c r="I25" s="3"/>
      <c r="K25" s="3"/>
      <c r="M25" s="3"/>
      <c r="O25" s="3"/>
      <c r="P25" s="115"/>
      <c r="Q25" s="3"/>
      <c r="R25" s="115"/>
      <c r="S25" s="3"/>
      <c r="T25" s="115"/>
      <c r="U25" s="3"/>
      <c r="V25" s="115"/>
      <c r="W25" s="3"/>
      <c r="X25" s="115"/>
      <c r="Y25" s="3"/>
      <c r="Z25" s="115"/>
    </row>
    <row r="26" spans="1:26" s="110" customFormat="1" x14ac:dyDescent="0.25">
      <c r="C26" s="4"/>
      <c r="G26" s="4"/>
      <c r="I26" s="4"/>
      <c r="K26" s="4"/>
      <c r="M26" s="4"/>
      <c r="O26" s="4"/>
      <c r="P26" s="116"/>
      <c r="Q26" s="4"/>
      <c r="R26" s="116"/>
      <c r="S26" s="4"/>
      <c r="T26" s="116"/>
      <c r="U26" s="4"/>
      <c r="V26" s="116"/>
      <c r="W26" s="4"/>
      <c r="X26" s="116"/>
      <c r="Y26" s="4"/>
      <c r="Z26" s="116"/>
    </row>
    <row r="27" spans="1:26" s="110" customFormat="1" x14ac:dyDescent="0.25">
      <c r="C27" s="10"/>
      <c r="G27" s="10"/>
      <c r="I27" s="10"/>
      <c r="K27" s="10"/>
      <c r="M27" s="10"/>
      <c r="O27" s="10"/>
      <c r="P27" s="116"/>
      <c r="Q27" s="10"/>
      <c r="R27" s="116"/>
      <c r="S27" s="10"/>
      <c r="T27" s="116"/>
      <c r="U27" s="10"/>
      <c r="V27" s="116"/>
      <c r="W27" s="10"/>
      <c r="X27" s="116"/>
      <c r="Y27" s="10"/>
      <c r="Z27" s="116"/>
    </row>
    <row r="28" spans="1:26" s="110" customFormat="1" x14ac:dyDescent="0.25">
      <c r="C28" s="3"/>
      <c r="G28" s="3"/>
      <c r="I28" s="3"/>
      <c r="K28" s="3"/>
      <c r="M28" s="3"/>
      <c r="O28" s="3"/>
      <c r="P28" s="117"/>
      <c r="Q28" s="3"/>
      <c r="R28" s="117"/>
      <c r="S28" s="3"/>
      <c r="T28" s="117"/>
      <c r="U28" s="3"/>
      <c r="V28" s="117"/>
      <c r="W28" s="3"/>
      <c r="X28" s="117"/>
      <c r="Y28" s="3"/>
      <c r="Z28" s="117"/>
    </row>
    <row r="29" spans="1:26" s="110" customFormat="1" x14ac:dyDescent="0.25">
      <c r="C29" s="3"/>
      <c r="G29" s="3"/>
      <c r="I29" s="3"/>
      <c r="K29" s="3"/>
      <c r="M29" s="3"/>
      <c r="O29" s="3"/>
      <c r="P29" s="116"/>
      <c r="Q29" s="3"/>
      <c r="R29" s="116"/>
      <c r="S29" s="3"/>
      <c r="T29" s="116"/>
      <c r="U29" s="3"/>
      <c r="V29" s="116"/>
      <c r="W29" s="3"/>
      <c r="X29" s="116"/>
      <c r="Y29" s="3"/>
      <c r="Z29" s="116"/>
    </row>
    <row r="30" spans="1:26" s="110" customFormat="1" x14ac:dyDescent="0.25">
      <c r="C30" s="3"/>
      <c r="G30" s="3"/>
      <c r="I30" s="3"/>
      <c r="K30" s="3"/>
      <c r="M30" s="3"/>
      <c r="O30" s="3"/>
      <c r="P30" s="116"/>
      <c r="Q30" s="3"/>
      <c r="R30" s="116"/>
      <c r="S30" s="3"/>
      <c r="T30" s="116"/>
      <c r="U30" s="3"/>
      <c r="V30" s="116"/>
      <c r="W30" s="3"/>
      <c r="X30" s="116"/>
      <c r="Y30" s="3"/>
      <c r="Z30" s="116"/>
    </row>
    <row r="31" spans="1:26" s="110" customFormat="1" x14ac:dyDescent="0.25">
      <c r="C31" s="3"/>
      <c r="G31" s="3"/>
      <c r="I31" s="3"/>
      <c r="K31" s="3"/>
      <c r="M31" s="3"/>
      <c r="O31" s="3"/>
      <c r="P31" s="117"/>
      <c r="Q31" s="3"/>
      <c r="R31" s="117"/>
      <c r="S31" s="3"/>
      <c r="T31" s="117"/>
      <c r="U31" s="3"/>
      <c r="V31" s="117"/>
      <c r="W31" s="3"/>
      <c r="X31" s="117"/>
      <c r="Y31" s="3"/>
      <c r="Z31" s="117"/>
    </row>
    <row r="32" spans="1:26" s="110" customFormat="1" x14ac:dyDescent="0.25">
      <c r="C32" s="3"/>
      <c r="G32" s="3"/>
      <c r="I32" s="3"/>
      <c r="K32" s="3"/>
      <c r="M32" s="3"/>
      <c r="O32" s="3"/>
      <c r="P32" s="116"/>
      <c r="Q32" s="3"/>
      <c r="R32" s="116"/>
      <c r="S32" s="3"/>
      <c r="T32" s="116"/>
      <c r="U32" s="3"/>
      <c r="V32" s="116"/>
      <c r="W32" s="3"/>
      <c r="X32" s="116"/>
      <c r="Y32" s="3"/>
      <c r="Z32" s="116"/>
    </row>
    <row r="33" spans="3:26" s="110" customFormat="1" x14ac:dyDescent="0.25">
      <c r="C33" s="4"/>
      <c r="G33" s="4"/>
      <c r="I33" s="4"/>
      <c r="K33" s="4"/>
      <c r="M33" s="4"/>
      <c r="O33" s="4"/>
      <c r="P33" s="117"/>
      <c r="Q33" s="4"/>
      <c r="R33" s="117"/>
      <c r="S33" s="4"/>
      <c r="T33" s="117"/>
      <c r="U33" s="4"/>
      <c r="V33" s="117"/>
      <c r="W33" s="4"/>
      <c r="X33" s="117"/>
      <c r="Y33" s="4"/>
      <c r="Z33" s="117"/>
    </row>
    <row r="34" spans="3:26" s="110" customFormat="1" x14ac:dyDescent="0.25">
      <c r="C34" s="3"/>
      <c r="G34" s="3"/>
      <c r="I34" s="3"/>
      <c r="K34" s="3"/>
      <c r="M34" s="3"/>
      <c r="O34" s="3"/>
      <c r="P34" s="116"/>
      <c r="Q34" s="3"/>
      <c r="R34" s="116"/>
      <c r="S34" s="3"/>
      <c r="T34" s="116"/>
      <c r="U34" s="3"/>
      <c r="V34" s="116"/>
      <c r="W34" s="3"/>
      <c r="X34" s="116"/>
      <c r="Y34" s="3"/>
      <c r="Z34" s="116"/>
    </row>
    <row r="35" spans="3:26" s="110" customFormat="1" x14ac:dyDescent="0.25">
      <c r="C35" s="3"/>
      <c r="G35" s="3"/>
      <c r="I35" s="3"/>
      <c r="K35" s="3"/>
      <c r="M35" s="3"/>
      <c r="O35" s="3"/>
      <c r="P35" s="116"/>
      <c r="Q35" s="3"/>
      <c r="R35" s="116"/>
      <c r="S35" s="3"/>
      <c r="T35" s="116"/>
      <c r="U35" s="3"/>
      <c r="V35" s="116"/>
      <c r="W35" s="3"/>
      <c r="X35" s="116"/>
      <c r="Y35" s="3"/>
      <c r="Z35" s="116"/>
    </row>
    <row r="36" spans="3:26" s="110" customFormat="1" x14ac:dyDescent="0.25">
      <c r="C36" s="3"/>
      <c r="G36" s="3"/>
      <c r="I36" s="3"/>
      <c r="K36" s="3"/>
      <c r="M36" s="3"/>
      <c r="O36" s="3"/>
      <c r="P36" s="116"/>
      <c r="Q36" s="3"/>
      <c r="R36" s="116"/>
      <c r="S36" s="3"/>
      <c r="T36" s="116"/>
      <c r="U36" s="3"/>
      <c r="V36" s="116"/>
      <c r="W36" s="3"/>
      <c r="X36" s="116"/>
      <c r="Y36" s="3"/>
      <c r="Z36" s="116"/>
    </row>
    <row r="37" spans="3:26" s="110" customFormat="1" x14ac:dyDescent="0.25">
      <c r="C37" s="3"/>
      <c r="G37" s="3"/>
      <c r="I37" s="3"/>
      <c r="K37" s="3"/>
      <c r="M37" s="3"/>
      <c r="O37" s="3"/>
      <c r="P37" s="113"/>
      <c r="Q37" s="3"/>
      <c r="R37" s="113"/>
      <c r="S37" s="3"/>
      <c r="T37" s="113"/>
      <c r="U37" s="3"/>
      <c r="V37" s="113"/>
      <c r="W37" s="3"/>
      <c r="X37" s="113"/>
      <c r="Y37" s="3"/>
      <c r="Z37" s="113"/>
    </row>
    <row r="38" spans="3:26" s="110" customFormat="1" x14ac:dyDescent="0.25">
      <c r="C38" s="3"/>
      <c r="G38" s="3"/>
      <c r="I38" s="3"/>
      <c r="K38" s="3"/>
      <c r="M38" s="3"/>
      <c r="O38" s="3"/>
      <c r="P38" s="113"/>
      <c r="Q38" s="3"/>
      <c r="R38" s="113"/>
      <c r="S38" s="3"/>
      <c r="T38" s="113"/>
      <c r="U38" s="3"/>
      <c r="V38" s="113"/>
      <c r="W38" s="3"/>
      <c r="X38" s="113"/>
      <c r="Y38" s="3"/>
      <c r="Z38" s="113"/>
    </row>
    <row r="39" spans="3:26" s="110" customFormat="1" x14ac:dyDescent="0.25">
      <c r="C39" s="3"/>
      <c r="G39" s="3"/>
      <c r="I39" s="3"/>
      <c r="K39" s="3"/>
      <c r="M39" s="3"/>
      <c r="O39" s="3"/>
      <c r="P39" s="113"/>
      <c r="Q39" s="3"/>
      <c r="R39" s="113"/>
      <c r="S39" s="3"/>
      <c r="T39" s="113"/>
      <c r="U39" s="3"/>
      <c r="V39" s="113"/>
      <c r="W39" s="3"/>
      <c r="X39" s="113"/>
      <c r="Y39" s="3"/>
      <c r="Z39" s="113"/>
    </row>
    <row r="40" spans="3:26" s="110" customFormat="1" x14ac:dyDescent="0.25">
      <c r="C40" s="10"/>
      <c r="G40" s="10"/>
      <c r="I40" s="10"/>
      <c r="K40" s="10"/>
      <c r="M40" s="10"/>
      <c r="O40" s="10"/>
      <c r="P40" s="113"/>
      <c r="Q40" s="10"/>
      <c r="R40" s="113"/>
      <c r="S40" s="10"/>
      <c r="T40" s="113"/>
      <c r="U40" s="10"/>
      <c r="V40" s="113"/>
      <c r="W40" s="10"/>
      <c r="X40" s="113"/>
      <c r="Y40" s="10"/>
      <c r="Z40" s="113"/>
    </row>
    <row r="41" spans="3:26" s="110" customFormat="1" x14ac:dyDescent="0.25">
      <c r="C41" s="4"/>
      <c r="G41" s="4"/>
      <c r="I41" s="4"/>
      <c r="K41" s="4"/>
      <c r="M41" s="4"/>
      <c r="O41" s="4"/>
      <c r="P41" s="114"/>
      <c r="Q41" s="4"/>
      <c r="R41" s="114"/>
      <c r="S41" s="4"/>
      <c r="T41" s="114"/>
      <c r="U41" s="4"/>
      <c r="V41" s="114"/>
      <c r="W41" s="4"/>
      <c r="X41" s="114"/>
      <c r="Y41" s="4"/>
      <c r="Z41" s="114"/>
    </row>
    <row r="42" spans="3:26" s="110" customFormat="1" x14ac:dyDescent="0.25">
      <c r="C42" s="10"/>
      <c r="G42" s="10"/>
      <c r="I42" s="10"/>
      <c r="K42" s="10"/>
      <c r="M42" s="10"/>
      <c r="O42" s="10"/>
      <c r="P42" s="115"/>
      <c r="Q42" s="10"/>
      <c r="R42" s="115"/>
      <c r="S42" s="10"/>
      <c r="T42" s="115"/>
      <c r="U42" s="10"/>
      <c r="V42" s="115"/>
      <c r="W42" s="10"/>
      <c r="X42" s="115"/>
      <c r="Y42" s="10"/>
      <c r="Z42" s="115"/>
    </row>
    <row r="43" spans="3:26" s="110" customFormat="1" x14ac:dyDescent="0.25">
      <c r="C43" s="3"/>
      <c r="G43" s="3"/>
      <c r="I43" s="3"/>
      <c r="K43" s="3"/>
      <c r="M43" s="3"/>
      <c r="O43" s="3"/>
      <c r="P43" s="116"/>
      <c r="Q43" s="3"/>
      <c r="R43" s="116"/>
      <c r="S43" s="3"/>
      <c r="T43" s="116"/>
      <c r="U43" s="3"/>
      <c r="V43" s="116"/>
      <c r="W43" s="3"/>
      <c r="X43" s="116"/>
      <c r="Y43" s="3"/>
      <c r="Z43" s="116"/>
    </row>
    <row r="44" spans="3:26" s="110" customFormat="1" x14ac:dyDescent="0.25">
      <c r="C44" s="4"/>
      <c r="G44" s="4"/>
      <c r="I44" s="4"/>
      <c r="K44" s="4"/>
      <c r="M44" s="4"/>
      <c r="O44" s="4"/>
      <c r="P44" s="116"/>
      <c r="Q44" s="4"/>
      <c r="R44" s="116"/>
      <c r="S44" s="4"/>
      <c r="T44" s="116"/>
      <c r="U44" s="4"/>
      <c r="V44" s="116"/>
      <c r="W44" s="4"/>
      <c r="X44" s="116"/>
      <c r="Y44" s="4"/>
      <c r="Z44" s="116"/>
    </row>
    <row r="45" spans="3:26" s="110" customFormat="1" x14ac:dyDescent="0.25">
      <c r="C45" s="3"/>
      <c r="G45" s="3"/>
      <c r="I45" s="3"/>
      <c r="K45" s="3"/>
      <c r="M45" s="3"/>
      <c r="O45" s="3"/>
      <c r="P45" s="117"/>
      <c r="Q45" s="3"/>
      <c r="R45" s="117"/>
      <c r="S45" s="3"/>
      <c r="T45" s="117"/>
      <c r="U45" s="3"/>
      <c r="V45" s="117"/>
      <c r="W45" s="3"/>
      <c r="X45" s="117"/>
      <c r="Y45" s="3"/>
      <c r="Z45" s="117"/>
    </row>
    <row r="46" spans="3:26" s="110" customFormat="1" x14ac:dyDescent="0.25">
      <c r="C46" s="3"/>
      <c r="G46" s="3"/>
      <c r="I46" s="3"/>
      <c r="K46" s="3"/>
      <c r="M46" s="3"/>
      <c r="O46" s="3"/>
      <c r="P46" s="116"/>
      <c r="Q46" s="3"/>
      <c r="R46" s="116"/>
      <c r="S46" s="3"/>
      <c r="T46" s="116"/>
      <c r="U46" s="3"/>
      <c r="V46" s="116"/>
      <c r="W46" s="3"/>
      <c r="X46" s="116"/>
      <c r="Y46" s="3"/>
      <c r="Z46" s="116"/>
    </row>
    <row r="47" spans="3:26" s="110" customFormat="1" x14ac:dyDescent="0.25">
      <c r="C47" s="3"/>
      <c r="G47" s="3"/>
      <c r="I47" s="3"/>
      <c r="K47" s="3"/>
      <c r="M47" s="3"/>
      <c r="O47" s="3"/>
      <c r="P47" s="116"/>
      <c r="Q47" s="3"/>
      <c r="R47" s="116"/>
      <c r="S47" s="3"/>
      <c r="T47" s="116"/>
      <c r="U47" s="3"/>
      <c r="V47" s="116"/>
      <c r="W47" s="3"/>
      <c r="X47" s="116"/>
      <c r="Y47" s="3"/>
      <c r="Z47" s="116"/>
    </row>
    <row r="48" spans="3:26" s="110" customFormat="1" x14ac:dyDescent="0.25">
      <c r="C48" s="3"/>
      <c r="G48" s="3"/>
      <c r="I48" s="3"/>
      <c r="K48" s="3"/>
      <c r="M48" s="3"/>
      <c r="O48" s="3"/>
      <c r="P48" s="117"/>
      <c r="Q48" s="3"/>
      <c r="R48" s="117"/>
      <c r="S48" s="3"/>
      <c r="T48" s="117"/>
      <c r="U48" s="3"/>
      <c r="V48" s="117"/>
      <c r="W48" s="3"/>
      <c r="X48" s="117"/>
      <c r="Y48" s="3"/>
      <c r="Z48" s="117"/>
    </row>
    <row r="49" spans="3:26" s="110" customFormat="1" x14ac:dyDescent="0.25">
      <c r="C49" s="10"/>
      <c r="G49" s="10"/>
      <c r="I49" s="10"/>
      <c r="K49" s="10"/>
      <c r="M49" s="10"/>
      <c r="O49" s="10"/>
      <c r="P49" s="116"/>
      <c r="Q49" s="10"/>
      <c r="R49" s="116"/>
      <c r="S49" s="10"/>
      <c r="T49" s="116"/>
      <c r="U49" s="10"/>
      <c r="V49" s="116"/>
      <c r="W49" s="10"/>
      <c r="X49" s="116"/>
      <c r="Y49" s="10"/>
      <c r="Z49" s="116"/>
    </row>
    <row r="50" spans="3:26" s="110" customFormat="1" x14ac:dyDescent="0.25">
      <c r="C50" s="3"/>
      <c r="G50" s="3"/>
      <c r="I50" s="3"/>
      <c r="K50" s="3"/>
      <c r="M50" s="3"/>
      <c r="O50" s="3"/>
      <c r="P50" s="117"/>
      <c r="Q50" s="3"/>
      <c r="R50" s="117"/>
      <c r="S50" s="3"/>
      <c r="T50" s="117"/>
      <c r="U50" s="3"/>
      <c r="V50" s="117"/>
      <c r="W50" s="3"/>
      <c r="X50" s="117"/>
      <c r="Y50" s="3"/>
      <c r="Z50" s="117"/>
    </row>
    <row r="51" spans="3:26" s="110" customFormat="1" x14ac:dyDescent="0.25">
      <c r="C51" s="3"/>
      <c r="G51" s="3"/>
      <c r="I51" s="3"/>
      <c r="K51" s="3"/>
      <c r="M51" s="3"/>
      <c r="O51" s="3"/>
      <c r="P51" s="116"/>
      <c r="Q51" s="3"/>
      <c r="R51" s="116"/>
      <c r="S51" s="3"/>
      <c r="T51" s="116"/>
      <c r="U51" s="3"/>
      <c r="V51" s="116"/>
      <c r="W51" s="3"/>
      <c r="X51" s="116"/>
      <c r="Y51" s="3"/>
      <c r="Z51" s="116"/>
    </row>
    <row r="52" spans="3:26" s="110" customFormat="1" x14ac:dyDescent="0.25">
      <c r="C52" s="4"/>
      <c r="G52" s="4"/>
      <c r="I52" s="4"/>
      <c r="K52" s="4"/>
      <c r="M52" s="4"/>
      <c r="O52" s="4"/>
      <c r="P52" s="116"/>
      <c r="Q52" s="4"/>
      <c r="R52" s="116"/>
      <c r="S52" s="4"/>
      <c r="T52" s="116"/>
      <c r="U52" s="4"/>
      <c r="V52" s="116"/>
      <c r="W52" s="4"/>
      <c r="X52" s="116"/>
      <c r="Y52" s="4"/>
      <c r="Z52" s="116"/>
    </row>
    <row r="53" spans="3:26" s="110" customFormat="1" x14ac:dyDescent="0.25">
      <c r="C53" s="10"/>
      <c r="G53" s="10"/>
      <c r="I53" s="10"/>
      <c r="K53" s="10"/>
      <c r="M53" s="10"/>
      <c r="O53" s="10"/>
      <c r="P53" s="116"/>
      <c r="Q53" s="10"/>
      <c r="R53" s="116"/>
      <c r="S53" s="10"/>
      <c r="T53" s="116"/>
      <c r="U53" s="10"/>
      <c r="V53" s="116"/>
      <c r="W53" s="10"/>
      <c r="X53" s="116"/>
      <c r="Y53" s="10"/>
      <c r="Z53" s="116"/>
    </row>
    <row r="54" spans="3:26" s="110" customFormat="1" x14ac:dyDescent="0.25">
      <c r="C54" s="3"/>
      <c r="G54" s="3"/>
      <c r="I54" s="3"/>
      <c r="K54" s="3"/>
      <c r="M54" s="3"/>
      <c r="O54" s="3"/>
      <c r="P54" s="113"/>
      <c r="Q54" s="3"/>
      <c r="R54" s="113"/>
      <c r="S54" s="3"/>
      <c r="T54" s="113"/>
      <c r="U54" s="3"/>
      <c r="V54" s="113"/>
      <c r="W54" s="3"/>
      <c r="X54" s="113"/>
      <c r="Y54" s="3"/>
      <c r="Z54" s="113"/>
    </row>
    <row r="55" spans="3:26" s="110" customFormat="1" x14ac:dyDescent="0.25">
      <c r="C55" s="3"/>
      <c r="G55" s="3"/>
      <c r="I55" s="3"/>
      <c r="K55" s="3"/>
      <c r="M55" s="3"/>
      <c r="O55" s="3"/>
      <c r="P55" s="113"/>
      <c r="Q55" s="3"/>
      <c r="R55" s="113"/>
      <c r="S55" s="3"/>
      <c r="T55" s="113"/>
      <c r="U55" s="3"/>
      <c r="V55" s="113"/>
      <c r="W55" s="3"/>
      <c r="X55" s="113"/>
      <c r="Y55" s="3"/>
      <c r="Z55" s="113"/>
    </row>
    <row r="56" spans="3:26" s="110" customFormat="1" x14ac:dyDescent="0.25">
      <c r="C56" s="3"/>
      <c r="G56" s="3"/>
      <c r="I56" s="3"/>
      <c r="K56" s="3"/>
      <c r="M56" s="3"/>
      <c r="O56" s="3"/>
      <c r="P56" s="113"/>
      <c r="Q56" s="3"/>
      <c r="R56" s="113"/>
      <c r="S56" s="3"/>
      <c r="T56" s="113"/>
      <c r="U56" s="3"/>
      <c r="V56" s="113"/>
      <c r="W56" s="3"/>
      <c r="X56" s="113"/>
      <c r="Y56" s="3"/>
      <c r="Z56" s="113"/>
    </row>
    <row r="57" spans="3:26" s="110" customFormat="1" x14ac:dyDescent="0.25">
      <c r="C57" s="3"/>
      <c r="G57" s="3"/>
      <c r="I57" s="3"/>
      <c r="K57" s="3"/>
      <c r="M57" s="3"/>
      <c r="O57" s="3"/>
      <c r="P57" s="113"/>
      <c r="Q57" s="3"/>
      <c r="R57" s="113"/>
      <c r="S57" s="3"/>
      <c r="T57" s="113"/>
      <c r="U57" s="3"/>
      <c r="V57" s="113"/>
      <c r="W57" s="3"/>
      <c r="X57" s="113"/>
      <c r="Y57" s="3"/>
      <c r="Z57" s="113"/>
    </row>
    <row r="58" spans="3:26" s="110" customFormat="1" x14ac:dyDescent="0.25">
      <c r="C58" s="3"/>
      <c r="G58" s="3"/>
      <c r="I58" s="3"/>
      <c r="K58" s="3"/>
      <c r="M58" s="3"/>
      <c r="O58" s="3"/>
      <c r="P58" s="114"/>
      <c r="Q58" s="3"/>
      <c r="R58" s="114"/>
      <c r="S58" s="3"/>
      <c r="T58" s="114"/>
      <c r="U58" s="3"/>
      <c r="V58" s="114"/>
      <c r="W58" s="3"/>
      <c r="X58" s="114"/>
      <c r="Y58" s="3"/>
      <c r="Z58" s="114"/>
    </row>
    <row r="59" spans="3:26" s="110" customFormat="1" x14ac:dyDescent="0.25">
      <c r="C59" s="3"/>
      <c r="G59" s="3"/>
      <c r="I59" s="3"/>
      <c r="K59" s="3"/>
      <c r="M59" s="3"/>
      <c r="O59" s="3"/>
      <c r="P59" s="115"/>
      <c r="Q59" s="3"/>
      <c r="R59" s="115"/>
      <c r="S59" s="3"/>
      <c r="T59" s="115"/>
      <c r="U59" s="3"/>
      <c r="V59" s="115"/>
      <c r="W59" s="3"/>
      <c r="X59" s="115"/>
      <c r="Y59" s="3"/>
      <c r="Z59" s="115"/>
    </row>
    <row r="60" spans="3:26" s="110" customFormat="1" x14ac:dyDescent="0.25">
      <c r="C60" s="3"/>
      <c r="G60" s="3"/>
      <c r="I60" s="3"/>
      <c r="K60" s="3"/>
      <c r="M60" s="3"/>
      <c r="O60" s="3"/>
      <c r="P60" s="116"/>
      <c r="Q60" s="3"/>
      <c r="R60" s="116"/>
      <c r="S60" s="3"/>
      <c r="T60" s="116"/>
      <c r="U60" s="3"/>
      <c r="V60" s="116"/>
      <c r="W60" s="3"/>
      <c r="X60" s="116"/>
      <c r="Y60" s="3"/>
      <c r="Z60" s="116"/>
    </row>
    <row r="61" spans="3:26" s="110" customFormat="1" x14ac:dyDescent="0.25">
      <c r="C61" s="3"/>
      <c r="G61" s="3"/>
      <c r="I61" s="3"/>
      <c r="K61" s="3"/>
      <c r="M61" s="3"/>
      <c r="O61" s="3"/>
      <c r="P61" s="116"/>
      <c r="Q61" s="3"/>
      <c r="R61" s="116"/>
      <c r="S61" s="3"/>
      <c r="T61" s="116"/>
      <c r="U61" s="3"/>
      <c r="V61" s="116"/>
      <c r="W61" s="3"/>
      <c r="X61" s="116"/>
      <c r="Y61" s="3"/>
      <c r="Z61" s="116"/>
    </row>
    <row r="62" spans="3:26" s="110" customFormat="1" x14ac:dyDescent="0.25">
      <c r="C62" s="3"/>
      <c r="G62" s="3"/>
      <c r="I62" s="3"/>
      <c r="K62" s="3"/>
      <c r="M62" s="3"/>
      <c r="O62" s="3"/>
      <c r="P62" s="117"/>
      <c r="Q62" s="3"/>
      <c r="R62" s="117"/>
      <c r="S62" s="3"/>
      <c r="T62" s="117"/>
      <c r="U62" s="3"/>
      <c r="V62" s="117"/>
      <c r="W62" s="3"/>
      <c r="X62" s="117"/>
      <c r="Y62" s="3"/>
      <c r="Z62" s="117"/>
    </row>
    <row r="63" spans="3:26" s="110" customFormat="1" x14ac:dyDescent="0.25">
      <c r="C63" s="3"/>
      <c r="G63" s="3"/>
      <c r="I63" s="3"/>
      <c r="K63" s="3"/>
      <c r="M63" s="3"/>
      <c r="O63" s="3"/>
      <c r="P63" s="116"/>
      <c r="Q63" s="3"/>
      <c r="R63" s="116"/>
      <c r="S63" s="3"/>
      <c r="T63" s="116"/>
      <c r="U63" s="3"/>
      <c r="V63" s="116"/>
      <c r="W63" s="3"/>
      <c r="X63" s="116"/>
      <c r="Y63" s="3"/>
      <c r="Z63" s="116"/>
    </row>
    <row r="64" spans="3:26" s="110" customFormat="1" x14ac:dyDescent="0.25">
      <c r="C64" s="3"/>
      <c r="G64" s="3"/>
      <c r="I64" s="3"/>
      <c r="K64" s="3"/>
      <c r="M64" s="3"/>
      <c r="O64" s="3"/>
      <c r="P64" s="116"/>
      <c r="Q64" s="3"/>
      <c r="R64" s="116"/>
      <c r="S64" s="3"/>
      <c r="T64" s="116"/>
      <c r="U64" s="3"/>
      <c r="V64" s="116"/>
      <c r="W64" s="3"/>
      <c r="X64" s="116"/>
      <c r="Y64" s="3"/>
      <c r="Z64" s="116"/>
    </row>
    <row r="65" spans="3:26" s="110" customFormat="1" x14ac:dyDescent="0.25">
      <c r="C65" s="3"/>
      <c r="G65" s="3"/>
      <c r="I65" s="3"/>
      <c r="K65" s="3"/>
      <c r="M65" s="3"/>
      <c r="O65" s="3"/>
      <c r="P65" s="117"/>
      <c r="Q65" s="3"/>
      <c r="R65" s="117"/>
      <c r="S65" s="3"/>
      <c r="T65" s="117"/>
      <c r="U65" s="3"/>
      <c r="V65" s="117"/>
      <c r="W65" s="3"/>
      <c r="X65" s="117"/>
      <c r="Y65" s="3"/>
      <c r="Z65" s="117"/>
    </row>
    <row r="66" spans="3:26" s="110" customFormat="1" x14ac:dyDescent="0.25">
      <c r="C66" s="3"/>
      <c r="G66" s="3"/>
      <c r="I66" s="3"/>
      <c r="K66" s="3"/>
      <c r="M66" s="3"/>
      <c r="O66" s="3"/>
      <c r="P66" s="116"/>
      <c r="Q66" s="3"/>
      <c r="R66" s="116"/>
      <c r="S66" s="3"/>
      <c r="T66" s="116"/>
      <c r="U66" s="3"/>
      <c r="V66" s="116"/>
      <c r="W66" s="3"/>
      <c r="X66" s="116"/>
      <c r="Y66" s="3"/>
      <c r="Z66" s="116"/>
    </row>
    <row r="67" spans="3:26" s="110" customFormat="1" x14ac:dyDescent="0.25">
      <c r="C67" s="3"/>
      <c r="G67" s="3"/>
      <c r="I67" s="3"/>
      <c r="K67" s="3"/>
      <c r="M67" s="3"/>
      <c r="O67" s="3"/>
      <c r="P67" s="117"/>
      <c r="Q67" s="3"/>
      <c r="R67" s="117"/>
      <c r="S67" s="3"/>
      <c r="T67" s="117"/>
      <c r="U67" s="3"/>
      <c r="V67" s="117"/>
      <c r="W67" s="3"/>
      <c r="X67" s="117"/>
      <c r="Y67" s="3"/>
      <c r="Z67" s="117"/>
    </row>
    <row r="68" spans="3:26" s="110" customFormat="1" x14ac:dyDescent="0.25">
      <c r="C68" s="3"/>
      <c r="G68" s="3"/>
      <c r="I68" s="3"/>
      <c r="K68" s="3"/>
      <c r="M68" s="3"/>
      <c r="O68" s="3"/>
      <c r="P68" s="116"/>
      <c r="Q68" s="3"/>
      <c r="R68" s="116"/>
      <c r="S68" s="3"/>
      <c r="T68" s="116"/>
      <c r="U68" s="3"/>
      <c r="V68" s="116"/>
      <c r="W68" s="3"/>
      <c r="X68" s="116"/>
      <c r="Y68" s="3"/>
      <c r="Z68" s="116"/>
    </row>
    <row r="69" spans="3:26" s="110" customFormat="1" x14ac:dyDescent="0.25">
      <c r="C69" s="4"/>
      <c r="G69" s="4"/>
      <c r="I69" s="4"/>
      <c r="K69" s="4"/>
      <c r="M69" s="4"/>
      <c r="O69" s="4"/>
      <c r="P69" s="116"/>
      <c r="Q69" s="4"/>
      <c r="R69" s="116"/>
      <c r="S69" s="4"/>
      <c r="T69" s="116"/>
      <c r="U69" s="4"/>
      <c r="V69" s="116"/>
      <c r="W69" s="4"/>
      <c r="X69" s="116"/>
      <c r="Y69" s="4"/>
      <c r="Z69" s="116"/>
    </row>
    <row r="70" spans="3:26" s="110" customFormat="1" x14ac:dyDescent="0.25">
      <c r="C70" s="3"/>
      <c r="G70" s="3"/>
      <c r="I70" s="3"/>
      <c r="K70" s="3"/>
      <c r="M70" s="3"/>
      <c r="O70" s="3"/>
      <c r="P70" s="116"/>
      <c r="Q70" s="3"/>
      <c r="R70" s="116"/>
      <c r="S70" s="3"/>
      <c r="T70" s="116"/>
      <c r="U70" s="3"/>
      <c r="V70" s="116"/>
      <c r="W70" s="3"/>
      <c r="X70" s="116"/>
      <c r="Y70" s="3"/>
      <c r="Z70" s="116"/>
    </row>
    <row r="71" spans="3:26" s="110" customFormat="1" x14ac:dyDescent="0.25">
      <c r="C71" s="3"/>
      <c r="G71" s="3"/>
      <c r="I71" s="3"/>
      <c r="K71" s="3"/>
      <c r="M71" s="3"/>
      <c r="O71" s="3"/>
      <c r="P71" s="113"/>
      <c r="Q71" s="3"/>
      <c r="R71" s="113"/>
      <c r="S71" s="3"/>
      <c r="T71" s="113"/>
      <c r="U71" s="3"/>
      <c r="V71" s="113"/>
      <c r="W71" s="3"/>
      <c r="X71" s="113"/>
      <c r="Y71" s="3"/>
      <c r="Z71" s="113"/>
    </row>
    <row r="72" spans="3:26" s="110" customFormat="1" x14ac:dyDescent="0.25">
      <c r="C72" s="3"/>
      <c r="G72" s="3"/>
      <c r="I72" s="3"/>
      <c r="K72" s="3"/>
      <c r="M72" s="3"/>
      <c r="O72" s="3"/>
      <c r="P72" s="113"/>
      <c r="Q72" s="3"/>
      <c r="R72" s="113"/>
      <c r="S72" s="3"/>
      <c r="T72" s="113"/>
      <c r="U72" s="3"/>
      <c r="V72" s="113"/>
      <c r="W72" s="3"/>
      <c r="X72" s="113"/>
      <c r="Y72" s="3"/>
      <c r="Z72" s="113"/>
    </row>
    <row r="73" spans="3:26" s="110" customFormat="1" x14ac:dyDescent="0.25">
      <c r="C73" s="4"/>
      <c r="G73" s="4"/>
      <c r="I73" s="4"/>
      <c r="K73" s="4"/>
      <c r="M73" s="4"/>
      <c r="O73" s="4"/>
      <c r="P73" s="113"/>
      <c r="Q73" s="4"/>
      <c r="R73" s="113"/>
      <c r="S73" s="4"/>
      <c r="T73" s="113"/>
      <c r="U73" s="4"/>
      <c r="V73" s="113"/>
      <c r="W73" s="4"/>
      <c r="X73" s="113"/>
      <c r="Y73" s="4"/>
      <c r="Z73" s="113"/>
    </row>
    <row r="74" spans="3:26" s="110" customFormat="1" x14ac:dyDescent="0.25">
      <c r="C74" s="3"/>
      <c r="G74" s="3"/>
      <c r="I74" s="3"/>
      <c r="K74" s="3"/>
      <c r="M74" s="3"/>
      <c r="O74" s="3"/>
      <c r="P74" s="113"/>
      <c r="Q74" s="3"/>
      <c r="R74" s="113"/>
      <c r="S74" s="3"/>
      <c r="T74" s="113"/>
      <c r="U74" s="3"/>
      <c r="V74" s="113"/>
      <c r="W74" s="3"/>
      <c r="X74" s="113"/>
      <c r="Y74" s="3"/>
      <c r="Z74" s="113"/>
    </row>
    <row r="75" spans="3:26" s="110" customFormat="1" x14ac:dyDescent="0.25">
      <c r="C75" s="3"/>
      <c r="G75" s="3"/>
      <c r="I75" s="3"/>
      <c r="K75" s="3"/>
      <c r="M75" s="3"/>
      <c r="O75" s="3"/>
      <c r="P75" s="114"/>
      <c r="Q75" s="3"/>
      <c r="R75" s="114"/>
      <c r="S75" s="3"/>
      <c r="T75" s="114"/>
      <c r="U75" s="3"/>
      <c r="V75" s="114"/>
      <c r="W75" s="3"/>
      <c r="X75" s="114"/>
      <c r="Y75" s="3"/>
      <c r="Z75" s="114"/>
    </row>
    <row r="76" spans="3:26" s="110" customFormat="1" x14ac:dyDescent="0.25">
      <c r="C76" s="3"/>
      <c r="G76" s="3"/>
      <c r="I76" s="3"/>
      <c r="K76" s="3"/>
      <c r="M76" s="3"/>
      <c r="O76" s="3"/>
      <c r="P76" s="115"/>
      <c r="Q76" s="3"/>
      <c r="R76" s="115"/>
      <c r="S76" s="3"/>
      <c r="T76" s="115"/>
      <c r="U76" s="3"/>
      <c r="V76" s="115"/>
      <c r="W76" s="3"/>
      <c r="X76" s="115"/>
      <c r="Y76" s="3"/>
      <c r="Z76" s="115"/>
    </row>
    <row r="77" spans="3:26" s="110" customFormat="1" x14ac:dyDescent="0.25">
      <c r="C77" s="3"/>
      <c r="G77" s="3"/>
      <c r="I77" s="3"/>
      <c r="K77" s="3"/>
      <c r="M77" s="3"/>
      <c r="O77" s="3"/>
      <c r="P77" s="116"/>
      <c r="Q77" s="3"/>
      <c r="R77" s="116"/>
      <c r="S77" s="3"/>
      <c r="T77" s="116"/>
      <c r="U77" s="3"/>
      <c r="V77" s="116"/>
      <c r="W77" s="3"/>
      <c r="X77" s="116"/>
      <c r="Y77" s="3"/>
      <c r="Z77" s="116"/>
    </row>
    <row r="78" spans="3:26" s="110" customFormat="1" x14ac:dyDescent="0.25">
      <c r="C78" s="3"/>
      <c r="G78" s="3"/>
      <c r="I78" s="3"/>
      <c r="K78" s="3"/>
      <c r="M78" s="3"/>
      <c r="O78" s="3"/>
      <c r="P78" s="116"/>
      <c r="Q78" s="3"/>
      <c r="R78" s="116"/>
      <c r="S78" s="3"/>
      <c r="T78" s="116"/>
      <c r="U78" s="3"/>
      <c r="V78" s="116"/>
      <c r="W78" s="3"/>
      <c r="X78" s="116"/>
      <c r="Y78" s="3"/>
      <c r="Z78" s="116"/>
    </row>
    <row r="79" spans="3:26" s="110" customFormat="1" x14ac:dyDescent="0.25">
      <c r="C79" s="3"/>
      <c r="G79" s="3"/>
      <c r="I79" s="3"/>
      <c r="K79" s="3"/>
      <c r="M79" s="3"/>
      <c r="O79" s="3"/>
      <c r="P79" s="117"/>
      <c r="Q79" s="3"/>
      <c r="R79" s="117"/>
      <c r="S79" s="3"/>
      <c r="T79" s="117"/>
      <c r="U79" s="3"/>
      <c r="V79" s="117"/>
      <c r="W79" s="3"/>
      <c r="X79" s="117"/>
      <c r="Y79" s="3"/>
      <c r="Z79" s="117"/>
    </row>
    <row r="80" spans="3:26" s="110" customFormat="1" x14ac:dyDescent="0.25">
      <c r="C80" s="3"/>
      <c r="G80" s="3"/>
      <c r="I80" s="3"/>
      <c r="K80" s="3"/>
      <c r="M80" s="3"/>
      <c r="O80" s="3"/>
      <c r="P80" s="116"/>
      <c r="Q80" s="3"/>
      <c r="R80" s="116"/>
      <c r="S80" s="3"/>
      <c r="T80" s="116"/>
      <c r="U80" s="3"/>
      <c r="V80" s="116"/>
      <c r="W80" s="3"/>
      <c r="X80" s="116"/>
      <c r="Y80" s="3"/>
      <c r="Z80" s="116"/>
    </row>
    <row r="81" spans="3:26" s="110" customFormat="1" x14ac:dyDescent="0.25">
      <c r="C81" s="3"/>
      <c r="G81" s="3"/>
      <c r="I81" s="3"/>
      <c r="K81" s="3"/>
      <c r="M81" s="3"/>
      <c r="O81" s="3"/>
      <c r="P81" s="116"/>
      <c r="Q81" s="3"/>
      <c r="R81" s="116"/>
      <c r="S81" s="3"/>
      <c r="T81" s="116"/>
      <c r="U81" s="3"/>
      <c r="V81" s="116"/>
      <c r="W81" s="3"/>
      <c r="X81" s="116"/>
      <c r="Y81" s="3"/>
      <c r="Z81" s="116"/>
    </row>
    <row r="82" spans="3:26" s="110" customFormat="1" x14ac:dyDescent="0.25">
      <c r="C82" s="3"/>
      <c r="G82" s="3"/>
      <c r="I82" s="3"/>
      <c r="K82" s="3"/>
      <c r="M82" s="3"/>
      <c r="O82" s="3"/>
      <c r="P82" s="117"/>
      <c r="Q82" s="3"/>
      <c r="R82" s="117"/>
      <c r="S82" s="3"/>
      <c r="T82" s="117"/>
      <c r="U82" s="3"/>
      <c r="V82" s="117"/>
      <c r="W82" s="3"/>
      <c r="X82" s="117"/>
      <c r="Y82" s="3"/>
      <c r="Z82" s="117"/>
    </row>
    <row r="83" spans="3:26" s="110" customFormat="1" x14ac:dyDescent="0.25">
      <c r="C83" s="3"/>
      <c r="G83" s="3"/>
      <c r="I83" s="3"/>
      <c r="K83" s="3"/>
      <c r="M83" s="3"/>
      <c r="O83" s="3"/>
      <c r="P83" s="116"/>
      <c r="Q83" s="3"/>
      <c r="R83" s="116"/>
      <c r="S83" s="3"/>
      <c r="T83" s="116"/>
      <c r="U83" s="3"/>
      <c r="V83" s="116"/>
      <c r="W83" s="3"/>
      <c r="X83" s="116"/>
      <c r="Y83" s="3"/>
      <c r="Z83" s="116"/>
    </row>
    <row r="84" spans="3:26" s="110" customFormat="1" x14ac:dyDescent="0.25">
      <c r="C84" s="3"/>
      <c r="G84" s="3"/>
      <c r="I84" s="3"/>
      <c r="K84" s="3"/>
      <c r="M84" s="3"/>
      <c r="O84" s="3"/>
      <c r="P84" s="117"/>
      <c r="Q84" s="3"/>
      <c r="R84" s="117"/>
      <c r="S84" s="3"/>
      <c r="T84" s="117"/>
      <c r="U84" s="3"/>
      <c r="V84" s="117"/>
      <c r="W84" s="3"/>
      <c r="X84" s="117"/>
      <c r="Y84" s="3"/>
      <c r="Z84" s="117"/>
    </row>
    <row r="85" spans="3:26" s="110" customFormat="1" x14ac:dyDescent="0.25">
      <c r="C85" s="3"/>
      <c r="G85" s="3"/>
      <c r="I85" s="3"/>
      <c r="K85" s="3"/>
      <c r="M85" s="3"/>
      <c r="O85" s="3"/>
      <c r="P85" s="116"/>
      <c r="Q85" s="3"/>
      <c r="R85" s="116"/>
      <c r="S85" s="3"/>
      <c r="T85" s="116"/>
      <c r="U85" s="3"/>
      <c r="V85" s="116"/>
      <c r="W85" s="3"/>
      <c r="X85" s="116"/>
      <c r="Y85" s="3"/>
      <c r="Z85" s="116"/>
    </row>
    <row r="86" spans="3:26" s="110" customFormat="1" x14ac:dyDescent="0.25">
      <c r="C86" s="3"/>
      <c r="G86" s="3"/>
      <c r="I86" s="3"/>
      <c r="K86" s="3"/>
      <c r="M86" s="3"/>
      <c r="O86" s="3"/>
      <c r="P86" s="116"/>
      <c r="Q86" s="3"/>
      <c r="R86" s="116"/>
      <c r="S86" s="3"/>
      <c r="T86" s="116"/>
      <c r="U86" s="3"/>
      <c r="V86" s="116"/>
      <c r="W86" s="3"/>
      <c r="X86" s="116"/>
      <c r="Y86" s="3"/>
      <c r="Z86" s="116"/>
    </row>
    <row r="87" spans="3:26" s="110" customFormat="1" x14ac:dyDescent="0.25">
      <c r="C87" s="3"/>
      <c r="G87" s="3"/>
      <c r="I87" s="3"/>
      <c r="K87" s="3"/>
      <c r="M87" s="3"/>
      <c r="O87" s="3"/>
      <c r="P87" s="116"/>
      <c r="Q87" s="3"/>
      <c r="R87" s="116"/>
      <c r="S87" s="3"/>
      <c r="T87" s="116"/>
      <c r="U87" s="3"/>
      <c r="V87" s="116"/>
      <c r="W87" s="3"/>
      <c r="X87" s="116"/>
      <c r="Y87" s="3"/>
      <c r="Z87" s="116"/>
    </row>
    <row r="88" spans="3:26" s="110" customFormat="1" x14ac:dyDescent="0.25">
      <c r="C88" s="3"/>
      <c r="G88" s="3"/>
      <c r="I88" s="3"/>
      <c r="K88" s="3"/>
      <c r="M88" s="3"/>
      <c r="O88" s="3"/>
      <c r="P88" s="113"/>
      <c r="Q88" s="3"/>
      <c r="R88" s="113"/>
      <c r="S88" s="3"/>
      <c r="T88" s="113"/>
      <c r="U88" s="3"/>
      <c r="V88" s="113"/>
      <c r="W88" s="3"/>
      <c r="X88" s="113"/>
      <c r="Y88" s="3"/>
      <c r="Z88" s="113"/>
    </row>
    <row r="89" spans="3:26" s="110" customFormat="1" x14ac:dyDescent="0.25">
      <c r="C89" s="3"/>
      <c r="G89" s="3"/>
      <c r="I89" s="3"/>
      <c r="K89" s="3"/>
      <c r="M89" s="3"/>
      <c r="O89" s="3"/>
      <c r="P89" s="113"/>
      <c r="Q89" s="3"/>
      <c r="R89" s="113"/>
      <c r="S89" s="3"/>
      <c r="T89" s="113"/>
      <c r="U89" s="3"/>
      <c r="V89" s="113"/>
      <c r="W89" s="3"/>
      <c r="X89" s="113"/>
      <c r="Y89" s="3"/>
      <c r="Z89" s="113"/>
    </row>
    <row r="90" spans="3:26" s="110" customFormat="1" x14ac:dyDescent="0.25">
      <c r="C90" s="3"/>
      <c r="G90" s="3"/>
      <c r="I90" s="3"/>
      <c r="K90" s="3"/>
      <c r="M90" s="3"/>
      <c r="O90" s="3"/>
      <c r="P90" s="113"/>
      <c r="Q90" s="3"/>
      <c r="R90" s="113"/>
      <c r="S90" s="3"/>
      <c r="T90" s="113"/>
      <c r="U90" s="3"/>
      <c r="V90" s="113"/>
      <c r="W90" s="3"/>
      <c r="X90" s="113"/>
      <c r="Y90" s="3"/>
      <c r="Z90" s="113"/>
    </row>
    <row r="91" spans="3:26" s="110" customFormat="1" x14ac:dyDescent="0.25">
      <c r="C91" s="3"/>
      <c r="G91" s="3"/>
      <c r="I91" s="3"/>
      <c r="K91" s="3"/>
      <c r="M91" s="3"/>
      <c r="O91" s="3"/>
      <c r="P91" s="113"/>
      <c r="Q91" s="3"/>
      <c r="R91" s="113"/>
      <c r="S91" s="3"/>
      <c r="T91" s="113"/>
      <c r="U91" s="3"/>
      <c r="V91" s="113"/>
      <c r="W91" s="3"/>
      <c r="X91" s="113"/>
      <c r="Y91" s="3"/>
      <c r="Z91" s="113"/>
    </row>
    <row r="92" spans="3:26" s="110" customFormat="1" x14ac:dyDescent="0.25">
      <c r="C92" s="3"/>
      <c r="G92" s="3"/>
      <c r="I92" s="3"/>
      <c r="K92" s="3"/>
      <c r="M92" s="3"/>
      <c r="O92" s="3"/>
      <c r="P92" s="114"/>
      <c r="Q92" s="3"/>
      <c r="R92" s="114"/>
      <c r="S92" s="3"/>
      <c r="T92" s="114"/>
      <c r="U92" s="3"/>
      <c r="V92" s="114"/>
      <c r="W92" s="3"/>
      <c r="X92" s="114"/>
      <c r="Y92" s="3"/>
      <c r="Z92" s="114"/>
    </row>
    <row r="93" spans="3:26" s="110" customFormat="1" x14ac:dyDescent="0.25">
      <c r="C93" s="3"/>
      <c r="G93" s="3"/>
      <c r="I93" s="3"/>
      <c r="K93" s="3"/>
      <c r="M93" s="3"/>
      <c r="O93" s="3"/>
      <c r="P93" s="115"/>
      <c r="Q93" s="3"/>
      <c r="R93" s="115"/>
      <c r="S93" s="3"/>
      <c r="T93" s="115"/>
      <c r="U93" s="3"/>
      <c r="V93" s="115"/>
      <c r="W93" s="3"/>
      <c r="X93" s="115"/>
      <c r="Y93" s="3"/>
      <c r="Z93" s="115"/>
    </row>
    <row r="94" spans="3:26" s="110" customFormat="1" x14ac:dyDescent="0.25">
      <c r="C94" s="3"/>
      <c r="G94" s="3"/>
      <c r="I94" s="3"/>
      <c r="K94" s="3"/>
      <c r="M94" s="3"/>
      <c r="O94" s="3"/>
      <c r="P94" s="116"/>
      <c r="Q94" s="3"/>
      <c r="R94" s="116"/>
      <c r="S94" s="3"/>
      <c r="T94" s="116"/>
      <c r="U94" s="3"/>
      <c r="V94" s="116"/>
      <c r="W94" s="3"/>
      <c r="X94" s="116"/>
      <c r="Y94" s="3"/>
      <c r="Z94" s="116"/>
    </row>
    <row r="95" spans="3:26" s="110" customFormat="1" x14ac:dyDescent="0.25">
      <c r="C95" s="3"/>
      <c r="G95" s="3"/>
      <c r="I95" s="3"/>
      <c r="K95" s="3"/>
      <c r="M95" s="3"/>
      <c r="O95" s="3"/>
      <c r="P95" s="116"/>
      <c r="Q95" s="3"/>
      <c r="R95" s="116"/>
      <c r="S95" s="3"/>
      <c r="T95" s="116"/>
      <c r="U95" s="3"/>
      <c r="V95" s="116"/>
      <c r="W95" s="3"/>
      <c r="X95" s="116"/>
      <c r="Y95" s="3"/>
      <c r="Z95" s="116"/>
    </row>
    <row r="96" spans="3:26" s="110" customFormat="1" x14ac:dyDescent="0.25">
      <c r="C96" s="3"/>
      <c r="G96" s="3"/>
      <c r="I96" s="3"/>
      <c r="K96" s="3"/>
      <c r="M96" s="3"/>
      <c r="O96" s="3"/>
      <c r="P96" s="117"/>
      <c r="Q96" s="3"/>
      <c r="R96" s="117"/>
      <c r="S96" s="3"/>
      <c r="T96" s="117"/>
      <c r="U96" s="3"/>
      <c r="V96" s="117"/>
      <c r="W96" s="3"/>
      <c r="X96" s="117"/>
      <c r="Y96" s="3"/>
      <c r="Z96" s="117"/>
    </row>
    <row r="97" spans="3:26" s="110" customFormat="1" x14ac:dyDescent="0.25">
      <c r="C97" s="3"/>
      <c r="G97" s="3"/>
      <c r="I97" s="3"/>
      <c r="K97" s="3"/>
      <c r="M97" s="3"/>
      <c r="O97" s="3"/>
      <c r="P97" s="116"/>
      <c r="Q97" s="3"/>
      <c r="R97" s="116"/>
      <c r="S97" s="3"/>
      <c r="T97" s="116"/>
      <c r="U97" s="3"/>
      <c r="V97" s="116"/>
      <c r="W97" s="3"/>
      <c r="X97" s="116"/>
      <c r="Y97" s="3"/>
      <c r="Z97" s="116"/>
    </row>
    <row r="98" spans="3:26" s="110" customFormat="1" x14ac:dyDescent="0.25">
      <c r="C98" s="3"/>
      <c r="G98" s="3"/>
      <c r="I98" s="3"/>
      <c r="K98" s="3"/>
      <c r="M98" s="3"/>
      <c r="O98" s="3"/>
      <c r="P98" s="116"/>
      <c r="Q98" s="3"/>
      <c r="R98" s="116"/>
      <c r="S98" s="3"/>
      <c r="T98" s="116"/>
      <c r="U98" s="3"/>
      <c r="V98" s="116"/>
      <c r="W98" s="3"/>
      <c r="X98" s="116"/>
      <c r="Y98" s="3"/>
      <c r="Z98" s="116"/>
    </row>
    <row r="99" spans="3:26" s="110" customFormat="1" x14ac:dyDescent="0.25">
      <c r="C99" s="3"/>
      <c r="G99" s="3"/>
      <c r="I99" s="3"/>
      <c r="K99" s="3"/>
      <c r="M99" s="3"/>
      <c r="O99" s="3"/>
      <c r="P99" s="117"/>
      <c r="Q99" s="3"/>
      <c r="R99" s="117"/>
      <c r="S99" s="3"/>
      <c r="T99" s="117"/>
      <c r="U99" s="3"/>
      <c r="V99" s="117"/>
      <c r="W99" s="3"/>
      <c r="X99" s="117"/>
      <c r="Y99" s="3"/>
      <c r="Z99" s="117"/>
    </row>
    <row r="100" spans="3:26" s="110" customFormat="1" x14ac:dyDescent="0.25">
      <c r="C100" s="3"/>
      <c r="G100" s="3"/>
      <c r="I100" s="3"/>
      <c r="K100" s="3"/>
      <c r="M100" s="3"/>
      <c r="O100" s="3"/>
      <c r="P100" s="116"/>
      <c r="Q100" s="3"/>
      <c r="R100" s="116"/>
      <c r="S100" s="3"/>
      <c r="T100" s="116"/>
      <c r="U100" s="3"/>
      <c r="V100" s="116"/>
      <c r="W100" s="3"/>
      <c r="X100" s="116"/>
      <c r="Y100" s="3"/>
      <c r="Z100" s="116"/>
    </row>
    <row r="101" spans="3:26" s="110" customFormat="1" x14ac:dyDescent="0.25">
      <c r="C101" s="3"/>
      <c r="G101" s="3"/>
      <c r="I101" s="3"/>
      <c r="K101" s="3"/>
      <c r="M101" s="3"/>
      <c r="O101" s="3"/>
      <c r="P101" s="117"/>
      <c r="Q101" s="3"/>
      <c r="R101" s="117"/>
      <c r="S101" s="3"/>
      <c r="T101" s="117"/>
      <c r="U101" s="3"/>
      <c r="V101" s="117"/>
      <c r="W101" s="3"/>
      <c r="X101" s="117"/>
      <c r="Y101" s="3"/>
      <c r="Z101" s="117"/>
    </row>
    <row r="102" spans="3:26" s="110" customFormat="1" x14ac:dyDescent="0.25">
      <c r="C102" s="3"/>
      <c r="G102" s="3"/>
      <c r="I102" s="3"/>
      <c r="K102" s="3"/>
      <c r="M102" s="3"/>
      <c r="O102" s="3"/>
      <c r="P102" s="116"/>
      <c r="Q102" s="3"/>
      <c r="R102" s="116"/>
      <c r="S102" s="3"/>
      <c r="T102" s="116"/>
      <c r="U102" s="3"/>
      <c r="V102" s="116"/>
      <c r="W102" s="3"/>
      <c r="X102" s="116"/>
      <c r="Y102" s="3"/>
      <c r="Z102" s="116"/>
    </row>
    <row r="103" spans="3:26" s="110" customFormat="1" x14ac:dyDescent="0.25">
      <c r="C103" s="3"/>
      <c r="G103" s="3"/>
      <c r="I103" s="3"/>
      <c r="K103" s="3"/>
      <c r="M103" s="3"/>
      <c r="O103" s="3"/>
      <c r="P103" s="116"/>
      <c r="Q103" s="3"/>
      <c r="R103" s="116"/>
      <c r="S103" s="3"/>
      <c r="T103" s="116"/>
      <c r="U103" s="3"/>
      <c r="V103" s="116"/>
      <c r="W103" s="3"/>
      <c r="X103" s="116"/>
      <c r="Y103" s="3"/>
      <c r="Z103" s="116"/>
    </row>
    <row r="104" spans="3:26" s="110" customFormat="1" x14ac:dyDescent="0.25">
      <c r="C104" s="3"/>
      <c r="G104" s="3"/>
      <c r="I104" s="3"/>
      <c r="K104" s="3"/>
      <c r="M104" s="3"/>
      <c r="O104" s="3"/>
      <c r="P104" s="116"/>
      <c r="Q104" s="3"/>
      <c r="R104" s="116"/>
      <c r="S104" s="3"/>
      <c r="T104" s="116"/>
      <c r="U104" s="3"/>
      <c r="V104" s="116"/>
      <c r="W104" s="3"/>
      <c r="X104" s="116"/>
      <c r="Y104" s="3"/>
      <c r="Z104" s="116"/>
    </row>
    <row r="105" spans="3:26" s="110" customFormat="1" x14ac:dyDescent="0.25">
      <c r="C105" s="3"/>
      <c r="G105" s="3"/>
      <c r="I105" s="3"/>
      <c r="K105" s="3"/>
      <c r="M105" s="3"/>
      <c r="O105" s="3"/>
      <c r="P105" s="113"/>
      <c r="Q105" s="3"/>
      <c r="R105" s="113"/>
      <c r="S105" s="3"/>
      <c r="T105" s="113"/>
      <c r="U105" s="3"/>
      <c r="V105" s="113"/>
      <c r="W105" s="3"/>
      <c r="X105" s="113"/>
      <c r="Y105" s="3"/>
      <c r="Z105" s="113"/>
    </row>
    <row r="106" spans="3:26" s="110" customFormat="1" x14ac:dyDescent="0.25">
      <c r="C106" s="3"/>
      <c r="G106" s="3"/>
      <c r="I106" s="3"/>
      <c r="K106" s="3"/>
      <c r="M106" s="3"/>
      <c r="O106" s="3"/>
      <c r="P106" s="113"/>
      <c r="Q106" s="3"/>
      <c r="R106" s="113"/>
      <c r="S106" s="3"/>
      <c r="T106" s="113"/>
      <c r="U106" s="3"/>
      <c r="V106" s="113"/>
      <c r="W106" s="3"/>
      <c r="X106" s="113"/>
      <c r="Y106" s="3"/>
      <c r="Z106" s="113"/>
    </row>
    <row r="107" spans="3:26" s="110" customFormat="1" x14ac:dyDescent="0.25">
      <c r="C107" s="3"/>
      <c r="G107" s="3"/>
      <c r="I107" s="3"/>
      <c r="K107" s="3"/>
      <c r="M107" s="3"/>
      <c r="O107" s="3"/>
      <c r="P107" s="113"/>
      <c r="Q107" s="3"/>
      <c r="R107" s="113"/>
      <c r="S107" s="3"/>
      <c r="T107" s="113"/>
      <c r="U107" s="3"/>
      <c r="V107" s="113"/>
      <c r="W107" s="3"/>
      <c r="X107" s="113"/>
      <c r="Y107" s="3"/>
      <c r="Z107" s="113"/>
    </row>
    <row r="108" spans="3:26" s="110" customFormat="1" x14ac:dyDescent="0.25">
      <c r="C108" s="3"/>
      <c r="G108" s="3"/>
      <c r="I108" s="3"/>
      <c r="K108" s="3"/>
      <c r="M108" s="3"/>
      <c r="O108" s="3"/>
      <c r="P108" s="113"/>
      <c r="Q108" s="3"/>
      <c r="R108" s="113"/>
      <c r="S108" s="3"/>
      <c r="T108" s="113"/>
      <c r="U108" s="3"/>
      <c r="V108" s="113"/>
      <c r="W108" s="3"/>
      <c r="X108" s="113"/>
      <c r="Y108" s="3"/>
      <c r="Z108" s="113"/>
    </row>
    <row r="109" spans="3:26" s="110" customFormat="1" x14ac:dyDescent="0.25">
      <c r="C109" s="3"/>
      <c r="G109" s="3"/>
      <c r="I109" s="3"/>
      <c r="K109" s="3"/>
      <c r="M109" s="3"/>
      <c r="O109" s="3"/>
      <c r="P109" s="114"/>
      <c r="Q109" s="3"/>
      <c r="R109" s="114"/>
      <c r="S109" s="3"/>
      <c r="T109" s="114"/>
      <c r="U109" s="3"/>
      <c r="V109" s="114"/>
      <c r="W109" s="3"/>
      <c r="X109" s="114"/>
      <c r="Y109" s="3"/>
      <c r="Z109" s="114"/>
    </row>
    <row r="110" spans="3:26" s="110" customFormat="1" x14ac:dyDescent="0.25">
      <c r="C110" s="3"/>
      <c r="G110" s="3"/>
      <c r="I110" s="3"/>
      <c r="K110" s="3"/>
      <c r="M110" s="3"/>
      <c r="O110" s="3"/>
      <c r="P110" s="115"/>
      <c r="Q110" s="3"/>
      <c r="R110" s="115"/>
      <c r="S110" s="3"/>
      <c r="T110" s="115"/>
      <c r="U110" s="3"/>
      <c r="V110" s="115"/>
      <c r="W110" s="3"/>
      <c r="X110" s="115"/>
      <c r="Y110" s="3"/>
      <c r="Z110" s="115"/>
    </row>
    <row r="111" spans="3:26" s="110" customFormat="1" x14ac:dyDescent="0.25">
      <c r="C111" s="3"/>
      <c r="G111" s="3"/>
      <c r="I111" s="3"/>
      <c r="K111" s="3"/>
      <c r="M111" s="3"/>
      <c r="O111" s="3"/>
      <c r="P111" s="116"/>
      <c r="Q111" s="3"/>
      <c r="R111" s="116"/>
      <c r="S111" s="3"/>
      <c r="T111" s="116"/>
      <c r="U111" s="3"/>
      <c r="V111" s="116"/>
      <c r="W111" s="3"/>
      <c r="X111" s="116"/>
      <c r="Y111" s="3"/>
      <c r="Z111" s="116"/>
    </row>
    <row r="112" spans="3:26" s="110" customFormat="1" x14ac:dyDescent="0.25">
      <c r="C112" s="3"/>
      <c r="G112" s="3"/>
      <c r="I112" s="3"/>
      <c r="K112" s="3"/>
      <c r="M112" s="3"/>
      <c r="O112" s="3"/>
      <c r="P112" s="116"/>
      <c r="Q112" s="3"/>
      <c r="R112" s="116"/>
      <c r="S112" s="3"/>
      <c r="T112" s="116"/>
      <c r="U112" s="3"/>
      <c r="V112" s="116"/>
      <c r="W112" s="3"/>
      <c r="X112" s="116"/>
      <c r="Y112" s="3"/>
      <c r="Z112" s="116"/>
    </row>
    <row r="113" spans="3:26" s="110" customFormat="1" x14ac:dyDescent="0.25">
      <c r="C113" s="3"/>
      <c r="G113" s="3"/>
      <c r="I113" s="3"/>
      <c r="K113" s="3"/>
      <c r="M113" s="3"/>
      <c r="O113" s="3"/>
      <c r="P113" s="117"/>
      <c r="Q113" s="3"/>
      <c r="R113" s="117"/>
      <c r="S113" s="3"/>
      <c r="T113" s="117"/>
      <c r="U113" s="3"/>
      <c r="V113" s="117"/>
      <c r="W113" s="3"/>
      <c r="X113" s="117"/>
      <c r="Y113" s="3"/>
      <c r="Z113" s="117"/>
    </row>
    <row r="114" spans="3:26" s="110" customFormat="1" x14ac:dyDescent="0.25">
      <c r="C114" s="3"/>
      <c r="G114" s="3"/>
      <c r="I114" s="3"/>
      <c r="K114" s="3"/>
      <c r="M114" s="3"/>
      <c r="O114" s="3"/>
      <c r="P114" s="116"/>
      <c r="Q114" s="3"/>
      <c r="R114" s="116"/>
      <c r="S114" s="3"/>
      <c r="T114" s="116"/>
      <c r="U114" s="3"/>
      <c r="V114" s="116"/>
      <c r="W114" s="3"/>
      <c r="X114" s="116"/>
      <c r="Y114" s="3"/>
      <c r="Z114" s="116"/>
    </row>
    <row r="115" spans="3:26" s="110" customFormat="1" x14ac:dyDescent="0.25">
      <c r="C115" s="3"/>
      <c r="G115" s="3"/>
      <c r="I115" s="3"/>
      <c r="K115" s="3"/>
      <c r="M115" s="3"/>
      <c r="O115" s="3"/>
      <c r="P115" s="116"/>
      <c r="Q115" s="3"/>
      <c r="R115" s="116"/>
      <c r="S115" s="3"/>
      <c r="T115" s="116"/>
      <c r="U115" s="3"/>
      <c r="V115" s="116"/>
      <c r="W115" s="3"/>
      <c r="X115" s="116"/>
      <c r="Y115" s="3"/>
      <c r="Z115" s="116"/>
    </row>
    <row r="116" spans="3:26" s="110" customFormat="1" x14ac:dyDescent="0.25">
      <c r="C116" s="3"/>
      <c r="G116" s="3"/>
      <c r="I116" s="3"/>
      <c r="K116" s="3"/>
      <c r="M116" s="3"/>
      <c r="O116" s="3"/>
      <c r="P116" s="117"/>
      <c r="Q116" s="3"/>
      <c r="R116" s="117"/>
      <c r="S116" s="3"/>
      <c r="T116" s="117"/>
      <c r="U116" s="3"/>
      <c r="V116" s="117"/>
      <c r="W116" s="3"/>
      <c r="X116" s="117"/>
      <c r="Y116" s="3"/>
      <c r="Z116" s="117"/>
    </row>
    <row r="117" spans="3:26" s="110" customFormat="1" x14ac:dyDescent="0.25">
      <c r="C117" s="3"/>
      <c r="G117" s="3"/>
      <c r="I117" s="3"/>
      <c r="K117" s="3"/>
      <c r="M117" s="3"/>
      <c r="O117" s="3"/>
      <c r="P117" s="116"/>
      <c r="Q117" s="3"/>
      <c r="R117" s="116"/>
      <c r="S117" s="3"/>
      <c r="T117" s="116"/>
      <c r="U117" s="3"/>
      <c r="V117" s="116"/>
      <c r="W117" s="3"/>
      <c r="X117" s="116"/>
      <c r="Y117" s="3"/>
      <c r="Z117" s="116"/>
    </row>
    <row r="118" spans="3:26" s="110" customFormat="1" x14ac:dyDescent="0.25">
      <c r="C118" s="3"/>
      <c r="G118" s="3"/>
      <c r="I118" s="3"/>
      <c r="K118" s="3"/>
      <c r="M118" s="3"/>
      <c r="O118" s="3"/>
      <c r="P118" s="117"/>
      <c r="Q118" s="3"/>
      <c r="R118" s="117"/>
      <c r="S118" s="3"/>
      <c r="T118" s="117"/>
      <c r="U118" s="3"/>
      <c r="V118" s="117"/>
      <c r="W118" s="3"/>
      <c r="X118" s="117"/>
      <c r="Y118" s="3"/>
      <c r="Z118" s="117"/>
    </row>
    <row r="119" spans="3:26" s="110" customFormat="1" x14ac:dyDescent="0.25">
      <c r="C119" s="3"/>
      <c r="G119" s="3"/>
      <c r="I119" s="3"/>
      <c r="K119" s="3"/>
      <c r="M119" s="3"/>
      <c r="O119" s="3"/>
      <c r="P119" s="116"/>
      <c r="Q119" s="3"/>
      <c r="R119" s="116"/>
      <c r="S119" s="3"/>
      <c r="T119" s="116"/>
      <c r="U119" s="3"/>
      <c r="V119" s="116"/>
      <c r="W119" s="3"/>
      <c r="X119" s="116"/>
      <c r="Y119" s="3"/>
      <c r="Z119" s="116"/>
    </row>
    <row r="120" spans="3:26" s="110" customFormat="1" x14ac:dyDescent="0.25">
      <c r="C120" s="3"/>
      <c r="G120" s="3"/>
      <c r="I120" s="3"/>
      <c r="K120" s="3"/>
      <c r="M120" s="3"/>
      <c r="O120" s="3"/>
      <c r="P120" s="116"/>
      <c r="Q120" s="3"/>
      <c r="R120" s="116"/>
      <c r="S120" s="3"/>
      <c r="T120" s="116"/>
      <c r="U120" s="3"/>
      <c r="V120" s="116"/>
      <c r="W120" s="3"/>
      <c r="X120" s="116"/>
      <c r="Y120" s="3"/>
      <c r="Z120" s="116"/>
    </row>
    <row r="121" spans="3:26" s="110" customFormat="1" x14ac:dyDescent="0.25">
      <c r="C121" s="3"/>
      <c r="G121" s="3"/>
      <c r="I121" s="3"/>
      <c r="K121" s="3"/>
      <c r="M121" s="3"/>
      <c r="O121" s="3"/>
      <c r="P121" s="116"/>
      <c r="Q121" s="3"/>
      <c r="R121" s="116"/>
      <c r="S121" s="3"/>
      <c r="T121" s="116"/>
      <c r="U121" s="3"/>
      <c r="V121" s="116"/>
      <c r="W121" s="3"/>
      <c r="X121" s="116"/>
      <c r="Y121" s="3"/>
      <c r="Z121" s="116"/>
    </row>
    <row r="122" spans="3:26" s="110" customFormat="1" x14ac:dyDescent="0.25">
      <c r="C122" s="3"/>
      <c r="G122" s="3"/>
      <c r="I122" s="3"/>
      <c r="K122" s="3"/>
      <c r="M122" s="3"/>
      <c r="O122" s="3"/>
      <c r="P122" s="113"/>
      <c r="Q122" s="3"/>
      <c r="R122" s="113"/>
      <c r="S122" s="3"/>
      <c r="T122" s="113"/>
      <c r="U122" s="3"/>
      <c r="V122" s="113"/>
      <c r="W122" s="3"/>
      <c r="X122" s="113"/>
      <c r="Y122" s="3"/>
      <c r="Z122" s="113"/>
    </row>
    <row r="123" spans="3:26" s="110" customFormat="1" x14ac:dyDescent="0.25">
      <c r="C123" s="3"/>
      <c r="G123" s="3"/>
      <c r="I123" s="3"/>
      <c r="K123" s="3"/>
      <c r="M123" s="3"/>
      <c r="O123" s="3"/>
      <c r="P123" s="113"/>
      <c r="Q123" s="3"/>
      <c r="R123" s="113"/>
      <c r="S123" s="3"/>
      <c r="T123" s="113"/>
      <c r="U123" s="3"/>
      <c r="V123" s="113"/>
      <c r="W123" s="3"/>
      <c r="X123" s="113"/>
      <c r="Y123" s="3"/>
      <c r="Z123" s="113"/>
    </row>
    <row r="124" spans="3:26" s="110" customFormat="1" x14ac:dyDescent="0.25">
      <c r="C124" s="3"/>
      <c r="G124" s="3"/>
      <c r="I124" s="3"/>
      <c r="K124" s="3"/>
      <c r="M124" s="3"/>
      <c r="O124" s="3"/>
      <c r="P124" s="113"/>
      <c r="Q124" s="3"/>
      <c r="R124" s="113"/>
      <c r="S124" s="3"/>
      <c r="T124" s="113"/>
      <c r="U124" s="3"/>
      <c r="V124" s="113"/>
      <c r="W124" s="3"/>
      <c r="X124" s="113"/>
      <c r="Y124" s="3"/>
      <c r="Z124" s="113"/>
    </row>
    <row r="125" spans="3:26" s="110" customFormat="1" x14ac:dyDescent="0.25">
      <c r="C125" s="3"/>
      <c r="G125" s="3"/>
      <c r="I125" s="3"/>
      <c r="K125" s="3"/>
      <c r="M125" s="3"/>
      <c r="O125" s="3"/>
      <c r="P125" s="113"/>
      <c r="Q125" s="3"/>
      <c r="R125" s="113"/>
      <c r="S125" s="3"/>
      <c r="T125" s="113"/>
      <c r="U125" s="3"/>
      <c r="V125" s="113"/>
      <c r="W125" s="3"/>
      <c r="X125" s="113"/>
      <c r="Y125" s="3"/>
      <c r="Z125" s="113"/>
    </row>
    <row r="126" spans="3:26" s="110" customFormat="1" x14ac:dyDescent="0.25">
      <c r="C126" s="3"/>
      <c r="G126" s="3"/>
      <c r="I126" s="3"/>
      <c r="K126" s="3"/>
      <c r="M126" s="3"/>
      <c r="O126" s="3"/>
      <c r="P126" s="114"/>
      <c r="Q126" s="3"/>
      <c r="R126" s="114"/>
      <c r="S126" s="3"/>
      <c r="T126" s="114"/>
      <c r="U126" s="3"/>
      <c r="V126" s="114"/>
      <c r="W126" s="3"/>
      <c r="X126" s="114"/>
      <c r="Y126" s="3"/>
      <c r="Z126" s="114"/>
    </row>
    <row r="127" spans="3:26" s="110" customFormat="1" x14ac:dyDescent="0.25">
      <c r="C127" s="3"/>
      <c r="G127" s="3"/>
      <c r="I127" s="3"/>
      <c r="K127" s="3"/>
      <c r="M127" s="3"/>
      <c r="O127" s="3"/>
      <c r="P127" s="115"/>
      <c r="Q127" s="3"/>
      <c r="R127" s="115"/>
      <c r="S127" s="3"/>
      <c r="T127" s="115"/>
      <c r="U127" s="3"/>
      <c r="V127" s="115"/>
      <c r="W127" s="3"/>
      <c r="X127" s="115"/>
      <c r="Y127" s="3"/>
      <c r="Z127" s="115"/>
    </row>
    <row r="128" spans="3:26" s="110" customFormat="1" x14ac:dyDescent="0.25">
      <c r="C128" s="3"/>
      <c r="G128" s="3"/>
      <c r="I128" s="3"/>
      <c r="K128" s="3"/>
      <c r="M128" s="3"/>
      <c r="O128" s="3"/>
      <c r="P128" s="116"/>
      <c r="Q128" s="3"/>
      <c r="R128" s="116"/>
      <c r="S128" s="3"/>
      <c r="T128" s="116"/>
      <c r="U128" s="3"/>
      <c r="V128" s="116"/>
      <c r="W128" s="3"/>
      <c r="X128" s="116"/>
      <c r="Y128" s="3"/>
      <c r="Z128" s="116"/>
    </row>
    <row r="129" spans="3:26" s="110" customFormat="1" x14ac:dyDescent="0.25">
      <c r="C129" s="3"/>
      <c r="G129" s="3"/>
      <c r="I129" s="3"/>
      <c r="K129" s="3"/>
      <c r="M129" s="3"/>
      <c r="O129" s="3"/>
      <c r="P129" s="116"/>
      <c r="Q129" s="3"/>
      <c r="R129" s="116"/>
      <c r="S129" s="3"/>
      <c r="T129" s="116"/>
      <c r="U129" s="3"/>
      <c r="V129" s="116"/>
      <c r="W129" s="3"/>
      <c r="X129" s="116"/>
      <c r="Y129" s="3"/>
      <c r="Z129" s="116"/>
    </row>
    <row r="130" spans="3:26" s="110" customFormat="1" x14ac:dyDescent="0.25">
      <c r="C130" s="3"/>
      <c r="G130" s="3"/>
      <c r="I130" s="3"/>
      <c r="K130" s="3"/>
      <c r="M130" s="3"/>
      <c r="O130" s="3"/>
      <c r="P130" s="117"/>
      <c r="Q130" s="3"/>
      <c r="R130" s="117"/>
      <c r="S130" s="3"/>
      <c r="T130" s="117"/>
      <c r="U130" s="3"/>
      <c r="V130" s="117"/>
      <c r="W130" s="3"/>
      <c r="X130" s="117"/>
      <c r="Y130" s="3"/>
      <c r="Z130" s="117"/>
    </row>
    <row r="131" spans="3:26" s="110" customFormat="1" x14ac:dyDescent="0.25">
      <c r="C131" s="3"/>
      <c r="G131" s="3"/>
      <c r="I131" s="3"/>
      <c r="K131" s="3"/>
      <c r="M131" s="3"/>
      <c r="O131" s="3"/>
      <c r="P131" s="116"/>
      <c r="Q131" s="3"/>
      <c r="R131" s="116"/>
      <c r="S131" s="3"/>
      <c r="T131" s="116"/>
      <c r="U131" s="3"/>
      <c r="V131" s="116"/>
      <c r="W131" s="3"/>
      <c r="X131" s="116"/>
      <c r="Y131" s="3"/>
      <c r="Z131" s="116"/>
    </row>
    <row r="132" spans="3:26" s="110" customFormat="1" x14ac:dyDescent="0.25">
      <c r="C132" s="3"/>
      <c r="G132" s="3"/>
      <c r="I132" s="3"/>
      <c r="K132" s="3"/>
      <c r="M132" s="3"/>
      <c r="O132" s="3"/>
      <c r="P132" s="116"/>
      <c r="Q132" s="3"/>
      <c r="R132" s="116"/>
      <c r="S132" s="3"/>
      <c r="T132" s="116"/>
      <c r="U132" s="3"/>
      <c r="V132" s="116"/>
      <c r="W132" s="3"/>
      <c r="X132" s="116"/>
      <c r="Y132" s="3"/>
      <c r="Z132" s="116"/>
    </row>
    <row r="133" spans="3:26" s="110" customFormat="1" x14ac:dyDescent="0.25">
      <c r="C133" s="3"/>
      <c r="G133" s="3"/>
      <c r="I133" s="3"/>
      <c r="K133" s="3"/>
      <c r="M133" s="3"/>
      <c r="O133" s="3"/>
      <c r="P133" s="117"/>
      <c r="Q133" s="3"/>
      <c r="R133" s="117"/>
      <c r="S133" s="3"/>
      <c r="T133" s="117"/>
      <c r="U133" s="3"/>
      <c r="V133" s="117"/>
      <c r="W133" s="3"/>
      <c r="X133" s="117"/>
      <c r="Y133" s="3"/>
      <c r="Z133" s="117"/>
    </row>
    <row r="134" spans="3:26" s="110" customFormat="1" x14ac:dyDescent="0.25">
      <c r="C134" s="3"/>
      <c r="G134" s="3"/>
      <c r="I134" s="3"/>
      <c r="K134" s="3"/>
      <c r="M134" s="3"/>
      <c r="O134" s="3"/>
      <c r="P134" s="116"/>
      <c r="Q134" s="3"/>
      <c r="R134" s="116"/>
      <c r="S134" s="3"/>
      <c r="T134" s="116"/>
      <c r="U134" s="3"/>
      <c r="V134" s="116"/>
      <c r="W134" s="3"/>
      <c r="X134" s="116"/>
      <c r="Y134" s="3"/>
      <c r="Z134" s="116"/>
    </row>
    <row r="135" spans="3:26" s="110" customFormat="1" x14ac:dyDescent="0.25">
      <c r="C135" s="3"/>
      <c r="G135" s="3"/>
      <c r="I135" s="3"/>
      <c r="K135" s="3"/>
      <c r="M135" s="3"/>
      <c r="O135" s="3"/>
      <c r="P135" s="117"/>
      <c r="Q135" s="3"/>
      <c r="R135" s="117"/>
      <c r="S135" s="3"/>
      <c r="T135" s="117"/>
      <c r="U135" s="3"/>
      <c r="V135" s="117"/>
      <c r="W135" s="3"/>
      <c r="X135" s="117"/>
      <c r="Y135" s="3"/>
      <c r="Z135" s="117"/>
    </row>
    <row r="136" spans="3:26" s="110" customFormat="1" x14ac:dyDescent="0.25">
      <c r="C136" s="3"/>
      <c r="G136" s="3"/>
      <c r="I136" s="3"/>
      <c r="K136" s="3"/>
      <c r="M136" s="3"/>
      <c r="O136" s="3"/>
      <c r="P136" s="116"/>
      <c r="Q136" s="3"/>
      <c r="R136" s="116"/>
      <c r="S136" s="3"/>
      <c r="T136" s="116"/>
      <c r="U136" s="3"/>
      <c r="V136" s="116"/>
      <c r="W136" s="3"/>
      <c r="X136" s="116"/>
      <c r="Y136" s="3"/>
      <c r="Z136" s="116"/>
    </row>
    <row r="137" spans="3:26" s="110" customFormat="1" x14ac:dyDescent="0.25">
      <c r="C137" s="3"/>
      <c r="G137" s="3"/>
      <c r="I137" s="3"/>
      <c r="K137" s="3"/>
      <c r="M137" s="3"/>
      <c r="O137" s="3"/>
      <c r="P137" s="116"/>
      <c r="Q137" s="3"/>
      <c r="R137" s="116"/>
      <c r="S137" s="3"/>
      <c r="T137" s="116"/>
      <c r="U137" s="3"/>
      <c r="V137" s="116"/>
      <c r="W137" s="3"/>
      <c r="X137" s="116"/>
      <c r="Y137" s="3"/>
      <c r="Z137" s="116"/>
    </row>
    <row r="138" spans="3:26" s="110" customFormat="1" x14ac:dyDescent="0.25">
      <c r="C138" s="3"/>
      <c r="G138" s="3"/>
      <c r="I138" s="3"/>
      <c r="K138" s="3"/>
      <c r="M138" s="3"/>
      <c r="O138" s="3"/>
      <c r="P138" s="116"/>
      <c r="Q138" s="3"/>
      <c r="R138" s="116"/>
      <c r="S138" s="3"/>
      <c r="T138" s="116"/>
      <c r="U138" s="3"/>
      <c r="V138" s="116"/>
      <c r="W138" s="3"/>
      <c r="X138" s="116"/>
      <c r="Y138" s="3"/>
      <c r="Z138" s="116"/>
    </row>
    <row r="139" spans="3:26" s="110" customFormat="1" x14ac:dyDescent="0.25">
      <c r="C139" s="3"/>
      <c r="G139" s="3"/>
      <c r="I139" s="3"/>
      <c r="K139" s="3"/>
      <c r="M139" s="3"/>
      <c r="O139" s="3"/>
      <c r="P139" s="113"/>
      <c r="Q139" s="3"/>
      <c r="R139" s="113"/>
      <c r="S139" s="3"/>
      <c r="T139" s="113"/>
      <c r="U139" s="3"/>
      <c r="V139" s="113"/>
      <c r="W139" s="3"/>
      <c r="X139" s="113"/>
      <c r="Y139" s="3"/>
      <c r="Z139" s="113"/>
    </row>
    <row r="140" spans="3:26" s="110" customFormat="1" x14ac:dyDescent="0.25">
      <c r="C140" s="3"/>
      <c r="G140" s="3"/>
      <c r="I140" s="3"/>
      <c r="K140" s="3"/>
      <c r="M140" s="3"/>
      <c r="O140" s="3"/>
      <c r="P140" s="113"/>
      <c r="Q140" s="3"/>
      <c r="R140" s="113"/>
      <c r="S140" s="3"/>
      <c r="T140" s="113"/>
      <c r="U140" s="3"/>
      <c r="V140" s="113"/>
      <c r="W140" s="3"/>
      <c r="X140" s="113"/>
      <c r="Y140" s="3"/>
      <c r="Z140" s="113"/>
    </row>
    <row r="141" spans="3:26" s="110" customFormat="1" x14ac:dyDescent="0.25">
      <c r="C141" s="3"/>
      <c r="G141" s="3"/>
      <c r="I141" s="3"/>
      <c r="K141" s="3"/>
      <c r="M141" s="3"/>
      <c r="O141" s="3"/>
      <c r="P141" s="113"/>
      <c r="Q141" s="3"/>
      <c r="R141" s="113"/>
      <c r="S141" s="3"/>
      <c r="T141" s="113"/>
      <c r="U141" s="3"/>
      <c r="V141" s="113"/>
      <c r="W141" s="3"/>
      <c r="X141" s="113"/>
      <c r="Y141" s="3"/>
      <c r="Z141" s="113"/>
    </row>
    <row r="142" spans="3:26" s="110" customFormat="1" x14ac:dyDescent="0.25">
      <c r="C142" s="3"/>
      <c r="G142" s="3"/>
      <c r="I142" s="3"/>
      <c r="K142" s="3"/>
      <c r="M142" s="3"/>
      <c r="O142" s="3"/>
      <c r="P142" s="113"/>
      <c r="Q142" s="3"/>
      <c r="R142" s="113"/>
      <c r="S142" s="3"/>
      <c r="T142" s="113"/>
      <c r="U142" s="3"/>
      <c r="V142" s="113"/>
      <c r="W142" s="3"/>
      <c r="X142" s="113"/>
      <c r="Y142" s="3"/>
      <c r="Z142" s="113"/>
    </row>
    <row r="143" spans="3:26" s="110" customFormat="1" x14ac:dyDescent="0.25">
      <c r="C143" s="3"/>
      <c r="G143" s="3"/>
      <c r="I143" s="3"/>
      <c r="K143" s="3"/>
      <c r="M143" s="3"/>
      <c r="O143" s="3"/>
      <c r="P143" s="114"/>
      <c r="Q143" s="3"/>
      <c r="R143" s="114"/>
      <c r="S143" s="3"/>
      <c r="T143" s="114"/>
      <c r="U143" s="3"/>
      <c r="V143" s="114"/>
      <c r="W143" s="3"/>
      <c r="X143" s="114"/>
      <c r="Y143" s="3"/>
      <c r="Z143" s="114"/>
    </row>
    <row r="144" spans="3:26" s="110" customFormat="1" x14ac:dyDescent="0.25">
      <c r="C144" s="3"/>
      <c r="G144" s="3"/>
      <c r="I144" s="3"/>
      <c r="K144" s="3"/>
      <c r="M144" s="3"/>
      <c r="O144" s="3"/>
      <c r="P144" s="115"/>
      <c r="Q144" s="3"/>
      <c r="R144" s="115"/>
      <c r="S144" s="3"/>
      <c r="T144" s="115"/>
      <c r="U144" s="3"/>
      <c r="V144" s="115"/>
      <c r="W144" s="3"/>
      <c r="X144" s="115"/>
      <c r="Y144" s="3"/>
      <c r="Z144" s="115"/>
    </row>
    <row r="145" spans="3:26" s="110" customFormat="1" x14ac:dyDescent="0.25">
      <c r="C145" s="3"/>
      <c r="G145" s="3"/>
      <c r="I145" s="3"/>
      <c r="K145" s="3"/>
      <c r="M145" s="3"/>
      <c r="O145" s="3"/>
      <c r="P145" s="116"/>
      <c r="Q145" s="3"/>
      <c r="R145" s="116"/>
      <c r="S145" s="3"/>
      <c r="T145" s="116"/>
      <c r="U145" s="3"/>
      <c r="V145" s="116"/>
      <c r="W145" s="3"/>
      <c r="X145" s="116"/>
      <c r="Y145" s="3"/>
      <c r="Z145" s="116"/>
    </row>
    <row r="146" spans="3:26" s="110" customFormat="1" x14ac:dyDescent="0.25">
      <c r="C146" s="3"/>
      <c r="G146" s="3"/>
      <c r="I146" s="3"/>
      <c r="K146" s="3"/>
      <c r="M146" s="3"/>
      <c r="O146" s="3"/>
      <c r="P146" s="116"/>
      <c r="Q146" s="3"/>
      <c r="R146" s="116"/>
      <c r="S146" s="3"/>
      <c r="T146" s="116"/>
      <c r="U146" s="3"/>
      <c r="V146" s="116"/>
      <c r="W146" s="3"/>
      <c r="X146" s="116"/>
      <c r="Y146" s="3"/>
      <c r="Z146" s="116"/>
    </row>
    <row r="147" spans="3:26" s="110" customFormat="1" x14ac:dyDescent="0.25">
      <c r="C147" s="3"/>
      <c r="G147" s="3"/>
      <c r="I147" s="3"/>
      <c r="K147" s="3"/>
      <c r="M147" s="3"/>
      <c r="O147" s="3"/>
      <c r="P147" s="117"/>
      <c r="Q147" s="3"/>
      <c r="R147" s="117"/>
      <c r="S147" s="3"/>
      <c r="T147" s="117"/>
      <c r="U147" s="3"/>
      <c r="V147" s="117"/>
      <c r="W147" s="3"/>
      <c r="X147" s="117"/>
      <c r="Y147" s="3"/>
      <c r="Z147" s="117"/>
    </row>
    <row r="148" spans="3:26" s="110" customFormat="1" x14ac:dyDescent="0.25">
      <c r="C148" s="3"/>
      <c r="G148" s="3"/>
      <c r="I148" s="3"/>
      <c r="K148" s="3"/>
      <c r="M148" s="3"/>
      <c r="O148" s="3"/>
      <c r="P148" s="116"/>
      <c r="Q148" s="3"/>
      <c r="R148" s="116"/>
      <c r="S148" s="3"/>
      <c r="T148" s="116"/>
      <c r="U148" s="3"/>
      <c r="V148" s="116"/>
      <c r="W148" s="3"/>
      <c r="X148" s="116"/>
      <c r="Y148" s="3"/>
      <c r="Z148" s="116"/>
    </row>
    <row r="149" spans="3:26" s="110" customFormat="1" x14ac:dyDescent="0.25">
      <c r="C149" s="3"/>
      <c r="G149" s="3"/>
      <c r="I149" s="3"/>
      <c r="K149" s="3"/>
      <c r="M149" s="3"/>
      <c r="O149" s="3"/>
      <c r="P149" s="116"/>
      <c r="Q149" s="3"/>
      <c r="R149" s="116"/>
      <c r="S149" s="3"/>
      <c r="T149" s="116"/>
      <c r="U149" s="3"/>
      <c r="V149" s="116"/>
      <c r="W149" s="3"/>
      <c r="X149" s="116"/>
      <c r="Y149" s="3"/>
      <c r="Z149" s="116"/>
    </row>
    <row r="150" spans="3:26" s="110" customFormat="1" x14ac:dyDescent="0.25">
      <c r="C150" s="3"/>
      <c r="G150" s="3"/>
      <c r="I150" s="3"/>
      <c r="K150" s="3"/>
      <c r="M150" s="3"/>
      <c r="O150" s="3"/>
      <c r="P150" s="117"/>
      <c r="Q150" s="3"/>
      <c r="R150" s="117"/>
      <c r="S150" s="3"/>
      <c r="T150" s="117"/>
      <c r="U150" s="3"/>
      <c r="V150" s="117"/>
      <c r="W150" s="3"/>
      <c r="X150" s="117"/>
      <c r="Y150" s="3"/>
      <c r="Z150" s="117"/>
    </row>
    <row r="151" spans="3:26" s="110" customFormat="1" x14ac:dyDescent="0.25">
      <c r="C151" s="3"/>
      <c r="G151" s="3"/>
      <c r="I151" s="3"/>
      <c r="K151" s="3"/>
      <c r="M151" s="3"/>
      <c r="O151" s="3"/>
      <c r="P151" s="116"/>
      <c r="Q151" s="3"/>
      <c r="R151" s="116"/>
      <c r="S151" s="3"/>
      <c r="T151" s="116"/>
      <c r="U151" s="3"/>
      <c r="V151" s="116"/>
      <c r="W151" s="3"/>
      <c r="X151" s="116"/>
      <c r="Y151" s="3"/>
      <c r="Z151" s="116"/>
    </row>
    <row r="152" spans="3:26" s="110" customFormat="1" x14ac:dyDescent="0.25">
      <c r="C152" s="3"/>
      <c r="G152" s="3"/>
      <c r="I152" s="3"/>
      <c r="K152" s="3"/>
      <c r="M152" s="3"/>
      <c r="O152" s="3"/>
      <c r="P152" s="117"/>
      <c r="Q152" s="3"/>
      <c r="R152" s="117"/>
      <c r="S152" s="3"/>
      <c r="T152" s="117"/>
      <c r="U152" s="3"/>
      <c r="V152" s="117"/>
      <c r="W152" s="3"/>
      <c r="X152" s="117"/>
      <c r="Y152" s="3"/>
      <c r="Z152" s="117"/>
    </row>
    <row r="153" spans="3:26" s="110" customFormat="1" x14ac:dyDescent="0.25">
      <c r="C153" s="3"/>
      <c r="G153" s="3"/>
      <c r="I153" s="3"/>
      <c r="K153" s="3"/>
      <c r="M153" s="3"/>
      <c r="O153" s="3"/>
      <c r="P153" s="116"/>
      <c r="Q153" s="3"/>
      <c r="R153" s="116"/>
      <c r="S153" s="3"/>
      <c r="T153" s="116"/>
      <c r="U153" s="3"/>
      <c r="V153" s="116"/>
      <c r="W153" s="3"/>
      <c r="X153" s="116"/>
      <c r="Y153" s="3"/>
      <c r="Z153" s="116"/>
    </row>
    <row r="154" spans="3:26" s="110" customFormat="1" x14ac:dyDescent="0.25">
      <c r="C154" s="3"/>
      <c r="G154" s="3"/>
      <c r="I154" s="3"/>
      <c r="K154" s="3"/>
      <c r="M154" s="3"/>
      <c r="O154" s="3"/>
      <c r="P154" s="116"/>
      <c r="Q154" s="3"/>
      <c r="R154" s="116"/>
      <c r="S154" s="3"/>
      <c r="T154" s="116"/>
      <c r="U154" s="3"/>
      <c r="V154" s="116"/>
      <c r="W154" s="3"/>
      <c r="X154" s="116"/>
      <c r="Y154" s="3"/>
      <c r="Z154" s="116"/>
    </row>
    <row r="155" spans="3:26" s="110" customFormat="1" x14ac:dyDescent="0.25">
      <c r="C155" s="3"/>
      <c r="G155" s="3"/>
      <c r="I155" s="3"/>
      <c r="K155" s="3"/>
      <c r="M155" s="3"/>
      <c r="O155" s="3"/>
      <c r="P155" s="116"/>
      <c r="Q155" s="3"/>
      <c r="R155" s="116"/>
      <c r="S155" s="3"/>
      <c r="T155" s="116"/>
      <c r="U155" s="3"/>
      <c r="V155" s="116"/>
      <c r="W155" s="3"/>
      <c r="X155" s="116"/>
      <c r="Y155" s="3"/>
      <c r="Z155" s="116"/>
    </row>
    <row r="156" spans="3:26" s="110" customFormat="1" x14ac:dyDescent="0.25">
      <c r="C156" s="3"/>
      <c r="G156" s="3"/>
      <c r="I156" s="3"/>
      <c r="K156" s="3"/>
      <c r="M156" s="3"/>
      <c r="O156" s="3"/>
      <c r="P156" s="113"/>
      <c r="Q156" s="3"/>
      <c r="R156" s="113"/>
      <c r="S156" s="3"/>
      <c r="T156" s="113"/>
      <c r="U156" s="3"/>
      <c r="V156" s="113"/>
      <c r="W156" s="3"/>
      <c r="X156" s="113"/>
      <c r="Y156" s="3"/>
      <c r="Z156" s="113"/>
    </row>
    <row r="157" spans="3:26" s="110" customFormat="1" x14ac:dyDescent="0.25">
      <c r="C157" s="3"/>
      <c r="G157" s="3"/>
      <c r="I157" s="3"/>
      <c r="K157" s="3"/>
      <c r="M157" s="3"/>
      <c r="O157" s="3"/>
      <c r="P157" s="113"/>
      <c r="Q157" s="3"/>
      <c r="R157" s="113"/>
      <c r="S157" s="3"/>
      <c r="T157" s="113"/>
      <c r="U157" s="3"/>
      <c r="V157" s="113"/>
      <c r="W157" s="3"/>
      <c r="X157" s="113"/>
      <c r="Y157" s="3"/>
      <c r="Z157" s="113"/>
    </row>
    <row r="158" spans="3:26" s="110" customFormat="1" x14ac:dyDescent="0.25">
      <c r="C158" s="3"/>
      <c r="G158" s="3"/>
      <c r="I158" s="3"/>
      <c r="K158" s="3"/>
      <c r="M158" s="3"/>
      <c r="O158" s="3"/>
      <c r="P158" s="113"/>
      <c r="Q158" s="3"/>
      <c r="R158" s="113"/>
      <c r="S158" s="3"/>
      <c r="T158" s="113"/>
      <c r="U158" s="3"/>
      <c r="V158" s="113"/>
      <c r="W158" s="3"/>
      <c r="X158" s="113"/>
      <c r="Y158" s="3"/>
      <c r="Z158" s="113"/>
    </row>
    <row r="159" spans="3:26" s="110" customFormat="1" x14ac:dyDescent="0.25">
      <c r="C159" s="3"/>
      <c r="G159" s="3"/>
      <c r="I159" s="3"/>
      <c r="K159" s="3"/>
      <c r="M159" s="3"/>
      <c r="O159" s="3"/>
      <c r="P159" s="113"/>
      <c r="Q159" s="3"/>
      <c r="R159" s="113"/>
      <c r="S159" s="3"/>
      <c r="T159" s="113"/>
      <c r="U159" s="3"/>
      <c r="V159" s="113"/>
      <c r="W159" s="3"/>
      <c r="X159" s="113"/>
      <c r="Y159" s="3"/>
      <c r="Z159" s="113"/>
    </row>
    <row r="160" spans="3:26" s="110" customFormat="1" x14ac:dyDescent="0.25">
      <c r="C160" s="3"/>
      <c r="G160" s="3"/>
      <c r="I160" s="3"/>
      <c r="K160" s="3"/>
      <c r="M160" s="3"/>
      <c r="O160" s="3"/>
      <c r="P160" s="114"/>
      <c r="Q160" s="3"/>
      <c r="R160" s="114"/>
      <c r="S160" s="3"/>
      <c r="T160" s="114"/>
      <c r="U160" s="3"/>
      <c r="V160" s="114"/>
      <c r="W160" s="3"/>
      <c r="X160" s="114"/>
      <c r="Y160" s="3"/>
      <c r="Z160" s="114"/>
    </row>
    <row r="161" spans="3:26" s="110" customFormat="1" x14ac:dyDescent="0.25">
      <c r="C161" s="3"/>
      <c r="G161" s="3"/>
      <c r="I161" s="3"/>
      <c r="K161" s="3"/>
      <c r="M161" s="3"/>
      <c r="O161" s="3"/>
      <c r="P161" s="115"/>
      <c r="Q161" s="3"/>
      <c r="R161" s="115"/>
      <c r="S161" s="3"/>
      <c r="T161" s="115"/>
      <c r="U161" s="3"/>
      <c r="V161" s="115"/>
      <c r="W161" s="3"/>
      <c r="X161" s="115"/>
      <c r="Y161" s="3"/>
      <c r="Z161" s="115"/>
    </row>
    <row r="162" spans="3:26" s="110" customFormat="1" x14ac:dyDescent="0.25">
      <c r="C162" s="3"/>
      <c r="G162" s="3"/>
      <c r="I162" s="3"/>
      <c r="K162" s="3"/>
      <c r="M162" s="3"/>
      <c r="O162" s="3"/>
      <c r="P162" s="116"/>
      <c r="Q162" s="3"/>
      <c r="R162" s="116"/>
      <c r="S162" s="3"/>
      <c r="T162" s="116"/>
      <c r="U162" s="3"/>
      <c r="V162" s="116"/>
      <c r="W162" s="3"/>
      <c r="X162" s="116"/>
      <c r="Y162" s="3"/>
      <c r="Z162" s="116"/>
    </row>
    <row r="163" spans="3:26" s="110" customFormat="1" x14ac:dyDescent="0.25">
      <c r="C163" s="3"/>
      <c r="G163" s="3"/>
      <c r="I163" s="3"/>
      <c r="K163" s="3"/>
      <c r="M163" s="3"/>
      <c r="O163" s="3"/>
      <c r="P163" s="116"/>
      <c r="Q163" s="3"/>
      <c r="R163" s="116"/>
      <c r="S163" s="3"/>
      <c r="T163" s="116"/>
      <c r="U163" s="3"/>
      <c r="V163" s="116"/>
      <c r="W163" s="3"/>
      <c r="X163" s="116"/>
      <c r="Y163" s="3"/>
      <c r="Z163" s="116"/>
    </row>
    <row r="164" spans="3:26" s="110" customFormat="1" x14ac:dyDescent="0.25">
      <c r="C164" s="3"/>
      <c r="G164" s="3"/>
      <c r="I164" s="3"/>
      <c r="K164" s="3"/>
      <c r="M164" s="3"/>
      <c r="O164" s="3"/>
      <c r="P164" s="117"/>
      <c r="Q164" s="3"/>
      <c r="R164" s="117"/>
      <c r="S164" s="3"/>
      <c r="T164" s="117"/>
      <c r="U164" s="3"/>
      <c r="V164" s="117"/>
      <c r="W164" s="3"/>
      <c r="X164" s="117"/>
      <c r="Y164" s="3"/>
      <c r="Z164" s="117"/>
    </row>
    <row r="165" spans="3:26" s="110" customFormat="1" x14ac:dyDescent="0.25">
      <c r="C165" s="3"/>
      <c r="G165" s="3"/>
      <c r="I165" s="3"/>
      <c r="K165" s="3"/>
      <c r="M165" s="3"/>
      <c r="O165" s="3"/>
      <c r="P165" s="116"/>
      <c r="Q165" s="3"/>
      <c r="R165" s="116"/>
      <c r="S165" s="3"/>
      <c r="T165" s="116"/>
      <c r="U165" s="3"/>
      <c r="V165" s="116"/>
      <c r="W165" s="3"/>
      <c r="X165" s="116"/>
      <c r="Y165" s="3"/>
      <c r="Z165" s="116"/>
    </row>
    <row r="166" spans="3:26" s="110" customFormat="1" x14ac:dyDescent="0.25">
      <c r="C166" s="3"/>
      <c r="G166" s="3"/>
      <c r="I166" s="3"/>
      <c r="K166" s="3"/>
      <c r="M166" s="3"/>
      <c r="O166" s="3"/>
      <c r="P166" s="116"/>
      <c r="Q166" s="3"/>
      <c r="R166" s="116"/>
      <c r="S166" s="3"/>
      <c r="T166" s="116"/>
      <c r="U166" s="3"/>
      <c r="V166" s="116"/>
      <c r="W166" s="3"/>
      <c r="X166" s="116"/>
      <c r="Y166" s="3"/>
      <c r="Z166" s="116"/>
    </row>
    <row r="167" spans="3:26" s="110" customFormat="1" x14ac:dyDescent="0.25">
      <c r="C167" s="3"/>
      <c r="G167" s="3"/>
      <c r="I167" s="3"/>
      <c r="K167" s="3"/>
      <c r="M167" s="3"/>
      <c r="O167" s="3"/>
      <c r="P167" s="117"/>
      <c r="Q167" s="3"/>
      <c r="R167" s="117"/>
      <c r="S167" s="3"/>
      <c r="T167" s="117"/>
      <c r="U167" s="3"/>
      <c r="V167" s="117"/>
      <c r="W167" s="3"/>
      <c r="X167" s="117"/>
      <c r="Y167" s="3"/>
      <c r="Z167" s="117"/>
    </row>
    <row r="168" spans="3:26" s="110" customFormat="1" x14ac:dyDescent="0.25">
      <c r="C168" s="3"/>
      <c r="G168" s="3"/>
      <c r="I168" s="3"/>
      <c r="K168" s="3"/>
      <c r="M168" s="3"/>
      <c r="O168" s="3"/>
      <c r="P168" s="116"/>
      <c r="Q168" s="3"/>
      <c r="R168" s="116"/>
      <c r="S168" s="3"/>
      <c r="T168" s="116"/>
      <c r="U168" s="3"/>
      <c r="V168" s="116"/>
      <c r="W168" s="3"/>
      <c r="X168" s="116"/>
      <c r="Y168" s="3"/>
      <c r="Z168" s="116"/>
    </row>
    <row r="169" spans="3:26" s="110" customFormat="1" x14ac:dyDescent="0.25">
      <c r="C169" s="3"/>
      <c r="G169" s="3"/>
      <c r="I169" s="3"/>
      <c r="K169" s="3"/>
      <c r="M169" s="3"/>
      <c r="O169" s="3"/>
      <c r="P169" s="117"/>
      <c r="Q169" s="3"/>
      <c r="R169" s="117"/>
      <c r="S169" s="3"/>
      <c r="T169" s="117"/>
      <c r="U169" s="3"/>
      <c r="V169" s="117"/>
      <c r="W169" s="3"/>
      <c r="X169" s="117"/>
      <c r="Y169" s="3"/>
      <c r="Z169" s="117"/>
    </row>
    <row r="170" spans="3:26" s="110" customFormat="1" x14ac:dyDescent="0.25">
      <c r="C170" s="3"/>
      <c r="G170" s="3"/>
      <c r="I170" s="3"/>
      <c r="K170" s="3"/>
      <c r="M170" s="3"/>
      <c r="O170" s="3"/>
      <c r="P170" s="116"/>
      <c r="Q170" s="3"/>
      <c r="R170" s="116"/>
      <c r="S170" s="3"/>
      <c r="T170" s="116"/>
      <c r="U170" s="3"/>
      <c r="V170" s="116"/>
      <c r="W170" s="3"/>
      <c r="X170" s="116"/>
      <c r="Y170" s="3"/>
      <c r="Z170" s="116"/>
    </row>
    <row r="171" spans="3:26" s="110" customFormat="1" x14ac:dyDescent="0.25">
      <c r="C171" s="3"/>
      <c r="G171" s="3"/>
      <c r="I171" s="3"/>
      <c r="K171" s="3"/>
      <c r="M171" s="3"/>
      <c r="O171" s="3"/>
      <c r="P171" s="116"/>
      <c r="Q171" s="3"/>
      <c r="R171" s="116"/>
      <c r="S171" s="3"/>
      <c r="T171" s="116"/>
      <c r="U171" s="3"/>
      <c r="V171" s="116"/>
      <c r="W171" s="3"/>
      <c r="X171" s="116"/>
      <c r="Y171" s="3"/>
      <c r="Z171" s="116"/>
    </row>
    <row r="172" spans="3:26" s="110" customFormat="1" x14ac:dyDescent="0.25">
      <c r="C172" s="3"/>
      <c r="G172" s="3"/>
      <c r="I172" s="3"/>
      <c r="K172" s="3"/>
      <c r="M172" s="3"/>
      <c r="O172" s="3"/>
      <c r="P172" s="116"/>
      <c r="Q172" s="3"/>
      <c r="R172" s="116"/>
      <c r="S172" s="3"/>
      <c r="T172" s="116"/>
      <c r="U172" s="3"/>
      <c r="V172" s="116"/>
      <c r="W172" s="3"/>
      <c r="X172" s="116"/>
      <c r="Y172" s="3"/>
      <c r="Z172" s="116"/>
    </row>
    <row r="173" spans="3:26" s="110" customFormat="1" x14ac:dyDescent="0.25">
      <c r="C173" s="3"/>
      <c r="G173" s="3"/>
      <c r="I173" s="3"/>
      <c r="K173" s="3"/>
      <c r="M173" s="3"/>
      <c r="O173" s="3"/>
      <c r="P173" s="113"/>
      <c r="Q173" s="3"/>
      <c r="R173" s="113"/>
      <c r="S173" s="3"/>
      <c r="T173" s="113"/>
      <c r="U173" s="3"/>
      <c r="V173" s="113"/>
      <c r="W173" s="3"/>
      <c r="X173" s="113"/>
      <c r="Y173" s="3"/>
      <c r="Z173" s="113"/>
    </row>
    <row r="174" spans="3:26" s="110" customFormat="1" x14ac:dyDescent="0.25">
      <c r="C174" s="3"/>
      <c r="G174" s="3"/>
      <c r="I174" s="3"/>
      <c r="K174" s="3"/>
      <c r="M174" s="3"/>
      <c r="O174" s="3"/>
      <c r="P174" s="113"/>
      <c r="Q174" s="3"/>
      <c r="R174" s="113"/>
      <c r="S174" s="3"/>
      <c r="T174" s="113"/>
      <c r="U174" s="3"/>
      <c r="V174" s="113"/>
      <c r="W174" s="3"/>
      <c r="X174" s="113"/>
      <c r="Y174" s="3"/>
      <c r="Z174" s="113"/>
    </row>
    <row r="175" spans="3:26" s="110" customFormat="1" x14ac:dyDescent="0.25">
      <c r="C175" s="3"/>
      <c r="G175" s="3"/>
      <c r="I175" s="3"/>
      <c r="K175" s="3"/>
      <c r="M175" s="3"/>
      <c r="O175" s="3"/>
      <c r="P175" s="113"/>
      <c r="Q175" s="3"/>
      <c r="R175" s="113"/>
      <c r="S175" s="3"/>
      <c r="T175" s="113"/>
      <c r="U175" s="3"/>
      <c r="V175" s="113"/>
      <c r="W175" s="3"/>
      <c r="X175" s="113"/>
      <c r="Y175" s="3"/>
      <c r="Z175" s="113"/>
    </row>
    <row r="176" spans="3:26" s="110" customFormat="1" x14ac:dyDescent="0.25">
      <c r="C176" s="3"/>
      <c r="G176" s="3"/>
      <c r="I176" s="3"/>
      <c r="K176" s="3"/>
      <c r="M176" s="3"/>
      <c r="O176" s="3"/>
      <c r="P176" s="113"/>
      <c r="Q176" s="3"/>
      <c r="R176" s="113"/>
      <c r="S176" s="3"/>
      <c r="T176" s="113"/>
      <c r="U176" s="3"/>
      <c r="V176" s="113"/>
      <c r="W176" s="3"/>
      <c r="X176" s="113"/>
      <c r="Y176" s="3"/>
      <c r="Z176" s="113"/>
    </row>
    <row r="177" spans="3:26" s="110" customFormat="1" x14ac:dyDescent="0.25">
      <c r="C177" s="3"/>
      <c r="G177" s="3"/>
      <c r="I177" s="3"/>
      <c r="K177" s="3"/>
      <c r="M177" s="3"/>
      <c r="O177" s="3"/>
      <c r="P177" s="114"/>
      <c r="Q177" s="3"/>
      <c r="R177" s="114"/>
      <c r="S177" s="3"/>
      <c r="T177" s="114"/>
      <c r="U177" s="3"/>
      <c r="V177" s="114"/>
      <c r="W177" s="3"/>
      <c r="X177" s="114"/>
      <c r="Y177" s="3"/>
      <c r="Z177" s="114"/>
    </row>
    <row r="178" spans="3:26" s="110" customFormat="1" x14ac:dyDescent="0.25">
      <c r="C178" s="3"/>
      <c r="G178" s="3"/>
      <c r="I178" s="3"/>
      <c r="K178" s="3"/>
      <c r="M178" s="3"/>
      <c r="O178" s="3"/>
      <c r="P178" s="115"/>
      <c r="Q178" s="3"/>
      <c r="R178" s="115"/>
      <c r="S178" s="3"/>
      <c r="T178" s="115"/>
      <c r="U178" s="3"/>
      <c r="V178" s="115"/>
      <c r="W178" s="3"/>
      <c r="X178" s="115"/>
      <c r="Y178" s="3"/>
      <c r="Z178" s="115"/>
    </row>
    <row r="179" spans="3:26" s="110" customFormat="1" x14ac:dyDescent="0.25">
      <c r="C179" s="3"/>
      <c r="G179" s="3"/>
      <c r="I179" s="3"/>
      <c r="K179" s="3"/>
      <c r="M179" s="3"/>
      <c r="O179" s="3"/>
      <c r="P179" s="116"/>
      <c r="Q179" s="3"/>
      <c r="R179" s="116"/>
      <c r="S179" s="3"/>
      <c r="T179" s="116"/>
      <c r="U179" s="3"/>
      <c r="V179" s="116"/>
      <c r="W179" s="3"/>
      <c r="X179" s="116"/>
      <c r="Y179" s="3"/>
      <c r="Z179" s="116"/>
    </row>
    <row r="180" spans="3:26" s="110" customFormat="1" x14ac:dyDescent="0.25">
      <c r="C180" s="3"/>
      <c r="G180" s="3"/>
      <c r="I180" s="3"/>
      <c r="K180" s="3"/>
      <c r="M180" s="3"/>
      <c r="O180" s="3"/>
      <c r="P180" s="116"/>
      <c r="Q180" s="3"/>
      <c r="R180" s="116"/>
      <c r="S180" s="3"/>
      <c r="T180" s="116"/>
      <c r="U180" s="3"/>
      <c r="V180" s="116"/>
      <c r="W180" s="3"/>
      <c r="X180" s="116"/>
      <c r="Y180" s="3"/>
      <c r="Z180" s="116"/>
    </row>
    <row r="181" spans="3:26" s="110" customFormat="1" x14ac:dyDescent="0.25">
      <c r="C181" s="3"/>
      <c r="G181" s="3"/>
      <c r="I181" s="3"/>
      <c r="K181" s="3"/>
      <c r="M181" s="3"/>
      <c r="O181" s="3"/>
      <c r="P181" s="117"/>
      <c r="Q181" s="3"/>
      <c r="R181" s="117"/>
      <c r="S181" s="3"/>
      <c r="T181" s="117"/>
      <c r="U181" s="3"/>
      <c r="V181" s="117"/>
      <c r="W181" s="3"/>
      <c r="X181" s="117"/>
      <c r="Y181" s="3"/>
      <c r="Z181" s="117"/>
    </row>
    <row r="182" spans="3:26" s="110" customFormat="1" x14ac:dyDescent="0.25">
      <c r="C182" s="3"/>
      <c r="G182" s="3"/>
      <c r="I182" s="3"/>
      <c r="K182" s="3"/>
      <c r="M182" s="3"/>
      <c r="O182" s="3"/>
      <c r="P182" s="116"/>
      <c r="Q182" s="3"/>
      <c r="R182" s="116"/>
      <c r="S182" s="3"/>
      <c r="T182" s="116"/>
      <c r="U182" s="3"/>
      <c r="V182" s="116"/>
      <c r="W182" s="3"/>
      <c r="X182" s="116"/>
      <c r="Y182" s="3"/>
      <c r="Z182" s="116"/>
    </row>
    <row r="183" spans="3:26" s="110" customFormat="1" x14ac:dyDescent="0.25">
      <c r="C183" s="3"/>
      <c r="G183" s="3"/>
      <c r="I183" s="3"/>
      <c r="K183" s="3"/>
      <c r="M183" s="3"/>
      <c r="O183" s="3"/>
      <c r="P183" s="116"/>
      <c r="Q183" s="3"/>
      <c r="R183" s="116"/>
      <c r="S183" s="3"/>
      <c r="T183" s="116"/>
      <c r="U183" s="3"/>
      <c r="V183" s="116"/>
      <c r="W183" s="3"/>
      <c r="X183" s="116"/>
      <c r="Y183" s="3"/>
      <c r="Z183" s="116"/>
    </row>
    <row r="184" spans="3:26" s="110" customFormat="1" x14ac:dyDescent="0.25">
      <c r="C184" s="3"/>
      <c r="G184" s="3"/>
      <c r="I184" s="3"/>
      <c r="K184" s="3"/>
      <c r="M184" s="3"/>
      <c r="O184" s="3"/>
      <c r="P184" s="117"/>
      <c r="Q184" s="3"/>
      <c r="R184" s="117"/>
      <c r="S184" s="3"/>
      <c r="T184" s="117"/>
      <c r="U184" s="3"/>
      <c r="V184" s="117"/>
      <c r="W184" s="3"/>
      <c r="X184" s="117"/>
      <c r="Y184" s="3"/>
      <c r="Z184" s="117"/>
    </row>
    <row r="185" spans="3:26" s="110" customFormat="1" x14ac:dyDescent="0.25">
      <c r="C185" s="3"/>
      <c r="G185" s="3"/>
      <c r="I185" s="3"/>
      <c r="K185" s="3"/>
      <c r="M185" s="3"/>
      <c r="O185" s="3"/>
      <c r="P185" s="116"/>
      <c r="Q185" s="3"/>
      <c r="R185" s="116"/>
      <c r="S185" s="3"/>
      <c r="T185" s="116"/>
      <c r="U185" s="3"/>
      <c r="V185" s="116"/>
      <c r="W185" s="3"/>
      <c r="X185" s="116"/>
      <c r="Y185" s="3"/>
      <c r="Z185" s="116"/>
    </row>
    <row r="186" spans="3:26" s="110" customFormat="1" x14ac:dyDescent="0.25">
      <c r="C186" s="3"/>
      <c r="G186" s="3"/>
      <c r="I186" s="3"/>
      <c r="K186" s="3"/>
      <c r="M186" s="3"/>
      <c r="O186" s="3"/>
      <c r="P186" s="117"/>
      <c r="Q186" s="3"/>
      <c r="R186" s="117"/>
      <c r="S186" s="3"/>
      <c r="T186" s="117"/>
      <c r="U186" s="3"/>
      <c r="V186" s="117"/>
      <c r="W186" s="3"/>
      <c r="X186" s="117"/>
      <c r="Y186" s="3"/>
      <c r="Z186" s="117"/>
    </row>
    <row r="187" spans="3:26" s="110" customFormat="1" x14ac:dyDescent="0.25">
      <c r="C187" s="3"/>
      <c r="G187" s="3"/>
      <c r="I187" s="3"/>
      <c r="K187" s="3"/>
      <c r="M187" s="3"/>
      <c r="O187" s="3"/>
      <c r="P187" s="116"/>
      <c r="Q187" s="3"/>
      <c r="R187" s="116"/>
      <c r="S187" s="3"/>
      <c r="T187" s="116"/>
      <c r="U187" s="3"/>
      <c r="V187" s="116"/>
      <c r="W187" s="3"/>
      <c r="X187" s="116"/>
      <c r="Y187" s="3"/>
      <c r="Z187" s="116"/>
    </row>
    <row r="188" spans="3:26" s="110" customFormat="1" x14ac:dyDescent="0.25">
      <c r="C188" s="3"/>
      <c r="G188" s="3"/>
      <c r="I188" s="3"/>
      <c r="K188" s="3"/>
      <c r="M188" s="3"/>
      <c r="O188" s="3"/>
      <c r="P188" s="116"/>
      <c r="Q188" s="3"/>
      <c r="R188" s="116"/>
      <c r="S188" s="3"/>
      <c r="T188" s="116"/>
      <c r="U188" s="3"/>
      <c r="V188" s="116"/>
      <c r="W188" s="3"/>
      <c r="X188" s="116"/>
      <c r="Y188" s="3"/>
      <c r="Z188" s="116"/>
    </row>
    <row r="189" spans="3:26" s="110" customFormat="1" x14ac:dyDescent="0.25">
      <c r="C189" s="3"/>
      <c r="G189" s="3"/>
      <c r="I189" s="3"/>
      <c r="K189" s="3"/>
      <c r="M189" s="3"/>
      <c r="O189" s="3"/>
      <c r="P189" s="116"/>
      <c r="Q189" s="3"/>
      <c r="R189" s="116"/>
      <c r="S189" s="3"/>
      <c r="T189" s="116"/>
      <c r="U189" s="3"/>
      <c r="V189" s="116"/>
      <c r="W189" s="3"/>
      <c r="X189" s="116"/>
      <c r="Y189" s="3"/>
      <c r="Z189" s="116"/>
    </row>
    <row r="190" spans="3:26" s="110" customFormat="1" x14ac:dyDescent="0.25">
      <c r="C190" s="3"/>
      <c r="G190" s="3"/>
      <c r="I190" s="3"/>
      <c r="K190" s="3"/>
      <c r="M190" s="3"/>
      <c r="O190" s="3"/>
      <c r="P190" s="113"/>
      <c r="Q190" s="3"/>
      <c r="R190" s="113"/>
      <c r="S190" s="3"/>
      <c r="T190" s="113"/>
      <c r="U190" s="3"/>
      <c r="V190" s="113"/>
      <c r="W190" s="3"/>
      <c r="X190" s="113"/>
      <c r="Y190" s="3"/>
      <c r="Z190" s="113"/>
    </row>
    <row r="191" spans="3:26" s="110" customFormat="1" x14ac:dyDescent="0.25">
      <c r="C191" s="3"/>
      <c r="G191" s="3"/>
      <c r="I191" s="3"/>
      <c r="K191" s="3"/>
      <c r="M191" s="3"/>
      <c r="O191" s="3"/>
      <c r="P191" s="113"/>
      <c r="Q191" s="3"/>
      <c r="R191" s="113"/>
      <c r="S191" s="3"/>
      <c r="T191" s="113"/>
      <c r="U191" s="3"/>
      <c r="V191" s="113"/>
      <c r="W191" s="3"/>
      <c r="X191" s="113"/>
      <c r="Y191" s="3"/>
      <c r="Z191" s="113"/>
    </row>
    <row r="192" spans="3:26" s="110" customFormat="1" x14ac:dyDescent="0.25">
      <c r="C192" s="3"/>
      <c r="G192" s="3"/>
      <c r="I192" s="3"/>
      <c r="K192" s="3"/>
      <c r="M192" s="3"/>
      <c r="O192" s="3"/>
      <c r="P192" s="113"/>
      <c r="Q192" s="3"/>
      <c r="R192" s="113"/>
      <c r="S192" s="3"/>
      <c r="T192" s="113"/>
      <c r="U192" s="3"/>
      <c r="V192" s="113"/>
      <c r="W192" s="3"/>
      <c r="X192" s="113"/>
      <c r="Y192" s="3"/>
      <c r="Z192" s="113"/>
    </row>
    <row r="193" spans="3:26" s="110" customFormat="1" x14ac:dyDescent="0.25">
      <c r="C193" s="3"/>
      <c r="G193" s="3"/>
      <c r="I193" s="3"/>
      <c r="K193" s="3"/>
      <c r="M193" s="3"/>
      <c r="O193" s="3"/>
      <c r="P193" s="113"/>
      <c r="Q193" s="3"/>
      <c r="R193" s="113"/>
      <c r="S193" s="3"/>
      <c r="T193" s="113"/>
      <c r="U193" s="3"/>
      <c r="V193" s="113"/>
      <c r="W193" s="3"/>
      <c r="X193" s="113"/>
      <c r="Y193" s="3"/>
      <c r="Z193" s="113"/>
    </row>
    <row r="194" spans="3:26" s="110" customFormat="1" x14ac:dyDescent="0.25">
      <c r="C194" s="3"/>
      <c r="G194" s="3"/>
      <c r="I194" s="3"/>
      <c r="K194" s="3"/>
      <c r="M194" s="3"/>
      <c r="O194" s="3"/>
      <c r="P194" s="114"/>
      <c r="Q194" s="3"/>
      <c r="R194" s="114"/>
      <c r="S194" s="3"/>
      <c r="T194" s="114"/>
      <c r="U194" s="3"/>
      <c r="V194" s="114"/>
      <c r="W194" s="3"/>
      <c r="X194" s="114"/>
      <c r="Y194" s="3"/>
      <c r="Z194" s="114"/>
    </row>
    <row r="195" spans="3:26" s="110" customFormat="1" x14ac:dyDescent="0.25">
      <c r="C195" s="3"/>
      <c r="G195" s="3"/>
      <c r="I195" s="3"/>
      <c r="K195" s="3"/>
      <c r="M195" s="3"/>
      <c r="O195" s="3"/>
      <c r="P195" s="115"/>
      <c r="Q195" s="3"/>
      <c r="R195" s="115"/>
      <c r="S195" s="3"/>
      <c r="T195" s="115"/>
      <c r="U195" s="3"/>
      <c r="V195" s="115"/>
      <c r="W195" s="3"/>
      <c r="X195" s="115"/>
      <c r="Y195" s="3"/>
      <c r="Z195" s="115"/>
    </row>
    <row r="196" spans="3:26" s="110" customFormat="1" x14ac:dyDescent="0.25">
      <c r="C196" s="3"/>
      <c r="G196" s="3"/>
      <c r="I196" s="3"/>
      <c r="K196" s="3"/>
      <c r="M196" s="3"/>
      <c r="O196" s="3"/>
      <c r="P196" s="116"/>
      <c r="Q196" s="3"/>
      <c r="R196" s="116"/>
      <c r="S196" s="3"/>
      <c r="T196" s="116"/>
      <c r="U196" s="3"/>
      <c r="V196" s="116"/>
      <c r="W196" s="3"/>
      <c r="X196" s="116"/>
      <c r="Y196" s="3"/>
      <c r="Z196" s="116"/>
    </row>
    <row r="197" spans="3:26" s="110" customFormat="1" x14ac:dyDescent="0.25">
      <c r="C197" s="3"/>
      <c r="G197" s="3"/>
      <c r="I197" s="3"/>
      <c r="K197" s="3"/>
      <c r="M197" s="3"/>
      <c r="O197" s="3"/>
      <c r="P197" s="116"/>
      <c r="Q197" s="3"/>
      <c r="R197" s="116"/>
      <c r="S197" s="3"/>
      <c r="T197" s="116"/>
      <c r="U197" s="3"/>
      <c r="V197" s="116"/>
      <c r="W197" s="3"/>
      <c r="X197" s="116"/>
      <c r="Y197" s="3"/>
      <c r="Z197" s="116"/>
    </row>
    <row r="198" spans="3:26" s="110" customFormat="1" x14ac:dyDescent="0.25">
      <c r="C198" s="3"/>
      <c r="G198" s="3"/>
      <c r="I198" s="3"/>
      <c r="K198" s="3"/>
      <c r="M198" s="3"/>
      <c r="O198" s="3"/>
      <c r="P198" s="117"/>
      <c r="Q198" s="3"/>
      <c r="R198" s="117"/>
      <c r="S198" s="3"/>
      <c r="T198" s="117"/>
      <c r="U198" s="3"/>
      <c r="V198" s="117"/>
      <c r="W198" s="3"/>
      <c r="X198" s="117"/>
      <c r="Y198" s="3"/>
      <c r="Z198" s="117"/>
    </row>
    <row r="199" spans="3:26" s="110" customFormat="1" x14ac:dyDescent="0.25">
      <c r="C199" s="3"/>
      <c r="G199" s="3"/>
      <c r="I199" s="3"/>
      <c r="K199" s="3"/>
      <c r="M199" s="3"/>
      <c r="O199" s="3"/>
      <c r="P199" s="116"/>
      <c r="Q199" s="3"/>
      <c r="R199" s="116"/>
      <c r="S199" s="3"/>
      <c r="T199" s="116"/>
      <c r="U199" s="3"/>
      <c r="V199" s="116"/>
      <c r="W199" s="3"/>
      <c r="X199" s="116"/>
      <c r="Y199" s="3"/>
      <c r="Z199" s="116"/>
    </row>
    <row r="200" spans="3:26" s="110" customFormat="1" x14ac:dyDescent="0.25">
      <c r="C200" s="3"/>
      <c r="G200" s="3"/>
      <c r="I200" s="3"/>
      <c r="K200" s="3"/>
      <c r="M200" s="3"/>
      <c r="O200" s="3"/>
      <c r="P200" s="116"/>
      <c r="Q200" s="3"/>
      <c r="R200" s="116"/>
      <c r="S200" s="3"/>
      <c r="T200" s="116"/>
      <c r="U200" s="3"/>
      <c r="V200" s="116"/>
      <c r="W200" s="3"/>
      <c r="X200" s="116"/>
      <c r="Y200" s="3"/>
      <c r="Z200" s="116"/>
    </row>
    <row r="201" spans="3:26" s="110" customFormat="1" x14ac:dyDescent="0.25">
      <c r="C201" s="3"/>
      <c r="G201" s="3"/>
      <c r="I201" s="3"/>
      <c r="K201" s="3"/>
      <c r="M201" s="3"/>
      <c r="O201" s="3"/>
      <c r="P201" s="117"/>
      <c r="Q201" s="3"/>
      <c r="R201" s="117"/>
      <c r="S201" s="3"/>
      <c r="T201" s="117"/>
      <c r="U201" s="3"/>
      <c r="V201" s="117"/>
      <c r="W201" s="3"/>
      <c r="X201" s="117"/>
      <c r="Y201" s="3"/>
      <c r="Z201" s="117"/>
    </row>
    <row r="202" spans="3:26" s="110" customFormat="1" x14ac:dyDescent="0.25">
      <c r="C202" s="3"/>
      <c r="G202" s="3"/>
      <c r="I202" s="3"/>
      <c r="K202" s="3"/>
      <c r="M202" s="3"/>
      <c r="O202" s="3"/>
      <c r="P202" s="116"/>
      <c r="Q202" s="3"/>
      <c r="R202" s="116"/>
      <c r="S202" s="3"/>
      <c r="T202" s="116"/>
      <c r="U202" s="3"/>
      <c r="V202" s="116"/>
      <c r="W202" s="3"/>
      <c r="X202" s="116"/>
      <c r="Y202" s="3"/>
      <c r="Z202" s="116"/>
    </row>
    <row r="203" spans="3:26" s="110" customFormat="1" x14ac:dyDescent="0.25">
      <c r="C203" s="3"/>
      <c r="G203" s="3"/>
      <c r="I203" s="3"/>
      <c r="K203" s="3"/>
      <c r="M203" s="3"/>
      <c r="O203" s="3"/>
      <c r="P203" s="117"/>
      <c r="Q203" s="3"/>
      <c r="R203" s="117"/>
      <c r="S203" s="3"/>
      <c r="T203" s="117"/>
      <c r="U203" s="3"/>
      <c r="V203" s="117"/>
      <c r="W203" s="3"/>
      <c r="X203" s="117"/>
      <c r="Y203" s="3"/>
      <c r="Z203" s="117"/>
    </row>
    <row r="204" spans="3:26" s="110" customFormat="1" x14ac:dyDescent="0.25">
      <c r="C204" s="3"/>
      <c r="G204" s="3"/>
      <c r="I204" s="3"/>
      <c r="K204" s="3"/>
      <c r="M204" s="3"/>
      <c r="O204" s="3"/>
      <c r="P204" s="116"/>
      <c r="Q204" s="3"/>
      <c r="R204" s="116"/>
      <c r="S204" s="3"/>
      <c r="T204" s="116"/>
      <c r="U204" s="3"/>
      <c r="V204" s="116"/>
      <c r="W204" s="3"/>
      <c r="X204" s="116"/>
      <c r="Y204" s="3"/>
      <c r="Z204" s="116"/>
    </row>
    <row r="205" spans="3:26" s="110" customFormat="1" x14ac:dyDescent="0.25">
      <c r="C205" s="3"/>
      <c r="G205" s="3"/>
      <c r="I205" s="3"/>
      <c r="K205" s="3"/>
      <c r="M205" s="3"/>
      <c r="O205" s="3"/>
      <c r="P205" s="116"/>
      <c r="Q205" s="3"/>
      <c r="R205" s="116"/>
      <c r="S205" s="3"/>
      <c r="T205" s="116"/>
      <c r="U205" s="3"/>
      <c r="V205" s="116"/>
      <c r="W205" s="3"/>
      <c r="X205" s="116"/>
      <c r="Y205" s="3"/>
      <c r="Z205" s="116"/>
    </row>
    <row r="206" spans="3:26" s="110" customFormat="1" x14ac:dyDescent="0.25">
      <c r="C206" s="3"/>
      <c r="G206" s="3"/>
      <c r="I206" s="3"/>
      <c r="K206" s="3"/>
      <c r="M206" s="3"/>
      <c r="O206" s="3"/>
      <c r="P206" s="116"/>
      <c r="Q206" s="3"/>
      <c r="R206" s="116"/>
      <c r="S206" s="3"/>
      <c r="T206" s="116"/>
      <c r="U206" s="3"/>
      <c r="V206" s="116"/>
      <c r="W206" s="3"/>
      <c r="X206" s="116"/>
      <c r="Y206" s="3"/>
      <c r="Z206" s="116"/>
    </row>
    <row r="207" spans="3:26" s="110" customFormat="1" x14ac:dyDescent="0.25">
      <c r="C207" s="3"/>
      <c r="G207" s="3"/>
      <c r="I207" s="3"/>
      <c r="K207" s="3"/>
      <c r="M207" s="3"/>
      <c r="O207" s="3"/>
      <c r="P207" s="113"/>
      <c r="Q207" s="3"/>
      <c r="R207" s="113"/>
      <c r="S207" s="3"/>
      <c r="T207" s="113"/>
      <c r="U207" s="3"/>
      <c r="V207" s="113"/>
      <c r="W207" s="3"/>
      <c r="X207" s="113"/>
      <c r="Y207" s="3"/>
      <c r="Z207" s="113"/>
    </row>
    <row r="208" spans="3:26" s="110" customFormat="1" x14ac:dyDescent="0.25">
      <c r="C208" s="3"/>
      <c r="G208" s="3"/>
      <c r="I208" s="3"/>
      <c r="K208" s="3"/>
      <c r="M208" s="3"/>
      <c r="O208" s="3"/>
      <c r="P208" s="113"/>
      <c r="Q208" s="3"/>
      <c r="R208" s="113"/>
      <c r="S208" s="3"/>
      <c r="T208" s="113"/>
      <c r="U208" s="3"/>
      <c r="V208" s="113"/>
      <c r="W208" s="3"/>
      <c r="X208" s="113"/>
      <c r="Y208" s="3"/>
      <c r="Z208" s="113"/>
    </row>
    <row r="209" spans="3:26" s="110" customFormat="1" x14ac:dyDescent="0.25">
      <c r="C209" s="3"/>
      <c r="G209" s="3"/>
      <c r="I209" s="3"/>
      <c r="K209" s="3"/>
      <c r="M209" s="3"/>
      <c r="O209" s="3"/>
      <c r="P209" s="113"/>
      <c r="Q209" s="3"/>
      <c r="R209" s="113"/>
      <c r="S209" s="3"/>
      <c r="T209" s="113"/>
      <c r="U209" s="3"/>
      <c r="V209" s="113"/>
      <c r="W209" s="3"/>
      <c r="X209" s="113"/>
      <c r="Y209" s="3"/>
      <c r="Z209" s="113"/>
    </row>
    <row r="210" spans="3:26" s="110" customFormat="1" x14ac:dyDescent="0.25">
      <c r="C210" s="3"/>
      <c r="G210" s="3"/>
      <c r="I210" s="3"/>
      <c r="K210" s="3"/>
      <c r="M210" s="3"/>
      <c r="O210" s="3"/>
      <c r="P210" s="113"/>
      <c r="Q210" s="3"/>
      <c r="R210" s="113"/>
      <c r="S210" s="3"/>
      <c r="T210" s="113"/>
      <c r="U210" s="3"/>
      <c r="V210" s="113"/>
      <c r="W210" s="3"/>
      <c r="X210" s="113"/>
      <c r="Y210" s="3"/>
      <c r="Z210" s="113"/>
    </row>
    <row r="211" spans="3:26" s="110" customFormat="1" x14ac:dyDescent="0.25">
      <c r="C211" s="3"/>
      <c r="G211" s="3"/>
      <c r="I211" s="3"/>
      <c r="K211" s="3"/>
      <c r="M211" s="3"/>
      <c r="O211" s="3"/>
      <c r="P211" s="114"/>
      <c r="Q211" s="3"/>
      <c r="R211" s="114"/>
      <c r="S211" s="3"/>
      <c r="T211" s="114"/>
      <c r="U211" s="3"/>
      <c r="V211" s="114"/>
      <c r="W211" s="3"/>
      <c r="X211" s="114"/>
      <c r="Y211" s="3"/>
      <c r="Z211" s="114"/>
    </row>
    <row r="212" spans="3:26" s="110" customFormat="1" x14ac:dyDescent="0.25">
      <c r="C212" s="3"/>
      <c r="G212" s="3"/>
      <c r="I212" s="3"/>
      <c r="K212" s="3"/>
      <c r="M212" s="3"/>
      <c r="O212" s="3"/>
      <c r="P212" s="115"/>
      <c r="Q212" s="3"/>
      <c r="R212" s="115"/>
      <c r="S212" s="3"/>
      <c r="T212" s="115"/>
      <c r="U212" s="3"/>
      <c r="V212" s="115"/>
      <c r="W212" s="3"/>
      <c r="X212" s="115"/>
      <c r="Y212" s="3"/>
      <c r="Z212" s="115"/>
    </row>
    <row r="213" spans="3:26" s="110" customFormat="1" x14ac:dyDescent="0.25">
      <c r="C213" s="3"/>
      <c r="G213" s="3"/>
      <c r="I213" s="3"/>
      <c r="K213" s="3"/>
      <c r="M213" s="3"/>
      <c r="O213" s="3"/>
      <c r="P213" s="116"/>
      <c r="Q213" s="3"/>
      <c r="R213" s="116"/>
      <c r="S213" s="3"/>
      <c r="T213" s="116"/>
      <c r="U213" s="3"/>
      <c r="V213" s="116"/>
      <c r="W213" s="3"/>
      <c r="X213" s="116"/>
      <c r="Y213" s="3"/>
      <c r="Z213" s="116"/>
    </row>
    <row r="214" spans="3:26" s="110" customFormat="1" x14ac:dyDescent="0.25">
      <c r="C214" s="3"/>
      <c r="G214" s="3"/>
      <c r="I214" s="3"/>
      <c r="K214" s="3"/>
      <c r="M214" s="3"/>
      <c r="O214" s="3"/>
      <c r="P214" s="116"/>
      <c r="Q214" s="3"/>
      <c r="R214" s="116"/>
      <c r="S214" s="3"/>
      <c r="T214" s="116"/>
      <c r="U214" s="3"/>
      <c r="V214" s="116"/>
      <c r="W214" s="3"/>
      <c r="X214" s="116"/>
      <c r="Y214" s="3"/>
      <c r="Z214" s="116"/>
    </row>
    <row r="215" spans="3:26" s="110" customFormat="1" x14ac:dyDescent="0.25">
      <c r="C215" s="3"/>
      <c r="G215" s="3"/>
      <c r="I215" s="3"/>
      <c r="K215" s="3"/>
      <c r="M215" s="3"/>
      <c r="O215" s="3"/>
      <c r="P215" s="117"/>
      <c r="Q215" s="3"/>
      <c r="R215" s="117"/>
      <c r="S215" s="3"/>
      <c r="T215" s="117"/>
      <c r="U215" s="3"/>
      <c r="V215" s="117"/>
      <c r="W215" s="3"/>
      <c r="X215" s="117"/>
      <c r="Y215" s="3"/>
      <c r="Z215" s="117"/>
    </row>
    <row r="216" spans="3:26" s="110" customFormat="1" x14ac:dyDescent="0.25">
      <c r="C216" s="3"/>
      <c r="G216" s="3"/>
      <c r="I216" s="3"/>
      <c r="K216" s="3"/>
      <c r="M216" s="3"/>
      <c r="O216" s="3"/>
      <c r="P216" s="116"/>
      <c r="Q216" s="3"/>
      <c r="R216" s="116"/>
      <c r="S216" s="3"/>
      <c r="T216" s="116"/>
      <c r="U216" s="3"/>
      <c r="V216" s="116"/>
      <c r="W216" s="3"/>
      <c r="X216" s="116"/>
      <c r="Y216" s="3"/>
      <c r="Z216" s="116"/>
    </row>
    <row r="217" spans="3:26" s="110" customFormat="1" x14ac:dyDescent="0.25">
      <c r="C217" s="3"/>
      <c r="G217" s="3"/>
      <c r="I217" s="3"/>
      <c r="K217" s="3"/>
      <c r="M217" s="3"/>
      <c r="O217" s="3"/>
      <c r="P217" s="116"/>
      <c r="Q217" s="3"/>
      <c r="R217" s="116"/>
      <c r="S217" s="3"/>
      <c r="T217" s="116"/>
      <c r="U217" s="3"/>
      <c r="V217" s="116"/>
      <c r="W217" s="3"/>
      <c r="X217" s="116"/>
      <c r="Y217" s="3"/>
      <c r="Z217" s="116"/>
    </row>
    <row r="218" spans="3:26" s="110" customFormat="1" x14ac:dyDescent="0.25">
      <c r="C218" s="3"/>
      <c r="G218" s="3"/>
      <c r="I218" s="3"/>
      <c r="K218" s="3"/>
      <c r="M218" s="3"/>
      <c r="O218" s="3"/>
      <c r="P218" s="117"/>
      <c r="Q218" s="3"/>
      <c r="R218" s="117"/>
      <c r="S218" s="3"/>
      <c r="T218" s="117"/>
      <c r="U218" s="3"/>
      <c r="V218" s="117"/>
      <c r="W218" s="3"/>
      <c r="X218" s="117"/>
      <c r="Y218" s="3"/>
      <c r="Z218" s="117"/>
    </row>
    <row r="219" spans="3:26" s="110" customFormat="1" x14ac:dyDescent="0.25">
      <c r="C219" s="3"/>
      <c r="G219" s="3"/>
      <c r="I219" s="3"/>
      <c r="K219" s="3"/>
      <c r="M219" s="3"/>
      <c r="O219" s="3"/>
      <c r="P219" s="116"/>
      <c r="Q219" s="3"/>
      <c r="R219" s="116"/>
      <c r="S219" s="3"/>
      <c r="T219" s="116"/>
      <c r="U219" s="3"/>
      <c r="V219" s="116"/>
      <c r="W219" s="3"/>
      <c r="X219" s="116"/>
      <c r="Y219" s="3"/>
      <c r="Z219" s="116"/>
    </row>
    <row r="220" spans="3:26" s="110" customFormat="1" x14ac:dyDescent="0.25">
      <c r="C220" s="3"/>
      <c r="G220" s="3"/>
      <c r="I220" s="3"/>
      <c r="K220" s="3"/>
      <c r="M220" s="3"/>
      <c r="O220" s="3"/>
      <c r="P220" s="117"/>
      <c r="Q220" s="3"/>
      <c r="R220" s="117"/>
      <c r="S220" s="3"/>
      <c r="T220" s="117"/>
      <c r="U220" s="3"/>
      <c r="V220" s="117"/>
      <c r="W220" s="3"/>
      <c r="X220" s="117"/>
      <c r="Y220" s="3"/>
      <c r="Z220" s="117"/>
    </row>
    <row r="221" spans="3:26" s="110" customFormat="1" x14ac:dyDescent="0.25">
      <c r="C221" s="3"/>
      <c r="G221" s="3"/>
      <c r="I221" s="3"/>
      <c r="K221" s="3"/>
      <c r="M221" s="3"/>
      <c r="O221" s="3"/>
      <c r="P221" s="116"/>
      <c r="Q221" s="3"/>
      <c r="R221" s="116"/>
      <c r="S221" s="3"/>
      <c r="T221" s="116"/>
      <c r="U221" s="3"/>
      <c r="V221" s="116"/>
      <c r="W221" s="3"/>
      <c r="X221" s="116"/>
      <c r="Y221" s="3"/>
      <c r="Z221" s="116"/>
    </row>
    <row r="222" spans="3:26" s="110" customFormat="1" x14ac:dyDescent="0.25">
      <c r="C222" s="3"/>
      <c r="G222" s="3"/>
      <c r="I222" s="3"/>
      <c r="K222" s="3"/>
      <c r="M222" s="3"/>
      <c r="O222" s="3"/>
      <c r="P222" s="116"/>
      <c r="Q222" s="3"/>
      <c r="R222" s="116"/>
      <c r="S222" s="3"/>
      <c r="T222" s="116"/>
      <c r="U222" s="3"/>
      <c r="V222" s="116"/>
      <c r="W222" s="3"/>
      <c r="X222" s="116"/>
      <c r="Y222" s="3"/>
      <c r="Z222" s="116"/>
    </row>
    <row r="223" spans="3:26" s="110" customFormat="1" x14ac:dyDescent="0.25">
      <c r="C223" s="3"/>
      <c r="G223" s="3"/>
      <c r="I223" s="3"/>
      <c r="K223" s="3"/>
      <c r="M223" s="3"/>
      <c r="O223" s="3"/>
      <c r="P223" s="116"/>
      <c r="Q223" s="3"/>
      <c r="R223" s="116"/>
      <c r="S223" s="3"/>
      <c r="T223" s="116"/>
      <c r="U223" s="3"/>
      <c r="V223" s="116"/>
      <c r="W223" s="3"/>
      <c r="X223" s="116"/>
      <c r="Y223" s="3"/>
      <c r="Z223" s="116"/>
    </row>
    <row r="224" spans="3:26" s="110" customFormat="1" x14ac:dyDescent="0.25">
      <c r="C224" s="3"/>
      <c r="G224" s="3"/>
      <c r="I224" s="3"/>
      <c r="K224" s="3"/>
      <c r="M224" s="3"/>
      <c r="O224" s="3"/>
      <c r="P224" s="113"/>
      <c r="Q224" s="3"/>
      <c r="R224" s="113"/>
      <c r="S224" s="3"/>
      <c r="T224" s="113"/>
      <c r="U224" s="3"/>
      <c r="V224" s="113"/>
      <c r="W224" s="3"/>
      <c r="X224" s="113"/>
      <c r="Y224" s="3"/>
      <c r="Z224" s="113"/>
    </row>
    <row r="225" spans="3:26" s="110" customFormat="1" x14ac:dyDescent="0.25">
      <c r="C225" s="3"/>
      <c r="G225" s="3"/>
      <c r="I225" s="3"/>
      <c r="K225" s="3"/>
      <c r="M225" s="3"/>
      <c r="O225" s="3"/>
      <c r="P225" s="113"/>
      <c r="Q225" s="3"/>
      <c r="R225" s="113"/>
      <c r="S225" s="3"/>
      <c r="T225" s="113"/>
      <c r="U225" s="3"/>
      <c r="V225" s="113"/>
      <c r="W225" s="3"/>
      <c r="X225" s="113"/>
      <c r="Y225" s="3"/>
      <c r="Z225" s="113"/>
    </row>
    <row r="226" spans="3:26" s="110" customFormat="1" x14ac:dyDescent="0.25">
      <c r="C226" s="3"/>
      <c r="G226" s="3"/>
      <c r="I226" s="3"/>
      <c r="K226" s="3"/>
      <c r="M226" s="3"/>
      <c r="O226" s="3"/>
      <c r="P226" s="113"/>
      <c r="Q226" s="3"/>
      <c r="R226" s="113"/>
      <c r="S226" s="3"/>
      <c r="T226" s="113"/>
      <c r="U226" s="3"/>
      <c r="V226" s="113"/>
      <c r="W226" s="3"/>
      <c r="X226" s="113"/>
      <c r="Y226" s="3"/>
      <c r="Z226" s="113"/>
    </row>
    <row r="227" spans="3:26" s="110" customFormat="1" x14ac:dyDescent="0.25">
      <c r="C227" s="3"/>
      <c r="G227" s="3"/>
      <c r="I227" s="3"/>
      <c r="K227" s="3"/>
      <c r="M227" s="3"/>
      <c r="O227" s="3"/>
      <c r="P227" s="113"/>
      <c r="Q227" s="3"/>
      <c r="R227" s="113"/>
      <c r="S227" s="3"/>
      <c r="T227" s="113"/>
      <c r="U227" s="3"/>
      <c r="V227" s="113"/>
      <c r="W227" s="3"/>
      <c r="X227" s="113"/>
      <c r="Y227" s="3"/>
      <c r="Z227" s="113"/>
    </row>
    <row r="228" spans="3:26" s="110" customFormat="1" x14ac:dyDescent="0.25">
      <c r="C228" s="3"/>
      <c r="G228" s="3"/>
      <c r="I228" s="3"/>
      <c r="K228" s="3"/>
      <c r="M228" s="3"/>
      <c r="O228" s="3"/>
      <c r="P228" s="114"/>
      <c r="Q228" s="3"/>
      <c r="R228" s="114"/>
      <c r="S228" s="3"/>
      <c r="T228" s="114"/>
      <c r="U228" s="3"/>
      <c r="V228" s="114"/>
      <c r="W228" s="3"/>
      <c r="X228" s="114"/>
      <c r="Y228" s="3"/>
      <c r="Z228" s="114"/>
    </row>
    <row r="229" spans="3:26" s="110" customFormat="1" x14ac:dyDescent="0.25">
      <c r="C229" s="3"/>
      <c r="G229" s="3"/>
      <c r="I229" s="3"/>
      <c r="K229" s="3"/>
      <c r="M229" s="3"/>
      <c r="O229" s="3"/>
      <c r="P229" s="115"/>
      <c r="Q229" s="3"/>
      <c r="R229" s="115"/>
      <c r="S229" s="3"/>
      <c r="T229" s="115"/>
      <c r="U229" s="3"/>
      <c r="V229" s="115"/>
      <c r="W229" s="3"/>
      <c r="X229" s="115"/>
      <c r="Y229" s="3"/>
      <c r="Z229" s="115"/>
    </row>
    <row r="230" spans="3:26" s="110" customFormat="1" x14ac:dyDescent="0.25">
      <c r="C230" s="3"/>
      <c r="G230" s="3"/>
      <c r="I230" s="3"/>
      <c r="K230" s="3"/>
      <c r="M230" s="3"/>
      <c r="O230" s="3"/>
      <c r="P230" s="116"/>
      <c r="Q230" s="3"/>
      <c r="R230" s="116"/>
      <c r="S230" s="3"/>
      <c r="T230" s="116"/>
      <c r="U230" s="3"/>
      <c r="V230" s="116"/>
      <c r="W230" s="3"/>
      <c r="X230" s="116"/>
      <c r="Y230" s="3"/>
      <c r="Z230" s="116"/>
    </row>
    <row r="231" spans="3:26" s="110" customFormat="1" x14ac:dyDescent="0.25">
      <c r="C231" s="3"/>
      <c r="G231" s="3"/>
      <c r="I231" s="3"/>
      <c r="K231" s="3"/>
      <c r="M231" s="3"/>
      <c r="O231" s="3"/>
      <c r="P231" s="116"/>
      <c r="Q231" s="3"/>
      <c r="R231" s="116"/>
      <c r="S231" s="3"/>
      <c r="T231" s="116"/>
      <c r="U231" s="3"/>
      <c r="V231" s="116"/>
      <c r="W231" s="3"/>
      <c r="X231" s="116"/>
      <c r="Y231" s="3"/>
      <c r="Z231" s="116"/>
    </row>
    <row r="232" spans="3:26" s="110" customFormat="1" x14ac:dyDescent="0.25">
      <c r="C232" s="3"/>
      <c r="G232" s="3"/>
      <c r="I232" s="3"/>
      <c r="K232" s="3"/>
      <c r="M232" s="3"/>
      <c r="O232" s="3"/>
      <c r="P232" s="117"/>
      <c r="Q232" s="3"/>
      <c r="R232" s="117"/>
      <c r="S232" s="3"/>
      <c r="T232" s="117"/>
      <c r="U232" s="3"/>
      <c r="V232" s="117"/>
      <c r="W232" s="3"/>
      <c r="X232" s="117"/>
      <c r="Y232" s="3"/>
      <c r="Z232" s="117"/>
    </row>
    <row r="233" spans="3:26" s="110" customFormat="1" x14ac:dyDescent="0.25">
      <c r="C233" s="3"/>
      <c r="G233" s="3"/>
      <c r="I233" s="3"/>
      <c r="K233" s="3"/>
      <c r="M233" s="3"/>
      <c r="O233" s="3"/>
      <c r="P233" s="116"/>
      <c r="Q233" s="3"/>
      <c r="R233" s="116"/>
      <c r="S233" s="3"/>
      <c r="T233" s="116"/>
      <c r="U233" s="3"/>
      <c r="V233" s="116"/>
      <c r="W233" s="3"/>
      <c r="X233" s="116"/>
      <c r="Y233" s="3"/>
      <c r="Z233" s="116"/>
    </row>
    <row r="234" spans="3:26" s="110" customFormat="1" x14ac:dyDescent="0.25">
      <c r="C234" s="3"/>
      <c r="G234" s="3"/>
      <c r="I234" s="3"/>
      <c r="K234" s="3"/>
      <c r="M234" s="3"/>
      <c r="O234" s="3"/>
      <c r="P234" s="116"/>
      <c r="Q234" s="3"/>
      <c r="R234" s="116"/>
      <c r="S234" s="3"/>
      <c r="T234" s="116"/>
      <c r="U234" s="3"/>
      <c r="V234" s="116"/>
      <c r="W234" s="3"/>
      <c r="X234" s="116"/>
      <c r="Y234" s="3"/>
      <c r="Z234" s="116"/>
    </row>
    <row r="235" spans="3:26" s="110" customFormat="1" x14ac:dyDescent="0.25">
      <c r="C235" s="3"/>
      <c r="G235" s="3"/>
      <c r="I235" s="3"/>
      <c r="K235" s="3"/>
      <c r="M235" s="3"/>
      <c r="O235" s="3"/>
      <c r="P235" s="117"/>
      <c r="Q235" s="3"/>
      <c r="R235" s="117"/>
      <c r="S235" s="3"/>
      <c r="T235" s="117"/>
      <c r="U235" s="3"/>
      <c r="V235" s="117"/>
      <c r="W235" s="3"/>
      <c r="X235" s="117"/>
      <c r="Y235" s="3"/>
      <c r="Z235" s="117"/>
    </row>
    <row r="236" spans="3:26" s="110" customFormat="1" x14ac:dyDescent="0.25">
      <c r="C236" s="3"/>
      <c r="G236" s="3"/>
      <c r="I236" s="3"/>
      <c r="K236" s="3"/>
      <c r="M236" s="3"/>
      <c r="O236" s="3"/>
      <c r="P236" s="116"/>
      <c r="Q236" s="3"/>
      <c r="R236" s="116"/>
      <c r="S236" s="3"/>
      <c r="T236" s="116"/>
      <c r="U236" s="3"/>
      <c r="V236" s="116"/>
      <c r="W236" s="3"/>
      <c r="X236" s="116"/>
      <c r="Y236" s="3"/>
      <c r="Z236" s="116"/>
    </row>
    <row r="237" spans="3:26" s="110" customFormat="1" x14ac:dyDescent="0.25">
      <c r="C237" s="3"/>
      <c r="G237" s="3"/>
      <c r="I237" s="3"/>
      <c r="K237" s="3"/>
      <c r="M237" s="3"/>
      <c r="O237" s="3"/>
      <c r="P237" s="117"/>
      <c r="Q237" s="3"/>
      <c r="R237" s="117"/>
      <c r="S237" s="3"/>
      <c r="T237" s="117"/>
      <c r="U237" s="3"/>
      <c r="V237" s="117"/>
      <c r="W237" s="3"/>
      <c r="X237" s="117"/>
      <c r="Y237" s="3"/>
      <c r="Z237" s="117"/>
    </row>
    <row r="238" spans="3:26" s="110" customFormat="1" x14ac:dyDescent="0.25">
      <c r="C238" s="3"/>
      <c r="G238" s="3"/>
      <c r="I238" s="3"/>
      <c r="K238" s="3"/>
      <c r="M238" s="3"/>
      <c r="O238" s="3"/>
      <c r="P238" s="116"/>
      <c r="Q238" s="3"/>
      <c r="R238" s="116"/>
      <c r="S238" s="3"/>
      <c r="T238" s="116"/>
      <c r="U238" s="3"/>
      <c r="V238" s="116"/>
      <c r="W238" s="3"/>
      <c r="X238" s="116"/>
      <c r="Y238" s="3"/>
      <c r="Z238" s="116"/>
    </row>
    <row r="239" spans="3:26" s="110" customFormat="1" x14ac:dyDescent="0.25">
      <c r="C239" s="3"/>
      <c r="G239" s="3"/>
      <c r="I239" s="3"/>
      <c r="K239" s="3"/>
      <c r="M239" s="3"/>
      <c r="O239" s="3"/>
      <c r="P239" s="116"/>
      <c r="Q239" s="3"/>
      <c r="R239" s="116"/>
      <c r="S239" s="3"/>
      <c r="T239" s="116"/>
      <c r="U239" s="3"/>
      <c r="V239" s="116"/>
      <c r="W239" s="3"/>
      <c r="X239" s="116"/>
      <c r="Y239" s="3"/>
      <c r="Z239" s="116"/>
    </row>
    <row r="240" spans="3:26" s="110" customFormat="1" x14ac:dyDescent="0.25">
      <c r="C240" s="3"/>
      <c r="G240" s="3"/>
      <c r="I240" s="3"/>
      <c r="K240" s="3"/>
      <c r="M240" s="3"/>
      <c r="O240" s="3"/>
      <c r="P240" s="116"/>
      <c r="Q240" s="3"/>
      <c r="R240" s="116"/>
      <c r="S240" s="3"/>
      <c r="T240" s="116"/>
      <c r="U240" s="3"/>
      <c r="V240" s="116"/>
      <c r="W240" s="3"/>
      <c r="X240" s="116"/>
      <c r="Y240" s="3"/>
      <c r="Z240" s="116"/>
    </row>
    <row r="241" spans="3:26" s="110" customFormat="1" x14ac:dyDescent="0.25">
      <c r="C241" s="3"/>
      <c r="G241" s="3"/>
      <c r="I241" s="3"/>
      <c r="K241" s="3"/>
      <c r="M241" s="3"/>
      <c r="O241" s="3"/>
      <c r="P241" s="113"/>
      <c r="Q241" s="3"/>
      <c r="R241" s="113"/>
      <c r="S241" s="3"/>
      <c r="T241" s="113"/>
      <c r="U241" s="3"/>
      <c r="V241" s="113"/>
      <c r="W241" s="3"/>
      <c r="X241" s="113"/>
      <c r="Y241" s="3"/>
      <c r="Z241" s="113"/>
    </row>
    <row r="242" spans="3:26" s="110" customFormat="1" x14ac:dyDescent="0.25">
      <c r="C242" s="3"/>
      <c r="G242" s="3"/>
      <c r="I242" s="3"/>
      <c r="K242" s="3"/>
      <c r="M242" s="3"/>
      <c r="O242" s="3"/>
      <c r="P242" s="113"/>
      <c r="Q242" s="3"/>
      <c r="R242" s="113"/>
      <c r="S242" s="3"/>
      <c r="T242" s="113"/>
      <c r="U242" s="3"/>
      <c r="V242" s="113"/>
      <c r="W242" s="3"/>
      <c r="X242" s="113"/>
      <c r="Y242" s="3"/>
      <c r="Z242" s="113"/>
    </row>
    <row r="243" spans="3:26" s="110" customFormat="1" x14ac:dyDescent="0.25">
      <c r="C243" s="3"/>
      <c r="G243" s="3"/>
      <c r="I243" s="3"/>
      <c r="K243" s="3"/>
      <c r="M243" s="3"/>
      <c r="O243" s="3"/>
      <c r="P243" s="113"/>
      <c r="Q243" s="3"/>
      <c r="R243" s="113"/>
      <c r="S243" s="3"/>
      <c r="T243" s="113"/>
      <c r="U243" s="3"/>
      <c r="V243" s="113"/>
      <c r="W243" s="3"/>
      <c r="X243" s="113"/>
      <c r="Y243" s="3"/>
      <c r="Z243" s="113"/>
    </row>
    <row r="244" spans="3:26" s="110" customFormat="1" x14ac:dyDescent="0.25">
      <c r="C244" s="3"/>
      <c r="G244" s="3"/>
      <c r="I244" s="3"/>
      <c r="K244" s="3"/>
      <c r="M244" s="3"/>
      <c r="O244" s="3"/>
      <c r="P244" s="113"/>
      <c r="Q244" s="3"/>
      <c r="R244" s="113"/>
      <c r="S244" s="3"/>
      <c r="T244" s="113"/>
      <c r="U244" s="3"/>
      <c r="V244" s="113"/>
      <c r="W244" s="3"/>
      <c r="X244" s="113"/>
      <c r="Y244" s="3"/>
      <c r="Z244" s="113"/>
    </row>
    <row r="245" spans="3:26" s="110" customFormat="1" x14ac:dyDescent="0.25">
      <c r="C245" s="3"/>
      <c r="G245" s="3"/>
      <c r="I245" s="3"/>
      <c r="K245" s="3"/>
      <c r="M245" s="3"/>
      <c r="O245" s="3"/>
      <c r="P245" s="114"/>
      <c r="Q245" s="3"/>
      <c r="R245" s="114"/>
      <c r="S245" s="3"/>
      <c r="T245" s="114"/>
      <c r="U245" s="3"/>
      <c r="V245" s="114"/>
      <c r="W245" s="3"/>
      <c r="X245" s="114"/>
      <c r="Y245" s="3"/>
      <c r="Z245" s="114"/>
    </row>
    <row r="246" spans="3:26" s="110" customFormat="1" x14ac:dyDescent="0.25">
      <c r="C246" s="3"/>
      <c r="G246" s="3"/>
      <c r="I246" s="3"/>
      <c r="K246" s="3"/>
      <c r="M246" s="3"/>
      <c r="O246" s="3"/>
      <c r="P246" s="115"/>
      <c r="Q246" s="3"/>
      <c r="R246" s="115"/>
      <c r="S246" s="3"/>
      <c r="T246" s="115"/>
      <c r="U246" s="3"/>
      <c r="V246" s="115"/>
      <c r="W246" s="3"/>
      <c r="X246" s="115"/>
      <c r="Y246" s="3"/>
      <c r="Z246" s="115"/>
    </row>
    <row r="247" spans="3:26" s="110" customFormat="1" x14ac:dyDescent="0.25">
      <c r="C247" s="3"/>
      <c r="G247" s="3"/>
      <c r="I247" s="3"/>
      <c r="K247" s="3"/>
      <c r="M247" s="3"/>
      <c r="O247" s="3"/>
      <c r="P247" s="116"/>
      <c r="Q247" s="3"/>
      <c r="R247" s="116"/>
      <c r="S247" s="3"/>
      <c r="T247" s="116"/>
      <c r="U247" s="3"/>
      <c r="V247" s="116"/>
      <c r="W247" s="3"/>
      <c r="X247" s="116"/>
      <c r="Y247" s="3"/>
      <c r="Z247" s="116"/>
    </row>
    <row r="248" spans="3:26" s="110" customFormat="1" x14ac:dyDescent="0.25">
      <c r="C248" s="3"/>
      <c r="G248" s="3"/>
      <c r="I248" s="3"/>
      <c r="K248" s="3"/>
      <c r="M248" s="3"/>
      <c r="O248" s="3"/>
      <c r="P248" s="116"/>
      <c r="Q248" s="3"/>
      <c r="R248" s="116"/>
      <c r="S248" s="3"/>
      <c r="T248" s="116"/>
      <c r="U248" s="3"/>
      <c r="V248" s="116"/>
      <c r="W248" s="3"/>
      <c r="X248" s="116"/>
      <c r="Y248" s="3"/>
      <c r="Z248" s="116"/>
    </row>
    <row r="249" spans="3:26" s="110" customFormat="1" x14ac:dyDescent="0.25">
      <c r="C249" s="3"/>
      <c r="G249" s="3"/>
      <c r="I249" s="3"/>
      <c r="K249" s="3"/>
      <c r="M249" s="3"/>
      <c r="O249" s="3"/>
      <c r="P249" s="117"/>
      <c r="Q249" s="3"/>
      <c r="R249" s="117"/>
      <c r="S249" s="3"/>
      <c r="T249" s="117"/>
      <c r="U249" s="3"/>
      <c r="V249" s="117"/>
      <c r="W249" s="3"/>
      <c r="X249" s="117"/>
      <c r="Y249" s="3"/>
      <c r="Z249" s="117"/>
    </row>
    <row r="250" spans="3:26" s="110" customFormat="1" x14ac:dyDescent="0.25">
      <c r="C250" s="3"/>
      <c r="G250" s="3"/>
      <c r="I250" s="3"/>
      <c r="K250" s="3"/>
      <c r="M250" s="3"/>
      <c r="O250" s="3"/>
      <c r="P250" s="116"/>
      <c r="Q250" s="3"/>
      <c r="R250" s="116"/>
      <c r="S250" s="3"/>
      <c r="T250" s="116"/>
      <c r="U250" s="3"/>
      <c r="V250" s="116"/>
      <c r="W250" s="3"/>
      <c r="X250" s="116"/>
      <c r="Y250" s="3"/>
      <c r="Z250" s="116"/>
    </row>
    <row r="251" spans="3:26" s="110" customFormat="1" x14ac:dyDescent="0.25">
      <c r="C251" s="3"/>
      <c r="G251" s="3"/>
      <c r="I251" s="3"/>
      <c r="K251" s="3"/>
      <c r="M251" s="3"/>
      <c r="O251" s="3"/>
      <c r="P251" s="116"/>
      <c r="Q251" s="3"/>
      <c r="R251" s="116"/>
      <c r="S251" s="3"/>
      <c r="T251" s="116"/>
      <c r="U251" s="3"/>
      <c r="V251" s="116"/>
      <c r="W251" s="3"/>
      <c r="X251" s="116"/>
      <c r="Y251" s="3"/>
      <c r="Z251" s="116"/>
    </row>
    <row r="252" spans="3:26" s="110" customFormat="1" x14ac:dyDescent="0.25">
      <c r="C252" s="3"/>
      <c r="G252" s="3"/>
      <c r="I252" s="3"/>
      <c r="K252" s="3"/>
      <c r="M252" s="3"/>
      <c r="O252" s="3"/>
      <c r="P252" s="117"/>
      <c r="Q252" s="3"/>
      <c r="R252" s="117"/>
      <c r="S252" s="3"/>
      <c r="T252" s="117"/>
      <c r="U252" s="3"/>
      <c r="V252" s="117"/>
      <c r="W252" s="3"/>
      <c r="X252" s="117"/>
      <c r="Y252" s="3"/>
      <c r="Z252" s="117"/>
    </row>
    <row r="253" spans="3:26" s="110" customFormat="1" x14ac:dyDescent="0.25">
      <c r="C253" s="3"/>
      <c r="G253" s="3"/>
      <c r="I253" s="3"/>
      <c r="K253" s="3"/>
      <c r="M253" s="3"/>
      <c r="O253" s="3"/>
      <c r="P253" s="116"/>
      <c r="Q253" s="3"/>
      <c r="R253" s="116"/>
      <c r="S253" s="3"/>
      <c r="T253" s="116"/>
      <c r="U253" s="3"/>
      <c r="V253" s="116"/>
      <c r="W253" s="3"/>
      <c r="X253" s="116"/>
      <c r="Y253" s="3"/>
      <c r="Z253" s="116"/>
    </row>
    <row r="254" spans="3:26" s="110" customFormat="1" x14ac:dyDescent="0.25">
      <c r="C254" s="3"/>
      <c r="G254" s="3"/>
      <c r="I254" s="3"/>
      <c r="K254" s="3"/>
      <c r="M254" s="3"/>
      <c r="O254" s="3"/>
      <c r="P254" s="117"/>
      <c r="Q254" s="3"/>
      <c r="R254" s="117"/>
      <c r="S254" s="3"/>
      <c r="T254" s="117"/>
      <c r="U254" s="3"/>
      <c r="V254" s="117"/>
      <c r="W254" s="3"/>
      <c r="X254" s="117"/>
      <c r="Y254" s="3"/>
      <c r="Z254" s="117"/>
    </row>
    <row r="255" spans="3:26" s="110" customFormat="1" x14ac:dyDescent="0.25">
      <c r="C255" s="3"/>
      <c r="G255" s="3"/>
      <c r="I255" s="3"/>
      <c r="K255" s="3"/>
      <c r="M255" s="3"/>
      <c r="O255" s="3"/>
      <c r="P255" s="116"/>
      <c r="Q255" s="3"/>
      <c r="R255" s="116"/>
      <c r="S255" s="3"/>
      <c r="T255" s="116"/>
      <c r="U255" s="3"/>
      <c r="V255" s="116"/>
      <c r="W255" s="3"/>
      <c r="X255" s="116"/>
      <c r="Y255" s="3"/>
      <c r="Z255" s="116"/>
    </row>
    <row r="256" spans="3:26" s="110" customFormat="1" x14ac:dyDescent="0.25">
      <c r="C256" s="3"/>
      <c r="G256" s="3"/>
      <c r="I256" s="3"/>
      <c r="K256" s="3"/>
      <c r="M256" s="3"/>
      <c r="O256" s="3"/>
      <c r="P256" s="116"/>
      <c r="Q256" s="3"/>
      <c r="R256" s="116"/>
      <c r="S256" s="3"/>
      <c r="T256" s="116"/>
      <c r="U256" s="3"/>
      <c r="V256" s="116"/>
      <c r="W256" s="3"/>
      <c r="X256" s="116"/>
      <c r="Y256" s="3"/>
      <c r="Z256" s="116"/>
    </row>
    <row r="257" spans="3:26" s="110" customFormat="1" x14ac:dyDescent="0.25">
      <c r="C257" s="3"/>
      <c r="G257" s="3"/>
      <c r="I257" s="3"/>
      <c r="K257" s="3"/>
      <c r="M257" s="3"/>
      <c r="O257" s="3"/>
      <c r="P257" s="116"/>
      <c r="Q257" s="3"/>
      <c r="R257" s="116"/>
      <c r="S257" s="3"/>
      <c r="T257" s="116"/>
      <c r="U257" s="3"/>
      <c r="V257" s="116"/>
      <c r="W257" s="3"/>
      <c r="X257" s="116"/>
      <c r="Y257" s="3"/>
      <c r="Z257" s="116"/>
    </row>
    <row r="258" spans="3:26" s="110" customFormat="1" x14ac:dyDescent="0.25">
      <c r="C258" s="3"/>
      <c r="G258" s="3"/>
      <c r="I258" s="3"/>
      <c r="K258" s="3"/>
      <c r="M258" s="3"/>
      <c r="O258" s="3"/>
      <c r="P258" s="113"/>
      <c r="Q258" s="3"/>
      <c r="R258" s="113"/>
      <c r="S258" s="3"/>
      <c r="T258" s="113"/>
      <c r="U258" s="3"/>
      <c r="V258" s="113"/>
      <c r="W258" s="3"/>
      <c r="X258" s="113"/>
      <c r="Y258" s="3"/>
      <c r="Z258" s="113"/>
    </row>
    <row r="259" spans="3:26" s="110" customFormat="1" x14ac:dyDescent="0.25">
      <c r="C259" s="3"/>
      <c r="G259" s="3"/>
      <c r="I259" s="3"/>
      <c r="K259" s="3"/>
      <c r="M259" s="3"/>
      <c r="O259" s="3"/>
      <c r="P259" s="113"/>
      <c r="Q259" s="3"/>
      <c r="R259" s="113"/>
      <c r="S259" s="3"/>
      <c r="T259" s="113"/>
      <c r="U259" s="3"/>
      <c r="V259" s="113"/>
      <c r="W259" s="3"/>
      <c r="X259" s="113"/>
      <c r="Y259" s="3"/>
      <c r="Z259" s="113"/>
    </row>
    <row r="260" spans="3:26" s="110" customFormat="1" x14ac:dyDescent="0.25">
      <c r="C260" s="3"/>
      <c r="G260" s="3"/>
      <c r="I260" s="3"/>
      <c r="K260" s="3"/>
      <c r="M260" s="3"/>
      <c r="O260" s="3"/>
      <c r="P260" s="113"/>
      <c r="Q260" s="3"/>
      <c r="R260" s="113"/>
      <c r="S260" s="3"/>
      <c r="T260" s="113"/>
      <c r="U260" s="3"/>
      <c r="V260" s="113"/>
      <c r="W260" s="3"/>
      <c r="X260" s="113"/>
      <c r="Y260" s="3"/>
      <c r="Z260" s="113"/>
    </row>
    <row r="261" spans="3:26" s="110" customFormat="1" x14ac:dyDescent="0.25">
      <c r="C261" s="3"/>
      <c r="G261" s="3"/>
      <c r="I261" s="3"/>
      <c r="K261" s="3"/>
      <c r="M261" s="3"/>
      <c r="O261" s="3"/>
      <c r="P261" s="113"/>
      <c r="Q261" s="3"/>
      <c r="R261" s="113"/>
      <c r="S261" s="3"/>
      <c r="T261" s="113"/>
      <c r="U261" s="3"/>
      <c r="V261" s="113"/>
      <c r="W261" s="3"/>
      <c r="X261" s="113"/>
      <c r="Y261" s="3"/>
      <c r="Z261" s="113"/>
    </row>
    <row r="262" spans="3:26" s="110" customFormat="1" x14ac:dyDescent="0.25">
      <c r="C262" s="3"/>
      <c r="G262" s="3"/>
      <c r="I262" s="3"/>
      <c r="K262" s="3"/>
      <c r="M262" s="3"/>
      <c r="O262" s="3"/>
      <c r="P262" s="114"/>
      <c r="Q262" s="3"/>
      <c r="R262" s="114"/>
      <c r="S262" s="3"/>
      <c r="T262" s="114"/>
      <c r="U262" s="3"/>
      <c r="V262" s="114"/>
      <c r="W262" s="3"/>
      <c r="X262" s="114"/>
      <c r="Y262" s="3"/>
      <c r="Z262" s="114"/>
    </row>
    <row r="263" spans="3:26" s="110" customFormat="1" x14ac:dyDescent="0.25">
      <c r="C263" s="3"/>
      <c r="G263" s="3"/>
      <c r="I263" s="3"/>
      <c r="K263" s="3"/>
      <c r="M263" s="3"/>
      <c r="O263" s="3"/>
      <c r="P263" s="115"/>
      <c r="Q263" s="3"/>
      <c r="R263" s="115"/>
      <c r="S263" s="3"/>
      <c r="T263" s="115"/>
      <c r="U263" s="3"/>
      <c r="V263" s="115"/>
      <c r="W263" s="3"/>
      <c r="X263" s="115"/>
      <c r="Y263" s="3"/>
      <c r="Z263" s="115"/>
    </row>
    <row r="264" spans="3:26" s="110" customFormat="1" x14ac:dyDescent="0.25">
      <c r="C264" s="3"/>
      <c r="G264" s="3"/>
      <c r="I264" s="3"/>
      <c r="K264" s="3"/>
      <c r="M264" s="3"/>
      <c r="O264" s="3"/>
      <c r="P264" s="116"/>
      <c r="Q264" s="3"/>
      <c r="R264" s="116"/>
      <c r="S264" s="3"/>
      <c r="T264" s="116"/>
      <c r="U264" s="3"/>
      <c r="V264" s="116"/>
      <c r="W264" s="3"/>
      <c r="X264" s="116"/>
      <c r="Y264" s="3"/>
      <c r="Z264" s="116"/>
    </row>
    <row r="265" spans="3:26" s="110" customFormat="1" x14ac:dyDescent="0.25">
      <c r="C265" s="3"/>
      <c r="G265" s="3"/>
      <c r="I265" s="3"/>
      <c r="K265" s="3"/>
      <c r="M265" s="3"/>
      <c r="O265" s="3"/>
      <c r="P265" s="116"/>
      <c r="Q265" s="3"/>
      <c r="R265" s="116"/>
      <c r="S265" s="3"/>
      <c r="T265" s="116"/>
      <c r="U265" s="3"/>
      <c r="V265" s="116"/>
      <c r="W265" s="3"/>
      <c r="X265" s="116"/>
      <c r="Y265" s="3"/>
      <c r="Z265" s="116"/>
    </row>
    <row r="266" spans="3:26" s="110" customFormat="1" x14ac:dyDescent="0.25">
      <c r="C266" s="3"/>
      <c r="G266" s="3"/>
      <c r="I266" s="3"/>
      <c r="K266" s="3"/>
      <c r="M266" s="3"/>
      <c r="O266" s="3"/>
      <c r="P266" s="117"/>
      <c r="Q266" s="3"/>
      <c r="R266" s="117"/>
      <c r="S266" s="3"/>
      <c r="T266" s="117"/>
      <c r="U266" s="3"/>
      <c r="V266" s="117"/>
      <c r="W266" s="3"/>
      <c r="X266" s="117"/>
      <c r="Y266" s="3"/>
      <c r="Z266" s="117"/>
    </row>
    <row r="267" spans="3:26" s="110" customFormat="1" x14ac:dyDescent="0.25">
      <c r="C267" s="3"/>
      <c r="G267" s="3"/>
      <c r="I267" s="3"/>
      <c r="K267" s="3"/>
      <c r="M267" s="3"/>
      <c r="O267" s="3"/>
      <c r="P267" s="116"/>
      <c r="Q267" s="3"/>
      <c r="R267" s="116"/>
      <c r="S267" s="3"/>
      <c r="T267" s="116"/>
      <c r="U267" s="3"/>
      <c r="V267" s="116"/>
      <c r="W267" s="3"/>
      <c r="X267" s="116"/>
      <c r="Y267" s="3"/>
      <c r="Z267" s="116"/>
    </row>
    <row r="268" spans="3:26" s="110" customFormat="1" x14ac:dyDescent="0.25">
      <c r="C268" s="3"/>
      <c r="G268" s="3"/>
      <c r="I268" s="3"/>
      <c r="K268" s="3"/>
      <c r="M268" s="3"/>
      <c r="O268" s="3"/>
      <c r="P268" s="116"/>
      <c r="Q268" s="3"/>
      <c r="R268" s="116"/>
      <c r="S268" s="3"/>
      <c r="T268" s="116"/>
      <c r="U268" s="3"/>
      <c r="V268" s="116"/>
      <c r="W268" s="3"/>
      <c r="X268" s="116"/>
      <c r="Y268" s="3"/>
      <c r="Z268" s="116"/>
    </row>
    <row r="269" spans="3:26" s="110" customFormat="1" x14ac:dyDescent="0.25">
      <c r="C269" s="3"/>
      <c r="G269" s="3"/>
      <c r="I269" s="3"/>
      <c r="K269" s="3"/>
      <c r="M269" s="3"/>
      <c r="O269" s="3"/>
      <c r="P269" s="117"/>
      <c r="Q269" s="3"/>
      <c r="R269" s="117"/>
      <c r="S269" s="3"/>
      <c r="T269" s="117"/>
      <c r="U269" s="3"/>
      <c r="V269" s="117"/>
      <c r="W269" s="3"/>
      <c r="X269" s="117"/>
      <c r="Y269" s="3"/>
      <c r="Z269" s="117"/>
    </row>
    <row r="270" spans="3:26" s="110" customFormat="1" x14ac:dyDescent="0.25">
      <c r="C270" s="3"/>
      <c r="G270" s="3"/>
      <c r="I270" s="3"/>
      <c r="K270" s="3"/>
      <c r="M270" s="3"/>
      <c r="O270" s="3"/>
      <c r="P270" s="116"/>
      <c r="Q270" s="3"/>
      <c r="R270" s="116"/>
      <c r="S270" s="3"/>
      <c r="T270" s="116"/>
      <c r="U270" s="3"/>
      <c r="V270" s="116"/>
      <c r="W270" s="3"/>
      <c r="X270" s="116"/>
      <c r="Y270" s="3"/>
      <c r="Z270" s="116"/>
    </row>
    <row r="271" spans="3:26" s="110" customFormat="1" x14ac:dyDescent="0.25">
      <c r="C271" s="3"/>
      <c r="G271" s="3"/>
      <c r="I271" s="3"/>
      <c r="K271" s="3"/>
      <c r="M271" s="3"/>
      <c r="O271" s="3"/>
      <c r="P271" s="117"/>
      <c r="Q271" s="3"/>
      <c r="R271" s="117"/>
      <c r="S271" s="3"/>
      <c r="T271" s="117"/>
      <c r="U271" s="3"/>
      <c r="V271" s="117"/>
      <c r="W271" s="3"/>
      <c r="X271" s="117"/>
      <c r="Y271" s="3"/>
      <c r="Z271" s="117"/>
    </row>
    <row r="272" spans="3:26" s="110" customFormat="1" x14ac:dyDescent="0.25">
      <c r="C272" s="3"/>
      <c r="G272" s="3"/>
      <c r="I272" s="3"/>
      <c r="K272" s="3"/>
      <c r="M272" s="3"/>
      <c r="O272" s="3"/>
      <c r="P272" s="116"/>
      <c r="Q272" s="3"/>
      <c r="R272" s="116"/>
      <c r="S272" s="3"/>
      <c r="T272" s="116"/>
      <c r="U272" s="3"/>
      <c r="V272" s="116"/>
      <c r="W272" s="3"/>
      <c r="X272" s="116"/>
      <c r="Y272" s="3"/>
      <c r="Z272" s="116"/>
    </row>
    <row r="273" spans="3:26" s="110" customFormat="1" x14ac:dyDescent="0.25">
      <c r="C273" s="3"/>
      <c r="G273" s="3"/>
      <c r="I273" s="3"/>
      <c r="K273" s="3"/>
      <c r="M273" s="3"/>
      <c r="O273" s="3"/>
      <c r="P273" s="116"/>
      <c r="Q273" s="3"/>
      <c r="R273" s="116"/>
      <c r="S273" s="3"/>
      <c r="T273" s="116"/>
      <c r="U273" s="3"/>
      <c r="V273" s="116"/>
      <c r="W273" s="3"/>
      <c r="X273" s="116"/>
      <c r="Y273" s="3"/>
      <c r="Z273" s="116"/>
    </row>
    <row r="274" spans="3:26" s="110" customFormat="1" x14ac:dyDescent="0.25">
      <c r="C274" s="3"/>
      <c r="G274" s="3"/>
      <c r="I274" s="3"/>
      <c r="K274" s="3"/>
      <c r="M274" s="3"/>
      <c r="O274" s="3"/>
      <c r="P274" s="116"/>
      <c r="Q274" s="3"/>
      <c r="R274" s="116"/>
      <c r="S274" s="3"/>
      <c r="T274" s="116"/>
      <c r="U274" s="3"/>
      <c r="V274" s="116"/>
      <c r="W274" s="3"/>
      <c r="X274" s="116"/>
      <c r="Y274" s="3"/>
      <c r="Z274" s="116"/>
    </row>
    <row r="275" spans="3:26" s="110" customFormat="1" x14ac:dyDescent="0.25">
      <c r="C275" s="3"/>
      <c r="G275" s="3"/>
      <c r="I275" s="3"/>
      <c r="K275" s="3"/>
      <c r="M275" s="3"/>
      <c r="O275" s="3"/>
      <c r="P275" s="113"/>
      <c r="Q275" s="3"/>
      <c r="R275" s="113"/>
      <c r="S275" s="3"/>
      <c r="T275" s="113"/>
      <c r="U275" s="3"/>
      <c r="V275" s="113"/>
      <c r="W275" s="3"/>
      <c r="X275" s="113"/>
      <c r="Y275" s="3"/>
      <c r="Z275" s="113"/>
    </row>
    <row r="276" spans="3:26" s="110" customFormat="1" x14ac:dyDescent="0.25">
      <c r="C276" s="3"/>
      <c r="G276" s="3"/>
      <c r="I276" s="3"/>
      <c r="K276" s="3"/>
      <c r="M276" s="3"/>
      <c r="O276" s="3"/>
      <c r="P276" s="113"/>
      <c r="Q276" s="3"/>
      <c r="R276" s="113"/>
      <c r="S276" s="3"/>
      <c r="T276" s="113"/>
      <c r="U276" s="3"/>
      <c r="V276" s="113"/>
      <c r="W276" s="3"/>
      <c r="X276" s="113"/>
      <c r="Y276" s="3"/>
      <c r="Z276" s="113"/>
    </row>
    <row r="277" spans="3:26" s="110" customFormat="1" x14ac:dyDescent="0.25">
      <c r="C277" s="3"/>
      <c r="G277" s="3"/>
      <c r="I277" s="3"/>
      <c r="K277" s="3"/>
      <c r="M277" s="3"/>
      <c r="O277" s="3"/>
      <c r="P277" s="113"/>
      <c r="Q277" s="3"/>
      <c r="R277" s="113"/>
      <c r="S277" s="3"/>
      <c r="T277" s="113"/>
      <c r="U277" s="3"/>
      <c r="V277" s="113"/>
      <c r="W277" s="3"/>
      <c r="X277" s="113"/>
      <c r="Y277" s="3"/>
      <c r="Z277" s="113"/>
    </row>
    <row r="278" spans="3:26" s="110" customFormat="1" x14ac:dyDescent="0.25">
      <c r="C278" s="3"/>
      <c r="G278" s="3"/>
      <c r="I278" s="3"/>
      <c r="K278" s="3"/>
      <c r="M278" s="3"/>
      <c r="O278" s="3"/>
      <c r="P278" s="113"/>
      <c r="Q278" s="3"/>
      <c r="R278" s="113"/>
      <c r="S278" s="3"/>
      <c r="T278" s="113"/>
      <c r="U278" s="3"/>
      <c r="V278" s="113"/>
      <c r="W278" s="3"/>
      <c r="X278" s="113"/>
      <c r="Y278" s="3"/>
      <c r="Z278" s="113"/>
    </row>
    <row r="279" spans="3:26" s="110" customFormat="1" x14ac:dyDescent="0.25">
      <c r="C279" s="3"/>
      <c r="G279" s="3"/>
      <c r="I279" s="3"/>
      <c r="K279" s="3"/>
      <c r="M279" s="3"/>
      <c r="O279" s="3"/>
      <c r="P279" s="114"/>
      <c r="Q279" s="3"/>
      <c r="R279" s="114"/>
      <c r="S279" s="3"/>
      <c r="T279" s="114"/>
      <c r="U279" s="3"/>
      <c r="V279" s="114"/>
      <c r="W279" s="3"/>
      <c r="X279" s="114"/>
      <c r="Y279" s="3"/>
      <c r="Z279" s="114"/>
    </row>
    <row r="280" spans="3:26" s="110" customFormat="1" x14ac:dyDescent="0.25">
      <c r="C280" s="3"/>
      <c r="G280" s="3"/>
      <c r="I280" s="3"/>
      <c r="K280" s="3"/>
      <c r="M280" s="3"/>
      <c r="O280" s="3"/>
      <c r="P280" s="115"/>
      <c r="Q280" s="3"/>
      <c r="R280" s="115"/>
      <c r="S280" s="3"/>
      <c r="T280" s="115"/>
      <c r="U280" s="3"/>
      <c r="V280" s="115"/>
      <c r="W280" s="3"/>
      <c r="X280" s="115"/>
      <c r="Y280" s="3"/>
      <c r="Z280" s="115"/>
    </row>
    <row r="281" spans="3:26" s="110" customFormat="1" x14ac:dyDescent="0.25">
      <c r="C281" s="3"/>
      <c r="G281" s="3"/>
      <c r="I281" s="3"/>
      <c r="K281" s="3"/>
      <c r="M281" s="3"/>
      <c r="O281" s="3"/>
      <c r="P281" s="116"/>
      <c r="Q281" s="3"/>
      <c r="R281" s="116"/>
      <c r="S281" s="3"/>
      <c r="T281" s="116"/>
      <c r="U281" s="3"/>
      <c r="V281" s="116"/>
      <c r="W281" s="3"/>
      <c r="X281" s="116"/>
      <c r="Y281" s="3"/>
      <c r="Z281" s="116"/>
    </row>
    <row r="282" spans="3:26" s="110" customFormat="1" x14ac:dyDescent="0.25">
      <c r="C282" s="3"/>
      <c r="G282" s="3"/>
      <c r="I282" s="3"/>
      <c r="K282" s="3"/>
      <c r="M282" s="3"/>
      <c r="O282" s="3"/>
      <c r="P282" s="116"/>
      <c r="Q282" s="3"/>
      <c r="R282" s="116"/>
      <c r="S282" s="3"/>
      <c r="T282" s="116"/>
      <c r="U282" s="3"/>
      <c r="V282" s="116"/>
      <c r="W282" s="3"/>
      <c r="X282" s="116"/>
      <c r="Y282" s="3"/>
      <c r="Z282" s="116"/>
    </row>
    <row r="283" spans="3:26" s="110" customFormat="1" x14ac:dyDescent="0.25">
      <c r="C283" s="3"/>
      <c r="G283" s="3"/>
      <c r="I283" s="3"/>
      <c r="K283" s="3"/>
      <c r="M283" s="3"/>
      <c r="O283" s="3"/>
      <c r="P283" s="117"/>
      <c r="Q283" s="3"/>
      <c r="R283" s="117"/>
      <c r="S283" s="3"/>
      <c r="T283" s="117"/>
      <c r="U283" s="3"/>
      <c r="V283" s="117"/>
      <c r="W283" s="3"/>
      <c r="X283" s="117"/>
      <c r="Y283" s="3"/>
      <c r="Z283" s="117"/>
    </row>
    <row r="284" spans="3:26" s="110" customFormat="1" x14ac:dyDescent="0.25">
      <c r="C284" s="3"/>
      <c r="G284" s="3"/>
      <c r="I284" s="3"/>
      <c r="K284" s="3"/>
      <c r="M284" s="3"/>
      <c r="O284" s="3"/>
      <c r="P284" s="116"/>
      <c r="Q284" s="3"/>
      <c r="R284" s="116"/>
      <c r="S284" s="3"/>
      <c r="T284" s="116"/>
      <c r="U284" s="3"/>
      <c r="V284" s="116"/>
      <c r="W284" s="3"/>
      <c r="X284" s="116"/>
      <c r="Y284" s="3"/>
      <c r="Z284" s="116"/>
    </row>
    <row r="285" spans="3:26" s="110" customFormat="1" x14ac:dyDescent="0.25">
      <c r="C285" s="3"/>
      <c r="G285" s="3"/>
      <c r="I285" s="3"/>
      <c r="K285" s="3"/>
      <c r="M285" s="3"/>
      <c r="O285" s="3"/>
      <c r="P285" s="116"/>
      <c r="Q285" s="3"/>
      <c r="R285" s="116"/>
      <c r="S285" s="3"/>
      <c r="T285" s="116"/>
      <c r="U285" s="3"/>
      <c r="V285" s="116"/>
      <c r="W285" s="3"/>
      <c r="X285" s="116"/>
      <c r="Y285" s="3"/>
      <c r="Z285" s="116"/>
    </row>
    <row r="286" spans="3:26" s="110" customFormat="1" x14ac:dyDescent="0.25">
      <c r="C286" s="3"/>
      <c r="G286" s="3"/>
      <c r="I286" s="3"/>
      <c r="K286" s="3"/>
      <c r="M286" s="3"/>
      <c r="O286" s="3"/>
      <c r="P286" s="117"/>
      <c r="Q286" s="3"/>
      <c r="R286" s="117"/>
      <c r="S286" s="3"/>
      <c r="T286" s="117"/>
      <c r="U286" s="3"/>
      <c r="V286" s="117"/>
      <c r="W286" s="3"/>
      <c r="X286" s="117"/>
      <c r="Y286" s="3"/>
      <c r="Z286" s="117"/>
    </row>
    <row r="287" spans="3:26" s="110" customFormat="1" x14ac:dyDescent="0.25">
      <c r="C287" s="3"/>
      <c r="G287" s="3"/>
      <c r="I287" s="3"/>
      <c r="K287" s="3"/>
      <c r="M287" s="3"/>
      <c r="O287" s="3"/>
      <c r="P287" s="116"/>
      <c r="Q287" s="3"/>
      <c r="R287" s="116"/>
      <c r="S287" s="3"/>
      <c r="T287" s="116"/>
      <c r="U287" s="3"/>
      <c r="V287" s="116"/>
      <c r="W287" s="3"/>
      <c r="X287" s="116"/>
      <c r="Y287" s="3"/>
      <c r="Z287" s="116"/>
    </row>
    <row r="288" spans="3:26" s="110" customFormat="1" x14ac:dyDescent="0.25">
      <c r="C288" s="3"/>
      <c r="G288" s="3"/>
      <c r="I288" s="3"/>
      <c r="K288" s="3"/>
      <c r="M288" s="3"/>
      <c r="O288" s="3"/>
      <c r="P288" s="117"/>
      <c r="Q288" s="3"/>
      <c r="R288" s="117"/>
      <c r="S288" s="3"/>
      <c r="T288" s="117"/>
      <c r="U288" s="3"/>
      <c r="V288" s="117"/>
      <c r="W288" s="3"/>
      <c r="X288" s="117"/>
      <c r="Y288" s="3"/>
      <c r="Z288" s="117"/>
    </row>
    <row r="289" spans="3:26" s="110" customFormat="1" x14ac:dyDescent="0.25">
      <c r="C289" s="3"/>
      <c r="G289" s="3"/>
      <c r="I289" s="3"/>
      <c r="K289" s="3"/>
      <c r="M289" s="3"/>
      <c r="O289" s="3"/>
      <c r="P289" s="116"/>
      <c r="Q289" s="3"/>
      <c r="R289" s="116"/>
      <c r="S289" s="3"/>
      <c r="T289" s="116"/>
      <c r="U289" s="3"/>
      <c r="V289" s="116"/>
      <c r="W289" s="3"/>
      <c r="X289" s="116"/>
      <c r="Y289" s="3"/>
      <c r="Z289" s="116"/>
    </row>
    <row r="290" spans="3:26" s="110" customFormat="1" x14ac:dyDescent="0.25">
      <c r="C290" s="3"/>
      <c r="G290" s="3"/>
      <c r="I290" s="3"/>
      <c r="K290" s="3"/>
      <c r="M290" s="3"/>
      <c r="O290" s="3"/>
      <c r="P290" s="116"/>
      <c r="Q290" s="3"/>
      <c r="R290" s="116"/>
      <c r="S290" s="3"/>
      <c r="T290" s="116"/>
      <c r="U290" s="3"/>
      <c r="V290" s="116"/>
      <c r="W290" s="3"/>
      <c r="X290" s="116"/>
      <c r="Y290" s="3"/>
      <c r="Z290" s="116"/>
    </row>
    <row r="291" spans="3:26" s="110" customFormat="1" x14ac:dyDescent="0.25">
      <c r="C291" s="3"/>
      <c r="G291" s="3"/>
      <c r="I291" s="3"/>
      <c r="K291" s="3"/>
      <c r="M291" s="3"/>
      <c r="O291" s="3"/>
      <c r="P291" s="116"/>
      <c r="Q291" s="3"/>
      <c r="R291" s="116"/>
      <c r="S291" s="3"/>
      <c r="T291" s="116"/>
      <c r="U291" s="3"/>
      <c r="V291" s="116"/>
      <c r="W291" s="3"/>
      <c r="X291" s="116"/>
      <c r="Y291" s="3"/>
      <c r="Z291" s="116"/>
    </row>
    <row r="292" spans="3:26" s="110" customFormat="1" x14ac:dyDescent="0.25">
      <c r="C292" s="3"/>
      <c r="G292" s="3"/>
      <c r="I292" s="3"/>
      <c r="K292" s="3"/>
      <c r="M292" s="3"/>
      <c r="O292" s="3"/>
      <c r="P292" s="113"/>
      <c r="Q292" s="3"/>
      <c r="R292" s="113"/>
      <c r="S292" s="3"/>
      <c r="T292" s="113"/>
      <c r="U292" s="3"/>
      <c r="V292" s="113"/>
      <c r="W292" s="3"/>
      <c r="X292" s="113"/>
      <c r="Y292" s="3"/>
      <c r="Z292" s="113"/>
    </row>
    <row r="293" spans="3:26" s="110" customFormat="1" x14ac:dyDescent="0.25">
      <c r="C293" s="3"/>
      <c r="G293" s="3"/>
      <c r="I293" s="3"/>
      <c r="K293" s="3"/>
      <c r="M293" s="3"/>
      <c r="O293" s="3"/>
      <c r="P293" s="113"/>
      <c r="Q293" s="3"/>
      <c r="R293" s="113"/>
      <c r="S293" s="3"/>
      <c r="T293" s="113"/>
      <c r="U293" s="3"/>
      <c r="V293" s="113"/>
      <c r="W293" s="3"/>
      <c r="X293" s="113"/>
      <c r="Y293" s="3"/>
      <c r="Z293" s="113"/>
    </row>
    <row r="294" spans="3:26" s="110" customFormat="1" x14ac:dyDescent="0.25">
      <c r="C294" s="3"/>
      <c r="G294" s="3"/>
      <c r="I294" s="3"/>
      <c r="K294" s="3"/>
      <c r="M294" s="3"/>
      <c r="O294" s="3"/>
      <c r="P294" s="113"/>
      <c r="Q294" s="3"/>
      <c r="R294" s="113"/>
      <c r="S294" s="3"/>
      <c r="T294" s="113"/>
      <c r="U294" s="3"/>
      <c r="V294" s="113"/>
      <c r="W294" s="3"/>
      <c r="X294" s="113"/>
      <c r="Y294" s="3"/>
      <c r="Z294" s="113"/>
    </row>
    <row r="295" spans="3:26" s="110" customFormat="1" x14ac:dyDescent="0.25">
      <c r="C295" s="3"/>
      <c r="G295" s="3"/>
      <c r="I295" s="3"/>
      <c r="K295" s="3"/>
      <c r="M295" s="3"/>
      <c r="O295" s="3"/>
      <c r="P295" s="113"/>
      <c r="Q295" s="3"/>
      <c r="R295" s="113"/>
      <c r="S295" s="3"/>
      <c r="T295" s="113"/>
      <c r="U295" s="3"/>
      <c r="V295" s="113"/>
      <c r="W295" s="3"/>
      <c r="X295" s="113"/>
      <c r="Y295" s="3"/>
      <c r="Z295" s="113"/>
    </row>
    <row r="296" spans="3:26" s="110" customFormat="1" x14ac:dyDescent="0.25">
      <c r="C296" s="3"/>
      <c r="G296" s="3"/>
      <c r="I296" s="3"/>
      <c r="K296" s="3"/>
      <c r="M296" s="3"/>
      <c r="O296" s="3"/>
      <c r="P296" s="114"/>
      <c r="Q296" s="3"/>
      <c r="R296" s="114"/>
      <c r="S296" s="3"/>
      <c r="T296" s="114"/>
      <c r="U296" s="3"/>
      <c r="V296" s="114"/>
      <c r="W296" s="3"/>
      <c r="X296" s="114"/>
      <c r="Y296" s="3"/>
      <c r="Z296" s="114"/>
    </row>
    <row r="297" spans="3:26" s="110" customFormat="1" x14ac:dyDescent="0.25">
      <c r="C297" s="3"/>
      <c r="G297" s="3"/>
      <c r="I297" s="3"/>
      <c r="K297" s="3"/>
      <c r="M297" s="3"/>
      <c r="O297" s="3"/>
      <c r="P297" s="115"/>
      <c r="Q297" s="3"/>
      <c r="R297" s="115"/>
      <c r="S297" s="3"/>
      <c r="T297" s="115"/>
      <c r="U297" s="3"/>
      <c r="V297" s="115"/>
      <c r="W297" s="3"/>
      <c r="X297" s="115"/>
      <c r="Y297" s="3"/>
      <c r="Z297" s="115"/>
    </row>
    <row r="298" spans="3:26" s="110" customFormat="1" x14ac:dyDescent="0.25">
      <c r="C298" s="3"/>
      <c r="G298" s="3"/>
      <c r="I298" s="3"/>
      <c r="K298" s="3"/>
      <c r="M298" s="3"/>
      <c r="O298" s="3"/>
      <c r="P298" s="116"/>
      <c r="Q298" s="3"/>
      <c r="R298" s="116"/>
      <c r="S298" s="3"/>
      <c r="T298" s="116"/>
      <c r="U298" s="3"/>
      <c r="V298" s="116"/>
      <c r="W298" s="3"/>
      <c r="X298" s="116"/>
      <c r="Y298" s="3"/>
      <c r="Z298" s="116"/>
    </row>
    <row r="299" spans="3:26" s="110" customFormat="1" x14ac:dyDescent="0.25">
      <c r="C299" s="3"/>
      <c r="G299" s="3"/>
      <c r="I299" s="3"/>
      <c r="K299" s="3"/>
      <c r="M299" s="3"/>
      <c r="O299" s="3"/>
      <c r="P299" s="116"/>
      <c r="Q299" s="3"/>
      <c r="R299" s="116"/>
      <c r="S299" s="3"/>
      <c r="T299" s="116"/>
      <c r="U299" s="3"/>
      <c r="V299" s="116"/>
      <c r="W299" s="3"/>
      <c r="X299" s="116"/>
      <c r="Y299" s="3"/>
      <c r="Z299" s="116"/>
    </row>
    <row r="300" spans="3:26" s="110" customFormat="1" x14ac:dyDescent="0.25">
      <c r="C300" s="3"/>
      <c r="G300" s="3"/>
      <c r="I300" s="3"/>
      <c r="K300" s="3"/>
      <c r="M300" s="3"/>
      <c r="O300" s="3"/>
      <c r="P300" s="117"/>
      <c r="Q300" s="3"/>
      <c r="R300" s="117"/>
      <c r="S300" s="3"/>
      <c r="T300" s="117"/>
      <c r="U300" s="3"/>
      <c r="V300" s="117"/>
      <c r="W300" s="3"/>
      <c r="X300" s="117"/>
      <c r="Y300" s="3"/>
      <c r="Z300" s="117"/>
    </row>
    <row r="301" spans="3:26" s="110" customFormat="1" x14ac:dyDescent="0.25">
      <c r="C301" s="3"/>
      <c r="G301" s="3"/>
      <c r="I301" s="3"/>
      <c r="K301" s="3"/>
      <c r="M301" s="3"/>
      <c r="O301" s="3"/>
      <c r="P301" s="116"/>
      <c r="Q301" s="3"/>
      <c r="R301" s="116"/>
      <c r="S301" s="3"/>
      <c r="T301" s="116"/>
      <c r="U301" s="3"/>
      <c r="V301" s="116"/>
      <c r="W301" s="3"/>
      <c r="X301" s="116"/>
      <c r="Y301" s="3"/>
      <c r="Z301" s="116"/>
    </row>
    <row r="302" spans="3:26" s="110" customFormat="1" x14ac:dyDescent="0.25">
      <c r="C302" s="3"/>
      <c r="G302" s="3"/>
      <c r="I302" s="3"/>
      <c r="K302" s="3"/>
      <c r="M302" s="3"/>
      <c r="O302" s="3"/>
      <c r="P302" s="116"/>
      <c r="Q302" s="3"/>
      <c r="R302" s="116"/>
      <c r="S302" s="3"/>
      <c r="T302" s="116"/>
      <c r="U302" s="3"/>
      <c r="V302" s="116"/>
      <c r="W302" s="3"/>
      <c r="X302" s="116"/>
      <c r="Y302" s="3"/>
      <c r="Z302" s="116"/>
    </row>
    <row r="303" spans="3:26" s="110" customFormat="1" x14ac:dyDescent="0.25">
      <c r="C303" s="3"/>
      <c r="G303" s="3"/>
      <c r="I303" s="3"/>
      <c r="K303" s="3"/>
      <c r="M303" s="3"/>
      <c r="O303" s="3"/>
      <c r="P303" s="117"/>
      <c r="Q303" s="3"/>
      <c r="R303" s="117"/>
      <c r="S303" s="3"/>
      <c r="T303" s="117"/>
      <c r="U303" s="3"/>
      <c r="V303" s="117"/>
      <c r="W303" s="3"/>
      <c r="X303" s="117"/>
      <c r="Y303" s="3"/>
      <c r="Z303" s="117"/>
    </row>
    <row r="304" spans="3:26" s="110" customFormat="1" x14ac:dyDescent="0.25">
      <c r="C304" s="3"/>
      <c r="G304" s="3"/>
      <c r="I304" s="3"/>
      <c r="K304" s="3"/>
      <c r="M304" s="3"/>
      <c r="O304" s="3"/>
      <c r="P304" s="116"/>
      <c r="Q304" s="3"/>
      <c r="R304" s="116"/>
      <c r="S304" s="3"/>
      <c r="T304" s="116"/>
      <c r="U304" s="3"/>
      <c r="V304" s="116"/>
      <c r="W304" s="3"/>
      <c r="X304" s="116"/>
      <c r="Y304" s="3"/>
      <c r="Z304" s="116"/>
    </row>
    <row r="305" spans="3:26" s="110" customFormat="1" x14ac:dyDescent="0.25">
      <c r="C305" s="3"/>
      <c r="G305" s="3"/>
      <c r="I305" s="3"/>
      <c r="K305" s="3"/>
      <c r="M305" s="3"/>
      <c r="O305" s="3"/>
      <c r="P305" s="117"/>
      <c r="Q305" s="3"/>
      <c r="R305" s="117"/>
      <c r="S305" s="3"/>
      <c r="T305" s="117"/>
      <c r="U305" s="3"/>
      <c r="V305" s="117"/>
      <c r="W305" s="3"/>
      <c r="X305" s="117"/>
      <c r="Y305" s="3"/>
      <c r="Z305" s="117"/>
    </row>
    <row r="306" spans="3:26" s="110" customFormat="1" x14ac:dyDescent="0.25">
      <c r="C306" s="3"/>
      <c r="G306" s="3"/>
      <c r="I306" s="3"/>
      <c r="K306" s="3"/>
      <c r="M306" s="3"/>
      <c r="O306" s="3"/>
      <c r="P306" s="116"/>
      <c r="Q306" s="3"/>
      <c r="R306" s="116"/>
      <c r="S306" s="3"/>
      <c r="T306" s="116"/>
      <c r="U306" s="3"/>
      <c r="V306" s="116"/>
      <c r="W306" s="3"/>
      <c r="X306" s="116"/>
      <c r="Y306" s="3"/>
      <c r="Z306" s="116"/>
    </row>
    <row r="307" spans="3:26" s="110" customFormat="1" x14ac:dyDescent="0.25">
      <c r="C307" s="3"/>
      <c r="G307" s="3"/>
      <c r="I307" s="3"/>
      <c r="K307" s="3"/>
      <c r="M307" s="3"/>
      <c r="O307" s="3"/>
      <c r="P307" s="116"/>
      <c r="Q307" s="3"/>
      <c r="R307" s="116"/>
      <c r="S307" s="3"/>
      <c r="T307" s="116"/>
      <c r="U307" s="3"/>
      <c r="V307" s="116"/>
      <c r="W307" s="3"/>
      <c r="X307" s="116"/>
      <c r="Y307" s="3"/>
      <c r="Z307" s="116"/>
    </row>
    <row r="308" spans="3:26" s="110" customFormat="1" x14ac:dyDescent="0.25">
      <c r="C308" s="3"/>
      <c r="G308" s="3"/>
      <c r="I308" s="3"/>
      <c r="K308" s="3"/>
      <c r="M308" s="3"/>
      <c r="O308" s="3"/>
      <c r="P308" s="116"/>
      <c r="Q308" s="3"/>
      <c r="R308" s="116"/>
      <c r="S308" s="3"/>
      <c r="T308" s="116"/>
      <c r="U308" s="3"/>
      <c r="V308" s="116"/>
      <c r="W308" s="3"/>
      <c r="X308" s="116"/>
      <c r="Y308" s="3"/>
      <c r="Z308" s="116"/>
    </row>
    <row r="309" spans="3:26" s="110" customFormat="1" x14ac:dyDescent="0.25">
      <c r="C309" s="3"/>
      <c r="G309" s="3"/>
      <c r="I309" s="3"/>
      <c r="K309" s="3"/>
      <c r="M309" s="3"/>
      <c r="O309" s="3"/>
      <c r="P309" s="113"/>
      <c r="Q309" s="3"/>
      <c r="R309" s="113"/>
      <c r="S309" s="3"/>
      <c r="T309" s="113"/>
      <c r="U309" s="3"/>
      <c r="V309" s="113"/>
      <c r="W309" s="3"/>
      <c r="X309" s="113"/>
      <c r="Y309" s="3"/>
      <c r="Z309" s="113"/>
    </row>
    <row r="310" spans="3:26" s="110" customFormat="1" x14ac:dyDescent="0.25">
      <c r="C310" s="3"/>
      <c r="G310" s="3"/>
      <c r="I310" s="3"/>
      <c r="K310" s="3"/>
      <c r="M310" s="3"/>
      <c r="O310" s="3"/>
      <c r="P310" s="113"/>
      <c r="Q310" s="3"/>
      <c r="R310" s="113"/>
      <c r="S310" s="3"/>
      <c r="T310" s="113"/>
      <c r="U310" s="3"/>
      <c r="V310" s="113"/>
      <c r="W310" s="3"/>
      <c r="X310" s="113"/>
      <c r="Y310" s="3"/>
      <c r="Z310" s="113"/>
    </row>
    <row r="311" spans="3:26" s="110" customFormat="1" x14ac:dyDescent="0.25">
      <c r="C311" s="3"/>
      <c r="G311" s="3"/>
      <c r="I311" s="3"/>
      <c r="K311" s="3"/>
      <c r="M311" s="3"/>
      <c r="O311" s="3"/>
      <c r="P311" s="113"/>
      <c r="Q311" s="3"/>
      <c r="R311" s="113"/>
      <c r="S311" s="3"/>
      <c r="T311" s="113"/>
      <c r="U311" s="3"/>
      <c r="V311" s="113"/>
      <c r="W311" s="3"/>
      <c r="X311" s="113"/>
      <c r="Y311" s="3"/>
      <c r="Z311" s="113"/>
    </row>
    <row r="312" spans="3:26" s="110" customFormat="1" x14ac:dyDescent="0.25">
      <c r="C312" s="3"/>
      <c r="G312" s="3"/>
      <c r="I312" s="3"/>
      <c r="K312" s="3"/>
      <c r="M312" s="3"/>
      <c r="O312" s="3"/>
      <c r="P312" s="113"/>
      <c r="Q312" s="3"/>
      <c r="R312" s="113"/>
      <c r="S312" s="3"/>
      <c r="T312" s="113"/>
      <c r="U312" s="3"/>
      <c r="V312" s="113"/>
      <c r="W312" s="3"/>
      <c r="X312" s="113"/>
      <c r="Y312" s="3"/>
      <c r="Z312" s="113"/>
    </row>
    <row r="313" spans="3:26" s="110" customFormat="1" x14ac:dyDescent="0.25">
      <c r="C313" s="3"/>
      <c r="G313" s="3"/>
      <c r="I313" s="3"/>
      <c r="K313" s="3"/>
      <c r="M313" s="3"/>
      <c r="O313" s="3"/>
      <c r="P313" s="114"/>
      <c r="Q313" s="3"/>
      <c r="R313" s="114"/>
      <c r="S313" s="3"/>
      <c r="T313" s="114"/>
      <c r="U313" s="3"/>
      <c r="V313" s="114"/>
      <c r="W313" s="3"/>
      <c r="X313" s="114"/>
      <c r="Y313" s="3"/>
      <c r="Z313" s="114"/>
    </row>
    <row r="314" spans="3:26" s="110" customFormat="1" x14ac:dyDescent="0.25">
      <c r="C314" s="3"/>
      <c r="G314" s="3"/>
      <c r="I314" s="3"/>
      <c r="K314" s="3"/>
      <c r="M314" s="3"/>
      <c r="O314" s="3"/>
      <c r="P314" s="115"/>
      <c r="Q314" s="3"/>
      <c r="R314" s="115"/>
      <c r="S314" s="3"/>
      <c r="T314" s="115"/>
      <c r="U314" s="3"/>
      <c r="V314" s="115"/>
      <c r="W314" s="3"/>
      <c r="X314" s="115"/>
      <c r="Y314" s="3"/>
      <c r="Z314" s="115"/>
    </row>
    <row r="315" spans="3:26" s="110" customFormat="1" x14ac:dyDescent="0.25">
      <c r="C315" s="3"/>
      <c r="G315" s="3"/>
      <c r="I315" s="3"/>
      <c r="K315" s="3"/>
      <c r="M315" s="3"/>
      <c r="O315" s="3"/>
      <c r="P315" s="116"/>
      <c r="Q315" s="3"/>
      <c r="R315" s="116"/>
      <c r="S315" s="3"/>
      <c r="T315" s="116"/>
      <c r="U315" s="3"/>
      <c r="V315" s="116"/>
      <c r="W315" s="3"/>
      <c r="X315" s="116"/>
      <c r="Y315" s="3"/>
      <c r="Z315" s="116"/>
    </row>
    <row r="316" spans="3:26" s="110" customFormat="1" x14ac:dyDescent="0.25">
      <c r="C316" s="3"/>
      <c r="G316" s="3"/>
      <c r="I316" s="3"/>
      <c r="K316" s="3"/>
      <c r="M316" s="3"/>
      <c r="O316" s="3"/>
      <c r="P316" s="116"/>
      <c r="Q316" s="3"/>
      <c r="R316" s="116"/>
      <c r="S316" s="3"/>
      <c r="T316" s="116"/>
      <c r="U316" s="3"/>
      <c r="V316" s="116"/>
      <c r="W316" s="3"/>
      <c r="X316" s="116"/>
      <c r="Y316" s="3"/>
      <c r="Z316" s="116"/>
    </row>
    <row r="317" spans="3:26" s="110" customFormat="1" x14ac:dyDescent="0.25">
      <c r="C317" s="3"/>
      <c r="G317" s="3"/>
      <c r="I317" s="3"/>
      <c r="K317" s="3"/>
      <c r="M317" s="3"/>
      <c r="O317" s="3"/>
      <c r="P317" s="117"/>
      <c r="Q317" s="3"/>
      <c r="R317" s="117"/>
      <c r="S317" s="3"/>
      <c r="T317" s="117"/>
      <c r="U317" s="3"/>
      <c r="V317" s="117"/>
      <c r="W317" s="3"/>
      <c r="X317" s="117"/>
      <c r="Y317" s="3"/>
      <c r="Z317" s="117"/>
    </row>
    <row r="318" spans="3:26" s="110" customFormat="1" x14ac:dyDescent="0.25">
      <c r="C318" s="3"/>
      <c r="G318" s="3"/>
      <c r="I318" s="3"/>
      <c r="K318" s="3"/>
      <c r="M318" s="3"/>
      <c r="O318" s="3"/>
      <c r="P318" s="116"/>
      <c r="Q318" s="3"/>
      <c r="R318" s="116"/>
      <c r="S318" s="3"/>
      <c r="T318" s="116"/>
      <c r="U318" s="3"/>
      <c r="V318" s="116"/>
      <c r="W318" s="3"/>
      <c r="X318" s="116"/>
      <c r="Y318" s="3"/>
      <c r="Z318" s="116"/>
    </row>
    <row r="319" spans="3:26" s="110" customFormat="1" x14ac:dyDescent="0.25">
      <c r="C319" s="3"/>
      <c r="G319" s="3"/>
      <c r="I319" s="3"/>
      <c r="K319" s="3"/>
      <c r="M319" s="3"/>
      <c r="O319" s="3"/>
      <c r="P319" s="116"/>
      <c r="Q319" s="3"/>
      <c r="R319" s="116"/>
      <c r="S319" s="3"/>
      <c r="T319" s="116"/>
      <c r="U319" s="3"/>
      <c r="V319" s="116"/>
      <c r="W319" s="3"/>
      <c r="X319" s="116"/>
      <c r="Y319" s="3"/>
      <c r="Z319" s="116"/>
    </row>
    <row r="320" spans="3:26" s="110" customFormat="1" x14ac:dyDescent="0.25">
      <c r="C320" s="3"/>
      <c r="G320" s="3"/>
      <c r="I320" s="3"/>
      <c r="K320" s="3"/>
      <c r="M320" s="3"/>
      <c r="O320" s="3"/>
      <c r="P320" s="117"/>
      <c r="Q320" s="3"/>
      <c r="R320" s="117"/>
      <c r="S320" s="3"/>
      <c r="T320" s="117"/>
      <c r="U320" s="3"/>
      <c r="V320" s="117"/>
      <c r="W320" s="3"/>
      <c r="X320" s="117"/>
      <c r="Y320" s="3"/>
      <c r="Z320" s="117"/>
    </row>
    <row r="321" spans="3:26" s="110" customFormat="1" x14ac:dyDescent="0.25">
      <c r="C321" s="3"/>
      <c r="G321" s="3"/>
      <c r="I321" s="3"/>
      <c r="K321" s="3"/>
      <c r="M321" s="3"/>
      <c r="O321" s="3"/>
      <c r="P321" s="116"/>
      <c r="Q321" s="3"/>
      <c r="R321" s="116"/>
      <c r="S321" s="3"/>
      <c r="T321" s="116"/>
      <c r="U321" s="3"/>
      <c r="V321" s="116"/>
      <c r="W321" s="3"/>
      <c r="X321" s="116"/>
      <c r="Y321" s="3"/>
      <c r="Z321" s="116"/>
    </row>
    <row r="322" spans="3:26" s="110" customFormat="1" x14ac:dyDescent="0.25">
      <c r="C322" s="3"/>
      <c r="G322" s="3"/>
      <c r="I322" s="3"/>
      <c r="K322" s="3"/>
      <c r="M322" s="3"/>
      <c r="O322" s="3"/>
      <c r="P322" s="117"/>
      <c r="Q322" s="3"/>
      <c r="R322" s="117"/>
      <c r="S322" s="3"/>
      <c r="T322" s="117"/>
      <c r="U322" s="3"/>
      <c r="V322" s="117"/>
      <c r="W322" s="3"/>
      <c r="X322" s="117"/>
      <c r="Y322" s="3"/>
      <c r="Z322" s="117"/>
    </row>
    <row r="323" spans="3:26" s="110" customFormat="1" x14ac:dyDescent="0.25">
      <c r="C323" s="3"/>
      <c r="G323" s="3"/>
      <c r="I323" s="3"/>
      <c r="K323" s="3"/>
      <c r="M323" s="3"/>
      <c r="O323" s="3"/>
      <c r="P323" s="116"/>
      <c r="Q323" s="3"/>
      <c r="R323" s="116"/>
      <c r="S323" s="3"/>
      <c r="T323" s="116"/>
      <c r="U323" s="3"/>
      <c r="V323" s="116"/>
      <c r="W323" s="3"/>
      <c r="X323" s="116"/>
      <c r="Y323" s="3"/>
      <c r="Z323" s="116"/>
    </row>
    <row r="324" spans="3:26" s="110" customFormat="1" x14ac:dyDescent="0.25">
      <c r="C324" s="3"/>
      <c r="G324" s="3"/>
      <c r="I324" s="3"/>
      <c r="K324" s="3"/>
      <c r="M324" s="3"/>
      <c r="O324" s="3"/>
      <c r="P324" s="116"/>
      <c r="Q324" s="3"/>
      <c r="R324" s="116"/>
      <c r="S324" s="3"/>
      <c r="T324" s="116"/>
      <c r="U324" s="3"/>
      <c r="V324" s="116"/>
      <c r="W324" s="3"/>
      <c r="X324" s="116"/>
      <c r="Y324" s="3"/>
      <c r="Z324" s="116"/>
    </row>
    <row r="325" spans="3:26" s="110" customFormat="1" x14ac:dyDescent="0.25">
      <c r="C325" s="3"/>
      <c r="G325" s="3"/>
      <c r="I325" s="3"/>
      <c r="K325" s="3"/>
      <c r="M325" s="3"/>
      <c r="O325" s="3"/>
      <c r="P325" s="116"/>
      <c r="Q325" s="3"/>
      <c r="R325" s="116"/>
      <c r="S325" s="3"/>
      <c r="T325" s="116"/>
      <c r="U325" s="3"/>
      <c r="V325" s="116"/>
      <c r="W325" s="3"/>
      <c r="X325" s="116"/>
      <c r="Y325" s="3"/>
      <c r="Z325" s="116"/>
    </row>
    <row r="326" spans="3:26" s="110" customFormat="1" x14ac:dyDescent="0.25">
      <c r="C326" s="3"/>
      <c r="G326" s="3"/>
      <c r="I326" s="3"/>
      <c r="K326" s="3"/>
      <c r="M326" s="3"/>
      <c r="O326" s="3"/>
      <c r="P326" s="113"/>
      <c r="Q326" s="3"/>
      <c r="R326" s="113"/>
      <c r="S326" s="3"/>
      <c r="T326" s="113"/>
      <c r="U326" s="3"/>
      <c r="V326" s="113"/>
      <c r="W326" s="3"/>
      <c r="X326" s="113"/>
      <c r="Y326" s="3"/>
      <c r="Z326" s="113"/>
    </row>
    <row r="327" spans="3:26" s="110" customFormat="1" x14ac:dyDescent="0.25">
      <c r="C327" s="3"/>
      <c r="G327" s="3"/>
      <c r="I327" s="3"/>
      <c r="K327" s="3"/>
      <c r="M327" s="3"/>
      <c r="O327" s="3"/>
      <c r="P327" s="113"/>
      <c r="Q327" s="3"/>
      <c r="R327" s="113"/>
      <c r="S327" s="3"/>
      <c r="T327" s="113"/>
      <c r="U327" s="3"/>
      <c r="V327" s="113"/>
      <c r="W327" s="3"/>
      <c r="X327" s="113"/>
      <c r="Y327" s="3"/>
      <c r="Z327" s="113"/>
    </row>
    <row r="328" spans="3:26" s="110" customFormat="1" x14ac:dyDescent="0.25">
      <c r="C328" s="3"/>
      <c r="G328" s="3"/>
      <c r="I328" s="3"/>
      <c r="K328" s="3"/>
      <c r="M328" s="3"/>
      <c r="O328" s="3"/>
      <c r="P328" s="113"/>
      <c r="Q328" s="3"/>
      <c r="R328" s="113"/>
      <c r="S328" s="3"/>
      <c r="T328" s="113"/>
      <c r="U328" s="3"/>
      <c r="V328" s="113"/>
      <c r="W328" s="3"/>
      <c r="X328" s="113"/>
      <c r="Y328" s="3"/>
      <c r="Z328" s="113"/>
    </row>
    <row r="329" spans="3:26" s="110" customFormat="1" x14ac:dyDescent="0.25">
      <c r="C329" s="3"/>
      <c r="G329" s="3"/>
      <c r="I329" s="3"/>
      <c r="K329" s="3"/>
      <c r="M329" s="3"/>
      <c r="O329" s="3"/>
      <c r="P329" s="113"/>
      <c r="Q329" s="3"/>
      <c r="R329" s="113"/>
      <c r="S329" s="3"/>
      <c r="T329" s="113"/>
      <c r="U329" s="3"/>
      <c r="V329" s="113"/>
      <c r="W329" s="3"/>
      <c r="X329" s="113"/>
      <c r="Y329" s="3"/>
      <c r="Z329" s="113"/>
    </row>
    <row r="330" spans="3:26" s="110" customFormat="1" x14ac:dyDescent="0.25">
      <c r="C330" s="3"/>
      <c r="G330" s="3"/>
      <c r="I330" s="3"/>
      <c r="K330" s="3"/>
      <c r="M330" s="3"/>
      <c r="O330" s="3"/>
      <c r="P330" s="114"/>
      <c r="Q330" s="3"/>
      <c r="R330" s="114"/>
      <c r="S330" s="3"/>
      <c r="T330" s="114"/>
      <c r="U330" s="3"/>
      <c r="V330" s="114"/>
      <c r="W330" s="3"/>
      <c r="X330" s="114"/>
      <c r="Y330" s="3"/>
      <c r="Z330" s="114"/>
    </row>
    <row r="331" spans="3:26" s="110" customFormat="1" x14ac:dyDescent="0.25">
      <c r="C331" s="3"/>
      <c r="G331" s="3"/>
      <c r="I331" s="3"/>
      <c r="K331" s="3"/>
      <c r="M331" s="3"/>
      <c r="O331" s="3"/>
      <c r="P331" s="115"/>
      <c r="Q331" s="3"/>
      <c r="R331" s="115"/>
      <c r="S331" s="3"/>
      <c r="T331" s="115"/>
      <c r="U331" s="3"/>
      <c r="V331" s="115"/>
      <c r="W331" s="3"/>
      <c r="X331" s="115"/>
      <c r="Y331" s="3"/>
      <c r="Z331" s="115"/>
    </row>
    <row r="332" spans="3:26" s="110" customFormat="1" x14ac:dyDescent="0.25">
      <c r="C332" s="3"/>
      <c r="G332" s="3"/>
      <c r="I332" s="3"/>
      <c r="K332" s="3"/>
      <c r="M332" s="3"/>
      <c r="O332" s="3"/>
      <c r="P332" s="116"/>
      <c r="Q332" s="3"/>
      <c r="R332" s="116"/>
      <c r="S332" s="3"/>
      <c r="T332" s="116"/>
      <c r="U332" s="3"/>
      <c r="V332" s="116"/>
      <c r="W332" s="3"/>
      <c r="X332" s="116"/>
      <c r="Y332" s="3"/>
      <c r="Z332" s="116"/>
    </row>
    <row r="333" spans="3:26" s="110" customFormat="1" x14ac:dyDescent="0.25">
      <c r="C333" s="3"/>
      <c r="G333" s="3"/>
      <c r="I333" s="3"/>
      <c r="K333" s="3"/>
      <c r="M333" s="3"/>
      <c r="O333" s="3"/>
      <c r="P333" s="116"/>
      <c r="Q333" s="3"/>
      <c r="R333" s="116"/>
      <c r="S333" s="3"/>
      <c r="T333" s="116"/>
      <c r="U333" s="3"/>
      <c r="V333" s="116"/>
      <c r="W333" s="3"/>
      <c r="X333" s="116"/>
      <c r="Y333" s="3"/>
      <c r="Z333" s="116"/>
    </row>
    <row r="334" spans="3:26" s="110" customFormat="1" x14ac:dyDescent="0.25">
      <c r="C334" s="3"/>
      <c r="G334" s="3"/>
      <c r="I334" s="3"/>
      <c r="K334" s="3"/>
      <c r="M334" s="3"/>
      <c r="O334" s="3"/>
      <c r="P334" s="117"/>
      <c r="Q334" s="3"/>
      <c r="R334" s="117"/>
      <c r="S334" s="3"/>
      <c r="T334" s="117"/>
      <c r="U334" s="3"/>
      <c r="V334" s="117"/>
      <c r="W334" s="3"/>
      <c r="X334" s="117"/>
      <c r="Y334" s="3"/>
      <c r="Z334" s="117"/>
    </row>
    <row r="335" spans="3:26" s="110" customFormat="1" x14ac:dyDescent="0.25">
      <c r="C335" s="3"/>
      <c r="G335" s="3"/>
      <c r="I335" s="3"/>
      <c r="K335" s="3"/>
      <c r="M335" s="3"/>
      <c r="O335" s="3"/>
      <c r="P335" s="116"/>
      <c r="Q335" s="3"/>
      <c r="R335" s="116"/>
      <c r="S335" s="3"/>
      <c r="T335" s="116"/>
      <c r="U335" s="3"/>
      <c r="V335" s="116"/>
      <c r="W335" s="3"/>
      <c r="X335" s="116"/>
      <c r="Y335" s="3"/>
      <c r="Z335" s="116"/>
    </row>
    <row r="336" spans="3:26" s="110" customFormat="1" x14ac:dyDescent="0.25">
      <c r="C336" s="3"/>
      <c r="G336" s="3"/>
      <c r="I336" s="3"/>
      <c r="K336" s="3"/>
      <c r="M336" s="3"/>
      <c r="O336" s="3"/>
      <c r="P336" s="116"/>
      <c r="Q336" s="3"/>
      <c r="R336" s="116"/>
      <c r="S336" s="3"/>
      <c r="T336" s="116"/>
      <c r="U336" s="3"/>
      <c r="V336" s="116"/>
      <c r="W336" s="3"/>
      <c r="X336" s="116"/>
      <c r="Y336" s="3"/>
      <c r="Z336" s="116"/>
    </row>
    <row r="337" spans="3:26" s="110" customFormat="1" x14ac:dyDescent="0.25">
      <c r="C337" s="3"/>
      <c r="G337" s="3"/>
      <c r="I337" s="3"/>
      <c r="K337" s="3"/>
      <c r="M337" s="3"/>
      <c r="O337" s="3"/>
      <c r="P337" s="117"/>
      <c r="Q337" s="3"/>
      <c r="R337" s="117"/>
      <c r="S337" s="3"/>
      <c r="T337" s="117"/>
      <c r="U337" s="3"/>
      <c r="V337" s="117"/>
      <c r="W337" s="3"/>
      <c r="X337" s="117"/>
      <c r="Y337" s="3"/>
      <c r="Z337" s="117"/>
    </row>
    <row r="338" spans="3:26" s="110" customFormat="1" x14ac:dyDescent="0.25">
      <c r="C338" s="3"/>
      <c r="G338" s="3"/>
      <c r="I338" s="3"/>
      <c r="K338" s="3"/>
      <c r="M338" s="3"/>
      <c r="O338" s="3"/>
      <c r="P338" s="116"/>
      <c r="Q338" s="3"/>
      <c r="R338" s="116"/>
      <c r="S338" s="3"/>
      <c r="T338" s="116"/>
      <c r="U338" s="3"/>
      <c r="V338" s="116"/>
      <c r="W338" s="3"/>
      <c r="X338" s="116"/>
      <c r="Y338" s="3"/>
      <c r="Z338" s="116"/>
    </row>
    <row r="339" spans="3:26" s="110" customFormat="1" x14ac:dyDescent="0.25">
      <c r="C339" s="3"/>
      <c r="G339" s="3"/>
      <c r="I339" s="3"/>
      <c r="K339" s="3"/>
      <c r="M339" s="3"/>
      <c r="O339" s="3"/>
      <c r="P339" s="117"/>
      <c r="Q339" s="3"/>
      <c r="R339" s="117"/>
      <c r="S339" s="3"/>
      <c r="T339" s="117"/>
      <c r="U339" s="3"/>
      <c r="V339" s="117"/>
      <c r="W339" s="3"/>
      <c r="X339" s="117"/>
      <c r="Y339" s="3"/>
      <c r="Z339" s="117"/>
    </row>
    <row r="340" spans="3:26" s="110" customFormat="1" x14ac:dyDescent="0.25">
      <c r="C340" s="3"/>
      <c r="G340" s="3"/>
      <c r="I340" s="3"/>
      <c r="K340" s="3"/>
      <c r="M340" s="3"/>
      <c r="O340" s="3"/>
      <c r="P340" s="116"/>
      <c r="Q340" s="3"/>
      <c r="R340" s="116"/>
      <c r="S340" s="3"/>
      <c r="T340" s="116"/>
      <c r="U340" s="3"/>
      <c r="V340" s="116"/>
      <c r="W340" s="3"/>
      <c r="X340" s="116"/>
      <c r="Y340" s="3"/>
      <c r="Z340" s="116"/>
    </row>
    <row r="341" spans="3:26" s="110" customFormat="1" x14ac:dyDescent="0.25">
      <c r="C341" s="3"/>
      <c r="G341" s="3"/>
      <c r="I341" s="3"/>
      <c r="K341" s="3"/>
      <c r="M341" s="3"/>
      <c r="O341" s="3"/>
      <c r="P341" s="116"/>
      <c r="Q341" s="3"/>
      <c r="R341" s="116"/>
      <c r="S341" s="3"/>
      <c r="T341" s="116"/>
      <c r="U341" s="3"/>
      <c r="V341" s="116"/>
      <c r="W341" s="3"/>
      <c r="X341" s="116"/>
      <c r="Y341" s="3"/>
      <c r="Z341" s="116"/>
    </row>
    <row r="342" spans="3:26" s="110" customFormat="1" x14ac:dyDescent="0.25">
      <c r="C342" s="3"/>
      <c r="G342" s="3"/>
      <c r="I342" s="3"/>
      <c r="K342" s="3"/>
      <c r="M342" s="3"/>
      <c r="O342" s="3"/>
      <c r="P342" s="116"/>
      <c r="Q342" s="3"/>
      <c r="R342" s="116"/>
      <c r="S342" s="3"/>
      <c r="T342" s="116"/>
      <c r="U342" s="3"/>
      <c r="V342" s="116"/>
      <c r="W342" s="3"/>
      <c r="X342" s="116"/>
      <c r="Y342" s="3"/>
      <c r="Z342" s="116"/>
    </row>
    <row r="343" spans="3:26" s="110" customFormat="1" x14ac:dyDescent="0.25">
      <c r="C343" s="3"/>
      <c r="G343" s="3"/>
      <c r="I343" s="3"/>
      <c r="K343" s="3"/>
      <c r="M343" s="3"/>
      <c r="O343" s="3"/>
      <c r="P343" s="113"/>
      <c r="Q343" s="3"/>
      <c r="R343" s="113"/>
      <c r="S343" s="3"/>
      <c r="T343" s="113"/>
      <c r="U343" s="3"/>
      <c r="V343" s="113"/>
      <c r="W343" s="3"/>
      <c r="X343" s="113"/>
      <c r="Y343" s="3"/>
      <c r="Z343" s="113"/>
    </row>
    <row r="344" spans="3:26" s="110" customFormat="1" x14ac:dyDescent="0.25">
      <c r="C344" s="3"/>
      <c r="G344" s="3"/>
      <c r="I344" s="3"/>
      <c r="K344" s="3"/>
      <c r="M344" s="3"/>
      <c r="O344" s="3"/>
      <c r="P344" s="113"/>
      <c r="Q344" s="3"/>
      <c r="R344" s="113"/>
      <c r="S344" s="3"/>
      <c r="T344" s="113"/>
      <c r="U344" s="3"/>
      <c r="V344" s="113"/>
      <c r="W344" s="3"/>
      <c r="X344" s="113"/>
      <c r="Y344" s="3"/>
      <c r="Z344" s="113"/>
    </row>
    <row r="345" spans="3:26" s="110" customFormat="1" x14ac:dyDescent="0.25">
      <c r="C345" s="3"/>
      <c r="G345" s="3"/>
      <c r="I345" s="3"/>
      <c r="K345" s="3"/>
      <c r="M345" s="3"/>
      <c r="O345" s="3"/>
      <c r="P345" s="113"/>
      <c r="Q345" s="3"/>
      <c r="R345" s="113"/>
      <c r="S345" s="3"/>
      <c r="T345" s="113"/>
      <c r="U345" s="3"/>
      <c r="V345" s="113"/>
      <c r="W345" s="3"/>
      <c r="X345" s="113"/>
      <c r="Y345" s="3"/>
      <c r="Z345" s="113"/>
    </row>
    <row r="346" spans="3:26" s="110" customFormat="1" x14ac:dyDescent="0.25">
      <c r="C346" s="3"/>
      <c r="G346" s="3"/>
      <c r="I346" s="3"/>
      <c r="K346" s="3"/>
      <c r="M346" s="3"/>
      <c r="O346" s="3"/>
      <c r="P346" s="113"/>
      <c r="Q346" s="3"/>
      <c r="R346" s="113"/>
      <c r="S346" s="3"/>
      <c r="T346" s="113"/>
      <c r="U346" s="3"/>
      <c r="V346" s="113"/>
      <c r="W346" s="3"/>
      <c r="X346" s="113"/>
      <c r="Y346" s="3"/>
      <c r="Z346" s="113"/>
    </row>
    <row r="347" spans="3:26" s="110" customFormat="1" x14ac:dyDescent="0.25">
      <c r="C347" s="3"/>
      <c r="G347" s="3"/>
      <c r="I347" s="3"/>
      <c r="K347" s="3"/>
      <c r="M347" s="3"/>
      <c r="O347" s="3"/>
      <c r="P347" s="114"/>
      <c r="Q347" s="3"/>
      <c r="R347" s="114"/>
      <c r="S347" s="3"/>
      <c r="T347" s="114"/>
      <c r="U347" s="3"/>
      <c r="V347" s="114"/>
      <c r="W347" s="3"/>
      <c r="X347" s="114"/>
      <c r="Y347" s="3"/>
      <c r="Z347" s="114"/>
    </row>
    <row r="348" spans="3:26" s="110" customFormat="1" x14ac:dyDescent="0.25">
      <c r="C348" s="3"/>
      <c r="G348" s="3"/>
      <c r="I348" s="3"/>
      <c r="K348" s="3"/>
      <c r="M348" s="3"/>
      <c r="O348" s="3"/>
      <c r="P348" s="115"/>
      <c r="Q348" s="3"/>
      <c r="R348" s="115"/>
      <c r="S348" s="3"/>
      <c r="T348" s="115"/>
      <c r="U348" s="3"/>
      <c r="V348" s="115"/>
      <c r="W348" s="3"/>
      <c r="X348" s="115"/>
      <c r="Y348" s="3"/>
      <c r="Z348" s="115"/>
    </row>
    <row r="349" spans="3:26" s="110" customFormat="1" x14ac:dyDescent="0.25">
      <c r="C349" s="3"/>
      <c r="G349" s="3"/>
      <c r="I349" s="3"/>
      <c r="K349" s="3"/>
      <c r="M349" s="3"/>
      <c r="O349" s="3"/>
      <c r="P349" s="116"/>
      <c r="Q349" s="3"/>
      <c r="R349" s="116"/>
      <c r="S349" s="3"/>
      <c r="T349" s="116"/>
      <c r="U349" s="3"/>
      <c r="V349" s="116"/>
      <c r="W349" s="3"/>
      <c r="X349" s="116"/>
      <c r="Y349" s="3"/>
      <c r="Z349" s="116"/>
    </row>
    <row r="350" spans="3:26" s="110" customFormat="1" x14ac:dyDescent="0.25">
      <c r="C350" s="3"/>
      <c r="G350" s="3"/>
      <c r="I350" s="3"/>
      <c r="K350" s="3"/>
      <c r="M350" s="3"/>
      <c r="O350" s="3"/>
      <c r="P350" s="116"/>
      <c r="Q350" s="3"/>
      <c r="R350" s="116"/>
      <c r="S350" s="3"/>
      <c r="T350" s="116"/>
      <c r="U350" s="3"/>
      <c r="V350" s="116"/>
      <c r="W350" s="3"/>
      <c r="X350" s="116"/>
      <c r="Y350" s="3"/>
      <c r="Z350" s="116"/>
    </row>
    <row r="351" spans="3:26" s="110" customFormat="1" x14ac:dyDescent="0.25">
      <c r="C351" s="3"/>
      <c r="G351" s="3"/>
      <c r="I351" s="3"/>
      <c r="K351" s="3"/>
      <c r="M351" s="3"/>
      <c r="O351" s="3"/>
      <c r="P351" s="117"/>
      <c r="Q351" s="3"/>
      <c r="R351" s="117"/>
      <c r="S351" s="3"/>
      <c r="T351" s="117"/>
      <c r="U351" s="3"/>
      <c r="V351" s="117"/>
      <c r="W351" s="3"/>
      <c r="X351" s="117"/>
      <c r="Y351" s="3"/>
      <c r="Z351" s="117"/>
    </row>
    <row r="352" spans="3:26" s="110" customFormat="1" x14ac:dyDescent="0.25">
      <c r="C352" s="3"/>
      <c r="G352" s="3"/>
      <c r="I352" s="3"/>
      <c r="K352" s="3"/>
      <c r="M352" s="3"/>
      <c r="O352" s="3"/>
      <c r="P352" s="116"/>
      <c r="Q352" s="3"/>
      <c r="R352" s="116"/>
      <c r="S352" s="3"/>
      <c r="T352" s="116"/>
      <c r="U352" s="3"/>
      <c r="V352" s="116"/>
      <c r="W352" s="3"/>
      <c r="X352" s="116"/>
      <c r="Y352" s="3"/>
      <c r="Z352" s="116"/>
    </row>
    <row r="353" spans="3:26" s="110" customFormat="1" x14ac:dyDescent="0.25">
      <c r="C353" s="3"/>
      <c r="G353" s="3"/>
      <c r="I353" s="3"/>
      <c r="K353" s="3"/>
      <c r="M353" s="3"/>
      <c r="O353" s="3"/>
      <c r="P353" s="116"/>
      <c r="Q353" s="3"/>
      <c r="R353" s="116"/>
      <c r="S353" s="3"/>
      <c r="T353" s="116"/>
      <c r="U353" s="3"/>
      <c r="V353" s="116"/>
      <c r="W353" s="3"/>
      <c r="X353" s="116"/>
      <c r="Y353" s="3"/>
      <c r="Z353" s="116"/>
    </row>
    <row r="354" spans="3:26" s="110" customFormat="1" x14ac:dyDescent="0.25">
      <c r="C354" s="3"/>
      <c r="G354" s="3"/>
      <c r="I354" s="3"/>
      <c r="K354" s="3"/>
      <c r="M354" s="3"/>
      <c r="O354" s="3"/>
      <c r="P354" s="117"/>
      <c r="Q354" s="3"/>
      <c r="R354" s="117"/>
      <c r="S354" s="3"/>
      <c r="T354" s="117"/>
      <c r="U354" s="3"/>
      <c r="V354" s="117"/>
      <c r="W354" s="3"/>
      <c r="X354" s="117"/>
      <c r="Y354" s="3"/>
      <c r="Z354" s="117"/>
    </row>
    <row r="355" spans="3:26" s="110" customFormat="1" x14ac:dyDescent="0.25">
      <c r="C355" s="3"/>
      <c r="G355" s="3"/>
      <c r="I355" s="3"/>
      <c r="K355" s="3"/>
      <c r="M355" s="3"/>
      <c r="O355" s="3"/>
      <c r="P355" s="116"/>
      <c r="Q355" s="3"/>
      <c r="R355" s="116"/>
      <c r="S355" s="3"/>
      <c r="T355" s="116"/>
      <c r="U355" s="3"/>
      <c r="V355" s="116"/>
      <c r="W355" s="3"/>
      <c r="X355" s="116"/>
      <c r="Y355" s="3"/>
      <c r="Z355" s="116"/>
    </row>
    <row r="356" spans="3:26" s="110" customFormat="1" x14ac:dyDescent="0.25">
      <c r="C356" s="3"/>
      <c r="G356" s="3"/>
      <c r="I356" s="3"/>
      <c r="K356" s="3"/>
      <c r="M356" s="3"/>
      <c r="O356" s="3"/>
      <c r="P356" s="117"/>
      <c r="Q356" s="3"/>
      <c r="R356" s="117"/>
      <c r="S356" s="3"/>
      <c r="T356" s="117"/>
      <c r="U356" s="3"/>
      <c r="V356" s="117"/>
      <c r="W356" s="3"/>
      <c r="X356" s="117"/>
      <c r="Y356" s="3"/>
      <c r="Z356" s="117"/>
    </row>
    <row r="357" spans="3:26" s="110" customFormat="1" x14ac:dyDescent="0.25">
      <c r="C357" s="3"/>
      <c r="G357" s="3"/>
      <c r="I357" s="3"/>
      <c r="K357" s="3"/>
      <c r="M357" s="3"/>
      <c r="O357" s="3"/>
      <c r="P357" s="116"/>
      <c r="Q357" s="3"/>
      <c r="R357" s="116"/>
      <c r="S357" s="3"/>
      <c r="T357" s="116"/>
      <c r="U357" s="3"/>
      <c r="V357" s="116"/>
      <c r="W357" s="3"/>
      <c r="X357" s="116"/>
      <c r="Y357" s="3"/>
      <c r="Z357" s="116"/>
    </row>
    <row r="358" spans="3:26" s="110" customFormat="1" x14ac:dyDescent="0.25">
      <c r="C358" s="3"/>
      <c r="G358" s="3"/>
      <c r="I358" s="3"/>
      <c r="K358" s="3"/>
      <c r="M358" s="3"/>
      <c r="O358" s="3"/>
      <c r="P358" s="116"/>
      <c r="Q358" s="3"/>
      <c r="R358" s="116"/>
      <c r="S358" s="3"/>
      <c r="T358" s="116"/>
      <c r="U358" s="3"/>
      <c r="V358" s="116"/>
      <c r="W358" s="3"/>
      <c r="X358" s="116"/>
      <c r="Y358" s="3"/>
      <c r="Z358" s="116"/>
    </row>
    <row r="359" spans="3:26" s="110" customFormat="1" x14ac:dyDescent="0.25">
      <c r="C359" s="3"/>
      <c r="G359" s="3"/>
      <c r="I359" s="3"/>
      <c r="K359" s="3"/>
      <c r="M359" s="3"/>
      <c r="O359" s="3"/>
      <c r="P359" s="116"/>
      <c r="Q359" s="3"/>
      <c r="R359" s="116"/>
      <c r="S359" s="3"/>
      <c r="T359" s="116"/>
      <c r="U359" s="3"/>
      <c r="V359" s="116"/>
      <c r="W359" s="3"/>
      <c r="X359" s="116"/>
      <c r="Y359" s="3"/>
      <c r="Z359" s="116"/>
    </row>
    <row r="360" spans="3:26" s="110" customFormat="1" x14ac:dyDescent="0.25">
      <c r="C360" s="3"/>
      <c r="G360" s="3"/>
      <c r="I360" s="3"/>
      <c r="K360" s="3"/>
      <c r="M360" s="3"/>
      <c r="O360" s="3"/>
      <c r="P360" s="113"/>
      <c r="Q360" s="3"/>
      <c r="R360" s="113"/>
      <c r="S360" s="3"/>
      <c r="T360" s="113"/>
      <c r="U360" s="3"/>
      <c r="V360" s="113"/>
      <c r="W360" s="3"/>
      <c r="X360" s="113"/>
      <c r="Y360" s="3"/>
      <c r="Z360" s="113"/>
    </row>
    <row r="361" spans="3:26" s="110" customFormat="1" x14ac:dyDescent="0.25">
      <c r="C361" s="3"/>
      <c r="G361" s="3"/>
      <c r="I361" s="3"/>
      <c r="K361" s="3"/>
      <c r="M361" s="3"/>
      <c r="O361" s="3"/>
      <c r="P361" s="113"/>
      <c r="Q361" s="3"/>
      <c r="R361" s="113"/>
      <c r="S361" s="3"/>
      <c r="T361" s="113"/>
      <c r="U361" s="3"/>
      <c r="V361" s="113"/>
      <c r="W361" s="3"/>
      <c r="X361" s="113"/>
      <c r="Y361" s="3"/>
      <c r="Z361" s="113"/>
    </row>
    <row r="362" spans="3:26" s="110" customFormat="1" x14ac:dyDescent="0.25">
      <c r="C362" s="3"/>
      <c r="G362" s="3"/>
      <c r="I362" s="3"/>
      <c r="K362" s="3"/>
      <c r="M362" s="3"/>
      <c r="O362" s="3"/>
      <c r="P362" s="113"/>
      <c r="Q362" s="3"/>
      <c r="R362" s="113"/>
      <c r="S362" s="3"/>
      <c r="T362" s="113"/>
      <c r="U362" s="3"/>
      <c r="V362" s="113"/>
      <c r="W362" s="3"/>
      <c r="X362" s="113"/>
      <c r="Y362" s="3"/>
      <c r="Z362" s="113"/>
    </row>
    <row r="363" spans="3:26" s="110" customFormat="1" x14ac:dyDescent="0.25">
      <c r="C363" s="3"/>
      <c r="G363" s="3"/>
      <c r="I363" s="3"/>
      <c r="K363" s="3"/>
      <c r="M363" s="3"/>
      <c r="O363" s="3"/>
      <c r="P363" s="113"/>
      <c r="Q363" s="3"/>
      <c r="R363" s="113"/>
      <c r="S363" s="3"/>
      <c r="T363" s="113"/>
      <c r="U363" s="3"/>
      <c r="V363" s="113"/>
      <c r="W363" s="3"/>
      <c r="X363" s="113"/>
      <c r="Y363" s="3"/>
      <c r="Z363" s="113"/>
    </row>
    <row r="364" spans="3:26" s="110" customFormat="1" x14ac:dyDescent="0.25">
      <c r="C364" s="3"/>
      <c r="G364" s="3"/>
      <c r="I364" s="3"/>
      <c r="K364" s="3"/>
      <c r="M364" s="3"/>
      <c r="O364" s="3"/>
      <c r="P364" s="114"/>
      <c r="Q364" s="3"/>
      <c r="R364" s="114"/>
      <c r="S364" s="3"/>
      <c r="T364" s="114"/>
      <c r="U364" s="3"/>
      <c r="V364" s="114"/>
      <c r="W364" s="3"/>
      <c r="X364" s="114"/>
      <c r="Y364" s="3"/>
      <c r="Z364" s="114"/>
    </row>
    <row r="365" spans="3:26" s="110" customFormat="1" x14ac:dyDescent="0.25">
      <c r="C365" s="3"/>
      <c r="G365" s="3"/>
      <c r="I365" s="3"/>
      <c r="K365" s="3"/>
      <c r="M365" s="3"/>
      <c r="O365" s="3"/>
      <c r="P365" s="115"/>
      <c r="Q365" s="3"/>
      <c r="R365" s="115"/>
      <c r="S365" s="3"/>
      <c r="T365" s="115"/>
      <c r="U365" s="3"/>
      <c r="V365" s="115"/>
      <c r="W365" s="3"/>
      <c r="X365" s="115"/>
      <c r="Y365" s="3"/>
      <c r="Z365" s="115"/>
    </row>
    <row r="366" spans="3:26" s="110" customFormat="1" x14ac:dyDescent="0.25">
      <c r="C366" s="3"/>
      <c r="G366" s="3"/>
      <c r="I366" s="3"/>
      <c r="K366" s="3"/>
      <c r="M366" s="3"/>
      <c r="O366" s="3"/>
      <c r="P366" s="116"/>
      <c r="Q366" s="3"/>
      <c r="R366" s="116"/>
      <c r="S366" s="3"/>
      <c r="T366" s="116"/>
      <c r="U366" s="3"/>
      <c r="V366" s="116"/>
      <c r="W366" s="3"/>
      <c r="X366" s="116"/>
      <c r="Y366" s="3"/>
      <c r="Z366" s="116"/>
    </row>
    <row r="367" spans="3:26" s="110" customFormat="1" x14ac:dyDescent="0.25">
      <c r="C367" s="3"/>
      <c r="G367" s="3"/>
      <c r="I367" s="3"/>
      <c r="K367" s="3"/>
      <c r="M367" s="3"/>
      <c r="O367" s="3"/>
      <c r="P367" s="116"/>
      <c r="Q367" s="3"/>
      <c r="R367" s="116"/>
      <c r="S367" s="3"/>
      <c r="T367" s="116"/>
      <c r="U367" s="3"/>
      <c r="V367" s="116"/>
      <c r="W367" s="3"/>
      <c r="X367" s="116"/>
      <c r="Y367" s="3"/>
      <c r="Z367" s="116"/>
    </row>
    <row r="368" spans="3:26" s="110" customFormat="1" x14ac:dyDescent="0.25">
      <c r="C368" s="3"/>
      <c r="G368" s="3"/>
      <c r="I368" s="3"/>
      <c r="K368" s="3"/>
      <c r="M368" s="3"/>
      <c r="O368" s="3"/>
      <c r="P368" s="117"/>
      <c r="Q368" s="3"/>
      <c r="R368" s="117"/>
      <c r="S368" s="3"/>
      <c r="T368" s="117"/>
      <c r="U368" s="3"/>
      <c r="V368" s="117"/>
      <c r="W368" s="3"/>
      <c r="X368" s="117"/>
      <c r="Y368" s="3"/>
      <c r="Z368" s="117"/>
    </row>
    <row r="369" spans="1:26" s="110" customFormat="1" x14ac:dyDescent="0.25">
      <c r="C369" s="3"/>
      <c r="G369" s="3"/>
      <c r="I369" s="3"/>
      <c r="K369" s="3"/>
      <c r="M369" s="3"/>
      <c r="O369" s="3"/>
      <c r="P369" s="116"/>
      <c r="Q369" s="3"/>
      <c r="R369" s="116"/>
      <c r="S369" s="3"/>
      <c r="T369" s="116"/>
      <c r="U369" s="3"/>
      <c r="V369" s="116"/>
      <c r="W369" s="3"/>
      <c r="X369" s="116"/>
      <c r="Y369" s="3"/>
      <c r="Z369" s="116"/>
    </row>
    <row r="370" spans="1:26" s="110" customFormat="1" x14ac:dyDescent="0.25">
      <c r="C370" s="3"/>
      <c r="G370" s="3"/>
      <c r="I370" s="3"/>
      <c r="K370" s="3"/>
      <c r="M370" s="3"/>
      <c r="O370" s="3"/>
      <c r="P370" s="116"/>
      <c r="Q370" s="3"/>
      <c r="R370" s="116"/>
      <c r="S370" s="3"/>
      <c r="T370" s="116"/>
      <c r="U370" s="3"/>
      <c r="V370" s="116"/>
      <c r="W370" s="3"/>
      <c r="X370" s="116"/>
      <c r="Y370" s="3"/>
      <c r="Z370" s="116"/>
    </row>
    <row r="371" spans="1:26" s="110" customFormat="1" x14ac:dyDescent="0.25">
      <c r="C371" s="3"/>
      <c r="G371" s="3"/>
      <c r="I371" s="3"/>
      <c r="K371" s="3"/>
      <c r="M371" s="3"/>
      <c r="O371" s="3"/>
      <c r="P371" s="117"/>
      <c r="Q371" s="3"/>
      <c r="R371" s="117"/>
      <c r="S371" s="3"/>
      <c r="T371" s="117"/>
      <c r="U371" s="3"/>
      <c r="V371" s="117"/>
      <c r="W371" s="3"/>
      <c r="X371" s="117"/>
      <c r="Y371" s="3"/>
      <c r="Z371" s="117"/>
    </row>
    <row r="372" spans="1:26" s="110" customFormat="1" x14ac:dyDescent="0.25">
      <c r="C372" s="3"/>
      <c r="G372" s="3"/>
      <c r="I372" s="3"/>
      <c r="K372" s="3"/>
      <c r="M372" s="3"/>
      <c r="O372" s="3"/>
      <c r="P372" s="116"/>
      <c r="Q372" s="3"/>
      <c r="R372" s="116"/>
      <c r="S372" s="3"/>
      <c r="T372" s="116"/>
      <c r="U372" s="3"/>
      <c r="V372" s="116"/>
      <c r="W372" s="3"/>
      <c r="X372" s="116"/>
      <c r="Y372" s="3"/>
      <c r="Z372" s="116"/>
    </row>
    <row r="373" spans="1:26" s="110" customFormat="1" x14ac:dyDescent="0.25">
      <c r="C373" s="3"/>
      <c r="G373" s="3"/>
      <c r="I373" s="3"/>
      <c r="K373" s="3"/>
      <c r="M373" s="3"/>
      <c r="O373" s="3"/>
      <c r="P373" s="117"/>
      <c r="Q373" s="3"/>
      <c r="R373" s="117"/>
      <c r="S373" s="3"/>
      <c r="T373" s="117"/>
      <c r="U373" s="3"/>
      <c r="V373" s="117"/>
      <c r="W373" s="3"/>
      <c r="X373" s="117"/>
      <c r="Y373" s="3"/>
      <c r="Z373" s="117"/>
    </row>
    <row r="374" spans="1:26" s="110" customFormat="1" x14ac:dyDescent="0.25">
      <c r="C374" s="3"/>
      <c r="G374" s="3"/>
      <c r="I374" s="3"/>
      <c r="K374" s="3"/>
      <c r="M374" s="3"/>
      <c r="O374" s="3"/>
      <c r="P374" s="116"/>
      <c r="Q374" s="3"/>
      <c r="R374" s="116"/>
      <c r="S374" s="3"/>
      <c r="T374" s="116"/>
      <c r="U374" s="3"/>
      <c r="V374" s="116"/>
      <c r="W374" s="3"/>
      <c r="X374" s="116"/>
      <c r="Y374" s="3"/>
      <c r="Z374" s="116"/>
    </row>
    <row r="375" spans="1:26" s="110" customFormat="1" x14ac:dyDescent="0.25">
      <c r="C375" s="3"/>
      <c r="G375" s="3"/>
      <c r="I375" s="3"/>
      <c r="K375" s="3"/>
      <c r="M375" s="3"/>
      <c r="O375" s="3"/>
      <c r="P375" s="116"/>
      <c r="Q375" s="3"/>
      <c r="R375" s="116"/>
      <c r="S375" s="3"/>
      <c r="T375" s="116"/>
      <c r="U375" s="3"/>
      <c r="V375" s="116"/>
      <c r="W375" s="3"/>
      <c r="X375" s="116"/>
      <c r="Y375" s="3"/>
      <c r="Z375" s="116"/>
    </row>
    <row r="376" spans="1:26" s="110" customFormat="1" x14ac:dyDescent="0.25">
      <c r="C376" s="3"/>
      <c r="G376" s="3"/>
      <c r="I376" s="3"/>
      <c r="K376" s="3"/>
      <c r="M376" s="3"/>
      <c r="O376" s="3"/>
      <c r="P376" s="116"/>
      <c r="Q376" s="3"/>
      <c r="R376" s="116"/>
      <c r="S376" s="3"/>
      <c r="T376" s="116"/>
      <c r="U376" s="3"/>
      <c r="V376" s="116"/>
      <c r="W376" s="3"/>
      <c r="X376" s="116"/>
      <c r="Y376" s="3"/>
      <c r="Z376" s="116"/>
    </row>
    <row r="377" spans="1:26" s="110" customFormat="1" x14ac:dyDescent="0.25">
      <c r="C377" s="3"/>
      <c r="G377" s="3"/>
      <c r="I377" s="3"/>
      <c r="K377" s="3"/>
      <c r="M377" s="3"/>
      <c r="O377" s="3"/>
      <c r="P377" s="113"/>
      <c r="Q377" s="3"/>
      <c r="R377" s="113"/>
      <c r="S377" s="3"/>
      <c r="T377" s="113"/>
      <c r="U377" s="3"/>
      <c r="V377" s="113"/>
      <c r="W377" s="3"/>
      <c r="X377" s="113"/>
      <c r="Y377" s="3"/>
      <c r="Z377" s="113"/>
    </row>
    <row r="378" spans="1:26" s="110" customFormat="1" x14ac:dyDescent="0.25">
      <c r="C378" s="3"/>
      <c r="G378" s="3"/>
      <c r="I378" s="3"/>
      <c r="K378" s="3"/>
      <c r="M378" s="3"/>
      <c r="O378" s="3"/>
      <c r="P378" s="113"/>
      <c r="Q378" s="3"/>
      <c r="R378" s="113"/>
      <c r="S378" s="3"/>
      <c r="T378" s="113"/>
      <c r="U378" s="3"/>
      <c r="V378" s="113"/>
      <c r="W378" s="3"/>
      <c r="X378" s="113"/>
      <c r="Y378" s="3"/>
      <c r="Z378" s="113"/>
    </row>
    <row r="379" spans="1:26" s="110" customFormat="1" x14ac:dyDescent="0.25">
      <c r="C379" s="3"/>
      <c r="G379" s="3"/>
      <c r="I379" s="3"/>
      <c r="K379" s="3"/>
      <c r="M379" s="3"/>
      <c r="O379" s="3"/>
      <c r="P379" s="113"/>
      <c r="Q379" s="3"/>
      <c r="R379" s="113"/>
      <c r="S379" s="3"/>
      <c r="T379" s="113"/>
      <c r="U379" s="3"/>
      <c r="V379" s="113"/>
      <c r="W379" s="3"/>
      <c r="X379" s="113"/>
      <c r="Y379" s="3"/>
      <c r="Z379" s="113"/>
    </row>
    <row r="380" spans="1:26" s="110" customFormat="1" x14ac:dyDescent="0.25">
      <c r="C380" s="3"/>
      <c r="G380" s="3"/>
      <c r="I380" s="3"/>
      <c r="K380" s="3"/>
      <c r="M380" s="3"/>
      <c r="O380" s="3"/>
      <c r="P380" s="113"/>
      <c r="Q380" s="3"/>
      <c r="R380" s="113"/>
      <c r="S380" s="3"/>
      <c r="T380" s="113"/>
      <c r="U380" s="3"/>
      <c r="V380" s="113"/>
      <c r="W380" s="3"/>
      <c r="X380" s="113"/>
      <c r="Y380" s="3"/>
      <c r="Z380" s="113"/>
    </row>
    <row r="381" spans="1:26" s="110" customFormat="1" x14ac:dyDescent="0.25">
      <c r="A381" s="108"/>
      <c r="B381" s="108"/>
      <c r="C381" s="3"/>
      <c r="G381" s="3"/>
      <c r="I381" s="3"/>
      <c r="K381" s="3"/>
      <c r="M381" s="3"/>
      <c r="O381" s="3"/>
      <c r="P381" s="114"/>
      <c r="Q381" s="3"/>
      <c r="R381" s="114"/>
      <c r="S381" s="3"/>
      <c r="T381" s="114"/>
      <c r="U381" s="3"/>
      <c r="V381" s="114"/>
      <c r="W381" s="3"/>
      <c r="X381" s="114"/>
      <c r="Y381" s="3"/>
      <c r="Z381" s="114"/>
    </row>
    <row r="382" spans="1:26" x14ac:dyDescent="0.25">
      <c r="P382" s="118"/>
      <c r="R382" s="118"/>
      <c r="T382" s="118"/>
      <c r="V382" s="118"/>
      <c r="X382" s="118"/>
      <c r="Z382" s="118"/>
    </row>
    <row r="383" spans="1:26" x14ac:dyDescent="0.25">
      <c r="P383" s="119"/>
      <c r="R383" s="119"/>
      <c r="T383" s="119"/>
      <c r="V383" s="119"/>
      <c r="X383" s="119"/>
      <c r="Z383" s="119"/>
    </row>
    <row r="384" spans="1:26" x14ac:dyDescent="0.25">
      <c r="P384" s="119"/>
      <c r="R384" s="119"/>
      <c r="T384" s="119"/>
      <c r="V384" s="119"/>
      <c r="X384" s="119"/>
      <c r="Z384" s="119"/>
    </row>
    <row r="385" spans="16:26" x14ac:dyDescent="0.25">
      <c r="P385" s="120"/>
      <c r="R385" s="120"/>
      <c r="T385" s="120"/>
      <c r="V385" s="120"/>
      <c r="X385" s="120"/>
      <c r="Z385" s="120"/>
    </row>
    <row r="386" spans="16:26" x14ac:dyDescent="0.25">
      <c r="P386" s="119"/>
      <c r="R386" s="119"/>
      <c r="T386" s="119"/>
      <c r="V386" s="119"/>
      <c r="X386" s="119"/>
      <c r="Z386" s="119"/>
    </row>
    <row r="387" spans="16:26" x14ac:dyDescent="0.25">
      <c r="P387" s="119"/>
      <c r="R387" s="119"/>
      <c r="T387" s="119"/>
      <c r="V387" s="119"/>
      <c r="X387" s="119"/>
      <c r="Z387" s="119"/>
    </row>
    <row r="388" spans="16:26" x14ac:dyDescent="0.25">
      <c r="P388" s="120"/>
      <c r="R388" s="120"/>
      <c r="T388" s="120"/>
      <c r="V388" s="120"/>
      <c r="X388" s="120"/>
      <c r="Z388" s="120"/>
    </row>
    <row r="389" spans="16:26" x14ac:dyDescent="0.25">
      <c r="P389" s="119"/>
      <c r="R389" s="119"/>
      <c r="T389" s="119"/>
      <c r="V389" s="119"/>
      <c r="X389" s="119"/>
      <c r="Z389" s="119"/>
    </row>
    <row r="390" spans="16:26" x14ac:dyDescent="0.25">
      <c r="P390" s="120"/>
      <c r="R390" s="120"/>
      <c r="T390" s="120"/>
      <c r="V390" s="120"/>
      <c r="X390" s="120"/>
      <c r="Z390" s="120"/>
    </row>
    <row r="391" spans="16:26" x14ac:dyDescent="0.25">
      <c r="P391" s="119"/>
      <c r="R391" s="119"/>
      <c r="T391" s="119"/>
      <c r="V391" s="119"/>
      <c r="X391" s="119"/>
      <c r="Z391" s="119"/>
    </row>
    <row r="392" spans="16:26" x14ac:dyDescent="0.25">
      <c r="P392" s="119"/>
      <c r="R392" s="119"/>
      <c r="T392" s="119"/>
      <c r="V392" s="119"/>
      <c r="X392" s="119"/>
      <c r="Z392" s="119"/>
    </row>
    <row r="393" spans="16:26" x14ac:dyDescent="0.25">
      <c r="P393" s="119"/>
      <c r="R393" s="119"/>
      <c r="T393" s="119"/>
      <c r="V393" s="119"/>
      <c r="X393" s="119"/>
      <c r="Z393" s="119"/>
    </row>
    <row r="394" spans="16:26" x14ac:dyDescent="0.25">
      <c r="P394" s="121"/>
      <c r="R394" s="121"/>
      <c r="T394" s="121"/>
      <c r="V394" s="121"/>
      <c r="X394" s="121"/>
      <c r="Z394" s="121"/>
    </row>
    <row r="395" spans="16:26" x14ac:dyDescent="0.25">
      <c r="P395" s="121"/>
      <c r="R395" s="121"/>
      <c r="T395" s="121"/>
      <c r="V395" s="121"/>
      <c r="X395" s="121"/>
      <c r="Z395" s="121"/>
    </row>
    <row r="396" spans="16:26" x14ac:dyDescent="0.25">
      <c r="P396" s="121"/>
      <c r="R396" s="121"/>
      <c r="T396" s="121"/>
      <c r="V396" s="121"/>
      <c r="X396" s="121"/>
      <c r="Z396" s="121"/>
    </row>
    <row r="397" spans="16:26" x14ac:dyDescent="0.25">
      <c r="P397" s="121"/>
      <c r="R397" s="121"/>
      <c r="T397" s="121"/>
      <c r="V397" s="121"/>
      <c r="X397" s="121"/>
      <c r="Z397" s="121"/>
    </row>
    <row r="398" spans="16:26" x14ac:dyDescent="0.25">
      <c r="P398" s="122"/>
      <c r="R398" s="122"/>
      <c r="T398" s="122"/>
      <c r="V398" s="122"/>
      <c r="X398" s="122"/>
      <c r="Z398" s="122"/>
    </row>
    <row r="399" spans="16:26" x14ac:dyDescent="0.25">
      <c r="P399" s="118"/>
      <c r="R399" s="118"/>
      <c r="T399" s="118"/>
      <c r="V399" s="118"/>
      <c r="X399" s="118"/>
      <c r="Z399" s="118"/>
    </row>
    <row r="400" spans="16:26" x14ac:dyDescent="0.25">
      <c r="P400" s="119"/>
      <c r="R400" s="119"/>
      <c r="T400" s="119"/>
      <c r="V400" s="119"/>
      <c r="X400" s="119"/>
      <c r="Z400" s="119"/>
    </row>
    <row r="401" spans="16:26" x14ac:dyDescent="0.25">
      <c r="P401" s="119"/>
      <c r="R401" s="119"/>
      <c r="T401" s="119"/>
      <c r="V401" s="119"/>
      <c r="X401" s="119"/>
      <c r="Z401" s="119"/>
    </row>
    <row r="402" spans="16:26" x14ac:dyDescent="0.25">
      <c r="P402" s="120"/>
      <c r="R402" s="120"/>
      <c r="T402" s="120"/>
      <c r="V402" s="120"/>
      <c r="X402" s="120"/>
      <c r="Z402" s="120"/>
    </row>
    <row r="403" spans="16:26" x14ac:dyDescent="0.25">
      <c r="P403" s="119"/>
      <c r="R403" s="119"/>
      <c r="T403" s="119"/>
      <c r="V403" s="119"/>
      <c r="X403" s="119"/>
      <c r="Z403" s="119"/>
    </row>
    <row r="404" spans="16:26" x14ac:dyDescent="0.25">
      <c r="P404" s="119"/>
      <c r="R404" s="119"/>
      <c r="T404" s="119"/>
      <c r="V404" s="119"/>
      <c r="X404" s="119"/>
      <c r="Z404" s="119"/>
    </row>
    <row r="405" spans="16:26" x14ac:dyDescent="0.25">
      <c r="P405" s="120"/>
      <c r="R405" s="120"/>
      <c r="T405" s="120"/>
      <c r="V405" s="120"/>
      <c r="X405" s="120"/>
      <c r="Z405" s="120"/>
    </row>
    <row r="406" spans="16:26" x14ac:dyDescent="0.25">
      <c r="P406" s="119"/>
      <c r="R406" s="119"/>
      <c r="T406" s="119"/>
      <c r="V406" s="119"/>
      <c r="X406" s="119"/>
      <c r="Z406" s="119"/>
    </row>
    <row r="407" spans="16:26" x14ac:dyDescent="0.25">
      <c r="P407" s="120"/>
      <c r="R407" s="120"/>
      <c r="T407" s="120"/>
      <c r="V407" s="120"/>
      <c r="X407" s="120"/>
      <c r="Z407" s="120"/>
    </row>
    <row r="408" spans="16:26" x14ac:dyDescent="0.25">
      <c r="P408" s="119"/>
      <c r="R408" s="119"/>
      <c r="T408" s="119"/>
      <c r="V408" s="119"/>
      <c r="X408" s="119"/>
      <c r="Z408" s="119"/>
    </row>
    <row r="409" spans="16:26" x14ac:dyDescent="0.25">
      <c r="P409" s="119"/>
      <c r="R409" s="119"/>
      <c r="T409" s="119"/>
      <c r="V409" s="119"/>
      <c r="X409" s="119"/>
      <c r="Z409" s="119"/>
    </row>
    <row r="410" spans="16:26" x14ac:dyDescent="0.25">
      <c r="P410" s="119"/>
      <c r="R410" s="119"/>
      <c r="T410" s="119"/>
      <c r="V410" s="119"/>
      <c r="X410" s="119"/>
      <c r="Z410" s="119"/>
    </row>
    <row r="411" spans="16:26" x14ac:dyDescent="0.25">
      <c r="P411" s="121"/>
      <c r="R411" s="121"/>
      <c r="T411" s="121"/>
      <c r="V411" s="121"/>
      <c r="X411" s="121"/>
      <c r="Z411" s="121"/>
    </row>
    <row r="412" spans="16:26" x14ac:dyDescent="0.25">
      <c r="P412" s="121"/>
      <c r="R412" s="121"/>
      <c r="T412" s="121"/>
      <c r="V412" s="121"/>
      <c r="X412" s="121"/>
      <c r="Z412" s="121"/>
    </row>
    <row r="413" spans="16:26" x14ac:dyDescent="0.25">
      <c r="P413" s="121"/>
      <c r="R413" s="121"/>
      <c r="T413" s="121"/>
      <c r="V413" s="121"/>
      <c r="X413" s="121"/>
      <c r="Z413" s="121"/>
    </row>
    <row r="414" spans="16:26" x14ac:dyDescent="0.25">
      <c r="P414" s="121"/>
      <c r="R414" s="121"/>
      <c r="T414" s="121"/>
      <c r="V414" s="121"/>
      <c r="X414" s="121"/>
      <c r="Z414" s="121"/>
    </row>
    <row r="415" spans="16:26" x14ac:dyDescent="0.25">
      <c r="P415" s="122"/>
      <c r="R415" s="122"/>
      <c r="T415" s="122"/>
      <c r="V415" s="122"/>
      <c r="X415" s="122"/>
      <c r="Z415" s="122"/>
    </row>
    <row r="416" spans="16:26" x14ac:dyDescent="0.25">
      <c r="P416" s="118"/>
      <c r="R416" s="118"/>
      <c r="T416" s="118"/>
      <c r="V416" s="118"/>
      <c r="X416" s="118"/>
      <c r="Z416" s="118"/>
    </row>
    <row r="417" spans="16:26" x14ac:dyDescent="0.25">
      <c r="P417" s="119"/>
      <c r="R417" s="119"/>
      <c r="T417" s="119"/>
      <c r="V417" s="119"/>
      <c r="X417" s="119"/>
      <c r="Z417" s="119"/>
    </row>
    <row r="418" spans="16:26" x14ac:dyDescent="0.25">
      <c r="P418" s="119"/>
      <c r="R418" s="119"/>
      <c r="T418" s="119"/>
      <c r="V418" s="119"/>
      <c r="X418" s="119"/>
      <c r="Z418" s="119"/>
    </row>
    <row r="419" spans="16:26" x14ac:dyDescent="0.25">
      <c r="P419" s="120"/>
      <c r="R419" s="120"/>
      <c r="T419" s="120"/>
      <c r="V419" s="120"/>
      <c r="X419" s="120"/>
      <c r="Z419" s="120"/>
    </row>
    <row r="420" spans="16:26" x14ac:dyDescent="0.25">
      <c r="P420" s="119"/>
      <c r="R420" s="119"/>
      <c r="T420" s="119"/>
      <c r="V420" s="119"/>
      <c r="X420" s="119"/>
      <c r="Z420" s="119"/>
    </row>
    <row r="421" spans="16:26" x14ac:dyDescent="0.25">
      <c r="P421" s="119"/>
      <c r="R421" s="119"/>
      <c r="T421" s="119"/>
      <c r="V421" s="119"/>
      <c r="X421" s="119"/>
      <c r="Z421" s="119"/>
    </row>
    <row r="422" spans="16:26" x14ac:dyDescent="0.25">
      <c r="P422" s="120"/>
      <c r="R422" s="120"/>
      <c r="T422" s="120"/>
      <c r="V422" s="120"/>
      <c r="X422" s="120"/>
      <c r="Z422" s="120"/>
    </row>
    <row r="423" spans="16:26" x14ac:dyDescent="0.25">
      <c r="P423" s="119"/>
      <c r="R423" s="119"/>
      <c r="T423" s="119"/>
      <c r="V423" s="119"/>
      <c r="X423" s="119"/>
      <c r="Z423" s="119"/>
    </row>
    <row r="424" spans="16:26" x14ac:dyDescent="0.25">
      <c r="P424" s="120"/>
      <c r="R424" s="120"/>
      <c r="T424" s="120"/>
      <c r="V424" s="120"/>
      <c r="X424" s="120"/>
      <c r="Z424" s="120"/>
    </row>
    <row r="425" spans="16:26" x14ac:dyDescent="0.25">
      <c r="P425" s="119"/>
      <c r="R425" s="119"/>
      <c r="T425" s="119"/>
      <c r="V425" s="119"/>
      <c r="X425" s="119"/>
      <c r="Z425" s="119"/>
    </row>
    <row r="426" spans="16:26" x14ac:dyDescent="0.25">
      <c r="P426" s="119"/>
      <c r="R426" s="119"/>
      <c r="T426" s="119"/>
      <c r="V426" s="119"/>
      <c r="X426" s="119"/>
      <c r="Z426" s="119"/>
    </row>
    <row r="427" spans="16:26" x14ac:dyDescent="0.25">
      <c r="P427" s="119"/>
      <c r="R427" s="119"/>
      <c r="T427" s="119"/>
      <c r="V427" s="119"/>
      <c r="X427" s="119"/>
      <c r="Z427" s="119"/>
    </row>
    <row r="428" spans="16:26" x14ac:dyDescent="0.25">
      <c r="P428" s="121"/>
      <c r="R428" s="121"/>
      <c r="T428" s="121"/>
      <c r="V428" s="121"/>
      <c r="X428" s="121"/>
      <c r="Z428" s="121"/>
    </row>
    <row r="429" spans="16:26" x14ac:dyDescent="0.25">
      <c r="P429" s="121"/>
      <c r="R429" s="121"/>
      <c r="T429" s="121"/>
      <c r="V429" s="121"/>
      <c r="X429" s="121"/>
      <c r="Z429" s="121"/>
    </row>
    <row r="430" spans="16:26" x14ac:dyDescent="0.25">
      <c r="P430" s="121"/>
      <c r="R430" s="121"/>
      <c r="T430" s="121"/>
      <c r="V430" s="121"/>
      <c r="X430" s="121"/>
      <c r="Z430" s="121"/>
    </row>
    <row r="431" spans="16:26" x14ac:dyDescent="0.25">
      <c r="P431" s="121"/>
      <c r="R431" s="121"/>
      <c r="T431" s="121"/>
      <c r="V431" s="121"/>
      <c r="X431" s="121"/>
      <c r="Z431" s="121"/>
    </row>
    <row r="432" spans="16:26" x14ac:dyDescent="0.25">
      <c r="P432" s="122"/>
      <c r="R432" s="122"/>
      <c r="T432" s="122"/>
      <c r="V432" s="122"/>
      <c r="X432" s="122"/>
      <c r="Z432" s="122"/>
    </row>
    <row r="433" spans="16:26" x14ac:dyDescent="0.25">
      <c r="P433" s="118"/>
      <c r="R433" s="118"/>
      <c r="T433" s="118"/>
      <c r="V433" s="118"/>
      <c r="X433" s="118"/>
      <c r="Z433" s="118"/>
    </row>
    <row r="434" spans="16:26" x14ac:dyDescent="0.25">
      <c r="P434" s="119"/>
      <c r="R434" s="119"/>
      <c r="T434" s="119"/>
      <c r="V434" s="119"/>
      <c r="X434" s="119"/>
      <c r="Z434" s="119"/>
    </row>
    <row r="435" spans="16:26" x14ac:dyDescent="0.25">
      <c r="P435" s="119"/>
      <c r="R435" s="119"/>
      <c r="T435" s="119"/>
      <c r="V435" s="119"/>
      <c r="X435" s="119"/>
      <c r="Z435" s="119"/>
    </row>
    <row r="436" spans="16:26" x14ac:dyDescent="0.25">
      <c r="P436" s="120"/>
      <c r="R436" s="120"/>
      <c r="T436" s="120"/>
      <c r="V436" s="120"/>
      <c r="X436" s="120"/>
      <c r="Z436" s="120"/>
    </row>
    <row r="437" spans="16:26" x14ac:dyDescent="0.25">
      <c r="P437" s="119"/>
      <c r="R437" s="119"/>
      <c r="T437" s="119"/>
      <c r="V437" s="119"/>
      <c r="X437" s="119"/>
      <c r="Z437" s="119"/>
    </row>
    <row r="438" spans="16:26" x14ac:dyDescent="0.25">
      <c r="P438" s="119"/>
      <c r="R438" s="119"/>
      <c r="T438" s="119"/>
      <c r="V438" s="119"/>
      <c r="X438" s="119"/>
      <c r="Z438" s="119"/>
    </row>
    <row r="439" spans="16:26" x14ac:dyDescent="0.25">
      <c r="P439" s="120"/>
      <c r="R439" s="120"/>
      <c r="T439" s="120"/>
      <c r="V439" s="120"/>
      <c r="X439" s="120"/>
      <c r="Z439" s="120"/>
    </row>
    <row r="440" spans="16:26" x14ac:dyDescent="0.25">
      <c r="P440" s="119"/>
      <c r="R440" s="119"/>
      <c r="T440" s="119"/>
      <c r="V440" s="119"/>
      <c r="X440" s="119"/>
      <c r="Z440" s="119"/>
    </row>
    <row r="441" spans="16:26" x14ac:dyDescent="0.25">
      <c r="P441" s="120"/>
      <c r="R441" s="120"/>
      <c r="T441" s="120"/>
      <c r="V441" s="120"/>
      <c r="X441" s="120"/>
      <c r="Z441" s="120"/>
    </row>
    <row r="442" spans="16:26" x14ac:dyDescent="0.25">
      <c r="P442" s="119"/>
      <c r="R442" s="119"/>
      <c r="T442" s="119"/>
      <c r="V442" s="119"/>
      <c r="X442" s="119"/>
      <c r="Z442" s="119"/>
    </row>
    <row r="443" spans="16:26" x14ac:dyDescent="0.25">
      <c r="P443" s="119"/>
      <c r="R443" s="119"/>
      <c r="T443" s="119"/>
      <c r="V443" s="119"/>
      <c r="X443" s="119"/>
      <c r="Z443" s="119"/>
    </row>
    <row r="444" spans="16:26" x14ac:dyDescent="0.25">
      <c r="P444" s="119"/>
      <c r="R444" s="119"/>
      <c r="T444" s="119"/>
      <c r="V444" s="119"/>
      <c r="X444" s="119"/>
      <c r="Z444" s="119"/>
    </row>
    <row r="445" spans="16:26" x14ac:dyDescent="0.25">
      <c r="P445" s="121"/>
      <c r="R445" s="121"/>
      <c r="T445" s="121"/>
      <c r="V445" s="121"/>
      <c r="X445" s="121"/>
      <c r="Z445" s="121"/>
    </row>
    <row r="446" spans="16:26" x14ac:dyDescent="0.25">
      <c r="P446" s="121"/>
      <c r="R446" s="121"/>
      <c r="T446" s="121"/>
      <c r="V446" s="121"/>
      <c r="X446" s="121"/>
      <c r="Z446" s="121"/>
    </row>
    <row r="447" spans="16:26" x14ac:dyDescent="0.25">
      <c r="P447" s="121"/>
      <c r="R447" s="121"/>
      <c r="T447" s="121"/>
      <c r="V447" s="121"/>
      <c r="X447" s="121"/>
      <c r="Z447" s="121"/>
    </row>
    <row r="448" spans="16:26" x14ac:dyDescent="0.25">
      <c r="P448" s="121"/>
      <c r="R448" s="121"/>
      <c r="T448" s="121"/>
      <c r="V448" s="121"/>
      <c r="X448" s="121"/>
      <c r="Z448" s="121"/>
    </row>
    <row r="449" spans="16:26" x14ac:dyDescent="0.25">
      <c r="P449" s="122"/>
      <c r="R449" s="122"/>
      <c r="T449" s="122"/>
      <c r="V449" s="122"/>
      <c r="X449" s="122"/>
      <c r="Z449" s="122"/>
    </row>
    <row r="450" spans="16:26" x14ac:dyDescent="0.25">
      <c r="P450" s="118"/>
      <c r="R450" s="118"/>
      <c r="T450" s="118"/>
      <c r="V450" s="118"/>
      <c r="X450" s="118"/>
      <c r="Z450" s="118"/>
    </row>
    <row r="451" spans="16:26" x14ac:dyDescent="0.25">
      <c r="P451" s="119"/>
      <c r="R451" s="119"/>
      <c r="T451" s="119"/>
      <c r="V451" s="119"/>
      <c r="X451" s="119"/>
      <c r="Z451" s="119"/>
    </row>
    <row r="452" spans="16:26" x14ac:dyDescent="0.25">
      <c r="P452" s="119"/>
      <c r="R452" s="119"/>
      <c r="T452" s="119"/>
      <c r="V452" s="119"/>
      <c r="X452" s="119"/>
      <c r="Z452" s="119"/>
    </row>
    <row r="453" spans="16:26" x14ac:dyDescent="0.25">
      <c r="P453" s="120"/>
      <c r="R453" s="120"/>
      <c r="T453" s="120"/>
      <c r="V453" s="120"/>
      <c r="X453" s="120"/>
      <c r="Z453" s="120"/>
    </row>
    <row r="454" spans="16:26" x14ac:dyDescent="0.25">
      <c r="P454" s="119"/>
      <c r="R454" s="119"/>
      <c r="T454" s="119"/>
      <c r="V454" s="119"/>
      <c r="X454" s="119"/>
      <c r="Z454" s="119"/>
    </row>
    <row r="455" spans="16:26" x14ac:dyDescent="0.25">
      <c r="P455" s="119"/>
      <c r="R455" s="119"/>
      <c r="T455" s="119"/>
      <c r="V455" s="119"/>
      <c r="X455" s="119"/>
      <c r="Z455" s="119"/>
    </row>
    <row r="456" spans="16:26" x14ac:dyDescent="0.25">
      <c r="P456" s="120"/>
      <c r="R456" s="120"/>
      <c r="T456" s="120"/>
      <c r="V456" s="120"/>
      <c r="X456" s="120"/>
      <c r="Z456" s="120"/>
    </row>
    <row r="457" spans="16:26" x14ac:dyDescent="0.25">
      <c r="P457" s="119"/>
      <c r="R457" s="119"/>
      <c r="T457" s="119"/>
      <c r="V457" s="119"/>
      <c r="X457" s="119"/>
      <c r="Z457" s="119"/>
    </row>
    <row r="458" spans="16:26" x14ac:dyDescent="0.25">
      <c r="P458" s="120"/>
      <c r="R458" s="120"/>
      <c r="T458" s="120"/>
      <c r="V458" s="120"/>
      <c r="X458" s="120"/>
      <c r="Z458" s="120"/>
    </row>
    <row r="459" spans="16:26" x14ac:dyDescent="0.25">
      <c r="P459" s="119"/>
      <c r="R459" s="119"/>
      <c r="T459" s="119"/>
      <c r="V459" s="119"/>
      <c r="X459" s="119"/>
      <c r="Z459" s="119"/>
    </row>
    <row r="460" spans="16:26" x14ac:dyDescent="0.25">
      <c r="P460" s="119"/>
      <c r="R460" s="119"/>
      <c r="T460" s="119"/>
      <c r="V460" s="119"/>
      <c r="X460" s="119"/>
      <c r="Z460" s="119"/>
    </row>
    <row r="461" spans="16:26" x14ac:dyDescent="0.25">
      <c r="P461" s="119"/>
      <c r="R461" s="119"/>
      <c r="T461" s="119"/>
      <c r="V461" s="119"/>
      <c r="X461" s="119"/>
      <c r="Z461" s="119"/>
    </row>
    <row r="462" spans="16:26" x14ac:dyDescent="0.25">
      <c r="P462" s="121"/>
      <c r="R462" s="121"/>
      <c r="T462" s="121"/>
      <c r="V462" s="121"/>
      <c r="X462" s="121"/>
      <c r="Z462" s="121"/>
    </row>
    <row r="463" spans="16:26" x14ac:dyDescent="0.25">
      <c r="P463" s="121"/>
      <c r="R463" s="121"/>
      <c r="T463" s="121"/>
      <c r="V463" s="121"/>
      <c r="X463" s="121"/>
      <c r="Z463" s="121"/>
    </row>
    <row r="464" spans="16:26" x14ac:dyDescent="0.25">
      <c r="P464" s="121"/>
      <c r="R464" s="121"/>
      <c r="T464" s="121"/>
      <c r="V464" s="121"/>
      <c r="X464" s="121"/>
      <c r="Z464" s="121"/>
    </row>
    <row r="465" spans="16:26" x14ac:dyDescent="0.25">
      <c r="P465" s="121"/>
      <c r="R465" s="121"/>
      <c r="T465" s="121"/>
      <c r="V465" s="121"/>
      <c r="X465" s="121"/>
      <c r="Z465" s="121"/>
    </row>
    <row r="466" spans="16:26" x14ac:dyDescent="0.25">
      <c r="P466" s="122"/>
      <c r="R466" s="122"/>
      <c r="T466" s="122"/>
      <c r="V466" s="122"/>
      <c r="X466" s="122"/>
      <c r="Z466" s="122"/>
    </row>
    <row r="467" spans="16:26" x14ac:dyDescent="0.25">
      <c r="P467" s="118"/>
      <c r="R467" s="118"/>
      <c r="T467" s="118"/>
      <c r="V467" s="118"/>
      <c r="X467" s="118"/>
      <c r="Z467" s="118"/>
    </row>
    <row r="468" spans="16:26" x14ac:dyDescent="0.25">
      <c r="P468" s="119"/>
      <c r="R468" s="119"/>
      <c r="T468" s="119"/>
      <c r="V468" s="119"/>
      <c r="X468" s="119"/>
      <c r="Z468" s="119"/>
    </row>
    <row r="469" spans="16:26" x14ac:dyDescent="0.25">
      <c r="P469" s="119"/>
      <c r="R469" s="119"/>
      <c r="T469" s="119"/>
      <c r="V469" s="119"/>
      <c r="X469" s="119"/>
      <c r="Z469" s="119"/>
    </row>
    <row r="470" spans="16:26" x14ac:dyDescent="0.25">
      <c r="P470" s="120"/>
      <c r="R470" s="120"/>
      <c r="T470" s="120"/>
      <c r="V470" s="120"/>
      <c r="X470" s="120"/>
      <c r="Z470" s="120"/>
    </row>
    <row r="471" spans="16:26" x14ac:dyDescent="0.25">
      <c r="P471" s="119"/>
      <c r="R471" s="119"/>
      <c r="T471" s="119"/>
      <c r="V471" s="119"/>
      <c r="X471" s="119"/>
      <c r="Z471" s="119"/>
    </row>
    <row r="472" spans="16:26" x14ac:dyDescent="0.25">
      <c r="P472" s="119"/>
      <c r="R472" s="119"/>
      <c r="T472" s="119"/>
      <c r="V472" s="119"/>
      <c r="X472" s="119"/>
      <c r="Z472" s="119"/>
    </row>
    <row r="473" spans="16:26" x14ac:dyDescent="0.25">
      <c r="P473" s="120"/>
      <c r="R473" s="120"/>
      <c r="T473" s="120"/>
      <c r="V473" s="120"/>
      <c r="X473" s="120"/>
      <c r="Z473" s="120"/>
    </row>
    <row r="474" spans="16:26" x14ac:dyDescent="0.25">
      <c r="P474" s="119"/>
      <c r="R474" s="119"/>
      <c r="T474" s="119"/>
      <c r="V474" s="119"/>
      <c r="X474" s="119"/>
      <c r="Z474" s="119"/>
    </row>
    <row r="475" spans="16:26" x14ac:dyDescent="0.25">
      <c r="P475" s="120"/>
      <c r="R475" s="120"/>
      <c r="T475" s="120"/>
      <c r="V475" s="120"/>
      <c r="X475" s="120"/>
      <c r="Z475" s="120"/>
    </row>
    <row r="476" spans="16:26" x14ac:dyDescent="0.25">
      <c r="P476" s="119"/>
      <c r="R476" s="119"/>
      <c r="T476" s="119"/>
      <c r="V476" s="119"/>
      <c r="X476" s="119"/>
      <c r="Z476" s="119"/>
    </row>
    <row r="477" spans="16:26" x14ac:dyDescent="0.25">
      <c r="P477" s="119"/>
      <c r="R477" s="119"/>
      <c r="T477" s="119"/>
      <c r="V477" s="119"/>
      <c r="X477" s="119"/>
      <c r="Z477" s="119"/>
    </row>
    <row r="478" spans="16:26" x14ac:dyDescent="0.25">
      <c r="P478" s="119"/>
      <c r="R478" s="119"/>
      <c r="T478" s="119"/>
      <c r="V478" s="119"/>
      <c r="X478" s="119"/>
      <c r="Z478" s="119"/>
    </row>
    <row r="479" spans="16:26" x14ac:dyDescent="0.25">
      <c r="P479" s="121"/>
      <c r="R479" s="121"/>
      <c r="T479" s="121"/>
      <c r="V479" s="121"/>
      <c r="X479" s="121"/>
      <c r="Z479" s="121"/>
    </row>
    <row r="480" spans="16:26" x14ac:dyDescent="0.25">
      <c r="P480" s="121"/>
      <c r="R480" s="121"/>
      <c r="T480" s="121"/>
      <c r="V480" s="121"/>
      <c r="X480" s="121"/>
      <c r="Z480" s="121"/>
    </row>
    <row r="481" spans="16:26" x14ac:dyDescent="0.25">
      <c r="P481" s="121"/>
      <c r="R481" s="121"/>
      <c r="T481" s="121"/>
      <c r="V481" s="121"/>
      <c r="X481" s="121"/>
      <c r="Z481" s="121"/>
    </row>
    <row r="482" spans="16:26" x14ac:dyDescent="0.25">
      <c r="P482" s="121"/>
      <c r="R482" s="121"/>
      <c r="T482" s="121"/>
      <c r="V482" s="121"/>
      <c r="X482" s="121"/>
      <c r="Z482" s="121"/>
    </row>
    <row r="483" spans="16:26" x14ac:dyDescent="0.25">
      <c r="P483" s="122"/>
      <c r="R483" s="122"/>
      <c r="T483" s="122"/>
      <c r="V483" s="122"/>
      <c r="X483" s="122"/>
      <c r="Z483" s="122"/>
    </row>
    <row r="484" spans="16:26" x14ac:dyDescent="0.25">
      <c r="P484" s="118"/>
      <c r="R484" s="118"/>
      <c r="T484" s="118"/>
      <c r="V484" s="118"/>
      <c r="X484" s="118"/>
      <c r="Z484" s="118"/>
    </row>
    <row r="485" spans="16:26" x14ac:dyDescent="0.25">
      <c r="P485" s="119"/>
      <c r="R485" s="119"/>
      <c r="T485" s="119"/>
      <c r="V485" s="119"/>
      <c r="X485" s="119"/>
      <c r="Z485" s="119"/>
    </row>
    <row r="486" spans="16:26" x14ac:dyDescent="0.25">
      <c r="P486" s="119"/>
      <c r="R486" s="119"/>
      <c r="T486" s="119"/>
      <c r="V486" s="119"/>
      <c r="X486" s="119"/>
      <c r="Z486" s="119"/>
    </row>
    <row r="487" spans="16:26" x14ac:dyDescent="0.25">
      <c r="P487" s="120"/>
      <c r="R487" s="120"/>
      <c r="T487" s="120"/>
      <c r="V487" s="120"/>
      <c r="X487" s="120"/>
      <c r="Z487" s="120"/>
    </row>
    <row r="488" spans="16:26" x14ac:dyDescent="0.25">
      <c r="P488" s="119"/>
      <c r="R488" s="119"/>
      <c r="T488" s="119"/>
      <c r="V488" s="119"/>
      <c r="X488" s="119"/>
      <c r="Z488" s="119"/>
    </row>
    <row r="489" spans="16:26" x14ac:dyDescent="0.25">
      <c r="P489" s="119"/>
      <c r="R489" s="119"/>
      <c r="T489" s="119"/>
      <c r="V489" s="119"/>
      <c r="X489" s="119"/>
      <c r="Z489" s="119"/>
    </row>
    <row r="490" spans="16:26" x14ac:dyDescent="0.25">
      <c r="P490" s="120"/>
      <c r="R490" s="120"/>
      <c r="T490" s="120"/>
      <c r="V490" s="120"/>
      <c r="X490" s="120"/>
      <c r="Z490" s="120"/>
    </row>
    <row r="491" spans="16:26" x14ac:dyDescent="0.25">
      <c r="P491" s="119"/>
      <c r="R491" s="119"/>
      <c r="T491" s="119"/>
      <c r="V491" s="119"/>
      <c r="X491" s="119"/>
      <c r="Z491" s="119"/>
    </row>
    <row r="492" spans="16:26" x14ac:dyDescent="0.25">
      <c r="P492" s="120"/>
      <c r="R492" s="120"/>
      <c r="T492" s="120"/>
      <c r="V492" s="120"/>
      <c r="X492" s="120"/>
      <c r="Z492" s="120"/>
    </row>
    <row r="493" spans="16:26" x14ac:dyDescent="0.25">
      <c r="P493" s="119"/>
      <c r="R493" s="119"/>
      <c r="T493" s="119"/>
      <c r="V493" s="119"/>
      <c r="X493" s="119"/>
      <c r="Z493" s="119"/>
    </row>
    <row r="494" spans="16:26" x14ac:dyDescent="0.25">
      <c r="P494" s="119"/>
      <c r="R494" s="119"/>
      <c r="T494" s="119"/>
      <c r="V494" s="119"/>
      <c r="X494" s="119"/>
      <c r="Z494" s="119"/>
    </row>
    <row r="495" spans="16:26" x14ac:dyDescent="0.25">
      <c r="P495" s="119"/>
      <c r="R495" s="119"/>
      <c r="T495" s="119"/>
      <c r="V495" s="119"/>
      <c r="X495" s="119"/>
      <c r="Z495" s="119"/>
    </row>
    <row r="496" spans="16:26" x14ac:dyDescent="0.25">
      <c r="P496" s="121"/>
      <c r="R496" s="121"/>
      <c r="T496" s="121"/>
      <c r="V496" s="121"/>
      <c r="X496" s="121"/>
      <c r="Z496" s="121"/>
    </row>
    <row r="497" spans="16:26" x14ac:dyDescent="0.25">
      <c r="P497" s="121"/>
      <c r="R497" s="121"/>
      <c r="T497" s="121"/>
      <c r="V497" s="121"/>
      <c r="X497" s="121"/>
      <c r="Z497" s="121"/>
    </row>
    <row r="498" spans="16:26" x14ac:dyDescent="0.25">
      <c r="P498" s="121"/>
      <c r="R498" s="121"/>
      <c r="T498" s="121"/>
      <c r="V498" s="121"/>
      <c r="X498" s="121"/>
      <c r="Z498" s="121"/>
    </row>
    <row r="499" spans="16:26" x14ac:dyDescent="0.25">
      <c r="P499" s="121"/>
      <c r="R499" s="121"/>
      <c r="T499" s="121"/>
      <c r="V499" s="121"/>
      <c r="X499" s="121"/>
      <c r="Z499" s="121"/>
    </row>
    <row r="500" spans="16:26" x14ac:dyDescent="0.25">
      <c r="P500" s="122"/>
      <c r="R500" s="122"/>
      <c r="T500" s="122"/>
      <c r="V500" s="122"/>
      <c r="X500" s="122"/>
      <c r="Z500" s="122"/>
    </row>
    <row r="501" spans="16:26" x14ac:dyDescent="0.25">
      <c r="P501" s="118"/>
      <c r="R501" s="118"/>
      <c r="T501" s="118"/>
      <c r="V501" s="118"/>
      <c r="X501" s="118"/>
      <c r="Z501" s="118"/>
    </row>
    <row r="502" spans="16:26" x14ac:dyDescent="0.25">
      <c r="P502" s="119"/>
      <c r="R502" s="119"/>
      <c r="T502" s="119"/>
      <c r="V502" s="119"/>
      <c r="X502" s="119"/>
      <c r="Z502" s="119"/>
    </row>
    <row r="503" spans="16:26" x14ac:dyDescent="0.25">
      <c r="P503" s="119"/>
      <c r="R503" s="119"/>
      <c r="T503" s="119"/>
      <c r="V503" s="119"/>
      <c r="X503" s="119"/>
      <c r="Z503" s="119"/>
    </row>
    <row r="504" spans="16:26" x14ac:dyDescent="0.25">
      <c r="P504" s="120"/>
      <c r="R504" s="120"/>
      <c r="T504" s="120"/>
      <c r="V504" s="120"/>
      <c r="X504" s="120"/>
      <c r="Z504" s="120"/>
    </row>
    <row r="505" spans="16:26" x14ac:dyDescent="0.25">
      <c r="P505" s="119"/>
      <c r="R505" s="119"/>
      <c r="T505" s="119"/>
      <c r="V505" s="119"/>
      <c r="X505" s="119"/>
      <c r="Z505" s="119"/>
    </row>
    <row r="506" spans="16:26" x14ac:dyDescent="0.25">
      <c r="P506" s="119"/>
      <c r="R506" s="119"/>
      <c r="T506" s="119"/>
      <c r="V506" s="119"/>
      <c r="X506" s="119"/>
      <c r="Z506" s="119"/>
    </row>
    <row r="507" spans="16:26" x14ac:dyDescent="0.25">
      <c r="P507" s="120"/>
      <c r="R507" s="120"/>
      <c r="T507" s="120"/>
      <c r="V507" s="120"/>
      <c r="X507" s="120"/>
      <c r="Z507" s="120"/>
    </row>
    <row r="508" spans="16:26" x14ac:dyDescent="0.25">
      <c r="P508" s="119"/>
      <c r="R508" s="119"/>
      <c r="T508" s="119"/>
      <c r="V508" s="119"/>
      <c r="X508" s="119"/>
      <c r="Z508" s="119"/>
    </row>
    <row r="509" spans="16:26" x14ac:dyDescent="0.25">
      <c r="P509" s="120"/>
      <c r="R509" s="120"/>
      <c r="T509" s="120"/>
      <c r="V509" s="120"/>
      <c r="X509" s="120"/>
      <c r="Z509" s="120"/>
    </row>
    <row r="510" spans="16:26" x14ac:dyDescent="0.25">
      <c r="P510" s="119"/>
      <c r="R510" s="119"/>
      <c r="T510" s="119"/>
      <c r="V510" s="119"/>
      <c r="X510" s="119"/>
      <c r="Z510" s="119"/>
    </row>
    <row r="511" spans="16:26" x14ac:dyDescent="0.25">
      <c r="P511" s="119"/>
      <c r="R511" s="119"/>
      <c r="T511" s="119"/>
      <c r="V511" s="119"/>
      <c r="X511" s="119"/>
      <c r="Z511" s="119"/>
    </row>
    <row r="512" spans="16:26" x14ac:dyDescent="0.25">
      <c r="P512" s="119"/>
      <c r="R512" s="119"/>
      <c r="T512" s="119"/>
      <c r="V512" s="119"/>
      <c r="X512" s="119"/>
      <c r="Z512" s="119"/>
    </row>
    <row r="513" spans="16:26" x14ac:dyDescent="0.25">
      <c r="P513" s="121"/>
      <c r="R513" s="121"/>
      <c r="T513" s="121"/>
      <c r="V513" s="121"/>
      <c r="X513" s="121"/>
      <c r="Z513" s="121"/>
    </row>
    <row r="514" spans="16:26" x14ac:dyDescent="0.25">
      <c r="P514" s="121"/>
      <c r="R514" s="121"/>
      <c r="T514" s="121"/>
      <c r="V514" s="121"/>
      <c r="X514" s="121"/>
      <c r="Z514" s="121"/>
    </row>
    <row r="515" spans="16:26" x14ac:dyDescent="0.25">
      <c r="P515" s="121"/>
      <c r="R515" s="121"/>
      <c r="T515" s="121"/>
      <c r="V515" s="121"/>
      <c r="X515" s="121"/>
      <c r="Z515" s="121"/>
    </row>
    <row r="516" spans="16:26" x14ac:dyDescent="0.25">
      <c r="P516" s="121"/>
      <c r="R516" s="121"/>
      <c r="T516" s="121"/>
      <c r="V516" s="121"/>
      <c r="X516" s="121"/>
      <c r="Z516" s="121"/>
    </row>
    <row r="517" spans="16:26" x14ac:dyDescent="0.25">
      <c r="P517" s="122"/>
      <c r="R517" s="122"/>
      <c r="T517" s="122"/>
      <c r="V517" s="122"/>
      <c r="X517" s="122"/>
      <c r="Z517" s="122"/>
    </row>
    <row r="518" spans="16:26" x14ac:dyDescent="0.25">
      <c r="P518" s="118"/>
      <c r="R518" s="118"/>
      <c r="T518" s="118"/>
      <c r="V518" s="118"/>
      <c r="X518" s="118"/>
      <c r="Z518" s="118"/>
    </row>
    <row r="519" spans="16:26" x14ac:dyDescent="0.25">
      <c r="P519" s="119"/>
      <c r="R519" s="119"/>
      <c r="T519" s="119"/>
      <c r="V519" s="119"/>
      <c r="X519" s="119"/>
      <c r="Z519" s="119"/>
    </row>
    <row r="520" spans="16:26" x14ac:dyDescent="0.25">
      <c r="P520" s="119"/>
      <c r="R520" s="119"/>
      <c r="T520" s="119"/>
      <c r="V520" s="119"/>
      <c r="X520" s="119"/>
      <c r="Z520" s="119"/>
    </row>
    <row r="521" spans="16:26" x14ac:dyDescent="0.25">
      <c r="P521" s="120"/>
      <c r="R521" s="120"/>
      <c r="T521" s="120"/>
      <c r="V521" s="120"/>
      <c r="X521" s="120"/>
      <c r="Z521" s="120"/>
    </row>
    <row r="522" spans="16:26" x14ac:dyDescent="0.25">
      <c r="P522" s="119"/>
      <c r="R522" s="119"/>
      <c r="T522" s="119"/>
      <c r="V522" s="119"/>
      <c r="X522" s="119"/>
      <c r="Z522" s="119"/>
    </row>
    <row r="523" spans="16:26" x14ac:dyDescent="0.25">
      <c r="P523" s="119"/>
      <c r="R523" s="119"/>
      <c r="T523" s="119"/>
      <c r="V523" s="119"/>
      <c r="X523" s="119"/>
      <c r="Z523" s="119"/>
    </row>
    <row r="524" spans="16:26" x14ac:dyDescent="0.25">
      <c r="P524" s="120"/>
      <c r="R524" s="120"/>
      <c r="T524" s="120"/>
      <c r="V524" s="120"/>
      <c r="X524" s="120"/>
      <c r="Z524" s="120"/>
    </row>
    <row r="525" spans="16:26" x14ac:dyDescent="0.25">
      <c r="P525" s="119"/>
      <c r="R525" s="119"/>
      <c r="T525" s="119"/>
      <c r="V525" s="119"/>
      <c r="X525" s="119"/>
      <c r="Z525" s="119"/>
    </row>
    <row r="526" spans="16:26" x14ac:dyDescent="0.25">
      <c r="P526" s="120"/>
      <c r="R526" s="120"/>
      <c r="T526" s="120"/>
      <c r="V526" s="120"/>
      <c r="X526" s="120"/>
      <c r="Z526" s="120"/>
    </row>
    <row r="527" spans="16:26" x14ac:dyDescent="0.25">
      <c r="P527" s="119"/>
      <c r="R527" s="119"/>
      <c r="T527" s="119"/>
      <c r="V527" s="119"/>
      <c r="X527" s="119"/>
      <c r="Z527" s="119"/>
    </row>
    <row r="528" spans="16:26" x14ac:dyDescent="0.25">
      <c r="P528" s="119"/>
      <c r="R528" s="119"/>
      <c r="T528" s="119"/>
      <c r="V528" s="119"/>
      <c r="X528" s="119"/>
      <c r="Z528" s="119"/>
    </row>
    <row r="529" spans="16:26" x14ac:dyDescent="0.25">
      <c r="P529" s="119"/>
      <c r="R529" s="119"/>
      <c r="T529" s="119"/>
      <c r="V529" s="119"/>
      <c r="X529" s="119"/>
      <c r="Z529" s="119"/>
    </row>
    <row r="530" spans="16:26" x14ac:dyDescent="0.25">
      <c r="P530" s="121"/>
      <c r="R530" s="121"/>
      <c r="T530" s="121"/>
      <c r="V530" s="121"/>
      <c r="X530" s="121"/>
      <c r="Z530" s="121"/>
    </row>
    <row r="531" spans="16:26" x14ac:dyDescent="0.25">
      <c r="P531" s="121"/>
      <c r="R531" s="121"/>
      <c r="T531" s="121"/>
      <c r="V531" s="121"/>
      <c r="X531" s="121"/>
      <c r="Z531" s="121"/>
    </row>
    <row r="532" spans="16:26" x14ac:dyDescent="0.25">
      <c r="P532" s="121"/>
      <c r="R532" s="121"/>
      <c r="T532" s="121"/>
      <c r="V532" s="121"/>
      <c r="X532" s="121"/>
      <c r="Z532" s="121"/>
    </row>
    <row r="533" spans="16:26" x14ac:dyDescent="0.25">
      <c r="P533" s="121"/>
      <c r="R533" s="121"/>
      <c r="T533" s="121"/>
      <c r="V533" s="121"/>
      <c r="X533" s="121"/>
      <c r="Z533" s="121"/>
    </row>
    <row r="534" spans="16:26" x14ac:dyDescent="0.25">
      <c r="P534" s="122"/>
      <c r="R534" s="122"/>
      <c r="T534" s="122"/>
      <c r="V534" s="122"/>
      <c r="X534" s="122"/>
      <c r="Z534" s="122"/>
    </row>
    <row r="535" spans="16:26" x14ac:dyDescent="0.25">
      <c r="P535" s="118"/>
      <c r="R535" s="118"/>
      <c r="T535" s="118"/>
      <c r="V535" s="118"/>
      <c r="X535" s="118"/>
      <c r="Z535" s="118"/>
    </row>
    <row r="536" spans="16:26" x14ac:dyDescent="0.25">
      <c r="P536" s="119"/>
      <c r="R536" s="119"/>
      <c r="T536" s="119"/>
      <c r="V536" s="119"/>
      <c r="X536" s="119"/>
      <c r="Z536" s="119"/>
    </row>
    <row r="537" spans="16:26" x14ac:dyDescent="0.25">
      <c r="P537" s="119"/>
      <c r="R537" s="119"/>
      <c r="T537" s="119"/>
      <c r="V537" s="119"/>
      <c r="X537" s="119"/>
      <c r="Z537" s="119"/>
    </row>
    <row r="538" spans="16:26" x14ac:dyDescent="0.25">
      <c r="P538" s="120"/>
      <c r="R538" s="120"/>
      <c r="T538" s="120"/>
      <c r="V538" s="120"/>
      <c r="X538" s="120"/>
      <c r="Z538" s="120"/>
    </row>
    <row r="539" spans="16:26" x14ac:dyDescent="0.25">
      <c r="P539" s="119"/>
      <c r="R539" s="119"/>
      <c r="T539" s="119"/>
      <c r="V539" s="119"/>
      <c r="X539" s="119"/>
      <c r="Z539" s="119"/>
    </row>
    <row r="540" spans="16:26" x14ac:dyDescent="0.25">
      <c r="P540" s="119"/>
      <c r="R540" s="119"/>
      <c r="T540" s="119"/>
      <c r="V540" s="119"/>
      <c r="X540" s="119"/>
      <c r="Z540" s="119"/>
    </row>
    <row r="541" spans="16:26" x14ac:dyDescent="0.25">
      <c r="P541" s="120"/>
      <c r="R541" s="120"/>
      <c r="T541" s="120"/>
      <c r="V541" s="120"/>
      <c r="X541" s="120"/>
      <c r="Z541" s="120"/>
    </row>
    <row r="542" spans="16:26" x14ac:dyDescent="0.25">
      <c r="P542" s="119"/>
      <c r="R542" s="119"/>
      <c r="T542" s="119"/>
      <c r="V542" s="119"/>
      <c r="X542" s="119"/>
      <c r="Z542" s="119"/>
    </row>
    <row r="543" spans="16:26" x14ac:dyDescent="0.25">
      <c r="P543" s="120"/>
      <c r="R543" s="120"/>
      <c r="T543" s="120"/>
      <c r="V543" s="120"/>
      <c r="X543" s="120"/>
      <c r="Z543" s="120"/>
    </row>
    <row r="544" spans="16:26" x14ac:dyDescent="0.25">
      <c r="P544" s="119"/>
      <c r="R544" s="119"/>
      <c r="T544" s="119"/>
      <c r="V544" s="119"/>
      <c r="X544" s="119"/>
      <c r="Z544" s="119"/>
    </row>
    <row r="545" spans="16:26" x14ac:dyDescent="0.25">
      <c r="P545" s="119"/>
      <c r="R545" s="119"/>
      <c r="T545" s="119"/>
      <c r="V545" s="119"/>
      <c r="X545" s="119"/>
      <c r="Z545" s="119"/>
    </row>
    <row r="546" spans="16:26" x14ac:dyDescent="0.25">
      <c r="P546" s="119"/>
      <c r="R546" s="119"/>
      <c r="T546" s="119"/>
      <c r="V546" s="119"/>
      <c r="X546" s="119"/>
      <c r="Z546" s="119"/>
    </row>
    <row r="547" spans="16:26" x14ac:dyDescent="0.25">
      <c r="P547" s="121"/>
      <c r="R547" s="121"/>
      <c r="T547" s="121"/>
      <c r="V547" s="121"/>
      <c r="X547" s="121"/>
      <c r="Z547" s="121"/>
    </row>
    <row r="548" spans="16:26" x14ac:dyDescent="0.25">
      <c r="P548" s="121"/>
      <c r="R548" s="121"/>
      <c r="T548" s="121"/>
      <c r="V548" s="121"/>
      <c r="X548" s="121"/>
      <c r="Z548" s="121"/>
    </row>
    <row r="549" spans="16:26" x14ac:dyDescent="0.25">
      <c r="P549" s="121"/>
      <c r="R549" s="121"/>
      <c r="T549" s="121"/>
      <c r="V549" s="121"/>
      <c r="X549" s="121"/>
      <c r="Z549" s="121"/>
    </row>
    <row r="550" spans="16:26" x14ac:dyDescent="0.25">
      <c r="P550" s="121"/>
      <c r="R550" s="121"/>
      <c r="T550" s="121"/>
      <c r="V550" s="121"/>
      <c r="X550" s="121"/>
      <c r="Z550" s="121"/>
    </row>
    <row r="551" spans="16:26" x14ac:dyDescent="0.25">
      <c r="P551" s="122"/>
      <c r="R551" s="122"/>
      <c r="T551" s="122"/>
      <c r="V551" s="122"/>
      <c r="X551" s="122"/>
      <c r="Z551" s="122"/>
    </row>
    <row r="552" spans="16:26" x14ac:dyDescent="0.25">
      <c r="P552" s="118"/>
      <c r="R552" s="118"/>
      <c r="T552" s="118"/>
      <c r="V552" s="118"/>
      <c r="X552" s="118"/>
      <c r="Z552" s="118"/>
    </row>
    <row r="553" spans="16:26" x14ac:dyDescent="0.25">
      <c r="P553" s="119"/>
      <c r="R553" s="119"/>
      <c r="T553" s="119"/>
      <c r="V553" s="119"/>
      <c r="X553" s="119"/>
      <c r="Z553" s="119"/>
    </row>
    <row r="554" spans="16:26" x14ac:dyDescent="0.25">
      <c r="P554" s="119"/>
      <c r="R554" s="119"/>
      <c r="T554" s="119"/>
      <c r="V554" s="119"/>
      <c r="X554" s="119"/>
      <c r="Z554" s="119"/>
    </row>
    <row r="555" spans="16:26" x14ac:dyDescent="0.25">
      <c r="P555" s="120"/>
      <c r="R555" s="120"/>
      <c r="T555" s="120"/>
      <c r="V555" s="120"/>
      <c r="X555" s="120"/>
      <c r="Z555" s="120"/>
    </row>
    <row r="556" spans="16:26" x14ac:dyDescent="0.25">
      <c r="P556" s="119"/>
      <c r="R556" s="119"/>
      <c r="T556" s="119"/>
      <c r="V556" s="119"/>
      <c r="X556" s="119"/>
      <c r="Z556" s="119"/>
    </row>
    <row r="557" spans="16:26" x14ac:dyDescent="0.25">
      <c r="P557" s="119"/>
      <c r="R557" s="119"/>
      <c r="T557" s="119"/>
      <c r="V557" s="119"/>
      <c r="X557" s="119"/>
      <c r="Z557" s="119"/>
    </row>
    <row r="558" spans="16:26" x14ac:dyDescent="0.25">
      <c r="P558" s="120"/>
      <c r="R558" s="120"/>
      <c r="T558" s="120"/>
      <c r="V558" s="120"/>
      <c r="X558" s="120"/>
      <c r="Z558" s="120"/>
    </row>
    <row r="559" spans="16:26" x14ac:dyDescent="0.25">
      <c r="P559" s="119"/>
      <c r="R559" s="119"/>
      <c r="T559" s="119"/>
      <c r="V559" s="119"/>
      <c r="X559" s="119"/>
      <c r="Z559" s="119"/>
    </row>
    <row r="560" spans="16:26" x14ac:dyDescent="0.25">
      <c r="P560" s="120"/>
      <c r="R560" s="120"/>
      <c r="T560" s="120"/>
      <c r="V560" s="120"/>
      <c r="X560" s="120"/>
      <c r="Z560" s="120"/>
    </row>
    <row r="561" spans="16:26" x14ac:dyDescent="0.25">
      <c r="P561" s="119"/>
      <c r="R561" s="119"/>
      <c r="T561" s="119"/>
      <c r="V561" s="119"/>
      <c r="X561" s="119"/>
      <c r="Z561" s="119"/>
    </row>
    <row r="562" spans="16:26" x14ac:dyDescent="0.25">
      <c r="P562" s="119"/>
      <c r="R562" s="119"/>
      <c r="T562" s="119"/>
      <c r="V562" s="119"/>
      <c r="X562" s="119"/>
      <c r="Z562" s="119"/>
    </row>
    <row r="563" spans="16:26" x14ac:dyDescent="0.25">
      <c r="P563" s="119"/>
      <c r="R563" s="119"/>
      <c r="T563" s="119"/>
      <c r="V563" s="119"/>
      <c r="X563" s="119"/>
      <c r="Z563" s="119"/>
    </row>
    <row r="564" spans="16:26" x14ac:dyDescent="0.25">
      <c r="P564" s="121"/>
      <c r="R564" s="121"/>
      <c r="T564" s="121"/>
      <c r="V564" s="121"/>
      <c r="X564" s="121"/>
      <c r="Z564" s="121"/>
    </row>
    <row r="565" spans="16:26" x14ac:dyDescent="0.25">
      <c r="P565" s="121"/>
      <c r="R565" s="121"/>
      <c r="T565" s="121"/>
      <c r="V565" s="121"/>
      <c r="X565" s="121"/>
      <c r="Z565" s="121"/>
    </row>
    <row r="566" spans="16:26" x14ac:dyDescent="0.25">
      <c r="P566" s="121"/>
      <c r="R566" s="121"/>
      <c r="T566" s="121"/>
      <c r="V566" s="121"/>
      <c r="X566" s="121"/>
      <c r="Z566" s="121"/>
    </row>
    <row r="567" spans="16:26" x14ac:dyDescent="0.25">
      <c r="P567" s="121"/>
      <c r="R567" s="121"/>
      <c r="T567" s="121"/>
      <c r="V567" s="121"/>
      <c r="X567" s="121"/>
      <c r="Z567" s="121"/>
    </row>
    <row r="568" spans="16:26" x14ac:dyDescent="0.25">
      <c r="P568" s="122"/>
      <c r="R568" s="122"/>
      <c r="T568" s="122"/>
      <c r="V568" s="122"/>
      <c r="X568" s="122"/>
      <c r="Z568" s="122"/>
    </row>
    <row r="569" spans="16:26" x14ac:dyDescent="0.25">
      <c r="P569" s="118"/>
      <c r="R569" s="118"/>
      <c r="T569" s="118"/>
      <c r="V569" s="118"/>
      <c r="X569" s="118"/>
      <c r="Z569" s="118"/>
    </row>
    <row r="570" spans="16:26" x14ac:dyDescent="0.25">
      <c r="P570" s="119"/>
      <c r="R570" s="119"/>
      <c r="T570" s="119"/>
      <c r="V570" s="119"/>
      <c r="X570" s="119"/>
      <c r="Z570" s="119"/>
    </row>
    <row r="571" spans="16:26" x14ac:dyDescent="0.25">
      <c r="P571" s="119"/>
      <c r="R571" s="119"/>
      <c r="T571" s="119"/>
      <c r="V571" s="119"/>
      <c r="X571" s="119"/>
      <c r="Z571" s="119"/>
    </row>
    <row r="572" spans="16:26" x14ac:dyDescent="0.25">
      <c r="P572" s="120"/>
      <c r="R572" s="120"/>
      <c r="T572" s="120"/>
      <c r="V572" s="120"/>
      <c r="X572" s="120"/>
      <c r="Z572" s="120"/>
    </row>
    <row r="573" spans="16:26" x14ac:dyDescent="0.25">
      <c r="P573" s="119"/>
      <c r="R573" s="119"/>
      <c r="T573" s="119"/>
      <c r="V573" s="119"/>
      <c r="X573" s="119"/>
      <c r="Z573" s="119"/>
    </row>
    <row r="574" spans="16:26" x14ac:dyDescent="0.25">
      <c r="P574" s="119"/>
      <c r="R574" s="119"/>
      <c r="T574" s="119"/>
      <c r="V574" s="119"/>
      <c r="X574" s="119"/>
      <c r="Z574" s="119"/>
    </row>
    <row r="575" spans="16:26" x14ac:dyDescent="0.25">
      <c r="P575" s="120"/>
      <c r="R575" s="120"/>
      <c r="T575" s="120"/>
      <c r="V575" s="120"/>
      <c r="X575" s="120"/>
      <c r="Z575" s="120"/>
    </row>
    <row r="576" spans="16:26" x14ac:dyDescent="0.25">
      <c r="P576" s="119"/>
      <c r="R576" s="119"/>
      <c r="T576" s="119"/>
      <c r="V576" s="119"/>
      <c r="X576" s="119"/>
      <c r="Z576" s="119"/>
    </row>
    <row r="577" spans="16:26" x14ac:dyDescent="0.25">
      <c r="P577" s="120"/>
      <c r="R577" s="120"/>
      <c r="T577" s="120"/>
      <c r="V577" s="120"/>
      <c r="X577" s="120"/>
      <c r="Z577" s="120"/>
    </row>
    <row r="578" spans="16:26" x14ac:dyDescent="0.25">
      <c r="P578" s="119"/>
      <c r="R578" s="119"/>
      <c r="T578" s="119"/>
      <c r="V578" s="119"/>
      <c r="X578" s="119"/>
      <c r="Z578" s="119"/>
    </row>
    <row r="579" spans="16:26" x14ac:dyDescent="0.25">
      <c r="P579" s="119"/>
      <c r="R579" s="119"/>
      <c r="T579" s="119"/>
      <c r="V579" s="119"/>
      <c r="X579" s="119"/>
      <c r="Z579" s="119"/>
    </row>
    <row r="580" spans="16:26" x14ac:dyDescent="0.25">
      <c r="P580" s="119"/>
      <c r="R580" s="119"/>
      <c r="T580" s="119"/>
      <c r="V580" s="119"/>
      <c r="X580" s="119"/>
      <c r="Z580" s="119"/>
    </row>
    <row r="581" spans="16:26" x14ac:dyDescent="0.25">
      <c r="P581" s="121"/>
      <c r="R581" s="121"/>
      <c r="T581" s="121"/>
      <c r="V581" s="121"/>
      <c r="X581" s="121"/>
      <c r="Z581" s="121"/>
    </row>
    <row r="582" spans="16:26" x14ac:dyDescent="0.25">
      <c r="P582" s="121"/>
      <c r="R582" s="121"/>
      <c r="T582" s="121"/>
      <c r="V582" s="121"/>
      <c r="X582" s="121"/>
      <c r="Z582" s="121"/>
    </row>
    <row r="583" spans="16:26" x14ac:dyDescent="0.25">
      <c r="P583" s="121"/>
      <c r="R583" s="121"/>
      <c r="T583" s="121"/>
      <c r="V583" s="121"/>
      <c r="X583" s="121"/>
      <c r="Z583" s="121"/>
    </row>
    <row r="584" spans="16:26" x14ac:dyDescent="0.25">
      <c r="P584" s="121"/>
      <c r="R584" s="121"/>
      <c r="T584" s="121"/>
      <c r="V584" s="121"/>
      <c r="X584" s="121"/>
      <c r="Z584" s="121"/>
    </row>
    <row r="585" spans="16:26" x14ac:dyDescent="0.25">
      <c r="P585" s="122"/>
      <c r="R585" s="122"/>
      <c r="T585" s="122"/>
      <c r="V585" s="122"/>
      <c r="X585" s="122"/>
      <c r="Z585" s="122"/>
    </row>
    <row r="586" spans="16:26" x14ac:dyDescent="0.25">
      <c r="P586" s="118"/>
      <c r="R586" s="118"/>
      <c r="T586" s="118"/>
      <c r="V586" s="118"/>
      <c r="X586" s="118"/>
      <c r="Z586" s="118"/>
    </row>
    <row r="587" spans="16:26" x14ac:dyDescent="0.25">
      <c r="P587" s="119"/>
      <c r="R587" s="119"/>
      <c r="T587" s="119"/>
      <c r="V587" s="119"/>
      <c r="X587" s="119"/>
      <c r="Z587" s="119"/>
    </row>
    <row r="588" spans="16:26" x14ac:dyDescent="0.25">
      <c r="P588" s="119"/>
      <c r="R588" s="119"/>
      <c r="T588" s="119"/>
      <c r="V588" s="119"/>
      <c r="X588" s="119"/>
      <c r="Z588" s="119"/>
    </row>
    <row r="589" spans="16:26" x14ac:dyDescent="0.25">
      <c r="P589" s="120"/>
      <c r="R589" s="120"/>
      <c r="T589" s="120"/>
      <c r="V589" s="120"/>
      <c r="X589" s="120"/>
      <c r="Z589" s="120"/>
    </row>
    <row r="590" spans="16:26" x14ac:dyDescent="0.25">
      <c r="P590" s="119"/>
      <c r="R590" s="119"/>
      <c r="T590" s="119"/>
      <c r="V590" s="119"/>
      <c r="X590" s="119"/>
      <c r="Z590" s="119"/>
    </row>
    <row r="591" spans="16:26" x14ac:dyDescent="0.25">
      <c r="P591" s="119"/>
      <c r="R591" s="119"/>
      <c r="T591" s="119"/>
      <c r="V591" s="119"/>
      <c r="X591" s="119"/>
      <c r="Z591" s="119"/>
    </row>
    <row r="592" spans="16:26" x14ac:dyDescent="0.25">
      <c r="P592" s="120"/>
      <c r="R592" s="120"/>
      <c r="T592" s="120"/>
      <c r="V592" s="120"/>
      <c r="X592" s="120"/>
      <c r="Z592" s="120"/>
    </row>
    <row r="593" spans="16:26" x14ac:dyDescent="0.25">
      <c r="P593" s="119"/>
      <c r="R593" s="119"/>
      <c r="T593" s="119"/>
      <c r="V593" s="119"/>
      <c r="X593" s="119"/>
      <c r="Z593" s="119"/>
    </row>
    <row r="594" spans="16:26" x14ac:dyDescent="0.25">
      <c r="P594" s="120"/>
      <c r="R594" s="120"/>
      <c r="T594" s="120"/>
      <c r="V594" s="120"/>
      <c r="X594" s="120"/>
      <c r="Z594" s="120"/>
    </row>
    <row r="595" spans="16:26" x14ac:dyDescent="0.25">
      <c r="P595" s="119"/>
      <c r="R595" s="119"/>
      <c r="T595" s="119"/>
      <c r="V595" s="119"/>
      <c r="X595" s="119"/>
      <c r="Z595" s="119"/>
    </row>
    <row r="596" spans="16:26" x14ac:dyDescent="0.25">
      <c r="P596" s="119"/>
      <c r="R596" s="119"/>
      <c r="T596" s="119"/>
      <c r="V596" s="119"/>
      <c r="X596" s="119"/>
      <c r="Z596" s="119"/>
    </row>
    <row r="597" spans="16:26" x14ac:dyDescent="0.25">
      <c r="P597" s="119"/>
      <c r="R597" s="119"/>
      <c r="T597" s="119"/>
      <c r="V597" s="119"/>
      <c r="X597" s="119"/>
      <c r="Z597" s="119"/>
    </row>
    <row r="598" spans="16:26" x14ac:dyDescent="0.25">
      <c r="P598" s="121"/>
      <c r="R598" s="121"/>
      <c r="T598" s="121"/>
      <c r="V598" s="121"/>
      <c r="X598" s="121"/>
      <c r="Z598" s="121"/>
    </row>
    <row r="599" spans="16:26" x14ac:dyDescent="0.25">
      <c r="P599" s="121"/>
      <c r="R599" s="121"/>
      <c r="T599" s="121"/>
      <c r="V599" s="121"/>
      <c r="X599" s="121"/>
      <c r="Z599" s="121"/>
    </row>
    <row r="600" spans="16:26" x14ac:dyDescent="0.25">
      <c r="P600" s="121"/>
      <c r="R600" s="121"/>
      <c r="T600" s="121"/>
      <c r="V600" s="121"/>
      <c r="X600" s="121"/>
      <c r="Z600" s="121"/>
    </row>
    <row r="601" spans="16:26" x14ac:dyDescent="0.25">
      <c r="P601" s="121"/>
      <c r="R601" s="121"/>
      <c r="T601" s="121"/>
      <c r="V601" s="121"/>
      <c r="X601" s="121"/>
      <c r="Z601" s="121"/>
    </row>
    <row r="602" spans="16:26" x14ac:dyDescent="0.25">
      <c r="P602" s="122"/>
      <c r="R602" s="122"/>
      <c r="T602" s="122"/>
      <c r="V602" s="122"/>
      <c r="X602" s="122"/>
      <c r="Z602" s="122"/>
    </row>
    <row r="603" spans="16:26" x14ac:dyDescent="0.25">
      <c r="P603" s="118"/>
      <c r="R603" s="118"/>
      <c r="T603" s="118"/>
      <c r="V603" s="118"/>
      <c r="X603" s="118"/>
      <c r="Z603" s="118"/>
    </row>
    <row r="604" spans="16:26" x14ac:dyDescent="0.25">
      <c r="P604" s="119"/>
      <c r="R604" s="119"/>
      <c r="T604" s="119"/>
      <c r="V604" s="119"/>
      <c r="X604" s="119"/>
      <c r="Z604" s="119"/>
    </row>
    <row r="605" spans="16:26" x14ac:dyDescent="0.25">
      <c r="P605" s="119"/>
      <c r="R605" s="119"/>
      <c r="T605" s="119"/>
      <c r="V605" s="119"/>
      <c r="X605" s="119"/>
      <c r="Z605" s="119"/>
    </row>
    <row r="606" spans="16:26" x14ac:dyDescent="0.25">
      <c r="P606" s="120"/>
      <c r="R606" s="120"/>
      <c r="T606" s="120"/>
      <c r="V606" s="120"/>
      <c r="X606" s="120"/>
      <c r="Z606" s="120"/>
    </row>
    <row r="607" spans="16:26" x14ac:dyDescent="0.25">
      <c r="P607" s="119"/>
      <c r="R607" s="119"/>
      <c r="T607" s="119"/>
      <c r="V607" s="119"/>
      <c r="X607" s="119"/>
      <c r="Z607" s="119"/>
    </row>
    <row r="608" spans="16:26" x14ac:dyDescent="0.25">
      <c r="P608" s="119"/>
      <c r="R608" s="119"/>
      <c r="T608" s="119"/>
      <c r="V608" s="119"/>
      <c r="X608" s="119"/>
      <c r="Z608" s="119"/>
    </row>
    <row r="609" spans="16:26" x14ac:dyDescent="0.25">
      <c r="P609" s="120"/>
      <c r="R609" s="120"/>
      <c r="T609" s="120"/>
      <c r="V609" s="120"/>
      <c r="X609" s="120"/>
      <c r="Z609" s="120"/>
    </row>
    <row r="610" spans="16:26" x14ac:dyDescent="0.25">
      <c r="P610" s="119"/>
      <c r="R610" s="119"/>
      <c r="T610" s="119"/>
      <c r="V610" s="119"/>
      <c r="X610" s="119"/>
      <c r="Z610" s="119"/>
    </row>
    <row r="611" spans="16:26" x14ac:dyDescent="0.25">
      <c r="P611" s="120"/>
      <c r="R611" s="120"/>
      <c r="T611" s="120"/>
      <c r="V611" s="120"/>
      <c r="X611" s="120"/>
      <c r="Z611" s="120"/>
    </row>
    <row r="612" spans="16:26" x14ac:dyDescent="0.25">
      <c r="P612" s="119"/>
      <c r="R612" s="119"/>
      <c r="T612" s="119"/>
      <c r="V612" s="119"/>
      <c r="X612" s="119"/>
      <c r="Z612" s="119"/>
    </row>
    <row r="613" spans="16:26" x14ac:dyDescent="0.25">
      <c r="P613" s="119"/>
      <c r="R613" s="119"/>
      <c r="T613" s="119"/>
      <c r="V613" s="119"/>
      <c r="X613" s="119"/>
      <c r="Z613" s="119"/>
    </row>
    <row r="614" spans="16:26" x14ac:dyDescent="0.25">
      <c r="P614" s="119"/>
      <c r="R614" s="119"/>
      <c r="T614" s="119"/>
      <c r="V614" s="119"/>
      <c r="X614" s="119"/>
      <c r="Z614" s="119"/>
    </row>
    <row r="615" spans="16:26" x14ac:dyDescent="0.25">
      <c r="P615" s="121"/>
      <c r="R615" s="121"/>
      <c r="T615" s="121"/>
      <c r="V615" s="121"/>
      <c r="X615" s="121"/>
      <c r="Z615" s="121"/>
    </row>
    <row r="616" spans="16:26" x14ac:dyDescent="0.25">
      <c r="P616" s="121"/>
      <c r="R616" s="121"/>
      <c r="T616" s="121"/>
      <c r="V616" s="121"/>
      <c r="X616" s="121"/>
      <c r="Z616" s="121"/>
    </row>
    <row r="617" spans="16:26" x14ac:dyDescent="0.25">
      <c r="P617" s="121"/>
      <c r="R617" s="121"/>
      <c r="T617" s="121"/>
      <c r="V617" s="121"/>
      <c r="X617" s="121"/>
      <c r="Z617" s="121"/>
    </row>
    <row r="618" spans="16:26" x14ac:dyDescent="0.25">
      <c r="P618" s="121"/>
      <c r="R618" s="121"/>
      <c r="T618" s="121"/>
      <c r="V618" s="121"/>
      <c r="X618" s="121"/>
      <c r="Z618" s="121"/>
    </row>
    <row r="619" spans="16:26" x14ac:dyDescent="0.25">
      <c r="P619" s="122"/>
      <c r="R619" s="122"/>
      <c r="T619" s="122"/>
      <c r="V619" s="122"/>
      <c r="X619" s="122"/>
      <c r="Z619" s="122"/>
    </row>
    <row r="620" spans="16:26" x14ac:dyDescent="0.25">
      <c r="P620" s="118"/>
      <c r="R620" s="118"/>
      <c r="T620" s="118"/>
      <c r="V620" s="118"/>
      <c r="X620" s="118"/>
      <c r="Z620" s="118"/>
    </row>
    <row r="621" spans="16:26" x14ac:dyDescent="0.25">
      <c r="P621" s="119"/>
      <c r="R621" s="119"/>
      <c r="T621" s="119"/>
      <c r="V621" s="119"/>
      <c r="X621" s="119"/>
      <c r="Z621" s="119"/>
    </row>
    <row r="622" spans="16:26" x14ac:dyDescent="0.25">
      <c r="P622" s="119"/>
      <c r="R622" s="119"/>
      <c r="T622" s="119"/>
      <c r="V622" s="119"/>
      <c r="X622" s="119"/>
      <c r="Z622" s="119"/>
    </row>
    <row r="623" spans="16:26" x14ac:dyDescent="0.25">
      <c r="P623" s="120"/>
      <c r="R623" s="120"/>
      <c r="T623" s="120"/>
      <c r="V623" s="120"/>
      <c r="X623" s="120"/>
      <c r="Z623" s="120"/>
    </row>
    <row r="624" spans="16:26" x14ac:dyDescent="0.25">
      <c r="P624" s="119"/>
      <c r="R624" s="119"/>
      <c r="T624" s="119"/>
      <c r="V624" s="119"/>
      <c r="X624" s="119"/>
      <c r="Z624" s="119"/>
    </row>
    <row r="625" spans="16:26" x14ac:dyDescent="0.25">
      <c r="P625" s="119"/>
      <c r="R625" s="119"/>
      <c r="T625" s="119"/>
      <c r="V625" s="119"/>
      <c r="X625" s="119"/>
      <c r="Z625" s="119"/>
    </row>
    <row r="626" spans="16:26" x14ac:dyDescent="0.25">
      <c r="P626" s="120"/>
      <c r="R626" s="120"/>
      <c r="T626" s="120"/>
      <c r="V626" s="120"/>
      <c r="X626" s="120"/>
      <c r="Z626" s="120"/>
    </row>
    <row r="627" spans="16:26" x14ac:dyDescent="0.25">
      <c r="P627" s="119"/>
      <c r="R627" s="119"/>
      <c r="T627" s="119"/>
      <c r="V627" s="119"/>
      <c r="X627" s="119"/>
      <c r="Z627" s="119"/>
    </row>
    <row r="628" spans="16:26" x14ac:dyDescent="0.25">
      <c r="P628" s="120"/>
      <c r="R628" s="120"/>
      <c r="T628" s="120"/>
      <c r="V628" s="120"/>
      <c r="X628" s="120"/>
      <c r="Z628" s="120"/>
    </row>
    <row r="629" spans="16:26" x14ac:dyDescent="0.25">
      <c r="P629" s="119"/>
      <c r="R629" s="119"/>
      <c r="T629" s="119"/>
      <c r="V629" s="119"/>
      <c r="X629" s="119"/>
      <c r="Z629" s="119"/>
    </row>
    <row r="630" spans="16:26" x14ac:dyDescent="0.25">
      <c r="P630" s="119"/>
      <c r="R630" s="119"/>
      <c r="T630" s="119"/>
      <c r="V630" s="119"/>
      <c r="X630" s="119"/>
      <c r="Z630" s="119"/>
    </row>
    <row r="631" spans="16:26" x14ac:dyDescent="0.25">
      <c r="P631" s="119"/>
      <c r="R631" s="119"/>
      <c r="T631" s="119"/>
      <c r="V631" s="119"/>
      <c r="X631" s="119"/>
      <c r="Z631" s="119"/>
    </row>
    <row r="632" spans="16:26" x14ac:dyDescent="0.25">
      <c r="P632" s="121"/>
      <c r="R632" s="121"/>
      <c r="T632" s="121"/>
      <c r="V632" s="121"/>
      <c r="X632" s="121"/>
      <c r="Z632" s="121"/>
    </row>
    <row r="633" spans="16:26" x14ac:dyDescent="0.25">
      <c r="P633" s="121"/>
      <c r="R633" s="121"/>
      <c r="T633" s="121"/>
      <c r="V633" s="121"/>
      <c r="X633" s="121"/>
      <c r="Z633" s="121"/>
    </row>
    <row r="634" spans="16:26" x14ac:dyDescent="0.25">
      <c r="P634" s="121"/>
      <c r="R634" s="121"/>
      <c r="T634" s="121"/>
      <c r="V634" s="121"/>
      <c r="X634" s="121"/>
      <c r="Z634" s="121"/>
    </row>
    <row r="635" spans="16:26" x14ac:dyDescent="0.25">
      <c r="P635" s="121"/>
      <c r="R635" s="121"/>
      <c r="T635" s="121"/>
      <c r="V635" s="121"/>
      <c r="X635" s="121"/>
      <c r="Z635" s="121"/>
    </row>
    <row r="636" spans="16:26" x14ac:dyDescent="0.25">
      <c r="P636" s="122"/>
      <c r="R636" s="122"/>
      <c r="T636" s="122"/>
      <c r="V636" s="122"/>
      <c r="X636" s="122"/>
      <c r="Z636" s="122"/>
    </row>
    <row r="637" spans="16:26" x14ac:dyDescent="0.25">
      <c r="P637" s="118"/>
      <c r="R637" s="118"/>
      <c r="T637" s="118"/>
      <c r="V637" s="118"/>
      <c r="X637" s="118"/>
      <c r="Z637" s="118"/>
    </row>
    <row r="638" spans="16:26" x14ac:dyDescent="0.25">
      <c r="P638" s="119"/>
      <c r="R638" s="119"/>
      <c r="T638" s="119"/>
      <c r="V638" s="119"/>
      <c r="X638" s="119"/>
      <c r="Z638" s="119"/>
    </row>
    <row r="639" spans="16:26" x14ac:dyDescent="0.25">
      <c r="P639" s="119"/>
      <c r="R639" s="119"/>
      <c r="T639" s="119"/>
      <c r="V639" s="119"/>
      <c r="X639" s="119"/>
      <c r="Z639" s="119"/>
    </row>
    <row r="640" spans="16:26" x14ac:dyDescent="0.25">
      <c r="P640" s="120"/>
      <c r="R640" s="120"/>
      <c r="T640" s="120"/>
      <c r="V640" s="120"/>
      <c r="X640" s="120"/>
      <c r="Z640" s="120"/>
    </row>
    <row r="641" spans="16:26" x14ac:dyDescent="0.25">
      <c r="P641" s="119"/>
      <c r="R641" s="119"/>
      <c r="T641" s="119"/>
      <c r="V641" s="119"/>
      <c r="X641" s="119"/>
      <c r="Z641" s="119"/>
    </row>
    <row r="642" spans="16:26" x14ac:dyDescent="0.25">
      <c r="P642" s="119"/>
      <c r="R642" s="119"/>
      <c r="T642" s="119"/>
      <c r="V642" s="119"/>
      <c r="X642" s="119"/>
      <c r="Z642" s="119"/>
    </row>
    <row r="643" spans="16:26" x14ac:dyDescent="0.25">
      <c r="P643" s="120"/>
      <c r="R643" s="120"/>
      <c r="T643" s="120"/>
      <c r="V643" s="120"/>
      <c r="X643" s="120"/>
      <c r="Z643" s="120"/>
    </row>
    <row r="644" spans="16:26" x14ac:dyDescent="0.25">
      <c r="P644" s="119"/>
      <c r="R644" s="119"/>
      <c r="T644" s="119"/>
      <c r="V644" s="119"/>
      <c r="X644" s="119"/>
      <c r="Z644" s="119"/>
    </row>
    <row r="645" spans="16:26" x14ac:dyDescent="0.25">
      <c r="P645" s="120"/>
      <c r="R645" s="120"/>
      <c r="T645" s="120"/>
      <c r="V645" s="120"/>
      <c r="X645" s="120"/>
      <c r="Z645" s="120"/>
    </row>
    <row r="646" spans="16:26" x14ac:dyDescent="0.25">
      <c r="P646" s="119"/>
      <c r="R646" s="119"/>
      <c r="T646" s="119"/>
      <c r="V646" s="119"/>
      <c r="X646" s="119"/>
      <c r="Z646" s="119"/>
    </row>
    <row r="647" spans="16:26" x14ac:dyDescent="0.25">
      <c r="P647" s="119"/>
      <c r="R647" s="119"/>
      <c r="T647" s="119"/>
      <c r="V647" s="119"/>
      <c r="X647" s="119"/>
      <c r="Z647" s="119"/>
    </row>
    <row r="648" spans="16:26" x14ac:dyDescent="0.25">
      <c r="P648" s="119"/>
      <c r="R648" s="119"/>
      <c r="T648" s="119"/>
      <c r="V648" s="119"/>
      <c r="X648" s="119"/>
      <c r="Z648" s="119"/>
    </row>
    <row r="649" spans="16:26" x14ac:dyDescent="0.25">
      <c r="P649" s="121"/>
      <c r="R649" s="121"/>
      <c r="T649" s="121"/>
      <c r="V649" s="121"/>
      <c r="X649" s="121"/>
      <c r="Z649" s="121"/>
    </row>
    <row r="650" spans="16:26" x14ac:dyDescent="0.25">
      <c r="P650" s="121"/>
      <c r="R650" s="121"/>
      <c r="T650" s="121"/>
      <c r="V650" s="121"/>
      <c r="X650" s="121"/>
      <c r="Z650" s="121"/>
    </row>
    <row r="651" spans="16:26" x14ac:dyDescent="0.25">
      <c r="P651" s="121"/>
      <c r="R651" s="121"/>
      <c r="T651" s="121"/>
      <c r="V651" s="121"/>
      <c r="X651" s="121"/>
      <c r="Z651" s="121"/>
    </row>
    <row r="652" spans="16:26" x14ac:dyDescent="0.25">
      <c r="P652" s="121"/>
      <c r="R652" s="121"/>
      <c r="T652" s="121"/>
      <c r="V652" s="121"/>
      <c r="X652" s="121"/>
      <c r="Z652" s="121"/>
    </row>
    <row r="653" spans="16:26" x14ac:dyDescent="0.25">
      <c r="P653" s="122"/>
      <c r="R653" s="122"/>
      <c r="T653" s="122"/>
      <c r="V653" s="122"/>
      <c r="X653" s="122"/>
      <c r="Z653" s="122"/>
    </row>
    <row r="654" spans="16:26" x14ac:dyDescent="0.25">
      <c r="P654" s="118"/>
      <c r="R654" s="118"/>
      <c r="T654" s="118"/>
      <c r="V654" s="118"/>
      <c r="X654" s="118"/>
      <c r="Z654" s="118"/>
    </row>
    <row r="655" spans="16:26" x14ac:dyDescent="0.25">
      <c r="P655" s="119"/>
      <c r="R655" s="119"/>
      <c r="T655" s="119"/>
      <c r="V655" s="119"/>
      <c r="X655" s="119"/>
      <c r="Z655" s="119"/>
    </row>
    <row r="656" spans="16:26" x14ac:dyDescent="0.25">
      <c r="P656" s="119"/>
      <c r="R656" s="119"/>
      <c r="T656" s="119"/>
      <c r="V656" s="119"/>
      <c r="X656" s="119"/>
      <c r="Z656" s="119"/>
    </row>
    <row r="657" spans="16:26" x14ac:dyDescent="0.25">
      <c r="P657" s="120"/>
      <c r="R657" s="120"/>
      <c r="T657" s="120"/>
      <c r="V657" s="120"/>
      <c r="X657" s="120"/>
      <c r="Z657" s="120"/>
    </row>
    <row r="658" spans="16:26" x14ac:dyDescent="0.25">
      <c r="P658" s="119"/>
      <c r="R658" s="119"/>
      <c r="T658" s="119"/>
      <c r="V658" s="119"/>
      <c r="X658" s="119"/>
      <c r="Z658" s="119"/>
    </row>
    <row r="659" spans="16:26" x14ac:dyDescent="0.25">
      <c r="P659" s="119"/>
      <c r="R659" s="119"/>
      <c r="T659" s="119"/>
      <c r="V659" s="119"/>
      <c r="X659" s="119"/>
      <c r="Z659" s="119"/>
    </row>
    <row r="660" spans="16:26" x14ac:dyDescent="0.25">
      <c r="P660" s="120"/>
      <c r="R660" s="120"/>
      <c r="T660" s="120"/>
      <c r="V660" s="120"/>
      <c r="X660" s="120"/>
      <c r="Z660" s="120"/>
    </row>
    <row r="661" spans="16:26" x14ac:dyDescent="0.25">
      <c r="P661" s="119"/>
      <c r="R661" s="119"/>
      <c r="T661" s="119"/>
      <c r="V661" s="119"/>
      <c r="X661" s="119"/>
      <c r="Z661" s="119"/>
    </row>
    <row r="662" spans="16:26" x14ac:dyDescent="0.25">
      <c r="P662" s="120"/>
      <c r="R662" s="120"/>
      <c r="T662" s="120"/>
      <c r="V662" s="120"/>
      <c r="X662" s="120"/>
      <c r="Z662" s="120"/>
    </row>
    <row r="663" spans="16:26" x14ac:dyDescent="0.25">
      <c r="P663" s="119"/>
      <c r="R663" s="119"/>
      <c r="T663" s="119"/>
      <c r="V663" s="119"/>
      <c r="X663" s="119"/>
      <c r="Z663" s="119"/>
    </row>
    <row r="664" spans="16:26" x14ac:dyDescent="0.25">
      <c r="P664" s="119"/>
      <c r="R664" s="119"/>
      <c r="T664" s="119"/>
      <c r="V664" s="119"/>
      <c r="X664" s="119"/>
      <c r="Z664" s="119"/>
    </row>
    <row r="665" spans="16:26" x14ac:dyDescent="0.25">
      <c r="P665" s="119"/>
      <c r="R665" s="119"/>
      <c r="T665" s="119"/>
      <c r="V665" s="119"/>
      <c r="X665" s="119"/>
      <c r="Z665" s="119"/>
    </row>
    <row r="666" spans="16:26" x14ac:dyDescent="0.25">
      <c r="P666" s="121"/>
      <c r="R666" s="121"/>
      <c r="T666" s="121"/>
      <c r="V666" s="121"/>
      <c r="X666" s="121"/>
      <c r="Z666" s="121"/>
    </row>
    <row r="667" spans="16:26" x14ac:dyDescent="0.25">
      <c r="P667" s="121"/>
      <c r="R667" s="121"/>
      <c r="T667" s="121"/>
      <c r="V667" s="121"/>
      <c r="X667" s="121"/>
      <c r="Z667" s="121"/>
    </row>
    <row r="668" spans="16:26" x14ac:dyDescent="0.25">
      <c r="P668" s="121"/>
      <c r="R668" s="121"/>
      <c r="T668" s="121"/>
      <c r="V668" s="121"/>
      <c r="X668" s="121"/>
      <c r="Z668" s="121"/>
    </row>
    <row r="669" spans="16:26" x14ac:dyDescent="0.25">
      <c r="P669" s="121"/>
      <c r="R669" s="121"/>
      <c r="T669" s="121"/>
      <c r="V669" s="121"/>
      <c r="X669" s="121"/>
      <c r="Z669" s="121"/>
    </row>
    <row r="670" spans="16:26" x14ac:dyDescent="0.25">
      <c r="P670" s="122"/>
      <c r="R670" s="122"/>
      <c r="T670" s="122"/>
      <c r="V670" s="122"/>
      <c r="X670" s="122"/>
      <c r="Z670" s="122"/>
    </row>
    <row r="671" spans="16:26" x14ac:dyDescent="0.25">
      <c r="P671" s="118"/>
      <c r="R671" s="118"/>
      <c r="T671" s="118"/>
      <c r="V671" s="118"/>
      <c r="X671" s="118"/>
      <c r="Z671" s="118"/>
    </row>
    <row r="672" spans="16:26" x14ac:dyDescent="0.25">
      <c r="P672" s="119"/>
      <c r="R672" s="119"/>
      <c r="T672" s="119"/>
      <c r="V672" s="119"/>
      <c r="X672" s="119"/>
      <c r="Z672" s="119"/>
    </row>
    <row r="673" spans="16:26" x14ac:dyDescent="0.25">
      <c r="P673" s="119"/>
      <c r="R673" s="119"/>
      <c r="T673" s="119"/>
      <c r="V673" s="119"/>
      <c r="X673" s="119"/>
      <c r="Z673" s="119"/>
    </row>
    <row r="674" spans="16:26" x14ac:dyDescent="0.25">
      <c r="P674" s="120"/>
      <c r="R674" s="120"/>
      <c r="T674" s="120"/>
      <c r="V674" s="120"/>
      <c r="X674" s="120"/>
      <c r="Z674" s="120"/>
    </row>
    <row r="675" spans="16:26" x14ac:dyDescent="0.25">
      <c r="P675" s="119"/>
      <c r="R675" s="119"/>
      <c r="T675" s="119"/>
      <c r="V675" s="119"/>
      <c r="X675" s="119"/>
      <c r="Z675" s="119"/>
    </row>
    <row r="676" spans="16:26" x14ac:dyDescent="0.25">
      <c r="P676" s="119"/>
      <c r="R676" s="119"/>
      <c r="T676" s="119"/>
      <c r="V676" s="119"/>
      <c r="X676" s="119"/>
      <c r="Z676" s="119"/>
    </row>
    <row r="677" spans="16:26" x14ac:dyDescent="0.25">
      <c r="P677" s="120"/>
      <c r="R677" s="120"/>
      <c r="T677" s="120"/>
      <c r="V677" s="120"/>
      <c r="X677" s="120"/>
      <c r="Z677" s="120"/>
    </row>
    <row r="678" spans="16:26" x14ac:dyDescent="0.25">
      <c r="P678" s="119"/>
      <c r="R678" s="119"/>
      <c r="T678" s="119"/>
      <c r="V678" s="119"/>
      <c r="X678" s="119"/>
      <c r="Z678" s="119"/>
    </row>
    <row r="679" spans="16:26" x14ac:dyDescent="0.25">
      <c r="P679" s="120"/>
      <c r="R679" s="120"/>
      <c r="T679" s="120"/>
      <c r="V679" s="120"/>
      <c r="X679" s="120"/>
      <c r="Z679" s="120"/>
    </row>
    <row r="680" spans="16:26" x14ac:dyDescent="0.25">
      <c r="P680" s="119"/>
      <c r="R680" s="119"/>
      <c r="T680" s="119"/>
      <c r="V680" s="119"/>
      <c r="X680" s="119"/>
      <c r="Z680" s="119"/>
    </row>
    <row r="681" spans="16:26" x14ac:dyDescent="0.25">
      <c r="P681" s="119"/>
      <c r="R681" s="119"/>
      <c r="T681" s="119"/>
      <c r="V681" s="119"/>
      <c r="X681" s="119"/>
      <c r="Z681" s="119"/>
    </row>
    <row r="682" spans="16:26" x14ac:dyDescent="0.25">
      <c r="P682" s="119"/>
      <c r="R682" s="119"/>
      <c r="T682" s="119"/>
      <c r="V682" s="119"/>
      <c r="X682" s="119"/>
      <c r="Z682" s="119"/>
    </row>
    <row r="683" spans="16:26" x14ac:dyDescent="0.25">
      <c r="P683" s="121"/>
      <c r="R683" s="121"/>
      <c r="T683" s="121"/>
      <c r="V683" s="121"/>
      <c r="X683" s="121"/>
      <c r="Z683" s="121"/>
    </row>
    <row r="684" spans="16:26" x14ac:dyDescent="0.25">
      <c r="P684" s="121"/>
      <c r="R684" s="121"/>
      <c r="T684" s="121"/>
      <c r="V684" s="121"/>
      <c r="X684" s="121"/>
      <c r="Z684" s="121"/>
    </row>
    <row r="685" spans="16:26" x14ac:dyDescent="0.25">
      <c r="P685" s="121"/>
      <c r="R685" s="121"/>
      <c r="T685" s="121"/>
      <c r="V685" s="121"/>
      <c r="X685" s="121"/>
      <c r="Z685" s="121"/>
    </row>
    <row r="686" spans="16:26" x14ac:dyDescent="0.25">
      <c r="P686" s="121"/>
      <c r="R686" s="121"/>
      <c r="T686" s="121"/>
      <c r="V686" s="121"/>
      <c r="X686" s="121"/>
      <c r="Z686" s="121"/>
    </row>
    <row r="687" spans="16:26" x14ac:dyDescent="0.25">
      <c r="P687" s="122"/>
      <c r="R687" s="122"/>
      <c r="T687" s="122"/>
      <c r="V687" s="122"/>
      <c r="X687" s="122"/>
      <c r="Z687" s="122"/>
    </row>
    <row r="688" spans="16:26" x14ac:dyDescent="0.25">
      <c r="P688" s="118"/>
      <c r="R688" s="118"/>
      <c r="T688" s="118"/>
      <c r="V688" s="118"/>
      <c r="X688" s="118"/>
      <c r="Z688" s="118"/>
    </row>
    <row r="689" spans="16:26" x14ac:dyDescent="0.25">
      <c r="P689" s="119"/>
      <c r="R689" s="119"/>
      <c r="T689" s="119"/>
      <c r="V689" s="119"/>
      <c r="X689" s="119"/>
      <c r="Z689" s="119"/>
    </row>
    <row r="690" spans="16:26" x14ac:dyDescent="0.25">
      <c r="P690" s="119"/>
      <c r="R690" s="119"/>
      <c r="T690" s="119"/>
      <c r="V690" s="119"/>
      <c r="X690" s="119"/>
      <c r="Z690" s="119"/>
    </row>
    <row r="691" spans="16:26" x14ac:dyDescent="0.25">
      <c r="P691" s="120"/>
      <c r="R691" s="120"/>
      <c r="T691" s="120"/>
      <c r="V691" s="120"/>
      <c r="X691" s="120"/>
      <c r="Z691" s="120"/>
    </row>
    <row r="692" spans="16:26" x14ac:dyDescent="0.25">
      <c r="P692" s="119"/>
      <c r="R692" s="119"/>
      <c r="T692" s="119"/>
      <c r="V692" s="119"/>
      <c r="X692" s="119"/>
      <c r="Z692" s="119"/>
    </row>
    <row r="693" spans="16:26" x14ac:dyDescent="0.25">
      <c r="P693" s="119"/>
      <c r="R693" s="119"/>
      <c r="T693" s="119"/>
      <c r="V693" s="119"/>
      <c r="X693" s="119"/>
      <c r="Z693" s="119"/>
    </row>
    <row r="694" spans="16:26" x14ac:dyDescent="0.25">
      <c r="P694" s="120"/>
      <c r="R694" s="120"/>
      <c r="T694" s="120"/>
      <c r="V694" s="120"/>
      <c r="X694" s="120"/>
      <c r="Z694" s="120"/>
    </row>
    <row r="695" spans="16:26" x14ac:dyDescent="0.25">
      <c r="P695" s="119"/>
      <c r="R695" s="119"/>
      <c r="T695" s="119"/>
      <c r="V695" s="119"/>
      <c r="X695" s="119"/>
      <c r="Z695" s="119"/>
    </row>
    <row r="696" spans="16:26" x14ac:dyDescent="0.25">
      <c r="P696" s="120"/>
      <c r="R696" s="120"/>
      <c r="T696" s="120"/>
      <c r="V696" s="120"/>
      <c r="X696" s="120"/>
      <c r="Z696" s="120"/>
    </row>
    <row r="697" spans="16:26" x14ac:dyDescent="0.25">
      <c r="P697" s="119"/>
      <c r="R697" s="119"/>
      <c r="T697" s="119"/>
      <c r="V697" s="119"/>
      <c r="X697" s="119"/>
      <c r="Z697" s="119"/>
    </row>
    <row r="698" spans="16:26" x14ac:dyDescent="0.25">
      <c r="P698" s="119"/>
      <c r="R698" s="119"/>
      <c r="T698" s="119"/>
      <c r="V698" s="119"/>
      <c r="X698" s="119"/>
      <c r="Z698" s="119"/>
    </row>
    <row r="699" spans="16:26" x14ac:dyDescent="0.25">
      <c r="P699" s="119"/>
      <c r="R699" s="119"/>
      <c r="T699" s="119"/>
      <c r="V699" s="119"/>
      <c r="X699" s="119"/>
      <c r="Z699" s="119"/>
    </row>
    <row r="700" spans="16:26" x14ac:dyDescent="0.25">
      <c r="P700" s="121"/>
      <c r="R700" s="121"/>
      <c r="T700" s="121"/>
      <c r="V700" s="121"/>
      <c r="X700" s="121"/>
      <c r="Z700" s="121"/>
    </row>
    <row r="701" spans="16:26" x14ac:dyDescent="0.25">
      <c r="P701" s="121"/>
      <c r="R701" s="121"/>
      <c r="T701" s="121"/>
      <c r="V701" s="121"/>
      <c r="X701" s="121"/>
      <c r="Z701" s="121"/>
    </row>
    <row r="702" spans="16:26" x14ac:dyDescent="0.25">
      <c r="P702" s="121"/>
      <c r="R702" s="121"/>
      <c r="T702" s="121"/>
      <c r="V702" s="121"/>
      <c r="X702" s="121"/>
      <c r="Z702" s="121"/>
    </row>
    <row r="703" spans="16:26" x14ac:dyDescent="0.25">
      <c r="P703" s="121"/>
      <c r="R703" s="121"/>
      <c r="T703" s="121"/>
      <c r="V703" s="121"/>
      <c r="X703" s="121"/>
      <c r="Z703" s="121"/>
    </row>
    <row r="704" spans="16:26" x14ac:dyDescent="0.25">
      <c r="P704" s="122"/>
      <c r="R704" s="122"/>
      <c r="T704" s="122"/>
      <c r="V704" s="122"/>
      <c r="X704" s="122"/>
      <c r="Z704" s="122"/>
    </row>
    <row r="705" spans="16:26" x14ac:dyDescent="0.25">
      <c r="P705" s="118"/>
      <c r="R705" s="118"/>
      <c r="T705" s="118"/>
      <c r="V705" s="118"/>
      <c r="X705" s="118"/>
      <c r="Z705" s="118"/>
    </row>
    <row r="706" spans="16:26" x14ac:dyDescent="0.25">
      <c r="P706" s="119"/>
      <c r="R706" s="119"/>
      <c r="T706" s="119"/>
      <c r="V706" s="119"/>
      <c r="X706" s="119"/>
      <c r="Z706" s="119"/>
    </row>
    <row r="707" spans="16:26" x14ac:dyDescent="0.25">
      <c r="P707" s="119"/>
      <c r="R707" s="119"/>
      <c r="T707" s="119"/>
      <c r="V707" s="119"/>
      <c r="X707" s="119"/>
      <c r="Z707" s="119"/>
    </row>
    <row r="708" spans="16:26" x14ac:dyDescent="0.25">
      <c r="P708" s="120"/>
      <c r="R708" s="120"/>
      <c r="T708" s="120"/>
      <c r="V708" s="120"/>
      <c r="X708" s="120"/>
      <c r="Z708" s="120"/>
    </row>
    <row r="709" spans="16:26" x14ac:dyDescent="0.25">
      <c r="P709" s="119"/>
      <c r="R709" s="119"/>
      <c r="T709" s="119"/>
      <c r="V709" s="119"/>
      <c r="X709" s="119"/>
      <c r="Z709" s="119"/>
    </row>
    <row r="710" spans="16:26" x14ac:dyDescent="0.25">
      <c r="P710" s="119"/>
      <c r="R710" s="119"/>
      <c r="T710" s="119"/>
      <c r="V710" s="119"/>
      <c r="X710" s="119"/>
      <c r="Z710" s="119"/>
    </row>
    <row r="711" spans="16:26" x14ac:dyDescent="0.25">
      <c r="P711" s="120"/>
      <c r="R711" s="120"/>
      <c r="T711" s="120"/>
      <c r="V711" s="120"/>
      <c r="X711" s="120"/>
      <c r="Z711" s="120"/>
    </row>
    <row r="712" spans="16:26" x14ac:dyDescent="0.25">
      <c r="P712" s="119"/>
      <c r="R712" s="119"/>
      <c r="T712" s="119"/>
      <c r="V712" s="119"/>
      <c r="X712" s="119"/>
      <c r="Z712" s="119"/>
    </row>
    <row r="713" spans="16:26" x14ac:dyDescent="0.25">
      <c r="P713" s="120"/>
      <c r="R713" s="120"/>
      <c r="T713" s="120"/>
      <c r="V713" s="120"/>
      <c r="X713" s="120"/>
      <c r="Z713" s="120"/>
    </row>
    <row r="714" spans="16:26" x14ac:dyDescent="0.25">
      <c r="P714" s="119"/>
      <c r="R714" s="119"/>
      <c r="T714" s="119"/>
      <c r="V714" s="119"/>
      <c r="X714" s="119"/>
      <c r="Z714" s="119"/>
    </row>
    <row r="715" spans="16:26" x14ac:dyDescent="0.25">
      <c r="P715" s="119"/>
      <c r="R715" s="119"/>
      <c r="T715" s="119"/>
      <c r="V715" s="119"/>
      <c r="X715" s="119"/>
      <c r="Z715" s="119"/>
    </row>
    <row r="716" spans="16:26" x14ac:dyDescent="0.25">
      <c r="P716" s="119"/>
      <c r="R716" s="119"/>
      <c r="T716" s="119"/>
      <c r="V716" s="119"/>
      <c r="X716" s="119"/>
      <c r="Z716" s="119"/>
    </row>
    <row r="717" spans="16:26" x14ac:dyDescent="0.25">
      <c r="P717" s="121"/>
      <c r="R717" s="121"/>
      <c r="T717" s="121"/>
      <c r="V717" s="121"/>
      <c r="X717" s="121"/>
      <c r="Z717" s="121"/>
    </row>
    <row r="718" spans="16:26" x14ac:dyDescent="0.25">
      <c r="P718" s="121"/>
      <c r="R718" s="121"/>
      <c r="T718" s="121"/>
      <c r="V718" s="121"/>
      <c r="X718" s="121"/>
      <c r="Z718" s="121"/>
    </row>
    <row r="719" spans="16:26" x14ac:dyDescent="0.25">
      <c r="P719" s="121"/>
      <c r="R719" s="121"/>
      <c r="T719" s="121"/>
      <c r="V719" s="121"/>
      <c r="X719" s="121"/>
      <c r="Z719" s="121"/>
    </row>
    <row r="720" spans="16:26" x14ac:dyDescent="0.25">
      <c r="P720" s="121"/>
      <c r="R720" s="121"/>
      <c r="T720" s="121"/>
      <c r="V720" s="121"/>
      <c r="X720" s="121"/>
      <c r="Z720" s="121"/>
    </row>
    <row r="721" spans="16:26" x14ac:dyDescent="0.25">
      <c r="P721" s="122"/>
      <c r="R721" s="122"/>
      <c r="T721" s="122"/>
      <c r="V721" s="122"/>
      <c r="X721" s="122"/>
      <c r="Z721" s="122"/>
    </row>
    <row r="722" spans="16:26" x14ac:dyDescent="0.25">
      <c r="P722" s="118"/>
      <c r="R722" s="118"/>
      <c r="T722" s="118"/>
      <c r="V722" s="118"/>
      <c r="X722" s="118"/>
      <c r="Z722" s="118"/>
    </row>
    <row r="723" spans="16:26" x14ac:dyDescent="0.25">
      <c r="P723" s="119"/>
      <c r="R723" s="119"/>
      <c r="T723" s="119"/>
      <c r="V723" s="119"/>
      <c r="X723" s="119"/>
      <c r="Z723" s="119"/>
    </row>
    <row r="724" spans="16:26" x14ac:dyDescent="0.25">
      <c r="P724" s="119"/>
      <c r="R724" s="119"/>
      <c r="T724" s="119"/>
      <c r="V724" s="119"/>
      <c r="X724" s="119"/>
      <c r="Z724" s="119"/>
    </row>
    <row r="725" spans="16:26" x14ac:dyDescent="0.25">
      <c r="P725" s="120"/>
      <c r="R725" s="120"/>
      <c r="T725" s="120"/>
      <c r="V725" s="120"/>
      <c r="X725" s="120"/>
      <c r="Z725" s="120"/>
    </row>
    <row r="726" spans="16:26" x14ac:dyDescent="0.25">
      <c r="P726" s="119"/>
      <c r="R726" s="119"/>
      <c r="T726" s="119"/>
      <c r="V726" s="119"/>
      <c r="X726" s="119"/>
      <c r="Z726" s="119"/>
    </row>
    <row r="727" spans="16:26" x14ac:dyDescent="0.25">
      <c r="P727" s="119"/>
      <c r="R727" s="119"/>
      <c r="T727" s="119"/>
      <c r="V727" s="119"/>
      <c r="X727" s="119"/>
      <c r="Z727" s="119"/>
    </row>
    <row r="728" spans="16:26" x14ac:dyDescent="0.25">
      <c r="P728" s="120"/>
      <c r="R728" s="120"/>
      <c r="T728" s="120"/>
      <c r="V728" s="120"/>
      <c r="X728" s="120"/>
      <c r="Z728" s="120"/>
    </row>
    <row r="729" spans="16:26" x14ac:dyDescent="0.25">
      <c r="P729" s="119"/>
      <c r="R729" s="119"/>
      <c r="T729" s="119"/>
      <c r="V729" s="119"/>
      <c r="X729" s="119"/>
      <c r="Z729" s="119"/>
    </row>
    <row r="730" spans="16:26" x14ac:dyDescent="0.25">
      <c r="P730" s="120"/>
      <c r="R730" s="120"/>
      <c r="T730" s="120"/>
      <c r="V730" s="120"/>
      <c r="X730" s="120"/>
      <c r="Z730" s="120"/>
    </row>
    <row r="731" spans="16:26" x14ac:dyDescent="0.25">
      <c r="P731" s="119"/>
      <c r="R731" s="119"/>
      <c r="T731" s="119"/>
      <c r="V731" s="119"/>
      <c r="X731" s="119"/>
      <c r="Z731" s="119"/>
    </row>
    <row r="732" spans="16:26" x14ac:dyDescent="0.25">
      <c r="P732" s="119"/>
      <c r="R732" s="119"/>
      <c r="T732" s="119"/>
      <c r="V732" s="119"/>
      <c r="X732" s="119"/>
      <c r="Z732" s="119"/>
    </row>
    <row r="733" spans="16:26" x14ac:dyDescent="0.25">
      <c r="P733" s="119"/>
      <c r="R733" s="119"/>
      <c r="T733" s="119"/>
      <c r="V733" s="119"/>
      <c r="X733" s="119"/>
      <c r="Z733" s="119"/>
    </row>
    <row r="734" spans="16:26" x14ac:dyDescent="0.25">
      <c r="P734" s="121"/>
      <c r="R734" s="121"/>
      <c r="T734" s="121"/>
      <c r="V734" s="121"/>
      <c r="X734" s="121"/>
      <c r="Z734" s="121"/>
    </row>
    <row r="735" spans="16:26" x14ac:dyDescent="0.25">
      <c r="P735" s="121"/>
      <c r="R735" s="121"/>
      <c r="T735" s="121"/>
      <c r="V735" s="121"/>
      <c r="X735" s="121"/>
      <c r="Z735" s="121"/>
    </row>
    <row r="736" spans="16:26" x14ac:dyDescent="0.25">
      <c r="P736" s="121"/>
      <c r="R736" s="121"/>
      <c r="T736" s="121"/>
      <c r="V736" s="121"/>
      <c r="X736" s="121"/>
      <c r="Z736" s="121"/>
    </row>
    <row r="737" spans="16:26" x14ac:dyDescent="0.25">
      <c r="P737" s="121"/>
      <c r="R737" s="121"/>
      <c r="T737" s="121"/>
      <c r="V737" s="121"/>
      <c r="X737" s="121"/>
      <c r="Z737" s="121"/>
    </row>
    <row r="738" spans="16:26" x14ac:dyDescent="0.25">
      <c r="P738" s="122"/>
      <c r="R738" s="122"/>
      <c r="T738" s="122"/>
      <c r="V738" s="122"/>
      <c r="X738" s="122"/>
      <c r="Z738" s="122"/>
    </row>
    <row r="739" spans="16:26" x14ac:dyDescent="0.25">
      <c r="P739" s="118"/>
      <c r="R739" s="118"/>
      <c r="T739" s="118"/>
      <c r="V739" s="118"/>
      <c r="X739" s="118"/>
      <c r="Z739" s="118"/>
    </row>
    <row r="740" spans="16:26" x14ac:dyDescent="0.25">
      <c r="P740" s="119"/>
      <c r="R740" s="119"/>
      <c r="T740" s="119"/>
      <c r="V740" s="119"/>
      <c r="X740" s="119"/>
      <c r="Z740" s="119"/>
    </row>
    <row r="741" spans="16:26" x14ac:dyDescent="0.25">
      <c r="P741" s="119"/>
      <c r="R741" s="119"/>
      <c r="T741" s="119"/>
      <c r="V741" s="119"/>
      <c r="X741" s="119"/>
      <c r="Z741" s="119"/>
    </row>
    <row r="742" spans="16:26" x14ac:dyDescent="0.25">
      <c r="P742" s="120"/>
      <c r="R742" s="120"/>
      <c r="T742" s="120"/>
      <c r="V742" s="120"/>
      <c r="X742" s="120"/>
      <c r="Z742" s="120"/>
    </row>
    <row r="743" spans="16:26" x14ac:dyDescent="0.25">
      <c r="P743" s="119"/>
      <c r="R743" s="119"/>
      <c r="T743" s="119"/>
      <c r="V743" s="119"/>
      <c r="X743" s="119"/>
      <c r="Z743" s="119"/>
    </row>
    <row r="744" spans="16:26" x14ac:dyDescent="0.25">
      <c r="P744" s="119"/>
      <c r="R744" s="119"/>
      <c r="T744" s="119"/>
      <c r="V744" s="119"/>
      <c r="X744" s="119"/>
      <c r="Z744" s="119"/>
    </row>
    <row r="745" spans="16:26" x14ac:dyDescent="0.25">
      <c r="P745" s="120"/>
      <c r="R745" s="120"/>
      <c r="T745" s="120"/>
      <c r="V745" s="120"/>
      <c r="X745" s="120"/>
      <c r="Z745" s="120"/>
    </row>
    <row r="746" spans="16:26" x14ac:dyDescent="0.25">
      <c r="P746" s="119"/>
      <c r="R746" s="119"/>
      <c r="T746" s="119"/>
      <c r="V746" s="119"/>
      <c r="X746" s="119"/>
      <c r="Z746" s="119"/>
    </row>
    <row r="747" spans="16:26" x14ac:dyDescent="0.25">
      <c r="P747" s="120"/>
      <c r="R747" s="120"/>
      <c r="T747" s="120"/>
      <c r="V747" s="120"/>
      <c r="X747" s="120"/>
      <c r="Z747" s="120"/>
    </row>
    <row r="748" spans="16:26" x14ac:dyDescent="0.25">
      <c r="P748" s="119"/>
      <c r="R748" s="119"/>
      <c r="T748" s="119"/>
      <c r="V748" s="119"/>
      <c r="X748" s="119"/>
      <c r="Z748" s="119"/>
    </row>
    <row r="749" spans="16:26" x14ac:dyDescent="0.25">
      <c r="P749" s="119"/>
      <c r="R749" s="119"/>
      <c r="T749" s="119"/>
      <c r="V749" s="119"/>
      <c r="X749" s="119"/>
      <c r="Z749" s="119"/>
    </row>
    <row r="750" spans="16:26" x14ac:dyDescent="0.25">
      <c r="P750" s="119"/>
      <c r="R750" s="119"/>
      <c r="T750" s="119"/>
      <c r="V750" s="119"/>
      <c r="X750" s="119"/>
      <c r="Z750" s="119"/>
    </row>
    <row r="751" spans="16:26" x14ac:dyDescent="0.25">
      <c r="P751" s="121"/>
      <c r="R751" s="121"/>
      <c r="T751" s="121"/>
      <c r="V751" s="121"/>
      <c r="X751" s="121"/>
      <c r="Z751" s="121"/>
    </row>
    <row r="752" spans="16:26" x14ac:dyDescent="0.25">
      <c r="P752" s="121"/>
      <c r="R752" s="121"/>
      <c r="T752" s="121"/>
      <c r="V752" s="121"/>
      <c r="X752" s="121"/>
      <c r="Z752" s="121"/>
    </row>
    <row r="753" spans="16:26" x14ac:dyDescent="0.25">
      <c r="P753" s="121"/>
      <c r="R753" s="121"/>
      <c r="T753" s="121"/>
      <c r="V753" s="121"/>
      <c r="X753" s="121"/>
      <c r="Z753" s="121"/>
    </row>
    <row r="754" spans="16:26" x14ac:dyDescent="0.25">
      <c r="P754" s="121"/>
      <c r="R754" s="121"/>
      <c r="T754" s="121"/>
      <c r="V754" s="121"/>
      <c r="X754" s="121"/>
      <c r="Z754" s="121"/>
    </row>
    <row r="755" spans="16:26" x14ac:dyDescent="0.25">
      <c r="P755" s="122"/>
      <c r="R755" s="122"/>
      <c r="T755" s="122"/>
      <c r="V755" s="122"/>
      <c r="X755" s="122"/>
      <c r="Z755" s="122"/>
    </row>
    <row r="756" spans="16:26" x14ac:dyDescent="0.25">
      <c r="P756" s="118"/>
      <c r="R756" s="118"/>
      <c r="T756" s="118"/>
      <c r="V756" s="118"/>
      <c r="X756" s="118"/>
      <c r="Z756" s="118"/>
    </row>
    <row r="757" spans="16:26" x14ac:dyDescent="0.25">
      <c r="P757" s="119"/>
      <c r="R757" s="119"/>
      <c r="T757" s="119"/>
      <c r="V757" s="119"/>
      <c r="X757" s="119"/>
      <c r="Z757" s="119"/>
    </row>
    <row r="758" spans="16:26" x14ac:dyDescent="0.25">
      <c r="P758" s="119"/>
      <c r="R758" s="119"/>
      <c r="T758" s="119"/>
      <c r="V758" s="119"/>
      <c r="X758" s="119"/>
      <c r="Z758" s="119"/>
    </row>
    <row r="759" spans="16:26" x14ac:dyDescent="0.25">
      <c r="P759" s="120"/>
      <c r="R759" s="120"/>
      <c r="T759" s="120"/>
      <c r="V759" s="120"/>
      <c r="X759" s="120"/>
      <c r="Z759" s="120"/>
    </row>
    <row r="760" spans="16:26" x14ac:dyDescent="0.25">
      <c r="P760" s="119"/>
      <c r="R760" s="119"/>
      <c r="T760" s="119"/>
      <c r="V760" s="119"/>
      <c r="X760" s="119"/>
      <c r="Z760" s="119"/>
    </row>
    <row r="761" spans="16:26" x14ac:dyDescent="0.25">
      <c r="P761" s="119"/>
      <c r="R761" s="119"/>
      <c r="T761" s="119"/>
      <c r="V761" s="119"/>
      <c r="X761" s="119"/>
      <c r="Z761" s="119"/>
    </row>
    <row r="762" spans="16:26" x14ac:dyDescent="0.25">
      <c r="P762" s="120"/>
      <c r="R762" s="120"/>
      <c r="T762" s="120"/>
      <c r="V762" s="120"/>
      <c r="X762" s="120"/>
      <c r="Z762" s="120"/>
    </row>
    <row r="763" spans="16:26" x14ac:dyDescent="0.25">
      <c r="P763" s="119"/>
      <c r="R763" s="119"/>
      <c r="T763" s="119"/>
      <c r="V763" s="119"/>
      <c r="X763" s="119"/>
      <c r="Z763" s="119"/>
    </row>
    <row r="764" spans="16:26" x14ac:dyDescent="0.25">
      <c r="P764" s="120"/>
      <c r="R764" s="120"/>
      <c r="T764" s="120"/>
      <c r="V764" s="120"/>
      <c r="X764" s="120"/>
      <c r="Z764" s="120"/>
    </row>
    <row r="765" spans="16:26" x14ac:dyDescent="0.25">
      <c r="P765" s="119"/>
      <c r="R765" s="119"/>
      <c r="T765" s="119"/>
      <c r="V765" s="119"/>
      <c r="X765" s="119"/>
      <c r="Z765" s="119"/>
    </row>
    <row r="766" spans="16:26" x14ac:dyDescent="0.25">
      <c r="P766" s="119"/>
      <c r="R766" s="119"/>
      <c r="T766" s="119"/>
      <c r="V766" s="119"/>
      <c r="X766" s="119"/>
      <c r="Z766" s="119"/>
    </row>
    <row r="767" spans="16:26" x14ac:dyDescent="0.25">
      <c r="P767" s="119"/>
      <c r="R767" s="119"/>
      <c r="T767" s="119"/>
      <c r="V767" s="119"/>
      <c r="X767" s="119"/>
      <c r="Z767" s="119"/>
    </row>
    <row r="768" spans="16:26" x14ac:dyDescent="0.25">
      <c r="P768" s="121"/>
      <c r="R768" s="121"/>
      <c r="T768" s="121"/>
      <c r="V768" s="121"/>
      <c r="X768" s="121"/>
      <c r="Z768" s="121"/>
    </row>
    <row r="769" spans="16:26" x14ac:dyDescent="0.25">
      <c r="P769" s="121"/>
      <c r="R769" s="121"/>
      <c r="T769" s="121"/>
      <c r="V769" s="121"/>
      <c r="X769" s="121"/>
      <c r="Z769" s="121"/>
    </row>
    <row r="770" spans="16:26" x14ac:dyDescent="0.25">
      <c r="P770" s="121"/>
      <c r="R770" s="121"/>
      <c r="T770" s="121"/>
      <c r="V770" s="121"/>
      <c r="X770" s="121"/>
      <c r="Z770" s="121"/>
    </row>
    <row r="771" spans="16:26" x14ac:dyDescent="0.25">
      <c r="P771" s="121"/>
      <c r="R771" s="121"/>
      <c r="T771" s="121"/>
      <c r="V771" s="121"/>
      <c r="X771" s="121"/>
      <c r="Z771" s="121"/>
    </row>
    <row r="772" spans="16:26" x14ac:dyDescent="0.25">
      <c r="P772" s="122"/>
      <c r="R772" s="122"/>
      <c r="T772" s="122"/>
      <c r="V772" s="122"/>
      <c r="X772" s="122"/>
      <c r="Z772" s="122"/>
    </row>
    <row r="773" spans="16:26" x14ac:dyDescent="0.25">
      <c r="P773" s="118"/>
      <c r="R773" s="118"/>
      <c r="T773" s="118"/>
      <c r="V773" s="118"/>
      <c r="X773" s="118"/>
      <c r="Z773" s="118"/>
    </row>
    <row r="774" spans="16:26" x14ac:dyDescent="0.25">
      <c r="P774" s="119"/>
      <c r="R774" s="119"/>
      <c r="T774" s="119"/>
      <c r="V774" s="119"/>
      <c r="X774" s="119"/>
      <c r="Z774" s="119"/>
    </row>
    <row r="775" spans="16:26" x14ac:dyDescent="0.25">
      <c r="P775" s="119"/>
      <c r="R775" s="119"/>
      <c r="T775" s="119"/>
      <c r="V775" s="119"/>
      <c r="X775" s="119"/>
      <c r="Z775" s="119"/>
    </row>
    <row r="776" spans="16:26" x14ac:dyDescent="0.25">
      <c r="P776" s="120"/>
      <c r="R776" s="120"/>
      <c r="T776" s="120"/>
      <c r="V776" s="120"/>
      <c r="X776" s="120"/>
      <c r="Z776" s="120"/>
    </row>
    <row r="777" spans="16:26" x14ac:dyDescent="0.25">
      <c r="P777" s="119"/>
      <c r="R777" s="119"/>
      <c r="T777" s="119"/>
      <c r="V777" s="119"/>
      <c r="X777" s="119"/>
      <c r="Z777" s="119"/>
    </row>
    <row r="778" spans="16:26" x14ac:dyDescent="0.25">
      <c r="P778" s="119"/>
      <c r="R778" s="119"/>
      <c r="T778" s="119"/>
      <c r="V778" s="119"/>
      <c r="X778" s="119"/>
      <c r="Z778" s="119"/>
    </row>
    <row r="779" spans="16:26" x14ac:dyDescent="0.25">
      <c r="P779" s="120"/>
      <c r="R779" s="120"/>
      <c r="T779" s="120"/>
      <c r="V779" s="120"/>
      <c r="X779" s="120"/>
      <c r="Z779" s="120"/>
    </row>
    <row r="780" spans="16:26" x14ac:dyDescent="0.25">
      <c r="P780" s="119"/>
      <c r="R780" s="119"/>
      <c r="T780" s="119"/>
      <c r="V780" s="119"/>
      <c r="X780" s="119"/>
      <c r="Z780" s="119"/>
    </row>
    <row r="781" spans="16:26" x14ac:dyDescent="0.25">
      <c r="P781" s="120"/>
      <c r="R781" s="120"/>
      <c r="T781" s="120"/>
      <c r="V781" s="120"/>
      <c r="X781" s="120"/>
      <c r="Z781" s="120"/>
    </row>
    <row r="782" spans="16:26" x14ac:dyDescent="0.25">
      <c r="P782" s="119"/>
      <c r="R782" s="119"/>
      <c r="T782" s="119"/>
      <c r="V782" s="119"/>
      <c r="X782" s="119"/>
      <c r="Z782" s="119"/>
    </row>
    <row r="783" spans="16:26" x14ac:dyDescent="0.25">
      <c r="P783" s="119"/>
      <c r="R783" s="119"/>
      <c r="T783" s="119"/>
      <c r="V783" s="119"/>
      <c r="X783" s="119"/>
      <c r="Z783" s="119"/>
    </row>
    <row r="784" spans="16:26" x14ac:dyDescent="0.25">
      <c r="P784" s="119"/>
      <c r="R784" s="119"/>
      <c r="T784" s="119"/>
      <c r="V784" s="119"/>
      <c r="X784" s="119"/>
      <c r="Z784" s="119"/>
    </row>
    <row r="785" spans="16:26" x14ac:dyDescent="0.25">
      <c r="P785" s="121"/>
      <c r="R785" s="121"/>
      <c r="T785" s="121"/>
      <c r="V785" s="121"/>
      <c r="X785" s="121"/>
      <c r="Z785" s="121"/>
    </row>
    <row r="786" spans="16:26" x14ac:dyDescent="0.25">
      <c r="P786" s="121"/>
      <c r="R786" s="121"/>
      <c r="T786" s="121"/>
      <c r="V786" s="121"/>
      <c r="X786" s="121"/>
      <c r="Z786" s="121"/>
    </row>
    <row r="787" spans="16:26" x14ac:dyDescent="0.25">
      <c r="P787" s="121"/>
      <c r="R787" s="121"/>
      <c r="T787" s="121"/>
      <c r="V787" s="121"/>
      <c r="X787" s="121"/>
      <c r="Z787" s="121"/>
    </row>
    <row r="788" spans="16:26" x14ac:dyDescent="0.25">
      <c r="P788" s="121"/>
      <c r="R788" s="121"/>
      <c r="T788" s="121"/>
      <c r="V788" s="121"/>
      <c r="X788" s="121"/>
      <c r="Z788" s="121"/>
    </row>
    <row r="789" spans="16:26" x14ac:dyDescent="0.25">
      <c r="P789" s="122"/>
      <c r="R789" s="122"/>
      <c r="T789" s="122"/>
      <c r="V789" s="122"/>
      <c r="X789" s="122"/>
      <c r="Z789" s="122"/>
    </row>
    <row r="790" spans="16:26" x14ac:dyDescent="0.25">
      <c r="P790" s="118"/>
      <c r="R790" s="118"/>
      <c r="T790" s="118"/>
      <c r="V790" s="118"/>
      <c r="X790" s="118"/>
      <c r="Z790" s="118"/>
    </row>
    <row r="791" spans="16:26" x14ac:dyDescent="0.25">
      <c r="P791" s="119"/>
      <c r="R791" s="119"/>
      <c r="T791" s="119"/>
      <c r="V791" s="119"/>
      <c r="X791" s="119"/>
      <c r="Z791" s="119"/>
    </row>
    <row r="792" spans="16:26" x14ac:dyDescent="0.25">
      <c r="P792" s="119"/>
      <c r="R792" s="119"/>
      <c r="T792" s="119"/>
      <c r="V792" s="119"/>
      <c r="X792" s="119"/>
      <c r="Z792" s="119"/>
    </row>
    <row r="793" spans="16:26" x14ac:dyDescent="0.25">
      <c r="P793" s="120"/>
      <c r="R793" s="120"/>
      <c r="T793" s="120"/>
      <c r="V793" s="120"/>
      <c r="X793" s="120"/>
      <c r="Z793" s="120"/>
    </row>
    <row r="794" spans="16:26" x14ac:dyDescent="0.25">
      <c r="P794" s="119"/>
      <c r="R794" s="119"/>
      <c r="T794" s="119"/>
      <c r="V794" s="119"/>
      <c r="X794" s="119"/>
      <c r="Z794" s="119"/>
    </row>
    <row r="795" spans="16:26" x14ac:dyDescent="0.25">
      <c r="P795" s="119"/>
      <c r="R795" s="119"/>
      <c r="T795" s="119"/>
      <c r="V795" s="119"/>
      <c r="X795" s="119"/>
      <c r="Z795" s="119"/>
    </row>
    <row r="796" spans="16:26" x14ac:dyDescent="0.25">
      <c r="P796" s="120"/>
      <c r="R796" s="120"/>
      <c r="T796" s="120"/>
      <c r="V796" s="120"/>
      <c r="X796" s="120"/>
      <c r="Z796" s="120"/>
    </row>
    <row r="797" spans="16:26" x14ac:dyDescent="0.25">
      <c r="P797" s="119"/>
      <c r="R797" s="119"/>
      <c r="T797" s="119"/>
      <c r="V797" s="119"/>
      <c r="X797" s="119"/>
      <c r="Z797" s="119"/>
    </row>
    <row r="798" spans="16:26" x14ac:dyDescent="0.25">
      <c r="P798" s="120"/>
      <c r="R798" s="120"/>
      <c r="T798" s="120"/>
      <c r="V798" s="120"/>
      <c r="X798" s="120"/>
      <c r="Z798" s="120"/>
    </row>
    <row r="799" spans="16:26" x14ac:dyDescent="0.25">
      <c r="P799" s="119"/>
      <c r="R799" s="119"/>
      <c r="T799" s="119"/>
      <c r="V799" s="119"/>
      <c r="X799" s="119"/>
      <c r="Z799" s="119"/>
    </row>
    <row r="800" spans="16:26" x14ac:dyDescent="0.25">
      <c r="P800" s="119"/>
      <c r="R800" s="119"/>
      <c r="T800" s="119"/>
      <c r="V800" s="119"/>
      <c r="X800" s="119"/>
      <c r="Z800" s="119"/>
    </row>
    <row r="801" spans="16:26" x14ac:dyDescent="0.25">
      <c r="P801" s="119"/>
      <c r="R801" s="119"/>
      <c r="T801" s="119"/>
      <c r="V801" s="119"/>
      <c r="X801" s="119"/>
      <c r="Z801" s="119"/>
    </row>
    <row r="802" spans="16:26" x14ac:dyDescent="0.25">
      <c r="P802" s="121"/>
      <c r="R802" s="121"/>
      <c r="T802" s="121"/>
      <c r="V802" s="121"/>
      <c r="X802" s="121"/>
      <c r="Z802" s="121"/>
    </row>
    <row r="803" spans="16:26" x14ac:dyDescent="0.25">
      <c r="P803" s="121"/>
      <c r="R803" s="121"/>
      <c r="T803" s="121"/>
      <c r="V803" s="121"/>
      <c r="X803" s="121"/>
      <c r="Z803" s="121"/>
    </row>
    <row r="804" spans="16:26" x14ac:dyDescent="0.25">
      <c r="P804" s="121"/>
      <c r="R804" s="121"/>
      <c r="T804" s="121"/>
      <c r="V804" s="121"/>
      <c r="X804" s="121"/>
      <c r="Z804" s="121"/>
    </row>
    <row r="805" spans="16:26" x14ac:dyDescent="0.25">
      <c r="P805" s="121"/>
      <c r="R805" s="121"/>
      <c r="T805" s="121"/>
      <c r="V805" s="121"/>
      <c r="X805" s="121"/>
      <c r="Z805" s="121"/>
    </row>
    <row r="806" spans="16:26" x14ac:dyDescent="0.25">
      <c r="P806" s="122"/>
      <c r="R806" s="122"/>
      <c r="T806" s="122"/>
      <c r="V806" s="122"/>
      <c r="X806" s="122"/>
      <c r="Z806" s="122"/>
    </row>
    <row r="807" spans="16:26" x14ac:dyDescent="0.25">
      <c r="P807" s="118"/>
      <c r="R807" s="118"/>
      <c r="T807" s="118"/>
      <c r="V807" s="118"/>
      <c r="X807" s="118"/>
      <c r="Z807" s="118"/>
    </row>
    <row r="808" spans="16:26" x14ac:dyDescent="0.25">
      <c r="P808" s="119"/>
      <c r="R808" s="119"/>
      <c r="T808" s="119"/>
      <c r="V808" s="119"/>
      <c r="X808" s="119"/>
      <c r="Z808" s="119"/>
    </row>
    <row r="809" spans="16:26" x14ac:dyDescent="0.25">
      <c r="P809" s="119"/>
      <c r="R809" s="119"/>
      <c r="T809" s="119"/>
      <c r="V809" s="119"/>
      <c r="X809" s="119"/>
      <c r="Z809" s="119"/>
    </row>
    <row r="810" spans="16:26" x14ac:dyDescent="0.25">
      <c r="P810" s="120"/>
      <c r="R810" s="120"/>
      <c r="T810" s="120"/>
      <c r="V810" s="120"/>
      <c r="X810" s="120"/>
      <c r="Z810" s="120"/>
    </row>
    <row r="811" spans="16:26" x14ac:dyDescent="0.25">
      <c r="P811" s="119"/>
      <c r="R811" s="119"/>
      <c r="T811" s="119"/>
      <c r="V811" s="119"/>
      <c r="X811" s="119"/>
      <c r="Z811" s="119"/>
    </row>
    <row r="812" spans="16:26" x14ac:dyDescent="0.25">
      <c r="P812" s="119"/>
      <c r="R812" s="119"/>
      <c r="T812" s="119"/>
      <c r="V812" s="119"/>
      <c r="X812" s="119"/>
      <c r="Z812" s="119"/>
    </row>
    <row r="813" spans="16:26" x14ac:dyDescent="0.25">
      <c r="P813" s="120"/>
      <c r="R813" s="120"/>
      <c r="T813" s="120"/>
      <c r="V813" s="120"/>
      <c r="X813" s="120"/>
      <c r="Z813" s="120"/>
    </row>
    <row r="814" spans="16:26" x14ac:dyDescent="0.25">
      <c r="P814" s="119"/>
      <c r="R814" s="119"/>
      <c r="T814" s="119"/>
      <c r="V814" s="119"/>
      <c r="X814" s="119"/>
      <c r="Z814" s="119"/>
    </row>
    <row r="815" spans="16:26" x14ac:dyDescent="0.25">
      <c r="P815" s="120"/>
      <c r="R815" s="120"/>
      <c r="T815" s="120"/>
      <c r="V815" s="120"/>
      <c r="X815" s="120"/>
      <c r="Z815" s="120"/>
    </row>
    <row r="816" spans="16:26" x14ac:dyDescent="0.25">
      <c r="P816" s="119"/>
      <c r="R816" s="119"/>
      <c r="T816" s="119"/>
      <c r="V816" s="119"/>
      <c r="X816" s="119"/>
      <c r="Z816" s="119"/>
    </row>
    <row r="817" spans="16:26" x14ac:dyDescent="0.25">
      <c r="P817" s="119"/>
      <c r="R817" s="119"/>
      <c r="T817" s="119"/>
      <c r="V817" s="119"/>
      <c r="X817" s="119"/>
      <c r="Z817" s="119"/>
    </row>
    <row r="818" spans="16:26" x14ac:dyDescent="0.25">
      <c r="P818" s="119"/>
      <c r="R818" s="119"/>
      <c r="T818" s="119"/>
      <c r="V818" s="119"/>
      <c r="X818" s="119"/>
      <c r="Z818" s="119"/>
    </row>
    <row r="819" spans="16:26" x14ac:dyDescent="0.25">
      <c r="P819" s="121"/>
      <c r="R819" s="121"/>
      <c r="T819" s="121"/>
      <c r="V819" s="121"/>
      <c r="X819" s="121"/>
      <c r="Z819" s="121"/>
    </row>
    <row r="820" spans="16:26" x14ac:dyDescent="0.25">
      <c r="P820" s="121"/>
      <c r="R820" s="121"/>
      <c r="T820" s="121"/>
      <c r="V820" s="121"/>
      <c r="X820" s="121"/>
      <c r="Z820" s="121"/>
    </row>
    <row r="821" spans="16:26" x14ac:dyDescent="0.25">
      <c r="P821" s="121"/>
      <c r="R821" s="121"/>
      <c r="T821" s="121"/>
      <c r="V821" s="121"/>
      <c r="X821" s="121"/>
      <c r="Z821" s="121"/>
    </row>
    <row r="822" spans="16:26" x14ac:dyDescent="0.25">
      <c r="P822" s="121"/>
      <c r="R822" s="121"/>
      <c r="T822" s="121"/>
      <c r="V822" s="121"/>
      <c r="X822" s="121"/>
      <c r="Z822" s="121"/>
    </row>
    <row r="823" spans="16:26" x14ac:dyDescent="0.25">
      <c r="P823" s="122"/>
      <c r="R823" s="122"/>
      <c r="T823" s="122"/>
      <c r="V823" s="122"/>
      <c r="X823" s="122"/>
      <c r="Z823" s="122"/>
    </row>
    <row r="824" spans="16:26" x14ac:dyDescent="0.25">
      <c r="P824" s="118"/>
      <c r="R824" s="118"/>
      <c r="T824" s="118"/>
      <c r="V824" s="118"/>
      <c r="X824" s="118"/>
      <c r="Z824" s="118"/>
    </row>
    <row r="825" spans="16:26" x14ac:dyDescent="0.25">
      <c r="P825" s="119"/>
      <c r="R825" s="119"/>
      <c r="T825" s="119"/>
      <c r="V825" s="119"/>
      <c r="X825" s="119"/>
      <c r="Z825" s="119"/>
    </row>
    <row r="826" spans="16:26" x14ac:dyDescent="0.25">
      <c r="P826" s="119"/>
      <c r="R826" s="119"/>
      <c r="T826" s="119"/>
      <c r="V826" s="119"/>
      <c r="X826" s="119"/>
      <c r="Z826" s="119"/>
    </row>
    <row r="827" spans="16:26" x14ac:dyDescent="0.25">
      <c r="P827" s="120"/>
      <c r="R827" s="120"/>
      <c r="T827" s="120"/>
      <c r="V827" s="120"/>
      <c r="X827" s="120"/>
      <c r="Z827" s="120"/>
    </row>
    <row r="828" spans="16:26" x14ac:dyDescent="0.25">
      <c r="P828" s="119"/>
      <c r="R828" s="119"/>
      <c r="T828" s="119"/>
      <c r="V828" s="119"/>
      <c r="X828" s="119"/>
      <c r="Z828" s="119"/>
    </row>
    <row r="829" spans="16:26" x14ac:dyDescent="0.25">
      <c r="P829" s="119"/>
      <c r="R829" s="119"/>
      <c r="T829" s="119"/>
      <c r="V829" s="119"/>
      <c r="X829" s="119"/>
      <c r="Z829" s="119"/>
    </row>
    <row r="830" spans="16:26" x14ac:dyDescent="0.25">
      <c r="P830" s="120"/>
      <c r="R830" s="120"/>
      <c r="T830" s="120"/>
      <c r="V830" s="120"/>
      <c r="X830" s="120"/>
      <c r="Z830" s="120"/>
    </row>
    <row r="831" spans="16:26" x14ac:dyDescent="0.25">
      <c r="P831" s="119"/>
      <c r="R831" s="119"/>
      <c r="T831" s="119"/>
      <c r="V831" s="119"/>
      <c r="X831" s="119"/>
      <c r="Z831" s="119"/>
    </row>
    <row r="832" spans="16:26" x14ac:dyDescent="0.25">
      <c r="P832" s="120"/>
      <c r="R832" s="120"/>
      <c r="T832" s="120"/>
      <c r="V832" s="120"/>
      <c r="X832" s="120"/>
      <c r="Z832" s="120"/>
    </row>
    <row r="833" spans="16:26" x14ac:dyDescent="0.25">
      <c r="P833" s="119"/>
      <c r="R833" s="119"/>
      <c r="T833" s="119"/>
      <c r="V833" s="119"/>
      <c r="X833" s="119"/>
      <c r="Z833" s="119"/>
    </row>
    <row r="834" spans="16:26" x14ac:dyDescent="0.25">
      <c r="P834" s="119"/>
      <c r="R834" s="119"/>
      <c r="T834" s="119"/>
      <c r="V834" s="119"/>
      <c r="X834" s="119"/>
      <c r="Z834" s="119"/>
    </row>
    <row r="835" spans="16:26" x14ac:dyDescent="0.25">
      <c r="P835" s="119"/>
      <c r="R835" s="119"/>
      <c r="T835" s="119"/>
      <c r="V835" s="119"/>
      <c r="X835" s="119"/>
      <c r="Z835" s="119"/>
    </row>
    <row r="836" spans="16:26" x14ac:dyDescent="0.25">
      <c r="P836" s="121"/>
      <c r="R836" s="121"/>
      <c r="T836" s="121"/>
      <c r="V836" s="121"/>
      <c r="X836" s="121"/>
      <c r="Z836" s="121"/>
    </row>
    <row r="837" spans="16:26" x14ac:dyDescent="0.25">
      <c r="P837" s="121"/>
      <c r="R837" s="121"/>
      <c r="T837" s="121"/>
      <c r="V837" s="121"/>
      <c r="X837" s="121"/>
      <c r="Z837" s="121"/>
    </row>
    <row r="838" spans="16:26" x14ac:dyDescent="0.25">
      <c r="P838" s="121"/>
      <c r="R838" s="121"/>
      <c r="T838" s="121"/>
      <c r="V838" s="121"/>
      <c r="X838" s="121"/>
      <c r="Z838" s="121"/>
    </row>
    <row r="839" spans="16:26" x14ac:dyDescent="0.25">
      <c r="P839" s="121"/>
      <c r="R839" s="121"/>
      <c r="T839" s="121"/>
      <c r="V839" s="121"/>
      <c r="X839" s="121"/>
      <c r="Z839" s="121"/>
    </row>
    <row r="840" spans="16:26" x14ac:dyDescent="0.25">
      <c r="P840" s="122"/>
      <c r="R840" s="122"/>
      <c r="T840" s="122"/>
      <c r="V840" s="122"/>
      <c r="X840" s="122"/>
      <c r="Z840" s="122"/>
    </row>
    <row r="841" spans="16:26" x14ac:dyDescent="0.25">
      <c r="P841" s="118"/>
      <c r="R841" s="118"/>
      <c r="T841" s="118"/>
      <c r="V841" s="118"/>
      <c r="X841" s="118"/>
      <c r="Z841" s="118"/>
    </row>
    <row r="842" spans="16:26" x14ac:dyDescent="0.25">
      <c r="P842" s="119"/>
      <c r="R842" s="119"/>
      <c r="T842" s="119"/>
      <c r="V842" s="119"/>
      <c r="X842" s="119"/>
      <c r="Z842" s="119"/>
    </row>
    <row r="843" spans="16:26" x14ac:dyDescent="0.25">
      <c r="P843" s="119"/>
      <c r="R843" s="119"/>
      <c r="T843" s="119"/>
      <c r="V843" s="119"/>
      <c r="X843" s="119"/>
      <c r="Z843" s="119"/>
    </row>
    <row r="844" spans="16:26" x14ac:dyDescent="0.25">
      <c r="P844" s="120"/>
      <c r="R844" s="120"/>
      <c r="T844" s="120"/>
      <c r="V844" s="120"/>
      <c r="X844" s="120"/>
      <c r="Z844" s="120"/>
    </row>
    <row r="845" spans="16:26" x14ac:dyDescent="0.25">
      <c r="P845" s="119"/>
      <c r="R845" s="119"/>
      <c r="T845" s="119"/>
      <c r="V845" s="119"/>
      <c r="X845" s="119"/>
      <c r="Z845" s="119"/>
    </row>
    <row r="846" spans="16:26" x14ac:dyDescent="0.25">
      <c r="P846" s="119"/>
      <c r="R846" s="119"/>
      <c r="T846" s="119"/>
      <c r="V846" s="119"/>
      <c r="X846" s="119"/>
      <c r="Z846" s="119"/>
    </row>
    <row r="847" spans="16:26" x14ac:dyDescent="0.25">
      <c r="P847" s="120"/>
      <c r="R847" s="120"/>
      <c r="T847" s="120"/>
      <c r="V847" s="120"/>
      <c r="X847" s="120"/>
      <c r="Z847" s="120"/>
    </row>
    <row r="848" spans="16:26" x14ac:dyDescent="0.25">
      <c r="P848" s="119"/>
      <c r="R848" s="119"/>
      <c r="T848" s="119"/>
      <c r="V848" s="119"/>
      <c r="X848" s="119"/>
      <c r="Z848" s="119"/>
    </row>
    <row r="849" spans="16:26" x14ac:dyDescent="0.25">
      <c r="P849" s="120"/>
      <c r="R849" s="120"/>
      <c r="T849" s="120"/>
      <c r="V849" s="120"/>
      <c r="X849" s="120"/>
      <c r="Z849" s="120"/>
    </row>
    <row r="850" spans="16:26" x14ac:dyDescent="0.25">
      <c r="P850" s="119"/>
      <c r="R850" s="119"/>
      <c r="T850" s="119"/>
      <c r="V850" s="119"/>
      <c r="X850" s="119"/>
      <c r="Z850" s="119"/>
    </row>
    <row r="851" spans="16:26" x14ac:dyDescent="0.25">
      <c r="P851" s="119"/>
      <c r="R851" s="119"/>
      <c r="T851" s="119"/>
      <c r="V851" s="119"/>
      <c r="X851" s="119"/>
      <c r="Z851" s="119"/>
    </row>
    <row r="852" spans="16:26" x14ac:dyDescent="0.25">
      <c r="P852" s="119"/>
      <c r="R852" s="119"/>
      <c r="T852" s="119"/>
      <c r="V852" s="119"/>
      <c r="X852" s="119"/>
      <c r="Z852" s="119"/>
    </row>
    <row r="853" spans="16:26" x14ac:dyDescent="0.25">
      <c r="P853" s="121"/>
      <c r="R853" s="121"/>
      <c r="T853" s="121"/>
      <c r="V853" s="121"/>
      <c r="X853" s="121"/>
      <c r="Z853" s="121"/>
    </row>
    <row r="854" spans="16:26" x14ac:dyDescent="0.25">
      <c r="P854" s="121"/>
      <c r="R854" s="121"/>
      <c r="T854" s="121"/>
      <c r="V854" s="121"/>
      <c r="X854" s="121"/>
      <c r="Z854" s="121"/>
    </row>
    <row r="855" spans="16:26" x14ac:dyDescent="0.25">
      <c r="P855" s="121"/>
      <c r="R855" s="121"/>
      <c r="T855" s="121"/>
      <c r="V855" s="121"/>
      <c r="X855" s="121"/>
      <c r="Z855" s="121"/>
    </row>
    <row r="856" spans="16:26" x14ac:dyDescent="0.25">
      <c r="P856" s="121"/>
      <c r="R856" s="121"/>
      <c r="T856" s="121"/>
      <c r="V856" s="121"/>
      <c r="X856" s="121"/>
      <c r="Z856" s="121"/>
    </row>
    <row r="857" spans="16:26" x14ac:dyDescent="0.25">
      <c r="P857" s="122"/>
      <c r="R857" s="122"/>
      <c r="T857" s="122"/>
      <c r="V857" s="122"/>
      <c r="X857" s="122"/>
      <c r="Z857" s="122"/>
    </row>
    <row r="858" spans="16:26" x14ac:dyDescent="0.25">
      <c r="P858" s="118"/>
      <c r="R858" s="118"/>
      <c r="T858" s="118"/>
      <c r="V858" s="118"/>
      <c r="X858" s="118"/>
      <c r="Z858" s="118"/>
    </row>
    <row r="859" spans="16:26" x14ac:dyDescent="0.25">
      <c r="P859" s="119"/>
      <c r="R859" s="119"/>
      <c r="T859" s="119"/>
      <c r="V859" s="119"/>
      <c r="X859" s="119"/>
      <c r="Z859" s="119"/>
    </row>
    <row r="860" spans="16:26" x14ac:dyDescent="0.25">
      <c r="P860" s="119"/>
      <c r="R860" s="119"/>
      <c r="T860" s="119"/>
      <c r="V860" s="119"/>
      <c r="X860" s="119"/>
      <c r="Z860" s="119"/>
    </row>
    <row r="861" spans="16:26" x14ac:dyDescent="0.25">
      <c r="P861" s="120"/>
      <c r="R861" s="120"/>
      <c r="T861" s="120"/>
      <c r="V861" s="120"/>
      <c r="X861" s="120"/>
      <c r="Z861" s="120"/>
    </row>
    <row r="862" spans="16:26" x14ac:dyDescent="0.25">
      <c r="P862" s="119"/>
      <c r="R862" s="119"/>
      <c r="T862" s="119"/>
      <c r="V862" s="119"/>
      <c r="X862" s="119"/>
      <c r="Z862" s="119"/>
    </row>
    <row r="863" spans="16:26" x14ac:dyDescent="0.25">
      <c r="P863" s="119"/>
      <c r="R863" s="119"/>
      <c r="T863" s="119"/>
      <c r="V863" s="119"/>
      <c r="X863" s="119"/>
      <c r="Z863" s="119"/>
    </row>
    <row r="864" spans="16:26" x14ac:dyDescent="0.25">
      <c r="P864" s="120"/>
      <c r="R864" s="120"/>
      <c r="T864" s="120"/>
      <c r="V864" s="120"/>
      <c r="X864" s="120"/>
      <c r="Z864" s="120"/>
    </row>
    <row r="865" spans="16:26" x14ac:dyDescent="0.25">
      <c r="P865" s="119"/>
      <c r="R865" s="119"/>
      <c r="T865" s="119"/>
      <c r="V865" s="119"/>
      <c r="X865" s="119"/>
      <c r="Z865" s="119"/>
    </row>
    <row r="866" spans="16:26" x14ac:dyDescent="0.25">
      <c r="P866" s="120"/>
      <c r="R866" s="120"/>
      <c r="T866" s="120"/>
      <c r="V866" s="120"/>
      <c r="X866" s="120"/>
      <c r="Z866" s="120"/>
    </row>
    <row r="867" spans="16:26" x14ac:dyDescent="0.25">
      <c r="P867" s="119"/>
      <c r="R867" s="119"/>
      <c r="T867" s="119"/>
      <c r="V867" s="119"/>
      <c r="X867" s="119"/>
      <c r="Z867" s="119"/>
    </row>
    <row r="868" spans="16:26" x14ac:dyDescent="0.25">
      <c r="P868" s="119"/>
      <c r="R868" s="119"/>
      <c r="T868" s="119"/>
      <c r="V868" s="119"/>
      <c r="X868" s="119"/>
      <c r="Z868" s="119"/>
    </row>
    <row r="869" spans="16:26" x14ac:dyDescent="0.25">
      <c r="P869" s="119"/>
      <c r="R869" s="119"/>
      <c r="T869" s="119"/>
      <c r="V869" s="119"/>
      <c r="X869" s="119"/>
      <c r="Z869" s="119"/>
    </row>
    <row r="870" spans="16:26" x14ac:dyDescent="0.25">
      <c r="P870" s="121"/>
      <c r="R870" s="121"/>
      <c r="T870" s="121"/>
      <c r="V870" s="121"/>
      <c r="X870" s="121"/>
      <c r="Z870" s="121"/>
    </row>
    <row r="871" spans="16:26" x14ac:dyDescent="0.25">
      <c r="P871" s="121"/>
      <c r="R871" s="121"/>
      <c r="T871" s="121"/>
      <c r="V871" s="121"/>
      <c r="X871" s="121"/>
      <c r="Z871" s="121"/>
    </row>
    <row r="872" spans="16:26" x14ac:dyDescent="0.25">
      <c r="P872" s="121"/>
      <c r="R872" s="121"/>
      <c r="T872" s="121"/>
      <c r="V872" s="121"/>
      <c r="X872" s="121"/>
      <c r="Z872" s="121"/>
    </row>
    <row r="873" spans="16:26" x14ac:dyDescent="0.25">
      <c r="P873" s="121"/>
      <c r="R873" s="121"/>
      <c r="T873" s="121"/>
      <c r="V873" s="121"/>
      <c r="X873" s="121"/>
      <c r="Z873" s="121"/>
    </row>
    <row r="874" spans="16:26" x14ac:dyDescent="0.25">
      <c r="P874" s="122"/>
      <c r="R874" s="122"/>
      <c r="T874" s="122"/>
      <c r="V874" s="122"/>
      <c r="X874" s="122"/>
      <c r="Z874" s="122"/>
    </row>
    <row r="875" spans="16:26" x14ac:dyDescent="0.25">
      <c r="P875" s="118"/>
      <c r="R875" s="118"/>
      <c r="T875" s="118"/>
      <c r="V875" s="118"/>
      <c r="X875" s="118"/>
      <c r="Z875" s="118"/>
    </row>
    <row r="876" spans="16:26" x14ac:dyDescent="0.25">
      <c r="P876" s="119"/>
      <c r="R876" s="119"/>
      <c r="T876" s="119"/>
      <c r="V876" s="119"/>
      <c r="X876" s="119"/>
      <c r="Z876" s="119"/>
    </row>
    <row r="877" spans="16:26" x14ac:dyDescent="0.25">
      <c r="P877" s="119"/>
      <c r="R877" s="119"/>
      <c r="T877" s="119"/>
      <c r="V877" s="119"/>
      <c r="X877" s="119"/>
      <c r="Z877" s="119"/>
    </row>
    <row r="878" spans="16:26" x14ac:dyDescent="0.25">
      <c r="P878" s="120"/>
      <c r="R878" s="120"/>
      <c r="T878" s="120"/>
      <c r="V878" s="120"/>
      <c r="X878" s="120"/>
      <c r="Z878" s="120"/>
    </row>
    <row r="879" spans="16:26" x14ac:dyDescent="0.25">
      <c r="P879" s="119"/>
      <c r="R879" s="119"/>
      <c r="T879" s="119"/>
      <c r="V879" s="119"/>
      <c r="X879" s="119"/>
      <c r="Z879" s="119"/>
    </row>
    <row r="880" spans="16:26" x14ac:dyDescent="0.25">
      <c r="P880" s="119"/>
      <c r="R880" s="119"/>
      <c r="T880" s="119"/>
      <c r="V880" s="119"/>
      <c r="X880" s="119"/>
      <c r="Z880" s="119"/>
    </row>
    <row r="881" spans="16:26" x14ac:dyDescent="0.25">
      <c r="P881" s="120"/>
      <c r="R881" s="120"/>
      <c r="T881" s="120"/>
      <c r="V881" s="120"/>
      <c r="X881" s="120"/>
      <c r="Z881" s="120"/>
    </row>
    <row r="882" spans="16:26" x14ac:dyDescent="0.25">
      <c r="P882" s="119"/>
      <c r="R882" s="119"/>
      <c r="T882" s="119"/>
      <c r="V882" s="119"/>
      <c r="X882" s="119"/>
      <c r="Z882" s="119"/>
    </row>
    <row r="883" spans="16:26" x14ac:dyDescent="0.25">
      <c r="P883" s="120"/>
      <c r="R883" s="120"/>
      <c r="T883" s="120"/>
      <c r="V883" s="120"/>
      <c r="X883" s="120"/>
      <c r="Z883" s="120"/>
    </row>
    <row r="884" spans="16:26" x14ac:dyDescent="0.25">
      <c r="P884" s="119"/>
      <c r="R884" s="119"/>
      <c r="T884" s="119"/>
      <c r="V884" s="119"/>
      <c r="X884" s="119"/>
      <c r="Z884" s="119"/>
    </row>
    <row r="885" spans="16:26" x14ac:dyDescent="0.25">
      <c r="P885" s="119"/>
      <c r="R885" s="119"/>
      <c r="T885" s="119"/>
      <c r="V885" s="119"/>
      <c r="X885" s="119"/>
      <c r="Z885" s="119"/>
    </row>
    <row r="886" spans="16:26" x14ac:dyDescent="0.25">
      <c r="P886" s="119"/>
      <c r="R886" s="119"/>
      <c r="T886" s="119"/>
      <c r="V886" s="119"/>
      <c r="X886" s="119"/>
      <c r="Z886" s="119"/>
    </row>
    <row r="887" spans="16:26" x14ac:dyDescent="0.25">
      <c r="P887" s="121"/>
      <c r="R887" s="121"/>
      <c r="T887" s="121"/>
      <c r="V887" s="121"/>
      <c r="X887" s="121"/>
      <c r="Z887" s="121"/>
    </row>
    <row r="888" spans="16:26" x14ac:dyDescent="0.25">
      <c r="P888" s="121"/>
      <c r="R888" s="121"/>
      <c r="T888" s="121"/>
      <c r="V888" s="121"/>
      <c r="X888" s="121"/>
      <c r="Z888" s="121"/>
    </row>
    <row r="889" spans="16:26" x14ac:dyDescent="0.25">
      <c r="P889" s="121"/>
      <c r="R889" s="121"/>
      <c r="T889" s="121"/>
      <c r="V889" s="121"/>
      <c r="X889" s="121"/>
      <c r="Z889" s="121"/>
    </row>
    <row r="890" spans="16:26" x14ac:dyDescent="0.25">
      <c r="P890" s="121"/>
      <c r="R890" s="121"/>
      <c r="T890" s="121"/>
      <c r="V890" s="121"/>
      <c r="X890" s="121"/>
      <c r="Z890" s="121"/>
    </row>
    <row r="891" spans="16:26" x14ac:dyDescent="0.25">
      <c r="P891" s="122"/>
      <c r="R891" s="122"/>
      <c r="T891" s="122"/>
      <c r="V891" s="122"/>
      <c r="X891" s="122"/>
      <c r="Z891" s="122"/>
    </row>
    <row r="892" spans="16:26" x14ac:dyDescent="0.25">
      <c r="P892" s="118"/>
      <c r="R892" s="118"/>
      <c r="T892" s="118"/>
      <c r="V892" s="118"/>
      <c r="X892" s="118"/>
      <c r="Z892" s="118"/>
    </row>
    <row r="893" spans="16:26" x14ac:dyDescent="0.25">
      <c r="P893" s="119"/>
      <c r="R893" s="119"/>
      <c r="T893" s="119"/>
      <c r="V893" s="119"/>
      <c r="X893" s="119"/>
      <c r="Z893" s="119"/>
    </row>
    <row r="894" spans="16:26" x14ac:dyDescent="0.25">
      <c r="P894" s="119"/>
      <c r="R894" s="119"/>
      <c r="T894" s="119"/>
      <c r="V894" s="119"/>
      <c r="X894" s="119"/>
      <c r="Z894" s="119"/>
    </row>
    <row r="895" spans="16:26" x14ac:dyDescent="0.25">
      <c r="P895" s="120"/>
      <c r="R895" s="120"/>
      <c r="T895" s="120"/>
      <c r="V895" s="120"/>
      <c r="X895" s="120"/>
      <c r="Z895" s="120"/>
    </row>
    <row r="896" spans="16:26" x14ac:dyDescent="0.25">
      <c r="P896" s="119"/>
      <c r="R896" s="119"/>
      <c r="T896" s="119"/>
      <c r="V896" s="119"/>
      <c r="X896" s="119"/>
      <c r="Z896" s="119"/>
    </row>
    <row r="897" spans="16:26" x14ac:dyDescent="0.25">
      <c r="P897" s="119"/>
      <c r="R897" s="119"/>
      <c r="T897" s="119"/>
      <c r="V897" s="119"/>
      <c r="X897" s="119"/>
      <c r="Z897" s="119"/>
    </row>
    <row r="898" spans="16:26" x14ac:dyDescent="0.25">
      <c r="P898" s="120"/>
      <c r="R898" s="120"/>
      <c r="T898" s="120"/>
      <c r="V898" s="120"/>
      <c r="X898" s="120"/>
      <c r="Z898" s="120"/>
    </row>
    <row r="899" spans="16:26" x14ac:dyDescent="0.25">
      <c r="P899" s="119"/>
      <c r="R899" s="119"/>
      <c r="T899" s="119"/>
      <c r="V899" s="119"/>
      <c r="X899" s="119"/>
      <c r="Z899" s="119"/>
    </row>
    <row r="900" spans="16:26" x14ac:dyDescent="0.25">
      <c r="P900" s="120"/>
      <c r="R900" s="120"/>
      <c r="T900" s="120"/>
      <c r="V900" s="120"/>
      <c r="X900" s="120"/>
      <c r="Z900" s="120"/>
    </row>
    <row r="901" spans="16:26" x14ac:dyDescent="0.25">
      <c r="P901" s="119"/>
      <c r="R901" s="119"/>
      <c r="T901" s="119"/>
      <c r="V901" s="119"/>
      <c r="X901" s="119"/>
      <c r="Z901" s="119"/>
    </row>
    <row r="902" spans="16:26" x14ac:dyDescent="0.25">
      <c r="P902" s="119"/>
      <c r="R902" s="119"/>
      <c r="T902" s="119"/>
      <c r="V902" s="119"/>
      <c r="X902" s="119"/>
      <c r="Z902" s="119"/>
    </row>
    <row r="903" spans="16:26" x14ac:dyDescent="0.25">
      <c r="P903" s="119"/>
      <c r="R903" s="119"/>
      <c r="T903" s="119"/>
      <c r="V903" s="119"/>
      <c r="X903" s="119"/>
      <c r="Z903" s="119"/>
    </row>
    <row r="904" spans="16:26" x14ac:dyDescent="0.25">
      <c r="P904" s="121"/>
      <c r="R904" s="121"/>
      <c r="T904" s="121"/>
      <c r="V904" s="121"/>
      <c r="X904" s="121"/>
      <c r="Z904" s="121"/>
    </row>
    <row r="905" spans="16:26" x14ac:dyDescent="0.25">
      <c r="P905" s="121"/>
      <c r="R905" s="121"/>
      <c r="T905" s="121"/>
      <c r="V905" s="121"/>
      <c r="X905" s="121"/>
      <c r="Z905" s="121"/>
    </row>
    <row r="906" spans="16:26" x14ac:dyDescent="0.25">
      <c r="P906" s="121"/>
      <c r="R906" s="121"/>
      <c r="T906" s="121"/>
      <c r="V906" s="121"/>
      <c r="X906" s="121"/>
      <c r="Z906" s="121"/>
    </row>
    <row r="907" spans="16:26" x14ac:dyDescent="0.25">
      <c r="P907" s="121"/>
      <c r="R907" s="121"/>
      <c r="T907" s="121"/>
      <c r="V907" s="121"/>
      <c r="X907" s="121"/>
      <c r="Z907" s="121"/>
    </row>
    <row r="908" spans="16:26" x14ac:dyDescent="0.25">
      <c r="P908" s="122"/>
      <c r="R908" s="122"/>
      <c r="T908" s="122"/>
      <c r="V908" s="122"/>
      <c r="X908" s="122"/>
      <c r="Z908" s="122"/>
    </row>
    <row r="909" spans="16:26" x14ac:dyDescent="0.25">
      <c r="P909" s="118"/>
      <c r="R909" s="118"/>
      <c r="T909" s="118"/>
      <c r="V909" s="118"/>
      <c r="X909" s="118"/>
      <c r="Z909" s="118"/>
    </row>
    <row r="910" spans="16:26" x14ac:dyDescent="0.25">
      <c r="P910" s="119"/>
      <c r="R910" s="119"/>
      <c r="T910" s="119"/>
      <c r="V910" s="119"/>
      <c r="X910" s="119"/>
      <c r="Z910" s="119"/>
    </row>
    <row r="911" spans="16:26" x14ac:dyDescent="0.25">
      <c r="P911" s="119"/>
      <c r="R911" s="119"/>
      <c r="T911" s="119"/>
      <c r="V911" s="119"/>
      <c r="X911" s="119"/>
      <c r="Z911" s="119"/>
    </row>
    <row r="912" spans="16:26" x14ac:dyDescent="0.25">
      <c r="P912" s="120"/>
      <c r="R912" s="120"/>
      <c r="T912" s="120"/>
      <c r="V912" s="120"/>
      <c r="X912" s="120"/>
      <c r="Z912" s="120"/>
    </row>
    <row r="913" spans="16:26" x14ac:dyDescent="0.25">
      <c r="P913" s="119"/>
      <c r="R913" s="119"/>
      <c r="T913" s="119"/>
      <c r="V913" s="119"/>
      <c r="X913" s="119"/>
      <c r="Z913" s="119"/>
    </row>
    <row r="914" spans="16:26" x14ac:dyDescent="0.25">
      <c r="P914" s="119"/>
      <c r="R914" s="119"/>
      <c r="T914" s="119"/>
      <c r="V914" s="119"/>
      <c r="X914" s="119"/>
      <c r="Z914" s="119"/>
    </row>
    <row r="915" spans="16:26" x14ac:dyDescent="0.25">
      <c r="P915" s="120"/>
      <c r="R915" s="120"/>
      <c r="T915" s="120"/>
      <c r="V915" s="120"/>
      <c r="X915" s="120"/>
      <c r="Z915" s="120"/>
    </row>
    <row r="916" spans="16:26" x14ac:dyDescent="0.25">
      <c r="P916" s="119"/>
      <c r="R916" s="119"/>
      <c r="T916" s="119"/>
      <c r="V916" s="119"/>
      <c r="X916" s="119"/>
      <c r="Z916" s="119"/>
    </row>
    <row r="917" spans="16:26" x14ac:dyDescent="0.25">
      <c r="P917" s="120"/>
      <c r="R917" s="120"/>
      <c r="T917" s="120"/>
      <c r="V917" s="120"/>
      <c r="X917" s="120"/>
      <c r="Z917" s="120"/>
    </row>
    <row r="918" spans="16:26" x14ac:dyDescent="0.25">
      <c r="P918" s="119"/>
      <c r="R918" s="119"/>
      <c r="T918" s="119"/>
      <c r="V918" s="119"/>
      <c r="X918" s="119"/>
      <c r="Z918" s="119"/>
    </row>
    <row r="919" spans="16:26" x14ac:dyDescent="0.25">
      <c r="P919" s="119"/>
      <c r="R919" s="119"/>
      <c r="T919" s="119"/>
      <c r="V919" s="119"/>
      <c r="X919" s="119"/>
      <c r="Z919" s="119"/>
    </row>
    <row r="920" spans="16:26" x14ac:dyDescent="0.25">
      <c r="P920" s="119"/>
      <c r="R920" s="119"/>
      <c r="T920" s="119"/>
      <c r="V920" s="119"/>
      <c r="X920" s="119"/>
      <c r="Z920" s="119"/>
    </row>
    <row r="921" spans="16:26" x14ac:dyDescent="0.25">
      <c r="P921" s="121"/>
      <c r="R921" s="121"/>
      <c r="T921" s="121"/>
      <c r="V921" s="121"/>
      <c r="X921" s="121"/>
      <c r="Z921" s="121"/>
    </row>
    <row r="922" spans="16:26" x14ac:dyDescent="0.25">
      <c r="P922" s="121"/>
      <c r="R922" s="121"/>
      <c r="T922" s="121"/>
      <c r="V922" s="121"/>
      <c r="X922" s="121"/>
      <c r="Z922" s="121"/>
    </row>
    <row r="923" spans="16:26" x14ac:dyDescent="0.25">
      <c r="P923" s="121"/>
      <c r="R923" s="121"/>
      <c r="T923" s="121"/>
      <c r="V923" s="121"/>
      <c r="X923" s="121"/>
      <c r="Z923" s="121"/>
    </row>
    <row r="924" spans="16:26" x14ac:dyDescent="0.25">
      <c r="P924" s="121"/>
      <c r="R924" s="121"/>
      <c r="T924" s="121"/>
      <c r="V924" s="121"/>
      <c r="X924" s="121"/>
      <c r="Z924" s="121"/>
    </row>
    <row r="925" spans="16:26" x14ac:dyDescent="0.25">
      <c r="P925" s="122"/>
      <c r="R925" s="122"/>
      <c r="T925" s="122"/>
      <c r="V925" s="122"/>
      <c r="X925" s="122"/>
      <c r="Z925" s="122"/>
    </row>
    <row r="926" spans="16:26" x14ac:dyDescent="0.25">
      <c r="P926" s="118"/>
      <c r="R926" s="118"/>
      <c r="T926" s="118"/>
      <c r="V926" s="118"/>
      <c r="X926" s="118"/>
      <c r="Z926" s="118"/>
    </row>
    <row r="927" spans="16:26" x14ac:dyDescent="0.25">
      <c r="P927" s="119"/>
      <c r="R927" s="119"/>
      <c r="T927" s="119"/>
      <c r="V927" s="119"/>
      <c r="X927" s="119"/>
      <c r="Z927" s="119"/>
    </row>
    <row r="928" spans="16:26" x14ac:dyDescent="0.25">
      <c r="P928" s="119"/>
      <c r="R928" s="119"/>
      <c r="T928" s="119"/>
      <c r="V928" s="119"/>
      <c r="X928" s="119"/>
      <c r="Z928" s="119"/>
    </row>
    <row r="929" spans="16:26" x14ac:dyDescent="0.25">
      <c r="P929" s="120"/>
      <c r="R929" s="120"/>
      <c r="T929" s="120"/>
      <c r="V929" s="120"/>
      <c r="X929" s="120"/>
      <c r="Z929" s="120"/>
    </row>
    <row r="930" spans="16:26" x14ac:dyDescent="0.25">
      <c r="P930" s="119"/>
      <c r="R930" s="119"/>
      <c r="T930" s="119"/>
      <c r="V930" s="119"/>
      <c r="X930" s="119"/>
      <c r="Z930" s="119"/>
    </row>
    <row r="931" spans="16:26" x14ac:dyDescent="0.25">
      <c r="P931" s="119"/>
      <c r="R931" s="119"/>
      <c r="T931" s="119"/>
      <c r="V931" s="119"/>
      <c r="X931" s="119"/>
      <c r="Z931" s="119"/>
    </row>
    <row r="932" spans="16:26" x14ac:dyDescent="0.25">
      <c r="P932" s="120"/>
      <c r="R932" s="120"/>
      <c r="T932" s="120"/>
      <c r="V932" s="120"/>
      <c r="X932" s="120"/>
      <c r="Z932" s="120"/>
    </row>
    <row r="933" spans="16:26" x14ac:dyDescent="0.25">
      <c r="P933" s="119"/>
      <c r="R933" s="119"/>
      <c r="T933" s="119"/>
      <c r="V933" s="119"/>
      <c r="X933" s="119"/>
      <c r="Z933" s="119"/>
    </row>
    <row r="934" spans="16:26" x14ac:dyDescent="0.25">
      <c r="P934" s="120"/>
      <c r="R934" s="120"/>
      <c r="T934" s="120"/>
      <c r="V934" s="120"/>
      <c r="X934" s="120"/>
      <c r="Z934" s="120"/>
    </row>
    <row r="935" spans="16:26" x14ac:dyDescent="0.25">
      <c r="P935" s="119"/>
      <c r="R935" s="119"/>
      <c r="T935" s="119"/>
      <c r="V935" s="119"/>
      <c r="X935" s="119"/>
      <c r="Z935" s="119"/>
    </row>
    <row r="936" spans="16:26" x14ac:dyDescent="0.25">
      <c r="P936" s="119"/>
      <c r="R936" s="119"/>
      <c r="T936" s="119"/>
      <c r="V936" s="119"/>
      <c r="X936" s="119"/>
      <c r="Z936" s="119"/>
    </row>
    <row r="937" spans="16:26" x14ac:dyDescent="0.25">
      <c r="P937" s="119"/>
      <c r="R937" s="119"/>
      <c r="T937" s="119"/>
      <c r="V937" s="119"/>
      <c r="X937" s="119"/>
      <c r="Z937" s="119"/>
    </row>
    <row r="938" spans="16:26" x14ac:dyDescent="0.25">
      <c r="P938" s="121"/>
      <c r="R938" s="121"/>
      <c r="T938" s="121"/>
      <c r="V938" s="121"/>
      <c r="X938" s="121"/>
      <c r="Z938" s="121"/>
    </row>
    <row r="939" spans="16:26" x14ac:dyDescent="0.25">
      <c r="P939" s="121"/>
      <c r="R939" s="121"/>
      <c r="T939" s="121"/>
      <c r="V939" s="121"/>
      <c r="X939" s="121"/>
      <c r="Z939" s="121"/>
    </row>
    <row r="940" spans="16:26" x14ac:dyDescent="0.25">
      <c r="P940" s="121"/>
      <c r="R940" s="121"/>
      <c r="T940" s="121"/>
      <c r="V940" s="121"/>
      <c r="X940" s="121"/>
      <c r="Z940" s="121"/>
    </row>
    <row r="941" spans="16:26" x14ac:dyDescent="0.25">
      <c r="P941" s="121"/>
      <c r="R941" s="121"/>
      <c r="T941" s="121"/>
      <c r="V941" s="121"/>
      <c r="X941" s="121"/>
      <c r="Z941" s="121"/>
    </row>
    <row r="942" spans="16:26" x14ac:dyDescent="0.25">
      <c r="P942" s="122"/>
      <c r="R942" s="122"/>
      <c r="T942" s="122"/>
      <c r="V942" s="122"/>
      <c r="X942" s="122"/>
      <c r="Z942" s="122"/>
    </row>
    <row r="943" spans="16:26" x14ac:dyDescent="0.25">
      <c r="P943" s="118"/>
      <c r="R943" s="118"/>
      <c r="T943" s="118"/>
      <c r="V943" s="118"/>
      <c r="X943" s="118"/>
      <c r="Z943" s="118"/>
    </row>
    <row r="944" spans="16:26" x14ac:dyDescent="0.25">
      <c r="P944" s="119"/>
      <c r="R944" s="119"/>
      <c r="T944" s="119"/>
      <c r="V944" s="119"/>
      <c r="X944" s="119"/>
      <c r="Z944" s="119"/>
    </row>
    <row r="945" spans="16:26" x14ac:dyDescent="0.25">
      <c r="P945" s="119"/>
      <c r="R945" s="119"/>
      <c r="T945" s="119"/>
      <c r="V945" s="119"/>
      <c r="X945" s="119"/>
      <c r="Z945" s="119"/>
    </row>
    <row r="946" spans="16:26" x14ac:dyDescent="0.25">
      <c r="P946" s="120"/>
      <c r="R946" s="120"/>
      <c r="T946" s="120"/>
      <c r="V946" s="120"/>
      <c r="X946" s="120"/>
      <c r="Z946" s="120"/>
    </row>
    <row r="947" spans="16:26" x14ac:dyDescent="0.25">
      <c r="P947" s="119"/>
      <c r="R947" s="119"/>
      <c r="T947" s="119"/>
      <c r="V947" s="119"/>
      <c r="X947" s="119"/>
      <c r="Z947" s="119"/>
    </row>
    <row r="948" spans="16:26" x14ac:dyDescent="0.25">
      <c r="P948" s="119"/>
      <c r="R948" s="119"/>
      <c r="T948" s="119"/>
      <c r="V948" s="119"/>
      <c r="X948" s="119"/>
      <c r="Z948" s="119"/>
    </row>
    <row r="949" spans="16:26" x14ac:dyDescent="0.25">
      <c r="P949" s="120"/>
      <c r="R949" s="120"/>
      <c r="T949" s="120"/>
      <c r="V949" s="120"/>
      <c r="X949" s="120"/>
      <c r="Z949" s="120"/>
    </row>
    <row r="950" spans="16:26" x14ac:dyDescent="0.25">
      <c r="P950" s="119"/>
      <c r="R950" s="119"/>
      <c r="T950" s="119"/>
      <c r="V950" s="119"/>
      <c r="X950" s="119"/>
      <c r="Z950" s="119"/>
    </row>
    <row r="951" spans="16:26" x14ac:dyDescent="0.25">
      <c r="P951" s="120"/>
      <c r="R951" s="120"/>
      <c r="T951" s="120"/>
      <c r="V951" s="120"/>
      <c r="X951" s="120"/>
      <c r="Z951" s="120"/>
    </row>
    <row r="952" spans="16:26" x14ac:dyDescent="0.25">
      <c r="P952" s="119"/>
      <c r="R952" s="119"/>
      <c r="T952" s="119"/>
      <c r="V952" s="119"/>
      <c r="X952" s="119"/>
      <c r="Z952" s="119"/>
    </row>
    <row r="953" spans="16:26" x14ac:dyDescent="0.25">
      <c r="P953" s="119"/>
      <c r="R953" s="119"/>
      <c r="T953" s="119"/>
      <c r="V953" s="119"/>
      <c r="X953" s="119"/>
      <c r="Z953" s="119"/>
    </row>
    <row r="954" spans="16:26" x14ac:dyDescent="0.25">
      <c r="P954" s="119"/>
      <c r="R954" s="119"/>
      <c r="T954" s="119"/>
      <c r="V954" s="119"/>
      <c r="X954" s="119"/>
      <c r="Z954" s="119"/>
    </row>
    <row r="955" spans="16:26" x14ac:dyDescent="0.25">
      <c r="P955" s="121"/>
      <c r="R955" s="121"/>
      <c r="T955" s="121"/>
      <c r="V955" s="121"/>
      <c r="X955" s="121"/>
      <c r="Z955" s="121"/>
    </row>
    <row r="956" spans="16:26" x14ac:dyDescent="0.25">
      <c r="P956" s="121"/>
      <c r="R956" s="121"/>
      <c r="T956" s="121"/>
      <c r="V956" s="121"/>
      <c r="X956" s="121"/>
      <c r="Z956" s="121"/>
    </row>
    <row r="957" spans="16:26" x14ac:dyDescent="0.25">
      <c r="P957" s="121"/>
      <c r="R957" s="121"/>
      <c r="T957" s="121"/>
      <c r="V957" s="121"/>
      <c r="X957" s="121"/>
      <c r="Z957" s="121"/>
    </row>
    <row r="958" spans="16:26" x14ac:dyDescent="0.25">
      <c r="P958" s="121"/>
      <c r="R958" s="121"/>
      <c r="T958" s="121"/>
      <c r="V958" s="121"/>
      <c r="X958" s="121"/>
      <c r="Z958" s="121"/>
    </row>
    <row r="959" spans="16:26" x14ac:dyDescent="0.25">
      <c r="P959" s="122"/>
      <c r="R959" s="122"/>
      <c r="T959" s="122"/>
      <c r="V959" s="122"/>
      <c r="X959" s="122"/>
      <c r="Z959" s="122"/>
    </row>
    <row r="960" spans="16:26" x14ac:dyDescent="0.25">
      <c r="P960" s="118"/>
      <c r="R960" s="118"/>
      <c r="T960" s="118"/>
      <c r="V960" s="118"/>
      <c r="X960" s="118"/>
      <c r="Z960" s="118"/>
    </row>
    <row r="961" spans="16:26" x14ac:dyDescent="0.25">
      <c r="P961" s="119"/>
      <c r="R961" s="119"/>
      <c r="T961" s="119"/>
      <c r="V961" s="119"/>
      <c r="X961" s="119"/>
      <c r="Z961" s="119"/>
    </row>
    <row r="962" spans="16:26" x14ac:dyDescent="0.25">
      <c r="P962" s="119"/>
      <c r="R962" s="119"/>
      <c r="T962" s="119"/>
      <c r="V962" s="119"/>
      <c r="X962" s="119"/>
      <c r="Z962" s="119"/>
    </row>
    <row r="963" spans="16:26" x14ac:dyDescent="0.25">
      <c r="P963" s="120"/>
      <c r="R963" s="120"/>
      <c r="T963" s="120"/>
      <c r="V963" s="120"/>
      <c r="X963" s="120"/>
      <c r="Z963" s="120"/>
    </row>
    <row r="964" spans="16:26" x14ac:dyDescent="0.25">
      <c r="P964" s="119"/>
      <c r="R964" s="119"/>
      <c r="T964" s="119"/>
      <c r="V964" s="119"/>
      <c r="X964" s="119"/>
      <c r="Z964" s="119"/>
    </row>
    <row r="965" spans="16:26" x14ac:dyDescent="0.25">
      <c r="P965" s="119"/>
      <c r="R965" s="119"/>
      <c r="T965" s="119"/>
      <c r="V965" s="119"/>
      <c r="X965" s="119"/>
      <c r="Z965" s="119"/>
    </row>
    <row r="966" spans="16:26" x14ac:dyDescent="0.25">
      <c r="P966" s="120"/>
      <c r="R966" s="120"/>
      <c r="T966" s="120"/>
      <c r="V966" s="120"/>
      <c r="X966" s="120"/>
      <c r="Z966" s="120"/>
    </row>
    <row r="967" spans="16:26" x14ac:dyDescent="0.25">
      <c r="P967" s="119"/>
      <c r="R967" s="119"/>
      <c r="T967" s="119"/>
      <c r="V967" s="119"/>
      <c r="X967" s="119"/>
      <c r="Z967" s="119"/>
    </row>
    <row r="968" spans="16:26" x14ac:dyDescent="0.25">
      <c r="P968" s="120"/>
      <c r="R968" s="120"/>
      <c r="T968" s="120"/>
      <c r="V968" s="120"/>
      <c r="X968" s="120"/>
      <c r="Z968" s="120"/>
    </row>
    <row r="969" spans="16:26" x14ac:dyDescent="0.25">
      <c r="P969" s="119"/>
      <c r="R969" s="119"/>
      <c r="T969" s="119"/>
      <c r="V969" s="119"/>
      <c r="X969" s="119"/>
      <c r="Z969" s="119"/>
    </row>
    <row r="970" spans="16:26" x14ac:dyDescent="0.25">
      <c r="P970" s="119"/>
      <c r="R970" s="119"/>
      <c r="T970" s="119"/>
      <c r="V970" s="119"/>
      <c r="X970" s="119"/>
      <c r="Z970" s="119"/>
    </row>
    <row r="971" spans="16:26" x14ac:dyDescent="0.25">
      <c r="P971" s="119"/>
      <c r="R971" s="119"/>
      <c r="T971" s="119"/>
      <c r="V971" s="119"/>
      <c r="X971" s="119"/>
      <c r="Z971" s="119"/>
    </row>
    <row r="972" spans="16:26" x14ac:dyDescent="0.25">
      <c r="P972" s="121"/>
      <c r="R972" s="121"/>
      <c r="T972" s="121"/>
      <c r="V972" s="121"/>
      <c r="X972" s="121"/>
      <c r="Z972" s="121"/>
    </row>
    <row r="973" spans="16:26" x14ac:dyDescent="0.25">
      <c r="P973" s="121"/>
      <c r="R973" s="121"/>
      <c r="T973" s="121"/>
      <c r="V973" s="121"/>
      <c r="X973" s="121"/>
      <c r="Z973" s="121"/>
    </row>
    <row r="974" spans="16:26" x14ac:dyDescent="0.25">
      <c r="P974" s="121"/>
      <c r="R974" s="121"/>
      <c r="T974" s="121"/>
      <c r="V974" s="121"/>
      <c r="X974" s="121"/>
      <c r="Z974" s="121"/>
    </row>
    <row r="975" spans="16:26" x14ac:dyDescent="0.25">
      <c r="P975" s="121"/>
      <c r="R975" s="121"/>
      <c r="T975" s="121"/>
      <c r="V975" s="121"/>
      <c r="X975" s="121"/>
      <c r="Z975" s="121"/>
    </row>
    <row r="976" spans="16:26" x14ac:dyDescent="0.25">
      <c r="P976" s="122"/>
      <c r="R976" s="122"/>
      <c r="T976" s="122"/>
      <c r="V976" s="122"/>
      <c r="X976" s="122"/>
      <c r="Z976" s="122"/>
    </row>
    <row r="977" spans="16:26" x14ac:dyDescent="0.25">
      <c r="P977" s="118"/>
      <c r="R977" s="118"/>
      <c r="T977" s="118"/>
      <c r="V977" s="118"/>
      <c r="X977" s="118"/>
      <c r="Z977" s="118"/>
    </row>
    <row r="978" spans="16:26" x14ac:dyDescent="0.25">
      <c r="P978" s="119"/>
      <c r="R978" s="119"/>
      <c r="T978" s="119"/>
      <c r="V978" s="119"/>
      <c r="X978" s="119"/>
      <c r="Z978" s="119"/>
    </row>
    <row r="979" spans="16:26" x14ac:dyDescent="0.25">
      <c r="P979" s="119"/>
      <c r="R979" s="119"/>
      <c r="T979" s="119"/>
      <c r="V979" s="119"/>
      <c r="X979" s="119"/>
      <c r="Z979" s="119"/>
    </row>
    <row r="980" spans="16:26" x14ac:dyDescent="0.25">
      <c r="P980" s="120"/>
      <c r="R980" s="120"/>
      <c r="T980" s="120"/>
      <c r="V980" s="120"/>
      <c r="X980" s="120"/>
      <c r="Z980" s="120"/>
    </row>
    <row r="981" spans="16:26" x14ac:dyDescent="0.25">
      <c r="P981" s="119"/>
      <c r="R981" s="119"/>
      <c r="T981" s="119"/>
      <c r="V981" s="119"/>
      <c r="X981" s="119"/>
      <c r="Z981" s="119"/>
    </row>
    <row r="982" spans="16:26" x14ac:dyDescent="0.25">
      <c r="P982" s="119"/>
      <c r="R982" s="119"/>
      <c r="T982" s="119"/>
      <c r="V982" s="119"/>
      <c r="X982" s="119"/>
      <c r="Z982" s="119"/>
    </row>
    <row r="983" spans="16:26" x14ac:dyDescent="0.25">
      <c r="P983" s="120"/>
      <c r="R983" s="120"/>
      <c r="T983" s="120"/>
      <c r="V983" s="120"/>
      <c r="X983" s="120"/>
      <c r="Z983" s="120"/>
    </row>
    <row r="984" spans="16:26" x14ac:dyDescent="0.25">
      <c r="P984" s="119"/>
      <c r="R984" s="119"/>
      <c r="T984" s="119"/>
      <c r="V984" s="119"/>
      <c r="X984" s="119"/>
      <c r="Z984" s="119"/>
    </row>
    <row r="985" spans="16:26" x14ac:dyDescent="0.25">
      <c r="P985" s="120"/>
      <c r="R985" s="120"/>
      <c r="T985" s="120"/>
      <c r="V985" s="120"/>
      <c r="X985" s="120"/>
      <c r="Z985" s="120"/>
    </row>
    <row r="986" spans="16:26" x14ac:dyDescent="0.25">
      <c r="P986" s="119"/>
      <c r="R986" s="119"/>
      <c r="T986" s="119"/>
      <c r="V986" s="119"/>
      <c r="X986" s="119"/>
      <c r="Z986" s="119"/>
    </row>
    <row r="987" spans="16:26" x14ac:dyDescent="0.25">
      <c r="P987" s="119"/>
      <c r="R987" s="119"/>
      <c r="T987" s="119"/>
      <c r="V987" s="119"/>
      <c r="X987" s="119"/>
      <c r="Z987" s="119"/>
    </row>
    <row r="988" spans="16:26" x14ac:dyDescent="0.25">
      <c r="P988" s="119"/>
      <c r="R988" s="119"/>
      <c r="T988" s="119"/>
      <c r="V988" s="119"/>
      <c r="X988" s="119"/>
      <c r="Z988" s="119"/>
    </row>
    <row r="989" spans="16:26" x14ac:dyDescent="0.25">
      <c r="P989" s="121"/>
      <c r="R989" s="121"/>
      <c r="T989" s="121"/>
      <c r="V989" s="121"/>
      <c r="X989" s="121"/>
      <c r="Z989" s="121"/>
    </row>
    <row r="990" spans="16:26" x14ac:dyDescent="0.25">
      <c r="P990" s="121"/>
      <c r="R990" s="121"/>
      <c r="T990" s="121"/>
      <c r="V990" s="121"/>
      <c r="X990" s="121"/>
      <c r="Z990" s="121"/>
    </row>
    <row r="991" spans="16:26" x14ac:dyDescent="0.25">
      <c r="P991" s="121"/>
      <c r="R991" s="121"/>
      <c r="T991" s="121"/>
      <c r="V991" s="121"/>
      <c r="X991" s="121"/>
      <c r="Z991" s="121"/>
    </row>
    <row r="992" spans="16:26" x14ac:dyDescent="0.25">
      <c r="P992" s="121"/>
      <c r="R992" s="121"/>
      <c r="T992" s="121"/>
      <c r="V992" s="121"/>
      <c r="X992" s="121"/>
      <c r="Z992" s="121"/>
    </row>
    <row r="993" spans="16:26" x14ac:dyDescent="0.25">
      <c r="P993" s="122"/>
      <c r="R993" s="122"/>
      <c r="T993" s="122"/>
      <c r="V993" s="122"/>
      <c r="X993" s="122"/>
      <c r="Z993" s="122"/>
    </row>
    <row r="994" spans="16:26" x14ac:dyDescent="0.25">
      <c r="P994" s="118"/>
      <c r="R994" s="118"/>
      <c r="T994" s="118"/>
      <c r="V994" s="118"/>
      <c r="X994" s="118"/>
      <c r="Z994" s="118"/>
    </row>
    <row r="995" spans="16:26" x14ac:dyDescent="0.25">
      <c r="P995" s="119"/>
      <c r="R995" s="119"/>
      <c r="T995" s="119"/>
      <c r="V995" s="119"/>
      <c r="X995" s="119"/>
      <c r="Z995" s="119"/>
    </row>
    <row r="996" spans="16:26" x14ac:dyDescent="0.25">
      <c r="P996" s="119"/>
      <c r="R996" s="119"/>
      <c r="T996" s="119"/>
      <c r="V996" s="119"/>
      <c r="X996" s="119"/>
      <c r="Z996" s="119"/>
    </row>
    <row r="997" spans="16:26" x14ac:dyDescent="0.25">
      <c r="P997" s="120"/>
      <c r="R997" s="120"/>
      <c r="T997" s="120"/>
      <c r="V997" s="120"/>
      <c r="X997" s="120"/>
      <c r="Z997" s="120"/>
    </row>
    <row r="998" spans="16:26" x14ac:dyDescent="0.25">
      <c r="P998" s="119"/>
      <c r="R998" s="119"/>
      <c r="T998" s="119"/>
      <c r="V998" s="119"/>
      <c r="X998" s="119"/>
      <c r="Z998" s="119"/>
    </row>
    <row r="999" spans="16:26" x14ac:dyDescent="0.25">
      <c r="P999" s="119"/>
      <c r="R999" s="119"/>
      <c r="T999" s="119"/>
      <c r="V999" s="119"/>
      <c r="X999" s="119"/>
      <c r="Z999" s="119"/>
    </row>
    <row r="1000" spans="16:26" x14ac:dyDescent="0.25">
      <c r="P1000" s="120"/>
      <c r="R1000" s="120"/>
      <c r="T1000" s="120"/>
      <c r="V1000" s="120"/>
      <c r="X1000" s="120"/>
      <c r="Z1000" s="120"/>
    </row>
    <row r="1001" spans="16:26" x14ac:dyDescent="0.25">
      <c r="P1001" s="119"/>
      <c r="R1001" s="119"/>
      <c r="T1001" s="119"/>
      <c r="V1001" s="119"/>
      <c r="X1001" s="119"/>
      <c r="Z1001" s="119"/>
    </row>
    <row r="1002" spans="16:26" x14ac:dyDescent="0.25">
      <c r="P1002" s="120"/>
      <c r="R1002" s="120"/>
      <c r="T1002" s="120"/>
      <c r="V1002" s="120"/>
      <c r="X1002" s="120"/>
      <c r="Z1002" s="120"/>
    </row>
    <row r="1003" spans="16:26" x14ac:dyDescent="0.25">
      <c r="P1003" s="119"/>
      <c r="R1003" s="119"/>
      <c r="T1003" s="119"/>
      <c r="V1003" s="119"/>
      <c r="X1003" s="119"/>
      <c r="Z1003" s="119"/>
    </row>
    <row r="1004" spans="16:26" x14ac:dyDescent="0.25">
      <c r="P1004" s="119"/>
      <c r="R1004" s="119"/>
      <c r="T1004" s="119"/>
      <c r="V1004" s="119"/>
      <c r="X1004" s="119"/>
      <c r="Z1004" s="119"/>
    </row>
    <row r="1005" spans="16:26" x14ac:dyDescent="0.25">
      <c r="P1005" s="119"/>
      <c r="R1005" s="119"/>
      <c r="T1005" s="119"/>
      <c r="V1005" s="119"/>
      <c r="X1005" s="119"/>
      <c r="Z1005" s="119"/>
    </row>
    <row r="1006" spans="16:26" x14ac:dyDescent="0.25">
      <c r="P1006" s="121"/>
      <c r="R1006" s="121"/>
      <c r="T1006" s="121"/>
      <c r="V1006" s="121"/>
      <c r="X1006" s="121"/>
      <c r="Z1006" s="121"/>
    </row>
    <row r="1007" spans="16:26" x14ac:dyDescent="0.25">
      <c r="P1007" s="121"/>
      <c r="R1007" s="121"/>
      <c r="T1007" s="121"/>
      <c r="V1007" s="121"/>
      <c r="X1007" s="121"/>
      <c r="Z1007" s="121"/>
    </row>
    <row r="1008" spans="16:26" x14ac:dyDescent="0.25">
      <c r="P1008" s="121"/>
      <c r="R1008" s="121"/>
      <c r="T1008" s="121"/>
      <c r="V1008" s="121"/>
      <c r="X1008" s="121"/>
      <c r="Z1008" s="121"/>
    </row>
    <row r="1009" spans="16:26" x14ac:dyDescent="0.25">
      <c r="P1009" s="121"/>
      <c r="R1009" s="121"/>
      <c r="T1009" s="121"/>
      <c r="V1009" s="121"/>
      <c r="X1009" s="121"/>
      <c r="Z1009" s="121"/>
    </row>
    <row r="1010" spans="16:26" x14ac:dyDescent="0.25">
      <c r="P1010" s="122"/>
      <c r="R1010" s="122"/>
      <c r="T1010" s="122"/>
      <c r="V1010" s="122"/>
      <c r="X1010" s="122"/>
      <c r="Z1010" s="122"/>
    </row>
    <row r="1011" spans="16:26" x14ac:dyDescent="0.25">
      <c r="P1011" s="118"/>
      <c r="R1011" s="118"/>
      <c r="T1011" s="118"/>
      <c r="V1011" s="118"/>
      <c r="X1011" s="118"/>
      <c r="Z1011" s="118"/>
    </row>
    <row r="1012" spans="16:26" x14ac:dyDescent="0.25">
      <c r="P1012" s="119"/>
      <c r="R1012" s="119"/>
      <c r="T1012" s="119"/>
      <c r="V1012" s="119"/>
      <c r="X1012" s="119"/>
      <c r="Z1012" s="119"/>
    </row>
    <row r="1013" spans="16:26" x14ac:dyDescent="0.25">
      <c r="P1013" s="119"/>
      <c r="R1013" s="119"/>
      <c r="T1013" s="119"/>
      <c r="V1013" s="119"/>
      <c r="X1013" s="119"/>
      <c r="Z1013" s="119"/>
    </row>
    <row r="1014" spans="16:26" x14ac:dyDescent="0.25">
      <c r="P1014" s="120"/>
      <c r="R1014" s="120"/>
      <c r="T1014" s="120"/>
      <c r="V1014" s="120"/>
      <c r="X1014" s="120"/>
      <c r="Z1014" s="120"/>
    </row>
    <row r="1015" spans="16:26" x14ac:dyDescent="0.25">
      <c r="P1015" s="119"/>
      <c r="R1015" s="119"/>
      <c r="T1015" s="119"/>
      <c r="V1015" s="119"/>
      <c r="X1015" s="119"/>
      <c r="Z1015" s="119"/>
    </row>
    <row r="1016" spans="16:26" x14ac:dyDescent="0.25">
      <c r="P1016" s="119"/>
      <c r="R1016" s="119"/>
      <c r="T1016" s="119"/>
      <c r="V1016" s="119"/>
      <c r="X1016" s="119"/>
      <c r="Z1016" s="119"/>
    </row>
    <row r="1017" spans="16:26" x14ac:dyDescent="0.25">
      <c r="P1017" s="120"/>
      <c r="R1017" s="120"/>
      <c r="T1017" s="120"/>
      <c r="V1017" s="120"/>
      <c r="X1017" s="120"/>
      <c r="Z1017" s="120"/>
    </row>
    <row r="1018" spans="16:26" x14ac:dyDescent="0.25">
      <c r="P1018" s="119"/>
      <c r="R1018" s="119"/>
      <c r="T1018" s="119"/>
      <c r="V1018" s="119"/>
      <c r="X1018" s="119"/>
      <c r="Z1018" s="119"/>
    </row>
    <row r="1019" spans="16:26" x14ac:dyDescent="0.25">
      <c r="P1019" s="120"/>
      <c r="R1019" s="120"/>
      <c r="T1019" s="120"/>
      <c r="V1019" s="120"/>
      <c r="X1019" s="120"/>
      <c r="Z1019" s="120"/>
    </row>
    <row r="1020" spans="16:26" x14ac:dyDescent="0.25">
      <c r="P1020" s="119"/>
      <c r="R1020" s="119"/>
      <c r="T1020" s="119"/>
      <c r="V1020" s="119"/>
      <c r="X1020" s="119"/>
      <c r="Z1020" s="119"/>
    </row>
    <row r="1021" spans="16:26" x14ac:dyDescent="0.25">
      <c r="P1021" s="119"/>
      <c r="R1021" s="119"/>
      <c r="T1021" s="119"/>
      <c r="V1021" s="119"/>
      <c r="X1021" s="119"/>
      <c r="Z1021" s="119"/>
    </row>
    <row r="1022" spans="16:26" x14ac:dyDescent="0.25">
      <c r="P1022" s="119"/>
      <c r="R1022" s="119"/>
      <c r="T1022" s="119"/>
      <c r="V1022" s="119"/>
      <c r="X1022" s="119"/>
      <c r="Z1022" s="119"/>
    </row>
    <row r="1023" spans="16:26" x14ac:dyDescent="0.25">
      <c r="P1023" s="121"/>
      <c r="R1023" s="121"/>
      <c r="T1023" s="121"/>
      <c r="V1023" s="121"/>
      <c r="X1023" s="121"/>
      <c r="Z1023" s="121"/>
    </row>
    <row r="1024" spans="16:26" x14ac:dyDescent="0.25">
      <c r="P1024" s="121"/>
      <c r="R1024" s="121"/>
      <c r="T1024" s="121"/>
      <c r="V1024" s="121"/>
      <c r="X1024" s="121"/>
      <c r="Z1024" s="121"/>
    </row>
    <row r="1025" spans="16:26" x14ac:dyDescent="0.25">
      <c r="P1025" s="121"/>
      <c r="R1025" s="121"/>
      <c r="T1025" s="121"/>
      <c r="V1025" s="121"/>
      <c r="X1025" s="121"/>
      <c r="Z1025" s="121"/>
    </row>
    <row r="1026" spans="16:26" x14ac:dyDescent="0.25">
      <c r="P1026" s="121"/>
      <c r="R1026" s="121"/>
      <c r="T1026" s="121"/>
      <c r="V1026" s="121"/>
      <c r="X1026" s="121"/>
      <c r="Z1026" s="121"/>
    </row>
    <row r="1027" spans="16:26" x14ac:dyDescent="0.25">
      <c r="P1027" s="122"/>
      <c r="R1027" s="122"/>
      <c r="T1027" s="122"/>
      <c r="V1027" s="122"/>
      <c r="X1027" s="122"/>
      <c r="Z1027" s="122"/>
    </row>
    <row r="1028" spans="16:26" x14ac:dyDescent="0.25">
      <c r="P1028" s="118"/>
      <c r="R1028" s="118"/>
      <c r="T1028" s="118"/>
      <c r="V1028" s="118"/>
      <c r="X1028" s="118"/>
      <c r="Z1028" s="118"/>
    </row>
    <row r="1029" spans="16:26" x14ac:dyDescent="0.25">
      <c r="P1029" s="119"/>
      <c r="R1029" s="119"/>
      <c r="T1029" s="119"/>
      <c r="V1029" s="119"/>
      <c r="X1029" s="119"/>
      <c r="Z1029" s="119"/>
    </row>
    <row r="1030" spans="16:26" x14ac:dyDescent="0.25">
      <c r="P1030" s="119"/>
      <c r="R1030" s="119"/>
      <c r="T1030" s="119"/>
      <c r="V1030" s="119"/>
      <c r="X1030" s="119"/>
      <c r="Z1030" s="119"/>
    </row>
    <row r="1031" spans="16:26" x14ac:dyDescent="0.25">
      <c r="P1031" s="120"/>
      <c r="R1031" s="120"/>
      <c r="T1031" s="120"/>
      <c r="V1031" s="120"/>
      <c r="X1031" s="120"/>
      <c r="Z1031" s="120"/>
    </row>
    <row r="1032" spans="16:26" x14ac:dyDescent="0.25">
      <c r="P1032" s="119"/>
      <c r="R1032" s="119"/>
      <c r="T1032" s="119"/>
      <c r="V1032" s="119"/>
      <c r="X1032" s="119"/>
      <c r="Z1032" s="119"/>
    </row>
    <row r="1033" spans="16:26" x14ac:dyDescent="0.25">
      <c r="P1033" s="119"/>
      <c r="R1033" s="119"/>
      <c r="T1033" s="119"/>
      <c r="V1033" s="119"/>
      <c r="X1033" s="119"/>
      <c r="Z1033" s="119"/>
    </row>
    <row r="1034" spans="16:26" x14ac:dyDescent="0.25">
      <c r="P1034" s="120"/>
      <c r="R1034" s="120"/>
      <c r="T1034" s="120"/>
      <c r="V1034" s="120"/>
      <c r="X1034" s="120"/>
      <c r="Z1034" s="120"/>
    </row>
    <row r="1035" spans="16:26" x14ac:dyDescent="0.25">
      <c r="P1035" s="119"/>
      <c r="R1035" s="119"/>
      <c r="T1035" s="119"/>
      <c r="V1035" s="119"/>
      <c r="X1035" s="119"/>
      <c r="Z1035" s="119"/>
    </row>
    <row r="1036" spans="16:26" x14ac:dyDescent="0.25">
      <c r="P1036" s="120"/>
      <c r="R1036" s="120"/>
      <c r="T1036" s="120"/>
      <c r="V1036" s="120"/>
      <c r="X1036" s="120"/>
      <c r="Z1036" s="120"/>
    </row>
    <row r="1037" spans="16:26" x14ac:dyDescent="0.25">
      <c r="P1037" s="119"/>
      <c r="R1037" s="119"/>
      <c r="T1037" s="119"/>
      <c r="V1037" s="119"/>
      <c r="X1037" s="119"/>
      <c r="Z1037" s="119"/>
    </row>
    <row r="1038" spans="16:26" x14ac:dyDescent="0.25">
      <c r="P1038" s="119"/>
      <c r="R1038" s="119"/>
      <c r="T1038" s="119"/>
      <c r="V1038" s="119"/>
      <c r="X1038" s="119"/>
      <c r="Z1038" s="119"/>
    </row>
    <row r="1039" spans="16:26" x14ac:dyDescent="0.25">
      <c r="P1039" s="119"/>
      <c r="R1039" s="119"/>
      <c r="T1039" s="119"/>
      <c r="V1039" s="119"/>
      <c r="X1039" s="119"/>
      <c r="Z1039" s="119"/>
    </row>
    <row r="1040" spans="16:26" x14ac:dyDescent="0.25">
      <c r="P1040" s="121"/>
      <c r="R1040" s="121"/>
      <c r="T1040" s="121"/>
      <c r="V1040" s="121"/>
      <c r="X1040" s="121"/>
      <c r="Z1040" s="121"/>
    </row>
    <row r="1041" spans="16:26" x14ac:dyDescent="0.25">
      <c r="P1041" s="121"/>
      <c r="R1041" s="121"/>
      <c r="T1041" s="121"/>
      <c r="V1041" s="121"/>
      <c r="X1041" s="121"/>
      <c r="Z1041" s="121"/>
    </row>
    <row r="1042" spans="16:26" x14ac:dyDescent="0.25">
      <c r="P1042" s="121"/>
      <c r="R1042" s="121"/>
      <c r="T1042" s="121"/>
      <c r="V1042" s="121"/>
      <c r="X1042" s="121"/>
      <c r="Z1042" s="121"/>
    </row>
    <row r="1043" spans="16:26" x14ac:dyDescent="0.25">
      <c r="P1043" s="121"/>
      <c r="R1043" s="121"/>
      <c r="T1043" s="121"/>
      <c r="V1043" s="121"/>
      <c r="X1043" s="121"/>
      <c r="Z1043" s="121"/>
    </row>
    <row r="1044" spans="16:26" x14ac:dyDescent="0.25">
      <c r="P1044" s="122"/>
      <c r="R1044" s="122"/>
      <c r="T1044" s="122"/>
      <c r="V1044" s="122"/>
      <c r="X1044" s="122"/>
      <c r="Z1044" s="122"/>
    </row>
    <row r="1045" spans="16:26" x14ac:dyDescent="0.25">
      <c r="P1045" s="118"/>
      <c r="R1045" s="118"/>
      <c r="T1045" s="118"/>
      <c r="V1045" s="118"/>
      <c r="X1045" s="118"/>
      <c r="Z1045" s="118"/>
    </row>
    <row r="1046" spans="16:26" x14ac:dyDescent="0.25">
      <c r="P1046" s="119"/>
      <c r="R1046" s="119"/>
      <c r="T1046" s="119"/>
      <c r="V1046" s="119"/>
      <c r="X1046" s="119"/>
      <c r="Z1046" s="119"/>
    </row>
    <row r="1047" spans="16:26" x14ac:dyDescent="0.25">
      <c r="P1047" s="119"/>
      <c r="R1047" s="119"/>
      <c r="T1047" s="119"/>
      <c r="V1047" s="119"/>
      <c r="X1047" s="119"/>
      <c r="Z1047" s="119"/>
    </row>
    <row r="1048" spans="16:26" x14ac:dyDescent="0.25">
      <c r="P1048" s="120"/>
      <c r="R1048" s="120"/>
      <c r="T1048" s="120"/>
      <c r="V1048" s="120"/>
      <c r="X1048" s="120"/>
      <c r="Z1048" s="120"/>
    </row>
    <row r="1049" spans="16:26" x14ac:dyDescent="0.25">
      <c r="P1049" s="119"/>
      <c r="R1049" s="119"/>
      <c r="T1049" s="119"/>
      <c r="V1049" s="119"/>
      <c r="X1049" s="119"/>
      <c r="Z1049" s="119"/>
    </row>
    <row r="1050" spans="16:26" x14ac:dyDescent="0.25">
      <c r="P1050" s="119"/>
      <c r="R1050" s="119"/>
      <c r="T1050" s="119"/>
      <c r="V1050" s="119"/>
      <c r="X1050" s="119"/>
      <c r="Z1050" s="119"/>
    </row>
    <row r="1051" spans="16:26" x14ac:dyDescent="0.25">
      <c r="P1051" s="120"/>
      <c r="R1051" s="120"/>
      <c r="T1051" s="120"/>
      <c r="V1051" s="120"/>
      <c r="X1051" s="120"/>
      <c r="Z1051" s="120"/>
    </row>
    <row r="1052" spans="16:26" x14ac:dyDescent="0.25">
      <c r="P1052" s="119"/>
      <c r="R1052" s="119"/>
      <c r="T1052" s="119"/>
      <c r="V1052" s="119"/>
      <c r="X1052" s="119"/>
      <c r="Z1052" s="119"/>
    </row>
    <row r="1053" spans="16:26" x14ac:dyDescent="0.25">
      <c r="P1053" s="120"/>
      <c r="R1053" s="120"/>
      <c r="T1053" s="120"/>
      <c r="V1053" s="120"/>
      <c r="X1053" s="120"/>
      <c r="Z1053" s="120"/>
    </row>
    <row r="1054" spans="16:26" x14ac:dyDescent="0.25">
      <c r="P1054" s="119"/>
      <c r="R1054" s="119"/>
      <c r="T1054" s="119"/>
      <c r="V1054" s="119"/>
      <c r="X1054" s="119"/>
      <c r="Z1054" s="119"/>
    </row>
    <row r="1055" spans="16:26" x14ac:dyDescent="0.25">
      <c r="P1055" s="119"/>
      <c r="R1055" s="119"/>
      <c r="T1055" s="119"/>
      <c r="V1055" s="119"/>
      <c r="X1055" s="119"/>
      <c r="Z1055" s="119"/>
    </row>
    <row r="1056" spans="16:26" x14ac:dyDescent="0.25">
      <c r="P1056" s="119"/>
      <c r="R1056" s="119"/>
      <c r="T1056" s="119"/>
      <c r="V1056" s="119"/>
      <c r="X1056" s="119"/>
      <c r="Z1056" s="119"/>
    </row>
    <row r="1057" spans="16:26" x14ac:dyDescent="0.25">
      <c r="P1057" s="121"/>
      <c r="R1057" s="121"/>
      <c r="T1057" s="121"/>
      <c r="V1057" s="121"/>
      <c r="X1057" s="121"/>
      <c r="Z1057" s="121"/>
    </row>
    <row r="1058" spans="16:26" x14ac:dyDescent="0.25">
      <c r="P1058" s="121"/>
      <c r="R1058" s="121"/>
      <c r="T1058" s="121"/>
      <c r="V1058" s="121"/>
      <c r="X1058" s="121"/>
      <c r="Z1058" s="121"/>
    </row>
    <row r="1059" spans="16:26" x14ac:dyDescent="0.25">
      <c r="P1059" s="121"/>
      <c r="R1059" s="121"/>
      <c r="T1059" s="121"/>
      <c r="V1059" s="121"/>
      <c r="X1059" s="121"/>
      <c r="Z1059" s="121"/>
    </row>
    <row r="1060" spans="16:26" x14ac:dyDescent="0.25">
      <c r="P1060" s="121"/>
      <c r="R1060" s="121"/>
      <c r="T1060" s="121"/>
      <c r="V1060" s="121"/>
      <c r="X1060" s="121"/>
      <c r="Z1060" s="121"/>
    </row>
    <row r="1061" spans="16:26" x14ac:dyDescent="0.25">
      <c r="P1061" s="122"/>
      <c r="R1061" s="122"/>
      <c r="T1061" s="122"/>
      <c r="V1061" s="122"/>
      <c r="X1061" s="122"/>
      <c r="Z1061" s="122"/>
    </row>
    <row r="1062" spans="16:26" x14ac:dyDescent="0.25">
      <c r="P1062" s="118"/>
      <c r="R1062" s="118"/>
      <c r="T1062" s="118"/>
      <c r="V1062" s="118"/>
      <c r="X1062" s="118"/>
      <c r="Z1062" s="118"/>
    </row>
    <row r="1063" spans="16:26" x14ac:dyDescent="0.25">
      <c r="P1063" s="119"/>
      <c r="R1063" s="119"/>
      <c r="T1063" s="119"/>
      <c r="V1063" s="119"/>
      <c r="X1063" s="119"/>
      <c r="Z1063" s="119"/>
    </row>
    <row r="1064" spans="16:26" x14ac:dyDescent="0.25">
      <c r="P1064" s="119"/>
      <c r="R1064" s="119"/>
      <c r="T1064" s="119"/>
      <c r="V1064" s="119"/>
      <c r="X1064" s="119"/>
      <c r="Z1064" s="119"/>
    </row>
    <row r="1065" spans="16:26" x14ac:dyDescent="0.25">
      <c r="P1065" s="120"/>
      <c r="R1065" s="120"/>
      <c r="T1065" s="120"/>
      <c r="V1065" s="120"/>
      <c r="X1065" s="120"/>
      <c r="Z1065" s="120"/>
    </row>
    <row r="1066" spans="16:26" x14ac:dyDescent="0.25">
      <c r="P1066" s="119"/>
      <c r="R1066" s="119"/>
      <c r="T1066" s="119"/>
      <c r="V1066" s="119"/>
      <c r="X1066" s="119"/>
      <c r="Z1066" s="119"/>
    </row>
    <row r="1067" spans="16:26" x14ac:dyDescent="0.25">
      <c r="P1067" s="119"/>
      <c r="R1067" s="119"/>
      <c r="T1067" s="119"/>
      <c r="V1067" s="119"/>
      <c r="X1067" s="119"/>
      <c r="Z1067" s="119"/>
    </row>
    <row r="1068" spans="16:26" x14ac:dyDescent="0.25">
      <c r="P1068" s="120"/>
      <c r="R1068" s="120"/>
      <c r="T1068" s="120"/>
      <c r="V1068" s="120"/>
      <c r="X1068" s="120"/>
      <c r="Z1068" s="120"/>
    </row>
    <row r="1069" spans="16:26" x14ac:dyDescent="0.25">
      <c r="P1069" s="119"/>
      <c r="R1069" s="119"/>
      <c r="T1069" s="119"/>
      <c r="V1069" s="119"/>
      <c r="X1069" s="119"/>
      <c r="Z1069" s="119"/>
    </row>
    <row r="1070" spans="16:26" x14ac:dyDescent="0.25">
      <c r="P1070" s="120"/>
      <c r="R1070" s="120"/>
      <c r="T1070" s="120"/>
      <c r="V1070" s="120"/>
      <c r="X1070" s="120"/>
      <c r="Z1070" s="120"/>
    </row>
    <row r="1071" spans="16:26" x14ac:dyDescent="0.25">
      <c r="P1071" s="119"/>
      <c r="R1071" s="119"/>
      <c r="T1071" s="119"/>
      <c r="V1071" s="119"/>
      <c r="X1071" s="119"/>
      <c r="Z1071" s="119"/>
    </row>
    <row r="1072" spans="16:26" x14ac:dyDescent="0.25">
      <c r="P1072" s="119"/>
      <c r="R1072" s="119"/>
      <c r="T1072" s="119"/>
      <c r="V1072" s="119"/>
      <c r="X1072" s="119"/>
      <c r="Z1072" s="119"/>
    </row>
    <row r="1073" spans="16:26" x14ac:dyDescent="0.25">
      <c r="P1073" s="119"/>
      <c r="R1073" s="119"/>
      <c r="T1073" s="119"/>
      <c r="V1073" s="119"/>
      <c r="X1073" s="119"/>
      <c r="Z1073" s="119"/>
    </row>
    <row r="1074" spans="16:26" x14ac:dyDescent="0.25">
      <c r="P1074" s="121"/>
      <c r="R1074" s="121"/>
      <c r="T1074" s="121"/>
      <c r="V1074" s="121"/>
      <c r="X1074" s="121"/>
      <c r="Z1074" s="121"/>
    </row>
    <row r="1075" spans="16:26" x14ac:dyDescent="0.25">
      <c r="P1075" s="121"/>
      <c r="R1075" s="121"/>
      <c r="T1075" s="121"/>
      <c r="V1075" s="121"/>
      <c r="X1075" s="121"/>
      <c r="Z1075" s="121"/>
    </row>
    <row r="1076" spans="16:26" x14ac:dyDescent="0.25">
      <c r="P1076" s="121"/>
      <c r="R1076" s="121"/>
      <c r="T1076" s="121"/>
      <c r="V1076" s="121"/>
      <c r="X1076" s="121"/>
      <c r="Z1076" s="121"/>
    </row>
    <row r="1077" spans="16:26" x14ac:dyDescent="0.25">
      <c r="P1077" s="121"/>
      <c r="R1077" s="121"/>
      <c r="T1077" s="121"/>
      <c r="V1077" s="121"/>
      <c r="X1077" s="121"/>
      <c r="Z1077" s="121"/>
    </row>
    <row r="1078" spans="16:26" x14ac:dyDescent="0.25">
      <c r="P1078" s="122"/>
      <c r="R1078" s="122"/>
      <c r="T1078" s="122"/>
      <c r="V1078" s="122"/>
      <c r="X1078" s="122"/>
      <c r="Z1078" s="122"/>
    </row>
    <row r="1079" spans="16:26" x14ac:dyDescent="0.25">
      <c r="P1079" s="118"/>
      <c r="R1079" s="118"/>
      <c r="T1079" s="118"/>
      <c r="V1079" s="118"/>
      <c r="X1079" s="118"/>
      <c r="Z1079" s="118"/>
    </row>
    <row r="1080" spans="16:26" x14ac:dyDescent="0.25">
      <c r="P1080" s="119"/>
      <c r="R1080" s="119"/>
      <c r="T1080" s="119"/>
      <c r="V1080" s="119"/>
      <c r="X1080" s="119"/>
      <c r="Z1080" s="119"/>
    </row>
    <row r="1081" spans="16:26" x14ac:dyDescent="0.25">
      <c r="P1081" s="119"/>
      <c r="R1081" s="119"/>
      <c r="T1081" s="119"/>
      <c r="V1081" s="119"/>
      <c r="X1081" s="119"/>
      <c r="Z1081" s="119"/>
    </row>
    <row r="1082" spans="16:26" x14ac:dyDescent="0.25">
      <c r="P1082" s="120"/>
      <c r="R1082" s="120"/>
      <c r="T1082" s="120"/>
      <c r="V1082" s="120"/>
      <c r="X1082" s="120"/>
      <c r="Z1082" s="120"/>
    </row>
    <row r="1083" spans="16:26" x14ac:dyDescent="0.25">
      <c r="P1083" s="119"/>
      <c r="R1083" s="119"/>
      <c r="T1083" s="119"/>
      <c r="V1083" s="119"/>
      <c r="X1083" s="119"/>
      <c r="Z1083" s="119"/>
    </row>
    <row r="1084" spans="16:26" x14ac:dyDescent="0.25">
      <c r="P1084" s="119"/>
      <c r="R1084" s="119"/>
      <c r="T1084" s="119"/>
      <c r="V1084" s="119"/>
      <c r="X1084" s="119"/>
      <c r="Z1084" s="119"/>
    </row>
    <row r="1085" spans="16:26" x14ac:dyDescent="0.25">
      <c r="P1085" s="120"/>
      <c r="R1085" s="120"/>
      <c r="T1085" s="120"/>
      <c r="V1085" s="120"/>
      <c r="X1085" s="120"/>
      <c r="Z1085" s="120"/>
    </row>
    <row r="1086" spans="16:26" x14ac:dyDescent="0.25">
      <c r="P1086" s="119"/>
      <c r="R1086" s="119"/>
      <c r="T1086" s="119"/>
      <c r="V1086" s="119"/>
      <c r="X1086" s="119"/>
      <c r="Z1086" s="119"/>
    </row>
    <row r="1087" spans="16:26" x14ac:dyDescent="0.25">
      <c r="P1087" s="120"/>
      <c r="R1087" s="120"/>
      <c r="T1087" s="120"/>
      <c r="V1087" s="120"/>
      <c r="X1087" s="120"/>
      <c r="Z1087" s="120"/>
    </row>
    <row r="1088" spans="16:26" x14ac:dyDescent="0.25">
      <c r="P1088" s="119"/>
      <c r="R1088" s="119"/>
      <c r="T1088" s="119"/>
      <c r="V1088" s="119"/>
      <c r="X1088" s="119"/>
      <c r="Z1088" s="119"/>
    </row>
    <row r="1089" spans="16:26" x14ac:dyDescent="0.25">
      <c r="P1089" s="119"/>
      <c r="R1089" s="119"/>
      <c r="T1089" s="119"/>
      <c r="V1089" s="119"/>
      <c r="X1089" s="119"/>
      <c r="Z1089" s="119"/>
    </row>
    <row r="1090" spans="16:26" x14ac:dyDescent="0.25">
      <c r="P1090" s="119"/>
      <c r="R1090" s="119"/>
      <c r="T1090" s="119"/>
      <c r="V1090" s="119"/>
      <c r="X1090" s="119"/>
      <c r="Z1090" s="119"/>
    </row>
    <row r="1091" spans="16:26" x14ac:dyDescent="0.25">
      <c r="P1091" s="121"/>
      <c r="R1091" s="121"/>
      <c r="T1091" s="121"/>
      <c r="V1091" s="121"/>
      <c r="X1091" s="121"/>
      <c r="Z1091" s="121"/>
    </row>
    <row r="1092" spans="16:26" x14ac:dyDescent="0.25">
      <c r="P1092" s="121"/>
      <c r="R1092" s="121"/>
      <c r="T1092" s="121"/>
      <c r="V1092" s="121"/>
      <c r="X1092" s="121"/>
      <c r="Z1092" s="121"/>
    </row>
    <row r="1093" spans="16:26" x14ac:dyDescent="0.25">
      <c r="P1093" s="121"/>
      <c r="R1093" s="121"/>
      <c r="T1093" s="121"/>
      <c r="V1093" s="121"/>
      <c r="X1093" s="121"/>
      <c r="Z1093" s="121"/>
    </row>
    <row r="1094" spans="16:26" x14ac:dyDescent="0.25">
      <c r="P1094" s="121"/>
      <c r="R1094" s="121"/>
      <c r="T1094" s="121"/>
      <c r="V1094" s="121"/>
      <c r="X1094" s="121"/>
      <c r="Z1094" s="121"/>
    </row>
    <row r="1095" spans="16:26" x14ac:dyDescent="0.25">
      <c r="P1095" s="122"/>
      <c r="R1095" s="122"/>
      <c r="T1095" s="122"/>
      <c r="V1095" s="122"/>
      <c r="X1095" s="122"/>
      <c r="Z1095" s="122"/>
    </row>
    <row r="1096" spans="16:26" x14ac:dyDescent="0.25">
      <c r="P1096" s="118"/>
      <c r="R1096" s="118"/>
      <c r="T1096" s="118"/>
      <c r="V1096" s="118"/>
      <c r="X1096" s="118"/>
      <c r="Z1096" s="118"/>
    </row>
    <row r="1097" spans="16:26" x14ac:dyDescent="0.25">
      <c r="P1097" s="119"/>
      <c r="R1097" s="119"/>
      <c r="T1097" s="119"/>
      <c r="V1097" s="119"/>
      <c r="X1097" s="119"/>
      <c r="Z1097" s="119"/>
    </row>
    <row r="1098" spans="16:26" x14ac:dyDescent="0.25">
      <c r="P1098" s="119"/>
      <c r="R1098" s="119"/>
      <c r="T1098" s="119"/>
      <c r="V1098" s="119"/>
      <c r="X1098" s="119"/>
      <c r="Z1098" s="119"/>
    </row>
    <row r="1099" spans="16:26" x14ac:dyDescent="0.25">
      <c r="P1099" s="120"/>
      <c r="R1099" s="120"/>
      <c r="T1099" s="120"/>
      <c r="V1099" s="120"/>
      <c r="X1099" s="120"/>
      <c r="Z1099" s="120"/>
    </row>
    <row r="1100" spans="16:26" x14ac:dyDescent="0.25">
      <c r="P1100" s="119"/>
      <c r="R1100" s="119"/>
      <c r="T1100" s="119"/>
      <c r="V1100" s="119"/>
      <c r="X1100" s="119"/>
      <c r="Z1100" s="119"/>
    </row>
    <row r="1101" spans="16:26" x14ac:dyDescent="0.25">
      <c r="P1101" s="119"/>
      <c r="R1101" s="119"/>
      <c r="T1101" s="119"/>
      <c r="V1101" s="119"/>
      <c r="X1101" s="119"/>
      <c r="Z1101" s="119"/>
    </row>
    <row r="1102" spans="16:26" x14ac:dyDescent="0.25">
      <c r="P1102" s="120"/>
      <c r="R1102" s="120"/>
      <c r="T1102" s="120"/>
      <c r="V1102" s="120"/>
      <c r="X1102" s="120"/>
      <c r="Z1102" s="120"/>
    </row>
    <row r="1103" spans="16:26" x14ac:dyDescent="0.25">
      <c r="P1103" s="119"/>
      <c r="R1103" s="119"/>
      <c r="T1103" s="119"/>
      <c r="V1103" s="119"/>
      <c r="X1103" s="119"/>
      <c r="Z1103" s="119"/>
    </row>
    <row r="1104" spans="16:26" x14ac:dyDescent="0.25">
      <c r="P1104" s="120"/>
      <c r="R1104" s="120"/>
      <c r="T1104" s="120"/>
      <c r="V1104" s="120"/>
      <c r="X1104" s="120"/>
      <c r="Z1104" s="120"/>
    </row>
    <row r="1105" spans="16:26" x14ac:dyDescent="0.25">
      <c r="P1105" s="119"/>
      <c r="R1105" s="119"/>
      <c r="T1105" s="119"/>
      <c r="V1105" s="119"/>
      <c r="X1105" s="119"/>
      <c r="Z1105" s="119"/>
    </row>
    <row r="1106" spans="16:26" x14ac:dyDescent="0.25">
      <c r="P1106" s="119"/>
      <c r="R1106" s="119"/>
      <c r="T1106" s="119"/>
      <c r="V1106" s="119"/>
      <c r="X1106" s="119"/>
      <c r="Z1106" s="119"/>
    </row>
    <row r="1107" spans="16:26" x14ac:dyDescent="0.25">
      <c r="P1107" s="119"/>
      <c r="R1107" s="119"/>
      <c r="T1107" s="119"/>
      <c r="V1107" s="119"/>
      <c r="X1107" s="119"/>
      <c r="Z1107" s="119"/>
    </row>
    <row r="1108" spans="16:26" x14ac:dyDescent="0.25">
      <c r="P1108" s="121"/>
      <c r="R1108" s="121"/>
      <c r="T1108" s="121"/>
      <c r="V1108" s="121"/>
      <c r="X1108" s="121"/>
      <c r="Z1108" s="121"/>
    </row>
    <row r="1109" spans="16:26" x14ac:dyDescent="0.25">
      <c r="P1109" s="121"/>
      <c r="R1109" s="121"/>
      <c r="T1109" s="121"/>
      <c r="V1109" s="121"/>
      <c r="X1109" s="121"/>
      <c r="Z1109" s="121"/>
    </row>
    <row r="1110" spans="16:26" x14ac:dyDescent="0.25">
      <c r="P1110" s="121"/>
      <c r="R1110" s="121"/>
      <c r="T1110" s="121"/>
      <c r="V1110" s="121"/>
      <c r="X1110" s="121"/>
      <c r="Z1110" s="121"/>
    </row>
    <row r="1111" spans="16:26" x14ac:dyDescent="0.25">
      <c r="P1111" s="121"/>
      <c r="R1111" s="121"/>
      <c r="T1111" s="121"/>
      <c r="V1111" s="121"/>
      <c r="X1111" s="121"/>
      <c r="Z1111" s="121"/>
    </row>
    <row r="1112" spans="16:26" x14ac:dyDescent="0.25">
      <c r="P1112" s="122"/>
      <c r="R1112" s="122"/>
      <c r="T1112" s="122"/>
      <c r="V1112" s="122"/>
      <c r="X1112" s="122"/>
      <c r="Z1112" s="122"/>
    </row>
    <row r="1113" spans="16:26" x14ac:dyDescent="0.25">
      <c r="P1113" s="118"/>
      <c r="R1113" s="118"/>
      <c r="T1113" s="118"/>
      <c r="V1113" s="118"/>
      <c r="X1113" s="118"/>
      <c r="Z1113" s="118"/>
    </row>
    <row r="1114" spans="16:26" x14ac:dyDescent="0.25">
      <c r="P1114" s="119"/>
      <c r="R1114" s="119"/>
      <c r="T1114" s="119"/>
      <c r="V1114" s="119"/>
      <c r="X1114" s="119"/>
      <c r="Z1114" s="119"/>
    </row>
    <row r="1115" spans="16:26" x14ac:dyDescent="0.25">
      <c r="P1115" s="119"/>
      <c r="R1115" s="119"/>
      <c r="T1115" s="119"/>
      <c r="V1115" s="119"/>
      <c r="X1115" s="119"/>
      <c r="Z1115" s="119"/>
    </row>
    <row r="1116" spans="16:26" x14ac:dyDescent="0.25">
      <c r="P1116" s="120"/>
      <c r="R1116" s="120"/>
      <c r="T1116" s="120"/>
      <c r="V1116" s="120"/>
      <c r="X1116" s="120"/>
      <c r="Z1116" s="120"/>
    </row>
    <row r="1117" spans="16:26" x14ac:dyDescent="0.25">
      <c r="P1117" s="119"/>
      <c r="R1117" s="119"/>
      <c r="T1117" s="119"/>
      <c r="V1117" s="119"/>
      <c r="X1117" s="119"/>
      <c r="Z1117" s="119"/>
    </row>
    <row r="1118" spans="16:26" x14ac:dyDescent="0.25">
      <c r="P1118" s="119"/>
      <c r="R1118" s="119"/>
      <c r="T1118" s="119"/>
      <c r="V1118" s="119"/>
      <c r="X1118" s="119"/>
      <c r="Z1118" s="119"/>
    </row>
    <row r="1119" spans="16:26" x14ac:dyDescent="0.25">
      <c r="P1119" s="120"/>
      <c r="R1119" s="120"/>
      <c r="T1119" s="120"/>
      <c r="V1119" s="120"/>
      <c r="X1119" s="120"/>
      <c r="Z1119" s="120"/>
    </row>
    <row r="1120" spans="16:26" x14ac:dyDescent="0.25">
      <c r="P1120" s="119"/>
      <c r="R1120" s="119"/>
      <c r="T1120" s="119"/>
      <c r="V1120" s="119"/>
      <c r="X1120" s="119"/>
      <c r="Z1120" s="119"/>
    </row>
    <row r="1121" spans="16:26" x14ac:dyDescent="0.25">
      <c r="P1121" s="120"/>
      <c r="R1121" s="120"/>
      <c r="T1121" s="120"/>
      <c r="V1121" s="120"/>
      <c r="X1121" s="120"/>
      <c r="Z1121" s="120"/>
    </row>
    <row r="1122" spans="16:26" x14ac:dyDescent="0.25">
      <c r="P1122" s="119"/>
      <c r="R1122" s="119"/>
      <c r="T1122" s="119"/>
      <c r="V1122" s="119"/>
      <c r="X1122" s="119"/>
      <c r="Z1122" s="119"/>
    </row>
    <row r="1123" spans="16:26" x14ac:dyDescent="0.25">
      <c r="P1123" s="119"/>
      <c r="R1123" s="119"/>
      <c r="T1123" s="119"/>
      <c r="V1123" s="119"/>
      <c r="X1123" s="119"/>
      <c r="Z1123" s="119"/>
    </row>
    <row r="1124" spans="16:26" x14ac:dyDescent="0.25">
      <c r="P1124" s="119"/>
      <c r="R1124" s="119"/>
      <c r="T1124" s="119"/>
      <c r="V1124" s="119"/>
      <c r="X1124" s="119"/>
      <c r="Z1124" s="119"/>
    </row>
    <row r="1125" spans="16:26" x14ac:dyDescent="0.25">
      <c r="P1125" s="121"/>
      <c r="R1125" s="121"/>
      <c r="T1125" s="121"/>
      <c r="V1125" s="121"/>
      <c r="X1125" s="121"/>
      <c r="Z1125" s="121"/>
    </row>
    <row r="1126" spans="16:26" x14ac:dyDescent="0.25">
      <c r="P1126" s="121"/>
      <c r="R1126" s="121"/>
      <c r="T1126" s="121"/>
      <c r="V1126" s="121"/>
      <c r="X1126" s="121"/>
      <c r="Z1126" s="121"/>
    </row>
    <row r="1127" spans="16:26" x14ac:dyDescent="0.25">
      <c r="P1127" s="121"/>
      <c r="R1127" s="121"/>
      <c r="T1127" s="121"/>
      <c r="V1127" s="121"/>
      <c r="X1127" s="121"/>
      <c r="Z1127" s="121"/>
    </row>
    <row r="1128" spans="16:26" x14ac:dyDescent="0.25">
      <c r="P1128" s="121"/>
      <c r="R1128" s="121"/>
      <c r="T1128" s="121"/>
      <c r="V1128" s="121"/>
      <c r="X1128" s="121"/>
      <c r="Z1128" s="121"/>
    </row>
    <row r="1129" spans="16:26" x14ac:dyDescent="0.25">
      <c r="P1129" s="122"/>
      <c r="R1129" s="122"/>
      <c r="T1129" s="122"/>
      <c r="V1129" s="122"/>
      <c r="X1129" s="122"/>
      <c r="Z1129" s="122"/>
    </row>
    <row r="1130" spans="16:26" x14ac:dyDescent="0.25">
      <c r="P1130" s="118"/>
      <c r="R1130" s="118"/>
      <c r="T1130" s="118"/>
      <c r="V1130" s="118"/>
      <c r="X1130" s="118"/>
      <c r="Z1130" s="118"/>
    </row>
    <row r="1131" spans="16:26" x14ac:dyDescent="0.25">
      <c r="P1131" s="119"/>
      <c r="R1131" s="119"/>
      <c r="T1131" s="119"/>
      <c r="V1131" s="119"/>
      <c r="X1131" s="119"/>
      <c r="Z1131" s="119"/>
    </row>
    <row r="1132" spans="16:26" x14ac:dyDescent="0.25">
      <c r="P1132" s="119"/>
      <c r="R1132" s="119"/>
      <c r="T1132" s="119"/>
      <c r="V1132" s="119"/>
      <c r="X1132" s="119"/>
      <c r="Z1132" s="119"/>
    </row>
    <row r="1133" spans="16:26" x14ac:dyDescent="0.25">
      <c r="P1133" s="120"/>
      <c r="R1133" s="120"/>
      <c r="T1133" s="120"/>
      <c r="V1133" s="120"/>
      <c r="X1133" s="120"/>
      <c r="Z1133" s="120"/>
    </row>
    <row r="1134" spans="16:26" x14ac:dyDescent="0.25">
      <c r="P1134" s="119"/>
      <c r="R1134" s="119"/>
      <c r="T1134" s="119"/>
      <c r="V1134" s="119"/>
      <c r="X1134" s="119"/>
      <c r="Z1134" s="119"/>
    </row>
    <row r="1135" spans="16:26" x14ac:dyDescent="0.25">
      <c r="P1135" s="119"/>
      <c r="R1135" s="119"/>
      <c r="T1135" s="119"/>
      <c r="V1135" s="119"/>
      <c r="X1135" s="119"/>
      <c r="Z1135" s="119"/>
    </row>
    <row r="1136" spans="16:26" x14ac:dyDescent="0.25">
      <c r="P1136" s="120"/>
      <c r="R1136" s="120"/>
      <c r="T1136" s="120"/>
      <c r="V1136" s="120"/>
      <c r="X1136" s="120"/>
      <c r="Z1136" s="120"/>
    </row>
    <row r="1137" spans="16:26" x14ac:dyDescent="0.25">
      <c r="P1137" s="119"/>
      <c r="R1137" s="119"/>
      <c r="T1137" s="119"/>
      <c r="V1137" s="119"/>
      <c r="X1137" s="119"/>
      <c r="Z1137" s="119"/>
    </row>
    <row r="1138" spans="16:26" x14ac:dyDescent="0.25">
      <c r="P1138" s="120"/>
      <c r="R1138" s="120"/>
      <c r="T1138" s="120"/>
      <c r="V1138" s="120"/>
      <c r="X1138" s="120"/>
      <c r="Z1138" s="120"/>
    </row>
    <row r="1139" spans="16:26" x14ac:dyDescent="0.25">
      <c r="P1139" s="119"/>
      <c r="R1139" s="119"/>
      <c r="T1139" s="119"/>
      <c r="V1139" s="119"/>
      <c r="X1139" s="119"/>
      <c r="Z1139" s="119"/>
    </row>
    <row r="1140" spans="16:26" x14ac:dyDescent="0.25">
      <c r="P1140" s="119"/>
      <c r="R1140" s="119"/>
      <c r="T1140" s="119"/>
      <c r="V1140" s="119"/>
      <c r="X1140" s="119"/>
      <c r="Z1140" s="119"/>
    </row>
    <row r="1141" spans="16:26" x14ac:dyDescent="0.25">
      <c r="P1141" s="119"/>
      <c r="R1141" s="119"/>
      <c r="T1141" s="119"/>
      <c r="V1141" s="119"/>
      <c r="X1141" s="119"/>
      <c r="Z1141" s="119"/>
    </row>
    <row r="1142" spans="16:26" x14ac:dyDescent="0.25">
      <c r="P1142" s="121"/>
      <c r="R1142" s="121"/>
      <c r="T1142" s="121"/>
      <c r="V1142" s="121"/>
      <c r="X1142" s="121"/>
      <c r="Z1142" s="121"/>
    </row>
    <row r="1143" spans="16:26" x14ac:dyDescent="0.25">
      <c r="P1143" s="121"/>
      <c r="R1143" s="121"/>
      <c r="T1143" s="121"/>
      <c r="V1143" s="121"/>
      <c r="X1143" s="121"/>
      <c r="Z1143" s="121"/>
    </row>
    <row r="1144" spans="16:26" x14ac:dyDescent="0.25">
      <c r="P1144" s="121"/>
      <c r="R1144" s="121"/>
      <c r="T1144" s="121"/>
      <c r="V1144" s="121"/>
      <c r="X1144" s="121"/>
      <c r="Z1144" s="121"/>
    </row>
    <row r="1145" spans="16:26" x14ac:dyDescent="0.25">
      <c r="P1145" s="121"/>
      <c r="R1145" s="121"/>
      <c r="T1145" s="121"/>
      <c r="V1145" s="121"/>
      <c r="X1145" s="121"/>
      <c r="Z1145" s="121"/>
    </row>
    <row r="1146" spans="16:26" x14ac:dyDescent="0.25">
      <c r="P1146" s="122"/>
      <c r="R1146" s="122"/>
      <c r="T1146" s="122"/>
      <c r="V1146" s="122"/>
      <c r="X1146" s="122"/>
      <c r="Z1146" s="122"/>
    </row>
    <row r="1147" spans="16:26" x14ac:dyDescent="0.25">
      <c r="P1147" s="118"/>
      <c r="R1147" s="118"/>
      <c r="T1147" s="118"/>
      <c r="V1147" s="118"/>
      <c r="X1147" s="118"/>
      <c r="Z1147" s="118"/>
    </row>
    <row r="1148" spans="16:26" x14ac:dyDescent="0.25">
      <c r="P1148" s="119"/>
      <c r="R1148" s="119"/>
      <c r="T1148" s="119"/>
      <c r="V1148" s="119"/>
      <c r="X1148" s="119"/>
      <c r="Z1148" s="119"/>
    </row>
    <row r="1149" spans="16:26" x14ac:dyDescent="0.25">
      <c r="P1149" s="119"/>
      <c r="R1149" s="119"/>
      <c r="T1149" s="119"/>
      <c r="V1149" s="119"/>
      <c r="X1149" s="119"/>
      <c r="Z1149" s="119"/>
    </row>
    <row r="1150" spans="16:26" x14ac:dyDescent="0.25">
      <c r="P1150" s="120"/>
      <c r="R1150" s="120"/>
      <c r="T1150" s="120"/>
      <c r="V1150" s="120"/>
      <c r="X1150" s="120"/>
      <c r="Z1150" s="120"/>
    </row>
    <row r="1151" spans="16:26" x14ac:dyDescent="0.25">
      <c r="P1151" s="119"/>
      <c r="R1151" s="119"/>
      <c r="T1151" s="119"/>
      <c r="V1151" s="119"/>
      <c r="X1151" s="119"/>
      <c r="Z1151" s="119"/>
    </row>
    <row r="1152" spans="16:26" x14ac:dyDescent="0.25">
      <c r="P1152" s="119"/>
      <c r="R1152" s="119"/>
      <c r="T1152" s="119"/>
      <c r="V1152" s="119"/>
      <c r="X1152" s="119"/>
      <c r="Z1152" s="119"/>
    </row>
    <row r="1153" spans="16:26" x14ac:dyDescent="0.25">
      <c r="P1153" s="120"/>
      <c r="R1153" s="120"/>
      <c r="T1153" s="120"/>
      <c r="V1153" s="120"/>
      <c r="X1153" s="120"/>
      <c r="Z1153" s="120"/>
    </row>
    <row r="1154" spans="16:26" x14ac:dyDescent="0.25">
      <c r="P1154" s="119"/>
      <c r="R1154" s="119"/>
      <c r="T1154" s="119"/>
      <c r="V1154" s="119"/>
      <c r="X1154" s="119"/>
      <c r="Z1154" s="119"/>
    </row>
    <row r="1155" spans="16:26" x14ac:dyDescent="0.25">
      <c r="P1155" s="120"/>
      <c r="R1155" s="120"/>
      <c r="T1155" s="120"/>
      <c r="V1155" s="120"/>
      <c r="X1155" s="120"/>
      <c r="Z1155" s="120"/>
    </row>
    <row r="1156" spans="16:26" x14ac:dyDescent="0.25">
      <c r="P1156" s="119"/>
      <c r="R1156" s="119"/>
      <c r="T1156" s="119"/>
      <c r="V1156" s="119"/>
      <c r="X1156" s="119"/>
      <c r="Z1156" s="119"/>
    </row>
    <row r="1157" spans="16:26" x14ac:dyDescent="0.25">
      <c r="P1157" s="119"/>
      <c r="R1157" s="119"/>
      <c r="T1157" s="119"/>
      <c r="V1157" s="119"/>
      <c r="X1157" s="119"/>
      <c r="Z1157" s="119"/>
    </row>
    <row r="1158" spans="16:26" x14ac:dyDescent="0.25">
      <c r="P1158" s="119"/>
      <c r="R1158" s="119"/>
      <c r="T1158" s="119"/>
      <c r="V1158" s="119"/>
      <c r="X1158" s="119"/>
      <c r="Z1158" s="119"/>
    </row>
    <row r="1159" spans="16:26" x14ac:dyDescent="0.25">
      <c r="P1159" s="121"/>
      <c r="R1159" s="121"/>
      <c r="T1159" s="121"/>
      <c r="V1159" s="121"/>
      <c r="X1159" s="121"/>
      <c r="Z1159" s="121"/>
    </row>
    <row r="1160" spans="16:26" x14ac:dyDescent="0.25">
      <c r="P1160" s="121"/>
      <c r="R1160" s="121"/>
      <c r="T1160" s="121"/>
      <c r="V1160" s="121"/>
      <c r="X1160" s="121"/>
      <c r="Z1160" s="121"/>
    </row>
    <row r="1161" spans="16:26" x14ac:dyDescent="0.25">
      <c r="P1161" s="121"/>
      <c r="R1161" s="121"/>
      <c r="T1161" s="121"/>
      <c r="V1161" s="121"/>
      <c r="X1161" s="121"/>
      <c r="Z1161" s="121"/>
    </row>
    <row r="1162" spans="16:26" x14ac:dyDescent="0.25">
      <c r="P1162" s="121"/>
      <c r="R1162" s="121"/>
      <c r="T1162" s="121"/>
      <c r="V1162" s="121"/>
      <c r="X1162" s="121"/>
      <c r="Z1162" s="121"/>
    </row>
    <row r="1163" spans="16:26" x14ac:dyDescent="0.25">
      <c r="P1163" s="122"/>
      <c r="R1163" s="122"/>
      <c r="T1163" s="122"/>
      <c r="V1163" s="122"/>
      <c r="X1163" s="122"/>
      <c r="Z1163" s="122"/>
    </row>
    <row r="1164" spans="16:26" x14ac:dyDescent="0.25">
      <c r="P1164" s="118"/>
      <c r="R1164" s="118"/>
      <c r="T1164" s="118"/>
      <c r="V1164" s="118"/>
      <c r="X1164" s="118"/>
      <c r="Z1164" s="118"/>
    </row>
    <row r="1165" spans="16:26" x14ac:dyDescent="0.25">
      <c r="P1165" s="119"/>
      <c r="R1165" s="119"/>
      <c r="T1165" s="119"/>
      <c r="V1165" s="119"/>
      <c r="X1165" s="119"/>
      <c r="Z1165" s="119"/>
    </row>
    <row r="1166" spans="16:26" x14ac:dyDescent="0.25">
      <c r="P1166" s="119"/>
      <c r="R1166" s="119"/>
      <c r="T1166" s="119"/>
      <c r="V1166" s="119"/>
      <c r="X1166" s="119"/>
      <c r="Z1166" s="119"/>
    </row>
    <row r="1167" spans="16:26" x14ac:dyDescent="0.25">
      <c r="P1167" s="120"/>
      <c r="R1167" s="120"/>
      <c r="T1167" s="120"/>
      <c r="V1167" s="120"/>
      <c r="X1167" s="120"/>
      <c r="Z1167" s="120"/>
    </row>
    <row r="1168" spans="16:26" x14ac:dyDescent="0.25">
      <c r="P1168" s="119"/>
      <c r="R1168" s="119"/>
      <c r="T1168" s="119"/>
      <c r="V1168" s="119"/>
      <c r="X1168" s="119"/>
      <c r="Z1168" s="119"/>
    </row>
    <row r="1169" spans="16:26" x14ac:dyDescent="0.25">
      <c r="P1169" s="119"/>
      <c r="R1169" s="119"/>
      <c r="T1169" s="119"/>
      <c r="V1169" s="119"/>
      <c r="X1169" s="119"/>
      <c r="Z1169" s="119"/>
    </row>
    <row r="1170" spans="16:26" x14ac:dyDescent="0.25">
      <c r="P1170" s="120"/>
      <c r="R1170" s="120"/>
      <c r="T1170" s="120"/>
      <c r="V1170" s="120"/>
      <c r="X1170" s="120"/>
      <c r="Z1170" s="120"/>
    </row>
    <row r="1171" spans="16:26" x14ac:dyDescent="0.25">
      <c r="P1171" s="119"/>
      <c r="R1171" s="119"/>
      <c r="T1171" s="119"/>
      <c r="V1171" s="119"/>
      <c r="X1171" s="119"/>
      <c r="Z1171" s="119"/>
    </row>
    <row r="1172" spans="16:26" x14ac:dyDescent="0.25">
      <c r="P1172" s="120"/>
      <c r="R1172" s="120"/>
      <c r="T1172" s="120"/>
      <c r="V1172" s="120"/>
      <c r="X1172" s="120"/>
      <c r="Z1172" s="120"/>
    </row>
    <row r="1173" spans="16:26" x14ac:dyDescent="0.25">
      <c r="P1173" s="119"/>
      <c r="R1173" s="119"/>
      <c r="T1173" s="119"/>
      <c r="V1173" s="119"/>
      <c r="X1173" s="119"/>
      <c r="Z1173" s="119"/>
    </row>
    <row r="1174" spans="16:26" x14ac:dyDescent="0.25">
      <c r="P1174" s="119"/>
      <c r="R1174" s="119"/>
      <c r="T1174" s="119"/>
      <c r="V1174" s="119"/>
      <c r="X1174" s="119"/>
      <c r="Z1174" s="119"/>
    </row>
    <row r="1175" spans="16:26" x14ac:dyDescent="0.25">
      <c r="P1175" s="119"/>
      <c r="R1175" s="119"/>
      <c r="T1175" s="119"/>
      <c r="V1175" s="119"/>
      <c r="X1175" s="119"/>
      <c r="Z1175" s="119"/>
    </row>
    <row r="1176" spans="16:26" x14ac:dyDescent="0.25">
      <c r="P1176" s="121"/>
      <c r="R1176" s="121"/>
      <c r="T1176" s="121"/>
      <c r="V1176" s="121"/>
      <c r="X1176" s="121"/>
      <c r="Z1176" s="121"/>
    </row>
    <row r="1177" spans="16:26" x14ac:dyDescent="0.25">
      <c r="P1177" s="121"/>
      <c r="R1177" s="121"/>
      <c r="T1177" s="121"/>
      <c r="V1177" s="121"/>
      <c r="X1177" s="121"/>
      <c r="Z1177" s="121"/>
    </row>
    <row r="1178" spans="16:26" x14ac:dyDescent="0.25">
      <c r="P1178" s="121"/>
      <c r="R1178" s="121"/>
      <c r="T1178" s="121"/>
      <c r="V1178" s="121"/>
      <c r="X1178" s="121"/>
      <c r="Z1178" s="121"/>
    </row>
    <row r="1179" spans="16:26" x14ac:dyDescent="0.25">
      <c r="P1179" s="121"/>
      <c r="R1179" s="121"/>
      <c r="T1179" s="121"/>
      <c r="V1179" s="121"/>
      <c r="X1179" s="121"/>
      <c r="Z1179" s="121"/>
    </row>
    <row r="1180" spans="16:26" x14ac:dyDescent="0.25">
      <c r="P1180" s="122"/>
      <c r="R1180" s="122"/>
      <c r="T1180" s="122"/>
      <c r="V1180" s="122"/>
      <c r="X1180" s="122"/>
      <c r="Z1180" s="122"/>
    </row>
    <row r="1181" spans="16:26" x14ac:dyDescent="0.25">
      <c r="P1181" s="118"/>
      <c r="R1181" s="118"/>
      <c r="T1181" s="118"/>
      <c r="V1181" s="118"/>
      <c r="X1181" s="118"/>
      <c r="Z1181" s="118"/>
    </row>
    <row r="1182" spans="16:26" x14ac:dyDescent="0.25">
      <c r="P1182" s="119"/>
      <c r="R1182" s="119"/>
      <c r="T1182" s="119"/>
      <c r="V1182" s="119"/>
      <c r="X1182" s="119"/>
      <c r="Z1182" s="119"/>
    </row>
    <row r="1183" spans="16:26" x14ac:dyDescent="0.25">
      <c r="P1183" s="119"/>
      <c r="R1183" s="119"/>
      <c r="T1183" s="119"/>
      <c r="V1183" s="119"/>
      <c r="X1183" s="119"/>
      <c r="Z1183" s="119"/>
    </row>
    <row r="1184" spans="16:26" x14ac:dyDescent="0.25">
      <c r="P1184" s="120"/>
      <c r="R1184" s="120"/>
      <c r="T1184" s="120"/>
      <c r="V1184" s="120"/>
      <c r="X1184" s="120"/>
      <c r="Z1184" s="120"/>
    </row>
    <row r="1185" spans="16:26" x14ac:dyDescent="0.25">
      <c r="P1185" s="119"/>
      <c r="R1185" s="119"/>
      <c r="T1185" s="119"/>
      <c r="V1185" s="119"/>
      <c r="X1185" s="119"/>
      <c r="Z1185" s="119"/>
    </row>
    <row r="1186" spans="16:26" x14ac:dyDescent="0.25">
      <c r="P1186" s="119"/>
      <c r="R1186" s="119"/>
      <c r="T1186" s="119"/>
      <c r="V1186" s="119"/>
      <c r="X1186" s="119"/>
      <c r="Z1186" s="119"/>
    </row>
    <row r="1187" spans="16:26" x14ac:dyDescent="0.25">
      <c r="P1187" s="120"/>
      <c r="R1187" s="120"/>
      <c r="T1187" s="120"/>
      <c r="V1187" s="120"/>
      <c r="X1187" s="120"/>
      <c r="Z1187" s="120"/>
    </row>
    <row r="1188" spans="16:26" x14ac:dyDescent="0.25">
      <c r="P1188" s="119"/>
      <c r="R1188" s="119"/>
      <c r="T1188" s="119"/>
      <c r="V1188" s="119"/>
      <c r="X1188" s="119"/>
      <c r="Z1188" s="119"/>
    </row>
    <row r="1189" spans="16:26" x14ac:dyDescent="0.25">
      <c r="P1189" s="120"/>
      <c r="R1189" s="120"/>
      <c r="T1189" s="120"/>
      <c r="V1189" s="120"/>
      <c r="X1189" s="120"/>
      <c r="Z1189" s="120"/>
    </row>
    <row r="1190" spans="16:26" x14ac:dyDescent="0.25">
      <c r="P1190" s="119"/>
      <c r="R1190" s="119"/>
      <c r="T1190" s="119"/>
      <c r="V1190" s="119"/>
      <c r="X1190" s="119"/>
      <c r="Z1190" s="119"/>
    </row>
    <row r="1191" spans="16:26" x14ac:dyDescent="0.25">
      <c r="P1191" s="119"/>
      <c r="R1191" s="119"/>
      <c r="T1191" s="119"/>
      <c r="V1191" s="119"/>
      <c r="X1191" s="119"/>
      <c r="Z1191" s="119"/>
    </row>
    <row r="1192" spans="16:26" x14ac:dyDescent="0.25">
      <c r="P1192" s="119"/>
      <c r="R1192" s="119"/>
      <c r="T1192" s="119"/>
      <c r="V1192" s="119"/>
      <c r="X1192" s="119"/>
      <c r="Z1192" s="119"/>
    </row>
    <row r="1193" spans="16:26" x14ac:dyDescent="0.25">
      <c r="P1193" s="121"/>
      <c r="R1193" s="121"/>
      <c r="T1193" s="121"/>
      <c r="V1193" s="121"/>
      <c r="X1193" s="121"/>
      <c r="Z1193" s="121"/>
    </row>
    <row r="1194" spans="16:26" x14ac:dyDescent="0.25">
      <c r="P1194" s="121"/>
      <c r="R1194" s="121"/>
      <c r="T1194" s="121"/>
      <c r="V1194" s="121"/>
      <c r="X1194" s="121"/>
      <c r="Z1194" s="121"/>
    </row>
    <row r="1195" spans="16:26" x14ac:dyDescent="0.25">
      <c r="P1195" s="121"/>
      <c r="R1195" s="121"/>
      <c r="T1195" s="121"/>
      <c r="V1195" s="121"/>
      <c r="X1195" s="121"/>
      <c r="Z1195" s="121"/>
    </row>
    <row r="1196" spans="16:26" x14ac:dyDescent="0.25">
      <c r="P1196" s="121"/>
      <c r="R1196" s="121"/>
      <c r="T1196" s="121"/>
      <c r="V1196" s="121"/>
      <c r="X1196" s="121"/>
      <c r="Z1196" s="121"/>
    </row>
    <row r="1197" spans="16:26" x14ac:dyDescent="0.25">
      <c r="P1197" s="122"/>
      <c r="R1197" s="122"/>
      <c r="T1197" s="122"/>
      <c r="V1197" s="122"/>
      <c r="X1197" s="122"/>
      <c r="Z1197" s="122"/>
    </row>
    <row r="1198" spans="16:26" x14ac:dyDescent="0.25">
      <c r="P1198" s="118"/>
      <c r="R1198" s="118"/>
      <c r="T1198" s="118"/>
      <c r="V1198" s="118"/>
      <c r="X1198" s="118"/>
      <c r="Z1198" s="118"/>
    </row>
    <row r="1199" spans="16:26" x14ac:dyDescent="0.25">
      <c r="P1199" s="119"/>
      <c r="R1199" s="119"/>
      <c r="T1199" s="119"/>
      <c r="V1199" s="119"/>
      <c r="X1199" s="119"/>
      <c r="Z1199" s="119"/>
    </row>
    <row r="1200" spans="16:26" x14ac:dyDescent="0.25">
      <c r="P1200" s="119"/>
      <c r="R1200" s="119"/>
      <c r="T1200" s="119"/>
      <c r="V1200" s="119"/>
      <c r="X1200" s="119"/>
      <c r="Z1200" s="119"/>
    </row>
    <row r="1201" spans="16:26" x14ac:dyDescent="0.25">
      <c r="P1201" s="120"/>
      <c r="R1201" s="120"/>
      <c r="T1201" s="120"/>
      <c r="V1201" s="120"/>
      <c r="X1201" s="120"/>
      <c r="Z1201" s="120"/>
    </row>
    <row r="1202" spans="16:26" x14ac:dyDescent="0.25">
      <c r="P1202" s="119"/>
      <c r="R1202" s="119"/>
      <c r="T1202" s="119"/>
      <c r="V1202" s="119"/>
      <c r="X1202" s="119"/>
      <c r="Z1202" s="119"/>
    </row>
    <row r="1203" spans="16:26" x14ac:dyDescent="0.25">
      <c r="P1203" s="119"/>
      <c r="R1203" s="119"/>
      <c r="T1203" s="119"/>
      <c r="V1203" s="119"/>
      <c r="X1203" s="119"/>
      <c r="Z1203" s="119"/>
    </row>
    <row r="1204" spans="16:26" x14ac:dyDescent="0.25">
      <c r="P1204" s="120"/>
      <c r="R1204" s="120"/>
      <c r="T1204" s="120"/>
      <c r="V1204" s="120"/>
      <c r="X1204" s="120"/>
      <c r="Z1204" s="120"/>
    </row>
    <row r="1205" spans="16:26" x14ac:dyDescent="0.25">
      <c r="P1205" s="119"/>
      <c r="R1205" s="119"/>
      <c r="T1205" s="119"/>
      <c r="V1205" s="119"/>
      <c r="X1205" s="119"/>
      <c r="Z1205" s="119"/>
    </row>
    <row r="1206" spans="16:26" x14ac:dyDescent="0.25">
      <c r="P1206" s="120"/>
      <c r="R1206" s="120"/>
      <c r="T1206" s="120"/>
      <c r="V1206" s="120"/>
      <c r="X1206" s="120"/>
      <c r="Z1206" s="120"/>
    </row>
    <row r="1207" spans="16:26" x14ac:dyDescent="0.25">
      <c r="P1207" s="119"/>
      <c r="R1207" s="119"/>
      <c r="T1207" s="119"/>
      <c r="V1207" s="119"/>
      <c r="X1207" s="119"/>
      <c r="Z1207" s="119"/>
    </row>
    <row r="1208" spans="16:26" x14ac:dyDescent="0.25">
      <c r="P1208" s="119"/>
      <c r="R1208" s="119"/>
      <c r="T1208" s="119"/>
      <c r="V1208" s="119"/>
      <c r="X1208" s="119"/>
      <c r="Z1208" s="119"/>
    </row>
    <row r="1209" spans="16:26" x14ac:dyDescent="0.25">
      <c r="P1209" s="119"/>
      <c r="R1209" s="119"/>
      <c r="T1209" s="119"/>
      <c r="V1209" s="119"/>
      <c r="X1209" s="119"/>
      <c r="Z1209" s="119"/>
    </row>
    <row r="1210" spans="16:26" x14ac:dyDescent="0.25">
      <c r="P1210" s="121"/>
      <c r="R1210" s="121"/>
      <c r="T1210" s="121"/>
      <c r="V1210" s="121"/>
      <c r="X1210" s="121"/>
      <c r="Z1210" s="121"/>
    </row>
    <row r="1211" spans="16:26" x14ac:dyDescent="0.25">
      <c r="P1211" s="121"/>
      <c r="R1211" s="121"/>
      <c r="T1211" s="121"/>
      <c r="V1211" s="121"/>
      <c r="X1211" s="121"/>
      <c r="Z1211" s="121"/>
    </row>
    <row r="1212" spans="16:26" x14ac:dyDescent="0.25">
      <c r="P1212" s="121"/>
      <c r="R1212" s="121"/>
      <c r="T1212" s="121"/>
      <c r="V1212" s="121"/>
      <c r="X1212" s="121"/>
      <c r="Z1212" s="121"/>
    </row>
    <row r="1213" spans="16:26" x14ac:dyDescent="0.25">
      <c r="P1213" s="121"/>
      <c r="R1213" s="121"/>
      <c r="T1213" s="121"/>
      <c r="V1213" s="121"/>
      <c r="X1213" s="121"/>
      <c r="Z1213" s="121"/>
    </row>
    <row r="1214" spans="16:26" x14ac:dyDescent="0.25">
      <c r="P1214" s="122"/>
      <c r="R1214" s="122"/>
      <c r="T1214" s="122"/>
      <c r="V1214" s="122"/>
      <c r="X1214" s="122"/>
      <c r="Z1214" s="122"/>
    </row>
    <row r="1215" spans="16:26" x14ac:dyDescent="0.25">
      <c r="P1215" s="118"/>
      <c r="R1215" s="118"/>
      <c r="T1215" s="118"/>
      <c r="V1215" s="118"/>
      <c r="X1215" s="118"/>
      <c r="Z1215" s="118"/>
    </row>
    <row r="1216" spans="16:26" x14ac:dyDescent="0.25">
      <c r="P1216" s="119"/>
      <c r="R1216" s="119"/>
      <c r="T1216" s="119"/>
      <c r="V1216" s="119"/>
      <c r="X1216" s="119"/>
      <c r="Z1216" s="119"/>
    </row>
    <row r="1217" spans="16:26" x14ac:dyDescent="0.25">
      <c r="P1217" s="119"/>
      <c r="R1217" s="119"/>
      <c r="T1217" s="119"/>
      <c r="V1217" s="119"/>
      <c r="X1217" s="119"/>
      <c r="Z1217" s="119"/>
    </row>
    <row r="1218" spans="16:26" x14ac:dyDescent="0.25">
      <c r="P1218" s="120"/>
      <c r="R1218" s="120"/>
      <c r="T1218" s="120"/>
      <c r="V1218" s="120"/>
      <c r="X1218" s="120"/>
      <c r="Z1218" s="120"/>
    </row>
    <row r="1219" spans="16:26" x14ac:dyDescent="0.25">
      <c r="P1219" s="119"/>
      <c r="R1219" s="119"/>
      <c r="T1219" s="119"/>
      <c r="V1219" s="119"/>
      <c r="X1219" s="119"/>
      <c r="Z1219" s="119"/>
    </row>
    <row r="1220" spans="16:26" x14ac:dyDescent="0.25">
      <c r="P1220" s="119"/>
      <c r="R1220" s="119"/>
      <c r="T1220" s="119"/>
      <c r="V1220" s="119"/>
      <c r="X1220" s="119"/>
      <c r="Z1220" s="119"/>
    </row>
    <row r="1221" spans="16:26" x14ac:dyDescent="0.25">
      <c r="P1221" s="120"/>
      <c r="R1221" s="120"/>
      <c r="T1221" s="120"/>
      <c r="V1221" s="120"/>
      <c r="X1221" s="120"/>
      <c r="Z1221" s="120"/>
    </row>
    <row r="1222" spans="16:26" x14ac:dyDescent="0.25">
      <c r="P1222" s="119"/>
      <c r="R1222" s="119"/>
      <c r="T1222" s="119"/>
      <c r="V1222" s="119"/>
      <c r="X1222" s="119"/>
      <c r="Z1222" s="119"/>
    </row>
    <row r="1223" spans="16:26" x14ac:dyDescent="0.25">
      <c r="P1223" s="120"/>
      <c r="R1223" s="120"/>
      <c r="T1223" s="120"/>
      <c r="V1223" s="120"/>
      <c r="X1223" s="120"/>
      <c r="Z1223" s="120"/>
    </row>
    <row r="1224" spans="16:26" x14ac:dyDescent="0.25">
      <c r="P1224" s="119"/>
      <c r="R1224" s="119"/>
      <c r="T1224" s="119"/>
      <c r="V1224" s="119"/>
      <c r="X1224" s="119"/>
      <c r="Z1224" s="119"/>
    </row>
    <row r="1225" spans="16:26" x14ac:dyDescent="0.25">
      <c r="P1225" s="119"/>
      <c r="R1225" s="119"/>
      <c r="T1225" s="119"/>
      <c r="V1225" s="119"/>
      <c r="X1225" s="119"/>
      <c r="Z1225" s="119"/>
    </row>
    <row r="1226" spans="16:26" x14ac:dyDescent="0.25">
      <c r="P1226" s="119"/>
      <c r="R1226" s="119"/>
      <c r="T1226" s="119"/>
      <c r="V1226" s="119"/>
      <c r="X1226" s="119"/>
      <c r="Z1226" s="119"/>
    </row>
    <row r="1227" spans="16:26" x14ac:dyDescent="0.25">
      <c r="P1227" s="121"/>
      <c r="R1227" s="121"/>
      <c r="T1227" s="121"/>
      <c r="V1227" s="121"/>
      <c r="X1227" s="121"/>
      <c r="Z1227" s="121"/>
    </row>
    <row r="1228" spans="16:26" x14ac:dyDescent="0.25">
      <c r="P1228" s="121"/>
      <c r="R1228" s="121"/>
      <c r="T1228" s="121"/>
      <c r="V1228" s="121"/>
      <c r="X1228" s="121"/>
      <c r="Z1228" s="121"/>
    </row>
    <row r="1229" spans="16:26" x14ac:dyDescent="0.25">
      <c r="P1229" s="121"/>
      <c r="R1229" s="121"/>
      <c r="T1229" s="121"/>
      <c r="V1229" s="121"/>
      <c r="X1229" s="121"/>
      <c r="Z1229" s="121"/>
    </row>
    <row r="1230" spans="16:26" x14ac:dyDescent="0.25">
      <c r="P1230" s="121"/>
      <c r="R1230" s="121"/>
      <c r="T1230" s="121"/>
      <c r="V1230" s="121"/>
      <c r="X1230" s="121"/>
      <c r="Z1230" s="121"/>
    </row>
    <row r="1231" spans="16:26" x14ac:dyDescent="0.25">
      <c r="P1231" s="122"/>
      <c r="R1231" s="122"/>
      <c r="T1231" s="122"/>
      <c r="V1231" s="122"/>
      <c r="X1231" s="122"/>
      <c r="Z1231" s="122"/>
    </row>
    <row r="1232" spans="16:26" x14ac:dyDescent="0.25">
      <c r="P1232" s="118"/>
      <c r="R1232" s="118"/>
      <c r="T1232" s="118"/>
      <c r="V1232" s="118"/>
      <c r="X1232" s="118"/>
      <c r="Z1232" s="118"/>
    </row>
    <row r="1233" spans="16:26" x14ac:dyDescent="0.25">
      <c r="P1233" s="119"/>
      <c r="R1233" s="119"/>
      <c r="T1233" s="119"/>
      <c r="V1233" s="119"/>
      <c r="X1233" s="119"/>
      <c r="Z1233" s="119"/>
    </row>
    <row r="1234" spans="16:26" x14ac:dyDescent="0.25">
      <c r="P1234" s="119"/>
      <c r="R1234" s="119"/>
      <c r="T1234" s="119"/>
      <c r="V1234" s="119"/>
      <c r="X1234" s="119"/>
      <c r="Z1234" s="119"/>
    </row>
    <row r="1235" spans="16:26" x14ac:dyDescent="0.25">
      <c r="P1235" s="120"/>
      <c r="R1235" s="120"/>
      <c r="T1235" s="120"/>
      <c r="V1235" s="120"/>
      <c r="X1235" s="120"/>
      <c r="Z1235" s="120"/>
    </row>
    <row r="1236" spans="16:26" x14ac:dyDescent="0.25">
      <c r="P1236" s="119"/>
      <c r="R1236" s="119"/>
      <c r="T1236" s="119"/>
      <c r="V1236" s="119"/>
      <c r="X1236" s="119"/>
      <c r="Z1236" s="119"/>
    </row>
    <row r="1237" spans="16:26" x14ac:dyDescent="0.25">
      <c r="P1237" s="119"/>
      <c r="R1237" s="119"/>
      <c r="T1237" s="119"/>
      <c r="V1237" s="119"/>
      <c r="X1237" s="119"/>
      <c r="Z1237" s="119"/>
    </row>
    <row r="1238" spans="16:26" x14ac:dyDescent="0.25">
      <c r="P1238" s="120"/>
      <c r="R1238" s="120"/>
      <c r="T1238" s="120"/>
      <c r="V1238" s="120"/>
      <c r="X1238" s="120"/>
      <c r="Z1238" s="120"/>
    </row>
    <row r="1239" spans="16:26" x14ac:dyDescent="0.25">
      <c r="P1239" s="119"/>
      <c r="R1239" s="119"/>
      <c r="T1239" s="119"/>
      <c r="V1239" s="119"/>
      <c r="X1239" s="119"/>
      <c r="Z1239" s="119"/>
    </row>
    <row r="1240" spans="16:26" x14ac:dyDescent="0.25">
      <c r="P1240" s="120"/>
      <c r="R1240" s="120"/>
      <c r="T1240" s="120"/>
      <c r="V1240" s="120"/>
      <c r="X1240" s="120"/>
      <c r="Z1240" s="120"/>
    </row>
    <row r="1241" spans="16:26" x14ac:dyDescent="0.25">
      <c r="P1241" s="119"/>
      <c r="R1241" s="119"/>
      <c r="T1241" s="119"/>
      <c r="V1241" s="119"/>
      <c r="X1241" s="119"/>
      <c r="Z1241" s="119"/>
    </row>
    <row r="1242" spans="16:26" x14ac:dyDescent="0.25">
      <c r="P1242" s="119"/>
      <c r="R1242" s="119"/>
      <c r="T1242" s="119"/>
      <c r="V1242" s="119"/>
      <c r="X1242" s="119"/>
      <c r="Z1242" s="119"/>
    </row>
    <row r="1243" spans="16:26" x14ac:dyDescent="0.25">
      <c r="P1243" s="119"/>
      <c r="R1243" s="119"/>
      <c r="T1243" s="119"/>
      <c r="V1243" s="119"/>
      <c r="X1243" s="119"/>
      <c r="Z1243" s="119"/>
    </row>
    <row r="1244" spans="16:26" x14ac:dyDescent="0.25">
      <c r="P1244" s="121"/>
      <c r="R1244" s="121"/>
      <c r="T1244" s="121"/>
      <c r="V1244" s="121"/>
      <c r="X1244" s="121"/>
      <c r="Z1244" s="121"/>
    </row>
    <row r="1245" spans="16:26" x14ac:dyDescent="0.25">
      <c r="P1245" s="121"/>
      <c r="R1245" s="121"/>
      <c r="T1245" s="121"/>
      <c r="V1245" s="121"/>
      <c r="X1245" s="121"/>
      <c r="Z1245" s="121"/>
    </row>
    <row r="1246" spans="16:26" x14ac:dyDescent="0.25">
      <c r="P1246" s="121"/>
      <c r="R1246" s="121"/>
      <c r="T1246" s="121"/>
      <c r="V1246" s="121"/>
      <c r="X1246" s="121"/>
      <c r="Z1246" s="121"/>
    </row>
    <row r="1247" spans="16:26" x14ac:dyDescent="0.25">
      <c r="P1247" s="121"/>
      <c r="R1247" s="121"/>
      <c r="T1247" s="121"/>
      <c r="V1247" s="121"/>
      <c r="X1247" s="121"/>
      <c r="Z1247" s="121"/>
    </row>
    <row r="1248" spans="16:26" x14ac:dyDescent="0.25">
      <c r="P1248" s="122"/>
      <c r="R1248" s="122"/>
      <c r="T1248" s="122"/>
      <c r="V1248" s="122"/>
      <c r="X1248" s="122"/>
      <c r="Z1248" s="122"/>
    </row>
    <row r="1249" spans="16:26" x14ac:dyDescent="0.25">
      <c r="P1249" s="118"/>
      <c r="R1249" s="118"/>
      <c r="T1249" s="118"/>
      <c r="V1249" s="118"/>
      <c r="X1249" s="118"/>
      <c r="Z1249" s="118"/>
    </row>
    <row r="1250" spans="16:26" x14ac:dyDescent="0.25">
      <c r="P1250" s="119"/>
      <c r="R1250" s="119"/>
      <c r="T1250" s="119"/>
      <c r="V1250" s="119"/>
      <c r="X1250" s="119"/>
      <c r="Z1250" s="119"/>
    </row>
    <row r="1251" spans="16:26" x14ac:dyDescent="0.25">
      <c r="P1251" s="119"/>
      <c r="R1251" s="119"/>
      <c r="T1251" s="119"/>
      <c r="V1251" s="119"/>
      <c r="X1251" s="119"/>
      <c r="Z1251" s="119"/>
    </row>
    <row r="1252" spans="16:26" x14ac:dyDescent="0.25">
      <c r="P1252" s="120"/>
      <c r="R1252" s="120"/>
      <c r="T1252" s="120"/>
      <c r="V1252" s="120"/>
      <c r="X1252" s="120"/>
      <c r="Z1252" s="120"/>
    </row>
    <row r="1253" spans="16:26" x14ac:dyDescent="0.25">
      <c r="P1253" s="119"/>
      <c r="R1253" s="119"/>
      <c r="T1253" s="119"/>
      <c r="V1253" s="119"/>
      <c r="X1253" s="119"/>
      <c r="Z1253" s="119"/>
    </row>
    <row r="1254" spans="16:26" x14ac:dyDescent="0.25">
      <c r="P1254" s="119"/>
      <c r="R1254" s="119"/>
      <c r="T1254" s="119"/>
      <c r="V1254" s="119"/>
      <c r="X1254" s="119"/>
      <c r="Z1254" s="119"/>
    </row>
    <row r="1255" spans="16:26" x14ac:dyDescent="0.25">
      <c r="P1255" s="120"/>
      <c r="R1255" s="120"/>
      <c r="T1255" s="120"/>
      <c r="V1255" s="120"/>
      <c r="X1255" s="120"/>
      <c r="Z1255" s="120"/>
    </row>
    <row r="1256" spans="16:26" x14ac:dyDescent="0.25">
      <c r="P1256" s="119"/>
      <c r="R1256" s="119"/>
      <c r="T1256" s="119"/>
      <c r="V1256" s="119"/>
      <c r="X1256" s="119"/>
      <c r="Z1256" s="119"/>
    </row>
    <row r="1257" spans="16:26" x14ac:dyDescent="0.25">
      <c r="P1257" s="120"/>
      <c r="R1257" s="120"/>
      <c r="T1257" s="120"/>
      <c r="V1257" s="120"/>
      <c r="X1257" s="120"/>
      <c r="Z1257" s="120"/>
    </row>
    <row r="1258" spans="16:26" x14ac:dyDescent="0.25">
      <c r="P1258" s="119"/>
      <c r="R1258" s="119"/>
      <c r="T1258" s="119"/>
      <c r="V1258" s="119"/>
      <c r="X1258" s="119"/>
      <c r="Z1258" s="119"/>
    </row>
    <row r="1259" spans="16:26" x14ac:dyDescent="0.25">
      <c r="P1259" s="119"/>
      <c r="R1259" s="119"/>
      <c r="T1259" s="119"/>
      <c r="V1259" s="119"/>
      <c r="X1259" s="119"/>
      <c r="Z1259" s="119"/>
    </row>
    <row r="1260" spans="16:26" x14ac:dyDescent="0.25">
      <c r="P1260" s="119"/>
      <c r="R1260" s="119"/>
      <c r="T1260" s="119"/>
      <c r="V1260" s="119"/>
      <c r="X1260" s="119"/>
      <c r="Z1260" s="119"/>
    </row>
    <row r="1261" spans="16:26" x14ac:dyDescent="0.25">
      <c r="P1261" s="121"/>
      <c r="R1261" s="121"/>
      <c r="T1261" s="121"/>
      <c r="V1261" s="121"/>
      <c r="X1261" s="121"/>
      <c r="Z1261" s="121"/>
    </row>
    <row r="1262" spans="16:26" x14ac:dyDescent="0.25">
      <c r="P1262" s="121"/>
      <c r="R1262" s="121"/>
      <c r="T1262" s="121"/>
      <c r="V1262" s="121"/>
      <c r="X1262" s="121"/>
      <c r="Z1262" s="121"/>
    </row>
    <row r="1263" spans="16:26" x14ac:dyDescent="0.25">
      <c r="P1263" s="121"/>
      <c r="R1263" s="121"/>
      <c r="T1263" s="121"/>
      <c r="V1263" s="121"/>
      <c r="X1263" s="121"/>
      <c r="Z1263" s="121"/>
    </row>
    <row r="1264" spans="16:26" x14ac:dyDescent="0.25">
      <c r="P1264" s="121"/>
      <c r="R1264" s="121"/>
      <c r="T1264" s="121"/>
      <c r="V1264" s="121"/>
      <c r="X1264" s="121"/>
      <c r="Z1264" s="121"/>
    </row>
    <row r="1265" spans="16:26" x14ac:dyDescent="0.25">
      <c r="P1265" s="122"/>
      <c r="R1265" s="122"/>
      <c r="T1265" s="122"/>
      <c r="V1265" s="122"/>
      <c r="X1265" s="122"/>
      <c r="Z1265" s="122"/>
    </row>
    <row r="1266" spans="16:26" x14ac:dyDescent="0.25">
      <c r="P1266" s="118"/>
      <c r="R1266" s="118"/>
      <c r="T1266" s="118"/>
      <c r="V1266" s="118"/>
      <c r="X1266" s="118"/>
      <c r="Z1266" s="118"/>
    </row>
    <row r="1267" spans="16:26" x14ac:dyDescent="0.25">
      <c r="P1267" s="119"/>
      <c r="R1267" s="119"/>
      <c r="T1267" s="119"/>
      <c r="V1267" s="119"/>
      <c r="X1267" s="119"/>
      <c r="Z1267" s="119"/>
    </row>
    <row r="1268" spans="16:26" x14ac:dyDescent="0.25">
      <c r="P1268" s="119"/>
      <c r="R1268" s="119"/>
      <c r="T1268" s="119"/>
      <c r="V1268" s="119"/>
      <c r="X1268" s="119"/>
      <c r="Z1268" s="119"/>
    </row>
    <row r="1269" spans="16:26" x14ac:dyDescent="0.25">
      <c r="P1269" s="120"/>
      <c r="R1269" s="120"/>
      <c r="T1269" s="120"/>
      <c r="V1269" s="120"/>
      <c r="X1269" s="120"/>
      <c r="Z1269" s="120"/>
    </row>
    <row r="1270" spans="16:26" x14ac:dyDescent="0.25">
      <c r="P1270" s="119"/>
      <c r="R1270" s="119"/>
      <c r="T1270" s="119"/>
      <c r="V1270" s="119"/>
      <c r="X1270" s="119"/>
      <c r="Z1270" s="119"/>
    </row>
    <row r="1271" spans="16:26" x14ac:dyDescent="0.25">
      <c r="P1271" s="119"/>
      <c r="R1271" s="119"/>
      <c r="T1271" s="119"/>
      <c r="V1271" s="119"/>
      <c r="X1271" s="119"/>
      <c r="Z1271" s="119"/>
    </row>
    <row r="1272" spans="16:26" x14ac:dyDescent="0.25">
      <c r="P1272" s="120"/>
      <c r="R1272" s="120"/>
      <c r="T1272" s="120"/>
      <c r="V1272" s="120"/>
      <c r="X1272" s="120"/>
      <c r="Z1272" s="120"/>
    </row>
    <row r="1273" spans="16:26" x14ac:dyDescent="0.25">
      <c r="P1273" s="119"/>
      <c r="R1273" s="119"/>
      <c r="T1273" s="119"/>
      <c r="V1273" s="119"/>
      <c r="X1273" s="119"/>
      <c r="Z1273" s="119"/>
    </row>
    <row r="1274" spans="16:26" x14ac:dyDescent="0.25">
      <c r="P1274" s="120"/>
      <c r="R1274" s="120"/>
      <c r="T1274" s="120"/>
      <c r="V1274" s="120"/>
      <c r="X1274" s="120"/>
      <c r="Z1274" s="120"/>
    </row>
    <row r="1275" spans="16:26" x14ac:dyDescent="0.25">
      <c r="P1275" s="119"/>
      <c r="R1275" s="119"/>
      <c r="T1275" s="119"/>
      <c r="V1275" s="119"/>
      <c r="X1275" s="119"/>
      <c r="Z1275" s="119"/>
    </row>
    <row r="1276" spans="16:26" x14ac:dyDescent="0.25">
      <c r="P1276" s="119"/>
      <c r="R1276" s="119"/>
      <c r="T1276" s="119"/>
      <c r="V1276" s="119"/>
      <c r="X1276" s="119"/>
      <c r="Z1276" s="119"/>
    </row>
    <row r="1277" spans="16:26" x14ac:dyDescent="0.25">
      <c r="P1277" s="119"/>
      <c r="R1277" s="119"/>
      <c r="T1277" s="119"/>
      <c r="V1277" s="119"/>
      <c r="X1277" s="119"/>
      <c r="Z1277" s="119"/>
    </row>
    <row r="1278" spans="16:26" x14ac:dyDescent="0.25">
      <c r="P1278" s="121"/>
      <c r="R1278" s="121"/>
      <c r="T1278" s="121"/>
      <c r="V1278" s="121"/>
      <c r="X1278" s="121"/>
      <c r="Z1278" s="121"/>
    </row>
    <row r="1279" spans="16:26" x14ac:dyDescent="0.25">
      <c r="P1279" s="121"/>
      <c r="R1279" s="121"/>
      <c r="T1279" s="121"/>
      <c r="V1279" s="121"/>
      <c r="X1279" s="121"/>
      <c r="Z1279" s="121"/>
    </row>
    <row r="1280" spans="16:26" x14ac:dyDescent="0.25">
      <c r="P1280" s="121"/>
      <c r="R1280" s="121"/>
      <c r="T1280" s="121"/>
      <c r="V1280" s="121"/>
      <c r="X1280" s="121"/>
      <c r="Z1280" s="121"/>
    </row>
    <row r="1281" spans="16:26" x14ac:dyDescent="0.25">
      <c r="P1281" s="121"/>
      <c r="R1281" s="121"/>
      <c r="T1281" s="121"/>
      <c r="V1281" s="121"/>
      <c r="X1281" s="121"/>
      <c r="Z1281" s="121"/>
    </row>
    <row r="1282" spans="16:26" x14ac:dyDescent="0.25">
      <c r="P1282" s="122"/>
      <c r="R1282" s="122"/>
      <c r="T1282" s="122"/>
      <c r="V1282" s="122"/>
      <c r="X1282" s="122"/>
      <c r="Z1282" s="122"/>
    </row>
    <row r="1283" spans="16:26" x14ac:dyDescent="0.25">
      <c r="P1283" s="118"/>
      <c r="R1283" s="118"/>
      <c r="T1283" s="118"/>
      <c r="V1283" s="118"/>
      <c r="X1283" s="118"/>
      <c r="Z1283" s="118"/>
    </row>
    <row r="1284" spans="16:26" x14ac:dyDescent="0.25">
      <c r="P1284" s="119"/>
      <c r="R1284" s="119"/>
      <c r="T1284" s="119"/>
      <c r="V1284" s="119"/>
      <c r="X1284" s="119"/>
      <c r="Z1284" s="119"/>
    </row>
    <row r="1285" spans="16:26" x14ac:dyDescent="0.25">
      <c r="P1285" s="119"/>
      <c r="R1285" s="119"/>
      <c r="T1285" s="119"/>
      <c r="V1285" s="119"/>
      <c r="X1285" s="119"/>
      <c r="Z1285" s="119"/>
    </row>
    <row r="1286" spans="16:26" x14ac:dyDescent="0.25">
      <c r="P1286" s="120"/>
      <c r="R1286" s="120"/>
      <c r="T1286" s="120"/>
      <c r="V1286" s="120"/>
      <c r="X1286" s="120"/>
      <c r="Z1286" s="120"/>
    </row>
    <row r="1287" spans="16:26" x14ac:dyDescent="0.25">
      <c r="P1287" s="119"/>
      <c r="R1287" s="119"/>
      <c r="T1287" s="119"/>
      <c r="V1287" s="119"/>
      <c r="X1287" s="119"/>
      <c r="Z1287" s="119"/>
    </row>
    <row r="1288" spans="16:26" x14ac:dyDescent="0.25">
      <c r="P1288" s="119"/>
      <c r="R1288" s="119"/>
      <c r="T1288" s="119"/>
      <c r="V1288" s="119"/>
      <c r="X1288" s="119"/>
      <c r="Z1288" s="119"/>
    </row>
    <row r="1289" spans="16:26" x14ac:dyDescent="0.25">
      <c r="P1289" s="120"/>
      <c r="R1289" s="120"/>
      <c r="T1289" s="120"/>
      <c r="V1289" s="120"/>
      <c r="X1289" s="120"/>
      <c r="Z1289" s="120"/>
    </row>
    <row r="1290" spans="16:26" x14ac:dyDescent="0.25">
      <c r="P1290" s="119"/>
      <c r="R1290" s="119"/>
      <c r="T1290" s="119"/>
      <c r="V1290" s="119"/>
      <c r="X1290" s="119"/>
      <c r="Z1290" s="119"/>
    </row>
    <row r="1291" spans="16:26" x14ac:dyDescent="0.25">
      <c r="P1291" s="120"/>
      <c r="R1291" s="120"/>
      <c r="T1291" s="120"/>
      <c r="V1291" s="120"/>
      <c r="X1291" s="120"/>
      <c r="Z1291" s="120"/>
    </row>
    <row r="1292" spans="16:26" x14ac:dyDescent="0.25">
      <c r="P1292" s="119"/>
      <c r="R1292" s="119"/>
      <c r="T1292" s="119"/>
      <c r="V1292" s="119"/>
      <c r="X1292" s="119"/>
      <c r="Z1292" s="119"/>
    </row>
    <row r="1293" spans="16:26" x14ac:dyDescent="0.25">
      <c r="P1293" s="119"/>
      <c r="R1293" s="119"/>
      <c r="T1293" s="119"/>
      <c r="V1293" s="119"/>
      <c r="X1293" s="119"/>
      <c r="Z1293" s="119"/>
    </row>
    <row r="1294" spans="16:26" x14ac:dyDescent="0.25">
      <c r="P1294" s="119"/>
      <c r="R1294" s="119"/>
      <c r="T1294" s="119"/>
      <c r="V1294" s="119"/>
      <c r="X1294" s="119"/>
      <c r="Z1294" s="119"/>
    </row>
    <row r="1295" spans="16:26" x14ac:dyDescent="0.25">
      <c r="P1295" s="121"/>
      <c r="R1295" s="121"/>
      <c r="T1295" s="121"/>
      <c r="V1295" s="121"/>
      <c r="X1295" s="121"/>
      <c r="Z1295" s="121"/>
    </row>
    <row r="1296" spans="16:26" x14ac:dyDescent="0.25">
      <c r="P1296" s="121"/>
      <c r="R1296" s="121"/>
      <c r="T1296" s="121"/>
      <c r="V1296" s="121"/>
      <c r="X1296" s="121"/>
      <c r="Z1296" s="121"/>
    </row>
    <row r="1297" spans="16:26" x14ac:dyDescent="0.25">
      <c r="P1297" s="121"/>
      <c r="R1297" s="121"/>
      <c r="T1297" s="121"/>
      <c r="V1297" s="121"/>
      <c r="X1297" s="121"/>
      <c r="Z1297" s="121"/>
    </row>
    <row r="1298" spans="16:26" x14ac:dyDescent="0.25">
      <c r="P1298" s="121"/>
      <c r="R1298" s="121"/>
      <c r="T1298" s="121"/>
      <c r="V1298" s="121"/>
      <c r="X1298" s="121"/>
      <c r="Z1298" s="121"/>
    </row>
    <row r="1299" spans="16:26" x14ac:dyDescent="0.25">
      <c r="P1299" s="122"/>
      <c r="R1299" s="122"/>
      <c r="T1299" s="122"/>
      <c r="V1299" s="122"/>
      <c r="X1299" s="122"/>
      <c r="Z1299" s="122"/>
    </row>
    <row r="1300" spans="16:26" x14ac:dyDescent="0.25">
      <c r="P1300" s="118"/>
      <c r="R1300" s="118"/>
      <c r="T1300" s="118"/>
      <c r="V1300" s="118"/>
      <c r="X1300" s="118"/>
      <c r="Z1300" s="118"/>
    </row>
    <row r="1301" spans="16:26" x14ac:dyDescent="0.25">
      <c r="P1301" s="119"/>
      <c r="R1301" s="119"/>
      <c r="T1301" s="119"/>
      <c r="V1301" s="119"/>
      <c r="X1301" s="119"/>
      <c r="Z1301" s="119"/>
    </row>
    <row r="1302" spans="16:26" x14ac:dyDescent="0.25">
      <c r="P1302" s="119"/>
      <c r="R1302" s="119"/>
      <c r="T1302" s="119"/>
      <c r="V1302" s="119"/>
      <c r="X1302" s="119"/>
      <c r="Z1302" s="119"/>
    </row>
    <row r="1303" spans="16:26" x14ac:dyDescent="0.25">
      <c r="P1303" s="120"/>
      <c r="R1303" s="120"/>
      <c r="T1303" s="120"/>
      <c r="V1303" s="120"/>
      <c r="X1303" s="120"/>
      <c r="Z1303" s="120"/>
    </row>
    <row r="1304" spans="16:26" x14ac:dyDescent="0.25">
      <c r="P1304" s="119"/>
      <c r="R1304" s="119"/>
      <c r="T1304" s="119"/>
      <c r="V1304" s="119"/>
      <c r="X1304" s="119"/>
      <c r="Z1304" s="119"/>
    </row>
    <row r="1305" spans="16:26" x14ac:dyDescent="0.25">
      <c r="P1305" s="119"/>
      <c r="R1305" s="119"/>
      <c r="T1305" s="119"/>
      <c r="V1305" s="119"/>
      <c r="X1305" s="119"/>
      <c r="Z1305" s="119"/>
    </row>
    <row r="1306" spans="16:26" x14ac:dyDescent="0.25">
      <c r="P1306" s="120"/>
      <c r="R1306" s="120"/>
      <c r="T1306" s="120"/>
      <c r="V1306" s="120"/>
      <c r="X1306" s="120"/>
      <c r="Z1306" s="120"/>
    </row>
    <row r="1307" spans="16:26" x14ac:dyDescent="0.25">
      <c r="P1307" s="119"/>
      <c r="R1307" s="119"/>
      <c r="T1307" s="119"/>
      <c r="V1307" s="119"/>
      <c r="X1307" s="119"/>
      <c r="Z1307" s="119"/>
    </row>
    <row r="1308" spans="16:26" x14ac:dyDescent="0.25">
      <c r="P1308" s="120"/>
      <c r="R1308" s="120"/>
      <c r="T1308" s="120"/>
      <c r="V1308" s="120"/>
      <c r="X1308" s="120"/>
      <c r="Z1308" s="120"/>
    </row>
    <row r="1309" spans="16:26" x14ac:dyDescent="0.25">
      <c r="P1309" s="119"/>
      <c r="R1309" s="119"/>
      <c r="T1309" s="119"/>
      <c r="V1309" s="119"/>
      <c r="X1309" s="119"/>
      <c r="Z1309" s="119"/>
    </row>
    <row r="1310" spans="16:26" x14ac:dyDescent="0.25">
      <c r="P1310" s="119"/>
      <c r="R1310" s="119"/>
      <c r="T1310" s="119"/>
      <c r="V1310" s="119"/>
      <c r="X1310" s="119"/>
      <c r="Z1310" s="119"/>
    </row>
    <row r="1311" spans="16:26" x14ac:dyDescent="0.25">
      <c r="P1311" s="119"/>
      <c r="R1311" s="119"/>
      <c r="T1311" s="119"/>
      <c r="V1311" s="119"/>
      <c r="X1311" s="119"/>
      <c r="Z1311" s="119"/>
    </row>
    <row r="1312" spans="16:26" x14ac:dyDescent="0.25">
      <c r="P1312" s="121"/>
      <c r="R1312" s="121"/>
      <c r="T1312" s="121"/>
      <c r="V1312" s="121"/>
      <c r="X1312" s="121"/>
      <c r="Z1312" s="121"/>
    </row>
    <row r="1313" spans="16:26" x14ac:dyDescent="0.25">
      <c r="P1313" s="121"/>
      <c r="R1313" s="121"/>
      <c r="T1313" s="121"/>
      <c r="V1313" s="121"/>
      <c r="X1313" s="121"/>
      <c r="Z1313" s="121"/>
    </row>
    <row r="1314" spans="16:26" x14ac:dyDescent="0.25">
      <c r="P1314" s="121"/>
      <c r="R1314" s="121"/>
      <c r="T1314" s="121"/>
      <c r="V1314" s="121"/>
      <c r="X1314" s="121"/>
      <c r="Z1314" s="121"/>
    </row>
    <row r="1315" spans="16:26" x14ac:dyDescent="0.25">
      <c r="P1315" s="121"/>
      <c r="R1315" s="121"/>
      <c r="T1315" s="121"/>
      <c r="V1315" s="121"/>
      <c r="X1315" s="121"/>
      <c r="Z1315" s="121"/>
    </row>
    <row r="1316" spans="16:26" x14ac:dyDescent="0.25">
      <c r="P1316" s="122"/>
      <c r="R1316" s="122"/>
      <c r="T1316" s="122"/>
      <c r="V1316" s="122"/>
      <c r="X1316" s="122"/>
      <c r="Z1316" s="122"/>
    </row>
    <row r="1317" spans="16:26" x14ac:dyDescent="0.25">
      <c r="P1317" s="118"/>
      <c r="R1317" s="118"/>
      <c r="T1317" s="118"/>
      <c r="V1317" s="118"/>
      <c r="X1317" s="118"/>
      <c r="Z1317" s="118"/>
    </row>
    <row r="1318" spans="16:26" x14ac:dyDescent="0.25">
      <c r="P1318" s="119"/>
      <c r="R1318" s="119"/>
      <c r="T1318" s="119"/>
      <c r="V1318" s="119"/>
      <c r="X1318" s="119"/>
      <c r="Z1318" s="119"/>
    </row>
    <row r="1319" spans="16:26" x14ac:dyDescent="0.25">
      <c r="P1319" s="119"/>
      <c r="R1319" s="119"/>
      <c r="T1319" s="119"/>
      <c r="V1319" s="119"/>
      <c r="X1319" s="119"/>
      <c r="Z1319" s="119"/>
    </row>
    <row r="1320" spans="16:26" x14ac:dyDescent="0.25">
      <c r="P1320" s="120"/>
      <c r="R1320" s="120"/>
      <c r="T1320" s="120"/>
      <c r="V1320" s="120"/>
      <c r="X1320" s="120"/>
      <c r="Z1320" s="120"/>
    </row>
    <row r="1321" spans="16:26" x14ac:dyDescent="0.25">
      <c r="P1321" s="119"/>
      <c r="R1321" s="119"/>
      <c r="T1321" s="119"/>
      <c r="V1321" s="119"/>
      <c r="X1321" s="119"/>
      <c r="Z1321" s="119"/>
    </row>
    <row r="1322" spans="16:26" x14ac:dyDescent="0.25">
      <c r="P1322" s="119"/>
      <c r="R1322" s="119"/>
      <c r="T1322" s="119"/>
      <c r="V1322" s="119"/>
      <c r="X1322" s="119"/>
      <c r="Z1322" s="119"/>
    </row>
    <row r="1323" spans="16:26" x14ac:dyDescent="0.25">
      <c r="P1323" s="120"/>
      <c r="R1323" s="120"/>
      <c r="T1323" s="120"/>
      <c r="V1323" s="120"/>
      <c r="X1323" s="120"/>
      <c r="Z1323" s="120"/>
    </row>
    <row r="1324" spans="16:26" x14ac:dyDescent="0.25">
      <c r="P1324" s="119"/>
      <c r="R1324" s="119"/>
      <c r="T1324" s="119"/>
      <c r="V1324" s="119"/>
      <c r="X1324" s="119"/>
      <c r="Z1324" s="119"/>
    </row>
    <row r="1325" spans="16:26" x14ac:dyDescent="0.25">
      <c r="P1325" s="120"/>
      <c r="R1325" s="120"/>
      <c r="T1325" s="120"/>
      <c r="V1325" s="120"/>
      <c r="X1325" s="120"/>
      <c r="Z1325" s="120"/>
    </row>
    <row r="1326" spans="16:26" x14ac:dyDescent="0.25">
      <c r="P1326" s="119"/>
      <c r="R1326" s="119"/>
      <c r="T1326" s="119"/>
      <c r="V1326" s="119"/>
      <c r="X1326" s="119"/>
      <c r="Z1326" s="119"/>
    </row>
    <row r="1327" spans="16:26" x14ac:dyDescent="0.25">
      <c r="P1327" s="119"/>
      <c r="R1327" s="119"/>
      <c r="T1327" s="119"/>
      <c r="V1327" s="119"/>
      <c r="X1327" s="119"/>
      <c r="Z1327" s="119"/>
    </row>
    <row r="1328" spans="16:26" x14ac:dyDescent="0.25">
      <c r="P1328" s="119"/>
      <c r="R1328" s="119"/>
      <c r="T1328" s="119"/>
      <c r="V1328" s="119"/>
      <c r="X1328" s="119"/>
      <c r="Z1328" s="119"/>
    </row>
    <row r="1329" spans="16:26" x14ac:dyDescent="0.25">
      <c r="P1329" s="121"/>
      <c r="R1329" s="121"/>
      <c r="T1329" s="121"/>
      <c r="V1329" s="121"/>
      <c r="X1329" s="121"/>
      <c r="Z1329" s="121"/>
    </row>
    <row r="1330" spans="16:26" x14ac:dyDescent="0.25">
      <c r="P1330" s="121"/>
      <c r="R1330" s="121"/>
      <c r="T1330" s="121"/>
      <c r="V1330" s="121"/>
      <c r="X1330" s="121"/>
      <c r="Z1330" s="121"/>
    </row>
    <row r="1331" spans="16:26" x14ac:dyDescent="0.25">
      <c r="P1331" s="121"/>
      <c r="R1331" s="121"/>
      <c r="T1331" s="121"/>
      <c r="V1331" s="121"/>
      <c r="X1331" s="121"/>
      <c r="Z1331" s="121"/>
    </row>
    <row r="1332" spans="16:26" x14ac:dyDescent="0.25">
      <c r="P1332" s="121"/>
      <c r="R1332" s="121"/>
      <c r="T1332" s="121"/>
      <c r="V1332" s="121"/>
      <c r="X1332" s="121"/>
      <c r="Z1332" s="121"/>
    </row>
    <row r="1333" spans="16:26" x14ac:dyDescent="0.25">
      <c r="P1333" s="122"/>
      <c r="R1333" s="122"/>
      <c r="T1333" s="122"/>
      <c r="V1333" s="122"/>
      <c r="X1333" s="122"/>
      <c r="Z1333" s="122"/>
    </row>
    <row r="1334" spans="16:26" x14ac:dyDescent="0.25">
      <c r="P1334" s="118"/>
      <c r="R1334" s="118"/>
      <c r="T1334" s="118"/>
      <c r="V1334" s="118"/>
      <c r="X1334" s="118"/>
      <c r="Z1334" s="118"/>
    </row>
    <row r="1335" spans="16:26" x14ac:dyDescent="0.25">
      <c r="P1335" s="119"/>
      <c r="R1335" s="119"/>
      <c r="T1335" s="119"/>
      <c r="V1335" s="119"/>
      <c r="X1335" s="119"/>
      <c r="Z1335" s="119"/>
    </row>
    <row r="1336" spans="16:26" x14ac:dyDescent="0.25">
      <c r="P1336" s="119"/>
      <c r="R1336" s="119"/>
      <c r="T1336" s="119"/>
      <c r="V1336" s="119"/>
      <c r="X1336" s="119"/>
      <c r="Z1336" s="119"/>
    </row>
    <row r="1337" spans="16:26" x14ac:dyDescent="0.25">
      <c r="P1337" s="120"/>
      <c r="R1337" s="120"/>
      <c r="T1337" s="120"/>
      <c r="V1337" s="120"/>
      <c r="X1337" s="120"/>
      <c r="Z1337" s="120"/>
    </row>
    <row r="1338" spans="16:26" x14ac:dyDescent="0.25">
      <c r="P1338" s="119"/>
      <c r="R1338" s="119"/>
      <c r="T1338" s="119"/>
      <c r="V1338" s="119"/>
      <c r="X1338" s="119"/>
      <c r="Z1338" s="119"/>
    </row>
    <row r="1339" spans="16:26" x14ac:dyDescent="0.25">
      <c r="P1339" s="119"/>
      <c r="R1339" s="119"/>
      <c r="T1339" s="119"/>
      <c r="V1339" s="119"/>
      <c r="X1339" s="119"/>
      <c r="Z1339" s="119"/>
    </row>
    <row r="1340" spans="16:26" x14ac:dyDescent="0.25">
      <c r="P1340" s="120"/>
      <c r="R1340" s="120"/>
      <c r="T1340" s="120"/>
      <c r="V1340" s="120"/>
      <c r="X1340" s="120"/>
      <c r="Z1340" s="120"/>
    </row>
    <row r="1341" spans="16:26" x14ac:dyDescent="0.25">
      <c r="P1341" s="119"/>
      <c r="R1341" s="119"/>
      <c r="T1341" s="119"/>
      <c r="V1341" s="119"/>
      <c r="X1341" s="119"/>
      <c r="Z1341" s="119"/>
    </row>
    <row r="1342" spans="16:26" x14ac:dyDescent="0.25">
      <c r="P1342" s="120"/>
      <c r="R1342" s="120"/>
      <c r="T1342" s="120"/>
      <c r="V1342" s="120"/>
      <c r="X1342" s="120"/>
      <c r="Z1342" s="120"/>
    </row>
    <row r="1343" spans="16:26" x14ac:dyDescent="0.25">
      <c r="P1343" s="119"/>
      <c r="R1343" s="119"/>
      <c r="T1343" s="119"/>
      <c r="V1343" s="119"/>
      <c r="X1343" s="119"/>
      <c r="Z1343" s="119"/>
    </row>
    <row r="1344" spans="16:26" x14ac:dyDescent="0.25">
      <c r="P1344" s="119"/>
      <c r="R1344" s="119"/>
      <c r="T1344" s="119"/>
      <c r="V1344" s="119"/>
      <c r="X1344" s="119"/>
      <c r="Z1344" s="119"/>
    </row>
    <row r="1345" spans="16:26" x14ac:dyDescent="0.25">
      <c r="P1345" s="119"/>
      <c r="R1345" s="119"/>
      <c r="T1345" s="119"/>
      <c r="V1345" s="119"/>
      <c r="X1345" s="119"/>
      <c r="Z1345" s="119"/>
    </row>
    <row r="1346" spans="16:26" x14ac:dyDescent="0.25">
      <c r="P1346" s="121"/>
      <c r="R1346" s="121"/>
      <c r="T1346" s="121"/>
      <c r="V1346" s="121"/>
      <c r="X1346" s="121"/>
      <c r="Z1346" s="121"/>
    </row>
    <row r="1347" spans="16:26" x14ac:dyDescent="0.25">
      <c r="P1347" s="121"/>
      <c r="R1347" s="121"/>
      <c r="T1347" s="121"/>
      <c r="V1347" s="121"/>
      <c r="X1347" s="121"/>
      <c r="Z1347" s="121"/>
    </row>
    <row r="1348" spans="16:26" x14ac:dyDescent="0.25">
      <c r="P1348" s="121"/>
      <c r="R1348" s="121"/>
      <c r="T1348" s="121"/>
      <c r="V1348" s="121"/>
      <c r="X1348" s="121"/>
      <c r="Z1348" s="121"/>
    </row>
    <row r="1349" spans="16:26" x14ac:dyDescent="0.25">
      <c r="P1349" s="121"/>
      <c r="R1349" s="121"/>
      <c r="T1349" s="121"/>
      <c r="V1349" s="121"/>
      <c r="X1349" s="121"/>
      <c r="Z1349" s="121"/>
    </row>
    <row r="1350" spans="16:26" x14ac:dyDescent="0.25">
      <c r="P1350" s="122"/>
      <c r="R1350" s="122"/>
      <c r="T1350" s="122"/>
      <c r="V1350" s="122"/>
      <c r="X1350" s="122"/>
      <c r="Z1350" s="122"/>
    </row>
    <row r="1351" spans="16:26" x14ac:dyDescent="0.25">
      <c r="P1351" s="118"/>
      <c r="R1351" s="118"/>
      <c r="T1351" s="118"/>
      <c r="V1351" s="118"/>
      <c r="X1351" s="118"/>
      <c r="Z1351" s="118"/>
    </row>
    <row r="1352" spans="16:26" x14ac:dyDescent="0.25">
      <c r="P1352" s="119"/>
      <c r="R1352" s="119"/>
      <c r="T1352" s="119"/>
      <c r="V1352" s="119"/>
      <c r="X1352" s="119"/>
      <c r="Z1352" s="119"/>
    </row>
    <row r="1353" spans="16:26" x14ac:dyDescent="0.25">
      <c r="P1353" s="119"/>
      <c r="R1353" s="119"/>
      <c r="T1353" s="119"/>
      <c r="V1353" s="119"/>
      <c r="X1353" s="119"/>
      <c r="Z1353" s="119"/>
    </row>
    <row r="1354" spans="16:26" x14ac:dyDescent="0.25">
      <c r="P1354" s="120"/>
      <c r="R1354" s="120"/>
      <c r="T1354" s="120"/>
      <c r="V1354" s="120"/>
      <c r="X1354" s="120"/>
      <c r="Z1354" s="120"/>
    </row>
    <row r="1355" spans="16:26" x14ac:dyDescent="0.25">
      <c r="P1355" s="119"/>
      <c r="R1355" s="119"/>
      <c r="T1355" s="119"/>
      <c r="V1355" s="119"/>
      <c r="X1355" s="119"/>
      <c r="Z1355" s="119"/>
    </row>
    <row r="1356" spans="16:26" x14ac:dyDescent="0.25">
      <c r="P1356" s="119"/>
      <c r="R1356" s="119"/>
      <c r="T1356" s="119"/>
      <c r="V1356" s="119"/>
      <c r="X1356" s="119"/>
      <c r="Z1356" s="119"/>
    </row>
    <row r="1357" spans="16:26" x14ac:dyDescent="0.25">
      <c r="P1357" s="120"/>
      <c r="R1357" s="120"/>
      <c r="T1357" s="120"/>
      <c r="V1357" s="120"/>
      <c r="X1357" s="120"/>
      <c r="Z1357" s="120"/>
    </row>
    <row r="1358" spans="16:26" x14ac:dyDescent="0.25">
      <c r="P1358" s="119"/>
      <c r="R1358" s="119"/>
      <c r="T1358" s="119"/>
      <c r="V1358" s="119"/>
      <c r="X1358" s="119"/>
      <c r="Z1358" s="119"/>
    </row>
    <row r="1359" spans="16:26" x14ac:dyDescent="0.25">
      <c r="P1359" s="120"/>
      <c r="R1359" s="120"/>
      <c r="T1359" s="120"/>
      <c r="V1359" s="120"/>
      <c r="X1359" s="120"/>
      <c r="Z1359" s="120"/>
    </row>
    <row r="1360" spans="16:26" x14ac:dyDescent="0.25">
      <c r="P1360" s="119"/>
      <c r="R1360" s="119"/>
      <c r="T1360" s="119"/>
      <c r="V1360" s="119"/>
      <c r="X1360" s="119"/>
      <c r="Z1360" s="119"/>
    </row>
    <row r="1361" spans="16:26" x14ac:dyDescent="0.25">
      <c r="P1361" s="119"/>
      <c r="R1361" s="119"/>
      <c r="T1361" s="119"/>
      <c r="V1361" s="119"/>
      <c r="X1361" s="119"/>
      <c r="Z1361" s="119"/>
    </row>
    <row r="1362" spans="16:26" x14ac:dyDescent="0.25">
      <c r="P1362" s="119"/>
      <c r="R1362" s="119"/>
      <c r="T1362" s="119"/>
      <c r="V1362" s="119"/>
      <c r="X1362" s="119"/>
      <c r="Z1362" s="119"/>
    </row>
    <row r="1363" spans="16:26" x14ac:dyDescent="0.25">
      <c r="P1363" s="121"/>
      <c r="R1363" s="121"/>
      <c r="T1363" s="121"/>
      <c r="V1363" s="121"/>
      <c r="X1363" s="121"/>
      <c r="Z1363" s="121"/>
    </row>
    <row r="1364" spans="16:26" x14ac:dyDescent="0.25">
      <c r="P1364" s="121"/>
      <c r="R1364" s="121"/>
      <c r="T1364" s="121"/>
      <c r="V1364" s="121"/>
      <c r="X1364" s="121"/>
      <c r="Z1364" s="121"/>
    </row>
    <row r="1365" spans="16:26" x14ac:dyDescent="0.25">
      <c r="P1365" s="121"/>
      <c r="R1365" s="121"/>
      <c r="T1365" s="121"/>
      <c r="V1365" s="121"/>
      <c r="X1365" s="121"/>
      <c r="Z1365" s="121"/>
    </row>
    <row r="1366" spans="16:26" x14ac:dyDescent="0.25">
      <c r="P1366" s="121"/>
      <c r="R1366" s="121"/>
      <c r="T1366" s="121"/>
      <c r="V1366" s="121"/>
      <c r="X1366" s="121"/>
      <c r="Z1366" s="121"/>
    </row>
    <row r="1367" spans="16:26" x14ac:dyDescent="0.25">
      <c r="P1367" s="122"/>
      <c r="R1367" s="122"/>
      <c r="T1367" s="122"/>
      <c r="V1367" s="122"/>
      <c r="X1367" s="122"/>
      <c r="Z1367" s="122"/>
    </row>
    <row r="1368" spans="16:26" x14ac:dyDescent="0.25">
      <c r="P1368" s="118"/>
      <c r="R1368" s="118"/>
      <c r="T1368" s="118"/>
      <c r="V1368" s="118"/>
      <c r="X1368" s="118"/>
      <c r="Z1368" s="118"/>
    </row>
    <row r="1369" spans="16:26" x14ac:dyDescent="0.25">
      <c r="P1369" s="119"/>
      <c r="R1369" s="119"/>
      <c r="T1369" s="119"/>
      <c r="V1369" s="119"/>
      <c r="X1369" s="119"/>
      <c r="Z1369" s="119"/>
    </row>
    <row r="1370" spans="16:26" x14ac:dyDescent="0.25">
      <c r="P1370" s="119"/>
      <c r="R1370" s="119"/>
      <c r="T1370" s="119"/>
      <c r="V1370" s="119"/>
      <c r="X1370" s="119"/>
      <c r="Z1370" s="119"/>
    </row>
    <row r="1371" spans="16:26" x14ac:dyDescent="0.25">
      <c r="P1371" s="120"/>
      <c r="R1371" s="120"/>
      <c r="T1371" s="120"/>
      <c r="V1371" s="120"/>
      <c r="X1371" s="120"/>
      <c r="Z1371" s="120"/>
    </row>
    <row r="1372" spans="16:26" x14ac:dyDescent="0.25">
      <c r="P1372" s="119"/>
      <c r="R1372" s="119"/>
      <c r="T1372" s="119"/>
      <c r="V1372" s="119"/>
      <c r="X1372" s="119"/>
      <c r="Z1372" s="119"/>
    </row>
    <row r="1373" spans="16:26" x14ac:dyDescent="0.25">
      <c r="P1373" s="119"/>
      <c r="R1373" s="119"/>
      <c r="T1373" s="119"/>
      <c r="V1373" s="119"/>
      <c r="X1373" s="119"/>
      <c r="Z1373" s="119"/>
    </row>
    <row r="1374" spans="16:26" x14ac:dyDescent="0.25">
      <c r="P1374" s="120"/>
      <c r="R1374" s="120"/>
      <c r="T1374" s="120"/>
      <c r="V1374" s="120"/>
      <c r="X1374" s="120"/>
      <c r="Z1374" s="120"/>
    </row>
    <row r="1375" spans="16:26" x14ac:dyDescent="0.25">
      <c r="P1375" s="119"/>
      <c r="R1375" s="119"/>
      <c r="T1375" s="119"/>
      <c r="V1375" s="119"/>
      <c r="X1375" s="119"/>
      <c r="Z1375" s="119"/>
    </row>
    <row r="1376" spans="16:26" x14ac:dyDescent="0.25">
      <c r="P1376" s="120"/>
      <c r="R1376" s="120"/>
      <c r="T1376" s="120"/>
      <c r="V1376" s="120"/>
      <c r="X1376" s="120"/>
      <c r="Z1376" s="120"/>
    </row>
    <row r="1377" spans="16:26" x14ac:dyDescent="0.25">
      <c r="P1377" s="119"/>
      <c r="R1377" s="119"/>
      <c r="T1377" s="119"/>
      <c r="V1377" s="119"/>
      <c r="X1377" s="119"/>
      <c r="Z1377" s="119"/>
    </row>
    <row r="1378" spans="16:26" x14ac:dyDescent="0.25">
      <c r="P1378" s="119"/>
      <c r="R1378" s="119"/>
      <c r="T1378" s="119"/>
      <c r="V1378" s="119"/>
      <c r="X1378" s="119"/>
      <c r="Z1378" s="119"/>
    </row>
    <row r="1379" spans="16:26" x14ac:dyDescent="0.25">
      <c r="P1379" s="119"/>
      <c r="R1379" s="119"/>
      <c r="T1379" s="119"/>
      <c r="V1379" s="119"/>
      <c r="X1379" s="119"/>
      <c r="Z1379" s="119"/>
    </row>
    <row r="1380" spans="16:26" x14ac:dyDescent="0.25">
      <c r="P1380" s="121"/>
      <c r="R1380" s="121"/>
      <c r="T1380" s="121"/>
      <c r="V1380" s="121"/>
      <c r="X1380" s="121"/>
      <c r="Z1380" s="121"/>
    </row>
    <row r="1381" spans="16:26" x14ac:dyDescent="0.25">
      <c r="P1381" s="121"/>
      <c r="R1381" s="121"/>
      <c r="T1381" s="121"/>
      <c r="V1381" s="121"/>
      <c r="X1381" s="121"/>
      <c r="Z1381" s="121"/>
    </row>
    <row r="1382" spans="16:26" x14ac:dyDescent="0.25">
      <c r="P1382" s="121"/>
      <c r="R1382" s="121"/>
      <c r="T1382" s="121"/>
      <c r="V1382" s="121"/>
      <c r="X1382" s="121"/>
      <c r="Z1382" s="121"/>
    </row>
    <row r="1383" spans="16:26" x14ac:dyDescent="0.25">
      <c r="P1383" s="121"/>
      <c r="R1383" s="121"/>
      <c r="T1383" s="121"/>
      <c r="V1383" s="121"/>
      <c r="X1383" s="121"/>
      <c r="Z1383" s="121"/>
    </row>
    <row r="1384" spans="16:26" x14ac:dyDescent="0.25">
      <c r="P1384" s="122"/>
      <c r="R1384" s="122"/>
      <c r="T1384" s="122"/>
      <c r="V1384" s="122"/>
      <c r="X1384" s="122"/>
      <c r="Z1384" s="122"/>
    </row>
    <row r="1385" spans="16:26" x14ac:dyDescent="0.25">
      <c r="P1385" s="118"/>
      <c r="R1385" s="118"/>
      <c r="T1385" s="118"/>
      <c r="V1385" s="118"/>
      <c r="X1385" s="118"/>
      <c r="Z1385" s="118"/>
    </row>
    <row r="1386" spans="16:26" x14ac:dyDescent="0.25">
      <c r="P1386" s="119"/>
      <c r="R1386" s="119"/>
      <c r="T1386" s="119"/>
      <c r="V1386" s="119"/>
      <c r="X1386" s="119"/>
      <c r="Z1386" s="119"/>
    </row>
    <row r="1387" spans="16:26" x14ac:dyDescent="0.25">
      <c r="P1387" s="119"/>
      <c r="R1387" s="119"/>
      <c r="T1387" s="119"/>
      <c r="V1387" s="119"/>
      <c r="X1387" s="119"/>
      <c r="Z1387" s="119"/>
    </row>
    <row r="1388" spans="16:26" x14ac:dyDescent="0.25">
      <c r="P1388" s="120"/>
      <c r="R1388" s="120"/>
      <c r="T1388" s="120"/>
      <c r="V1388" s="120"/>
      <c r="X1388" s="120"/>
      <c r="Z1388" s="120"/>
    </row>
    <row r="1389" spans="16:26" x14ac:dyDescent="0.25">
      <c r="P1389" s="119"/>
      <c r="R1389" s="119"/>
      <c r="T1389" s="119"/>
      <c r="V1389" s="119"/>
      <c r="X1389" s="119"/>
      <c r="Z1389" s="119"/>
    </row>
    <row r="1390" spans="16:26" x14ac:dyDescent="0.25">
      <c r="P1390" s="119"/>
      <c r="R1390" s="119"/>
      <c r="T1390" s="119"/>
      <c r="V1390" s="119"/>
      <c r="X1390" s="119"/>
      <c r="Z1390" s="119"/>
    </row>
    <row r="1391" spans="16:26" x14ac:dyDescent="0.25">
      <c r="P1391" s="120"/>
      <c r="R1391" s="120"/>
      <c r="T1391" s="120"/>
      <c r="V1391" s="120"/>
      <c r="X1391" s="120"/>
      <c r="Z1391" s="120"/>
    </row>
    <row r="1392" spans="16:26" x14ac:dyDescent="0.25">
      <c r="P1392" s="119"/>
      <c r="R1392" s="119"/>
      <c r="T1392" s="119"/>
      <c r="V1392" s="119"/>
      <c r="X1392" s="119"/>
      <c r="Z1392" s="119"/>
    </row>
    <row r="1393" spans="16:26" x14ac:dyDescent="0.25">
      <c r="P1393" s="120"/>
      <c r="R1393" s="120"/>
      <c r="T1393" s="120"/>
      <c r="V1393" s="120"/>
      <c r="X1393" s="120"/>
      <c r="Z1393" s="120"/>
    </row>
    <row r="1394" spans="16:26" x14ac:dyDescent="0.25">
      <c r="P1394" s="119"/>
      <c r="R1394" s="119"/>
      <c r="T1394" s="119"/>
      <c r="V1394" s="119"/>
      <c r="X1394" s="119"/>
      <c r="Z1394" s="119"/>
    </row>
    <row r="1395" spans="16:26" x14ac:dyDescent="0.25">
      <c r="P1395" s="119"/>
      <c r="R1395" s="119"/>
      <c r="T1395" s="119"/>
      <c r="V1395" s="119"/>
      <c r="X1395" s="119"/>
      <c r="Z1395" s="119"/>
    </row>
    <row r="1396" spans="16:26" x14ac:dyDescent="0.25">
      <c r="P1396" s="119"/>
      <c r="R1396" s="119"/>
      <c r="T1396" s="119"/>
      <c r="V1396" s="119"/>
      <c r="X1396" s="119"/>
      <c r="Z1396" s="119"/>
    </row>
    <row r="1397" spans="16:26" x14ac:dyDescent="0.25">
      <c r="P1397" s="121"/>
      <c r="R1397" s="121"/>
      <c r="T1397" s="121"/>
      <c r="V1397" s="121"/>
      <c r="X1397" s="121"/>
      <c r="Z1397" s="121"/>
    </row>
    <row r="1398" spans="16:26" x14ac:dyDescent="0.25">
      <c r="P1398" s="121"/>
      <c r="R1398" s="121"/>
      <c r="T1398" s="121"/>
      <c r="V1398" s="121"/>
      <c r="X1398" s="121"/>
      <c r="Z1398" s="121"/>
    </row>
    <row r="1399" spans="16:26" x14ac:dyDescent="0.25">
      <c r="P1399" s="121"/>
      <c r="R1399" s="121"/>
      <c r="T1399" s="121"/>
      <c r="V1399" s="121"/>
      <c r="X1399" s="121"/>
      <c r="Z1399" s="121"/>
    </row>
    <row r="1400" spans="16:26" x14ac:dyDescent="0.25">
      <c r="P1400" s="121"/>
      <c r="R1400" s="121"/>
      <c r="T1400" s="121"/>
      <c r="V1400" s="121"/>
      <c r="X1400" s="121"/>
      <c r="Z1400" s="121"/>
    </row>
    <row r="1401" spans="16:26" x14ac:dyDescent="0.25">
      <c r="P1401" s="122"/>
      <c r="R1401" s="122"/>
      <c r="T1401" s="122"/>
      <c r="V1401" s="122"/>
      <c r="X1401" s="122"/>
      <c r="Z1401" s="122"/>
    </row>
    <row r="1402" spans="16:26" x14ac:dyDescent="0.25">
      <c r="P1402" s="118"/>
      <c r="R1402" s="118"/>
      <c r="T1402" s="118"/>
      <c r="V1402" s="118"/>
      <c r="X1402" s="118"/>
      <c r="Z1402" s="118"/>
    </row>
    <row r="1403" spans="16:26" x14ac:dyDescent="0.25">
      <c r="P1403" s="119"/>
      <c r="R1403" s="119"/>
      <c r="T1403" s="119"/>
      <c r="V1403" s="119"/>
      <c r="X1403" s="119"/>
      <c r="Z1403" s="119"/>
    </row>
    <row r="1404" spans="16:26" x14ac:dyDescent="0.25">
      <c r="P1404" s="119"/>
      <c r="R1404" s="119"/>
      <c r="T1404" s="119"/>
      <c r="V1404" s="119"/>
      <c r="X1404" s="119"/>
      <c r="Z1404" s="119"/>
    </row>
    <row r="1405" spans="16:26" x14ac:dyDescent="0.25">
      <c r="P1405" s="120"/>
      <c r="R1405" s="120"/>
      <c r="T1405" s="120"/>
      <c r="V1405" s="120"/>
      <c r="X1405" s="120"/>
      <c r="Z1405" s="120"/>
    </row>
    <row r="1406" spans="16:26" x14ac:dyDescent="0.25">
      <c r="P1406" s="119"/>
      <c r="R1406" s="119"/>
      <c r="T1406" s="119"/>
      <c r="V1406" s="119"/>
      <c r="X1406" s="119"/>
      <c r="Z1406" s="119"/>
    </row>
    <row r="1407" spans="16:26" x14ac:dyDescent="0.25">
      <c r="P1407" s="119"/>
      <c r="R1407" s="119"/>
      <c r="T1407" s="119"/>
      <c r="V1407" s="119"/>
      <c r="X1407" s="119"/>
      <c r="Z1407" s="119"/>
    </row>
    <row r="1408" spans="16:26" x14ac:dyDescent="0.25">
      <c r="P1408" s="120"/>
      <c r="R1408" s="120"/>
      <c r="T1408" s="120"/>
      <c r="V1408" s="120"/>
      <c r="X1408" s="120"/>
      <c r="Z1408" s="120"/>
    </row>
    <row r="1409" spans="16:26" x14ac:dyDescent="0.25">
      <c r="P1409" s="119"/>
      <c r="R1409" s="119"/>
      <c r="T1409" s="119"/>
      <c r="V1409" s="119"/>
      <c r="X1409" s="119"/>
      <c r="Z1409" s="119"/>
    </row>
    <row r="1410" spans="16:26" x14ac:dyDescent="0.25">
      <c r="P1410" s="120"/>
      <c r="R1410" s="120"/>
      <c r="T1410" s="120"/>
      <c r="V1410" s="120"/>
      <c r="X1410" s="120"/>
      <c r="Z1410" s="120"/>
    </row>
    <row r="1411" spans="16:26" x14ac:dyDescent="0.25">
      <c r="P1411" s="119"/>
      <c r="R1411" s="119"/>
      <c r="T1411" s="119"/>
      <c r="V1411" s="119"/>
      <c r="X1411" s="119"/>
      <c r="Z1411" s="119"/>
    </row>
    <row r="1412" spans="16:26" x14ac:dyDescent="0.25">
      <c r="P1412" s="119"/>
      <c r="R1412" s="119"/>
      <c r="T1412" s="119"/>
      <c r="V1412" s="119"/>
      <c r="X1412" s="119"/>
      <c r="Z1412" s="119"/>
    </row>
    <row r="1413" spans="16:26" x14ac:dyDescent="0.25">
      <c r="P1413" s="119"/>
      <c r="R1413" s="119"/>
      <c r="T1413" s="119"/>
      <c r="V1413" s="119"/>
      <c r="X1413" s="119"/>
      <c r="Z1413" s="119"/>
    </row>
    <row r="1414" spans="16:26" x14ac:dyDescent="0.25">
      <c r="P1414" s="121"/>
      <c r="R1414" s="121"/>
      <c r="T1414" s="121"/>
      <c r="V1414" s="121"/>
      <c r="X1414" s="121"/>
      <c r="Z1414" s="121"/>
    </row>
    <row r="1415" spans="16:26" x14ac:dyDescent="0.25">
      <c r="P1415" s="121"/>
      <c r="R1415" s="121"/>
      <c r="T1415" s="121"/>
      <c r="V1415" s="121"/>
      <c r="X1415" s="121"/>
      <c r="Z1415" s="121"/>
    </row>
    <row r="1416" spans="16:26" x14ac:dyDescent="0.25">
      <c r="P1416" s="121"/>
      <c r="R1416" s="121"/>
      <c r="T1416" s="121"/>
      <c r="V1416" s="121"/>
      <c r="X1416" s="121"/>
      <c r="Z1416" s="121"/>
    </row>
    <row r="1417" spans="16:26" x14ac:dyDescent="0.25">
      <c r="P1417" s="121"/>
      <c r="R1417" s="121"/>
      <c r="T1417" s="121"/>
      <c r="V1417" s="121"/>
      <c r="X1417" s="121"/>
      <c r="Z1417" s="121"/>
    </row>
    <row r="1418" spans="16:26" x14ac:dyDescent="0.25">
      <c r="P1418" s="122"/>
      <c r="R1418" s="122"/>
      <c r="T1418" s="122"/>
      <c r="V1418" s="122"/>
      <c r="X1418" s="122"/>
      <c r="Z1418" s="122"/>
    </row>
    <row r="1419" spans="16:26" x14ac:dyDescent="0.25">
      <c r="P1419" s="118"/>
      <c r="R1419" s="118"/>
      <c r="T1419" s="118"/>
      <c r="V1419" s="118"/>
      <c r="X1419" s="118"/>
      <c r="Z1419" s="118"/>
    </row>
    <row r="1420" spans="16:26" x14ac:dyDescent="0.25">
      <c r="P1420" s="119"/>
      <c r="R1420" s="119"/>
      <c r="T1420" s="119"/>
      <c r="V1420" s="119"/>
      <c r="X1420" s="119"/>
      <c r="Z1420" s="119"/>
    </row>
    <row r="1421" spans="16:26" x14ac:dyDescent="0.25">
      <c r="P1421" s="119"/>
      <c r="R1421" s="119"/>
      <c r="T1421" s="119"/>
      <c r="V1421" s="119"/>
      <c r="X1421" s="119"/>
      <c r="Z1421" s="119"/>
    </row>
    <row r="1422" spans="16:26" x14ac:dyDescent="0.25">
      <c r="P1422" s="120"/>
      <c r="R1422" s="120"/>
      <c r="T1422" s="120"/>
      <c r="V1422" s="120"/>
      <c r="X1422" s="120"/>
      <c r="Z1422" s="120"/>
    </row>
    <row r="1423" spans="16:26" x14ac:dyDescent="0.25">
      <c r="P1423" s="119"/>
      <c r="R1423" s="119"/>
      <c r="T1423" s="119"/>
      <c r="V1423" s="119"/>
      <c r="X1423" s="119"/>
      <c r="Z1423" s="119"/>
    </row>
    <row r="1424" spans="16:26" x14ac:dyDescent="0.25">
      <c r="P1424" s="119"/>
      <c r="R1424" s="119"/>
      <c r="T1424" s="119"/>
      <c r="V1424" s="119"/>
      <c r="X1424" s="119"/>
      <c r="Z1424" s="119"/>
    </row>
    <row r="1425" spans="16:26" x14ac:dyDescent="0.25">
      <c r="P1425" s="120"/>
      <c r="R1425" s="120"/>
      <c r="T1425" s="120"/>
      <c r="V1425" s="120"/>
      <c r="X1425" s="120"/>
      <c r="Z1425" s="120"/>
    </row>
    <row r="1426" spans="16:26" x14ac:dyDescent="0.25">
      <c r="P1426" s="119"/>
      <c r="R1426" s="119"/>
      <c r="T1426" s="119"/>
      <c r="V1426" s="119"/>
      <c r="X1426" s="119"/>
      <c r="Z1426" s="119"/>
    </row>
    <row r="1427" spans="16:26" x14ac:dyDescent="0.25">
      <c r="P1427" s="120"/>
      <c r="R1427" s="120"/>
      <c r="T1427" s="120"/>
      <c r="V1427" s="120"/>
      <c r="X1427" s="120"/>
      <c r="Z1427" s="120"/>
    </row>
    <row r="1428" spans="16:26" x14ac:dyDescent="0.25">
      <c r="P1428" s="119"/>
      <c r="R1428" s="119"/>
      <c r="T1428" s="119"/>
      <c r="V1428" s="119"/>
      <c r="X1428" s="119"/>
      <c r="Z1428" s="119"/>
    </row>
    <row r="1429" spans="16:26" x14ac:dyDescent="0.25">
      <c r="P1429" s="119"/>
      <c r="R1429" s="119"/>
      <c r="T1429" s="119"/>
      <c r="V1429" s="119"/>
      <c r="X1429" s="119"/>
      <c r="Z1429" s="119"/>
    </row>
    <row r="1430" spans="16:26" x14ac:dyDescent="0.25">
      <c r="P1430" s="119"/>
      <c r="R1430" s="119"/>
      <c r="T1430" s="119"/>
      <c r="V1430" s="119"/>
      <c r="X1430" s="119"/>
      <c r="Z1430" s="119"/>
    </row>
    <row r="1431" spans="16:26" x14ac:dyDescent="0.25">
      <c r="P1431" s="121"/>
      <c r="R1431" s="121"/>
      <c r="T1431" s="121"/>
      <c r="V1431" s="121"/>
      <c r="X1431" s="121"/>
      <c r="Z1431" s="121"/>
    </row>
    <row r="1432" spans="16:26" x14ac:dyDescent="0.25">
      <c r="P1432" s="121"/>
      <c r="R1432" s="121"/>
      <c r="T1432" s="121"/>
      <c r="V1432" s="121"/>
      <c r="X1432" s="121"/>
      <c r="Z1432" s="121"/>
    </row>
    <row r="1433" spans="16:26" x14ac:dyDescent="0.25">
      <c r="P1433" s="121"/>
      <c r="R1433" s="121"/>
      <c r="T1433" s="121"/>
      <c r="V1433" s="121"/>
      <c r="X1433" s="121"/>
      <c r="Z1433" s="121"/>
    </row>
    <row r="1434" spans="16:26" x14ac:dyDescent="0.25">
      <c r="P1434" s="121"/>
      <c r="R1434" s="121"/>
      <c r="T1434" s="121"/>
      <c r="V1434" s="121"/>
      <c r="X1434" s="121"/>
      <c r="Z1434" s="121"/>
    </row>
    <row r="1435" spans="16:26" x14ac:dyDescent="0.25">
      <c r="P1435" s="122"/>
      <c r="R1435" s="122"/>
      <c r="T1435" s="122"/>
      <c r="V1435" s="122"/>
      <c r="X1435" s="122"/>
      <c r="Z1435" s="122"/>
    </row>
    <row r="1436" spans="16:26" x14ac:dyDescent="0.25">
      <c r="P1436" s="118"/>
      <c r="R1436" s="118"/>
      <c r="T1436" s="118"/>
      <c r="V1436" s="118"/>
      <c r="X1436" s="118"/>
      <c r="Z1436" s="118"/>
    </row>
    <row r="1437" spans="16:26" x14ac:dyDescent="0.25">
      <c r="P1437" s="119"/>
      <c r="R1437" s="119"/>
      <c r="T1437" s="119"/>
      <c r="V1437" s="119"/>
      <c r="X1437" s="119"/>
      <c r="Z1437" s="119"/>
    </row>
    <row r="1438" spans="16:26" x14ac:dyDescent="0.25">
      <c r="P1438" s="119"/>
      <c r="R1438" s="119"/>
      <c r="T1438" s="119"/>
      <c r="V1438" s="119"/>
      <c r="X1438" s="119"/>
      <c r="Z1438" s="119"/>
    </row>
    <row r="1439" spans="16:26" x14ac:dyDescent="0.25">
      <c r="P1439" s="120"/>
      <c r="R1439" s="120"/>
      <c r="T1439" s="120"/>
      <c r="V1439" s="120"/>
      <c r="X1439" s="120"/>
      <c r="Z1439" s="120"/>
    </row>
    <row r="1440" spans="16:26" x14ac:dyDescent="0.25">
      <c r="P1440" s="119"/>
      <c r="R1440" s="119"/>
      <c r="T1440" s="119"/>
      <c r="V1440" s="119"/>
      <c r="X1440" s="119"/>
      <c r="Z1440" s="119"/>
    </row>
    <row r="1441" spans="16:26" x14ac:dyDescent="0.25">
      <c r="P1441" s="119"/>
      <c r="R1441" s="119"/>
      <c r="T1441" s="119"/>
      <c r="V1441" s="119"/>
      <c r="X1441" s="119"/>
      <c r="Z1441" s="119"/>
    </row>
    <row r="1442" spans="16:26" x14ac:dyDescent="0.25">
      <c r="P1442" s="120"/>
      <c r="R1442" s="120"/>
      <c r="T1442" s="120"/>
      <c r="V1442" s="120"/>
      <c r="X1442" s="120"/>
      <c r="Z1442" s="120"/>
    </row>
    <row r="1443" spans="16:26" x14ac:dyDescent="0.25">
      <c r="P1443" s="119"/>
      <c r="R1443" s="119"/>
      <c r="T1443" s="119"/>
      <c r="V1443" s="119"/>
      <c r="X1443" s="119"/>
      <c r="Z1443" s="119"/>
    </row>
    <row r="1444" spans="16:26" x14ac:dyDescent="0.25">
      <c r="P1444" s="120"/>
      <c r="R1444" s="120"/>
      <c r="T1444" s="120"/>
      <c r="V1444" s="120"/>
      <c r="X1444" s="120"/>
      <c r="Z1444" s="120"/>
    </row>
    <row r="1445" spans="16:26" x14ac:dyDescent="0.25">
      <c r="P1445" s="119"/>
      <c r="R1445" s="119"/>
      <c r="T1445" s="119"/>
      <c r="V1445" s="119"/>
      <c r="X1445" s="119"/>
      <c r="Z1445" s="119"/>
    </row>
    <row r="1446" spans="16:26" x14ac:dyDescent="0.25">
      <c r="P1446" s="119"/>
      <c r="R1446" s="119"/>
      <c r="T1446" s="119"/>
      <c r="V1446" s="119"/>
      <c r="X1446" s="119"/>
      <c r="Z1446" s="119"/>
    </row>
    <row r="1447" spans="16:26" x14ac:dyDescent="0.25">
      <c r="P1447" s="119"/>
      <c r="R1447" s="119"/>
      <c r="T1447" s="119"/>
      <c r="V1447" s="119"/>
      <c r="X1447" s="119"/>
      <c r="Z1447" s="119"/>
    </row>
    <row r="1448" spans="16:26" x14ac:dyDescent="0.25">
      <c r="P1448" s="121"/>
      <c r="R1448" s="121"/>
      <c r="T1448" s="121"/>
      <c r="V1448" s="121"/>
      <c r="X1448" s="121"/>
      <c r="Z1448" s="121"/>
    </row>
    <row r="1449" spans="16:26" x14ac:dyDescent="0.25">
      <c r="P1449" s="121"/>
      <c r="R1449" s="121"/>
      <c r="T1449" s="121"/>
      <c r="V1449" s="121"/>
      <c r="X1449" s="121"/>
      <c r="Z1449" s="121"/>
    </row>
    <row r="1450" spans="16:26" x14ac:dyDescent="0.25">
      <c r="P1450" s="121"/>
      <c r="R1450" s="121"/>
      <c r="T1450" s="121"/>
      <c r="V1450" s="121"/>
      <c r="X1450" s="121"/>
      <c r="Z1450" s="121"/>
    </row>
    <row r="1451" spans="16:26" x14ac:dyDescent="0.25">
      <c r="P1451" s="121"/>
      <c r="R1451" s="121"/>
      <c r="T1451" s="121"/>
      <c r="V1451" s="121"/>
      <c r="X1451" s="121"/>
      <c r="Z1451" s="121"/>
    </row>
    <row r="1452" spans="16:26" x14ac:dyDescent="0.25">
      <c r="P1452" s="122"/>
      <c r="R1452" s="122"/>
      <c r="T1452" s="122"/>
      <c r="V1452" s="122"/>
      <c r="X1452" s="122"/>
      <c r="Z1452" s="122"/>
    </row>
    <row r="1453" spans="16:26" x14ac:dyDescent="0.25">
      <c r="P1453" s="118"/>
      <c r="R1453" s="118"/>
      <c r="T1453" s="118"/>
      <c r="V1453" s="118"/>
      <c r="X1453" s="118"/>
      <c r="Z1453" s="118"/>
    </row>
    <row r="1454" spans="16:26" x14ac:dyDescent="0.25">
      <c r="P1454" s="119"/>
      <c r="R1454" s="119"/>
      <c r="T1454" s="119"/>
      <c r="V1454" s="119"/>
      <c r="X1454" s="119"/>
      <c r="Z1454" s="119"/>
    </row>
    <row r="1455" spans="16:26" x14ac:dyDescent="0.25">
      <c r="P1455" s="119"/>
      <c r="R1455" s="119"/>
      <c r="T1455" s="119"/>
      <c r="V1455" s="119"/>
      <c r="X1455" s="119"/>
      <c r="Z1455" s="119"/>
    </row>
    <row r="1456" spans="16:26" x14ac:dyDescent="0.25">
      <c r="P1456" s="120"/>
      <c r="R1456" s="120"/>
      <c r="T1456" s="120"/>
      <c r="V1456" s="120"/>
      <c r="X1456" s="120"/>
      <c r="Z1456" s="120"/>
    </row>
    <row r="1457" spans="16:26" x14ac:dyDescent="0.25">
      <c r="P1457" s="119"/>
      <c r="R1457" s="119"/>
      <c r="T1457" s="119"/>
      <c r="V1457" s="119"/>
      <c r="X1457" s="119"/>
      <c r="Z1457" s="119"/>
    </row>
    <row r="1458" spans="16:26" x14ac:dyDescent="0.25">
      <c r="P1458" s="119"/>
      <c r="R1458" s="119"/>
      <c r="T1458" s="119"/>
      <c r="V1458" s="119"/>
      <c r="X1458" s="119"/>
      <c r="Z1458" s="119"/>
    </row>
    <row r="1459" spans="16:26" x14ac:dyDescent="0.25">
      <c r="P1459" s="120"/>
      <c r="R1459" s="120"/>
      <c r="T1459" s="120"/>
      <c r="V1459" s="120"/>
      <c r="X1459" s="120"/>
      <c r="Z1459" s="120"/>
    </row>
    <row r="1460" spans="16:26" x14ac:dyDescent="0.25">
      <c r="P1460" s="119"/>
      <c r="R1460" s="119"/>
      <c r="T1460" s="119"/>
      <c r="V1460" s="119"/>
      <c r="X1460" s="119"/>
      <c r="Z1460" s="119"/>
    </row>
    <row r="1461" spans="16:26" x14ac:dyDescent="0.25">
      <c r="P1461" s="120"/>
      <c r="R1461" s="120"/>
      <c r="T1461" s="120"/>
      <c r="V1461" s="120"/>
      <c r="X1461" s="120"/>
      <c r="Z1461" s="120"/>
    </row>
    <row r="1462" spans="16:26" x14ac:dyDescent="0.25">
      <c r="P1462" s="119"/>
      <c r="R1462" s="119"/>
      <c r="T1462" s="119"/>
      <c r="V1462" s="119"/>
      <c r="X1462" s="119"/>
      <c r="Z1462" s="119"/>
    </row>
    <row r="1463" spans="16:26" x14ac:dyDescent="0.25">
      <c r="P1463" s="119"/>
      <c r="R1463" s="119"/>
      <c r="T1463" s="119"/>
      <c r="V1463" s="119"/>
      <c r="X1463" s="119"/>
      <c r="Z1463" s="119"/>
    </row>
    <row r="1464" spans="16:26" x14ac:dyDescent="0.25">
      <c r="P1464" s="119"/>
      <c r="R1464" s="119"/>
      <c r="T1464" s="119"/>
      <c r="V1464" s="119"/>
      <c r="X1464" s="119"/>
      <c r="Z1464" s="119"/>
    </row>
    <row r="1465" spans="16:26" x14ac:dyDescent="0.25">
      <c r="P1465" s="121"/>
      <c r="R1465" s="121"/>
      <c r="T1465" s="121"/>
      <c r="V1465" s="121"/>
      <c r="X1465" s="121"/>
      <c r="Z1465" s="121"/>
    </row>
    <row r="1466" spans="16:26" x14ac:dyDescent="0.25">
      <c r="P1466" s="121"/>
      <c r="R1466" s="121"/>
      <c r="T1466" s="121"/>
      <c r="V1466" s="121"/>
      <c r="X1466" s="121"/>
      <c r="Z1466" s="121"/>
    </row>
    <row r="1467" spans="16:26" x14ac:dyDescent="0.25">
      <c r="P1467" s="121"/>
      <c r="R1467" s="121"/>
      <c r="T1467" s="121"/>
      <c r="V1467" s="121"/>
      <c r="X1467" s="121"/>
      <c r="Z1467" s="121"/>
    </row>
    <row r="1468" spans="16:26" x14ac:dyDescent="0.25">
      <c r="P1468" s="121"/>
      <c r="R1468" s="121"/>
      <c r="T1468" s="121"/>
      <c r="V1468" s="121"/>
      <c r="X1468" s="121"/>
      <c r="Z1468" s="121"/>
    </row>
    <row r="1469" spans="16:26" x14ac:dyDescent="0.25">
      <c r="P1469" s="122"/>
      <c r="R1469" s="122"/>
      <c r="T1469" s="122"/>
      <c r="V1469" s="122"/>
      <c r="X1469" s="122"/>
      <c r="Z1469" s="122"/>
    </row>
    <row r="1470" spans="16:26" x14ac:dyDescent="0.25">
      <c r="P1470" s="118"/>
      <c r="R1470" s="118"/>
      <c r="T1470" s="118"/>
      <c r="V1470" s="118"/>
      <c r="X1470" s="118"/>
      <c r="Z1470" s="118"/>
    </row>
    <row r="1471" spans="16:26" x14ac:dyDescent="0.25">
      <c r="P1471" s="119"/>
      <c r="R1471" s="119"/>
      <c r="T1471" s="119"/>
      <c r="V1471" s="119"/>
      <c r="X1471" s="119"/>
      <c r="Z1471" s="119"/>
    </row>
    <row r="1472" spans="16:26" x14ac:dyDescent="0.25">
      <c r="P1472" s="119"/>
      <c r="R1472" s="119"/>
      <c r="T1472" s="119"/>
      <c r="V1472" s="119"/>
      <c r="X1472" s="119"/>
      <c r="Z1472" s="119"/>
    </row>
    <row r="1473" spans="16:26" x14ac:dyDescent="0.25">
      <c r="P1473" s="120"/>
      <c r="R1473" s="120"/>
      <c r="T1473" s="120"/>
      <c r="V1473" s="120"/>
      <c r="X1473" s="120"/>
      <c r="Z1473" s="120"/>
    </row>
    <row r="1474" spans="16:26" x14ac:dyDescent="0.25">
      <c r="P1474" s="119"/>
      <c r="R1474" s="119"/>
      <c r="T1474" s="119"/>
      <c r="V1474" s="119"/>
      <c r="X1474" s="119"/>
      <c r="Z1474" s="119"/>
    </row>
    <row r="1475" spans="16:26" x14ac:dyDescent="0.25">
      <c r="P1475" s="119"/>
      <c r="R1475" s="119"/>
      <c r="T1475" s="119"/>
      <c r="V1475" s="119"/>
      <c r="X1475" s="119"/>
      <c r="Z1475" s="119"/>
    </row>
    <row r="1476" spans="16:26" x14ac:dyDescent="0.25">
      <c r="P1476" s="120"/>
      <c r="R1476" s="120"/>
      <c r="T1476" s="120"/>
      <c r="V1476" s="120"/>
      <c r="X1476" s="120"/>
      <c r="Z1476" s="120"/>
    </row>
    <row r="1477" spans="16:26" x14ac:dyDescent="0.25">
      <c r="P1477" s="119"/>
      <c r="R1477" s="119"/>
      <c r="T1477" s="119"/>
      <c r="V1477" s="119"/>
      <c r="X1477" s="119"/>
      <c r="Z1477" s="119"/>
    </row>
    <row r="1478" spans="16:26" x14ac:dyDescent="0.25">
      <c r="P1478" s="120"/>
      <c r="R1478" s="120"/>
      <c r="T1478" s="120"/>
      <c r="V1478" s="120"/>
      <c r="X1478" s="120"/>
      <c r="Z1478" s="120"/>
    </row>
    <row r="1479" spans="16:26" x14ac:dyDescent="0.25">
      <c r="P1479" s="119"/>
      <c r="R1479" s="119"/>
      <c r="T1479" s="119"/>
      <c r="V1479" s="119"/>
      <c r="X1479" s="119"/>
      <c r="Z1479" s="119"/>
    </row>
    <row r="1480" spans="16:26" x14ac:dyDescent="0.25">
      <c r="P1480" s="119"/>
      <c r="R1480" s="119"/>
      <c r="T1480" s="119"/>
      <c r="V1480" s="119"/>
      <c r="X1480" s="119"/>
      <c r="Z1480" s="119"/>
    </row>
    <row r="1481" spans="16:26" x14ac:dyDescent="0.25">
      <c r="P1481" s="119"/>
      <c r="R1481" s="119"/>
      <c r="T1481" s="119"/>
      <c r="V1481" s="119"/>
      <c r="X1481" s="119"/>
      <c r="Z1481" s="119"/>
    </row>
    <row r="1482" spans="16:26" x14ac:dyDescent="0.25">
      <c r="P1482" s="121"/>
      <c r="R1482" s="121"/>
      <c r="T1482" s="121"/>
      <c r="V1482" s="121"/>
      <c r="X1482" s="121"/>
      <c r="Z1482" s="121"/>
    </row>
    <row r="1483" spans="16:26" x14ac:dyDescent="0.25">
      <c r="P1483" s="121"/>
      <c r="R1483" s="121"/>
      <c r="T1483" s="121"/>
      <c r="V1483" s="121"/>
      <c r="X1483" s="121"/>
      <c r="Z1483" s="121"/>
    </row>
    <row r="1484" spans="16:26" x14ac:dyDescent="0.25">
      <c r="P1484" s="121"/>
      <c r="R1484" s="121"/>
      <c r="T1484" s="121"/>
      <c r="V1484" s="121"/>
      <c r="X1484" s="121"/>
      <c r="Z1484" s="121"/>
    </row>
    <row r="1485" spans="16:26" x14ac:dyDescent="0.25">
      <c r="P1485" s="121"/>
      <c r="R1485" s="121"/>
      <c r="T1485" s="121"/>
      <c r="V1485" s="121"/>
      <c r="X1485" s="121"/>
      <c r="Z1485" s="121"/>
    </row>
    <row r="1486" spans="16:26" x14ac:dyDescent="0.25">
      <c r="P1486" s="122"/>
      <c r="R1486" s="122"/>
      <c r="T1486" s="122"/>
      <c r="V1486" s="122"/>
      <c r="X1486" s="122"/>
      <c r="Z1486" s="122"/>
    </row>
    <row r="1487" spans="16:26" x14ac:dyDescent="0.25">
      <c r="P1487" s="118"/>
      <c r="R1487" s="118"/>
      <c r="T1487" s="118"/>
      <c r="V1487" s="118"/>
      <c r="X1487" s="118"/>
      <c r="Z1487" s="118"/>
    </row>
    <row r="1488" spans="16:26" x14ac:dyDescent="0.25">
      <c r="P1488" s="119"/>
      <c r="R1488" s="119"/>
      <c r="T1488" s="119"/>
      <c r="V1488" s="119"/>
      <c r="X1488" s="119"/>
      <c r="Z1488" s="119"/>
    </row>
    <row r="1489" spans="16:26" x14ac:dyDescent="0.25">
      <c r="P1489" s="119"/>
      <c r="R1489" s="119"/>
      <c r="T1489" s="119"/>
      <c r="V1489" s="119"/>
      <c r="X1489" s="119"/>
      <c r="Z1489" s="119"/>
    </row>
    <row r="1490" spans="16:26" x14ac:dyDescent="0.25">
      <c r="P1490" s="120"/>
      <c r="R1490" s="120"/>
      <c r="T1490" s="120"/>
      <c r="V1490" s="120"/>
      <c r="X1490" s="120"/>
      <c r="Z1490" s="120"/>
    </row>
    <row r="1491" spans="16:26" x14ac:dyDescent="0.25">
      <c r="P1491" s="119"/>
      <c r="R1491" s="119"/>
      <c r="T1491" s="119"/>
      <c r="V1491" s="119"/>
      <c r="X1491" s="119"/>
      <c r="Z1491" s="119"/>
    </row>
    <row r="1492" spans="16:26" x14ac:dyDescent="0.25">
      <c r="P1492" s="119"/>
      <c r="R1492" s="119"/>
      <c r="T1492" s="119"/>
      <c r="V1492" s="119"/>
      <c r="X1492" s="119"/>
      <c r="Z1492" s="119"/>
    </row>
    <row r="1493" spans="16:26" x14ac:dyDescent="0.25">
      <c r="P1493" s="120"/>
      <c r="R1493" s="120"/>
      <c r="T1493" s="120"/>
      <c r="V1493" s="120"/>
      <c r="X1493" s="120"/>
      <c r="Z1493" s="120"/>
    </row>
    <row r="1494" spans="16:26" x14ac:dyDescent="0.25">
      <c r="P1494" s="119"/>
      <c r="R1494" s="119"/>
      <c r="T1494" s="119"/>
      <c r="V1494" s="119"/>
      <c r="X1494" s="119"/>
      <c r="Z1494" s="119"/>
    </row>
    <row r="1495" spans="16:26" x14ac:dyDescent="0.25">
      <c r="P1495" s="120"/>
      <c r="R1495" s="120"/>
      <c r="T1495" s="120"/>
      <c r="V1495" s="120"/>
      <c r="X1495" s="120"/>
      <c r="Z1495" s="120"/>
    </row>
    <row r="1496" spans="16:26" x14ac:dyDescent="0.25">
      <c r="P1496" s="119"/>
      <c r="R1496" s="119"/>
      <c r="T1496" s="119"/>
      <c r="V1496" s="119"/>
      <c r="X1496" s="119"/>
      <c r="Z1496" s="119"/>
    </row>
    <row r="1497" spans="16:26" x14ac:dyDescent="0.25">
      <c r="P1497" s="119"/>
      <c r="R1497" s="119"/>
      <c r="T1497" s="119"/>
      <c r="V1497" s="119"/>
      <c r="X1497" s="119"/>
      <c r="Z1497" s="119"/>
    </row>
    <row r="1498" spans="16:26" x14ac:dyDescent="0.25">
      <c r="P1498" s="119"/>
      <c r="R1498" s="119"/>
      <c r="T1498" s="119"/>
      <c r="V1498" s="119"/>
      <c r="X1498" s="119"/>
      <c r="Z1498" s="119"/>
    </row>
    <row r="1499" spans="16:26" x14ac:dyDescent="0.25">
      <c r="P1499" s="121"/>
      <c r="R1499" s="121"/>
      <c r="T1499" s="121"/>
      <c r="V1499" s="121"/>
      <c r="X1499" s="121"/>
      <c r="Z1499" s="121"/>
    </row>
    <row r="1500" spans="16:26" x14ac:dyDescent="0.25">
      <c r="P1500" s="121"/>
      <c r="R1500" s="121"/>
      <c r="T1500" s="121"/>
      <c r="V1500" s="121"/>
      <c r="X1500" s="121"/>
      <c r="Z1500" s="121"/>
    </row>
    <row r="1501" spans="16:26" x14ac:dyDescent="0.25">
      <c r="P1501" s="121"/>
      <c r="R1501" s="121"/>
      <c r="T1501" s="121"/>
      <c r="V1501" s="121"/>
      <c r="X1501" s="121"/>
      <c r="Z1501" s="121"/>
    </row>
    <row r="1502" spans="16:26" x14ac:dyDescent="0.25">
      <c r="P1502" s="121"/>
      <c r="R1502" s="121"/>
      <c r="T1502" s="121"/>
      <c r="V1502" s="121"/>
      <c r="X1502" s="121"/>
      <c r="Z1502" s="121"/>
    </row>
    <row r="1503" spans="16:26" x14ac:dyDescent="0.25">
      <c r="P1503" s="122"/>
      <c r="R1503" s="122"/>
      <c r="T1503" s="122"/>
      <c r="V1503" s="122"/>
      <c r="X1503" s="122"/>
      <c r="Z1503" s="122"/>
    </row>
    <row r="1504" spans="16:26" x14ac:dyDescent="0.25">
      <c r="P1504" s="118"/>
      <c r="R1504" s="118"/>
      <c r="T1504" s="118"/>
      <c r="V1504" s="118"/>
      <c r="X1504" s="118"/>
      <c r="Z1504" s="118"/>
    </row>
    <row r="1505" spans="16:26" x14ac:dyDescent="0.25">
      <c r="P1505" s="119"/>
      <c r="R1505" s="119"/>
      <c r="T1505" s="119"/>
      <c r="V1505" s="119"/>
      <c r="X1505" s="119"/>
      <c r="Z1505" s="119"/>
    </row>
    <row r="1506" spans="16:26" x14ac:dyDescent="0.25">
      <c r="P1506" s="119"/>
      <c r="R1506" s="119"/>
      <c r="T1506" s="119"/>
      <c r="V1506" s="119"/>
      <c r="X1506" s="119"/>
      <c r="Z1506" s="119"/>
    </row>
    <row r="1507" spans="16:26" x14ac:dyDescent="0.25">
      <c r="P1507" s="120"/>
      <c r="R1507" s="120"/>
      <c r="T1507" s="120"/>
      <c r="V1507" s="120"/>
      <c r="X1507" s="120"/>
      <c r="Z1507" s="120"/>
    </row>
    <row r="1508" spans="16:26" x14ac:dyDescent="0.25">
      <c r="P1508" s="119"/>
      <c r="R1508" s="119"/>
      <c r="T1508" s="119"/>
      <c r="V1508" s="119"/>
      <c r="X1508" s="119"/>
      <c r="Z1508" s="119"/>
    </row>
    <row r="1509" spans="16:26" x14ac:dyDescent="0.25">
      <c r="P1509" s="119"/>
      <c r="R1509" s="119"/>
      <c r="T1509" s="119"/>
      <c r="V1509" s="119"/>
      <c r="X1509" s="119"/>
      <c r="Z1509" s="119"/>
    </row>
    <row r="1510" spans="16:26" x14ac:dyDescent="0.25">
      <c r="P1510" s="120"/>
      <c r="R1510" s="120"/>
      <c r="T1510" s="120"/>
      <c r="V1510" s="120"/>
      <c r="X1510" s="120"/>
      <c r="Z1510" s="120"/>
    </row>
    <row r="1511" spans="16:26" x14ac:dyDescent="0.25">
      <c r="P1511" s="119"/>
      <c r="R1511" s="119"/>
      <c r="T1511" s="119"/>
      <c r="V1511" s="119"/>
      <c r="X1511" s="119"/>
      <c r="Z1511" s="119"/>
    </row>
    <row r="1512" spans="16:26" x14ac:dyDescent="0.25">
      <c r="P1512" s="120"/>
      <c r="R1512" s="120"/>
      <c r="T1512" s="120"/>
      <c r="V1512" s="120"/>
      <c r="X1512" s="120"/>
      <c r="Z1512" s="120"/>
    </row>
    <row r="1513" spans="16:26" x14ac:dyDescent="0.25">
      <c r="P1513" s="119"/>
      <c r="R1513" s="119"/>
      <c r="T1513" s="119"/>
      <c r="V1513" s="119"/>
      <c r="X1513" s="119"/>
      <c r="Z1513" s="119"/>
    </row>
    <row r="1514" spans="16:26" x14ac:dyDescent="0.25">
      <c r="P1514" s="119"/>
      <c r="R1514" s="119"/>
      <c r="T1514" s="119"/>
      <c r="V1514" s="119"/>
      <c r="X1514" s="119"/>
      <c r="Z1514" s="119"/>
    </row>
    <row r="1515" spans="16:26" x14ac:dyDescent="0.25">
      <c r="P1515" s="119"/>
      <c r="R1515" s="119"/>
      <c r="T1515" s="119"/>
      <c r="V1515" s="119"/>
      <c r="X1515" s="119"/>
      <c r="Z1515" s="119"/>
    </row>
    <row r="1516" spans="16:26" x14ac:dyDescent="0.25">
      <c r="P1516" s="121"/>
      <c r="R1516" s="121"/>
      <c r="T1516" s="121"/>
      <c r="V1516" s="121"/>
      <c r="X1516" s="121"/>
      <c r="Z1516" s="121"/>
    </row>
    <row r="1517" spans="16:26" x14ac:dyDescent="0.25">
      <c r="P1517" s="121"/>
      <c r="R1517" s="121"/>
      <c r="T1517" s="121"/>
      <c r="V1517" s="121"/>
      <c r="X1517" s="121"/>
      <c r="Z1517" s="121"/>
    </row>
    <row r="1518" spans="16:26" x14ac:dyDescent="0.25">
      <c r="P1518" s="121"/>
      <c r="R1518" s="121"/>
      <c r="T1518" s="121"/>
      <c r="V1518" s="121"/>
      <c r="X1518" s="121"/>
      <c r="Z1518" s="121"/>
    </row>
    <row r="1519" spans="16:26" x14ac:dyDescent="0.25">
      <c r="P1519" s="121"/>
      <c r="R1519" s="121"/>
      <c r="T1519" s="121"/>
      <c r="V1519" s="121"/>
      <c r="X1519" s="121"/>
      <c r="Z1519" s="121"/>
    </row>
    <row r="1520" spans="16:26" x14ac:dyDescent="0.25">
      <c r="P1520" s="122"/>
      <c r="R1520" s="122"/>
      <c r="T1520" s="122"/>
      <c r="V1520" s="122"/>
      <c r="X1520" s="122"/>
      <c r="Z1520" s="122"/>
    </row>
    <row r="1521" spans="16:26" x14ac:dyDescent="0.25">
      <c r="P1521" s="118"/>
      <c r="R1521" s="118"/>
      <c r="T1521" s="118"/>
      <c r="V1521" s="118"/>
      <c r="X1521" s="118"/>
      <c r="Z1521" s="118"/>
    </row>
    <row r="1522" spans="16:26" x14ac:dyDescent="0.25">
      <c r="P1522" s="119"/>
      <c r="R1522" s="119"/>
      <c r="T1522" s="119"/>
      <c r="V1522" s="119"/>
      <c r="X1522" s="119"/>
      <c r="Z1522" s="119"/>
    </row>
    <row r="1523" spans="16:26" x14ac:dyDescent="0.25">
      <c r="P1523" s="119"/>
      <c r="R1523" s="119"/>
      <c r="T1523" s="119"/>
      <c r="V1523" s="119"/>
      <c r="X1523" s="119"/>
      <c r="Z1523" s="119"/>
    </row>
    <row r="1524" spans="16:26" x14ac:dyDescent="0.25">
      <c r="P1524" s="120"/>
      <c r="R1524" s="120"/>
      <c r="T1524" s="120"/>
      <c r="V1524" s="120"/>
      <c r="X1524" s="120"/>
      <c r="Z1524" s="120"/>
    </row>
    <row r="1525" spans="16:26" x14ac:dyDescent="0.25">
      <c r="P1525" s="119"/>
      <c r="R1525" s="119"/>
      <c r="T1525" s="119"/>
      <c r="V1525" s="119"/>
      <c r="X1525" s="119"/>
      <c r="Z1525" s="119"/>
    </row>
    <row r="1526" spans="16:26" x14ac:dyDescent="0.25">
      <c r="P1526" s="119"/>
      <c r="R1526" s="119"/>
      <c r="T1526" s="119"/>
      <c r="V1526" s="119"/>
      <c r="X1526" s="119"/>
      <c r="Z1526" s="119"/>
    </row>
    <row r="1527" spans="16:26" x14ac:dyDescent="0.25">
      <c r="P1527" s="120"/>
      <c r="R1527" s="120"/>
      <c r="T1527" s="120"/>
      <c r="V1527" s="120"/>
      <c r="X1527" s="120"/>
      <c r="Z1527" s="120"/>
    </row>
    <row r="1528" spans="16:26" x14ac:dyDescent="0.25">
      <c r="P1528" s="119"/>
      <c r="R1528" s="119"/>
      <c r="T1528" s="119"/>
      <c r="V1528" s="119"/>
      <c r="X1528" s="119"/>
      <c r="Z1528" s="119"/>
    </row>
    <row r="1529" spans="16:26" x14ac:dyDescent="0.25">
      <c r="P1529" s="120"/>
      <c r="R1529" s="120"/>
      <c r="T1529" s="120"/>
      <c r="V1529" s="120"/>
      <c r="X1529" s="120"/>
      <c r="Z1529" s="120"/>
    </row>
    <row r="1530" spans="16:26" x14ac:dyDescent="0.25">
      <c r="P1530" s="119"/>
      <c r="R1530" s="119"/>
      <c r="T1530" s="119"/>
      <c r="V1530" s="119"/>
      <c r="X1530" s="119"/>
      <c r="Z1530" s="119"/>
    </row>
    <row r="1531" spans="16:26" x14ac:dyDescent="0.25">
      <c r="P1531" s="119"/>
      <c r="R1531" s="119"/>
      <c r="T1531" s="119"/>
      <c r="V1531" s="119"/>
      <c r="X1531" s="119"/>
      <c r="Z1531" s="119"/>
    </row>
    <row r="1532" spans="16:26" x14ac:dyDescent="0.25">
      <c r="P1532" s="119"/>
      <c r="R1532" s="119"/>
      <c r="T1532" s="119"/>
      <c r="V1532" s="119"/>
      <c r="X1532" s="119"/>
      <c r="Z1532" s="119"/>
    </row>
    <row r="1533" spans="16:26" x14ac:dyDescent="0.25">
      <c r="P1533" s="121"/>
      <c r="R1533" s="121"/>
      <c r="T1533" s="121"/>
      <c r="V1533" s="121"/>
      <c r="X1533" s="121"/>
      <c r="Z1533" s="121"/>
    </row>
    <row r="1534" spans="16:26" x14ac:dyDescent="0.25">
      <c r="P1534" s="121"/>
      <c r="R1534" s="121"/>
      <c r="T1534" s="121"/>
      <c r="V1534" s="121"/>
      <c r="X1534" s="121"/>
      <c r="Z1534" s="121"/>
    </row>
    <row r="1535" spans="16:26" x14ac:dyDescent="0.25">
      <c r="P1535" s="121"/>
      <c r="R1535" s="121"/>
      <c r="T1535" s="121"/>
      <c r="V1535" s="121"/>
      <c r="X1535" s="121"/>
      <c r="Z1535" s="121"/>
    </row>
    <row r="1536" spans="16:26" x14ac:dyDescent="0.25">
      <c r="P1536" s="121"/>
      <c r="R1536" s="121"/>
      <c r="T1536" s="121"/>
      <c r="V1536" s="121"/>
      <c r="X1536" s="121"/>
      <c r="Z1536" s="121"/>
    </row>
    <row r="1537" spans="16:26" x14ac:dyDescent="0.25">
      <c r="P1537" s="122"/>
      <c r="R1537" s="122"/>
      <c r="T1537" s="122"/>
      <c r="V1537" s="122"/>
      <c r="X1537" s="122"/>
      <c r="Z1537" s="122"/>
    </row>
    <row r="1538" spans="16:26" x14ac:dyDescent="0.25">
      <c r="P1538" s="118"/>
      <c r="R1538" s="118"/>
      <c r="T1538" s="118"/>
      <c r="V1538" s="118"/>
      <c r="X1538" s="118"/>
      <c r="Z1538" s="118"/>
    </row>
    <row r="1539" spans="16:26" x14ac:dyDescent="0.25">
      <c r="P1539" s="119"/>
      <c r="R1539" s="119"/>
      <c r="T1539" s="119"/>
      <c r="V1539" s="119"/>
      <c r="X1539" s="119"/>
      <c r="Z1539" s="119"/>
    </row>
    <row r="1540" spans="16:26" x14ac:dyDescent="0.25">
      <c r="P1540" s="119"/>
      <c r="R1540" s="119"/>
      <c r="T1540" s="119"/>
      <c r="V1540" s="119"/>
      <c r="X1540" s="119"/>
      <c r="Z1540" s="119"/>
    </row>
    <row r="1541" spans="16:26" x14ac:dyDescent="0.25">
      <c r="P1541" s="120"/>
      <c r="R1541" s="120"/>
      <c r="T1541" s="120"/>
      <c r="V1541" s="120"/>
      <c r="X1541" s="120"/>
      <c r="Z1541" s="120"/>
    </row>
    <row r="1542" spans="16:26" x14ac:dyDescent="0.25">
      <c r="P1542" s="119"/>
      <c r="R1542" s="119"/>
      <c r="T1542" s="119"/>
      <c r="V1542" s="119"/>
      <c r="X1542" s="119"/>
      <c r="Z1542" s="119"/>
    </row>
    <row r="1543" spans="16:26" x14ac:dyDescent="0.25">
      <c r="P1543" s="119"/>
      <c r="R1543" s="119"/>
      <c r="T1543" s="119"/>
      <c r="V1543" s="119"/>
      <c r="X1543" s="119"/>
      <c r="Z1543" s="119"/>
    </row>
    <row r="1544" spans="16:26" x14ac:dyDescent="0.25">
      <c r="P1544" s="120"/>
      <c r="R1544" s="120"/>
      <c r="T1544" s="120"/>
      <c r="V1544" s="120"/>
      <c r="X1544" s="120"/>
      <c r="Z1544" s="120"/>
    </row>
    <row r="1545" spans="16:26" x14ac:dyDescent="0.25">
      <c r="P1545" s="119"/>
      <c r="R1545" s="119"/>
      <c r="T1545" s="119"/>
      <c r="V1545" s="119"/>
      <c r="X1545" s="119"/>
      <c r="Z1545" s="119"/>
    </row>
    <row r="1546" spans="16:26" x14ac:dyDescent="0.25">
      <c r="P1546" s="120"/>
      <c r="R1546" s="120"/>
      <c r="T1546" s="120"/>
      <c r="V1546" s="120"/>
      <c r="X1546" s="120"/>
      <c r="Z1546" s="120"/>
    </row>
    <row r="1547" spans="16:26" x14ac:dyDescent="0.25">
      <c r="P1547" s="119"/>
      <c r="R1547" s="119"/>
      <c r="T1547" s="119"/>
      <c r="V1547" s="119"/>
      <c r="X1547" s="119"/>
      <c r="Z1547" s="119"/>
    </row>
    <row r="1548" spans="16:26" x14ac:dyDescent="0.25">
      <c r="P1548" s="119"/>
      <c r="R1548" s="119"/>
      <c r="T1548" s="119"/>
      <c r="V1548" s="119"/>
      <c r="X1548" s="119"/>
      <c r="Z1548" s="119"/>
    </row>
    <row r="1549" spans="16:26" x14ac:dyDescent="0.25">
      <c r="P1549" s="119"/>
      <c r="R1549" s="119"/>
      <c r="T1549" s="119"/>
      <c r="V1549" s="119"/>
      <c r="X1549" s="119"/>
      <c r="Z1549" s="119"/>
    </row>
    <row r="1550" spans="16:26" x14ac:dyDescent="0.25">
      <c r="P1550" s="121"/>
      <c r="R1550" s="121"/>
      <c r="T1550" s="121"/>
      <c r="V1550" s="121"/>
      <c r="X1550" s="121"/>
      <c r="Z1550" s="121"/>
    </row>
    <row r="1551" spans="16:26" x14ac:dyDescent="0.25">
      <c r="P1551" s="121"/>
      <c r="R1551" s="121"/>
      <c r="T1551" s="121"/>
      <c r="V1551" s="121"/>
      <c r="X1551" s="121"/>
      <c r="Z1551" s="121"/>
    </row>
    <row r="1552" spans="16:26" x14ac:dyDescent="0.25">
      <c r="P1552" s="121"/>
      <c r="R1552" s="121"/>
      <c r="T1552" s="121"/>
      <c r="V1552" s="121"/>
      <c r="X1552" s="121"/>
      <c r="Z1552" s="121"/>
    </row>
    <row r="1553" spans="16:26" x14ac:dyDescent="0.25">
      <c r="P1553" s="121"/>
      <c r="R1553" s="121"/>
      <c r="T1553" s="121"/>
      <c r="V1553" s="121"/>
      <c r="X1553" s="121"/>
      <c r="Z1553" s="121"/>
    </row>
    <row r="1554" spans="16:26" x14ac:dyDescent="0.25">
      <c r="P1554" s="122"/>
      <c r="R1554" s="122"/>
      <c r="T1554" s="122"/>
      <c r="V1554" s="122"/>
      <c r="X1554" s="122"/>
      <c r="Z1554" s="122"/>
    </row>
    <row r="1555" spans="16:26" x14ac:dyDescent="0.25">
      <c r="P1555" s="118"/>
      <c r="R1555" s="118"/>
      <c r="T1555" s="118"/>
      <c r="V1555" s="118"/>
      <c r="X1555" s="118"/>
      <c r="Z1555" s="118"/>
    </row>
    <row r="1556" spans="16:26" x14ac:dyDescent="0.25">
      <c r="P1556" s="119"/>
      <c r="R1556" s="119"/>
      <c r="T1556" s="119"/>
      <c r="V1556" s="119"/>
      <c r="X1556" s="119"/>
      <c r="Z1556" s="119"/>
    </row>
    <row r="1557" spans="16:26" x14ac:dyDescent="0.25">
      <c r="P1557" s="119"/>
      <c r="R1557" s="119"/>
      <c r="T1557" s="119"/>
      <c r="V1557" s="119"/>
      <c r="X1557" s="119"/>
      <c r="Z1557" s="119"/>
    </row>
    <row r="1558" spans="16:26" x14ac:dyDescent="0.25">
      <c r="P1558" s="120"/>
      <c r="R1558" s="120"/>
      <c r="T1558" s="120"/>
      <c r="V1558" s="120"/>
      <c r="X1558" s="120"/>
      <c r="Z1558" s="120"/>
    </row>
    <row r="1559" spans="16:26" x14ac:dyDescent="0.25">
      <c r="P1559" s="119"/>
      <c r="R1559" s="119"/>
      <c r="T1559" s="119"/>
      <c r="V1559" s="119"/>
      <c r="X1559" s="119"/>
      <c r="Z1559" s="119"/>
    </row>
    <row r="1560" spans="16:26" x14ac:dyDescent="0.25">
      <c r="P1560" s="119"/>
      <c r="R1560" s="119"/>
      <c r="T1560" s="119"/>
      <c r="V1560" s="119"/>
      <c r="X1560" s="119"/>
      <c r="Z1560" s="119"/>
    </row>
    <row r="1561" spans="16:26" x14ac:dyDescent="0.25">
      <c r="P1561" s="120"/>
      <c r="R1561" s="120"/>
      <c r="T1561" s="120"/>
      <c r="V1561" s="120"/>
      <c r="X1561" s="120"/>
      <c r="Z1561" s="120"/>
    </row>
    <row r="1562" spans="16:26" x14ac:dyDescent="0.25">
      <c r="P1562" s="119"/>
      <c r="R1562" s="119"/>
      <c r="T1562" s="119"/>
      <c r="V1562" s="119"/>
      <c r="X1562" s="119"/>
      <c r="Z1562" s="119"/>
    </row>
    <row r="1563" spans="16:26" x14ac:dyDescent="0.25">
      <c r="P1563" s="120"/>
      <c r="R1563" s="120"/>
      <c r="T1563" s="120"/>
      <c r="V1563" s="120"/>
      <c r="X1563" s="120"/>
      <c r="Z1563" s="120"/>
    </row>
    <row r="1564" spans="16:26" x14ac:dyDescent="0.25">
      <c r="P1564" s="119"/>
      <c r="R1564" s="119"/>
      <c r="T1564" s="119"/>
      <c r="V1564" s="119"/>
      <c r="X1564" s="119"/>
      <c r="Z1564" s="119"/>
    </row>
    <row r="1565" spans="16:26" x14ac:dyDescent="0.25">
      <c r="P1565" s="119"/>
      <c r="R1565" s="119"/>
      <c r="T1565" s="119"/>
      <c r="V1565" s="119"/>
      <c r="X1565" s="119"/>
      <c r="Z1565" s="119"/>
    </row>
    <row r="1566" spans="16:26" x14ac:dyDescent="0.25">
      <c r="P1566" s="119"/>
      <c r="R1566" s="119"/>
      <c r="T1566" s="119"/>
      <c r="V1566" s="119"/>
      <c r="X1566" s="119"/>
      <c r="Z1566" s="119"/>
    </row>
    <row r="1567" spans="16:26" x14ac:dyDescent="0.25">
      <c r="P1567" s="121"/>
      <c r="R1567" s="121"/>
      <c r="T1567" s="121"/>
      <c r="V1567" s="121"/>
      <c r="X1567" s="121"/>
      <c r="Z1567" s="121"/>
    </row>
    <row r="1568" spans="16:26" x14ac:dyDescent="0.25">
      <c r="P1568" s="121"/>
      <c r="R1568" s="121"/>
      <c r="T1568" s="121"/>
      <c r="V1568" s="121"/>
      <c r="X1568" s="121"/>
      <c r="Z1568" s="121"/>
    </row>
    <row r="1569" spans="16:26" x14ac:dyDescent="0.25">
      <c r="P1569" s="121"/>
      <c r="R1569" s="121"/>
      <c r="T1569" s="121"/>
      <c r="V1569" s="121"/>
      <c r="X1569" s="121"/>
      <c r="Z1569" s="121"/>
    </row>
    <row r="1570" spans="16:26" x14ac:dyDescent="0.25">
      <c r="P1570" s="121"/>
      <c r="R1570" s="121"/>
      <c r="T1570" s="121"/>
      <c r="V1570" s="121"/>
      <c r="X1570" s="121"/>
      <c r="Z1570" s="121"/>
    </row>
    <row r="1571" spans="16:26" x14ac:dyDescent="0.25">
      <c r="P1571" s="122"/>
      <c r="R1571" s="122"/>
      <c r="T1571" s="122"/>
      <c r="V1571" s="122"/>
      <c r="X1571" s="122"/>
      <c r="Z1571" s="122"/>
    </row>
    <row r="1572" spans="16:26" x14ac:dyDescent="0.25">
      <c r="P1572" s="118"/>
      <c r="R1572" s="118"/>
      <c r="T1572" s="118"/>
      <c r="V1572" s="118"/>
      <c r="X1572" s="118"/>
      <c r="Z1572" s="118"/>
    </row>
    <row r="1573" spans="16:26" x14ac:dyDescent="0.25">
      <c r="P1573" s="119"/>
      <c r="R1573" s="119"/>
      <c r="T1573" s="119"/>
      <c r="V1573" s="119"/>
      <c r="X1573" s="119"/>
      <c r="Z1573" s="119"/>
    </row>
    <row r="1574" spans="16:26" x14ac:dyDescent="0.25">
      <c r="P1574" s="119"/>
      <c r="R1574" s="119"/>
      <c r="T1574" s="119"/>
      <c r="V1574" s="119"/>
      <c r="X1574" s="119"/>
      <c r="Z1574" s="119"/>
    </row>
    <row r="1575" spans="16:26" x14ac:dyDescent="0.25">
      <c r="P1575" s="120"/>
      <c r="R1575" s="120"/>
      <c r="T1575" s="120"/>
      <c r="V1575" s="120"/>
      <c r="X1575" s="120"/>
      <c r="Z1575" s="120"/>
    </row>
    <row r="1576" spans="16:26" x14ac:dyDescent="0.25">
      <c r="P1576" s="119"/>
      <c r="R1576" s="119"/>
      <c r="T1576" s="119"/>
      <c r="V1576" s="119"/>
      <c r="X1576" s="119"/>
      <c r="Z1576" s="119"/>
    </row>
    <row r="1577" spans="16:26" x14ac:dyDescent="0.25">
      <c r="P1577" s="119"/>
      <c r="R1577" s="119"/>
      <c r="T1577" s="119"/>
      <c r="V1577" s="119"/>
      <c r="X1577" s="119"/>
      <c r="Z1577" s="119"/>
    </row>
    <row r="1578" spans="16:26" x14ac:dyDescent="0.25">
      <c r="P1578" s="120"/>
      <c r="R1578" s="120"/>
      <c r="T1578" s="120"/>
      <c r="V1578" s="120"/>
      <c r="X1578" s="120"/>
      <c r="Z1578" s="120"/>
    </row>
    <row r="1579" spans="16:26" x14ac:dyDescent="0.25">
      <c r="P1579" s="119"/>
      <c r="R1579" s="119"/>
      <c r="T1579" s="119"/>
      <c r="V1579" s="119"/>
      <c r="X1579" s="119"/>
      <c r="Z1579" s="119"/>
    </row>
    <row r="1580" spans="16:26" x14ac:dyDescent="0.25">
      <c r="P1580" s="120"/>
      <c r="R1580" s="120"/>
      <c r="T1580" s="120"/>
      <c r="V1580" s="120"/>
      <c r="X1580" s="120"/>
      <c r="Z1580" s="120"/>
    </row>
    <row r="1581" spans="16:26" x14ac:dyDescent="0.25">
      <c r="P1581" s="119"/>
      <c r="R1581" s="119"/>
      <c r="T1581" s="119"/>
      <c r="V1581" s="119"/>
      <c r="X1581" s="119"/>
      <c r="Z1581" s="119"/>
    </row>
    <row r="1582" spans="16:26" x14ac:dyDescent="0.25">
      <c r="P1582" s="119"/>
      <c r="R1582" s="119"/>
      <c r="T1582" s="119"/>
      <c r="V1582" s="119"/>
      <c r="X1582" s="119"/>
      <c r="Z1582" s="119"/>
    </row>
    <row r="1583" spans="16:26" x14ac:dyDescent="0.25">
      <c r="P1583" s="119"/>
      <c r="R1583" s="119"/>
      <c r="T1583" s="119"/>
      <c r="V1583" s="119"/>
      <c r="X1583" s="119"/>
      <c r="Z1583" s="119"/>
    </row>
    <row r="1584" spans="16:26" x14ac:dyDescent="0.25">
      <c r="P1584" s="121"/>
      <c r="R1584" s="121"/>
      <c r="T1584" s="121"/>
      <c r="V1584" s="121"/>
      <c r="X1584" s="121"/>
      <c r="Z1584" s="121"/>
    </row>
    <row r="1585" spans="16:26" x14ac:dyDescent="0.25">
      <c r="P1585" s="121"/>
      <c r="R1585" s="121"/>
      <c r="T1585" s="121"/>
      <c r="V1585" s="121"/>
      <c r="X1585" s="121"/>
      <c r="Z1585" s="121"/>
    </row>
    <row r="1586" spans="16:26" x14ac:dyDescent="0.25">
      <c r="P1586" s="121"/>
      <c r="R1586" s="121"/>
      <c r="T1586" s="121"/>
      <c r="V1586" s="121"/>
      <c r="X1586" s="121"/>
      <c r="Z1586" s="121"/>
    </row>
    <row r="1587" spans="16:26" x14ac:dyDescent="0.25">
      <c r="P1587" s="121"/>
      <c r="R1587" s="121"/>
      <c r="T1587" s="121"/>
      <c r="V1587" s="121"/>
      <c r="X1587" s="121"/>
      <c r="Z1587" s="121"/>
    </row>
    <row r="1588" spans="16:26" x14ac:dyDescent="0.25">
      <c r="P1588" s="122"/>
      <c r="R1588" s="122"/>
      <c r="T1588" s="122"/>
      <c r="V1588" s="122"/>
      <c r="X1588" s="122"/>
      <c r="Z1588" s="122"/>
    </row>
    <row r="1589" spans="16:26" x14ac:dyDescent="0.25">
      <c r="P1589" s="118"/>
      <c r="R1589" s="118"/>
      <c r="T1589" s="118"/>
      <c r="V1589" s="118"/>
      <c r="X1589" s="118"/>
      <c r="Z1589" s="118"/>
    </row>
    <row r="1590" spans="16:26" x14ac:dyDescent="0.25">
      <c r="P1590" s="119"/>
      <c r="R1590" s="119"/>
      <c r="T1590" s="119"/>
      <c r="V1590" s="119"/>
      <c r="X1590" s="119"/>
      <c r="Z1590" s="119"/>
    </row>
    <row r="1591" spans="16:26" x14ac:dyDescent="0.25">
      <c r="P1591" s="119"/>
      <c r="R1591" s="119"/>
      <c r="T1591" s="119"/>
      <c r="V1591" s="119"/>
      <c r="X1591" s="119"/>
      <c r="Z1591" s="119"/>
    </row>
    <row r="1592" spans="16:26" x14ac:dyDescent="0.25">
      <c r="P1592" s="120"/>
      <c r="R1592" s="120"/>
      <c r="T1592" s="120"/>
      <c r="V1592" s="120"/>
      <c r="X1592" s="120"/>
      <c r="Z1592" s="120"/>
    </row>
    <row r="1593" spans="16:26" x14ac:dyDescent="0.25">
      <c r="P1593" s="119"/>
      <c r="R1593" s="119"/>
      <c r="T1593" s="119"/>
      <c r="V1593" s="119"/>
      <c r="X1593" s="119"/>
      <c r="Z1593" s="119"/>
    </row>
    <row r="1594" spans="16:26" x14ac:dyDescent="0.25">
      <c r="P1594" s="119"/>
      <c r="R1594" s="119"/>
      <c r="T1594" s="119"/>
      <c r="V1594" s="119"/>
      <c r="X1594" s="119"/>
      <c r="Z1594" s="119"/>
    </row>
    <row r="1595" spans="16:26" x14ac:dyDescent="0.25">
      <c r="P1595" s="120"/>
      <c r="R1595" s="120"/>
      <c r="T1595" s="120"/>
      <c r="V1595" s="120"/>
      <c r="X1595" s="120"/>
      <c r="Z1595" s="120"/>
    </row>
    <row r="1596" spans="16:26" x14ac:dyDescent="0.25">
      <c r="P1596" s="119"/>
      <c r="R1596" s="119"/>
      <c r="T1596" s="119"/>
      <c r="V1596" s="119"/>
      <c r="X1596" s="119"/>
      <c r="Z1596" s="119"/>
    </row>
    <row r="1597" spans="16:26" x14ac:dyDescent="0.25">
      <c r="P1597" s="120"/>
      <c r="R1597" s="120"/>
      <c r="T1597" s="120"/>
      <c r="V1597" s="120"/>
      <c r="X1597" s="120"/>
      <c r="Z1597" s="120"/>
    </row>
    <row r="1598" spans="16:26" x14ac:dyDescent="0.25">
      <c r="P1598" s="119"/>
      <c r="R1598" s="119"/>
      <c r="T1598" s="119"/>
      <c r="V1598" s="119"/>
      <c r="X1598" s="119"/>
      <c r="Z1598" s="119"/>
    </row>
    <row r="1599" spans="16:26" x14ac:dyDescent="0.25">
      <c r="P1599" s="119"/>
      <c r="R1599" s="119"/>
      <c r="T1599" s="119"/>
      <c r="V1599" s="119"/>
      <c r="X1599" s="119"/>
      <c r="Z1599" s="119"/>
    </row>
    <row r="1600" spans="16:26" x14ac:dyDescent="0.25">
      <c r="P1600" s="119"/>
      <c r="R1600" s="119"/>
      <c r="T1600" s="119"/>
      <c r="V1600" s="119"/>
      <c r="X1600" s="119"/>
      <c r="Z1600" s="119"/>
    </row>
    <row r="1601" spans="16:26" x14ac:dyDescent="0.25">
      <c r="P1601" s="121"/>
      <c r="R1601" s="121"/>
      <c r="T1601" s="121"/>
      <c r="V1601" s="121"/>
      <c r="X1601" s="121"/>
      <c r="Z1601" s="121"/>
    </row>
    <row r="1602" spans="16:26" x14ac:dyDescent="0.25">
      <c r="P1602" s="121"/>
      <c r="R1602" s="121"/>
      <c r="T1602" s="121"/>
      <c r="V1602" s="121"/>
      <c r="X1602" s="121"/>
      <c r="Z1602" s="121"/>
    </row>
    <row r="1603" spans="16:26" x14ac:dyDescent="0.25">
      <c r="P1603" s="121"/>
      <c r="R1603" s="121"/>
      <c r="T1603" s="121"/>
      <c r="V1603" s="121"/>
      <c r="X1603" s="121"/>
      <c r="Z1603" s="121"/>
    </row>
    <row r="1604" spans="16:26" x14ac:dyDescent="0.25">
      <c r="P1604" s="121"/>
      <c r="R1604" s="121"/>
      <c r="T1604" s="121"/>
      <c r="V1604" s="121"/>
      <c r="X1604" s="121"/>
      <c r="Z1604" s="121"/>
    </row>
    <row r="1605" spans="16:26" x14ac:dyDescent="0.25">
      <c r="P1605" s="122"/>
      <c r="R1605" s="122"/>
      <c r="T1605" s="122"/>
      <c r="V1605" s="122"/>
      <c r="X1605" s="122"/>
      <c r="Z1605" s="122"/>
    </row>
    <row r="1606" spans="16:26" x14ac:dyDescent="0.25">
      <c r="P1606" s="118"/>
      <c r="R1606" s="118"/>
      <c r="T1606" s="118"/>
      <c r="V1606" s="118"/>
      <c r="X1606" s="118"/>
      <c r="Z1606" s="118"/>
    </row>
    <row r="1607" spans="16:26" x14ac:dyDescent="0.25">
      <c r="P1607" s="119"/>
      <c r="R1607" s="119"/>
      <c r="T1607" s="119"/>
      <c r="V1607" s="119"/>
      <c r="X1607" s="119"/>
      <c r="Z1607" s="119"/>
    </row>
    <row r="1608" spans="16:26" x14ac:dyDescent="0.25">
      <c r="P1608" s="119"/>
      <c r="R1608" s="119"/>
      <c r="T1608" s="119"/>
      <c r="V1608" s="119"/>
      <c r="X1608" s="119"/>
      <c r="Z1608" s="119"/>
    </row>
    <row r="1609" spans="16:26" x14ac:dyDescent="0.25">
      <c r="P1609" s="120"/>
      <c r="R1609" s="120"/>
      <c r="T1609" s="120"/>
      <c r="V1609" s="120"/>
      <c r="X1609" s="120"/>
      <c r="Z1609" s="120"/>
    </row>
    <row r="1610" spans="16:26" x14ac:dyDescent="0.25">
      <c r="P1610" s="119"/>
      <c r="R1610" s="119"/>
      <c r="T1610" s="119"/>
      <c r="V1610" s="119"/>
      <c r="X1610" s="119"/>
      <c r="Z1610" s="119"/>
    </row>
    <row r="1611" spans="16:26" x14ac:dyDescent="0.25">
      <c r="P1611" s="119"/>
      <c r="R1611" s="119"/>
      <c r="T1611" s="119"/>
      <c r="V1611" s="119"/>
      <c r="X1611" s="119"/>
      <c r="Z1611" s="119"/>
    </row>
    <row r="1612" spans="16:26" x14ac:dyDescent="0.25">
      <c r="P1612" s="120"/>
      <c r="R1612" s="120"/>
      <c r="T1612" s="120"/>
      <c r="V1612" s="120"/>
      <c r="X1612" s="120"/>
      <c r="Z1612" s="120"/>
    </row>
    <row r="1613" spans="16:26" x14ac:dyDescent="0.25">
      <c r="P1613" s="119"/>
      <c r="R1613" s="119"/>
      <c r="T1613" s="119"/>
      <c r="V1613" s="119"/>
      <c r="X1613" s="119"/>
      <c r="Z1613" s="119"/>
    </row>
    <row r="1614" spans="16:26" x14ac:dyDescent="0.25">
      <c r="P1614" s="120"/>
      <c r="R1614" s="120"/>
      <c r="T1614" s="120"/>
      <c r="V1614" s="120"/>
      <c r="X1614" s="120"/>
      <c r="Z1614" s="120"/>
    </row>
    <row r="1615" spans="16:26" x14ac:dyDescent="0.25">
      <c r="P1615" s="119"/>
      <c r="R1615" s="119"/>
      <c r="T1615" s="119"/>
      <c r="V1615" s="119"/>
      <c r="X1615" s="119"/>
      <c r="Z1615" s="119"/>
    </row>
    <row r="1616" spans="16:26" x14ac:dyDescent="0.25">
      <c r="P1616" s="119"/>
      <c r="R1616" s="119"/>
      <c r="T1616" s="119"/>
      <c r="V1616" s="119"/>
      <c r="X1616" s="119"/>
      <c r="Z1616" s="119"/>
    </row>
    <row r="1617" spans="16:26" x14ac:dyDescent="0.25">
      <c r="P1617" s="119"/>
      <c r="R1617" s="119"/>
      <c r="T1617" s="119"/>
      <c r="V1617" s="119"/>
      <c r="X1617" s="119"/>
      <c r="Z1617" s="119"/>
    </row>
    <row r="1618" spans="16:26" x14ac:dyDescent="0.25">
      <c r="P1618" s="121"/>
      <c r="R1618" s="121"/>
      <c r="T1618" s="121"/>
      <c r="V1618" s="121"/>
      <c r="X1618" s="121"/>
      <c r="Z1618" s="121"/>
    </row>
    <row r="1619" spans="16:26" x14ac:dyDescent="0.25">
      <c r="P1619" s="121"/>
      <c r="R1619" s="121"/>
      <c r="T1619" s="121"/>
      <c r="V1619" s="121"/>
      <c r="X1619" s="121"/>
      <c r="Z1619" s="121"/>
    </row>
    <row r="1620" spans="16:26" x14ac:dyDescent="0.25">
      <c r="P1620" s="121"/>
      <c r="R1620" s="121"/>
      <c r="T1620" s="121"/>
      <c r="V1620" s="121"/>
      <c r="X1620" s="121"/>
      <c r="Z1620" s="121"/>
    </row>
    <row r="1621" spans="16:26" x14ac:dyDescent="0.25">
      <c r="P1621" s="121"/>
      <c r="R1621" s="121"/>
      <c r="T1621" s="121"/>
      <c r="V1621" s="121"/>
      <c r="X1621" s="121"/>
      <c r="Z1621" s="121"/>
    </row>
    <row r="1622" spans="16:26" x14ac:dyDescent="0.25">
      <c r="P1622" s="122"/>
      <c r="R1622" s="122"/>
      <c r="T1622" s="122"/>
      <c r="V1622" s="122"/>
      <c r="X1622" s="122"/>
      <c r="Z1622" s="122"/>
    </row>
    <row r="1623" spans="16:26" x14ac:dyDescent="0.25">
      <c r="P1623" s="118"/>
      <c r="R1623" s="118"/>
      <c r="T1623" s="118"/>
      <c r="V1623" s="118"/>
      <c r="X1623" s="118"/>
      <c r="Z1623" s="118"/>
    </row>
    <row r="1624" spans="16:26" x14ac:dyDescent="0.25">
      <c r="P1624" s="119"/>
      <c r="R1624" s="119"/>
      <c r="T1624" s="119"/>
      <c r="V1624" s="119"/>
      <c r="X1624" s="119"/>
      <c r="Z1624" s="119"/>
    </row>
    <row r="1625" spans="16:26" x14ac:dyDescent="0.25">
      <c r="P1625" s="119"/>
      <c r="R1625" s="119"/>
      <c r="T1625" s="119"/>
      <c r="V1625" s="119"/>
      <c r="X1625" s="119"/>
      <c r="Z1625" s="119"/>
    </row>
    <row r="1626" spans="16:26" x14ac:dyDescent="0.25">
      <c r="P1626" s="120"/>
      <c r="R1626" s="120"/>
      <c r="T1626" s="120"/>
      <c r="V1626" s="120"/>
      <c r="X1626" s="120"/>
      <c r="Z1626" s="120"/>
    </row>
    <row r="1627" spans="16:26" x14ac:dyDescent="0.25">
      <c r="P1627" s="119"/>
      <c r="R1627" s="119"/>
      <c r="T1627" s="119"/>
      <c r="V1627" s="119"/>
      <c r="X1627" s="119"/>
      <c r="Z1627" s="119"/>
    </row>
    <row r="1628" spans="16:26" x14ac:dyDescent="0.25">
      <c r="P1628" s="119"/>
      <c r="R1628" s="119"/>
      <c r="T1628" s="119"/>
      <c r="V1628" s="119"/>
      <c r="X1628" s="119"/>
      <c r="Z1628" s="119"/>
    </row>
    <row r="1629" spans="16:26" x14ac:dyDescent="0.25">
      <c r="P1629" s="120"/>
      <c r="R1629" s="120"/>
      <c r="T1629" s="120"/>
      <c r="V1629" s="120"/>
      <c r="X1629" s="120"/>
      <c r="Z1629" s="120"/>
    </row>
    <row r="1630" spans="16:26" x14ac:dyDescent="0.25">
      <c r="P1630" s="119"/>
      <c r="R1630" s="119"/>
      <c r="T1630" s="119"/>
      <c r="V1630" s="119"/>
      <c r="X1630" s="119"/>
      <c r="Z1630" s="119"/>
    </row>
    <row r="1631" spans="16:26" x14ac:dyDescent="0.25">
      <c r="P1631" s="120"/>
      <c r="R1631" s="120"/>
      <c r="T1631" s="120"/>
      <c r="V1631" s="120"/>
      <c r="X1631" s="120"/>
      <c r="Z1631" s="120"/>
    </row>
    <row r="1632" spans="16:26" x14ac:dyDescent="0.25">
      <c r="P1632" s="119"/>
      <c r="R1632" s="119"/>
      <c r="T1632" s="119"/>
      <c r="V1632" s="119"/>
      <c r="X1632" s="119"/>
      <c r="Z1632" s="119"/>
    </row>
    <row r="1633" spans="16:26" x14ac:dyDescent="0.25">
      <c r="P1633" s="119"/>
      <c r="R1633" s="119"/>
      <c r="T1633" s="119"/>
      <c r="V1633" s="119"/>
      <c r="X1633" s="119"/>
      <c r="Z1633" s="119"/>
    </row>
    <row r="1634" spans="16:26" x14ac:dyDescent="0.25">
      <c r="P1634" s="119"/>
      <c r="R1634" s="119"/>
      <c r="T1634" s="119"/>
      <c r="V1634" s="119"/>
      <c r="X1634" s="119"/>
      <c r="Z1634" s="119"/>
    </row>
    <row r="1635" spans="16:26" x14ac:dyDescent="0.25">
      <c r="P1635" s="121"/>
      <c r="R1635" s="121"/>
      <c r="T1635" s="121"/>
      <c r="V1635" s="121"/>
      <c r="X1635" s="121"/>
      <c r="Z1635" s="121"/>
    </row>
    <row r="1636" spans="16:26" x14ac:dyDescent="0.25">
      <c r="P1636" s="121"/>
      <c r="R1636" s="121"/>
      <c r="T1636" s="121"/>
      <c r="V1636" s="121"/>
      <c r="X1636" s="121"/>
      <c r="Z1636" s="121"/>
    </row>
    <row r="1637" spans="16:26" x14ac:dyDescent="0.25">
      <c r="P1637" s="121"/>
      <c r="R1637" s="121"/>
      <c r="T1637" s="121"/>
      <c r="V1637" s="121"/>
      <c r="X1637" s="121"/>
      <c r="Z1637" s="121"/>
    </row>
    <row r="1638" spans="16:26" x14ac:dyDescent="0.25">
      <c r="P1638" s="121"/>
      <c r="R1638" s="121"/>
      <c r="T1638" s="121"/>
      <c r="V1638" s="121"/>
      <c r="X1638" s="121"/>
      <c r="Z1638" s="121"/>
    </row>
    <row r="1639" spans="16:26" x14ac:dyDescent="0.25">
      <c r="P1639" s="122"/>
      <c r="R1639" s="122"/>
      <c r="T1639" s="122"/>
      <c r="V1639" s="122"/>
      <c r="X1639" s="122"/>
      <c r="Z1639" s="122"/>
    </row>
    <row r="1640" spans="16:26" x14ac:dyDescent="0.25">
      <c r="P1640" s="118"/>
      <c r="R1640" s="118"/>
      <c r="T1640" s="118"/>
      <c r="V1640" s="118"/>
      <c r="X1640" s="118"/>
      <c r="Z1640" s="118"/>
    </row>
    <row r="1641" spans="16:26" x14ac:dyDescent="0.25">
      <c r="P1641" s="119"/>
      <c r="R1641" s="119"/>
      <c r="T1641" s="119"/>
      <c r="V1641" s="119"/>
      <c r="X1641" s="119"/>
      <c r="Z1641" s="119"/>
    </row>
    <row r="1642" spans="16:26" x14ac:dyDescent="0.25">
      <c r="P1642" s="119"/>
      <c r="R1642" s="119"/>
      <c r="T1642" s="119"/>
      <c r="V1642" s="119"/>
      <c r="X1642" s="119"/>
      <c r="Z1642" s="119"/>
    </row>
    <row r="1643" spans="16:26" x14ac:dyDescent="0.25">
      <c r="P1643" s="120"/>
      <c r="R1643" s="120"/>
      <c r="T1643" s="120"/>
      <c r="V1643" s="120"/>
      <c r="X1643" s="120"/>
      <c r="Z1643" s="120"/>
    </row>
    <row r="1644" spans="16:26" x14ac:dyDescent="0.25">
      <c r="P1644" s="119"/>
      <c r="R1644" s="119"/>
      <c r="T1644" s="119"/>
      <c r="V1644" s="119"/>
      <c r="X1644" s="119"/>
      <c r="Z1644" s="119"/>
    </row>
    <row r="1645" spans="16:26" x14ac:dyDescent="0.25">
      <c r="P1645" s="119"/>
      <c r="R1645" s="119"/>
      <c r="T1645" s="119"/>
      <c r="V1645" s="119"/>
      <c r="X1645" s="119"/>
      <c r="Z1645" s="119"/>
    </row>
    <row r="1646" spans="16:26" x14ac:dyDescent="0.25">
      <c r="P1646" s="120"/>
      <c r="R1646" s="120"/>
      <c r="T1646" s="120"/>
      <c r="V1646" s="120"/>
      <c r="X1646" s="120"/>
      <c r="Z1646" s="120"/>
    </row>
    <row r="1647" spans="16:26" x14ac:dyDescent="0.25">
      <c r="P1647" s="119"/>
      <c r="R1647" s="119"/>
      <c r="T1647" s="119"/>
      <c r="V1647" s="119"/>
      <c r="X1647" s="119"/>
      <c r="Z1647" s="119"/>
    </row>
    <row r="1648" spans="16:26" x14ac:dyDescent="0.25">
      <c r="P1648" s="120"/>
      <c r="R1648" s="120"/>
      <c r="T1648" s="120"/>
      <c r="V1648" s="120"/>
      <c r="X1648" s="120"/>
      <c r="Z1648" s="120"/>
    </row>
    <row r="1649" spans="16:26" x14ac:dyDescent="0.25">
      <c r="P1649" s="119"/>
      <c r="R1649" s="119"/>
      <c r="T1649" s="119"/>
      <c r="V1649" s="119"/>
      <c r="X1649" s="119"/>
      <c r="Z1649" s="119"/>
    </row>
    <row r="1650" spans="16:26" x14ac:dyDescent="0.25">
      <c r="P1650" s="119"/>
      <c r="R1650" s="119"/>
      <c r="T1650" s="119"/>
      <c r="V1650" s="119"/>
      <c r="X1650" s="119"/>
      <c r="Z1650" s="119"/>
    </row>
    <row r="1651" spans="16:26" x14ac:dyDescent="0.25">
      <c r="P1651" s="119"/>
      <c r="R1651" s="119"/>
      <c r="T1651" s="119"/>
      <c r="V1651" s="119"/>
      <c r="X1651" s="119"/>
      <c r="Z1651" s="119"/>
    </row>
    <row r="1652" spans="16:26" x14ac:dyDescent="0.25">
      <c r="P1652" s="121"/>
      <c r="R1652" s="121"/>
      <c r="T1652" s="121"/>
      <c r="V1652" s="121"/>
      <c r="X1652" s="121"/>
      <c r="Z1652" s="121"/>
    </row>
    <row r="1653" spans="16:26" x14ac:dyDescent="0.25">
      <c r="P1653" s="121"/>
      <c r="R1653" s="121"/>
      <c r="T1653" s="121"/>
      <c r="V1653" s="121"/>
      <c r="X1653" s="121"/>
      <c r="Z1653" s="121"/>
    </row>
    <row r="1654" spans="16:26" x14ac:dyDescent="0.25">
      <c r="P1654" s="121"/>
      <c r="R1654" s="121"/>
      <c r="T1654" s="121"/>
      <c r="V1654" s="121"/>
      <c r="X1654" s="121"/>
      <c r="Z1654" s="121"/>
    </row>
    <row r="1655" spans="16:26" x14ac:dyDescent="0.25">
      <c r="P1655" s="121"/>
      <c r="R1655" s="121"/>
      <c r="T1655" s="121"/>
      <c r="V1655" s="121"/>
      <c r="X1655" s="121"/>
      <c r="Z1655" s="121"/>
    </row>
    <row r="1656" spans="16:26" x14ac:dyDescent="0.25">
      <c r="P1656" s="122"/>
      <c r="R1656" s="122"/>
      <c r="T1656" s="122"/>
      <c r="V1656" s="122"/>
      <c r="X1656" s="122"/>
      <c r="Z1656" s="122"/>
    </row>
    <row r="1657" spans="16:26" x14ac:dyDescent="0.25">
      <c r="P1657" s="118"/>
      <c r="R1657" s="118"/>
      <c r="T1657" s="118"/>
      <c r="V1657" s="118"/>
      <c r="X1657" s="118"/>
      <c r="Z1657" s="118"/>
    </row>
    <row r="1658" spans="16:26" x14ac:dyDescent="0.25">
      <c r="P1658" s="119"/>
      <c r="R1658" s="119"/>
      <c r="T1658" s="119"/>
      <c r="V1658" s="119"/>
      <c r="X1658" s="119"/>
      <c r="Z1658" s="119"/>
    </row>
    <row r="1659" spans="16:26" x14ac:dyDescent="0.25">
      <c r="P1659" s="119"/>
      <c r="R1659" s="119"/>
      <c r="T1659" s="119"/>
      <c r="V1659" s="119"/>
      <c r="X1659" s="119"/>
      <c r="Z1659" s="119"/>
    </row>
    <row r="1660" spans="16:26" x14ac:dyDescent="0.25">
      <c r="P1660" s="120"/>
      <c r="R1660" s="120"/>
      <c r="T1660" s="120"/>
      <c r="V1660" s="120"/>
      <c r="X1660" s="120"/>
      <c r="Z1660" s="120"/>
    </row>
    <row r="1661" spans="16:26" x14ac:dyDescent="0.25">
      <c r="P1661" s="119"/>
      <c r="R1661" s="119"/>
      <c r="T1661" s="119"/>
      <c r="V1661" s="119"/>
      <c r="X1661" s="119"/>
      <c r="Z1661" s="119"/>
    </row>
    <row r="1662" spans="16:26" x14ac:dyDescent="0.25">
      <c r="P1662" s="119"/>
      <c r="R1662" s="119"/>
      <c r="T1662" s="119"/>
      <c r="V1662" s="119"/>
      <c r="X1662" s="119"/>
      <c r="Z1662" s="119"/>
    </row>
    <row r="1663" spans="16:26" x14ac:dyDescent="0.25">
      <c r="P1663" s="120"/>
      <c r="R1663" s="120"/>
      <c r="T1663" s="120"/>
      <c r="V1663" s="120"/>
      <c r="X1663" s="120"/>
      <c r="Z1663" s="120"/>
    </row>
    <row r="1664" spans="16:26" x14ac:dyDescent="0.25">
      <c r="P1664" s="119"/>
      <c r="R1664" s="119"/>
      <c r="T1664" s="119"/>
      <c r="V1664" s="119"/>
      <c r="X1664" s="119"/>
      <c r="Z1664" s="119"/>
    </row>
    <row r="1665" spans="16:26" x14ac:dyDescent="0.25">
      <c r="P1665" s="120"/>
      <c r="R1665" s="120"/>
      <c r="T1665" s="120"/>
      <c r="V1665" s="120"/>
      <c r="X1665" s="120"/>
      <c r="Z1665" s="120"/>
    </row>
    <row r="1666" spans="16:26" x14ac:dyDescent="0.25">
      <c r="P1666" s="119"/>
      <c r="R1666" s="119"/>
      <c r="T1666" s="119"/>
      <c r="V1666" s="119"/>
      <c r="X1666" s="119"/>
      <c r="Z1666" s="119"/>
    </row>
    <row r="1667" spans="16:26" x14ac:dyDescent="0.25">
      <c r="P1667" s="119"/>
      <c r="R1667" s="119"/>
      <c r="T1667" s="119"/>
      <c r="V1667" s="119"/>
      <c r="X1667" s="119"/>
      <c r="Z1667" s="119"/>
    </row>
    <row r="1668" spans="16:26" x14ac:dyDescent="0.25">
      <c r="P1668" s="119"/>
      <c r="R1668" s="119"/>
      <c r="T1668" s="119"/>
      <c r="V1668" s="119"/>
      <c r="X1668" s="119"/>
      <c r="Z1668" s="119"/>
    </row>
    <row r="1669" spans="16:26" x14ac:dyDescent="0.25">
      <c r="P1669" s="121"/>
      <c r="R1669" s="121"/>
      <c r="T1669" s="121"/>
      <c r="V1669" s="121"/>
      <c r="X1669" s="121"/>
      <c r="Z1669" s="121"/>
    </row>
    <row r="1670" spans="16:26" x14ac:dyDescent="0.25">
      <c r="P1670" s="121"/>
      <c r="R1670" s="121"/>
      <c r="T1670" s="121"/>
      <c r="V1670" s="121"/>
      <c r="X1670" s="121"/>
      <c r="Z1670" s="121"/>
    </row>
    <row r="1671" spans="16:26" x14ac:dyDescent="0.25">
      <c r="P1671" s="121"/>
      <c r="R1671" s="121"/>
      <c r="T1671" s="121"/>
      <c r="V1671" s="121"/>
      <c r="X1671" s="121"/>
      <c r="Z1671" s="121"/>
    </row>
    <row r="1672" spans="16:26" x14ac:dyDescent="0.25">
      <c r="P1672" s="121"/>
      <c r="R1672" s="121"/>
      <c r="T1672" s="121"/>
      <c r="V1672" s="121"/>
      <c r="X1672" s="121"/>
      <c r="Z1672" s="121"/>
    </row>
    <row r="1673" spans="16:26" x14ac:dyDescent="0.25">
      <c r="P1673" s="122"/>
      <c r="R1673" s="122"/>
      <c r="T1673" s="122"/>
      <c r="V1673" s="122"/>
      <c r="X1673" s="122"/>
      <c r="Z1673" s="122"/>
    </row>
    <row r="1674" spans="16:26" x14ac:dyDescent="0.25">
      <c r="P1674" s="118"/>
      <c r="R1674" s="118"/>
      <c r="T1674" s="118"/>
      <c r="V1674" s="118"/>
      <c r="X1674" s="118"/>
      <c r="Z1674" s="118"/>
    </row>
    <row r="1675" spans="16:26" x14ac:dyDescent="0.25">
      <c r="P1675" s="119"/>
      <c r="R1675" s="119"/>
      <c r="T1675" s="119"/>
      <c r="V1675" s="119"/>
      <c r="X1675" s="119"/>
      <c r="Z1675" s="119"/>
    </row>
    <row r="1676" spans="16:26" x14ac:dyDescent="0.25">
      <c r="P1676" s="119"/>
      <c r="R1676" s="119"/>
      <c r="T1676" s="119"/>
      <c r="V1676" s="119"/>
      <c r="X1676" s="119"/>
      <c r="Z1676" s="119"/>
    </row>
    <row r="1677" spans="16:26" x14ac:dyDescent="0.25">
      <c r="P1677" s="120"/>
      <c r="R1677" s="120"/>
      <c r="T1677" s="120"/>
      <c r="V1677" s="120"/>
      <c r="X1677" s="120"/>
      <c r="Z1677" s="120"/>
    </row>
    <row r="1678" spans="16:26" x14ac:dyDescent="0.25">
      <c r="P1678" s="119"/>
      <c r="R1678" s="119"/>
      <c r="T1678" s="119"/>
      <c r="V1678" s="119"/>
      <c r="X1678" s="119"/>
      <c r="Z1678" s="119"/>
    </row>
    <row r="1679" spans="16:26" x14ac:dyDescent="0.25">
      <c r="P1679" s="119"/>
      <c r="R1679" s="119"/>
      <c r="T1679" s="119"/>
      <c r="V1679" s="119"/>
      <c r="X1679" s="119"/>
      <c r="Z1679" s="119"/>
    </row>
    <row r="1680" spans="16:26" x14ac:dyDescent="0.25">
      <c r="P1680" s="120"/>
      <c r="R1680" s="120"/>
      <c r="T1680" s="120"/>
      <c r="V1680" s="120"/>
      <c r="X1680" s="120"/>
      <c r="Z1680" s="120"/>
    </row>
    <row r="1681" spans="16:26" x14ac:dyDescent="0.25">
      <c r="P1681" s="119"/>
      <c r="R1681" s="119"/>
      <c r="T1681" s="119"/>
      <c r="V1681" s="119"/>
      <c r="X1681" s="119"/>
      <c r="Z1681" s="119"/>
    </row>
    <row r="1682" spans="16:26" x14ac:dyDescent="0.25">
      <c r="P1682" s="120"/>
      <c r="R1682" s="120"/>
      <c r="T1682" s="120"/>
      <c r="V1682" s="120"/>
      <c r="X1682" s="120"/>
      <c r="Z1682" s="120"/>
    </row>
    <row r="1683" spans="16:26" x14ac:dyDescent="0.25">
      <c r="P1683" s="119"/>
      <c r="R1683" s="119"/>
      <c r="T1683" s="119"/>
      <c r="V1683" s="119"/>
      <c r="X1683" s="119"/>
      <c r="Z1683" s="119"/>
    </row>
    <row r="1684" spans="16:26" x14ac:dyDescent="0.25">
      <c r="P1684" s="119"/>
      <c r="R1684" s="119"/>
      <c r="T1684" s="119"/>
      <c r="V1684" s="119"/>
      <c r="X1684" s="119"/>
      <c r="Z1684" s="119"/>
    </row>
    <row r="1685" spans="16:26" x14ac:dyDescent="0.25">
      <c r="P1685" s="119"/>
      <c r="R1685" s="119"/>
      <c r="T1685" s="119"/>
      <c r="V1685" s="119"/>
      <c r="X1685" s="119"/>
      <c r="Z1685" s="119"/>
    </row>
    <row r="1686" spans="16:26" x14ac:dyDescent="0.25">
      <c r="P1686" s="121"/>
      <c r="R1686" s="121"/>
      <c r="T1686" s="121"/>
      <c r="V1686" s="121"/>
      <c r="X1686" s="121"/>
      <c r="Z1686" s="121"/>
    </row>
    <row r="1687" spans="16:26" x14ac:dyDescent="0.25">
      <c r="P1687" s="121"/>
      <c r="R1687" s="121"/>
      <c r="T1687" s="121"/>
      <c r="V1687" s="121"/>
      <c r="X1687" s="121"/>
      <c r="Z1687" s="121"/>
    </row>
    <row r="1688" spans="16:26" x14ac:dyDescent="0.25">
      <c r="P1688" s="121"/>
      <c r="R1688" s="121"/>
      <c r="T1688" s="121"/>
      <c r="V1688" s="121"/>
      <c r="X1688" s="121"/>
      <c r="Z1688" s="121"/>
    </row>
    <row r="1689" spans="16:26" x14ac:dyDescent="0.25">
      <c r="P1689" s="121"/>
      <c r="R1689" s="121"/>
      <c r="T1689" s="121"/>
      <c r="V1689" s="121"/>
      <c r="X1689" s="121"/>
      <c r="Z1689" s="121"/>
    </row>
    <row r="1690" spans="16:26" x14ac:dyDescent="0.25">
      <c r="P1690" s="122"/>
      <c r="R1690" s="122"/>
      <c r="T1690" s="122"/>
      <c r="V1690" s="122"/>
      <c r="X1690" s="122"/>
      <c r="Z1690" s="122"/>
    </row>
    <row r="1691" spans="16:26" x14ac:dyDescent="0.25">
      <c r="P1691" s="118"/>
      <c r="R1691" s="118"/>
      <c r="T1691" s="118"/>
      <c r="V1691" s="118"/>
      <c r="X1691" s="118"/>
      <c r="Z1691" s="118"/>
    </row>
    <row r="1692" spans="16:26" x14ac:dyDescent="0.25">
      <c r="P1692" s="119"/>
      <c r="R1692" s="119"/>
      <c r="T1692" s="119"/>
      <c r="V1692" s="119"/>
      <c r="X1692" s="119"/>
      <c r="Z1692" s="119"/>
    </row>
    <row r="1693" spans="16:26" x14ac:dyDescent="0.25">
      <c r="P1693" s="119"/>
      <c r="R1693" s="119"/>
      <c r="T1693" s="119"/>
      <c r="V1693" s="119"/>
      <c r="X1693" s="119"/>
      <c r="Z1693" s="119"/>
    </row>
    <row r="1694" spans="16:26" x14ac:dyDescent="0.25">
      <c r="P1694" s="120"/>
      <c r="R1694" s="120"/>
      <c r="T1694" s="120"/>
      <c r="V1694" s="120"/>
      <c r="X1694" s="120"/>
      <c r="Z1694" s="120"/>
    </row>
    <row r="1695" spans="16:26" x14ac:dyDescent="0.25">
      <c r="P1695" s="119"/>
      <c r="R1695" s="119"/>
      <c r="T1695" s="119"/>
      <c r="V1695" s="119"/>
      <c r="X1695" s="119"/>
      <c r="Z1695" s="119"/>
    </row>
    <row r="1696" spans="16:26" x14ac:dyDescent="0.25">
      <c r="P1696" s="119"/>
      <c r="R1696" s="119"/>
      <c r="T1696" s="119"/>
      <c r="V1696" s="119"/>
      <c r="X1696" s="119"/>
      <c r="Z1696" s="119"/>
    </row>
    <row r="1697" spans="16:26" x14ac:dyDescent="0.25">
      <c r="P1697" s="120"/>
      <c r="R1697" s="120"/>
      <c r="T1697" s="120"/>
      <c r="V1697" s="120"/>
      <c r="X1697" s="120"/>
      <c r="Z1697" s="120"/>
    </row>
    <row r="1698" spans="16:26" x14ac:dyDescent="0.25">
      <c r="P1698" s="119"/>
      <c r="R1698" s="119"/>
      <c r="T1698" s="119"/>
      <c r="V1698" s="119"/>
      <c r="X1698" s="119"/>
      <c r="Z1698" s="119"/>
    </row>
    <row r="1699" spans="16:26" x14ac:dyDescent="0.25">
      <c r="P1699" s="120"/>
      <c r="R1699" s="120"/>
      <c r="T1699" s="120"/>
      <c r="V1699" s="120"/>
      <c r="X1699" s="120"/>
      <c r="Z1699" s="120"/>
    </row>
    <row r="1700" spans="16:26" x14ac:dyDescent="0.25">
      <c r="P1700" s="119"/>
      <c r="R1700" s="119"/>
      <c r="T1700" s="119"/>
      <c r="V1700" s="119"/>
      <c r="X1700" s="119"/>
      <c r="Z1700" s="119"/>
    </row>
    <row r="1701" spans="16:26" x14ac:dyDescent="0.25">
      <c r="P1701" s="119"/>
      <c r="R1701" s="119"/>
      <c r="T1701" s="119"/>
      <c r="V1701" s="119"/>
      <c r="X1701" s="119"/>
      <c r="Z1701" s="119"/>
    </row>
    <row r="1702" spans="16:26" x14ac:dyDescent="0.25">
      <c r="P1702" s="119"/>
      <c r="R1702" s="119"/>
      <c r="T1702" s="119"/>
      <c r="V1702" s="119"/>
      <c r="X1702" s="119"/>
      <c r="Z1702" s="119"/>
    </row>
    <row r="1703" spans="16:26" x14ac:dyDescent="0.25">
      <c r="P1703" s="121"/>
      <c r="R1703" s="121"/>
      <c r="T1703" s="121"/>
      <c r="V1703" s="121"/>
      <c r="X1703" s="121"/>
      <c r="Z1703" s="121"/>
    </row>
    <row r="1704" spans="16:26" x14ac:dyDescent="0.25">
      <c r="P1704" s="121"/>
      <c r="R1704" s="121"/>
      <c r="T1704" s="121"/>
      <c r="V1704" s="121"/>
      <c r="X1704" s="121"/>
      <c r="Z1704" s="121"/>
    </row>
    <row r="1705" spans="16:26" x14ac:dyDescent="0.25">
      <c r="P1705" s="121"/>
      <c r="R1705" s="121"/>
      <c r="T1705" s="121"/>
      <c r="V1705" s="121"/>
      <c r="X1705" s="121"/>
      <c r="Z1705" s="121"/>
    </row>
    <row r="1706" spans="16:26" x14ac:dyDescent="0.25">
      <c r="P1706" s="121"/>
      <c r="R1706" s="121"/>
      <c r="T1706" s="121"/>
      <c r="V1706" s="121"/>
      <c r="X1706" s="121"/>
      <c r="Z1706" s="121"/>
    </row>
    <row r="1707" spans="16:26" x14ac:dyDescent="0.25">
      <c r="P1707" s="122"/>
      <c r="R1707" s="122"/>
      <c r="T1707" s="122"/>
      <c r="V1707" s="122"/>
      <c r="X1707" s="122"/>
      <c r="Z1707" s="122"/>
    </row>
    <row r="1708" spans="16:26" x14ac:dyDescent="0.25">
      <c r="P1708" s="118"/>
      <c r="R1708" s="118"/>
      <c r="T1708" s="118"/>
      <c r="V1708" s="118"/>
      <c r="X1708" s="118"/>
      <c r="Z1708" s="118"/>
    </row>
    <row r="1709" spans="16:26" x14ac:dyDescent="0.25">
      <c r="P1709" s="119"/>
      <c r="R1709" s="119"/>
      <c r="T1709" s="119"/>
      <c r="V1709" s="119"/>
      <c r="X1709" s="119"/>
      <c r="Z1709" s="119"/>
    </row>
    <row r="1710" spans="16:26" x14ac:dyDescent="0.25">
      <c r="P1710" s="119"/>
      <c r="R1710" s="119"/>
      <c r="T1710" s="119"/>
      <c r="V1710" s="119"/>
      <c r="X1710" s="119"/>
      <c r="Z1710" s="119"/>
    </row>
    <row r="1711" spans="16:26" x14ac:dyDescent="0.25">
      <c r="P1711" s="120"/>
      <c r="R1711" s="120"/>
      <c r="T1711" s="120"/>
      <c r="V1711" s="120"/>
      <c r="X1711" s="120"/>
      <c r="Z1711" s="120"/>
    </row>
    <row r="1712" spans="16:26" x14ac:dyDescent="0.25">
      <c r="P1712" s="119"/>
      <c r="R1712" s="119"/>
      <c r="T1712" s="119"/>
      <c r="V1712" s="119"/>
      <c r="X1712" s="119"/>
      <c r="Z1712" s="119"/>
    </row>
    <row r="1713" spans="16:26" x14ac:dyDescent="0.25">
      <c r="P1713" s="119"/>
      <c r="R1713" s="119"/>
      <c r="T1713" s="119"/>
      <c r="V1713" s="119"/>
      <c r="X1713" s="119"/>
      <c r="Z1713" s="119"/>
    </row>
    <row r="1714" spans="16:26" x14ac:dyDescent="0.25">
      <c r="P1714" s="120"/>
      <c r="R1714" s="120"/>
      <c r="T1714" s="120"/>
      <c r="V1714" s="120"/>
      <c r="X1714" s="120"/>
      <c r="Z1714" s="120"/>
    </row>
    <row r="1715" spans="16:26" x14ac:dyDescent="0.25">
      <c r="P1715" s="119"/>
      <c r="R1715" s="119"/>
      <c r="T1715" s="119"/>
      <c r="V1715" s="119"/>
      <c r="X1715" s="119"/>
      <c r="Z1715" s="119"/>
    </row>
    <row r="1716" spans="16:26" x14ac:dyDescent="0.25">
      <c r="P1716" s="120"/>
      <c r="R1716" s="120"/>
      <c r="T1716" s="120"/>
      <c r="V1716" s="120"/>
      <c r="X1716" s="120"/>
      <c r="Z1716" s="120"/>
    </row>
    <row r="1717" spans="16:26" x14ac:dyDescent="0.25">
      <c r="P1717" s="119"/>
      <c r="R1717" s="119"/>
      <c r="T1717" s="119"/>
      <c r="V1717" s="119"/>
      <c r="X1717" s="119"/>
      <c r="Z1717" s="119"/>
    </row>
    <row r="1718" spans="16:26" x14ac:dyDescent="0.25">
      <c r="P1718" s="119"/>
      <c r="R1718" s="119"/>
      <c r="T1718" s="119"/>
      <c r="V1718" s="119"/>
      <c r="X1718" s="119"/>
      <c r="Z1718" s="119"/>
    </row>
    <row r="1719" spans="16:26" x14ac:dyDescent="0.25">
      <c r="P1719" s="119"/>
      <c r="R1719" s="119"/>
      <c r="T1719" s="119"/>
      <c r="V1719" s="119"/>
      <c r="X1719" s="119"/>
      <c r="Z1719" s="119"/>
    </row>
    <row r="1720" spans="16:26" x14ac:dyDescent="0.25">
      <c r="P1720" s="121"/>
      <c r="R1720" s="121"/>
      <c r="T1720" s="121"/>
      <c r="V1720" s="121"/>
      <c r="X1720" s="121"/>
      <c r="Z1720" s="121"/>
    </row>
    <row r="1721" spans="16:26" x14ac:dyDescent="0.25">
      <c r="P1721" s="121"/>
      <c r="R1721" s="121"/>
      <c r="T1721" s="121"/>
      <c r="V1721" s="121"/>
      <c r="X1721" s="121"/>
      <c r="Z1721" s="121"/>
    </row>
    <row r="1722" spans="16:26" x14ac:dyDescent="0.25">
      <c r="P1722" s="121"/>
      <c r="R1722" s="121"/>
      <c r="T1722" s="121"/>
      <c r="V1722" s="121"/>
      <c r="X1722" s="121"/>
      <c r="Z1722" s="121"/>
    </row>
    <row r="1723" spans="16:26" x14ac:dyDescent="0.25">
      <c r="P1723" s="121"/>
      <c r="R1723" s="121"/>
      <c r="T1723" s="121"/>
      <c r="V1723" s="121"/>
      <c r="X1723" s="121"/>
      <c r="Z1723" s="121"/>
    </row>
    <row r="1724" spans="16:26" x14ac:dyDescent="0.25">
      <c r="P1724" s="122"/>
      <c r="R1724" s="122"/>
      <c r="T1724" s="122"/>
      <c r="V1724" s="122"/>
      <c r="X1724" s="122"/>
      <c r="Z1724" s="122"/>
    </row>
    <row r="1725" spans="16:26" x14ac:dyDescent="0.25">
      <c r="P1725" s="118"/>
      <c r="R1725" s="118"/>
      <c r="T1725" s="118"/>
      <c r="V1725" s="118"/>
      <c r="X1725" s="118"/>
      <c r="Z1725" s="118"/>
    </row>
    <row r="1726" spans="16:26" x14ac:dyDescent="0.25">
      <c r="P1726" s="119"/>
      <c r="R1726" s="119"/>
      <c r="T1726" s="119"/>
      <c r="V1726" s="119"/>
      <c r="X1726" s="119"/>
      <c r="Z1726" s="119"/>
    </row>
    <row r="1727" spans="16:26" x14ac:dyDescent="0.25">
      <c r="P1727" s="119"/>
      <c r="R1727" s="119"/>
      <c r="T1727" s="119"/>
      <c r="V1727" s="119"/>
      <c r="X1727" s="119"/>
      <c r="Z1727" s="119"/>
    </row>
    <row r="1728" spans="16:26" x14ac:dyDescent="0.25">
      <c r="P1728" s="120"/>
      <c r="R1728" s="120"/>
      <c r="T1728" s="120"/>
      <c r="V1728" s="120"/>
      <c r="X1728" s="120"/>
      <c r="Z1728" s="120"/>
    </row>
    <row r="1729" spans="16:26" x14ac:dyDescent="0.25">
      <c r="P1729" s="119"/>
      <c r="R1729" s="119"/>
      <c r="T1729" s="119"/>
      <c r="V1729" s="119"/>
      <c r="X1729" s="119"/>
      <c r="Z1729" s="119"/>
    </row>
    <row r="1730" spans="16:26" x14ac:dyDescent="0.25">
      <c r="P1730" s="119"/>
      <c r="R1730" s="119"/>
      <c r="T1730" s="119"/>
      <c r="V1730" s="119"/>
      <c r="X1730" s="119"/>
      <c r="Z1730" s="119"/>
    </row>
    <row r="1731" spans="16:26" x14ac:dyDescent="0.25">
      <c r="P1731" s="120"/>
      <c r="R1731" s="120"/>
      <c r="T1731" s="120"/>
      <c r="V1731" s="120"/>
      <c r="X1731" s="120"/>
      <c r="Z1731" s="120"/>
    </row>
    <row r="1732" spans="16:26" x14ac:dyDescent="0.25">
      <c r="P1732" s="119"/>
      <c r="R1732" s="119"/>
      <c r="T1732" s="119"/>
      <c r="V1732" s="119"/>
      <c r="X1732" s="119"/>
      <c r="Z1732" s="119"/>
    </row>
    <row r="1733" spans="16:26" x14ac:dyDescent="0.25">
      <c r="P1733" s="120"/>
      <c r="R1733" s="120"/>
      <c r="T1733" s="120"/>
      <c r="V1733" s="120"/>
      <c r="X1733" s="120"/>
      <c r="Z1733" s="120"/>
    </row>
    <row r="1734" spans="16:26" x14ac:dyDescent="0.25">
      <c r="P1734" s="119"/>
      <c r="R1734" s="119"/>
      <c r="T1734" s="119"/>
      <c r="V1734" s="119"/>
      <c r="X1734" s="119"/>
      <c r="Z1734" s="119"/>
    </row>
    <row r="1735" spans="16:26" x14ac:dyDescent="0.25">
      <c r="P1735" s="119"/>
      <c r="R1735" s="119"/>
      <c r="T1735" s="119"/>
      <c r="V1735" s="119"/>
      <c r="X1735" s="119"/>
      <c r="Z1735" s="119"/>
    </row>
    <row r="1736" spans="16:26" x14ac:dyDescent="0.25">
      <c r="P1736" s="119"/>
      <c r="R1736" s="119"/>
      <c r="T1736" s="119"/>
      <c r="V1736" s="119"/>
      <c r="X1736" s="119"/>
      <c r="Z1736" s="119"/>
    </row>
    <row r="1737" spans="16:26" x14ac:dyDescent="0.25">
      <c r="P1737" s="121"/>
      <c r="R1737" s="121"/>
      <c r="T1737" s="121"/>
      <c r="V1737" s="121"/>
      <c r="X1737" s="121"/>
      <c r="Z1737" s="121"/>
    </row>
    <row r="1738" spans="16:26" x14ac:dyDescent="0.25">
      <c r="P1738" s="121"/>
      <c r="R1738" s="121"/>
      <c r="T1738" s="121"/>
      <c r="V1738" s="121"/>
      <c r="X1738" s="121"/>
      <c r="Z1738" s="121"/>
    </row>
    <row r="1739" spans="16:26" x14ac:dyDescent="0.25">
      <c r="P1739" s="121"/>
      <c r="R1739" s="121"/>
      <c r="T1739" s="121"/>
      <c r="V1739" s="121"/>
      <c r="X1739" s="121"/>
      <c r="Z1739" s="121"/>
    </row>
    <row r="1740" spans="16:26" x14ac:dyDescent="0.25">
      <c r="P1740" s="121"/>
      <c r="R1740" s="121"/>
      <c r="T1740" s="121"/>
      <c r="V1740" s="121"/>
      <c r="X1740" s="121"/>
      <c r="Z1740" s="121"/>
    </row>
    <row r="1741" spans="16:26" x14ac:dyDescent="0.25">
      <c r="P1741" s="122"/>
      <c r="R1741" s="122"/>
      <c r="T1741" s="122"/>
      <c r="V1741" s="122"/>
      <c r="X1741" s="122"/>
      <c r="Z1741" s="122"/>
    </row>
    <row r="1742" spans="16:26" x14ac:dyDescent="0.25">
      <c r="P1742" s="118"/>
      <c r="R1742" s="118"/>
      <c r="T1742" s="118"/>
      <c r="V1742" s="118"/>
      <c r="X1742" s="118"/>
      <c r="Z1742" s="118"/>
    </row>
    <row r="1743" spans="16:26" x14ac:dyDescent="0.25">
      <c r="P1743" s="119"/>
      <c r="R1743" s="119"/>
      <c r="T1743" s="119"/>
      <c r="V1743" s="119"/>
      <c r="X1743" s="119"/>
      <c r="Z1743" s="119"/>
    </row>
    <row r="1744" spans="16:26" x14ac:dyDescent="0.25">
      <c r="P1744" s="119"/>
      <c r="R1744" s="119"/>
      <c r="T1744" s="119"/>
      <c r="V1744" s="119"/>
      <c r="X1744" s="119"/>
      <c r="Z1744" s="119"/>
    </row>
    <row r="1745" spans="16:26" x14ac:dyDescent="0.25">
      <c r="P1745" s="120"/>
      <c r="R1745" s="120"/>
      <c r="T1745" s="120"/>
      <c r="V1745" s="120"/>
      <c r="X1745" s="120"/>
      <c r="Z1745" s="120"/>
    </row>
    <row r="1746" spans="16:26" x14ac:dyDescent="0.25">
      <c r="P1746" s="119"/>
      <c r="R1746" s="119"/>
      <c r="T1746" s="119"/>
      <c r="V1746" s="119"/>
      <c r="X1746" s="119"/>
      <c r="Z1746" s="119"/>
    </row>
    <row r="1747" spans="16:26" x14ac:dyDescent="0.25">
      <c r="P1747" s="119"/>
      <c r="R1747" s="119"/>
      <c r="T1747" s="119"/>
      <c r="V1747" s="119"/>
      <c r="X1747" s="119"/>
      <c r="Z1747" s="119"/>
    </row>
    <row r="1748" spans="16:26" x14ac:dyDescent="0.25">
      <c r="P1748" s="120"/>
      <c r="R1748" s="120"/>
      <c r="T1748" s="120"/>
      <c r="V1748" s="120"/>
      <c r="X1748" s="120"/>
      <c r="Z1748" s="120"/>
    </row>
    <row r="1749" spans="16:26" x14ac:dyDescent="0.25">
      <c r="P1749" s="119"/>
      <c r="R1749" s="119"/>
      <c r="T1749" s="119"/>
      <c r="V1749" s="119"/>
      <c r="X1749" s="119"/>
      <c r="Z1749" s="119"/>
    </row>
    <row r="1750" spans="16:26" x14ac:dyDescent="0.25">
      <c r="P1750" s="120"/>
      <c r="R1750" s="120"/>
      <c r="T1750" s="120"/>
      <c r="V1750" s="120"/>
      <c r="X1750" s="120"/>
      <c r="Z1750" s="120"/>
    </row>
    <row r="1751" spans="16:26" x14ac:dyDescent="0.25">
      <c r="P1751" s="119"/>
      <c r="R1751" s="119"/>
      <c r="T1751" s="119"/>
      <c r="V1751" s="119"/>
      <c r="X1751" s="119"/>
      <c r="Z1751" s="119"/>
    </row>
    <row r="1752" spans="16:26" x14ac:dyDescent="0.25">
      <c r="P1752" s="119"/>
      <c r="R1752" s="119"/>
      <c r="T1752" s="119"/>
      <c r="V1752" s="119"/>
      <c r="X1752" s="119"/>
      <c r="Z1752" s="119"/>
    </row>
    <row r="1753" spans="16:26" x14ac:dyDescent="0.25">
      <c r="P1753" s="119"/>
      <c r="R1753" s="119"/>
      <c r="T1753" s="119"/>
      <c r="V1753" s="119"/>
      <c r="X1753" s="119"/>
      <c r="Z1753" s="119"/>
    </row>
    <row r="1754" spans="16:26" x14ac:dyDescent="0.25">
      <c r="P1754" s="121"/>
      <c r="R1754" s="121"/>
      <c r="T1754" s="121"/>
      <c r="V1754" s="121"/>
      <c r="X1754" s="121"/>
      <c r="Z1754" s="121"/>
    </row>
    <row r="1755" spans="16:26" x14ac:dyDescent="0.25">
      <c r="P1755" s="121"/>
      <c r="R1755" s="121"/>
      <c r="T1755" s="121"/>
      <c r="V1755" s="121"/>
      <c r="X1755" s="121"/>
      <c r="Z1755" s="121"/>
    </row>
    <row r="1756" spans="16:26" x14ac:dyDescent="0.25">
      <c r="P1756" s="121"/>
      <c r="R1756" s="121"/>
      <c r="T1756" s="121"/>
      <c r="V1756" s="121"/>
      <c r="X1756" s="121"/>
      <c r="Z1756" s="121"/>
    </row>
    <row r="1757" spans="16:26" x14ac:dyDescent="0.25">
      <c r="P1757" s="121"/>
      <c r="R1757" s="121"/>
      <c r="T1757" s="121"/>
      <c r="V1757" s="121"/>
      <c r="X1757" s="121"/>
      <c r="Z1757" s="121"/>
    </row>
    <row r="1758" spans="16:26" x14ac:dyDescent="0.25">
      <c r="P1758" s="122"/>
      <c r="R1758" s="122"/>
      <c r="T1758" s="122"/>
      <c r="V1758" s="122"/>
      <c r="X1758" s="122"/>
      <c r="Z1758" s="122"/>
    </row>
    <row r="1759" spans="16:26" x14ac:dyDescent="0.25">
      <c r="P1759" s="118"/>
      <c r="R1759" s="118"/>
      <c r="T1759" s="118"/>
      <c r="V1759" s="118"/>
      <c r="X1759" s="118"/>
      <c r="Z1759" s="118"/>
    </row>
    <row r="1760" spans="16:26" x14ac:dyDescent="0.25">
      <c r="P1760" s="119"/>
      <c r="R1760" s="119"/>
      <c r="T1760" s="119"/>
      <c r="V1760" s="119"/>
      <c r="X1760" s="119"/>
      <c r="Z1760" s="119"/>
    </row>
    <row r="1761" spans="16:26" x14ac:dyDescent="0.25">
      <c r="P1761" s="119"/>
      <c r="R1761" s="119"/>
      <c r="T1761" s="119"/>
      <c r="V1761" s="119"/>
      <c r="X1761" s="119"/>
      <c r="Z1761" s="119"/>
    </row>
    <row r="1762" spans="16:26" x14ac:dyDescent="0.25">
      <c r="P1762" s="120"/>
      <c r="R1762" s="120"/>
      <c r="T1762" s="120"/>
      <c r="V1762" s="120"/>
      <c r="X1762" s="120"/>
      <c r="Z1762" s="120"/>
    </row>
    <row r="1763" spans="16:26" x14ac:dyDescent="0.25">
      <c r="P1763" s="119"/>
      <c r="R1763" s="119"/>
      <c r="T1763" s="119"/>
      <c r="V1763" s="119"/>
      <c r="X1763" s="119"/>
      <c r="Z1763" s="119"/>
    </row>
    <row r="1764" spans="16:26" x14ac:dyDescent="0.25">
      <c r="P1764" s="119"/>
      <c r="R1764" s="119"/>
      <c r="T1764" s="119"/>
      <c r="V1764" s="119"/>
      <c r="X1764" s="119"/>
      <c r="Z1764" s="119"/>
    </row>
    <row r="1765" spans="16:26" x14ac:dyDescent="0.25">
      <c r="P1765" s="120"/>
      <c r="R1765" s="120"/>
      <c r="T1765" s="120"/>
      <c r="V1765" s="120"/>
      <c r="X1765" s="120"/>
      <c r="Z1765" s="120"/>
    </row>
    <row r="1766" spans="16:26" x14ac:dyDescent="0.25">
      <c r="P1766" s="119"/>
      <c r="R1766" s="119"/>
      <c r="T1766" s="119"/>
      <c r="V1766" s="119"/>
      <c r="X1766" s="119"/>
      <c r="Z1766" s="119"/>
    </row>
    <row r="1767" spans="16:26" x14ac:dyDescent="0.25">
      <c r="P1767" s="120"/>
      <c r="R1767" s="120"/>
      <c r="T1767" s="120"/>
      <c r="V1767" s="120"/>
      <c r="X1767" s="120"/>
      <c r="Z1767" s="120"/>
    </row>
    <row r="1768" spans="16:26" x14ac:dyDescent="0.25">
      <c r="P1768" s="119"/>
      <c r="R1768" s="119"/>
      <c r="T1768" s="119"/>
      <c r="V1768" s="119"/>
      <c r="X1768" s="119"/>
      <c r="Z1768" s="119"/>
    </row>
    <row r="1769" spans="16:26" x14ac:dyDescent="0.25">
      <c r="P1769" s="119"/>
      <c r="R1769" s="119"/>
      <c r="T1769" s="119"/>
      <c r="V1769" s="119"/>
      <c r="X1769" s="119"/>
      <c r="Z1769" s="119"/>
    </row>
    <row r="1770" spans="16:26" x14ac:dyDescent="0.25">
      <c r="P1770" s="119"/>
      <c r="R1770" s="119"/>
      <c r="T1770" s="119"/>
      <c r="V1770" s="119"/>
      <c r="X1770" s="119"/>
      <c r="Z1770" s="119"/>
    </row>
    <row r="1771" spans="16:26" x14ac:dyDescent="0.25">
      <c r="P1771" s="121"/>
      <c r="R1771" s="121"/>
      <c r="T1771" s="121"/>
      <c r="V1771" s="121"/>
      <c r="X1771" s="121"/>
      <c r="Z1771" s="121"/>
    </row>
    <row r="1772" spans="16:26" x14ac:dyDescent="0.25">
      <c r="P1772" s="121"/>
      <c r="R1772" s="121"/>
      <c r="T1772" s="121"/>
      <c r="V1772" s="121"/>
      <c r="X1772" s="121"/>
      <c r="Z1772" s="121"/>
    </row>
    <row r="1773" spans="16:26" x14ac:dyDescent="0.25">
      <c r="P1773" s="121"/>
      <c r="R1773" s="121"/>
      <c r="T1773" s="121"/>
      <c r="V1773" s="121"/>
      <c r="X1773" s="121"/>
      <c r="Z1773" s="121"/>
    </row>
    <row r="1774" spans="16:26" x14ac:dyDescent="0.25">
      <c r="P1774" s="121"/>
      <c r="R1774" s="121"/>
      <c r="T1774" s="121"/>
      <c r="V1774" s="121"/>
      <c r="X1774" s="121"/>
      <c r="Z1774" s="121"/>
    </row>
    <row r="1775" spans="16:26" x14ac:dyDescent="0.25">
      <c r="P1775" s="122"/>
      <c r="R1775" s="122"/>
      <c r="T1775" s="122"/>
      <c r="V1775" s="122"/>
      <c r="X1775" s="122"/>
      <c r="Z1775" s="122"/>
    </row>
    <row r="1776" spans="16:26" x14ac:dyDescent="0.25">
      <c r="P1776" s="118"/>
      <c r="R1776" s="118"/>
      <c r="T1776" s="118"/>
      <c r="V1776" s="118"/>
      <c r="X1776" s="118"/>
      <c r="Z1776" s="118"/>
    </row>
    <row r="1777" spans="16:26" x14ac:dyDescent="0.25">
      <c r="P1777" s="119"/>
      <c r="R1777" s="119"/>
      <c r="T1777" s="119"/>
      <c r="V1777" s="119"/>
      <c r="X1777" s="119"/>
      <c r="Z1777" s="119"/>
    </row>
    <row r="1778" spans="16:26" x14ac:dyDescent="0.25">
      <c r="P1778" s="119"/>
      <c r="R1778" s="119"/>
      <c r="T1778" s="119"/>
      <c r="V1778" s="119"/>
      <c r="X1778" s="119"/>
      <c r="Z1778" s="119"/>
    </row>
    <row r="1779" spans="16:26" x14ac:dyDescent="0.25">
      <c r="P1779" s="120"/>
      <c r="R1779" s="120"/>
      <c r="T1779" s="120"/>
      <c r="V1779" s="120"/>
      <c r="X1779" s="120"/>
      <c r="Z1779" s="120"/>
    </row>
    <row r="1780" spans="16:26" x14ac:dyDescent="0.25">
      <c r="P1780" s="119"/>
      <c r="R1780" s="119"/>
      <c r="T1780" s="119"/>
      <c r="V1780" s="119"/>
      <c r="X1780" s="119"/>
      <c r="Z1780" s="119"/>
    </row>
    <row r="1781" spans="16:26" x14ac:dyDescent="0.25">
      <c r="P1781" s="119"/>
      <c r="R1781" s="119"/>
      <c r="T1781" s="119"/>
      <c r="V1781" s="119"/>
      <c r="X1781" s="119"/>
      <c r="Z1781" s="119"/>
    </row>
    <row r="1782" spans="16:26" x14ac:dyDescent="0.25">
      <c r="P1782" s="120"/>
      <c r="R1782" s="120"/>
      <c r="T1782" s="120"/>
      <c r="V1782" s="120"/>
      <c r="X1782" s="120"/>
      <c r="Z1782" s="120"/>
    </row>
    <row r="1783" spans="16:26" x14ac:dyDescent="0.25">
      <c r="P1783" s="119"/>
      <c r="R1783" s="119"/>
      <c r="T1783" s="119"/>
      <c r="V1783" s="119"/>
      <c r="X1783" s="119"/>
      <c r="Z1783" s="119"/>
    </row>
    <row r="1784" spans="16:26" x14ac:dyDescent="0.25">
      <c r="P1784" s="120"/>
      <c r="R1784" s="120"/>
      <c r="T1784" s="120"/>
      <c r="V1784" s="120"/>
      <c r="X1784" s="120"/>
      <c r="Z1784" s="120"/>
    </row>
    <row r="1785" spans="16:26" x14ac:dyDescent="0.25">
      <c r="P1785" s="119"/>
      <c r="R1785" s="119"/>
      <c r="T1785" s="119"/>
      <c r="V1785" s="119"/>
      <c r="X1785" s="119"/>
      <c r="Z1785" s="119"/>
    </row>
    <row r="1786" spans="16:26" x14ac:dyDescent="0.25">
      <c r="P1786" s="119"/>
      <c r="R1786" s="119"/>
      <c r="T1786" s="119"/>
      <c r="V1786" s="119"/>
      <c r="X1786" s="119"/>
      <c r="Z1786" s="119"/>
    </row>
    <row r="1787" spans="16:26" x14ac:dyDescent="0.25">
      <c r="P1787" s="119"/>
      <c r="R1787" s="119"/>
      <c r="T1787" s="119"/>
      <c r="V1787" s="119"/>
      <c r="X1787" s="119"/>
      <c r="Z1787" s="119"/>
    </row>
    <row r="1788" spans="16:26" x14ac:dyDescent="0.25">
      <c r="P1788" s="121"/>
      <c r="R1788" s="121"/>
      <c r="T1788" s="121"/>
      <c r="V1788" s="121"/>
      <c r="X1788" s="121"/>
      <c r="Z1788" s="121"/>
    </row>
    <row r="1789" spans="16:26" x14ac:dyDescent="0.25">
      <c r="P1789" s="121"/>
      <c r="R1789" s="121"/>
      <c r="T1789" s="121"/>
      <c r="V1789" s="121"/>
      <c r="X1789" s="121"/>
      <c r="Z1789" s="121"/>
    </row>
    <row r="1790" spans="16:26" x14ac:dyDescent="0.25">
      <c r="P1790" s="121"/>
      <c r="R1790" s="121"/>
      <c r="T1790" s="121"/>
      <c r="V1790" s="121"/>
      <c r="X1790" s="121"/>
      <c r="Z1790" s="121"/>
    </row>
    <row r="1791" spans="16:26" x14ac:dyDescent="0.25">
      <c r="P1791" s="121"/>
      <c r="R1791" s="121"/>
      <c r="T1791" s="121"/>
      <c r="V1791" s="121"/>
      <c r="X1791" s="121"/>
      <c r="Z1791" s="121"/>
    </row>
    <row r="1792" spans="16:26" x14ac:dyDescent="0.25">
      <c r="P1792" s="122"/>
      <c r="R1792" s="122"/>
      <c r="T1792" s="122"/>
      <c r="V1792" s="122"/>
      <c r="X1792" s="122"/>
      <c r="Z1792" s="122"/>
    </row>
    <row r="1793" spans="16:26" x14ac:dyDescent="0.25">
      <c r="P1793" s="118"/>
      <c r="R1793" s="118"/>
      <c r="T1793" s="118"/>
      <c r="V1793" s="118"/>
      <c r="X1793" s="118"/>
      <c r="Z1793" s="118"/>
    </row>
    <row r="1794" spans="16:26" x14ac:dyDescent="0.25">
      <c r="P1794" s="119"/>
      <c r="R1794" s="119"/>
      <c r="T1794" s="119"/>
      <c r="V1794" s="119"/>
      <c r="X1794" s="119"/>
      <c r="Z1794" s="119"/>
    </row>
    <row r="1795" spans="16:26" x14ac:dyDescent="0.25">
      <c r="P1795" s="119"/>
      <c r="R1795" s="119"/>
      <c r="T1795" s="119"/>
      <c r="V1795" s="119"/>
      <c r="X1795" s="119"/>
      <c r="Z1795" s="119"/>
    </row>
    <row r="1796" spans="16:26" x14ac:dyDescent="0.25">
      <c r="P1796" s="120"/>
      <c r="R1796" s="120"/>
      <c r="T1796" s="120"/>
      <c r="V1796" s="120"/>
      <c r="X1796" s="120"/>
      <c r="Z1796" s="120"/>
    </row>
    <row r="1797" spans="16:26" x14ac:dyDescent="0.25">
      <c r="P1797" s="119"/>
      <c r="R1797" s="119"/>
      <c r="T1797" s="119"/>
      <c r="V1797" s="119"/>
      <c r="X1797" s="119"/>
      <c r="Z1797" s="119"/>
    </row>
    <row r="1798" spans="16:26" x14ac:dyDescent="0.25">
      <c r="P1798" s="119"/>
      <c r="R1798" s="119"/>
      <c r="T1798" s="119"/>
      <c r="V1798" s="119"/>
      <c r="X1798" s="119"/>
      <c r="Z1798" s="119"/>
    </row>
    <row r="1799" spans="16:26" x14ac:dyDescent="0.25">
      <c r="P1799" s="120"/>
      <c r="R1799" s="120"/>
      <c r="T1799" s="120"/>
      <c r="V1799" s="120"/>
      <c r="X1799" s="120"/>
      <c r="Z1799" s="120"/>
    </row>
    <row r="1800" spans="16:26" x14ac:dyDescent="0.25">
      <c r="P1800" s="119"/>
      <c r="R1800" s="119"/>
      <c r="T1800" s="119"/>
      <c r="V1800" s="119"/>
      <c r="X1800" s="119"/>
      <c r="Z1800" s="119"/>
    </row>
    <row r="1801" spans="16:26" x14ac:dyDescent="0.25">
      <c r="P1801" s="120"/>
      <c r="R1801" s="120"/>
      <c r="T1801" s="120"/>
      <c r="V1801" s="120"/>
      <c r="X1801" s="120"/>
      <c r="Z1801" s="120"/>
    </row>
    <row r="1802" spans="16:26" x14ac:dyDescent="0.25">
      <c r="P1802" s="119"/>
      <c r="R1802" s="119"/>
      <c r="T1802" s="119"/>
      <c r="V1802" s="119"/>
      <c r="X1802" s="119"/>
      <c r="Z1802" s="119"/>
    </row>
    <row r="1803" spans="16:26" x14ac:dyDescent="0.25">
      <c r="P1803" s="119"/>
      <c r="R1803" s="119"/>
      <c r="T1803" s="119"/>
      <c r="V1803" s="119"/>
      <c r="X1803" s="119"/>
      <c r="Z1803" s="119"/>
    </row>
    <row r="1804" spans="16:26" x14ac:dyDescent="0.25">
      <c r="P1804" s="119"/>
      <c r="R1804" s="119"/>
      <c r="T1804" s="119"/>
      <c r="V1804" s="119"/>
      <c r="X1804" s="119"/>
      <c r="Z1804" s="119"/>
    </row>
    <row r="1805" spans="16:26" x14ac:dyDescent="0.25">
      <c r="P1805" s="121"/>
      <c r="R1805" s="121"/>
      <c r="T1805" s="121"/>
      <c r="V1805" s="121"/>
      <c r="X1805" s="121"/>
      <c r="Z1805" s="121"/>
    </row>
    <row r="1806" spans="16:26" x14ac:dyDescent="0.25">
      <c r="P1806" s="121"/>
      <c r="R1806" s="121"/>
      <c r="T1806" s="121"/>
      <c r="V1806" s="121"/>
      <c r="X1806" s="121"/>
      <c r="Z1806" s="121"/>
    </row>
    <row r="1807" spans="16:26" x14ac:dyDescent="0.25">
      <c r="P1807" s="121"/>
      <c r="R1807" s="121"/>
      <c r="T1807" s="121"/>
      <c r="V1807" s="121"/>
      <c r="X1807" s="121"/>
      <c r="Z1807" s="121"/>
    </row>
    <row r="1808" spans="16:26" x14ac:dyDescent="0.25">
      <c r="P1808" s="121"/>
      <c r="R1808" s="121"/>
      <c r="T1808" s="121"/>
      <c r="V1808" s="121"/>
      <c r="X1808" s="121"/>
      <c r="Z1808" s="121"/>
    </row>
    <row r="1809" spans="16:26" x14ac:dyDescent="0.25">
      <c r="P1809" s="122"/>
      <c r="R1809" s="122"/>
      <c r="T1809" s="122"/>
      <c r="V1809" s="122"/>
      <c r="X1809" s="122"/>
      <c r="Z1809" s="122"/>
    </row>
    <row r="1810" spans="16:26" x14ac:dyDescent="0.25">
      <c r="P1810" s="118"/>
      <c r="R1810" s="118"/>
      <c r="T1810" s="118"/>
      <c r="V1810" s="118"/>
      <c r="X1810" s="118"/>
      <c r="Z1810" s="118"/>
    </row>
    <row r="1811" spans="16:26" x14ac:dyDescent="0.25">
      <c r="P1811" s="119"/>
      <c r="R1811" s="119"/>
      <c r="T1811" s="119"/>
      <c r="V1811" s="119"/>
      <c r="X1811" s="119"/>
      <c r="Z1811" s="119"/>
    </row>
    <row r="1812" spans="16:26" x14ac:dyDescent="0.25">
      <c r="P1812" s="119"/>
      <c r="R1812" s="119"/>
      <c r="T1812" s="119"/>
      <c r="V1812" s="119"/>
      <c r="X1812" s="119"/>
      <c r="Z1812" s="119"/>
    </row>
    <row r="1813" spans="16:26" x14ac:dyDescent="0.25">
      <c r="P1813" s="120"/>
      <c r="R1813" s="120"/>
      <c r="T1813" s="120"/>
      <c r="V1813" s="120"/>
      <c r="X1813" s="120"/>
      <c r="Z1813" s="120"/>
    </row>
    <row r="1814" spans="16:26" x14ac:dyDescent="0.25">
      <c r="P1814" s="119"/>
      <c r="R1814" s="119"/>
      <c r="T1814" s="119"/>
      <c r="V1814" s="119"/>
      <c r="X1814" s="119"/>
      <c r="Z1814" s="119"/>
    </row>
    <row r="1815" spans="16:26" x14ac:dyDescent="0.25">
      <c r="P1815" s="119"/>
      <c r="R1815" s="119"/>
      <c r="T1815" s="119"/>
      <c r="V1815" s="119"/>
      <c r="X1815" s="119"/>
      <c r="Z1815" s="119"/>
    </row>
    <row r="1816" spans="16:26" x14ac:dyDescent="0.25">
      <c r="P1816" s="120"/>
      <c r="R1816" s="120"/>
      <c r="T1816" s="120"/>
      <c r="V1816" s="120"/>
      <c r="X1816" s="120"/>
      <c r="Z1816" s="120"/>
    </row>
    <row r="1817" spans="16:26" x14ac:dyDescent="0.25">
      <c r="P1817" s="119"/>
      <c r="R1817" s="119"/>
      <c r="T1817" s="119"/>
      <c r="V1817" s="119"/>
      <c r="X1817" s="119"/>
      <c r="Z1817" s="119"/>
    </row>
    <row r="1818" spans="16:26" x14ac:dyDescent="0.25">
      <c r="P1818" s="120"/>
      <c r="R1818" s="120"/>
      <c r="T1818" s="120"/>
      <c r="V1818" s="120"/>
      <c r="X1818" s="120"/>
      <c r="Z1818" s="120"/>
    </row>
    <row r="1819" spans="16:26" x14ac:dyDescent="0.25">
      <c r="P1819" s="119"/>
      <c r="R1819" s="119"/>
      <c r="T1819" s="119"/>
      <c r="V1819" s="119"/>
      <c r="X1819" s="119"/>
      <c r="Z1819" s="119"/>
    </row>
    <row r="1820" spans="16:26" x14ac:dyDescent="0.25">
      <c r="P1820" s="119"/>
      <c r="R1820" s="119"/>
      <c r="T1820" s="119"/>
      <c r="V1820" s="119"/>
      <c r="X1820" s="119"/>
      <c r="Z1820" s="119"/>
    </row>
    <row r="1821" spans="16:26" x14ac:dyDescent="0.25">
      <c r="P1821" s="119"/>
      <c r="R1821" s="119"/>
      <c r="T1821" s="119"/>
      <c r="V1821" s="119"/>
      <c r="X1821" s="119"/>
      <c r="Z1821" s="119"/>
    </row>
    <row r="1822" spans="16:26" x14ac:dyDescent="0.25">
      <c r="P1822" s="121"/>
      <c r="R1822" s="121"/>
      <c r="T1822" s="121"/>
      <c r="V1822" s="121"/>
      <c r="X1822" s="121"/>
      <c r="Z1822" s="121"/>
    </row>
    <row r="1823" spans="16:26" x14ac:dyDescent="0.25">
      <c r="P1823" s="121"/>
      <c r="R1823" s="121"/>
      <c r="T1823" s="121"/>
      <c r="V1823" s="121"/>
      <c r="X1823" s="121"/>
      <c r="Z1823" s="121"/>
    </row>
    <row r="1824" spans="16:26" x14ac:dyDescent="0.25">
      <c r="P1824" s="121"/>
      <c r="R1824" s="121"/>
      <c r="T1824" s="121"/>
      <c r="V1824" s="121"/>
      <c r="X1824" s="121"/>
      <c r="Z1824" s="121"/>
    </row>
    <row r="1825" spans="16:26" x14ac:dyDescent="0.25">
      <c r="P1825" s="121"/>
      <c r="R1825" s="121"/>
      <c r="T1825" s="121"/>
      <c r="V1825" s="121"/>
      <c r="X1825" s="121"/>
      <c r="Z1825" s="121"/>
    </row>
    <row r="1826" spans="16:26" x14ac:dyDescent="0.25">
      <c r="P1826" s="122"/>
      <c r="R1826" s="122"/>
      <c r="T1826" s="122"/>
      <c r="V1826" s="122"/>
      <c r="X1826" s="122"/>
      <c r="Z1826" s="122"/>
    </row>
    <row r="1827" spans="16:26" x14ac:dyDescent="0.25">
      <c r="P1827" s="118"/>
      <c r="R1827" s="118"/>
      <c r="T1827" s="118"/>
      <c r="V1827" s="118"/>
      <c r="X1827" s="118"/>
      <c r="Z1827" s="118"/>
    </row>
    <row r="1828" spans="16:26" x14ac:dyDescent="0.25">
      <c r="P1828" s="119"/>
      <c r="R1828" s="119"/>
      <c r="T1828" s="119"/>
      <c r="V1828" s="119"/>
      <c r="X1828" s="119"/>
      <c r="Z1828" s="119"/>
    </row>
    <row r="1829" spans="16:26" x14ac:dyDescent="0.25">
      <c r="P1829" s="119"/>
      <c r="R1829" s="119"/>
      <c r="T1829" s="119"/>
      <c r="V1829" s="119"/>
      <c r="X1829" s="119"/>
      <c r="Z1829" s="119"/>
    </row>
    <row r="1830" spans="16:26" x14ac:dyDescent="0.25">
      <c r="P1830" s="120"/>
      <c r="R1830" s="120"/>
      <c r="T1830" s="120"/>
      <c r="V1830" s="120"/>
      <c r="X1830" s="120"/>
      <c r="Z1830" s="120"/>
    </row>
    <row r="1831" spans="16:26" x14ac:dyDescent="0.25">
      <c r="P1831" s="119"/>
      <c r="R1831" s="119"/>
      <c r="T1831" s="119"/>
      <c r="V1831" s="119"/>
      <c r="X1831" s="119"/>
      <c r="Z1831" s="119"/>
    </row>
    <row r="1832" spans="16:26" x14ac:dyDescent="0.25">
      <c r="P1832" s="119"/>
      <c r="R1832" s="119"/>
      <c r="T1832" s="119"/>
      <c r="V1832" s="119"/>
      <c r="X1832" s="119"/>
      <c r="Z1832" s="119"/>
    </row>
    <row r="1833" spans="16:26" x14ac:dyDescent="0.25">
      <c r="P1833" s="120"/>
      <c r="R1833" s="120"/>
      <c r="T1833" s="120"/>
      <c r="V1833" s="120"/>
      <c r="X1833" s="120"/>
      <c r="Z1833" s="120"/>
    </row>
    <row r="1834" spans="16:26" x14ac:dyDescent="0.25">
      <c r="P1834" s="119"/>
      <c r="R1834" s="119"/>
      <c r="T1834" s="119"/>
      <c r="V1834" s="119"/>
      <c r="X1834" s="119"/>
      <c r="Z1834" s="119"/>
    </row>
    <row r="1835" spans="16:26" x14ac:dyDescent="0.25">
      <c r="P1835" s="120"/>
      <c r="R1835" s="120"/>
      <c r="T1835" s="120"/>
      <c r="V1835" s="120"/>
      <c r="X1835" s="120"/>
      <c r="Z1835" s="120"/>
    </row>
    <row r="1836" spans="16:26" x14ac:dyDescent="0.25">
      <c r="P1836" s="119"/>
      <c r="R1836" s="119"/>
      <c r="T1836" s="119"/>
      <c r="V1836" s="119"/>
      <c r="X1836" s="119"/>
      <c r="Z1836" s="119"/>
    </row>
    <row r="1837" spans="16:26" x14ac:dyDescent="0.25">
      <c r="P1837" s="119"/>
      <c r="R1837" s="119"/>
      <c r="T1837" s="119"/>
      <c r="V1837" s="119"/>
      <c r="X1837" s="119"/>
      <c r="Z1837" s="119"/>
    </row>
    <row r="1838" spans="16:26" x14ac:dyDescent="0.25">
      <c r="P1838" s="119"/>
      <c r="R1838" s="119"/>
      <c r="T1838" s="119"/>
      <c r="V1838" s="119"/>
      <c r="X1838" s="119"/>
      <c r="Z1838" s="119"/>
    </row>
    <row r="1839" spans="16:26" x14ac:dyDescent="0.25">
      <c r="P1839" s="121"/>
      <c r="R1839" s="121"/>
      <c r="T1839" s="121"/>
      <c r="V1839" s="121"/>
      <c r="X1839" s="121"/>
      <c r="Z1839" s="121"/>
    </row>
    <row r="1840" spans="16:26" x14ac:dyDescent="0.25">
      <c r="P1840" s="121"/>
      <c r="R1840" s="121"/>
      <c r="T1840" s="121"/>
      <c r="V1840" s="121"/>
      <c r="X1840" s="121"/>
      <c r="Z1840" s="121"/>
    </row>
    <row r="1841" spans="16:26" x14ac:dyDescent="0.25">
      <c r="P1841" s="121"/>
      <c r="R1841" s="121"/>
      <c r="T1841" s="121"/>
      <c r="V1841" s="121"/>
      <c r="X1841" s="121"/>
      <c r="Z1841" s="121"/>
    </row>
    <row r="1842" spans="16:26" x14ac:dyDescent="0.25">
      <c r="P1842" s="121"/>
      <c r="R1842" s="121"/>
      <c r="T1842" s="121"/>
      <c r="V1842" s="121"/>
      <c r="X1842" s="121"/>
      <c r="Z1842" s="121"/>
    </row>
    <row r="1843" spans="16:26" x14ac:dyDescent="0.25">
      <c r="P1843" s="122"/>
      <c r="R1843" s="122"/>
      <c r="T1843" s="122"/>
      <c r="V1843" s="122"/>
      <c r="X1843" s="122"/>
      <c r="Z1843" s="122"/>
    </row>
    <row r="1844" spans="16:26" x14ac:dyDescent="0.25">
      <c r="P1844" s="118"/>
      <c r="R1844" s="118"/>
      <c r="T1844" s="118"/>
      <c r="V1844" s="118"/>
      <c r="X1844" s="118"/>
      <c r="Z1844" s="118"/>
    </row>
    <row r="1845" spans="16:26" x14ac:dyDescent="0.25">
      <c r="P1845" s="119"/>
      <c r="R1845" s="119"/>
      <c r="T1845" s="119"/>
      <c r="V1845" s="119"/>
      <c r="X1845" s="119"/>
      <c r="Z1845" s="119"/>
    </row>
    <row r="1846" spans="16:26" x14ac:dyDescent="0.25">
      <c r="P1846" s="119"/>
      <c r="R1846" s="119"/>
      <c r="T1846" s="119"/>
      <c r="V1846" s="119"/>
      <c r="X1846" s="119"/>
      <c r="Z1846" s="119"/>
    </row>
    <row r="1847" spans="16:26" x14ac:dyDescent="0.25">
      <c r="P1847" s="120"/>
      <c r="R1847" s="120"/>
      <c r="T1847" s="120"/>
      <c r="V1847" s="120"/>
      <c r="X1847" s="120"/>
      <c r="Z1847" s="120"/>
    </row>
    <row r="1848" spans="16:26" x14ac:dyDescent="0.25">
      <c r="P1848" s="119"/>
      <c r="R1848" s="119"/>
      <c r="T1848" s="119"/>
      <c r="V1848" s="119"/>
      <c r="X1848" s="119"/>
      <c r="Z1848" s="119"/>
    </row>
    <row r="1849" spans="16:26" x14ac:dyDescent="0.25">
      <c r="P1849" s="119"/>
      <c r="R1849" s="119"/>
      <c r="T1849" s="119"/>
      <c r="V1849" s="119"/>
      <c r="X1849" s="119"/>
      <c r="Z1849" s="119"/>
    </row>
    <row r="1850" spans="16:26" x14ac:dyDescent="0.25">
      <c r="P1850" s="120"/>
      <c r="R1850" s="120"/>
      <c r="T1850" s="120"/>
      <c r="V1850" s="120"/>
      <c r="X1850" s="120"/>
      <c r="Z1850" s="120"/>
    </row>
    <row r="1851" spans="16:26" x14ac:dyDescent="0.25">
      <c r="P1851" s="119"/>
      <c r="R1851" s="119"/>
      <c r="T1851" s="119"/>
      <c r="V1851" s="119"/>
      <c r="X1851" s="119"/>
      <c r="Z1851" s="119"/>
    </row>
    <row r="1852" spans="16:26" x14ac:dyDescent="0.25">
      <c r="P1852" s="120"/>
      <c r="R1852" s="120"/>
      <c r="T1852" s="120"/>
      <c r="V1852" s="120"/>
      <c r="X1852" s="120"/>
      <c r="Z1852" s="120"/>
    </row>
    <row r="1853" spans="16:26" x14ac:dyDescent="0.25">
      <c r="P1853" s="119"/>
      <c r="R1853" s="119"/>
      <c r="T1853" s="119"/>
      <c r="V1853" s="119"/>
      <c r="X1853" s="119"/>
      <c r="Z1853" s="119"/>
    </row>
    <row r="1854" spans="16:26" x14ac:dyDescent="0.25">
      <c r="P1854" s="119"/>
      <c r="R1854" s="119"/>
      <c r="T1854" s="119"/>
      <c r="V1854" s="119"/>
      <c r="X1854" s="119"/>
      <c r="Z1854" s="119"/>
    </row>
    <row r="1855" spans="16:26" x14ac:dyDescent="0.25">
      <c r="P1855" s="119"/>
      <c r="R1855" s="119"/>
      <c r="T1855" s="119"/>
      <c r="V1855" s="119"/>
      <c r="X1855" s="119"/>
      <c r="Z1855" s="119"/>
    </row>
    <row r="1856" spans="16:26" x14ac:dyDescent="0.25">
      <c r="P1856" s="121"/>
      <c r="R1856" s="121"/>
      <c r="T1856" s="121"/>
      <c r="V1856" s="121"/>
      <c r="X1856" s="121"/>
      <c r="Z1856" s="121"/>
    </row>
    <row r="1857" spans="16:26" x14ac:dyDescent="0.25">
      <c r="P1857" s="121"/>
      <c r="R1857" s="121"/>
      <c r="T1857" s="121"/>
      <c r="V1857" s="121"/>
      <c r="X1857" s="121"/>
      <c r="Z1857" s="121"/>
    </row>
    <row r="1858" spans="16:26" x14ac:dyDescent="0.25">
      <c r="P1858" s="121"/>
      <c r="R1858" s="121"/>
      <c r="T1858" s="121"/>
      <c r="V1858" s="121"/>
      <c r="X1858" s="121"/>
      <c r="Z1858" s="121"/>
    </row>
    <row r="1859" spans="16:26" x14ac:dyDescent="0.25">
      <c r="P1859" s="121"/>
      <c r="R1859" s="121"/>
      <c r="T1859" s="121"/>
      <c r="V1859" s="121"/>
      <c r="X1859" s="121"/>
      <c r="Z1859" s="121"/>
    </row>
    <row r="1860" spans="16:26" x14ac:dyDescent="0.25">
      <c r="P1860" s="122"/>
      <c r="R1860" s="122"/>
      <c r="T1860" s="122"/>
      <c r="V1860" s="122"/>
      <c r="X1860" s="122"/>
      <c r="Z1860" s="122"/>
    </row>
    <row r="1861" spans="16:26" x14ac:dyDescent="0.25">
      <c r="P1861" s="118"/>
      <c r="R1861" s="118"/>
      <c r="T1861" s="118"/>
      <c r="V1861" s="118"/>
      <c r="X1861" s="118"/>
      <c r="Z1861" s="118"/>
    </row>
    <row r="1862" spans="16:26" x14ac:dyDescent="0.25">
      <c r="P1862" s="119"/>
      <c r="R1862" s="119"/>
      <c r="T1862" s="119"/>
      <c r="V1862" s="119"/>
      <c r="X1862" s="119"/>
      <c r="Z1862" s="119"/>
    </row>
    <row r="1863" spans="16:26" x14ac:dyDescent="0.25">
      <c r="P1863" s="119"/>
      <c r="R1863" s="119"/>
      <c r="T1863" s="119"/>
      <c r="V1863" s="119"/>
      <c r="X1863" s="119"/>
      <c r="Z1863" s="119"/>
    </row>
    <row r="1864" spans="16:26" x14ac:dyDescent="0.25">
      <c r="P1864" s="120"/>
      <c r="R1864" s="120"/>
      <c r="T1864" s="120"/>
      <c r="V1864" s="120"/>
      <c r="X1864" s="120"/>
      <c r="Z1864" s="120"/>
    </row>
    <row r="1865" spans="16:26" x14ac:dyDescent="0.25">
      <c r="P1865" s="119"/>
      <c r="R1865" s="119"/>
      <c r="T1865" s="119"/>
      <c r="V1865" s="119"/>
      <c r="X1865" s="119"/>
      <c r="Z1865" s="119"/>
    </row>
    <row r="1866" spans="16:26" x14ac:dyDescent="0.25">
      <c r="P1866" s="119"/>
      <c r="R1866" s="119"/>
      <c r="T1866" s="119"/>
      <c r="V1866" s="119"/>
      <c r="X1866" s="119"/>
      <c r="Z1866" s="119"/>
    </row>
    <row r="1867" spans="16:26" x14ac:dyDescent="0.25">
      <c r="P1867" s="120"/>
      <c r="R1867" s="120"/>
      <c r="T1867" s="120"/>
      <c r="V1867" s="120"/>
      <c r="X1867" s="120"/>
      <c r="Z1867" s="120"/>
    </row>
    <row r="1868" spans="16:26" x14ac:dyDescent="0.25">
      <c r="P1868" s="119"/>
      <c r="R1868" s="119"/>
      <c r="T1868" s="119"/>
      <c r="V1868" s="119"/>
      <c r="X1868" s="119"/>
      <c r="Z1868" s="119"/>
    </row>
    <row r="1869" spans="16:26" x14ac:dyDescent="0.25">
      <c r="P1869" s="120"/>
      <c r="R1869" s="120"/>
      <c r="T1869" s="120"/>
      <c r="V1869" s="120"/>
      <c r="X1869" s="120"/>
      <c r="Z1869" s="120"/>
    </row>
    <row r="1870" spans="16:26" x14ac:dyDescent="0.25">
      <c r="P1870" s="119"/>
      <c r="R1870" s="119"/>
      <c r="T1870" s="119"/>
      <c r="V1870" s="119"/>
      <c r="X1870" s="119"/>
      <c r="Z1870" s="119"/>
    </row>
    <row r="1871" spans="16:26" x14ac:dyDescent="0.25">
      <c r="P1871" s="119"/>
      <c r="R1871" s="119"/>
      <c r="T1871" s="119"/>
      <c r="V1871" s="119"/>
      <c r="X1871" s="119"/>
      <c r="Z1871" s="119"/>
    </row>
    <row r="1872" spans="16:26" x14ac:dyDescent="0.25">
      <c r="P1872" s="119"/>
      <c r="R1872" s="119"/>
      <c r="T1872" s="119"/>
      <c r="V1872" s="119"/>
      <c r="X1872" s="119"/>
      <c r="Z1872" s="119"/>
    </row>
    <row r="1873" spans="16:26" x14ac:dyDescent="0.25">
      <c r="P1873" s="121"/>
      <c r="R1873" s="121"/>
      <c r="T1873" s="121"/>
      <c r="V1873" s="121"/>
      <c r="X1873" s="121"/>
      <c r="Z1873" s="121"/>
    </row>
    <row r="1874" spans="16:26" x14ac:dyDescent="0.25">
      <c r="P1874" s="121"/>
      <c r="R1874" s="121"/>
      <c r="T1874" s="121"/>
      <c r="V1874" s="121"/>
      <c r="X1874" s="121"/>
      <c r="Z1874" s="121"/>
    </row>
    <row r="1875" spans="16:26" x14ac:dyDescent="0.25">
      <c r="P1875" s="121"/>
      <c r="R1875" s="121"/>
      <c r="T1875" s="121"/>
      <c r="V1875" s="121"/>
      <c r="X1875" s="121"/>
      <c r="Z1875" s="121"/>
    </row>
    <row r="1876" spans="16:26" x14ac:dyDescent="0.25">
      <c r="P1876" s="121"/>
      <c r="R1876" s="121"/>
      <c r="T1876" s="121"/>
      <c r="V1876" s="121"/>
      <c r="X1876" s="121"/>
      <c r="Z1876" s="121"/>
    </row>
    <row r="1877" spans="16:26" x14ac:dyDescent="0.25">
      <c r="P1877" s="122"/>
      <c r="R1877" s="122"/>
      <c r="T1877" s="122"/>
      <c r="V1877" s="122"/>
      <c r="X1877" s="122"/>
      <c r="Z1877" s="122"/>
    </row>
    <row r="1878" spans="16:26" x14ac:dyDescent="0.25">
      <c r="P1878" s="118"/>
      <c r="R1878" s="118"/>
      <c r="T1878" s="118"/>
      <c r="V1878" s="118"/>
      <c r="X1878" s="118"/>
      <c r="Z1878" s="118"/>
    </row>
    <row r="1879" spans="16:26" x14ac:dyDescent="0.25">
      <c r="P1879" s="119"/>
      <c r="R1879" s="119"/>
      <c r="T1879" s="119"/>
      <c r="V1879" s="119"/>
      <c r="X1879" s="119"/>
      <c r="Z1879" s="119"/>
    </row>
    <row r="1880" spans="16:26" x14ac:dyDescent="0.25">
      <c r="P1880" s="119"/>
      <c r="R1880" s="119"/>
      <c r="T1880" s="119"/>
      <c r="V1880" s="119"/>
      <c r="X1880" s="119"/>
      <c r="Z1880" s="119"/>
    </row>
    <row r="1881" spans="16:26" x14ac:dyDescent="0.25">
      <c r="P1881" s="120"/>
      <c r="R1881" s="120"/>
      <c r="T1881" s="120"/>
      <c r="V1881" s="120"/>
      <c r="X1881" s="120"/>
      <c r="Z1881" s="120"/>
    </row>
    <row r="1882" spans="16:26" x14ac:dyDescent="0.25">
      <c r="P1882" s="119"/>
      <c r="R1882" s="119"/>
      <c r="T1882" s="119"/>
      <c r="V1882" s="119"/>
      <c r="X1882" s="119"/>
      <c r="Z1882" s="119"/>
    </row>
    <row r="1883" spans="16:26" x14ac:dyDescent="0.25">
      <c r="P1883" s="119"/>
      <c r="R1883" s="119"/>
      <c r="T1883" s="119"/>
      <c r="V1883" s="119"/>
      <c r="X1883" s="119"/>
      <c r="Z1883" s="119"/>
    </row>
    <row r="1884" spans="16:26" x14ac:dyDescent="0.25">
      <c r="P1884" s="120"/>
      <c r="R1884" s="120"/>
      <c r="T1884" s="120"/>
      <c r="V1884" s="120"/>
      <c r="X1884" s="120"/>
      <c r="Z1884" s="120"/>
    </row>
    <row r="1885" spans="16:26" x14ac:dyDescent="0.25">
      <c r="P1885" s="119"/>
      <c r="R1885" s="119"/>
      <c r="T1885" s="119"/>
      <c r="V1885" s="119"/>
      <c r="X1885" s="119"/>
      <c r="Z1885" s="119"/>
    </row>
    <row r="1886" spans="16:26" x14ac:dyDescent="0.25">
      <c r="P1886" s="120"/>
      <c r="R1886" s="120"/>
      <c r="T1886" s="120"/>
      <c r="V1886" s="120"/>
      <c r="X1886" s="120"/>
      <c r="Z1886" s="120"/>
    </row>
    <row r="1887" spans="16:26" x14ac:dyDescent="0.25">
      <c r="P1887" s="119"/>
      <c r="R1887" s="119"/>
      <c r="T1887" s="119"/>
      <c r="V1887" s="119"/>
      <c r="X1887" s="119"/>
      <c r="Z1887" s="119"/>
    </row>
    <row r="1888" spans="16:26" x14ac:dyDescent="0.25">
      <c r="P1888" s="119"/>
      <c r="R1888" s="119"/>
      <c r="T1888" s="119"/>
      <c r="V1888" s="119"/>
      <c r="X1888" s="119"/>
      <c r="Z1888" s="119"/>
    </row>
    <row r="1889" spans="16:26" x14ac:dyDescent="0.25">
      <c r="P1889" s="119"/>
      <c r="R1889" s="119"/>
      <c r="T1889" s="119"/>
      <c r="V1889" s="119"/>
      <c r="X1889" s="119"/>
      <c r="Z1889" s="119"/>
    </row>
    <row r="1890" spans="16:26" x14ac:dyDescent="0.25">
      <c r="P1890" s="121"/>
      <c r="R1890" s="121"/>
      <c r="T1890" s="121"/>
      <c r="V1890" s="121"/>
      <c r="X1890" s="121"/>
      <c r="Z1890" s="121"/>
    </row>
    <row r="1891" spans="16:26" x14ac:dyDescent="0.25">
      <c r="P1891" s="121"/>
      <c r="R1891" s="121"/>
      <c r="T1891" s="121"/>
      <c r="V1891" s="121"/>
      <c r="X1891" s="121"/>
      <c r="Z1891" s="121"/>
    </row>
    <row r="1892" spans="16:26" x14ac:dyDescent="0.25">
      <c r="P1892" s="121"/>
      <c r="R1892" s="121"/>
      <c r="T1892" s="121"/>
      <c r="V1892" s="121"/>
      <c r="X1892" s="121"/>
      <c r="Z1892" s="121"/>
    </row>
    <row r="1893" spans="16:26" x14ac:dyDescent="0.25">
      <c r="P1893" s="121"/>
      <c r="R1893" s="121"/>
      <c r="T1893" s="121"/>
      <c r="V1893" s="121"/>
      <c r="X1893" s="121"/>
      <c r="Z1893" s="121"/>
    </row>
    <row r="1894" spans="16:26" x14ac:dyDescent="0.25">
      <c r="P1894" s="122"/>
      <c r="R1894" s="122"/>
      <c r="T1894" s="122"/>
      <c r="V1894" s="122"/>
      <c r="X1894" s="122"/>
      <c r="Z1894" s="122"/>
    </row>
    <row r="1895" spans="16:26" x14ac:dyDescent="0.25">
      <c r="P1895" s="118"/>
      <c r="R1895" s="118"/>
      <c r="T1895" s="118"/>
      <c r="V1895" s="118"/>
      <c r="X1895" s="118"/>
      <c r="Z1895" s="118"/>
    </row>
    <row r="1896" spans="16:26" x14ac:dyDescent="0.25">
      <c r="P1896" s="119"/>
      <c r="R1896" s="119"/>
      <c r="T1896" s="119"/>
      <c r="V1896" s="119"/>
      <c r="X1896" s="119"/>
      <c r="Z1896" s="119"/>
    </row>
    <row r="1897" spans="16:26" x14ac:dyDescent="0.25">
      <c r="P1897" s="119"/>
      <c r="R1897" s="119"/>
      <c r="T1897" s="119"/>
      <c r="V1897" s="119"/>
      <c r="X1897" s="119"/>
      <c r="Z1897" s="119"/>
    </row>
    <row r="1898" spans="16:26" x14ac:dyDescent="0.25">
      <c r="P1898" s="120"/>
      <c r="R1898" s="120"/>
      <c r="T1898" s="120"/>
      <c r="V1898" s="120"/>
      <c r="X1898" s="120"/>
      <c r="Z1898" s="120"/>
    </row>
    <row r="1899" spans="16:26" x14ac:dyDescent="0.25">
      <c r="P1899" s="119"/>
      <c r="R1899" s="119"/>
      <c r="T1899" s="119"/>
      <c r="V1899" s="119"/>
      <c r="X1899" s="119"/>
      <c r="Z1899" s="119"/>
    </row>
    <row r="1900" spans="16:26" x14ac:dyDescent="0.25">
      <c r="P1900" s="119"/>
      <c r="R1900" s="119"/>
      <c r="T1900" s="119"/>
      <c r="V1900" s="119"/>
      <c r="X1900" s="119"/>
      <c r="Z1900" s="119"/>
    </row>
    <row r="1901" spans="16:26" x14ac:dyDescent="0.25">
      <c r="P1901" s="120"/>
      <c r="R1901" s="120"/>
      <c r="T1901" s="120"/>
      <c r="V1901" s="120"/>
      <c r="X1901" s="120"/>
      <c r="Z1901" s="120"/>
    </row>
    <row r="1902" spans="16:26" x14ac:dyDescent="0.25">
      <c r="P1902" s="119"/>
      <c r="R1902" s="119"/>
      <c r="T1902" s="119"/>
      <c r="V1902" s="119"/>
      <c r="X1902" s="119"/>
      <c r="Z1902" s="119"/>
    </row>
    <row r="1903" spans="16:26" x14ac:dyDescent="0.25">
      <c r="P1903" s="120"/>
      <c r="R1903" s="120"/>
      <c r="T1903" s="120"/>
      <c r="V1903" s="120"/>
      <c r="X1903" s="120"/>
      <c r="Z1903" s="120"/>
    </row>
    <row r="1904" spans="16:26" x14ac:dyDescent="0.25">
      <c r="P1904" s="119"/>
      <c r="R1904" s="119"/>
      <c r="T1904" s="119"/>
      <c r="V1904" s="119"/>
      <c r="X1904" s="119"/>
      <c r="Z1904" s="119"/>
    </row>
    <row r="1905" spans="16:26" x14ac:dyDescent="0.25">
      <c r="P1905" s="119"/>
      <c r="R1905" s="119"/>
      <c r="T1905" s="119"/>
      <c r="V1905" s="119"/>
      <c r="X1905" s="119"/>
      <c r="Z1905" s="119"/>
    </row>
    <row r="1906" spans="16:26" x14ac:dyDescent="0.25">
      <c r="P1906" s="119"/>
      <c r="R1906" s="119"/>
      <c r="T1906" s="119"/>
      <c r="V1906" s="119"/>
      <c r="X1906" s="119"/>
      <c r="Z1906" s="119"/>
    </row>
    <row r="1907" spans="16:26" x14ac:dyDescent="0.25">
      <c r="P1907" s="121"/>
      <c r="R1907" s="121"/>
      <c r="T1907" s="121"/>
      <c r="V1907" s="121"/>
      <c r="X1907" s="121"/>
      <c r="Z1907" s="121"/>
    </row>
    <row r="1908" spans="16:26" x14ac:dyDescent="0.25">
      <c r="P1908" s="121"/>
      <c r="R1908" s="121"/>
      <c r="T1908" s="121"/>
      <c r="V1908" s="121"/>
      <c r="X1908" s="121"/>
      <c r="Z1908" s="121"/>
    </row>
    <row r="1909" spans="16:26" x14ac:dyDescent="0.25">
      <c r="P1909" s="121"/>
      <c r="R1909" s="121"/>
      <c r="T1909" s="121"/>
      <c r="V1909" s="121"/>
      <c r="X1909" s="121"/>
      <c r="Z1909" s="121"/>
    </row>
    <row r="1910" spans="16:26" x14ac:dyDescent="0.25">
      <c r="P1910" s="121"/>
      <c r="R1910" s="121"/>
      <c r="T1910" s="121"/>
      <c r="V1910" s="121"/>
      <c r="X1910" s="121"/>
      <c r="Z1910" s="121"/>
    </row>
    <row r="1911" spans="16:26" x14ac:dyDescent="0.25">
      <c r="P1911" s="122"/>
      <c r="R1911" s="122"/>
      <c r="T1911" s="122"/>
      <c r="V1911" s="122"/>
      <c r="X1911" s="122"/>
      <c r="Z1911" s="122"/>
    </row>
    <row r="1912" spans="16:26" x14ac:dyDescent="0.25">
      <c r="P1912" s="118"/>
      <c r="R1912" s="118"/>
      <c r="T1912" s="118"/>
      <c r="V1912" s="118"/>
      <c r="X1912" s="118"/>
      <c r="Z1912" s="118"/>
    </row>
    <row r="1913" spans="16:26" x14ac:dyDescent="0.25">
      <c r="P1913" s="119"/>
      <c r="R1913" s="119"/>
      <c r="T1913" s="119"/>
      <c r="V1913" s="119"/>
      <c r="X1913" s="119"/>
      <c r="Z1913" s="119"/>
    </row>
    <row r="1914" spans="16:26" x14ac:dyDescent="0.25">
      <c r="P1914" s="119"/>
      <c r="R1914" s="119"/>
      <c r="T1914" s="119"/>
      <c r="V1914" s="119"/>
      <c r="X1914" s="119"/>
      <c r="Z1914" s="119"/>
    </row>
    <row r="1915" spans="16:26" x14ac:dyDescent="0.25">
      <c r="P1915" s="120"/>
      <c r="R1915" s="120"/>
      <c r="T1915" s="120"/>
      <c r="V1915" s="120"/>
      <c r="X1915" s="120"/>
      <c r="Z1915" s="120"/>
    </row>
    <row r="1916" spans="16:26" x14ac:dyDescent="0.25">
      <c r="P1916" s="119"/>
      <c r="R1916" s="119"/>
      <c r="T1916" s="119"/>
      <c r="V1916" s="119"/>
      <c r="X1916" s="119"/>
      <c r="Z1916" s="119"/>
    </row>
    <row r="1917" spans="16:26" x14ac:dyDescent="0.25">
      <c r="P1917" s="119"/>
      <c r="R1917" s="119"/>
      <c r="T1917" s="119"/>
      <c r="V1917" s="119"/>
      <c r="X1917" s="119"/>
      <c r="Z1917" s="119"/>
    </row>
    <row r="1918" spans="16:26" x14ac:dyDescent="0.25">
      <c r="P1918" s="120"/>
      <c r="R1918" s="120"/>
      <c r="T1918" s="120"/>
      <c r="V1918" s="120"/>
      <c r="X1918" s="120"/>
      <c r="Z1918" s="120"/>
    </row>
    <row r="1919" spans="16:26" x14ac:dyDescent="0.25">
      <c r="P1919" s="119"/>
      <c r="R1919" s="119"/>
      <c r="T1919" s="119"/>
      <c r="V1919" s="119"/>
      <c r="X1919" s="119"/>
      <c r="Z1919" s="119"/>
    </row>
    <row r="1920" spans="16:26" x14ac:dyDescent="0.25">
      <c r="P1920" s="120"/>
      <c r="R1920" s="120"/>
      <c r="T1920" s="120"/>
      <c r="V1920" s="120"/>
      <c r="X1920" s="120"/>
      <c r="Z1920" s="120"/>
    </row>
    <row r="1921" spans="16:26" x14ac:dyDescent="0.25">
      <c r="P1921" s="119"/>
      <c r="R1921" s="119"/>
      <c r="T1921" s="119"/>
      <c r="V1921" s="119"/>
      <c r="X1921" s="119"/>
      <c r="Z1921" s="119"/>
    </row>
    <row r="1922" spans="16:26" x14ac:dyDescent="0.25">
      <c r="P1922" s="119"/>
      <c r="R1922" s="119"/>
      <c r="T1922" s="119"/>
      <c r="V1922" s="119"/>
      <c r="X1922" s="119"/>
      <c r="Z1922" s="119"/>
    </row>
    <row r="1923" spans="16:26" x14ac:dyDescent="0.25">
      <c r="P1923" s="119"/>
      <c r="R1923" s="119"/>
      <c r="T1923" s="119"/>
      <c r="V1923" s="119"/>
      <c r="X1923" s="119"/>
      <c r="Z1923" s="119"/>
    </row>
    <row r="1924" spans="16:26" x14ac:dyDescent="0.25">
      <c r="P1924" s="121"/>
      <c r="R1924" s="121"/>
      <c r="T1924" s="121"/>
      <c r="V1924" s="121"/>
      <c r="X1924" s="121"/>
      <c r="Z1924" s="121"/>
    </row>
    <row r="1925" spans="16:26" x14ac:dyDescent="0.25">
      <c r="P1925" s="121"/>
      <c r="R1925" s="121"/>
      <c r="T1925" s="121"/>
      <c r="V1925" s="121"/>
      <c r="X1925" s="121"/>
      <c r="Z1925" s="121"/>
    </row>
    <row r="1926" spans="16:26" x14ac:dyDescent="0.25">
      <c r="P1926" s="121"/>
      <c r="R1926" s="121"/>
      <c r="T1926" s="121"/>
      <c r="V1926" s="121"/>
      <c r="X1926" s="121"/>
      <c r="Z1926" s="121"/>
    </row>
    <row r="1927" spans="16:26" x14ac:dyDescent="0.25">
      <c r="P1927" s="121"/>
      <c r="R1927" s="121"/>
      <c r="T1927" s="121"/>
      <c r="V1927" s="121"/>
      <c r="X1927" s="121"/>
      <c r="Z1927" s="121"/>
    </row>
    <row r="1928" spans="16:26" x14ac:dyDescent="0.25">
      <c r="P1928" s="122"/>
      <c r="R1928" s="122"/>
      <c r="T1928" s="122"/>
      <c r="V1928" s="122"/>
      <c r="X1928" s="122"/>
      <c r="Z1928" s="122"/>
    </row>
    <row r="1929" spans="16:26" x14ac:dyDescent="0.25">
      <c r="P1929" s="118"/>
      <c r="R1929" s="118"/>
      <c r="T1929" s="118"/>
      <c r="V1929" s="118"/>
      <c r="X1929" s="118"/>
      <c r="Z1929" s="118"/>
    </row>
    <row r="1930" spans="16:26" x14ac:dyDescent="0.25">
      <c r="P1930" s="119"/>
      <c r="R1930" s="119"/>
      <c r="T1930" s="119"/>
      <c r="V1930" s="119"/>
      <c r="X1930" s="119"/>
      <c r="Z1930" s="119"/>
    </row>
    <row r="1931" spans="16:26" x14ac:dyDescent="0.25">
      <c r="P1931" s="119"/>
      <c r="R1931" s="119"/>
      <c r="T1931" s="119"/>
      <c r="V1931" s="119"/>
      <c r="X1931" s="119"/>
      <c r="Z1931" s="119"/>
    </row>
    <row r="1932" spans="16:26" x14ac:dyDescent="0.25">
      <c r="P1932" s="120"/>
      <c r="R1932" s="120"/>
      <c r="T1932" s="120"/>
      <c r="V1932" s="120"/>
      <c r="X1932" s="120"/>
      <c r="Z1932" s="120"/>
    </row>
    <row r="1933" spans="16:26" x14ac:dyDescent="0.25">
      <c r="P1933" s="119"/>
      <c r="R1933" s="119"/>
      <c r="T1933" s="119"/>
      <c r="V1933" s="119"/>
      <c r="X1933" s="119"/>
      <c r="Z1933" s="119"/>
    </row>
    <row r="1934" spans="16:26" x14ac:dyDescent="0.25">
      <c r="P1934" s="119"/>
      <c r="R1934" s="119"/>
      <c r="T1934" s="119"/>
      <c r="V1934" s="119"/>
      <c r="X1934" s="119"/>
      <c r="Z1934" s="119"/>
    </row>
    <row r="1935" spans="16:26" x14ac:dyDescent="0.25">
      <c r="P1935" s="120"/>
      <c r="R1935" s="120"/>
      <c r="T1935" s="120"/>
      <c r="V1935" s="120"/>
      <c r="X1935" s="120"/>
      <c r="Z1935" s="120"/>
    </row>
    <row r="1936" spans="16:26" x14ac:dyDescent="0.25">
      <c r="P1936" s="119"/>
      <c r="R1936" s="119"/>
      <c r="T1936" s="119"/>
      <c r="V1936" s="119"/>
      <c r="X1936" s="119"/>
      <c r="Z1936" s="119"/>
    </row>
    <row r="1937" spans="16:26" x14ac:dyDescent="0.25">
      <c r="P1937" s="120"/>
      <c r="R1937" s="120"/>
      <c r="T1937" s="120"/>
      <c r="V1937" s="120"/>
      <c r="X1937" s="120"/>
      <c r="Z1937" s="120"/>
    </row>
    <row r="1938" spans="16:26" x14ac:dyDescent="0.25">
      <c r="P1938" s="119"/>
      <c r="R1938" s="119"/>
      <c r="T1938" s="119"/>
      <c r="V1938" s="119"/>
      <c r="X1938" s="119"/>
      <c r="Z1938" s="119"/>
    </row>
    <row r="1939" spans="16:26" x14ac:dyDescent="0.25">
      <c r="P1939" s="119"/>
      <c r="R1939" s="119"/>
      <c r="T1939" s="119"/>
      <c r="V1939" s="119"/>
      <c r="X1939" s="119"/>
      <c r="Z1939" s="119"/>
    </row>
    <row r="1940" spans="16:26" x14ac:dyDescent="0.25">
      <c r="P1940" s="119"/>
      <c r="R1940" s="119"/>
      <c r="T1940" s="119"/>
      <c r="V1940" s="119"/>
      <c r="X1940" s="119"/>
      <c r="Z1940" s="119"/>
    </row>
    <row r="1941" spans="16:26" x14ac:dyDescent="0.25">
      <c r="P1941" s="121"/>
      <c r="R1941" s="121"/>
      <c r="T1941" s="121"/>
      <c r="V1941" s="121"/>
      <c r="X1941" s="121"/>
      <c r="Z1941" s="121"/>
    </row>
    <row r="1942" spans="16:26" x14ac:dyDescent="0.25">
      <c r="P1942" s="121"/>
      <c r="R1942" s="121"/>
      <c r="T1942" s="121"/>
      <c r="V1942" s="121"/>
      <c r="X1942" s="121"/>
      <c r="Z1942" s="121"/>
    </row>
    <row r="1943" spans="16:26" x14ac:dyDescent="0.25">
      <c r="P1943" s="121"/>
      <c r="R1943" s="121"/>
      <c r="T1943" s="121"/>
      <c r="V1943" s="121"/>
      <c r="X1943" s="121"/>
      <c r="Z1943" s="121"/>
    </row>
    <row r="1944" spans="16:26" x14ac:dyDescent="0.25">
      <c r="P1944" s="121"/>
      <c r="R1944" s="121"/>
      <c r="T1944" s="121"/>
      <c r="V1944" s="121"/>
      <c r="X1944" s="121"/>
      <c r="Z1944" s="121"/>
    </row>
    <row r="1945" spans="16:26" x14ac:dyDescent="0.25">
      <c r="P1945" s="122"/>
      <c r="R1945" s="122"/>
      <c r="T1945" s="122"/>
      <c r="V1945" s="122"/>
      <c r="X1945" s="122"/>
      <c r="Z1945" s="122"/>
    </row>
    <row r="1946" spans="16:26" x14ac:dyDescent="0.25">
      <c r="P1946" s="118"/>
      <c r="R1946" s="118"/>
      <c r="T1946" s="118"/>
      <c r="V1946" s="118"/>
      <c r="X1946" s="118"/>
      <c r="Z1946" s="118"/>
    </row>
    <row r="1947" spans="16:26" x14ac:dyDescent="0.25">
      <c r="P1947" s="119"/>
      <c r="R1947" s="119"/>
      <c r="T1947" s="119"/>
      <c r="V1947" s="119"/>
      <c r="X1947" s="119"/>
      <c r="Z1947" s="119"/>
    </row>
    <row r="1948" spans="16:26" x14ac:dyDescent="0.25">
      <c r="P1948" s="119"/>
      <c r="R1948" s="119"/>
      <c r="T1948" s="119"/>
      <c r="V1948" s="119"/>
      <c r="X1948" s="119"/>
      <c r="Z1948" s="119"/>
    </row>
    <row r="1949" spans="16:26" x14ac:dyDescent="0.25">
      <c r="P1949" s="120"/>
      <c r="R1949" s="120"/>
      <c r="T1949" s="120"/>
      <c r="V1949" s="120"/>
      <c r="X1949" s="120"/>
      <c r="Z1949" s="120"/>
    </row>
    <row r="1950" spans="16:26" x14ac:dyDescent="0.25">
      <c r="P1950" s="119"/>
      <c r="R1950" s="119"/>
      <c r="T1950" s="119"/>
      <c r="V1950" s="119"/>
      <c r="X1950" s="119"/>
      <c r="Z1950" s="119"/>
    </row>
    <row r="1951" spans="16:26" x14ac:dyDescent="0.25">
      <c r="P1951" s="119"/>
      <c r="R1951" s="119"/>
      <c r="T1951" s="119"/>
      <c r="V1951" s="119"/>
      <c r="X1951" s="119"/>
      <c r="Z1951" s="119"/>
    </row>
    <row r="1952" spans="16:26" x14ac:dyDescent="0.25">
      <c r="P1952" s="120"/>
      <c r="R1952" s="120"/>
      <c r="T1952" s="120"/>
      <c r="V1952" s="120"/>
      <c r="X1952" s="120"/>
      <c r="Z1952" s="120"/>
    </row>
    <row r="1953" spans="16:26" x14ac:dyDescent="0.25">
      <c r="P1953" s="119"/>
      <c r="R1953" s="119"/>
      <c r="T1953" s="119"/>
      <c r="V1953" s="119"/>
      <c r="X1953" s="119"/>
      <c r="Z1953" s="119"/>
    </row>
    <row r="1954" spans="16:26" x14ac:dyDescent="0.25">
      <c r="P1954" s="120"/>
      <c r="R1954" s="120"/>
      <c r="T1954" s="120"/>
      <c r="V1954" s="120"/>
      <c r="X1954" s="120"/>
      <c r="Z1954" s="120"/>
    </row>
    <row r="1955" spans="16:26" x14ac:dyDescent="0.25">
      <c r="P1955" s="119"/>
      <c r="R1955" s="119"/>
      <c r="T1955" s="119"/>
      <c r="V1955" s="119"/>
      <c r="X1955" s="119"/>
      <c r="Z1955" s="119"/>
    </row>
    <row r="1956" spans="16:26" x14ac:dyDescent="0.25">
      <c r="P1956" s="119"/>
      <c r="R1956" s="119"/>
      <c r="T1956" s="119"/>
      <c r="V1956" s="119"/>
      <c r="X1956" s="119"/>
      <c r="Z1956" s="119"/>
    </row>
    <row r="1957" spans="16:26" x14ac:dyDescent="0.25">
      <c r="P1957" s="119"/>
      <c r="R1957" s="119"/>
      <c r="T1957" s="119"/>
      <c r="V1957" s="119"/>
      <c r="X1957" s="119"/>
      <c r="Z1957" s="119"/>
    </row>
    <row r="1958" spans="16:26" x14ac:dyDescent="0.25">
      <c r="P1958" s="121"/>
      <c r="R1958" s="121"/>
      <c r="T1958" s="121"/>
      <c r="V1958" s="121"/>
      <c r="X1958" s="121"/>
      <c r="Z1958" s="121"/>
    </row>
    <row r="1959" spans="16:26" x14ac:dyDescent="0.25">
      <c r="P1959" s="121"/>
      <c r="R1959" s="121"/>
      <c r="T1959" s="121"/>
      <c r="V1959" s="121"/>
      <c r="X1959" s="121"/>
      <c r="Z1959" s="121"/>
    </row>
    <row r="1960" spans="16:26" x14ac:dyDescent="0.25">
      <c r="P1960" s="121"/>
      <c r="R1960" s="121"/>
      <c r="T1960" s="121"/>
      <c r="V1960" s="121"/>
      <c r="X1960" s="121"/>
      <c r="Z1960" s="121"/>
    </row>
    <row r="1961" spans="16:26" x14ac:dyDescent="0.25">
      <c r="P1961" s="121"/>
      <c r="R1961" s="121"/>
      <c r="T1961" s="121"/>
      <c r="V1961" s="121"/>
      <c r="X1961" s="121"/>
      <c r="Z1961" s="121"/>
    </row>
    <row r="1962" spans="16:26" x14ac:dyDescent="0.25">
      <c r="P1962" s="122"/>
      <c r="R1962" s="122"/>
      <c r="T1962" s="122"/>
      <c r="V1962" s="122"/>
      <c r="X1962" s="122"/>
      <c r="Z1962" s="122"/>
    </row>
    <row r="1963" spans="16:26" x14ac:dyDescent="0.25">
      <c r="P1963" s="118"/>
      <c r="R1963" s="118"/>
      <c r="T1963" s="118"/>
      <c r="V1963" s="118"/>
      <c r="X1963" s="118"/>
      <c r="Z1963" s="118"/>
    </row>
    <row r="1964" spans="16:26" x14ac:dyDescent="0.25">
      <c r="P1964" s="119"/>
      <c r="R1964" s="119"/>
      <c r="T1964" s="119"/>
      <c r="V1964" s="119"/>
      <c r="X1964" s="119"/>
      <c r="Z1964" s="119"/>
    </row>
    <row r="1965" spans="16:26" x14ac:dyDescent="0.25">
      <c r="P1965" s="119"/>
      <c r="R1965" s="119"/>
      <c r="T1965" s="119"/>
      <c r="V1965" s="119"/>
      <c r="X1965" s="119"/>
      <c r="Z1965" s="119"/>
    </row>
    <row r="1966" spans="16:26" x14ac:dyDescent="0.25">
      <c r="P1966" s="120"/>
      <c r="R1966" s="120"/>
      <c r="T1966" s="120"/>
      <c r="V1966" s="120"/>
      <c r="X1966" s="120"/>
      <c r="Z1966" s="120"/>
    </row>
    <row r="1967" spans="16:26" x14ac:dyDescent="0.25">
      <c r="P1967" s="119"/>
      <c r="R1967" s="119"/>
      <c r="T1967" s="119"/>
      <c r="V1967" s="119"/>
      <c r="X1967" s="119"/>
      <c r="Z1967" s="119"/>
    </row>
    <row r="1968" spans="16:26" x14ac:dyDescent="0.25">
      <c r="P1968" s="119"/>
      <c r="R1968" s="119"/>
      <c r="T1968" s="119"/>
      <c r="V1968" s="119"/>
      <c r="X1968" s="119"/>
      <c r="Z1968" s="119"/>
    </row>
    <row r="1969" spans="16:26" x14ac:dyDescent="0.25">
      <c r="P1969" s="120"/>
      <c r="R1969" s="120"/>
      <c r="T1969" s="120"/>
      <c r="V1969" s="120"/>
      <c r="X1969" s="120"/>
      <c r="Z1969" s="120"/>
    </row>
    <row r="1970" spans="16:26" x14ac:dyDescent="0.25">
      <c r="P1970" s="119"/>
      <c r="R1970" s="119"/>
      <c r="T1970" s="119"/>
      <c r="V1970" s="119"/>
      <c r="X1970" s="119"/>
      <c r="Z1970" s="119"/>
    </row>
    <row r="1971" spans="16:26" x14ac:dyDescent="0.25">
      <c r="P1971" s="120"/>
      <c r="R1971" s="120"/>
      <c r="T1971" s="120"/>
      <c r="V1971" s="120"/>
      <c r="X1971" s="120"/>
      <c r="Z1971" s="120"/>
    </row>
    <row r="1972" spans="16:26" x14ac:dyDescent="0.25">
      <c r="P1972" s="119"/>
      <c r="R1972" s="119"/>
      <c r="T1972" s="119"/>
      <c r="V1972" s="119"/>
      <c r="X1972" s="119"/>
      <c r="Z1972" s="119"/>
    </row>
    <row r="1973" spans="16:26" x14ac:dyDescent="0.25">
      <c r="P1973" s="119"/>
      <c r="R1973" s="119"/>
      <c r="T1973" s="119"/>
      <c r="V1973" s="119"/>
      <c r="X1973" s="119"/>
      <c r="Z1973" s="119"/>
    </row>
    <row r="1974" spans="16:26" x14ac:dyDescent="0.25">
      <c r="P1974" s="119"/>
      <c r="R1974" s="119"/>
      <c r="T1974" s="119"/>
      <c r="V1974" s="119"/>
      <c r="X1974" s="119"/>
      <c r="Z1974" s="119"/>
    </row>
    <row r="1975" spans="16:26" x14ac:dyDescent="0.25">
      <c r="P1975" s="121"/>
      <c r="R1975" s="121"/>
      <c r="T1975" s="121"/>
      <c r="V1975" s="121"/>
      <c r="X1975" s="121"/>
      <c r="Z1975" s="121"/>
    </row>
    <row r="1976" spans="16:26" x14ac:dyDescent="0.25">
      <c r="P1976" s="121"/>
      <c r="R1976" s="121"/>
      <c r="T1976" s="121"/>
      <c r="V1976" s="121"/>
      <c r="X1976" s="121"/>
      <c r="Z1976" s="121"/>
    </row>
    <row r="1977" spans="16:26" x14ac:dyDescent="0.25">
      <c r="P1977" s="121"/>
      <c r="R1977" s="121"/>
      <c r="T1977" s="121"/>
      <c r="V1977" s="121"/>
      <c r="X1977" s="121"/>
      <c r="Z1977" s="121"/>
    </row>
    <row r="1978" spans="16:26" x14ac:dyDescent="0.25">
      <c r="P1978" s="121"/>
      <c r="R1978" s="121"/>
      <c r="T1978" s="121"/>
      <c r="V1978" s="121"/>
      <c r="X1978" s="121"/>
      <c r="Z1978" s="121"/>
    </row>
    <row r="1979" spans="16:26" x14ac:dyDescent="0.25">
      <c r="P1979" s="122"/>
      <c r="R1979" s="122"/>
      <c r="T1979" s="122"/>
      <c r="V1979" s="122"/>
      <c r="X1979" s="122"/>
      <c r="Z1979" s="122"/>
    </row>
    <row r="1980" spans="16:26" x14ac:dyDescent="0.25">
      <c r="P1980" s="118"/>
      <c r="R1980" s="118"/>
      <c r="T1980" s="118"/>
      <c r="V1980" s="118"/>
      <c r="X1980" s="118"/>
      <c r="Z1980" s="118"/>
    </row>
    <row r="1981" spans="16:26" x14ac:dyDescent="0.25">
      <c r="P1981" s="119"/>
      <c r="R1981" s="119"/>
      <c r="T1981" s="119"/>
      <c r="V1981" s="119"/>
      <c r="X1981" s="119"/>
      <c r="Z1981" s="119"/>
    </row>
    <row r="1982" spans="16:26" x14ac:dyDescent="0.25">
      <c r="P1982" s="119"/>
      <c r="R1982" s="119"/>
      <c r="T1982" s="119"/>
      <c r="V1982" s="119"/>
      <c r="X1982" s="119"/>
      <c r="Z1982" s="119"/>
    </row>
    <row r="1983" spans="16:26" x14ac:dyDescent="0.25">
      <c r="P1983" s="120"/>
      <c r="R1983" s="120"/>
      <c r="T1983" s="120"/>
      <c r="V1983" s="120"/>
      <c r="X1983" s="120"/>
      <c r="Z1983" s="120"/>
    </row>
    <row r="1984" spans="16:26" x14ac:dyDescent="0.25">
      <c r="P1984" s="119"/>
      <c r="R1984" s="119"/>
      <c r="T1984" s="119"/>
      <c r="V1984" s="119"/>
      <c r="X1984" s="119"/>
      <c r="Z1984" s="119"/>
    </row>
    <row r="1985" spans="16:26" x14ac:dyDescent="0.25">
      <c r="P1985" s="119"/>
      <c r="R1985" s="119"/>
      <c r="T1985" s="119"/>
      <c r="V1985" s="119"/>
      <c r="X1985" s="119"/>
      <c r="Z1985" s="119"/>
    </row>
    <row r="1986" spans="16:26" x14ac:dyDescent="0.25">
      <c r="P1986" s="120"/>
      <c r="R1986" s="120"/>
      <c r="T1986" s="120"/>
      <c r="V1986" s="120"/>
      <c r="X1986" s="120"/>
      <c r="Z1986" s="120"/>
    </row>
    <row r="1987" spans="16:26" x14ac:dyDescent="0.25">
      <c r="P1987" s="119"/>
      <c r="R1987" s="119"/>
      <c r="T1987" s="119"/>
      <c r="V1987" s="119"/>
      <c r="X1987" s="119"/>
      <c r="Z1987" s="119"/>
    </row>
    <row r="1988" spans="16:26" x14ac:dyDescent="0.25">
      <c r="P1988" s="120"/>
      <c r="R1988" s="120"/>
      <c r="T1988" s="120"/>
      <c r="V1988" s="120"/>
      <c r="X1988" s="120"/>
      <c r="Z1988" s="120"/>
    </row>
    <row r="1989" spans="16:26" x14ac:dyDescent="0.25">
      <c r="P1989" s="119"/>
      <c r="R1989" s="119"/>
      <c r="T1989" s="119"/>
      <c r="V1989" s="119"/>
      <c r="X1989" s="119"/>
      <c r="Z1989" s="119"/>
    </row>
    <row r="1990" spans="16:26" x14ac:dyDescent="0.25">
      <c r="P1990" s="119"/>
      <c r="R1990" s="119"/>
      <c r="T1990" s="119"/>
      <c r="V1990" s="119"/>
      <c r="X1990" s="119"/>
      <c r="Z1990" s="119"/>
    </row>
    <row r="1991" spans="16:26" x14ac:dyDescent="0.25">
      <c r="P1991" s="119"/>
      <c r="R1991" s="119"/>
      <c r="T1991" s="119"/>
      <c r="V1991" s="119"/>
      <c r="X1991" s="119"/>
      <c r="Z1991" s="119"/>
    </row>
    <row r="1992" spans="16:26" x14ac:dyDescent="0.25">
      <c r="P1992" s="121"/>
      <c r="R1992" s="121"/>
      <c r="T1992" s="121"/>
      <c r="V1992" s="121"/>
      <c r="X1992" s="121"/>
      <c r="Z1992" s="121"/>
    </row>
    <row r="1993" spans="16:26" x14ac:dyDescent="0.25">
      <c r="P1993" s="121"/>
      <c r="R1993" s="121"/>
      <c r="T1993" s="121"/>
      <c r="V1993" s="121"/>
      <c r="X1993" s="121"/>
      <c r="Z1993" s="121"/>
    </row>
    <row r="1994" spans="16:26" x14ac:dyDescent="0.25">
      <c r="P1994" s="121"/>
      <c r="R1994" s="121"/>
      <c r="T1994" s="121"/>
      <c r="V1994" s="121"/>
      <c r="X1994" s="121"/>
      <c r="Z1994" s="121"/>
    </row>
    <row r="1995" spans="16:26" x14ac:dyDescent="0.25">
      <c r="P1995" s="121"/>
      <c r="R1995" s="121"/>
      <c r="T1995" s="121"/>
      <c r="V1995" s="121"/>
      <c r="X1995" s="121"/>
      <c r="Z1995" s="121"/>
    </row>
    <row r="1996" spans="16:26" x14ac:dyDescent="0.25">
      <c r="P1996" s="122"/>
      <c r="R1996" s="122"/>
      <c r="T1996" s="122"/>
      <c r="V1996" s="122"/>
      <c r="X1996" s="122"/>
      <c r="Z1996" s="122"/>
    </row>
    <row r="1997" spans="16:26" x14ac:dyDescent="0.25">
      <c r="P1997" s="118"/>
      <c r="R1997" s="118"/>
      <c r="T1997" s="118"/>
      <c r="V1997" s="118"/>
      <c r="X1997" s="118"/>
      <c r="Z1997" s="118"/>
    </row>
    <row r="1998" spans="16:26" x14ac:dyDescent="0.25">
      <c r="P1998" s="119"/>
      <c r="R1998" s="119"/>
      <c r="T1998" s="119"/>
      <c r="V1998" s="119"/>
      <c r="X1998" s="119"/>
      <c r="Z1998" s="119"/>
    </row>
    <row r="1999" spans="16:26" x14ac:dyDescent="0.25">
      <c r="P1999" s="119"/>
      <c r="R1999" s="119"/>
      <c r="T1999" s="119"/>
      <c r="V1999" s="119"/>
      <c r="X1999" s="119"/>
      <c r="Z1999" s="119"/>
    </row>
    <row r="2000" spans="16:26" x14ac:dyDescent="0.25">
      <c r="P2000" s="120"/>
      <c r="R2000" s="120"/>
      <c r="T2000" s="120"/>
      <c r="V2000" s="120"/>
      <c r="X2000" s="120"/>
      <c r="Z2000" s="120"/>
    </row>
    <row r="2001" spans="16:26" x14ac:dyDescent="0.25">
      <c r="P2001" s="119"/>
      <c r="R2001" s="119"/>
      <c r="T2001" s="119"/>
      <c r="V2001" s="119"/>
      <c r="X2001" s="119"/>
      <c r="Z2001" s="119"/>
    </row>
    <row r="2002" spans="16:26" x14ac:dyDescent="0.25">
      <c r="P2002" s="119"/>
      <c r="R2002" s="119"/>
      <c r="T2002" s="119"/>
      <c r="V2002" s="119"/>
      <c r="X2002" s="119"/>
      <c r="Z2002" s="119"/>
    </row>
    <row r="2003" spans="16:26" x14ac:dyDescent="0.25">
      <c r="P2003" s="120"/>
      <c r="R2003" s="120"/>
      <c r="T2003" s="120"/>
      <c r="V2003" s="120"/>
      <c r="X2003" s="120"/>
      <c r="Z2003" s="120"/>
    </row>
    <row r="2004" spans="16:26" x14ac:dyDescent="0.25">
      <c r="P2004" s="119"/>
      <c r="R2004" s="119"/>
      <c r="T2004" s="119"/>
      <c r="V2004" s="119"/>
      <c r="X2004" s="119"/>
      <c r="Z2004" s="119"/>
    </row>
    <row r="2005" spans="16:26" x14ac:dyDescent="0.25">
      <c r="P2005" s="120"/>
      <c r="R2005" s="120"/>
      <c r="T2005" s="120"/>
      <c r="V2005" s="120"/>
      <c r="X2005" s="120"/>
      <c r="Z2005" s="120"/>
    </row>
    <row r="2006" spans="16:26" x14ac:dyDescent="0.25">
      <c r="P2006" s="119"/>
      <c r="R2006" s="119"/>
      <c r="T2006" s="119"/>
      <c r="V2006" s="119"/>
      <c r="X2006" s="119"/>
      <c r="Z2006" s="119"/>
    </row>
    <row r="2007" spans="16:26" x14ac:dyDescent="0.25">
      <c r="P2007" s="119"/>
      <c r="R2007" s="119"/>
      <c r="T2007" s="119"/>
      <c r="V2007" s="119"/>
      <c r="X2007" s="119"/>
      <c r="Z2007" s="119"/>
    </row>
    <row r="2008" spans="16:26" x14ac:dyDescent="0.25">
      <c r="P2008" s="119"/>
      <c r="R2008" s="119"/>
      <c r="T2008" s="119"/>
      <c r="V2008" s="119"/>
      <c r="X2008" s="119"/>
      <c r="Z2008" s="119"/>
    </row>
    <row r="2009" spans="16:26" x14ac:dyDescent="0.25">
      <c r="P2009" s="121"/>
      <c r="R2009" s="121"/>
      <c r="T2009" s="121"/>
      <c r="V2009" s="121"/>
      <c r="X2009" s="121"/>
      <c r="Z2009" s="121"/>
    </row>
    <row r="2010" spans="16:26" x14ac:dyDescent="0.25">
      <c r="P2010" s="121"/>
      <c r="R2010" s="121"/>
      <c r="T2010" s="121"/>
      <c r="V2010" s="121"/>
      <c r="X2010" s="121"/>
      <c r="Z2010" s="121"/>
    </row>
    <row r="2011" spans="16:26" x14ac:dyDescent="0.25">
      <c r="P2011" s="121"/>
      <c r="R2011" s="121"/>
      <c r="T2011" s="121"/>
      <c r="V2011" s="121"/>
      <c r="X2011" s="121"/>
      <c r="Z2011" s="121"/>
    </row>
    <row r="2012" spans="16:26" x14ac:dyDescent="0.25">
      <c r="P2012" s="121"/>
      <c r="R2012" s="121"/>
      <c r="T2012" s="121"/>
      <c r="V2012" s="121"/>
      <c r="X2012" s="121"/>
      <c r="Z2012" s="121"/>
    </row>
    <row r="2013" spans="16:26" x14ac:dyDescent="0.25">
      <c r="P2013" s="122"/>
      <c r="R2013" s="122"/>
      <c r="T2013" s="122"/>
      <c r="V2013" s="122"/>
      <c r="X2013" s="122"/>
      <c r="Z2013" s="122"/>
    </row>
    <row r="2014" spans="16:26" x14ac:dyDescent="0.25">
      <c r="P2014" s="118"/>
      <c r="R2014" s="118"/>
      <c r="T2014" s="118"/>
      <c r="V2014" s="118"/>
      <c r="X2014" s="118"/>
      <c r="Z2014" s="118"/>
    </row>
    <row r="2015" spans="16:26" x14ac:dyDescent="0.25">
      <c r="P2015" s="119"/>
      <c r="R2015" s="119"/>
      <c r="T2015" s="119"/>
      <c r="V2015" s="119"/>
      <c r="X2015" s="119"/>
      <c r="Z2015" s="119"/>
    </row>
    <row r="2016" spans="16:26" x14ac:dyDescent="0.25">
      <c r="P2016" s="119"/>
      <c r="R2016" s="119"/>
      <c r="T2016" s="119"/>
      <c r="V2016" s="119"/>
      <c r="X2016" s="119"/>
      <c r="Z2016" s="119"/>
    </row>
    <row r="2017" spans="16:26" x14ac:dyDescent="0.25">
      <c r="P2017" s="120"/>
      <c r="R2017" s="120"/>
      <c r="T2017" s="120"/>
      <c r="V2017" s="120"/>
      <c r="X2017" s="120"/>
      <c r="Z2017" s="120"/>
    </row>
    <row r="2018" spans="16:26" x14ac:dyDescent="0.25">
      <c r="P2018" s="119"/>
      <c r="R2018" s="119"/>
      <c r="T2018" s="119"/>
      <c r="V2018" s="119"/>
      <c r="X2018" s="119"/>
      <c r="Z2018" s="119"/>
    </row>
    <row r="2019" spans="16:26" x14ac:dyDescent="0.25">
      <c r="P2019" s="119"/>
      <c r="R2019" s="119"/>
      <c r="T2019" s="119"/>
      <c r="V2019" s="119"/>
      <c r="X2019" s="119"/>
      <c r="Z2019" s="119"/>
    </row>
    <row r="2020" spans="16:26" x14ac:dyDescent="0.25">
      <c r="P2020" s="120"/>
      <c r="R2020" s="120"/>
      <c r="T2020" s="120"/>
      <c r="V2020" s="120"/>
      <c r="X2020" s="120"/>
      <c r="Z2020" s="120"/>
    </row>
    <row r="2021" spans="16:26" x14ac:dyDescent="0.25">
      <c r="P2021" s="119"/>
      <c r="R2021" s="119"/>
      <c r="T2021" s="119"/>
      <c r="V2021" s="119"/>
      <c r="X2021" s="119"/>
      <c r="Z2021" s="119"/>
    </row>
    <row r="2022" spans="16:26" x14ac:dyDescent="0.25">
      <c r="P2022" s="120"/>
      <c r="R2022" s="120"/>
      <c r="T2022" s="120"/>
      <c r="V2022" s="120"/>
      <c r="X2022" s="120"/>
      <c r="Z2022" s="120"/>
    </row>
    <row r="2023" spans="16:26" x14ac:dyDescent="0.25">
      <c r="P2023" s="119"/>
      <c r="R2023" s="119"/>
      <c r="T2023" s="119"/>
      <c r="V2023" s="119"/>
      <c r="X2023" s="119"/>
      <c r="Z2023" s="119"/>
    </row>
    <row r="2024" spans="16:26" x14ac:dyDescent="0.25">
      <c r="P2024" s="119"/>
      <c r="R2024" s="119"/>
      <c r="T2024" s="119"/>
      <c r="V2024" s="119"/>
      <c r="X2024" s="119"/>
      <c r="Z2024" s="119"/>
    </row>
    <row r="2025" spans="16:26" x14ac:dyDescent="0.25">
      <c r="P2025" s="119"/>
      <c r="R2025" s="119"/>
      <c r="T2025" s="119"/>
      <c r="V2025" s="119"/>
      <c r="X2025" s="119"/>
      <c r="Z2025" s="119"/>
    </row>
    <row r="2026" spans="16:26" x14ac:dyDescent="0.25">
      <c r="P2026" s="121"/>
      <c r="R2026" s="121"/>
      <c r="T2026" s="121"/>
      <c r="V2026" s="121"/>
      <c r="X2026" s="121"/>
      <c r="Z2026" s="121"/>
    </row>
    <row r="2027" spans="16:26" x14ac:dyDescent="0.25">
      <c r="P2027" s="121"/>
      <c r="R2027" s="121"/>
      <c r="T2027" s="121"/>
      <c r="V2027" s="121"/>
      <c r="X2027" s="121"/>
      <c r="Z2027" s="121"/>
    </row>
    <row r="2028" spans="16:26" x14ac:dyDescent="0.25">
      <c r="P2028" s="121"/>
      <c r="R2028" s="121"/>
      <c r="T2028" s="121"/>
      <c r="V2028" s="121"/>
      <c r="X2028" s="121"/>
      <c r="Z2028" s="121"/>
    </row>
    <row r="2029" spans="16:26" x14ac:dyDescent="0.25">
      <c r="P2029" s="121"/>
      <c r="R2029" s="121"/>
      <c r="T2029" s="121"/>
      <c r="V2029" s="121"/>
      <c r="X2029" s="121"/>
      <c r="Z2029" s="121"/>
    </row>
    <row r="2030" spans="16:26" x14ac:dyDescent="0.25">
      <c r="P2030" s="122"/>
      <c r="R2030" s="122"/>
      <c r="T2030" s="122"/>
      <c r="V2030" s="122"/>
      <c r="X2030" s="122"/>
      <c r="Z2030" s="122"/>
    </row>
    <row r="2031" spans="16:26" x14ac:dyDescent="0.25">
      <c r="P2031" s="118"/>
      <c r="R2031" s="118"/>
      <c r="T2031" s="118"/>
      <c r="V2031" s="118"/>
      <c r="X2031" s="118"/>
      <c r="Z2031" s="118"/>
    </row>
    <row r="2032" spans="16:26" x14ac:dyDescent="0.25">
      <c r="P2032" s="119"/>
      <c r="R2032" s="119"/>
      <c r="T2032" s="119"/>
      <c r="V2032" s="119"/>
      <c r="X2032" s="119"/>
      <c r="Z2032" s="119"/>
    </row>
    <row r="2033" spans="16:26" x14ac:dyDescent="0.25">
      <c r="P2033" s="119"/>
      <c r="R2033" s="119"/>
      <c r="T2033" s="119"/>
      <c r="V2033" s="119"/>
      <c r="X2033" s="119"/>
      <c r="Z2033" s="119"/>
    </row>
    <row r="2034" spans="16:26" x14ac:dyDescent="0.25">
      <c r="P2034" s="120"/>
      <c r="R2034" s="120"/>
      <c r="T2034" s="120"/>
      <c r="V2034" s="120"/>
      <c r="X2034" s="120"/>
      <c r="Z2034" s="120"/>
    </row>
    <row r="2035" spans="16:26" x14ac:dyDescent="0.25">
      <c r="P2035" s="119"/>
      <c r="R2035" s="119"/>
      <c r="T2035" s="119"/>
      <c r="V2035" s="119"/>
      <c r="X2035" s="119"/>
      <c r="Z2035" s="119"/>
    </row>
    <row r="2036" spans="16:26" x14ac:dyDescent="0.25">
      <c r="P2036" s="119"/>
      <c r="R2036" s="119"/>
      <c r="T2036" s="119"/>
      <c r="V2036" s="119"/>
      <c r="X2036" s="119"/>
      <c r="Z2036" s="119"/>
    </row>
    <row r="2037" spans="16:26" x14ac:dyDescent="0.25">
      <c r="P2037" s="120"/>
      <c r="R2037" s="120"/>
      <c r="T2037" s="120"/>
      <c r="V2037" s="120"/>
      <c r="X2037" s="120"/>
      <c r="Z2037" s="120"/>
    </row>
    <row r="2038" spans="16:26" x14ac:dyDescent="0.25">
      <c r="P2038" s="119"/>
      <c r="R2038" s="119"/>
      <c r="T2038" s="119"/>
      <c r="V2038" s="119"/>
      <c r="X2038" s="119"/>
      <c r="Z2038" s="119"/>
    </row>
    <row r="2039" spans="16:26" x14ac:dyDescent="0.25">
      <c r="P2039" s="120"/>
      <c r="R2039" s="120"/>
      <c r="T2039" s="120"/>
      <c r="V2039" s="120"/>
      <c r="X2039" s="120"/>
      <c r="Z2039" s="120"/>
    </row>
    <row r="2040" spans="16:26" x14ac:dyDescent="0.25">
      <c r="P2040" s="119"/>
      <c r="R2040" s="119"/>
      <c r="T2040" s="119"/>
      <c r="V2040" s="119"/>
      <c r="X2040" s="119"/>
      <c r="Z2040" s="119"/>
    </row>
    <row r="2041" spans="16:26" x14ac:dyDescent="0.25">
      <c r="P2041" s="119"/>
      <c r="R2041" s="119"/>
      <c r="T2041" s="119"/>
      <c r="V2041" s="119"/>
      <c r="X2041" s="119"/>
      <c r="Z2041" s="119"/>
    </row>
    <row r="2042" spans="16:26" x14ac:dyDescent="0.25">
      <c r="P2042" s="119"/>
      <c r="R2042" s="119"/>
      <c r="T2042" s="119"/>
      <c r="V2042" s="119"/>
      <c r="X2042" s="119"/>
      <c r="Z2042" s="119"/>
    </row>
    <row r="2043" spans="16:26" x14ac:dyDescent="0.25">
      <c r="P2043" s="121"/>
      <c r="R2043" s="121"/>
      <c r="T2043" s="121"/>
      <c r="V2043" s="121"/>
      <c r="X2043" s="121"/>
      <c r="Z2043" s="121"/>
    </row>
    <row r="2044" spans="16:26" x14ac:dyDescent="0.25">
      <c r="P2044" s="121"/>
      <c r="R2044" s="121"/>
      <c r="T2044" s="121"/>
      <c r="V2044" s="121"/>
      <c r="X2044" s="121"/>
      <c r="Z2044" s="121"/>
    </row>
    <row r="2045" spans="16:26" x14ac:dyDescent="0.25">
      <c r="P2045" s="121"/>
      <c r="R2045" s="121"/>
      <c r="T2045" s="121"/>
      <c r="V2045" s="121"/>
      <c r="X2045" s="121"/>
      <c r="Z2045" s="121"/>
    </row>
    <row r="2046" spans="16:26" x14ac:dyDescent="0.25">
      <c r="P2046" s="121"/>
      <c r="R2046" s="121"/>
      <c r="T2046" s="121"/>
      <c r="V2046" s="121"/>
      <c r="X2046" s="121"/>
      <c r="Z2046" s="121"/>
    </row>
    <row r="2047" spans="16:26" x14ac:dyDescent="0.25">
      <c r="P2047" s="122"/>
      <c r="R2047" s="122"/>
      <c r="T2047" s="122"/>
      <c r="V2047" s="122"/>
      <c r="X2047" s="122"/>
      <c r="Z2047" s="122"/>
    </row>
    <row r="2048" spans="16:26" x14ac:dyDescent="0.25">
      <c r="P2048" s="118"/>
      <c r="R2048" s="118"/>
      <c r="T2048" s="118"/>
      <c r="V2048" s="118"/>
      <c r="X2048" s="118"/>
      <c r="Z2048" s="118"/>
    </row>
    <row r="2049" spans="16:26" x14ac:dyDescent="0.25">
      <c r="P2049" s="119"/>
      <c r="R2049" s="119"/>
      <c r="T2049" s="119"/>
      <c r="V2049" s="119"/>
      <c r="X2049" s="119"/>
      <c r="Z2049" s="119"/>
    </row>
    <row r="2050" spans="16:26" x14ac:dyDescent="0.25">
      <c r="P2050" s="119"/>
      <c r="R2050" s="119"/>
      <c r="T2050" s="119"/>
      <c r="V2050" s="119"/>
      <c r="X2050" s="119"/>
      <c r="Z2050" s="119"/>
    </row>
    <row r="2051" spans="16:26" x14ac:dyDescent="0.25">
      <c r="P2051" s="120"/>
      <c r="R2051" s="120"/>
      <c r="T2051" s="120"/>
      <c r="V2051" s="120"/>
      <c r="X2051" s="120"/>
      <c r="Z2051" s="120"/>
    </row>
    <row r="2052" spans="16:26" x14ac:dyDescent="0.25">
      <c r="P2052" s="119"/>
      <c r="R2052" s="119"/>
      <c r="T2052" s="119"/>
      <c r="V2052" s="119"/>
      <c r="X2052" s="119"/>
      <c r="Z2052" s="119"/>
    </row>
    <row r="2053" spans="16:26" x14ac:dyDescent="0.25">
      <c r="P2053" s="119"/>
      <c r="R2053" s="119"/>
      <c r="T2053" s="119"/>
      <c r="V2053" s="119"/>
      <c r="X2053" s="119"/>
      <c r="Z2053" s="119"/>
    </row>
    <row r="2054" spans="16:26" x14ac:dyDescent="0.25">
      <c r="P2054" s="120"/>
      <c r="R2054" s="120"/>
      <c r="T2054" s="120"/>
      <c r="V2054" s="120"/>
      <c r="X2054" s="120"/>
      <c r="Z2054" s="120"/>
    </row>
    <row r="2055" spans="16:26" x14ac:dyDescent="0.25">
      <c r="P2055" s="119"/>
      <c r="R2055" s="119"/>
      <c r="T2055" s="119"/>
      <c r="V2055" s="119"/>
      <c r="X2055" s="119"/>
      <c r="Z2055" s="119"/>
    </row>
    <row r="2056" spans="16:26" x14ac:dyDescent="0.25">
      <c r="P2056" s="120"/>
      <c r="R2056" s="120"/>
      <c r="T2056" s="120"/>
      <c r="V2056" s="120"/>
      <c r="X2056" s="120"/>
      <c r="Z2056" s="120"/>
    </row>
    <row r="2057" spans="16:26" x14ac:dyDescent="0.25">
      <c r="P2057" s="119"/>
      <c r="R2057" s="119"/>
      <c r="T2057" s="119"/>
      <c r="V2057" s="119"/>
      <c r="X2057" s="119"/>
      <c r="Z2057" s="119"/>
    </row>
    <row r="2058" spans="16:26" x14ac:dyDescent="0.25">
      <c r="P2058" s="119"/>
      <c r="R2058" s="119"/>
      <c r="T2058" s="119"/>
      <c r="V2058" s="119"/>
      <c r="X2058" s="119"/>
      <c r="Z2058" s="119"/>
    </row>
    <row r="2059" spans="16:26" x14ac:dyDescent="0.25">
      <c r="P2059" s="119"/>
      <c r="R2059" s="119"/>
      <c r="T2059" s="119"/>
      <c r="V2059" s="119"/>
      <c r="X2059" s="119"/>
      <c r="Z2059" s="119"/>
    </row>
    <row r="2060" spans="16:26" x14ac:dyDescent="0.25">
      <c r="P2060" s="121"/>
      <c r="R2060" s="121"/>
      <c r="T2060" s="121"/>
      <c r="V2060" s="121"/>
      <c r="X2060" s="121"/>
      <c r="Z2060" s="121"/>
    </row>
    <row r="2061" spans="16:26" x14ac:dyDescent="0.25">
      <c r="P2061" s="121"/>
      <c r="R2061" s="121"/>
      <c r="T2061" s="121"/>
      <c r="V2061" s="121"/>
      <c r="X2061" s="121"/>
      <c r="Z2061" s="121"/>
    </row>
    <row r="2062" spans="16:26" x14ac:dyDescent="0.25">
      <c r="P2062" s="121"/>
      <c r="R2062" s="121"/>
      <c r="T2062" s="121"/>
      <c r="V2062" s="121"/>
      <c r="X2062" s="121"/>
      <c r="Z2062" s="121"/>
    </row>
    <row r="2063" spans="16:26" x14ac:dyDescent="0.25">
      <c r="P2063" s="121"/>
      <c r="R2063" s="121"/>
      <c r="T2063" s="121"/>
      <c r="V2063" s="121"/>
      <c r="X2063" s="121"/>
      <c r="Z2063" s="121"/>
    </row>
    <row r="2064" spans="16:26" x14ac:dyDescent="0.25">
      <c r="P2064" s="122"/>
      <c r="R2064" s="122"/>
      <c r="T2064" s="122"/>
      <c r="V2064" s="122"/>
      <c r="X2064" s="122"/>
      <c r="Z2064" s="122"/>
    </row>
    <row r="2065" spans="16:26" x14ac:dyDescent="0.25">
      <c r="P2065" s="118"/>
      <c r="R2065" s="118"/>
      <c r="T2065" s="118"/>
      <c r="V2065" s="118"/>
      <c r="X2065" s="118"/>
      <c r="Z2065" s="118"/>
    </row>
    <row r="2066" spans="16:26" x14ac:dyDescent="0.25">
      <c r="P2066" s="119"/>
      <c r="R2066" s="119"/>
      <c r="T2066" s="119"/>
      <c r="V2066" s="119"/>
      <c r="X2066" s="119"/>
      <c r="Z2066" s="119"/>
    </row>
    <row r="2067" spans="16:26" x14ac:dyDescent="0.25">
      <c r="P2067" s="119"/>
      <c r="R2067" s="119"/>
      <c r="T2067" s="119"/>
      <c r="V2067" s="119"/>
      <c r="X2067" s="119"/>
      <c r="Z2067" s="119"/>
    </row>
    <row r="2068" spans="16:26" x14ac:dyDescent="0.25">
      <c r="P2068" s="120"/>
      <c r="R2068" s="120"/>
      <c r="T2068" s="120"/>
      <c r="V2068" s="120"/>
      <c r="X2068" s="120"/>
      <c r="Z2068" s="120"/>
    </row>
    <row r="2069" spans="16:26" x14ac:dyDescent="0.25">
      <c r="P2069" s="119"/>
      <c r="R2069" s="119"/>
      <c r="T2069" s="119"/>
      <c r="V2069" s="119"/>
      <c r="X2069" s="119"/>
      <c r="Z2069" s="119"/>
    </row>
    <row r="2070" spans="16:26" x14ac:dyDescent="0.25">
      <c r="P2070" s="119"/>
      <c r="R2070" s="119"/>
      <c r="T2070" s="119"/>
      <c r="V2070" s="119"/>
      <c r="X2070" s="119"/>
      <c r="Z2070" s="119"/>
    </row>
    <row r="2071" spans="16:26" x14ac:dyDescent="0.25">
      <c r="P2071" s="120"/>
      <c r="R2071" s="120"/>
      <c r="T2071" s="120"/>
      <c r="V2071" s="120"/>
      <c r="X2071" s="120"/>
      <c r="Z2071" s="120"/>
    </row>
    <row r="2072" spans="16:26" x14ac:dyDescent="0.25">
      <c r="P2072" s="119"/>
      <c r="R2072" s="119"/>
      <c r="T2072" s="119"/>
      <c r="V2072" s="119"/>
      <c r="X2072" s="119"/>
      <c r="Z2072" s="119"/>
    </row>
    <row r="2073" spans="16:26" x14ac:dyDescent="0.25">
      <c r="P2073" s="120"/>
      <c r="R2073" s="120"/>
      <c r="T2073" s="120"/>
      <c r="V2073" s="120"/>
      <c r="X2073" s="120"/>
      <c r="Z2073" s="120"/>
    </row>
    <row r="2074" spans="16:26" x14ac:dyDescent="0.25">
      <c r="P2074" s="119"/>
      <c r="R2074" s="119"/>
      <c r="T2074" s="119"/>
      <c r="V2074" s="119"/>
      <c r="X2074" s="119"/>
      <c r="Z2074" s="119"/>
    </row>
    <row r="2075" spans="16:26" x14ac:dyDescent="0.25">
      <c r="P2075" s="119"/>
      <c r="R2075" s="119"/>
      <c r="T2075" s="119"/>
      <c r="V2075" s="119"/>
      <c r="X2075" s="119"/>
      <c r="Z2075" s="119"/>
    </row>
    <row r="2076" spans="16:26" x14ac:dyDescent="0.25">
      <c r="P2076" s="119"/>
      <c r="R2076" s="119"/>
      <c r="T2076" s="119"/>
      <c r="V2076" s="119"/>
      <c r="X2076" s="119"/>
      <c r="Z2076" s="119"/>
    </row>
    <row r="2077" spans="16:26" x14ac:dyDescent="0.25">
      <c r="P2077" s="121"/>
      <c r="R2077" s="121"/>
      <c r="T2077" s="121"/>
      <c r="V2077" s="121"/>
      <c r="X2077" s="121"/>
      <c r="Z2077" s="121"/>
    </row>
    <row r="2078" spans="16:26" x14ac:dyDescent="0.25">
      <c r="P2078" s="121"/>
      <c r="R2078" s="121"/>
      <c r="T2078" s="121"/>
      <c r="V2078" s="121"/>
      <c r="X2078" s="121"/>
      <c r="Z2078" s="121"/>
    </row>
    <row r="2079" spans="16:26" x14ac:dyDescent="0.25">
      <c r="P2079" s="121"/>
      <c r="R2079" s="121"/>
      <c r="T2079" s="121"/>
      <c r="V2079" s="121"/>
      <c r="X2079" s="121"/>
      <c r="Z2079" s="121"/>
    </row>
    <row r="2080" spans="16:26" x14ac:dyDescent="0.25">
      <c r="P2080" s="121"/>
      <c r="R2080" s="121"/>
      <c r="T2080" s="121"/>
      <c r="V2080" s="121"/>
      <c r="X2080" s="121"/>
      <c r="Z2080" s="121"/>
    </row>
    <row r="2081" spans="16:26" x14ac:dyDescent="0.25">
      <c r="P2081" s="122"/>
      <c r="R2081" s="122"/>
      <c r="T2081" s="122"/>
      <c r="V2081" s="122"/>
      <c r="X2081" s="122"/>
      <c r="Z2081" s="122"/>
    </row>
    <row r="2082" spans="16:26" x14ac:dyDescent="0.25">
      <c r="P2082" s="118"/>
      <c r="R2082" s="118"/>
      <c r="T2082" s="118"/>
      <c r="V2082" s="118"/>
      <c r="X2082" s="118"/>
      <c r="Z2082" s="118"/>
    </row>
    <row r="2083" spans="16:26" x14ac:dyDescent="0.25">
      <c r="P2083" s="119"/>
      <c r="R2083" s="119"/>
      <c r="T2083" s="119"/>
      <c r="V2083" s="119"/>
      <c r="X2083" s="119"/>
      <c r="Z2083" s="119"/>
    </row>
    <row r="2084" spans="16:26" x14ac:dyDescent="0.25">
      <c r="P2084" s="119"/>
      <c r="R2084" s="119"/>
      <c r="T2084" s="119"/>
      <c r="V2084" s="119"/>
      <c r="X2084" s="119"/>
      <c r="Z2084" s="119"/>
    </row>
    <row r="2085" spans="16:26" x14ac:dyDescent="0.25">
      <c r="P2085" s="120"/>
      <c r="R2085" s="120"/>
      <c r="T2085" s="120"/>
      <c r="V2085" s="120"/>
      <c r="X2085" s="120"/>
      <c r="Z2085" s="120"/>
    </row>
    <row r="2086" spans="16:26" x14ac:dyDescent="0.25">
      <c r="P2086" s="119"/>
      <c r="R2086" s="119"/>
      <c r="T2086" s="119"/>
      <c r="V2086" s="119"/>
      <c r="X2086" s="119"/>
      <c r="Z2086" s="119"/>
    </row>
    <row r="2087" spans="16:26" x14ac:dyDescent="0.25">
      <c r="P2087" s="119"/>
      <c r="R2087" s="119"/>
      <c r="T2087" s="119"/>
      <c r="V2087" s="119"/>
      <c r="X2087" s="119"/>
      <c r="Z2087" s="119"/>
    </row>
    <row r="2088" spans="16:26" x14ac:dyDescent="0.25">
      <c r="P2088" s="120"/>
      <c r="R2088" s="120"/>
      <c r="T2088" s="120"/>
      <c r="V2088" s="120"/>
      <c r="X2088" s="120"/>
      <c r="Z2088" s="120"/>
    </row>
    <row r="2089" spans="16:26" x14ac:dyDescent="0.25">
      <c r="P2089" s="119"/>
      <c r="R2089" s="119"/>
      <c r="T2089" s="119"/>
      <c r="V2089" s="119"/>
      <c r="X2089" s="119"/>
      <c r="Z2089" s="119"/>
    </row>
    <row r="2090" spans="16:26" x14ac:dyDescent="0.25">
      <c r="P2090" s="120"/>
      <c r="R2090" s="120"/>
      <c r="T2090" s="120"/>
      <c r="V2090" s="120"/>
      <c r="X2090" s="120"/>
      <c r="Z2090" s="120"/>
    </row>
    <row r="2091" spans="16:26" x14ac:dyDescent="0.25">
      <c r="P2091" s="119"/>
      <c r="R2091" s="119"/>
      <c r="T2091" s="119"/>
      <c r="V2091" s="119"/>
      <c r="X2091" s="119"/>
      <c r="Z2091" s="119"/>
    </row>
    <row r="2092" spans="16:26" x14ac:dyDescent="0.25">
      <c r="P2092" s="119"/>
      <c r="R2092" s="119"/>
      <c r="T2092" s="119"/>
      <c r="V2092" s="119"/>
      <c r="X2092" s="119"/>
      <c r="Z2092" s="119"/>
    </row>
    <row r="2093" spans="16:26" x14ac:dyDescent="0.25">
      <c r="P2093" s="119"/>
      <c r="R2093" s="119"/>
      <c r="T2093" s="119"/>
      <c r="V2093" s="119"/>
      <c r="X2093" s="119"/>
      <c r="Z2093" s="119"/>
    </row>
    <row r="2094" spans="16:26" x14ac:dyDescent="0.25">
      <c r="P2094" s="121"/>
      <c r="R2094" s="121"/>
      <c r="T2094" s="121"/>
      <c r="V2094" s="121"/>
      <c r="X2094" s="121"/>
      <c r="Z2094" s="121"/>
    </row>
    <row r="2095" spans="16:26" x14ac:dyDescent="0.25">
      <c r="P2095" s="121"/>
      <c r="R2095" s="121"/>
      <c r="T2095" s="121"/>
      <c r="V2095" s="121"/>
      <c r="X2095" s="121"/>
      <c r="Z2095" s="121"/>
    </row>
    <row r="2096" spans="16:26" x14ac:dyDescent="0.25">
      <c r="P2096" s="121"/>
      <c r="R2096" s="121"/>
      <c r="T2096" s="121"/>
      <c r="V2096" s="121"/>
      <c r="X2096" s="121"/>
      <c r="Z2096" s="121"/>
    </row>
    <row r="2097" spans="16:26" x14ac:dyDescent="0.25">
      <c r="P2097" s="121"/>
      <c r="R2097" s="121"/>
      <c r="T2097" s="121"/>
      <c r="V2097" s="121"/>
      <c r="X2097" s="121"/>
      <c r="Z2097" s="121"/>
    </row>
    <row r="2098" spans="16:26" x14ac:dyDescent="0.25">
      <c r="P2098" s="122"/>
      <c r="R2098" s="122"/>
      <c r="T2098" s="122"/>
      <c r="V2098" s="122"/>
      <c r="X2098" s="122"/>
      <c r="Z2098" s="122"/>
    </row>
    <row r="2099" spans="16:26" x14ac:dyDescent="0.25">
      <c r="P2099" s="118"/>
      <c r="R2099" s="118"/>
      <c r="T2099" s="118"/>
      <c r="V2099" s="118"/>
      <c r="X2099" s="118"/>
      <c r="Z2099" s="118"/>
    </row>
    <row r="2100" spans="16:26" x14ac:dyDescent="0.25">
      <c r="P2100" s="119"/>
      <c r="R2100" s="119"/>
      <c r="T2100" s="119"/>
      <c r="V2100" s="119"/>
      <c r="X2100" s="119"/>
      <c r="Z2100" s="119"/>
    </row>
    <row r="2101" spans="16:26" x14ac:dyDescent="0.25">
      <c r="P2101" s="119"/>
      <c r="R2101" s="119"/>
      <c r="T2101" s="119"/>
      <c r="V2101" s="119"/>
      <c r="X2101" s="119"/>
      <c r="Z2101" s="119"/>
    </row>
    <row r="2102" spans="16:26" x14ac:dyDescent="0.25">
      <c r="P2102" s="120"/>
      <c r="R2102" s="120"/>
      <c r="T2102" s="120"/>
      <c r="V2102" s="120"/>
      <c r="X2102" s="120"/>
      <c r="Z2102" s="120"/>
    </row>
    <row r="2103" spans="16:26" x14ac:dyDescent="0.25">
      <c r="P2103" s="119"/>
      <c r="R2103" s="119"/>
      <c r="T2103" s="119"/>
      <c r="V2103" s="119"/>
      <c r="X2103" s="119"/>
      <c r="Z2103" s="119"/>
    </row>
    <row r="2104" spans="16:26" x14ac:dyDescent="0.25">
      <c r="P2104" s="119"/>
      <c r="R2104" s="119"/>
      <c r="T2104" s="119"/>
      <c r="V2104" s="119"/>
      <c r="X2104" s="119"/>
      <c r="Z2104" s="119"/>
    </row>
    <row r="2105" spans="16:26" x14ac:dyDescent="0.25">
      <c r="P2105" s="120"/>
      <c r="R2105" s="120"/>
      <c r="T2105" s="120"/>
      <c r="V2105" s="120"/>
      <c r="X2105" s="120"/>
      <c r="Z2105" s="120"/>
    </row>
    <row r="2106" spans="16:26" x14ac:dyDescent="0.25">
      <c r="P2106" s="119"/>
      <c r="R2106" s="119"/>
      <c r="T2106" s="119"/>
      <c r="V2106" s="119"/>
      <c r="X2106" s="119"/>
      <c r="Z2106" s="119"/>
    </row>
    <row r="2107" spans="16:26" x14ac:dyDescent="0.25">
      <c r="P2107" s="120"/>
      <c r="R2107" s="120"/>
      <c r="T2107" s="120"/>
      <c r="V2107" s="120"/>
      <c r="X2107" s="120"/>
      <c r="Z2107" s="120"/>
    </row>
    <row r="2108" spans="16:26" x14ac:dyDescent="0.25">
      <c r="P2108" s="119"/>
      <c r="R2108" s="119"/>
      <c r="T2108" s="119"/>
      <c r="V2108" s="119"/>
      <c r="X2108" s="119"/>
      <c r="Z2108" s="119"/>
    </row>
    <row r="2109" spans="16:26" x14ac:dyDescent="0.25">
      <c r="P2109" s="119"/>
      <c r="R2109" s="119"/>
      <c r="T2109" s="119"/>
      <c r="V2109" s="119"/>
      <c r="X2109" s="119"/>
      <c r="Z2109" s="119"/>
    </row>
    <row r="2110" spans="16:26" x14ac:dyDescent="0.25">
      <c r="P2110" s="119"/>
      <c r="R2110" s="119"/>
      <c r="T2110" s="119"/>
      <c r="V2110" s="119"/>
      <c r="X2110" s="119"/>
      <c r="Z2110" s="119"/>
    </row>
    <row r="2111" spans="16:26" x14ac:dyDescent="0.25">
      <c r="P2111" s="121"/>
      <c r="R2111" s="121"/>
      <c r="T2111" s="121"/>
      <c r="V2111" s="121"/>
      <c r="X2111" s="121"/>
      <c r="Z2111" s="121"/>
    </row>
    <row r="2112" spans="16:26" x14ac:dyDescent="0.25">
      <c r="P2112" s="121"/>
      <c r="R2112" s="121"/>
      <c r="T2112" s="121"/>
      <c r="V2112" s="121"/>
      <c r="X2112" s="121"/>
      <c r="Z2112" s="121"/>
    </row>
    <row r="2113" spans="16:26" x14ac:dyDescent="0.25">
      <c r="P2113" s="121"/>
      <c r="R2113" s="121"/>
      <c r="T2113" s="121"/>
      <c r="V2113" s="121"/>
      <c r="X2113" s="121"/>
      <c r="Z2113" s="121"/>
    </row>
    <row r="2114" spans="16:26" x14ac:dyDescent="0.25">
      <c r="P2114" s="121"/>
      <c r="R2114" s="121"/>
      <c r="T2114" s="121"/>
      <c r="V2114" s="121"/>
      <c r="X2114" s="121"/>
      <c r="Z2114" s="121"/>
    </row>
    <row r="2115" spans="16:26" x14ac:dyDescent="0.25">
      <c r="P2115" s="122"/>
      <c r="R2115" s="122"/>
      <c r="T2115" s="122"/>
      <c r="V2115" s="122"/>
      <c r="X2115" s="122"/>
      <c r="Z2115" s="122"/>
    </row>
    <row r="2116" spans="16:26" x14ac:dyDescent="0.25">
      <c r="P2116" s="118"/>
      <c r="R2116" s="118"/>
      <c r="T2116" s="118"/>
      <c r="V2116" s="118"/>
      <c r="X2116" s="118"/>
      <c r="Z2116" s="118"/>
    </row>
    <row r="2117" spans="16:26" x14ac:dyDescent="0.25">
      <c r="P2117" s="119"/>
      <c r="R2117" s="119"/>
      <c r="T2117" s="119"/>
      <c r="V2117" s="119"/>
      <c r="X2117" s="119"/>
      <c r="Z2117" s="119"/>
    </row>
    <row r="2118" spans="16:26" x14ac:dyDescent="0.25">
      <c r="P2118" s="119"/>
      <c r="R2118" s="119"/>
      <c r="T2118" s="119"/>
      <c r="V2118" s="119"/>
      <c r="X2118" s="119"/>
      <c r="Z2118" s="119"/>
    </row>
    <row r="2119" spans="16:26" x14ac:dyDescent="0.25">
      <c r="P2119" s="120"/>
      <c r="R2119" s="120"/>
      <c r="T2119" s="120"/>
      <c r="V2119" s="120"/>
      <c r="X2119" s="120"/>
      <c r="Z2119" s="120"/>
    </row>
    <row r="2120" spans="16:26" x14ac:dyDescent="0.25">
      <c r="P2120" s="119"/>
      <c r="R2120" s="119"/>
      <c r="T2120" s="119"/>
      <c r="V2120" s="119"/>
      <c r="X2120" s="119"/>
      <c r="Z2120" s="119"/>
    </row>
    <row r="2121" spans="16:26" x14ac:dyDescent="0.25">
      <c r="P2121" s="119"/>
      <c r="R2121" s="119"/>
      <c r="T2121" s="119"/>
      <c r="V2121" s="119"/>
      <c r="X2121" s="119"/>
      <c r="Z2121" s="119"/>
    </row>
    <row r="2122" spans="16:26" x14ac:dyDescent="0.25">
      <c r="P2122" s="120"/>
      <c r="R2122" s="120"/>
      <c r="T2122" s="120"/>
      <c r="V2122" s="120"/>
      <c r="X2122" s="120"/>
      <c r="Z2122" s="120"/>
    </row>
    <row r="2123" spans="16:26" x14ac:dyDescent="0.25">
      <c r="P2123" s="119"/>
      <c r="R2123" s="119"/>
      <c r="T2123" s="119"/>
      <c r="V2123" s="119"/>
      <c r="X2123" s="119"/>
      <c r="Z2123" s="119"/>
    </row>
    <row r="2124" spans="16:26" x14ac:dyDescent="0.25">
      <c r="P2124" s="120"/>
      <c r="R2124" s="120"/>
      <c r="T2124" s="120"/>
      <c r="V2124" s="120"/>
      <c r="X2124" s="120"/>
      <c r="Z2124" s="120"/>
    </row>
    <row r="2125" spans="16:26" x14ac:dyDescent="0.25">
      <c r="P2125" s="119"/>
      <c r="R2125" s="119"/>
      <c r="T2125" s="119"/>
      <c r="V2125" s="119"/>
      <c r="X2125" s="119"/>
      <c r="Z2125" s="119"/>
    </row>
    <row r="2126" spans="16:26" x14ac:dyDescent="0.25">
      <c r="P2126" s="119"/>
      <c r="R2126" s="119"/>
      <c r="T2126" s="119"/>
      <c r="V2126" s="119"/>
      <c r="X2126" s="119"/>
      <c r="Z2126" s="119"/>
    </row>
    <row r="2127" spans="16:26" x14ac:dyDescent="0.25">
      <c r="P2127" s="119"/>
      <c r="R2127" s="119"/>
      <c r="T2127" s="119"/>
      <c r="V2127" s="119"/>
      <c r="X2127" s="119"/>
      <c r="Z2127" s="119"/>
    </row>
    <row r="2128" spans="16:26" x14ac:dyDescent="0.25">
      <c r="P2128" s="121"/>
      <c r="R2128" s="121"/>
      <c r="T2128" s="121"/>
      <c r="V2128" s="121"/>
      <c r="X2128" s="121"/>
      <c r="Z2128" s="121"/>
    </row>
    <row r="2129" spans="16:26" x14ac:dyDescent="0.25">
      <c r="P2129" s="121"/>
      <c r="R2129" s="121"/>
      <c r="T2129" s="121"/>
      <c r="V2129" s="121"/>
      <c r="X2129" s="121"/>
      <c r="Z2129" s="121"/>
    </row>
    <row r="2130" spans="16:26" x14ac:dyDescent="0.25">
      <c r="P2130" s="121"/>
      <c r="R2130" s="121"/>
      <c r="T2130" s="121"/>
      <c r="V2130" s="121"/>
      <c r="X2130" s="121"/>
      <c r="Z2130" s="121"/>
    </row>
    <row r="2131" spans="16:26" x14ac:dyDescent="0.25">
      <c r="P2131" s="121"/>
      <c r="R2131" s="121"/>
      <c r="T2131" s="121"/>
      <c r="V2131" s="121"/>
      <c r="X2131" s="121"/>
      <c r="Z2131" s="121"/>
    </row>
    <row r="2132" spans="16:26" x14ac:dyDescent="0.25">
      <c r="P2132" s="122"/>
      <c r="R2132" s="122"/>
      <c r="T2132" s="122"/>
      <c r="V2132" s="122"/>
      <c r="X2132" s="122"/>
      <c r="Z2132" s="122"/>
    </row>
    <row r="2133" spans="16:26" x14ac:dyDescent="0.25">
      <c r="P2133" s="118"/>
      <c r="R2133" s="118"/>
      <c r="T2133" s="118"/>
      <c r="V2133" s="118"/>
      <c r="X2133" s="118"/>
      <c r="Z2133" s="118"/>
    </row>
    <row r="2134" spans="16:26" x14ac:dyDescent="0.25">
      <c r="P2134" s="119"/>
      <c r="R2134" s="119"/>
      <c r="T2134" s="119"/>
      <c r="V2134" s="119"/>
      <c r="X2134" s="119"/>
      <c r="Z2134" s="119"/>
    </row>
    <row r="2135" spans="16:26" x14ac:dyDescent="0.25">
      <c r="P2135" s="119"/>
      <c r="R2135" s="119"/>
      <c r="T2135" s="119"/>
      <c r="V2135" s="119"/>
      <c r="X2135" s="119"/>
      <c r="Z2135" s="119"/>
    </row>
    <row r="2136" spans="16:26" x14ac:dyDescent="0.25">
      <c r="P2136" s="120"/>
      <c r="R2136" s="120"/>
      <c r="T2136" s="120"/>
      <c r="V2136" s="120"/>
      <c r="X2136" s="120"/>
      <c r="Z2136" s="120"/>
    </row>
    <row r="2137" spans="16:26" x14ac:dyDescent="0.25">
      <c r="P2137" s="119"/>
      <c r="R2137" s="119"/>
      <c r="T2137" s="119"/>
      <c r="V2137" s="119"/>
      <c r="X2137" s="119"/>
      <c r="Z2137" s="119"/>
    </row>
    <row r="2138" spans="16:26" x14ac:dyDescent="0.25">
      <c r="P2138" s="119"/>
      <c r="R2138" s="119"/>
      <c r="T2138" s="119"/>
      <c r="V2138" s="119"/>
      <c r="X2138" s="119"/>
      <c r="Z2138" s="119"/>
    </row>
    <row r="2139" spans="16:26" x14ac:dyDescent="0.25">
      <c r="P2139" s="120"/>
      <c r="R2139" s="120"/>
      <c r="T2139" s="120"/>
      <c r="V2139" s="120"/>
      <c r="X2139" s="120"/>
      <c r="Z2139" s="120"/>
    </row>
    <row r="2140" spans="16:26" x14ac:dyDescent="0.25">
      <c r="P2140" s="119"/>
      <c r="R2140" s="119"/>
      <c r="T2140" s="119"/>
      <c r="V2140" s="119"/>
      <c r="X2140" s="119"/>
      <c r="Z2140" s="119"/>
    </row>
    <row r="2141" spans="16:26" x14ac:dyDescent="0.25">
      <c r="P2141" s="120"/>
      <c r="R2141" s="120"/>
      <c r="T2141" s="120"/>
      <c r="V2141" s="120"/>
      <c r="X2141" s="120"/>
      <c r="Z2141" s="120"/>
    </row>
    <row r="2142" spans="16:26" x14ac:dyDescent="0.25">
      <c r="P2142" s="119"/>
      <c r="R2142" s="119"/>
      <c r="T2142" s="119"/>
      <c r="V2142" s="119"/>
      <c r="X2142" s="119"/>
      <c r="Z2142" s="119"/>
    </row>
    <row r="2143" spans="16:26" x14ac:dyDescent="0.25">
      <c r="P2143" s="119"/>
      <c r="R2143" s="119"/>
      <c r="T2143" s="119"/>
      <c r="V2143" s="119"/>
      <c r="X2143" s="119"/>
      <c r="Z2143" s="119"/>
    </row>
    <row r="2144" spans="16:26" x14ac:dyDescent="0.25">
      <c r="P2144" s="119"/>
      <c r="R2144" s="119"/>
      <c r="T2144" s="119"/>
      <c r="V2144" s="119"/>
      <c r="X2144" s="119"/>
      <c r="Z2144" s="119"/>
    </row>
    <row r="2145" spans="16:26" x14ac:dyDescent="0.25">
      <c r="P2145" s="121"/>
      <c r="R2145" s="121"/>
      <c r="T2145" s="121"/>
      <c r="V2145" s="121"/>
      <c r="X2145" s="121"/>
      <c r="Z2145" s="121"/>
    </row>
    <row r="2146" spans="16:26" x14ac:dyDescent="0.25">
      <c r="P2146" s="121"/>
      <c r="R2146" s="121"/>
      <c r="T2146" s="121"/>
      <c r="V2146" s="121"/>
      <c r="X2146" s="121"/>
      <c r="Z2146" s="121"/>
    </row>
    <row r="2147" spans="16:26" x14ac:dyDescent="0.25">
      <c r="P2147" s="121"/>
      <c r="R2147" s="121"/>
      <c r="T2147" s="121"/>
      <c r="V2147" s="121"/>
      <c r="X2147" s="121"/>
      <c r="Z2147" s="121"/>
    </row>
    <row r="2148" spans="16:26" x14ac:dyDescent="0.25">
      <c r="P2148" s="121"/>
      <c r="R2148" s="121"/>
      <c r="T2148" s="121"/>
      <c r="V2148" s="121"/>
      <c r="X2148" s="121"/>
      <c r="Z2148" s="121"/>
    </row>
    <row r="2149" spans="16:26" x14ac:dyDescent="0.25">
      <c r="P2149" s="122"/>
      <c r="R2149" s="122"/>
      <c r="T2149" s="122"/>
      <c r="V2149" s="122"/>
      <c r="X2149" s="122"/>
      <c r="Z2149" s="122"/>
    </row>
    <row r="2150" spans="16:26" x14ac:dyDescent="0.25">
      <c r="P2150" s="118"/>
      <c r="R2150" s="118"/>
      <c r="T2150" s="118"/>
      <c r="V2150" s="118"/>
      <c r="X2150" s="118"/>
      <c r="Z2150" s="118"/>
    </row>
    <row r="2151" spans="16:26" x14ac:dyDescent="0.25">
      <c r="P2151" s="119"/>
      <c r="R2151" s="119"/>
      <c r="T2151" s="119"/>
      <c r="V2151" s="119"/>
      <c r="X2151" s="119"/>
      <c r="Z2151" s="119"/>
    </row>
    <row r="2152" spans="16:26" x14ac:dyDescent="0.25">
      <c r="P2152" s="119"/>
      <c r="R2152" s="119"/>
      <c r="T2152" s="119"/>
      <c r="V2152" s="119"/>
      <c r="X2152" s="119"/>
      <c r="Z2152" s="119"/>
    </row>
    <row r="2153" spans="16:26" x14ac:dyDescent="0.25">
      <c r="P2153" s="120"/>
      <c r="R2153" s="120"/>
      <c r="T2153" s="120"/>
      <c r="V2153" s="120"/>
      <c r="X2153" s="120"/>
      <c r="Z2153" s="120"/>
    </row>
    <row r="2154" spans="16:26" x14ac:dyDescent="0.25">
      <c r="P2154" s="119"/>
      <c r="R2154" s="119"/>
      <c r="T2154" s="119"/>
      <c r="V2154" s="119"/>
      <c r="X2154" s="119"/>
      <c r="Z2154" s="119"/>
    </row>
    <row r="2155" spans="16:26" x14ac:dyDescent="0.25">
      <c r="P2155" s="119"/>
      <c r="R2155" s="119"/>
      <c r="T2155" s="119"/>
      <c r="V2155" s="119"/>
      <c r="X2155" s="119"/>
      <c r="Z2155" s="119"/>
    </row>
    <row r="2156" spans="16:26" x14ac:dyDescent="0.25">
      <c r="P2156" s="120"/>
      <c r="R2156" s="120"/>
      <c r="T2156" s="120"/>
      <c r="V2156" s="120"/>
      <c r="X2156" s="120"/>
      <c r="Z2156" s="120"/>
    </row>
    <row r="2157" spans="16:26" x14ac:dyDescent="0.25">
      <c r="P2157" s="119"/>
      <c r="R2157" s="119"/>
      <c r="T2157" s="119"/>
      <c r="V2157" s="119"/>
      <c r="X2157" s="119"/>
      <c r="Z2157" s="119"/>
    </row>
    <row r="2158" spans="16:26" x14ac:dyDescent="0.25">
      <c r="P2158" s="120"/>
      <c r="R2158" s="120"/>
      <c r="T2158" s="120"/>
      <c r="V2158" s="120"/>
      <c r="X2158" s="120"/>
      <c r="Z2158" s="120"/>
    </row>
    <row r="2159" spans="16:26" x14ac:dyDescent="0.25">
      <c r="P2159" s="119"/>
      <c r="R2159" s="119"/>
      <c r="T2159" s="119"/>
      <c r="V2159" s="119"/>
      <c r="X2159" s="119"/>
      <c r="Z2159" s="119"/>
    </row>
    <row r="2160" spans="16:26" x14ac:dyDescent="0.25">
      <c r="P2160" s="119"/>
      <c r="R2160" s="119"/>
      <c r="T2160" s="119"/>
      <c r="V2160" s="119"/>
      <c r="X2160" s="119"/>
      <c r="Z2160" s="119"/>
    </row>
    <row r="2161" spans="16:26" x14ac:dyDescent="0.25">
      <c r="P2161" s="119"/>
      <c r="R2161" s="119"/>
      <c r="T2161" s="119"/>
      <c r="V2161" s="119"/>
      <c r="X2161" s="119"/>
      <c r="Z2161" s="119"/>
    </row>
    <row r="2162" spans="16:26" x14ac:dyDescent="0.25">
      <c r="P2162" s="121"/>
      <c r="R2162" s="121"/>
      <c r="T2162" s="121"/>
      <c r="V2162" s="121"/>
      <c r="X2162" s="121"/>
      <c r="Z2162" s="121"/>
    </row>
    <row r="2163" spans="16:26" x14ac:dyDescent="0.25">
      <c r="P2163" s="121"/>
      <c r="R2163" s="121"/>
      <c r="T2163" s="121"/>
      <c r="V2163" s="121"/>
      <c r="X2163" s="121"/>
      <c r="Z2163" s="121"/>
    </row>
    <row r="2164" spans="16:26" x14ac:dyDescent="0.25">
      <c r="P2164" s="121"/>
      <c r="R2164" s="121"/>
      <c r="T2164" s="121"/>
      <c r="V2164" s="121"/>
      <c r="X2164" s="121"/>
      <c r="Z2164" s="121"/>
    </row>
    <row r="2165" spans="16:26" x14ac:dyDescent="0.25">
      <c r="P2165" s="121"/>
      <c r="R2165" s="121"/>
      <c r="T2165" s="121"/>
      <c r="V2165" s="121"/>
      <c r="X2165" s="121"/>
      <c r="Z2165" s="121"/>
    </row>
    <row r="2166" spans="16:26" x14ac:dyDescent="0.25">
      <c r="P2166" s="122"/>
      <c r="R2166" s="122"/>
      <c r="T2166" s="122"/>
      <c r="V2166" s="122"/>
      <c r="X2166" s="122"/>
      <c r="Z2166" s="122"/>
    </row>
    <row r="2167" spans="16:26" x14ac:dyDescent="0.25">
      <c r="P2167" s="118"/>
      <c r="R2167" s="118"/>
      <c r="T2167" s="118"/>
      <c r="V2167" s="118"/>
      <c r="X2167" s="118"/>
      <c r="Z2167" s="118"/>
    </row>
    <row r="2168" spans="16:26" x14ac:dyDescent="0.25">
      <c r="P2168" s="119"/>
      <c r="R2168" s="119"/>
      <c r="T2168" s="119"/>
      <c r="V2168" s="119"/>
      <c r="X2168" s="119"/>
      <c r="Z2168" s="119"/>
    </row>
    <row r="2169" spans="16:26" x14ac:dyDescent="0.25">
      <c r="P2169" s="119"/>
      <c r="R2169" s="119"/>
      <c r="T2169" s="119"/>
      <c r="V2169" s="119"/>
      <c r="X2169" s="119"/>
      <c r="Z2169" s="119"/>
    </row>
    <row r="2170" spans="16:26" x14ac:dyDescent="0.25">
      <c r="P2170" s="120"/>
      <c r="R2170" s="120"/>
      <c r="T2170" s="120"/>
      <c r="V2170" s="120"/>
      <c r="X2170" s="120"/>
      <c r="Z2170" s="120"/>
    </row>
    <row r="2171" spans="16:26" x14ac:dyDescent="0.25">
      <c r="P2171" s="119"/>
      <c r="R2171" s="119"/>
      <c r="T2171" s="119"/>
      <c r="V2171" s="119"/>
      <c r="X2171" s="119"/>
      <c r="Z2171" s="119"/>
    </row>
    <row r="2172" spans="16:26" x14ac:dyDescent="0.25">
      <c r="P2172" s="119"/>
      <c r="R2172" s="119"/>
      <c r="T2172" s="119"/>
      <c r="V2172" s="119"/>
      <c r="X2172" s="119"/>
      <c r="Z2172" s="119"/>
    </row>
    <row r="2173" spans="16:26" x14ac:dyDescent="0.25">
      <c r="P2173" s="120"/>
      <c r="R2173" s="120"/>
      <c r="T2173" s="120"/>
      <c r="V2173" s="120"/>
      <c r="X2173" s="120"/>
      <c r="Z2173" s="120"/>
    </row>
    <row r="2174" spans="16:26" x14ac:dyDescent="0.25">
      <c r="P2174" s="119"/>
      <c r="R2174" s="119"/>
      <c r="T2174" s="119"/>
      <c r="V2174" s="119"/>
      <c r="X2174" s="119"/>
      <c r="Z2174" s="119"/>
    </row>
    <row r="2175" spans="16:26" x14ac:dyDescent="0.25">
      <c r="P2175" s="120"/>
      <c r="R2175" s="120"/>
      <c r="T2175" s="120"/>
      <c r="V2175" s="120"/>
      <c r="X2175" s="120"/>
      <c r="Z2175" s="120"/>
    </row>
    <row r="2176" spans="16:26" x14ac:dyDescent="0.25">
      <c r="P2176" s="119"/>
      <c r="R2176" s="119"/>
      <c r="T2176" s="119"/>
      <c r="V2176" s="119"/>
      <c r="X2176" s="119"/>
      <c r="Z2176" s="119"/>
    </row>
    <row r="2177" spans="16:26" x14ac:dyDescent="0.25">
      <c r="P2177" s="119"/>
      <c r="R2177" s="119"/>
      <c r="T2177" s="119"/>
      <c r="V2177" s="119"/>
      <c r="X2177" s="119"/>
      <c r="Z2177" s="119"/>
    </row>
    <row r="2178" spans="16:26" x14ac:dyDescent="0.25">
      <c r="P2178" s="119"/>
      <c r="R2178" s="119"/>
      <c r="T2178" s="119"/>
      <c r="V2178" s="119"/>
      <c r="X2178" s="119"/>
      <c r="Z2178" s="119"/>
    </row>
    <row r="2179" spans="16:26" x14ac:dyDescent="0.25">
      <c r="P2179" s="121"/>
      <c r="R2179" s="121"/>
      <c r="T2179" s="121"/>
      <c r="V2179" s="121"/>
      <c r="X2179" s="121"/>
      <c r="Z2179" s="121"/>
    </row>
    <row r="2180" spans="16:26" x14ac:dyDescent="0.25">
      <c r="P2180" s="121"/>
      <c r="R2180" s="121"/>
      <c r="T2180" s="121"/>
      <c r="V2180" s="121"/>
      <c r="X2180" s="121"/>
      <c r="Z2180" s="121"/>
    </row>
    <row r="2181" spans="16:26" x14ac:dyDescent="0.25">
      <c r="P2181" s="121"/>
      <c r="R2181" s="121"/>
      <c r="T2181" s="121"/>
      <c r="V2181" s="121"/>
      <c r="X2181" s="121"/>
      <c r="Z2181" s="121"/>
    </row>
    <row r="2182" spans="16:26" x14ac:dyDescent="0.25">
      <c r="P2182" s="121"/>
      <c r="R2182" s="121"/>
      <c r="T2182" s="121"/>
      <c r="V2182" s="121"/>
      <c r="X2182" s="121"/>
      <c r="Z2182" s="121"/>
    </row>
    <row r="2183" spans="16:26" x14ac:dyDescent="0.25">
      <c r="P2183" s="122"/>
      <c r="R2183" s="122"/>
      <c r="T2183" s="122"/>
      <c r="V2183" s="122"/>
      <c r="X2183" s="122"/>
      <c r="Z2183" s="122"/>
    </row>
    <row r="2184" spans="16:26" x14ac:dyDescent="0.25">
      <c r="P2184" s="118"/>
      <c r="R2184" s="118"/>
      <c r="T2184" s="118"/>
      <c r="V2184" s="118"/>
      <c r="X2184" s="118"/>
      <c r="Z2184" s="118"/>
    </row>
    <row r="2185" spans="16:26" x14ac:dyDescent="0.25">
      <c r="P2185" s="119"/>
      <c r="R2185" s="119"/>
      <c r="T2185" s="119"/>
      <c r="V2185" s="119"/>
      <c r="X2185" s="119"/>
      <c r="Z2185" s="119"/>
    </row>
    <row r="2186" spans="16:26" x14ac:dyDescent="0.25">
      <c r="P2186" s="119"/>
      <c r="R2186" s="119"/>
      <c r="T2186" s="119"/>
      <c r="V2186" s="119"/>
      <c r="X2186" s="119"/>
      <c r="Z2186" s="119"/>
    </row>
    <row r="2187" spans="16:26" x14ac:dyDescent="0.25">
      <c r="P2187" s="120"/>
      <c r="R2187" s="120"/>
      <c r="T2187" s="120"/>
      <c r="V2187" s="120"/>
      <c r="X2187" s="120"/>
      <c r="Z2187" s="120"/>
    </row>
    <row r="2188" spans="16:26" x14ac:dyDescent="0.25">
      <c r="P2188" s="119"/>
      <c r="R2188" s="119"/>
      <c r="T2188" s="119"/>
      <c r="V2188" s="119"/>
      <c r="X2188" s="119"/>
      <c r="Z2188" s="119"/>
    </row>
    <row r="2189" spans="16:26" x14ac:dyDescent="0.25">
      <c r="P2189" s="119"/>
      <c r="R2189" s="119"/>
      <c r="T2189" s="119"/>
      <c r="V2189" s="119"/>
      <c r="X2189" s="119"/>
      <c r="Z2189" s="119"/>
    </row>
    <row r="2190" spans="16:26" x14ac:dyDescent="0.25">
      <c r="P2190" s="120"/>
      <c r="R2190" s="120"/>
      <c r="T2190" s="120"/>
      <c r="V2190" s="120"/>
      <c r="X2190" s="120"/>
      <c r="Z2190" s="120"/>
    </row>
    <row r="2191" spans="16:26" x14ac:dyDescent="0.25">
      <c r="P2191" s="119"/>
      <c r="R2191" s="119"/>
      <c r="T2191" s="119"/>
      <c r="V2191" s="119"/>
      <c r="X2191" s="119"/>
      <c r="Z2191" s="119"/>
    </row>
    <row r="2192" spans="16:26" x14ac:dyDescent="0.25">
      <c r="P2192" s="120"/>
      <c r="R2192" s="120"/>
      <c r="T2192" s="120"/>
      <c r="V2192" s="120"/>
      <c r="X2192" s="120"/>
      <c r="Z2192" s="120"/>
    </row>
    <row r="2193" spans="16:26" x14ac:dyDescent="0.25">
      <c r="P2193" s="119"/>
      <c r="R2193" s="119"/>
      <c r="T2193" s="119"/>
      <c r="V2193" s="119"/>
      <c r="X2193" s="119"/>
      <c r="Z2193" s="119"/>
    </row>
    <row r="2194" spans="16:26" x14ac:dyDescent="0.25">
      <c r="P2194" s="119"/>
      <c r="R2194" s="119"/>
      <c r="T2194" s="119"/>
      <c r="V2194" s="119"/>
      <c r="X2194" s="119"/>
      <c r="Z2194" s="119"/>
    </row>
    <row r="2195" spans="16:26" x14ac:dyDescent="0.25">
      <c r="P2195" s="119"/>
      <c r="R2195" s="119"/>
      <c r="T2195" s="119"/>
      <c r="V2195" s="119"/>
      <c r="X2195" s="119"/>
      <c r="Z2195" s="119"/>
    </row>
    <row r="2196" spans="16:26" x14ac:dyDescent="0.25">
      <c r="P2196" s="121"/>
      <c r="R2196" s="121"/>
      <c r="T2196" s="121"/>
      <c r="V2196" s="121"/>
      <c r="X2196" s="121"/>
      <c r="Z2196" s="121"/>
    </row>
    <row r="2197" spans="16:26" x14ac:dyDescent="0.25">
      <c r="P2197" s="121"/>
      <c r="R2197" s="121"/>
      <c r="T2197" s="121"/>
      <c r="V2197" s="121"/>
      <c r="X2197" s="121"/>
      <c r="Z2197" s="121"/>
    </row>
    <row r="2198" spans="16:26" x14ac:dyDescent="0.25">
      <c r="P2198" s="121"/>
      <c r="R2198" s="121"/>
      <c r="T2198" s="121"/>
      <c r="V2198" s="121"/>
      <c r="X2198" s="121"/>
      <c r="Z2198" s="121"/>
    </row>
    <row r="2199" spans="16:26" x14ac:dyDescent="0.25">
      <c r="P2199" s="121"/>
      <c r="R2199" s="121"/>
      <c r="T2199" s="121"/>
      <c r="V2199" s="121"/>
      <c r="X2199" s="121"/>
      <c r="Z2199" s="121"/>
    </row>
    <row r="2200" spans="16:26" x14ac:dyDescent="0.25">
      <c r="P2200" s="122"/>
      <c r="R2200" s="122"/>
      <c r="T2200" s="122"/>
      <c r="V2200" s="122"/>
      <c r="X2200" s="122"/>
      <c r="Z2200" s="122"/>
    </row>
    <row r="2201" spans="16:26" x14ac:dyDescent="0.25">
      <c r="P2201" s="118"/>
      <c r="R2201" s="118"/>
      <c r="T2201" s="118"/>
      <c r="V2201" s="118"/>
      <c r="X2201" s="118"/>
      <c r="Z2201" s="118"/>
    </row>
    <row r="2202" spans="16:26" x14ac:dyDescent="0.25">
      <c r="P2202" s="119"/>
      <c r="R2202" s="119"/>
      <c r="T2202" s="119"/>
      <c r="V2202" s="119"/>
      <c r="X2202" s="119"/>
      <c r="Z2202" s="119"/>
    </row>
    <row r="2203" spans="16:26" x14ac:dyDescent="0.25">
      <c r="P2203" s="119"/>
      <c r="R2203" s="119"/>
      <c r="T2203" s="119"/>
      <c r="V2203" s="119"/>
      <c r="X2203" s="119"/>
      <c r="Z2203" s="119"/>
    </row>
    <row r="2204" spans="16:26" x14ac:dyDescent="0.25">
      <c r="P2204" s="120"/>
      <c r="R2204" s="120"/>
      <c r="T2204" s="120"/>
      <c r="V2204" s="120"/>
      <c r="X2204" s="120"/>
      <c r="Z2204" s="120"/>
    </row>
    <row r="2205" spans="16:26" x14ac:dyDescent="0.25">
      <c r="P2205" s="119"/>
      <c r="R2205" s="119"/>
      <c r="T2205" s="119"/>
      <c r="V2205" s="119"/>
      <c r="X2205" s="119"/>
      <c r="Z2205" s="119"/>
    </row>
    <row r="2206" spans="16:26" x14ac:dyDescent="0.25">
      <c r="P2206" s="119"/>
      <c r="R2206" s="119"/>
      <c r="T2206" s="119"/>
      <c r="V2206" s="119"/>
      <c r="X2206" s="119"/>
      <c r="Z2206" s="119"/>
    </row>
    <row r="2207" spans="16:26" x14ac:dyDescent="0.25">
      <c r="P2207" s="120"/>
      <c r="R2207" s="120"/>
      <c r="T2207" s="120"/>
      <c r="V2207" s="120"/>
      <c r="X2207" s="120"/>
      <c r="Z2207" s="120"/>
    </row>
    <row r="2208" spans="16:26" x14ac:dyDescent="0.25">
      <c r="P2208" s="119"/>
      <c r="R2208" s="119"/>
      <c r="T2208" s="119"/>
      <c r="V2208" s="119"/>
      <c r="X2208" s="119"/>
      <c r="Z2208" s="119"/>
    </row>
    <row r="2209" spans="16:26" x14ac:dyDescent="0.25">
      <c r="P2209" s="120"/>
      <c r="R2209" s="120"/>
      <c r="T2209" s="120"/>
      <c r="V2209" s="120"/>
      <c r="X2209" s="120"/>
      <c r="Z2209" s="120"/>
    </row>
    <row r="2210" spans="16:26" x14ac:dyDescent="0.25">
      <c r="P2210" s="119"/>
      <c r="R2210" s="119"/>
      <c r="T2210" s="119"/>
      <c r="V2210" s="119"/>
      <c r="X2210" s="119"/>
      <c r="Z2210" s="119"/>
    </row>
    <row r="2211" spans="16:26" x14ac:dyDescent="0.25">
      <c r="P2211" s="119"/>
      <c r="R2211" s="119"/>
      <c r="T2211" s="119"/>
      <c r="V2211" s="119"/>
      <c r="X2211" s="119"/>
      <c r="Z2211" s="119"/>
    </row>
    <row r="2212" spans="16:26" x14ac:dyDescent="0.25">
      <c r="P2212" s="119"/>
      <c r="R2212" s="119"/>
      <c r="T2212" s="119"/>
      <c r="V2212" s="119"/>
      <c r="X2212" s="119"/>
      <c r="Z2212" s="119"/>
    </row>
    <row r="2213" spans="16:26" x14ac:dyDescent="0.25">
      <c r="P2213" s="121"/>
      <c r="R2213" s="121"/>
      <c r="T2213" s="121"/>
      <c r="V2213" s="121"/>
      <c r="X2213" s="121"/>
      <c r="Z2213" s="121"/>
    </row>
    <row r="2214" spans="16:26" x14ac:dyDescent="0.25">
      <c r="P2214" s="121"/>
      <c r="R2214" s="121"/>
      <c r="T2214" s="121"/>
      <c r="V2214" s="121"/>
      <c r="X2214" s="121"/>
      <c r="Z2214" s="121"/>
    </row>
    <row r="2215" spans="16:26" x14ac:dyDescent="0.25">
      <c r="P2215" s="121"/>
      <c r="R2215" s="121"/>
      <c r="T2215" s="121"/>
      <c r="V2215" s="121"/>
      <c r="X2215" s="121"/>
      <c r="Z2215" s="121"/>
    </row>
    <row r="2216" spans="16:26" x14ac:dyDescent="0.25">
      <c r="P2216" s="121"/>
      <c r="R2216" s="121"/>
      <c r="T2216" s="121"/>
      <c r="V2216" s="121"/>
      <c r="X2216" s="121"/>
      <c r="Z2216" s="121"/>
    </row>
    <row r="2217" spans="16:26" x14ac:dyDescent="0.25">
      <c r="P2217" s="122"/>
      <c r="R2217" s="122"/>
      <c r="T2217" s="122"/>
      <c r="V2217" s="122"/>
      <c r="X2217" s="122"/>
      <c r="Z2217" s="122"/>
    </row>
    <row r="2218" spans="16:26" x14ac:dyDescent="0.25">
      <c r="P2218" s="118"/>
      <c r="R2218" s="118"/>
      <c r="T2218" s="118"/>
      <c r="V2218" s="118"/>
      <c r="X2218" s="118"/>
      <c r="Z2218" s="118"/>
    </row>
    <row r="2219" spans="16:26" x14ac:dyDescent="0.25">
      <c r="P2219" s="119"/>
      <c r="R2219" s="119"/>
      <c r="T2219" s="119"/>
      <c r="V2219" s="119"/>
      <c r="X2219" s="119"/>
      <c r="Z2219" s="119"/>
    </row>
    <row r="2220" spans="16:26" x14ac:dyDescent="0.25">
      <c r="P2220" s="119"/>
      <c r="R2220" s="119"/>
      <c r="T2220" s="119"/>
      <c r="V2220" s="119"/>
      <c r="X2220" s="119"/>
      <c r="Z2220" s="119"/>
    </row>
    <row r="2221" spans="16:26" x14ac:dyDescent="0.25">
      <c r="P2221" s="120"/>
      <c r="R2221" s="120"/>
      <c r="T2221" s="120"/>
      <c r="V2221" s="120"/>
      <c r="X2221" s="120"/>
      <c r="Z2221" s="120"/>
    </row>
    <row r="2222" spans="16:26" x14ac:dyDescent="0.25">
      <c r="P2222" s="119"/>
      <c r="R2222" s="119"/>
      <c r="T2222" s="119"/>
      <c r="V2222" s="119"/>
      <c r="X2222" s="119"/>
      <c r="Z2222" s="119"/>
    </row>
    <row r="2223" spans="16:26" x14ac:dyDescent="0.25">
      <c r="P2223" s="119"/>
      <c r="R2223" s="119"/>
      <c r="T2223" s="119"/>
      <c r="V2223" s="119"/>
      <c r="X2223" s="119"/>
      <c r="Z2223" s="119"/>
    </row>
    <row r="2224" spans="16:26" x14ac:dyDescent="0.25">
      <c r="P2224" s="120"/>
      <c r="R2224" s="120"/>
      <c r="T2224" s="120"/>
      <c r="V2224" s="120"/>
      <c r="X2224" s="120"/>
      <c r="Z2224" s="120"/>
    </row>
    <row r="2225" spans="16:26" x14ac:dyDescent="0.25">
      <c r="P2225" s="119"/>
      <c r="R2225" s="119"/>
      <c r="T2225" s="119"/>
      <c r="V2225" s="119"/>
      <c r="X2225" s="119"/>
      <c r="Z2225" s="119"/>
    </row>
    <row r="2226" spans="16:26" x14ac:dyDescent="0.25">
      <c r="P2226" s="120"/>
      <c r="R2226" s="120"/>
      <c r="T2226" s="120"/>
      <c r="V2226" s="120"/>
      <c r="X2226" s="120"/>
      <c r="Z2226" s="120"/>
    </row>
    <row r="2227" spans="16:26" x14ac:dyDescent="0.25">
      <c r="P2227" s="119"/>
      <c r="R2227" s="119"/>
      <c r="T2227" s="119"/>
      <c r="V2227" s="119"/>
      <c r="X2227" s="119"/>
      <c r="Z2227" s="119"/>
    </row>
    <row r="2228" spans="16:26" x14ac:dyDescent="0.25">
      <c r="P2228" s="119"/>
      <c r="R2228" s="119"/>
      <c r="T2228" s="119"/>
      <c r="V2228" s="119"/>
      <c r="X2228" s="119"/>
      <c r="Z2228" s="119"/>
    </row>
    <row r="2229" spans="16:26" x14ac:dyDescent="0.25">
      <c r="P2229" s="119"/>
      <c r="R2229" s="119"/>
      <c r="T2229" s="119"/>
      <c r="V2229" s="119"/>
      <c r="X2229" s="119"/>
      <c r="Z2229" s="119"/>
    </row>
    <row r="2230" spans="16:26" x14ac:dyDescent="0.25">
      <c r="P2230" s="121"/>
      <c r="R2230" s="121"/>
      <c r="T2230" s="121"/>
      <c r="V2230" s="121"/>
      <c r="X2230" s="121"/>
      <c r="Z2230" s="121"/>
    </row>
    <row r="2231" spans="16:26" x14ac:dyDescent="0.25">
      <c r="P2231" s="121"/>
      <c r="R2231" s="121"/>
      <c r="T2231" s="121"/>
      <c r="V2231" s="121"/>
      <c r="X2231" s="121"/>
      <c r="Z2231" s="121"/>
    </row>
    <row r="2232" spans="16:26" x14ac:dyDescent="0.25">
      <c r="P2232" s="121"/>
      <c r="R2232" s="121"/>
      <c r="T2232" s="121"/>
      <c r="V2232" s="121"/>
      <c r="X2232" s="121"/>
      <c r="Z2232" s="121"/>
    </row>
    <row r="2233" spans="16:26" x14ac:dyDescent="0.25">
      <c r="P2233" s="121"/>
      <c r="R2233" s="121"/>
      <c r="T2233" s="121"/>
      <c r="V2233" s="121"/>
      <c r="X2233" s="121"/>
      <c r="Z2233" s="121"/>
    </row>
    <row r="2234" spans="16:26" x14ac:dyDescent="0.25">
      <c r="P2234" s="122"/>
      <c r="R2234" s="122"/>
      <c r="T2234" s="122"/>
      <c r="V2234" s="122"/>
      <c r="X2234" s="122"/>
      <c r="Z2234" s="122"/>
    </row>
    <row r="2235" spans="16:26" x14ac:dyDescent="0.25">
      <c r="P2235" s="118"/>
      <c r="R2235" s="118"/>
      <c r="T2235" s="118"/>
      <c r="V2235" s="118"/>
      <c r="X2235" s="118"/>
      <c r="Z2235" s="118"/>
    </row>
    <row r="2236" spans="16:26" x14ac:dyDescent="0.25">
      <c r="P2236" s="119"/>
      <c r="R2236" s="119"/>
      <c r="T2236" s="119"/>
      <c r="V2236" s="119"/>
      <c r="X2236" s="119"/>
      <c r="Z2236" s="119"/>
    </row>
    <row r="2237" spans="16:26" x14ac:dyDescent="0.25">
      <c r="P2237" s="119"/>
      <c r="R2237" s="119"/>
      <c r="T2237" s="119"/>
      <c r="V2237" s="119"/>
      <c r="X2237" s="119"/>
      <c r="Z2237" s="119"/>
    </row>
    <row r="2238" spans="16:26" x14ac:dyDescent="0.25">
      <c r="P2238" s="120"/>
      <c r="R2238" s="120"/>
      <c r="T2238" s="120"/>
      <c r="V2238" s="120"/>
      <c r="X2238" s="120"/>
      <c r="Z2238" s="120"/>
    </row>
    <row r="2239" spans="16:26" x14ac:dyDescent="0.25">
      <c r="P2239" s="119"/>
      <c r="R2239" s="119"/>
      <c r="T2239" s="119"/>
      <c r="V2239" s="119"/>
      <c r="X2239" s="119"/>
      <c r="Z2239" s="119"/>
    </row>
    <row r="2240" spans="16:26" x14ac:dyDescent="0.25">
      <c r="P2240" s="119"/>
      <c r="R2240" s="119"/>
      <c r="T2240" s="119"/>
      <c r="V2240" s="119"/>
      <c r="X2240" s="119"/>
      <c r="Z2240" s="119"/>
    </row>
    <row r="2241" spans="16:26" x14ac:dyDescent="0.25">
      <c r="P2241" s="120"/>
      <c r="R2241" s="120"/>
      <c r="T2241" s="120"/>
      <c r="V2241" s="120"/>
      <c r="X2241" s="120"/>
      <c r="Z2241" s="120"/>
    </row>
    <row r="2242" spans="16:26" x14ac:dyDescent="0.25">
      <c r="P2242" s="119"/>
      <c r="R2242" s="119"/>
      <c r="T2242" s="119"/>
      <c r="V2242" s="119"/>
      <c r="X2242" s="119"/>
      <c r="Z2242" s="119"/>
    </row>
    <row r="2243" spans="16:26" x14ac:dyDescent="0.25">
      <c r="P2243" s="120"/>
      <c r="R2243" s="120"/>
      <c r="T2243" s="120"/>
      <c r="V2243" s="120"/>
      <c r="X2243" s="120"/>
      <c r="Z2243" s="120"/>
    </row>
    <row r="2244" spans="16:26" x14ac:dyDescent="0.25">
      <c r="P2244" s="119"/>
      <c r="R2244" s="119"/>
      <c r="T2244" s="119"/>
      <c r="V2244" s="119"/>
      <c r="X2244" s="119"/>
      <c r="Z2244" s="119"/>
    </row>
    <row r="2245" spans="16:26" x14ac:dyDescent="0.25">
      <c r="P2245" s="119"/>
      <c r="R2245" s="119"/>
      <c r="T2245" s="119"/>
      <c r="V2245" s="119"/>
      <c r="X2245" s="119"/>
      <c r="Z2245" s="119"/>
    </row>
    <row r="2246" spans="16:26" x14ac:dyDescent="0.25">
      <c r="P2246" s="119"/>
      <c r="R2246" s="119"/>
      <c r="T2246" s="119"/>
      <c r="V2246" s="119"/>
      <c r="X2246" s="119"/>
      <c r="Z2246" s="119"/>
    </row>
    <row r="2247" spans="16:26" x14ac:dyDescent="0.25">
      <c r="P2247" s="121"/>
      <c r="R2247" s="121"/>
      <c r="T2247" s="121"/>
      <c r="V2247" s="121"/>
      <c r="X2247" s="121"/>
      <c r="Z2247" s="121"/>
    </row>
    <row r="2248" spans="16:26" x14ac:dyDescent="0.25">
      <c r="P2248" s="121"/>
      <c r="R2248" s="121"/>
      <c r="T2248" s="121"/>
      <c r="V2248" s="121"/>
      <c r="X2248" s="121"/>
      <c r="Z2248" s="121"/>
    </row>
    <row r="2249" spans="16:26" x14ac:dyDescent="0.25">
      <c r="P2249" s="121"/>
      <c r="R2249" s="121"/>
      <c r="T2249" s="121"/>
      <c r="V2249" s="121"/>
      <c r="X2249" s="121"/>
      <c r="Z2249" s="121"/>
    </row>
    <row r="2250" spans="16:26" x14ac:dyDescent="0.25">
      <c r="P2250" s="121"/>
      <c r="R2250" s="121"/>
      <c r="T2250" s="121"/>
      <c r="V2250" s="121"/>
      <c r="X2250" s="121"/>
      <c r="Z2250" s="121"/>
    </row>
    <row r="2251" spans="16:26" x14ac:dyDescent="0.25">
      <c r="P2251" s="122"/>
      <c r="R2251" s="122"/>
      <c r="T2251" s="122"/>
      <c r="V2251" s="122"/>
      <c r="X2251" s="122"/>
      <c r="Z2251" s="122"/>
    </row>
    <row r="2252" spans="16:26" x14ac:dyDescent="0.25">
      <c r="P2252" s="118"/>
      <c r="R2252" s="118"/>
      <c r="T2252" s="118"/>
      <c r="V2252" s="118"/>
      <c r="X2252" s="118"/>
      <c r="Z2252" s="118"/>
    </row>
    <row r="2253" spans="16:26" x14ac:dyDescent="0.25">
      <c r="P2253" s="119"/>
      <c r="R2253" s="119"/>
      <c r="T2253" s="119"/>
      <c r="V2253" s="119"/>
      <c r="X2253" s="119"/>
      <c r="Z2253" s="119"/>
    </row>
    <row r="2254" spans="16:26" x14ac:dyDescent="0.25">
      <c r="P2254" s="119"/>
      <c r="R2254" s="119"/>
      <c r="T2254" s="119"/>
      <c r="V2254" s="119"/>
      <c r="X2254" s="119"/>
      <c r="Z2254" s="119"/>
    </row>
    <row r="2255" spans="16:26" x14ac:dyDescent="0.25">
      <c r="P2255" s="120"/>
      <c r="R2255" s="120"/>
      <c r="T2255" s="120"/>
      <c r="V2255" s="120"/>
      <c r="X2255" s="120"/>
      <c r="Z2255" s="120"/>
    </row>
    <row r="2256" spans="16:26" x14ac:dyDescent="0.25">
      <c r="P2256" s="119"/>
      <c r="R2256" s="119"/>
      <c r="T2256" s="119"/>
      <c r="V2256" s="119"/>
      <c r="X2256" s="119"/>
      <c r="Z2256" s="119"/>
    </row>
    <row r="2257" spans="16:26" x14ac:dyDescent="0.25">
      <c r="P2257" s="119"/>
      <c r="R2257" s="119"/>
      <c r="T2257" s="119"/>
      <c r="V2257" s="119"/>
      <c r="X2257" s="119"/>
      <c r="Z2257" s="119"/>
    </row>
    <row r="2258" spans="16:26" x14ac:dyDescent="0.25">
      <c r="P2258" s="120"/>
      <c r="R2258" s="120"/>
      <c r="T2258" s="120"/>
      <c r="V2258" s="120"/>
      <c r="X2258" s="120"/>
      <c r="Z2258" s="120"/>
    </row>
    <row r="2259" spans="16:26" x14ac:dyDescent="0.25">
      <c r="P2259" s="119"/>
      <c r="R2259" s="119"/>
      <c r="T2259" s="119"/>
      <c r="V2259" s="119"/>
      <c r="X2259" s="119"/>
      <c r="Z2259" s="119"/>
    </row>
    <row r="2260" spans="16:26" x14ac:dyDescent="0.25">
      <c r="P2260" s="120"/>
      <c r="R2260" s="120"/>
      <c r="T2260" s="120"/>
      <c r="V2260" s="120"/>
      <c r="X2260" s="120"/>
      <c r="Z2260" s="120"/>
    </row>
    <row r="2261" spans="16:26" x14ac:dyDescent="0.25">
      <c r="P2261" s="119"/>
      <c r="R2261" s="119"/>
      <c r="T2261" s="119"/>
      <c r="V2261" s="119"/>
      <c r="X2261" s="119"/>
      <c r="Z2261" s="119"/>
    </row>
    <row r="2262" spans="16:26" x14ac:dyDescent="0.25">
      <c r="P2262" s="119"/>
      <c r="R2262" s="119"/>
      <c r="T2262" s="119"/>
      <c r="V2262" s="119"/>
      <c r="X2262" s="119"/>
      <c r="Z2262" s="119"/>
    </row>
    <row r="2263" spans="16:26" x14ac:dyDescent="0.25">
      <c r="P2263" s="119"/>
      <c r="R2263" s="119"/>
      <c r="T2263" s="119"/>
      <c r="V2263" s="119"/>
      <c r="X2263" s="119"/>
      <c r="Z2263" s="119"/>
    </row>
    <row r="2264" spans="16:26" x14ac:dyDescent="0.25">
      <c r="P2264" s="121"/>
      <c r="R2264" s="121"/>
      <c r="T2264" s="121"/>
      <c r="V2264" s="121"/>
      <c r="X2264" s="121"/>
      <c r="Z2264" s="121"/>
    </row>
    <row r="2265" spans="16:26" x14ac:dyDescent="0.25">
      <c r="P2265" s="121"/>
      <c r="R2265" s="121"/>
      <c r="T2265" s="121"/>
      <c r="V2265" s="121"/>
      <c r="X2265" s="121"/>
      <c r="Z2265" s="121"/>
    </row>
    <row r="2266" spans="16:26" x14ac:dyDescent="0.25">
      <c r="P2266" s="121"/>
      <c r="R2266" s="121"/>
      <c r="T2266" s="121"/>
      <c r="V2266" s="121"/>
      <c r="X2266" s="121"/>
      <c r="Z2266" s="121"/>
    </row>
    <row r="2267" spans="16:26" x14ac:dyDescent="0.25">
      <c r="P2267" s="121"/>
      <c r="R2267" s="121"/>
      <c r="T2267" s="121"/>
      <c r="V2267" s="121"/>
      <c r="X2267" s="121"/>
      <c r="Z2267" s="121"/>
    </row>
    <row r="2268" spans="16:26" x14ac:dyDescent="0.25">
      <c r="P2268" s="122"/>
      <c r="R2268" s="122"/>
      <c r="T2268" s="122"/>
      <c r="V2268" s="122"/>
      <c r="X2268" s="122"/>
      <c r="Z2268" s="122"/>
    </row>
    <row r="2269" spans="16:26" x14ac:dyDescent="0.25">
      <c r="P2269" s="118"/>
      <c r="R2269" s="118"/>
      <c r="T2269" s="118"/>
      <c r="V2269" s="118"/>
      <c r="X2269" s="118"/>
      <c r="Z2269" s="118"/>
    </row>
    <row r="2270" spans="16:26" x14ac:dyDescent="0.25">
      <c r="P2270" s="119"/>
      <c r="R2270" s="119"/>
      <c r="T2270" s="119"/>
      <c r="V2270" s="119"/>
      <c r="X2270" s="119"/>
      <c r="Z2270" s="119"/>
    </row>
    <row r="2271" spans="16:26" x14ac:dyDescent="0.25">
      <c r="P2271" s="119"/>
      <c r="R2271" s="119"/>
      <c r="T2271" s="119"/>
      <c r="V2271" s="119"/>
      <c r="X2271" s="119"/>
      <c r="Z2271" s="119"/>
    </row>
    <row r="2272" spans="16:26" x14ac:dyDescent="0.25">
      <c r="P2272" s="120"/>
      <c r="R2272" s="120"/>
      <c r="T2272" s="120"/>
      <c r="V2272" s="120"/>
      <c r="X2272" s="120"/>
      <c r="Z2272" s="120"/>
    </row>
    <row r="2273" spans="16:26" x14ac:dyDescent="0.25">
      <c r="P2273" s="119"/>
      <c r="R2273" s="119"/>
      <c r="T2273" s="119"/>
      <c r="V2273" s="119"/>
      <c r="X2273" s="119"/>
      <c r="Z2273" s="119"/>
    </row>
    <row r="2274" spans="16:26" x14ac:dyDescent="0.25">
      <c r="P2274" s="119"/>
      <c r="R2274" s="119"/>
      <c r="T2274" s="119"/>
      <c r="V2274" s="119"/>
      <c r="X2274" s="119"/>
      <c r="Z2274" s="119"/>
    </row>
    <row r="2275" spans="16:26" x14ac:dyDescent="0.25">
      <c r="P2275" s="120"/>
      <c r="R2275" s="120"/>
      <c r="T2275" s="120"/>
      <c r="V2275" s="120"/>
      <c r="X2275" s="120"/>
      <c r="Z2275" s="120"/>
    </row>
    <row r="2276" spans="16:26" x14ac:dyDescent="0.25">
      <c r="P2276" s="119"/>
      <c r="R2276" s="119"/>
      <c r="T2276" s="119"/>
      <c r="V2276" s="119"/>
      <c r="X2276" s="119"/>
      <c r="Z2276" s="119"/>
    </row>
    <row r="2277" spans="16:26" x14ac:dyDescent="0.25">
      <c r="P2277" s="120"/>
      <c r="R2277" s="120"/>
      <c r="T2277" s="120"/>
      <c r="V2277" s="120"/>
      <c r="X2277" s="120"/>
      <c r="Z2277" s="120"/>
    </row>
    <row r="2278" spans="16:26" x14ac:dyDescent="0.25">
      <c r="P2278" s="119"/>
      <c r="R2278" s="119"/>
      <c r="T2278" s="119"/>
      <c r="V2278" s="119"/>
      <c r="X2278" s="119"/>
      <c r="Z2278" s="119"/>
    </row>
    <row r="2279" spans="16:26" x14ac:dyDescent="0.25">
      <c r="P2279" s="119"/>
      <c r="R2279" s="119"/>
      <c r="T2279" s="119"/>
      <c r="V2279" s="119"/>
      <c r="X2279" s="119"/>
      <c r="Z2279" s="119"/>
    </row>
    <row r="2280" spans="16:26" x14ac:dyDescent="0.25">
      <c r="P2280" s="119"/>
      <c r="R2280" s="119"/>
      <c r="T2280" s="119"/>
      <c r="V2280" s="119"/>
      <c r="X2280" s="119"/>
      <c r="Z2280" s="119"/>
    </row>
    <row r="2281" spans="16:26" x14ac:dyDescent="0.25">
      <c r="P2281" s="121"/>
      <c r="R2281" s="121"/>
      <c r="T2281" s="121"/>
      <c r="V2281" s="121"/>
      <c r="X2281" s="121"/>
      <c r="Z2281" s="121"/>
    </row>
    <row r="2282" spans="16:26" x14ac:dyDescent="0.25">
      <c r="P2282" s="121"/>
      <c r="R2282" s="121"/>
      <c r="T2282" s="121"/>
      <c r="V2282" s="121"/>
      <c r="X2282" s="121"/>
      <c r="Z2282" s="121"/>
    </row>
    <row r="2283" spans="16:26" x14ac:dyDescent="0.25">
      <c r="P2283" s="121"/>
      <c r="R2283" s="121"/>
      <c r="T2283" s="121"/>
      <c r="V2283" s="121"/>
      <c r="X2283" s="121"/>
      <c r="Z2283" s="121"/>
    </row>
    <row r="2284" spans="16:26" x14ac:dyDescent="0.25">
      <c r="P2284" s="121"/>
      <c r="R2284" s="121"/>
      <c r="T2284" s="121"/>
      <c r="V2284" s="121"/>
      <c r="X2284" s="121"/>
      <c r="Z2284" s="121"/>
    </row>
    <row r="2285" spans="16:26" x14ac:dyDescent="0.25">
      <c r="P2285" s="122"/>
      <c r="R2285" s="122"/>
      <c r="T2285" s="122"/>
      <c r="V2285" s="122"/>
      <c r="X2285" s="122"/>
      <c r="Z2285" s="122"/>
    </row>
    <row r="2286" spans="16:26" x14ac:dyDescent="0.25">
      <c r="P2286" s="118"/>
      <c r="R2286" s="118"/>
      <c r="T2286" s="118"/>
      <c r="V2286" s="118"/>
      <c r="X2286" s="118"/>
      <c r="Z2286" s="118"/>
    </row>
    <row r="2287" spans="16:26" x14ac:dyDescent="0.25">
      <c r="P2287" s="119"/>
      <c r="R2287" s="119"/>
      <c r="T2287" s="119"/>
      <c r="V2287" s="119"/>
      <c r="X2287" s="119"/>
      <c r="Z2287" s="119"/>
    </row>
    <row r="2288" spans="16:26" x14ac:dyDescent="0.25">
      <c r="P2288" s="119"/>
      <c r="R2288" s="119"/>
      <c r="T2288" s="119"/>
      <c r="V2288" s="119"/>
      <c r="X2288" s="119"/>
      <c r="Z2288" s="119"/>
    </row>
    <row r="2289" spans="16:26" x14ac:dyDescent="0.25">
      <c r="P2289" s="120"/>
      <c r="R2289" s="120"/>
      <c r="T2289" s="120"/>
      <c r="V2289" s="120"/>
      <c r="X2289" s="120"/>
      <c r="Z2289" s="120"/>
    </row>
    <row r="2290" spans="16:26" x14ac:dyDescent="0.25">
      <c r="P2290" s="119"/>
      <c r="R2290" s="119"/>
      <c r="T2290" s="119"/>
      <c r="V2290" s="119"/>
      <c r="X2290" s="119"/>
      <c r="Z2290" s="119"/>
    </row>
    <row r="2291" spans="16:26" x14ac:dyDescent="0.25">
      <c r="P2291" s="119"/>
      <c r="R2291" s="119"/>
      <c r="T2291" s="119"/>
      <c r="V2291" s="119"/>
      <c r="X2291" s="119"/>
      <c r="Z2291" s="119"/>
    </row>
    <row r="2292" spans="16:26" x14ac:dyDescent="0.25">
      <c r="P2292" s="120"/>
      <c r="R2292" s="120"/>
      <c r="T2292" s="120"/>
      <c r="V2292" s="120"/>
      <c r="X2292" s="120"/>
      <c r="Z2292" s="120"/>
    </row>
    <row r="2293" spans="16:26" x14ac:dyDescent="0.25">
      <c r="P2293" s="119"/>
      <c r="R2293" s="119"/>
      <c r="T2293" s="119"/>
      <c r="V2293" s="119"/>
      <c r="X2293" s="119"/>
      <c r="Z2293" s="119"/>
    </row>
    <row r="2294" spans="16:26" x14ac:dyDescent="0.25">
      <c r="P2294" s="120"/>
      <c r="R2294" s="120"/>
      <c r="T2294" s="120"/>
      <c r="V2294" s="120"/>
      <c r="X2294" s="120"/>
      <c r="Z2294" s="120"/>
    </row>
    <row r="2295" spans="16:26" x14ac:dyDescent="0.25">
      <c r="P2295" s="119"/>
      <c r="R2295" s="119"/>
      <c r="T2295" s="119"/>
      <c r="V2295" s="119"/>
      <c r="X2295" s="119"/>
      <c r="Z2295" s="119"/>
    </row>
    <row r="2296" spans="16:26" x14ac:dyDescent="0.25">
      <c r="P2296" s="119"/>
      <c r="R2296" s="119"/>
      <c r="T2296" s="119"/>
      <c r="V2296" s="119"/>
      <c r="X2296" s="119"/>
      <c r="Z2296" s="119"/>
    </row>
    <row r="2297" spans="16:26" x14ac:dyDescent="0.25">
      <c r="P2297" s="119"/>
      <c r="R2297" s="119"/>
      <c r="T2297" s="119"/>
      <c r="V2297" s="119"/>
      <c r="X2297" s="119"/>
      <c r="Z2297" s="119"/>
    </row>
    <row r="2298" spans="16:26" x14ac:dyDescent="0.25">
      <c r="P2298" s="121"/>
      <c r="R2298" s="121"/>
      <c r="T2298" s="121"/>
      <c r="V2298" s="121"/>
      <c r="X2298" s="121"/>
      <c r="Z2298" s="121"/>
    </row>
    <row r="2299" spans="16:26" x14ac:dyDescent="0.25">
      <c r="P2299" s="121"/>
      <c r="R2299" s="121"/>
      <c r="T2299" s="121"/>
      <c r="V2299" s="121"/>
      <c r="X2299" s="121"/>
      <c r="Z2299" s="121"/>
    </row>
    <row r="2300" spans="16:26" x14ac:dyDescent="0.25">
      <c r="P2300" s="121"/>
      <c r="R2300" s="121"/>
      <c r="T2300" s="121"/>
      <c r="V2300" s="121"/>
      <c r="X2300" s="121"/>
      <c r="Z2300" s="121"/>
    </row>
    <row r="2301" spans="16:26" x14ac:dyDescent="0.25">
      <c r="P2301" s="121"/>
      <c r="R2301" s="121"/>
      <c r="T2301" s="121"/>
      <c r="V2301" s="121"/>
      <c r="X2301" s="121"/>
      <c r="Z2301" s="121"/>
    </row>
    <row r="2302" spans="16:26" x14ac:dyDescent="0.25">
      <c r="P2302" s="122"/>
      <c r="R2302" s="122"/>
      <c r="T2302" s="122"/>
      <c r="V2302" s="122"/>
      <c r="X2302" s="122"/>
      <c r="Z2302" s="122"/>
    </row>
    <row r="2303" spans="16:26" x14ac:dyDescent="0.25">
      <c r="P2303" s="118"/>
      <c r="R2303" s="118"/>
      <c r="T2303" s="118"/>
      <c r="V2303" s="118"/>
      <c r="X2303" s="118"/>
      <c r="Z2303" s="118"/>
    </row>
    <row r="2304" spans="16:26" x14ac:dyDescent="0.25">
      <c r="P2304" s="119"/>
      <c r="R2304" s="119"/>
      <c r="T2304" s="119"/>
      <c r="V2304" s="119"/>
      <c r="X2304" s="119"/>
      <c r="Z2304" s="119"/>
    </row>
    <row r="2305" spans="16:26" x14ac:dyDescent="0.25">
      <c r="P2305" s="119"/>
      <c r="R2305" s="119"/>
      <c r="T2305" s="119"/>
      <c r="V2305" s="119"/>
      <c r="X2305" s="119"/>
      <c r="Z2305" s="119"/>
    </row>
    <row r="2306" spans="16:26" x14ac:dyDescent="0.25">
      <c r="P2306" s="120"/>
      <c r="R2306" s="120"/>
      <c r="T2306" s="120"/>
      <c r="V2306" s="120"/>
      <c r="X2306" s="120"/>
      <c r="Z2306" s="120"/>
    </row>
    <row r="2307" spans="16:26" x14ac:dyDescent="0.25">
      <c r="P2307" s="119"/>
      <c r="R2307" s="119"/>
      <c r="T2307" s="119"/>
      <c r="V2307" s="119"/>
      <c r="X2307" s="119"/>
      <c r="Z2307" s="119"/>
    </row>
    <row r="2308" spans="16:26" x14ac:dyDescent="0.25">
      <c r="P2308" s="119"/>
      <c r="R2308" s="119"/>
      <c r="T2308" s="119"/>
      <c r="V2308" s="119"/>
      <c r="X2308" s="119"/>
      <c r="Z2308" s="119"/>
    </row>
    <row r="2309" spans="16:26" x14ac:dyDescent="0.25">
      <c r="P2309" s="120"/>
      <c r="R2309" s="120"/>
      <c r="T2309" s="120"/>
      <c r="V2309" s="120"/>
      <c r="X2309" s="120"/>
      <c r="Z2309" s="120"/>
    </row>
    <row r="2310" spans="16:26" x14ac:dyDescent="0.25">
      <c r="P2310" s="119"/>
      <c r="R2310" s="119"/>
      <c r="T2310" s="119"/>
      <c r="V2310" s="119"/>
      <c r="X2310" s="119"/>
      <c r="Z2310" s="119"/>
    </row>
    <row r="2311" spans="16:26" x14ac:dyDescent="0.25">
      <c r="P2311" s="120"/>
      <c r="R2311" s="120"/>
      <c r="T2311" s="120"/>
      <c r="V2311" s="120"/>
      <c r="X2311" s="120"/>
      <c r="Z2311" s="120"/>
    </row>
    <row r="2312" spans="16:26" x14ac:dyDescent="0.25">
      <c r="P2312" s="119"/>
      <c r="R2312" s="119"/>
      <c r="T2312" s="119"/>
      <c r="V2312" s="119"/>
      <c r="X2312" s="119"/>
      <c r="Z2312" s="119"/>
    </row>
    <row r="2313" spans="16:26" x14ac:dyDescent="0.25">
      <c r="P2313" s="119"/>
      <c r="R2313" s="119"/>
      <c r="T2313" s="119"/>
      <c r="V2313" s="119"/>
      <c r="X2313" s="119"/>
      <c r="Z2313" s="119"/>
    </row>
    <row r="2314" spans="16:26" x14ac:dyDescent="0.25">
      <c r="P2314" s="119"/>
      <c r="R2314" s="119"/>
      <c r="T2314" s="119"/>
      <c r="V2314" s="119"/>
      <c r="X2314" s="119"/>
      <c r="Z2314" s="119"/>
    </row>
    <row r="2315" spans="16:26" x14ac:dyDescent="0.25">
      <c r="P2315" s="121"/>
      <c r="R2315" s="121"/>
      <c r="T2315" s="121"/>
      <c r="V2315" s="121"/>
      <c r="X2315" s="121"/>
      <c r="Z2315" s="121"/>
    </row>
    <row r="2316" spans="16:26" x14ac:dyDescent="0.25">
      <c r="P2316" s="121"/>
      <c r="R2316" s="121"/>
      <c r="T2316" s="121"/>
      <c r="V2316" s="121"/>
      <c r="X2316" s="121"/>
      <c r="Z2316" s="121"/>
    </row>
    <row r="2317" spans="16:26" x14ac:dyDescent="0.25">
      <c r="P2317" s="121"/>
      <c r="R2317" s="121"/>
      <c r="T2317" s="121"/>
      <c r="V2317" s="121"/>
      <c r="X2317" s="121"/>
      <c r="Z2317" s="121"/>
    </row>
    <row r="2318" spans="16:26" x14ac:dyDescent="0.25">
      <c r="P2318" s="121"/>
      <c r="R2318" s="121"/>
      <c r="T2318" s="121"/>
      <c r="V2318" s="121"/>
      <c r="X2318" s="121"/>
      <c r="Z2318" s="121"/>
    </row>
    <row r="2319" spans="16:26" x14ac:dyDescent="0.25">
      <c r="P2319" s="122"/>
      <c r="R2319" s="122"/>
      <c r="T2319" s="122"/>
      <c r="V2319" s="122"/>
      <c r="X2319" s="122"/>
      <c r="Z2319" s="122"/>
    </row>
    <row r="2320" spans="16:26" x14ac:dyDescent="0.25">
      <c r="P2320" s="118"/>
      <c r="R2320" s="118"/>
      <c r="T2320" s="118"/>
      <c r="V2320" s="118"/>
      <c r="X2320" s="118"/>
      <c r="Z2320" s="118"/>
    </row>
    <row r="2321" spans="16:26" x14ac:dyDescent="0.25">
      <c r="P2321" s="119"/>
      <c r="R2321" s="119"/>
      <c r="T2321" s="119"/>
      <c r="V2321" s="119"/>
      <c r="X2321" s="119"/>
      <c r="Z2321" s="119"/>
    </row>
    <row r="2322" spans="16:26" x14ac:dyDescent="0.25">
      <c r="P2322" s="119"/>
      <c r="R2322" s="119"/>
      <c r="T2322" s="119"/>
      <c r="V2322" s="119"/>
      <c r="X2322" s="119"/>
      <c r="Z2322" s="119"/>
    </row>
    <row r="2323" spans="16:26" x14ac:dyDescent="0.25">
      <c r="P2323" s="120"/>
      <c r="R2323" s="120"/>
      <c r="T2323" s="120"/>
      <c r="V2323" s="120"/>
      <c r="X2323" s="120"/>
      <c r="Z2323" s="120"/>
    </row>
    <row r="2324" spans="16:26" x14ac:dyDescent="0.25">
      <c r="P2324" s="119"/>
      <c r="R2324" s="119"/>
      <c r="T2324" s="119"/>
      <c r="V2324" s="119"/>
      <c r="X2324" s="119"/>
      <c r="Z2324" s="119"/>
    </row>
    <row r="2325" spans="16:26" x14ac:dyDescent="0.25">
      <c r="P2325" s="119"/>
      <c r="R2325" s="119"/>
      <c r="T2325" s="119"/>
      <c r="V2325" s="119"/>
      <c r="X2325" s="119"/>
      <c r="Z2325" s="119"/>
    </row>
    <row r="2326" spans="16:26" x14ac:dyDescent="0.25">
      <c r="P2326" s="120"/>
      <c r="R2326" s="120"/>
      <c r="T2326" s="120"/>
      <c r="V2326" s="120"/>
      <c r="X2326" s="120"/>
      <c r="Z2326" s="120"/>
    </row>
    <row r="2327" spans="16:26" x14ac:dyDescent="0.25">
      <c r="P2327" s="119"/>
      <c r="R2327" s="119"/>
      <c r="T2327" s="119"/>
      <c r="V2327" s="119"/>
      <c r="X2327" s="119"/>
      <c r="Z2327" s="119"/>
    </row>
    <row r="2328" spans="16:26" x14ac:dyDescent="0.25">
      <c r="P2328" s="120"/>
      <c r="R2328" s="120"/>
      <c r="T2328" s="120"/>
      <c r="V2328" s="120"/>
      <c r="X2328" s="120"/>
      <c r="Z2328" s="120"/>
    </row>
    <row r="2329" spans="16:26" x14ac:dyDescent="0.25">
      <c r="P2329" s="119"/>
      <c r="R2329" s="119"/>
      <c r="T2329" s="119"/>
      <c r="V2329" s="119"/>
      <c r="X2329" s="119"/>
      <c r="Z2329" s="119"/>
    </row>
    <row r="2330" spans="16:26" x14ac:dyDescent="0.25">
      <c r="P2330" s="119"/>
      <c r="R2330" s="119"/>
      <c r="T2330" s="119"/>
      <c r="V2330" s="119"/>
      <c r="X2330" s="119"/>
      <c r="Z2330" s="119"/>
    </row>
    <row r="2331" spans="16:26" x14ac:dyDescent="0.25">
      <c r="P2331" s="119"/>
      <c r="R2331" s="119"/>
      <c r="T2331" s="119"/>
      <c r="V2331" s="119"/>
      <c r="X2331" s="119"/>
      <c r="Z2331" s="119"/>
    </row>
    <row r="2332" spans="16:26" x14ac:dyDescent="0.25">
      <c r="P2332" s="121"/>
      <c r="R2332" s="121"/>
      <c r="T2332" s="121"/>
      <c r="V2332" s="121"/>
      <c r="X2332" s="121"/>
      <c r="Z2332" s="121"/>
    </row>
    <row r="2333" spans="16:26" x14ac:dyDescent="0.25">
      <c r="P2333" s="121"/>
      <c r="R2333" s="121"/>
      <c r="T2333" s="121"/>
      <c r="V2333" s="121"/>
      <c r="X2333" s="121"/>
      <c r="Z2333" s="121"/>
    </row>
    <row r="2334" spans="16:26" x14ac:dyDescent="0.25">
      <c r="P2334" s="121"/>
      <c r="R2334" s="121"/>
      <c r="T2334" s="121"/>
      <c r="V2334" s="121"/>
      <c r="X2334" s="121"/>
      <c r="Z2334" s="121"/>
    </row>
    <row r="2335" spans="16:26" x14ac:dyDescent="0.25">
      <c r="P2335" s="121"/>
      <c r="R2335" s="121"/>
      <c r="T2335" s="121"/>
      <c r="V2335" s="121"/>
      <c r="X2335" s="121"/>
      <c r="Z2335" s="121"/>
    </row>
    <row r="2336" spans="16:26" x14ac:dyDescent="0.25">
      <c r="P2336" s="122"/>
      <c r="R2336" s="122"/>
      <c r="T2336" s="122"/>
      <c r="V2336" s="122"/>
      <c r="X2336" s="122"/>
      <c r="Z2336" s="122"/>
    </row>
    <row r="2337" spans="16:26" x14ac:dyDescent="0.25">
      <c r="P2337" s="118"/>
      <c r="R2337" s="118"/>
      <c r="T2337" s="118"/>
      <c r="V2337" s="118"/>
      <c r="X2337" s="118"/>
      <c r="Z2337" s="118"/>
    </row>
    <row r="2338" spans="16:26" x14ac:dyDescent="0.25">
      <c r="P2338" s="119"/>
      <c r="R2338" s="119"/>
      <c r="T2338" s="119"/>
      <c r="V2338" s="119"/>
      <c r="X2338" s="119"/>
      <c r="Z2338" s="119"/>
    </row>
    <row r="2339" spans="16:26" x14ac:dyDescent="0.25">
      <c r="P2339" s="119"/>
      <c r="R2339" s="119"/>
      <c r="T2339" s="119"/>
      <c r="V2339" s="119"/>
      <c r="X2339" s="119"/>
      <c r="Z2339" s="119"/>
    </row>
    <row r="2340" spans="16:26" x14ac:dyDescent="0.25">
      <c r="P2340" s="120"/>
      <c r="R2340" s="120"/>
      <c r="T2340" s="120"/>
      <c r="V2340" s="120"/>
      <c r="X2340" s="120"/>
      <c r="Z2340" s="120"/>
    </row>
    <row r="2341" spans="16:26" x14ac:dyDescent="0.25">
      <c r="P2341" s="119"/>
      <c r="R2341" s="119"/>
      <c r="T2341" s="119"/>
      <c r="V2341" s="119"/>
      <c r="X2341" s="119"/>
      <c r="Z2341" s="119"/>
    </row>
    <row r="2342" spans="16:26" x14ac:dyDescent="0.25">
      <c r="P2342" s="119"/>
      <c r="R2342" s="119"/>
      <c r="T2342" s="119"/>
      <c r="V2342" s="119"/>
      <c r="X2342" s="119"/>
      <c r="Z2342" s="119"/>
    </row>
    <row r="2343" spans="16:26" x14ac:dyDescent="0.25">
      <c r="P2343" s="120"/>
      <c r="R2343" s="120"/>
      <c r="T2343" s="120"/>
      <c r="V2343" s="120"/>
      <c r="X2343" s="120"/>
      <c r="Z2343" s="120"/>
    </row>
    <row r="2344" spans="16:26" x14ac:dyDescent="0.25">
      <c r="P2344" s="119"/>
      <c r="R2344" s="119"/>
      <c r="T2344" s="119"/>
      <c r="V2344" s="119"/>
      <c r="X2344" s="119"/>
      <c r="Z2344" s="119"/>
    </row>
    <row r="2345" spans="16:26" x14ac:dyDescent="0.25">
      <c r="P2345" s="120"/>
      <c r="R2345" s="120"/>
      <c r="T2345" s="120"/>
      <c r="V2345" s="120"/>
      <c r="X2345" s="120"/>
      <c r="Z2345" s="120"/>
    </row>
    <row r="2346" spans="16:26" x14ac:dyDescent="0.25">
      <c r="P2346" s="119"/>
      <c r="R2346" s="119"/>
      <c r="T2346" s="119"/>
      <c r="V2346" s="119"/>
      <c r="X2346" s="119"/>
      <c r="Z2346" s="119"/>
    </row>
    <row r="2347" spans="16:26" x14ac:dyDescent="0.25">
      <c r="P2347" s="119"/>
      <c r="R2347" s="119"/>
      <c r="T2347" s="119"/>
      <c r="V2347" s="119"/>
      <c r="X2347" s="119"/>
      <c r="Z2347" s="119"/>
    </row>
    <row r="2348" spans="16:26" x14ac:dyDescent="0.25">
      <c r="P2348" s="119"/>
      <c r="R2348" s="119"/>
      <c r="T2348" s="119"/>
      <c r="V2348" s="119"/>
      <c r="X2348" s="119"/>
      <c r="Z2348" s="119"/>
    </row>
    <row r="2349" spans="16:26" x14ac:dyDescent="0.25">
      <c r="P2349" s="121"/>
      <c r="R2349" s="121"/>
      <c r="T2349" s="121"/>
      <c r="V2349" s="121"/>
      <c r="X2349" s="121"/>
      <c r="Z2349" s="121"/>
    </row>
    <row r="2350" spans="16:26" x14ac:dyDescent="0.25">
      <c r="P2350" s="121"/>
      <c r="R2350" s="121"/>
      <c r="T2350" s="121"/>
      <c r="V2350" s="121"/>
      <c r="X2350" s="121"/>
      <c r="Z2350" s="121"/>
    </row>
    <row r="2351" spans="16:26" x14ac:dyDescent="0.25">
      <c r="P2351" s="121"/>
      <c r="R2351" s="121"/>
      <c r="T2351" s="121"/>
      <c r="V2351" s="121"/>
      <c r="X2351" s="121"/>
      <c r="Z2351" s="121"/>
    </row>
    <row r="2352" spans="16:26" x14ac:dyDescent="0.25">
      <c r="P2352" s="121"/>
      <c r="R2352" s="121"/>
      <c r="T2352" s="121"/>
      <c r="V2352" s="121"/>
      <c r="X2352" s="121"/>
      <c r="Z2352" s="121"/>
    </row>
    <row r="2353" spans="16:26" x14ac:dyDescent="0.25">
      <c r="P2353" s="122"/>
      <c r="R2353" s="122"/>
      <c r="T2353" s="122"/>
      <c r="V2353" s="122"/>
      <c r="X2353" s="122"/>
      <c r="Z2353" s="122"/>
    </row>
    <row r="2354" spans="16:26" x14ac:dyDescent="0.25">
      <c r="P2354" s="118"/>
      <c r="R2354" s="118"/>
      <c r="T2354" s="118"/>
      <c r="V2354" s="118"/>
      <c r="X2354" s="118"/>
      <c r="Z2354" s="118"/>
    </row>
    <row r="2355" spans="16:26" x14ac:dyDescent="0.25">
      <c r="P2355" s="119"/>
      <c r="R2355" s="119"/>
      <c r="T2355" s="119"/>
      <c r="V2355" s="119"/>
      <c r="X2355" s="119"/>
      <c r="Z2355" s="119"/>
    </row>
    <row r="2356" spans="16:26" x14ac:dyDescent="0.25">
      <c r="P2356" s="119"/>
      <c r="R2356" s="119"/>
      <c r="T2356" s="119"/>
      <c r="V2356" s="119"/>
      <c r="X2356" s="119"/>
      <c r="Z2356" s="119"/>
    </row>
    <row r="2357" spans="16:26" x14ac:dyDescent="0.25">
      <c r="P2357" s="120"/>
      <c r="R2357" s="120"/>
      <c r="T2357" s="120"/>
      <c r="V2357" s="120"/>
      <c r="X2357" s="120"/>
      <c r="Z2357" s="120"/>
    </row>
    <row r="2358" spans="16:26" x14ac:dyDescent="0.25">
      <c r="P2358" s="119"/>
      <c r="R2358" s="119"/>
      <c r="T2358" s="119"/>
      <c r="V2358" s="119"/>
      <c r="X2358" s="119"/>
      <c r="Z2358" s="119"/>
    </row>
    <row r="2359" spans="16:26" x14ac:dyDescent="0.25">
      <c r="P2359" s="119"/>
      <c r="R2359" s="119"/>
      <c r="T2359" s="119"/>
      <c r="V2359" s="119"/>
      <c r="X2359" s="119"/>
      <c r="Z2359" s="119"/>
    </row>
    <row r="2360" spans="16:26" x14ac:dyDescent="0.25">
      <c r="P2360" s="120"/>
      <c r="R2360" s="120"/>
      <c r="T2360" s="120"/>
      <c r="V2360" s="120"/>
      <c r="X2360" s="120"/>
      <c r="Z2360" s="120"/>
    </row>
    <row r="2361" spans="16:26" x14ac:dyDescent="0.25">
      <c r="P2361" s="119"/>
      <c r="R2361" s="119"/>
      <c r="T2361" s="119"/>
      <c r="V2361" s="119"/>
      <c r="X2361" s="119"/>
      <c r="Z2361" s="119"/>
    </row>
    <row r="2362" spans="16:26" x14ac:dyDescent="0.25">
      <c r="P2362" s="120"/>
      <c r="R2362" s="120"/>
      <c r="T2362" s="120"/>
      <c r="V2362" s="120"/>
      <c r="X2362" s="120"/>
      <c r="Z2362" s="120"/>
    </row>
    <row r="2363" spans="16:26" x14ac:dyDescent="0.25">
      <c r="P2363" s="119"/>
      <c r="R2363" s="119"/>
      <c r="T2363" s="119"/>
      <c r="V2363" s="119"/>
      <c r="X2363" s="119"/>
      <c r="Z2363" s="119"/>
    </row>
    <row r="2364" spans="16:26" x14ac:dyDescent="0.25">
      <c r="P2364" s="119"/>
      <c r="R2364" s="119"/>
      <c r="T2364" s="119"/>
      <c r="V2364" s="119"/>
      <c r="X2364" s="119"/>
      <c r="Z2364" s="119"/>
    </row>
    <row r="2365" spans="16:26" x14ac:dyDescent="0.25">
      <c r="P2365" s="119"/>
      <c r="R2365" s="119"/>
      <c r="T2365" s="119"/>
      <c r="V2365" s="119"/>
      <c r="X2365" s="119"/>
      <c r="Z2365" s="119"/>
    </row>
    <row r="2366" spans="16:26" x14ac:dyDescent="0.25">
      <c r="P2366" s="121"/>
      <c r="R2366" s="121"/>
      <c r="T2366" s="121"/>
      <c r="V2366" s="121"/>
      <c r="X2366" s="121"/>
      <c r="Z2366" s="121"/>
    </row>
    <row r="2367" spans="16:26" x14ac:dyDescent="0.25">
      <c r="P2367" s="121"/>
      <c r="R2367" s="121"/>
      <c r="T2367" s="121"/>
      <c r="V2367" s="121"/>
      <c r="X2367" s="121"/>
      <c r="Z2367" s="121"/>
    </row>
    <row r="2368" spans="16:26" x14ac:dyDescent="0.25">
      <c r="P2368" s="121"/>
      <c r="R2368" s="121"/>
      <c r="T2368" s="121"/>
      <c r="V2368" s="121"/>
      <c r="X2368" s="121"/>
      <c r="Z2368" s="121"/>
    </row>
    <row r="2369" spans="16:26" x14ac:dyDescent="0.25">
      <c r="P2369" s="121"/>
      <c r="R2369" s="121"/>
      <c r="T2369" s="121"/>
      <c r="V2369" s="121"/>
      <c r="X2369" s="121"/>
      <c r="Z2369" s="121"/>
    </row>
    <row r="2370" spans="16:26" x14ac:dyDescent="0.25">
      <c r="P2370" s="122"/>
      <c r="R2370" s="122"/>
      <c r="T2370" s="122"/>
      <c r="V2370" s="122"/>
      <c r="X2370" s="122"/>
      <c r="Z2370" s="122"/>
    </row>
    <row r="2371" spans="16:26" x14ac:dyDescent="0.25">
      <c r="P2371" s="118"/>
      <c r="R2371" s="118"/>
      <c r="T2371" s="118"/>
      <c r="V2371" s="118"/>
      <c r="X2371" s="118"/>
      <c r="Z2371" s="118"/>
    </row>
    <row r="2372" spans="16:26" x14ac:dyDescent="0.25">
      <c r="P2372" s="119"/>
      <c r="R2372" s="119"/>
      <c r="T2372" s="119"/>
      <c r="V2372" s="119"/>
      <c r="X2372" s="119"/>
      <c r="Z2372" s="119"/>
    </row>
    <row r="2373" spans="16:26" x14ac:dyDescent="0.25">
      <c r="P2373" s="119"/>
      <c r="R2373" s="119"/>
      <c r="T2373" s="119"/>
      <c r="V2373" s="119"/>
      <c r="X2373" s="119"/>
      <c r="Z2373" s="119"/>
    </row>
    <row r="2374" spans="16:26" x14ac:dyDescent="0.25">
      <c r="P2374" s="120"/>
      <c r="R2374" s="120"/>
      <c r="T2374" s="120"/>
      <c r="V2374" s="120"/>
      <c r="X2374" s="120"/>
      <c r="Z2374" s="120"/>
    </row>
    <row r="2375" spans="16:26" x14ac:dyDescent="0.25">
      <c r="P2375" s="119"/>
      <c r="R2375" s="119"/>
      <c r="T2375" s="119"/>
      <c r="V2375" s="119"/>
      <c r="X2375" s="119"/>
      <c r="Z2375" s="119"/>
    </row>
    <row r="2376" spans="16:26" x14ac:dyDescent="0.25">
      <c r="P2376" s="119"/>
      <c r="R2376" s="119"/>
      <c r="T2376" s="119"/>
      <c r="V2376" s="119"/>
      <c r="X2376" s="119"/>
      <c r="Z2376" s="119"/>
    </row>
    <row r="2377" spans="16:26" x14ac:dyDescent="0.25">
      <c r="P2377" s="120"/>
      <c r="R2377" s="120"/>
      <c r="T2377" s="120"/>
      <c r="V2377" s="120"/>
      <c r="X2377" s="120"/>
      <c r="Z2377" s="120"/>
    </row>
    <row r="2378" spans="16:26" x14ac:dyDescent="0.25">
      <c r="P2378" s="119"/>
      <c r="R2378" s="119"/>
      <c r="T2378" s="119"/>
      <c r="V2378" s="119"/>
      <c r="X2378" s="119"/>
      <c r="Z2378" s="119"/>
    </row>
    <row r="2379" spans="16:26" x14ac:dyDescent="0.25">
      <c r="P2379" s="120"/>
      <c r="R2379" s="120"/>
      <c r="T2379" s="120"/>
      <c r="V2379" s="120"/>
      <c r="X2379" s="120"/>
      <c r="Z2379" s="120"/>
    </row>
    <row r="2380" spans="16:26" x14ac:dyDescent="0.25">
      <c r="P2380" s="119"/>
      <c r="R2380" s="119"/>
      <c r="T2380" s="119"/>
      <c r="V2380" s="119"/>
      <c r="X2380" s="119"/>
      <c r="Z2380" s="119"/>
    </row>
    <row r="2381" spans="16:26" x14ac:dyDescent="0.25">
      <c r="P2381" s="119"/>
      <c r="R2381" s="119"/>
      <c r="T2381" s="119"/>
      <c r="V2381" s="119"/>
      <c r="X2381" s="119"/>
      <c r="Z2381" s="119"/>
    </row>
    <row r="2382" spans="16:26" x14ac:dyDescent="0.25">
      <c r="P2382" s="119"/>
      <c r="R2382" s="119"/>
      <c r="T2382" s="119"/>
      <c r="V2382" s="119"/>
      <c r="X2382" s="119"/>
      <c r="Z2382" s="119"/>
    </row>
    <row r="2383" spans="16:26" x14ac:dyDescent="0.25">
      <c r="P2383" s="121"/>
      <c r="R2383" s="121"/>
      <c r="T2383" s="121"/>
      <c r="V2383" s="121"/>
      <c r="X2383" s="121"/>
      <c r="Z2383" s="121"/>
    </row>
    <row r="2384" spans="16:26" x14ac:dyDescent="0.25">
      <c r="P2384" s="121"/>
      <c r="R2384" s="121"/>
      <c r="T2384" s="121"/>
      <c r="V2384" s="121"/>
      <c r="X2384" s="121"/>
      <c r="Z2384" s="121"/>
    </row>
    <row r="2385" spans="16:26" x14ac:dyDescent="0.25">
      <c r="P2385" s="121"/>
      <c r="R2385" s="121"/>
      <c r="T2385" s="121"/>
      <c r="V2385" s="121"/>
      <c r="X2385" s="121"/>
      <c r="Z2385" s="121"/>
    </row>
    <row r="2386" spans="16:26" x14ac:dyDescent="0.25">
      <c r="P2386" s="121"/>
      <c r="R2386" s="121"/>
      <c r="T2386" s="121"/>
      <c r="V2386" s="121"/>
      <c r="X2386" s="121"/>
      <c r="Z2386" s="121"/>
    </row>
    <row r="2387" spans="16:26" x14ac:dyDescent="0.25">
      <c r="P2387" s="122"/>
      <c r="R2387" s="122"/>
      <c r="T2387" s="122"/>
      <c r="V2387" s="122"/>
      <c r="X2387" s="122"/>
      <c r="Z2387" s="122"/>
    </row>
    <row r="2388" spans="16:26" x14ac:dyDescent="0.25">
      <c r="P2388" s="118"/>
      <c r="R2388" s="118"/>
      <c r="T2388" s="118"/>
      <c r="V2388" s="118"/>
      <c r="X2388" s="118"/>
      <c r="Z2388" s="118"/>
    </row>
    <row r="2389" spans="16:26" x14ac:dyDescent="0.25">
      <c r="P2389" s="119"/>
      <c r="R2389" s="119"/>
      <c r="T2389" s="119"/>
      <c r="V2389" s="119"/>
      <c r="X2389" s="119"/>
      <c r="Z2389" s="119"/>
    </row>
    <row r="2390" spans="16:26" x14ac:dyDescent="0.25">
      <c r="P2390" s="119"/>
      <c r="R2390" s="119"/>
      <c r="T2390" s="119"/>
      <c r="V2390" s="119"/>
      <c r="X2390" s="119"/>
      <c r="Z2390" s="119"/>
    </row>
    <row r="2391" spans="16:26" x14ac:dyDescent="0.25">
      <c r="P2391" s="120"/>
      <c r="R2391" s="120"/>
      <c r="T2391" s="120"/>
      <c r="V2391" s="120"/>
      <c r="X2391" s="120"/>
      <c r="Z2391" s="120"/>
    </row>
    <row r="2392" spans="16:26" x14ac:dyDescent="0.25">
      <c r="P2392" s="119"/>
      <c r="R2392" s="119"/>
      <c r="T2392" s="119"/>
      <c r="V2392" s="119"/>
      <c r="X2392" s="119"/>
      <c r="Z2392" s="119"/>
    </row>
    <row r="2393" spans="16:26" x14ac:dyDescent="0.25">
      <c r="P2393" s="119"/>
      <c r="R2393" s="119"/>
      <c r="T2393" s="119"/>
      <c r="V2393" s="119"/>
      <c r="X2393" s="119"/>
      <c r="Z2393" s="119"/>
    </row>
    <row r="2394" spans="16:26" x14ac:dyDescent="0.25">
      <c r="P2394" s="120"/>
      <c r="R2394" s="120"/>
      <c r="T2394" s="120"/>
      <c r="V2394" s="120"/>
      <c r="X2394" s="120"/>
      <c r="Z2394" s="120"/>
    </row>
    <row r="2395" spans="16:26" x14ac:dyDescent="0.25">
      <c r="P2395" s="119"/>
      <c r="R2395" s="119"/>
      <c r="T2395" s="119"/>
      <c r="V2395" s="119"/>
      <c r="X2395" s="119"/>
      <c r="Z2395" s="119"/>
    </row>
    <row r="2396" spans="16:26" x14ac:dyDescent="0.25">
      <c r="P2396" s="120"/>
      <c r="R2396" s="120"/>
      <c r="T2396" s="120"/>
      <c r="V2396" s="120"/>
      <c r="X2396" s="120"/>
      <c r="Z2396" s="120"/>
    </row>
    <row r="2397" spans="16:26" x14ac:dyDescent="0.25">
      <c r="P2397" s="119"/>
      <c r="R2397" s="119"/>
      <c r="T2397" s="119"/>
      <c r="V2397" s="119"/>
      <c r="X2397" s="119"/>
      <c r="Z2397" s="119"/>
    </row>
    <row r="2398" spans="16:26" x14ac:dyDescent="0.25">
      <c r="P2398" s="119"/>
      <c r="R2398" s="119"/>
      <c r="T2398" s="119"/>
      <c r="V2398" s="119"/>
      <c r="X2398" s="119"/>
      <c r="Z2398" s="119"/>
    </row>
    <row r="2399" spans="16:26" x14ac:dyDescent="0.25">
      <c r="P2399" s="119"/>
      <c r="R2399" s="119"/>
      <c r="T2399" s="119"/>
      <c r="V2399" s="119"/>
      <c r="X2399" s="119"/>
      <c r="Z2399" s="119"/>
    </row>
    <row r="2400" spans="16:26" x14ac:dyDescent="0.25">
      <c r="P2400" s="121"/>
      <c r="R2400" s="121"/>
      <c r="T2400" s="121"/>
      <c r="V2400" s="121"/>
      <c r="X2400" s="121"/>
      <c r="Z2400" s="121"/>
    </row>
    <row r="2401" spans="16:26" x14ac:dyDescent="0.25">
      <c r="P2401" s="121"/>
      <c r="R2401" s="121"/>
      <c r="T2401" s="121"/>
      <c r="V2401" s="121"/>
      <c r="X2401" s="121"/>
      <c r="Z2401" s="121"/>
    </row>
    <row r="2402" spans="16:26" x14ac:dyDescent="0.25">
      <c r="P2402" s="121"/>
      <c r="R2402" s="121"/>
      <c r="T2402" s="121"/>
      <c r="V2402" s="121"/>
      <c r="X2402" s="121"/>
      <c r="Z2402" s="121"/>
    </row>
    <row r="2403" spans="16:26" x14ac:dyDescent="0.25">
      <c r="P2403" s="121"/>
      <c r="R2403" s="121"/>
      <c r="T2403" s="121"/>
      <c r="V2403" s="121"/>
      <c r="X2403" s="121"/>
      <c r="Z2403" s="121"/>
    </row>
    <row r="2404" spans="16:26" x14ac:dyDescent="0.25">
      <c r="P2404" s="122"/>
      <c r="R2404" s="122"/>
      <c r="T2404" s="122"/>
      <c r="V2404" s="122"/>
      <c r="X2404" s="122"/>
      <c r="Z2404" s="122"/>
    </row>
    <row r="2405" spans="16:26" x14ac:dyDescent="0.25">
      <c r="P2405" s="118"/>
      <c r="R2405" s="118"/>
      <c r="T2405" s="118"/>
      <c r="V2405" s="118"/>
      <c r="X2405" s="118"/>
      <c r="Z2405" s="118"/>
    </row>
    <row r="2406" spans="16:26" x14ac:dyDescent="0.25">
      <c r="P2406" s="119"/>
      <c r="R2406" s="119"/>
      <c r="T2406" s="119"/>
      <c r="V2406" s="119"/>
      <c r="X2406" s="119"/>
      <c r="Z2406" s="119"/>
    </row>
    <row r="2407" spans="16:26" x14ac:dyDescent="0.25">
      <c r="P2407" s="119"/>
      <c r="R2407" s="119"/>
      <c r="T2407" s="119"/>
      <c r="V2407" s="119"/>
      <c r="X2407" s="119"/>
      <c r="Z2407" s="119"/>
    </row>
    <row r="2408" spans="16:26" x14ac:dyDescent="0.25">
      <c r="P2408" s="120"/>
      <c r="R2408" s="120"/>
      <c r="T2408" s="120"/>
      <c r="V2408" s="120"/>
      <c r="X2408" s="120"/>
      <c r="Z2408" s="120"/>
    </row>
    <row r="2409" spans="16:26" x14ac:dyDescent="0.25">
      <c r="P2409" s="119"/>
      <c r="R2409" s="119"/>
      <c r="T2409" s="119"/>
      <c r="V2409" s="119"/>
      <c r="X2409" s="119"/>
      <c r="Z2409" s="119"/>
    </row>
    <row r="2410" spans="16:26" x14ac:dyDescent="0.25">
      <c r="P2410" s="119"/>
      <c r="R2410" s="119"/>
      <c r="T2410" s="119"/>
      <c r="V2410" s="119"/>
      <c r="X2410" s="119"/>
      <c r="Z2410" s="119"/>
    </row>
    <row r="2411" spans="16:26" x14ac:dyDescent="0.25">
      <c r="P2411" s="120"/>
      <c r="R2411" s="120"/>
      <c r="T2411" s="120"/>
      <c r="V2411" s="120"/>
      <c r="X2411" s="120"/>
      <c r="Z2411" s="120"/>
    </row>
    <row r="2412" spans="16:26" x14ac:dyDescent="0.25">
      <c r="P2412" s="119"/>
      <c r="R2412" s="119"/>
      <c r="T2412" s="119"/>
      <c r="V2412" s="119"/>
      <c r="X2412" s="119"/>
      <c r="Z2412" s="119"/>
    </row>
    <row r="2413" spans="16:26" x14ac:dyDescent="0.25">
      <c r="P2413" s="120"/>
      <c r="R2413" s="120"/>
      <c r="T2413" s="120"/>
      <c r="V2413" s="120"/>
      <c r="X2413" s="120"/>
      <c r="Z2413" s="120"/>
    </row>
    <row r="2414" spans="16:26" x14ac:dyDescent="0.25">
      <c r="P2414" s="119"/>
      <c r="R2414" s="119"/>
      <c r="T2414" s="119"/>
      <c r="V2414" s="119"/>
      <c r="X2414" s="119"/>
      <c r="Z2414" s="119"/>
    </row>
    <row r="2415" spans="16:26" x14ac:dyDescent="0.25">
      <c r="P2415" s="119"/>
      <c r="R2415" s="119"/>
      <c r="T2415" s="119"/>
      <c r="V2415" s="119"/>
      <c r="X2415" s="119"/>
      <c r="Z2415" s="119"/>
    </row>
    <row r="2416" spans="16:26" x14ac:dyDescent="0.25">
      <c r="P2416" s="119"/>
      <c r="R2416" s="119"/>
      <c r="T2416" s="119"/>
      <c r="V2416" s="119"/>
      <c r="X2416" s="119"/>
      <c r="Z2416" s="119"/>
    </row>
    <row r="2417" spans="16:26" x14ac:dyDescent="0.25">
      <c r="P2417" s="121"/>
      <c r="R2417" s="121"/>
      <c r="T2417" s="121"/>
      <c r="V2417" s="121"/>
      <c r="X2417" s="121"/>
      <c r="Z2417" s="121"/>
    </row>
    <row r="2418" spans="16:26" x14ac:dyDescent="0.25">
      <c r="P2418" s="121"/>
      <c r="R2418" s="121"/>
      <c r="T2418" s="121"/>
      <c r="V2418" s="121"/>
      <c r="X2418" s="121"/>
      <c r="Z2418" s="121"/>
    </row>
    <row r="2419" spans="16:26" x14ac:dyDescent="0.25">
      <c r="P2419" s="121"/>
      <c r="R2419" s="121"/>
      <c r="T2419" s="121"/>
      <c r="V2419" s="121"/>
      <c r="X2419" s="121"/>
      <c r="Z2419" s="121"/>
    </row>
    <row r="2420" spans="16:26" x14ac:dyDescent="0.25">
      <c r="P2420" s="121"/>
      <c r="R2420" s="121"/>
      <c r="T2420" s="121"/>
      <c r="V2420" s="121"/>
      <c r="X2420" s="121"/>
      <c r="Z2420" s="121"/>
    </row>
    <row r="2421" spans="16:26" x14ac:dyDescent="0.25">
      <c r="P2421" s="122"/>
      <c r="R2421" s="122"/>
      <c r="T2421" s="122"/>
      <c r="V2421" s="122"/>
      <c r="X2421" s="122"/>
      <c r="Z2421" s="122"/>
    </row>
    <row r="2422" spans="16:26" x14ac:dyDescent="0.25">
      <c r="P2422" s="118"/>
      <c r="R2422" s="118"/>
      <c r="T2422" s="118"/>
      <c r="V2422" s="118"/>
      <c r="X2422" s="118"/>
      <c r="Z2422" s="118"/>
    </row>
    <row r="2423" spans="16:26" x14ac:dyDescent="0.25">
      <c r="P2423" s="119"/>
      <c r="R2423" s="119"/>
      <c r="T2423" s="119"/>
      <c r="V2423" s="119"/>
      <c r="X2423" s="119"/>
      <c r="Z2423" s="119"/>
    </row>
    <row r="2424" spans="16:26" x14ac:dyDescent="0.25">
      <c r="P2424" s="119"/>
      <c r="R2424" s="119"/>
      <c r="T2424" s="119"/>
      <c r="V2424" s="119"/>
      <c r="X2424" s="119"/>
      <c r="Z2424" s="119"/>
    </row>
    <row r="2425" spans="16:26" x14ac:dyDescent="0.25">
      <c r="P2425" s="120"/>
      <c r="R2425" s="120"/>
      <c r="T2425" s="120"/>
      <c r="V2425" s="120"/>
      <c r="X2425" s="120"/>
      <c r="Z2425" s="120"/>
    </row>
    <row r="2426" spans="16:26" x14ac:dyDescent="0.25">
      <c r="P2426" s="119"/>
      <c r="R2426" s="119"/>
      <c r="T2426" s="119"/>
      <c r="V2426" s="119"/>
      <c r="X2426" s="119"/>
      <c r="Z2426" s="119"/>
    </row>
    <row r="2427" spans="16:26" x14ac:dyDescent="0.25">
      <c r="P2427" s="119"/>
      <c r="R2427" s="119"/>
      <c r="T2427" s="119"/>
      <c r="V2427" s="119"/>
      <c r="X2427" s="119"/>
      <c r="Z2427" s="119"/>
    </row>
    <row r="2428" spans="16:26" x14ac:dyDescent="0.25">
      <c r="P2428" s="120"/>
      <c r="R2428" s="120"/>
      <c r="T2428" s="120"/>
      <c r="V2428" s="120"/>
      <c r="X2428" s="120"/>
      <c r="Z2428" s="120"/>
    </row>
    <row r="2429" spans="16:26" x14ac:dyDescent="0.25">
      <c r="P2429" s="119"/>
      <c r="R2429" s="119"/>
      <c r="T2429" s="119"/>
      <c r="V2429" s="119"/>
      <c r="X2429" s="119"/>
      <c r="Z2429" s="119"/>
    </row>
    <row r="2430" spans="16:26" x14ac:dyDescent="0.25">
      <c r="P2430" s="120"/>
      <c r="R2430" s="120"/>
      <c r="T2430" s="120"/>
      <c r="V2430" s="120"/>
      <c r="X2430" s="120"/>
      <c r="Z2430" s="120"/>
    </row>
    <row r="2431" spans="16:26" x14ac:dyDescent="0.25">
      <c r="P2431" s="119"/>
      <c r="R2431" s="119"/>
      <c r="T2431" s="119"/>
      <c r="V2431" s="119"/>
      <c r="X2431" s="119"/>
      <c r="Z2431" s="119"/>
    </row>
    <row r="2432" spans="16:26" x14ac:dyDescent="0.25">
      <c r="P2432" s="119"/>
      <c r="R2432" s="119"/>
      <c r="T2432" s="119"/>
      <c r="V2432" s="119"/>
      <c r="X2432" s="119"/>
      <c r="Z2432" s="119"/>
    </row>
    <row r="2433" spans="16:26" x14ac:dyDescent="0.25">
      <c r="P2433" s="119"/>
      <c r="R2433" s="119"/>
      <c r="T2433" s="119"/>
      <c r="V2433" s="119"/>
      <c r="X2433" s="119"/>
      <c r="Z2433" s="119"/>
    </row>
    <row r="2434" spans="16:26" x14ac:dyDescent="0.25">
      <c r="P2434" s="121"/>
      <c r="R2434" s="121"/>
      <c r="T2434" s="121"/>
      <c r="V2434" s="121"/>
      <c r="X2434" s="121"/>
      <c r="Z2434" s="121"/>
    </row>
    <row r="2435" spans="16:26" x14ac:dyDescent="0.25">
      <c r="P2435" s="121"/>
      <c r="R2435" s="121"/>
      <c r="T2435" s="121"/>
      <c r="V2435" s="121"/>
      <c r="X2435" s="121"/>
      <c r="Z2435" s="121"/>
    </row>
    <row r="2436" spans="16:26" x14ac:dyDescent="0.25">
      <c r="P2436" s="121"/>
      <c r="R2436" s="121"/>
      <c r="T2436" s="121"/>
      <c r="V2436" s="121"/>
      <c r="X2436" s="121"/>
      <c r="Z2436" s="121"/>
    </row>
    <row r="2437" spans="16:26" x14ac:dyDescent="0.25">
      <c r="P2437" s="121"/>
      <c r="R2437" s="121"/>
      <c r="T2437" s="121"/>
      <c r="V2437" s="121"/>
      <c r="X2437" s="121"/>
      <c r="Z2437" s="121"/>
    </row>
    <row r="2438" spans="16:26" x14ac:dyDescent="0.25">
      <c r="P2438" s="122"/>
      <c r="R2438" s="122"/>
      <c r="T2438" s="122"/>
      <c r="V2438" s="122"/>
      <c r="X2438" s="122"/>
      <c r="Z2438" s="122"/>
    </row>
    <row r="2439" spans="16:26" x14ac:dyDescent="0.25">
      <c r="P2439" s="118"/>
      <c r="R2439" s="118"/>
      <c r="T2439" s="118"/>
      <c r="V2439" s="118"/>
      <c r="X2439" s="118"/>
      <c r="Z2439" s="118"/>
    </row>
    <row r="2440" spans="16:26" x14ac:dyDescent="0.25">
      <c r="P2440" s="119"/>
      <c r="R2440" s="119"/>
      <c r="T2440" s="119"/>
      <c r="V2440" s="119"/>
      <c r="X2440" s="119"/>
      <c r="Z2440" s="119"/>
    </row>
    <row r="2441" spans="16:26" x14ac:dyDescent="0.25">
      <c r="P2441" s="119"/>
      <c r="R2441" s="119"/>
      <c r="T2441" s="119"/>
      <c r="V2441" s="119"/>
      <c r="X2441" s="119"/>
      <c r="Z2441" s="119"/>
    </row>
    <row r="2442" spans="16:26" x14ac:dyDescent="0.25">
      <c r="P2442" s="120"/>
      <c r="R2442" s="120"/>
      <c r="T2442" s="120"/>
      <c r="V2442" s="120"/>
      <c r="X2442" s="120"/>
      <c r="Z2442" s="120"/>
    </row>
    <row r="2443" spans="16:26" x14ac:dyDescent="0.25">
      <c r="P2443" s="119"/>
      <c r="R2443" s="119"/>
      <c r="T2443" s="119"/>
      <c r="V2443" s="119"/>
      <c r="X2443" s="119"/>
      <c r="Z2443" s="119"/>
    </row>
    <row r="2444" spans="16:26" x14ac:dyDescent="0.25">
      <c r="P2444" s="119"/>
      <c r="R2444" s="119"/>
      <c r="T2444" s="119"/>
      <c r="V2444" s="119"/>
      <c r="X2444" s="119"/>
      <c r="Z2444" s="119"/>
    </row>
    <row r="2445" spans="16:26" x14ac:dyDescent="0.25">
      <c r="P2445" s="120"/>
      <c r="R2445" s="120"/>
      <c r="T2445" s="120"/>
      <c r="V2445" s="120"/>
      <c r="X2445" s="120"/>
      <c r="Z2445" s="120"/>
    </row>
    <row r="2446" spans="16:26" x14ac:dyDescent="0.25">
      <c r="P2446" s="119"/>
      <c r="R2446" s="119"/>
      <c r="T2446" s="119"/>
      <c r="V2446" s="119"/>
      <c r="X2446" s="119"/>
      <c r="Z2446" s="119"/>
    </row>
    <row r="2447" spans="16:26" x14ac:dyDescent="0.25">
      <c r="P2447" s="120"/>
      <c r="R2447" s="120"/>
      <c r="T2447" s="120"/>
      <c r="V2447" s="120"/>
      <c r="X2447" s="120"/>
      <c r="Z2447" s="120"/>
    </row>
    <row r="2448" spans="16:26" x14ac:dyDescent="0.25">
      <c r="P2448" s="119"/>
      <c r="R2448" s="119"/>
      <c r="T2448" s="119"/>
      <c r="V2448" s="119"/>
      <c r="X2448" s="119"/>
      <c r="Z2448" s="119"/>
    </row>
    <row r="2449" spans="16:26" x14ac:dyDescent="0.25">
      <c r="P2449" s="119"/>
      <c r="R2449" s="119"/>
      <c r="T2449" s="119"/>
      <c r="V2449" s="119"/>
      <c r="X2449" s="119"/>
      <c r="Z2449" s="119"/>
    </row>
    <row r="2450" spans="16:26" x14ac:dyDescent="0.25">
      <c r="P2450" s="119"/>
      <c r="R2450" s="119"/>
      <c r="T2450" s="119"/>
      <c r="V2450" s="119"/>
      <c r="X2450" s="119"/>
      <c r="Z2450" s="119"/>
    </row>
    <row r="2451" spans="16:26" x14ac:dyDescent="0.25">
      <c r="P2451" s="121"/>
      <c r="R2451" s="121"/>
      <c r="T2451" s="121"/>
      <c r="V2451" s="121"/>
      <c r="X2451" s="121"/>
      <c r="Z2451" s="121"/>
    </row>
    <row r="2452" spans="16:26" x14ac:dyDescent="0.25">
      <c r="P2452" s="121"/>
      <c r="R2452" s="121"/>
      <c r="T2452" s="121"/>
      <c r="V2452" s="121"/>
      <c r="X2452" s="121"/>
      <c r="Z2452" s="121"/>
    </row>
    <row r="2453" spans="16:26" x14ac:dyDescent="0.25">
      <c r="P2453" s="121"/>
      <c r="R2453" s="121"/>
      <c r="T2453" s="121"/>
      <c r="V2453" s="121"/>
      <c r="X2453" s="121"/>
      <c r="Z2453" s="121"/>
    </row>
    <row r="2454" spans="16:26" x14ac:dyDescent="0.25">
      <c r="P2454" s="121"/>
      <c r="R2454" s="121"/>
      <c r="T2454" s="121"/>
      <c r="V2454" s="121"/>
      <c r="X2454" s="121"/>
      <c r="Z2454" s="121"/>
    </row>
    <row r="2455" spans="16:26" x14ac:dyDescent="0.25">
      <c r="P2455" s="122"/>
      <c r="R2455" s="122"/>
      <c r="T2455" s="122"/>
      <c r="V2455" s="122"/>
      <c r="X2455" s="122"/>
      <c r="Z2455" s="122"/>
    </row>
    <row r="2456" spans="16:26" x14ac:dyDescent="0.25">
      <c r="P2456" s="118"/>
      <c r="R2456" s="118"/>
      <c r="T2456" s="118"/>
      <c r="V2456" s="118"/>
      <c r="X2456" s="118"/>
      <c r="Z2456" s="118"/>
    </row>
    <row r="2457" spans="16:26" x14ac:dyDescent="0.25">
      <c r="P2457" s="119"/>
      <c r="R2457" s="119"/>
      <c r="T2457" s="119"/>
      <c r="V2457" s="119"/>
      <c r="X2457" s="119"/>
      <c r="Z2457" s="119"/>
    </row>
    <row r="2458" spans="16:26" x14ac:dyDescent="0.25">
      <c r="P2458" s="119"/>
      <c r="R2458" s="119"/>
      <c r="T2458" s="119"/>
      <c r="V2458" s="119"/>
      <c r="X2458" s="119"/>
      <c r="Z2458" s="119"/>
    </row>
    <row r="2459" spans="16:26" x14ac:dyDescent="0.25">
      <c r="P2459" s="120"/>
      <c r="R2459" s="120"/>
      <c r="T2459" s="120"/>
      <c r="V2459" s="120"/>
      <c r="X2459" s="120"/>
      <c r="Z2459" s="120"/>
    </row>
    <row r="2460" spans="16:26" x14ac:dyDescent="0.25">
      <c r="P2460" s="119"/>
      <c r="R2460" s="119"/>
      <c r="T2460" s="119"/>
      <c r="V2460" s="119"/>
      <c r="X2460" s="119"/>
      <c r="Z2460" s="119"/>
    </row>
    <row r="2461" spans="16:26" x14ac:dyDescent="0.25">
      <c r="P2461" s="119"/>
      <c r="R2461" s="119"/>
      <c r="T2461" s="119"/>
      <c r="V2461" s="119"/>
      <c r="X2461" s="119"/>
      <c r="Z2461" s="119"/>
    </row>
    <row r="2462" spans="16:26" x14ac:dyDescent="0.25">
      <c r="P2462" s="120"/>
      <c r="R2462" s="120"/>
      <c r="T2462" s="120"/>
      <c r="V2462" s="120"/>
      <c r="X2462" s="120"/>
      <c r="Z2462" s="120"/>
    </row>
    <row r="2463" spans="16:26" x14ac:dyDescent="0.25">
      <c r="P2463" s="119"/>
      <c r="R2463" s="119"/>
      <c r="T2463" s="119"/>
      <c r="V2463" s="119"/>
      <c r="X2463" s="119"/>
      <c r="Z2463" s="119"/>
    </row>
    <row r="2464" spans="16:26" x14ac:dyDescent="0.25">
      <c r="P2464" s="120"/>
      <c r="R2464" s="120"/>
      <c r="T2464" s="120"/>
      <c r="V2464" s="120"/>
      <c r="X2464" s="120"/>
      <c r="Z2464" s="120"/>
    </row>
    <row r="2465" spans="16:26" x14ac:dyDescent="0.25">
      <c r="P2465" s="119"/>
      <c r="R2465" s="119"/>
      <c r="T2465" s="119"/>
      <c r="V2465" s="119"/>
      <c r="X2465" s="119"/>
      <c r="Z2465" s="119"/>
    </row>
    <row r="2466" spans="16:26" x14ac:dyDescent="0.25">
      <c r="P2466" s="119"/>
      <c r="R2466" s="119"/>
      <c r="T2466" s="119"/>
      <c r="V2466" s="119"/>
      <c r="X2466" s="119"/>
      <c r="Z2466" s="119"/>
    </row>
    <row r="2467" spans="16:26" x14ac:dyDescent="0.25">
      <c r="P2467" s="119"/>
      <c r="R2467" s="119"/>
      <c r="T2467" s="119"/>
      <c r="V2467" s="119"/>
      <c r="X2467" s="119"/>
      <c r="Z2467" s="119"/>
    </row>
    <row r="2468" spans="16:26" x14ac:dyDescent="0.25">
      <c r="P2468" s="121"/>
      <c r="R2468" s="121"/>
      <c r="T2468" s="121"/>
      <c r="V2468" s="121"/>
      <c r="X2468" s="121"/>
      <c r="Z2468" s="121"/>
    </row>
    <row r="2469" spans="16:26" x14ac:dyDescent="0.25">
      <c r="P2469" s="121"/>
      <c r="R2469" s="121"/>
      <c r="T2469" s="121"/>
      <c r="V2469" s="121"/>
      <c r="X2469" s="121"/>
      <c r="Z2469" s="121"/>
    </row>
    <row r="2470" spans="16:26" x14ac:dyDescent="0.25">
      <c r="P2470" s="121"/>
      <c r="R2470" s="121"/>
      <c r="T2470" s="121"/>
      <c r="V2470" s="121"/>
      <c r="X2470" s="121"/>
      <c r="Z2470" s="121"/>
    </row>
    <row r="2471" spans="16:26" x14ac:dyDescent="0.25">
      <c r="P2471" s="121"/>
      <c r="R2471" s="121"/>
      <c r="T2471" s="121"/>
      <c r="V2471" s="121"/>
      <c r="X2471" s="121"/>
      <c r="Z2471" s="121"/>
    </row>
    <row r="2472" spans="16:26" x14ac:dyDescent="0.25">
      <c r="P2472" s="122"/>
      <c r="R2472" s="122"/>
      <c r="T2472" s="122"/>
      <c r="V2472" s="122"/>
      <c r="X2472" s="122"/>
      <c r="Z2472" s="122"/>
    </row>
    <row r="2473" spans="16:26" x14ac:dyDescent="0.25">
      <c r="P2473" s="118"/>
      <c r="R2473" s="118"/>
      <c r="T2473" s="118"/>
      <c r="V2473" s="118"/>
      <c r="X2473" s="118"/>
      <c r="Z2473" s="118"/>
    </row>
    <row r="2474" spans="16:26" x14ac:dyDescent="0.25">
      <c r="P2474" s="119"/>
      <c r="R2474" s="119"/>
      <c r="T2474" s="119"/>
      <c r="V2474" s="119"/>
      <c r="X2474" s="119"/>
      <c r="Z2474" s="119"/>
    </row>
    <row r="2475" spans="16:26" x14ac:dyDescent="0.25">
      <c r="P2475" s="119"/>
      <c r="R2475" s="119"/>
      <c r="T2475" s="119"/>
      <c r="V2475" s="119"/>
      <c r="X2475" s="119"/>
      <c r="Z2475" s="119"/>
    </row>
    <row r="2476" spans="16:26" x14ac:dyDescent="0.25">
      <c r="P2476" s="120"/>
      <c r="R2476" s="120"/>
      <c r="T2476" s="120"/>
      <c r="V2476" s="120"/>
      <c r="X2476" s="120"/>
      <c r="Z2476" s="120"/>
    </row>
    <row r="2477" spans="16:26" x14ac:dyDescent="0.25">
      <c r="P2477" s="119"/>
      <c r="R2477" s="119"/>
      <c r="T2477" s="119"/>
      <c r="V2477" s="119"/>
      <c r="X2477" s="119"/>
      <c r="Z2477" s="119"/>
    </row>
    <row r="2478" spans="16:26" x14ac:dyDescent="0.25">
      <c r="P2478" s="119"/>
      <c r="R2478" s="119"/>
      <c r="T2478" s="119"/>
      <c r="V2478" s="119"/>
      <c r="X2478" s="119"/>
      <c r="Z2478" s="119"/>
    </row>
    <row r="2479" spans="16:26" x14ac:dyDescent="0.25">
      <c r="P2479" s="120"/>
      <c r="R2479" s="120"/>
      <c r="T2479" s="120"/>
      <c r="V2479" s="120"/>
      <c r="X2479" s="120"/>
      <c r="Z2479" s="120"/>
    </row>
    <row r="2480" spans="16:26" x14ac:dyDescent="0.25">
      <c r="P2480" s="119"/>
      <c r="R2480" s="119"/>
      <c r="T2480" s="119"/>
      <c r="V2480" s="119"/>
      <c r="X2480" s="119"/>
      <c r="Z2480" s="119"/>
    </row>
    <row r="2481" spans="16:26" x14ac:dyDescent="0.25">
      <c r="P2481" s="120"/>
      <c r="R2481" s="120"/>
      <c r="T2481" s="120"/>
      <c r="V2481" s="120"/>
      <c r="X2481" s="120"/>
      <c r="Z2481" s="120"/>
    </row>
    <row r="2482" spans="16:26" x14ac:dyDescent="0.25">
      <c r="P2482" s="119"/>
      <c r="R2482" s="119"/>
      <c r="T2482" s="119"/>
      <c r="V2482" s="119"/>
      <c r="X2482" s="119"/>
      <c r="Z2482" s="119"/>
    </row>
    <row r="2483" spans="16:26" x14ac:dyDescent="0.25">
      <c r="P2483" s="119"/>
      <c r="R2483" s="119"/>
      <c r="T2483" s="119"/>
      <c r="V2483" s="119"/>
      <c r="X2483" s="119"/>
      <c r="Z2483" s="119"/>
    </row>
    <row r="2484" spans="16:26" x14ac:dyDescent="0.25">
      <c r="P2484" s="119"/>
      <c r="R2484" s="119"/>
      <c r="T2484" s="119"/>
      <c r="V2484" s="119"/>
      <c r="X2484" s="119"/>
      <c r="Z2484" s="119"/>
    </row>
    <row r="2485" spans="16:26" x14ac:dyDescent="0.25">
      <c r="P2485" s="121"/>
      <c r="R2485" s="121"/>
      <c r="T2485" s="121"/>
      <c r="V2485" s="121"/>
      <c r="X2485" s="121"/>
      <c r="Z2485" s="121"/>
    </row>
    <row r="2486" spans="16:26" x14ac:dyDescent="0.25">
      <c r="P2486" s="121"/>
      <c r="R2486" s="121"/>
      <c r="T2486" s="121"/>
      <c r="V2486" s="121"/>
      <c r="X2486" s="121"/>
      <c r="Z2486" s="121"/>
    </row>
    <row r="2487" spans="16:26" x14ac:dyDescent="0.25">
      <c r="P2487" s="121"/>
      <c r="R2487" s="121"/>
      <c r="T2487" s="121"/>
      <c r="V2487" s="121"/>
      <c r="X2487" s="121"/>
      <c r="Z2487" s="121"/>
    </row>
    <row r="2488" spans="16:26" x14ac:dyDescent="0.25">
      <c r="P2488" s="121"/>
      <c r="R2488" s="121"/>
      <c r="T2488" s="121"/>
      <c r="V2488" s="121"/>
      <c r="X2488" s="121"/>
      <c r="Z2488" s="121"/>
    </row>
    <row r="2489" spans="16:26" x14ac:dyDescent="0.25">
      <c r="P2489" s="122"/>
      <c r="R2489" s="122"/>
      <c r="T2489" s="122"/>
      <c r="V2489" s="122"/>
      <c r="X2489" s="122"/>
      <c r="Z2489" s="122"/>
    </row>
    <row r="2490" spans="16:26" x14ac:dyDescent="0.25">
      <c r="P2490" s="118"/>
      <c r="R2490" s="118"/>
      <c r="T2490" s="118"/>
      <c r="V2490" s="118"/>
      <c r="X2490" s="118"/>
      <c r="Z2490" s="118"/>
    </row>
    <row r="2491" spans="16:26" x14ac:dyDescent="0.25">
      <c r="P2491" s="119"/>
      <c r="R2491" s="119"/>
      <c r="T2491" s="119"/>
      <c r="V2491" s="119"/>
      <c r="X2491" s="119"/>
      <c r="Z2491" s="119"/>
    </row>
    <row r="2492" spans="16:26" x14ac:dyDescent="0.25">
      <c r="P2492" s="119"/>
      <c r="R2492" s="119"/>
      <c r="T2492" s="119"/>
      <c r="V2492" s="119"/>
      <c r="X2492" s="119"/>
      <c r="Z2492" s="119"/>
    </row>
    <row r="2493" spans="16:26" x14ac:dyDescent="0.25">
      <c r="P2493" s="120"/>
      <c r="R2493" s="120"/>
      <c r="T2493" s="120"/>
      <c r="V2493" s="120"/>
      <c r="X2493" s="120"/>
      <c r="Z2493" s="120"/>
    </row>
    <row r="2494" spans="16:26" x14ac:dyDescent="0.25">
      <c r="P2494" s="119"/>
      <c r="R2494" s="119"/>
      <c r="T2494" s="119"/>
      <c r="V2494" s="119"/>
      <c r="X2494" s="119"/>
      <c r="Z2494" s="119"/>
    </row>
    <row r="2495" spans="16:26" x14ac:dyDescent="0.25">
      <c r="P2495" s="119"/>
      <c r="R2495" s="119"/>
      <c r="T2495" s="119"/>
      <c r="V2495" s="119"/>
      <c r="X2495" s="119"/>
      <c r="Z2495" s="119"/>
    </row>
    <row r="2496" spans="16:26" x14ac:dyDescent="0.25">
      <c r="P2496" s="120"/>
      <c r="R2496" s="120"/>
      <c r="T2496" s="120"/>
      <c r="V2496" s="120"/>
      <c r="X2496" s="120"/>
      <c r="Z2496" s="120"/>
    </row>
    <row r="2497" spans="16:26" x14ac:dyDescent="0.25">
      <c r="P2497" s="119"/>
      <c r="R2497" s="119"/>
      <c r="T2497" s="119"/>
      <c r="V2497" s="119"/>
      <c r="X2497" s="119"/>
      <c r="Z2497" s="119"/>
    </row>
    <row r="2498" spans="16:26" x14ac:dyDescent="0.25">
      <c r="P2498" s="120"/>
      <c r="R2498" s="120"/>
      <c r="T2498" s="120"/>
      <c r="V2498" s="120"/>
      <c r="X2498" s="120"/>
      <c r="Z2498" s="120"/>
    </row>
    <row r="2499" spans="16:26" x14ac:dyDescent="0.25">
      <c r="P2499" s="119"/>
      <c r="R2499" s="119"/>
      <c r="T2499" s="119"/>
      <c r="V2499" s="119"/>
      <c r="X2499" s="119"/>
      <c r="Z2499" s="119"/>
    </row>
    <row r="2500" spans="16:26" x14ac:dyDescent="0.25">
      <c r="P2500" s="119"/>
      <c r="R2500" s="119"/>
      <c r="T2500" s="119"/>
      <c r="V2500" s="119"/>
      <c r="X2500" s="119"/>
      <c r="Z2500" s="119"/>
    </row>
    <row r="2501" spans="16:26" x14ac:dyDescent="0.25">
      <c r="P2501" s="119"/>
      <c r="R2501" s="119"/>
      <c r="T2501" s="119"/>
      <c r="V2501" s="119"/>
      <c r="X2501" s="119"/>
      <c r="Z2501" s="119"/>
    </row>
    <row r="2502" spans="16:26" x14ac:dyDescent="0.25">
      <c r="P2502" s="121"/>
      <c r="R2502" s="121"/>
      <c r="T2502" s="121"/>
      <c r="V2502" s="121"/>
      <c r="X2502" s="121"/>
      <c r="Z2502" s="121"/>
    </row>
    <row r="2503" spans="16:26" x14ac:dyDescent="0.25">
      <c r="P2503" s="121"/>
      <c r="R2503" s="121"/>
      <c r="T2503" s="121"/>
      <c r="V2503" s="121"/>
      <c r="X2503" s="121"/>
      <c r="Z2503" s="121"/>
    </row>
    <row r="2504" spans="16:26" x14ac:dyDescent="0.25">
      <c r="P2504" s="121"/>
      <c r="R2504" s="121"/>
      <c r="T2504" s="121"/>
      <c r="V2504" s="121"/>
      <c r="X2504" s="121"/>
      <c r="Z2504" s="121"/>
    </row>
    <row r="2505" spans="16:26" x14ac:dyDescent="0.25">
      <c r="P2505" s="121"/>
      <c r="R2505" s="121"/>
      <c r="T2505" s="121"/>
      <c r="V2505" s="121"/>
      <c r="X2505" s="121"/>
      <c r="Z2505" s="121"/>
    </row>
    <row r="2506" spans="16:26" x14ac:dyDescent="0.25">
      <c r="P2506" s="122"/>
      <c r="R2506" s="122"/>
      <c r="T2506" s="122"/>
      <c r="V2506" s="122"/>
      <c r="X2506" s="122"/>
      <c r="Z2506" s="122"/>
    </row>
    <row r="2507" spans="16:26" x14ac:dyDescent="0.25">
      <c r="P2507" s="118"/>
      <c r="R2507" s="118"/>
      <c r="T2507" s="118"/>
      <c r="V2507" s="118"/>
      <c r="X2507" s="118"/>
      <c r="Z2507" s="118"/>
    </row>
    <row r="2508" spans="16:26" x14ac:dyDescent="0.25">
      <c r="P2508" s="119"/>
      <c r="R2508" s="119"/>
      <c r="T2508" s="119"/>
      <c r="V2508" s="119"/>
      <c r="X2508" s="119"/>
      <c r="Z2508" s="119"/>
    </row>
    <row r="2509" spans="16:26" x14ac:dyDescent="0.25">
      <c r="P2509" s="119"/>
      <c r="R2509" s="119"/>
      <c r="T2509" s="119"/>
      <c r="V2509" s="119"/>
      <c r="X2509" s="119"/>
      <c r="Z2509" s="119"/>
    </row>
    <row r="2510" spans="16:26" x14ac:dyDescent="0.25">
      <c r="P2510" s="120"/>
      <c r="R2510" s="120"/>
      <c r="T2510" s="120"/>
      <c r="V2510" s="120"/>
      <c r="X2510" s="120"/>
      <c r="Z2510" s="120"/>
    </row>
    <row r="2511" spans="16:26" x14ac:dyDescent="0.25">
      <c r="P2511" s="119"/>
      <c r="R2511" s="119"/>
      <c r="T2511" s="119"/>
      <c r="V2511" s="119"/>
      <c r="X2511" s="119"/>
      <c r="Z2511" s="119"/>
    </row>
    <row r="2512" spans="16:26" x14ac:dyDescent="0.25">
      <c r="P2512" s="119"/>
      <c r="R2512" s="119"/>
      <c r="T2512" s="119"/>
      <c r="V2512" s="119"/>
      <c r="X2512" s="119"/>
      <c r="Z2512" s="119"/>
    </row>
    <row r="2513" spans="16:26" x14ac:dyDescent="0.25">
      <c r="P2513" s="120"/>
      <c r="R2513" s="120"/>
      <c r="T2513" s="120"/>
      <c r="V2513" s="120"/>
      <c r="X2513" s="120"/>
      <c r="Z2513" s="120"/>
    </row>
    <row r="2514" spans="16:26" x14ac:dyDescent="0.25">
      <c r="P2514" s="119"/>
      <c r="R2514" s="119"/>
      <c r="T2514" s="119"/>
      <c r="V2514" s="119"/>
      <c r="X2514" s="119"/>
      <c r="Z2514" s="119"/>
    </row>
    <row r="2515" spans="16:26" x14ac:dyDescent="0.25">
      <c r="P2515" s="120"/>
      <c r="R2515" s="120"/>
      <c r="T2515" s="120"/>
      <c r="V2515" s="120"/>
      <c r="X2515" s="120"/>
      <c r="Z2515" s="120"/>
    </row>
    <row r="2516" spans="16:26" x14ac:dyDescent="0.25">
      <c r="P2516" s="119"/>
      <c r="R2516" s="119"/>
      <c r="T2516" s="119"/>
      <c r="V2516" s="119"/>
      <c r="X2516" s="119"/>
      <c r="Z2516" s="119"/>
    </row>
    <row r="2517" spans="16:26" x14ac:dyDescent="0.25">
      <c r="P2517" s="119"/>
      <c r="R2517" s="119"/>
      <c r="T2517" s="119"/>
      <c r="V2517" s="119"/>
      <c r="X2517" s="119"/>
      <c r="Z2517" s="119"/>
    </row>
    <row r="2518" spans="16:26" x14ac:dyDescent="0.25">
      <c r="P2518" s="119"/>
      <c r="R2518" s="119"/>
      <c r="T2518" s="119"/>
      <c r="V2518" s="119"/>
      <c r="X2518" s="119"/>
      <c r="Z2518" s="119"/>
    </row>
    <row r="2519" spans="16:26" x14ac:dyDescent="0.25">
      <c r="P2519" s="121"/>
      <c r="R2519" s="121"/>
      <c r="T2519" s="121"/>
      <c r="V2519" s="121"/>
      <c r="X2519" s="121"/>
      <c r="Z2519" s="121"/>
    </row>
    <row r="2520" spans="16:26" x14ac:dyDescent="0.25">
      <c r="P2520" s="121"/>
      <c r="R2520" s="121"/>
      <c r="T2520" s="121"/>
      <c r="V2520" s="121"/>
      <c r="X2520" s="121"/>
      <c r="Z2520" s="121"/>
    </row>
    <row r="2521" spans="16:26" x14ac:dyDescent="0.25">
      <c r="P2521" s="121"/>
      <c r="R2521" s="121"/>
      <c r="T2521" s="121"/>
      <c r="V2521" s="121"/>
      <c r="X2521" s="121"/>
      <c r="Z2521" s="121"/>
    </row>
    <row r="2522" spans="16:26" x14ac:dyDescent="0.25">
      <c r="P2522" s="121"/>
      <c r="R2522" s="121"/>
      <c r="T2522" s="121"/>
      <c r="V2522" s="121"/>
      <c r="X2522" s="121"/>
      <c r="Z2522" s="121"/>
    </row>
    <row r="2523" spans="16:26" x14ac:dyDescent="0.25">
      <c r="P2523" s="122"/>
      <c r="R2523" s="122"/>
      <c r="T2523" s="122"/>
      <c r="V2523" s="122"/>
      <c r="X2523" s="122"/>
      <c r="Z2523" s="122"/>
    </row>
    <row r="2524" spans="16:26" x14ac:dyDescent="0.25">
      <c r="P2524" s="118"/>
      <c r="R2524" s="118"/>
      <c r="T2524" s="118"/>
      <c r="V2524" s="118"/>
      <c r="X2524" s="118"/>
      <c r="Z2524" s="118"/>
    </row>
    <row r="2525" spans="16:26" x14ac:dyDescent="0.25">
      <c r="P2525" s="119"/>
      <c r="R2525" s="119"/>
      <c r="T2525" s="119"/>
      <c r="V2525" s="119"/>
      <c r="X2525" s="119"/>
      <c r="Z2525" s="119"/>
    </row>
    <row r="2526" spans="16:26" x14ac:dyDescent="0.25">
      <c r="P2526" s="119"/>
      <c r="R2526" s="119"/>
      <c r="T2526" s="119"/>
      <c r="V2526" s="119"/>
      <c r="X2526" s="119"/>
      <c r="Z2526" s="119"/>
    </row>
    <row r="2527" spans="16:26" x14ac:dyDescent="0.25">
      <c r="P2527" s="120"/>
      <c r="R2527" s="120"/>
      <c r="T2527" s="120"/>
      <c r="V2527" s="120"/>
      <c r="X2527" s="120"/>
      <c r="Z2527" s="120"/>
    </row>
    <row r="2528" spans="16:26" x14ac:dyDescent="0.25">
      <c r="P2528" s="119"/>
      <c r="R2528" s="119"/>
      <c r="T2528" s="119"/>
      <c r="V2528" s="119"/>
      <c r="X2528" s="119"/>
      <c r="Z2528" s="119"/>
    </row>
    <row r="2529" spans="16:26" x14ac:dyDescent="0.25">
      <c r="P2529" s="119"/>
      <c r="R2529" s="119"/>
      <c r="T2529" s="119"/>
      <c r="V2529" s="119"/>
      <c r="X2529" s="119"/>
      <c r="Z2529" s="119"/>
    </row>
    <row r="2530" spans="16:26" x14ac:dyDescent="0.25">
      <c r="P2530" s="120"/>
      <c r="R2530" s="120"/>
      <c r="T2530" s="120"/>
      <c r="V2530" s="120"/>
      <c r="X2530" s="120"/>
      <c r="Z2530" s="120"/>
    </row>
    <row r="2531" spans="16:26" x14ac:dyDescent="0.25">
      <c r="P2531" s="119"/>
      <c r="R2531" s="119"/>
      <c r="T2531" s="119"/>
      <c r="V2531" s="119"/>
      <c r="X2531" s="119"/>
      <c r="Z2531" s="119"/>
    </row>
    <row r="2532" spans="16:26" x14ac:dyDescent="0.25">
      <c r="P2532" s="120"/>
      <c r="R2532" s="120"/>
      <c r="T2532" s="120"/>
      <c r="V2532" s="120"/>
      <c r="X2532" s="120"/>
      <c r="Z2532" s="120"/>
    </row>
    <row r="2533" spans="16:26" x14ac:dyDescent="0.25">
      <c r="P2533" s="119"/>
      <c r="R2533" s="119"/>
      <c r="T2533" s="119"/>
      <c r="V2533" s="119"/>
      <c r="X2533" s="119"/>
      <c r="Z2533" s="119"/>
    </row>
    <row r="2534" spans="16:26" x14ac:dyDescent="0.25">
      <c r="P2534" s="119"/>
      <c r="R2534" s="119"/>
      <c r="T2534" s="119"/>
      <c r="V2534" s="119"/>
      <c r="X2534" s="119"/>
      <c r="Z2534" s="119"/>
    </row>
    <row r="2535" spans="16:26" x14ac:dyDescent="0.25">
      <c r="P2535" s="119"/>
      <c r="R2535" s="119"/>
      <c r="T2535" s="119"/>
      <c r="V2535" s="119"/>
      <c r="X2535" s="119"/>
      <c r="Z2535" s="119"/>
    </row>
    <row r="2536" spans="16:26" x14ac:dyDescent="0.25">
      <c r="P2536" s="121"/>
      <c r="R2536" s="121"/>
      <c r="T2536" s="121"/>
      <c r="V2536" s="121"/>
      <c r="X2536" s="121"/>
      <c r="Z2536" s="121"/>
    </row>
    <row r="2537" spans="16:26" x14ac:dyDescent="0.25">
      <c r="P2537" s="121"/>
      <c r="R2537" s="121"/>
      <c r="T2537" s="121"/>
      <c r="V2537" s="121"/>
      <c r="X2537" s="121"/>
      <c r="Z2537" s="121"/>
    </row>
    <row r="2538" spans="16:26" x14ac:dyDescent="0.25">
      <c r="P2538" s="121"/>
      <c r="R2538" s="121"/>
      <c r="T2538" s="121"/>
      <c r="V2538" s="121"/>
      <c r="X2538" s="121"/>
      <c r="Z2538" s="121"/>
    </row>
    <row r="2539" spans="16:26" x14ac:dyDescent="0.25">
      <c r="P2539" s="121"/>
      <c r="R2539" s="121"/>
      <c r="T2539" s="121"/>
      <c r="V2539" s="121"/>
      <c r="X2539" s="121"/>
      <c r="Z2539" s="121"/>
    </row>
    <row r="2540" spans="16:26" x14ac:dyDescent="0.25">
      <c r="P2540" s="122"/>
      <c r="R2540" s="122"/>
      <c r="T2540" s="122"/>
      <c r="V2540" s="122"/>
      <c r="X2540" s="122"/>
      <c r="Z2540" s="122"/>
    </row>
    <row r="2541" spans="16:26" x14ac:dyDescent="0.25">
      <c r="P2541" s="118"/>
      <c r="R2541" s="118"/>
      <c r="T2541" s="118"/>
      <c r="V2541" s="118"/>
      <c r="X2541" s="118"/>
      <c r="Z2541" s="118"/>
    </row>
    <row r="2542" spans="16:26" x14ac:dyDescent="0.25">
      <c r="P2542" s="119"/>
      <c r="R2542" s="119"/>
      <c r="T2542" s="119"/>
      <c r="V2542" s="119"/>
      <c r="X2542" s="119"/>
      <c r="Z2542" s="119"/>
    </row>
    <row r="2543" spans="16:26" x14ac:dyDescent="0.25">
      <c r="P2543" s="119"/>
      <c r="R2543" s="119"/>
      <c r="T2543" s="119"/>
      <c r="V2543" s="119"/>
      <c r="X2543" s="119"/>
      <c r="Z2543" s="119"/>
    </row>
    <row r="2544" spans="16:26" x14ac:dyDescent="0.25">
      <c r="P2544" s="120"/>
      <c r="R2544" s="120"/>
      <c r="T2544" s="120"/>
      <c r="V2544" s="120"/>
      <c r="X2544" s="120"/>
      <c r="Z2544" s="120"/>
    </row>
    <row r="2545" spans="16:26" x14ac:dyDescent="0.25">
      <c r="P2545" s="119"/>
      <c r="R2545" s="119"/>
      <c r="T2545" s="119"/>
      <c r="V2545" s="119"/>
      <c r="X2545" s="119"/>
      <c r="Z2545" s="119"/>
    </row>
    <row r="2546" spans="16:26" x14ac:dyDescent="0.25">
      <c r="P2546" s="119"/>
      <c r="R2546" s="119"/>
      <c r="T2546" s="119"/>
      <c r="V2546" s="119"/>
      <c r="X2546" s="119"/>
      <c r="Z2546" s="119"/>
    </row>
    <row r="2547" spans="16:26" x14ac:dyDescent="0.25">
      <c r="P2547" s="120"/>
      <c r="R2547" s="120"/>
      <c r="T2547" s="120"/>
      <c r="V2547" s="120"/>
      <c r="X2547" s="120"/>
      <c r="Z2547" s="120"/>
    </row>
    <row r="2548" spans="16:26" x14ac:dyDescent="0.25">
      <c r="P2548" s="119"/>
      <c r="R2548" s="119"/>
      <c r="T2548" s="119"/>
      <c r="V2548" s="119"/>
      <c r="X2548" s="119"/>
      <c r="Z2548" s="119"/>
    </row>
    <row r="2549" spans="16:26" x14ac:dyDescent="0.25">
      <c r="P2549" s="120"/>
      <c r="R2549" s="120"/>
      <c r="T2549" s="120"/>
      <c r="V2549" s="120"/>
      <c r="X2549" s="120"/>
      <c r="Z2549" s="120"/>
    </row>
    <row r="2550" spans="16:26" x14ac:dyDescent="0.25">
      <c r="P2550" s="119"/>
      <c r="R2550" s="119"/>
      <c r="T2550" s="119"/>
      <c r="V2550" s="119"/>
      <c r="X2550" s="119"/>
      <c r="Z2550" s="119"/>
    </row>
    <row r="2551" spans="16:26" x14ac:dyDescent="0.25">
      <c r="P2551" s="119"/>
      <c r="R2551" s="119"/>
      <c r="T2551" s="119"/>
      <c r="V2551" s="119"/>
      <c r="X2551" s="119"/>
      <c r="Z2551" s="119"/>
    </row>
    <row r="2552" spans="16:26" x14ac:dyDescent="0.25">
      <c r="P2552" s="119"/>
      <c r="R2552" s="119"/>
      <c r="T2552" s="119"/>
      <c r="V2552" s="119"/>
      <c r="X2552" s="119"/>
      <c r="Z2552" s="119"/>
    </row>
    <row r="2553" spans="16:26" x14ac:dyDescent="0.25">
      <c r="P2553" s="121"/>
      <c r="R2553" s="121"/>
      <c r="T2553" s="121"/>
      <c r="V2553" s="121"/>
      <c r="X2553" s="121"/>
      <c r="Z2553" s="121"/>
    </row>
    <row r="2554" spans="16:26" x14ac:dyDescent="0.25">
      <c r="P2554" s="121"/>
      <c r="R2554" s="121"/>
      <c r="T2554" s="121"/>
      <c r="V2554" s="121"/>
      <c r="X2554" s="121"/>
      <c r="Z2554" s="121"/>
    </row>
    <row r="2555" spans="16:26" x14ac:dyDescent="0.25">
      <c r="P2555" s="121"/>
      <c r="R2555" s="121"/>
      <c r="T2555" s="121"/>
      <c r="V2555" s="121"/>
      <c r="X2555" s="121"/>
      <c r="Z2555" s="121"/>
    </row>
    <row r="2556" spans="16:26" x14ac:dyDescent="0.25">
      <c r="P2556" s="121"/>
      <c r="R2556" s="121"/>
      <c r="T2556" s="121"/>
      <c r="V2556" s="121"/>
      <c r="X2556" s="121"/>
      <c r="Z2556" s="121"/>
    </row>
    <row r="2557" spans="16:26" x14ac:dyDescent="0.25">
      <c r="P2557" s="122"/>
      <c r="R2557" s="122"/>
      <c r="T2557" s="122"/>
      <c r="V2557" s="122"/>
      <c r="X2557" s="122"/>
      <c r="Z2557" s="122"/>
    </row>
    <row r="2558" spans="16:26" x14ac:dyDescent="0.25">
      <c r="P2558" s="118"/>
      <c r="R2558" s="118"/>
      <c r="T2558" s="118"/>
      <c r="V2558" s="118"/>
      <c r="X2558" s="118"/>
      <c r="Z2558" s="118"/>
    </row>
    <row r="2559" spans="16:26" x14ac:dyDescent="0.25">
      <c r="P2559" s="119"/>
      <c r="R2559" s="119"/>
      <c r="T2559" s="119"/>
      <c r="V2559" s="119"/>
      <c r="X2559" s="119"/>
      <c r="Z2559" s="119"/>
    </row>
    <row r="2560" spans="16:26" x14ac:dyDescent="0.25">
      <c r="P2560" s="119"/>
      <c r="R2560" s="119"/>
      <c r="T2560" s="119"/>
      <c r="V2560" s="119"/>
      <c r="X2560" s="119"/>
      <c r="Z2560" s="119"/>
    </row>
    <row r="2561" spans="16:26" x14ac:dyDescent="0.25">
      <c r="P2561" s="120"/>
      <c r="R2561" s="120"/>
      <c r="T2561" s="120"/>
      <c r="V2561" s="120"/>
      <c r="X2561" s="120"/>
      <c r="Z2561" s="120"/>
    </row>
    <row r="2562" spans="16:26" x14ac:dyDescent="0.25">
      <c r="P2562" s="119"/>
      <c r="R2562" s="119"/>
      <c r="T2562" s="119"/>
      <c r="V2562" s="119"/>
      <c r="X2562" s="119"/>
      <c r="Z2562" s="119"/>
    </row>
    <row r="2563" spans="16:26" x14ac:dyDescent="0.25">
      <c r="P2563" s="119"/>
      <c r="R2563" s="119"/>
      <c r="T2563" s="119"/>
      <c r="V2563" s="119"/>
      <c r="X2563" s="119"/>
      <c r="Z2563" s="119"/>
    </row>
    <row r="2564" spans="16:26" x14ac:dyDescent="0.25">
      <c r="P2564" s="120"/>
      <c r="R2564" s="120"/>
      <c r="T2564" s="120"/>
      <c r="V2564" s="120"/>
      <c r="X2564" s="120"/>
      <c r="Z2564" s="120"/>
    </row>
    <row r="2565" spans="16:26" x14ac:dyDescent="0.25">
      <c r="P2565" s="119"/>
      <c r="R2565" s="119"/>
      <c r="T2565" s="119"/>
      <c r="V2565" s="119"/>
      <c r="X2565" s="119"/>
      <c r="Z2565" s="119"/>
    </row>
    <row r="2566" spans="16:26" x14ac:dyDescent="0.25">
      <c r="P2566" s="120"/>
      <c r="R2566" s="120"/>
      <c r="T2566" s="120"/>
      <c r="V2566" s="120"/>
      <c r="X2566" s="120"/>
      <c r="Z2566" s="120"/>
    </row>
    <row r="2567" spans="16:26" x14ac:dyDescent="0.25">
      <c r="P2567" s="119"/>
      <c r="R2567" s="119"/>
      <c r="T2567" s="119"/>
      <c r="V2567" s="119"/>
      <c r="X2567" s="119"/>
      <c r="Z2567" s="119"/>
    </row>
    <row r="2568" spans="16:26" x14ac:dyDescent="0.25">
      <c r="P2568" s="119"/>
      <c r="R2568" s="119"/>
      <c r="T2568" s="119"/>
      <c r="V2568" s="119"/>
      <c r="X2568" s="119"/>
      <c r="Z2568" s="119"/>
    </row>
    <row r="2569" spans="16:26" x14ac:dyDescent="0.25">
      <c r="P2569" s="119"/>
      <c r="R2569" s="119"/>
      <c r="T2569" s="119"/>
      <c r="V2569" s="119"/>
      <c r="X2569" s="119"/>
      <c r="Z2569" s="119"/>
    </row>
    <row r="2570" spans="16:26" x14ac:dyDescent="0.25">
      <c r="P2570" s="121"/>
      <c r="R2570" s="121"/>
      <c r="T2570" s="121"/>
      <c r="V2570" s="121"/>
      <c r="X2570" s="121"/>
      <c r="Z2570" s="121"/>
    </row>
    <row r="2571" spans="16:26" x14ac:dyDescent="0.25">
      <c r="P2571" s="121"/>
      <c r="R2571" s="121"/>
      <c r="T2571" s="121"/>
      <c r="V2571" s="121"/>
      <c r="X2571" s="121"/>
      <c r="Z2571" s="121"/>
    </row>
    <row r="2572" spans="16:26" x14ac:dyDescent="0.25">
      <c r="P2572" s="121"/>
      <c r="R2572" s="121"/>
      <c r="T2572" s="121"/>
      <c r="V2572" s="121"/>
      <c r="X2572" s="121"/>
      <c r="Z2572" s="121"/>
    </row>
    <row r="2573" spans="16:26" x14ac:dyDescent="0.25">
      <c r="P2573" s="121"/>
      <c r="R2573" s="121"/>
      <c r="T2573" s="121"/>
      <c r="V2573" s="121"/>
      <c r="X2573" s="121"/>
      <c r="Z2573" s="121"/>
    </row>
    <row r="2574" spans="16:26" x14ac:dyDescent="0.25">
      <c r="P2574" s="122"/>
      <c r="R2574" s="122"/>
      <c r="T2574" s="122"/>
      <c r="V2574" s="122"/>
      <c r="X2574" s="122"/>
      <c r="Z2574" s="122"/>
    </row>
    <row r="2575" spans="16:26" x14ac:dyDescent="0.25">
      <c r="P2575" s="118"/>
      <c r="R2575" s="118"/>
      <c r="T2575" s="118"/>
      <c r="V2575" s="118"/>
      <c r="X2575" s="118"/>
      <c r="Z2575" s="118"/>
    </row>
    <row r="2576" spans="16:26" x14ac:dyDescent="0.25">
      <c r="P2576" s="119"/>
      <c r="R2576" s="119"/>
      <c r="T2576" s="119"/>
      <c r="V2576" s="119"/>
      <c r="X2576" s="119"/>
      <c r="Z2576" s="119"/>
    </row>
    <row r="2577" spans="16:26" x14ac:dyDescent="0.25">
      <c r="P2577" s="119"/>
      <c r="R2577" s="119"/>
      <c r="T2577" s="119"/>
      <c r="V2577" s="119"/>
      <c r="X2577" s="119"/>
      <c r="Z2577" s="119"/>
    </row>
    <row r="2578" spans="16:26" x14ac:dyDescent="0.25">
      <c r="P2578" s="120"/>
      <c r="R2578" s="120"/>
      <c r="T2578" s="120"/>
      <c r="V2578" s="120"/>
      <c r="X2578" s="120"/>
      <c r="Z2578" s="120"/>
    </row>
    <row r="2579" spans="16:26" x14ac:dyDescent="0.25">
      <c r="P2579" s="119"/>
      <c r="R2579" s="119"/>
      <c r="T2579" s="119"/>
      <c r="V2579" s="119"/>
      <c r="X2579" s="119"/>
      <c r="Z2579" s="119"/>
    </row>
    <row r="2580" spans="16:26" x14ac:dyDescent="0.25">
      <c r="P2580" s="119"/>
      <c r="R2580" s="119"/>
      <c r="T2580" s="119"/>
      <c r="V2580" s="119"/>
      <c r="X2580" s="119"/>
      <c r="Z2580" s="119"/>
    </row>
    <row r="2581" spans="16:26" x14ac:dyDescent="0.25">
      <c r="P2581" s="120"/>
      <c r="R2581" s="120"/>
      <c r="T2581" s="120"/>
      <c r="V2581" s="120"/>
      <c r="X2581" s="120"/>
      <c r="Z2581" s="120"/>
    </row>
    <row r="2582" spans="16:26" x14ac:dyDescent="0.25">
      <c r="P2582" s="119"/>
      <c r="R2582" s="119"/>
      <c r="T2582" s="119"/>
      <c r="V2582" s="119"/>
      <c r="X2582" s="119"/>
      <c r="Z2582" s="119"/>
    </row>
    <row r="2583" spans="16:26" x14ac:dyDescent="0.25">
      <c r="P2583" s="120"/>
      <c r="R2583" s="120"/>
      <c r="T2583" s="120"/>
      <c r="V2583" s="120"/>
      <c r="X2583" s="120"/>
      <c r="Z2583" s="120"/>
    </row>
    <row r="2584" spans="16:26" x14ac:dyDescent="0.25">
      <c r="P2584" s="119"/>
      <c r="R2584" s="119"/>
      <c r="T2584" s="119"/>
      <c r="V2584" s="119"/>
      <c r="X2584" s="119"/>
      <c r="Z2584" s="119"/>
    </row>
    <row r="2585" spans="16:26" x14ac:dyDescent="0.25">
      <c r="P2585" s="119"/>
      <c r="R2585" s="119"/>
      <c r="T2585" s="119"/>
      <c r="V2585" s="119"/>
      <c r="X2585" s="119"/>
      <c r="Z2585" s="119"/>
    </row>
    <row r="2586" spans="16:26" x14ac:dyDescent="0.25">
      <c r="P2586" s="119"/>
      <c r="R2586" s="119"/>
      <c r="T2586" s="119"/>
      <c r="V2586" s="119"/>
      <c r="X2586" s="119"/>
      <c r="Z2586" s="119"/>
    </row>
    <row r="2587" spans="16:26" x14ac:dyDescent="0.25">
      <c r="P2587" s="121"/>
      <c r="R2587" s="121"/>
      <c r="T2587" s="121"/>
      <c r="V2587" s="121"/>
      <c r="X2587" s="121"/>
      <c r="Z2587" s="121"/>
    </row>
    <row r="2588" spans="16:26" x14ac:dyDescent="0.25">
      <c r="P2588" s="121"/>
      <c r="R2588" s="121"/>
      <c r="T2588" s="121"/>
      <c r="V2588" s="121"/>
      <c r="X2588" s="121"/>
      <c r="Z2588" s="121"/>
    </row>
    <row r="2589" spans="16:26" x14ac:dyDescent="0.25">
      <c r="P2589" s="121"/>
      <c r="R2589" s="121"/>
      <c r="T2589" s="121"/>
      <c r="V2589" s="121"/>
      <c r="X2589" s="121"/>
      <c r="Z2589" s="121"/>
    </row>
    <row r="2590" spans="16:26" x14ac:dyDescent="0.25">
      <c r="P2590" s="121"/>
      <c r="R2590" s="121"/>
      <c r="T2590" s="121"/>
      <c r="V2590" s="121"/>
      <c r="X2590" s="121"/>
      <c r="Z2590" s="121"/>
    </row>
    <row r="2591" spans="16:26" x14ac:dyDescent="0.25">
      <c r="P2591" s="122"/>
      <c r="R2591" s="122"/>
      <c r="T2591" s="122"/>
      <c r="V2591" s="122"/>
      <c r="X2591" s="122"/>
      <c r="Z2591" s="122"/>
    </row>
    <row r="2592" spans="16:26" x14ac:dyDescent="0.25">
      <c r="P2592" s="118"/>
      <c r="R2592" s="118"/>
      <c r="T2592" s="118"/>
      <c r="V2592" s="118"/>
      <c r="X2592" s="118"/>
      <c r="Z2592" s="118"/>
    </row>
    <row r="2593" spans="16:26" x14ac:dyDescent="0.25">
      <c r="P2593" s="119"/>
      <c r="R2593" s="119"/>
      <c r="T2593" s="119"/>
      <c r="V2593" s="119"/>
      <c r="X2593" s="119"/>
      <c r="Z2593" s="119"/>
    </row>
    <row r="2594" spans="16:26" x14ac:dyDescent="0.25">
      <c r="P2594" s="119"/>
      <c r="R2594" s="119"/>
      <c r="T2594" s="119"/>
      <c r="V2594" s="119"/>
      <c r="X2594" s="119"/>
      <c r="Z2594" s="119"/>
    </row>
    <row r="2595" spans="16:26" x14ac:dyDescent="0.25">
      <c r="P2595" s="120"/>
      <c r="R2595" s="120"/>
      <c r="T2595" s="120"/>
      <c r="V2595" s="120"/>
      <c r="X2595" s="120"/>
      <c r="Z2595" s="120"/>
    </row>
    <row r="2596" spans="16:26" x14ac:dyDescent="0.25">
      <c r="P2596" s="119"/>
      <c r="R2596" s="119"/>
      <c r="T2596" s="119"/>
      <c r="V2596" s="119"/>
      <c r="X2596" s="119"/>
      <c r="Z2596" s="119"/>
    </row>
    <row r="2597" spans="16:26" x14ac:dyDescent="0.25">
      <c r="P2597" s="119"/>
      <c r="R2597" s="119"/>
      <c r="T2597" s="119"/>
      <c r="V2597" s="119"/>
      <c r="X2597" s="119"/>
      <c r="Z2597" s="119"/>
    </row>
    <row r="2598" spans="16:26" x14ac:dyDescent="0.25">
      <c r="P2598" s="120"/>
      <c r="R2598" s="120"/>
      <c r="T2598" s="120"/>
      <c r="V2598" s="120"/>
      <c r="X2598" s="120"/>
      <c r="Z2598" s="120"/>
    </row>
    <row r="2599" spans="16:26" x14ac:dyDescent="0.25">
      <c r="P2599" s="119"/>
      <c r="R2599" s="119"/>
      <c r="T2599" s="119"/>
      <c r="V2599" s="119"/>
      <c r="X2599" s="119"/>
      <c r="Z2599" s="119"/>
    </row>
    <row r="2600" spans="16:26" x14ac:dyDescent="0.25">
      <c r="P2600" s="120"/>
      <c r="R2600" s="120"/>
      <c r="T2600" s="120"/>
      <c r="V2600" s="120"/>
      <c r="X2600" s="120"/>
      <c r="Z2600" s="120"/>
    </row>
    <row r="2601" spans="16:26" x14ac:dyDescent="0.25">
      <c r="P2601" s="119"/>
      <c r="R2601" s="119"/>
      <c r="T2601" s="119"/>
      <c r="V2601" s="119"/>
      <c r="X2601" s="119"/>
      <c r="Z2601" s="119"/>
    </row>
    <row r="2602" spans="16:26" x14ac:dyDescent="0.25">
      <c r="P2602" s="119"/>
      <c r="R2602" s="119"/>
      <c r="T2602" s="119"/>
      <c r="V2602" s="119"/>
      <c r="X2602" s="119"/>
      <c r="Z2602" s="119"/>
    </row>
    <row r="2603" spans="16:26" x14ac:dyDescent="0.25">
      <c r="P2603" s="119"/>
      <c r="R2603" s="119"/>
      <c r="T2603" s="119"/>
      <c r="V2603" s="119"/>
      <c r="X2603" s="119"/>
      <c r="Z2603" s="119"/>
    </row>
    <row r="2604" spans="16:26" x14ac:dyDescent="0.25">
      <c r="P2604" s="121"/>
      <c r="R2604" s="121"/>
      <c r="T2604" s="121"/>
      <c r="V2604" s="121"/>
      <c r="X2604" s="121"/>
      <c r="Z2604" s="121"/>
    </row>
    <row r="2605" spans="16:26" x14ac:dyDescent="0.25">
      <c r="P2605" s="121"/>
      <c r="R2605" s="121"/>
      <c r="T2605" s="121"/>
      <c r="V2605" s="121"/>
      <c r="X2605" s="121"/>
      <c r="Z2605" s="121"/>
    </row>
    <row r="2606" spans="16:26" x14ac:dyDescent="0.25">
      <c r="P2606" s="121"/>
      <c r="R2606" s="121"/>
      <c r="T2606" s="121"/>
      <c r="V2606" s="121"/>
      <c r="X2606" s="121"/>
      <c r="Z2606" s="121"/>
    </row>
    <row r="2607" spans="16:26" x14ac:dyDescent="0.25">
      <c r="P2607" s="121"/>
      <c r="R2607" s="121"/>
      <c r="T2607" s="121"/>
      <c r="V2607" s="121"/>
      <c r="X2607" s="121"/>
      <c r="Z2607" s="121"/>
    </row>
    <row r="2608" spans="16:26" x14ac:dyDescent="0.25">
      <c r="P2608" s="122"/>
      <c r="R2608" s="122"/>
      <c r="T2608" s="122"/>
      <c r="V2608" s="122"/>
      <c r="X2608" s="122"/>
      <c r="Z2608" s="122"/>
    </row>
    <row r="2609" spans="16:26" x14ac:dyDescent="0.25">
      <c r="P2609" s="118"/>
      <c r="R2609" s="118"/>
      <c r="T2609" s="118"/>
      <c r="V2609" s="118"/>
      <c r="X2609" s="118"/>
      <c r="Z2609" s="118"/>
    </row>
    <row r="2610" spans="16:26" x14ac:dyDescent="0.25">
      <c r="P2610" s="119"/>
      <c r="R2610" s="119"/>
      <c r="T2610" s="119"/>
      <c r="V2610" s="119"/>
      <c r="X2610" s="119"/>
      <c r="Z2610" s="119"/>
    </row>
    <row r="2611" spans="16:26" x14ac:dyDescent="0.25">
      <c r="P2611" s="119"/>
      <c r="R2611" s="119"/>
      <c r="T2611" s="119"/>
      <c r="V2611" s="119"/>
      <c r="X2611" s="119"/>
      <c r="Z2611" s="119"/>
    </row>
    <row r="2612" spans="16:26" x14ac:dyDescent="0.25">
      <c r="P2612" s="120"/>
      <c r="R2612" s="120"/>
      <c r="T2612" s="120"/>
      <c r="V2612" s="120"/>
      <c r="X2612" s="120"/>
      <c r="Z2612" s="120"/>
    </row>
    <row r="2613" spans="16:26" x14ac:dyDescent="0.25">
      <c r="P2613" s="119"/>
      <c r="R2613" s="119"/>
      <c r="T2613" s="119"/>
      <c r="V2613" s="119"/>
      <c r="X2613" s="119"/>
      <c r="Z2613" s="119"/>
    </row>
    <row r="2614" spans="16:26" x14ac:dyDescent="0.25">
      <c r="P2614" s="119"/>
      <c r="R2614" s="119"/>
      <c r="T2614" s="119"/>
      <c r="V2614" s="119"/>
      <c r="X2614" s="119"/>
      <c r="Z2614" s="119"/>
    </row>
    <row r="2615" spans="16:26" x14ac:dyDescent="0.25">
      <c r="P2615" s="120"/>
      <c r="R2615" s="120"/>
      <c r="T2615" s="120"/>
      <c r="V2615" s="120"/>
      <c r="X2615" s="120"/>
      <c r="Z2615" s="120"/>
    </row>
    <row r="2616" spans="16:26" x14ac:dyDescent="0.25">
      <c r="P2616" s="119"/>
      <c r="R2616" s="119"/>
      <c r="T2616" s="119"/>
      <c r="V2616" s="119"/>
      <c r="X2616" s="119"/>
      <c r="Z2616" s="119"/>
    </row>
    <row r="2617" spans="16:26" x14ac:dyDescent="0.25">
      <c r="P2617" s="120"/>
      <c r="R2617" s="120"/>
      <c r="T2617" s="120"/>
      <c r="V2617" s="120"/>
      <c r="X2617" s="120"/>
      <c r="Z2617" s="120"/>
    </row>
    <row r="2618" spans="16:26" x14ac:dyDescent="0.25">
      <c r="P2618" s="119"/>
      <c r="R2618" s="119"/>
      <c r="T2618" s="119"/>
      <c r="V2618" s="119"/>
      <c r="X2618" s="119"/>
      <c r="Z2618" s="119"/>
    </row>
    <row r="2619" spans="16:26" x14ac:dyDescent="0.25">
      <c r="P2619" s="119"/>
      <c r="R2619" s="119"/>
      <c r="T2619" s="119"/>
      <c r="V2619" s="119"/>
      <c r="X2619" s="119"/>
      <c r="Z2619" s="119"/>
    </row>
    <row r="2620" spans="16:26" x14ac:dyDescent="0.25">
      <c r="P2620" s="119"/>
      <c r="R2620" s="119"/>
      <c r="T2620" s="119"/>
      <c r="V2620" s="119"/>
      <c r="X2620" s="119"/>
      <c r="Z2620" s="119"/>
    </row>
    <row r="2621" spans="16:26" x14ac:dyDescent="0.25">
      <c r="P2621" s="121"/>
      <c r="R2621" s="121"/>
      <c r="T2621" s="121"/>
      <c r="V2621" s="121"/>
      <c r="X2621" s="121"/>
      <c r="Z2621" s="121"/>
    </row>
    <row r="2622" spans="16:26" x14ac:dyDescent="0.25">
      <c r="P2622" s="121"/>
      <c r="R2622" s="121"/>
      <c r="T2622" s="121"/>
      <c r="V2622" s="121"/>
      <c r="X2622" s="121"/>
      <c r="Z2622" s="121"/>
    </row>
    <row r="2623" spans="16:26" x14ac:dyDescent="0.25">
      <c r="P2623" s="121"/>
      <c r="R2623" s="121"/>
      <c r="T2623" s="121"/>
      <c r="V2623" s="121"/>
      <c r="X2623" s="121"/>
      <c r="Z2623" s="121"/>
    </row>
    <row r="2624" spans="16:26" x14ac:dyDescent="0.25">
      <c r="P2624" s="121"/>
      <c r="R2624" s="121"/>
      <c r="T2624" s="121"/>
      <c r="V2624" s="121"/>
      <c r="X2624" s="121"/>
      <c r="Z2624" s="121"/>
    </row>
    <row r="2625" spans="16:26" x14ac:dyDescent="0.25">
      <c r="P2625" s="122"/>
      <c r="R2625" s="122"/>
      <c r="T2625" s="122"/>
      <c r="V2625" s="122"/>
      <c r="X2625" s="122"/>
      <c r="Z2625" s="122"/>
    </row>
    <row r="2626" spans="16:26" x14ac:dyDescent="0.25">
      <c r="P2626" s="118"/>
      <c r="R2626" s="118"/>
      <c r="T2626" s="118"/>
      <c r="V2626" s="118"/>
      <c r="X2626" s="118"/>
      <c r="Z2626" s="118"/>
    </row>
    <row r="2627" spans="16:26" x14ac:dyDescent="0.25">
      <c r="P2627" s="119"/>
      <c r="R2627" s="119"/>
      <c r="T2627" s="119"/>
      <c r="V2627" s="119"/>
      <c r="X2627" s="119"/>
      <c r="Z2627" s="119"/>
    </row>
    <row r="2628" spans="16:26" x14ac:dyDescent="0.25">
      <c r="P2628" s="119"/>
      <c r="R2628" s="119"/>
      <c r="T2628" s="119"/>
      <c r="V2628" s="119"/>
      <c r="X2628" s="119"/>
      <c r="Z2628" s="119"/>
    </row>
    <row r="2629" spans="16:26" x14ac:dyDescent="0.25">
      <c r="P2629" s="120"/>
      <c r="R2629" s="120"/>
      <c r="T2629" s="120"/>
      <c r="V2629" s="120"/>
      <c r="X2629" s="120"/>
      <c r="Z2629" s="120"/>
    </row>
    <row r="2630" spans="16:26" x14ac:dyDescent="0.25">
      <c r="P2630" s="119"/>
      <c r="R2630" s="119"/>
      <c r="T2630" s="119"/>
      <c r="V2630" s="119"/>
      <c r="X2630" s="119"/>
      <c r="Z2630" s="119"/>
    </row>
    <row r="2631" spans="16:26" x14ac:dyDescent="0.25">
      <c r="P2631" s="119"/>
      <c r="R2631" s="119"/>
      <c r="T2631" s="119"/>
      <c r="V2631" s="119"/>
      <c r="X2631" s="119"/>
      <c r="Z2631" s="119"/>
    </row>
    <row r="2632" spans="16:26" x14ac:dyDescent="0.25">
      <c r="P2632" s="120"/>
      <c r="R2632" s="120"/>
      <c r="T2632" s="120"/>
      <c r="V2632" s="120"/>
      <c r="X2632" s="120"/>
      <c r="Z2632" s="120"/>
    </row>
    <row r="2633" spans="16:26" x14ac:dyDescent="0.25">
      <c r="P2633" s="119"/>
      <c r="R2633" s="119"/>
      <c r="T2633" s="119"/>
      <c r="V2633" s="119"/>
      <c r="X2633" s="119"/>
      <c r="Z2633" s="119"/>
    </row>
    <row r="2634" spans="16:26" x14ac:dyDescent="0.25">
      <c r="P2634" s="120"/>
      <c r="R2634" s="120"/>
      <c r="T2634" s="120"/>
      <c r="V2634" s="120"/>
      <c r="X2634" s="120"/>
      <c r="Z2634" s="120"/>
    </row>
    <row r="2635" spans="16:26" x14ac:dyDescent="0.25">
      <c r="P2635" s="119"/>
      <c r="R2635" s="119"/>
      <c r="T2635" s="119"/>
      <c r="V2635" s="119"/>
      <c r="X2635" s="119"/>
      <c r="Z2635" s="119"/>
    </row>
    <row r="2636" spans="16:26" x14ac:dyDescent="0.25">
      <c r="P2636" s="119"/>
      <c r="R2636" s="119"/>
      <c r="T2636" s="119"/>
      <c r="V2636" s="119"/>
      <c r="X2636" s="119"/>
      <c r="Z2636" s="119"/>
    </row>
    <row r="2637" spans="16:26" x14ac:dyDescent="0.25">
      <c r="P2637" s="119"/>
      <c r="R2637" s="119"/>
      <c r="T2637" s="119"/>
      <c r="V2637" s="119"/>
      <c r="X2637" s="119"/>
      <c r="Z2637" s="119"/>
    </row>
    <row r="2638" spans="16:26" x14ac:dyDescent="0.25">
      <c r="P2638" s="121"/>
      <c r="R2638" s="121"/>
      <c r="T2638" s="121"/>
      <c r="V2638" s="121"/>
      <c r="X2638" s="121"/>
      <c r="Z2638" s="121"/>
    </row>
    <row r="2639" spans="16:26" x14ac:dyDescent="0.25">
      <c r="P2639" s="121"/>
      <c r="R2639" s="121"/>
      <c r="T2639" s="121"/>
      <c r="V2639" s="121"/>
      <c r="X2639" s="121"/>
      <c r="Z2639" s="121"/>
    </row>
    <row r="2640" spans="16:26" x14ac:dyDescent="0.25">
      <c r="P2640" s="121"/>
      <c r="R2640" s="121"/>
      <c r="T2640" s="121"/>
      <c r="V2640" s="121"/>
      <c r="X2640" s="121"/>
      <c r="Z2640" s="121"/>
    </row>
    <row r="2641" spans="16:26" x14ac:dyDescent="0.25">
      <c r="P2641" s="121"/>
      <c r="R2641" s="121"/>
      <c r="T2641" s="121"/>
      <c r="V2641" s="121"/>
      <c r="X2641" s="121"/>
      <c r="Z2641" s="121"/>
    </row>
    <row r="2642" spans="16:26" x14ac:dyDescent="0.25">
      <c r="P2642" s="122"/>
      <c r="R2642" s="122"/>
      <c r="T2642" s="122"/>
      <c r="V2642" s="122"/>
      <c r="X2642" s="122"/>
      <c r="Z2642" s="122"/>
    </row>
    <row r="2643" spans="16:26" x14ac:dyDescent="0.25">
      <c r="P2643" s="118"/>
      <c r="R2643" s="118"/>
      <c r="T2643" s="118"/>
      <c r="V2643" s="118"/>
      <c r="X2643" s="118"/>
      <c r="Z2643" s="118"/>
    </row>
    <row r="2644" spans="16:26" x14ac:dyDescent="0.25">
      <c r="P2644" s="119"/>
      <c r="R2644" s="119"/>
      <c r="T2644" s="119"/>
      <c r="V2644" s="119"/>
      <c r="X2644" s="119"/>
      <c r="Z2644" s="119"/>
    </row>
    <row r="2645" spans="16:26" x14ac:dyDescent="0.25">
      <c r="P2645" s="119"/>
      <c r="R2645" s="119"/>
      <c r="T2645" s="119"/>
      <c r="V2645" s="119"/>
      <c r="X2645" s="119"/>
      <c r="Z2645" s="119"/>
    </row>
    <row r="2646" spans="16:26" x14ac:dyDescent="0.25">
      <c r="P2646" s="120"/>
      <c r="R2646" s="120"/>
      <c r="T2646" s="120"/>
      <c r="V2646" s="120"/>
      <c r="X2646" s="120"/>
      <c r="Z2646" s="120"/>
    </row>
    <row r="2647" spans="16:26" x14ac:dyDescent="0.25">
      <c r="P2647" s="119"/>
      <c r="R2647" s="119"/>
      <c r="T2647" s="119"/>
      <c r="V2647" s="119"/>
      <c r="X2647" s="119"/>
      <c r="Z2647" s="119"/>
    </row>
    <row r="2648" spans="16:26" x14ac:dyDescent="0.25">
      <c r="P2648" s="119"/>
      <c r="R2648" s="119"/>
      <c r="T2648" s="119"/>
      <c r="V2648" s="119"/>
      <c r="X2648" s="119"/>
      <c r="Z2648" s="119"/>
    </row>
    <row r="2649" spans="16:26" x14ac:dyDescent="0.25">
      <c r="P2649" s="120"/>
      <c r="R2649" s="120"/>
      <c r="T2649" s="120"/>
      <c r="V2649" s="120"/>
      <c r="X2649" s="120"/>
      <c r="Z2649" s="120"/>
    </row>
    <row r="2650" spans="16:26" x14ac:dyDescent="0.25">
      <c r="P2650" s="119"/>
      <c r="R2650" s="119"/>
      <c r="T2650" s="119"/>
      <c r="V2650" s="119"/>
      <c r="X2650" s="119"/>
      <c r="Z2650" s="119"/>
    </row>
    <row r="2651" spans="16:26" x14ac:dyDescent="0.25">
      <c r="P2651" s="120"/>
      <c r="R2651" s="120"/>
      <c r="T2651" s="120"/>
      <c r="V2651" s="120"/>
      <c r="X2651" s="120"/>
      <c r="Z2651" s="120"/>
    </row>
    <row r="2652" spans="16:26" x14ac:dyDescent="0.25">
      <c r="P2652" s="119"/>
      <c r="R2652" s="119"/>
      <c r="T2652" s="119"/>
      <c r="V2652" s="119"/>
      <c r="X2652" s="119"/>
      <c r="Z2652" s="119"/>
    </row>
    <row r="2653" spans="16:26" x14ac:dyDescent="0.25">
      <c r="P2653" s="119"/>
      <c r="R2653" s="119"/>
      <c r="T2653" s="119"/>
      <c r="V2653" s="119"/>
      <c r="X2653" s="119"/>
      <c r="Z2653" s="119"/>
    </row>
    <row r="2654" spans="16:26" x14ac:dyDescent="0.25">
      <c r="P2654" s="119"/>
      <c r="R2654" s="119"/>
      <c r="T2654" s="119"/>
      <c r="V2654" s="119"/>
      <c r="X2654" s="119"/>
      <c r="Z2654" s="119"/>
    </row>
    <row r="2655" spans="16:26" x14ac:dyDescent="0.25">
      <c r="P2655" s="121"/>
      <c r="R2655" s="121"/>
      <c r="T2655" s="121"/>
      <c r="V2655" s="121"/>
      <c r="X2655" s="121"/>
      <c r="Z2655" s="121"/>
    </row>
    <row r="2656" spans="16:26" x14ac:dyDescent="0.25">
      <c r="P2656" s="121"/>
      <c r="R2656" s="121"/>
      <c r="T2656" s="121"/>
      <c r="V2656" s="121"/>
      <c r="X2656" s="121"/>
      <c r="Z2656" s="121"/>
    </row>
    <row r="2657" spans="16:26" x14ac:dyDescent="0.25">
      <c r="P2657" s="121"/>
      <c r="R2657" s="121"/>
      <c r="T2657" s="121"/>
      <c r="V2657" s="121"/>
      <c r="X2657" s="121"/>
      <c r="Z2657" s="121"/>
    </row>
    <row r="2658" spans="16:26" x14ac:dyDescent="0.25">
      <c r="P2658" s="121"/>
      <c r="R2658" s="121"/>
      <c r="T2658" s="121"/>
      <c r="V2658" s="121"/>
      <c r="X2658" s="121"/>
      <c r="Z2658" s="121"/>
    </row>
    <row r="2659" spans="16:26" x14ac:dyDescent="0.25">
      <c r="P2659" s="122"/>
      <c r="R2659" s="122"/>
      <c r="T2659" s="122"/>
      <c r="V2659" s="122"/>
      <c r="X2659" s="122"/>
      <c r="Z2659" s="122"/>
    </row>
    <row r="2660" spans="16:26" x14ac:dyDescent="0.25">
      <c r="P2660" s="118"/>
      <c r="R2660" s="118"/>
      <c r="T2660" s="118"/>
      <c r="V2660" s="118"/>
      <c r="X2660" s="118"/>
      <c r="Z2660" s="118"/>
    </row>
    <row r="2661" spans="16:26" x14ac:dyDescent="0.25">
      <c r="P2661" s="119"/>
      <c r="R2661" s="119"/>
      <c r="T2661" s="119"/>
      <c r="V2661" s="119"/>
      <c r="X2661" s="119"/>
      <c r="Z2661" s="119"/>
    </row>
    <row r="2662" spans="16:26" x14ac:dyDescent="0.25">
      <c r="P2662" s="119"/>
      <c r="R2662" s="119"/>
      <c r="T2662" s="119"/>
      <c r="V2662" s="119"/>
      <c r="X2662" s="119"/>
      <c r="Z2662" s="119"/>
    </row>
    <row r="2663" spans="16:26" x14ac:dyDescent="0.25">
      <c r="P2663" s="120"/>
      <c r="R2663" s="120"/>
      <c r="T2663" s="120"/>
      <c r="V2663" s="120"/>
      <c r="X2663" s="120"/>
      <c r="Z2663" s="120"/>
    </row>
    <row r="2664" spans="16:26" x14ac:dyDescent="0.25">
      <c r="P2664" s="119"/>
      <c r="R2664" s="119"/>
      <c r="T2664" s="119"/>
      <c r="V2664" s="119"/>
      <c r="X2664" s="119"/>
      <c r="Z2664" s="119"/>
    </row>
    <row r="2665" spans="16:26" x14ac:dyDescent="0.25">
      <c r="P2665" s="119"/>
      <c r="R2665" s="119"/>
      <c r="T2665" s="119"/>
      <c r="V2665" s="119"/>
      <c r="X2665" s="119"/>
      <c r="Z2665" s="119"/>
    </row>
    <row r="2666" spans="16:26" x14ac:dyDescent="0.25">
      <c r="P2666" s="120"/>
      <c r="R2666" s="120"/>
      <c r="T2666" s="120"/>
      <c r="V2666" s="120"/>
      <c r="X2666" s="120"/>
      <c r="Z2666" s="120"/>
    </row>
    <row r="2667" spans="16:26" x14ac:dyDescent="0.25">
      <c r="P2667" s="119"/>
      <c r="R2667" s="119"/>
      <c r="T2667" s="119"/>
      <c r="V2667" s="119"/>
      <c r="X2667" s="119"/>
      <c r="Z2667" s="119"/>
    </row>
    <row r="2668" spans="16:26" x14ac:dyDescent="0.25">
      <c r="P2668" s="120"/>
      <c r="R2668" s="120"/>
      <c r="T2668" s="120"/>
      <c r="V2668" s="120"/>
      <c r="X2668" s="120"/>
      <c r="Z2668" s="120"/>
    </row>
    <row r="2669" spans="16:26" x14ac:dyDescent="0.25">
      <c r="P2669" s="119"/>
      <c r="R2669" s="119"/>
      <c r="T2669" s="119"/>
      <c r="V2669" s="119"/>
      <c r="X2669" s="119"/>
      <c r="Z2669" s="119"/>
    </row>
    <row r="2670" spans="16:26" x14ac:dyDescent="0.25">
      <c r="P2670" s="119"/>
      <c r="R2670" s="119"/>
      <c r="T2670" s="119"/>
      <c r="V2670" s="119"/>
      <c r="X2670" s="119"/>
      <c r="Z2670" s="119"/>
    </row>
    <row r="2671" spans="16:26" x14ac:dyDescent="0.25">
      <c r="P2671" s="119"/>
      <c r="R2671" s="119"/>
      <c r="T2671" s="119"/>
      <c r="V2671" s="119"/>
      <c r="X2671" s="119"/>
      <c r="Z2671" s="119"/>
    </row>
    <row r="2672" spans="16:26" x14ac:dyDescent="0.25">
      <c r="P2672" s="121"/>
      <c r="R2672" s="121"/>
      <c r="T2672" s="121"/>
      <c r="V2672" s="121"/>
      <c r="X2672" s="121"/>
      <c r="Z2672" s="121"/>
    </row>
    <row r="2673" spans="16:26" x14ac:dyDescent="0.25">
      <c r="P2673" s="121"/>
      <c r="R2673" s="121"/>
      <c r="T2673" s="121"/>
      <c r="V2673" s="121"/>
      <c r="X2673" s="121"/>
      <c r="Z2673" s="121"/>
    </row>
    <row r="2674" spans="16:26" x14ac:dyDescent="0.25">
      <c r="P2674" s="121"/>
      <c r="R2674" s="121"/>
      <c r="T2674" s="121"/>
      <c r="V2674" s="121"/>
      <c r="X2674" s="121"/>
      <c r="Z2674" s="121"/>
    </row>
    <row r="2675" spans="16:26" x14ac:dyDescent="0.25">
      <c r="P2675" s="121"/>
      <c r="R2675" s="121"/>
      <c r="T2675" s="121"/>
      <c r="V2675" s="121"/>
      <c r="X2675" s="121"/>
      <c r="Z2675" s="121"/>
    </row>
    <row r="2676" spans="16:26" x14ac:dyDescent="0.25">
      <c r="P2676" s="122"/>
      <c r="R2676" s="122"/>
      <c r="T2676" s="122"/>
      <c r="V2676" s="122"/>
      <c r="X2676" s="122"/>
      <c r="Z2676" s="122"/>
    </row>
    <row r="2677" spans="16:26" x14ac:dyDescent="0.25">
      <c r="P2677" s="118"/>
      <c r="R2677" s="118"/>
      <c r="T2677" s="118"/>
      <c r="V2677" s="118"/>
      <c r="X2677" s="118"/>
      <c r="Z2677" s="118"/>
    </row>
    <row r="2678" spans="16:26" x14ac:dyDescent="0.25">
      <c r="P2678" s="119"/>
      <c r="R2678" s="119"/>
      <c r="T2678" s="119"/>
      <c r="V2678" s="119"/>
      <c r="X2678" s="119"/>
      <c r="Z2678" s="119"/>
    </row>
    <row r="2679" spans="16:26" x14ac:dyDescent="0.25">
      <c r="P2679" s="119"/>
      <c r="R2679" s="119"/>
      <c r="T2679" s="119"/>
      <c r="V2679" s="119"/>
      <c r="X2679" s="119"/>
      <c r="Z2679" s="119"/>
    </row>
    <row r="2680" spans="16:26" x14ac:dyDescent="0.25">
      <c r="P2680" s="120"/>
      <c r="R2680" s="120"/>
      <c r="T2680" s="120"/>
      <c r="V2680" s="120"/>
      <c r="X2680" s="120"/>
      <c r="Z2680" s="120"/>
    </row>
    <row r="2681" spans="16:26" x14ac:dyDescent="0.25">
      <c r="P2681" s="119"/>
      <c r="R2681" s="119"/>
      <c r="T2681" s="119"/>
      <c r="V2681" s="119"/>
      <c r="X2681" s="119"/>
      <c r="Z2681" s="119"/>
    </row>
    <row r="2682" spans="16:26" x14ac:dyDescent="0.25">
      <c r="P2682" s="119"/>
      <c r="R2682" s="119"/>
      <c r="T2682" s="119"/>
      <c r="V2682" s="119"/>
      <c r="X2682" s="119"/>
      <c r="Z2682" s="119"/>
    </row>
    <row r="2683" spans="16:26" x14ac:dyDescent="0.25">
      <c r="P2683" s="120"/>
      <c r="R2683" s="120"/>
      <c r="T2683" s="120"/>
      <c r="V2683" s="120"/>
      <c r="X2683" s="120"/>
      <c r="Z2683" s="120"/>
    </row>
    <row r="2684" spans="16:26" x14ac:dyDescent="0.25">
      <c r="P2684" s="119"/>
      <c r="R2684" s="119"/>
      <c r="T2684" s="119"/>
      <c r="V2684" s="119"/>
      <c r="X2684" s="119"/>
      <c r="Z2684" s="119"/>
    </row>
    <row r="2685" spans="16:26" x14ac:dyDescent="0.25">
      <c r="P2685" s="120"/>
      <c r="R2685" s="120"/>
      <c r="T2685" s="120"/>
      <c r="V2685" s="120"/>
      <c r="X2685" s="120"/>
      <c r="Z2685" s="120"/>
    </row>
    <row r="2686" spans="16:26" x14ac:dyDescent="0.25">
      <c r="P2686" s="119"/>
      <c r="R2686" s="119"/>
      <c r="T2686" s="119"/>
      <c r="V2686" s="119"/>
      <c r="X2686" s="119"/>
      <c r="Z2686" s="119"/>
    </row>
    <row r="2687" spans="16:26" x14ac:dyDescent="0.25">
      <c r="P2687" s="119"/>
      <c r="R2687" s="119"/>
      <c r="T2687" s="119"/>
      <c r="V2687" s="119"/>
      <c r="X2687" s="119"/>
      <c r="Z2687" s="119"/>
    </row>
    <row r="2688" spans="16:26" x14ac:dyDescent="0.25">
      <c r="P2688" s="119"/>
      <c r="R2688" s="119"/>
      <c r="T2688" s="119"/>
      <c r="V2688" s="119"/>
      <c r="X2688" s="119"/>
      <c r="Z2688" s="119"/>
    </row>
    <row r="2689" spans="16:26" x14ac:dyDescent="0.25">
      <c r="P2689" s="121"/>
      <c r="R2689" s="121"/>
      <c r="T2689" s="121"/>
      <c r="V2689" s="121"/>
      <c r="X2689" s="121"/>
      <c r="Z2689" s="121"/>
    </row>
    <row r="2690" spans="16:26" x14ac:dyDescent="0.25">
      <c r="P2690" s="121"/>
      <c r="R2690" s="121"/>
      <c r="T2690" s="121"/>
      <c r="V2690" s="121"/>
      <c r="X2690" s="121"/>
      <c r="Z2690" s="121"/>
    </row>
    <row r="2691" spans="16:26" x14ac:dyDescent="0.25">
      <c r="P2691" s="121"/>
      <c r="R2691" s="121"/>
      <c r="T2691" s="121"/>
      <c r="V2691" s="121"/>
      <c r="X2691" s="121"/>
      <c r="Z2691" s="121"/>
    </row>
    <row r="2692" spans="16:26" x14ac:dyDescent="0.25">
      <c r="P2692" s="121"/>
      <c r="R2692" s="121"/>
      <c r="T2692" s="121"/>
      <c r="V2692" s="121"/>
      <c r="X2692" s="121"/>
      <c r="Z2692" s="121"/>
    </row>
    <row r="2693" spans="16:26" x14ac:dyDescent="0.25">
      <c r="P2693" s="122"/>
      <c r="R2693" s="122"/>
      <c r="T2693" s="122"/>
      <c r="V2693" s="122"/>
      <c r="X2693" s="122"/>
      <c r="Z2693" s="122"/>
    </row>
    <row r="2694" spans="16:26" x14ac:dyDescent="0.25">
      <c r="P2694" s="118"/>
      <c r="R2694" s="118"/>
      <c r="T2694" s="118"/>
      <c r="V2694" s="118"/>
      <c r="X2694" s="118"/>
      <c r="Z2694" s="118"/>
    </row>
    <row r="2695" spans="16:26" x14ac:dyDescent="0.25">
      <c r="P2695" s="119"/>
      <c r="R2695" s="119"/>
      <c r="T2695" s="119"/>
      <c r="V2695" s="119"/>
      <c r="X2695" s="119"/>
      <c r="Z2695" s="119"/>
    </row>
    <row r="2696" spans="16:26" x14ac:dyDescent="0.25">
      <c r="P2696" s="119"/>
      <c r="R2696" s="119"/>
      <c r="T2696" s="119"/>
      <c r="V2696" s="119"/>
      <c r="X2696" s="119"/>
      <c r="Z2696" s="119"/>
    </row>
    <row r="2697" spans="16:26" x14ac:dyDescent="0.25">
      <c r="P2697" s="120"/>
      <c r="R2697" s="120"/>
      <c r="T2697" s="120"/>
      <c r="V2697" s="120"/>
      <c r="X2697" s="120"/>
      <c r="Z2697" s="120"/>
    </row>
    <row r="2698" spans="16:26" x14ac:dyDescent="0.25">
      <c r="P2698" s="119"/>
      <c r="R2698" s="119"/>
      <c r="T2698" s="119"/>
      <c r="V2698" s="119"/>
      <c r="X2698" s="119"/>
      <c r="Z2698" s="119"/>
    </row>
    <row r="2699" spans="16:26" x14ac:dyDescent="0.25">
      <c r="P2699" s="119"/>
      <c r="R2699" s="119"/>
      <c r="T2699" s="119"/>
      <c r="V2699" s="119"/>
      <c r="X2699" s="119"/>
      <c r="Z2699" s="119"/>
    </row>
    <row r="2700" spans="16:26" x14ac:dyDescent="0.25">
      <c r="P2700" s="120"/>
      <c r="R2700" s="120"/>
      <c r="T2700" s="120"/>
      <c r="V2700" s="120"/>
      <c r="X2700" s="120"/>
      <c r="Z2700" s="120"/>
    </row>
    <row r="2701" spans="16:26" x14ac:dyDescent="0.25">
      <c r="P2701" s="119"/>
      <c r="R2701" s="119"/>
      <c r="T2701" s="119"/>
      <c r="V2701" s="119"/>
      <c r="X2701" s="119"/>
      <c r="Z2701" s="119"/>
    </row>
    <row r="2702" spans="16:26" x14ac:dyDescent="0.25">
      <c r="P2702" s="120"/>
      <c r="R2702" s="120"/>
      <c r="T2702" s="120"/>
      <c r="V2702" s="120"/>
      <c r="X2702" s="120"/>
      <c r="Z2702" s="120"/>
    </row>
    <row r="2703" spans="16:26" x14ac:dyDescent="0.25">
      <c r="P2703" s="119"/>
      <c r="R2703" s="119"/>
      <c r="T2703" s="119"/>
      <c r="V2703" s="119"/>
      <c r="X2703" s="119"/>
      <c r="Z2703" s="119"/>
    </row>
    <row r="2704" spans="16:26" x14ac:dyDescent="0.25">
      <c r="P2704" s="119"/>
      <c r="R2704" s="119"/>
      <c r="T2704" s="119"/>
      <c r="V2704" s="119"/>
      <c r="X2704" s="119"/>
      <c r="Z2704" s="119"/>
    </row>
    <row r="2705" spans="16:26" x14ac:dyDescent="0.25">
      <c r="P2705" s="119"/>
      <c r="R2705" s="119"/>
      <c r="T2705" s="119"/>
      <c r="V2705" s="119"/>
      <c r="X2705" s="119"/>
      <c r="Z2705" s="119"/>
    </row>
    <row r="2706" spans="16:26" x14ac:dyDescent="0.25">
      <c r="P2706" s="121"/>
      <c r="R2706" s="121"/>
      <c r="T2706" s="121"/>
      <c r="V2706" s="121"/>
      <c r="X2706" s="121"/>
      <c r="Z2706" s="121"/>
    </row>
    <row r="2707" spans="16:26" x14ac:dyDescent="0.25">
      <c r="P2707" s="121"/>
      <c r="R2707" s="121"/>
      <c r="T2707" s="121"/>
      <c r="V2707" s="121"/>
      <c r="X2707" s="121"/>
      <c r="Z2707" s="121"/>
    </row>
    <row r="2708" spans="16:26" x14ac:dyDescent="0.25">
      <c r="P2708" s="121"/>
      <c r="R2708" s="121"/>
      <c r="T2708" s="121"/>
      <c r="V2708" s="121"/>
      <c r="X2708" s="121"/>
      <c r="Z2708" s="121"/>
    </row>
    <row r="2709" spans="16:26" x14ac:dyDescent="0.25">
      <c r="P2709" s="121"/>
      <c r="R2709" s="121"/>
      <c r="T2709" s="121"/>
      <c r="V2709" s="121"/>
      <c r="X2709" s="121"/>
      <c r="Z2709" s="121"/>
    </row>
    <row r="2710" spans="16:26" x14ac:dyDescent="0.25">
      <c r="P2710" s="122"/>
      <c r="R2710" s="122"/>
      <c r="T2710" s="122"/>
      <c r="V2710" s="122"/>
      <c r="X2710" s="122"/>
      <c r="Z2710" s="122"/>
    </row>
    <row r="2711" spans="16:26" x14ac:dyDescent="0.25">
      <c r="P2711" s="118"/>
      <c r="R2711" s="118"/>
      <c r="T2711" s="118"/>
      <c r="V2711" s="118"/>
      <c r="X2711" s="118"/>
      <c r="Z2711" s="118"/>
    </row>
    <row r="2712" spans="16:26" x14ac:dyDescent="0.25">
      <c r="P2712" s="119"/>
      <c r="R2712" s="119"/>
      <c r="T2712" s="119"/>
      <c r="V2712" s="119"/>
      <c r="X2712" s="119"/>
      <c r="Z2712" s="119"/>
    </row>
    <row r="2713" spans="16:26" x14ac:dyDescent="0.25">
      <c r="P2713" s="119"/>
      <c r="R2713" s="119"/>
      <c r="T2713" s="119"/>
      <c r="V2713" s="119"/>
      <c r="X2713" s="119"/>
      <c r="Z2713" s="119"/>
    </row>
    <row r="2714" spans="16:26" x14ac:dyDescent="0.25">
      <c r="P2714" s="120"/>
      <c r="R2714" s="120"/>
      <c r="T2714" s="120"/>
      <c r="V2714" s="120"/>
      <c r="X2714" s="120"/>
      <c r="Z2714" s="120"/>
    </row>
    <row r="2715" spans="16:26" x14ac:dyDescent="0.25">
      <c r="P2715" s="119"/>
      <c r="R2715" s="119"/>
      <c r="T2715" s="119"/>
      <c r="V2715" s="119"/>
      <c r="X2715" s="119"/>
      <c r="Z2715" s="119"/>
    </row>
    <row r="2716" spans="16:26" x14ac:dyDescent="0.25">
      <c r="P2716" s="119"/>
      <c r="R2716" s="119"/>
      <c r="T2716" s="119"/>
      <c r="V2716" s="119"/>
      <c r="X2716" s="119"/>
      <c r="Z2716" s="119"/>
    </row>
    <row r="2717" spans="16:26" x14ac:dyDescent="0.25">
      <c r="P2717" s="120"/>
      <c r="R2717" s="120"/>
      <c r="T2717" s="120"/>
      <c r="V2717" s="120"/>
      <c r="X2717" s="120"/>
      <c r="Z2717" s="120"/>
    </row>
    <row r="2718" spans="16:26" x14ac:dyDescent="0.25">
      <c r="P2718" s="119"/>
      <c r="R2718" s="119"/>
      <c r="T2718" s="119"/>
      <c r="V2718" s="119"/>
      <c r="X2718" s="119"/>
      <c r="Z2718" s="119"/>
    </row>
    <row r="2719" spans="16:26" x14ac:dyDescent="0.25">
      <c r="P2719" s="120"/>
      <c r="R2719" s="120"/>
      <c r="T2719" s="120"/>
      <c r="V2719" s="120"/>
      <c r="X2719" s="120"/>
      <c r="Z2719" s="120"/>
    </row>
    <row r="2720" spans="16:26" x14ac:dyDescent="0.25">
      <c r="P2720" s="119"/>
      <c r="R2720" s="119"/>
      <c r="T2720" s="119"/>
      <c r="V2720" s="119"/>
      <c r="X2720" s="119"/>
      <c r="Z2720" s="119"/>
    </row>
    <row r="2721" spans="16:26" x14ac:dyDescent="0.25">
      <c r="P2721" s="119"/>
      <c r="R2721" s="119"/>
      <c r="T2721" s="119"/>
      <c r="V2721" s="119"/>
      <c r="X2721" s="119"/>
      <c r="Z2721" s="119"/>
    </row>
    <row r="2722" spans="16:26" x14ac:dyDescent="0.25">
      <c r="P2722" s="119"/>
      <c r="R2722" s="119"/>
      <c r="T2722" s="119"/>
      <c r="V2722" s="119"/>
      <c r="X2722" s="119"/>
      <c r="Z2722" s="119"/>
    </row>
    <row r="2723" spans="16:26" x14ac:dyDescent="0.25">
      <c r="P2723" s="121"/>
      <c r="R2723" s="121"/>
      <c r="T2723" s="121"/>
      <c r="V2723" s="121"/>
      <c r="X2723" s="121"/>
      <c r="Z2723" s="121"/>
    </row>
    <row r="2724" spans="16:26" x14ac:dyDescent="0.25">
      <c r="P2724" s="121"/>
      <c r="R2724" s="121"/>
      <c r="T2724" s="121"/>
      <c r="V2724" s="121"/>
      <c r="X2724" s="121"/>
      <c r="Z2724" s="121"/>
    </row>
    <row r="2725" spans="16:26" x14ac:dyDescent="0.25">
      <c r="P2725" s="121"/>
      <c r="R2725" s="121"/>
      <c r="T2725" s="121"/>
      <c r="V2725" s="121"/>
      <c r="X2725" s="121"/>
      <c r="Z2725" s="121"/>
    </row>
    <row r="2726" spans="16:26" x14ac:dyDescent="0.25">
      <c r="P2726" s="121"/>
      <c r="R2726" s="121"/>
      <c r="T2726" s="121"/>
      <c r="V2726" s="121"/>
      <c r="X2726" s="121"/>
      <c r="Z2726" s="121"/>
    </row>
    <row r="2727" spans="16:26" x14ac:dyDescent="0.25">
      <c r="P2727" s="122"/>
      <c r="R2727" s="122"/>
      <c r="T2727" s="122"/>
      <c r="V2727" s="122"/>
      <c r="X2727" s="122"/>
      <c r="Z2727" s="122"/>
    </row>
    <row r="2728" spans="16:26" x14ac:dyDescent="0.25">
      <c r="P2728" s="118"/>
      <c r="R2728" s="118"/>
      <c r="T2728" s="118"/>
      <c r="V2728" s="118"/>
      <c r="X2728" s="118"/>
      <c r="Z2728" s="118"/>
    </row>
    <row r="2729" spans="16:26" x14ac:dyDescent="0.25">
      <c r="P2729" s="119"/>
      <c r="R2729" s="119"/>
      <c r="T2729" s="119"/>
      <c r="V2729" s="119"/>
      <c r="X2729" s="119"/>
      <c r="Z2729" s="119"/>
    </row>
    <row r="2730" spans="16:26" x14ac:dyDescent="0.25">
      <c r="P2730" s="119"/>
      <c r="R2730" s="119"/>
      <c r="T2730" s="119"/>
      <c r="V2730" s="119"/>
      <c r="X2730" s="119"/>
      <c r="Z2730" s="119"/>
    </row>
    <row r="2731" spans="16:26" x14ac:dyDescent="0.25">
      <c r="P2731" s="120"/>
      <c r="R2731" s="120"/>
      <c r="T2731" s="120"/>
      <c r="V2731" s="120"/>
      <c r="X2731" s="120"/>
      <c r="Z2731" s="120"/>
    </row>
    <row r="2732" spans="16:26" x14ac:dyDescent="0.25">
      <c r="P2732" s="119"/>
      <c r="R2732" s="119"/>
      <c r="T2732" s="119"/>
      <c r="V2732" s="119"/>
      <c r="X2732" s="119"/>
      <c r="Z2732" s="119"/>
    </row>
    <row r="2733" spans="16:26" x14ac:dyDescent="0.25">
      <c r="P2733" s="119"/>
      <c r="R2733" s="119"/>
      <c r="T2733" s="119"/>
      <c r="V2733" s="119"/>
      <c r="X2733" s="119"/>
      <c r="Z2733" s="119"/>
    </row>
    <row r="2734" spans="16:26" x14ac:dyDescent="0.25">
      <c r="P2734" s="120"/>
      <c r="R2734" s="120"/>
      <c r="T2734" s="120"/>
      <c r="V2734" s="120"/>
      <c r="X2734" s="120"/>
      <c r="Z2734" s="120"/>
    </row>
    <row r="2735" spans="16:26" x14ac:dyDescent="0.25">
      <c r="P2735" s="119"/>
      <c r="R2735" s="119"/>
      <c r="T2735" s="119"/>
      <c r="V2735" s="119"/>
      <c r="X2735" s="119"/>
      <c r="Z2735" s="119"/>
    </row>
    <row r="2736" spans="16:26" x14ac:dyDescent="0.25">
      <c r="P2736" s="120"/>
      <c r="R2736" s="120"/>
      <c r="T2736" s="120"/>
      <c r="V2736" s="120"/>
      <c r="X2736" s="120"/>
      <c r="Z2736" s="120"/>
    </row>
    <row r="2737" spans="16:26" x14ac:dyDescent="0.25">
      <c r="P2737" s="119"/>
      <c r="R2737" s="119"/>
      <c r="T2737" s="119"/>
      <c r="V2737" s="119"/>
      <c r="X2737" s="119"/>
      <c r="Z2737" s="119"/>
    </row>
    <row r="2738" spans="16:26" x14ac:dyDescent="0.25">
      <c r="P2738" s="119"/>
      <c r="R2738" s="119"/>
      <c r="T2738" s="119"/>
      <c r="V2738" s="119"/>
      <c r="X2738" s="119"/>
      <c r="Z2738" s="119"/>
    </row>
    <row r="2739" spans="16:26" x14ac:dyDescent="0.25">
      <c r="P2739" s="119"/>
      <c r="R2739" s="119"/>
      <c r="T2739" s="119"/>
      <c r="V2739" s="119"/>
      <c r="X2739" s="119"/>
      <c r="Z2739" s="119"/>
    </row>
    <row r="2740" spans="16:26" x14ac:dyDescent="0.25">
      <c r="P2740" s="121"/>
      <c r="R2740" s="121"/>
      <c r="T2740" s="121"/>
      <c r="V2740" s="121"/>
      <c r="X2740" s="121"/>
      <c r="Z2740" s="121"/>
    </row>
    <row r="2741" spans="16:26" x14ac:dyDescent="0.25">
      <c r="P2741" s="121"/>
      <c r="R2741" s="121"/>
      <c r="T2741" s="121"/>
      <c r="V2741" s="121"/>
      <c r="X2741" s="121"/>
      <c r="Z2741" s="121"/>
    </row>
    <row r="2742" spans="16:26" x14ac:dyDescent="0.25">
      <c r="P2742" s="121"/>
      <c r="R2742" s="121"/>
      <c r="T2742" s="121"/>
      <c r="V2742" s="121"/>
      <c r="X2742" s="121"/>
      <c r="Z2742" s="121"/>
    </row>
    <row r="2743" spans="16:26" x14ac:dyDescent="0.25">
      <c r="P2743" s="121"/>
      <c r="R2743" s="121"/>
      <c r="T2743" s="121"/>
      <c r="V2743" s="121"/>
      <c r="X2743" s="121"/>
      <c r="Z2743" s="121"/>
    </row>
    <row r="2744" spans="16:26" x14ac:dyDescent="0.25">
      <c r="P2744" s="122"/>
      <c r="R2744" s="122"/>
      <c r="T2744" s="122"/>
      <c r="V2744" s="122"/>
      <c r="X2744" s="122"/>
      <c r="Z2744" s="122"/>
    </row>
    <row r="2745" spans="16:26" x14ac:dyDescent="0.25">
      <c r="P2745" s="118"/>
      <c r="R2745" s="118"/>
      <c r="T2745" s="118"/>
      <c r="V2745" s="118"/>
      <c r="X2745" s="118"/>
      <c r="Z2745" s="118"/>
    </row>
    <row r="2746" spans="16:26" x14ac:dyDescent="0.25">
      <c r="P2746" s="119"/>
      <c r="R2746" s="119"/>
      <c r="T2746" s="119"/>
      <c r="V2746" s="119"/>
      <c r="X2746" s="119"/>
      <c r="Z2746" s="119"/>
    </row>
    <row r="2747" spans="16:26" x14ac:dyDescent="0.25">
      <c r="P2747" s="119"/>
      <c r="R2747" s="119"/>
      <c r="T2747" s="119"/>
      <c r="V2747" s="119"/>
      <c r="X2747" s="119"/>
      <c r="Z2747" s="119"/>
    </row>
    <row r="2748" spans="16:26" x14ac:dyDescent="0.25">
      <c r="P2748" s="120"/>
      <c r="R2748" s="120"/>
      <c r="T2748" s="120"/>
      <c r="V2748" s="120"/>
      <c r="X2748" s="120"/>
      <c r="Z2748" s="120"/>
    </row>
    <row r="2749" spans="16:26" x14ac:dyDescent="0.25">
      <c r="P2749" s="119"/>
      <c r="R2749" s="119"/>
      <c r="T2749" s="119"/>
      <c r="V2749" s="119"/>
      <c r="X2749" s="119"/>
      <c r="Z2749" s="119"/>
    </row>
    <row r="2750" spans="16:26" x14ac:dyDescent="0.25">
      <c r="P2750" s="119"/>
      <c r="R2750" s="119"/>
      <c r="T2750" s="119"/>
      <c r="V2750" s="119"/>
      <c r="X2750" s="119"/>
      <c r="Z2750" s="119"/>
    </row>
    <row r="2751" spans="16:26" x14ac:dyDescent="0.25">
      <c r="P2751" s="120"/>
      <c r="R2751" s="120"/>
      <c r="T2751" s="120"/>
      <c r="V2751" s="120"/>
      <c r="X2751" s="120"/>
      <c r="Z2751" s="120"/>
    </row>
    <row r="2752" spans="16:26" x14ac:dyDescent="0.25">
      <c r="P2752" s="119"/>
      <c r="R2752" s="119"/>
      <c r="T2752" s="119"/>
      <c r="V2752" s="119"/>
      <c r="X2752" s="119"/>
      <c r="Z2752" s="119"/>
    </row>
    <row r="2753" spans="16:26" x14ac:dyDescent="0.25">
      <c r="P2753" s="120"/>
      <c r="R2753" s="120"/>
      <c r="T2753" s="120"/>
      <c r="V2753" s="120"/>
      <c r="X2753" s="120"/>
      <c r="Z2753" s="120"/>
    </row>
    <row r="2754" spans="16:26" x14ac:dyDescent="0.25">
      <c r="P2754" s="119"/>
      <c r="R2754" s="119"/>
      <c r="T2754" s="119"/>
      <c r="V2754" s="119"/>
      <c r="X2754" s="119"/>
      <c r="Z2754" s="119"/>
    </row>
    <row r="2755" spans="16:26" x14ac:dyDescent="0.25">
      <c r="P2755" s="119"/>
      <c r="R2755" s="119"/>
      <c r="T2755" s="119"/>
      <c r="V2755" s="119"/>
      <c r="X2755" s="119"/>
      <c r="Z2755" s="119"/>
    </row>
    <row r="2756" spans="16:26" x14ac:dyDescent="0.25">
      <c r="P2756" s="119"/>
      <c r="R2756" s="119"/>
      <c r="T2756" s="119"/>
      <c r="V2756" s="119"/>
      <c r="X2756" s="119"/>
      <c r="Z2756" s="119"/>
    </row>
    <row r="2757" spans="16:26" x14ac:dyDescent="0.25">
      <c r="P2757" s="121"/>
      <c r="R2757" s="121"/>
      <c r="T2757" s="121"/>
      <c r="V2757" s="121"/>
      <c r="X2757" s="121"/>
      <c r="Z2757" s="121"/>
    </row>
    <row r="2758" spans="16:26" x14ac:dyDescent="0.25">
      <c r="P2758" s="121"/>
      <c r="R2758" s="121"/>
      <c r="T2758" s="121"/>
      <c r="V2758" s="121"/>
      <c r="X2758" s="121"/>
      <c r="Z2758" s="121"/>
    </row>
    <row r="2759" spans="16:26" x14ac:dyDescent="0.25">
      <c r="P2759" s="121"/>
      <c r="R2759" s="121"/>
      <c r="T2759" s="121"/>
      <c r="V2759" s="121"/>
      <c r="X2759" s="121"/>
      <c r="Z2759" s="121"/>
    </row>
    <row r="2760" spans="16:26" x14ac:dyDescent="0.25">
      <c r="P2760" s="121"/>
      <c r="R2760" s="121"/>
      <c r="T2760" s="121"/>
      <c r="V2760" s="121"/>
      <c r="X2760" s="121"/>
      <c r="Z2760" s="121"/>
    </row>
    <row r="2761" spans="16:26" x14ac:dyDescent="0.25">
      <c r="P2761" s="122"/>
      <c r="R2761" s="122"/>
      <c r="T2761" s="122"/>
      <c r="V2761" s="122"/>
      <c r="X2761" s="122"/>
      <c r="Z2761" s="122"/>
    </row>
    <row r="2762" spans="16:26" x14ac:dyDescent="0.25">
      <c r="P2762" s="118"/>
      <c r="R2762" s="118"/>
      <c r="T2762" s="118"/>
      <c r="V2762" s="118"/>
      <c r="X2762" s="118"/>
      <c r="Z2762" s="118"/>
    </row>
    <row r="2763" spans="16:26" x14ac:dyDescent="0.25">
      <c r="P2763" s="119"/>
      <c r="R2763" s="119"/>
      <c r="T2763" s="119"/>
      <c r="V2763" s="119"/>
      <c r="X2763" s="119"/>
      <c r="Z2763" s="119"/>
    </row>
    <row r="2764" spans="16:26" x14ac:dyDescent="0.25">
      <c r="P2764" s="119"/>
      <c r="R2764" s="119"/>
      <c r="T2764" s="119"/>
      <c r="V2764" s="119"/>
      <c r="X2764" s="119"/>
      <c r="Z2764" s="119"/>
    </row>
    <row r="2765" spans="16:26" x14ac:dyDescent="0.25">
      <c r="P2765" s="120"/>
      <c r="R2765" s="120"/>
      <c r="T2765" s="120"/>
      <c r="V2765" s="120"/>
      <c r="X2765" s="120"/>
      <c r="Z2765" s="120"/>
    </row>
    <row r="2766" spans="16:26" x14ac:dyDescent="0.25">
      <c r="P2766" s="119"/>
      <c r="R2766" s="119"/>
      <c r="T2766" s="119"/>
      <c r="V2766" s="119"/>
      <c r="X2766" s="119"/>
      <c r="Z2766" s="119"/>
    </row>
    <row r="2767" spans="16:26" x14ac:dyDescent="0.25">
      <c r="P2767" s="119"/>
      <c r="R2767" s="119"/>
      <c r="T2767" s="119"/>
      <c r="V2767" s="119"/>
      <c r="X2767" s="119"/>
      <c r="Z2767" s="119"/>
    </row>
    <row r="2768" spans="16:26" x14ac:dyDescent="0.25">
      <c r="P2768" s="120"/>
      <c r="R2768" s="120"/>
      <c r="T2768" s="120"/>
      <c r="V2768" s="120"/>
      <c r="X2768" s="120"/>
      <c r="Z2768" s="120"/>
    </row>
    <row r="2769" spans="16:26" x14ac:dyDescent="0.25">
      <c r="P2769" s="119"/>
      <c r="R2769" s="119"/>
      <c r="T2769" s="119"/>
      <c r="V2769" s="119"/>
      <c r="X2769" s="119"/>
      <c r="Z2769" s="119"/>
    </row>
    <row r="2770" spans="16:26" x14ac:dyDescent="0.25">
      <c r="P2770" s="120"/>
      <c r="R2770" s="120"/>
      <c r="T2770" s="120"/>
      <c r="V2770" s="120"/>
      <c r="X2770" s="120"/>
      <c r="Z2770" s="120"/>
    </row>
    <row r="2771" spans="16:26" x14ac:dyDescent="0.25">
      <c r="P2771" s="119"/>
      <c r="R2771" s="119"/>
      <c r="T2771" s="119"/>
      <c r="V2771" s="119"/>
      <c r="X2771" s="119"/>
      <c r="Z2771" s="119"/>
    </row>
    <row r="2772" spans="16:26" x14ac:dyDescent="0.25">
      <c r="P2772" s="119"/>
      <c r="R2772" s="119"/>
      <c r="T2772" s="119"/>
      <c r="V2772" s="119"/>
      <c r="X2772" s="119"/>
      <c r="Z2772" s="119"/>
    </row>
    <row r="2773" spans="16:26" x14ac:dyDescent="0.25">
      <c r="P2773" s="119"/>
      <c r="R2773" s="119"/>
      <c r="T2773" s="119"/>
      <c r="V2773" s="119"/>
      <c r="X2773" s="119"/>
      <c r="Z2773" s="119"/>
    </row>
    <row r="2774" spans="16:26" x14ac:dyDescent="0.25">
      <c r="P2774" s="121"/>
      <c r="R2774" s="121"/>
      <c r="T2774" s="121"/>
      <c r="V2774" s="121"/>
      <c r="X2774" s="121"/>
      <c r="Z2774" s="121"/>
    </row>
    <row r="2775" spans="16:26" x14ac:dyDescent="0.25">
      <c r="P2775" s="121"/>
      <c r="R2775" s="121"/>
      <c r="T2775" s="121"/>
      <c r="V2775" s="121"/>
      <c r="X2775" s="121"/>
      <c r="Z2775" s="121"/>
    </row>
    <row r="2776" spans="16:26" x14ac:dyDescent="0.25">
      <c r="P2776" s="121"/>
      <c r="R2776" s="121"/>
      <c r="T2776" s="121"/>
      <c r="V2776" s="121"/>
      <c r="X2776" s="121"/>
      <c r="Z2776" s="121"/>
    </row>
    <row r="2777" spans="16:26" x14ac:dyDescent="0.25">
      <c r="P2777" s="121"/>
      <c r="R2777" s="121"/>
      <c r="T2777" s="121"/>
      <c r="V2777" s="121"/>
      <c r="X2777" s="121"/>
      <c r="Z2777" s="121"/>
    </row>
    <row r="2778" spans="16:26" x14ac:dyDescent="0.25">
      <c r="P2778" s="122"/>
      <c r="R2778" s="122"/>
      <c r="T2778" s="122"/>
      <c r="V2778" s="122"/>
      <c r="X2778" s="122"/>
      <c r="Z2778" s="122"/>
    </row>
    <row r="2779" spans="16:26" x14ac:dyDescent="0.25">
      <c r="P2779" s="118"/>
      <c r="R2779" s="118"/>
      <c r="T2779" s="118"/>
      <c r="V2779" s="118"/>
      <c r="X2779" s="118"/>
      <c r="Z2779" s="118"/>
    </row>
    <row r="2780" spans="16:26" x14ac:dyDescent="0.25">
      <c r="P2780" s="119"/>
      <c r="R2780" s="119"/>
      <c r="T2780" s="119"/>
      <c r="V2780" s="119"/>
      <c r="X2780" s="119"/>
      <c r="Z2780" s="119"/>
    </row>
    <row r="2781" spans="16:26" x14ac:dyDescent="0.25">
      <c r="P2781" s="119"/>
      <c r="R2781" s="119"/>
      <c r="T2781" s="119"/>
      <c r="V2781" s="119"/>
      <c r="X2781" s="119"/>
      <c r="Z2781" s="119"/>
    </row>
    <row r="2782" spans="16:26" x14ac:dyDescent="0.25">
      <c r="P2782" s="120"/>
      <c r="R2782" s="120"/>
      <c r="T2782" s="120"/>
      <c r="V2782" s="120"/>
      <c r="X2782" s="120"/>
      <c r="Z2782" s="120"/>
    </row>
    <row r="2783" spans="16:26" x14ac:dyDescent="0.25">
      <c r="P2783" s="119"/>
      <c r="R2783" s="119"/>
      <c r="T2783" s="119"/>
      <c r="V2783" s="119"/>
      <c r="X2783" s="119"/>
      <c r="Z2783" s="119"/>
    </row>
    <row r="2784" spans="16:26" x14ac:dyDescent="0.25">
      <c r="P2784" s="119"/>
      <c r="R2784" s="119"/>
      <c r="T2784" s="119"/>
      <c r="V2784" s="119"/>
      <c r="X2784" s="119"/>
      <c r="Z2784" s="119"/>
    </row>
    <row r="2785" spans="16:26" x14ac:dyDescent="0.25">
      <c r="P2785" s="120"/>
      <c r="R2785" s="120"/>
      <c r="T2785" s="120"/>
      <c r="V2785" s="120"/>
      <c r="X2785" s="120"/>
      <c r="Z2785" s="120"/>
    </row>
    <row r="2786" spans="16:26" x14ac:dyDescent="0.25">
      <c r="P2786" s="119"/>
      <c r="R2786" s="119"/>
      <c r="T2786" s="119"/>
      <c r="V2786" s="119"/>
      <c r="X2786" s="119"/>
      <c r="Z2786" s="119"/>
    </row>
    <row r="2787" spans="16:26" x14ac:dyDescent="0.25">
      <c r="P2787" s="120"/>
      <c r="R2787" s="120"/>
      <c r="T2787" s="120"/>
      <c r="V2787" s="120"/>
      <c r="X2787" s="120"/>
      <c r="Z2787" s="120"/>
    </row>
    <row r="2788" spans="16:26" x14ac:dyDescent="0.25">
      <c r="P2788" s="119"/>
      <c r="R2788" s="119"/>
      <c r="T2788" s="119"/>
      <c r="V2788" s="119"/>
      <c r="X2788" s="119"/>
      <c r="Z2788" s="119"/>
    </row>
    <row r="2789" spans="16:26" x14ac:dyDescent="0.25">
      <c r="P2789" s="119"/>
      <c r="R2789" s="119"/>
      <c r="T2789" s="119"/>
      <c r="V2789" s="119"/>
      <c r="X2789" s="119"/>
      <c r="Z2789" s="119"/>
    </row>
    <row r="2790" spans="16:26" x14ac:dyDescent="0.25">
      <c r="P2790" s="119"/>
      <c r="R2790" s="119"/>
      <c r="T2790" s="119"/>
      <c r="V2790" s="119"/>
      <c r="X2790" s="119"/>
      <c r="Z2790" s="119"/>
    </row>
    <row r="2791" spans="16:26" x14ac:dyDescent="0.25">
      <c r="P2791" s="121"/>
      <c r="R2791" s="121"/>
      <c r="T2791" s="121"/>
      <c r="V2791" s="121"/>
      <c r="X2791" s="121"/>
      <c r="Z2791" s="121"/>
    </row>
    <row r="2792" spans="16:26" x14ac:dyDescent="0.25">
      <c r="P2792" s="121"/>
      <c r="R2792" s="121"/>
      <c r="T2792" s="121"/>
      <c r="V2792" s="121"/>
      <c r="X2792" s="121"/>
      <c r="Z2792" s="121"/>
    </row>
    <row r="2793" spans="16:26" x14ac:dyDescent="0.25">
      <c r="P2793" s="121"/>
      <c r="R2793" s="121"/>
      <c r="T2793" s="121"/>
      <c r="V2793" s="121"/>
      <c r="X2793" s="121"/>
      <c r="Z2793" s="121"/>
    </row>
    <row r="2794" spans="16:26" x14ac:dyDescent="0.25">
      <c r="P2794" s="121"/>
      <c r="R2794" s="121"/>
      <c r="T2794" s="121"/>
      <c r="V2794" s="121"/>
      <c r="X2794" s="121"/>
      <c r="Z2794" s="121"/>
    </row>
    <row r="2795" spans="16:26" x14ac:dyDescent="0.25">
      <c r="P2795" s="122"/>
      <c r="R2795" s="122"/>
      <c r="T2795" s="122"/>
      <c r="V2795" s="122"/>
      <c r="X2795" s="122"/>
      <c r="Z2795" s="122"/>
    </row>
    <row r="2796" spans="16:26" x14ac:dyDescent="0.25">
      <c r="P2796" s="118"/>
      <c r="R2796" s="118"/>
      <c r="T2796" s="118"/>
      <c r="V2796" s="118"/>
      <c r="X2796" s="118"/>
      <c r="Z2796" s="118"/>
    </row>
    <row r="2797" spans="16:26" x14ac:dyDescent="0.25">
      <c r="P2797" s="119"/>
      <c r="R2797" s="119"/>
      <c r="T2797" s="119"/>
      <c r="V2797" s="119"/>
      <c r="X2797" s="119"/>
      <c r="Z2797" s="119"/>
    </row>
    <row r="2798" spans="16:26" x14ac:dyDescent="0.25">
      <c r="P2798" s="119"/>
      <c r="R2798" s="119"/>
      <c r="T2798" s="119"/>
      <c r="V2798" s="119"/>
      <c r="X2798" s="119"/>
      <c r="Z2798" s="119"/>
    </row>
    <row r="2799" spans="16:26" x14ac:dyDescent="0.25">
      <c r="P2799" s="120"/>
      <c r="R2799" s="120"/>
      <c r="T2799" s="120"/>
      <c r="V2799" s="120"/>
      <c r="X2799" s="120"/>
      <c r="Z2799" s="120"/>
    </row>
    <row r="2800" spans="16:26" x14ac:dyDescent="0.25">
      <c r="P2800" s="119"/>
      <c r="R2800" s="119"/>
      <c r="T2800" s="119"/>
      <c r="V2800" s="119"/>
      <c r="X2800" s="119"/>
      <c r="Z2800" s="119"/>
    </row>
    <row r="2801" spans="16:26" x14ac:dyDescent="0.25">
      <c r="P2801" s="119"/>
      <c r="R2801" s="119"/>
      <c r="T2801" s="119"/>
      <c r="V2801" s="119"/>
      <c r="X2801" s="119"/>
      <c r="Z2801" s="119"/>
    </row>
    <row r="2802" spans="16:26" x14ac:dyDescent="0.25">
      <c r="P2802" s="120"/>
      <c r="R2802" s="120"/>
      <c r="T2802" s="120"/>
      <c r="V2802" s="120"/>
      <c r="X2802" s="120"/>
      <c r="Z2802" s="120"/>
    </row>
    <row r="2803" spans="16:26" x14ac:dyDescent="0.25">
      <c r="P2803" s="119"/>
      <c r="R2803" s="119"/>
      <c r="T2803" s="119"/>
      <c r="V2803" s="119"/>
      <c r="X2803" s="119"/>
      <c r="Z2803" s="119"/>
    </row>
    <row r="2804" spans="16:26" x14ac:dyDescent="0.25">
      <c r="P2804" s="120"/>
      <c r="R2804" s="120"/>
      <c r="T2804" s="120"/>
      <c r="V2804" s="120"/>
      <c r="X2804" s="120"/>
      <c r="Z2804" s="120"/>
    </row>
    <row r="2805" spans="16:26" x14ac:dyDescent="0.25">
      <c r="P2805" s="119"/>
      <c r="R2805" s="119"/>
      <c r="T2805" s="119"/>
      <c r="V2805" s="119"/>
      <c r="X2805" s="119"/>
      <c r="Z2805" s="119"/>
    </row>
    <row r="2806" spans="16:26" x14ac:dyDescent="0.25">
      <c r="P2806" s="119"/>
      <c r="R2806" s="119"/>
      <c r="T2806" s="119"/>
      <c r="V2806" s="119"/>
      <c r="X2806" s="119"/>
      <c r="Z2806" s="119"/>
    </row>
    <row r="2807" spans="16:26" x14ac:dyDescent="0.25">
      <c r="P2807" s="119"/>
      <c r="R2807" s="119"/>
      <c r="T2807" s="119"/>
      <c r="V2807" s="119"/>
      <c r="X2807" s="119"/>
      <c r="Z2807" s="119"/>
    </row>
    <row r="2808" spans="16:26" x14ac:dyDescent="0.25">
      <c r="P2808" s="121"/>
      <c r="R2808" s="121"/>
      <c r="T2808" s="121"/>
      <c r="V2808" s="121"/>
      <c r="X2808" s="121"/>
      <c r="Z2808" s="121"/>
    </row>
    <row r="2809" spans="16:26" x14ac:dyDescent="0.25">
      <c r="P2809" s="121"/>
      <c r="R2809" s="121"/>
      <c r="T2809" s="121"/>
      <c r="V2809" s="121"/>
      <c r="X2809" s="121"/>
      <c r="Z2809" s="121"/>
    </row>
    <row r="2810" spans="16:26" x14ac:dyDescent="0.25">
      <c r="P2810" s="121"/>
      <c r="R2810" s="121"/>
      <c r="T2810" s="121"/>
      <c r="V2810" s="121"/>
      <c r="X2810" s="121"/>
      <c r="Z2810" s="121"/>
    </row>
    <row r="2811" spans="16:26" x14ac:dyDescent="0.25">
      <c r="P2811" s="121"/>
      <c r="R2811" s="121"/>
      <c r="T2811" s="121"/>
      <c r="V2811" s="121"/>
      <c r="X2811" s="121"/>
      <c r="Z2811" s="121"/>
    </row>
    <row r="2812" spans="16:26" x14ac:dyDescent="0.25">
      <c r="P2812" s="122"/>
      <c r="R2812" s="122"/>
      <c r="T2812" s="122"/>
      <c r="V2812" s="122"/>
      <c r="X2812" s="122"/>
      <c r="Z2812" s="122"/>
    </row>
    <row r="2813" spans="16:26" x14ac:dyDescent="0.25">
      <c r="P2813" s="118"/>
      <c r="R2813" s="118"/>
      <c r="T2813" s="118"/>
      <c r="V2813" s="118"/>
      <c r="X2813" s="118"/>
      <c r="Z2813" s="118"/>
    </row>
    <row r="2814" spans="16:26" x14ac:dyDescent="0.25">
      <c r="P2814" s="119"/>
      <c r="R2814" s="119"/>
      <c r="T2814" s="119"/>
      <c r="V2814" s="119"/>
      <c r="X2814" s="119"/>
      <c r="Z2814" s="119"/>
    </row>
    <row r="2815" spans="16:26" x14ac:dyDescent="0.25">
      <c r="P2815" s="119"/>
      <c r="R2815" s="119"/>
      <c r="T2815" s="119"/>
      <c r="V2815" s="119"/>
      <c r="X2815" s="119"/>
      <c r="Z2815" s="119"/>
    </row>
    <row r="2816" spans="16:26" x14ac:dyDescent="0.25">
      <c r="P2816" s="120"/>
      <c r="R2816" s="120"/>
      <c r="T2816" s="120"/>
      <c r="V2816" s="120"/>
      <c r="X2816" s="120"/>
      <c r="Z2816" s="120"/>
    </row>
    <row r="2817" spans="16:26" x14ac:dyDescent="0.25">
      <c r="P2817" s="119"/>
      <c r="R2817" s="119"/>
      <c r="T2817" s="119"/>
      <c r="V2817" s="119"/>
      <c r="X2817" s="119"/>
      <c r="Z2817" s="119"/>
    </row>
    <row r="2818" spans="16:26" x14ac:dyDescent="0.25">
      <c r="P2818" s="119"/>
      <c r="R2818" s="119"/>
      <c r="T2818" s="119"/>
      <c r="V2818" s="119"/>
      <c r="X2818" s="119"/>
      <c r="Z2818" s="119"/>
    </row>
    <row r="2819" spans="16:26" x14ac:dyDescent="0.25">
      <c r="P2819" s="120"/>
      <c r="R2819" s="120"/>
      <c r="T2819" s="120"/>
      <c r="V2819" s="120"/>
      <c r="X2819" s="120"/>
      <c r="Z2819" s="120"/>
    </row>
    <row r="2820" spans="16:26" x14ac:dyDescent="0.25">
      <c r="P2820" s="119"/>
      <c r="R2820" s="119"/>
      <c r="T2820" s="119"/>
      <c r="V2820" s="119"/>
      <c r="X2820" s="119"/>
      <c r="Z2820" s="119"/>
    </row>
    <row r="2821" spans="16:26" x14ac:dyDescent="0.25">
      <c r="P2821" s="120"/>
      <c r="R2821" s="120"/>
      <c r="T2821" s="120"/>
      <c r="V2821" s="120"/>
      <c r="X2821" s="120"/>
      <c r="Z2821" s="120"/>
    </row>
    <row r="2822" spans="16:26" x14ac:dyDescent="0.25">
      <c r="P2822" s="119"/>
      <c r="R2822" s="119"/>
      <c r="T2822" s="119"/>
      <c r="V2822" s="119"/>
      <c r="X2822" s="119"/>
      <c r="Z2822" s="119"/>
    </row>
    <row r="2823" spans="16:26" x14ac:dyDescent="0.25">
      <c r="P2823" s="119"/>
      <c r="R2823" s="119"/>
      <c r="T2823" s="119"/>
      <c r="V2823" s="119"/>
      <c r="X2823" s="119"/>
      <c r="Z2823" s="119"/>
    </row>
    <row r="2824" spans="16:26" x14ac:dyDescent="0.25">
      <c r="P2824" s="119"/>
      <c r="R2824" s="119"/>
      <c r="T2824" s="119"/>
      <c r="V2824" s="119"/>
      <c r="X2824" s="119"/>
      <c r="Z2824" s="119"/>
    </row>
    <row r="2825" spans="16:26" x14ac:dyDescent="0.25">
      <c r="P2825" s="121"/>
      <c r="R2825" s="121"/>
      <c r="T2825" s="121"/>
      <c r="V2825" s="121"/>
      <c r="X2825" s="121"/>
      <c r="Z2825" s="121"/>
    </row>
    <row r="2826" spans="16:26" x14ac:dyDescent="0.25">
      <c r="P2826" s="121"/>
      <c r="R2826" s="121"/>
      <c r="T2826" s="121"/>
      <c r="V2826" s="121"/>
      <c r="X2826" s="121"/>
      <c r="Z2826" s="121"/>
    </row>
    <row r="2827" spans="16:26" x14ac:dyDescent="0.25">
      <c r="P2827" s="121"/>
      <c r="R2827" s="121"/>
      <c r="T2827" s="121"/>
      <c r="V2827" s="121"/>
      <c r="X2827" s="121"/>
      <c r="Z2827" s="121"/>
    </row>
    <row r="2828" spans="16:26" x14ac:dyDescent="0.25">
      <c r="P2828" s="121"/>
      <c r="R2828" s="121"/>
      <c r="T2828" s="121"/>
      <c r="V2828" s="121"/>
      <c r="X2828" s="121"/>
      <c r="Z2828" s="121"/>
    </row>
    <row r="2829" spans="16:26" x14ac:dyDescent="0.25">
      <c r="P2829" s="122"/>
      <c r="R2829" s="122"/>
      <c r="T2829" s="122"/>
      <c r="V2829" s="122"/>
      <c r="X2829" s="122"/>
      <c r="Z2829" s="122"/>
    </row>
    <row r="2830" spans="16:26" x14ac:dyDescent="0.25">
      <c r="P2830" s="118"/>
      <c r="R2830" s="118"/>
      <c r="T2830" s="118"/>
      <c r="V2830" s="118"/>
      <c r="X2830" s="118"/>
      <c r="Z2830" s="118"/>
    </row>
    <row r="2831" spans="16:26" x14ac:dyDescent="0.25">
      <c r="P2831" s="119"/>
      <c r="R2831" s="119"/>
      <c r="T2831" s="119"/>
      <c r="V2831" s="119"/>
      <c r="X2831" s="119"/>
      <c r="Z2831" s="119"/>
    </row>
    <row r="2832" spans="16:26" x14ac:dyDescent="0.25">
      <c r="P2832" s="119"/>
      <c r="R2832" s="119"/>
      <c r="T2832" s="119"/>
      <c r="V2832" s="119"/>
      <c r="X2832" s="119"/>
      <c r="Z2832" s="119"/>
    </row>
    <row r="2833" spans="16:26" x14ac:dyDescent="0.25">
      <c r="P2833" s="120"/>
      <c r="R2833" s="120"/>
      <c r="T2833" s="120"/>
      <c r="V2833" s="120"/>
      <c r="X2833" s="120"/>
      <c r="Z2833" s="120"/>
    </row>
    <row r="2834" spans="16:26" x14ac:dyDescent="0.25">
      <c r="P2834" s="119"/>
      <c r="R2834" s="119"/>
      <c r="T2834" s="119"/>
      <c r="V2834" s="119"/>
      <c r="X2834" s="119"/>
      <c r="Z2834" s="119"/>
    </row>
    <row r="2835" spans="16:26" x14ac:dyDescent="0.25">
      <c r="P2835" s="119"/>
      <c r="R2835" s="119"/>
      <c r="T2835" s="119"/>
      <c r="V2835" s="119"/>
      <c r="X2835" s="119"/>
      <c r="Z2835" s="119"/>
    </row>
    <row r="2836" spans="16:26" x14ac:dyDescent="0.25">
      <c r="P2836" s="120"/>
      <c r="R2836" s="120"/>
      <c r="T2836" s="120"/>
      <c r="V2836" s="120"/>
      <c r="X2836" s="120"/>
      <c r="Z2836" s="120"/>
    </row>
    <row r="2837" spans="16:26" x14ac:dyDescent="0.25">
      <c r="P2837" s="119"/>
      <c r="R2837" s="119"/>
      <c r="T2837" s="119"/>
      <c r="V2837" s="119"/>
      <c r="X2837" s="119"/>
      <c r="Z2837" s="119"/>
    </row>
    <row r="2838" spans="16:26" x14ac:dyDescent="0.25">
      <c r="P2838" s="120"/>
      <c r="R2838" s="120"/>
      <c r="T2838" s="120"/>
      <c r="V2838" s="120"/>
      <c r="X2838" s="120"/>
      <c r="Z2838" s="120"/>
    </row>
    <row r="2839" spans="16:26" x14ac:dyDescent="0.25">
      <c r="P2839" s="119"/>
      <c r="R2839" s="119"/>
      <c r="T2839" s="119"/>
      <c r="V2839" s="119"/>
      <c r="X2839" s="119"/>
      <c r="Z2839" s="119"/>
    </row>
    <row r="2840" spans="16:26" x14ac:dyDescent="0.25">
      <c r="P2840" s="119"/>
      <c r="R2840" s="119"/>
      <c r="T2840" s="119"/>
      <c r="V2840" s="119"/>
      <c r="X2840" s="119"/>
      <c r="Z2840" s="119"/>
    </row>
    <row r="2841" spans="16:26" x14ac:dyDescent="0.25">
      <c r="P2841" s="119"/>
      <c r="R2841" s="119"/>
      <c r="T2841" s="119"/>
      <c r="V2841" s="119"/>
      <c r="X2841" s="119"/>
      <c r="Z2841" s="119"/>
    </row>
    <row r="2842" spans="16:26" x14ac:dyDescent="0.25">
      <c r="P2842" s="121"/>
      <c r="R2842" s="121"/>
      <c r="T2842" s="121"/>
      <c r="V2842" s="121"/>
      <c r="X2842" s="121"/>
      <c r="Z2842" s="121"/>
    </row>
    <row r="2843" spans="16:26" x14ac:dyDescent="0.25">
      <c r="P2843" s="121"/>
      <c r="R2843" s="121"/>
      <c r="T2843" s="121"/>
      <c r="V2843" s="121"/>
      <c r="X2843" s="121"/>
      <c r="Z2843" s="121"/>
    </row>
    <row r="2844" spans="16:26" x14ac:dyDescent="0.25">
      <c r="P2844" s="121"/>
      <c r="R2844" s="121"/>
      <c r="T2844" s="121"/>
      <c r="V2844" s="121"/>
      <c r="X2844" s="121"/>
      <c r="Z2844" s="121"/>
    </row>
    <row r="2845" spans="16:26" x14ac:dyDescent="0.25">
      <c r="P2845" s="121"/>
      <c r="R2845" s="121"/>
      <c r="T2845" s="121"/>
      <c r="V2845" s="121"/>
      <c r="X2845" s="121"/>
      <c r="Z2845" s="121"/>
    </row>
    <row r="2846" spans="16:26" x14ac:dyDescent="0.25">
      <c r="P2846" s="122"/>
      <c r="R2846" s="122"/>
      <c r="T2846" s="122"/>
      <c r="V2846" s="122"/>
      <c r="X2846" s="122"/>
      <c r="Z2846" s="122"/>
    </row>
    <row r="2847" spans="16:26" x14ac:dyDescent="0.25">
      <c r="P2847" s="118"/>
      <c r="R2847" s="118"/>
      <c r="T2847" s="118"/>
      <c r="V2847" s="118"/>
      <c r="X2847" s="118"/>
      <c r="Z2847" s="118"/>
    </row>
    <row r="2848" spans="16:26" x14ac:dyDescent="0.25">
      <c r="P2848" s="119"/>
      <c r="R2848" s="119"/>
      <c r="T2848" s="119"/>
      <c r="V2848" s="119"/>
      <c r="X2848" s="119"/>
      <c r="Z2848" s="119"/>
    </row>
    <row r="2849" spans="16:26" x14ac:dyDescent="0.25">
      <c r="P2849" s="119"/>
      <c r="R2849" s="119"/>
      <c r="T2849" s="119"/>
      <c r="V2849" s="119"/>
      <c r="X2849" s="119"/>
      <c r="Z2849" s="119"/>
    </row>
    <row r="2850" spans="16:26" x14ac:dyDescent="0.25">
      <c r="P2850" s="120"/>
      <c r="R2850" s="120"/>
      <c r="T2850" s="120"/>
      <c r="V2850" s="120"/>
      <c r="X2850" s="120"/>
      <c r="Z2850" s="120"/>
    </row>
    <row r="2851" spans="16:26" x14ac:dyDescent="0.25">
      <c r="P2851" s="119"/>
      <c r="R2851" s="119"/>
      <c r="T2851" s="119"/>
      <c r="V2851" s="119"/>
      <c r="X2851" s="119"/>
      <c r="Z2851" s="119"/>
    </row>
    <row r="2852" spans="16:26" x14ac:dyDescent="0.25">
      <c r="P2852" s="119"/>
      <c r="R2852" s="119"/>
      <c r="T2852" s="119"/>
      <c r="V2852" s="119"/>
      <c r="X2852" s="119"/>
      <c r="Z2852" s="119"/>
    </row>
    <row r="2853" spans="16:26" x14ac:dyDescent="0.25">
      <c r="P2853" s="120"/>
      <c r="R2853" s="120"/>
      <c r="T2853" s="120"/>
      <c r="V2853" s="120"/>
      <c r="X2853" s="120"/>
      <c r="Z2853" s="120"/>
    </row>
    <row r="2854" spans="16:26" x14ac:dyDescent="0.25">
      <c r="P2854" s="119"/>
      <c r="R2854" s="119"/>
      <c r="T2854" s="119"/>
      <c r="V2854" s="119"/>
      <c r="X2854" s="119"/>
      <c r="Z2854" s="119"/>
    </row>
    <row r="2855" spans="16:26" x14ac:dyDescent="0.25">
      <c r="P2855" s="120"/>
      <c r="R2855" s="120"/>
      <c r="T2855" s="120"/>
      <c r="V2855" s="120"/>
      <c r="X2855" s="120"/>
      <c r="Z2855" s="120"/>
    </row>
    <row r="2856" spans="16:26" x14ac:dyDescent="0.25">
      <c r="P2856" s="119"/>
      <c r="R2856" s="119"/>
      <c r="T2856" s="119"/>
      <c r="V2856" s="119"/>
      <c r="X2856" s="119"/>
      <c r="Z2856" s="119"/>
    </row>
    <row r="2857" spans="16:26" x14ac:dyDescent="0.25">
      <c r="P2857" s="119"/>
      <c r="R2857" s="119"/>
      <c r="T2857" s="119"/>
      <c r="V2857" s="119"/>
      <c r="X2857" s="119"/>
      <c r="Z2857" s="119"/>
    </row>
    <row r="2858" spans="16:26" x14ac:dyDescent="0.25">
      <c r="P2858" s="119"/>
      <c r="R2858" s="119"/>
      <c r="T2858" s="119"/>
      <c r="V2858" s="119"/>
      <c r="X2858" s="119"/>
      <c r="Z2858" s="119"/>
    </row>
    <row r="2859" spans="16:26" x14ac:dyDescent="0.25">
      <c r="P2859" s="121"/>
      <c r="R2859" s="121"/>
      <c r="T2859" s="121"/>
      <c r="V2859" s="121"/>
      <c r="X2859" s="121"/>
      <c r="Z2859" s="121"/>
    </row>
    <row r="2860" spans="16:26" x14ac:dyDescent="0.25">
      <c r="P2860" s="121"/>
      <c r="R2860" s="121"/>
      <c r="T2860" s="121"/>
      <c r="V2860" s="121"/>
      <c r="X2860" s="121"/>
      <c r="Z2860" s="121"/>
    </row>
    <row r="2861" spans="16:26" x14ac:dyDescent="0.25">
      <c r="P2861" s="121"/>
      <c r="R2861" s="121"/>
      <c r="T2861" s="121"/>
      <c r="V2861" s="121"/>
      <c r="X2861" s="121"/>
      <c r="Z2861" s="121"/>
    </row>
    <row r="2862" spans="16:26" x14ac:dyDescent="0.25">
      <c r="P2862" s="121"/>
      <c r="R2862" s="121"/>
      <c r="T2862" s="121"/>
      <c r="V2862" s="121"/>
      <c r="X2862" s="121"/>
      <c r="Z2862" s="121"/>
    </row>
    <row r="2863" spans="16:26" x14ac:dyDescent="0.25">
      <c r="P2863" s="122"/>
      <c r="R2863" s="122"/>
      <c r="T2863" s="122"/>
      <c r="V2863" s="122"/>
      <c r="X2863" s="122"/>
      <c r="Z2863" s="122"/>
    </row>
    <row r="2864" spans="16:26" x14ac:dyDescent="0.25">
      <c r="P2864" s="118"/>
      <c r="R2864" s="118"/>
      <c r="T2864" s="118"/>
      <c r="V2864" s="118"/>
      <c r="X2864" s="118"/>
      <c r="Z2864" s="118"/>
    </row>
    <row r="2865" spans="16:26" x14ac:dyDescent="0.25">
      <c r="P2865" s="119"/>
      <c r="R2865" s="119"/>
      <c r="T2865" s="119"/>
      <c r="V2865" s="119"/>
      <c r="X2865" s="119"/>
      <c r="Z2865" s="119"/>
    </row>
    <row r="2866" spans="16:26" x14ac:dyDescent="0.25">
      <c r="P2866" s="119"/>
      <c r="R2866" s="119"/>
      <c r="T2866" s="119"/>
      <c r="V2866" s="119"/>
      <c r="X2866" s="119"/>
      <c r="Z2866" s="119"/>
    </row>
    <row r="2867" spans="16:26" x14ac:dyDescent="0.25">
      <c r="P2867" s="120"/>
      <c r="R2867" s="120"/>
      <c r="T2867" s="120"/>
      <c r="V2867" s="120"/>
      <c r="X2867" s="120"/>
      <c r="Z2867" s="120"/>
    </row>
    <row r="2868" spans="16:26" x14ac:dyDescent="0.25">
      <c r="P2868" s="119"/>
      <c r="R2868" s="119"/>
      <c r="T2868" s="119"/>
      <c r="V2868" s="119"/>
      <c r="X2868" s="119"/>
      <c r="Z2868" s="119"/>
    </row>
    <row r="2869" spans="16:26" x14ac:dyDescent="0.25">
      <c r="P2869" s="119"/>
      <c r="R2869" s="119"/>
      <c r="T2869" s="119"/>
      <c r="V2869" s="119"/>
      <c r="X2869" s="119"/>
      <c r="Z2869" s="119"/>
    </row>
    <row r="2870" spans="16:26" x14ac:dyDescent="0.25">
      <c r="P2870" s="120"/>
      <c r="R2870" s="120"/>
      <c r="T2870" s="120"/>
      <c r="V2870" s="120"/>
      <c r="X2870" s="120"/>
      <c r="Z2870" s="120"/>
    </row>
    <row r="2871" spans="16:26" x14ac:dyDescent="0.25">
      <c r="P2871" s="119"/>
      <c r="R2871" s="119"/>
      <c r="T2871" s="119"/>
      <c r="V2871" s="119"/>
      <c r="X2871" s="119"/>
      <c r="Z2871" s="119"/>
    </row>
    <row r="2872" spans="16:26" x14ac:dyDescent="0.25">
      <c r="P2872" s="120"/>
      <c r="R2872" s="120"/>
      <c r="T2872" s="120"/>
      <c r="V2872" s="120"/>
      <c r="X2872" s="120"/>
      <c r="Z2872" s="120"/>
    </row>
    <row r="2873" spans="16:26" x14ac:dyDescent="0.25">
      <c r="P2873" s="119"/>
      <c r="R2873" s="119"/>
      <c r="T2873" s="119"/>
      <c r="V2873" s="119"/>
      <c r="X2873" s="119"/>
      <c r="Z2873" s="119"/>
    </row>
    <row r="2874" spans="16:26" x14ac:dyDescent="0.25">
      <c r="P2874" s="119"/>
      <c r="R2874" s="119"/>
      <c r="T2874" s="119"/>
      <c r="V2874" s="119"/>
      <c r="X2874" s="119"/>
      <c r="Z2874" s="119"/>
    </row>
    <row r="2875" spans="16:26" x14ac:dyDescent="0.25">
      <c r="P2875" s="119"/>
      <c r="R2875" s="119"/>
      <c r="T2875" s="119"/>
      <c r="V2875" s="119"/>
      <c r="X2875" s="119"/>
      <c r="Z2875" s="119"/>
    </row>
    <row r="2876" spans="16:26" x14ac:dyDescent="0.25">
      <c r="P2876" s="121"/>
      <c r="R2876" s="121"/>
      <c r="T2876" s="121"/>
      <c r="V2876" s="121"/>
      <c r="X2876" s="121"/>
      <c r="Z2876" s="121"/>
    </row>
    <row r="2877" spans="16:26" x14ac:dyDescent="0.25">
      <c r="P2877" s="121"/>
      <c r="R2877" s="121"/>
      <c r="T2877" s="121"/>
      <c r="V2877" s="121"/>
      <c r="X2877" s="121"/>
      <c r="Z2877" s="121"/>
    </row>
    <row r="2878" spans="16:26" x14ac:dyDescent="0.25">
      <c r="P2878" s="121"/>
      <c r="R2878" s="121"/>
      <c r="T2878" s="121"/>
      <c r="V2878" s="121"/>
      <c r="X2878" s="121"/>
      <c r="Z2878" s="121"/>
    </row>
    <row r="2879" spans="16:26" x14ac:dyDescent="0.25">
      <c r="P2879" s="121"/>
      <c r="R2879" s="121"/>
      <c r="T2879" s="121"/>
      <c r="V2879" s="121"/>
      <c r="X2879" s="121"/>
      <c r="Z2879" s="121"/>
    </row>
    <row r="2880" spans="16:26" x14ac:dyDescent="0.25">
      <c r="P2880" s="122"/>
      <c r="R2880" s="122"/>
      <c r="T2880" s="122"/>
      <c r="V2880" s="122"/>
      <c r="X2880" s="122"/>
      <c r="Z2880" s="122"/>
    </row>
    <row r="2881" spans="16:26" x14ac:dyDescent="0.25">
      <c r="P2881" s="118"/>
      <c r="R2881" s="118"/>
      <c r="T2881" s="118"/>
      <c r="V2881" s="118"/>
      <c r="X2881" s="118"/>
      <c r="Z2881" s="118"/>
    </row>
    <row r="2882" spans="16:26" x14ac:dyDescent="0.25">
      <c r="P2882" s="119"/>
      <c r="R2882" s="119"/>
      <c r="T2882" s="119"/>
      <c r="V2882" s="119"/>
      <c r="X2882" s="119"/>
      <c r="Z2882" s="119"/>
    </row>
    <row r="2883" spans="16:26" x14ac:dyDescent="0.25">
      <c r="P2883" s="119"/>
      <c r="R2883" s="119"/>
      <c r="T2883" s="119"/>
      <c r="V2883" s="119"/>
      <c r="X2883" s="119"/>
      <c r="Z2883" s="119"/>
    </row>
    <row r="2884" spans="16:26" x14ac:dyDescent="0.25">
      <c r="P2884" s="120"/>
      <c r="R2884" s="120"/>
      <c r="T2884" s="120"/>
      <c r="V2884" s="120"/>
      <c r="X2884" s="120"/>
      <c r="Z2884" s="120"/>
    </row>
    <row r="2885" spans="16:26" x14ac:dyDescent="0.25">
      <c r="P2885" s="119"/>
      <c r="R2885" s="119"/>
      <c r="T2885" s="119"/>
      <c r="V2885" s="119"/>
      <c r="X2885" s="119"/>
      <c r="Z2885" s="119"/>
    </row>
    <row r="2886" spans="16:26" x14ac:dyDescent="0.25">
      <c r="P2886" s="119"/>
      <c r="R2886" s="119"/>
      <c r="T2886" s="119"/>
      <c r="V2886" s="119"/>
      <c r="X2886" s="119"/>
      <c r="Z2886" s="119"/>
    </row>
    <row r="2887" spans="16:26" x14ac:dyDescent="0.25">
      <c r="P2887" s="120"/>
      <c r="R2887" s="120"/>
      <c r="T2887" s="120"/>
      <c r="V2887" s="120"/>
      <c r="X2887" s="120"/>
      <c r="Z2887" s="120"/>
    </row>
    <row r="2888" spans="16:26" x14ac:dyDescent="0.25">
      <c r="P2888" s="119"/>
      <c r="R2888" s="119"/>
      <c r="T2888" s="119"/>
      <c r="V2888" s="119"/>
      <c r="X2888" s="119"/>
      <c r="Z2888" s="119"/>
    </row>
    <row r="2889" spans="16:26" x14ac:dyDescent="0.25">
      <c r="P2889" s="120"/>
      <c r="R2889" s="120"/>
      <c r="T2889" s="120"/>
      <c r="V2889" s="120"/>
      <c r="X2889" s="120"/>
      <c r="Z2889" s="120"/>
    </row>
    <row r="2890" spans="16:26" x14ac:dyDescent="0.25">
      <c r="P2890" s="119"/>
      <c r="R2890" s="119"/>
      <c r="T2890" s="119"/>
      <c r="V2890" s="119"/>
      <c r="X2890" s="119"/>
      <c r="Z2890" s="119"/>
    </row>
    <row r="2891" spans="16:26" x14ac:dyDescent="0.25">
      <c r="P2891" s="119"/>
      <c r="R2891" s="119"/>
      <c r="T2891" s="119"/>
      <c r="V2891" s="119"/>
      <c r="X2891" s="119"/>
      <c r="Z2891" s="119"/>
    </row>
    <row r="2892" spans="16:26" x14ac:dyDescent="0.25">
      <c r="P2892" s="119"/>
      <c r="R2892" s="119"/>
      <c r="T2892" s="119"/>
      <c r="V2892" s="119"/>
      <c r="X2892" s="119"/>
      <c r="Z2892" s="119"/>
    </row>
    <row r="2893" spans="16:26" x14ac:dyDescent="0.25">
      <c r="P2893" s="121"/>
      <c r="R2893" s="121"/>
      <c r="T2893" s="121"/>
      <c r="V2893" s="121"/>
      <c r="X2893" s="121"/>
      <c r="Z2893" s="121"/>
    </row>
    <row r="2894" spans="16:26" x14ac:dyDescent="0.25">
      <c r="P2894" s="121"/>
      <c r="R2894" s="121"/>
      <c r="T2894" s="121"/>
      <c r="V2894" s="121"/>
      <c r="X2894" s="121"/>
      <c r="Z2894" s="121"/>
    </row>
    <row r="2895" spans="16:26" x14ac:dyDescent="0.25">
      <c r="P2895" s="121"/>
      <c r="R2895" s="121"/>
      <c r="T2895" s="121"/>
      <c r="V2895" s="121"/>
      <c r="X2895" s="121"/>
      <c r="Z2895" s="121"/>
    </row>
    <row r="2896" spans="16:26" x14ac:dyDescent="0.25">
      <c r="P2896" s="121"/>
      <c r="R2896" s="121"/>
      <c r="T2896" s="121"/>
      <c r="V2896" s="121"/>
      <c r="X2896" s="121"/>
      <c r="Z2896" s="121"/>
    </row>
    <row r="2897" spans="16:26" x14ac:dyDescent="0.25">
      <c r="P2897" s="122"/>
      <c r="R2897" s="122"/>
      <c r="T2897" s="122"/>
      <c r="V2897" s="122"/>
      <c r="X2897" s="122"/>
      <c r="Z2897" s="122"/>
    </row>
    <row r="2898" spans="16:26" x14ac:dyDescent="0.25">
      <c r="P2898" s="118"/>
      <c r="R2898" s="118"/>
      <c r="T2898" s="118"/>
      <c r="V2898" s="118"/>
      <c r="X2898" s="118"/>
      <c r="Z2898" s="118"/>
    </row>
    <row r="2899" spans="16:26" x14ac:dyDescent="0.25">
      <c r="P2899" s="119"/>
      <c r="R2899" s="119"/>
      <c r="T2899" s="119"/>
      <c r="V2899" s="119"/>
      <c r="X2899" s="119"/>
      <c r="Z2899" s="119"/>
    </row>
    <row r="2900" spans="16:26" x14ac:dyDescent="0.25">
      <c r="P2900" s="119"/>
      <c r="R2900" s="119"/>
      <c r="T2900" s="119"/>
      <c r="V2900" s="119"/>
      <c r="X2900" s="119"/>
      <c r="Z2900" s="119"/>
    </row>
    <row r="2901" spans="16:26" x14ac:dyDescent="0.25">
      <c r="P2901" s="120"/>
      <c r="R2901" s="120"/>
      <c r="T2901" s="120"/>
      <c r="V2901" s="120"/>
      <c r="X2901" s="120"/>
      <c r="Z2901" s="120"/>
    </row>
    <row r="2902" spans="16:26" x14ac:dyDescent="0.25">
      <c r="P2902" s="119"/>
      <c r="R2902" s="119"/>
      <c r="T2902" s="119"/>
      <c r="V2902" s="119"/>
      <c r="X2902" s="119"/>
      <c r="Z2902" s="119"/>
    </row>
    <row r="2903" spans="16:26" x14ac:dyDescent="0.25">
      <c r="P2903" s="119"/>
      <c r="R2903" s="119"/>
      <c r="T2903" s="119"/>
      <c r="V2903" s="119"/>
      <c r="X2903" s="119"/>
      <c r="Z2903" s="119"/>
    </row>
    <row r="2904" spans="16:26" x14ac:dyDescent="0.25">
      <c r="P2904" s="120"/>
      <c r="R2904" s="120"/>
      <c r="T2904" s="120"/>
      <c r="V2904" s="120"/>
      <c r="X2904" s="120"/>
      <c r="Z2904" s="120"/>
    </row>
    <row r="2905" spans="16:26" x14ac:dyDescent="0.25">
      <c r="P2905" s="119"/>
      <c r="R2905" s="119"/>
      <c r="T2905" s="119"/>
      <c r="V2905" s="119"/>
      <c r="X2905" s="119"/>
      <c r="Z2905" s="119"/>
    </row>
    <row r="2906" spans="16:26" x14ac:dyDescent="0.25">
      <c r="P2906" s="120"/>
      <c r="R2906" s="120"/>
      <c r="T2906" s="120"/>
      <c r="V2906" s="120"/>
      <c r="X2906" s="120"/>
      <c r="Z2906" s="120"/>
    </row>
    <row r="2907" spans="16:26" x14ac:dyDescent="0.25">
      <c r="P2907" s="119"/>
      <c r="R2907" s="119"/>
      <c r="T2907" s="119"/>
      <c r="V2907" s="119"/>
      <c r="X2907" s="119"/>
      <c r="Z2907" s="119"/>
    </row>
    <row r="2908" spans="16:26" x14ac:dyDescent="0.25">
      <c r="P2908" s="119"/>
      <c r="R2908" s="119"/>
      <c r="T2908" s="119"/>
      <c r="V2908" s="119"/>
      <c r="X2908" s="119"/>
      <c r="Z2908" s="119"/>
    </row>
    <row r="2909" spans="16:26" x14ac:dyDescent="0.25">
      <c r="P2909" s="119"/>
      <c r="R2909" s="119"/>
      <c r="T2909" s="119"/>
      <c r="V2909" s="119"/>
      <c r="X2909" s="119"/>
      <c r="Z2909" s="119"/>
    </row>
    <row r="2910" spans="16:26" x14ac:dyDescent="0.25">
      <c r="P2910" s="121"/>
      <c r="R2910" s="121"/>
      <c r="T2910" s="121"/>
      <c r="V2910" s="121"/>
      <c r="X2910" s="121"/>
      <c r="Z2910" s="121"/>
    </row>
    <row r="2911" spans="16:26" x14ac:dyDescent="0.25">
      <c r="P2911" s="121"/>
      <c r="R2911" s="121"/>
      <c r="T2911" s="121"/>
      <c r="V2911" s="121"/>
      <c r="X2911" s="121"/>
      <c r="Z2911" s="121"/>
    </row>
    <row r="2912" spans="16:26" x14ac:dyDescent="0.25">
      <c r="P2912" s="121"/>
      <c r="R2912" s="121"/>
      <c r="T2912" s="121"/>
      <c r="V2912" s="121"/>
      <c r="X2912" s="121"/>
      <c r="Z2912" s="121"/>
    </row>
    <row r="2913" spans="16:26" x14ac:dyDescent="0.25">
      <c r="P2913" s="121"/>
      <c r="R2913" s="121"/>
      <c r="T2913" s="121"/>
      <c r="V2913" s="121"/>
      <c r="X2913" s="121"/>
      <c r="Z2913" s="121"/>
    </row>
    <row r="2914" spans="16:26" x14ac:dyDescent="0.25">
      <c r="P2914" s="122"/>
      <c r="R2914" s="122"/>
      <c r="T2914" s="122"/>
      <c r="V2914" s="122"/>
      <c r="X2914" s="122"/>
      <c r="Z2914" s="122"/>
    </row>
    <row r="2915" spans="16:26" x14ac:dyDescent="0.25">
      <c r="P2915" s="118"/>
      <c r="R2915" s="118"/>
      <c r="T2915" s="118"/>
      <c r="V2915" s="118"/>
      <c r="X2915" s="118"/>
      <c r="Z2915" s="118"/>
    </row>
    <row r="2916" spans="16:26" x14ac:dyDescent="0.25">
      <c r="P2916" s="119"/>
      <c r="R2916" s="119"/>
      <c r="T2916" s="119"/>
      <c r="V2916" s="119"/>
      <c r="X2916" s="119"/>
      <c r="Z2916" s="119"/>
    </row>
    <row r="2917" spans="16:26" x14ac:dyDescent="0.25">
      <c r="P2917" s="119"/>
      <c r="R2917" s="119"/>
      <c r="T2917" s="119"/>
      <c r="V2917" s="119"/>
      <c r="X2917" s="119"/>
      <c r="Z2917" s="119"/>
    </row>
    <row r="2918" spans="16:26" x14ac:dyDescent="0.25">
      <c r="P2918" s="120"/>
      <c r="R2918" s="120"/>
      <c r="T2918" s="120"/>
      <c r="V2918" s="120"/>
      <c r="X2918" s="120"/>
      <c r="Z2918" s="120"/>
    </row>
    <row r="2919" spans="16:26" x14ac:dyDescent="0.25">
      <c r="P2919" s="119"/>
      <c r="R2919" s="119"/>
      <c r="T2919" s="119"/>
      <c r="V2919" s="119"/>
      <c r="X2919" s="119"/>
      <c r="Z2919" s="119"/>
    </row>
    <row r="2920" spans="16:26" x14ac:dyDescent="0.25">
      <c r="P2920" s="119"/>
      <c r="R2920" s="119"/>
      <c r="T2920" s="119"/>
      <c r="V2920" s="119"/>
      <c r="X2920" s="119"/>
      <c r="Z2920" s="119"/>
    </row>
    <row r="2921" spans="16:26" x14ac:dyDescent="0.25">
      <c r="P2921" s="120"/>
      <c r="R2921" s="120"/>
      <c r="T2921" s="120"/>
      <c r="V2921" s="120"/>
      <c r="X2921" s="120"/>
      <c r="Z2921" s="120"/>
    </row>
    <row r="2922" spans="16:26" x14ac:dyDescent="0.25">
      <c r="P2922" s="119"/>
      <c r="R2922" s="119"/>
      <c r="T2922" s="119"/>
      <c r="V2922" s="119"/>
      <c r="X2922" s="119"/>
      <c r="Z2922" s="119"/>
    </row>
    <row r="2923" spans="16:26" x14ac:dyDescent="0.25">
      <c r="P2923" s="120"/>
      <c r="R2923" s="120"/>
      <c r="T2923" s="120"/>
      <c r="V2923" s="120"/>
      <c r="X2923" s="120"/>
      <c r="Z2923" s="120"/>
    </row>
    <row r="2924" spans="16:26" x14ac:dyDescent="0.25">
      <c r="P2924" s="119"/>
      <c r="R2924" s="119"/>
      <c r="T2924" s="119"/>
      <c r="V2924" s="119"/>
      <c r="X2924" s="119"/>
      <c r="Z2924" s="119"/>
    </row>
    <row r="2925" spans="16:26" x14ac:dyDescent="0.25">
      <c r="P2925" s="119"/>
      <c r="R2925" s="119"/>
      <c r="T2925" s="119"/>
      <c r="V2925" s="119"/>
      <c r="X2925" s="119"/>
      <c r="Z2925" s="119"/>
    </row>
    <row r="2926" spans="16:26" x14ac:dyDescent="0.25">
      <c r="P2926" s="119"/>
      <c r="R2926" s="119"/>
      <c r="T2926" s="119"/>
      <c r="V2926" s="119"/>
      <c r="X2926" s="119"/>
      <c r="Z2926" s="119"/>
    </row>
    <row r="2927" spans="16:26" x14ac:dyDescent="0.25">
      <c r="P2927" s="121"/>
      <c r="R2927" s="121"/>
      <c r="T2927" s="121"/>
      <c r="V2927" s="121"/>
      <c r="X2927" s="121"/>
      <c r="Z2927" s="121"/>
    </row>
    <row r="2928" spans="16:26" x14ac:dyDescent="0.25">
      <c r="P2928" s="121"/>
      <c r="R2928" s="121"/>
      <c r="T2928" s="121"/>
      <c r="V2928" s="121"/>
      <c r="X2928" s="121"/>
      <c r="Z2928" s="121"/>
    </row>
    <row r="2929" spans="16:26" x14ac:dyDescent="0.25">
      <c r="P2929" s="121"/>
      <c r="R2929" s="121"/>
      <c r="T2929" s="121"/>
      <c r="V2929" s="121"/>
      <c r="X2929" s="121"/>
      <c r="Z2929" s="121"/>
    </row>
    <row r="2930" spans="16:26" x14ac:dyDescent="0.25">
      <c r="P2930" s="121"/>
      <c r="R2930" s="121"/>
      <c r="T2930" s="121"/>
      <c r="V2930" s="121"/>
      <c r="X2930" s="121"/>
      <c r="Z2930" s="121"/>
    </row>
    <row r="2931" spans="16:26" x14ac:dyDescent="0.25">
      <c r="P2931" s="122"/>
      <c r="R2931" s="122"/>
      <c r="T2931" s="122"/>
      <c r="V2931" s="122"/>
      <c r="X2931" s="122"/>
      <c r="Z2931" s="122"/>
    </row>
    <row r="2932" spans="16:26" x14ac:dyDescent="0.25">
      <c r="P2932" s="118"/>
      <c r="R2932" s="118"/>
      <c r="T2932" s="118"/>
      <c r="V2932" s="118"/>
      <c r="X2932" s="118"/>
      <c r="Z2932" s="118"/>
    </row>
    <row r="2933" spans="16:26" x14ac:dyDescent="0.25">
      <c r="P2933" s="119"/>
      <c r="R2933" s="119"/>
      <c r="T2933" s="119"/>
      <c r="V2933" s="119"/>
      <c r="X2933" s="119"/>
      <c r="Z2933" s="119"/>
    </row>
    <row r="2934" spans="16:26" x14ac:dyDescent="0.25">
      <c r="P2934" s="119"/>
      <c r="R2934" s="119"/>
      <c r="T2934" s="119"/>
      <c r="V2934" s="119"/>
      <c r="X2934" s="119"/>
      <c r="Z2934" s="119"/>
    </row>
    <row r="2935" spans="16:26" x14ac:dyDescent="0.25">
      <c r="P2935" s="120"/>
      <c r="R2935" s="120"/>
      <c r="T2935" s="120"/>
      <c r="V2935" s="120"/>
      <c r="X2935" s="120"/>
      <c r="Z2935" s="120"/>
    </row>
    <row r="2936" spans="16:26" x14ac:dyDescent="0.25">
      <c r="P2936" s="119"/>
      <c r="R2936" s="119"/>
      <c r="T2936" s="119"/>
      <c r="V2936" s="119"/>
      <c r="X2936" s="119"/>
      <c r="Z2936" s="119"/>
    </row>
    <row r="2937" spans="16:26" x14ac:dyDescent="0.25">
      <c r="P2937" s="119"/>
      <c r="R2937" s="119"/>
      <c r="T2937" s="119"/>
      <c r="V2937" s="119"/>
      <c r="X2937" s="119"/>
      <c r="Z2937" s="119"/>
    </row>
    <row r="2938" spans="16:26" x14ac:dyDescent="0.25">
      <c r="P2938" s="120"/>
      <c r="R2938" s="120"/>
      <c r="T2938" s="120"/>
      <c r="V2938" s="120"/>
      <c r="X2938" s="120"/>
      <c r="Z2938" s="120"/>
    </row>
    <row r="2939" spans="16:26" x14ac:dyDescent="0.25">
      <c r="P2939" s="119"/>
      <c r="R2939" s="119"/>
      <c r="T2939" s="119"/>
      <c r="V2939" s="119"/>
      <c r="X2939" s="119"/>
      <c r="Z2939" s="119"/>
    </row>
    <row r="2940" spans="16:26" x14ac:dyDescent="0.25">
      <c r="P2940" s="120"/>
      <c r="R2940" s="120"/>
      <c r="T2940" s="120"/>
      <c r="V2940" s="120"/>
      <c r="X2940" s="120"/>
      <c r="Z2940" s="120"/>
    </row>
    <row r="2941" spans="16:26" x14ac:dyDescent="0.25">
      <c r="P2941" s="119"/>
      <c r="R2941" s="119"/>
      <c r="T2941" s="119"/>
      <c r="V2941" s="119"/>
      <c r="X2941" s="119"/>
      <c r="Z2941" s="119"/>
    </row>
    <row r="2942" spans="16:26" x14ac:dyDescent="0.25">
      <c r="P2942" s="119"/>
      <c r="R2942" s="119"/>
      <c r="T2942" s="119"/>
      <c r="V2942" s="119"/>
      <c r="X2942" s="119"/>
      <c r="Z2942" s="119"/>
    </row>
    <row r="2943" spans="16:26" x14ac:dyDescent="0.25">
      <c r="P2943" s="119"/>
      <c r="R2943" s="119"/>
      <c r="T2943" s="119"/>
      <c r="V2943" s="119"/>
      <c r="X2943" s="119"/>
      <c r="Z2943" s="119"/>
    </row>
    <row r="2944" spans="16:26" x14ac:dyDescent="0.25">
      <c r="P2944" s="121"/>
      <c r="R2944" s="121"/>
      <c r="T2944" s="121"/>
      <c r="V2944" s="121"/>
      <c r="X2944" s="121"/>
      <c r="Z2944" s="121"/>
    </row>
    <row r="2945" spans="16:26" x14ac:dyDescent="0.25">
      <c r="P2945" s="121"/>
      <c r="R2945" s="121"/>
      <c r="T2945" s="121"/>
      <c r="V2945" s="121"/>
      <c r="X2945" s="121"/>
      <c r="Z2945" s="121"/>
    </row>
    <row r="2946" spans="16:26" x14ac:dyDescent="0.25">
      <c r="P2946" s="121"/>
      <c r="R2946" s="121"/>
      <c r="T2946" s="121"/>
      <c r="V2946" s="121"/>
      <c r="X2946" s="121"/>
      <c r="Z2946" s="121"/>
    </row>
    <row r="2947" spans="16:26" x14ac:dyDescent="0.25">
      <c r="P2947" s="121"/>
      <c r="R2947" s="121"/>
      <c r="T2947" s="121"/>
      <c r="V2947" s="121"/>
      <c r="X2947" s="121"/>
      <c r="Z2947" s="121"/>
    </row>
    <row r="2948" spans="16:26" x14ac:dyDescent="0.25">
      <c r="P2948" s="122"/>
      <c r="R2948" s="122"/>
      <c r="T2948" s="122"/>
      <c r="V2948" s="122"/>
      <c r="X2948" s="122"/>
      <c r="Z2948" s="122"/>
    </row>
    <row r="2949" spans="16:26" x14ac:dyDescent="0.25">
      <c r="P2949" s="118"/>
      <c r="R2949" s="118"/>
      <c r="T2949" s="118"/>
      <c r="V2949" s="118"/>
      <c r="X2949" s="118"/>
      <c r="Z2949" s="118"/>
    </row>
    <row r="2950" spans="16:26" x14ac:dyDescent="0.25">
      <c r="P2950" s="119"/>
      <c r="R2950" s="119"/>
      <c r="T2950" s="119"/>
      <c r="V2950" s="119"/>
      <c r="X2950" s="119"/>
      <c r="Z2950" s="119"/>
    </row>
    <row r="2951" spans="16:26" x14ac:dyDescent="0.25">
      <c r="P2951" s="119"/>
      <c r="R2951" s="119"/>
      <c r="T2951" s="119"/>
      <c r="V2951" s="119"/>
      <c r="X2951" s="119"/>
      <c r="Z2951" s="119"/>
    </row>
    <row r="2952" spans="16:26" x14ac:dyDescent="0.25">
      <c r="P2952" s="120"/>
      <c r="R2952" s="120"/>
      <c r="T2952" s="120"/>
      <c r="V2952" s="120"/>
      <c r="X2952" s="120"/>
      <c r="Z2952" s="120"/>
    </row>
    <row r="2953" spans="16:26" x14ac:dyDescent="0.25">
      <c r="P2953" s="119"/>
      <c r="R2953" s="119"/>
      <c r="T2953" s="119"/>
      <c r="V2953" s="119"/>
      <c r="X2953" s="119"/>
      <c r="Z2953" s="119"/>
    </row>
    <row r="2954" spans="16:26" x14ac:dyDescent="0.25">
      <c r="P2954" s="119"/>
      <c r="R2954" s="119"/>
      <c r="T2954" s="119"/>
      <c r="V2954" s="119"/>
      <c r="X2954" s="119"/>
      <c r="Z2954" s="119"/>
    </row>
    <row r="2955" spans="16:26" x14ac:dyDescent="0.25">
      <c r="P2955" s="120"/>
      <c r="R2955" s="120"/>
      <c r="T2955" s="120"/>
      <c r="V2955" s="120"/>
      <c r="X2955" s="120"/>
      <c r="Z2955" s="120"/>
    </row>
    <row r="2956" spans="16:26" x14ac:dyDescent="0.25">
      <c r="P2956" s="119"/>
      <c r="R2956" s="119"/>
      <c r="T2956" s="119"/>
      <c r="V2956" s="119"/>
      <c r="X2956" s="119"/>
      <c r="Z2956" s="119"/>
    </row>
    <row r="2957" spans="16:26" x14ac:dyDescent="0.25">
      <c r="P2957" s="120"/>
      <c r="R2957" s="120"/>
      <c r="T2957" s="120"/>
      <c r="V2957" s="120"/>
      <c r="X2957" s="120"/>
      <c r="Z2957" s="120"/>
    </row>
    <row r="2958" spans="16:26" x14ac:dyDescent="0.25">
      <c r="P2958" s="119"/>
      <c r="R2958" s="119"/>
      <c r="T2958" s="119"/>
      <c r="V2958" s="119"/>
      <c r="X2958" s="119"/>
      <c r="Z2958" s="119"/>
    </row>
    <row r="2959" spans="16:26" x14ac:dyDescent="0.25">
      <c r="P2959" s="119"/>
      <c r="R2959" s="119"/>
      <c r="T2959" s="119"/>
      <c r="V2959" s="119"/>
      <c r="X2959" s="119"/>
      <c r="Z2959" s="119"/>
    </row>
    <row r="2960" spans="16:26" x14ac:dyDescent="0.25">
      <c r="P2960" s="119"/>
      <c r="R2960" s="119"/>
      <c r="T2960" s="119"/>
      <c r="V2960" s="119"/>
      <c r="X2960" s="119"/>
      <c r="Z2960" s="119"/>
    </row>
    <row r="2961" spans="16:26" x14ac:dyDescent="0.25">
      <c r="P2961" s="121"/>
      <c r="R2961" s="121"/>
      <c r="T2961" s="121"/>
      <c r="V2961" s="121"/>
      <c r="X2961" s="121"/>
      <c r="Z2961" s="121"/>
    </row>
    <row r="2962" spans="16:26" x14ac:dyDescent="0.25">
      <c r="P2962" s="121"/>
      <c r="R2962" s="121"/>
      <c r="T2962" s="121"/>
      <c r="V2962" s="121"/>
      <c r="X2962" s="121"/>
      <c r="Z2962" s="121"/>
    </row>
    <row r="2963" spans="16:26" x14ac:dyDescent="0.25">
      <c r="P2963" s="121"/>
      <c r="R2963" s="121"/>
      <c r="T2963" s="121"/>
      <c r="V2963" s="121"/>
      <c r="X2963" s="121"/>
      <c r="Z2963" s="121"/>
    </row>
    <row r="2964" spans="16:26" x14ac:dyDescent="0.25">
      <c r="P2964" s="121"/>
      <c r="R2964" s="121"/>
      <c r="T2964" s="121"/>
      <c r="V2964" s="121"/>
      <c r="X2964" s="121"/>
      <c r="Z2964" s="121"/>
    </row>
    <row r="2965" spans="16:26" x14ac:dyDescent="0.25">
      <c r="P2965" s="122"/>
      <c r="R2965" s="122"/>
      <c r="T2965" s="122"/>
      <c r="V2965" s="122"/>
      <c r="X2965" s="122"/>
      <c r="Z2965" s="122"/>
    </row>
    <row r="2966" spans="16:26" x14ac:dyDescent="0.25">
      <c r="P2966" s="118"/>
      <c r="R2966" s="118"/>
      <c r="T2966" s="118"/>
      <c r="V2966" s="118"/>
      <c r="X2966" s="118"/>
      <c r="Z2966" s="118"/>
    </row>
    <row r="2967" spans="16:26" x14ac:dyDescent="0.25">
      <c r="P2967" s="119"/>
      <c r="R2967" s="119"/>
      <c r="T2967" s="119"/>
      <c r="V2967" s="119"/>
      <c r="X2967" s="119"/>
      <c r="Z2967" s="119"/>
    </row>
    <row r="2968" spans="16:26" x14ac:dyDescent="0.25">
      <c r="P2968" s="119"/>
      <c r="R2968" s="119"/>
      <c r="T2968" s="119"/>
      <c r="V2968" s="119"/>
      <c r="X2968" s="119"/>
      <c r="Z2968" s="119"/>
    </row>
    <row r="2969" spans="16:26" x14ac:dyDescent="0.25">
      <c r="P2969" s="120"/>
      <c r="R2969" s="120"/>
      <c r="T2969" s="120"/>
      <c r="V2969" s="120"/>
      <c r="X2969" s="120"/>
      <c r="Z2969" s="120"/>
    </row>
    <row r="2970" spans="16:26" x14ac:dyDescent="0.25">
      <c r="P2970" s="119"/>
      <c r="R2970" s="119"/>
      <c r="T2970" s="119"/>
      <c r="V2970" s="119"/>
      <c r="X2970" s="119"/>
      <c r="Z2970" s="119"/>
    </row>
    <row r="2971" spans="16:26" x14ac:dyDescent="0.25">
      <c r="P2971" s="119"/>
      <c r="R2971" s="119"/>
      <c r="T2971" s="119"/>
      <c r="V2971" s="119"/>
      <c r="X2971" s="119"/>
      <c r="Z2971" s="119"/>
    </row>
    <row r="2972" spans="16:26" x14ac:dyDescent="0.25">
      <c r="P2972" s="120"/>
      <c r="R2972" s="120"/>
      <c r="T2972" s="120"/>
      <c r="V2972" s="120"/>
      <c r="X2972" s="120"/>
      <c r="Z2972" s="120"/>
    </row>
    <row r="2973" spans="16:26" x14ac:dyDescent="0.25">
      <c r="P2973" s="119"/>
      <c r="R2973" s="119"/>
      <c r="T2973" s="119"/>
      <c r="V2973" s="119"/>
      <c r="X2973" s="119"/>
      <c r="Z2973" s="119"/>
    </row>
    <row r="2974" spans="16:26" x14ac:dyDescent="0.25">
      <c r="P2974" s="120"/>
      <c r="R2974" s="120"/>
      <c r="T2974" s="120"/>
      <c r="V2974" s="120"/>
      <c r="X2974" s="120"/>
      <c r="Z2974" s="120"/>
    </row>
    <row r="2975" spans="16:26" x14ac:dyDescent="0.25">
      <c r="P2975" s="119"/>
      <c r="R2975" s="119"/>
      <c r="T2975" s="119"/>
      <c r="V2975" s="119"/>
      <c r="X2975" s="119"/>
      <c r="Z2975" s="119"/>
    </row>
    <row r="2976" spans="16:26" x14ac:dyDescent="0.25">
      <c r="P2976" s="119"/>
      <c r="R2976" s="119"/>
      <c r="T2976" s="119"/>
      <c r="V2976" s="119"/>
      <c r="X2976" s="119"/>
      <c r="Z2976" s="119"/>
    </row>
    <row r="2977" spans="16:26" x14ac:dyDescent="0.25">
      <c r="P2977" s="119"/>
      <c r="R2977" s="119"/>
      <c r="T2977" s="119"/>
      <c r="V2977" s="119"/>
      <c r="X2977" s="119"/>
      <c r="Z2977" s="119"/>
    </row>
    <row r="2978" spans="16:26" x14ac:dyDescent="0.25">
      <c r="P2978" s="121"/>
      <c r="R2978" s="121"/>
      <c r="T2978" s="121"/>
      <c r="V2978" s="121"/>
      <c r="X2978" s="121"/>
      <c r="Z2978" s="121"/>
    </row>
    <row r="2979" spans="16:26" x14ac:dyDescent="0.25">
      <c r="P2979" s="121"/>
      <c r="R2979" s="121"/>
      <c r="T2979" s="121"/>
      <c r="V2979" s="121"/>
      <c r="X2979" s="121"/>
      <c r="Z2979" s="121"/>
    </row>
    <row r="2980" spans="16:26" x14ac:dyDescent="0.25">
      <c r="P2980" s="121"/>
      <c r="R2980" s="121"/>
      <c r="T2980" s="121"/>
      <c r="V2980" s="121"/>
      <c r="X2980" s="121"/>
      <c r="Z2980" s="121"/>
    </row>
    <row r="2981" spans="16:26" x14ac:dyDescent="0.25">
      <c r="P2981" s="121"/>
      <c r="R2981" s="121"/>
      <c r="T2981" s="121"/>
      <c r="V2981" s="121"/>
      <c r="X2981" s="121"/>
      <c r="Z2981" s="121"/>
    </row>
    <row r="2982" spans="16:26" x14ac:dyDescent="0.25">
      <c r="P2982" s="122"/>
      <c r="R2982" s="122"/>
      <c r="T2982" s="122"/>
      <c r="V2982" s="122"/>
      <c r="X2982" s="122"/>
      <c r="Z2982" s="122"/>
    </row>
    <row r="2983" spans="16:26" x14ac:dyDescent="0.25">
      <c r="P2983" s="118"/>
      <c r="R2983" s="118"/>
      <c r="T2983" s="118"/>
      <c r="V2983" s="118"/>
      <c r="X2983" s="118"/>
      <c r="Z2983" s="118"/>
    </row>
    <row r="2984" spans="16:26" x14ac:dyDescent="0.25">
      <c r="P2984" s="119"/>
      <c r="R2984" s="119"/>
      <c r="T2984" s="119"/>
      <c r="V2984" s="119"/>
      <c r="X2984" s="119"/>
      <c r="Z2984" s="119"/>
    </row>
    <row r="2985" spans="16:26" x14ac:dyDescent="0.25">
      <c r="P2985" s="119"/>
      <c r="R2985" s="119"/>
      <c r="T2985" s="119"/>
      <c r="V2985" s="119"/>
      <c r="X2985" s="119"/>
      <c r="Z2985" s="119"/>
    </row>
    <row r="2986" spans="16:26" x14ac:dyDescent="0.25">
      <c r="P2986" s="120"/>
      <c r="R2986" s="120"/>
      <c r="T2986" s="120"/>
      <c r="V2986" s="120"/>
      <c r="X2986" s="120"/>
      <c r="Z2986" s="120"/>
    </row>
    <row r="2987" spans="16:26" x14ac:dyDescent="0.25">
      <c r="P2987" s="119"/>
      <c r="R2987" s="119"/>
      <c r="T2987" s="119"/>
      <c r="V2987" s="119"/>
      <c r="X2987" s="119"/>
      <c r="Z2987" s="119"/>
    </row>
    <row r="2988" spans="16:26" x14ac:dyDescent="0.25">
      <c r="P2988" s="119"/>
      <c r="R2988" s="119"/>
      <c r="T2988" s="119"/>
      <c r="V2988" s="119"/>
      <c r="X2988" s="119"/>
      <c r="Z2988" s="119"/>
    </row>
    <row r="2989" spans="16:26" x14ac:dyDescent="0.25">
      <c r="P2989" s="120"/>
      <c r="R2989" s="120"/>
      <c r="T2989" s="120"/>
      <c r="V2989" s="120"/>
      <c r="X2989" s="120"/>
      <c r="Z2989" s="120"/>
    </row>
    <row r="2990" spans="16:26" x14ac:dyDescent="0.25">
      <c r="P2990" s="119"/>
      <c r="R2990" s="119"/>
      <c r="T2990" s="119"/>
      <c r="V2990" s="119"/>
      <c r="X2990" s="119"/>
      <c r="Z2990" s="119"/>
    </row>
    <row r="2991" spans="16:26" x14ac:dyDescent="0.25">
      <c r="P2991" s="120"/>
      <c r="R2991" s="120"/>
      <c r="T2991" s="120"/>
      <c r="V2991" s="120"/>
      <c r="X2991" s="120"/>
      <c r="Z2991" s="120"/>
    </row>
    <row r="2992" spans="16:26" x14ac:dyDescent="0.25">
      <c r="P2992" s="119"/>
      <c r="R2992" s="119"/>
      <c r="T2992" s="119"/>
      <c r="V2992" s="119"/>
      <c r="X2992" s="119"/>
      <c r="Z2992" s="119"/>
    </row>
    <row r="2993" spans="16:26" x14ac:dyDescent="0.25">
      <c r="P2993" s="119"/>
      <c r="R2993" s="119"/>
      <c r="T2993" s="119"/>
      <c r="V2993" s="119"/>
      <c r="X2993" s="119"/>
      <c r="Z2993" s="119"/>
    </row>
    <row r="2994" spans="16:26" x14ac:dyDescent="0.25">
      <c r="P2994" s="119"/>
      <c r="R2994" s="119"/>
      <c r="T2994" s="119"/>
      <c r="V2994" s="119"/>
      <c r="X2994" s="119"/>
      <c r="Z2994" s="119"/>
    </row>
    <row r="2995" spans="16:26" x14ac:dyDescent="0.25">
      <c r="P2995" s="121"/>
      <c r="R2995" s="121"/>
      <c r="T2995" s="121"/>
      <c r="V2995" s="121"/>
      <c r="X2995" s="121"/>
      <c r="Z2995" s="121"/>
    </row>
    <row r="2996" spans="16:26" x14ac:dyDescent="0.25">
      <c r="P2996" s="121"/>
      <c r="R2996" s="121"/>
      <c r="T2996" s="121"/>
      <c r="V2996" s="121"/>
      <c r="X2996" s="121"/>
      <c r="Z2996" s="121"/>
    </row>
    <row r="2997" spans="16:26" x14ac:dyDescent="0.25">
      <c r="P2997" s="121"/>
      <c r="R2997" s="121"/>
      <c r="T2997" s="121"/>
      <c r="V2997" s="121"/>
      <c r="X2997" s="121"/>
      <c r="Z2997" s="121"/>
    </row>
    <row r="2998" spans="16:26" x14ac:dyDescent="0.25">
      <c r="P2998" s="121"/>
      <c r="R2998" s="121"/>
      <c r="T2998" s="121"/>
      <c r="V2998" s="121"/>
      <c r="X2998" s="121"/>
      <c r="Z2998" s="121"/>
    </row>
    <row r="2999" spans="16:26" x14ac:dyDescent="0.25">
      <c r="P2999" s="122"/>
      <c r="R2999" s="122"/>
      <c r="T2999" s="122"/>
      <c r="V2999" s="122"/>
      <c r="X2999" s="122"/>
      <c r="Z2999" s="122"/>
    </row>
    <row r="3000" spans="16:26" x14ac:dyDescent="0.25">
      <c r="P3000" s="118"/>
      <c r="R3000" s="118"/>
      <c r="T3000" s="118"/>
      <c r="V3000" s="118"/>
      <c r="X3000" s="118"/>
      <c r="Z3000" s="118"/>
    </row>
    <row r="3001" spans="16:26" x14ac:dyDescent="0.25">
      <c r="P3001" s="119"/>
      <c r="R3001" s="119"/>
      <c r="T3001" s="119"/>
      <c r="V3001" s="119"/>
      <c r="X3001" s="119"/>
      <c r="Z3001" s="119"/>
    </row>
    <row r="3002" spans="16:26" x14ac:dyDescent="0.25">
      <c r="P3002" s="119"/>
      <c r="R3002" s="119"/>
      <c r="T3002" s="119"/>
      <c r="V3002" s="119"/>
      <c r="X3002" s="119"/>
      <c r="Z3002" s="119"/>
    </row>
    <row r="3003" spans="16:26" x14ac:dyDescent="0.25">
      <c r="P3003" s="120"/>
      <c r="R3003" s="120"/>
      <c r="T3003" s="120"/>
      <c r="V3003" s="120"/>
      <c r="X3003" s="120"/>
      <c r="Z3003" s="120"/>
    </row>
    <row r="3004" spans="16:26" x14ac:dyDescent="0.25">
      <c r="P3004" s="119"/>
      <c r="R3004" s="119"/>
      <c r="T3004" s="119"/>
      <c r="V3004" s="119"/>
      <c r="X3004" s="119"/>
      <c r="Z3004" s="119"/>
    </row>
    <row r="3005" spans="16:26" x14ac:dyDescent="0.25">
      <c r="P3005" s="119"/>
      <c r="R3005" s="119"/>
      <c r="T3005" s="119"/>
      <c r="V3005" s="119"/>
      <c r="X3005" s="119"/>
      <c r="Z3005" s="119"/>
    </row>
    <row r="3006" spans="16:26" x14ac:dyDescent="0.25">
      <c r="P3006" s="120"/>
      <c r="R3006" s="120"/>
      <c r="T3006" s="120"/>
      <c r="V3006" s="120"/>
      <c r="X3006" s="120"/>
      <c r="Z3006" s="120"/>
    </row>
    <row r="3007" spans="16:26" x14ac:dyDescent="0.25">
      <c r="P3007" s="119"/>
      <c r="R3007" s="119"/>
      <c r="T3007" s="119"/>
      <c r="V3007" s="119"/>
      <c r="X3007" s="119"/>
      <c r="Z3007" s="119"/>
    </row>
    <row r="3008" spans="16:26" x14ac:dyDescent="0.25">
      <c r="P3008" s="120"/>
      <c r="R3008" s="120"/>
      <c r="T3008" s="120"/>
      <c r="V3008" s="120"/>
      <c r="X3008" s="120"/>
      <c r="Z3008" s="120"/>
    </row>
    <row r="3009" spans="16:26" x14ac:dyDescent="0.25">
      <c r="P3009" s="119"/>
      <c r="R3009" s="119"/>
      <c r="T3009" s="119"/>
      <c r="V3009" s="119"/>
      <c r="X3009" s="119"/>
      <c r="Z3009" s="119"/>
    </row>
    <row r="3010" spans="16:26" x14ac:dyDescent="0.25">
      <c r="P3010" s="119"/>
      <c r="R3010" s="119"/>
      <c r="T3010" s="119"/>
      <c r="V3010" s="119"/>
      <c r="X3010" s="119"/>
      <c r="Z3010" s="119"/>
    </row>
    <row r="3011" spans="16:26" x14ac:dyDescent="0.25">
      <c r="P3011" s="119"/>
      <c r="R3011" s="119"/>
      <c r="T3011" s="119"/>
      <c r="V3011" s="119"/>
      <c r="X3011" s="119"/>
      <c r="Z3011" s="119"/>
    </row>
    <row r="3012" spans="16:26" x14ac:dyDescent="0.25">
      <c r="P3012" s="121"/>
      <c r="R3012" s="121"/>
      <c r="T3012" s="121"/>
      <c r="V3012" s="121"/>
      <c r="X3012" s="121"/>
      <c r="Z3012" s="121"/>
    </row>
    <row r="3013" spans="16:26" x14ac:dyDescent="0.25">
      <c r="P3013" s="121"/>
      <c r="R3013" s="121"/>
      <c r="T3013" s="121"/>
      <c r="V3013" s="121"/>
      <c r="X3013" s="121"/>
      <c r="Z3013" s="121"/>
    </row>
    <row r="3014" spans="16:26" x14ac:dyDescent="0.25">
      <c r="P3014" s="121"/>
      <c r="R3014" s="121"/>
      <c r="T3014" s="121"/>
      <c r="V3014" s="121"/>
      <c r="X3014" s="121"/>
      <c r="Z3014" s="121"/>
    </row>
    <row r="3015" spans="16:26" x14ac:dyDescent="0.25">
      <c r="P3015" s="121"/>
      <c r="R3015" s="121"/>
      <c r="T3015" s="121"/>
      <c r="V3015" s="121"/>
      <c r="X3015" s="121"/>
      <c r="Z3015" s="121"/>
    </row>
    <row r="3016" spans="16:26" x14ac:dyDescent="0.25">
      <c r="P3016" s="122"/>
      <c r="R3016" s="122"/>
      <c r="T3016" s="122"/>
      <c r="V3016" s="122"/>
      <c r="X3016" s="122"/>
      <c r="Z3016" s="122"/>
    </row>
    <row r="3017" spans="16:26" x14ac:dyDescent="0.25">
      <c r="P3017" s="118"/>
      <c r="R3017" s="118"/>
      <c r="T3017" s="118"/>
      <c r="V3017" s="118"/>
      <c r="X3017" s="118"/>
      <c r="Z3017" s="118"/>
    </row>
    <row r="3018" spans="16:26" x14ac:dyDescent="0.25">
      <c r="P3018" s="119"/>
      <c r="R3018" s="119"/>
      <c r="T3018" s="119"/>
      <c r="V3018" s="119"/>
      <c r="X3018" s="119"/>
      <c r="Z3018" s="119"/>
    </row>
    <row r="3019" spans="16:26" x14ac:dyDescent="0.25">
      <c r="P3019" s="119"/>
      <c r="R3019" s="119"/>
      <c r="T3019" s="119"/>
      <c r="V3019" s="119"/>
      <c r="X3019" s="119"/>
      <c r="Z3019" s="119"/>
    </row>
    <row r="3020" spans="16:26" x14ac:dyDescent="0.25">
      <c r="P3020" s="120"/>
      <c r="R3020" s="120"/>
      <c r="T3020" s="120"/>
      <c r="V3020" s="120"/>
      <c r="X3020" s="120"/>
      <c r="Z3020" s="120"/>
    </row>
    <row r="3021" spans="16:26" x14ac:dyDescent="0.25">
      <c r="P3021" s="119"/>
      <c r="R3021" s="119"/>
      <c r="T3021" s="119"/>
      <c r="V3021" s="119"/>
      <c r="X3021" s="119"/>
      <c r="Z3021" s="119"/>
    </row>
    <row r="3022" spans="16:26" x14ac:dyDescent="0.25">
      <c r="P3022" s="119"/>
      <c r="R3022" s="119"/>
      <c r="T3022" s="119"/>
      <c r="V3022" s="119"/>
      <c r="X3022" s="119"/>
      <c r="Z3022" s="119"/>
    </row>
    <row r="3023" spans="16:26" x14ac:dyDescent="0.25">
      <c r="P3023" s="120"/>
      <c r="R3023" s="120"/>
      <c r="T3023" s="120"/>
      <c r="V3023" s="120"/>
      <c r="X3023" s="120"/>
      <c r="Z3023" s="120"/>
    </row>
    <row r="3024" spans="16:26" x14ac:dyDescent="0.25">
      <c r="P3024" s="119"/>
      <c r="R3024" s="119"/>
      <c r="T3024" s="119"/>
      <c r="V3024" s="119"/>
      <c r="X3024" s="119"/>
      <c r="Z3024" s="119"/>
    </row>
    <row r="3025" spans="16:26" x14ac:dyDescent="0.25">
      <c r="P3025" s="120"/>
      <c r="R3025" s="120"/>
      <c r="T3025" s="120"/>
      <c r="V3025" s="120"/>
      <c r="X3025" s="120"/>
      <c r="Z3025" s="120"/>
    </row>
    <row r="3026" spans="16:26" x14ac:dyDescent="0.25">
      <c r="P3026" s="119"/>
      <c r="R3026" s="119"/>
      <c r="T3026" s="119"/>
      <c r="V3026" s="119"/>
      <c r="X3026" s="119"/>
      <c r="Z3026" s="119"/>
    </row>
    <row r="3027" spans="16:26" x14ac:dyDescent="0.25">
      <c r="P3027" s="119"/>
      <c r="R3027" s="119"/>
      <c r="T3027" s="119"/>
      <c r="V3027" s="119"/>
      <c r="X3027" s="119"/>
      <c r="Z3027" s="119"/>
    </row>
    <row r="3028" spans="16:26" x14ac:dyDescent="0.25">
      <c r="P3028" s="119"/>
      <c r="R3028" s="119"/>
      <c r="T3028" s="119"/>
      <c r="V3028" s="119"/>
      <c r="X3028" s="119"/>
      <c r="Z3028" s="119"/>
    </row>
    <row r="3029" spans="16:26" x14ac:dyDescent="0.25">
      <c r="P3029" s="121"/>
      <c r="R3029" s="121"/>
      <c r="T3029" s="121"/>
      <c r="V3029" s="121"/>
      <c r="X3029" s="121"/>
      <c r="Z3029" s="121"/>
    </row>
    <row r="3030" spans="16:26" x14ac:dyDescent="0.25">
      <c r="P3030" s="121"/>
      <c r="R3030" s="121"/>
      <c r="T3030" s="121"/>
      <c r="V3030" s="121"/>
      <c r="X3030" s="121"/>
      <c r="Z3030" s="121"/>
    </row>
    <row r="3031" spans="16:26" x14ac:dyDescent="0.25">
      <c r="P3031" s="121"/>
      <c r="R3031" s="121"/>
      <c r="T3031" s="121"/>
      <c r="V3031" s="121"/>
      <c r="X3031" s="121"/>
      <c r="Z3031" s="121"/>
    </row>
    <row r="3032" spans="16:26" x14ac:dyDescent="0.25">
      <c r="P3032" s="121"/>
      <c r="R3032" s="121"/>
      <c r="T3032" s="121"/>
      <c r="V3032" s="121"/>
      <c r="X3032" s="121"/>
      <c r="Z3032" s="121"/>
    </row>
    <row r="3033" spans="16:26" x14ac:dyDescent="0.25">
      <c r="P3033" s="122"/>
      <c r="R3033" s="122"/>
      <c r="T3033" s="122"/>
      <c r="V3033" s="122"/>
      <c r="X3033" s="122"/>
      <c r="Z3033" s="122"/>
    </row>
    <row r="3034" spans="16:26" x14ac:dyDescent="0.25">
      <c r="P3034" s="118"/>
      <c r="R3034" s="118"/>
      <c r="T3034" s="118"/>
      <c r="V3034" s="118"/>
      <c r="X3034" s="118"/>
      <c r="Z3034" s="118"/>
    </row>
    <row r="3035" spans="16:26" x14ac:dyDescent="0.25">
      <c r="P3035" s="119"/>
      <c r="R3035" s="119"/>
      <c r="T3035" s="119"/>
      <c r="V3035" s="119"/>
      <c r="X3035" s="119"/>
      <c r="Z3035" s="119"/>
    </row>
    <row r="3036" spans="16:26" x14ac:dyDescent="0.25">
      <c r="P3036" s="119"/>
      <c r="R3036" s="119"/>
      <c r="T3036" s="119"/>
      <c r="V3036" s="119"/>
      <c r="X3036" s="119"/>
      <c r="Z3036" s="119"/>
    </row>
    <row r="3037" spans="16:26" x14ac:dyDescent="0.25">
      <c r="P3037" s="120"/>
      <c r="R3037" s="120"/>
      <c r="T3037" s="120"/>
      <c r="V3037" s="120"/>
      <c r="X3037" s="120"/>
      <c r="Z3037" s="120"/>
    </row>
    <row r="3038" spans="16:26" x14ac:dyDescent="0.25">
      <c r="P3038" s="119"/>
      <c r="R3038" s="119"/>
      <c r="T3038" s="119"/>
      <c r="V3038" s="119"/>
      <c r="X3038" s="119"/>
      <c r="Z3038" s="119"/>
    </row>
    <row r="3039" spans="16:26" x14ac:dyDescent="0.25">
      <c r="P3039" s="119"/>
      <c r="R3039" s="119"/>
      <c r="T3039" s="119"/>
      <c r="V3039" s="119"/>
      <c r="X3039" s="119"/>
      <c r="Z3039" s="119"/>
    </row>
    <row r="3040" spans="16:26" x14ac:dyDescent="0.25">
      <c r="P3040" s="120"/>
      <c r="R3040" s="120"/>
      <c r="T3040" s="120"/>
      <c r="V3040" s="120"/>
      <c r="X3040" s="120"/>
      <c r="Z3040" s="120"/>
    </row>
    <row r="3041" spans="16:26" x14ac:dyDescent="0.25">
      <c r="P3041" s="119"/>
      <c r="R3041" s="119"/>
      <c r="T3041" s="119"/>
      <c r="V3041" s="119"/>
      <c r="X3041" s="119"/>
      <c r="Z3041" s="119"/>
    </row>
    <row r="3042" spans="16:26" x14ac:dyDescent="0.25">
      <c r="P3042" s="120"/>
      <c r="R3042" s="120"/>
      <c r="T3042" s="120"/>
      <c r="V3042" s="120"/>
      <c r="X3042" s="120"/>
      <c r="Z3042" s="120"/>
    </row>
    <row r="3043" spans="16:26" x14ac:dyDescent="0.25">
      <c r="P3043" s="119"/>
      <c r="R3043" s="119"/>
      <c r="T3043" s="119"/>
      <c r="V3043" s="119"/>
      <c r="X3043" s="119"/>
      <c r="Z3043" s="119"/>
    </row>
    <row r="3044" spans="16:26" x14ac:dyDescent="0.25">
      <c r="P3044" s="119"/>
      <c r="R3044" s="119"/>
      <c r="T3044" s="119"/>
      <c r="V3044" s="119"/>
      <c r="X3044" s="119"/>
      <c r="Z3044" s="119"/>
    </row>
    <row r="3045" spans="16:26" x14ac:dyDescent="0.25">
      <c r="P3045" s="119"/>
      <c r="R3045" s="119"/>
      <c r="T3045" s="119"/>
      <c r="V3045" s="119"/>
      <c r="X3045" s="119"/>
      <c r="Z3045" s="119"/>
    </row>
    <row r="3046" spans="16:26" x14ac:dyDescent="0.25">
      <c r="P3046" s="121"/>
      <c r="R3046" s="121"/>
      <c r="T3046" s="121"/>
      <c r="V3046" s="121"/>
      <c r="X3046" s="121"/>
      <c r="Z3046" s="121"/>
    </row>
    <row r="3047" spans="16:26" x14ac:dyDescent="0.25">
      <c r="P3047" s="121"/>
      <c r="R3047" s="121"/>
      <c r="T3047" s="121"/>
      <c r="V3047" s="121"/>
      <c r="X3047" s="121"/>
      <c r="Z3047" s="121"/>
    </row>
    <row r="3048" spans="16:26" x14ac:dyDescent="0.25">
      <c r="P3048" s="121"/>
      <c r="R3048" s="121"/>
      <c r="T3048" s="121"/>
      <c r="V3048" s="121"/>
      <c r="X3048" s="121"/>
      <c r="Z3048" s="121"/>
    </row>
    <row r="3049" spans="16:26" x14ac:dyDescent="0.25">
      <c r="P3049" s="121"/>
      <c r="R3049" s="121"/>
      <c r="T3049" s="121"/>
      <c r="V3049" s="121"/>
      <c r="X3049" s="121"/>
      <c r="Z3049" s="121"/>
    </row>
    <row r="3050" spans="16:26" x14ac:dyDescent="0.25">
      <c r="P3050" s="122"/>
      <c r="R3050" s="122"/>
      <c r="T3050" s="122"/>
      <c r="V3050" s="122"/>
      <c r="X3050" s="122"/>
      <c r="Z3050" s="122"/>
    </row>
    <row r="3051" spans="16:26" x14ac:dyDescent="0.25">
      <c r="P3051" s="118"/>
      <c r="R3051" s="118"/>
      <c r="T3051" s="118"/>
      <c r="V3051" s="118"/>
      <c r="X3051" s="118"/>
      <c r="Z3051" s="118"/>
    </row>
    <row r="3052" spans="16:26" x14ac:dyDescent="0.25">
      <c r="P3052" s="119"/>
      <c r="R3052" s="119"/>
      <c r="T3052" s="119"/>
      <c r="V3052" s="119"/>
      <c r="X3052" s="119"/>
      <c r="Z3052" s="119"/>
    </row>
    <row r="3053" spans="16:26" x14ac:dyDescent="0.25">
      <c r="P3053" s="119"/>
      <c r="R3053" s="119"/>
      <c r="T3053" s="119"/>
      <c r="V3053" s="119"/>
      <c r="X3053" s="119"/>
      <c r="Z3053" s="119"/>
    </row>
    <row r="3054" spans="16:26" x14ac:dyDescent="0.25">
      <c r="P3054" s="120"/>
      <c r="R3054" s="120"/>
      <c r="T3054" s="120"/>
      <c r="V3054" s="120"/>
      <c r="X3054" s="120"/>
      <c r="Z3054" s="120"/>
    </row>
    <row r="3055" spans="16:26" x14ac:dyDescent="0.25">
      <c r="P3055" s="119"/>
      <c r="R3055" s="119"/>
      <c r="T3055" s="119"/>
      <c r="V3055" s="119"/>
      <c r="X3055" s="119"/>
      <c r="Z3055" s="119"/>
    </row>
    <row r="3056" spans="16:26" x14ac:dyDescent="0.25">
      <c r="P3056" s="119"/>
      <c r="R3056" s="119"/>
      <c r="T3056" s="119"/>
      <c r="V3056" s="119"/>
      <c r="X3056" s="119"/>
      <c r="Z3056" s="119"/>
    </row>
    <row r="3057" spans="16:26" x14ac:dyDescent="0.25">
      <c r="P3057" s="120"/>
      <c r="R3057" s="120"/>
      <c r="T3057" s="120"/>
      <c r="V3057" s="120"/>
      <c r="X3057" s="120"/>
      <c r="Z3057" s="120"/>
    </row>
    <row r="3058" spans="16:26" x14ac:dyDescent="0.25">
      <c r="P3058" s="119"/>
      <c r="R3058" s="119"/>
      <c r="T3058" s="119"/>
      <c r="V3058" s="119"/>
      <c r="X3058" s="119"/>
      <c r="Z3058" s="119"/>
    </row>
    <row r="3059" spans="16:26" x14ac:dyDescent="0.25">
      <c r="P3059" s="120"/>
      <c r="R3059" s="120"/>
      <c r="T3059" s="120"/>
      <c r="V3059" s="120"/>
      <c r="X3059" s="120"/>
      <c r="Z3059" s="120"/>
    </row>
    <row r="3060" spans="16:26" x14ac:dyDescent="0.25">
      <c r="P3060" s="119"/>
      <c r="R3060" s="119"/>
      <c r="T3060" s="119"/>
      <c r="V3060" s="119"/>
      <c r="X3060" s="119"/>
      <c r="Z3060" s="119"/>
    </row>
    <row r="3061" spans="16:26" x14ac:dyDescent="0.25">
      <c r="P3061" s="119"/>
      <c r="R3061" s="119"/>
      <c r="T3061" s="119"/>
      <c r="V3061" s="119"/>
      <c r="X3061" s="119"/>
      <c r="Z3061" s="119"/>
    </row>
    <row r="3062" spans="16:26" x14ac:dyDescent="0.25">
      <c r="P3062" s="119"/>
      <c r="R3062" s="119"/>
      <c r="T3062" s="119"/>
      <c r="V3062" s="119"/>
      <c r="X3062" s="119"/>
      <c r="Z3062" s="119"/>
    </row>
    <row r="3063" spans="16:26" x14ac:dyDescent="0.25">
      <c r="P3063" s="121"/>
      <c r="R3063" s="121"/>
      <c r="T3063" s="121"/>
      <c r="V3063" s="121"/>
      <c r="X3063" s="121"/>
      <c r="Z3063" s="121"/>
    </row>
    <row r="3064" spans="16:26" x14ac:dyDescent="0.25">
      <c r="P3064" s="121"/>
      <c r="R3064" s="121"/>
      <c r="T3064" s="121"/>
      <c r="V3064" s="121"/>
      <c r="X3064" s="121"/>
      <c r="Z3064" s="121"/>
    </row>
    <row r="3065" spans="16:26" x14ac:dyDescent="0.25">
      <c r="P3065" s="121"/>
      <c r="R3065" s="121"/>
      <c r="T3065" s="121"/>
      <c r="V3065" s="121"/>
      <c r="X3065" s="121"/>
      <c r="Z3065" s="121"/>
    </row>
    <row r="3066" spans="16:26" x14ac:dyDescent="0.25">
      <c r="P3066" s="121"/>
      <c r="R3066" s="121"/>
      <c r="T3066" s="121"/>
      <c r="V3066" s="121"/>
      <c r="X3066" s="121"/>
      <c r="Z3066" s="121"/>
    </row>
    <row r="3067" spans="16:26" x14ac:dyDescent="0.25">
      <c r="P3067" s="122"/>
      <c r="R3067" s="122"/>
      <c r="T3067" s="122"/>
      <c r="V3067" s="122"/>
      <c r="X3067" s="122"/>
      <c r="Z3067" s="122"/>
    </row>
    <row r="3068" spans="16:26" x14ac:dyDescent="0.25">
      <c r="P3068" s="118"/>
      <c r="R3068" s="118"/>
      <c r="T3068" s="118"/>
      <c r="V3068" s="118"/>
      <c r="X3068" s="118"/>
      <c r="Z3068" s="118"/>
    </row>
    <row r="3069" spans="16:26" x14ac:dyDescent="0.25">
      <c r="P3069" s="119"/>
      <c r="R3069" s="119"/>
      <c r="T3069" s="119"/>
      <c r="V3069" s="119"/>
      <c r="X3069" s="119"/>
      <c r="Z3069" s="119"/>
    </row>
    <row r="3070" spans="16:26" x14ac:dyDescent="0.25">
      <c r="P3070" s="119"/>
      <c r="R3070" s="119"/>
      <c r="T3070" s="119"/>
      <c r="V3070" s="119"/>
      <c r="X3070" s="119"/>
      <c r="Z3070" s="119"/>
    </row>
    <row r="3071" spans="16:26" x14ac:dyDescent="0.25">
      <c r="P3071" s="120"/>
      <c r="R3071" s="120"/>
      <c r="T3071" s="120"/>
      <c r="V3071" s="120"/>
      <c r="X3071" s="120"/>
      <c r="Z3071" s="120"/>
    </row>
    <row r="3072" spans="16:26" x14ac:dyDescent="0.25">
      <c r="P3072" s="119"/>
      <c r="R3072" s="119"/>
      <c r="T3072" s="119"/>
      <c r="V3072" s="119"/>
      <c r="X3072" s="119"/>
      <c r="Z3072" s="119"/>
    </row>
    <row r="3073" spans="16:26" x14ac:dyDescent="0.25">
      <c r="P3073" s="119"/>
      <c r="R3073" s="119"/>
      <c r="T3073" s="119"/>
      <c r="V3073" s="119"/>
      <c r="X3073" s="119"/>
      <c r="Z3073" s="119"/>
    </row>
    <row r="3074" spans="16:26" x14ac:dyDescent="0.25">
      <c r="P3074" s="120"/>
      <c r="R3074" s="120"/>
      <c r="T3074" s="120"/>
      <c r="V3074" s="120"/>
      <c r="X3074" s="120"/>
      <c r="Z3074" s="120"/>
    </row>
    <row r="3075" spans="16:26" x14ac:dyDescent="0.25">
      <c r="P3075" s="119"/>
      <c r="R3075" s="119"/>
      <c r="T3075" s="119"/>
      <c r="V3075" s="119"/>
      <c r="X3075" s="119"/>
      <c r="Z3075" s="119"/>
    </row>
    <row r="3076" spans="16:26" x14ac:dyDescent="0.25">
      <c r="P3076" s="120"/>
      <c r="R3076" s="120"/>
      <c r="T3076" s="120"/>
      <c r="V3076" s="120"/>
      <c r="X3076" s="120"/>
      <c r="Z3076" s="120"/>
    </row>
    <row r="3077" spans="16:26" x14ac:dyDescent="0.25">
      <c r="P3077" s="119"/>
      <c r="R3077" s="119"/>
      <c r="T3077" s="119"/>
      <c r="V3077" s="119"/>
      <c r="X3077" s="119"/>
      <c r="Z3077" s="119"/>
    </row>
    <row r="3078" spans="16:26" x14ac:dyDescent="0.25">
      <c r="P3078" s="119"/>
      <c r="R3078" s="119"/>
      <c r="T3078" s="119"/>
      <c r="V3078" s="119"/>
      <c r="X3078" s="119"/>
      <c r="Z3078" s="119"/>
    </row>
    <row r="3079" spans="16:26" x14ac:dyDescent="0.25">
      <c r="P3079" s="119"/>
      <c r="R3079" s="119"/>
      <c r="T3079" s="119"/>
      <c r="V3079" s="119"/>
      <c r="X3079" s="119"/>
      <c r="Z3079" s="119"/>
    </row>
    <row r="3080" spans="16:26" x14ac:dyDescent="0.25">
      <c r="P3080" s="121"/>
      <c r="R3080" s="121"/>
      <c r="T3080" s="121"/>
      <c r="V3080" s="121"/>
      <c r="X3080" s="121"/>
      <c r="Z3080" s="121"/>
    </row>
    <row r="3081" spans="16:26" x14ac:dyDescent="0.25">
      <c r="P3081" s="121"/>
      <c r="R3081" s="121"/>
      <c r="T3081" s="121"/>
      <c r="V3081" s="121"/>
      <c r="X3081" s="121"/>
      <c r="Z3081" s="121"/>
    </row>
    <row r="3082" spans="16:26" x14ac:dyDescent="0.25">
      <c r="P3082" s="121"/>
      <c r="R3082" s="121"/>
      <c r="T3082" s="121"/>
      <c r="V3082" s="121"/>
      <c r="X3082" s="121"/>
      <c r="Z3082" s="121"/>
    </row>
    <row r="3083" spans="16:26" x14ac:dyDescent="0.25">
      <c r="P3083" s="121"/>
      <c r="R3083" s="121"/>
      <c r="T3083" s="121"/>
      <c r="V3083" s="121"/>
      <c r="X3083" s="121"/>
      <c r="Z3083" s="121"/>
    </row>
    <row r="3084" spans="16:26" x14ac:dyDescent="0.25">
      <c r="P3084" s="122"/>
      <c r="R3084" s="122"/>
      <c r="T3084" s="122"/>
      <c r="V3084" s="122"/>
      <c r="X3084" s="122"/>
      <c r="Z3084" s="122"/>
    </row>
    <row r="3085" spans="16:26" x14ac:dyDescent="0.25">
      <c r="P3085" s="118"/>
      <c r="R3085" s="118"/>
      <c r="T3085" s="118"/>
      <c r="V3085" s="118"/>
      <c r="X3085" s="118"/>
      <c r="Z3085" s="118"/>
    </row>
    <row r="3086" spans="16:26" x14ac:dyDescent="0.25">
      <c r="P3086" s="119"/>
      <c r="R3086" s="119"/>
      <c r="T3086" s="119"/>
      <c r="V3086" s="119"/>
      <c r="X3086" s="119"/>
      <c r="Z3086" s="119"/>
    </row>
    <row r="3087" spans="16:26" x14ac:dyDescent="0.25">
      <c r="P3087" s="119"/>
      <c r="R3087" s="119"/>
      <c r="T3087" s="119"/>
      <c r="V3087" s="119"/>
      <c r="X3087" s="119"/>
      <c r="Z3087" s="119"/>
    </row>
    <row r="3088" spans="16:26" x14ac:dyDescent="0.25">
      <c r="P3088" s="120"/>
      <c r="R3088" s="120"/>
      <c r="T3088" s="120"/>
      <c r="V3088" s="120"/>
      <c r="X3088" s="120"/>
      <c r="Z3088" s="120"/>
    </row>
    <row r="3089" spans="16:26" x14ac:dyDescent="0.25">
      <c r="P3089" s="119"/>
      <c r="R3089" s="119"/>
      <c r="T3089" s="119"/>
      <c r="V3089" s="119"/>
      <c r="X3089" s="119"/>
      <c r="Z3089" s="119"/>
    </row>
    <row r="3090" spans="16:26" x14ac:dyDescent="0.25">
      <c r="P3090" s="119"/>
      <c r="R3090" s="119"/>
      <c r="T3090" s="119"/>
      <c r="V3090" s="119"/>
      <c r="X3090" s="119"/>
      <c r="Z3090" s="119"/>
    </row>
    <row r="3091" spans="16:26" x14ac:dyDescent="0.25">
      <c r="P3091" s="120"/>
      <c r="R3091" s="120"/>
      <c r="T3091" s="120"/>
      <c r="V3091" s="120"/>
      <c r="X3091" s="120"/>
      <c r="Z3091" s="120"/>
    </row>
    <row r="3092" spans="16:26" x14ac:dyDescent="0.25">
      <c r="P3092" s="119"/>
      <c r="R3092" s="119"/>
      <c r="T3092" s="119"/>
      <c r="V3092" s="119"/>
      <c r="X3092" s="119"/>
      <c r="Z3092" s="119"/>
    </row>
    <row r="3093" spans="16:26" x14ac:dyDescent="0.25">
      <c r="P3093" s="120"/>
      <c r="R3093" s="120"/>
      <c r="T3093" s="120"/>
      <c r="V3093" s="120"/>
      <c r="X3093" s="120"/>
      <c r="Z3093" s="120"/>
    </row>
    <row r="3094" spans="16:26" x14ac:dyDescent="0.25">
      <c r="P3094" s="119"/>
      <c r="R3094" s="119"/>
      <c r="T3094" s="119"/>
      <c r="V3094" s="119"/>
      <c r="X3094" s="119"/>
      <c r="Z3094" s="119"/>
    </row>
    <row r="3095" spans="16:26" x14ac:dyDescent="0.25">
      <c r="P3095" s="119"/>
      <c r="R3095" s="119"/>
      <c r="T3095" s="119"/>
      <c r="V3095" s="119"/>
      <c r="X3095" s="119"/>
      <c r="Z3095" s="119"/>
    </row>
    <row r="3096" spans="16:26" x14ac:dyDescent="0.25">
      <c r="P3096" s="119"/>
      <c r="R3096" s="119"/>
      <c r="T3096" s="119"/>
      <c r="V3096" s="119"/>
      <c r="X3096" s="119"/>
      <c r="Z3096" s="119"/>
    </row>
    <row r="3097" spans="16:26" x14ac:dyDescent="0.25">
      <c r="P3097" s="121"/>
      <c r="R3097" s="121"/>
      <c r="T3097" s="121"/>
      <c r="V3097" s="121"/>
      <c r="X3097" s="121"/>
      <c r="Z3097" s="121"/>
    </row>
    <row r="3098" spans="16:26" x14ac:dyDescent="0.25">
      <c r="P3098" s="121"/>
      <c r="R3098" s="121"/>
      <c r="T3098" s="121"/>
      <c r="V3098" s="121"/>
      <c r="X3098" s="121"/>
      <c r="Z3098" s="121"/>
    </row>
    <row r="3099" spans="16:26" x14ac:dyDescent="0.25">
      <c r="P3099" s="121"/>
      <c r="R3099" s="121"/>
      <c r="T3099" s="121"/>
      <c r="V3099" s="121"/>
      <c r="X3099" s="121"/>
      <c r="Z3099" s="121"/>
    </row>
    <row r="3100" spans="16:26" x14ac:dyDescent="0.25">
      <c r="P3100" s="121"/>
      <c r="R3100" s="121"/>
      <c r="T3100" s="121"/>
      <c r="V3100" s="121"/>
      <c r="X3100" s="121"/>
      <c r="Z3100" s="121"/>
    </row>
    <row r="3101" spans="16:26" x14ac:dyDescent="0.25">
      <c r="P3101" s="122"/>
      <c r="R3101" s="122"/>
      <c r="T3101" s="122"/>
      <c r="V3101" s="122"/>
      <c r="X3101" s="122"/>
      <c r="Z3101" s="122"/>
    </row>
    <row r="3102" spans="16:26" x14ac:dyDescent="0.25">
      <c r="P3102" s="118"/>
      <c r="R3102" s="118"/>
      <c r="T3102" s="118"/>
      <c r="V3102" s="118"/>
      <c r="X3102" s="118"/>
      <c r="Z3102" s="118"/>
    </row>
    <row r="3103" spans="16:26" x14ac:dyDescent="0.25">
      <c r="P3103" s="119"/>
      <c r="R3103" s="119"/>
      <c r="T3103" s="119"/>
      <c r="V3103" s="119"/>
      <c r="X3103" s="119"/>
      <c r="Z3103" s="119"/>
    </row>
    <row r="3104" spans="16:26" x14ac:dyDescent="0.25">
      <c r="P3104" s="119"/>
      <c r="R3104" s="119"/>
      <c r="T3104" s="119"/>
      <c r="V3104" s="119"/>
      <c r="X3104" s="119"/>
      <c r="Z3104" s="119"/>
    </row>
    <row r="3105" spans="16:26" x14ac:dyDescent="0.25">
      <c r="P3105" s="120"/>
      <c r="R3105" s="120"/>
      <c r="T3105" s="120"/>
      <c r="V3105" s="120"/>
      <c r="X3105" s="120"/>
      <c r="Z3105" s="120"/>
    </row>
    <row r="3106" spans="16:26" x14ac:dyDescent="0.25">
      <c r="P3106" s="119"/>
      <c r="R3106" s="119"/>
      <c r="T3106" s="119"/>
      <c r="V3106" s="119"/>
      <c r="X3106" s="119"/>
      <c r="Z3106" s="119"/>
    </row>
    <row r="3107" spans="16:26" x14ac:dyDescent="0.25">
      <c r="P3107" s="119"/>
      <c r="R3107" s="119"/>
      <c r="T3107" s="119"/>
      <c r="V3107" s="119"/>
      <c r="X3107" s="119"/>
      <c r="Z3107" s="119"/>
    </row>
    <row r="3108" spans="16:26" x14ac:dyDescent="0.25">
      <c r="P3108" s="120"/>
      <c r="R3108" s="120"/>
      <c r="T3108" s="120"/>
      <c r="V3108" s="120"/>
      <c r="X3108" s="120"/>
      <c r="Z3108" s="120"/>
    </row>
    <row r="3109" spans="16:26" x14ac:dyDescent="0.25">
      <c r="P3109" s="119"/>
      <c r="R3109" s="119"/>
      <c r="T3109" s="119"/>
      <c r="V3109" s="119"/>
      <c r="X3109" s="119"/>
      <c r="Z3109" s="119"/>
    </row>
    <row r="3110" spans="16:26" x14ac:dyDescent="0.25">
      <c r="P3110" s="120"/>
      <c r="R3110" s="120"/>
      <c r="T3110" s="120"/>
      <c r="V3110" s="120"/>
      <c r="X3110" s="120"/>
      <c r="Z3110" s="120"/>
    </row>
    <row r="3111" spans="16:26" x14ac:dyDescent="0.25">
      <c r="P3111" s="119"/>
      <c r="R3111" s="119"/>
      <c r="T3111" s="119"/>
      <c r="V3111" s="119"/>
      <c r="X3111" s="119"/>
      <c r="Z3111" s="119"/>
    </row>
    <row r="3112" spans="16:26" x14ac:dyDescent="0.25">
      <c r="P3112" s="119"/>
      <c r="R3112" s="119"/>
      <c r="T3112" s="119"/>
      <c r="V3112" s="119"/>
      <c r="X3112" s="119"/>
      <c r="Z3112" s="119"/>
    </row>
    <row r="3113" spans="16:26" x14ac:dyDescent="0.25">
      <c r="P3113" s="119"/>
      <c r="R3113" s="119"/>
      <c r="T3113" s="119"/>
      <c r="V3113" s="119"/>
      <c r="X3113" s="119"/>
      <c r="Z3113" s="119"/>
    </row>
    <row r="3114" spans="16:26" x14ac:dyDescent="0.25">
      <c r="P3114" s="121"/>
      <c r="R3114" s="121"/>
      <c r="T3114" s="121"/>
      <c r="V3114" s="121"/>
      <c r="X3114" s="121"/>
      <c r="Z3114" s="121"/>
    </row>
    <row r="3115" spans="16:26" x14ac:dyDescent="0.25">
      <c r="P3115" s="121"/>
      <c r="R3115" s="121"/>
      <c r="T3115" s="121"/>
      <c r="V3115" s="121"/>
      <c r="X3115" s="121"/>
      <c r="Z3115" s="121"/>
    </row>
    <row r="3116" spans="16:26" x14ac:dyDescent="0.25">
      <c r="P3116" s="121"/>
      <c r="R3116" s="121"/>
      <c r="T3116" s="121"/>
      <c r="V3116" s="121"/>
      <c r="X3116" s="121"/>
      <c r="Z3116" s="121"/>
    </row>
    <row r="3117" spans="16:26" x14ac:dyDescent="0.25">
      <c r="P3117" s="121"/>
      <c r="R3117" s="121"/>
      <c r="T3117" s="121"/>
      <c r="V3117" s="121"/>
      <c r="X3117" s="121"/>
      <c r="Z3117" s="121"/>
    </row>
    <row r="3118" spans="16:26" x14ac:dyDescent="0.25">
      <c r="P3118" s="122"/>
      <c r="R3118" s="122"/>
      <c r="T3118" s="122"/>
      <c r="V3118" s="122"/>
      <c r="X3118" s="122"/>
      <c r="Z3118" s="122"/>
    </row>
    <row r="3119" spans="16:26" x14ac:dyDescent="0.25">
      <c r="P3119" s="118"/>
      <c r="R3119" s="118"/>
      <c r="T3119" s="118"/>
      <c r="V3119" s="118"/>
      <c r="X3119" s="118"/>
      <c r="Z3119" s="118"/>
    </row>
    <row r="3120" spans="16:26" x14ac:dyDescent="0.25">
      <c r="P3120" s="119"/>
      <c r="R3120" s="119"/>
      <c r="T3120" s="119"/>
      <c r="V3120" s="119"/>
      <c r="X3120" s="119"/>
      <c r="Z3120" s="119"/>
    </row>
    <row r="3121" spans="16:26" x14ac:dyDescent="0.25">
      <c r="P3121" s="119"/>
      <c r="R3121" s="119"/>
      <c r="T3121" s="119"/>
      <c r="V3121" s="119"/>
      <c r="X3121" s="119"/>
      <c r="Z3121" s="119"/>
    </row>
    <row r="3122" spans="16:26" x14ac:dyDescent="0.25">
      <c r="P3122" s="120"/>
      <c r="R3122" s="120"/>
      <c r="T3122" s="120"/>
      <c r="V3122" s="120"/>
      <c r="X3122" s="120"/>
      <c r="Z3122" s="120"/>
    </row>
    <row r="3123" spans="16:26" x14ac:dyDescent="0.25">
      <c r="P3123" s="119"/>
      <c r="R3123" s="119"/>
      <c r="T3123" s="119"/>
      <c r="V3123" s="119"/>
      <c r="X3123" s="119"/>
      <c r="Z3123" s="119"/>
    </row>
    <row r="3124" spans="16:26" x14ac:dyDescent="0.25">
      <c r="P3124" s="119"/>
      <c r="R3124" s="119"/>
      <c r="T3124" s="119"/>
      <c r="V3124" s="119"/>
      <c r="X3124" s="119"/>
      <c r="Z3124" s="119"/>
    </row>
    <row r="3125" spans="16:26" x14ac:dyDescent="0.25">
      <c r="P3125" s="120"/>
      <c r="R3125" s="120"/>
      <c r="T3125" s="120"/>
      <c r="V3125" s="120"/>
      <c r="X3125" s="120"/>
      <c r="Z3125" s="120"/>
    </row>
    <row r="3126" spans="16:26" x14ac:dyDescent="0.25">
      <c r="P3126" s="119"/>
      <c r="R3126" s="119"/>
      <c r="T3126" s="119"/>
      <c r="V3126" s="119"/>
      <c r="X3126" s="119"/>
      <c r="Z3126" s="119"/>
    </row>
    <row r="3127" spans="16:26" x14ac:dyDescent="0.25">
      <c r="P3127" s="120"/>
      <c r="R3127" s="120"/>
      <c r="T3127" s="120"/>
      <c r="V3127" s="120"/>
      <c r="X3127" s="120"/>
      <c r="Z3127" s="120"/>
    </row>
    <row r="3128" spans="16:26" x14ac:dyDescent="0.25">
      <c r="P3128" s="119"/>
      <c r="R3128" s="119"/>
      <c r="T3128" s="119"/>
      <c r="V3128" s="119"/>
      <c r="X3128" s="119"/>
      <c r="Z3128" s="119"/>
    </row>
    <row r="3129" spans="16:26" x14ac:dyDescent="0.25">
      <c r="P3129" s="119"/>
      <c r="R3129" s="119"/>
      <c r="T3129" s="119"/>
      <c r="V3129" s="119"/>
      <c r="X3129" s="119"/>
      <c r="Z3129" s="119"/>
    </row>
    <row r="3130" spans="16:26" x14ac:dyDescent="0.25">
      <c r="P3130" s="119"/>
      <c r="R3130" s="119"/>
      <c r="T3130" s="119"/>
      <c r="V3130" s="119"/>
      <c r="X3130" s="119"/>
      <c r="Z3130" s="119"/>
    </row>
    <row r="3131" spans="16:26" x14ac:dyDescent="0.25">
      <c r="P3131" s="121"/>
      <c r="R3131" s="121"/>
      <c r="T3131" s="121"/>
      <c r="V3131" s="121"/>
      <c r="X3131" s="121"/>
      <c r="Z3131" s="121"/>
    </row>
    <row r="3132" spans="16:26" x14ac:dyDescent="0.25">
      <c r="P3132" s="121"/>
      <c r="R3132" s="121"/>
      <c r="T3132" s="121"/>
      <c r="V3132" s="121"/>
      <c r="X3132" s="121"/>
      <c r="Z3132" s="121"/>
    </row>
    <row r="3133" spans="16:26" x14ac:dyDescent="0.25">
      <c r="P3133" s="121"/>
      <c r="R3133" s="121"/>
      <c r="T3133" s="121"/>
      <c r="V3133" s="121"/>
      <c r="X3133" s="121"/>
      <c r="Z3133" s="121"/>
    </row>
    <row r="3134" spans="16:26" x14ac:dyDescent="0.25">
      <c r="P3134" s="121"/>
      <c r="R3134" s="121"/>
      <c r="T3134" s="121"/>
      <c r="V3134" s="121"/>
      <c r="X3134" s="121"/>
      <c r="Z3134" s="121"/>
    </row>
    <row r="3135" spans="16:26" x14ac:dyDescent="0.25">
      <c r="P3135" s="122"/>
      <c r="R3135" s="122"/>
      <c r="T3135" s="122"/>
      <c r="V3135" s="122"/>
      <c r="X3135" s="122"/>
      <c r="Z3135" s="122"/>
    </row>
    <row r="3136" spans="16:26" x14ac:dyDescent="0.25">
      <c r="P3136" s="118"/>
      <c r="R3136" s="118"/>
      <c r="T3136" s="118"/>
      <c r="V3136" s="118"/>
      <c r="X3136" s="118"/>
      <c r="Z3136" s="118"/>
    </row>
    <row r="3137" spans="16:26" x14ac:dyDescent="0.25">
      <c r="P3137" s="119"/>
      <c r="R3137" s="119"/>
      <c r="T3137" s="119"/>
      <c r="V3137" s="119"/>
      <c r="X3137" s="119"/>
      <c r="Z3137" s="119"/>
    </row>
    <row r="3138" spans="16:26" x14ac:dyDescent="0.25">
      <c r="P3138" s="119"/>
      <c r="R3138" s="119"/>
      <c r="T3138" s="119"/>
      <c r="V3138" s="119"/>
      <c r="X3138" s="119"/>
      <c r="Z3138" s="119"/>
    </row>
    <row r="3139" spans="16:26" x14ac:dyDescent="0.25">
      <c r="P3139" s="120"/>
      <c r="R3139" s="120"/>
      <c r="T3139" s="120"/>
      <c r="V3139" s="120"/>
      <c r="X3139" s="120"/>
      <c r="Z3139" s="120"/>
    </row>
    <row r="3140" spans="16:26" x14ac:dyDescent="0.25">
      <c r="P3140" s="119"/>
      <c r="R3140" s="119"/>
      <c r="T3140" s="119"/>
      <c r="V3140" s="119"/>
      <c r="X3140" s="119"/>
      <c r="Z3140" s="119"/>
    </row>
    <row r="3141" spans="16:26" x14ac:dyDescent="0.25">
      <c r="P3141" s="119"/>
      <c r="R3141" s="119"/>
      <c r="T3141" s="119"/>
      <c r="V3141" s="119"/>
      <c r="X3141" s="119"/>
      <c r="Z3141" s="119"/>
    </row>
    <row r="3142" spans="16:26" x14ac:dyDescent="0.25">
      <c r="P3142" s="120"/>
      <c r="R3142" s="120"/>
      <c r="T3142" s="120"/>
      <c r="V3142" s="120"/>
      <c r="X3142" s="120"/>
      <c r="Z3142" s="120"/>
    </row>
    <row r="3143" spans="16:26" x14ac:dyDescent="0.25">
      <c r="P3143" s="119"/>
      <c r="R3143" s="119"/>
      <c r="T3143" s="119"/>
      <c r="V3143" s="119"/>
      <c r="X3143" s="119"/>
      <c r="Z3143" s="119"/>
    </row>
    <row r="3144" spans="16:26" x14ac:dyDescent="0.25">
      <c r="P3144" s="120"/>
      <c r="R3144" s="120"/>
      <c r="T3144" s="120"/>
      <c r="V3144" s="120"/>
      <c r="X3144" s="120"/>
      <c r="Z3144" s="120"/>
    </row>
    <row r="3145" spans="16:26" x14ac:dyDescent="0.25">
      <c r="P3145" s="119"/>
      <c r="R3145" s="119"/>
      <c r="T3145" s="119"/>
      <c r="V3145" s="119"/>
      <c r="X3145" s="119"/>
      <c r="Z3145" s="119"/>
    </row>
    <row r="3146" spans="16:26" x14ac:dyDescent="0.25">
      <c r="P3146" s="119"/>
      <c r="R3146" s="119"/>
      <c r="T3146" s="119"/>
      <c r="V3146" s="119"/>
      <c r="X3146" s="119"/>
      <c r="Z3146" s="119"/>
    </row>
    <row r="3147" spans="16:26" x14ac:dyDescent="0.25">
      <c r="P3147" s="119"/>
      <c r="R3147" s="119"/>
      <c r="T3147" s="119"/>
      <c r="V3147" s="119"/>
      <c r="X3147" s="119"/>
      <c r="Z3147" s="119"/>
    </row>
    <row r="3148" spans="16:26" x14ac:dyDescent="0.25">
      <c r="P3148" s="121"/>
      <c r="R3148" s="121"/>
      <c r="T3148" s="121"/>
      <c r="V3148" s="121"/>
      <c r="X3148" s="121"/>
      <c r="Z3148" s="121"/>
    </row>
    <row r="3149" spans="16:26" x14ac:dyDescent="0.25">
      <c r="P3149" s="121"/>
      <c r="R3149" s="121"/>
      <c r="T3149" s="121"/>
      <c r="V3149" s="121"/>
      <c r="X3149" s="121"/>
      <c r="Z3149" s="121"/>
    </row>
    <row r="3150" spans="16:26" x14ac:dyDescent="0.25">
      <c r="P3150" s="121"/>
      <c r="R3150" s="121"/>
      <c r="T3150" s="121"/>
      <c r="V3150" s="121"/>
      <c r="X3150" s="121"/>
      <c r="Z3150" s="121"/>
    </row>
    <row r="3151" spans="16:26" x14ac:dyDescent="0.25">
      <c r="P3151" s="121"/>
      <c r="R3151" s="121"/>
      <c r="T3151" s="121"/>
      <c r="V3151" s="121"/>
      <c r="X3151" s="121"/>
      <c r="Z3151" s="121"/>
    </row>
    <row r="3152" spans="16:26" x14ac:dyDescent="0.25">
      <c r="P3152" s="122"/>
      <c r="R3152" s="122"/>
      <c r="T3152" s="122"/>
      <c r="V3152" s="122"/>
      <c r="X3152" s="122"/>
      <c r="Z3152" s="122"/>
    </row>
    <row r="3153" spans="16:26" x14ac:dyDescent="0.25">
      <c r="P3153" s="118"/>
      <c r="R3153" s="118"/>
      <c r="T3153" s="118"/>
      <c r="V3153" s="118"/>
      <c r="X3153" s="118"/>
      <c r="Z3153" s="118"/>
    </row>
    <row r="3154" spans="16:26" x14ac:dyDescent="0.25">
      <c r="P3154" s="119"/>
      <c r="R3154" s="119"/>
      <c r="T3154" s="119"/>
      <c r="V3154" s="119"/>
      <c r="X3154" s="119"/>
      <c r="Z3154" s="119"/>
    </row>
    <row r="3155" spans="16:26" x14ac:dyDescent="0.25">
      <c r="P3155" s="119"/>
      <c r="R3155" s="119"/>
      <c r="T3155" s="119"/>
      <c r="V3155" s="119"/>
      <c r="X3155" s="119"/>
      <c r="Z3155" s="119"/>
    </row>
    <row r="3156" spans="16:26" x14ac:dyDescent="0.25">
      <c r="P3156" s="120"/>
      <c r="R3156" s="120"/>
      <c r="T3156" s="120"/>
      <c r="V3156" s="120"/>
      <c r="X3156" s="120"/>
      <c r="Z3156" s="120"/>
    </row>
    <row r="3157" spans="16:26" x14ac:dyDescent="0.25">
      <c r="P3157" s="119"/>
      <c r="R3157" s="119"/>
      <c r="T3157" s="119"/>
      <c r="V3157" s="119"/>
      <c r="X3157" s="119"/>
      <c r="Z3157" s="119"/>
    </row>
    <row r="3158" spans="16:26" x14ac:dyDescent="0.25">
      <c r="P3158" s="119"/>
      <c r="R3158" s="119"/>
      <c r="T3158" s="119"/>
      <c r="V3158" s="119"/>
      <c r="X3158" s="119"/>
      <c r="Z3158" s="119"/>
    </row>
    <row r="3159" spans="16:26" x14ac:dyDescent="0.25">
      <c r="P3159" s="120"/>
      <c r="R3159" s="120"/>
      <c r="T3159" s="120"/>
      <c r="V3159" s="120"/>
      <c r="X3159" s="120"/>
      <c r="Z3159" s="120"/>
    </row>
    <row r="3160" spans="16:26" x14ac:dyDescent="0.25">
      <c r="P3160" s="119"/>
      <c r="R3160" s="119"/>
      <c r="T3160" s="119"/>
      <c r="V3160" s="119"/>
      <c r="X3160" s="119"/>
      <c r="Z3160" s="119"/>
    </row>
    <row r="3161" spans="16:26" x14ac:dyDescent="0.25">
      <c r="P3161" s="120"/>
      <c r="R3161" s="120"/>
      <c r="T3161" s="120"/>
      <c r="V3161" s="120"/>
      <c r="X3161" s="120"/>
      <c r="Z3161" s="120"/>
    </row>
    <row r="3162" spans="16:26" x14ac:dyDescent="0.25">
      <c r="P3162" s="119"/>
      <c r="R3162" s="119"/>
      <c r="T3162" s="119"/>
      <c r="V3162" s="119"/>
      <c r="X3162" s="119"/>
      <c r="Z3162" s="119"/>
    </row>
    <row r="3163" spans="16:26" x14ac:dyDescent="0.25">
      <c r="P3163" s="119"/>
      <c r="R3163" s="119"/>
      <c r="T3163" s="119"/>
      <c r="V3163" s="119"/>
      <c r="X3163" s="119"/>
      <c r="Z3163" s="119"/>
    </row>
    <row r="3164" spans="16:26" x14ac:dyDescent="0.25">
      <c r="P3164" s="119"/>
      <c r="R3164" s="119"/>
      <c r="T3164" s="119"/>
      <c r="V3164" s="119"/>
      <c r="X3164" s="119"/>
      <c r="Z3164" s="119"/>
    </row>
    <row r="3165" spans="16:26" x14ac:dyDescent="0.25">
      <c r="P3165" s="121"/>
      <c r="R3165" s="121"/>
      <c r="T3165" s="121"/>
      <c r="V3165" s="121"/>
      <c r="X3165" s="121"/>
      <c r="Z3165" s="121"/>
    </row>
    <row r="3166" spans="16:26" x14ac:dyDescent="0.25">
      <c r="P3166" s="121"/>
      <c r="R3166" s="121"/>
      <c r="T3166" s="121"/>
      <c r="V3166" s="121"/>
      <c r="X3166" s="121"/>
      <c r="Z3166" s="121"/>
    </row>
    <row r="3167" spans="16:26" x14ac:dyDescent="0.25">
      <c r="P3167" s="121"/>
      <c r="R3167" s="121"/>
      <c r="T3167" s="121"/>
      <c r="V3167" s="121"/>
      <c r="X3167" s="121"/>
      <c r="Z3167" s="121"/>
    </row>
    <row r="3168" spans="16:26" x14ac:dyDescent="0.25">
      <c r="P3168" s="121"/>
      <c r="R3168" s="121"/>
      <c r="T3168" s="121"/>
      <c r="V3168" s="121"/>
      <c r="X3168" s="121"/>
      <c r="Z3168" s="121"/>
    </row>
    <row r="3169" spans="16:26" x14ac:dyDescent="0.25">
      <c r="P3169" s="122"/>
      <c r="R3169" s="122"/>
      <c r="T3169" s="122"/>
      <c r="V3169" s="122"/>
      <c r="X3169" s="122"/>
      <c r="Z3169" s="122"/>
    </row>
    <row r="3170" spans="16:26" x14ac:dyDescent="0.25">
      <c r="P3170" s="118"/>
      <c r="R3170" s="118"/>
      <c r="T3170" s="118"/>
      <c r="V3170" s="118"/>
      <c r="X3170" s="118"/>
      <c r="Z3170" s="118"/>
    </row>
    <row r="3171" spans="16:26" x14ac:dyDescent="0.25">
      <c r="P3171" s="119"/>
      <c r="R3171" s="119"/>
      <c r="T3171" s="119"/>
      <c r="V3171" s="119"/>
      <c r="X3171" s="119"/>
      <c r="Z3171" s="119"/>
    </row>
    <row r="3172" spans="16:26" x14ac:dyDescent="0.25">
      <c r="P3172" s="119"/>
      <c r="R3172" s="119"/>
      <c r="T3172" s="119"/>
      <c r="V3172" s="119"/>
      <c r="X3172" s="119"/>
      <c r="Z3172" s="119"/>
    </row>
    <row r="3173" spans="16:26" x14ac:dyDescent="0.25">
      <c r="P3173" s="120"/>
      <c r="R3173" s="120"/>
      <c r="T3173" s="120"/>
      <c r="V3173" s="120"/>
      <c r="X3173" s="120"/>
      <c r="Z3173" s="120"/>
    </row>
    <row r="3174" spans="16:26" x14ac:dyDescent="0.25">
      <c r="P3174" s="119"/>
      <c r="R3174" s="119"/>
      <c r="T3174" s="119"/>
      <c r="V3174" s="119"/>
      <c r="X3174" s="119"/>
      <c r="Z3174" s="119"/>
    </row>
    <row r="3175" spans="16:26" x14ac:dyDescent="0.25">
      <c r="P3175" s="119"/>
      <c r="R3175" s="119"/>
      <c r="T3175" s="119"/>
      <c r="V3175" s="119"/>
      <c r="X3175" s="119"/>
      <c r="Z3175" s="119"/>
    </row>
    <row r="3176" spans="16:26" x14ac:dyDescent="0.25">
      <c r="P3176" s="120"/>
      <c r="R3176" s="120"/>
      <c r="T3176" s="120"/>
      <c r="V3176" s="120"/>
      <c r="X3176" s="120"/>
      <c r="Z3176" s="120"/>
    </row>
    <row r="3177" spans="16:26" x14ac:dyDescent="0.25">
      <c r="P3177" s="119"/>
      <c r="R3177" s="119"/>
      <c r="T3177" s="119"/>
      <c r="V3177" s="119"/>
      <c r="X3177" s="119"/>
      <c r="Z3177" s="119"/>
    </row>
    <row r="3178" spans="16:26" x14ac:dyDescent="0.25">
      <c r="P3178" s="120"/>
      <c r="R3178" s="120"/>
      <c r="T3178" s="120"/>
      <c r="V3178" s="120"/>
      <c r="X3178" s="120"/>
      <c r="Z3178" s="120"/>
    </row>
    <row r="3179" spans="16:26" x14ac:dyDescent="0.25">
      <c r="P3179" s="119"/>
      <c r="R3179" s="119"/>
      <c r="T3179" s="119"/>
      <c r="V3179" s="119"/>
      <c r="X3179" s="119"/>
      <c r="Z3179" s="119"/>
    </row>
    <row r="3180" spans="16:26" x14ac:dyDescent="0.25">
      <c r="P3180" s="119"/>
      <c r="R3180" s="119"/>
      <c r="T3180" s="119"/>
      <c r="V3180" s="119"/>
      <c r="X3180" s="119"/>
      <c r="Z3180" s="119"/>
    </row>
    <row r="3181" spans="16:26" x14ac:dyDescent="0.25">
      <c r="P3181" s="119"/>
      <c r="R3181" s="119"/>
      <c r="T3181" s="119"/>
      <c r="V3181" s="119"/>
      <c r="X3181" s="119"/>
      <c r="Z3181" s="119"/>
    </row>
    <row r="3182" spans="16:26" x14ac:dyDescent="0.25">
      <c r="P3182" s="121"/>
      <c r="R3182" s="121"/>
      <c r="T3182" s="121"/>
      <c r="V3182" s="121"/>
      <c r="X3182" s="121"/>
      <c r="Z3182" s="121"/>
    </row>
    <row r="3183" spans="16:26" x14ac:dyDescent="0.25">
      <c r="P3183" s="121"/>
      <c r="R3183" s="121"/>
      <c r="T3183" s="121"/>
      <c r="V3183" s="121"/>
      <c r="X3183" s="121"/>
      <c r="Z3183" s="121"/>
    </row>
    <row r="3184" spans="16:26" x14ac:dyDescent="0.25">
      <c r="P3184" s="121"/>
      <c r="R3184" s="121"/>
      <c r="T3184" s="121"/>
      <c r="V3184" s="121"/>
      <c r="X3184" s="121"/>
      <c r="Z3184" s="121"/>
    </row>
    <row r="3185" spans="16:26" x14ac:dyDescent="0.25">
      <c r="P3185" s="121"/>
      <c r="R3185" s="121"/>
      <c r="T3185" s="121"/>
      <c r="V3185" s="121"/>
      <c r="X3185" s="121"/>
      <c r="Z3185" s="121"/>
    </row>
    <row r="3186" spans="16:26" x14ac:dyDescent="0.25">
      <c r="P3186" s="122"/>
      <c r="R3186" s="122"/>
      <c r="T3186" s="122"/>
      <c r="V3186" s="122"/>
      <c r="X3186" s="122"/>
      <c r="Z3186" s="122"/>
    </row>
    <row r="3187" spans="16:26" x14ac:dyDescent="0.25">
      <c r="P3187" s="118"/>
      <c r="R3187" s="118"/>
      <c r="T3187" s="118"/>
      <c r="V3187" s="118"/>
      <c r="X3187" s="118"/>
      <c r="Z3187" s="118"/>
    </row>
    <row r="3188" spans="16:26" x14ac:dyDescent="0.25">
      <c r="P3188" s="119"/>
      <c r="R3188" s="119"/>
      <c r="T3188" s="119"/>
      <c r="V3188" s="119"/>
      <c r="X3188" s="119"/>
      <c r="Z3188" s="119"/>
    </row>
    <row r="3189" spans="16:26" x14ac:dyDescent="0.25">
      <c r="P3189" s="119"/>
      <c r="R3189" s="119"/>
      <c r="T3189" s="119"/>
      <c r="V3189" s="119"/>
      <c r="X3189" s="119"/>
      <c r="Z3189" s="119"/>
    </row>
    <row r="3190" spans="16:26" x14ac:dyDescent="0.25">
      <c r="P3190" s="120"/>
      <c r="R3190" s="120"/>
      <c r="T3190" s="120"/>
      <c r="V3190" s="120"/>
      <c r="X3190" s="120"/>
      <c r="Z3190" s="120"/>
    </row>
    <row r="3191" spans="16:26" x14ac:dyDescent="0.25">
      <c r="P3191" s="119"/>
      <c r="R3191" s="119"/>
      <c r="T3191" s="119"/>
      <c r="V3191" s="119"/>
      <c r="X3191" s="119"/>
      <c r="Z3191" s="119"/>
    </row>
    <row r="3192" spans="16:26" x14ac:dyDescent="0.25">
      <c r="P3192" s="119"/>
      <c r="R3192" s="119"/>
      <c r="T3192" s="119"/>
      <c r="V3192" s="119"/>
      <c r="X3192" s="119"/>
      <c r="Z3192" s="119"/>
    </row>
    <row r="3193" spans="16:26" x14ac:dyDescent="0.25">
      <c r="P3193" s="120"/>
      <c r="R3193" s="120"/>
      <c r="T3193" s="120"/>
      <c r="V3193" s="120"/>
      <c r="X3193" s="120"/>
      <c r="Z3193" s="120"/>
    </row>
    <row r="3194" spans="16:26" x14ac:dyDescent="0.25">
      <c r="P3194" s="119"/>
      <c r="R3194" s="119"/>
      <c r="T3194" s="119"/>
      <c r="V3194" s="119"/>
      <c r="X3194" s="119"/>
      <c r="Z3194" s="119"/>
    </row>
    <row r="3195" spans="16:26" x14ac:dyDescent="0.25">
      <c r="P3195" s="120"/>
      <c r="R3195" s="120"/>
      <c r="T3195" s="120"/>
      <c r="V3195" s="120"/>
      <c r="X3195" s="120"/>
      <c r="Z3195" s="120"/>
    </row>
    <row r="3196" spans="16:26" x14ac:dyDescent="0.25">
      <c r="P3196" s="119"/>
      <c r="R3196" s="119"/>
      <c r="T3196" s="119"/>
      <c r="V3196" s="119"/>
      <c r="X3196" s="119"/>
      <c r="Z3196" s="119"/>
    </row>
    <row r="3197" spans="16:26" x14ac:dyDescent="0.25">
      <c r="P3197" s="119"/>
      <c r="R3197" s="119"/>
      <c r="T3197" s="119"/>
      <c r="V3197" s="119"/>
      <c r="X3197" s="119"/>
      <c r="Z3197" s="119"/>
    </row>
    <row r="3198" spans="16:26" x14ac:dyDescent="0.25">
      <c r="P3198" s="119"/>
      <c r="R3198" s="119"/>
      <c r="T3198" s="119"/>
      <c r="V3198" s="119"/>
      <c r="X3198" s="119"/>
      <c r="Z3198" s="119"/>
    </row>
    <row r="3199" spans="16:26" x14ac:dyDescent="0.25">
      <c r="P3199" s="121"/>
      <c r="R3199" s="121"/>
      <c r="T3199" s="121"/>
      <c r="V3199" s="121"/>
      <c r="X3199" s="121"/>
      <c r="Z3199" s="121"/>
    </row>
    <row r="3200" spans="16:26" x14ac:dyDescent="0.25">
      <c r="P3200" s="121"/>
      <c r="R3200" s="121"/>
      <c r="T3200" s="121"/>
      <c r="V3200" s="121"/>
      <c r="X3200" s="121"/>
      <c r="Z3200" s="121"/>
    </row>
    <row r="3201" spans="16:26" x14ac:dyDescent="0.25">
      <c r="P3201" s="121"/>
      <c r="R3201" s="121"/>
      <c r="T3201" s="121"/>
      <c r="V3201" s="121"/>
      <c r="X3201" s="121"/>
      <c r="Z3201" s="121"/>
    </row>
    <row r="3202" spans="16:26" x14ac:dyDescent="0.25">
      <c r="P3202" s="121"/>
      <c r="R3202" s="121"/>
      <c r="T3202" s="121"/>
      <c r="V3202" s="121"/>
      <c r="X3202" s="121"/>
      <c r="Z3202" s="121"/>
    </row>
    <row r="3203" spans="16:26" x14ac:dyDescent="0.25">
      <c r="P3203" s="122"/>
      <c r="R3203" s="122"/>
      <c r="T3203" s="122"/>
      <c r="V3203" s="122"/>
      <c r="X3203" s="122"/>
      <c r="Z3203" s="122"/>
    </row>
    <row r="3204" spans="16:26" x14ac:dyDescent="0.25">
      <c r="P3204" s="118"/>
      <c r="R3204" s="118"/>
      <c r="T3204" s="118"/>
      <c r="V3204" s="118"/>
      <c r="X3204" s="118"/>
      <c r="Z3204" s="118"/>
    </row>
    <row r="3205" spans="16:26" x14ac:dyDescent="0.25">
      <c r="P3205" s="119"/>
      <c r="R3205" s="119"/>
      <c r="T3205" s="119"/>
      <c r="V3205" s="119"/>
      <c r="X3205" s="119"/>
      <c r="Z3205" s="119"/>
    </row>
    <row r="3206" spans="16:26" x14ac:dyDescent="0.25">
      <c r="P3206" s="119"/>
      <c r="R3206" s="119"/>
      <c r="T3206" s="119"/>
      <c r="V3206" s="119"/>
      <c r="X3206" s="119"/>
      <c r="Z3206" s="119"/>
    </row>
    <row r="3207" spans="16:26" x14ac:dyDescent="0.25">
      <c r="P3207" s="120"/>
      <c r="R3207" s="120"/>
      <c r="T3207" s="120"/>
      <c r="V3207" s="120"/>
      <c r="X3207" s="120"/>
      <c r="Z3207" s="120"/>
    </row>
    <row r="3208" spans="16:26" x14ac:dyDescent="0.25">
      <c r="P3208" s="119"/>
      <c r="R3208" s="119"/>
      <c r="T3208" s="119"/>
      <c r="V3208" s="119"/>
      <c r="X3208" s="119"/>
      <c r="Z3208" s="119"/>
    </row>
    <row r="3209" spans="16:26" x14ac:dyDescent="0.25">
      <c r="P3209" s="119"/>
      <c r="R3209" s="119"/>
      <c r="T3209" s="119"/>
      <c r="V3209" s="119"/>
      <c r="X3209" s="119"/>
      <c r="Z3209" s="119"/>
    </row>
    <row r="3210" spans="16:26" x14ac:dyDescent="0.25">
      <c r="P3210" s="120"/>
      <c r="R3210" s="120"/>
      <c r="T3210" s="120"/>
      <c r="V3210" s="120"/>
      <c r="X3210" s="120"/>
      <c r="Z3210" s="120"/>
    </row>
    <row r="3211" spans="16:26" x14ac:dyDescent="0.25">
      <c r="P3211" s="119"/>
      <c r="R3211" s="119"/>
      <c r="T3211" s="119"/>
      <c r="V3211" s="119"/>
      <c r="X3211" s="119"/>
      <c r="Z3211" s="119"/>
    </row>
    <row r="3212" spans="16:26" x14ac:dyDescent="0.25">
      <c r="P3212" s="120"/>
      <c r="R3212" s="120"/>
      <c r="T3212" s="120"/>
      <c r="V3212" s="120"/>
      <c r="X3212" s="120"/>
      <c r="Z3212" s="120"/>
    </row>
    <row r="3213" spans="16:26" x14ac:dyDescent="0.25">
      <c r="P3213" s="119"/>
      <c r="R3213" s="119"/>
      <c r="T3213" s="119"/>
      <c r="V3213" s="119"/>
      <c r="X3213" s="119"/>
      <c r="Z3213" s="119"/>
    </row>
    <row r="3214" spans="16:26" x14ac:dyDescent="0.25">
      <c r="P3214" s="119"/>
      <c r="R3214" s="119"/>
      <c r="T3214" s="119"/>
      <c r="V3214" s="119"/>
      <c r="X3214" s="119"/>
      <c r="Z3214" s="119"/>
    </row>
    <row r="3215" spans="16:26" x14ac:dyDescent="0.25">
      <c r="P3215" s="119"/>
      <c r="R3215" s="119"/>
      <c r="T3215" s="119"/>
      <c r="V3215" s="119"/>
      <c r="X3215" s="119"/>
      <c r="Z3215" s="119"/>
    </row>
    <row r="3216" spans="16:26" x14ac:dyDescent="0.25">
      <c r="P3216" s="121"/>
      <c r="R3216" s="121"/>
      <c r="T3216" s="121"/>
      <c r="V3216" s="121"/>
      <c r="X3216" s="121"/>
      <c r="Z3216" s="121"/>
    </row>
    <row r="3217" spans="16:26" x14ac:dyDescent="0.25">
      <c r="P3217" s="121"/>
      <c r="R3217" s="121"/>
      <c r="T3217" s="121"/>
      <c r="V3217" s="121"/>
      <c r="X3217" s="121"/>
      <c r="Z3217" s="121"/>
    </row>
    <row r="3218" spans="16:26" x14ac:dyDescent="0.25">
      <c r="P3218" s="121"/>
      <c r="R3218" s="121"/>
      <c r="T3218" s="121"/>
      <c r="V3218" s="121"/>
      <c r="X3218" s="121"/>
      <c r="Z3218" s="121"/>
    </row>
    <row r="3219" spans="16:26" x14ac:dyDescent="0.25">
      <c r="P3219" s="121"/>
      <c r="R3219" s="121"/>
      <c r="T3219" s="121"/>
      <c r="V3219" s="121"/>
      <c r="X3219" s="121"/>
      <c r="Z3219" s="121"/>
    </row>
    <row r="3220" spans="16:26" x14ac:dyDescent="0.25">
      <c r="P3220" s="122"/>
      <c r="R3220" s="122"/>
      <c r="T3220" s="122"/>
      <c r="V3220" s="122"/>
      <c r="X3220" s="122"/>
      <c r="Z3220" s="122"/>
    </row>
    <row r="3221" spans="16:26" x14ac:dyDescent="0.25">
      <c r="P3221" s="118"/>
      <c r="R3221" s="118"/>
      <c r="T3221" s="118"/>
      <c r="V3221" s="118"/>
      <c r="X3221" s="118"/>
      <c r="Z3221" s="118"/>
    </row>
    <row r="3222" spans="16:26" x14ac:dyDescent="0.25">
      <c r="P3222" s="119"/>
      <c r="R3222" s="119"/>
      <c r="T3222" s="119"/>
      <c r="V3222" s="119"/>
      <c r="X3222" s="119"/>
      <c r="Z3222" s="119"/>
    </row>
    <row r="3223" spans="16:26" x14ac:dyDescent="0.25">
      <c r="P3223" s="119"/>
      <c r="R3223" s="119"/>
      <c r="T3223" s="119"/>
      <c r="V3223" s="119"/>
      <c r="X3223" s="119"/>
      <c r="Z3223" s="119"/>
    </row>
    <row r="3224" spans="16:26" x14ac:dyDescent="0.25">
      <c r="P3224" s="120"/>
      <c r="R3224" s="120"/>
      <c r="T3224" s="120"/>
      <c r="V3224" s="120"/>
      <c r="X3224" s="120"/>
      <c r="Z3224" s="120"/>
    </row>
    <row r="3225" spans="16:26" x14ac:dyDescent="0.25">
      <c r="P3225" s="119"/>
      <c r="R3225" s="119"/>
      <c r="T3225" s="119"/>
      <c r="V3225" s="119"/>
      <c r="X3225" s="119"/>
      <c r="Z3225" s="119"/>
    </row>
    <row r="3226" spans="16:26" x14ac:dyDescent="0.25">
      <c r="P3226" s="119"/>
      <c r="R3226" s="119"/>
      <c r="T3226" s="119"/>
      <c r="V3226" s="119"/>
      <c r="X3226" s="119"/>
      <c r="Z3226" s="119"/>
    </row>
    <row r="3227" spans="16:26" x14ac:dyDescent="0.25">
      <c r="P3227" s="120"/>
      <c r="R3227" s="120"/>
      <c r="T3227" s="120"/>
      <c r="V3227" s="120"/>
      <c r="X3227" s="120"/>
      <c r="Z3227" s="120"/>
    </row>
    <row r="3228" spans="16:26" x14ac:dyDescent="0.25">
      <c r="P3228" s="119"/>
      <c r="R3228" s="119"/>
      <c r="T3228" s="119"/>
      <c r="V3228" s="119"/>
      <c r="X3228" s="119"/>
      <c r="Z3228" s="119"/>
    </row>
    <row r="3229" spans="16:26" x14ac:dyDescent="0.25">
      <c r="P3229" s="120"/>
      <c r="R3229" s="120"/>
      <c r="T3229" s="120"/>
      <c r="V3229" s="120"/>
      <c r="X3229" s="120"/>
      <c r="Z3229" s="120"/>
    </row>
    <row r="3230" spans="16:26" x14ac:dyDescent="0.25">
      <c r="P3230" s="119"/>
      <c r="R3230" s="119"/>
      <c r="T3230" s="119"/>
      <c r="V3230" s="119"/>
      <c r="X3230" s="119"/>
      <c r="Z3230" s="119"/>
    </row>
    <row r="3231" spans="16:26" x14ac:dyDescent="0.25">
      <c r="P3231" s="119"/>
      <c r="R3231" s="119"/>
      <c r="T3231" s="119"/>
      <c r="V3231" s="119"/>
      <c r="X3231" s="119"/>
      <c r="Z3231" s="119"/>
    </row>
    <row r="3232" spans="16:26" x14ac:dyDescent="0.25">
      <c r="P3232" s="119"/>
      <c r="R3232" s="119"/>
      <c r="T3232" s="119"/>
      <c r="V3232" s="119"/>
      <c r="X3232" s="119"/>
      <c r="Z3232" s="119"/>
    </row>
    <row r="3233" spans="16:26" x14ac:dyDescent="0.25">
      <c r="P3233" s="121"/>
      <c r="R3233" s="121"/>
      <c r="T3233" s="121"/>
      <c r="V3233" s="121"/>
      <c r="X3233" s="121"/>
      <c r="Z3233" s="121"/>
    </row>
    <row r="3234" spans="16:26" x14ac:dyDescent="0.25">
      <c r="P3234" s="121"/>
      <c r="R3234" s="121"/>
      <c r="T3234" s="121"/>
      <c r="V3234" s="121"/>
      <c r="X3234" s="121"/>
      <c r="Z3234" s="121"/>
    </row>
    <row r="3235" spans="16:26" x14ac:dyDescent="0.25">
      <c r="P3235" s="121"/>
      <c r="R3235" s="121"/>
      <c r="T3235" s="121"/>
      <c r="V3235" s="121"/>
      <c r="X3235" s="121"/>
      <c r="Z3235" s="121"/>
    </row>
    <row r="3236" spans="16:26" x14ac:dyDescent="0.25">
      <c r="P3236" s="121"/>
      <c r="R3236" s="121"/>
      <c r="T3236" s="121"/>
      <c r="V3236" s="121"/>
      <c r="X3236" s="121"/>
      <c r="Z3236" s="121"/>
    </row>
    <row r="3237" spans="16:26" x14ac:dyDescent="0.25">
      <c r="P3237" s="122"/>
      <c r="R3237" s="122"/>
      <c r="T3237" s="122"/>
      <c r="V3237" s="122"/>
      <c r="X3237" s="122"/>
      <c r="Z3237" s="122"/>
    </row>
    <row r="3238" spans="16:26" x14ac:dyDescent="0.25">
      <c r="P3238" s="118"/>
      <c r="R3238" s="118"/>
      <c r="T3238" s="118"/>
      <c r="V3238" s="118"/>
      <c r="X3238" s="118"/>
      <c r="Z3238" s="118"/>
    </row>
    <row r="3239" spans="16:26" x14ac:dyDescent="0.25">
      <c r="P3239" s="119"/>
      <c r="R3239" s="119"/>
      <c r="T3239" s="119"/>
      <c r="V3239" s="119"/>
      <c r="X3239" s="119"/>
      <c r="Z3239" s="119"/>
    </row>
    <row r="3240" spans="16:26" x14ac:dyDescent="0.25">
      <c r="P3240" s="119"/>
      <c r="R3240" s="119"/>
      <c r="T3240" s="119"/>
      <c r="V3240" s="119"/>
      <c r="X3240" s="119"/>
      <c r="Z3240" s="119"/>
    </row>
    <row r="3241" spans="16:26" x14ac:dyDescent="0.25">
      <c r="P3241" s="120"/>
      <c r="R3241" s="120"/>
      <c r="T3241" s="120"/>
      <c r="V3241" s="120"/>
      <c r="X3241" s="120"/>
      <c r="Z3241" s="120"/>
    </row>
    <row r="3242" spans="16:26" x14ac:dyDescent="0.25">
      <c r="P3242" s="119"/>
      <c r="R3242" s="119"/>
      <c r="T3242" s="119"/>
      <c r="V3242" s="119"/>
      <c r="X3242" s="119"/>
      <c r="Z3242" s="119"/>
    </row>
    <row r="3243" spans="16:26" x14ac:dyDescent="0.25">
      <c r="P3243" s="119"/>
      <c r="R3243" s="119"/>
      <c r="T3243" s="119"/>
      <c r="V3243" s="119"/>
      <c r="X3243" s="119"/>
      <c r="Z3243" s="119"/>
    </row>
    <row r="3244" spans="16:26" x14ac:dyDescent="0.25">
      <c r="P3244" s="120"/>
      <c r="R3244" s="120"/>
      <c r="T3244" s="120"/>
      <c r="V3244" s="120"/>
      <c r="X3244" s="120"/>
      <c r="Z3244" s="120"/>
    </row>
    <row r="3245" spans="16:26" x14ac:dyDescent="0.25">
      <c r="P3245" s="119"/>
      <c r="R3245" s="119"/>
      <c r="T3245" s="119"/>
      <c r="V3245" s="119"/>
      <c r="X3245" s="119"/>
      <c r="Z3245" s="119"/>
    </row>
    <row r="3246" spans="16:26" x14ac:dyDescent="0.25">
      <c r="P3246" s="120"/>
      <c r="R3246" s="120"/>
      <c r="T3246" s="120"/>
      <c r="V3246" s="120"/>
      <c r="X3246" s="120"/>
      <c r="Z3246" s="120"/>
    </row>
    <row r="3247" spans="16:26" x14ac:dyDescent="0.25">
      <c r="P3247" s="119"/>
      <c r="R3247" s="119"/>
      <c r="T3247" s="119"/>
      <c r="V3247" s="119"/>
      <c r="X3247" s="119"/>
      <c r="Z3247" s="119"/>
    </row>
    <row r="3248" spans="16:26" x14ac:dyDescent="0.25">
      <c r="P3248" s="119"/>
      <c r="R3248" s="119"/>
      <c r="T3248" s="119"/>
      <c r="V3248" s="119"/>
      <c r="X3248" s="119"/>
      <c r="Z3248" s="119"/>
    </row>
    <row r="3249" spans="16:26" x14ac:dyDescent="0.25">
      <c r="P3249" s="119"/>
      <c r="R3249" s="119"/>
      <c r="T3249" s="119"/>
      <c r="V3249" s="119"/>
      <c r="X3249" s="119"/>
      <c r="Z3249" s="119"/>
    </row>
    <row r="3250" spans="16:26" x14ac:dyDescent="0.25">
      <c r="P3250" s="121"/>
      <c r="R3250" s="121"/>
      <c r="T3250" s="121"/>
      <c r="V3250" s="121"/>
      <c r="X3250" s="121"/>
      <c r="Z3250" s="121"/>
    </row>
    <row r="3251" spans="16:26" x14ac:dyDescent="0.25">
      <c r="P3251" s="121"/>
      <c r="R3251" s="121"/>
      <c r="T3251" s="121"/>
      <c r="V3251" s="121"/>
      <c r="X3251" s="121"/>
      <c r="Z3251" s="121"/>
    </row>
    <row r="3252" spans="16:26" x14ac:dyDescent="0.25">
      <c r="P3252" s="121"/>
      <c r="R3252" s="121"/>
      <c r="T3252" s="121"/>
      <c r="V3252" s="121"/>
      <c r="X3252" s="121"/>
      <c r="Z3252" s="121"/>
    </row>
    <row r="3253" spans="16:26" x14ac:dyDescent="0.25">
      <c r="P3253" s="121"/>
      <c r="R3253" s="121"/>
      <c r="T3253" s="121"/>
      <c r="V3253" s="121"/>
      <c r="X3253" s="121"/>
      <c r="Z3253" s="121"/>
    </row>
    <row r="3254" spans="16:26" x14ac:dyDescent="0.25">
      <c r="P3254" s="122"/>
      <c r="R3254" s="122"/>
      <c r="T3254" s="122"/>
      <c r="V3254" s="122"/>
      <c r="X3254" s="122"/>
      <c r="Z3254" s="122"/>
    </row>
    <row r="3255" spans="16:26" x14ac:dyDescent="0.25">
      <c r="P3255" s="118"/>
      <c r="R3255" s="118"/>
      <c r="T3255" s="118"/>
      <c r="V3255" s="118"/>
      <c r="X3255" s="118"/>
      <c r="Z3255" s="118"/>
    </row>
    <row r="3256" spans="16:26" x14ac:dyDescent="0.25">
      <c r="P3256" s="119"/>
      <c r="R3256" s="119"/>
      <c r="T3256" s="119"/>
      <c r="V3256" s="119"/>
      <c r="X3256" s="119"/>
      <c r="Z3256" s="119"/>
    </row>
    <row r="3257" spans="16:26" x14ac:dyDescent="0.25">
      <c r="P3257" s="119"/>
      <c r="R3257" s="119"/>
      <c r="T3257" s="119"/>
      <c r="V3257" s="119"/>
      <c r="X3257" s="119"/>
      <c r="Z3257" s="119"/>
    </row>
    <row r="3258" spans="16:26" x14ac:dyDescent="0.25">
      <c r="P3258" s="120"/>
      <c r="R3258" s="120"/>
      <c r="T3258" s="120"/>
      <c r="V3258" s="120"/>
      <c r="X3258" s="120"/>
      <c r="Z3258" s="120"/>
    </row>
    <row r="3259" spans="16:26" x14ac:dyDescent="0.25">
      <c r="P3259" s="119"/>
      <c r="R3259" s="119"/>
      <c r="T3259" s="119"/>
      <c r="V3259" s="119"/>
      <c r="X3259" s="119"/>
      <c r="Z3259" s="119"/>
    </row>
    <row r="3260" spans="16:26" x14ac:dyDescent="0.25">
      <c r="P3260" s="119"/>
      <c r="R3260" s="119"/>
      <c r="T3260" s="119"/>
      <c r="V3260" s="119"/>
      <c r="X3260" s="119"/>
      <c r="Z3260" s="119"/>
    </row>
    <row r="3261" spans="16:26" x14ac:dyDescent="0.25">
      <c r="P3261" s="120"/>
      <c r="R3261" s="120"/>
      <c r="T3261" s="120"/>
      <c r="V3261" s="120"/>
      <c r="X3261" s="120"/>
      <c r="Z3261" s="120"/>
    </row>
    <row r="3262" spans="16:26" x14ac:dyDescent="0.25">
      <c r="P3262" s="119"/>
      <c r="R3262" s="119"/>
      <c r="T3262" s="119"/>
      <c r="V3262" s="119"/>
      <c r="X3262" s="119"/>
      <c r="Z3262" s="119"/>
    </row>
    <row r="3263" spans="16:26" x14ac:dyDescent="0.25">
      <c r="P3263" s="120"/>
      <c r="R3263" s="120"/>
      <c r="T3263" s="120"/>
      <c r="V3263" s="120"/>
      <c r="X3263" s="120"/>
      <c r="Z3263" s="120"/>
    </row>
    <row r="3264" spans="16:26" x14ac:dyDescent="0.25">
      <c r="P3264" s="119"/>
      <c r="R3264" s="119"/>
      <c r="T3264" s="119"/>
      <c r="V3264" s="119"/>
      <c r="X3264" s="119"/>
      <c r="Z3264" s="119"/>
    </row>
    <row r="3265" spans="16:26" x14ac:dyDescent="0.25">
      <c r="P3265" s="119"/>
      <c r="R3265" s="119"/>
      <c r="T3265" s="119"/>
      <c r="V3265" s="119"/>
      <c r="X3265" s="119"/>
      <c r="Z3265" s="119"/>
    </row>
    <row r="3266" spans="16:26" x14ac:dyDescent="0.25">
      <c r="P3266" s="119"/>
      <c r="R3266" s="119"/>
      <c r="T3266" s="119"/>
      <c r="V3266" s="119"/>
      <c r="X3266" s="119"/>
      <c r="Z3266" s="119"/>
    </row>
    <row r="3267" spans="16:26" x14ac:dyDescent="0.25">
      <c r="P3267" s="121"/>
      <c r="R3267" s="121"/>
      <c r="T3267" s="121"/>
      <c r="V3267" s="121"/>
      <c r="X3267" s="121"/>
      <c r="Z3267" s="121"/>
    </row>
    <row r="3268" spans="16:26" x14ac:dyDescent="0.25">
      <c r="P3268" s="121"/>
      <c r="R3268" s="121"/>
      <c r="T3268" s="121"/>
      <c r="V3268" s="121"/>
      <c r="X3268" s="121"/>
      <c r="Z3268" s="121"/>
    </row>
    <row r="3269" spans="16:26" x14ac:dyDescent="0.25">
      <c r="P3269" s="121"/>
      <c r="R3269" s="121"/>
      <c r="T3269" s="121"/>
      <c r="V3269" s="121"/>
      <c r="X3269" s="121"/>
      <c r="Z3269" s="121"/>
    </row>
    <row r="3270" spans="16:26" x14ac:dyDescent="0.25">
      <c r="P3270" s="121"/>
      <c r="R3270" s="121"/>
      <c r="T3270" s="121"/>
      <c r="V3270" s="121"/>
      <c r="X3270" s="121"/>
      <c r="Z3270" s="121"/>
    </row>
    <row r="3271" spans="16:26" x14ac:dyDescent="0.25">
      <c r="P3271" s="122"/>
      <c r="R3271" s="122"/>
      <c r="T3271" s="122"/>
      <c r="V3271" s="122"/>
      <c r="X3271" s="122"/>
      <c r="Z3271" s="122"/>
    </row>
    <row r="3272" spans="16:26" x14ac:dyDescent="0.25">
      <c r="P3272" s="118"/>
      <c r="R3272" s="118"/>
      <c r="T3272" s="118"/>
      <c r="V3272" s="118"/>
      <c r="X3272" s="118"/>
      <c r="Z3272" s="118"/>
    </row>
    <row r="3273" spans="16:26" x14ac:dyDescent="0.25">
      <c r="P3273" s="119"/>
      <c r="R3273" s="119"/>
      <c r="T3273" s="119"/>
      <c r="V3273" s="119"/>
      <c r="X3273" s="119"/>
      <c r="Z3273" s="119"/>
    </row>
    <row r="3274" spans="16:26" x14ac:dyDescent="0.25">
      <c r="P3274" s="119"/>
      <c r="R3274" s="119"/>
      <c r="T3274" s="119"/>
      <c r="V3274" s="119"/>
      <c r="X3274" s="119"/>
      <c r="Z3274" s="119"/>
    </row>
    <row r="3275" spans="16:26" x14ac:dyDescent="0.25">
      <c r="P3275" s="120"/>
      <c r="R3275" s="120"/>
      <c r="T3275" s="120"/>
      <c r="V3275" s="120"/>
      <c r="X3275" s="120"/>
      <c r="Z3275" s="120"/>
    </row>
    <row r="3276" spans="16:26" x14ac:dyDescent="0.25">
      <c r="P3276" s="119"/>
      <c r="R3276" s="119"/>
      <c r="T3276" s="119"/>
      <c r="V3276" s="119"/>
      <c r="X3276" s="119"/>
      <c r="Z3276" s="119"/>
    </row>
    <row r="3277" spans="16:26" x14ac:dyDescent="0.25">
      <c r="P3277" s="119"/>
      <c r="R3277" s="119"/>
      <c r="T3277" s="119"/>
      <c r="V3277" s="119"/>
      <c r="X3277" s="119"/>
      <c r="Z3277" s="119"/>
    </row>
    <row r="3278" spans="16:26" x14ac:dyDescent="0.25">
      <c r="P3278" s="120"/>
      <c r="R3278" s="120"/>
      <c r="T3278" s="120"/>
      <c r="V3278" s="120"/>
      <c r="X3278" s="120"/>
      <c r="Z3278" s="120"/>
    </row>
    <row r="3279" spans="16:26" x14ac:dyDescent="0.25">
      <c r="P3279" s="119"/>
      <c r="R3279" s="119"/>
      <c r="T3279" s="119"/>
      <c r="V3279" s="119"/>
      <c r="X3279" s="119"/>
      <c r="Z3279" s="119"/>
    </row>
    <row r="3280" spans="16:26" x14ac:dyDescent="0.25">
      <c r="P3280" s="120"/>
      <c r="R3280" s="120"/>
      <c r="T3280" s="120"/>
      <c r="V3280" s="120"/>
      <c r="X3280" s="120"/>
      <c r="Z3280" s="120"/>
    </row>
    <row r="3281" spans="16:26" x14ac:dyDescent="0.25">
      <c r="P3281" s="119"/>
      <c r="R3281" s="119"/>
      <c r="T3281" s="119"/>
      <c r="V3281" s="119"/>
      <c r="X3281" s="119"/>
      <c r="Z3281" s="119"/>
    </row>
    <row r="3282" spans="16:26" x14ac:dyDescent="0.25">
      <c r="P3282" s="119"/>
      <c r="R3282" s="119"/>
      <c r="T3282" s="119"/>
      <c r="V3282" s="119"/>
      <c r="X3282" s="119"/>
      <c r="Z3282" s="119"/>
    </row>
    <row r="3283" spans="16:26" x14ac:dyDescent="0.25">
      <c r="P3283" s="119"/>
      <c r="R3283" s="119"/>
      <c r="T3283" s="119"/>
      <c r="V3283" s="119"/>
      <c r="X3283" s="119"/>
      <c r="Z3283" s="119"/>
    </row>
    <row r="3284" spans="16:26" x14ac:dyDescent="0.25">
      <c r="P3284" s="121"/>
      <c r="R3284" s="121"/>
      <c r="T3284" s="121"/>
      <c r="V3284" s="121"/>
      <c r="X3284" s="121"/>
      <c r="Z3284" s="121"/>
    </row>
    <row r="3285" spans="16:26" x14ac:dyDescent="0.25">
      <c r="P3285" s="121"/>
      <c r="R3285" s="121"/>
      <c r="T3285" s="121"/>
      <c r="V3285" s="121"/>
      <c r="X3285" s="121"/>
      <c r="Z3285" s="121"/>
    </row>
    <row r="3286" spans="16:26" x14ac:dyDescent="0.25">
      <c r="P3286" s="121"/>
      <c r="R3286" s="121"/>
      <c r="T3286" s="121"/>
      <c r="V3286" s="121"/>
      <c r="X3286" s="121"/>
      <c r="Z3286" s="121"/>
    </row>
    <row r="3287" spans="16:26" x14ac:dyDescent="0.25">
      <c r="P3287" s="121"/>
      <c r="R3287" s="121"/>
      <c r="T3287" s="121"/>
      <c r="V3287" s="121"/>
      <c r="X3287" s="121"/>
      <c r="Z3287" s="121"/>
    </row>
    <row r="3288" spans="16:26" x14ac:dyDescent="0.25">
      <c r="P3288" s="122"/>
      <c r="R3288" s="122"/>
      <c r="T3288" s="122"/>
      <c r="V3288" s="122"/>
      <c r="X3288" s="122"/>
      <c r="Z3288" s="122"/>
    </row>
    <row r="3289" spans="16:26" x14ac:dyDescent="0.25">
      <c r="P3289" s="118"/>
      <c r="R3289" s="118"/>
      <c r="T3289" s="118"/>
      <c r="V3289" s="118"/>
      <c r="X3289" s="118"/>
      <c r="Z3289" s="118"/>
    </row>
    <row r="3290" spans="16:26" x14ac:dyDescent="0.25">
      <c r="P3290" s="119"/>
      <c r="R3290" s="119"/>
      <c r="T3290" s="119"/>
      <c r="V3290" s="119"/>
      <c r="X3290" s="119"/>
      <c r="Z3290" s="119"/>
    </row>
    <row r="3291" spans="16:26" x14ac:dyDescent="0.25">
      <c r="P3291" s="119"/>
      <c r="R3291" s="119"/>
      <c r="T3291" s="119"/>
      <c r="V3291" s="119"/>
      <c r="X3291" s="119"/>
      <c r="Z3291" s="119"/>
    </row>
    <row r="3292" spans="16:26" x14ac:dyDescent="0.25">
      <c r="P3292" s="120"/>
      <c r="R3292" s="120"/>
      <c r="T3292" s="120"/>
      <c r="V3292" s="120"/>
      <c r="X3292" s="120"/>
      <c r="Z3292" s="120"/>
    </row>
    <row r="3293" spans="16:26" x14ac:dyDescent="0.25">
      <c r="P3293" s="119"/>
      <c r="R3293" s="119"/>
      <c r="T3293" s="119"/>
      <c r="V3293" s="119"/>
      <c r="X3293" s="119"/>
      <c r="Z3293" s="119"/>
    </row>
    <row r="3294" spans="16:26" x14ac:dyDescent="0.25">
      <c r="P3294" s="119"/>
      <c r="R3294" s="119"/>
      <c r="T3294" s="119"/>
      <c r="V3294" s="119"/>
      <c r="X3294" s="119"/>
      <c r="Z3294" s="119"/>
    </row>
    <row r="3295" spans="16:26" x14ac:dyDescent="0.25">
      <c r="P3295" s="120"/>
      <c r="R3295" s="120"/>
      <c r="T3295" s="120"/>
      <c r="V3295" s="120"/>
      <c r="X3295" s="120"/>
      <c r="Z3295" s="120"/>
    </row>
    <row r="3296" spans="16:26" x14ac:dyDescent="0.25">
      <c r="P3296" s="119"/>
      <c r="R3296" s="119"/>
      <c r="T3296" s="119"/>
      <c r="V3296" s="119"/>
      <c r="X3296" s="119"/>
      <c r="Z3296" s="119"/>
    </row>
    <row r="3297" spans="16:26" x14ac:dyDescent="0.25">
      <c r="P3297" s="120"/>
      <c r="R3297" s="120"/>
      <c r="T3297" s="120"/>
      <c r="V3297" s="120"/>
      <c r="X3297" s="120"/>
      <c r="Z3297" s="120"/>
    </row>
    <row r="3298" spans="16:26" x14ac:dyDescent="0.25">
      <c r="P3298" s="119"/>
      <c r="R3298" s="119"/>
      <c r="T3298" s="119"/>
      <c r="V3298" s="119"/>
      <c r="X3298" s="119"/>
      <c r="Z3298" s="119"/>
    </row>
    <row r="3299" spans="16:26" x14ac:dyDescent="0.25">
      <c r="P3299" s="119"/>
      <c r="R3299" s="119"/>
      <c r="T3299" s="119"/>
      <c r="V3299" s="119"/>
      <c r="X3299" s="119"/>
      <c r="Z3299" s="119"/>
    </row>
    <row r="3300" spans="16:26" x14ac:dyDescent="0.25">
      <c r="P3300" s="119"/>
      <c r="R3300" s="119"/>
      <c r="T3300" s="119"/>
      <c r="V3300" s="119"/>
      <c r="X3300" s="119"/>
      <c r="Z3300" s="119"/>
    </row>
    <row r="3301" spans="16:26" x14ac:dyDescent="0.25">
      <c r="P3301" s="121"/>
      <c r="R3301" s="121"/>
      <c r="T3301" s="121"/>
      <c r="V3301" s="121"/>
      <c r="X3301" s="121"/>
      <c r="Z3301" s="121"/>
    </row>
    <row r="3302" spans="16:26" x14ac:dyDescent="0.25">
      <c r="P3302" s="121"/>
      <c r="R3302" s="121"/>
      <c r="T3302" s="121"/>
      <c r="V3302" s="121"/>
      <c r="X3302" s="121"/>
      <c r="Z3302" s="121"/>
    </row>
    <row r="3303" spans="16:26" x14ac:dyDescent="0.25">
      <c r="P3303" s="121"/>
      <c r="R3303" s="121"/>
      <c r="T3303" s="121"/>
      <c r="V3303" s="121"/>
      <c r="X3303" s="121"/>
      <c r="Z3303" s="121"/>
    </row>
    <row r="3304" spans="16:26" x14ac:dyDescent="0.25">
      <c r="P3304" s="121"/>
      <c r="R3304" s="121"/>
      <c r="T3304" s="121"/>
      <c r="V3304" s="121"/>
      <c r="X3304" s="121"/>
      <c r="Z3304" s="121"/>
    </row>
    <row r="3305" spans="16:26" x14ac:dyDescent="0.25">
      <c r="P3305" s="122"/>
      <c r="R3305" s="122"/>
      <c r="T3305" s="122"/>
      <c r="V3305" s="122"/>
      <c r="X3305" s="122"/>
      <c r="Z3305" s="122"/>
    </row>
    <row r="3306" spans="16:26" x14ac:dyDescent="0.25">
      <c r="P3306" s="118"/>
      <c r="R3306" s="118"/>
      <c r="T3306" s="118"/>
      <c r="V3306" s="118"/>
      <c r="X3306" s="118"/>
      <c r="Z3306" s="118"/>
    </row>
    <row r="3307" spans="16:26" x14ac:dyDescent="0.25">
      <c r="P3307" s="119"/>
      <c r="R3307" s="119"/>
      <c r="T3307" s="119"/>
      <c r="V3307" s="119"/>
      <c r="X3307" s="119"/>
      <c r="Z3307" s="119"/>
    </row>
    <row r="3308" spans="16:26" x14ac:dyDescent="0.25">
      <c r="P3308" s="119"/>
      <c r="R3308" s="119"/>
      <c r="T3308" s="119"/>
      <c r="V3308" s="119"/>
      <c r="X3308" s="119"/>
      <c r="Z3308" s="119"/>
    </row>
    <row r="3309" spans="16:26" x14ac:dyDescent="0.25">
      <c r="P3309" s="120"/>
      <c r="R3309" s="120"/>
      <c r="T3309" s="120"/>
      <c r="V3309" s="120"/>
      <c r="X3309" s="120"/>
      <c r="Z3309" s="120"/>
    </row>
    <row r="3310" spans="16:26" x14ac:dyDescent="0.25">
      <c r="P3310" s="119"/>
      <c r="R3310" s="119"/>
      <c r="T3310" s="119"/>
      <c r="V3310" s="119"/>
      <c r="X3310" s="119"/>
      <c r="Z3310" s="119"/>
    </row>
    <row r="3311" spans="16:26" x14ac:dyDescent="0.25">
      <c r="P3311" s="119"/>
      <c r="R3311" s="119"/>
      <c r="T3311" s="119"/>
      <c r="V3311" s="119"/>
      <c r="X3311" s="119"/>
      <c r="Z3311" s="119"/>
    </row>
    <row r="3312" spans="16:26" x14ac:dyDescent="0.25">
      <c r="P3312" s="120"/>
      <c r="R3312" s="120"/>
      <c r="T3312" s="120"/>
      <c r="V3312" s="120"/>
      <c r="X3312" s="120"/>
      <c r="Z3312" s="120"/>
    </row>
    <row r="3313" spans="16:26" x14ac:dyDescent="0.25">
      <c r="P3313" s="119"/>
      <c r="R3313" s="119"/>
      <c r="T3313" s="119"/>
      <c r="V3313" s="119"/>
      <c r="X3313" s="119"/>
      <c r="Z3313" s="119"/>
    </row>
    <row r="3314" spans="16:26" x14ac:dyDescent="0.25">
      <c r="P3314" s="120"/>
      <c r="R3314" s="120"/>
      <c r="T3314" s="120"/>
      <c r="V3314" s="120"/>
      <c r="X3314" s="120"/>
      <c r="Z3314" s="120"/>
    </row>
    <row r="3315" spans="16:26" x14ac:dyDescent="0.25">
      <c r="P3315" s="119"/>
      <c r="R3315" s="119"/>
      <c r="T3315" s="119"/>
      <c r="V3315" s="119"/>
      <c r="X3315" s="119"/>
      <c r="Z3315" s="119"/>
    </row>
    <row r="3316" spans="16:26" x14ac:dyDescent="0.25">
      <c r="P3316" s="119"/>
      <c r="R3316" s="119"/>
      <c r="T3316" s="119"/>
      <c r="V3316" s="119"/>
      <c r="X3316" s="119"/>
      <c r="Z3316" s="119"/>
    </row>
    <row r="3317" spans="16:26" x14ac:dyDescent="0.25">
      <c r="P3317" s="119"/>
      <c r="R3317" s="119"/>
      <c r="T3317" s="119"/>
      <c r="V3317" s="119"/>
      <c r="X3317" s="119"/>
      <c r="Z3317" s="119"/>
    </row>
    <row r="3318" spans="16:26" x14ac:dyDescent="0.25">
      <c r="P3318" s="121"/>
      <c r="R3318" s="121"/>
      <c r="T3318" s="121"/>
      <c r="V3318" s="121"/>
      <c r="X3318" s="121"/>
      <c r="Z3318" s="121"/>
    </row>
    <row r="3319" spans="16:26" x14ac:dyDescent="0.25">
      <c r="P3319" s="121"/>
      <c r="R3319" s="121"/>
      <c r="T3319" s="121"/>
      <c r="V3319" s="121"/>
      <c r="X3319" s="121"/>
      <c r="Z3319" s="121"/>
    </row>
    <row r="3320" spans="16:26" x14ac:dyDescent="0.25">
      <c r="P3320" s="121"/>
      <c r="R3320" s="121"/>
      <c r="T3320" s="121"/>
      <c r="V3320" s="121"/>
      <c r="X3320" s="121"/>
      <c r="Z3320" s="121"/>
    </row>
    <row r="3321" spans="16:26" x14ac:dyDescent="0.25">
      <c r="P3321" s="121"/>
      <c r="R3321" s="121"/>
      <c r="T3321" s="121"/>
      <c r="V3321" s="121"/>
      <c r="X3321" s="121"/>
      <c r="Z3321" s="121"/>
    </row>
    <row r="3322" spans="16:26" x14ac:dyDescent="0.25">
      <c r="P3322" s="122"/>
      <c r="R3322" s="122"/>
      <c r="T3322" s="122"/>
      <c r="V3322" s="122"/>
      <c r="X3322" s="122"/>
      <c r="Z3322" s="122"/>
    </row>
    <row r="3323" spans="16:26" x14ac:dyDescent="0.25">
      <c r="P3323" s="118"/>
      <c r="R3323" s="118"/>
      <c r="T3323" s="118"/>
      <c r="V3323" s="118"/>
      <c r="X3323" s="118"/>
      <c r="Z3323" s="118"/>
    </row>
    <row r="3324" spans="16:26" x14ac:dyDescent="0.25">
      <c r="P3324" s="119"/>
      <c r="R3324" s="119"/>
      <c r="T3324" s="119"/>
      <c r="V3324" s="119"/>
      <c r="X3324" s="119"/>
      <c r="Z3324" s="119"/>
    </row>
    <row r="3325" spans="16:26" x14ac:dyDescent="0.25">
      <c r="P3325" s="119"/>
      <c r="R3325" s="119"/>
      <c r="T3325" s="119"/>
      <c r="V3325" s="119"/>
      <c r="X3325" s="119"/>
      <c r="Z3325" s="119"/>
    </row>
    <row r="3326" spans="16:26" x14ac:dyDescent="0.25">
      <c r="P3326" s="120"/>
      <c r="R3326" s="120"/>
      <c r="T3326" s="120"/>
      <c r="V3326" s="120"/>
      <c r="X3326" s="120"/>
      <c r="Z3326" s="120"/>
    </row>
    <row r="3327" spans="16:26" x14ac:dyDescent="0.25">
      <c r="P3327" s="119"/>
      <c r="R3327" s="119"/>
      <c r="T3327" s="119"/>
      <c r="V3327" s="119"/>
      <c r="X3327" s="119"/>
      <c r="Z3327" s="119"/>
    </row>
    <row r="3328" spans="16:26" x14ac:dyDescent="0.25">
      <c r="P3328" s="119"/>
      <c r="R3328" s="119"/>
      <c r="T3328" s="119"/>
      <c r="V3328" s="119"/>
      <c r="X3328" s="119"/>
      <c r="Z3328" s="119"/>
    </row>
    <row r="3329" spans="16:26" x14ac:dyDescent="0.25">
      <c r="P3329" s="120"/>
      <c r="R3329" s="120"/>
      <c r="T3329" s="120"/>
      <c r="V3329" s="120"/>
      <c r="X3329" s="120"/>
      <c r="Z3329" s="120"/>
    </row>
    <row r="3330" spans="16:26" x14ac:dyDescent="0.25">
      <c r="P3330" s="119"/>
      <c r="R3330" s="119"/>
      <c r="T3330" s="119"/>
      <c r="V3330" s="119"/>
      <c r="X3330" s="119"/>
      <c r="Z3330" s="119"/>
    </row>
    <row r="3331" spans="16:26" x14ac:dyDescent="0.25">
      <c r="P3331" s="120"/>
      <c r="R3331" s="120"/>
      <c r="T3331" s="120"/>
      <c r="V3331" s="120"/>
      <c r="X3331" s="120"/>
      <c r="Z3331" s="120"/>
    </row>
    <row r="3332" spans="16:26" x14ac:dyDescent="0.25">
      <c r="P3332" s="119"/>
      <c r="R3332" s="119"/>
      <c r="T3332" s="119"/>
      <c r="V3332" s="119"/>
      <c r="X3332" s="119"/>
      <c r="Z3332" s="119"/>
    </row>
    <row r="3333" spans="16:26" x14ac:dyDescent="0.25">
      <c r="P3333" s="119"/>
      <c r="R3333" s="119"/>
      <c r="T3333" s="119"/>
      <c r="V3333" s="119"/>
      <c r="X3333" s="119"/>
      <c r="Z3333" s="119"/>
    </row>
    <row r="3334" spans="16:26" x14ac:dyDescent="0.25">
      <c r="P3334" s="119"/>
      <c r="R3334" s="119"/>
      <c r="T3334" s="119"/>
      <c r="V3334" s="119"/>
      <c r="X3334" s="119"/>
      <c r="Z3334" s="119"/>
    </row>
    <row r="3335" spans="16:26" x14ac:dyDescent="0.25">
      <c r="P3335" s="121"/>
      <c r="R3335" s="121"/>
      <c r="T3335" s="121"/>
      <c r="V3335" s="121"/>
      <c r="X3335" s="121"/>
      <c r="Z3335" s="121"/>
    </row>
    <row r="3336" spans="16:26" x14ac:dyDescent="0.25">
      <c r="P3336" s="121"/>
      <c r="R3336" s="121"/>
      <c r="T3336" s="121"/>
      <c r="V3336" s="121"/>
      <c r="X3336" s="121"/>
      <c r="Z3336" s="121"/>
    </row>
    <row r="3337" spans="16:26" x14ac:dyDescent="0.25">
      <c r="P3337" s="121"/>
      <c r="R3337" s="121"/>
      <c r="T3337" s="121"/>
      <c r="V3337" s="121"/>
      <c r="X3337" s="121"/>
      <c r="Z3337" s="121"/>
    </row>
    <row r="3338" spans="16:26" x14ac:dyDescent="0.25">
      <c r="P3338" s="121"/>
      <c r="R3338" s="121"/>
      <c r="T3338" s="121"/>
      <c r="V3338" s="121"/>
      <c r="X3338" s="121"/>
      <c r="Z3338" s="121"/>
    </row>
    <row r="3339" spans="16:26" x14ac:dyDescent="0.25">
      <c r="P3339" s="122"/>
      <c r="R3339" s="122"/>
      <c r="T3339" s="122"/>
      <c r="V3339" s="122"/>
      <c r="X3339" s="122"/>
      <c r="Z3339" s="122"/>
    </row>
    <row r="3340" spans="16:26" x14ac:dyDescent="0.25">
      <c r="P3340" s="118"/>
      <c r="R3340" s="118"/>
      <c r="T3340" s="118"/>
      <c r="V3340" s="118"/>
      <c r="X3340" s="118"/>
      <c r="Z3340" s="118"/>
    </row>
    <row r="3341" spans="16:26" x14ac:dyDescent="0.25">
      <c r="P3341" s="119"/>
      <c r="R3341" s="119"/>
      <c r="T3341" s="119"/>
      <c r="V3341" s="119"/>
      <c r="X3341" s="119"/>
      <c r="Z3341" s="119"/>
    </row>
    <row r="3342" spans="16:26" x14ac:dyDescent="0.25">
      <c r="P3342" s="119"/>
      <c r="R3342" s="119"/>
      <c r="T3342" s="119"/>
      <c r="V3342" s="119"/>
      <c r="X3342" s="119"/>
      <c r="Z3342" s="119"/>
    </row>
    <row r="3343" spans="16:26" x14ac:dyDescent="0.25">
      <c r="P3343" s="120"/>
      <c r="R3343" s="120"/>
      <c r="T3343" s="120"/>
      <c r="V3343" s="120"/>
      <c r="X3343" s="120"/>
      <c r="Z3343" s="120"/>
    </row>
    <row r="3344" spans="16:26" x14ac:dyDescent="0.25">
      <c r="P3344" s="119"/>
      <c r="R3344" s="119"/>
      <c r="T3344" s="119"/>
      <c r="V3344" s="119"/>
      <c r="X3344" s="119"/>
      <c r="Z3344" s="119"/>
    </row>
    <row r="3345" spans="16:26" x14ac:dyDescent="0.25">
      <c r="P3345" s="119"/>
      <c r="R3345" s="119"/>
      <c r="T3345" s="119"/>
      <c r="V3345" s="119"/>
      <c r="X3345" s="119"/>
      <c r="Z3345" s="119"/>
    </row>
    <row r="3346" spans="16:26" x14ac:dyDescent="0.25">
      <c r="P3346" s="120"/>
      <c r="R3346" s="120"/>
      <c r="T3346" s="120"/>
      <c r="V3346" s="120"/>
      <c r="X3346" s="120"/>
      <c r="Z3346" s="120"/>
    </row>
    <row r="3347" spans="16:26" x14ac:dyDescent="0.25">
      <c r="P3347" s="119"/>
      <c r="R3347" s="119"/>
      <c r="T3347" s="119"/>
      <c r="V3347" s="119"/>
      <c r="X3347" s="119"/>
      <c r="Z3347" s="119"/>
    </row>
    <row r="3348" spans="16:26" x14ac:dyDescent="0.25">
      <c r="P3348" s="120"/>
      <c r="R3348" s="120"/>
      <c r="T3348" s="120"/>
      <c r="V3348" s="120"/>
      <c r="X3348" s="120"/>
      <c r="Z3348" s="120"/>
    </row>
    <row r="3349" spans="16:26" x14ac:dyDescent="0.25">
      <c r="P3349" s="119"/>
      <c r="R3349" s="119"/>
      <c r="T3349" s="119"/>
      <c r="V3349" s="119"/>
      <c r="X3349" s="119"/>
      <c r="Z3349" s="119"/>
    </row>
    <row r="3350" spans="16:26" x14ac:dyDescent="0.25">
      <c r="P3350" s="119"/>
      <c r="R3350" s="119"/>
      <c r="T3350" s="119"/>
      <c r="V3350" s="119"/>
      <c r="X3350" s="119"/>
      <c r="Z3350" s="119"/>
    </row>
    <row r="3351" spans="16:26" x14ac:dyDescent="0.25">
      <c r="P3351" s="119"/>
      <c r="R3351" s="119"/>
      <c r="T3351" s="119"/>
      <c r="V3351" s="119"/>
      <c r="X3351" s="119"/>
      <c r="Z3351" s="119"/>
    </row>
    <row r="3352" spans="16:26" x14ac:dyDescent="0.25">
      <c r="P3352" s="121"/>
      <c r="R3352" s="121"/>
      <c r="T3352" s="121"/>
      <c r="V3352" s="121"/>
      <c r="X3352" s="121"/>
      <c r="Z3352" s="121"/>
    </row>
    <row r="3353" spans="16:26" x14ac:dyDescent="0.25">
      <c r="P3353" s="121"/>
      <c r="R3353" s="121"/>
      <c r="T3353" s="121"/>
      <c r="V3353" s="121"/>
      <c r="X3353" s="121"/>
      <c r="Z3353" s="121"/>
    </row>
    <row r="3354" spans="16:26" x14ac:dyDescent="0.25">
      <c r="P3354" s="121"/>
      <c r="R3354" s="121"/>
      <c r="T3354" s="121"/>
      <c r="V3354" s="121"/>
      <c r="X3354" s="121"/>
      <c r="Z3354" s="121"/>
    </row>
    <row r="3355" spans="16:26" x14ac:dyDescent="0.25">
      <c r="P3355" s="121"/>
      <c r="R3355" s="121"/>
      <c r="T3355" s="121"/>
      <c r="V3355" s="121"/>
      <c r="X3355" s="121"/>
      <c r="Z3355" s="121"/>
    </row>
    <row r="3356" spans="16:26" x14ac:dyDescent="0.25">
      <c r="P3356" s="122"/>
      <c r="R3356" s="122"/>
      <c r="T3356" s="122"/>
      <c r="V3356" s="122"/>
      <c r="X3356" s="122"/>
      <c r="Z3356" s="122"/>
    </row>
    <row r="3357" spans="16:26" x14ac:dyDescent="0.25">
      <c r="P3357" s="118"/>
      <c r="R3357" s="118"/>
      <c r="T3357" s="118"/>
      <c r="V3357" s="118"/>
      <c r="X3357" s="118"/>
      <c r="Z3357" s="118"/>
    </row>
    <row r="3358" spans="16:26" x14ac:dyDescent="0.25">
      <c r="P3358" s="119"/>
      <c r="R3358" s="119"/>
      <c r="T3358" s="119"/>
      <c r="V3358" s="119"/>
      <c r="X3358" s="119"/>
      <c r="Z3358" s="119"/>
    </row>
    <row r="3359" spans="16:26" x14ac:dyDescent="0.25">
      <c r="P3359" s="119"/>
      <c r="R3359" s="119"/>
      <c r="T3359" s="119"/>
      <c r="V3359" s="119"/>
      <c r="X3359" s="119"/>
      <c r="Z3359" s="119"/>
    </row>
    <row r="3360" spans="16:26" x14ac:dyDescent="0.25">
      <c r="P3360" s="120"/>
      <c r="R3360" s="120"/>
      <c r="T3360" s="120"/>
      <c r="V3360" s="120"/>
      <c r="X3360" s="120"/>
      <c r="Z3360" s="120"/>
    </row>
    <row r="3361" spans="16:26" x14ac:dyDescent="0.25">
      <c r="P3361" s="119"/>
      <c r="R3361" s="119"/>
      <c r="T3361" s="119"/>
      <c r="V3361" s="119"/>
      <c r="X3361" s="119"/>
      <c r="Z3361" s="119"/>
    </row>
    <row r="3362" spans="16:26" x14ac:dyDescent="0.25">
      <c r="P3362" s="119"/>
      <c r="R3362" s="119"/>
      <c r="T3362" s="119"/>
      <c r="V3362" s="119"/>
      <c r="X3362" s="119"/>
      <c r="Z3362" s="119"/>
    </row>
    <row r="3363" spans="16:26" x14ac:dyDescent="0.25">
      <c r="P3363" s="120"/>
      <c r="R3363" s="120"/>
      <c r="T3363" s="120"/>
      <c r="V3363" s="120"/>
      <c r="X3363" s="120"/>
      <c r="Z3363" s="120"/>
    </row>
    <row r="3364" spans="16:26" x14ac:dyDescent="0.25">
      <c r="P3364" s="119"/>
      <c r="R3364" s="119"/>
      <c r="T3364" s="119"/>
      <c r="V3364" s="119"/>
      <c r="X3364" s="119"/>
      <c r="Z3364" s="119"/>
    </row>
    <row r="3365" spans="16:26" x14ac:dyDescent="0.25">
      <c r="P3365" s="120"/>
      <c r="R3365" s="120"/>
      <c r="T3365" s="120"/>
      <c r="V3365" s="120"/>
      <c r="X3365" s="120"/>
      <c r="Z3365" s="120"/>
    </row>
    <row r="3366" spans="16:26" x14ac:dyDescent="0.25">
      <c r="P3366" s="119"/>
      <c r="R3366" s="119"/>
      <c r="T3366" s="119"/>
      <c r="V3366" s="119"/>
      <c r="X3366" s="119"/>
      <c r="Z3366" s="119"/>
    </row>
    <row r="3367" spans="16:26" x14ac:dyDescent="0.25">
      <c r="P3367" s="119"/>
      <c r="R3367" s="119"/>
      <c r="T3367" s="119"/>
      <c r="V3367" s="119"/>
      <c r="X3367" s="119"/>
      <c r="Z3367" s="119"/>
    </row>
    <row r="3368" spans="16:26" x14ac:dyDescent="0.25">
      <c r="P3368" s="119"/>
      <c r="R3368" s="119"/>
      <c r="T3368" s="119"/>
      <c r="V3368" s="119"/>
      <c r="X3368" s="119"/>
      <c r="Z3368" s="119"/>
    </row>
    <row r="3369" spans="16:26" x14ac:dyDescent="0.25">
      <c r="P3369" s="121"/>
      <c r="R3369" s="121"/>
      <c r="T3369" s="121"/>
      <c r="V3369" s="121"/>
      <c r="X3369" s="121"/>
      <c r="Z3369" s="121"/>
    </row>
    <row r="3370" spans="16:26" x14ac:dyDescent="0.25">
      <c r="P3370" s="121"/>
      <c r="R3370" s="121"/>
      <c r="T3370" s="121"/>
      <c r="V3370" s="121"/>
      <c r="X3370" s="121"/>
      <c r="Z3370" s="121"/>
    </row>
    <row r="3371" spans="16:26" x14ac:dyDescent="0.25">
      <c r="P3371" s="121"/>
      <c r="R3371" s="121"/>
      <c r="T3371" s="121"/>
      <c r="V3371" s="121"/>
      <c r="X3371" s="121"/>
      <c r="Z3371" s="121"/>
    </row>
    <row r="3372" spans="16:26" x14ac:dyDescent="0.25">
      <c r="P3372" s="121"/>
      <c r="R3372" s="121"/>
      <c r="T3372" s="121"/>
      <c r="V3372" s="121"/>
      <c r="X3372" s="121"/>
      <c r="Z3372" s="121"/>
    </row>
    <row r="3373" spans="16:26" x14ac:dyDescent="0.25">
      <c r="P3373" s="122"/>
      <c r="R3373" s="122"/>
      <c r="T3373" s="122"/>
      <c r="V3373" s="122"/>
      <c r="X3373" s="122"/>
      <c r="Z3373" s="122"/>
    </row>
    <row r="3374" spans="16:26" x14ac:dyDescent="0.25">
      <c r="P3374" s="118"/>
      <c r="R3374" s="118"/>
      <c r="T3374" s="118"/>
      <c r="V3374" s="118"/>
      <c r="X3374" s="118"/>
      <c r="Z3374" s="118"/>
    </row>
    <row r="3375" spans="16:26" x14ac:dyDescent="0.25">
      <c r="P3375" s="119"/>
      <c r="R3375" s="119"/>
      <c r="T3375" s="119"/>
      <c r="V3375" s="119"/>
      <c r="X3375" s="119"/>
      <c r="Z3375" s="119"/>
    </row>
    <row r="3376" spans="16:26" x14ac:dyDescent="0.25">
      <c r="P3376" s="119"/>
      <c r="R3376" s="119"/>
      <c r="T3376" s="119"/>
      <c r="V3376" s="119"/>
      <c r="X3376" s="119"/>
      <c r="Z3376" s="119"/>
    </row>
    <row r="3377" spans="16:26" x14ac:dyDescent="0.25">
      <c r="P3377" s="120"/>
      <c r="R3377" s="120"/>
      <c r="T3377" s="120"/>
      <c r="V3377" s="120"/>
      <c r="X3377" s="120"/>
      <c r="Z3377" s="120"/>
    </row>
    <row r="3378" spans="16:26" x14ac:dyDescent="0.25">
      <c r="P3378" s="119"/>
      <c r="R3378" s="119"/>
      <c r="T3378" s="119"/>
      <c r="V3378" s="119"/>
      <c r="X3378" s="119"/>
      <c r="Z3378" s="119"/>
    </row>
    <row r="3379" spans="16:26" x14ac:dyDescent="0.25">
      <c r="P3379" s="119"/>
      <c r="R3379" s="119"/>
      <c r="T3379" s="119"/>
      <c r="V3379" s="119"/>
      <c r="X3379" s="119"/>
      <c r="Z3379" s="119"/>
    </row>
    <row r="3380" spans="16:26" x14ac:dyDescent="0.25">
      <c r="P3380" s="120"/>
      <c r="R3380" s="120"/>
      <c r="T3380" s="120"/>
      <c r="V3380" s="120"/>
      <c r="X3380" s="120"/>
      <c r="Z3380" s="120"/>
    </row>
    <row r="3381" spans="16:26" x14ac:dyDescent="0.25">
      <c r="P3381" s="119"/>
      <c r="R3381" s="119"/>
      <c r="T3381" s="119"/>
      <c r="V3381" s="119"/>
      <c r="X3381" s="119"/>
      <c r="Z3381" s="119"/>
    </row>
    <row r="3382" spans="16:26" x14ac:dyDescent="0.25">
      <c r="P3382" s="120"/>
      <c r="R3382" s="120"/>
      <c r="T3382" s="120"/>
      <c r="V3382" s="120"/>
      <c r="X3382" s="120"/>
      <c r="Z3382" s="120"/>
    </row>
    <row r="3383" spans="16:26" x14ac:dyDescent="0.25">
      <c r="P3383" s="119"/>
      <c r="R3383" s="119"/>
      <c r="T3383" s="119"/>
      <c r="V3383" s="119"/>
      <c r="X3383" s="119"/>
      <c r="Z3383" s="119"/>
    </row>
    <row r="3384" spans="16:26" x14ac:dyDescent="0.25">
      <c r="P3384" s="119"/>
      <c r="R3384" s="119"/>
      <c r="T3384" s="119"/>
      <c r="V3384" s="119"/>
      <c r="X3384" s="119"/>
      <c r="Z3384" s="119"/>
    </row>
    <row r="3385" spans="16:26" x14ac:dyDescent="0.25">
      <c r="P3385" s="119"/>
      <c r="R3385" s="119"/>
      <c r="T3385" s="119"/>
      <c r="V3385" s="119"/>
      <c r="X3385" s="119"/>
      <c r="Z3385" s="119"/>
    </row>
    <row r="3386" spans="16:26" x14ac:dyDescent="0.25">
      <c r="P3386" s="121"/>
      <c r="R3386" s="121"/>
      <c r="T3386" s="121"/>
      <c r="V3386" s="121"/>
      <c r="X3386" s="121"/>
      <c r="Z3386" s="121"/>
    </row>
    <row r="3387" spans="16:26" x14ac:dyDescent="0.25">
      <c r="P3387" s="121"/>
      <c r="R3387" s="121"/>
      <c r="T3387" s="121"/>
      <c r="V3387" s="121"/>
      <c r="X3387" s="121"/>
      <c r="Z3387" s="121"/>
    </row>
    <row r="3388" spans="16:26" x14ac:dyDescent="0.25">
      <c r="P3388" s="121"/>
      <c r="R3388" s="121"/>
      <c r="T3388" s="121"/>
      <c r="V3388" s="121"/>
      <c r="X3388" s="121"/>
      <c r="Z3388" s="121"/>
    </row>
    <row r="3389" spans="16:26" x14ac:dyDescent="0.25">
      <c r="P3389" s="121"/>
      <c r="R3389" s="121"/>
      <c r="T3389" s="121"/>
      <c r="V3389" s="121"/>
      <c r="X3389" s="121"/>
      <c r="Z3389" s="121"/>
    </row>
    <row r="3390" spans="16:26" x14ac:dyDescent="0.25">
      <c r="P3390" s="122"/>
      <c r="R3390" s="122"/>
      <c r="T3390" s="122"/>
      <c r="V3390" s="122"/>
      <c r="X3390" s="122"/>
      <c r="Z3390" s="122"/>
    </row>
    <row r="3391" spans="16:26" x14ac:dyDescent="0.25">
      <c r="P3391" s="118"/>
      <c r="R3391" s="118"/>
      <c r="T3391" s="118"/>
      <c r="V3391" s="118"/>
      <c r="X3391" s="118"/>
      <c r="Z3391" s="118"/>
    </row>
    <row r="3392" spans="16:26" x14ac:dyDescent="0.25">
      <c r="P3392" s="119"/>
      <c r="R3392" s="119"/>
      <c r="T3392" s="119"/>
      <c r="V3392" s="119"/>
      <c r="X3392" s="119"/>
      <c r="Z3392" s="119"/>
    </row>
    <row r="3393" spans="16:26" x14ac:dyDescent="0.25">
      <c r="P3393" s="119"/>
      <c r="R3393" s="119"/>
      <c r="T3393" s="119"/>
      <c r="V3393" s="119"/>
      <c r="X3393" s="119"/>
      <c r="Z3393" s="119"/>
    </row>
    <row r="3394" spans="16:26" x14ac:dyDescent="0.25">
      <c r="P3394" s="120"/>
      <c r="R3394" s="120"/>
      <c r="T3394" s="120"/>
      <c r="V3394" s="120"/>
      <c r="X3394" s="120"/>
      <c r="Z3394" s="120"/>
    </row>
    <row r="3395" spans="16:26" x14ac:dyDescent="0.25">
      <c r="P3395" s="119"/>
      <c r="R3395" s="119"/>
      <c r="T3395" s="119"/>
      <c r="V3395" s="119"/>
      <c r="X3395" s="119"/>
      <c r="Z3395" s="119"/>
    </row>
    <row r="3396" spans="16:26" x14ac:dyDescent="0.25">
      <c r="P3396" s="119"/>
      <c r="R3396" s="119"/>
      <c r="T3396" s="119"/>
      <c r="V3396" s="119"/>
      <c r="X3396" s="119"/>
      <c r="Z3396" s="119"/>
    </row>
    <row r="3397" spans="16:26" x14ac:dyDescent="0.25">
      <c r="P3397" s="120"/>
      <c r="R3397" s="120"/>
      <c r="T3397" s="120"/>
      <c r="V3397" s="120"/>
      <c r="X3397" s="120"/>
      <c r="Z3397" s="120"/>
    </row>
    <row r="3398" spans="16:26" x14ac:dyDescent="0.25">
      <c r="P3398" s="119"/>
      <c r="R3398" s="119"/>
      <c r="T3398" s="119"/>
      <c r="V3398" s="119"/>
      <c r="X3398" s="119"/>
      <c r="Z3398" s="119"/>
    </row>
    <row r="3399" spans="16:26" x14ac:dyDescent="0.25">
      <c r="P3399" s="120"/>
      <c r="R3399" s="120"/>
      <c r="T3399" s="120"/>
      <c r="V3399" s="120"/>
      <c r="X3399" s="120"/>
      <c r="Z3399" s="120"/>
    </row>
    <row r="3400" spans="16:26" x14ac:dyDescent="0.25">
      <c r="P3400" s="119"/>
      <c r="R3400" s="119"/>
      <c r="T3400" s="119"/>
      <c r="V3400" s="119"/>
      <c r="X3400" s="119"/>
      <c r="Z3400" s="119"/>
    </row>
    <row r="3401" spans="16:26" x14ac:dyDescent="0.25">
      <c r="P3401" s="119"/>
      <c r="R3401" s="119"/>
      <c r="T3401" s="119"/>
      <c r="V3401" s="119"/>
      <c r="X3401" s="119"/>
      <c r="Z3401" s="119"/>
    </row>
    <row r="3402" spans="16:26" x14ac:dyDescent="0.25">
      <c r="P3402" s="119"/>
      <c r="R3402" s="119"/>
      <c r="T3402" s="119"/>
      <c r="V3402" s="119"/>
      <c r="X3402" s="119"/>
      <c r="Z3402" s="119"/>
    </row>
    <row r="3403" spans="16:26" x14ac:dyDescent="0.25">
      <c r="P3403" s="121"/>
      <c r="R3403" s="121"/>
      <c r="T3403" s="121"/>
      <c r="V3403" s="121"/>
      <c r="X3403" s="121"/>
      <c r="Z3403" s="121"/>
    </row>
    <row r="3404" spans="16:26" x14ac:dyDescent="0.25">
      <c r="P3404" s="121"/>
      <c r="R3404" s="121"/>
      <c r="T3404" s="121"/>
      <c r="V3404" s="121"/>
      <c r="X3404" s="121"/>
      <c r="Z3404" s="121"/>
    </row>
    <row r="3405" spans="16:26" x14ac:dyDescent="0.25">
      <c r="P3405" s="121"/>
      <c r="R3405" s="121"/>
      <c r="T3405" s="121"/>
      <c r="V3405" s="121"/>
      <c r="X3405" s="121"/>
      <c r="Z3405" s="121"/>
    </row>
    <row r="3406" spans="16:26" x14ac:dyDescent="0.25">
      <c r="P3406" s="121"/>
      <c r="R3406" s="121"/>
      <c r="T3406" s="121"/>
      <c r="V3406" s="121"/>
      <c r="X3406" s="121"/>
      <c r="Z3406" s="121"/>
    </row>
    <row r="3407" spans="16:26" x14ac:dyDescent="0.25">
      <c r="P3407" s="122"/>
      <c r="R3407" s="122"/>
      <c r="T3407" s="122"/>
      <c r="V3407" s="122"/>
      <c r="X3407" s="122"/>
      <c r="Z3407" s="122"/>
    </row>
    <row r="3408" spans="16:26" x14ac:dyDescent="0.25">
      <c r="P3408" s="118"/>
      <c r="R3408" s="118"/>
      <c r="T3408" s="118"/>
      <c r="V3408" s="118"/>
      <c r="X3408" s="118"/>
      <c r="Z3408" s="118"/>
    </row>
    <row r="3409" spans="16:26" x14ac:dyDescent="0.25">
      <c r="P3409" s="119"/>
      <c r="R3409" s="119"/>
      <c r="T3409" s="119"/>
      <c r="V3409" s="119"/>
      <c r="X3409" s="119"/>
      <c r="Z3409" s="119"/>
    </row>
    <row r="3410" spans="16:26" x14ac:dyDescent="0.25">
      <c r="P3410" s="119"/>
      <c r="R3410" s="119"/>
      <c r="T3410" s="119"/>
      <c r="V3410" s="119"/>
      <c r="X3410" s="119"/>
      <c r="Z3410" s="119"/>
    </row>
    <row r="3411" spans="16:26" x14ac:dyDescent="0.25">
      <c r="P3411" s="120"/>
      <c r="R3411" s="120"/>
      <c r="T3411" s="120"/>
      <c r="V3411" s="120"/>
      <c r="X3411" s="120"/>
      <c r="Z3411" s="120"/>
    </row>
    <row r="3412" spans="16:26" x14ac:dyDescent="0.25">
      <c r="P3412" s="119"/>
      <c r="R3412" s="119"/>
      <c r="T3412" s="119"/>
      <c r="V3412" s="119"/>
      <c r="X3412" s="119"/>
      <c r="Z3412" s="119"/>
    </row>
    <row r="3413" spans="16:26" x14ac:dyDescent="0.25">
      <c r="P3413" s="119"/>
      <c r="R3413" s="119"/>
      <c r="T3413" s="119"/>
      <c r="V3413" s="119"/>
      <c r="X3413" s="119"/>
      <c r="Z3413" s="119"/>
    </row>
    <row r="3414" spans="16:26" x14ac:dyDescent="0.25">
      <c r="P3414" s="120"/>
      <c r="R3414" s="120"/>
      <c r="T3414" s="120"/>
      <c r="V3414" s="120"/>
      <c r="X3414" s="120"/>
      <c r="Z3414" s="120"/>
    </row>
    <row r="3415" spans="16:26" x14ac:dyDescent="0.25">
      <c r="P3415" s="119"/>
      <c r="R3415" s="119"/>
      <c r="T3415" s="119"/>
      <c r="V3415" s="119"/>
      <c r="X3415" s="119"/>
      <c r="Z3415" s="119"/>
    </row>
    <row r="3416" spans="16:26" x14ac:dyDescent="0.25">
      <c r="P3416" s="120"/>
      <c r="R3416" s="120"/>
      <c r="T3416" s="120"/>
      <c r="V3416" s="120"/>
      <c r="X3416" s="120"/>
      <c r="Z3416" s="120"/>
    </row>
    <row r="3417" spans="16:26" x14ac:dyDescent="0.25">
      <c r="P3417" s="119"/>
      <c r="R3417" s="119"/>
      <c r="T3417" s="119"/>
      <c r="V3417" s="119"/>
      <c r="X3417" s="119"/>
      <c r="Z3417" s="119"/>
    </row>
    <row r="3418" spans="16:26" x14ac:dyDescent="0.25">
      <c r="P3418" s="119"/>
      <c r="R3418" s="119"/>
      <c r="T3418" s="119"/>
      <c r="V3418" s="119"/>
      <c r="X3418" s="119"/>
      <c r="Z3418" s="119"/>
    </row>
    <row r="3419" spans="16:26" x14ac:dyDescent="0.25">
      <c r="P3419" s="119"/>
      <c r="R3419" s="119"/>
      <c r="T3419" s="119"/>
      <c r="V3419" s="119"/>
      <c r="X3419" s="119"/>
      <c r="Z3419" s="119"/>
    </row>
    <row r="3420" spans="16:26" x14ac:dyDescent="0.25">
      <c r="P3420" s="121"/>
      <c r="R3420" s="121"/>
      <c r="T3420" s="121"/>
      <c r="V3420" s="121"/>
      <c r="X3420" s="121"/>
      <c r="Z3420" s="121"/>
    </row>
    <row r="3421" spans="16:26" x14ac:dyDescent="0.25">
      <c r="P3421" s="121"/>
      <c r="R3421" s="121"/>
      <c r="T3421" s="121"/>
      <c r="V3421" s="121"/>
      <c r="X3421" s="121"/>
      <c r="Z3421" s="121"/>
    </row>
    <row r="3422" spans="16:26" x14ac:dyDescent="0.25">
      <c r="P3422" s="121"/>
      <c r="R3422" s="121"/>
      <c r="T3422" s="121"/>
      <c r="V3422" s="121"/>
      <c r="X3422" s="121"/>
      <c r="Z3422" s="121"/>
    </row>
    <row r="3423" spans="16:26" x14ac:dyDescent="0.25">
      <c r="P3423" s="121"/>
      <c r="R3423" s="121"/>
      <c r="T3423" s="121"/>
      <c r="V3423" s="121"/>
      <c r="X3423" s="121"/>
      <c r="Z3423" s="121"/>
    </row>
    <row r="3424" spans="16:26" x14ac:dyDescent="0.25">
      <c r="P3424" s="122"/>
      <c r="R3424" s="122"/>
      <c r="T3424" s="122"/>
      <c r="V3424" s="122"/>
      <c r="X3424" s="122"/>
      <c r="Z3424" s="122"/>
    </row>
    <row r="3425" spans="16:26" x14ac:dyDescent="0.25">
      <c r="P3425" s="118"/>
      <c r="R3425" s="118"/>
      <c r="T3425" s="118"/>
      <c r="V3425" s="118"/>
      <c r="X3425" s="118"/>
      <c r="Z3425" s="118"/>
    </row>
    <row r="3426" spans="16:26" x14ac:dyDescent="0.25">
      <c r="P3426" s="119"/>
      <c r="R3426" s="119"/>
      <c r="T3426" s="119"/>
      <c r="V3426" s="119"/>
      <c r="X3426" s="119"/>
      <c r="Z3426" s="119"/>
    </row>
    <row r="3427" spans="16:26" x14ac:dyDescent="0.25">
      <c r="P3427" s="119"/>
      <c r="R3427" s="119"/>
      <c r="T3427" s="119"/>
      <c r="V3427" s="119"/>
      <c r="X3427" s="119"/>
      <c r="Z3427" s="119"/>
    </row>
    <row r="3428" spans="16:26" x14ac:dyDescent="0.25">
      <c r="P3428" s="120"/>
      <c r="R3428" s="120"/>
      <c r="T3428" s="120"/>
      <c r="V3428" s="120"/>
      <c r="X3428" s="120"/>
      <c r="Z3428" s="120"/>
    </row>
    <row r="3429" spans="16:26" x14ac:dyDescent="0.25">
      <c r="P3429" s="119"/>
      <c r="R3429" s="119"/>
      <c r="T3429" s="119"/>
      <c r="V3429" s="119"/>
      <c r="X3429" s="119"/>
      <c r="Z3429" s="119"/>
    </row>
    <row r="3430" spans="16:26" x14ac:dyDescent="0.25">
      <c r="P3430" s="119"/>
      <c r="R3430" s="119"/>
      <c r="T3430" s="119"/>
      <c r="V3430" s="119"/>
      <c r="X3430" s="119"/>
      <c r="Z3430" s="119"/>
    </row>
    <row r="3431" spans="16:26" x14ac:dyDescent="0.25">
      <c r="P3431" s="120"/>
      <c r="R3431" s="120"/>
      <c r="T3431" s="120"/>
      <c r="V3431" s="120"/>
      <c r="X3431" s="120"/>
      <c r="Z3431" s="120"/>
    </row>
    <row r="3432" spans="16:26" x14ac:dyDescent="0.25">
      <c r="P3432" s="119"/>
      <c r="R3432" s="119"/>
      <c r="T3432" s="119"/>
      <c r="V3432" s="119"/>
      <c r="X3432" s="119"/>
      <c r="Z3432" s="119"/>
    </row>
    <row r="3433" spans="16:26" x14ac:dyDescent="0.25">
      <c r="P3433" s="120"/>
      <c r="R3433" s="120"/>
      <c r="T3433" s="120"/>
      <c r="V3433" s="120"/>
      <c r="X3433" s="120"/>
      <c r="Z3433" s="120"/>
    </row>
    <row r="3434" spans="16:26" x14ac:dyDescent="0.25">
      <c r="P3434" s="119"/>
      <c r="R3434" s="119"/>
      <c r="T3434" s="119"/>
      <c r="V3434" s="119"/>
      <c r="X3434" s="119"/>
      <c r="Z3434" s="119"/>
    </row>
    <row r="3435" spans="16:26" x14ac:dyDescent="0.25">
      <c r="P3435" s="119"/>
      <c r="R3435" s="119"/>
      <c r="T3435" s="119"/>
      <c r="V3435" s="119"/>
      <c r="X3435" s="119"/>
      <c r="Z3435" s="119"/>
    </row>
    <row r="3436" spans="16:26" x14ac:dyDescent="0.25">
      <c r="P3436" s="119"/>
      <c r="R3436" s="119"/>
      <c r="T3436" s="119"/>
      <c r="V3436" s="119"/>
      <c r="X3436" s="119"/>
      <c r="Z3436" s="119"/>
    </row>
    <row r="3437" spans="16:26" x14ac:dyDescent="0.25">
      <c r="P3437" s="121"/>
      <c r="R3437" s="121"/>
      <c r="T3437" s="121"/>
      <c r="V3437" s="121"/>
      <c r="X3437" s="121"/>
      <c r="Z3437" s="121"/>
    </row>
    <row r="3438" spans="16:26" x14ac:dyDescent="0.25">
      <c r="P3438" s="121"/>
      <c r="R3438" s="121"/>
      <c r="T3438" s="121"/>
      <c r="V3438" s="121"/>
      <c r="X3438" s="121"/>
      <c r="Z3438" s="121"/>
    </row>
    <row r="3439" spans="16:26" x14ac:dyDescent="0.25">
      <c r="P3439" s="121"/>
      <c r="R3439" s="121"/>
      <c r="T3439" s="121"/>
      <c r="V3439" s="121"/>
      <c r="X3439" s="121"/>
      <c r="Z3439" s="121"/>
    </row>
    <row r="3440" spans="16:26" x14ac:dyDescent="0.25">
      <c r="P3440" s="121"/>
      <c r="R3440" s="121"/>
      <c r="T3440" s="121"/>
      <c r="V3440" s="121"/>
      <c r="X3440" s="121"/>
      <c r="Z3440" s="121"/>
    </row>
    <row r="3441" spans="16:26" x14ac:dyDescent="0.25">
      <c r="P3441" s="122"/>
      <c r="R3441" s="122"/>
      <c r="T3441" s="122"/>
      <c r="V3441" s="122"/>
      <c r="X3441" s="122"/>
      <c r="Z3441" s="122"/>
    </row>
    <row r="3442" spans="16:26" x14ac:dyDescent="0.25">
      <c r="P3442" s="118"/>
      <c r="R3442" s="118"/>
      <c r="T3442" s="118"/>
      <c r="V3442" s="118"/>
      <c r="X3442" s="118"/>
      <c r="Z3442" s="118"/>
    </row>
    <row r="3443" spans="16:26" x14ac:dyDescent="0.25">
      <c r="P3443" s="119"/>
      <c r="R3443" s="119"/>
      <c r="T3443" s="119"/>
      <c r="V3443" s="119"/>
      <c r="X3443" s="119"/>
      <c r="Z3443" s="119"/>
    </row>
    <row r="3444" spans="16:26" x14ac:dyDescent="0.25">
      <c r="P3444" s="119"/>
      <c r="R3444" s="119"/>
      <c r="T3444" s="119"/>
      <c r="V3444" s="119"/>
      <c r="X3444" s="119"/>
      <c r="Z3444" s="119"/>
    </row>
    <row r="3445" spans="16:26" x14ac:dyDescent="0.25">
      <c r="P3445" s="120"/>
      <c r="R3445" s="120"/>
      <c r="T3445" s="120"/>
      <c r="V3445" s="120"/>
      <c r="X3445" s="120"/>
      <c r="Z3445" s="120"/>
    </row>
    <row r="3446" spans="16:26" x14ac:dyDescent="0.25">
      <c r="P3446" s="119"/>
      <c r="R3446" s="119"/>
      <c r="T3446" s="119"/>
      <c r="V3446" s="119"/>
      <c r="X3446" s="119"/>
      <c r="Z3446" s="119"/>
    </row>
    <row r="3447" spans="16:26" x14ac:dyDescent="0.25">
      <c r="P3447" s="119"/>
      <c r="R3447" s="119"/>
      <c r="T3447" s="119"/>
      <c r="V3447" s="119"/>
      <c r="X3447" s="119"/>
      <c r="Z3447" s="119"/>
    </row>
    <row r="3448" spans="16:26" x14ac:dyDescent="0.25">
      <c r="P3448" s="120"/>
      <c r="R3448" s="120"/>
      <c r="T3448" s="120"/>
      <c r="V3448" s="120"/>
      <c r="X3448" s="120"/>
      <c r="Z3448" s="120"/>
    </row>
    <row r="3449" spans="16:26" x14ac:dyDescent="0.25">
      <c r="P3449" s="119"/>
      <c r="R3449" s="119"/>
      <c r="T3449" s="119"/>
      <c r="V3449" s="119"/>
      <c r="X3449" s="119"/>
      <c r="Z3449" s="119"/>
    </row>
    <row r="3450" spans="16:26" x14ac:dyDescent="0.25">
      <c r="P3450" s="120"/>
      <c r="R3450" s="120"/>
      <c r="T3450" s="120"/>
      <c r="V3450" s="120"/>
      <c r="X3450" s="120"/>
      <c r="Z3450" s="120"/>
    </row>
    <row r="3451" spans="16:26" x14ac:dyDescent="0.25">
      <c r="P3451" s="119"/>
      <c r="R3451" s="119"/>
      <c r="T3451" s="119"/>
      <c r="V3451" s="119"/>
      <c r="X3451" s="119"/>
      <c r="Z3451" s="119"/>
    </row>
    <row r="3452" spans="16:26" x14ac:dyDescent="0.25">
      <c r="P3452" s="119"/>
      <c r="R3452" s="119"/>
      <c r="T3452" s="119"/>
      <c r="V3452" s="119"/>
      <c r="X3452" s="119"/>
      <c r="Z3452" s="119"/>
    </row>
    <row r="3453" spans="16:26" x14ac:dyDescent="0.25">
      <c r="P3453" s="119"/>
      <c r="R3453" s="119"/>
      <c r="T3453" s="119"/>
      <c r="V3453" s="119"/>
      <c r="X3453" s="119"/>
      <c r="Z3453" s="119"/>
    </row>
    <row r="3454" spans="16:26" x14ac:dyDescent="0.25">
      <c r="P3454" s="121"/>
      <c r="R3454" s="121"/>
      <c r="T3454" s="121"/>
      <c r="V3454" s="121"/>
      <c r="X3454" s="121"/>
      <c r="Z3454" s="121"/>
    </row>
    <row r="3455" spans="16:26" x14ac:dyDescent="0.25">
      <c r="P3455" s="121"/>
      <c r="R3455" s="121"/>
      <c r="T3455" s="121"/>
      <c r="V3455" s="121"/>
      <c r="X3455" s="121"/>
      <c r="Z3455" s="121"/>
    </row>
    <row r="3456" spans="16:26" x14ac:dyDescent="0.25">
      <c r="P3456" s="121"/>
      <c r="R3456" s="121"/>
      <c r="T3456" s="121"/>
      <c r="V3456" s="121"/>
      <c r="X3456" s="121"/>
      <c r="Z3456" s="121"/>
    </row>
    <row r="3457" spans="16:26" x14ac:dyDescent="0.25">
      <c r="P3457" s="121"/>
      <c r="R3457" s="121"/>
      <c r="T3457" s="121"/>
      <c r="V3457" s="121"/>
      <c r="X3457" s="121"/>
      <c r="Z3457" s="121"/>
    </row>
    <row r="3458" spans="16:26" x14ac:dyDescent="0.25">
      <c r="P3458" s="122"/>
      <c r="R3458" s="122"/>
      <c r="T3458" s="122"/>
      <c r="V3458" s="122"/>
      <c r="X3458" s="122"/>
      <c r="Z3458" s="122"/>
    </row>
    <row r="3459" spans="16:26" x14ac:dyDescent="0.25">
      <c r="P3459" s="118"/>
      <c r="R3459" s="118"/>
      <c r="T3459" s="118"/>
      <c r="V3459" s="118"/>
      <c r="X3459" s="118"/>
      <c r="Z3459" s="118"/>
    </row>
    <row r="3460" spans="16:26" x14ac:dyDescent="0.25">
      <c r="P3460" s="119"/>
      <c r="R3460" s="119"/>
      <c r="T3460" s="119"/>
      <c r="V3460" s="119"/>
      <c r="X3460" s="119"/>
      <c r="Z3460" s="119"/>
    </row>
    <row r="3461" spans="16:26" x14ac:dyDescent="0.25">
      <c r="P3461" s="119"/>
      <c r="R3461" s="119"/>
      <c r="T3461" s="119"/>
      <c r="V3461" s="119"/>
      <c r="X3461" s="119"/>
      <c r="Z3461" s="119"/>
    </row>
    <row r="3462" spans="16:26" x14ac:dyDescent="0.25">
      <c r="P3462" s="120"/>
      <c r="R3462" s="120"/>
      <c r="T3462" s="120"/>
      <c r="V3462" s="120"/>
      <c r="X3462" s="120"/>
      <c r="Z3462" s="120"/>
    </row>
    <row r="3463" spans="16:26" x14ac:dyDescent="0.25">
      <c r="P3463" s="119"/>
      <c r="R3463" s="119"/>
      <c r="T3463" s="119"/>
      <c r="V3463" s="119"/>
      <c r="X3463" s="119"/>
      <c r="Z3463" s="119"/>
    </row>
    <row r="3464" spans="16:26" x14ac:dyDescent="0.25">
      <c r="P3464" s="119"/>
      <c r="R3464" s="119"/>
      <c r="T3464" s="119"/>
      <c r="V3464" s="119"/>
      <c r="X3464" s="119"/>
      <c r="Z3464" s="119"/>
    </row>
    <row r="3465" spans="16:26" x14ac:dyDescent="0.25">
      <c r="P3465" s="120"/>
      <c r="R3465" s="120"/>
      <c r="T3465" s="120"/>
      <c r="V3465" s="120"/>
      <c r="X3465" s="120"/>
      <c r="Z3465" s="120"/>
    </row>
    <row r="3466" spans="16:26" x14ac:dyDescent="0.25">
      <c r="P3466" s="119"/>
      <c r="R3466" s="119"/>
      <c r="T3466" s="119"/>
      <c r="V3466" s="119"/>
      <c r="X3466" s="119"/>
      <c r="Z3466" s="119"/>
    </row>
    <row r="3467" spans="16:26" x14ac:dyDescent="0.25">
      <c r="P3467" s="120"/>
      <c r="R3467" s="120"/>
      <c r="T3467" s="120"/>
      <c r="V3467" s="120"/>
      <c r="X3467" s="120"/>
      <c r="Z3467" s="120"/>
    </row>
    <row r="3468" spans="16:26" x14ac:dyDescent="0.25">
      <c r="P3468" s="119"/>
      <c r="R3468" s="119"/>
      <c r="T3468" s="119"/>
      <c r="V3468" s="119"/>
      <c r="X3468" s="119"/>
      <c r="Z3468" s="119"/>
    </row>
    <row r="3469" spans="16:26" x14ac:dyDescent="0.25">
      <c r="P3469" s="119"/>
      <c r="R3469" s="119"/>
      <c r="T3469" s="119"/>
      <c r="V3469" s="119"/>
      <c r="X3469" s="119"/>
      <c r="Z3469" s="119"/>
    </row>
    <row r="3470" spans="16:26" x14ac:dyDescent="0.25">
      <c r="P3470" s="119"/>
      <c r="R3470" s="119"/>
      <c r="T3470" s="119"/>
      <c r="V3470" s="119"/>
      <c r="X3470" s="119"/>
      <c r="Z3470" s="119"/>
    </row>
    <row r="3471" spans="16:26" x14ac:dyDescent="0.25">
      <c r="P3471" s="121"/>
      <c r="R3471" s="121"/>
      <c r="T3471" s="121"/>
      <c r="V3471" s="121"/>
      <c r="X3471" s="121"/>
      <c r="Z3471" s="121"/>
    </row>
    <row r="3472" spans="16:26" x14ac:dyDescent="0.25">
      <c r="P3472" s="121"/>
      <c r="R3472" s="121"/>
      <c r="T3472" s="121"/>
      <c r="V3472" s="121"/>
      <c r="X3472" s="121"/>
      <c r="Z3472" s="121"/>
    </row>
    <row r="3473" spans="16:26" x14ac:dyDescent="0.25">
      <c r="P3473" s="121"/>
      <c r="R3473" s="121"/>
      <c r="T3473" s="121"/>
      <c r="V3473" s="121"/>
      <c r="X3473" s="121"/>
      <c r="Z3473" s="121"/>
    </row>
    <row r="3474" spans="16:26" x14ac:dyDescent="0.25">
      <c r="P3474" s="121"/>
      <c r="R3474" s="121"/>
      <c r="T3474" s="121"/>
      <c r="V3474" s="121"/>
      <c r="X3474" s="121"/>
      <c r="Z3474" s="121"/>
    </row>
    <row r="3475" spans="16:26" x14ac:dyDescent="0.25">
      <c r="P3475" s="122"/>
      <c r="R3475" s="122"/>
      <c r="T3475" s="122"/>
      <c r="V3475" s="122"/>
      <c r="X3475" s="122"/>
      <c r="Z3475" s="122"/>
    </row>
    <row r="3476" spans="16:26" x14ac:dyDescent="0.25">
      <c r="P3476" s="118"/>
      <c r="R3476" s="118"/>
      <c r="T3476" s="118"/>
      <c r="V3476" s="118"/>
      <c r="X3476" s="118"/>
      <c r="Z3476" s="118"/>
    </row>
    <row r="3477" spans="16:26" x14ac:dyDescent="0.25">
      <c r="P3477" s="119"/>
      <c r="R3477" s="119"/>
      <c r="T3477" s="119"/>
      <c r="V3477" s="119"/>
      <c r="X3477" s="119"/>
      <c r="Z3477" s="119"/>
    </row>
    <row r="3478" spans="16:26" x14ac:dyDescent="0.25">
      <c r="P3478" s="119"/>
      <c r="R3478" s="119"/>
      <c r="T3478" s="119"/>
      <c r="V3478" s="119"/>
      <c r="X3478" s="119"/>
      <c r="Z3478" s="119"/>
    </row>
    <row r="3479" spans="16:26" x14ac:dyDescent="0.25">
      <c r="P3479" s="120"/>
      <c r="R3479" s="120"/>
      <c r="T3479" s="120"/>
      <c r="V3479" s="120"/>
      <c r="X3479" s="120"/>
      <c r="Z3479" s="120"/>
    </row>
    <row r="3480" spans="16:26" x14ac:dyDescent="0.25">
      <c r="P3480" s="119"/>
      <c r="R3480" s="119"/>
      <c r="T3480" s="119"/>
      <c r="V3480" s="119"/>
      <c r="X3480" s="119"/>
      <c r="Z3480" s="119"/>
    </row>
    <row r="3481" spans="16:26" x14ac:dyDescent="0.25">
      <c r="P3481" s="119"/>
      <c r="R3481" s="119"/>
      <c r="T3481" s="119"/>
      <c r="V3481" s="119"/>
      <c r="X3481" s="119"/>
      <c r="Z3481" s="119"/>
    </row>
    <row r="3482" spans="16:26" x14ac:dyDescent="0.25">
      <c r="P3482" s="120"/>
      <c r="R3482" s="120"/>
      <c r="T3482" s="120"/>
      <c r="V3482" s="120"/>
      <c r="X3482" s="120"/>
      <c r="Z3482" s="120"/>
    </row>
    <row r="3483" spans="16:26" x14ac:dyDescent="0.25">
      <c r="P3483" s="119"/>
      <c r="R3483" s="119"/>
      <c r="T3483" s="119"/>
      <c r="V3483" s="119"/>
      <c r="X3483" s="119"/>
      <c r="Z3483" s="119"/>
    </row>
    <row r="3484" spans="16:26" x14ac:dyDescent="0.25">
      <c r="P3484" s="120"/>
      <c r="R3484" s="120"/>
      <c r="T3484" s="120"/>
      <c r="V3484" s="120"/>
      <c r="X3484" s="120"/>
      <c r="Z3484" s="120"/>
    </row>
    <row r="3485" spans="16:26" x14ac:dyDescent="0.25">
      <c r="P3485" s="119"/>
      <c r="R3485" s="119"/>
      <c r="T3485" s="119"/>
      <c r="V3485" s="119"/>
      <c r="X3485" s="119"/>
      <c r="Z3485" s="119"/>
    </row>
    <row r="3486" spans="16:26" x14ac:dyDescent="0.25">
      <c r="P3486" s="119"/>
      <c r="R3486" s="119"/>
      <c r="T3486" s="119"/>
      <c r="V3486" s="119"/>
      <c r="X3486" s="119"/>
      <c r="Z3486" s="119"/>
    </row>
    <row r="3487" spans="16:26" x14ac:dyDescent="0.25">
      <c r="P3487" s="119"/>
      <c r="R3487" s="119"/>
      <c r="T3487" s="119"/>
      <c r="V3487" s="119"/>
      <c r="X3487" s="119"/>
      <c r="Z3487" s="119"/>
    </row>
    <row r="3488" spans="16:26" x14ac:dyDescent="0.25">
      <c r="P3488" s="121"/>
      <c r="R3488" s="121"/>
      <c r="T3488" s="121"/>
      <c r="V3488" s="121"/>
      <c r="X3488" s="121"/>
      <c r="Z3488" s="121"/>
    </row>
    <row r="3489" spans="16:26" x14ac:dyDescent="0.25">
      <c r="P3489" s="121"/>
      <c r="R3489" s="121"/>
      <c r="T3489" s="121"/>
      <c r="V3489" s="121"/>
      <c r="X3489" s="121"/>
      <c r="Z3489" s="121"/>
    </row>
    <row r="3490" spans="16:26" x14ac:dyDescent="0.25">
      <c r="P3490" s="121"/>
      <c r="R3490" s="121"/>
      <c r="T3490" s="121"/>
      <c r="V3490" s="121"/>
      <c r="X3490" s="121"/>
      <c r="Z3490" s="121"/>
    </row>
    <row r="3491" spans="16:26" x14ac:dyDescent="0.25">
      <c r="P3491" s="121"/>
      <c r="R3491" s="121"/>
      <c r="T3491" s="121"/>
      <c r="V3491" s="121"/>
      <c r="X3491" s="121"/>
      <c r="Z3491" s="121"/>
    </row>
    <row r="3492" spans="16:26" x14ac:dyDescent="0.25">
      <c r="P3492" s="122"/>
      <c r="R3492" s="122"/>
      <c r="T3492" s="122"/>
      <c r="V3492" s="122"/>
      <c r="X3492" s="122"/>
      <c r="Z3492" s="122"/>
    </row>
    <row r="3493" spans="16:26" x14ac:dyDescent="0.25">
      <c r="P3493" s="118"/>
      <c r="R3493" s="118"/>
      <c r="T3493" s="118"/>
      <c r="V3493" s="118"/>
      <c r="X3493" s="118"/>
      <c r="Z3493" s="118"/>
    </row>
    <row r="3494" spans="16:26" x14ac:dyDescent="0.25">
      <c r="P3494" s="119"/>
      <c r="R3494" s="119"/>
      <c r="T3494" s="119"/>
      <c r="V3494" s="119"/>
      <c r="X3494" s="119"/>
      <c r="Z3494" s="119"/>
    </row>
    <row r="3495" spans="16:26" x14ac:dyDescent="0.25">
      <c r="P3495" s="119"/>
      <c r="R3495" s="119"/>
      <c r="T3495" s="119"/>
      <c r="V3495" s="119"/>
      <c r="X3495" s="119"/>
      <c r="Z3495" s="119"/>
    </row>
    <row r="3496" spans="16:26" x14ac:dyDescent="0.25">
      <c r="P3496" s="120"/>
      <c r="R3496" s="120"/>
      <c r="T3496" s="120"/>
      <c r="V3496" s="120"/>
      <c r="X3496" s="120"/>
      <c r="Z3496" s="120"/>
    </row>
    <row r="3497" spans="16:26" x14ac:dyDescent="0.25">
      <c r="P3497" s="119"/>
      <c r="R3497" s="119"/>
      <c r="T3497" s="119"/>
      <c r="V3497" s="119"/>
      <c r="X3497" s="119"/>
      <c r="Z3497" s="119"/>
    </row>
    <row r="3498" spans="16:26" x14ac:dyDescent="0.25">
      <c r="P3498" s="119"/>
      <c r="R3498" s="119"/>
      <c r="T3498" s="119"/>
      <c r="V3498" s="119"/>
      <c r="X3498" s="119"/>
      <c r="Z3498" s="119"/>
    </row>
    <row r="3499" spans="16:26" x14ac:dyDescent="0.25">
      <c r="P3499" s="120"/>
      <c r="R3499" s="120"/>
      <c r="T3499" s="120"/>
      <c r="V3499" s="120"/>
      <c r="X3499" s="120"/>
      <c r="Z3499" s="120"/>
    </row>
    <row r="3500" spans="16:26" x14ac:dyDescent="0.25">
      <c r="P3500" s="119"/>
      <c r="R3500" s="119"/>
      <c r="T3500" s="119"/>
      <c r="V3500" s="119"/>
      <c r="X3500" s="119"/>
      <c r="Z3500" s="119"/>
    </row>
    <row r="3501" spans="16:26" x14ac:dyDescent="0.25">
      <c r="P3501" s="120"/>
      <c r="R3501" s="120"/>
      <c r="T3501" s="120"/>
      <c r="V3501" s="120"/>
      <c r="X3501" s="120"/>
      <c r="Z3501" s="120"/>
    </row>
    <row r="3502" spans="16:26" x14ac:dyDescent="0.25">
      <c r="P3502" s="119"/>
      <c r="R3502" s="119"/>
      <c r="T3502" s="119"/>
      <c r="V3502" s="119"/>
      <c r="X3502" s="119"/>
      <c r="Z3502" s="119"/>
    </row>
    <row r="3503" spans="16:26" x14ac:dyDescent="0.25">
      <c r="P3503" s="119"/>
      <c r="R3503" s="119"/>
      <c r="T3503" s="119"/>
      <c r="V3503" s="119"/>
      <c r="X3503" s="119"/>
      <c r="Z3503" s="119"/>
    </row>
    <row r="3504" spans="16:26" x14ac:dyDescent="0.25">
      <c r="P3504" s="119"/>
      <c r="R3504" s="119"/>
      <c r="T3504" s="119"/>
      <c r="V3504" s="119"/>
      <c r="X3504" s="119"/>
      <c r="Z3504" s="119"/>
    </row>
    <row r="3505" spans="16:26" x14ac:dyDescent="0.25">
      <c r="P3505" s="121"/>
      <c r="R3505" s="121"/>
      <c r="T3505" s="121"/>
      <c r="V3505" s="121"/>
      <c r="X3505" s="121"/>
      <c r="Z3505" s="121"/>
    </row>
    <row r="3506" spans="16:26" x14ac:dyDescent="0.25">
      <c r="P3506" s="121"/>
      <c r="R3506" s="121"/>
      <c r="T3506" s="121"/>
      <c r="V3506" s="121"/>
      <c r="X3506" s="121"/>
      <c r="Z3506" s="121"/>
    </row>
    <row r="3507" spans="16:26" x14ac:dyDescent="0.25">
      <c r="P3507" s="121"/>
      <c r="R3507" s="121"/>
      <c r="T3507" s="121"/>
      <c r="V3507" s="121"/>
      <c r="X3507" s="121"/>
      <c r="Z3507" s="121"/>
    </row>
    <row r="3508" spans="16:26" x14ac:dyDescent="0.25">
      <c r="P3508" s="121"/>
      <c r="R3508" s="121"/>
      <c r="T3508" s="121"/>
      <c r="V3508" s="121"/>
      <c r="X3508" s="121"/>
      <c r="Z3508" s="121"/>
    </row>
    <row r="3509" spans="16:26" x14ac:dyDescent="0.25">
      <c r="P3509" s="122"/>
      <c r="R3509" s="122"/>
      <c r="T3509" s="122"/>
      <c r="V3509" s="122"/>
      <c r="X3509" s="122"/>
      <c r="Z3509" s="122"/>
    </row>
    <row r="3510" spans="16:26" x14ac:dyDescent="0.25">
      <c r="P3510" s="118"/>
      <c r="R3510" s="118"/>
      <c r="T3510" s="118"/>
      <c r="V3510" s="118"/>
      <c r="X3510" s="118"/>
      <c r="Z3510" s="118"/>
    </row>
    <row r="3511" spans="16:26" x14ac:dyDescent="0.25">
      <c r="P3511" s="119"/>
      <c r="R3511" s="119"/>
      <c r="T3511" s="119"/>
      <c r="V3511" s="119"/>
      <c r="X3511" s="119"/>
      <c r="Z3511" s="119"/>
    </row>
    <row r="3512" spans="16:26" x14ac:dyDescent="0.25">
      <c r="P3512" s="119"/>
      <c r="R3512" s="119"/>
      <c r="T3512" s="119"/>
      <c r="V3512" s="119"/>
      <c r="X3512" s="119"/>
      <c r="Z3512" s="119"/>
    </row>
    <row r="3513" spans="16:26" x14ac:dyDescent="0.25">
      <c r="P3513" s="120"/>
      <c r="R3513" s="120"/>
      <c r="T3513" s="120"/>
      <c r="V3513" s="120"/>
      <c r="X3513" s="120"/>
      <c r="Z3513" s="120"/>
    </row>
    <row r="3514" spans="16:26" x14ac:dyDescent="0.25">
      <c r="P3514" s="119"/>
      <c r="R3514" s="119"/>
      <c r="T3514" s="119"/>
      <c r="V3514" s="119"/>
      <c r="X3514" s="119"/>
      <c r="Z3514" s="119"/>
    </row>
    <row r="3515" spans="16:26" x14ac:dyDescent="0.25">
      <c r="P3515" s="119"/>
      <c r="R3515" s="119"/>
      <c r="T3515" s="119"/>
      <c r="V3515" s="119"/>
      <c r="X3515" s="119"/>
      <c r="Z3515" s="119"/>
    </row>
    <row r="3516" spans="16:26" x14ac:dyDescent="0.25">
      <c r="P3516" s="120"/>
      <c r="R3516" s="120"/>
      <c r="T3516" s="120"/>
      <c r="V3516" s="120"/>
      <c r="X3516" s="120"/>
      <c r="Z3516" s="120"/>
    </row>
    <row r="3517" spans="16:26" x14ac:dyDescent="0.25">
      <c r="P3517" s="119"/>
      <c r="R3517" s="119"/>
      <c r="T3517" s="119"/>
      <c r="V3517" s="119"/>
      <c r="X3517" s="119"/>
      <c r="Z3517" s="119"/>
    </row>
    <row r="3518" spans="16:26" x14ac:dyDescent="0.25">
      <c r="P3518" s="120"/>
      <c r="R3518" s="120"/>
      <c r="T3518" s="120"/>
      <c r="V3518" s="120"/>
      <c r="X3518" s="120"/>
      <c r="Z3518" s="120"/>
    </row>
    <row r="3519" spans="16:26" x14ac:dyDescent="0.25">
      <c r="P3519" s="119"/>
      <c r="R3519" s="119"/>
      <c r="T3519" s="119"/>
      <c r="V3519" s="119"/>
      <c r="X3519" s="119"/>
      <c r="Z3519" s="119"/>
    </row>
    <row r="3520" spans="16:26" x14ac:dyDescent="0.25">
      <c r="P3520" s="119"/>
      <c r="R3520" s="119"/>
      <c r="T3520" s="119"/>
      <c r="V3520" s="119"/>
      <c r="X3520" s="119"/>
      <c r="Z3520" s="119"/>
    </row>
    <row r="3521" spans="16:26" x14ac:dyDescent="0.25">
      <c r="P3521" s="119"/>
      <c r="R3521" s="119"/>
      <c r="T3521" s="119"/>
      <c r="V3521" s="119"/>
      <c r="X3521" s="119"/>
      <c r="Z3521" s="119"/>
    </row>
    <row r="3522" spans="16:26" x14ac:dyDescent="0.25">
      <c r="P3522" s="121"/>
      <c r="R3522" s="121"/>
      <c r="T3522" s="121"/>
      <c r="V3522" s="121"/>
      <c r="X3522" s="121"/>
      <c r="Z3522" s="121"/>
    </row>
    <row r="3523" spans="16:26" x14ac:dyDescent="0.25">
      <c r="P3523" s="121"/>
      <c r="R3523" s="121"/>
      <c r="T3523" s="121"/>
      <c r="V3523" s="121"/>
      <c r="X3523" s="121"/>
      <c r="Z3523" s="121"/>
    </row>
    <row r="3524" spans="16:26" x14ac:dyDescent="0.25">
      <c r="P3524" s="121"/>
      <c r="R3524" s="121"/>
      <c r="T3524" s="121"/>
      <c r="V3524" s="121"/>
      <c r="X3524" s="121"/>
      <c r="Z3524" s="121"/>
    </row>
    <row r="3525" spans="16:26" x14ac:dyDescent="0.25">
      <c r="P3525" s="121"/>
      <c r="R3525" s="121"/>
      <c r="T3525" s="121"/>
      <c r="V3525" s="121"/>
      <c r="X3525" s="121"/>
      <c r="Z3525" s="121"/>
    </row>
    <row r="3526" spans="16:26" x14ac:dyDescent="0.25">
      <c r="P3526" s="122"/>
      <c r="R3526" s="122"/>
      <c r="T3526" s="122"/>
      <c r="V3526" s="122"/>
      <c r="X3526" s="122"/>
      <c r="Z3526" s="122"/>
    </row>
    <row r="3527" spans="16:26" x14ac:dyDescent="0.25">
      <c r="P3527" s="118"/>
      <c r="R3527" s="118"/>
      <c r="T3527" s="118"/>
      <c r="V3527" s="118"/>
      <c r="X3527" s="118"/>
      <c r="Z3527" s="118"/>
    </row>
    <row r="3528" spans="16:26" x14ac:dyDescent="0.25">
      <c r="P3528" s="119"/>
      <c r="R3528" s="119"/>
      <c r="T3528" s="119"/>
      <c r="V3528" s="119"/>
      <c r="X3528" s="119"/>
      <c r="Z3528" s="119"/>
    </row>
    <row r="3529" spans="16:26" x14ac:dyDescent="0.25">
      <c r="P3529" s="119"/>
      <c r="R3529" s="119"/>
      <c r="T3529" s="119"/>
      <c r="V3529" s="119"/>
      <c r="X3529" s="119"/>
      <c r="Z3529" s="119"/>
    </row>
    <row r="3530" spans="16:26" x14ac:dyDescent="0.25">
      <c r="P3530" s="120"/>
      <c r="R3530" s="120"/>
      <c r="T3530" s="120"/>
      <c r="V3530" s="120"/>
      <c r="X3530" s="120"/>
      <c r="Z3530" s="120"/>
    </row>
    <row r="3531" spans="16:26" x14ac:dyDescent="0.25">
      <c r="P3531" s="119"/>
      <c r="R3531" s="119"/>
      <c r="T3531" s="119"/>
      <c r="V3531" s="119"/>
      <c r="X3531" s="119"/>
      <c r="Z3531" s="119"/>
    </row>
    <row r="3532" spans="16:26" x14ac:dyDescent="0.25">
      <c r="P3532" s="119"/>
      <c r="R3532" s="119"/>
      <c r="T3532" s="119"/>
      <c r="V3532" s="119"/>
      <c r="X3532" s="119"/>
      <c r="Z3532" s="119"/>
    </row>
    <row r="3533" spans="16:26" x14ac:dyDescent="0.25">
      <c r="P3533" s="120"/>
      <c r="R3533" s="120"/>
      <c r="T3533" s="120"/>
      <c r="V3533" s="120"/>
      <c r="X3533" s="120"/>
      <c r="Z3533" s="120"/>
    </row>
    <row r="3534" spans="16:26" x14ac:dyDescent="0.25">
      <c r="P3534" s="119"/>
      <c r="R3534" s="119"/>
      <c r="T3534" s="119"/>
      <c r="V3534" s="119"/>
      <c r="X3534" s="119"/>
      <c r="Z3534" s="119"/>
    </row>
    <row r="3535" spans="16:26" x14ac:dyDescent="0.25">
      <c r="P3535" s="120"/>
      <c r="R3535" s="120"/>
      <c r="T3535" s="120"/>
      <c r="V3535" s="120"/>
      <c r="X3535" s="120"/>
      <c r="Z3535" s="120"/>
    </row>
    <row r="3536" spans="16:26" x14ac:dyDescent="0.25">
      <c r="P3536" s="119"/>
      <c r="R3536" s="119"/>
      <c r="T3536" s="119"/>
      <c r="V3536" s="119"/>
      <c r="X3536" s="119"/>
      <c r="Z3536" s="119"/>
    </row>
    <row r="3537" spans="16:26" x14ac:dyDescent="0.25">
      <c r="P3537" s="119"/>
      <c r="R3537" s="119"/>
      <c r="T3537" s="119"/>
      <c r="V3537" s="119"/>
      <c r="X3537" s="119"/>
      <c r="Z3537" s="119"/>
    </row>
    <row r="3538" spans="16:26" x14ac:dyDescent="0.25">
      <c r="P3538" s="119"/>
      <c r="R3538" s="119"/>
      <c r="T3538" s="119"/>
      <c r="V3538" s="119"/>
      <c r="X3538" s="119"/>
      <c r="Z3538" s="119"/>
    </row>
    <row r="3539" spans="16:26" x14ac:dyDescent="0.25">
      <c r="P3539" s="121"/>
      <c r="R3539" s="121"/>
      <c r="T3539" s="121"/>
      <c r="V3539" s="121"/>
      <c r="X3539" s="121"/>
      <c r="Z3539" s="121"/>
    </row>
    <row r="3540" spans="16:26" x14ac:dyDescent="0.25">
      <c r="P3540" s="121"/>
      <c r="R3540" s="121"/>
      <c r="T3540" s="121"/>
      <c r="V3540" s="121"/>
      <c r="X3540" s="121"/>
      <c r="Z3540" s="121"/>
    </row>
    <row r="3541" spans="16:26" x14ac:dyDescent="0.25">
      <c r="P3541" s="121"/>
      <c r="R3541" s="121"/>
      <c r="T3541" s="121"/>
      <c r="V3541" s="121"/>
      <c r="X3541" s="121"/>
      <c r="Z3541" s="121"/>
    </row>
    <row r="3542" spans="16:26" x14ac:dyDescent="0.25">
      <c r="P3542" s="121"/>
      <c r="R3542" s="121"/>
      <c r="T3542" s="121"/>
      <c r="V3542" s="121"/>
      <c r="X3542" s="121"/>
      <c r="Z3542" s="121"/>
    </row>
    <row r="3543" spans="16:26" x14ac:dyDescent="0.25">
      <c r="P3543" s="122"/>
      <c r="R3543" s="122"/>
      <c r="T3543" s="122"/>
      <c r="V3543" s="122"/>
      <c r="X3543" s="122"/>
      <c r="Z3543" s="122"/>
    </row>
    <row r="3544" spans="16:26" x14ac:dyDescent="0.25">
      <c r="P3544" s="118"/>
      <c r="R3544" s="118"/>
      <c r="T3544" s="118"/>
      <c r="V3544" s="118"/>
      <c r="X3544" s="118"/>
      <c r="Z3544" s="118"/>
    </row>
    <row r="3545" spans="16:26" x14ac:dyDescent="0.25">
      <c r="P3545" s="119"/>
      <c r="R3545" s="119"/>
      <c r="T3545" s="119"/>
      <c r="V3545" s="119"/>
      <c r="X3545" s="119"/>
      <c r="Z3545" s="119"/>
    </row>
    <row r="3546" spans="16:26" x14ac:dyDescent="0.25">
      <c r="P3546" s="119"/>
      <c r="R3546" s="119"/>
      <c r="T3546" s="119"/>
      <c r="V3546" s="119"/>
      <c r="X3546" s="119"/>
      <c r="Z3546" s="119"/>
    </row>
    <row r="3547" spans="16:26" x14ac:dyDescent="0.25">
      <c r="P3547" s="120"/>
      <c r="R3547" s="120"/>
      <c r="T3547" s="120"/>
      <c r="V3547" s="120"/>
      <c r="X3547" s="120"/>
      <c r="Z3547" s="120"/>
    </row>
    <row r="3548" spans="16:26" x14ac:dyDescent="0.25">
      <c r="P3548" s="119"/>
      <c r="R3548" s="119"/>
      <c r="T3548" s="119"/>
      <c r="V3548" s="119"/>
      <c r="X3548" s="119"/>
      <c r="Z3548" s="119"/>
    </row>
    <row r="3549" spans="16:26" x14ac:dyDescent="0.25">
      <c r="P3549" s="119"/>
      <c r="R3549" s="119"/>
      <c r="T3549" s="119"/>
      <c r="V3549" s="119"/>
      <c r="X3549" s="119"/>
      <c r="Z3549" s="119"/>
    </row>
    <row r="3550" spans="16:26" x14ac:dyDescent="0.25">
      <c r="P3550" s="120"/>
      <c r="R3550" s="120"/>
      <c r="T3550" s="120"/>
      <c r="V3550" s="120"/>
      <c r="X3550" s="120"/>
      <c r="Z3550" s="120"/>
    </row>
    <row r="3551" spans="16:26" x14ac:dyDescent="0.25">
      <c r="P3551" s="119"/>
      <c r="R3551" s="119"/>
      <c r="T3551" s="119"/>
      <c r="V3551" s="119"/>
      <c r="X3551" s="119"/>
      <c r="Z3551" s="119"/>
    </row>
    <row r="3552" spans="16:26" x14ac:dyDescent="0.25">
      <c r="P3552" s="120"/>
      <c r="R3552" s="120"/>
      <c r="T3552" s="120"/>
      <c r="V3552" s="120"/>
      <c r="X3552" s="120"/>
      <c r="Z3552" s="120"/>
    </row>
    <row r="3553" spans="16:26" x14ac:dyDescent="0.25">
      <c r="P3553" s="119"/>
      <c r="R3553" s="119"/>
      <c r="T3553" s="119"/>
      <c r="V3553" s="119"/>
      <c r="X3553" s="119"/>
      <c r="Z3553" s="119"/>
    </row>
    <row r="3554" spans="16:26" x14ac:dyDescent="0.25">
      <c r="P3554" s="119"/>
      <c r="R3554" s="119"/>
      <c r="T3554" s="119"/>
      <c r="V3554" s="119"/>
      <c r="X3554" s="119"/>
      <c r="Z3554" s="119"/>
    </row>
    <row r="3555" spans="16:26" x14ac:dyDescent="0.25">
      <c r="P3555" s="119"/>
      <c r="R3555" s="119"/>
      <c r="T3555" s="119"/>
      <c r="V3555" s="119"/>
      <c r="X3555" s="119"/>
      <c r="Z3555" s="119"/>
    </row>
    <row r="3556" spans="16:26" x14ac:dyDescent="0.25">
      <c r="P3556" s="121"/>
      <c r="R3556" s="121"/>
      <c r="T3556" s="121"/>
      <c r="V3556" s="121"/>
      <c r="X3556" s="121"/>
      <c r="Z3556" s="121"/>
    </row>
    <row r="3557" spans="16:26" x14ac:dyDescent="0.25">
      <c r="P3557" s="121"/>
      <c r="R3557" s="121"/>
      <c r="T3557" s="121"/>
      <c r="V3557" s="121"/>
      <c r="X3557" s="121"/>
      <c r="Z3557" s="121"/>
    </row>
    <row r="3558" spans="16:26" x14ac:dyDescent="0.25">
      <c r="P3558" s="121"/>
      <c r="R3558" s="121"/>
      <c r="T3558" s="121"/>
      <c r="V3558" s="121"/>
      <c r="X3558" s="121"/>
      <c r="Z3558" s="121"/>
    </row>
    <row r="3559" spans="16:26" x14ac:dyDescent="0.25">
      <c r="P3559" s="121"/>
      <c r="R3559" s="121"/>
      <c r="T3559" s="121"/>
      <c r="V3559" s="121"/>
      <c r="X3559" s="121"/>
      <c r="Z3559" s="121"/>
    </row>
    <row r="3560" spans="16:26" x14ac:dyDescent="0.25">
      <c r="P3560" s="122"/>
      <c r="R3560" s="122"/>
      <c r="T3560" s="122"/>
      <c r="V3560" s="122"/>
      <c r="X3560" s="122"/>
      <c r="Z3560" s="122"/>
    </row>
    <row r="3561" spans="16:26" x14ac:dyDescent="0.25">
      <c r="P3561" s="118"/>
      <c r="R3561" s="118"/>
      <c r="T3561" s="118"/>
      <c r="V3561" s="118"/>
      <c r="X3561" s="118"/>
      <c r="Z3561" s="118"/>
    </row>
    <row r="3562" spans="16:26" x14ac:dyDescent="0.25">
      <c r="P3562" s="119"/>
      <c r="R3562" s="119"/>
      <c r="T3562" s="119"/>
      <c r="V3562" s="119"/>
      <c r="X3562" s="119"/>
      <c r="Z3562" s="119"/>
    </row>
    <row r="3563" spans="16:26" x14ac:dyDescent="0.25">
      <c r="P3563" s="119"/>
      <c r="R3563" s="119"/>
      <c r="T3563" s="119"/>
      <c r="V3563" s="119"/>
      <c r="X3563" s="119"/>
      <c r="Z3563" s="119"/>
    </row>
    <row r="3564" spans="16:26" x14ac:dyDescent="0.25">
      <c r="P3564" s="120"/>
      <c r="R3564" s="120"/>
      <c r="T3564" s="120"/>
      <c r="V3564" s="120"/>
      <c r="X3564" s="120"/>
      <c r="Z3564" s="120"/>
    </row>
    <row r="3565" spans="16:26" x14ac:dyDescent="0.25">
      <c r="P3565" s="119"/>
      <c r="R3565" s="119"/>
      <c r="T3565" s="119"/>
      <c r="V3565" s="119"/>
      <c r="X3565" s="119"/>
      <c r="Z3565" s="119"/>
    </row>
    <row r="3566" spans="16:26" x14ac:dyDescent="0.25">
      <c r="P3566" s="119"/>
      <c r="R3566" s="119"/>
      <c r="T3566" s="119"/>
      <c r="V3566" s="119"/>
      <c r="X3566" s="119"/>
      <c r="Z3566" s="119"/>
    </row>
    <row r="3567" spans="16:26" x14ac:dyDescent="0.25">
      <c r="P3567" s="120"/>
      <c r="R3567" s="120"/>
      <c r="T3567" s="120"/>
      <c r="V3567" s="120"/>
      <c r="X3567" s="120"/>
      <c r="Z3567" s="120"/>
    </row>
    <row r="3568" spans="16:26" x14ac:dyDescent="0.25">
      <c r="P3568" s="119"/>
      <c r="R3568" s="119"/>
      <c r="T3568" s="119"/>
      <c r="V3568" s="119"/>
      <c r="X3568" s="119"/>
      <c r="Z3568" s="119"/>
    </row>
    <row r="3569" spans="16:26" x14ac:dyDescent="0.25">
      <c r="P3569" s="120"/>
      <c r="R3569" s="120"/>
      <c r="T3569" s="120"/>
      <c r="V3569" s="120"/>
      <c r="X3569" s="120"/>
      <c r="Z3569" s="120"/>
    </row>
    <row r="3570" spans="16:26" x14ac:dyDescent="0.25">
      <c r="P3570" s="119"/>
      <c r="R3570" s="119"/>
      <c r="T3570" s="119"/>
      <c r="V3570" s="119"/>
      <c r="X3570" s="119"/>
      <c r="Z3570" s="119"/>
    </row>
    <row r="3571" spans="16:26" x14ac:dyDescent="0.25">
      <c r="P3571" s="119"/>
      <c r="R3571" s="119"/>
      <c r="T3571" s="119"/>
      <c r="V3571" s="119"/>
      <c r="X3571" s="119"/>
      <c r="Z3571" s="119"/>
    </row>
    <row r="3572" spans="16:26" x14ac:dyDescent="0.25">
      <c r="P3572" s="119"/>
      <c r="R3572" s="119"/>
      <c r="T3572" s="119"/>
      <c r="V3572" s="119"/>
      <c r="X3572" s="119"/>
      <c r="Z3572" s="119"/>
    </row>
    <row r="3573" spans="16:26" x14ac:dyDescent="0.25">
      <c r="P3573" s="121"/>
      <c r="R3573" s="121"/>
      <c r="T3573" s="121"/>
      <c r="V3573" s="121"/>
      <c r="X3573" s="121"/>
      <c r="Z3573" s="121"/>
    </row>
    <row r="3574" spans="16:26" x14ac:dyDescent="0.25">
      <c r="P3574" s="121"/>
      <c r="R3574" s="121"/>
      <c r="T3574" s="121"/>
      <c r="V3574" s="121"/>
      <c r="X3574" s="121"/>
      <c r="Z3574" s="121"/>
    </row>
    <row r="3575" spans="16:26" x14ac:dyDescent="0.25">
      <c r="P3575" s="121"/>
      <c r="R3575" s="121"/>
      <c r="T3575" s="121"/>
      <c r="V3575" s="121"/>
      <c r="X3575" s="121"/>
      <c r="Z3575" s="121"/>
    </row>
    <row r="3576" spans="16:26" x14ac:dyDescent="0.25">
      <c r="P3576" s="121"/>
      <c r="R3576" s="121"/>
      <c r="T3576" s="121"/>
      <c r="V3576" s="121"/>
      <c r="X3576" s="121"/>
      <c r="Z3576" s="121"/>
    </row>
    <row r="3577" spans="16:26" x14ac:dyDescent="0.25">
      <c r="P3577" s="122"/>
      <c r="R3577" s="122"/>
      <c r="T3577" s="122"/>
      <c r="V3577" s="122"/>
      <c r="X3577" s="122"/>
      <c r="Z3577" s="122"/>
    </row>
    <row r="3578" spans="16:26" x14ac:dyDescent="0.25">
      <c r="P3578" s="118"/>
      <c r="R3578" s="118"/>
      <c r="T3578" s="118"/>
      <c r="V3578" s="118"/>
      <c r="X3578" s="118"/>
      <c r="Z3578" s="118"/>
    </row>
    <row r="3579" spans="16:26" x14ac:dyDescent="0.25">
      <c r="P3579" s="119"/>
      <c r="R3579" s="119"/>
      <c r="T3579" s="119"/>
      <c r="V3579" s="119"/>
      <c r="X3579" s="119"/>
      <c r="Z3579" s="119"/>
    </row>
    <row r="3580" spans="16:26" x14ac:dyDescent="0.25">
      <c r="P3580" s="119"/>
      <c r="R3580" s="119"/>
      <c r="T3580" s="119"/>
      <c r="V3580" s="119"/>
      <c r="X3580" s="119"/>
      <c r="Z3580" s="119"/>
    </row>
    <row r="3581" spans="16:26" x14ac:dyDescent="0.25">
      <c r="P3581" s="120"/>
      <c r="R3581" s="120"/>
      <c r="T3581" s="120"/>
      <c r="V3581" s="120"/>
      <c r="X3581" s="120"/>
      <c r="Z3581" s="120"/>
    </row>
    <row r="3582" spans="16:26" x14ac:dyDescent="0.25">
      <c r="P3582" s="119"/>
      <c r="R3582" s="119"/>
      <c r="T3582" s="119"/>
      <c r="V3582" s="119"/>
      <c r="X3582" s="119"/>
      <c r="Z3582" s="119"/>
    </row>
    <row r="3583" spans="16:26" x14ac:dyDescent="0.25">
      <c r="P3583" s="119"/>
      <c r="R3583" s="119"/>
      <c r="T3583" s="119"/>
      <c r="V3583" s="119"/>
      <c r="X3583" s="119"/>
      <c r="Z3583" s="119"/>
    </row>
    <row r="3584" spans="16:26" x14ac:dyDescent="0.25">
      <c r="P3584" s="120"/>
      <c r="R3584" s="120"/>
      <c r="T3584" s="120"/>
      <c r="V3584" s="120"/>
      <c r="X3584" s="120"/>
      <c r="Z3584" s="120"/>
    </row>
    <row r="3585" spans="16:26" x14ac:dyDescent="0.25">
      <c r="P3585" s="119"/>
      <c r="R3585" s="119"/>
      <c r="T3585" s="119"/>
      <c r="V3585" s="119"/>
      <c r="X3585" s="119"/>
      <c r="Z3585" s="119"/>
    </row>
    <row r="3586" spans="16:26" x14ac:dyDescent="0.25">
      <c r="P3586" s="120"/>
      <c r="R3586" s="120"/>
      <c r="T3586" s="120"/>
      <c r="V3586" s="120"/>
      <c r="X3586" s="120"/>
      <c r="Z3586" s="120"/>
    </row>
    <row r="3587" spans="16:26" x14ac:dyDescent="0.25">
      <c r="P3587" s="119"/>
      <c r="R3587" s="119"/>
      <c r="T3587" s="119"/>
      <c r="V3587" s="119"/>
      <c r="X3587" s="119"/>
      <c r="Z3587" s="119"/>
    </row>
    <row r="3588" spans="16:26" x14ac:dyDescent="0.25">
      <c r="P3588" s="119"/>
      <c r="R3588" s="119"/>
      <c r="T3588" s="119"/>
      <c r="V3588" s="119"/>
      <c r="X3588" s="119"/>
      <c r="Z3588" s="119"/>
    </row>
    <row r="3589" spans="16:26" x14ac:dyDescent="0.25">
      <c r="P3589" s="119"/>
      <c r="R3589" s="119"/>
      <c r="T3589" s="119"/>
      <c r="V3589" s="119"/>
      <c r="X3589" s="119"/>
      <c r="Z3589" s="119"/>
    </row>
    <row r="3590" spans="16:26" x14ac:dyDescent="0.25">
      <c r="P3590" s="121"/>
      <c r="R3590" s="121"/>
      <c r="T3590" s="121"/>
      <c r="V3590" s="121"/>
      <c r="X3590" s="121"/>
      <c r="Z3590" s="121"/>
    </row>
    <row r="3591" spans="16:26" x14ac:dyDescent="0.25">
      <c r="P3591" s="121"/>
      <c r="R3591" s="121"/>
      <c r="T3591" s="121"/>
      <c r="V3591" s="121"/>
      <c r="X3591" s="121"/>
      <c r="Z3591" s="121"/>
    </row>
    <row r="3592" spans="16:26" x14ac:dyDescent="0.25">
      <c r="P3592" s="121"/>
      <c r="R3592" s="121"/>
      <c r="T3592" s="121"/>
      <c r="V3592" s="121"/>
      <c r="X3592" s="121"/>
      <c r="Z3592" s="121"/>
    </row>
    <row r="3593" spans="16:26" x14ac:dyDescent="0.25">
      <c r="P3593" s="121"/>
      <c r="R3593" s="121"/>
      <c r="T3593" s="121"/>
      <c r="V3593" s="121"/>
      <c r="X3593" s="121"/>
      <c r="Z3593" s="121"/>
    </row>
    <row r="3594" spans="16:26" x14ac:dyDescent="0.25">
      <c r="P3594" s="122"/>
      <c r="R3594" s="122"/>
      <c r="T3594" s="122"/>
      <c r="V3594" s="122"/>
      <c r="X3594" s="122"/>
      <c r="Z3594" s="122"/>
    </row>
    <row r="3595" spans="16:26" x14ac:dyDescent="0.25">
      <c r="P3595" s="118"/>
      <c r="R3595" s="118"/>
      <c r="T3595" s="118"/>
      <c r="V3595" s="118"/>
      <c r="X3595" s="118"/>
      <c r="Z3595" s="118"/>
    </row>
    <row r="3596" spans="16:26" x14ac:dyDescent="0.25">
      <c r="P3596" s="119"/>
      <c r="R3596" s="119"/>
      <c r="T3596" s="119"/>
      <c r="V3596" s="119"/>
      <c r="X3596" s="119"/>
      <c r="Z3596" s="119"/>
    </row>
    <row r="3597" spans="16:26" x14ac:dyDescent="0.25">
      <c r="P3597" s="119"/>
      <c r="R3597" s="119"/>
      <c r="T3597" s="119"/>
      <c r="V3597" s="119"/>
      <c r="X3597" s="119"/>
      <c r="Z3597" s="119"/>
    </row>
    <row r="3598" spans="16:26" x14ac:dyDescent="0.25">
      <c r="P3598" s="120"/>
      <c r="R3598" s="120"/>
      <c r="T3598" s="120"/>
      <c r="V3598" s="120"/>
      <c r="X3598" s="120"/>
      <c r="Z3598" s="120"/>
    </row>
    <row r="3599" spans="16:26" x14ac:dyDescent="0.25">
      <c r="P3599" s="119"/>
      <c r="R3599" s="119"/>
      <c r="T3599" s="119"/>
      <c r="V3599" s="119"/>
      <c r="X3599" s="119"/>
      <c r="Z3599" s="119"/>
    </row>
    <row r="3600" spans="16:26" x14ac:dyDescent="0.25">
      <c r="P3600" s="119"/>
      <c r="R3600" s="119"/>
      <c r="T3600" s="119"/>
      <c r="V3600" s="119"/>
      <c r="X3600" s="119"/>
      <c r="Z3600" s="119"/>
    </row>
    <row r="3601" spans="16:26" x14ac:dyDescent="0.25">
      <c r="P3601" s="120"/>
      <c r="R3601" s="120"/>
      <c r="T3601" s="120"/>
      <c r="V3601" s="120"/>
      <c r="X3601" s="120"/>
      <c r="Z3601" s="120"/>
    </row>
    <row r="3602" spans="16:26" x14ac:dyDescent="0.25">
      <c r="P3602" s="119"/>
      <c r="R3602" s="119"/>
      <c r="T3602" s="119"/>
      <c r="V3602" s="119"/>
      <c r="X3602" s="119"/>
      <c r="Z3602" s="119"/>
    </row>
    <row r="3603" spans="16:26" x14ac:dyDescent="0.25">
      <c r="P3603" s="120"/>
      <c r="R3603" s="120"/>
      <c r="T3603" s="120"/>
      <c r="V3603" s="120"/>
      <c r="X3603" s="120"/>
      <c r="Z3603" s="120"/>
    </row>
    <row r="3604" spans="16:26" x14ac:dyDescent="0.25">
      <c r="P3604" s="119"/>
      <c r="R3604" s="119"/>
      <c r="T3604" s="119"/>
      <c r="V3604" s="119"/>
      <c r="X3604" s="119"/>
      <c r="Z3604" s="119"/>
    </row>
    <row r="3605" spans="16:26" x14ac:dyDescent="0.25">
      <c r="P3605" s="119"/>
      <c r="R3605" s="119"/>
      <c r="T3605" s="119"/>
      <c r="V3605" s="119"/>
      <c r="X3605" s="119"/>
      <c r="Z3605" s="119"/>
    </row>
    <row r="3606" spans="16:26" x14ac:dyDescent="0.25">
      <c r="P3606" s="119"/>
      <c r="R3606" s="119"/>
      <c r="T3606" s="119"/>
      <c r="V3606" s="119"/>
      <c r="X3606" s="119"/>
      <c r="Z3606" s="119"/>
    </row>
    <row r="3607" spans="16:26" x14ac:dyDescent="0.25">
      <c r="P3607" s="121"/>
      <c r="R3607" s="121"/>
      <c r="T3607" s="121"/>
      <c r="V3607" s="121"/>
      <c r="X3607" s="121"/>
      <c r="Z3607" s="121"/>
    </row>
    <row r="3608" spans="16:26" x14ac:dyDescent="0.25">
      <c r="P3608" s="121"/>
      <c r="R3608" s="121"/>
      <c r="T3608" s="121"/>
      <c r="V3608" s="121"/>
      <c r="X3608" s="121"/>
      <c r="Z3608" s="121"/>
    </row>
    <row r="3609" spans="16:26" x14ac:dyDescent="0.25">
      <c r="P3609" s="121"/>
      <c r="R3609" s="121"/>
      <c r="T3609" s="121"/>
      <c r="V3609" s="121"/>
      <c r="X3609" s="121"/>
      <c r="Z3609" s="121"/>
    </row>
    <row r="3610" spans="16:26" x14ac:dyDescent="0.25">
      <c r="P3610" s="121"/>
      <c r="R3610" s="121"/>
      <c r="T3610" s="121"/>
      <c r="V3610" s="121"/>
      <c r="X3610" s="121"/>
      <c r="Z3610" s="121"/>
    </row>
    <row r="3611" spans="16:26" x14ac:dyDescent="0.25">
      <c r="P3611" s="122"/>
      <c r="R3611" s="122"/>
      <c r="T3611" s="122"/>
      <c r="V3611" s="122"/>
      <c r="X3611" s="122"/>
      <c r="Z3611" s="122"/>
    </row>
    <row r="3612" spans="16:26" x14ac:dyDescent="0.25">
      <c r="P3612" s="118"/>
      <c r="R3612" s="118"/>
      <c r="T3612" s="118"/>
      <c r="V3612" s="118"/>
      <c r="X3612" s="118"/>
      <c r="Z3612" s="118"/>
    </row>
    <row r="3613" spans="16:26" x14ac:dyDescent="0.25">
      <c r="P3613" s="119"/>
      <c r="R3613" s="119"/>
      <c r="T3613" s="119"/>
      <c r="V3613" s="119"/>
      <c r="X3613" s="119"/>
      <c r="Z3613" s="119"/>
    </row>
    <row r="3614" spans="16:26" x14ac:dyDescent="0.25">
      <c r="P3614" s="119"/>
      <c r="R3614" s="119"/>
      <c r="T3614" s="119"/>
      <c r="V3614" s="119"/>
      <c r="X3614" s="119"/>
      <c r="Z3614" s="119"/>
    </row>
    <row r="3615" spans="16:26" x14ac:dyDescent="0.25">
      <c r="P3615" s="120"/>
      <c r="R3615" s="120"/>
      <c r="T3615" s="120"/>
      <c r="V3615" s="120"/>
      <c r="X3615" s="120"/>
      <c r="Z3615" s="120"/>
    </row>
    <row r="3616" spans="16:26" x14ac:dyDescent="0.25">
      <c r="P3616" s="119"/>
      <c r="R3616" s="119"/>
      <c r="T3616" s="119"/>
      <c r="V3616" s="119"/>
      <c r="X3616" s="119"/>
      <c r="Z3616" s="119"/>
    </row>
    <row r="3617" spans="16:26" x14ac:dyDescent="0.25">
      <c r="P3617" s="119"/>
      <c r="R3617" s="119"/>
      <c r="T3617" s="119"/>
      <c r="V3617" s="119"/>
      <c r="X3617" s="119"/>
      <c r="Z3617" s="119"/>
    </row>
    <row r="3618" spans="16:26" x14ac:dyDescent="0.25">
      <c r="P3618" s="120"/>
      <c r="R3618" s="120"/>
      <c r="T3618" s="120"/>
      <c r="V3618" s="120"/>
      <c r="X3618" s="120"/>
      <c r="Z3618" s="120"/>
    </row>
    <row r="3619" spans="16:26" x14ac:dyDescent="0.25">
      <c r="P3619" s="119"/>
      <c r="R3619" s="119"/>
      <c r="T3619" s="119"/>
      <c r="V3619" s="119"/>
      <c r="X3619" s="119"/>
      <c r="Z3619" s="119"/>
    </row>
    <row r="3620" spans="16:26" x14ac:dyDescent="0.25">
      <c r="P3620" s="120"/>
      <c r="R3620" s="120"/>
      <c r="T3620" s="120"/>
      <c r="V3620" s="120"/>
      <c r="X3620" s="120"/>
      <c r="Z3620" s="120"/>
    </row>
    <row r="3621" spans="16:26" x14ac:dyDescent="0.25">
      <c r="P3621" s="119"/>
      <c r="R3621" s="119"/>
      <c r="T3621" s="119"/>
      <c r="V3621" s="119"/>
      <c r="X3621" s="119"/>
      <c r="Z3621" s="119"/>
    </row>
    <row r="3622" spans="16:26" x14ac:dyDescent="0.25">
      <c r="P3622" s="119"/>
      <c r="R3622" s="119"/>
      <c r="T3622" s="119"/>
      <c r="V3622" s="119"/>
      <c r="X3622" s="119"/>
      <c r="Z3622" s="119"/>
    </row>
    <row r="3623" spans="16:26" x14ac:dyDescent="0.25">
      <c r="P3623" s="119"/>
      <c r="R3623" s="119"/>
      <c r="T3623" s="119"/>
      <c r="V3623" s="119"/>
      <c r="X3623" s="119"/>
      <c r="Z3623" s="119"/>
    </row>
    <row r="3624" spans="16:26" x14ac:dyDescent="0.25">
      <c r="P3624" s="121"/>
      <c r="R3624" s="121"/>
      <c r="T3624" s="121"/>
      <c r="V3624" s="121"/>
      <c r="X3624" s="121"/>
      <c r="Z3624" s="121"/>
    </row>
    <row r="3625" spans="16:26" x14ac:dyDescent="0.25">
      <c r="P3625" s="121"/>
      <c r="R3625" s="121"/>
      <c r="T3625" s="121"/>
      <c r="V3625" s="121"/>
      <c r="X3625" s="121"/>
      <c r="Z3625" s="121"/>
    </row>
    <row r="3626" spans="16:26" x14ac:dyDescent="0.25">
      <c r="P3626" s="121"/>
      <c r="R3626" s="121"/>
      <c r="T3626" s="121"/>
      <c r="V3626" s="121"/>
      <c r="X3626" s="121"/>
      <c r="Z3626" s="121"/>
    </row>
    <row r="3627" spans="16:26" x14ac:dyDescent="0.25">
      <c r="P3627" s="121"/>
      <c r="R3627" s="121"/>
      <c r="T3627" s="121"/>
      <c r="V3627" s="121"/>
      <c r="X3627" s="121"/>
      <c r="Z3627" s="121"/>
    </row>
    <row r="3628" spans="16:26" x14ac:dyDescent="0.25">
      <c r="P3628" s="122"/>
      <c r="R3628" s="122"/>
      <c r="T3628" s="122"/>
      <c r="V3628" s="122"/>
      <c r="X3628" s="122"/>
      <c r="Z3628" s="122"/>
    </row>
    <row r="3629" spans="16:26" x14ac:dyDescent="0.25">
      <c r="P3629" s="118"/>
      <c r="R3629" s="118"/>
      <c r="T3629" s="118"/>
      <c r="V3629" s="118"/>
      <c r="X3629" s="118"/>
      <c r="Z3629" s="118"/>
    </row>
    <row r="3630" spans="16:26" x14ac:dyDescent="0.25">
      <c r="P3630" s="119"/>
      <c r="R3630" s="119"/>
      <c r="T3630" s="119"/>
      <c r="V3630" s="119"/>
      <c r="X3630" s="119"/>
      <c r="Z3630" s="119"/>
    </row>
    <row r="3631" spans="16:26" x14ac:dyDescent="0.25">
      <c r="P3631" s="119"/>
      <c r="R3631" s="119"/>
      <c r="T3631" s="119"/>
      <c r="V3631" s="119"/>
      <c r="X3631" s="119"/>
      <c r="Z3631" s="119"/>
    </row>
    <row r="3632" spans="16:26" x14ac:dyDescent="0.25">
      <c r="P3632" s="120"/>
      <c r="R3632" s="120"/>
      <c r="T3632" s="120"/>
      <c r="V3632" s="120"/>
      <c r="X3632" s="120"/>
      <c r="Z3632" s="120"/>
    </row>
    <row r="3633" spans="16:26" x14ac:dyDescent="0.25">
      <c r="P3633" s="119"/>
      <c r="R3633" s="119"/>
      <c r="T3633" s="119"/>
      <c r="V3633" s="119"/>
      <c r="X3633" s="119"/>
      <c r="Z3633" s="119"/>
    </row>
    <row r="3634" spans="16:26" x14ac:dyDescent="0.25">
      <c r="P3634" s="119"/>
      <c r="R3634" s="119"/>
      <c r="T3634" s="119"/>
      <c r="V3634" s="119"/>
      <c r="X3634" s="119"/>
      <c r="Z3634" s="119"/>
    </row>
    <row r="3635" spans="16:26" x14ac:dyDescent="0.25">
      <c r="P3635" s="120"/>
      <c r="R3635" s="120"/>
      <c r="T3635" s="120"/>
      <c r="V3635" s="120"/>
      <c r="X3635" s="120"/>
      <c r="Z3635" s="120"/>
    </row>
    <row r="3636" spans="16:26" x14ac:dyDescent="0.25">
      <c r="P3636" s="119"/>
      <c r="R3636" s="119"/>
      <c r="T3636" s="119"/>
      <c r="V3636" s="119"/>
      <c r="X3636" s="119"/>
      <c r="Z3636" s="119"/>
    </row>
    <row r="3637" spans="16:26" x14ac:dyDescent="0.25">
      <c r="P3637" s="120"/>
      <c r="R3637" s="120"/>
      <c r="T3637" s="120"/>
      <c r="V3637" s="120"/>
      <c r="X3637" s="120"/>
      <c r="Z3637" s="120"/>
    </row>
    <row r="3638" spans="16:26" x14ac:dyDescent="0.25">
      <c r="P3638" s="119"/>
      <c r="R3638" s="119"/>
      <c r="T3638" s="119"/>
      <c r="V3638" s="119"/>
      <c r="X3638" s="119"/>
      <c r="Z3638" s="119"/>
    </row>
    <row r="3639" spans="16:26" x14ac:dyDescent="0.25">
      <c r="P3639" s="119"/>
      <c r="R3639" s="119"/>
      <c r="T3639" s="119"/>
      <c r="V3639" s="119"/>
      <c r="X3639" s="119"/>
      <c r="Z3639" s="119"/>
    </row>
    <row r="3640" spans="16:26" x14ac:dyDescent="0.25">
      <c r="P3640" s="119"/>
      <c r="R3640" s="119"/>
      <c r="T3640" s="119"/>
      <c r="V3640" s="119"/>
      <c r="X3640" s="119"/>
      <c r="Z3640" s="119"/>
    </row>
    <row r="3641" spans="16:26" x14ac:dyDescent="0.25">
      <c r="P3641" s="121"/>
      <c r="R3641" s="121"/>
      <c r="T3641" s="121"/>
      <c r="V3641" s="121"/>
      <c r="X3641" s="121"/>
      <c r="Z3641" s="121"/>
    </row>
    <row r="3642" spans="16:26" x14ac:dyDescent="0.25">
      <c r="P3642" s="121"/>
      <c r="R3642" s="121"/>
      <c r="T3642" s="121"/>
      <c r="V3642" s="121"/>
      <c r="X3642" s="121"/>
      <c r="Z3642" s="121"/>
    </row>
    <row r="3643" spans="16:26" x14ac:dyDescent="0.25">
      <c r="P3643" s="121"/>
      <c r="R3643" s="121"/>
      <c r="T3643" s="121"/>
      <c r="V3643" s="121"/>
      <c r="X3643" s="121"/>
      <c r="Z3643" s="121"/>
    </row>
    <row r="3644" spans="16:26" x14ac:dyDescent="0.25">
      <c r="P3644" s="121"/>
      <c r="R3644" s="121"/>
      <c r="T3644" s="121"/>
      <c r="V3644" s="121"/>
      <c r="X3644" s="121"/>
      <c r="Z3644" s="121"/>
    </row>
    <row r="3645" spans="16:26" x14ac:dyDescent="0.25">
      <c r="P3645" s="122"/>
      <c r="R3645" s="122"/>
      <c r="T3645" s="122"/>
      <c r="V3645" s="122"/>
      <c r="X3645" s="122"/>
      <c r="Z3645" s="122"/>
    </row>
    <row r="3646" spans="16:26" x14ac:dyDescent="0.25">
      <c r="P3646" s="118"/>
      <c r="R3646" s="118"/>
      <c r="T3646" s="118"/>
      <c r="V3646" s="118"/>
      <c r="X3646" s="118"/>
      <c r="Z3646" s="118"/>
    </row>
    <row r="3647" spans="16:26" x14ac:dyDescent="0.25">
      <c r="P3647" s="119"/>
      <c r="R3647" s="119"/>
      <c r="T3647" s="119"/>
      <c r="V3647" s="119"/>
      <c r="X3647" s="119"/>
      <c r="Z3647" s="119"/>
    </row>
    <row r="3648" spans="16:26" x14ac:dyDescent="0.25">
      <c r="P3648" s="119"/>
      <c r="R3648" s="119"/>
      <c r="T3648" s="119"/>
      <c r="V3648" s="119"/>
      <c r="X3648" s="119"/>
      <c r="Z3648" s="119"/>
    </row>
    <row r="3649" spans="16:26" x14ac:dyDescent="0.25">
      <c r="P3649" s="120"/>
      <c r="R3649" s="120"/>
      <c r="T3649" s="120"/>
      <c r="V3649" s="120"/>
      <c r="X3649" s="120"/>
      <c r="Z3649" s="120"/>
    </row>
    <row r="3650" spans="16:26" x14ac:dyDescent="0.25">
      <c r="P3650" s="119"/>
      <c r="R3650" s="119"/>
      <c r="T3650" s="119"/>
      <c r="V3650" s="119"/>
      <c r="X3650" s="119"/>
      <c r="Z3650" s="119"/>
    </row>
    <row r="3651" spans="16:26" x14ac:dyDescent="0.25">
      <c r="P3651" s="119"/>
      <c r="R3651" s="119"/>
      <c r="T3651" s="119"/>
      <c r="V3651" s="119"/>
      <c r="X3651" s="119"/>
      <c r="Z3651" s="119"/>
    </row>
    <row r="3652" spans="16:26" x14ac:dyDescent="0.25">
      <c r="P3652" s="120"/>
      <c r="R3652" s="120"/>
      <c r="T3652" s="120"/>
      <c r="V3652" s="120"/>
      <c r="X3652" s="120"/>
      <c r="Z3652" s="120"/>
    </row>
    <row r="3653" spans="16:26" x14ac:dyDescent="0.25">
      <c r="P3653" s="119"/>
      <c r="R3653" s="119"/>
      <c r="T3653" s="119"/>
      <c r="V3653" s="119"/>
      <c r="X3653" s="119"/>
      <c r="Z3653" s="119"/>
    </row>
    <row r="3654" spans="16:26" x14ac:dyDescent="0.25">
      <c r="P3654" s="120"/>
      <c r="R3654" s="120"/>
      <c r="T3654" s="120"/>
      <c r="V3654" s="120"/>
      <c r="X3654" s="120"/>
      <c r="Z3654" s="120"/>
    </row>
    <row r="3655" spans="16:26" x14ac:dyDescent="0.25">
      <c r="P3655" s="119"/>
      <c r="R3655" s="119"/>
      <c r="T3655" s="119"/>
      <c r="V3655" s="119"/>
      <c r="X3655" s="119"/>
      <c r="Z3655" s="119"/>
    </row>
    <row r="3656" spans="16:26" x14ac:dyDescent="0.25">
      <c r="P3656" s="119"/>
      <c r="R3656" s="119"/>
      <c r="T3656" s="119"/>
      <c r="V3656" s="119"/>
      <c r="X3656" s="119"/>
      <c r="Z3656" s="119"/>
    </row>
    <row r="3657" spans="16:26" x14ac:dyDescent="0.25">
      <c r="P3657" s="119"/>
      <c r="R3657" s="119"/>
      <c r="T3657" s="119"/>
      <c r="V3657" s="119"/>
      <c r="X3657" s="119"/>
      <c r="Z3657" s="119"/>
    </row>
    <row r="3658" spans="16:26" x14ac:dyDescent="0.25">
      <c r="P3658" s="121"/>
      <c r="R3658" s="121"/>
      <c r="T3658" s="121"/>
      <c r="V3658" s="121"/>
      <c r="X3658" s="121"/>
      <c r="Z3658" s="121"/>
    </row>
    <row r="3659" spans="16:26" x14ac:dyDescent="0.25">
      <c r="P3659" s="121"/>
      <c r="R3659" s="121"/>
      <c r="T3659" s="121"/>
      <c r="V3659" s="121"/>
      <c r="X3659" s="121"/>
      <c r="Z3659" s="121"/>
    </row>
    <row r="3660" spans="16:26" x14ac:dyDescent="0.25">
      <c r="P3660" s="121"/>
      <c r="R3660" s="121"/>
      <c r="T3660" s="121"/>
      <c r="V3660" s="121"/>
      <c r="X3660" s="121"/>
      <c r="Z3660" s="121"/>
    </row>
    <row r="3661" spans="16:26" x14ac:dyDescent="0.25">
      <c r="P3661" s="121"/>
      <c r="R3661" s="121"/>
      <c r="T3661" s="121"/>
      <c r="V3661" s="121"/>
      <c r="X3661" s="121"/>
      <c r="Z3661" s="121"/>
    </row>
    <row r="3662" spans="16:26" x14ac:dyDescent="0.25">
      <c r="P3662" s="122"/>
      <c r="R3662" s="122"/>
      <c r="T3662" s="122"/>
      <c r="V3662" s="122"/>
      <c r="X3662" s="122"/>
      <c r="Z3662" s="122"/>
    </row>
    <row r="3663" spans="16:26" x14ac:dyDescent="0.25">
      <c r="P3663" s="118"/>
      <c r="R3663" s="118"/>
      <c r="T3663" s="118"/>
      <c r="V3663" s="118"/>
      <c r="X3663" s="118"/>
      <c r="Z3663" s="118"/>
    </row>
    <row r="3664" spans="16:26" x14ac:dyDescent="0.25">
      <c r="P3664" s="119"/>
      <c r="R3664" s="119"/>
      <c r="T3664" s="119"/>
      <c r="V3664" s="119"/>
      <c r="X3664" s="119"/>
      <c r="Z3664" s="119"/>
    </row>
    <row r="3665" spans="16:26" x14ac:dyDescent="0.25">
      <c r="P3665" s="119"/>
      <c r="R3665" s="119"/>
      <c r="T3665" s="119"/>
      <c r="V3665" s="119"/>
      <c r="X3665" s="119"/>
      <c r="Z3665" s="119"/>
    </row>
    <row r="3666" spans="16:26" x14ac:dyDescent="0.25">
      <c r="P3666" s="120"/>
      <c r="R3666" s="120"/>
      <c r="T3666" s="120"/>
      <c r="V3666" s="120"/>
      <c r="X3666" s="120"/>
      <c r="Z3666" s="120"/>
    </row>
    <row r="3667" spans="16:26" x14ac:dyDescent="0.25">
      <c r="P3667" s="119"/>
      <c r="R3667" s="119"/>
      <c r="T3667" s="119"/>
      <c r="V3667" s="119"/>
      <c r="X3667" s="119"/>
      <c r="Z3667" s="119"/>
    </row>
    <row r="3668" spans="16:26" x14ac:dyDescent="0.25">
      <c r="P3668" s="119"/>
      <c r="R3668" s="119"/>
      <c r="T3668" s="119"/>
      <c r="V3668" s="119"/>
      <c r="X3668" s="119"/>
      <c r="Z3668" s="119"/>
    </row>
    <row r="3669" spans="16:26" x14ac:dyDescent="0.25">
      <c r="P3669" s="120"/>
      <c r="R3669" s="120"/>
      <c r="T3669" s="120"/>
      <c r="V3669" s="120"/>
      <c r="X3669" s="120"/>
      <c r="Z3669" s="120"/>
    </row>
    <row r="3670" spans="16:26" x14ac:dyDescent="0.25">
      <c r="P3670" s="119"/>
      <c r="R3670" s="119"/>
      <c r="T3670" s="119"/>
      <c r="V3670" s="119"/>
      <c r="X3670" s="119"/>
      <c r="Z3670" s="119"/>
    </row>
    <row r="3671" spans="16:26" x14ac:dyDescent="0.25">
      <c r="P3671" s="120"/>
      <c r="R3671" s="120"/>
      <c r="T3671" s="120"/>
      <c r="V3671" s="120"/>
      <c r="X3671" s="120"/>
      <c r="Z3671" s="120"/>
    </row>
    <row r="3672" spans="16:26" x14ac:dyDescent="0.25">
      <c r="P3672" s="119"/>
      <c r="R3672" s="119"/>
      <c r="T3672" s="119"/>
      <c r="V3672" s="119"/>
      <c r="X3672" s="119"/>
      <c r="Z3672" s="119"/>
    </row>
    <row r="3673" spans="16:26" x14ac:dyDescent="0.25">
      <c r="P3673" s="119"/>
      <c r="R3673" s="119"/>
      <c r="T3673" s="119"/>
      <c r="V3673" s="119"/>
      <c r="X3673" s="119"/>
      <c r="Z3673" s="119"/>
    </row>
    <row r="3674" spans="16:26" x14ac:dyDescent="0.25">
      <c r="P3674" s="119"/>
      <c r="R3674" s="119"/>
      <c r="T3674" s="119"/>
      <c r="V3674" s="119"/>
      <c r="X3674" s="119"/>
      <c r="Z3674" s="119"/>
    </row>
    <row r="3675" spans="16:26" x14ac:dyDescent="0.25">
      <c r="P3675" s="121"/>
      <c r="R3675" s="121"/>
      <c r="T3675" s="121"/>
      <c r="V3675" s="121"/>
      <c r="X3675" s="121"/>
      <c r="Z3675" s="121"/>
    </row>
    <row r="3676" spans="16:26" x14ac:dyDescent="0.25">
      <c r="P3676" s="121"/>
      <c r="R3676" s="121"/>
      <c r="T3676" s="121"/>
      <c r="V3676" s="121"/>
      <c r="X3676" s="121"/>
      <c r="Z3676" s="121"/>
    </row>
    <row r="3677" spans="16:26" x14ac:dyDescent="0.25">
      <c r="P3677" s="121"/>
      <c r="R3677" s="121"/>
      <c r="T3677" s="121"/>
      <c r="V3677" s="121"/>
      <c r="X3677" s="121"/>
      <c r="Z3677" s="121"/>
    </row>
    <row r="3678" spans="16:26" x14ac:dyDescent="0.25">
      <c r="P3678" s="121"/>
      <c r="R3678" s="121"/>
      <c r="T3678" s="121"/>
      <c r="V3678" s="121"/>
      <c r="X3678" s="121"/>
      <c r="Z3678" s="121"/>
    </row>
    <row r="3679" spans="16:26" x14ac:dyDescent="0.25">
      <c r="P3679" s="122"/>
      <c r="R3679" s="122"/>
      <c r="T3679" s="122"/>
      <c r="V3679" s="122"/>
      <c r="X3679" s="122"/>
      <c r="Z3679" s="122"/>
    </row>
    <row r="3680" spans="16:26" x14ac:dyDescent="0.25">
      <c r="P3680" s="118"/>
      <c r="R3680" s="118"/>
      <c r="T3680" s="118"/>
      <c r="V3680" s="118"/>
      <c r="X3680" s="118"/>
      <c r="Z3680" s="118"/>
    </row>
    <row r="3681" spans="16:26" x14ac:dyDescent="0.25">
      <c r="P3681" s="119"/>
      <c r="R3681" s="119"/>
      <c r="T3681" s="119"/>
      <c r="V3681" s="119"/>
      <c r="X3681" s="119"/>
      <c r="Z3681" s="119"/>
    </row>
    <row r="3682" spans="16:26" x14ac:dyDescent="0.25">
      <c r="P3682" s="119"/>
      <c r="R3682" s="119"/>
      <c r="T3682" s="119"/>
      <c r="V3682" s="119"/>
      <c r="X3682" s="119"/>
      <c r="Z3682" s="119"/>
    </row>
    <row r="3683" spans="16:26" x14ac:dyDescent="0.25">
      <c r="P3683" s="120"/>
      <c r="R3683" s="120"/>
      <c r="T3683" s="120"/>
      <c r="V3683" s="120"/>
      <c r="X3683" s="120"/>
      <c r="Z3683" s="120"/>
    </row>
    <row r="3684" spans="16:26" x14ac:dyDescent="0.25">
      <c r="P3684" s="119"/>
      <c r="R3684" s="119"/>
      <c r="T3684" s="119"/>
      <c r="V3684" s="119"/>
      <c r="X3684" s="119"/>
      <c r="Z3684" s="119"/>
    </row>
    <row r="3685" spans="16:26" x14ac:dyDescent="0.25">
      <c r="P3685" s="119"/>
      <c r="R3685" s="119"/>
      <c r="T3685" s="119"/>
      <c r="V3685" s="119"/>
      <c r="X3685" s="119"/>
      <c r="Z3685" s="119"/>
    </row>
    <row r="3686" spans="16:26" x14ac:dyDescent="0.25">
      <c r="P3686" s="120"/>
      <c r="R3686" s="120"/>
      <c r="T3686" s="120"/>
      <c r="V3686" s="120"/>
      <c r="X3686" s="120"/>
      <c r="Z3686" s="120"/>
    </row>
    <row r="3687" spans="16:26" x14ac:dyDescent="0.25">
      <c r="P3687" s="119"/>
      <c r="R3687" s="119"/>
      <c r="T3687" s="119"/>
      <c r="V3687" s="119"/>
      <c r="X3687" s="119"/>
      <c r="Z3687" s="119"/>
    </row>
    <row r="3688" spans="16:26" x14ac:dyDescent="0.25">
      <c r="P3688" s="120"/>
      <c r="R3688" s="120"/>
      <c r="T3688" s="120"/>
      <c r="V3688" s="120"/>
      <c r="X3688" s="120"/>
      <c r="Z3688" s="120"/>
    </row>
    <row r="3689" spans="16:26" x14ac:dyDescent="0.25">
      <c r="P3689" s="119"/>
      <c r="R3689" s="119"/>
      <c r="T3689" s="119"/>
      <c r="V3689" s="119"/>
      <c r="X3689" s="119"/>
      <c r="Z3689" s="119"/>
    </row>
    <row r="3690" spans="16:26" x14ac:dyDescent="0.25">
      <c r="P3690" s="119"/>
      <c r="R3690" s="119"/>
      <c r="T3690" s="119"/>
      <c r="V3690" s="119"/>
      <c r="X3690" s="119"/>
      <c r="Z3690" s="119"/>
    </row>
    <row r="3691" spans="16:26" x14ac:dyDescent="0.25">
      <c r="P3691" s="119"/>
      <c r="R3691" s="119"/>
      <c r="T3691" s="119"/>
      <c r="V3691" s="119"/>
      <c r="X3691" s="119"/>
      <c r="Z3691" s="119"/>
    </row>
    <row r="3692" spans="16:26" x14ac:dyDescent="0.25">
      <c r="P3692" s="121"/>
      <c r="R3692" s="121"/>
      <c r="T3692" s="121"/>
      <c r="V3692" s="121"/>
      <c r="X3692" s="121"/>
      <c r="Z3692" s="121"/>
    </row>
    <row r="3693" spans="16:26" x14ac:dyDescent="0.25">
      <c r="P3693" s="121"/>
      <c r="R3693" s="121"/>
      <c r="T3693" s="121"/>
      <c r="V3693" s="121"/>
      <c r="X3693" s="121"/>
      <c r="Z3693" s="121"/>
    </row>
    <row r="3694" spans="16:26" x14ac:dyDescent="0.25">
      <c r="P3694" s="121"/>
      <c r="R3694" s="121"/>
      <c r="T3694" s="121"/>
      <c r="V3694" s="121"/>
      <c r="X3694" s="121"/>
      <c r="Z3694" s="121"/>
    </row>
    <row r="3695" spans="16:26" x14ac:dyDescent="0.25">
      <c r="P3695" s="121"/>
      <c r="R3695" s="121"/>
      <c r="T3695" s="121"/>
      <c r="V3695" s="121"/>
      <c r="X3695" s="121"/>
      <c r="Z3695" s="121"/>
    </row>
    <row r="3696" spans="16:26" x14ac:dyDescent="0.25">
      <c r="P3696" s="122"/>
      <c r="R3696" s="122"/>
      <c r="T3696" s="122"/>
      <c r="V3696" s="122"/>
      <c r="X3696" s="122"/>
      <c r="Z3696" s="122"/>
    </row>
    <row r="3697" spans="16:26" x14ac:dyDescent="0.25">
      <c r="P3697" s="118"/>
      <c r="R3697" s="118"/>
      <c r="T3697" s="118"/>
      <c r="V3697" s="118"/>
      <c r="X3697" s="118"/>
      <c r="Z3697" s="118"/>
    </row>
    <row r="3698" spans="16:26" x14ac:dyDescent="0.25">
      <c r="P3698" s="119"/>
      <c r="R3698" s="119"/>
      <c r="T3698" s="119"/>
      <c r="V3698" s="119"/>
      <c r="X3698" s="119"/>
      <c r="Z3698" s="119"/>
    </row>
    <row r="3699" spans="16:26" x14ac:dyDescent="0.25">
      <c r="P3699" s="119"/>
      <c r="R3699" s="119"/>
      <c r="T3699" s="119"/>
      <c r="V3699" s="119"/>
      <c r="X3699" s="119"/>
      <c r="Z3699" s="119"/>
    </row>
    <row r="3700" spans="16:26" x14ac:dyDescent="0.25">
      <c r="P3700" s="120"/>
      <c r="R3700" s="120"/>
      <c r="T3700" s="120"/>
      <c r="V3700" s="120"/>
      <c r="X3700" s="120"/>
      <c r="Z3700" s="120"/>
    </row>
    <row r="3701" spans="16:26" x14ac:dyDescent="0.25">
      <c r="P3701" s="119"/>
      <c r="R3701" s="119"/>
      <c r="T3701" s="119"/>
      <c r="V3701" s="119"/>
      <c r="X3701" s="119"/>
      <c r="Z3701" s="119"/>
    </row>
    <row r="3702" spans="16:26" x14ac:dyDescent="0.25">
      <c r="P3702" s="119"/>
      <c r="R3702" s="119"/>
      <c r="T3702" s="119"/>
      <c r="V3702" s="119"/>
      <c r="X3702" s="119"/>
      <c r="Z3702" s="119"/>
    </row>
    <row r="3703" spans="16:26" x14ac:dyDescent="0.25">
      <c r="P3703" s="120"/>
      <c r="R3703" s="120"/>
      <c r="T3703" s="120"/>
      <c r="V3703" s="120"/>
      <c r="X3703" s="120"/>
      <c r="Z3703" s="120"/>
    </row>
    <row r="3704" spans="16:26" x14ac:dyDescent="0.25">
      <c r="P3704" s="119"/>
      <c r="R3704" s="119"/>
      <c r="T3704" s="119"/>
      <c r="V3704" s="119"/>
      <c r="X3704" s="119"/>
      <c r="Z3704" s="119"/>
    </row>
    <row r="3705" spans="16:26" x14ac:dyDescent="0.25">
      <c r="P3705" s="120"/>
      <c r="R3705" s="120"/>
      <c r="T3705" s="120"/>
      <c r="V3705" s="120"/>
      <c r="X3705" s="120"/>
      <c r="Z3705" s="120"/>
    </row>
    <row r="3706" spans="16:26" x14ac:dyDescent="0.25">
      <c r="P3706" s="119"/>
      <c r="R3706" s="119"/>
      <c r="T3706" s="119"/>
      <c r="V3706" s="119"/>
      <c r="X3706" s="119"/>
      <c r="Z3706" s="119"/>
    </row>
    <row r="3707" spans="16:26" x14ac:dyDescent="0.25">
      <c r="P3707" s="119"/>
      <c r="R3707" s="119"/>
      <c r="T3707" s="119"/>
      <c r="V3707" s="119"/>
      <c r="X3707" s="119"/>
      <c r="Z3707" s="119"/>
    </row>
    <row r="3708" spans="16:26" x14ac:dyDescent="0.25">
      <c r="P3708" s="119"/>
      <c r="R3708" s="119"/>
      <c r="T3708" s="119"/>
      <c r="V3708" s="119"/>
      <c r="X3708" s="119"/>
      <c r="Z3708" s="119"/>
    </row>
    <row r="3709" spans="16:26" x14ac:dyDescent="0.25">
      <c r="P3709" s="121"/>
      <c r="R3709" s="121"/>
      <c r="T3709" s="121"/>
      <c r="V3709" s="121"/>
      <c r="X3709" s="121"/>
      <c r="Z3709" s="121"/>
    </row>
    <row r="3710" spans="16:26" x14ac:dyDescent="0.25">
      <c r="P3710" s="121"/>
      <c r="R3710" s="121"/>
      <c r="T3710" s="121"/>
      <c r="V3710" s="121"/>
      <c r="X3710" s="121"/>
      <c r="Z3710" s="121"/>
    </row>
    <row r="3711" spans="16:26" x14ac:dyDescent="0.25">
      <c r="P3711" s="121"/>
      <c r="R3711" s="121"/>
      <c r="T3711" s="121"/>
      <c r="V3711" s="121"/>
      <c r="X3711" s="121"/>
      <c r="Z3711" s="121"/>
    </row>
    <row r="3712" spans="16:26" x14ac:dyDescent="0.25">
      <c r="P3712" s="121"/>
      <c r="R3712" s="121"/>
      <c r="T3712" s="121"/>
      <c r="V3712" s="121"/>
      <c r="X3712" s="121"/>
      <c r="Z3712" s="121"/>
    </row>
    <row r="3713" spans="16:26" x14ac:dyDescent="0.25">
      <c r="P3713" s="122"/>
      <c r="R3713" s="122"/>
      <c r="T3713" s="122"/>
      <c r="V3713" s="122"/>
      <c r="X3713" s="122"/>
      <c r="Z3713" s="122"/>
    </row>
    <row r="3714" spans="16:26" x14ac:dyDescent="0.25">
      <c r="P3714" s="118"/>
      <c r="R3714" s="118"/>
      <c r="T3714" s="118"/>
      <c r="V3714" s="118"/>
      <c r="X3714" s="118"/>
      <c r="Z3714" s="118"/>
    </row>
    <row r="3715" spans="16:26" x14ac:dyDescent="0.25">
      <c r="P3715" s="119"/>
      <c r="R3715" s="119"/>
      <c r="T3715" s="119"/>
      <c r="V3715" s="119"/>
      <c r="X3715" s="119"/>
      <c r="Z3715" s="119"/>
    </row>
    <row r="3716" spans="16:26" x14ac:dyDescent="0.25">
      <c r="P3716" s="119"/>
      <c r="R3716" s="119"/>
      <c r="T3716" s="119"/>
      <c r="V3716" s="119"/>
      <c r="X3716" s="119"/>
      <c r="Z3716" s="119"/>
    </row>
    <row r="3717" spans="16:26" x14ac:dyDescent="0.25">
      <c r="P3717" s="120"/>
      <c r="R3717" s="120"/>
      <c r="T3717" s="120"/>
      <c r="V3717" s="120"/>
      <c r="X3717" s="120"/>
      <c r="Z3717" s="120"/>
    </row>
    <row r="3718" spans="16:26" x14ac:dyDescent="0.25">
      <c r="P3718" s="119"/>
      <c r="R3718" s="119"/>
      <c r="T3718" s="119"/>
      <c r="V3718" s="119"/>
      <c r="X3718" s="119"/>
      <c r="Z3718" s="119"/>
    </row>
    <row r="3719" spans="16:26" x14ac:dyDescent="0.25">
      <c r="P3719" s="119"/>
      <c r="R3719" s="119"/>
      <c r="T3719" s="119"/>
      <c r="V3719" s="119"/>
      <c r="X3719" s="119"/>
      <c r="Z3719" s="119"/>
    </row>
    <row r="3720" spans="16:26" x14ac:dyDescent="0.25">
      <c r="P3720" s="120"/>
      <c r="R3720" s="120"/>
      <c r="T3720" s="120"/>
      <c r="V3720" s="120"/>
      <c r="X3720" s="120"/>
      <c r="Z3720" s="120"/>
    </row>
    <row r="3721" spans="16:26" x14ac:dyDescent="0.25">
      <c r="P3721" s="119"/>
      <c r="R3721" s="119"/>
      <c r="T3721" s="119"/>
      <c r="V3721" s="119"/>
      <c r="X3721" s="119"/>
      <c r="Z3721" s="119"/>
    </row>
    <row r="3722" spans="16:26" x14ac:dyDescent="0.25">
      <c r="P3722" s="120"/>
      <c r="R3722" s="120"/>
      <c r="T3722" s="120"/>
      <c r="V3722" s="120"/>
      <c r="X3722" s="120"/>
      <c r="Z3722" s="120"/>
    </row>
    <row r="3723" spans="16:26" x14ac:dyDescent="0.25">
      <c r="P3723" s="119"/>
      <c r="R3723" s="119"/>
      <c r="T3723" s="119"/>
      <c r="V3723" s="119"/>
      <c r="X3723" s="119"/>
      <c r="Z3723" s="119"/>
    </row>
    <row r="3724" spans="16:26" x14ac:dyDescent="0.25">
      <c r="P3724" s="119"/>
      <c r="R3724" s="119"/>
      <c r="T3724" s="119"/>
      <c r="V3724" s="119"/>
      <c r="X3724" s="119"/>
      <c r="Z3724" s="119"/>
    </row>
    <row r="3725" spans="16:26" x14ac:dyDescent="0.25">
      <c r="P3725" s="119"/>
      <c r="R3725" s="119"/>
      <c r="T3725" s="119"/>
      <c r="V3725" s="119"/>
      <c r="X3725" s="119"/>
      <c r="Z3725" s="119"/>
    </row>
    <row r="3726" spans="16:26" x14ac:dyDescent="0.25">
      <c r="P3726" s="121"/>
      <c r="R3726" s="121"/>
      <c r="T3726" s="121"/>
      <c r="V3726" s="121"/>
      <c r="X3726" s="121"/>
      <c r="Z3726" s="121"/>
    </row>
    <row r="3727" spans="16:26" x14ac:dyDescent="0.25">
      <c r="P3727" s="121"/>
      <c r="R3727" s="121"/>
      <c r="T3727" s="121"/>
      <c r="V3727" s="121"/>
      <c r="X3727" s="121"/>
      <c r="Z3727" s="121"/>
    </row>
    <row r="3728" spans="16:26" x14ac:dyDescent="0.25">
      <c r="P3728" s="121"/>
      <c r="R3728" s="121"/>
      <c r="T3728" s="121"/>
      <c r="V3728" s="121"/>
      <c r="X3728" s="121"/>
      <c r="Z3728" s="121"/>
    </row>
    <row r="3729" spans="16:26" x14ac:dyDescent="0.25">
      <c r="P3729" s="121"/>
      <c r="R3729" s="121"/>
      <c r="T3729" s="121"/>
      <c r="V3729" s="121"/>
      <c r="X3729" s="121"/>
      <c r="Z3729" s="121"/>
    </row>
    <row r="3730" spans="16:26" x14ac:dyDescent="0.25">
      <c r="P3730" s="122"/>
      <c r="R3730" s="122"/>
      <c r="T3730" s="122"/>
      <c r="V3730" s="122"/>
      <c r="X3730" s="122"/>
      <c r="Z3730" s="122"/>
    </row>
    <row r="3731" spans="16:26" x14ac:dyDescent="0.25">
      <c r="P3731" s="118"/>
      <c r="R3731" s="118"/>
      <c r="T3731" s="118"/>
      <c r="V3731" s="118"/>
      <c r="X3731" s="118"/>
      <c r="Z3731" s="118"/>
    </row>
    <row r="3732" spans="16:26" x14ac:dyDescent="0.25">
      <c r="P3732" s="119"/>
      <c r="R3732" s="119"/>
      <c r="T3732" s="119"/>
      <c r="V3732" s="119"/>
      <c r="X3732" s="119"/>
      <c r="Z3732" s="119"/>
    </row>
    <row r="3733" spans="16:26" x14ac:dyDescent="0.25">
      <c r="P3733" s="119"/>
      <c r="R3733" s="119"/>
      <c r="T3733" s="119"/>
      <c r="V3733" s="119"/>
      <c r="X3733" s="119"/>
      <c r="Z3733" s="119"/>
    </row>
    <row r="3734" spans="16:26" x14ac:dyDescent="0.25">
      <c r="P3734" s="120"/>
      <c r="R3734" s="120"/>
      <c r="T3734" s="120"/>
      <c r="V3734" s="120"/>
      <c r="X3734" s="120"/>
      <c r="Z3734" s="120"/>
    </row>
    <row r="3735" spans="16:26" x14ac:dyDescent="0.25">
      <c r="P3735" s="119"/>
      <c r="R3735" s="119"/>
      <c r="T3735" s="119"/>
      <c r="V3735" s="119"/>
      <c r="X3735" s="119"/>
      <c r="Z3735" s="119"/>
    </row>
    <row r="3736" spans="16:26" x14ac:dyDescent="0.25">
      <c r="P3736" s="119"/>
      <c r="R3736" s="119"/>
      <c r="T3736" s="119"/>
      <c r="V3736" s="119"/>
      <c r="X3736" s="119"/>
      <c r="Z3736" s="119"/>
    </row>
    <row r="3737" spans="16:26" x14ac:dyDescent="0.25">
      <c r="P3737" s="120"/>
      <c r="R3737" s="120"/>
      <c r="T3737" s="120"/>
      <c r="V3737" s="120"/>
      <c r="X3737" s="120"/>
      <c r="Z3737" s="120"/>
    </row>
    <row r="3738" spans="16:26" x14ac:dyDescent="0.25">
      <c r="P3738" s="119"/>
      <c r="R3738" s="119"/>
      <c r="T3738" s="119"/>
      <c r="V3738" s="119"/>
      <c r="X3738" s="119"/>
      <c r="Z3738" s="119"/>
    </row>
    <row r="3739" spans="16:26" x14ac:dyDescent="0.25">
      <c r="P3739" s="120"/>
      <c r="R3739" s="120"/>
      <c r="T3739" s="120"/>
      <c r="V3739" s="120"/>
      <c r="X3739" s="120"/>
      <c r="Z3739" s="120"/>
    </row>
    <row r="3740" spans="16:26" x14ac:dyDescent="0.25">
      <c r="P3740" s="119"/>
      <c r="R3740" s="119"/>
      <c r="T3740" s="119"/>
      <c r="V3740" s="119"/>
      <c r="X3740" s="119"/>
      <c r="Z3740" s="119"/>
    </row>
    <row r="3741" spans="16:26" x14ac:dyDescent="0.25">
      <c r="P3741" s="119"/>
      <c r="R3741" s="119"/>
      <c r="T3741" s="119"/>
      <c r="V3741" s="119"/>
      <c r="X3741" s="119"/>
      <c r="Z3741" s="119"/>
    </row>
    <row r="3742" spans="16:26" x14ac:dyDescent="0.25">
      <c r="P3742" s="119"/>
      <c r="R3742" s="119"/>
      <c r="T3742" s="119"/>
      <c r="V3742" s="119"/>
      <c r="X3742" s="119"/>
      <c r="Z3742" s="119"/>
    </row>
    <row r="3743" spans="16:26" x14ac:dyDescent="0.25">
      <c r="P3743" s="121"/>
      <c r="R3743" s="121"/>
      <c r="T3743" s="121"/>
      <c r="V3743" s="121"/>
      <c r="X3743" s="121"/>
      <c r="Z3743" s="121"/>
    </row>
    <row r="3744" spans="16:26" x14ac:dyDescent="0.25">
      <c r="P3744" s="121"/>
      <c r="R3744" s="121"/>
      <c r="T3744" s="121"/>
      <c r="V3744" s="121"/>
      <c r="X3744" s="121"/>
      <c r="Z3744" s="121"/>
    </row>
    <row r="3745" spans="16:26" x14ac:dyDescent="0.25">
      <c r="P3745" s="121"/>
      <c r="R3745" s="121"/>
      <c r="T3745" s="121"/>
      <c r="V3745" s="121"/>
      <c r="X3745" s="121"/>
      <c r="Z3745" s="121"/>
    </row>
    <row r="3746" spans="16:26" x14ac:dyDescent="0.25">
      <c r="P3746" s="121"/>
      <c r="R3746" s="121"/>
      <c r="T3746" s="121"/>
      <c r="V3746" s="121"/>
      <c r="X3746" s="121"/>
      <c r="Z3746" s="121"/>
    </row>
    <row r="3747" spans="16:26" x14ac:dyDescent="0.25">
      <c r="P3747" s="122"/>
      <c r="R3747" s="122"/>
      <c r="T3747" s="122"/>
      <c r="V3747" s="122"/>
      <c r="X3747" s="122"/>
      <c r="Z3747" s="122"/>
    </row>
    <row r="3748" spans="16:26" x14ac:dyDescent="0.25">
      <c r="P3748" s="118"/>
      <c r="R3748" s="118"/>
      <c r="T3748" s="118"/>
      <c r="V3748" s="118"/>
      <c r="X3748" s="118"/>
      <c r="Z3748" s="118"/>
    </row>
    <row r="3749" spans="16:26" x14ac:dyDescent="0.25">
      <c r="P3749" s="119"/>
      <c r="R3749" s="119"/>
      <c r="T3749" s="119"/>
      <c r="V3749" s="119"/>
      <c r="X3749" s="119"/>
      <c r="Z3749" s="119"/>
    </row>
    <row r="3750" spans="16:26" x14ac:dyDescent="0.25">
      <c r="P3750" s="119"/>
      <c r="R3750" s="119"/>
      <c r="T3750" s="119"/>
      <c r="V3750" s="119"/>
      <c r="X3750" s="119"/>
      <c r="Z3750" s="119"/>
    </row>
    <row r="3751" spans="16:26" x14ac:dyDescent="0.25">
      <c r="P3751" s="120"/>
      <c r="R3751" s="120"/>
      <c r="T3751" s="120"/>
      <c r="V3751" s="120"/>
      <c r="X3751" s="120"/>
      <c r="Z3751" s="120"/>
    </row>
    <row r="3752" spans="16:26" x14ac:dyDescent="0.25">
      <c r="P3752" s="119"/>
      <c r="R3752" s="119"/>
      <c r="T3752" s="119"/>
      <c r="V3752" s="119"/>
      <c r="X3752" s="119"/>
      <c r="Z3752" s="119"/>
    </row>
    <row r="3753" spans="16:26" x14ac:dyDescent="0.25">
      <c r="P3753" s="119"/>
      <c r="R3753" s="119"/>
      <c r="T3753" s="119"/>
      <c r="V3753" s="119"/>
      <c r="X3753" s="119"/>
      <c r="Z3753" s="119"/>
    </row>
    <row r="3754" spans="16:26" x14ac:dyDescent="0.25">
      <c r="P3754" s="120"/>
      <c r="R3754" s="120"/>
      <c r="T3754" s="120"/>
      <c r="V3754" s="120"/>
      <c r="X3754" s="120"/>
      <c r="Z3754" s="120"/>
    </row>
    <row r="3755" spans="16:26" x14ac:dyDescent="0.25">
      <c r="P3755" s="119"/>
      <c r="R3755" s="119"/>
      <c r="T3755" s="119"/>
      <c r="V3755" s="119"/>
      <c r="X3755" s="119"/>
      <c r="Z3755" s="119"/>
    </row>
    <row r="3756" spans="16:26" x14ac:dyDescent="0.25">
      <c r="P3756" s="120"/>
      <c r="R3756" s="120"/>
      <c r="T3756" s="120"/>
      <c r="V3756" s="120"/>
      <c r="X3756" s="120"/>
      <c r="Z3756" s="120"/>
    </row>
    <row r="3757" spans="16:26" x14ac:dyDescent="0.25">
      <c r="P3757" s="119"/>
      <c r="R3757" s="119"/>
      <c r="T3757" s="119"/>
      <c r="V3757" s="119"/>
      <c r="X3757" s="119"/>
      <c r="Z3757" s="119"/>
    </row>
    <row r="3758" spans="16:26" x14ac:dyDescent="0.25">
      <c r="P3758" s="119"/>
      <c r="R3758" s="119"/>
      <c r="T3758" s="119"/>
      <c r="V3758" s="119"/>
      <c r="X3758" s="119"/>
      <c r="Z3758" s="119"/>
    </row>
    <row r="3759" spans="16:26" x14ac:dyDescent="0.25">
      <c r="P3759" s="119"/>
      <c r="R3759" s="119"/>
      <c r="T3759" s="119"/>
      <c r="V3759" s="119"/>
      <c r="X3759" s="119"/>
      <c r="Z3759" s="119"/>
    </row>
    <row r="3760" spans="16:26" x14ac:dyDescent="0.25">
      <c r="P3760" s="121"/>
      <c r="R3760" s="121"/>
      <c r="T3760" s="121"/>
      <c r="V3760" s="121"/>
      <c r="X3760" s="121"/>
      <c r="Z3760" s="121"/>
    </row>
    <row r="3761" spans="16:26" x14ac:dyDescent="0.25">
      <c r="P3761" s="121"/>
      <c r="R3761" s="121"/>
      <c r="T3761" s="121"/>
      <c r="V3761" s="121"/>
      <c r="X3761" s="121"/>
      <c r="Z3761" s="121"/>
    </row>
    <row r="3762" spans="16:26" x14ac:dyDescent="0.25">
      <c r="P3762" s="121"/>
      <c r="R3762" s="121"/>
      <c r="T3762" s="121"/>
      <c r="V3762" s="121"/>
      <c r="X3762" s="121"/>
      <c r="Z3762" s="121"/>
    </row>
    <row r="3763" spans="16:26" x14ac:dyDescent="0.25">
      <c r="P3763" s="121"/>
      <c r="R3763" s="121"/>
      <c r="T3763" s="121"/>
      <c r="V3763" s="121"/>
      <c r="X3763" s="121"/>
      <c r="Z3763" s="121"/>
    </row>
    <row r="3764" spans="16:26" x14ac:dyDescent="0.25">
      <c r="P3764" s="122"/>
      <c r="R3764" s="122"/>
      <c r="T3764" s="122"/>
      <c r="V3764" s="122"/>
      <c r="X3764" s="122"/>
      <c r="Z3764" s="122"/>
    </row>
    <row r="3765" spans="16:26" x14ac:dyDescent="0.25">
      <c r="P3765" s="118"/>
      <c r="R3765" s="118"/>
      <c r="T3765" s="118"/>
      <c r="V3765" s="118"/>
      <c r="X3765" s="118"/>
      <c r="Z3765" s="118"/>
    </row>
    <row r="3766" spans="16:26" x14ac:dyDescent="0.25">
      <c r="P3766" s="119"/>
      <c r="R3766" s="119"/>
      <c r="T3766" s="119"/>
      <c r="V3766" s="119"/>
      <c r="X3766" s="119"/>
      <c r="Z3766" s="119"/>
    </row>
    <row r="3767" spans="16:26" x14ac:dyDescent="0.25">
      <c r="P3767" s="119"/>
      <c r="R3767" s="119"/>
      <c r="T3767" s="119"/>
      <c r="V3767" s="119"/>
      <c r="X3767" s="119"/>
      <c r="Z3767" s="119"/>
    </row>
    <row r="3768" spans="16:26" x14ac:dyDescent="0.25">
      <c r="P3768" s="120"/>
      <c r="R3768" s="120"/>
      <c r="T3768" s="120"/>
      <c r="V3768" s="120"/>
      <c r="X3768" s="120"/>
      <c r="Z3768" s="120"/>
    </row>
    <row r="3769" spans="16:26" x14ac:dyDescent="0.25">
      <c r="P3769" s="119"/>
      <c r="R3769" s="119"/>
      <c r="T3769" s="119"/>
      <c r="V3769" s="119"/>
      <c r="X3769" s="119"/>
      <c r="Z3769" s="119"/>
    </row>
    <row r="3770" spans="16:26" x14ac:dyDescent="0.25">
      <c r="P3770" s="119"/>
      <c r="R3770" s="119"/>
      <c r="T3770" s="119"/>
      <c r="V3770" s="119"/>
      <c r="X3770" s="119"/>
      <c r="Z3770" s="119"/>
    </row>
    <row r="3771" spans="16:26" x14ac:dyDescent="0.25">
      <c r="P3771" s="120"/>
      <c r="R3771" s="120"/>
      <c r="T3771" s="120"/>
      <c r="V3771" s="120"/>
      <c r="X3771" s="120"/>
      <c r="Z3771" s="120"/>
    </row>
    <row r="3772" spans="16:26" x14ac:dyDescent="0.25">
      <c r="P3772" s="119"/>
      <c r="R3772" s="119"/>
      <c r="T3772" s="119"/>
      <c r="V3772" s="119"/>
      <c r="X3772" s="119"/>
      <c r="Z3772" s="119"/>
    </row>
    <row r="3773" spans="16:26" x14ac:dyDescent="0.25">
      <c r="P3773" s="120"/>
      <c r="R3773" s="120"/>
      <c r="T3773" s="120"/>
      <c r="V3773" s="120"/>
      <c r="X3773" s="120"/>
      <c r="Z3773" s="120"/>
    </row>
    <row r="3774" spans="16:26" x14ac:dyDescent="0.25">
      <c r="P3774" s="119"/>
      <c r="R3774" s="119"/>
      <c r="T3774" s="119"/>
      <c r="V3774" s="119"/>
      <c r="X3774" s="119"/>
      <c r="Z3774" s="119"/>
    </row>
    <row r="3775" spans="16:26" x14ac:dyDescent="0.25">
      <c r="P3775" s="119"/>
      <c r="R3775" s="119"/>
      <c r="T3775" s="119"/>
      <c r="V3775" s="119"/>
      <c r="X3775" s="119"/>
      <c r="Z3775" s="119"/>
    </row>
    <row r="3776" spans="16:26" x14ac:dyDescent="0.25">
      <c r="P3776" s="119"/>
      <c r="R3776" s="119"/>
      <c r="T3776" s="119"/>
      <c r="V3776" s="119"/>
      <c r="X3776" s="119"/>
      <c r="Z3776" s="119"/>
    </row>
    <row r="3777" spans="16:26" x14ac:dyDescent="0.25">
      <c r="P3777" s="121"/>
      <c r="R3777" s="121"/>
      <c r="T3777" s="121"/>
      <c r="V3777" s="121"/>
      <c r="X3777" s="121"/>
      <c r="Z3777" s="121"/>
    </row>
    <row r="3778" spans="16:26" x14ac:dyDescent="0.25">
      <c r="P3778" s="121"/>
      <c r="R3778" s="121"/>
      <c r="T3778" s="121"/>
      <c r="V3778" s="121"/>
      <c r="X3778" s="121"/>
      <c r="Z3778" s="121"/>
    </row>
    <row r="3779" spans="16:26" x14ac:dyDescent="0.25">
      <c r="P3779" s="121"/>
      <c r="R3779" s="121"/>
      <c r="T3779" s="121"/>
      <c r="V3779" s="121"/>
      <c r="X3779" s="121"/>
      <c r="Z3779" s="121"/>
    </row>
    <row r="3780" spans="16:26" x14ac:dyDescent="0.25">
      <c r="P3780" s="121"/>
      <c r="R3780" s="121"/>
      <c r="T3780" s="121"/>
      <c r="V3780" s="121"/>
      <c r="X3780" s="121"/>
      <c r="Z3780" s="121"/>
    </row>
    <row r="3781" spans="16:26" x14ac:dyDescent="0.25">
      <c r="P3781" s="122"/>
      <c r="R3781" s="122"/>
      <c r="T3781" s="122"/>
      <c r="V3781" s="122"/>
      <c r="X3781" s="122"/>
      <c r="Z3781" s="122"/>
    </row>
    <row r="3782" spans="16:26" x14ac:dyDescent="0.25">
      <c r="P3782" s="118"/>
      <c r="R3782" s="118"/>
      <c r="T3782" s="118"/>
      <c r="V3782" s="118"/>
      <c r="X3782" s="118"/>
      <c r="Z3782" s="118"/>
    </row>
    <row r="3783" spans="16:26" x14ac:dyDescent="0.25">
      <c r="P3783" s="119"/>
      <c r="R3783" s="119"/>
      <c r="T3783" s="119"/>
      <c r="V3783" s="119"/>
      <c r="X3783" s="119"/>
      <c r="Z3783" s="119"/>
    </row>
    <row r="3784" spans="16:26" x14ac:dyDescent="0.25">
      <c r="P3784" s="119"/>
      <c r="R3784" s="119"/>
      <c r="T3784" s="119"/>
      <c r="V3784" s="119"/>
      <c r="X3784" s="119"/>
      <c r="Z3784" s="119"/>
    </row>
    <row r="3785" spans="16:26" x14ac:dyDescent="0.25">
      <c r="P3785" s="120"/>
      <c r="R3785" s="120"/>
      <c r="T3785" s="120"/>
      <c r="V3785" s="120"/>
      <c r="X3785" s="120"/>
      <c r="Z3785" s="120"/>
    </row>
    <row r="3786" spans="16:26" x14ac:dyDescent="0.25">
      <c r="P3786" s="119"/>
      <c r="R3786" s="119"/>
      <c r="T3786" s="119"/>
      <c r="V3786" s="119"/>
      <c r="X3786" s="119"/>
      <c r="Z3786" s="119"/>
    </row>
    <row r="3787" spans="16:26" x14ac:dyDescent="0.25">
      <c r="P3787" s="119"/>
      <c r="R3787" s="119"/>
      <c r="T3787" s="119"/>
      <c r="V3787" s="119"/>
      <c r="X3787" s="119"/>
      <c r="Z3787" s="119"/>
    </row>
    <row r="3788" spans="16:26" x14ac:dyDescent="0.25">
      <c r="P3788" s="120"/>
      <c r="R3788" s="120"/>
      <c r="T3788" s="120"/>
      <c r="V3788" s="120"/>
      <c r="X3788" s="120"/>
      <c r="Z3788" s="120"/>
    </row>
    <row r="3789" spans="16:26" x14ac:dyDescent="0.25">
      <c r="P3789" s="119"/>
      <c r="R3789" s="119"/>
      <c r="T3789" s="119"/>
      <c r="V3789" s="119"/>
      <c r="X3789" s="119"/>
      <c r="Z3789" s="119"/>
    </row>
    <row r="3790" spans="16:26" x14ac:dyDescent="0.25">
      <c r="P3790" s="120"/>
      <c r="R3790" s="120"/>
      <c r="T3790" s="120"/>
      <c r="V3790" s="120"/>
      <c r="X3790" s="120"/>
      <c r="Z3790" s="120"/>
    </row>
    <row r="3791" spans="16:26" x14ac:dyDescent="0.25">
      <c r="P3791" s="119"/>
      <c r="R3791" s="119"/>
      <c r="T3791" s="119"/>
      <c r="V3791" s="119"/>
      <c r="X3791" s="119"/>
      <c r="Z3791" s="119"/>
    </row>
    <row r="3792" spans="16:26" x14ac:dyDescent="0.25">
      <c r="P3792" s="119"/>
      <c r="R3792" s="119"/>
      <c r="T3792" s="119"/>
      <c r="V3792" s="119"/>
      <c r="X3792" s="119"/>
      <c r="Z3792" s="119"/>
    </row>
    <row r="3793" spans="16:26" x14ac:dyDescent="0.25">
      <c r="P3793" s="119"/>
      <c r="R3793" s="119"/>
      <c r="T3793" s="119"/>
      <c r="V3793" s="119"/>
      <c r="X3793" s="119"/>
      <c r="Z3793" s="119"/>
    </row>
    <row r="3794" spans="16:26" x14ac:dyDescent="0.25">
      <c r="P3794" s="121"/>
      <c r="R3794" s="121"/>
      <c r="T3794" s="121"/>
      <c r="V3794" s="121"/>
      <c r="X3794" s="121"/>
      <c r="Z3794" s="121"/>
    </row>
    <row r="3795" spans="16:26" x14ac:dyDescent="0.25">
      <c r="P3795" s="121"/>
      <c r="R3795" s="121"/>
      <c r="T3795" s="121"/>
      <c r="V3795" s="121"/>
      <c r="X3795" s="121"/>
      <c r="Z3795" s="121"/>
    </row>
    <row r="3796" spans="16:26" x14ac:dyDescent="0.25">
      <c r="P3796" s="121"/>
      <c r="R3796" s="121"/>
      <c r="T3796" s="121"/>
      <c r="V3796" s="121"/>
      <c r="X3796" s="121"/>
      <c r="Z3796" s="121"/>
    </row>
    <row r="3797" spans="16:26" x14ac:dyDescent="0.25">
      <c r="P3797" s="121"/>
      <c r="R3797" s="121"/>
      <c r="T3797" s="121"/>
      <c r="V3797" s="121"/>
      <c r="X3797" s="121"/>
      <c r="Z3797" s="121"/>
    </row>
    <row r="3798" spans="16:26" x14ac:dyDescent="0.25">
      <c r="P3798" s="122"/>
      <c r="R3798" s="122"/>
      <c r="T3798" s="122"/>
      <c r="V3798" s="122"/>
      <c r="X3798" s="122"/>
      <c r="Z3798" s="122"/>
    </row>
    <row r="3799" spans="16:26" x14ac:dyDescent="0.25">
      <c r="P3799" s="118"/>
      <c r="R3799" s="118"/>
      <c r="T3799" s="118"/>
      <c r="V3799" s="118"/>
      <c r="X3799" s="118"/>
      <c r="Z3799" s="118"/>
    </row>
    <row r="3800" spans="16:26" x14ac:dyDescent="0.25">
      <c r="P3800" s="119"/>
      <c r="R3800" s="119"/>
      <c r="T3800" s="119"/>
      <c r="V3800" s="119"/>
      <c r="X3800" s="119"/>
      <c r="Z3800" s="119"/>
    </row>
    <row r="3801" spans="16:26" x14ac:dyDescent="0.25">
      <c r="P3801" s="119"/>
      <c r="R3801" s="119"/>
      <c r="T3801" s="119"/>
      <c r="V3801" s="119"/>
      <c r="X3801" s="119"/>
      <c r="Z3801" s="119"/>
    </row>
    <row r="3802" spans="16:26" x14ac:dyDescent="0.25">
      <c r="P3802" s="120"/>
      <c r="R3802" s="120"/>
      <c r="T3802" s="120"/>
      <c r="V3802" s="120"/>
      <c r="X3802" s="120"/>
      <c r="Z3802" s="120"/>
    </row>
    <row r="3803" spans="16:26" x14ac:dyDescent="0.25">
      <c r="P3803" s="119"/>
      <c r="R3803" s="119"/>
      <c r="T3803" s="119"/>
      <c r="V3803" s="119"/>
      <c r="X3803" s="119"/>
      <c r="Z3803" s="119"/>
    </row>
    <row r="3804" spans="16:26" x14ac:dyDescent="0.25">
      <c r="P3804" s="119"/>
      <c r="R3804" s="119"/>
      <c r="T3804" s="119"/>
      <c r="V3804" s="119"/>
      <c r="X3804" s="119"/>
      <c r="Z3804" s="119"/>
    </row>
    <row r="3805" spans="16:26" x14ac:dyDescent="0.25">
      <c r="P3805" s="120"/>
      <c r="R3805" s="120"/>
      <c r="T3805" s="120"/>
      <c r="V3805" s="120"/>
      <c r="X3805" s="120"/>
      <c r="Z3805" s="120"/>
    </row>
    <row r="3806" spans="16:26" x14ac:dyDescent="0.25">
      <c r="P3806" s="119"/>
      <c r="R3806" s="119"/>
      <c r="T3806" s="119"/>
      <c r="V3806" s="119"/>
      <c r="X3806" s="119"/>
      <c r="Z3806" s="119"/>
    </row>
    <row r="3807" spans="16:26" x14ac:dyDescent="0.25">
      <c r="P3807" s="120"/>
      <c r="R3807" s="120"/>
      <c r="T3807" s="120"/>
      <c r="V3807" s="120"/>
      <c r="X3807" s="120"/>
      <c r="Z3807" s="120"/>
    </row>
    <row r="3808" spans="16:26" x14ac:dyDescent="0.25">
      <c r="P3808" s="119"/>
      <c r="R3808" s="119"/>
      <c r="T3808" s="119"/>
      <c r="V3808" s="119"/>
      <c r="X3808" s="119"/>
      <c r="Z3808" s="119"/>
    </row>
    <row r="3809" spans="16:26" x14ac:dyDescent="0.25">
      <c r="P3809" s="119"/>
      <c r="R3809" s="119"/>
      <c r="T3809" s="119"/>
      <c r="V3809" s="119"/>
      <c r="X3809" s="119"/>
      <c r="Z3809" s="119"/>
    </row>
    <row r="3810" spans="16:26" x14ac:dyDescent="0.25">
      <c r="P3810" s="119"/>
      <c r="R3810" s="119"/>
      <c r="T3810" s="119"/>
      <c r="V3810" s="119"/>
      <c r="X3810" s="119"/>
      <c r="Z3810" s="119"/>
    </row>
    <row r="3811" spans="16:26" x14ac:dyDescent="0.25">
      <c r="P3811" s="121"/>
      <c r="R3811" s="121"/>
      <c r="T3811" s="121"/>
      <c r="V3811" s="121"/>
      <c r="X3811" s="121"/>
      <c r="Z3811" s="121"/>
    </row>
    <row r="3812" spans="16:26" x14ac:dyDescent="0.25">
      <c r="P3812" s="121"/>
      <c r="R3812" s="121"/>
      <c r="T3812" s="121"/>
      <c r="V3812" s="121"/>
      <c r="X3812" s="121"/>
      <c r="Z3812" s="121"/>
    </row>
    <row r="3813" spans="16:26" x14ac:dyDescent="0.25">
      <c r="P3813" s="121"/>
      <c r="R3813" s="121"/>
      <c r="T3813" s="121"/>
      <c r="V3813" s="121"/>
      <c r="X3813" s="121"/>
      <c r="Z3813" s="121"/>
    </row>
    <row r="3814" spans="16:26" x14ac:dyDescent="0.25">
      <c r="P3814" s="121"/>
      <c r="R3814" s="121"/>
      <c r="T3814" s="121"/>
      <c r="V3814" s="121"/>
      <c r="X3814" s="121"/>
      <c r="Z3814" s="121"/>
    </row>
    <row r="3815" spans="16:26" x14ac:dyDescent="0.25">
      <c r="P3815" s="122"/>
      <c r="R3815" s="122"/>
      <c r="T3815" s="122"/>
      <c r="V3815" s="122"/>
      <c r="X3815" s="122"/>
      <c r="Z3815" s="122"/>
    </row>
    <row r="3816" spans="16:26" x14ac:dyDescent="0.25">
      <c r="P3816" s="118"/>
      <c r="R3816" s="118"/>
      <c r="T3816" s="118"/>
      <c r="V3816" s="118"/>
      <c r="X3816" s="118"/>
      <c r="Z3816" s="118"/>
    </row>
    <row r="3817" spans="16:26" x14ac:dyDescent="0.25">
      <c r="P3817" s="119"/>
      <c r="R3817" s="119"/>
      <c r="T3817" s="119"/>
      <c r="V3817" s="119"/>
      <c r="X3817" s="119"/>
      <c r="Z3817" s="119"/>
    </row>
    <row r="3818" spans="16:26" x14ac:dyDescent="0.25">
      <c r="P3818" s="119"/>
      <c r="R3818" s="119"/>
      <c r="T3818" s="119"/>
      <c r="V3818" s="119"/>
      <c r="X3818" s="119"/>
      <c r="Z3818" s="119"/>
    </row>
    <row r="3819" spans="16:26" x14ac:dyDescent="0.25">
      <c r="P3819" s="120"/>
      <c r="R3819" s="120"/>
      <c r="T3819" s="120"/>
      <c r="V3819" s="120"/>
      <c r="X3819" s="120"/>
      <c r="Z3819" s="120"/>
    </row>
    <row r="3820" spans="16:26" x14ac:dyDescent="0.25">
      <c r="P3820" s="119"/>
      <c r="R3820" s="119"/>
      <c r="T3820" s="119"/>
      <c r="V3820" s="119"/>
      <c r="X3820" s="119"/>
      <c r="Z3820" s="119"/>
    </row>
    <row r="3821" spans="16:26" x14ac:dyDescent="0.25">
      <c r="P3821" s="119"/>
      <c r="R3821" s="119"/>
      <c r="T3821" s="119"/>
      <c r="V3821" s="119"/>
      <c r="X3821" s="119"/>
      <c r="Z3821" s="119"/>
    </row>
    <row r="3822" spans="16:26" x14ac:dyDescent="0.25">
      <c r="P3822" s="120"/>
      <c r="R3822" s="120"/>
      <c r="T3822" s="120"/>
      <c r="V3822" s="120"/>
      <c r="X3822" s="120"/>
      <c r="Z3822" s="120"/>
    </row>
    <row r="3823" spans="16:26" x14ac:dyDescent="0.25">
      <c r="P3823" s="119"/>
      <c r="R3823" s="119"/>
      <c r="T3823" s="119"/>
      <c r="V3823" s="119"/>
      <c r="X3823" s="119"/>
      <c r="Z3823" s="119"/>
    </row>
    <row r="3824" spans="16:26" x14ac:dyDescent="0.25">
      <c r="P3824" s="120"/>
      <c r="R3824" s="120"/>
      <c r="T3824" s="120"/>
      <c r="V3824" s="120"/>
      <c r="X3824" s="120"/>
      <c r="Z3824" s="120"/>
    </row>
    <row r="3825" spans="16:26" x14ac:dyDescent="0.25">
      <c r="P3825" s="119"/>
      <c r="R3825" s="119"/>
      <c r="T3825" s="119"/>
      <c r="V3825" s="119"/>
      <c r="X3825" s="119"/>
      <c r="Z3825" s="119"/>
    </row>
    <row r="3826" spans="16:26" x14ac:dyDescent="0.25">
      <c r="P3826" s="119"/>
      <c r="R3826" s="119"/>
      <c r="T3826" s="119"/>
      <c r="V3826" s="119"/>
      <c r="X3826" s="119"/>
      <c r="Z3826" s="119"/>
    </row>
    <row r="3827" spans="16:26" x14ac:dyDescent="0.25">
      <c r="P3827" s="119"/>
      <c r="R3827" s="119"/>
      <c r="T3827" s="119"/>
      <c r="V3827" s="119"/>
      <c r="X3827" s="119"/>
      <c r="Z3827" s="119"/>
    </row>
    <row r="3828" spans="16:26" x14ac:dyDescent="0.25">
      <c r="P3828" s="121"/>
      <c r="R3828" s="121"/>
      <c r="T3828" s="121"/>
      <c r="V3828" s="121"/>
      <c r="X3828" s="121"/>
      <c r="Z3828" s="121"/>
    </row>
    <row r="3829" spans="16:26" x14ac:dyDescent="0.25">
      <c r="P3829" s="121"/>
      <c r="R3829" s="121"/>
      <c r="T3829" s="121"/>
      <c r="V3829" s="121"/>
      <c r="X3829" s="121"/>
      <c r="Z3829" s="121"/>
    </row>
    <row r="3830" spans="16:26" x14ac:dyDescent="0.25">
      <c r="P3830" s="121"/>
      <c r="R3830" s="121"/>
      <c r="T3830" s="121"/>
      <c r="V3830" s="121"/>
      <c r="X3830" s="121"/>
      <c r="Z3830" s="121"/>
    </row>
    <row r="3831" spans="16:26" x14ac:dyDescent="0.25">
      <c r="P3831" s="121"/>
      <c r="R3831" s="121"/>
      <c r="T3831" s="121"/>
      <c r="V3831" s="121"/>
      <c r="X3831" s="121"/>
      <c r="Z3831" s="121"/>
    </row>
    <row r="3832" spans="16:26" x14ac:dyDescent="0.25">
      <c r="P3832" s="122"/>
      <c r="R3832" s="122"/>
      <c r="T3832" s="122"/>
      <c r="V3832" s="122"/>
      <c r="X3832" s="122"/>
      <c r="Z3832" s="122"/>
    </row>
    <row r="3833" spans="16:26" x14ac:dyDescent="0.25">
      <c r="P3833" s="118"/>
      <c r="R3833" s="118"/>
      <c r="T3833" s="118"/>
      <c r="V3833" s="118"/>
      <c r="X3833" s="118"/>
      <c r="Z3833" s="118"/>
    </row>
    <row r="3834" spans="16:26" x14ac:dyDescent="0.25">
      <c r="P3834" s="119"/>
      <c r="R3834" s="119"/>
      <c r="T3834" s="119"/>
      <c r="V3834" s="119"/>
      <c r="X3834" s="119"/>
      <c r="Z3834" s="119"/>
    </row>
    <row r="3835" spans="16:26" x14ac:dyDescent="0.25">
      <c r="P3835" s="119"/>
      <c r="R3835" s="119"/>
      <c r="T3835" s="119"/>
      <c r="V3835" s="119"/>
      <c r="X3835" s="119"/>
      <c r="Z3835" s="119"/>
    </row>
    <row r="3836" spans="16:26" x14ac:dyDescent="0.25">
      <c r="P3836" s="120"/>
      <c r="R3836" s="120"/>
      <c r="T3836" s="120"/>
      <c r="V3836" s="120"/>
      <c r="X3836" s="120"/>
      <c r="Z3836" s="120"/>
    </row>
    <row r="3837" spans="16:26" x14ac:dyDescent="0.25">
      <c r="P3837" s="119"/>
      <c r="R3837" s="119"/>
      <c r="T3837" s="119"/>
      <c r="V3837" s="119"/>
      <c r="X3837" s="119"/>
      <c r="Z3837" s="119"/>
    </row>
    <row r="3838" spans="16:26" x14ac:dyDescent="0.25">
      <c r="P3838" s="119"/>
      <c r="R3838" s="119"/>
      <c r="T3838" s="119"/>
      <c r="V3838" s="119"/>
      <c r="X3838" s="119"/>
      <c r="Z3838" s="119"/>
    </row>
    <row r="3839" spans="16:26" x14ac:dyDescent="0.25">
      <c r="P3839" s="120"/>
      <c r="R3839" s="120"/>
      <c r="T3839" s="120"/>
      <c r="V3839" s="120"/>
      <c r="X3839" s="120"/>
      <c r="Z3839" s="120"/>
    </row>
    <row r="3840" spans="16:26" x14ac:dyDescent="0.25">
      <c r="P3840" s="119"/>
      <c r="R3840" s="119"/>
      <c r="T3840" s="119"/>
      <c r="V3840" s="119"/>
      <c r="X3840" s="119"/>
      <c r="Z3840" s="119"/>
    </row>
    <row r="3841" spans="16:26" x14ac:dyDescent="0.25">
      <c r="P3841" s="120"/>
      <c r="R3841" s="120"/>
      <c r="T3841" s="120"/>
      <c r="V3841" s="120"/>
      <c r="X3841" s="120"/>
      <c r="Z3841" s="120"/>
    </row>
    <row r="3842" spans="16:26" x14ac:dyDescent="0.25">
      <c r="P3842" s="119"/>
      <c r="R3842" s="119"/>
      <c r="T3842" s="119"/>
      <c r="V3842" s="119"/>
      <c r="X3842" s="119"/>
      <c r="Z3842" s="119"/>
    </row>
    <row r="3843" spans="16:26" x14ac:dyDescent="0.25">
      <c r="P3843" s="119"/>
      <c r="R3843" s="119"/>
      <c r="T3843" s="119"/>
      <c r="V3843" s="119"/>
      <c r="X3843" s="119"/>
      <c r="Z3843" s="119"/>
    </row>
    <row r="3844" spans="16:26" x14ac:dyDescent="0.25">
      <c r="P3844" s="119"/>
      <c r="R3844" s="119"/>
      <c r="T3844" s="119"/>
      <c r="V3844" s="119"/>
      <c r="X3844" s="119"/>
      <c r="Z3844" s="119"/>
    </row>
    <row r="3845" spans="16:26" x14ac:dyDescent="0.25">
      <c r="P3845" s="121"/>
      <c r="R3845" s="121"/>
      <c r="T3845" s="121"/>
      <c r="V3845" s="121"/>
      <c r="X3845" s="121"/>
      <c r="Z3845" s="121"/>
    </row>
    <row r="3846" spans="16:26" x14ac:dyDescent="0.25">
      <c r="P3846" s="121"/>
      <c r="R3846" s="121"/>
      <c r="T3846" s="121"/>
      <c r="V3846" s="121"/>
      <c r="X3846" s="121"/>
      <c r="Z3846" s="121"/>
    </row>
    <row r="3847" spans="16:26" x14ac:dyDescent="0.25">
      <c r="P3847" s="121"/>
      <c r="R3847" s="121"/>
      <c r="T3847" s="121"/>
      <c r="V3847" s="121"/>
      <c r="X3847" s="121"/>
      <c r="Z3847" s="121"/>
    </row>
    <row r="3848" spans="16:26" x14ac:dyDescent="0.25">
      <c r="P3848" s="121"/>
      <c r="R3848" s="121"/>
      <c r="T3848" s="121"/>
      <c r="V3848" s="121"/>
      <c r="X3848" s="121"/>
      <c r="Z3848" s="121"/>
    </row>
    <row r="3849" spans="16:26" x14ac:dyDescent="0.25">
      <c r="P3849" s="122"/>
      <c r="R3849" s="122"/>
      <c r="T3849" s="122"/>
      <c r="V3849" s="122"/>
      <c r="X3849" s="122"/>
      <c r="Z3849" s="122"/>
    </row>
    <row r="3850" spans="16:26" x14ac:dyDescent="0.25">
      <c r="P3850" s="118"/>
      <c r="R3850" s="118"/>
      <c r="T3850" s="118"/>
      <c r="V3850" s="118"/>
      <c r="X3850" s="118"/>
      <c r="Z3850" s="118"/>
    </row>
    <row r="3851" spans="16:26" x14ac:dyDescent="0.25">
      <c r="P3851" s="119"/>
      <c r="R3851" s="119"/>
      <c r="T3851" s="119"/>
      <c r="V3851" s="119"/>
      <c r="X3851" s="119"/>
      <c r="Z3851" s="119"/>
    </row>
    <row r="3852" spans="16:26" x14ac:dyDescent="0.25">
      <c r="P3852" s="119"/>
      <c r="R3852" s="119"/>
      <c r="T3852" s="119"/>
      <c r="V3852" s="119"/>
      <c r="X3852" s="119"/>
      <c r="Z3852" s="119"/>
    </row>
    <row r="3853" spans="16:26" x14ac:dyDescent="0.25">
      <c r="P3853" s="120"/>
      <c r="R3853" s="120"/>
      <c r="T3853" s="120"/>
      <c r="V3853" s="120"/>
      <c r="X3853" s="120"/>
      <c r="Z3853" s="120"/>
    </row>
    <row r="3854" spans="16:26" x14ac:dyDescent="0.25">
      <c r="P3854" s="119"/>
      <c r="R3854" s="119"/>
      <c r="T3854" s="119"/>
      <c r="V3854" s="119"/>
      <c r="X3854" s="119"/>
      <c r="Z3854" s="119"/>
    </row>
    <row r="3855" spans="16:26" x14ac:dyDescent="0.25">
      <c r="P3855" s="119"/>
      <c r="R3855" s="119"/>
      <c r="T3855" s="119"/>
      <c r="V3855" s="119"/>
      <c r="X3855" s="119"/>
      <c r="Z3855" s="119"/>
    </row>
    <row r="3856" spans="16:26" x14ac:dyDescent="0.25">
      <c r="P3856" s="120"/>
      <c r="R3856" s="120"/>
      <c r="T3856" s="120"/>
      <c r="V3856" s="120"/>
      <c r="X3856" s="120"/>
      <c r="Z3856" s="120"/>
    </row>
    <row r="3857" spans="16:26" x14ac:dyDescent="0.25">
      <c r="P3857" s="119"/>
      <c r="R3857" s="119"/>
      <c r="T3857" s="119"/>
      <c r="V3857" s="119"/>
      <c r="X3857" s="119"/>
      <c r="Z3857" s="119"/>
    </row>
    <row r="3858" spans="16:26" x14ac:dyDescent="0.25">
      <c r="P3858" s="120"/>
      <c r="R3858" s="120"/>
      <c r="T3858" s="120"/>
      <c r="V3858" s="120"/>
      <c r="X3858" s="120"/>
      <c r="Z3858" s="120"/>
    </row>
    <row r="3859" spans="16:26" x14ac:dyDescent="0.25">
      <c r="P3859" s="119"/>
      <c r="R3859" s="119"/>
      <c r="T3859" s="119"/>
      <c r="V3859" s="119"/>
      <c r="X3859" s="119"/>
      <c r="Z3859" s="119"/>
    </row>
    <row r="3860" spans="16:26" x14ac:dyDescent="0.25">
      <c r="P3860" s="119"/>
      <c r="R3860" s="119"/>
      <c r="T3860" s="119"/>
      <c r="V3860" s="119"/>
      <c r="X3860" s="119"/>
      <c r="Z3860" s="119"/>
    </row>
    <row r="3861" spans="16:26" x14ac:dyDescent="0.25">
      <c r="P3861" s="119"/>
      <c r="R3861" s="119"/>
      <c r="T3861" s="119"/>
      <c r="V3861" s="119"/>
      <c r="X3861" s="119"/>
      <c r="Z3861" s="119"/>
    </row>
    <row r="3862" spans="16:26" x14ac:dyDescent="0.25">
      <c r="P3862" s="121"/>
      <c r="R3862" s="121"/>
      <c r="T3862" s="121"/>
      <c r="V3862" s="121"/>
      <c r="X3862" s="121"/>
      <c r="Z3862" s="121"/>
    </row>
    <row r="3863" spans="16:26" x14ac:dyDescent="0.25">
      <c r="P3863" s="121"/>
      <c r="R3863" s="121"/>
      <c r="T3863" s="121"/>
      <c r="V3863" s="121"/>
      <c r="X3863" s="121"/>
      <c r="Z3863" s="121"/>
    </row>
    <row r="3864" spans="16:26" x14ac:dyDescent="0.25">
      <c r="P3864" s="121"/>
      <c r="R3864" s="121"/>
      <c r="T3864" s="121"/>
      <c r="V3864" s="121"/>
      <c r="X3864" s="121"/>
      <c r="Z3864" s="121"/>
    </row>
    <row r="3865" spans="16:26" x14ac:dyDescent="0.25">
      <c r="P3865" s="121"/>
      <c r="R3865" s="121"/>
      <c r="T3865" s="121"/>
      <c r="V3865" s="121"/>
      <c r="X3865" s="121"/>
      <c r="Z3865" s="121"/>
    </row>
    <row r="3866" spans="16:26" x14ac:dyDescent="0.25">
      <c r="P3866" s="122"/>
      <c r="R3866" s="122"/>
      <c r="T3866" s="122"/>
      <c r="V3866" s="122"/>
      <c r="X3866" s="122"/>
      <c r="Z3866" s="122"/>
    </row>
    <row r="3867" spans="16:26" x14ac:dyDescent="0.25">
      <c r="P3867" s="118"/>
      <c r="R3867" s="118"/>
      <c r="T3867" s="118"/>
      <c r="V3867" s="118"/>
      <c r="X3867" s="118"/>
      <c r="Z3867" s="118"/>
    </row>
    <row r="3868" spans="16:26" x14ac:dyDescent="0.25">
      <c r="P3868" s="119"/>
      <c r="R3868" s="119"/>
      <c r="T3868" s="119"/>
      <c r="V3868" s="119"/>
      <c r="X3868" s="119"/>
      <c r="Z3868" s="119"/>
    </row>
    <row r="3869" spans="16:26" x14ac:dyDescent="0.25">
      <c r="P3869" s="119"/>
      <c r="R3869" s="119"/>
      <c r="T3869" s="119"/>
      <c r="V3869" s="119"/>
      <c r="X3869" s="119"/>
      <c r="Z3869" s="119"/>
    </row>
    <row r="3870" spans="16:26" x14ac:dyDescent="0.25">
      <c r="P3870" s="120"/>
      <c r="R3870" s="120"/>
      <c r="T3870" s="120"/>
      <c r="V3870" s="120"/>
      <c r="X3870" s="120"/>
      <c r="Z3870" s="120"/>
    </row>
    <row r="3871" spans="16:26" x14ac:dyDescent="0.25">
      <c r="P3871" s="119"/>
      <c r="R3871" s="119"/>
      <c r="T3871" s="119"/>
      <c r="V3871" s="119"/>
      <c r="X3871" s="119"/>
      <c r="Z3871" s="119"/>
    </row>
    <row r="3872" spans="16:26" x14ac:dyDescent="0.25">
      <c r="P3872" s="119"/>
      <c r="R3872" s="119"/>
      <c r="T3872" s="119"/>
      <c r="V3872" s="119"/>
      <c r="X3872" s="119"/>
      <c r="Z3872" s="119"/>
    </row>
    <row r="3873" spans="16:26" x14ac:dyDescent="0.25">
      <c r="P3873" s="120"/>
      <c r="R3873" s="120"/>
      <c r="T3873" s="120"/>
      <c r="V3873" s="120"/>
      <c r="X3873" s="120"/>
      <c r="Z3873" s="120"/>
    </row>
    <row r="3874" spans="16:26" x14ac:dyDescent="0.25">
      <c r="P3874" s="119"/>
      <c r="R3874" s="119"/>
      <c r="T3874" s="119"/>
      <c r="V3874" s="119"/>
      <c r="X3874" s="119"/>
      <c r="Z3874" s="119"/>
    </row>
    <row r="3875" spans="16:26" x14ac:dyDescent="0.25">
      <c r="P3875" s="120"/>
      <c r="R3875" s="120"/>
      <c r="T3875" s="120"/>
      <c r="V3875" s="120"/>
      <c r="X3875" s="120"/>
      <c r="Z3875" s="120"/>
    </row>
    <row r="3876" spans="16:26" x14ac:dyDescent="0.25">
      <c r="P3876" s="119"/>
      <c r="R3876" s="119"/>
      <c r="T3876" s="119"/>
      <c r="V3876" s="119"/>
      <c r="X3876" s="119"/>
      <c r="Z3876" s="119"/>
    </row>
    <row r="3877" spans="16:26" x14ac:dyDescent="0.25">
      <c r="P3877" s="119"/>
      <c r="R3877" s="119"/>
      <c r="T3877" s="119"/>
      <c r="V3877" s="119"/>
      <c r="X3877" s="119"/>
      <c r="Z3877" s="119"/>
    </row>
    <row r="3878" spans="16:26" x14ac:dyDescent="0.25">
      <c r="P3878" s="119"/>
      <c r="R3878" s="119"/>
      <c r="T3878" s="119"/>
      <c r="V3878" s="119"/>
      <c r="X3878" s="119"/>
      <c r="Z3878" s="119"/>
    </row>
    <row r="3879" spans="16:26" x14ac:dyDescent="0.25">
      <c r="P3879" s="121"/>
      <c r="R3879" s="121"/>
      <c r="T3879" s="121"/>
      <c r="V3879" s="121"/>
      <c r="X3879" s="121"/>
      <c r="Z3879" s="121"/>
    </row>
    <row r="3880" spans="16:26" x14ac:dyDescent="0.25">
      <c r="P3880" s="121"/>
      <c r="R3880" s="121"/>
      <c r="T3880" s="121"/>
      <c r="V3880" s="121"/>
      <c r="X3880" s="121"/>
      <c r="Z3880" s="121"/>
    </row>
    <row r="3881" spans="16:26" x14ac:dyDescent="0.25">
      <c r="P3881" s="121"/>
      <c r="R3881" s="121"/>
      <c r="T3881" s="121"/>
      <c r="V3881" s="121"/>
      <c r="X3881" s="121"/>
      <c r="Z3881" s="121"/>
    </row>
    <row r="3882" spans="16:26" x14ac:dyDescent="0.25">
      <c r="P3882" s="121"/>
      <c r="R3882" s="121"/>
      <c r="T3882" s="121"/>
      <c r="V3882" s="121"/>
      <c r="X3882" s="121"/>
      <c r="Z3882" s="121"/>
    </row>
    <row r="3883" spans="16:26" x14ac:dyDescent="0.25">
      <c r="P3883" s="122"/>
      <c r="R3883" s="122"/>
      <c r="T3883" s="122"/>
      <c r="V3883" s="122"/>
      <c r="X3883" s="122"/>
      <c r="Z3883" s="122"/>
    </row>
    <row r="3884" spans="16:26" x14ac:dyDescent="0.25">
      <c r="P3884" s="118"/>
      <c r="R3884" s="118"/>
      <c r="T3884" s="118"/>
      <c r="V3884" s="118"/>
      <c r="X3884" s="118"/>
      <c r="Z3884" s="118"/>
    </row>
    <row r="3885" spans="16:26" x14ac:dyDescent="0.25">
      <c r="P3885" s="119"/>
      <c r="R3885" s="119"/>
      <c r="T3885" s="119"/>
      <c r="V3885" s="119"/>
      <c r="X3885" s="119"/>
      <c r="Z3885" s="119"/>
    </row>
    <row r="3886" spans="16:26" x14ac:dyDescent="0.25">
      <c r="P3886" s="119"/>
      <c r="R3886" s="119"/>
      <c r="T3886" s="119"/>
      <c r="V3886" s="119"/>
      <c r="X3886" s="119"/>
      <c r="Z3886" s="119"/>
    </row>
    <row r="3887" spans="16:26" x14ac:dyDescent="0.25">
      <c r="P3887" s="120"/>
      <c r="R3887" s="120"/>
      <c r="T3887" s="120"/>
      <c r="V3887" s="120"/>
      <c r="X3887" s="120"/>
      <c r="Z3887" s="120"/>
    </row>
    <row r="3888" spans="16:26" x14ac:dyDescent="0.25">
      <c r="P3888" s="119"/>
      <c r="R3888" s="119"/>
      <c r="T3888" s="119"/>
      <c r="V3888" s="119"/>
      <c r="X3888" s="119"/>
      <c r="Z3888" s="119"/>
    </row>
    <row r="3889" spans="16:26" x14ac:dyDescent="0.25">
      <c r="P3889" s="119"/>
      <c r="R3889" s="119"/>
      <c r="T3889" s="119"/>
      <c r="V3889" s="119"/>
      <c r="X3889" s="119"/>
      <c r="Z3889" s="119"/>
    </row>
    <row r="3890" spans="16:26" x14ac:dyDescent="0.25">
      <c r="P3890" s="120"/>
      <c r="R3890" s="120"/>
      <c r="T3890" s="120"/>
      <c r="V3890" s="120"/>
      <c r="X3890" s="120"/>
      <c r="Z3890" s="120"/>
    </row>
    <row r="3891" spans="16:26" x14ac:dyDescent="0.25">
      <c r="P3891" s="119"/>
      <c r="R3891" s="119"/>
      <c r="T3891" s="119"/>
      <c r="V3891" s="119"/>
      <c r="X3891" s="119"/>
      <c r="Z3891" s="119"/>
    </row>
    <row r="3892" spans="16:26" x14ac:dyDescent="0.25">
      <c r="P3892" s="120"/>
      <c r="R3892" s="120"/>
      <c r="T3892" s="120"/>
      <c r="V3892" s="120"/>
      <c r="X3892" s="120"/>
      <c r="Z3892" s="120"/>
    </row>
    <row r="3893" spans="16:26" x14ac:dyDescent="0.25">
      <c r="P3893" s="119"/>
      <c r="R3893" s="119"/>
      <c r="T3893" s="119"/>
      <c r="V3893" s="119"/>
      <c r="X3893" s="119"/>
      <c r="Z3893" s="119"/>
    </row>
    <row r="3894" spans="16:26" x14ac:dyDescent="0.25">
      <c r="P3894" s="119"/>
      <c r="R3894" s="119"/>
      <c r="T3894" s="119"/>
      <c r="V3894" s="119"/>
      <c r="X3894" s="119"/>
      <c r="Z3894" s="119"/>
    </row>
    <row r="3895" spans="16:26" x14ac:dyDescent="0.25">
      <c r="P3895" s="119"/>
      <c r="R3895" s="119"/>
      <c r="T3895" s="119"/>
      <c r="V3895" s="119"/>
      <c r="X3895" s="119"/>
      <c r="Z3895" s="119"/>
    </row>
    <row r="3896" spans="16:26" x14ac:dyDescent="0.25">
      <c r="P3896" s="121"/>
      <c r="R3896" s="121"/>
      <c r="T3896" s="121"/>
      <c r="V3896" s="121"/>
      <c r="X3896" s="121"/>
      <c r="Z3896" s="121"/>
    </row>
    <row r="3897" spans="16:26" x14ac:dyDescent="0.25">
      <c r="P3897" s="121"/>
      <c r="R3897" s="121"/>
      <c r="T3897" s="121"/>
      <c r="V3897" s="121"/>
      <c r="X3897" s="121"/>
      <c r="Z3897" s="121"/>
    </row>
    <row r="3898" spans="16:26" x14ac:dyDescent="0.25">
      <c r="P3898" s="121"/>
      <c r="R3898" s="121"/>
      <c r="T3898" s="121"/>
      <c r="V3898" s="121"/>
      <c r="X3898" s="121"/>
      <c r="Z3898" s="121"/>
    </row>
    <row r="3899" spans="16:26" x14ac:dyDescent="0.25">
      <c r="P3899" s="121"/>
      <c r="R3899" s="121"/>
      <c r="T3899" s="121"/>
      <c r="V3899" s="121"/>
      <c r="X3899" s="121"/>
      <c r="Z3899" s="121"/>
    </row>
    <row r="3900" spans="16:26" x14ac:dyDescent="0.25">
      <c r="P3900" s="122"/>
      <c r="R3900" s="122"/>
      <c r="T3900" s="122"/>
      <c r="V3900" s="122"/>
      <c r="X3900" s="122"/>
      <c r="Z3900" s="122"/>
    </row>
    <row r="3901" spans="16:26" x14ac:dyDescent="0.25">
      <c r="P3901" s="118"/>
      <c r="R3901" s="118"/>
      <c r="T3901" s="118"/>
      <c r="V3901" s="118"/>
      <c r="X3901" s="118"/>
      <c r="Z3901" s="118"/>
    </row>
    <row r="3902" spans="16:26" x14ac:dyDescent="0.25">
      <c r="P3902" s="119"/>
      <c r="R3902" s="119"/>
      <c r="T3902" s="119"/>
      <c r="V3902" s="119"/>
      <c r="X3902" s="119"/>
      <c r="Z3902" s="119"/>
    </row>
    <row r="3903" spans="16:26" x14ac:dyDescent="0.25">
      <c r="P3903" s="119"/>
      <c r="R3903" s="119"/>
      <c r="T3903" s="119"/>
      <c r="V3903" s="119"/>
      <c r="X3903" s="119"/>
      <c r="Z3903" s="119"/>
    </row>
    <row r="3904" spans="16:26" x14ac:dyDescent="0.25">
      <c r="P3904" s="120"/>
      <c r="R3904" s="120"/>
      <c r="T3904" s="120"/>
      <c r="V3904" s="120"/>
      <c r="X3904" s="120"/>
      <c r="Z3904" s="120"/>
    </row>
    <row r="3905" spans="16:26" x14ac:dyDescent="0.25">
      <c r="P3905" s="119"/>
      <c r="R3905" s="119"/>
      <c r="T3905" s="119"/>
      <c r="V3905" s="119"/>
      <c r="X3905" s="119"/>
      <c r="Z3905" s="119"/>
    </row>
    <row r="3906" spans="16:26" x14ac:dyDescent="0.25">
      <c r="P3906" s="119"/>
      <c r="R3906" s="119"/>
      <c r="T3906" s="119"/>
      <c r="V3906" s="119"/>
      <c r="X3906" s="119"/>
      <c r="Z3906" s="119"/>
    </row>
    <row r="3907" spans="16:26" x14ac:dyDescent="0.25">
      <c r="P3907" s="120"/>
      <c r="R3907" s="120"/>
      <c r="T3907" s="120"/>
      <c r="V3907" s="120"/>
      <c r="X3907" s="120"/>
      <c r="Z3907" s="120"/>
    </row>
    <row r="3908" spans="16:26" x14ac:dyDescent="0.25">
      <c r="P3908" s="119"/>
      <c r="R3908" s="119"/>
      <c r="T3908" s="119"/>
      <c r="V3908" s="119"/>
      <c r="X3908" s="119"/>
      <c r="Z3908" s="119"/>
    </row>
    <row r="3909" spans="16:26" x14ac:dyDescent="0.25">
      <c r="P3909" s="120"/>
      <c r="R3909" s="120"/>
      <c r="T3909" s="120"/>
      <c r="V3909" s="120"/>
      <c r="X3909" s="120"/>
      <c r="Z3909" s="120"/>
    </row>
    <row r="3910" spans="16:26" x14ac:dyDescent="0.25">
      <c r="P3910" s="119"/>
      <c r="R3910" s="119"/>
      <c r="T3910" s="119"/>
      <c r="V3910" s="119"/>
      <c r="X3910" s="119"/>
      <c r="Z3910" s="119"/>
    </row>
    <row r="3911" spans="16:26" x14ac:dyDescent="0.25">
      <c r="P3911" s="119"/>
      <c r="R3911" s="119"/>
      <c r="T3911" s="119"/>
      <c r="V3911" s="119"/>
      <c r="X3911" s="119"/>
      <c r="Z3911" s="119"/>
    </row>
    <row r="3912" spans="16:26" x14ac:dyDescent="0.25">
      <c r="P3912" s="119"/>
      <c r="R3912" s="119"/>
      <c r="T3912" s="119"/>
      <c r="V3912" s="119"/>
      <c r="X3912" s="119"/>
      <c r="Z3912" s="119"/>
    </row>
    <row r="3913" spans="16:26" x14ac:dyDescent="0.25">
      <c r="P3913" s="121"/>
      <c r="R3913" s="121"/>
      <c r="T3913" s="121"/>
      <c r="V3913" s="121"/>
      <c r="X3913" s="121"/>
      <c r="Z3913" s="121"/>
    </row>
    <row r="3914" spans="16:26" x14ac:dyDescent="0.25">
      <c r="P3914" s="121"/>
      <c r="R3914" s="121"/>
      <c r="T3914" s="121"/>
      <c r="V3914" s="121"/>
      <c r="X3914" s="121"/>
      <c r="Z3914" s="121"/>
    </row>
    <row r="3915" spans="16:26" x14ac:dyDescent="0.25">
      <c r="P3915" s="121"/>
      <c r="R3915" s="121"/>
      <c r="T3915" s="121"/>
      <c r="V3915" s="121"/>
      <c r="X3915" s="121"/>
      <c r="Z3915" s="121"/>
    </row>
    <row r="3916" spans="16:26" x14ac:dyDescent="0.25">
      <c r="P3916" s="121"/>
      <c r="R3916" s="121"/>
      <c r="T3916" s="121"/>
      <c r="V3916" s="121"/>
      <c r="X3916" s="121"/>
      <c r="Z3916" s="121"/>
    </row>
    <row r="3917" spans="16:26" x14ac:dyDescent="0.25">
      <c r="P3917" s="122"/>
      <c r="R3917" s="122"/>
      <c r="T3917" s="122"/>
      <c r="V3917" s="122"/>
      <c r="X3917" s="122"/>
      <c r="Z3917" s="122"/>
    </row>
    <row r="3918" spans="16:26" x14ac:dyDescent="0.25">
      <c r="P3918" s="118"/>
      <c r="R3918" s="118"/>
      <c r="T3918" s="118"/>
      <c r="V3918" s="118"/>
      <c r="X3918" s="118"/>
      <c r="Z3918" s="118"/>
    </row>
    <row r="3919" spans="16:26" x14ac:dyDescent="0.25">
      <c r="P3919" s="119"/>
      <c r="R3919" s="119"/>
      <c r="T3919" s="119"/>
      <c r="V3919" s="119"/>
      <c r="X3919" s="119"/>
      <c r="Z3919" s="119"/>
    </row>
    <row r="3920" spans="16:26" x14ac:dyDescent="0.25">
      <c r="P3920" s="119"/>
      <c r="R3920" s="119"/>
      <c r="T3920" s="119"/>
      <c r="V3920" s="119"/>
      <c r="X3920" s="119"/>
      <c r="Z3920" s="119"/>
    </row>
    <row r="3921" spans="16:26" x14ac:dyDescent="0.25">
      <c r="P3921" s="120"/>
      <c r="R3921" s="120"/>
      <c r="T3921" s="120"/>
      <c r="V3921" s="120"/>
      <c r="X3921" s="120"/>
      <c r="Z3921" s="120"/>
    </row>
    <row r="3922" spans="16:26" x14ac:dyDescent="0.25">
      <c r="P3922" s="119"/>
      <c r="R3922" s="119"/>
      <c r="T3922" s="119"/>
      <c r="V3922" s="119"/>
      <c r="X3922" s="119"/>
      <c r="Z3922" s="119"/>
    </row>
    <row r="3923" spans="16:26" x14ac:dyDescent="0.25">
      <c r="P3923" s="119"/>
      <c r="R3923" s="119"/>
      <c r="T3923" s="119"/>
      <c r="V3923" s="119"/>
      <c r="X3923" s="119"/>
      <c r="Z3923" s="119"/>
    </row>
    <row r="3924" spans="16:26" x14ac:dyDescent="0.25">
      <c r="P3924" s="120"/>
      <c r="R3924" s="120"/>
      <c r="T3924" s="120"/>
      <c r="V3924" s="120"/>
      <c r="X3924" s="120"/>
      <c r="Z3924" s="120"/>
    </row>
    <row r="3925" spans="16:26" x14ac:dyDescent="0.25">
      <c r="P3925" s="119"/>
      <c r="R3925" s="119"/>
      <c r="T3925" s="119"/>
      <c r="V3925" s="119"/>
      <c r="X3925" s="119"/>
      <c r="Z3925" s="119"/>
    </row>
    <row r="3926" spans="16:26" x14ac:dyDescent="0.25">
      <c r="P3926" s="120"/>
      <c r="R3926" s="120"/>
      <c r="T3926" s="120"/>
      <c r="V3926" s="120"/>
      <c r="X3926" s="120"/>
      <c r="Z3926" s="120"/>
    </row>
    <row r="3927" spans="16:26" x14ac:dyDescent="0.25">
      <c r="P3927" s="119"/>
      <c r="R3927" s="119"/>
      <c r="T3927" s="119"/>
      <c r="V3927" s="119"/>
      <c r="X3927" s="119"/>
      <c r="Z3927" s="119"/>
    </row>
    <row r="3928" spans="16:26" x14ac:dyDescent="0.25">
      <c r="P3928" s="119"/>
      <c r="R3928" s="119"/>
      <c r="T3928" s="119"/>
      <c r="V3928" s="119"/>
      <c r="X3928" s="119"/>
      <c r="Z3928" s="119"/>
    </row>
    <row r="3929" spans="16:26" x14ac:dyDescent="0.25">
      <c r="P3929" s="119"/>
      <c r="R3929" s="119"/>
      <c r="T3929" s="119"/>
      <c r="V3929" s="119"/>
      <c r="X3929" s="119"/>
      <c r="Z3929" s="119"/>
    </row>
    <row r="3930" spans="16:26" x14ac:dyDescent="0.25">
      <c r="P3930" s="121"/>
      <c r="R3930" s="121"/>
      <c r="T3930" s="121"/>
      <c r="V3930" s="121"/>
      <c r="X3930" s="121"/>
      <c r="Z3930" s="121"/>
    </row>
    <row r="3931" spans="16:26" x14ac:dyDescent="0.25">
      <c r="P3931" s="121"/>
      <c r="R3931" s="121"/>
      <c r="T3931" s="121"/>
      <c r="V3931" s="121"/>
      <c r="X3931" s="121"/>
      <c r="Z3931" s="121"/>
    </row>
    <row r="3932" spans="16:26" x14ac:dyDescent="0.25">
      <c r="P3932" s="121"/>
      <c r="R3932" s="121"/>
      <c r="T3932" s="121"/>
      <c r="V3932" s="121"/>
      <c r="X3932" s="121"/>
      <c r="Z3932" s="121"/>
    </row>
    <row r="3933" spans="16:26" x14ac:dyDescent="0.25">
      <c r="P3933" s="121"/>
      <c r="R3933" s="121"/>
      <c r="T3933" s="121"/>
      <c r="V3933" s="121"/>
      <c r="X3933" s="121"/>
      <c r="Z3933" s="121"/>
    </row>
    <row r="3934" spans="16:26" x14ac:dyDescent="0.25">
      <c r="P3934" s="122"/>
      <c r="R3934" s="122"/>
      <c r="T3934" s="122"/>
      <c r="V3934" s="122"/>
      <c r="X3934" s="122"/>
      <c r="Z3934" s="122"/>
    </row>
    <row r="3935" spans="16:26" x14ac:dyDescent="0.25">
      <c r="P3935" s="118"/>
      <c r="R3935" s="118"/>
      <c r="T3935" s="118"/>
      <c r="V3935" s="118"/>
      <c r="X3935" s="118"/>
      <c r="Z3935" s="118"/>
    </row>
    <row r="3936" spans="16:26" x14ac:dyDescent="0.25">
      <c r="P3936" s="119"/>
      <c r="R3936" s="119"/>
      <c r="T3936" s="119"/>
      <c r="V3936" s="119"/>
      <c r="X3936" s="119"/>
      <c r="Z3936" s="119"/>
    </row>
    <row r="3937" spans="16:26" x14ac:dyDescent="0.25">
      <c r="P3937" s="119"/>
      <c r="R3937" s="119"/>
      <c r="T3937" s="119"/>
      <c r="V3937" s="119"/>
      <c r="X3937" s="119"/>
      <c r="Z3937" s="119"/>
    </row>
    <row r="3938" spans="16:26" x14ac:dyDescent="0.25">
      <c r="P3938" s="120"/>
      <c r="R3938" s="120"/>
      <c r="T3938" s="120"/>
      <c r="V3938" s="120"/>
      <c r="X3938" s="120"/>
      <c r="Z3938" s="120"/>
    </row>
    <row r="3939" spans="16:26" x14ac:dyDescent="0.25">
      <c r="P3939" s="119"/>
      <c r="R3939" s="119"/>
      <c r="T3939" s="119"/>
      <c r="V3939" s="119"/>
      <c r="X3939" s="119"/>
      <c r="Z3939" s="119"/>
    </row>
    <row r="3940" spans="16:26" x14ac:dyDescent="0.25">
      <c r="P3940" s="119"/>
      <c r="R3940" s="119"/>
      <c r="T3940" s="119"/>
      <c r="V3940" s="119"/>
      <c r="X3940" s="119"/>
      <c r="Z3940" s="119"/>
    </row>
    <row r="3941" spans="16:26" x14ac:dyDescent="0.25">
      <c r="P3941" s="120"/>
      <c r="R3941" s="120"/>
      <c r="T3941" s="120"/>
      <c r="V3941" s="120"/>
      <c r="X3941" s="120"/>
      <c r="Z3941" s="120"/>
    </row>
    <row r="3942" spans="16:26" x14ac:dyDescent="0.25">
      <c r="P3942" s="119"/>
      <c r="R3942" s="119"/>
      <c r="T3942" s="119"/>
      <c r="V3942" s="119"/>
      <c r="X3942" s="119"/>
      <c r="Z3942" s="119"/>
    </row>
    <row r="3943" spans="16:26" x14ac:dyDescent="0.25">
      <c r="P3943" s="120"/>
      <c r="R3943" s="120"/>
      <c r="T3943" s="120"/>
      <c r="V3943" s="120"/>
      <c r="X3943" s="120"/>
      <c r="Z3943" s="120"/>
    </row>
    <row r="3944" spans="16:26" x14ac:dyDescent="0.25">
      <c r="P3944" s="119"/>
      <c r="R3944" s="119"/>
      <c r="T3944" s="119"/>
      <c r="V3944" s="119"/>
      <c r="X3944" s="119"/>
      <c r="Z3944" s="119"/>
    </row>
    <row r="3945" spans="16:26" x14ac:dyDescent="0.25">
      <c r="P3945" s="119"/>
      <c r="R3945" s="119"/>
      <c r="T3945" s="119"/>
      <c r="V3945" s="119"/>
      <c r="X3945" s="119"/>
      <c r="Z3945" s="119"/>
    </row>
    <row r="3946" spans="16:26" x14ac:dyDescent="0.25">
      <c r="P3946" s="119"/>
      <c r="R3946" s="119"/>
      <c r="T3946" s="119"/>
      <c r="V3946" s="119"/>
      <c r="X3946" s="119"/>
      <c r="Z3946" s="119"/>
    </row>
    <row r="3947" spans="16:26" x14ac:dyDescent="0.25">
      <c r="P3947" s="121"/>
      <c r="R3947" s="121"/>
      <c r="T3947" s="121"/>
      <c r="V3947" s="121"/>
      <c r="X3947" s="121"/>
      <c r="Z3947" s="121"/>
    </row>
    <row r="3948" spans="16:26" x14ac:dyDescent="0.25">
      <c r="P3948" s="121"/>
      <c r="R3948" s="121"/>
      <c r="T3948" s="121"/>
      <c r="V3948" s="121"/>
      <c r="X3948" s="121"/>
      <c r="Z3948" s="121"/>
    </row>
    <row r="3949" spans="16:26" x14ac:dyDescent="0.25">
      <c r="P3949" s="121"/>
      <c r="R3949" s="121"/>
      <c r="T3949" s="121"/>
      <c r="V3949" s="121"/>
      <c r="X3949" s="121"/>
      <c r="Z3949" s="121"/>
    </row>
    <row r="3950" spans="16:26" x14ac:dyDescent="0.25">
      <c r="P3950" s="121"/>
      <c r="R3950" s="121"/>
      <c r="T3950" s="121"/>
      <c r="V3950" s="121"/>
      <c r="X3950" s="121"/>
      <c r="Z3950" s="121"/>
    </row>
    <row r="3951" spans="16:26" x14ac:dyDescent="0.25">
      <c r="P3951" s="122"/>
      <c r="R3951" s="122"/>
      <c r="T3951" s="122"/>
      <c r="V3951" s="122"/>
      <c r="X3951" s="122"/>
      <c r="Z3951" s="122"/>
    </row>
    <row r="3952" spans="16:26" x14ac:dyDescent="0.25">
      <c r="P3952" s="118"/>
      <c r="R3952" s="118"/>
      <c r="T3952" s="118"/>
      <c r="V3952" s="118"/>
      <c r="X3952" s="118"/>
      <c r="Z3952" s="118"/>
    </row>
    <row r="3953" spans="16:26" x14ac:dyDescent="0.25">
      <c r="P3953" s="119"/>
      <c r="R3953" s="119"/>
      <c r="T3953" s="119"/>
      <c r="V3953" s="119"/>
      <c r="X3953" s="119"/>
      <c r="Z3953" s="119"/>
    </row>
    <row r="3954" spans="16:26" x14ac:dyDescent="0.25">
      <c r="P3954" s="119"/>
      <c r="R3954" s="119"/>
      <c r="T3954" s="119"/>
      <c r="V3954" s="119"/>
      <c r="X3954" s="119"/>
      <c r="Z3954" s="119"/>
    </row>
    <row r="3955" spans="16:26" x14ac:dyDescent="0.25">
      <c r="P3955" s="120"/>
      <c r="R3955" s="120"/>
      <c r="T3955" s="120"/>
      <c r="V3955" s="120"/>
      <c r="X3955" s="120"/>
      <c r="Z3955" s="120"/>
    </row>
    <row r="3956" spans="16:26" x14ac:dyDescent="0.25">
      <c r="P3956" s="119"/>
      <c r="R3956" s="119"/>
      <c r="T3956" s="119"/>
      <c r="V3956" s="119"/>
      <c r="X3956" s="119"/>
      <c r="Z3956" s="119"/>
    </row>
    <row r="3957" spans="16:26" x14ac:dyDescent="0.25">
      <c r="P3957" s="119"/>
      <c r="R3957" s="119"/>
      <c r="T3957" s="119"/>
      <c r="V3957" s="119"/>
      <c r="X3957" s="119"/>
      <c r="Z3957" s="119"/>
    </row>
    <row r="3958" spans="16:26" x14ac:dyDescent="0.25">
      <c r="P3958" s="120"/>
      <c r="R3958" s="120"/>
      <c r="T3958" s="120"/>
      <c r="V3958" s="120"/>
      <c r="X3958" s="120"/>
      <c r="Z3958" s="120"/>
    </row>
    <row r="3959" spans="16:26" x14ac:dyDescent="0.25">
      <c r="P3959" s="119"/>
      <c r="R3959" s="119"/>
      <c r="T3959" s="119"/>
      <c r="V3959" s="119"/>
      <c r="X3959" s="119"/>
      <c r="Z3959" s="119"/>
    </row>
    <row r="3960" spans="16:26" x14ac:dyDescent="0.25">
      <c r="P3960" s="120"/>
      <c r="R3960" s="120"/>
      <c r="T3960" s="120"/>
      <c r="V3960" s="120"/>
      <c r="X3960" s="120"/>
      <c r="Z3960" s="120"/>
    </row>
    <row r="3961" spans="16:26" x14ac:dyDescent="0.25">
      <c r="P3961" s="119"/>
      <c r="R3961" s="119"/>
      <c r="T3961" s="119"/>
      <c r="V3961" s="119"/>
      <c r="X3961" s="119"/>
      <c r="Z3961" s="119"/>
    </row>
    <row r="3962" spans="16:26" x14ac:dyDescent="0.25">
      <c r="P3962" s="119"/>
      <c r="R3962" s="119"/>
      <c r="T3962" s="119"/>
      <c r="V3962" s="119"/>
      <c r="X3962" s="119"/>
      <c r="Z3962" s="119"/>
    </row>
    <row r="3963" spans="16:26" x14ac:dyDescent="0.25">
      <c r="P3963" s="119"/>
      <c r="R3963" s="119"/>
      <c r="T3963" s="119"/>
      <c r="V3963" s="119"/>
      <c r="X3963" s="119"/>
      <c r="Z3963" s="119"/>
    </row>
    <row r="3964" spans="16:26" x14ac:dyDescent="0.25">
      <c r="P3964" s="121"/>
      <c r="R3964" s="121"/>
      <c r="T3964" s="121"/>
      <c r="V3964" s="121"/>
      <c r="X3964" s="121"/>
      <c r="Z3964" s="121"/>
    </row>
    <row r="3965" spans="16:26" x14ac:dyDescent="0.25">
      <c r="P3965" s="121"/>
      <c r="R3965" s="121"/>
      <c r="T3965" s="121"/>
      <c r="V3965" s="121"/>
      <c r="X3965" s="121"/>
      <c r="Z3965" s="121"/>
    </row>
    <row r="3966" spans="16:26" x14ac:dyDescent="0.25">
      <c r="P3966" s="121"/>
      <c r="R3966" s="121"/>
      <c r="T3966" s="121"/>
      <c r="V3966" s="121"/>
      <c r="X3966" s="121"/>
      <c r="Z3966" s="121"/>
    </row>
    <row r="3967" spans="16:26" x14ac:dyDescent="0.25">
      <c r="P3967" s="121"/>
      <c r="R3967" s="121"/>
      <c r="T3967" s="121"/>
      <c r="V3967" s="121"/>
      <c r="X3967" s="121"/>
      <c r="Z3967" s="121"/>
    </row>
    <row r="3968" spans="16:26" x14ac:dyDescent="0.25">
      <c r="P3968" s="122"/>
      <c r="R3968" s="122"/>
      <c r="T3968" s="122"/>
      <c r="V3968" s="122"/>
      <c r="X3968" s="122"/>
      <c r="Z3968" s="122"/>
    </row>
    <row r="3969" spans="16:26" x14ac:dyDescent="0.25">
      <c r="P3969" s="118"/>
      <c r="R3969" s="118"/>
      <c r="T3969" s="118"/>
      <c r="V3969" s="118"/>
      <c r="X3969" s="118"/>
      <c r="Z3969" s="118"/>
    </row>
    <row r="3970" spans="16:26" x14ac:dyDescent="0.25">
      <c r="P3970" s="119"/>
      <c r="R3970" s="119"/>
      <c r="T3970" s="119"/>
      <c r="V3970" s="119"/>
      <c r="X3970" s="119"/>
      <c r="Z3970" s="119"/>
    </row>
    <row r="3971" spans="16:26" x14ac:dyDescent="0.25">
      <c r="P3971" s="119"/>
      <c r="R3971" s="119"/>
      <c r="T3971" s="119"/>
      <c r="V3971" s="119"/>
      <c r="X3971" s="119"/>
      <c r="Z3971" s="119"/>
    </row>
    <row r="3972" spans="16:26" x14ac:dyDescent="0.25">
      <c r="P3972" s="120"/>
      <c r="R3972" s="120"/>
      <c r="T3972" s="120"/>
      <c r="V3972" s="120"/>
      <c r="X3972" s="120"/>
      <c r="Z3972" s="120"/>
    </row>
    <row r="3973" spans="16:26" x14ac:dyDescent="0.25">
      <c r="P3973" s="119"/>
      <c r="R3973" s="119"/>
      <c r="T3973" s="119"/>
      <c r="V3973" s="119"/>
      <c r="X3973" s="119"/>
      <c r="Z3973" s="119"/>
    </row>
    <row r="3974" spans="16:26" x14ac:dyDescent="0.25">
      <c r="P3974" s="119"/>
      <c r="R3974" s="119"/>
      <c r="T3974" s="119"/>
      <c r="V3974" s="119"/>
      <c r="X3974" s="119"/>
      <c r="Z3974" s="119"/>
    </row>
    <row r="3975" spans="16:26" x14ac:dyDescent="0.25">
      <c r="P3975" s="120"/>
      <c r="R3975" s="120"/>
      <c r="T3975" s="120"/>
      <c r="V3975" s="120"/>
      <c r="X3975" s="120"/>
      <c r="Z3975" s="120"/>
    </row>
    <row r="3976" spans="16:26" x14ac:dyDescent="0.25">
      <c r="P3976" s="119"/>
      <c r="R3976" s="119"/>
      <c r="T3976" s="119"/>
      <c r="V3976" s="119"/>
      <c r="X3976" s="119"/>
      <c r="Z3976" s="119"/>
    </row>
    <row r="3977" spans="16:26" x14ac:dyDescent="0.25">
      <c r="P3977" s="120"/>
      <c r="R3977" s="120"/>
      <c r="T3977" s="120"/>
      <c r="V3977" s="120"/>
      <c r="X3977" s="120"/>
      <c r="Z3977" s="120"/>
    </row>
    <row r="3978" spans="16:26" x14ac:dyDescent="0.25">
      <c r="P3978" s="119"/>
      <c r="R3978" s="119"/>
      <c r="T3978" s="119"/>
      <c r="V3978" s="119"/>
      <c r="X3978" s="119"/>
      <c r="Z3978" s="119"/>
    </row>
    <row r="3979" spans="16:26" x14ac:dyDescent="0.25">
      <c r="P3979" s="119"/>
      <c r="R3979" s="119"/>
      <c r="T3979" s="119"/>
      <c r="V3979" s="119"/>
      <c r="X3979" s="119"/>
      <c r="Z3979" s="119"/>
    </row>
    <row r="3980" spans="16:26" x14ac:dyDescent="0.25">
      <c r="P3980" s="119"/>
      <c r="R3980" s="119"/>
      <c r="T3980" s="119"/>
      <c r="V3980" s="119"/>
      <c r="X3980" s="119"/>
      <c r="Z3980" s="119"/>
    </row>
    <row r="3981" spans="16:26" x14ac:dyDescent="0.25">
      <c r="P3981" s="121"/>
      <c r="R3981" s="121"/>
      <c r="T3981" s="121"/>
      <c r="V3981" s="121"/>
      <c r="X3981" s="121"/>
      <c r="Z3981" s="121"/>
    </row>
    <row r="3982" spans="16:26" x14ac:dyDescent="0.25">
      <c r="P3982" s="121"/>
      <c r="R3982" s="121"/>
      <c r="T3982" s="121"/>
      <c r="V3982" s="121"/>
      <c r="X3982" s="121"/>
      <c r="Z3982" s="121"/>
    </row>
    <row r="3983" spans="16:26" x14ac:dyDescent="0.25">
      <c r="P3983" s="121"/>
      <c r="R3983" s="121"/>
      <c r="T3983" s="121"/>
      <c r="V3983" s="121"/>
      <c r="X3983" s="121"/>
      <c r="Z3983" s="121"/>
    </row>
    <row r="3984" spans="16:26" x14ac:dyDescent="0.25">
      <c r="P3984" s="121"/>
      <c r="R3984" s="121"/>
      <c r="T3984" s="121"/>
      <c r="V3984" s="121"/>
      <c r="X3984" s="121"/>
      <c r="Z3984" s="121"/>
    </row>
    <row r="3985" spans="16:26" x14ac:dyDescent="0.25">
      <c r="P3985" s="122"/>
      <c r="R3985" s="122"/>
      <c r="T3985" s="122"/>
      <c r="V3985" s="122"/>
      <c r="X3985" s="122"/>
      <c r="Z3985" s="122"/>
    </row>
    <row r="3986" spans="16:26" x14ac:dyDescent="0.25">
      <c r="P3986" s="118"/>
      <c r="R3986" s="118"/>
      <c r="T3986" s="118"/>
      <c r="V3986" s="118"/>
      <c r="X3986" s="118"/>
      <c r="Z3986" s="118"/>
    </row>
    <row r="3987" spans="16:26" x14ac:dyDescent="0.25">
      <c r="P3987" s="119"/>
      <c r="R3987" s="119"/>
      <c r="T3987" s="119"/>
      <c r="V3987" s="119"/>
      <c r="X3987" s="119"/>
      <c r="Z3987" s="119"/>
    </row>
    <row r="3988" spans="16:26" x14ac:dyDescent="0.25">
      <c r="P3988" s="119"/>
      <c r="R3988" s="119"/>
      <c r="T3988" s="119"/>
      <c r="V3988" s="119"/>
      <c r="X3988" s="119"/>
      <c r="Z3988" s="119"/>
    </row>
    <row r="3989" spans="16:26" x14ac:dyDescent="0.25">
      <c r="P3989" s="120"/>
      <c r="R3989" s="120"/>
      <c r="T3989" s="120"/>
      <c r="V3989" s="120"/>
      <c r="X3989" s="120"/>
      <c r="Z3989" s="120"/>
    </row>
    <row r="3990" spans="16:26" x14ac:dyDescent="0.25">
      <c r="P3990" s="119"/>
      <c r="R3990" s="119"/>
      <c r="T3990" s="119"/>
      <c r="V3990" s="119"/>
      <c r="X3990" s="119"/>
      <c r="Z3990" s="119"/>
    </row>
    <row r="3991" spans="16:26" x14ac:dyDescent="0.25">
      <c r="P3991" s="119"/>
      <c r="R3991" s="119"/>
      <c r="T3991" s="119"/>
      <c r="V3991" s="119"/>
      <c r="X3991" s="119"/>
      <c r="Z3991" s="119"/>
    </row>
    <row r="3992" spans="16:26" x14ac:dyDescent="0.25">
      <c r="P3992" s="120"/>
      <c r="R3992" s="120"/>
      <c r="T3992" s="120"/>
      <c r="V3992" s="120"/>
      <c r="X3992" s="120"/>
      <c r="Z3992" s="120"/>
    </row>
    <row r="3993" spans="16:26" x14ac:dyDescent="0.25">
      <c r="P3993" s="119"/>
      <c r="R3993" s="119"/>
      <c r="T3993" s="119"/>
      <c r="V3993" s="119"/>
      <c r="X3993" s="119"/>
      <c r="Z3993" s="119"/>
    </row>
    <row r="3994" spans="16:26" x14ac:dyDescent="0.25">
      <c r="P3994" s="120"/>
      <c r="R3994" s="120"/>
      <c r="T3994" s="120"/>
      <c r="V3994" s="120"/>
      <c r="X3994" s="120"/>
      <c r="Z3994" s="120"/>
    </row>
    <row r="3995" spans="16:26" x14ac:dyDescent="0.25">
      <c r="P3995" s="119"/>
      <c r="R3995" s="119"/>
      <c r="T3995" s="119"/>
      <c r="V3995" s="119"/>
      <c r="X3995" s="119"/>
      <c r="Z3995" s="119"/>
    </row>
    <row r="3996" spans="16:26" x14ac:dyDescent="0.25">
      <c r="P3996" s="119"/>
      <c r="R3996" s="119"/>
      <c r="T3996" s="119"/>
      <c r="V3996" s="119"/>
      <c r="X3996" s="119"/>
      <c r="Z3996" s="119"/>
    </row>
    <row r="3997" spans="16:26" x14ac:dyDescent="0.25">
      <c r="P3997" s="119"/>
      <c r="R3997" s="119"/>
      <c r="T3997" s="119"/>
      <c r="V3997" s="119"/>
      <c r="X3997" s="119"/>
      <c r="Z3997" s="119"/>
    </row>
    <row r="3998" spans="16:26" x14ac:dyDescent="0.25">
      <c r="P3998" s="121"/>
      <c r="R3998" s="121"/>
      <c r="T3998" s="121"/>
      <c r="V3998" s="121"/>
      <c r="X3998" s="121"/>
      <c r="Z3998" s="121"/>
    </row>
    <row r="3999" spans="16:26" x14ac:dyDescent="0.25">
      <c r="P3999" s="121"/>
      <c r="R3999" s="121"/>
      <c r="T3999" s="121"/>
      <c r="V3999" s="121"/>
      <c r="X3999" s="121"/>
      <c r="Z3999" s="121"/>
    </row>
    <row r="4000" spans="16:26" x14ac:dyDescent="0.25">
      <c r="P4000" s="121"/>
      <c r="R4000" s="121"/>
      <c r="T4000" s="121"/>
      <c r="V4000" s="121"/>
      <c r="X4000" s="121"/>
      <c r="Z4000" s="121"/>
    </row>
    <row r="4001" spans="16:26" x14ac:dyDescent="0.25">
      <c r="P4001" s="121"/>
      <c r="R4001" s="121"/>
      <c r="T4001" s="121"/>
      <c r="V4001" s="121"/>
      <c r="X4001" s="121"/>
      <c r="Z4001" s="121"/>
    </row>
    <row r="4002" spans="16:26" x14ac:dyDescent="0.25">
      <c r="P4002" s="122"/>
      <c r="R4002" s="122"/>
      <c r="T4002" s="122"/>
      <c r="V4002" s="122"/>
      <c r="X4002" s="122"/>
      <c r="Z4002" s="122"/>
    </row>
    <row r="4003" spans="16:26" x14ac:dyDescent="0.25">
      <c r="P4003" s="118"/>
      <c r="R4003" s="118"/>
      <c r="T4003" s="118"/>
      <c r="V4003" s="118"/>
      <c r="X4003" s="118"/>
      <c r="Z4003" s="118"/>
    </row>
    <row r="4004" spans="16:26" x14ac:dyDescent="0.25">
      <c r="P4004" s="119"/>
      <c r="R4004" s="119"/>
      <c r="T4004" s="119"/>
      <c r="V4004" s="119"/>
      <c r="X4004" s="119"/>
      <c r="Z4004" s="119"/>
    </row>
    <row r="4005" spans="16:26" x14ac:dyDescent="0.25">
      <c r="P4005" s="119"/>
      <c r="R4005" s="119"/>
      <c r="T4005" s="119"/>
      <c r="V4005" s="119"/>
      <c r="X4005" s="119"/>
      <c r="Z4005" s="119"/>
    </row>
    <row r="4006" spans="16:26" x14ac:dyDescent="0.25">
      <c r="P4006" s="120"/>
      <c r="R4006" s="120"/>
      <c r="T4006" s="120"/>
      <c r="V4006" s="120"/>
      <c r="X4006" s="120"/>
      <c r="Z4006" s="120"/>
    </row>
    <row r="4007" spans="16:26" x14ac:dyDescent="0.25">
      <c r="P4007" s="119"/>
      <c r="R4007" s="119"/>
      <c r="T4007" s="119"/>
      <c r="V4007" s="119"/>
      <c r="X4007" s="119"/>
      <c r="Z4007" s="119"/>
    </row>
    <row r="4008" spans="16:26" x14ac:dyDescent="0.25">
      <c r="P4008" s="119"/>
      <c r="R4008" s="119"/>
      <c r="T4008" s="119"/>
      <c r="V4008" s="119"/>
      <c r="X4008" s="119"/>
      <c r="Z4008" s="119"/>
    </row>
    <row r="4009" spans="16:26" x14ac:dyDescent="0.25">
      <c r="P4009" s="120"/>
      <c r="R4009" s="120"/>
      <c r="T4009" s="120"/>
      <c r="V4009" s="120"/>
      <c r="X4009" s="120"/>
      <c r="Z4009" s="120"/>
    </row>
    <row r="4010" spans="16:26" x14ac:dyDescent="0.25">
      <c r="P4010" s="119"/>
      <c r="R4010" s="119"/>
      <c r="T4010" s="119"/>
      <c r="V4010" s="119"/>
      <c r="X4010" s="119"/>
      <c r="Z4010" s="119"/>
    </row>
    <row r="4011" spans="16:26" x14ac:dyDescent="0.25">
      <c r="P4011" s="120"/>
      <c r="R4011" s="120"/>
      <c r="T4011" s="120"/>
      <c r="V4011" s="120"/>
      <c r="X4011" s="120"/>
      <c r="Z4011" s="120"/>
    </row>
    <row r="4012" spans="16:26" x14ac:dyDescent="0.25">
      <c r="P4012" s="119"/>
      <c r="R4012" s="119"/>
      <c r="T4012" s="119"/>
      <c r="V4012" s="119"/>
      <c r="X4012" s="119"/>
      <c r="Z4012" s="119"/>
    </row>
    <row r="4013" spans="16:26" x14ac:dyDescent="0.25">
      <c r="P4013" s="119"/>
      <c r="R4013" s="119"/>
      <c r="T4013" s="119"/>
      <c r="V4013" s="119"/>
      <c r="X4013" s="119"/>
      <c r="Z4013" s="119"/>
    </row>
    <row r="4014" spans="16:26" x14ac:dyDescent="0.25">
      <c r="P4014" s="119"/>
      <c r="R4014" s="119"/>
      <c r="T4014" s="119"/>
      <c r="V4014" s="119"/>
      <c r="X4014" s="119"/>
      <c r="Z4014" s="119"/>
    </row>
    <row r="4015" spans="16:26" x14ac:dyDescent="0.25">
      <c r="P4015" s="121"/>
      <c r="R4015" s="121"/>
      <c r="T4015" s="121"/>
      <c r="V4015" s="121"/>
      <c r="X4015" s="121"/>
      <c r="Z4015" s="121"/>
    </row>
    <row r="4016" spans="16:26" x14ac:dyDescent="0.25">
      <c r="P4016" s="121"/>
      <c r="R4016" s="121"/>
      <c r="T4016" s="121"/>
      <c r="V4016" s="121"/>
      <c r="X4016" s="121"/>
      <c r="Z4016" s="121"/>
    </row>
    <row r="4017" spans="16:26" x14ac:dyDescent="0.25">
      <c r="P4017" s="121"/>
      <c r="R4017" s="121"/>
      <c r="T4017" s="121"/>
      <c r="V4017" s="121"/>
      <c r="X4017" s="121"/>
      <c r="Z4017" s="121"/>
    </row>
    <row r="4018" spans="16:26" x14ac:dyDescent="0.25">
      <c r="P4018" s="121"/>
      <c r="R4018" s="121"/>
      <c r="T4018" s="121"/>
      <c r="V4018" s="121"/>
      <c r="X4018" s="121"/>
      <c r="Z4018" s="121"/>
    </row>
    <row r="4019" spans="16:26" x14ac:dyDescent="0.25">
      <c r="P4019" s="122"/>
      <c r="R4019" s="122"/>
      <c r="T4019" s="122"/>
      <c r="V4019" s="122"/>
      <c r="X4019" s="122"/>
      <c r="Z4019" s="122"/>
    </row>
    <row r="4020" spans="16:26" x14ac:dyDescent="0.25">
      <c r="P4020" s="118"/>
      <c r="R4020" s="118"/>
      <c r="T4020" s="118"/>
      <c r="V4020" s="118"/>
      <c r="X4020" s="118"/>
      <c r="Z4020" s="118"/>
    </row>
    <row r="4021" spans="16:26" x14ac:dyDescent="0.25">
      <c r="P4021" s="119"/>
      <c r="R4021" s="119"/>
      <c r="T4021" s="119"/>
      <c r="V4021" s="119"/>
      <c r="X4021" s="119"/>
      <c r="Z4021" s="119"/>
    </row>
    <row r="4022" spans="16:26" x14ac:dyDescent="0.25">
      <c r="P4022" s="119"/>
      <c r="R4022" s="119"/>
      <c r="T4022" s="119"/>
      <c r="V4022" s="119"/>
      <c r="X4022" s="119"/>
      <c r="Z4022" s="119"/>
    </row>
    <row r="4023" spans="16:26" x14ac:dyDescent="0.25">
      <c r="P4023" s="120"/>
      <c r="R4023" s="120"/>
      <c r="T4023" s="120"/>
      <c r="V4023" s="120"/>
      <c r="X4023" s="120"/>
      <c r="Z4023" s="120"/>
    </row>
    <row r="4024" spans="16:26" x14ac:dyDescent="0.25">
      <c r="P4024" s="119"/>
      <c r="R4024" s="119"/>
      <c r="T4024" s="119"/>
      <c r="V4024" s="119"/>
      <c r="X4024" s="119"/>
      <c r="Z4024" s="119"/>
    </row>
    <row r="4025" spans="16:26" x14ac:dyDescent="0.25">
      <c r="P4025" s="119"/>
      <c r="R4025" s="119"/>
      <c r="T4025" s="119"/>
      <c r="V4025" s="119"/>
      <c r="X4025" s="119"/>
      <c r="Z4025" s="119"/>
    </row>
    <row r="4026" spans="16:26" x14ac:dyDescent="0.25">
      <c r="P4026" s="120"/>
      <c r="R4026" s="120"/>
      <c r="T4026" s="120"/>
      <c r="V4026" s="120"/>
      <c r="X4026" s="120"/>
      <c r="Z4026" s="120"/>
    </row>
    <row r="4027" spans="16:26" x14ac:dyDescent="0.25">
      <c r="P4027" s="119"/>
      <c r="R4027" s="119"/>
      <c r="T4027" s="119"/>
      <c r="V4027" s="119"/>
      <c r="X4027" s="119"/>
      <c r="Z4027" s="119"/>
    </row>
    <row r="4028" spans="16:26" x14ac:dyDescent="0.25">
      <c r="P4028" s="120"/>
      <c r="R4028" s="120"/>
      <c r="T4028" s="120"/>
      <c r="V4028" s="120"/>
      <c r="X4028" s="120"/>
      <c r="Z4028" s="120"/>
    </row>
    <row r="4029" spans="16:26" x14ac:dyDescent="0.25">
      <c r="P4029" s="119"/>
      <c r="R4029" s="119"/>
      <c r="T4029" s="119"/>
      <c r="V4029" s="119"/>
      <c r="X4029" s="119"/>
      <c r="Z4029" s="119"/>
    </row>
    <row r="4030" spans="16:26" x14ac:dyDescent="0.25">
      <c r="P4030" s="119"/>
      <c r="R4030" s="119"/>
      <c r="T4030" s="119"/>
      <c r="V4030" s="119"/>
      <c r="X4030" s="119"/>
      <c r="Z4030" s="119"/>
    </row>
    <row r="4031" spans="16:26" x14ac:dyDescent="0.25">
      <c r="P4031" s="119"/>
      <c r="R4031" s="119"/>
      <c r="T4031" s="119"/>
      <c r="V4031" s="119"/>
      <c r="X4031" s="119"/>
      <c r="Z4031" s="119"/>
    </row>
    <row r="4032" spans="16:26" x14ac:dyDescent="0.25">
      <c r="P4032" s="121"/>
      <c r="R4032" s="121"/>
      <c r="T4032" s="121"/>
      <c r="V4032" s="121"/>
      <c r="X4032" s="121"/>
      <c r="Z4032" s="121"/>
    </row>
    <row r="4033" spans="16:26" x14ac:dyDescent="0.25">
      <c r="P4033" s="121"/>
      <c r="R4033" s="121"/>
      <c r="T4033" s="121"/>
      <c r="V4033" s="121"/>
      <c r="X4033" s="121"/>
      <c r="Z4033" s="121"/>
    </row>
    <row r="4034" spans="16:26" x14ac:dyDescent="0.25">
      <c r="P4034" s="121"/>
      <c r="R4034" s="121"/>
      <c r="T4034" s="121"/>
      <c r="V4034" s="121"/>
      <c r="X4034" s="121"/>
      <c r="Z4034" s="121"/>
    </row>
    <row r="4035" spans="16:26" x14ac:dyDescent="0.25">
      <c r="P4035" s="121"/>
      <c r="R4035" s="121"/>
      <c r="T4035" s="121"/>
      <c r="V4035" s="121"/>
      <c r="X4035" s="121"/>
      <c r="Z4035" s="121"/>
    </row>
    <row r="4036" spans="16:26" x14ac:dyDescent="0.25">
      <c r="P4036" s="122"/>
      <c r="R4036" s="122"/>
      <c r="T4036" s="122"/>
      <c r="V4036" s="122"/>
      <c r="X4036" s="122"/>
      <c r="Z4036" s="122"/>
    </row>
    <row r="4037" spans="16:26" x14ac:dyDescent="0.25">
      <c r="P4037" s="118"/>
      <c r="R4037" s="118"/>
      <c r="T4037" s="118"/>
      <c r="V4037" s="118"/>
      <c r="X4037" s="118"/>
      <c r="Z4037" s="118"/>
    </row>
    <row r="4038" spans="16:26" x14ac:dyDescent="0.25">
      <c r="P4038" s="119"/>
      <c r="R4038" s="119"/>
      <c r="T4038" s="119"/>
      <c r="V4038" s="119"/>
      <c r="X4038" s="119"/>
      <c r="Z4038" s="119"/>
    </row>
    <row r="4039" spans="16:26" x14ac:dyDescent="0.25">
      <c r="P4039" s="119"/>
      <c r="R4039" s="119"/>
      <c r="T4039" s="119"/>
      <c r="V4039" s="119"/>
      <c r="X4039" s="119"/>
      <c r="Z4039" s="119"/>
    </row>
    <row r="4040" spans="16:26" x14ac:dyDescent="0.25">
      <c r="P4040" s="120"/>
      <c r="R4040" s="120"/>
      <c r="T4040" s="120"/>
      <c r="V4040" s="120"/>
      <c r="X4040" s="120"/>
      <c r="Z4040" s="120"/>
    </row>
    <row r="4041" spans="16:26" x14ac:dyDescent="0.25">
      <c r="P4041" s="119"/>
      <c r="R4041" s="119"/>
      <c r="T4041" s="119"/>
      <c r="V4041" s="119"/>
      <c r="X4041" s="119"/>
      <c r="Z4041" s="119"/>
    </row>
    <row r="4042" spans="16:26" x14ac:dyDescent="0.25">
      <c r="P4042" s="119"/>
      <c r="R4042" s="119"/>
      <c r="T4042" s="119"/>
      <c r="V4042" s="119"/>
      <c r="X4042" s="119"/>
      <c r="Z4042" s="119"/>
    </row>
    <row r="4043" spans="16:26" x14ac:dyDescent="0.25">
      <c r="P4043" s="120"/>
      <c r="R4043" s="120"/>
      <c r="T4043" s="120"/>
      <c r="V4043" s="120"/>
      <c r="X4043" s="120"/>
      <c r="Z4043" s="120"/>
    </row>
    <row r="4044" spans="16:26" x14ac:dyDescent="0.25">
      <c r="P4044" s="119"/>
      <c r="R4044" s="119"/>
      <c r="T4044" s="119"/>
      <c r="V4044" s="119"/>
      <c r="X4044" s="119"/>
      <c r="Z4044" s="119"/>
    </row>
    <row r="4045" spans="16:26" x14ac:dyDescent="0.25">
      <c r="P4045" s="120"/>
      <c r="R4045" s="120"/>
      <c r="T4045" s="120"/>
      <c r="V4045" s="120"/>
      <c r="X4045" s="120"/>
      <c r="Z4045" s="120"/>
    </row>
    <row r="4046" spans="16:26" x14ac:dyDescent="0.25">
      <c r="P4046" s="119"/>
      <c r="R4046" s="119"/>
      <c r="T4046" s="119"/>
      <c r="V4046" s="119"/>
      <c r="X4046" s="119"/>
      <c r="Z4046" s="119"/>
    </row>
    <row r="4047" spans="16:26" x14ac:dyDescent="0.25">
      <c r="P4047" s="119"/>
      <c r="R4047" s="119"/>
      <c r="T4047" s="119"/>
      <c r="V4047" s="119"/>
      <c r="X4047" s="119"/>
      <c r="Z4047" s="119"/>
    </row>
    <row r="4048" spans="16:26" x14ac:dyDescent="0.25">
      <c r="P4048" s="119"/>
      <c r="R4048" s="119"/>
      <c r="T4048" s="119"/>
      <c r="V4048" s="119"/>
      <c r="X4048" s="119"/>
      <c r="Z4048" s="119"/>
    </row>
    <row r="4049" spans="16:26" x14ac:dyDescent="0.25">
      <c r="P4049" s="121"/>
      <c r="R4049" s="121"/>
      <c r="T4049" s="121"/>
      <c r="V4049" s="121"/>
      <c r="X4049" s="121"/>
      <c r="Z4049" s="121"/>
    </row>
    <row r="4050" spans="16:26" x14ac:dyDescent="0.25">
      <c r="P4050" s="121"/>
      <c r="R4050" s="121"/>
      <c r="T4050" s="121"/>
      <c r="V4050" s="121"/>
      <c r="X4050" s="121"/>
      <c r="Z4050" s="121"/>
    </row>
    <row r="4051" spans="16:26" x14ac:dyDescent="0.25">
      <c r="P4051" s="121"/>
      <c r="R4051" s="121"/>
      <c r="T4051" s="121"/>
      <c r="V4051" s="121"/>
      <c r="X4051" s="121"/>
      <c r="Z4051" s="121"/>
    </row>
    <row r="4052" spans="16:26" x14ac:dyDescent="0.25">
      <c r="P4052" s="121"/>
      <c r="R4052" s="121"/>
      <c r="T4052" s="121"/>
      <c r="V4052" s="121"/>
      <c r="X4052" s="121"/>
      <c r="Z4052" s="121"/>
    </row>
    <row r="4053" spans="16:26" x14ac:dyDescent="0.25">
      <c r="P4053" s="122"/>
      <c r="R4053" s="122"/>
      <c r="T4053" s="122"/>
      <c r="V4053" s="122"/>
      <c r="X4053" s="122"/>
      <c r="Z4053" s="122"/>
    </row>
    <row r="4054" spans="16:26" x14ac:dyDescent="0.25">
      <c r="P4054" s="118"/>
      <c r="R4054" s="118"/>
      <c r="T4054" s="118"/>
      <c r="V4054" s="118"/>
      <c r="X4054" s="118"/>
      <c r="Z4054" s="118"/>
    </row>
    <row r="4055" spans="16:26" x14ac:dyDescent="0.25">
      <c r="P4055" s="119"/>
      <c r="R4055" s="119"/>
      <c r="T4055" s="119"/>
      <c r="V4055" s="119"/>
      <c r="X4055" s="119"/>
      <c r="Z4055" s="119"/>
    </row>
    <row r="4056" spans="16:26" x14ac:dyDescent="0.25">
      <c r="P4056" s="119"/>
      <c r="R4056" s="119"/>
      <c r="T4056" s="119"/>
      <c r="V4056" s="119"/>
      <c r="X4056" s="119"/>
      <c r="Z4056" s="119"/>
    </row>
    <row r="4057" spans="16:26" x14ac:dyDescent="0.25">
      <c r="P4057" s="120"/>
      <c r="R4057" s="120"/>
      <c r="T4057" s="120"/>
      <c r="V4057" s="120"/>
      <c r="X4057" s="120"/>
      <c r="Z4057" s="120"/>
    </row>
    <row r="4058" spans="16:26" x14ac:dyDescent="0.25">
      <c r="P4058" s="119"/>
      <c r="R4058" s="119"/>
      <c r="T4058" s="119"/>
      <c r="V4058" s="119"/>
      <c r="X4058" s="119"/>
      <c r="Z4058" s="119"/>
    </row>
    <row r="4059" spans="16:26" x14ac:dyDescent="0.25">
      <c r="P4059" s="119"/>
      <c r="R4059" s="119"/>
      <c r="T4059" s="119"/>
      <c r="V4059" s="119"/>
      <c r="X4059" s="119"/>
      <c r="Z4059" s="119"/>
    </row>
    <row r="4060" spans="16:26" x14ac:dyDescent="0.25">
      <c r="P4060" s="120"/>
      <c r="R4060" s="120"/>
      <c r="T4060" s="120"/>
      <c r="V4060" s="120"/>
      <c r="X4060" s="120"/>
      <c r="Z4060" s="120"/>
    </row>
    <row r="4061" spans="16:26" x14ac:dyDescent="0.25">
      <c r="P4061" s="119"/>
      <c r="R4061" s="119"/>
      <c r="T4061" s="119"/>
      <c r="V4061" s="119"/>
      <c r="X4061" s="119"/>
      <c r="Z4061" s="119"/>
    </row>
    <row r="4062" spans="16:26" x14ac:dyDescent="0.25">
      <c r="P4062" s="120"/>
      <c r="R4062" s="120"/>
      <c r="T4062" s="120"/>
      <c r="V4062" s="120"/>
      <c r="X4062" s="120"/>
      <c r="Z4062" s="120"/>
    </row>
    <row r="4063" spans="16:26" x14ac:dyDescent="0.25">
      <c r="P4063" s="119"/>
      <c r="R4063" s="119"/>
      <c r="T4063" s="119"/>
      <c r="V4063" s="119"/>
      <c r="X4063" s="119"/>
      <c r="Z4063" s="119"/>
    </row>
    <row r="4064" spans="16:26" x14ac:dyDescent="0.25">
      <c r="P4064" s="119"/>
      <c r="R4064" s="119"/>
      <c r="T4064" s="119"/>
      <c r="V4064" s="119"/>
      <c r="X4064" s="119"/>
      <c r="Z4064" s="119"/>
    </row>
    <row r="4065" spans="16:26" x14ac:dyDescent="0.25">
      <c r="P4065" s="119"/>
      <c r="R4065" s="119"/>
      <c r="T4065" s="119"/>
      <c r="V4065" s="119"/>
      <c r="X4065" s="119"/>
      <c r="Z4065" s="119"/>
    </row>
    <row r="4066" spans="16:26" x14ac:dyDescent="0.25">
      <c r="P4066" s="121"/>
      <c r="R4066" s="121"/>
      <c r="T4066" s="121"/>
      <c r="V4066" s="121"/>
      <c r="X4066" s="121"/>
      <c r="Z4066" s="121"/>
    </row>
    <row r="4067" spans="16:26" x14ac:dyDescent="0.25">
      <c r="P4067" s="121"/>
      <c r="R4067" s="121"/>
      <c r="T4067" s="121"/>
      <c r="V4067" s="121"/>
      <c r="X4067" s="121"/>
      <c r="Z4067" s="121"/>
    </row>
    <row r="4068" spans="16:26" x14ac:dyDescent="0.25">
      <c r="P4068" s="121"/>
      <c r="R4068" s="121"/>
      <c r="T4068" s="121"/>
      <c r="V4068" s="121"/>
      <c r="X4068" s="121"/>
      <c r="Z4068" s="121"/>
    </row>
    <row r="4069" spans="16:26" x14ac:dyDescent="0.25">
      <c r="P4069" s="121"/>
      <c r="R4069" s="121"/>
      <c r="T4069" s="121"/>
      <c r="V4069" s="121"/>
      <c r="X4069" s="121"/>
      <c r="Z4069" s="121"/>
    </row>
    <row r="4070" spans="16:26" x14ac:dyDescent="0.25">
      <c r="P4070" s="122"/>
      <c r="R4070" s="122"/>
      <c r="T4070" s="122"/>
      <c r="V4070" s="122"/>
      <c r="X4070" s="122"/>
      <c r="Z4070" s="122"/>
    </row>
    <row r="4071" spans="16:26" x14ac:dyDescent="0.25">
      <c r="P4071" s="118"/>
      <c r="R4071" s="118"/>
      <c r="T4071" s="118"/>
      <c r="V4071" s="118"/>
      <c r="X4071" s="118"/>
      <c r="Z4071" s="118"/>
    </row>
    <row r="4072" spans="16:26" x14ac:dyDescent="0.25">
      <c r="P4072" s="119"/>
      <c r="R4072" s="119"/>
      <c r="T4072" s="119"/>
      <c r="V4072" s="119"/>
      <c r="X4072" s="119"/>
      <c r="Z4072" s="119"/>
    </row>
    <row r="4073" spans="16:26" x14ac:dyDescent="0.25">
      <c r="P4073" s="119"/>
      <c r="R4073" s="119"/>
      <c r="T4073" s="119"/>
      <c r="V4073" s="119"/>
      <c r="X4073" s="119"/>
      <c r="Z4073" s="119"/>
    </row>
    <row r="4074" spans="16:26" x14ac:dyDescent="0.25">
      <c r="P4074" s="120"/>
      <c r="R4074" s="120"/>
      <c r="T4074" s="120"/>
      <c r="V4074" s="120"/>
      <c r="X4074" s="120"/>
      <c r="Z4074" s="120"/>
    </row>
    <row r="4075" spans="16:26" x14ac:dyDescent="0.25">
      <c r="P4075" s="119"/>
      <c r="R4075" s="119"/>
      <c r="T4075" s="119"/>
      <c r="V4075" s="119"/>
      <c r="X4075" s="119"/>
      <c r="Z4075" s="119"/>
    </row>
    <row r="4076" spans="16:26" x14ac:dyDescent="0.25">
      <c r="P4076" s="119"/>
      <c r="R4076" s="119"/>
      <c r="T4076" s="119"/>
      <c r="V4076" s="119"/>
      <c r="X4076" s="119"/>
      <c r="Z4076" s="119"/>
    </row>
    <row r="4077" spans="16:26" x14ac:dyDescent="0.25">
      <c r="P4077" s="120"/>
      <c r="R4077" s="120"/>
      <c r="T4077" s="120"/>
      <c r="V4077" s="120"/>
      <c r="X4077" s="120"/>
      <c r="Z4077" s="120"/>
    </row>
    <row r="4078" spans="16:26" x14ac:dyDescent="0.25">
      <c r="P4078" s="119"/>
      <c r="R4078" s="119"/>
      <c r="T4078" s="119"/>
      <c r="V4078" s="119"/>
      <c r="X4078" s="119"/>
      <c r="Z4078" s="119"/>
    </row>
    <row r="4079" spans="16:26" x14ac:dyDescent="0.25">
      <c r="P4079" s="120"/>
      <c r="R4079" s="120"/>
      <c r="T4079" s="120"/>
      <c r="V4079" s="120"/>
      <c r="X4079" s="120"/>
      <c r="Z4079" s="120"/>
    </row>
    <row r="4080" spans="16:26" x14ac:dyDescent="0.25">
      <c r="P4080" s="119"/>
      <c r="R4080" s="119"/>
      <c r="T4080" s="119"/>
      <c r="V4080" s="119"/>
      <c r="X4080" s="119"/>
      <c r="Z4080" s="119"/>
    </row>
    <row r="4081" spans="16:26" x14ac:dyDescent="0.25">
      <c r="P4081" s="119"/>
      <c r="R4081" s="119"/>
      <c r="T4081" s="119"/>
      <c r="V4081" s="119"/>
      <c r="X4081" s="119"/>
      <c r="Z4081" s="119"/>
    </row>
    <row r="4082" spans="16:26" x14ac:dyDescent="0.25">
      <c r="P4082" s="119"/>
      <c r="R4082" s="119"/>
      <c r="T4082" s="119"/>
      <c r="V4082" s="119"/>
      <c r="X4082" s="119"/>
      <c r="Z4082" s="119"/>
    </row>
    <row r="4083" spans="16:26" x14ac:dyDescent="0.25">
      <c r="P4083" s="121"/>
      <c r="R4083" s="121"/>
      <c r="T4083" s="121"/>
      <c r="V4083" s="121"/>
      <c r="X4083" s="121"/>
      <c r="Z4083" s="121"/>
    </row>
    <row r="4084" spans="16:26" x14ac:dyDescent="0.25">
      <c r="P4084" s="121"/>
      <c r="R4084" s="121"/>
      <c r="T4084" s="121"/>
      <c r="V4084" s="121"/>
      <c r="X4084" s="121"/>
      <c r="Z4084" s="121"/>
    </row>
    <row r="4085" spans="16:26" x14ac:dyDescent="0.25">
      <c r="P4085" s="121"/>
      <c r="R4085" s="121"/>
      <c r="T4085" s="121"/>
      <c r="V4085" s="121"/>
      <c r="X4085" s="121"/>
      <c r="Z4085" s="121"/>
    </row>
    <row r="4086" spans="16:26" x14ac:dyDescent="0.25">
      <c r="P4086" s="121"/>
      <c r="R4086" s="121"/>
      <c r="T4086" s="121"/>
      <c r="V4086" s="121"/>
      <c r="X4086" s="121"/>
      <c r="Z4086" s="121"/>
    </row>
    <row r="4087" spans="16:26" x14ac:dyDescent="0.25">
      <c r="P4087" s="122"/>
      <c r="R4087" s="122"/>
      <c r="T4087" s="122"/>
      <c r="V4087" s="122"/>
      <c r="X4087" s="122"/>
      <c r="Z4087" s="122"/>
    </row>
    <row r="4088" spans="16:26" x14ac:dyDescent="0.25">
      <c r="P4088" s="118"/>
      <c r="R4088" s="118"/>
      <c r="T4088" s="118"/>
      <c r="V4088" s="118"/>
      <c r="X4088" s="118"/>
      <c r="Z4088" s="118"/>
    </row>
    <row r="4089" spans="16:26" x14ac:dyDescent="0.25">
      <c r="P4089" s="119"/>
      <c r="R4089" s="119"/>
      <c r="T4089" s="119"/>
      <c r="V4089" s="119"/>
      <c r="X4089" s="119"/>
      <c r="Z4089" s="119"/>
    </row>
    <row r="4090" spans="16:26" x14ac:dyDescent="0.25">
      <c r="P4090" s="119"/>
      <c r="R4090" s="119"/>
      <c r="T4090" s="119"/>
      <c r="V4090" s="119"/>
      <c r="X4090" s="119"/>
      <c r="Z4090" s="119"/>
    </row>
    <row r="4091" spans="16:26" x14ac:dyDescent="0.25">
      <c r="P4091" s="120"/>
      <c r="R4091" s="120"/>
      <c r="T4091" s="120"/>
      <c r="V4091" s="120"/>
      <c r="X4091" s="120"/>
      <c r="Z4091" s="120"/>
    </row>
    <row r="4092" spans="16:26" x14ac:dyDescent="0.25">
      <c r="P4092" s="119"/>
      <c r="R4092" s="119"/>
      <c r="T4092" s="119"/>
      <c r="V4092" s="119"/>
      <c r="X4092" s="119"/>
      <c r="Z4092" s="119"/>
    </row>
    <row r="4093" spans="16:26" x14ac:dyDescent="0.25">
      <c r="P4093" s="119"/>
      <c r="R4093" s="119"/>
      <c r="T4093" s="119"/>
      <c r="V4093" s="119"/>
      <c r="X4093" s="119"/>
      <c r="Z4093" s="119"/>
    </row>
    <row r="4094" spans="16:26" x14ac:dyDescent="0.25">
      <c r="P4094" s="120"/>
      <c r="R4094" s="120"/>
      <c r="T4094" s="120"/>
      <c r="V4094" s="120"/>
      <c r="X4094" s="120"/>
      <c r="Z4094" s="120"/>
    </row>
    <row r="4095" spans="16:26" x14ac:dyDescent="0.25">
      <c r="P4095" s="119"/>
      <c r="R4095" s="119"/>
      <c r="T4095" s="119"/>
      <c r="V4095" s="119"/>
      <c r="X4095" s="119"/>
      <c r="Z4095" s="119"/>
    </row>
    <row r="4096" spans="16:26" x14ac:dyDescent="0.25">
      <c r="P4096" s="120"/>
      <c r="R4096" s="120"/>
      <c r="T4096" s="120"/>
      <c r="V4096" s="120"/>
      <c r="X4096" s="120"/>
      <c r="Z4096" s="120"/>
    </row>
    <row r="4097" spans="16:26" x14ac:dyDescent="0.25">
      <c r="P4097" s="119"/>
      <c r="R4097" s="119"/>
      <c r="T4097" s="119"/>
      <c r="V4097" s="119"/>
      <c r="X4097" s="119"/>
      <c r="Z4097" s="119"/>
    </row>
    <row r="4098" spans="16:26" x14ac:dyDescent="0.25">
      <c r="P4098" s="119"/>
      <c r="R4098" s="119"/>
      <c r="T4098" s="119"/>
      <c r="V4098" s="119"/>
      <c r="X4098" s="119"/>
      <c r="Z4098" s="119"/>
    </row>
    <row r="4099" spans="16:26" x14ac:dyDescent="0.25">
      <c r="P4099" s="119"/>
      <c r="R4099" s="119"/>
      <c r="T4099" s="119"/>
      <c r="V4099" s="119"/>
      <c r="X4099" s="119"/>
      <c r="Z4099" s="119"/>
    </row>
    <row r="4100" spans="16:26" x14ac:dyDescent="0.25">
      <c r="P4100" s="121"/>
      <c r="R4100" s="121"/>
      <c r="T4100" s="121"/>
      <c r="V4100" s="121"/>
      <c r="X4100" s="121"/>
      <c r="Z4100" s="121"/>
    </row>
    <row r="4101" spans="16:26" x14ac:dyDescent="0.25">
      <c r="P4101" s="121"/>
      <c r="R4101" s="121"/>
      <c r="T4101" s="121"/>
      <c r="V4101" s="121"/>
      <c r="X4101" s="121"/>
      <c r="Z4101" s="121"/>
    </row>
    <row r="4102" spans="16:26" x14ac:dyDescent="0.25">
      <c r="P4102" s="121"/>
      <c r="R4102" s="121"/>
      <c r="T4102" s="121"/>
      <c r="V4102" s="121"/>
      <c r="X4102" s="121"/>
      <c r="Z4102" s="121"/>
    </row>
    <row r="4103" spans="16:26" x14ac:dyDescent="0.25">
      <c r="P4103" s="121"/>
      <c r="R4103" s="121"/>
      <c r="T4103" s="121"/>
      <c r="V4103" s="121"/>
      <c r="X4103" s="121"/>
      <c r="Z4103" s="121"/>
    </row>
    <row r="4104" spans="16:26" x14ac:dyDescent="0.25">
      <c r="P4104" s="122"/>
      <c r="R4104" s="122"/>
      <c r="T4104" s="122"/>
      <c r="V4104" s="122"/>
      <c r="X4104" s="122"/>
      <c r="Z4104" s="122"/>
    </row>
    <row r="4105" spans="16:26" x14ac:dyDescent="0.25">
      <c r="P4105" s="118"/>
      <c r="R4105" s="118"/>
      <c r="T4105" s="118"/>
      <c r="V4105" s="118"/>
      <c r="X4105" s="118"/>
      <c r="Z4105" s="118"/>
    </row>
    <row r="4106" spans="16:26" x14ac:dyDescent="0.25">
      <c r="P4106" s="119"/>
      <c r="R4106" s="119"/>
      <c r="T4106" s="119"/>
      <c r="V4106" s="119"/>
      <c r="X4106" s="119"/>
      <c r="Z4106" s="119"/>
    </row>
    <row r="4107" spans="16:26" x14ac:dyDescent="0.25">
      <c r="P4107" s="119"/>
      <c r="R4107" s="119"/>
      <c r="T4107" s="119"/>
      <c r="V4107" s="119"/>
      <c r="X4107" s="119"/>
      <c r="Z4107" s="119"/>
    </row>
    <row r="4108" spans="16:26" x14ac:dyDescent="0.25">
      <c r="P4108" s="120"/>
      <c r="R4108" s="120"/>
      <c r="T4108" s="120"/>
      <c r="V4108" s="120"/>
      <c r="X4108" s="120"/>
      <c r="Z4108" s="120"/>
    </row>
    <row r="4109" spans="16:26" x14ac:dyDescent="0.25">
      <c r="P4109" s="119"/>
      <c r="R4109" s="119"/>
      <c r="T4109" s="119"/>
      <c r="V4109" s="119"/>
      <c r="X4109" s="119"/>
      <c r="Z4109" s="119"/>
    </row>
    <row r="4110" spans="16:26" x14ac:dyDescent="0.25">
      <c r="P4110" s="119"/>
      <c r="R4110" s="119"/>
      <c r="T4110" s="119"/>
      <c r="V4110" s="119"/>
      <c r="X4110" s="119"/>
      <c r="Z4110" s="119"/>
    </row>
    <row r="4111" spans="16:26" x14ac:dyDescent="0.25">
      <c r="P4111" s="120"/>
      <c r="R4111" s="120"/>
      <c r="T4111" s="120"/>
      <c r="V4111" s="120"/>
      <c r="X4111" s="120"/>
      <c r="Z4111" s="120"/>
    </row>
    <row r="4112" spans="16:26" x14ac:dyDescent="0.25">
      <c r="P4112" s="119"/>
      <c r="R4112" s="119"/>
      <c r="T4112" s="119"/>
      <c r="V4112" s="119"/>
      <c r="X4112" s="119"/>
      <c r="Z4112" s="119"/>
    </row>
    <row r="4113" spans="16:26" x14ac:dyDescent="0.25">
      <c r="P4113" s="120"/>
      <c r="R4113" s="120"/>
      <c r="T4113" s="120"/>
      <c r="V4113" s="120"/>
      <c r="X4113" s="120"/>
      <c r="Z4113" s="120"/>
    </row>
    <row r="4114" spans="16:26" x14ac:dyDescent="0.25">
      <c r="P4114" s="119"/>
      <c r="R4114" s="119"/>
      <c r="T4114" s="119"/>
      <c r="V4114" s="119"/>
      <c r="X4114" s="119"/>
      <c r="Z4114" s="119"/>
    </row>
    <row r="4115" spans="16:26" x14ac:dyDescent="0.25">
      <c r="P4115" s="119"/>
      <c r="R4115" s="119"/>
      <c r="T4115" s="119"/>
      <c r="V4115" s="119"/>
      <c r="X4115" s="119"/>
      <c r="Z4115" s="119"/>
    </row>
    <row r="4116" spans="16:26" x14ac:dyDescent="0.25">
      <c r="P4116" s="119"/>
      <c r="R4116" s="119"/>
      <c r="T4116" s="119"/>
      <c r="V4116" s="119"/>
      <c r="X4116" s="119"/>
      <c r="Z4116" s="119"/>
    </row>
    <row r="4117" spans="16:26" x14ac:dyDescent="0.25">
      <c r="P4117" s="121"/>
      <c r="R4117" s="121"/>
      <c r="T4117" s="121"/>
      <c r="V4117" s="121"/>
      <c r="X4117" s="121"/>
      <c r="Z4117" s="121"/>
    </row>
    <row r="4118" spans="16:26" x14ac:dyDescent="0.25">
      <c r="P4118" s="121"/>
      <c r="R4118" s="121"/>
      <c r="T4118" s="121"/>
      <c r="V4118" s="121"/>
      <c r="X4118" s="121"/>
      <c r="Z4118" s="121"/>
    </row>
    <row r="4119" spans="16:26" x14ac:dyDescent="0.25">
      <c r="P4119" s="121"/>
      <c r="R4119" s="121"/>
      <c r="T4119" s="121"/>
      <c r="V4119" s="121"/>
      <c r="X4119" s="121"/>
      <c r="Z4119" s="121"/>
    </row>
    <row r="4120" spans="16:26" x14ac:dyDescent="0.25">
      <c r="P4120" s="121"/>
      <c r="R4120" s="121"/>
      <c r="T4120" s="121"/>
      <c r="V4120" s="121"/>
      <c r="X4120" s="121"/>
      <c r="Z4120" s="121"/>
    </row>
    <row r="4121" spans="16:26" x14ac:dyDescent="0.25">
      <c r="P4121" s="122"/>
      <c r="R4121" s="122"/>
      <c r="T4121" s="122"/>
      <c r="V4121" s="122"/>
      <c r="X4121" s="122"/>
      <c r="Z4121" s="122"/>
    </row>
    <row r="4122" spans="16:26" x14ac:dyDescent="0.25">
      <c r="P4122" s="118"/>
      <c r="R4122" s="118"/>
      <c r="T4122" s="118"/>
      <c r="V4122" s="118"/>
      <c r="X4122" s="118"/>
      <c r="Z4122" s="118"/>
    </row>
    <row r="4123" spans="16:26" x14ac:dyDescent="0.25">
      <c r="P4123" s="119"/>
      <c r="R4123" s="119"/>
      <c r="T4123" s="119"/>
      <c r="V4123" s="119"/>
      <c r="X4123" s="119"/>
      <c r="Z4123" s="119"/>
    </row>
    <row r="4124" spans="16:26" x14ac:dyDescent="0.25">
      <c r="P4124" s="119"/>
      <c r="R4124" s="119"/>
      <c r="T4124" s="119"/>
      <c r="V4124" s="119"/>
      <c r="X4124" s="119"/>
      <c r="Z4124" s="119"/>
    </row>
    <row r="4125" spans="16:26" x14ac:dyDescent="0.25">
      <c r="P4125" s="120"/>
      <c r="R4125" s="120"/>
      <c r="T4125" s="120"/>
      <c r="V4125" s="120"/>
      <c r="X4125" s="120"/>
      <c r="Z4125" s="120"/>
    </row>
    <row r="4126" spans="16:26" x14ac:dyDescent="0.25">
      <c r="P4126" s="119"/>
      <c r="R4126" s="119"/>
      <c r="T4126" s="119"/>
      <c r="V4126" s="119"/>
      <c r="X4126" s="119"/>
      <c r="Z4126" s="119"/>
    </row>
    <row r="4127" spans="16:26" x14ac:dyDescent="0.25">
      <c r="P4127" s="119"/>
      <c r="R4127" s="119"/>
      <c r="T4127" s="119"/>
      <c r="V4127" s="119"/>
      <c r="X4127" s="119"/>
      <c r="Z4127" s="119"/>
    </row>
    <row r="4128" spans="16:26" x14ac:dyDescent="0.25">
      <c r="P4128" s="120"/>
      <c r="R4128" s="120"/>
      <c r="T4128" s="120"/>
      <c r="V4128" s="120"/>
      <c r="X4128" s="120"/>
      <c r="Z4128" s="120"/>
    </row>
    <row r="4129" spans="16:26" x14ac:dyDescent="0.25">
      <c r="P4129" s="119"/>
      <c r="R4129" s="119"/>
      <c r="T4129" s="119"/>
      <c r="V4129" s="119"/>
      <c r="X4129" s="119"/>
      <c r="Z4129" s="119"/>
    </row>
    <row r="4130" spans="16:26" x14ac:dyDescent="0.25">
      <c r="P4130" s="120"/>
      <c r="R4130" s="120"/>
      <c r="T4130" s="120"/>
      <c r="V4130" s="120"/>
      <c r="X4130" s="120"/>
      <c r="Z4130" s="120"/>
    </row>
    <row r="4131" spans="16:26" x14ac:dyDescent="0.25">
      <c r="P4131" s="119"/>
      <c r="R4131" s="119"/>
      <c r="T4131" s="119"/>
      <c r="V4131" s="119"/>
      <c r="X4131" s="119"/>
      <c r="Z4131" s="119"/>
    </row>
    <row r="4132" spans="16:26" x14ac:dyDescent="0.25">
      <c r="P4132" s="119"/>
      <c r="R4132" s="119"/>
      <c r="T4132" s="119"/>
      <c r="V4132" s="119"/>
      <c r="X4132" s="119"/>
      <c r="Z4132" s="119"/>
    </row>
    <row r="4133" spans="16:26" x14ac:dyDescent="0.25">
      <c r="P4133" s="119"/>
      <c r="R4133" s="119"/>
      <c r="T4133" s="119"/>
      <c r="V4133" s="119"/>
      <c r="X4133" s="119"/>
      <c r="Z4133" s="119"/>
    </row>
    <row r="4134" spans="16:26" x14ac:dyDescent="0.25">
      <c r="P4134" s="121"/>
      <c r="R4134" s="121"/>
      <c r="T4134" s="121"/>
      <c r="V4134" s="121"/>
      <c r="X4134" s="121"/>
      <c r="Z4134" s="121"/>
    </row>
    <row r="4135" spans="16:26" x14ac:dyDescent="0.25">
      <c r="P4135" s="121"/>
      <c r="R4135" s="121"/>
      <c r="T4135" s="121"/>
      <c r="V4135" s="121"/>
      <c r="X4135" s="121"/>
      <c r="Z4135" s="121"/>
    </row>
    <row r="4136" spans="16:26" x14ac:dyDescent="0.25">
      <c r="P4136" s="121"/>
      <c r="R4136" s="121"/>
      <c r="T4136" s="121"/>
      <c r="V4136" s="121"/>
      <c r="X4136" s="121"/>
      <c r="Z4136" s="121"/>
    </row>
    <row r="4137" spans="16:26" x14ac:dyDescent="0.25">
      <c r="P4137" s="121"/>
      <c r="R4137" s="121"/>
      <c r="T4137" s="121"/>
      <c r="V4137" s="121"/>
      <c r="X4137" s="121"/>
      <c r="Z4137" s="121"/>
    </row>
    <row r="4138" spans="16:26" x14ac:dyDescent="0.25">
      <c r="P4138" s="122"/>
      <c r="R4138" s="122"/>
      <c r="T4138" s="122"/>
      <c r="V4138" s="122"/>
      <c r="X4138" s="122"/>
      <c r="Z4138" s="122"/>
    </row>
    <row r="4139" spans="16:26" x14ac:dyDescent="0.25">
      <c r="P4139" s="118"/>
      <c r="R4139" s="118"/>
      <c r="T4139" s="118"/>
      <c r="V4139" s="118"/>
      <c r="X4139" s="118"/>
      <c r="Z4139" s="118"/>
    </row>
    <row r="4140" spans="16:26" x14ac:dyDescent="0.25">
      <c r="P4140" s="119"/>
      <c r="R4140" s="119"/>
      <c r="T4140" s="119"/>
      <c r="V4140" s="119"/>
      <c r="X4140" s="119"/>
      <c r="Z4140" s="119"/>
    </row>
    <row r="4141" spans="16:26" x14ac:dyDescent="0.25">
      <c r="P4141" s="119"/>
      <c r="R4141" s="119"/>
      <c r="T4141" s="119"/>
      <c r="V4141" s="119"/>
      <c r="X4141" s="119"/>
      <c r="Z4141" s="119"/>
    </row>
    <row r="4142" spans="16:26" x14ac:dyDescent="0.25">
      <c r="P4142" s="120"/>
      <c r="R4142" s="120"/>
      <c r="T4142" s="120"/>
      <c r="V4142" s="120"/>
      <c r="X4142" s="120"/>
      <c r="Z4142" s="120"/>
    </row>
    <row r="4143" spans="16:26" x14ac:dyDescent="0.25">
      <c r="P4143" s="119"/>
      <c r="R4143" s="119"/>
      <c r="T4143" s="119"/>
      <c r="V4143" s="119"/>
      <c r="X4143" s="119"/>
      <c r="Z4143" s="119"/>
    </row>
    <row r="4144" spans="16:26" x14ac:dyDescent="0.25">
      <c r="P4144" s="119"/>
      <c r="R4144" s="119"/>
      <c r="T4144" s="119"/>
      <c r="V4144" s="119"/>
      <c r="X4144" s="119"/>
      <c r="Z4144" s="119"/>
    </row>
    <row r="4145" spans="16:26" x14ac:dyDescent="0.25">
      <c r="P4145" s="120"/>
      <c r="R4145" s="120"/>
      <c r="T4145" s="120"/>
      <c r="V4145" s="120"/>
      <c r="X4145" s="120"/>
      <c r="Z4145" s="120"/>
    </row>
    <row r="4146" spans="16:26" x14ac:dyDescent="0.25">
      <c r="P4146" s="119"/>
      <c r="R4146" s="119"/>
      <c r="T4146" s="119"/>
      <c r="V4146" s="119"/>
      <c r="X4146" s="119"/>
      <c r="Z4146" s="119"/>
    </row>
    <row r="4147" spans="16:26" x14ac:dyDescent="0.25">
      <c r="P4147" s="120"/>
      <c r="R4147" s="120"/>
      <c r="T4147" s="120"/>
      <c r="V4147" s="120"/>
      <c r="X4147" s="120"/>
      <c r="Z4147" s="120"/>
    </row>
    <row r="4148" spans="16:26" x14ac:dyDescent="0.25">
      <c r="P4148" s="119"/>
      <c r="R4148" s="119"/>
      <c r="T4148" s="119"/>
      <c r="V4148" s="119"/>
      <c r="X4148" s="119"/>
      <c r="Z4148" s="119"/>
    </row>
    <row r="4149" spans="16:26" x14ac:dyDescent="0.25">
      <c r="P4149" s="119"/>
      <c r="R4149" s="119"/>
      <c r="T4149" s="119"/>
      <c r="V4149" s="119"/>
      <c r="X4149" s="119"/>
      <c r="Z4149" s="119"/>
    </row>
    <row r="4150" spans="16:26" x14ac:dyDescent="0.25">
      <c r="P4150" s="119"/>
      <c r="R4150" s="119"/>
      <c r="T4150" s="119"/>
      <c r="V4150" s="119"/>
      <c r="X4150" s="119"/>
      <c r="Z4150" s="119"/>
    </row>
    <row r="4151" spans="16:26" x14ac:dyDescent="0.25">
      <c r="P4151" s="121"/>
      <c r="R4151" s="121"/>
      <c r="T4151" s="121"/>
      <c r="V4151" s="121"/>
      <c r="X4151" s="121"/>
      <c r="Z4151" s="121"/>
    </row>
    <row r="4152" spans="16:26" x14ac:dyDescent="0.25">
      <c r="P4152" s="121"/>
      <c r="R4152" s="121"/>
      <c r="T4152" s="121"/>
      <c r="V4152" s="121"/>
      <c r="X4152" s="121"/>
      <c r="Z4152" s="121"/>
    </row>
    <row r="4153" spans="16:26" x14ac:dyDescent="0.25">
      <c r="P4153" s="121"/>
      <c r="R4153" s="121"/>
      <c r="T4153" s="121"/>
      <c r="V4153" s="121"/>
      <c r="X4153" s="121"/>
      <c r="Z4153" s="121"/>
    </row>
    <row r="4154" spans="16:26" x14ac:dyDescent="0.25">
      <c r="P4154" s="121"/>
      <c r="R4154" s="121"/>
      <c r="T4154" s="121"/>
      <c r="V4154" s="121"/>
      <c r="X4154" s="121"/>
      <c r="Z4154" s="121"/>
    </row>
    <row r="4155" spans="16:26" x14ac:dyDescent="0.25">
      <c r="P4155" s="122"/>
      <c r="R4155" s="122"/>
      <c r="T4155" s="122"/>
      <c r="V4155" s="122"/>
      <c r="X4155" s="122"/>
      <c r="Z4155" s="122"/>
    </row>
    <row r="4156" spans="16:26" x14ac:dyDescent="0.25">
      <c r="P4156" s="118"/>
      <c r="R4156" s="118"/>
      <c r="T4156" s="118"/>
      <c r="V4156" s="118"/>
      <c r="X4156" s="118"/>
      <c r="Z4156" s="118"/>
    </row>
    <row r="4157" spans="16:26" x14ac:dyDescent="0.25">
      <c r="P4157" s="119"/>
      <c r="R4157" s="119"/>
      <c r="T4157" s="119"/>
      <c r="V4157" s="119"/>
      <c r="X4157" s="119"/>
      <c r="Z4157" s="119"/>
    </row>
    <row r="4158" spans="16:26" x14ac:dyDescent="0.25">
      <c r="P4158" s="119"/>
      <c r="R4158" s="119"/>
      <c r="T4158" s="119"/>
      <c r="V4158" s="119"/>
      <c r="X4158" s="119"/>
      <c r="Z4158" s="119"/>
    </row>
    <row r="4159" spans="16:26" x14ac:dyDescent="0.25">
      <c r="P4159" s="120"/>
      <c r="R4159" s="120"/>
      <c r="T4159" s="120"/>
      <c r="V4159" s="120"/>
      <c r="X4159" s="120"/>
      <c r="Z4159" s="120"/>
    </row>
    <row r="4160" spans="16:26" x14ac:dyDescent="0.25">
      <c r="P4160" s="119"/>
      <c r="R4160" s="119"/>
      <c r="T4160" s="119"/>
      <c r="V4160" s="119"/>
      <c r="X4160" s="119"/>
      <c r="Z4160" s="119"/>
    </row>
    <row r="4161" spans="16:26" x14ac:dyDescent="0.25">
      <c r="P4161" s="119"/>
      <c r="R4161" s="119"/>
      <c r="T4161" s="119"/>
      <c r="V4161" s="119"/>
      <c r="X4161" s="119"/>
      <c r="Z4161" s="119"/>
    </row>
    <row r="4162" spans="16:26" x14ac:dyDescent="0.25">
      <c r="P4162" s="120"/>
      <c r="R4162" s="120"/>
      <c r="T4162" s="120"/>
      <c r="V4162" s="120"/>
      <c r="X4162" s="120"/>
      <c r="Z4162" s="120"/>
    </row>
    <row r="4163" spans="16:26" x14ac:dyDescent="0.25">
      <c r="P4163" s="119"/>
      <c r="R4163" s="119"/>
      <c r="T4163" s="119"/>
      <c r="V4163" s="119"/>
      <c r="X4163" s="119"/>
      <c r="Z4163" s="119"/>
    </row>
    <row r="4164" spans="16:26" x14ac:dyDescent="0.25">
      <c r="P4164" s="120"/>
      <c r="R4164" s="120"/>
      <c r="T4164" s="120"/>
      <c r="V4164" s="120"/>
      <c r="X4164" s="120"/>
      <c r="Z4164" s="120"/>
    </row>
    <row r="4165" spans="16:26" x14ac:dyDescent="0.25">
      <c r="P4165" s="119"/>
      <c r="R4165" s="119"/>
      <c r="T4165" s="119"/>
      <c r="V4165" s="119"/>
      <c r="X4165" s="119"/>
      <c r="Z4165" s="119"/>
    </row>
    <row r="4166" spans="16:26" x14ac:dyDescent="0.25">
      <c r="P4166" s="119"/>
      <c r="R4166" s="119"/>
      <c r="T4166" s="119"/>
      <c r="V4166" s="119"/>
      <c r="X4166" s="119"/>
      <c r="Z4166" s="119"/>
    </row>
    <row r="4167" spans="16:26" x14ac:dyDescent="0.25">
      <c r="P4167" s="119"/>
      <c r="R4167" s="119"/>
      <c r="T4167" s="119"/>
      <c r="V4167" s="119"/>
      <c r="X4167" s="119"/>
      <c r="Z4167" s="119"/>
    </row>
    <row r="4168" spans="16:26" x14ac:dyDescent="0.25">
      <c r="P4168" s="121"/>
      <c r="R4168" s="121"/>
      <c r="T4168" s="121"/>
      <c r="V4168" s="121"/>
      <c r="X4168" s="121"/>
      <c r="Z4168" s="121"/>
    </row>
    <row r="4169" spans="16:26" x14ac:dyDescent="0.25">
      <c r="P4169" s="121"/>
      <c r="R4169" s="121"/>
      <c r="T4169" s="121"/>
      <c r="V4169" s="121"/>
      <c r="X4169" s="121"/>
      <c r="Z4169" s="121"/>
    </row>
    <row r="4170" spans="16:26" x14ac:dyDescent="0.25">
      <c r="P4170" s="121"/>
      <c r="R4170" s="121"/>
      <c r="T4170" s="121"/>
      <c r="V4170" s="121"/>
      <c r="X4170" s="121"/>
      <c r="Z4170" s="121"/>
    </row>
    <row r="4171" spans="16:26" x14ac:dyDescent="0.25">
      <c r="P4171" s="121"/>
      <c r="R4171" s="121"/>
      <c r="T4171" s="121"/>
      <c r="V4171" s="121"/>
      <c r="X4171" s="121"/>
      <c r="Z4171" s="121"/>
    </row>
    <row r="4172" spans="16:26" x14ac:dyDescent="0.25">
      <c r="P4172" s="122"/>
      <c r="R4172" s="122"/>
      <c r="T4172" s="122"/>
      <c r="V4172" s="122"/>
      <c r="X4172" s="122"/>
      <c r="Z4172" s="122"/>
    </row>
    <row r="4173" spans="16:26" x14ac:dyDescent="0.25">
      <c r="P4173" s="118"/>
      <c r="R4173" s="118"/>
      <c r="T4173" s="118"/>
      <c r="V4173" s="118"/>
      <c r="X4173" s="118"/>
      <c r="Z4173" s="118"/>
    </row>
    <row r="4174" spans="16:26" x14ac:dyDescent="0.25">
      <c r="P4174" s="119"/>
      <c r="R4174" s="119"/>
      <c r="T4174" s="119"/>
      <c r="V4174" s="119"/>
      <c r="X4174" s="119"/>
      <c r="Z4174" s="119"/>
    </row>
    <row r="4175" spans="16:26" x14ac:dyDescent="0.25">
      <c r="P4175" s="119"/>
      <c r="R4175" s="119"/>
      <c r="T4175" s="119"/>
      <c r="V4175" s="119"/>
      <c r="X4175" s="119"/>
      <c r="Z4175" s="119"/>
    </row>
    <row r="4176" spans="16:26" x14ac:dyDescent="0.25">
      <c r="P4176" s="120"/>
      <c r="R4176" s="120"/>
      <c r="T4176" s="120"/>
      <c r="V4176" s="120"/>
      <c r="X4176" s="120"/>
      <c r="Z4176" s="120"/>
    </row>
    <row r="4177" spans="16:26" x14ac:dyDescent="0.25">
      <c r="P4177" s="119"/>
      <c r="R4177" s="119"/>
      <c r="T4177" s="119"/>
      <c r="V4177" s="119"/>
      <c r="X4177" s="119"/>
      <c r="Z4177" s="119"/>
    </row>
    <row r="4178" spans="16:26" x14ac:dyDescent="0.25">
      <c r="P4178" s="119"/>
      <c r="R4178" s="119"/>
      <c r="T4178" s="119"/>
      <c r="V4178" s="119"/>
      <c r="X4178" s="119"/>
      <c r="Z4178" s="119"/>
    </row>
    <row r="4179" spans="16:26" x14ac:dyDescent="0.25">
      <c r="P4179" s="120"/>
      <c r="R4179" s="120"/>
      <c r="T4179" s="120"/>
      <c r="V4179" s="120"/>
      <c r="X4179" s="120"/>
      <c r="Z4179" s="120"/>
    </row>
    <row r="4180" spans="16:26" x14ac:dyDescent="0.25">
      <c r="P4180" s="119"/>
      <c r="R4180" s="119"/>
      <c r="T4180" s="119"/>
      <c r="V4180" s="119"/>
      <c r="X4180" s="119"/>
      <c r="Z4180" s="119"/>
    </row>
    <row r="4181" spans="16:26" x14ac:dyDescent="0.25">
      <c r="P4181" s="120"/>
      <c r="R4181" s="120"/>
      <c r="T4181" s="120"/>
      <c r="V4181" s="120"/>
      <c r="X4181" s="120"/>
      <c r="Z4181" s="120"/>
    </row>
    <row r="4182" spans="16:26" x14ac:dyDescent="0.25">
      <c r="P4182" s="119"/>
      <c r="R4182" s="119"/>
      <c r="T4182" s="119"/>
      <c r="V4182" s="119"/>
      <c r="X4182" s="119"/>
      <c r="Z4182" s="119"/>
    </row>
    <row r="4183" spans="16:26" x14ac:dyDescent="0.25">
      <c r="P4183" s="119"/>
      <c r="R4183" s="119"/>
      <c r="T4183" s="119"/>
      <c r="V4183" s="119"/>
      <c r="X4183" s="119"/>
      <c r="Z4183" s="119"/>
    </row>
    <row r="4184" spans="16:26" x14ac:dyDescent="0.25">
      <c r="P4184" s="119"/>
      <c r="R4184" s="119"/>
      <c r="T4184" s="119"/>
      <c r="V4184" s="119"/>
      <c r="X4184" s="119"/>
      <c r="Z4184" s="119"/>
    </row>
    <row r="4185" spans="16:26" x14ac:dyDescent="0.25">
      <c r="P4185" s="121"/>
      <c r="R4185" s="121"/>
      <c r="T4185" s="121"/>
      <c r="V4185" s="121"/>
      <c r="X4185" s="121"/>
      <c r="Z4185" s="121"/>
    </row>
    <row r="4186" spans="16:26" x14ac:dyDescent="0.25">
      <c r="P4186" s="121"/>
      <c r="R4186" s="121"/>
      <c r="T4186" s="121"/>
      <c r="V4186" s="121"/>
      <c r="X4186" s="121"/>
      <c r="Z4186" s="121"/>
    </row>
    <row r="4187" spans="16:26" x14ac:dyDescent="0.25">
      <c r="P4187" s="121"/>
      <c r="R4187" s="121"/>
      <c r="T4187" s="121"/>
      <c r="V4187" s="121"/>
      <c r="X4187" s="121"/>
      <c r="Z4187" s="121"/>
    </row>
    <row r="4188" spans="16:26" x14ac:dyDescent="0.25">
      <c r="P4188" s="121"/>
      <c r="R4188" s="121"/>
      <c r="T4188" s="121"/>
      <c r="V4188" s="121"/>
      <c r="X4188" s="121"/>
      <c r="Z4188" s="121"/>
    </row>
    <row r="4189" spans="16:26" x14ac:dyDescent="0.25">
      <c r="P4189" s="122"/>
      <c r="R4189" s="122"/>
      <c r="T4189" s="122"/>
      <c r="V4189" s="122"/>
      <c r="X4189" s="122"/>
      <c r="Z4189" s="122"/>
    </row>
    <row r="4190" spans="16:26" x14ac:dyDescent="0.25">
      <c r="P4190" s="118"/>
      <c r="R4190" s="118"/>
      <c r="T4190" s="118"/>
      <c r="V4190" s="118"/>
      <c r="X4190" s="118"/>
      <c r="Z4190" s="118"/>
    </row>
    <row r="4191" spans="16:26" x14ac:dyDescent="0.25">
      <c r="P4191" s="119"/>
      <c r="R4191" s="119"/>
      <c r="T4191" s="119"/>
      <c r="V4191" s="119"/>
      <c r="X4191" s="119"/>
      <c r="Z4191" s="119"/>
    </row>
    <row r="4192" spans="16:26" x14ac:dyDescent="0.25">
      <c r="P4192" s="119"/>
      <c r="R4192" s="119"/>
      <c r="T4192" s="119"/>
      <c r="V4192" s="119"/>
      <c r="X4192" s="119"/>
      <c r="Z4192" s="119"/>
    </row>
    <row r="4193" spans="16:26" x14ac:dyDescent="0.25">
      <c r="P4193" s="120"/>
      <c r="R4193" s="120"/>
      <c r="T4193" s="120"/>
      <c r="V4193" s="120"/>
      <c r="X4193" s="120"/>
      <c r="Z4193" s="120"/>
    </row>
    <row r="4194" spans="16:26" x14ac:dyDescent="0.25">
      <c r="P4194" s="119"/>
      <c r="R4194" s="119"/>
      <c r="T4194" s="119"/>
      <c r="V4194" s="119"/>
      <c r="X4194" s="119"/>
      <c r="Z4194" s="119"/>
    </row>
    <row r="4195" spans="16:26" x14ac:dyDescent="0.25">
      <c r="P4195" s="119"/>
      <c r="R4195" s="119"/>
      <c r="T4195" s="119"/>
      <c r="V4195" s="119"/>
      <c r="X4195" s="119"/>
      <c r="Z4195" s="119"/>
    </row>
    <row r="4196" spans="16:26" x14ac:dyDescent="0.25">
      <c r="P4196" s="120"/>
      <c r="R4196" s="120"/>
      <c r="T4196" s="120"/>
      <c r="V4196" s="120"/>
      <c r="X4196" s="120"/>
      <c r="Z4196" s="120"/>
    </row>
    <row r="4197" spans="16:26" x14ac:dyDescent="0.25">
      <c r="P4197" s="119"/>
      <c r="R4197" s="119"/>
      <c r="T4197" s="119"/>
      <c r="V4197" s="119"/>
      <c r="X4197" s="119"/>
      <c r="Z4197" s="119"/>
    </row>
    <row r="4198" spans="16:26" x14ac:dyDescent="0.25">
      <c r="P4198" s="120"/>
      <c r="R4198" s="120"/>
      <c r="T4198" s="120"/>
      <c r="V4198" s="120"/>
      <c r="X4198" s="120"/>
      <c r="Z4198" s="120"/>
    </row>
    <row r="4199" spans="16:26" x14ac:dyDescent="0.25">
      <c r="P4199" s="119"/>
      <c r="R4199" s="119"/>
      <c r="T4199" s="119"/>
      <c r="V4199" s="119"/>
      <c r="X4199" s="119"/>
      <c r="Z4199" s="119"/>
    </row>
    <row r="4200" spans="16:26" x14ac:dyDescent="0.25">
      <c r="P4200" s="119"/>
      <c r="R4200" s="119"/>
      <c r="T4200" s="119"/>
      <c r="V4200" s="119"/>
      <c r="X4200" s="119"/>
      <c r="Z4200" s="119"/>
    </row>
    <row r="4201" spans="16:26" x14ac:dyDescent="0.25">
      <c r="P4201" s="119"/>
      <c r="R4201" s="119"/>
      <c r="T4201" s="119"/>
      <c r="V4201" s="119"/>
      <c r="X4201" s="119"/>
      <c r="Z4201" s="119"/>
    </row>
    <row r="4202" spans="16:26" x14ac:dyDescent="0.25">
      <c r="P4202" s="121"/>
      <c r="R4202" s="121"/>
      <c r="T4202" s="121"/>
      <c r="V4202" s="121"/>
      <c r="X4202" s="121"/>
      <c r="Z4202" s="121"/>
    </row>
    <row r="4203" spans="16:26" x14ac:dyDescent="0.25">
      <c r="P4203" s="121"/>
      <c r="R4203" s="121"/>
      <c r="T4203" s="121"/>
      <c r="V4203" s="121"/>
      <c r="X4203" s="121"/>
      <c r="Z4203" s="121"/>
    </row>
    <row r="4204" spans="16:26" x14ac:dyDescent="0.25">
      <c r="P4204" s="121"/>
      <c r="R4204" s="121"/>
      <c r="T4204" s="121"/>
      <c r="V4204" s="121"/>
      <c r="X4204" s="121"/>
      <c r="Z4204" s="121"/>
    </row>
    <row r="4205" spans="16:26" x14ac:dyDescent="0.25">
      <c r="P4205" s="121"/>
      <c r="R4205" s="121"/>
      <c r="T4205" s="121"/>
      <c r="V4205" s="121"/>
      <c r="X4205" s="121"/>
      <c r="Z4205" s="121"/>
    </row>
    <row r="4206" spans="16:26" x14ac:dyDescent="0.25">
      <c r="P4206" s="122"/>
      <c r="R4206" s="122"/>
      <c r="T4206" s="122"/>
      <c r="V4206" s="122"/>
      <c r="X4206" s="122"/>
      <c r="Z4206" s="122"/>
    </row>
    <row r="4207" spans="16:26" x14ac:dyDescent="0.25">
      <c r="P4207" s="118"/>
      <c r="R4207" s="118"/>
      <c r="T4207" s="118"/>
      <c r="V4207" s="118"/>
      <c r="X4207" s="118"/>
      <c r="Z4207" s="118"/>
    </row>
    <row r="4208" spans="16:26" x14ac:dyDescent="0.25">
      <c r="P4208" s="119"/>
      <c r="R4208" s="119"/>
      <c r="T4208" s="119"/>
      <c r="V4208" s="119"/>
      <c r="X4208" s="119"/>
      <c r="Z4208" s="119"/>
    </row>
    <row r="4209" spans="16:26" x14ac:dyDescent="0.25">
      <c r="P4209" s="119"/>
      <c r="R4209" s="119"/>
      <c r="T4209" s="119"/>
      <c r="V4209" s="119"/>
      <c r="X4209" s="119"/>
      <c r="Z4209" s="119"/>
    </row>
    <row r="4210" spans="16:26" x14ac:dyDescent="0.25">
      <c r="P4210" s="120"/>
      <c r="R4210" s="120"/>
      <c r="T4210" s="120"/>
      <c r="V4210" s="120"/>
      <c r="X4210" s="120"/>
      <c r="Z4210" s="120"/>
    </row>
    <row r="4211" spans="16:26" x14ac:dyDescent="0.25">
      <c r="P4211" s="119"/>
      <c r="R4211" s="119"/>
      <c r="T4211" s="119"/>
      <c r="V4211" s="119"/>
      <c r="X4211" s="119"/>
      <c r="Z4211" s="119"/>
    </row>
    <row r="4212" spans="16:26" x14ac:dyDescent="0.25">
      <c r="P4212" s="119"/>
      <c r="R4212" s="119"/>
      <c r="T4212" s="119"/>
      <c r="V4212" s="119"/>
      <c r="X4212" s="119"/>
      <c r="Z4212" s="119"/>
    </row>
    <row r="4213" spans="16:26" x14ac:dyDescent="0.25">
      <c r="P4213" s="120"/>
      <c r="R4213" s="120"/>
      <c r="T4213" s="120"/>
      <c r="V4213" s="120"/>
      <c r="X4213" s="120"/>
      <c r="Z4213" s="120"/>
    </row>
    <row r="4214" spans="16:26" x14ac:dyDescent="0.25">
      <c r="P4214" s="119"/>
      <c r="R4214" s="119"/>
      <c r="T4214" s="119"/>
      <c r="V4214" s="119"/>
      <c r="X4214" s="119"/>
      <c r="Z4214" s="119"/>
    </row>
    <row r="4215" spans="16:26" x14ac:dyDescent="0.25">
      <c r="P4215" s="120"/>
      <c r="R4215" s="120"/>
      <c r="T4215" s="120"/>
      <c r="V4215" s="120"/>
      <c r="X4215" s="120"/>
      <c r="Z4215" s="120"/>
    </row>
    <row r="4216" spans="16:26" x14ac:dyDescent="0.25">
      <c r="P4216" s="119"/>
      <c r="R4216" s="119"/>
      <c r="T4216" s="119"/>
      <c r="V4216" s="119"/>
      <c r="X4216" s="119"/>
      <c r="Z4216" s="119"/>
    </row>
    <row r="4217" spans="16:26" x14ac:dyDescent="0.25">
      <c r="P4217" s="119"/>
      <c r="R4217" s="119"/>
      <c r="T4217" s="119"/>
      <c r="V4217" s="119"/>
      <c r="X4217" s="119"/>
      <c r="Z4217" s="119"/>
    </row>
    <row r="4218" spans="16:26" x14ac:dyDescent="0.25">
      <c r="P4218" s="119"/>
      <c r="R4218" s="119"/>
      <c r="T4218" s="119"/>
      <c r="V4218" s="119"/>
      <c r="X4218" s="119"/>
      <c r="Z4218" s="119"/>
    </row>
    <row r="4219" spans="16:26" x14ac:dyDescent="0.25">
      <c r="P4219" s="121"/>
      <c r="R4219" s="121"/>
      <c r="T4219" s="121"/>
      <c r="V4219" s="121"/>
      <c r="X4219" s="121"/>
      <c r="Z4219" s="121"/>
    </row>
    <row r="4220" spans="16:26" x14ac:dyDescent="0.25">
      <c r="P4220" s="121"/>
      <c r="R4220" s="121"/>
      <c r="T4220" s="121"/>
      <c r="V4220" s="121"/>
      <c r="X4220" s="121"/>
      <c r="Z4220" s="121"/>
    </row>
    <row r="4221" spans="16:26" x14ac:dyDescent="0.25">
      <c r="P4221" s="121"/>
      <c r="R4221" s="121"/>
      <c r="T4221" s="121"/>
      <c r="V4221" s="121"/>
      <c r="X4221" s="121"/>
      <c r="Z4221" s="121"/>
    </row>
    <row r="4222" spans="16:26" x14ac:dyDescent="0.25">
      <c r="P4222" s="121"/>
      <c r="R4222" s="121"/>
      <c r="T4222" s="121"/>
      <c r="V4222" s="121"/>
      <c r="X4222" s="121"/>
      <c r="Z4222" s="121"/>
    </row>
    <row r="4223" spans="16:26" x14ac:dyDescent="0.25">
      <c r="P4223" s="122"/>
      <c r="R4223" s="122"/>
      <c r="T4223" s="122"/>
      <c r="V4223" s="122"/>
      <c r="X4223" s="122"/>
      <c r="Z4223" s="122"/>
    </row>
    <row r="4224" spans="16:26" x14ac:dyDescent="0.25">
      <c r="P4224" s="118"/>
      <c r="R4224" s="118"/>
      <c r="T4224" s="118"/>
      <c r="V4224" s="118"/>
      <c r="X4224" s="118"/>
      <c r="Z4224" s="118"/>
    </row>
    <row r="4225" spans="16:26" x14ac:dyDescent="0.25">
      <c r="P4225" s="119"/>
      <c r="R4225" s="119"/>
      <c r="T4225" s="119"/>
      <c r="V4225" s="119"/>
      <c r="X4225" s="119"/>
      <c r="Z4225" s="119"/>
    </row>
    <row r="4226" spans="16:26" x14ac:dyDescent="0.25">
      <c r="P4226" s="119"/>
      <c r="R4226" s="119"/>
      <c r="T4226" s="119"/>
      <c r="V4226" s="119"/>
      <c r="X4226" s="119"/>
      <c r="Z4226" s="119"/>
    </row>
    <row r="4227" spans="16:26" x14ac:dyDescent="0.25">
      <c r="P4227" s="120"/>
      <c r="R4227" s="120"/>
      <c r="T4227" s="120"/>
      <c r="V4227" s="120"/>
      <c r="X4227" s="120"/>
      <c r="Z4227" s="120"/>
    </row>
    <row r="4228" spans="16:26" x14ac:dyDescent="0.25">
      <c r="P4228" s="119"/>
      <c r="R4228" s="119"/>
      <c r="T4228" s="119"/>
      <c r="V4228" s="119"/>
      <c r="X4228" s="119"/>
      <c r="Z4228" s="119"/>
    </row>
    <row r="4229" spans="16:26" x14ac:dyDescent="0.25">
      <c r="P4229" s="119"/>
      <c r="R4229" s="119"/>
      <c r="T4229" s="119"/>
      <c r="V4229" s="119"/>
      <c r="X4229" s="119"/>
      <c r="Z4229" s="119"/>
    </row>
    <row r="4230" spans="16:26" x14ac:dyDescent="0.25">
      <c r="P4230" s="120"/>
      <c r="R4230" s="120"/>
      <c r="T4230" s="120"/>
      <c r="V4230" s="120"/>
      <c r="X4230" s="120"/>
      <c r="Z4230" s="120"/>
    </row>
    <row r="4231" spans="16:26" x14ac:dyDescent="0.25">
      <c r="P4231" s="119"/>
      <c r="R4231" s="119"/>
      <c r="T4231" s="119"/>
      <c r="V4231" s="119"/>
      <c r="X4231" s="119"/>
      <c r="Z4231" s="119"/>
    </row>
    <row r="4232" spans="16:26" x14ac:dyDescent="0.25">
      <c r="P4232" s="120"/>
      <c r="R4232" s="120"/>
      <c r="T4232" s="120"/>
      <c r="V4232" s="120"/>
      <c r="X4232" s="120"/>
      <c r="Z4232" s="120"/>
    </row>
    <row r="4233" spans="16:26" x14ac:dyDescent="0.25">
      <c r="P4233" s="119"/>
      <c r="R4233" s="119"/>
      <c r="T4233" s="119"/>
      <c r="V4233" s="119"/>
      <c r="X4233" s="119"/>
      <c r="Z4233" s="119"/>
    </row>
    <row r="4234" spans="16:26" x14ac:dyDescent="0.25">
      <c r="P4234" s="119"/>
      <c r="R4234" s="119"/>
      <c r="T4234" s="119"/>
      <c r="V4234" s="119"/>
      <c r="X4234" s="119"/>
      <c r="Z4234" s="119"/>
    </row>
    <row r="4235" spans="16:26" x14ac:dyDescent="0.25">
      <c r="P4235" s="119"/>
      <c r="R4235" s="119"/>
      <c r="T4235" s="119"/>
      <c r="V4235" s="119"/>
      <c r="X4235" s="119"/>
      <c r="Z4235" s="119"/>
    </row>
    <row r="4236" spans="16:26" x14ac:dyDescent="0.25">
      <c r="P4236" s="121"/>
      <c r="R4236" s="121"/>
      <c r="T4236" s="121"/>
      <c r="V4236" s="121"/>
      <c r="X4236" s="121"/>
      <c r="Z4236" s="121"/>
    </row>
    <row r="4237" spans="16:26" x14ac:dyDescent="0.25">
      <c r="P4237" s="121"/>
      <c r="R4237" s="121"/>
      <c r="T4237" s="121"/>
      <c r="V4237" s="121"/>
      <c r="X4237" s="121"/>
      <c r="Z4237" s="121"/>
    </row>
    <row r="4238" spans="16:26" x14ac:dyDescent="0.25">
      <c r="P4238" s="121"/>
      <c r="R4238" s="121"/>
      <c r="T4238" s="121"/>
      <c r="V4238" s="121"/>
      <c r="X4238" s="121"/>
      <c r="Z4238" s="121"/>
    </row>
    <row r="4239" spans="16:26" x14ac:dyDescent="0.25">
      <c r="P4239" s="121"/>
      <c r="R4239" s="121"/>
      <c r="T4239" s="121"/>
      <c r="V4239" s="121"/>
      <c r="X4239" s="121"/>
      <c r="Z4239" s="121"/>
    </row>
    <row r="4240" spans="16:26" x14ac:dyDescent="0.25">
      <c r="P4240" s="122"/>
      <c r="R4240" s="122"/>
      <c r="T4240" s="122"/>
      <c r="V4240" s="122"/>
      <c r="X4240" s="122"/>
      <c r="Z4240" s="122"/>
    </row>
    <row r="4241" spans="16:26" x14ac:dyDescent="0.25">
      <c r="P4241" s="118"/>
      <c r="R4241" s="118"/>
      <c r="T4241" s="118"/>
      <c r="V4241" s="118"/>
      <c r="X4241" s="118"/>
      <c r="Z4241" s="118"/>
    </row>
    <row r="4242" spans="16:26" x14ac:dyDescent="0.25">
      <c r="P4242" s="119"/>
      <c r="R4242" s="119"/>
      <c r="T4242" s="119"/>
      <c r="V4242" s="119"/>
      <c r="X4242" s="119"/>
      <c r="Z4242" s="119"/>
    </row>
    <row r="4243" spans="16:26" x14ac:dyDescent="0.25">
      <c r="P4243" s="119"/>
      <c r="R4243" s="119"/>
      <c r="T4243" s="119"/>
      <c r="V4243" s="119"/>
      <c r="X4243" s="119"/>
      <c r="Z4243" s="119"/>
    </row>
    <row r="4244" spans="16:26" x14ac:dyDescent="0.25">
      <c r="P4244" s="120"/>
      <c r="R4244" s="120"/>
      <c r="T4244" s="120"/>
      <c r="V4244" s="120"/>
      <c r="X4244" s="120"/>
      <c r="Z4244" s="120"/>
    </row>
    <row r="4245" spans="16:26" x14ac:dyDescent="0.25">
      <c r="P4245" s="119"/>
      <c r="R4245" s="119"/>
      <c r="T4245" s="119"/>
      <c r="V4245" s="119"/>
      <c r="X4245" s="119"/>
      <c r="Z4245" s="119"/>
    </row>
    <row r="4246" spans="16:26" x14ac:dyDescent="0.25">
      <c r="P4246" s="119"/>
      <c r="R4246" s="119"/>
      <c r="T4246" s="119"/>
      <c r="V4246" s="119"/>
      <c r="X4246" s="119"/>
      <c r="Z4246" s="119"/>
    </row>
    <row r="4247" spans="16:26" x14ac:dyDescent="0.25">
      <c r="P4247" s="120"/>
      <c r="R4247" s="120"/>
      <c r="T4247" s="120"/>
      <c r="V4247" s="120"/>
      <c r="X4247" s="120"/>
      <c r="Z4247" s="120"/>
    </row>
    <row r="4248" spans="16:26" x14ac:dyDescent="0.25">
      <c r="P4248" s="119"/>
      <c r="R4248" s="119"/>
      <c r="T4248" s="119"/>
      <c r="V4248" s="119"/>
      <c r="X4248" s="119"/>
      <c r="Z4248" s="119"/>
    </row>
    <row r="4249" spans="16:26" x14ac:dyDescent="0.25">
      <c r="P4249" s="120"/>
      <c r="R4249" s="120"/>
      <c r="T4249" s="120"/>
      <c r="V4249" s="120"/>
      <c r="X4249" s="120"/>
      <c r="Z4249" s="120"/>
    </row>
    <row r="4250" spans="16:26" x14ac:dyDescent="0.25">
      <c r="P4250" s="119"/>
      <c r="R4250" s="119"/>
      <c r="T4250" s="119"/>
      <c r="V4250" s="119"/>
      <c r="X4250" s="119"/>
      <c r="Z4250" s="119"/>
    </row>
    <row r="4251" spans="16:26" x14ac:dyDescent="0.25">
      <c r="P4251" s="119"/>
      <c r="R4251" s="119"/>
      <c r="T4251" s="119"/>
      <c r="V4251" s="119"/>
      <c r="X4251" s="119"/>
      <c r="Z4251" s="119"/>
    </row>
    <row r="4252" spans="16:26" x14ac:dyDescent="0.25">
      <c r="P4252" s="119"/>
      <c r="R4252" s="119"/>
      <c r="T4252" s="119"/>
      <c r="V4252" s="119"/>
      <c r="X4252" s="119"/>
      <c r="Z4252" s="119"/>
    </row>
    <row r="4253" spans="16:26" x14ac:dyDescent="0.25">
      <c r="P4253" s="121"/>
      <c r="R4253" s="121"/>
      <c r="T4253" s="121"/>
      <c r="V4253" s="121"/>
      <c r="X4253" s="121"/>
      <c r="Z4253" s="121"/>
    </row>
    <row r="4254" spans="16:26" x14ac:dyDescent="0.25">
      <c r="P4254" s="121"/>
      <c r="R4254" s="121"/>
      <c r="T4254" s="121"/>
      <c r="V4254" s="121"/>
      <c r="X4254" s="121"/>
      <c r="Z4254" s="121"/>
    </row>
    <row r="4255" spans="16:26" x14ac:dyDescent="0.25">
      <c r="P4255" s="121"/>
      <c r="R4255" s="121"/>
      <c r="T4255" s="121"/>
      <c r="V4255" s="121"/>
      <c r="X4255" s="121"/>
      <c r="Z4255" s="121"/>
    </row>
    <row r="4256" spans="16:26" x14ac:dyDescent="0.25">
      <c r="P4256" s="121"/>
      <c r="R4256" s="121"/>
      <c r="T4256" s="121"/>
      <c r="V4256" s="121"/>
      <c r="X4256" s="121"/>
      <c r="Z4256" s="121"/>
    </row>
    <row r="4257" spans="16:26" x14ac:dyDescent="0.25">
      <c r="P4257" s="122"/>
      <c r="R4257" s="122"/>
      <c r="T4257" s="122"/>
      <c r="V4257" s="122"/>
      <c r="X4257" s="122"/>
      <c r="Z4257" s="122"/>
    </row>
    <row r="4258" spans="16:26" x14ac:dyDescent="0.25">
      <c r="P4258" s="118"/>
      <c r="R4258" s="118"/>
      <c r="T4258" s="118"/>
      <c r="V4258" s="118"/>
      <c r="X4258" s="118"/>
      <c r="Z4258" s="118"/>
    </row>
    <row r="4259" spans="16:26" x14ac:dyDescent="0.25">
      <c r="P4259" s="119"/>
      <c r="R4259" s="119"/>
      <c r="T4259" s="119"/>
      <c r="V4259" s="119"/>
      <c r="X4259" s="119"/>
      <c r="Z4259" s="119"/>
    </row>
    <row r="4260" spans="16:26" x14ac:dyDescent="0.25">
      <c r="P4260" s="119"/>
      <c r="R4260" s="119"/>
      <c r="T4260" s="119"/>
      <c r="V4260" s="119"/>
      <c r="X4260" s="119"/>
      <c r="Z4260" s="119"/>
    </row>
    <row r="4261" spans="16:26" x14ac:dyDescent="0.25">
      <c r="P4261" s="120"/>
      <c r="R4261" s="120"/>
      <c r="T4261" s="120"/>
      <c r="V4261" s="120"/>
      <c r="X4261" s="120"/>
      <c r="Z4261" s="120"/>
    </row>
    <row r="4262" spans="16:26" x14ac:dyDescent="0.25">
      <c r="P4262" s="119"/>
      <c r="R4262" s="119"/>
      <c r="T4262" s="119"/>
      <c r="V4262" s="119"/>
      <c r="X4262" s="119"/>
      <c r="Z4262" s="119"/>
    </row>
    <row r="4263" spans="16:26" x14ac:dyDescent="0.25">
      <c r="P4263" s="119"/>
      <c r="R4263" s="119"/>
      <c r="T4263" s="119"/>
      <c r="V4263" s="119"/>
      <c r="X4263" s="119"/>
      <c r="Z4263" s="119"/>
    </row>
    <row r="4264" spans="16:26" x14ac:dyDescent="0.25">
      <c r="P4264" s="120"/>
      <c r="R4264" s="120"/>
      <c r="T4264" s="120"/>
      <c r="V4264" s="120"/>
      <c r="X4264" s="120"/>
      <c r="Z4264" s="120"/>
    </row>
    <row r="4265" spans="16:26" x14ac:dyDescent="0.25">
      <c r="P4265" s="119"/>
      <c r="R4265" s="119"/>
      <c r="T4265" s="119"/>
      <c r="V4265" s="119"/>
      <c r="X4265" s="119"/>
      <c r="Z4265" s="119"/>
    </row>
    <row r="4266" spans="16:26" x14ac:dyDescent="0.25">
      <c r="P4266" s="120"/>
      <c r="R4266" s="120"/>
      <c r="T4266" s="120"/>
      <c r="V4266" s="120"/>
      <c r="X4266" s="120"/>
      <c r="Z4266" s="120"/>
    </row>
    <row r="4267" spans="16:26" x14ac:dyDescent="0.25">
      <c r="P4267" s="119"/>
      <c r="R4267" s="119"/>
      <c r="T4267" s="119"/>
      <c r="V4267" s="119"/>
      <c r="X4267" s="119"/>
      <c r="Z4267" s="119"/>
    </row>
    <row r="4268" spans="16:26" x14ac:dyDescent="0.25">
      <c r="P4268" s="119"/>
      <c r="R4268" s="119"/>
      <c r="T4268" s="119"/>
      <c r="V4268" s="119"/>
      <c r="X4268" s="119"/>
      <c r="Z4268" s="119"/>
    </row>
    <row r="4269" spans="16:26" x14ac:dyDescent="0.25">
      <c r="P4269" s="119"/>
      <c r="R4269" s="119"/>
      <c r="T4269" s="119"/>
      <c r="V4269" s="119"/>
      <c r="X4269" s="119"/>
      <c r="Z4269" s="119"/>
    </row>
    <row r="4270" spans="16:26" x14ac:dyDescent="0.25">
      <c r="P4270" s="121"/>
      <c r="R4270" s="121"/>
      <c r="T4270" s="121"/>
      <c r="V4270" s="121"/>
      <c r="X4270" s="121"/>
      <c r="Z4270" s="121"/>
    </row>
    <row r="4271" spans="16:26" x14ac:dyDescent="0.25">
      <c r="P4271" s="121"/>
      <c r="R4271" s="121"/>
      <c r="T4271" s="121"/>
      <c r="V4271" s="121"/>
      <c r="X4271" s="121"/>
      <c r="Z4271" s="121"/>
    </row>
    <row r="4272" spans="16:26" x14ac:dyDescent="0.25">
      <c r="P4272" s="121"/>
      <c r="R4272" s="121"/>
      <c r="T4272" s="121"/>
      <c r="V4272" s="121"/>
      <c r="X4272" s="121"/>
      <c r="Z4272" s="121"/>
    </row>
    <row r="4273" spans="16:26" x14ac:dyDescent="0.25">
      <c r="P4273" s="121"/>
      <c r="R4273" s="121"/>
      <c r="T4273" s="121"/>
      <c r="V4273" s="121"/>
      <c r="X4273" s="121"/>
      <c r="Z4273" s="121"/>
    </row>
    <row r="4274" spans="16:26" x14ac:dyDescent="0.25">
      <c r="P4274" s="122"/>
      <c r="R4274" s="122"/>
      <c r="T4274" s="122"/>
      <c r="V4274" s="122"/>
      <c r="X4274" s="122"/>
      <c r="Z4274" s="122"/>
    </row>
    <row r="4275" spans="16:26" x14ac:dyDescent="0.25">
      <c r="P4275" s="118"/>
      <c r="R4275" s="118"/>
      <c r="T4275" s="118"/>
      <c r="V4275" s="118"/>
      <c r="X4275" s="118"/>
      <c r="Z4275" s="118"/>
    </row>
    <row r="4276" spans="16:26" x14ac:dyDescent="0.25">
      <c r="P4276" s="119"/>
      <c r="R4276" s="119"/>
      <c r="T4276" s="119"/>
      <c r="V4276" s="119"/>
      <c r="X4276" s="119"/>
      <c r="Z4276" s="119"/>
    </row>
    <row r="4277" spans="16:26" x14ac:dyDescent="0.25">
      <c r="P4277" s="119"/>
      <c r="R4277" s="119"/>
      <c r="T4277" s="119"/>
      <c r="V4277" s="119"/>
      <c r="X4277" s="119"/>
      <c r="Z4277" s="119"/>
    </row>
    <row r="4278" spans="16:26" x14ac:dyDescent="0.25">
      <c r="P4278" s="120"/>
      <c r="R4278" s="120"/>
      <c r="T4278" s="120"/>
      <c r="V4278" s="120"/>
      <c r="X4278" s="120"/>
      <c r="Z4278" s="120"/>
    </row>
    <row r="4279" spans="16:26" x14ac:dyDescent="0.25">
      <c r="P4279" s="119"/>
      <c r="R4279" s="119"/>
      <c r="T4279" s="119"/>
      <c r="V4279" s="119"/>
      <c r="X4279" s="119"/>
      <c r="Z4279" s="119"/>
    </row>
    <row r="4280" spans="16:26" x14ac:dyDescent="0.25">
      <c r="P4280" s="119"/>
      <c r="R4280" s="119"/>
      <c r="T4280" s="119"/>
      <c r="V4280" s="119"/>
      <c r="X4280" s="119"/>
      <c r="Z4280" s="119"/>
    </row>
    <row r="4281" spans="16:26" x14ac:dyDescent="0.25">
      <c r="P4281" s="120"/>
      <c r="R4281" s="120"/>
      <c r="T4281" s="120"/>
      <c r="V4281" s="120"/>
      <c r="X4281" s="120"/>
      <c r="Z4281" s="120"/>
    </row>
    <row r="4282" spans="16:26" x14ac:dyDescent="0.25">
      <c r="P4282" s="119"/>
      <c r="R4282" s="119"/>
      <c r="T4282" s="119"/>
      <c r="V4282" s="119"/>
      <c r="X4282" s="119"/>
      <c r="Z4282" s="119"/>
    </row>
    <row r="4283" spans="16:26" x14ac:dyDescent="0.25">
      <c r="P4283" s="120"/>
      <c r="R4283" s="120"/>
      <c r="T4283" s="120"/>
      <c r="V4283" s="120"/>
      <c r="X4283" s="120"/>
      <c r="Z4283" s="120"/>
    </row>
    <row r="4284" spans="16:26" x14ac:dyDescent="0.25">
      <c r="P4284" s="119"/>
      <c r="R4284" s="119"/>
      <c r="T4284" s="119"/>
      <c r="V4284" s="119"/>
      <c r="X4284" s="119"/>
      <c r="Z4284" s="119"/>
    </row>
    <row r="4285" spans="16:26" x14ac:dyDescent="0.25">
      <c r="P4285" s="119"/>
      <c r="R4285" s="119"/>
      <c r="T4285" s="119"/>
      <c r="V4285" s="119"/>
      <c r="X4285" s="119"/>
      <c r="Z4285" s="119"/>
    </row>
    <row r="4286" spans="16:26" x14ac:dyDescent="0.25">
      <c r="P4286" s="119"/>
      <c r="R4286" s="119"/>
      <c r="T4286" s="119"/>
      <c r="V4286" s="119"/>
      <c r="X4286" s="119"/>
      <c r="Z4286" s="119"/>
    </row>
    <row r="4287" spans="16:26" x14ac:dyDescent="0.25">
      <c r="P4287" s="121"/>
      <c r="R4287" s="121"/>
      <c r="T4287" s="121"/>
      <c r="V4287" s="121"/>
      <c r="X4287" s="121"/>
      <c r="Z4287" s="121"/>
    </row>
    <row r="4288" spans="16:26" x14ac:dyDescent="0.25">
      <c r="P4288" s="121"/>
      <c r="R4288" s="121"/>
      <c r="T4288" s="121"/>
      <c r="V4288" s="121"/>
      <c r="X4288" s="121"/>
      <c r="Z4288" s="121"/>
    </row>
    <row r="4289" spans="16:26" x14ac:dyDescent="0.25">
      <c r="P4289" s="121"/>
      <c r="R4289" s="121"/>
      <c r="T4289" s="121"/>
      <c r="V4289" s="121"/>
      <c r="X4289" s="121"/>
      <c r="Z4289" s="121"/>
    </row>
    <row r="4290" spans="16:26" x14ac:dyDescent="0.25">
      <c r="P4290" s="121"/>
      <c r="R4290" s="121"/>
      <c r="T4290" s="121"/>
      <c r="V4290" s="121"/>
      <c r="X4290" s="121"/>
      <c r="Z4290" s="121"/>
    </row>
    <row r="4291" spans="16:26" x14ac:dyDescent="0.25">
      <c r="P4291" s="122"/>
      <c r="R4291" s="122"/>
      <c r="T4291" s="122"/>
      <c r="V4291" s="122"/>
      <c r="X4291" s="122"/>
      <c r="Z4291" s="122"/>
    </row>
    <row r="4292" spans="16:26" x14ac:dyDescent="0.25">
      <c r="P4292" s="118"/>
      <c r="R4292" s="118"/>
      <c r="T4292" s="118"/>
      <c r="V4292" s="118"/>
      <c r="X4292" s="118"/>
      <c r="Z4292" s="118"/>
    </row>
    <row r="4293" spans="16:26" x14ac:dyDescent="0.25">
      <c r="P4293" s="119"/>
      <c r="R4293" s="119"/>
      <c r="T4293" s="119"/>
      <c r="V4293" s="119"/>
      <c r="X4293" s="119"/>
      <c r="Z4293" s="119"/>
    </row>
    <row r="4294" spans="16:26" x14ac:dyDescent="0.25">
      <c r="P4294" s="119"/>
      <c r="R4294" s="119"/>
      <c r="T4294" s="119"/>
      <c r="V4294" s="119"/>
      <c r="X4294" s="119"/>
      <c r="Z4294" s="119"/>
    </row>
    <row r="4295" spans="16:26" x14ac:dyDescent="0.25">
      <c r="P4295" s="120"/>
      <c r="R4295" s="120"/>
      <c r="T4295" s="120"/>
      <c r="V4295" s="120"/>
      <c r="X4295" s="120"/>
      <c r="Z4295" s="120"/>
    </row>
    <row r="4296" spans="16:26" x14ac:dyDescent="0.25">
      <c r="P4296" s="119"/>
      <c r="R4296" s="119"/>
      <c r="T4296" s="119"/>
      <c r="V4296" s="119"/>
      <c r="X4296" s="119"/>
      <c r="Z4296" s="119"/>
    </row>
    <row r="4297" spans="16:26" x14ac:dyDescent="0.25">
      <c r="P4297" s="119"/>
      <c r="R4297" s="119"/>
      <c r="T4297" s="119"/>
      <c r="V4297" s="119"/>
      <c r="X4297" s="119"/>
      <c r="Z4297" s="119"/>
    </row>
    <row r="4298" spans="16:26" x14ac:dyDescent="0.25">
      <c r="P4298" s="120"/>
      <c r="R4298" s="120"/>
      <c r="T4298" s="120"/>
      <c r="V4298" s="120"/>
      <c r="X4298" s="120"/>
      <c r="Z4298" s="120"/>
    </row>
    <row r="4299" spans="16:26" x14ac:dyDescent="0.25">
      <c r="P4299" s="119"/>
      <c r="R4299" s="119"/>
      <c r="T4299" s="119"/>
      <c r="V4299" s="119"/>
      <c r="X4299" s="119"/>
      <c r="Z4299" s="119"/>
    </row>
    <row r="4300" spans="16:26" x14ac:dyDescent="0.25">
      <c r="P4300" s="120"/>
      <c r="R4300" s="120"/>
      <c r="T4300" s="120"/>
      <c r="V4300" s="120"/>
      <c r="X4300" s="120"/>
      <c r="Z4300" s="120"/>
    </row>
    <row r="4301" spans="16:26" x14ac:dyDescent="0.25">
      <c r="P4301" s="119"/>
      <c r="R4301" s="119"/>
      <c r="T4301" s="119"/>
      <c r="V4301" s="119"/>
      <c r="X4301" s="119"/>
      <c r="Z4301" s="119"/>
    </row>
    <row r="4302" spans="16:26" x14ac:dyDescent="0.25">
      <c r="P4302" s="119"/>
      <c r="R4302" s="119"/>
      <c r="T4302" s="119"/>
      <c r="V4302" s="119"/>
      <c r="X4302" s="119"/>
      <c r="Z4302" s="119"/>
    </row>
    <row r="4303" spans="16:26" x14ac:dyDescent="0.25">
      <c r="P4303" s="119"/>
      <c r="R4303" s="119"/>
      <c r="T4303" s="119"/>
      <c r="V4303" s="119"/>
      <c r="X4303" s="119"/>
      <c r="Z4303" s="119"/>
    </row>
    <row r="4304" spans="16:26" x14ac:dyDescent="0.25">
      <c r="P4304" s="121"/>
      <c r="R4304" s="121"/>
      <c r="T4304" s="121"/>
      <c r="V4304" s="121"/>
      <c r="X4304" s="121"/>
      <c r="Z4304" s="121"/>
    </row>
    <row r="4305" spans="16:26" x14ac:dyDescent="0.25">
      <c r="P4305" s="121"/>
      <c r="R4305" s="121"/>
      <c r="T4305" s="121"/>
      <c r="V4305" s="121"/>
      <c r="X4305" s="121"/>
      <c r="Z4305" s="121"/>
    </row>
    <row r="4306" spans="16:26" x14ac:dyDescent="0.25">
      <c r="P4306" s="121"/>
      <c r="R4306" s="121"/>
      <c r="T4306" s="121"/>
      <c r="V4306" s="121"/>
      <c r="X4306" s="121"/>
      <c r="Z4306" s="121"/>
    </row>
    <row r="4307" spans="16:26" x14ac:dyDescent="0.25">
      <c r="P4307" s="121"/>
      <c r="R4307" s="121"/>
      <c r="T4307" s="121"/>
      <c r="V4307" s="121"/>
      <c r="X4307" s="121"/>
      <c r="Z4307" s="121"/>
    </row>
    <row r="4308" spans="16:26" x14ac:dyDescent="0.25">
      <c r="P4308" s="122"/>
      <c r="R4308" s="122"/>
      <c r="T4308" s="122"/>
      <c r="V4308" s="122"/>
      <c r="X4308" s="122"/>
      <c r="Z4308" s="122"/>
    </row>
    <row r="4309" spans="16:26" x14ac:dyDescent="0.25">
      <c r="P4309" s="118"/>
      <c r="R4309" s="118"/>
      <c r="T4309" s="118"/>
      <c r="V4309" s="118"/>
      <c r="X4309" s="118"/>
      <c r="Z4309" s="118"/>
    </row>
    <row r="4310" spans="16:26" x14ac:dyDescent="0.25">
      <c r="P4310" s="119"/>
      <c r="R4310" s="119"/>
      <c r="T4310" s="119"/>
      <c r="V4310" s="119"/>
      <c r="X4310" s="119"/>
      <c r="Z4310" s="119"/>
    </row>
    <row r="4311" spans="16:26" x14ac:dyDescent="0.25">
      <c r="P4311" s="119"/>
      <c r="R4311" s="119"/>
      <c r="T4311" s="119"/>
      <c r="V4311" s="119"/>
      <c r="X4311" s="119"/>
      <c r="Z4311" s="119"/>
    </row>
    <row r="4312" spans="16:26" x14ac:dyDescent="0.25">
      <c r="P4312" s="120"/>
      <c r="R4312" s="120"/>
      <c r="T4312" s="120"/>
      <c r="V4312" s="120"/>
      <c r="X4312" s="120"/>
      <c r="Z4312" s="120"/>
    </row>
    <row r="4313" spans="16:26" x14ac:dyDescent="0.25">
      <c r="P4313" s="119"/>
      <c r="R4313" s="119"/>
      <c r="T4313" s="119"/>
      <c r="V4313" s="119"/>
      <c r="X4313" s="119"/>
      <c r="Z4313" s="119"/>
    </row>
    <row r="4314" spans="16:26" x14ac:dyDescent="0.25">
      <c r="P4314" s="119"/>
      <c r="R4314" s="119"/>
      <c r="T4314" s="119"/>
      <c r="V4314" s="119"/>
      <c r="X4314" s="119"/>
      <c r="Z4314" s="119"/>
    </row>
    <row r="4315" spans="16:26" x14ac:dyDescent="0.25">
      <c r="P4315" s="120"/>
      <c r="R4315" s="120"/>
      <c r="T4315" s="120"/>
      <c r="V4315" s="120"/>
      <c r="X4315" s="120"/>
      <c r="Z4315" s="120"/>
    </row>
    <row r="4316" spans="16:26" x14ac:dyDescent="0.25">
      <c r="P4316" s="119"/>
      <c r="R4316" s="119"/>
      <c r="T4316" s="119"/>
      <c r="V4316" s="119"/>
      <c r="X4316" s="119"/>
      <c r="Z4316" s="119"/>
    </row>
    <row r="4317" spans="16:26" x14ac:dyDescent="0.25">
      <c r="P4317" s="120"/>
      <c r="R4317" s="120"/>
      <c r="T4317" s="120"/>
      <c r="V4317" s="120"/>
      <c r="X4317" s="120"/>
      <c r="Z4317" s="120"/>
    </row>
    <row r="4318" spans="16:26" x14ac:dyDescent="0.25">
      <c r="P4318" s="119"/>
      <c r="R4318" s="119"/>
      <c r="T4318" s="119"/>
      <c r="V4318" s="119"/>
      <c r="X4318" s="119"/>
      <c r="Z4318" s="119"/>
    </row>
    <row r="4319" spans="16:26" x14ac:dyDescent="0.25">
      <c r="P4319" s="119"/>
      <c r="R4319" s="119"/>
      <c r="T4319" s="119"/>
      <c r="V4319" s="119"/>
      <c r="X4319" s="119"/>
      <c r="Z4319" s="119"/>
    </row>
    <row r="4320" spans="16:26" x14ac:dyDescent="0.25">
      <c r="P4320" s="119"/>
      <c r="R4320" s="119"/>
      <c r="T4320" s="119"/>
      <c r="V4320" s="119"/>
      <c r="X4320" s="119"/>
      <c r="Z4320" s="119"/>
    </row>
    <row r="4321" spans="16:26" x14ac:dyDescent="0.25">
      <c r="P4321" s="121"/>
      <c r="R4321" s="121"/>
      <c r="T4321" s="121"/>
      <c r="V4321" s="121"/>
      <c r="X4321" s="121"/>
      <c r="Z4321" s="121"/>
    </row>
    <row r="4322" spans="16:26" x14ac:dyDescent="0.25">
      <c r="P4322" s="121"/>
      <c r="R4322" s="121"/>
      <c r="T4322" s="121"/>
      <c r="V4322" s="121"/>
      <c r="X4322" s="121"/>
      <c r="Z4322" s="121"/>
    </row>
    <row r="4323" spans="16:26" x14ac:dyDescent="0.25">
      <c r="P4323" s="121"/>
      <c r="R4323" s="121"/>
      <c r="T4323" s="121"/>
      <c r="V4323" s="121"/>
      <c r="X4323" s="121"/>
      <c r="Z4323" s="121"/>
    </row>
    <row r="4324" spans="16:26" x14ac:dyDescent="0.25">
      <c r="P4324" s="121"/>
      <c r="R4324" s="121"/>
      <c r="T4324" s="121"/>
      <c r="V4324" s="121"/>
      <c r="X4324" s="121"/>
      <c r="Z4324" s="121"/>
    </row>
    <row r="4325" spans="16:26" x14ac:dyDescent="0.25">
      <c r="P4325" s="122"/>
      <c r="R4325" s="122"/>
      <c r="T4325" s="122"/>
      <c r="V4325" s="122"/>
      <c r="X4325" s="122"/>
      <c r="Z4325" s="122"/>
    </row>
    <row r="4326" spans="16:26" x14ac:dyDescent="0.25">
      <c r="P4326" s="118"/>
      <c r="R4326" s="118"/>
      <c r="T4326" s="118"/>
      <c r="V4326" s="118"/>
      <c r="X4326" s="118"/>
      <c r="Z4326" s="118"/>
    </row>
    <row r="4327" spans="16:26" x14ac:dyDescent="0.25">
      <c r="P4327" s="119"/>
      <c r="R4327" s="119"/>
      <c r="T4327" s="119"/>
      <c r="V4327" s="119"/>
      <c r="X4327" s="119"/>
      <c r="Z4327" s="119"/>
    </row>
    <row r="4328" spans="16:26" x14ac:dyDescent="0.25">
      <c r="P4328" s="119"/>
      <c r="R4328" s="119"/>
      <c r="T4328" s="119"/>
      <c r="V4328" s="119"/>
      <c r="X4328" s="119"/>
      <c r="Z4328" s="119"/>
    </row>
    <row r="4329" spans="16:26" x14ac:dyDescent="0.25">
      <c r="P4329" s="120"/>
      <c r="R4329" s="120"/>
      <c r="T4329" s="120"/>
      <c r="V4329" s="120"/>
      <c r="X4329" s="120"/>
      <c r="Z4329" s="120"/>
    </row>
    <row r="4330" spans="16:26" x14ac:dyDescent="0.25">
      <c r="P4330" s="119"/>
      <c r="R4330" s="119"/>
      <c r="T4330" s="119"/>
      <c r="V4330" s="119"/>
      <c r="X4330" s="119"/>
      <c r="Z4330" s="119"/>
    </row>
    <row r="4331" spans="16:26" x14ac:dyDescent="0.25">
      <c r="P4331" s="119"/>
      <c r="R4331" s="119"/>
      <c r="T4331" s="119"/>
      <c r="V4331" s="119"/>
      <c r="X4331" s="119"/>
      <c r="Z4331" s="119"/>
    </row>
    <row r="4332" spans="16:26" x14ac:dyDescent="0.25">
      <c r="P4332" s="120"/>
      <c r="R4332" s="120"/>
      <c r="T4332" s="120"/>
      <c r="V4332" s="120"/>
      <c r="X4332" s="120"/>
      <c r="Z4332" s="120"/>
    </row>
    <row r="4333" spans="16:26" x14ac:dyDescent="0.25">
      <c r="P4333" s="119"/>
      <c r="R4333" s="119"/>
      <c r="T4333" s="119"/>
      <c r="V4333" s="119"/>
      <c r="X4333" s="119"/>
      <c r="Z4333" s="119"/>
    </row>
    <row r="4334" spans="16:26" x14ac:dyDescent="0.25">
      <c r="P4334" s="120"/>
      <c r="R4334" s="120"/>
      <c r="T4334" s="120"/>
      <c r="V4334" s="120"/>
      <c r="X4334" s="120"/>
      <c r="Z4334" s="120"/>
    </row>
    <row r="4335" spans="16:26" x14ac:dyDescent="0.25">
      <c r="P4335" s="119"/>
      <c r="R4335" s="119"/>
      <c r="T4335" s="119"/>
      <c r="V4335" s="119"/>
      <c r="X4335" s="119"/>
      <c r="Z4335" s="119"/>
    </row>
    <row r="4336" spans="16:26" x14ac:dyDescent="0.25">
      <c r="P4336" s="119"/>
      <c r="R4336" s="119"/>
      <c r="T4336" s="119"/>
      <c r="V4336" s="119"/>
      <c r="X4336" s="119"/>
      <c r="Z4336" s="119"/>
    </row>
    <row r="4337" spans="16:26" x14ac:dyDescent="0.25">
      <c r="P4337" s="119"/>
      <c r="R4337" s="119"/>
      <c r="T4337" s="119"/>
      <c r="V4337" s="119"/>
      <c r="X4337" s="119"/>
      <c r="Z4337" s="119"/>
    </row>
    <row r="4338" spans="16:26" x14ac:dyDescent="0.25">
      <c r="P4338" s="121"/>
      <c r="R4338" s="121"/>
      <c r="T4338" s="121"/>
      <c r="V4338" s="121"/>
      <c r="X4338" s="121"/>
      <c r="Z4338" s="121"/>
    </row>
    <row r="4339" spans="16:26" x14ac:dyDescent="0.25">
      <c r="P4339" s="121"/>
      <c r="R4339" s="121"/>
      <c r="T4339" s="121"/>
      <c r="V4339" s="121"/>
      <c r="X4339" s="121"/>
      <c r="Z4339" s="121"/>
    </row>
    <row r="4340" spans="16:26" x14ac:dyDescent="0.25">
      <c r="P4340" s="121"/>
      <c r="R4340" s="121"/>
      <c r="T4340" s="121"/>
      <c r="V4340" s="121"/>
      <c r="X4340" s="121"/>
      <c r="Z4340" s="121"/>
    </row>
    <row r="4341" spans="16:26" x14ac:dyDescent="0.25">
      <c r="P4341" s="121"/>
      <c r="R4341" s="121"/>
      <c r="T4341" s="121"/>
      <c r="V4341" s="121"/>
      <c r="X4341" s="121"/>
      <c r="Z4341" s="121"/>
    </row>
    <row r="4342" spans="16:26" x14ac:dyDescent="0.25">
      <c r="P4342" s="122"/>
      <c r="R4342" s="122"/>
      <c r="T4342" s="122"/>
      <c r="V4342" s="122"/>
      <c r="X4342" s="122"/>
      <c r="Z4342" s="122"/>
    </row>
    <row r="4343" spans="16:26" x14ac:dyDescent="0.25">
      <c r="P4343" s="118"/>
      <c r="R4343" s="118"/>
      <c r="T4343" s="118"/>
      <c r="V4343" s="118"/>
      <c r="X4343" s="118"/>
      <c r="Z4343" s="118"/>
    </row>
    <row r="4344" spans="16:26" x14ac:dyDescent="0.25">
      <c r="P4344" s="119"/>
      <c r="R4344" s="119"/>
      <c r="T4344" s="119"/>
      <c r="V4344" s="119"/>
      <c r="X4344" s="119"/>
      <c r="Z4344" s="119"/>
    </row>
    <row r="4345" spans="16:26" x14ac:dyDescent="0.25">
      <c r="P4345" s="119"/>
      <c r="R4345" s="119"/>
      <c r="T4345" s="119"/>
      <c r="V4345" s="119"/>
      <c r="X4345" s="119"/>
      <c r="Z4345" s="119"/>
    </row>
    <row r="4346" spans="16:26" x14ac:dyDescent="0.25">
      <c r="P4346" s="120"/>
      <c r="R4346" s="120"/>
      <c r="T4346" s="120"/>
      <c r="V4346" s="120"/>
      <c r="X4346" s="120"/>
      <c r="Z4346" s="120"/>
    </row>
    <row r="4347" spans="16:26" x14ac:dyDescent="0.25">
      <c r="P4347" s="119"/>
      <c r="R4347" s="119"/>
      <c r="T4347" s="119"/>
      <c r="V4347" s="119"/>
      <c r="X4347" s="119"/>
      <c r="Z4347" s="119"/>
    </row>
    <row r="4348" spans="16:26" x14ac:dyDescent="0.25">
      <c r="P4348" s="119"/>
      <c r="R4348" s="119"/>
      <c r="T4348" s="119"/>
      <c r="V4348" s="119"/>
      <c r="X4348" s="119"/>
      <c r="Z4348" s="119"/>
    </row>
    <row r="4349" spans="16:26" x14ac:dyDescent="0.25">
      <c r="P4349" s="120"/>
      <c r="R4349" s="120"/>
      <c r="T4349" s="120"/>
      <c r="V4349" s="120"/>
      <c r="X4349" s="120"/>
      <c r="Z4349" s="120"/>
    </row>
    <row r="4350" spans="16:26" x14ac:dyDescent="0.25">
      <c r="P4350" s="119"/>
      <c r="R4350" s="119"/>
      <c r="T4350" s="119"/>
      <c r="V4350" s="119"/>
      <c r="X4350" s="119"/>
      <c r="Z4350" s="119"/>
    </row>
    <row r="4351" spans="16:26" x14ac:dyDescent="0.25">
      <c r="P4351" s="120"/>
      <c r="R4351" s="120"/>
      <c r="T4351" s="120"/>
      <c r="V4351" s="120"/>
      <c r="X4351" s="120"/>
      <c r="Z4351" s="120"/>
    </row>
    <row r="4352" spans="16:26" x14ac:dyDescent="0.25">
      <c r="P4352" s="119"/>
      <c r="R4352" s="119"/>
      <c r="T4352" s="119"/>
      <c r="V4352" s="119"/>
      <c r="X4352" s="119"/>
      <c r="Z4352" s="119"/>
    </row>
    <row r="4353" spans="16:26" x14ac:dyDescent="0.25">
      <c r="P4353" s="119"/>
      <c r="R4353" s="119"/>
      <c r="T4353" s="119"/>
      <c r="V4353" s="119"/>
      <c r="X4353" s="119"/>
      <c r="Z4353" s="119"/>
    </row>
    <row r="4354" spans="16:26" x14ac:dyDescent="0.25">
      <c r="P4354" s="119"/>
      <c r="R4354" s="119"/>
      <c r="T4354" s="119"/>
      <c r="V4354" s="119"/>
      <c r="X4354" s="119"/>
      <c r="Z4354" s="119"/>
    </row>
    <row r="4355" spans="16:26" x14ac:dyDescent="0.25">
      <c r="P4355" s="121"/>
      <c r="R4355" s="121"/>
      <c r="T4355" s="121"/>
      <c r="V4355" s="121"/>
      <c r="X4355" s="121"/>
      <c r="Z4355" s="121"/>
    </row>
    <row r="4356" spans="16:26" x14ac:dyDescent="0.25">
      <c r="P4356" s="121"/>
      <c r="R4356" s="121"/>
      <c r="T4356" s="121"/>
      <c r="V4356" s="121"/>
      <c r="X4356" s="121"/>
      <c r="Z4356" s="121"/>
    </row>
    <row r="4357" spans="16:26" x14ac:dyDescent="0.25">
      <c r="P4357" s="121"/>
      <c r="R4357" s="121"/>
      <c r="T4357" s="121"/>
      <c r="V4357" s="121"/>
      <c r="X4357" s="121"/>
      <c r="Z4357" s="121"/>
    </row>
    <row r="4358" spans="16:26" x14ac:dyDescent="0.25">
      <c r="P4358" s="121"/>
      <c r="R4358" s="121"/>
      <c r="T4358" s="121"/>
      <c r="V4358" s="121"/>
      <c r="X4358" s="121"/>
      <c r="Z4358" s="121"/>
    </row>
    <row r="4359" spans="16:26" x14ac:dyDescent="0.25">
      <c r="P4359" s="122"/>
      <c r="R4359" s="122"/>
      <c r="T4359" s="122"/>
      <c r="V4359" s="122"/>
      <c r="X4359" s="122"/>
      <c r="Z4359" s="122"/>
    </row>
    <row r="4360" spans="16:26" x14ac:dyDescent="0.25">
      <c r="P4360" s="118"/>
      <c r="R4360" s="118"/>
      <c r="T4360" s="118"/>
      <c r="V4360" s="118"/>
      <c r="X4360" s="118"/>
      <c r="Z4360" s="118"/>
    </row>
    <row r="4361" spans="16:26" x14ac:dyDescent="0.25">
      <c r="P4361" s="119"/>
      <c r="R4361" s="119"/>
      <c r="T4361" s="119"/>
      <c r="V4361" s="119"/>
      <c r="X4361" s="119"/>
      <c r="Z4361" s="119"/>
    </row>
    <row r="4362" spans="16:26" x14ac:dyDescent="0.25">
      <c r="P4362" s="119"/>
      <c r="R4362" s="119"/>
      <c r="T4362" s="119"/>
      <c r="V4362" s="119"/>
      <c r="X4362" s="119"/>
      <c r="Z4362" s="119"/>
    </row>
    <row r="4363" spans="16:26" x14ac:dyDescent="0.25">
      <c r="P4363" s="120"/>
      <c r="R4363" s="120"/>
      <c r="T4363" s="120"/>
      <c r="V4363" s="120"/>
      <c r="X4363" s="120"/>
      <c r="Z4363" s="120"/>
    </row>
    <row r="4364" spans="16:26" x14ac:dyDescent="0.25">
      <c r="P4364" s="119"/>
      <c r="R4364" s="119"/>
      <c r="T4364" s="119"/>
      <c r="V4364" s="119"/>
      <c r="X4364" s="119"/>
      <c r="Z4364" s="119"/>
    </row>
    <row r="4365" spans="16:26" x14ac:dyDescent="0.25">
      <c r="P4365" s="119"/>
      <c r="R4365" s="119"/>
      <c r="T4365" s="119"/>
      <c r="V4365" s="119"/>
      <c r="X4365" s="119"/>
      <c r="Z4365" s="119"/>
    </row>
    <row r="4366" spans="16:26" x14ac:dyDescent="0.25">
      <c r="P4366" s="120"/>
      <c r="R4366" s="120"/>
      <c r="T4366" s="120"/>
      <c r="V4366" s="120"/>
      <c r="X4366" s="120"/>
      <c r="Z4366" s="120"/>
    </row>
    <row r="4367" spans="16:26" x14ac:dyDescent="0.25">
      <c r="P4367" s="119"/>
      <c r="R4367" s="119"/>
      <c r="T4367" s="119"/>
      <c r="V4367" s="119"/>
      <c r="X4367" s="119"/>
      <c r="Z4367" s="119"/>
    </row>
    <row r="4368" spans="16:26" x14ac:dyDescent="0.25">
      <c r="P4368" s="120"/>
      <c r="R4368" s="120"/>
      <c r="T4368" s="120"/>
      <c r="V4368" s="120"/>
      <c r="X4368" s="120"/>
      <c r="Z4368" s="120"/>
    </row>
    <row r="4369" spans="16:26" x14ac:dyDescent="0.25">
      <c r="P4369" s="119"/>
      <c r="R4369" s="119"/>
      <c r="T4369" s="119"/>
      <c r="V4369" s="119"/>
      <c r="X4369" s="119"/>
      <c r="Z4369" s="119"/>
    </row>
    <row r="4370" spans="16:26" x14ac:dyDescent="0.25">
      <c r="P4370" s="119"/>
      <c r="R4370" s="119"/>
      <c r="T4370" s="119"/>
      <c r="V4370" s="119"/>
      <c r="X4370" s="119"/>
      <c r="Z4370" s="119"/>
    </row>
    <row r="4371" spans="16:26" x14ac:dyDescent="0.25">
      <c r="P4371" s="119"/>
      <c r="R4371" s="119"/>
      <c r="T4371" s="119"/>
      <c r="V4371" s="119"/>
      <c r="X4371" s="119"/>
      <c r="Z4371" s="119"/>
    </row>
    <row r="4372" spans="16:26" x14ac:dyDescent="0.25">
      <c r="P4372" s="121"/>
      <c r="R4372" s="121"/>
      <c r="T4372" s="121"/>
      <c r="V4372" s="121"/>
      <c r="X4372" s="121"/>
      <c r="Z4372" s="121"/>
    </row>
    <row r="4373" spans="16:26" x14ac:dyDescent="0.25">
      <c r="P4373" s="121"/>
      <c r="R4373" s="121"/>
      <c r="T4373" s="121"/>
      <c r="V4373" s="121"/>
      <c r="X4373" s="121"/>
      <c r="Z4373" s="121"/>
    </row>
    <row r="4374" spans="16:26" x14ac:dyDescent="0.25">
      <c r="P4374" s="121"/>
      <c r="R4374" s="121"/>
      <c r="T4374" s="121"/>
      <c r="V4374" s="121"/>
      <c r="X4374" s="121"/>
      <c r="Z4374" s="121"/>
    </row>
    <row r="4375" spans="16:26" x14ac:dyDescent="0.25">
      <c r="P4375" s="121"/>
      <c r="R4375" s="121"/>
      <c r="T4375" s="121"/>
      <c r="V4375" s="121"/>
      <c r="X4375" s="121"/>
      <c r="Z4375" s="121"/>
    </row>
    <row r="4376" spans="16:26" x14ac:dyDescent="0.25">
      <c r="P4376" s="122"/>
      <c r="R4376" s="122"/>
      <c r="T4376" s="122"/>
      <c r="V4376" s="122"/>
      <c r="X4376" s="122"/>
      <c r="Z4376" s="122"/>
    </row>
    <row r="4377" spans="16:26" x14ac:dyDescent="0.25">
      <c r="P4377" s="118"/>
      <c r="R4377" s="118"/>
      <c r="T4377" s="118"/>
      <c r="V4377" s="118"/>
      <c r="X4377" s="118"/>
      <c r="Z4377" s="118"/>
    </row>
    <row r="4378" spans="16:26" x14ac:dyDescent="0.25">
      <c r="P4378" s="119"/>
      <c r="R4378" s="119"/>
      <c r="T4378" s="119"/>
      <c r="V4378" s="119"/>
      <c r="X4378" s="119"/>
      <c r="Z4378" s="119"/>
    </row>
    <row r="4379" spans="16:26" x14ac:dyDescent="0.25">
      <c r="P4379" s="119"/>
      <c r="R4379" s="119"/>
      <c r="T4379" s="119"/>
      <c r="V4379" s="119"/>
      <c r="X4379" s="119"/>
      <c r="Z4379" s="119"/>
    </row>
    <row r="4380" spans="16:26" x14ac:dyDescent="0.25">
      <c r="P4380" s="120"/>
      <c r="R4380" s="120"/>
      <c r="T4380" s="120"/>
      <c r="V4380" s="120"/>
      <c r="X4380" s="120"/>
      <c r="Z4380" s="120"/>
    </row>
    <row r="4381" spans="16:26" x14ac:dyDescent="0.25">
      <c r="P4381" s="119"/>
      <c r="R4381" s="119"/>
      <c r="T4381" s="119"/>
      <c r="V4381" s="119"/>
      <c r="X4381" s="119"/>
      <c r="Z4381" s="119"/>
    </row>
    <row r="4382" spans="16:26" x14ac:dyDescent="0.25">
      <c r="P4382" s="119"/>
      <c r="R4382" s="119"/>
      <c r="T4382" s="119"/>
      <c r="V4382" s="119"/>
      <c r="X4382" s="119"/>
      <c r="Z4382" s="119"/>
    </row>
    <row r="4383" spans="16:26" x14ac:dyDescent="0.25">
      <c r="P4383" s="120"/>
      <c r="R4383" s="120"/>
      <c r="T4383" s="120"/>
      <c r="V4383" s="120"/>
      <c r="X4383" s="120"/>
      <c r="Z4383" s="120"/>
    </row>
    <row r="4384" spans="16:26" x14ac:dyDescent="0.25">
      <c r="P4384" s="119"/>
      <c r="R4384" s="119"/>
      <c r="T4384" s="119"/>
      <c r="V4384" s="119"/>
      <c r="X4384" s="119"/>
      <c r="Z4384" s="119"/>
    </row>
    <row r="4385" spans="16:26" x14ac:dyDescent="0.25">
      <c r="P4385" s="120"/>
      <c r="R4385" s="120"/>
      <c r="T4385" s="120"/>
      <c r="V4385" s="120"/>
      <c r="X4385" s="120"/>
      <c r="Z4385" s="120"/>
    </row>
    <row r="4386" spans="16:26" x14ac:dyDescent="0.25">
      <c r="P4386" s="119"/>
      <c r="R4386" s="119"/>
      <c r="T4386" s="119"/>
      <c r="V4386" s="119"/>
      <c r="X4386" s="119"/>
      <c r="Z4386" s="119"/>
    </row>
    <row r="4387" spans="16:26" x14ac:dyDescent="0.25">
      <c r="P4387" s="119"/>
      <c r="R4387" s="119"/>
      <c r="T4387" s="119"/>
      <c r="V4387" s="119"/>
      <c r="X4387" s="119"/>
      <c r="Z4387" s="119"/>
    </row>
    <row r="4388" spans="16:26" x14ac:dyDescent="0.25">
      <c r="P4388" s="119"/>
      <c r="R4388" s="119"/>
      <c r="T4388" s="119"/>
      <c r="V4388" s="119"/>
      <c r="X4388" s="119"/>
      <c r="Z4388" s="119"/>
    </row>
    <row r="4389" spans="16:26" x14ac:dyDescent="0.25">
      <c r="P4389" s="121"/>
      <c r="R4389" s="121"/>
      <c r="T4389" s="121"/>
      <c r="V4389" s="121"/>
      <c r="X4389" s="121"/>
      <c r="Z4389" s="121"/>
    </row>
    <row r="4390" spans="16:26" x14ac:dyDescent="0.25">
      <c r="P4390" s="121"/>
      <c r="R4390" s="121"/>
      <c r="T4390" s="121"/>
      <c r="V4390" s="121"/>
      <c r="X4390" s="121"/>
      <c r="Z4390" s="121"/>
    </row>
    <row r="4391" spans="16:26" x14ac:dyDescent="0.25">
      <c r="P4391" s="121"/>
      <c r="R4391" s="121"/>
      <c r="T4391" s="121"/>
      <c r="V4391" s="121"/>
      <c r="X4391" s="121"/>
      <c r="Z4391" s="121"/>
    </row>
    <row r="4392" spans="16:26" x14ac:dyDescent="0.25">
      <c r="P4392" s="121"/>
      <c r="R4392" s="121"/>
      <c r="T4392" s="121"/>
      <c r="V4392" s="121"/>
      <c r="X4392" s="121"/>
      <c r="Z4392" s="121"/>
    </row>
    <row r="4393" spans="16:26" x14ac:dyDescent="0.25">
      <c r="P4393" s="122"/>
      <c r="R4393" s="122"/>
      <c r="T4393" s="122"/>
      <c r="V4393" s="122"/>
      <c r="X4393" s="122"/>
      <c r="Z4393" s="122"/>
    </row>
    <row r="4394" spans="16:26" x14ac:dyDescent="0.25">
      <c r="P4394" s="118"/>
      <c r="R4394" s="118"/>
      <c r="T4394" s="118"/>
      <c r="V4394" s="118"/>
      <c r="X4394" s="118"/>
      <c r="Z4394" s="118"/>
    </row>
    <row r="4395" spans="16:26" x14ac:dyDescent="0.25">
      <c r="P4395" s="119"/>
      <c r="R4395" s="119"/>
      <c r="T4395" s="119"/>
      <c r="V4395" s="119"/>
      <c r="X4395" s="119"/>
      <c r="Z4395" s="119"/>
    </row>
    <row r="4396" spans="16:26" x14ac:dyDescent="0.25">
      <c r="P4396" s="119"/>
      <c r="R4396" s="119"/>
      <c r="T4396" s="119"/>
      <c r="V4396" s="119"/>
      <c r="X4396" s="119"/>
      <c r="Z4396" s="119"/>
    </row>
    <row r="4397" spans="16:26" x14ac:dyDescent="0.25">
      <c r="P4397" s="120"/>
      <c r="R4397" s="120"/>
      <c r="T4397" s="120"/>
      <c r="V4397" s="120"/>
      <c r="X4397" s="120"/>
      <c r="Z4397" s="120"/>
    </row>
    <row r="4398" spans="16:26" x14ac:dyDescent="0.25">
      <c r="P4398" s="119"/>
      <c r="R4398" s="119"/>
      <c r="T4398" s="119"/>
      <c r="V4398" s="119"/>
      <c r="X4398" s="119"/>
      <c r="Z4398" s="119"/>
    </row>
    <row r="4399" spans="16:26" x14ac:dyDescent="0.25">
      <c r="P4399" s="119"/>
      <c r="R4399" s="119"/>
      <c r="T4399" s="119"/>
      <c r="V4399" s="119"/>
      <c r="X4399" s="119"/>
      <c r="Z4399" s="119"/>
    </row>
    <row r="4400" spans="16:26" x14ac:dyDescent="0.25">
      <c r="P4400" s="120"/>
      <c r="R4400" s="120"/>
      <c r="T4400" s="120"/>
      <c r="V4400" s="120"/>
      <c r="X4400" s="120"/>
      <c r="Z4400" s="120"/>
    </row>
    <row r="4401" spans="16:26" x14ac:dyDescent="0.25">
      <c r="P4401" s="119"/>
      <c r="R4401" s="119"/>
      <c r="T4401" s="119"/>
      <c r="V4401" s="119"/>
      <c r="X4401" s="119"/>
      <c r="Z4401" s="119"/>
    </row>
    <row r="4402" spans="16:26" x14ac:dyDescent="0.25">
      <c r="P4402" s="120"/>
      <c r="R4402" s="120"/>
      <c r="T4402" s="120"/>
      <c r="V4402" s="120"/>
      <c r="X4402" s="120"/>
      <c r="Z4402" s="120"/>
    </row>
    <row r="4403" spans="16:26" x14ac:dyDescent="0.25">
      <c r="P4403" s="119"/>
      <c r="R4403" s="119"/>
      <c r="T4403" s="119"/>
      <c r="V4403" s="119"/>
      <c r="X4403" s="119"/>
      <c r="Z4403" s="119"/>
    </row>
    <row r="4404" spans="16:26" x14ac:dyDescent="0.25">
      <c r="P4404" s="119"/>
      <c r="R4404" s="119"/>
      <c r="T4404" s="119"/>
      <c r="V4404" s="119"/>
      <c r="X4404" s="119"/>
      <c r="Z4404" s="119"/>
    </row>
    <row r="4405" spans="16:26" x14ac:dyDescent="0.25">
      <c r="P4405" s="119"/>
      <c r="R4405" s="119"/>
      <c r="T4405" s="119"/>
      <c r="V4405" s="119"/>
      <c r="X4405" s="119"/>
      <c r="Z4405" s="119"/>
    </row>
    <row r="4406" spans="16:26" x14ac:dyDescent="0.25">
      <c r="P4406" s="121"/>
      <c r="R4406" s="121"/>
      <c r="T4406" s="121"/>
      <c r="V4406" s="121"/>
      <c r="X4406" s="121"/>
      <c r="Z4406" s="121"/>
    </row>
    <row r="4407" spans="16:26" x14ac:dyDescent="0.25">
      <c r="P4407" s="121"/>
      <c r="R4407" s="121"/>
      <c r="T4407" s="121"/>
      <c r="V4407" s="121"/>
      <c r="X4407" s="121"/>
      <c r="Z4407" s="121"/>
    </row>
    <row r="4408" spans="16:26" x14ac:dyDescent="0.25">
      <c r="P4408" s="121"/>
      <c r="R4408" s="121"/>
      <c r="T4408" s="121"/>
      <c r="V4408" s="121"/>
      <c r="X4408" s="121"/>
      <c r="Z4408" s="121"/>
    </row>
    <row r="4409" spans="16:26" x14ac:dyDescent="0.25">
      <c r="P4409" s="121"/>
      <c r="R4409" s="121"/>
      <c r="T4409" s="121"/>
      <c r="V4409" s="121"/>
      <c r="X4409" s="121"/>
      <c r="Z4409" s="121"/>
    </row>
    <row r="4410" spans="16:26" x14ac:dyDescent="0.25">
      <c r="P4410" s="122"/>
      <c r="R4410" s="122"/>
      <c r="T4410" s="122"/>
      <c r="V4410" s="122"/>
      <c r="X4410" s="122"/>
      <c r="Z4410" s="122"/>
    </row>
    <row r="4411" spans="16:26" x14ac:dyDescent="0.25">
      <c r="P4411" s="118"/>
      <c r="R4411" s="118"/>
      <c r="T4411" s="118"/>
      <c r="V4411" s="118"/>
      <c r="X4411" s="118"/>
      <c r="Z4411" s="118"/>
    </row>
    <row r="4412" spans="16:26" x14ac:dyDescent="0.25">
      <c r="P4412" s="119"/>
      <c r="R4412" s="119"/>
      <c r="T4412" s="119"/>
      <c r="V4412" s="119"/>
      <c r="X4412" s="119"/>
      <c r="Z4412" s="119"/>
    </row>
    <row r="4413" spans="16:26" x14ac:dyDescent="0.25">
      <c r="P4413" s="119"/>
      <c r="R4413" s="119"/>
      <c r="T4413" s="119"/>
      <c r="V4413" s="119"/>
      <c r="X4413" s="119"/>
      <c r="Z4413" s="119"/>
    </row>
    <row r="4414" spans="16:26" x14ac:dyDescent="0.25">
      <c r="P4414" s="120"/>
      <c r="R4414" s="120"/>
      <c r="T4414" s="120"/>
      <c r="V4414" s="120"/>
      <c r="X4414" s="120"/>
      <c r="Z4414" s="120"/>
    </row>
    <row r="4415" spans="16:26" x14ac:dyDescent="0.25">
      <c r="P4415" s="119"/>
      <c r="R4415" s="119"/>
      <c r="T4415" s="119"/>
      <c r="V4415" s="119"/>
      <c r="X4415" s="119"/>
      <c r="Z4415" s="119"/>
    </row>
    <row r="4416" spans="16:26" x14ac:dyDescent="0.25">
      <c r="P4416" s="119"/>
      <c r="R4416" s="119"/>
      <c r="T4416" s="119"/>
      <c r="V4416" s="119"/>
      <c r="X4416" s="119"/>
      <c r="Z4416" s="119"/>
    </row>
    <row r="4417" spans="16:26" x14ac:dyDescent="0.25">
      <c r="P4417" s="120"/>
      <c r="R4417" s="120"/>
      <c r="T4417" s="120"/>
      <c r="V4417" s="120"/>
      <c r="X4417" s="120"/>
      <c r="Z4417" s="120"/>
    </row>
    <row r="4418" spans="16:26" x14ac:dyDescent="0.25">
      <c r="P4418" s="119"/>
      <c r="R4418" s="119"/>
      <c r="T4418" s="119"/>
      <c r="V4418" s="119"/>
      <c r="X4418" s="119"/>
      <c r="Z4418" s="119"/>
    </row>
    <row r="4419" spans="16:26" x14ac:dyDescent="0.25">
      <c r="P4419" s="120"/>
      <c r="R4419" s="120"/>
      <c r="T4419" s="120"/>
      <c r="V4419" s="120"/>
      <c r="X4419" s="120"/>
      <c r="Z4419" s="120"/>
    </row>
    <row r="4420" spans="16:26" x14ac:dyDescent="0.25">
      <c r="P4420" s="119"/>
      <c r="R4420" s="119"/>
      <c r="T4420" s="119"/>
      <c r="V4420" s="119"/>
      <c r="X4420" s="119"/>
      <c r="Z4420" s="119"/>
    </row>
    <row r="4421" spans="16:26" x14ac:dyDescent="0.25">
      <c r="P4421" s="119"/>
      <c r="R4421" s="119"/>
      <c r="T4421" s="119"/>
      <c r="V4421" s="119"/>
      <c r="X4421" s="119"/>
      <c r="Z4421" s="119"/>
    </row>
    <row r="4422" spans="16:26" x14ac:dyDescent="0.25">
      <c r="P4422" s="119"/>
      <c r="R4422" s="119"/>
      <c r="T4422" s="119"/>
      <c r="V4422" s="119"/>
      <c r="X4422" s="119"/>
      <c r="Z4422" s="119"/>
    </row>
    <row r="4423" spans="16:26" x14ac:dyDescent="0.25">
      <c r="P4423" s="121"/>
      <c r="R4423" s="121"/>
      <c r="T4423" s="121"/>
      <c r="V4423" s="121"/>
      <c r="X4423" s="121"/>
      <c r="Z4423" s="121"/>
    </row>
    <row r="4424" spans="16:26" x14ac:dyDescent="0.25">
      <c r="P4424" s="121"/>
      <c r="R4424" s="121"/>
      <c r="T4424" s="121"/>
      <c r="V4424" s="121"/>
      <c r="X4424" s="121"/>
      <c r="Z4424" s="121"/>
    </row>
    <row r="4425" spans="16:26" x14ac:dyDescent="0.25">
      <c r="P4425" s="121"/>
      <c r="R4425" s="121"/>
      <c r="T4425" s="121"/>
      <c r="V4425" s="121"/>
      <c r="X4425" s="121"/>
      <c r="Z4425" s="121"/>
    </row>
    <row r="4426" spans="16:26" x14ac:dyDescent="0.25">
      <c r="P4426" s="121"/>
      <c r="R4426" s="121"/>
      <c r="T4426" s="121"/>
      <c r="V4426" s="121"/>
      <c r="X4426" s="121"/>
      <c r="Z4426" s="121"/>
    </row>
    <row r="4427" spans="16:26" x14ac:dyDescent="0.25">
      <c r="P4427" s="122"/>
      <c r="R4427" s="122"/>
      <c r="T4427" s="122"/>
      <c r="V4427" s="122"/>
      <c r="X4427" s="122"/>
      <c r="Z4427" s="122"/>
    </row>
    <row r="4428" spans="16:26" x14ac:dyDescent="0.25">
      <c r="P4428" s="118"/>
      <c r="R4428" s="118"/>
      <c r="T4428" s="118"/>
      <c r="V4428" s="118"/>
      <c r="X4428" s="118"/>
      <c r="Z4428" s="118"/>
    </row>
    <row r="4429" spans="16:26" x14ac:dyDescent="0.25">
      <c r="P4429" s="119"/>
      <c r="R4429" s="119"/>
      <c r="T4429" s="119"/>
      <c r="V4429" s="119"/>
      <c r="X4429" s="119"/>
      <c r="Z4429" s="119"/>
    </row>
    <row r="4430" spans="16:26" x14ac:dyDescent="0.25">
      <c r="P4430" s="119"/>
      <c r="R4430" s="119"/>
      <c r="T4430" s="119"/>
      <c r="V4430" s="119"/>
      <c r="X4430" s="119"/>
      <c r="Z4430" s="119"/>
    </row>
    <row r="4431" spans="16:26" x14ac:dyDescent="0.25">
      <c r="P4431" s="120"/>
      <c r="R4431" s="120"/>
      <c r="T4431" s="120"/>
      <c r="V4431" s="120"/>
      <c r="X4431" s="120"/>
      <c r="Z4431" s="120"/>
    </row>
    <row r="4432" spans="16:26" x14ac:dyDescent="0.25">
      <c r="P4432" s="119"/>
      <c r="R4432" s="119"/>
      <c r="T4432" s="119"/>
      <c r="V4432" s="119"/>
      <c r="X4432" s="119"/>
      <c r="Z4432" s="119"/>
    </row>
    <row r="4433" spans="16:26" x14ac:dyDescent="0.25">
      <c r="P4433" s="119"/>
      <c r="R4433" s="119"/>
      <c r="T4433" s="119"/>
      <c r="V4433" s="119"/>
      <c r="X4433" s="119"/>
      <c r="Z4433" s="119"/>
    </row>
    <row r="4434" spans="16:26" x14ac:dyDescent="0.25">
      <c r="P4434" s="120"/>
      <c r="R4434" s="120"/>
      <c r="T4434" s="120"/>
      <c r="V4434" s="120"/>
      <c r="X4434" s="120"/>
      <c r="Z4434" s="120"/>
    </row>
    <row r="4435" spans="16:26" x14ac:dyDescent="0.25">
      <c r="P4435" s="119"/>
      <c r="R4435" s="119"/>
      <c r="T4435" s="119"/>
      <c r="V4435" s="119"/>
      <c r="X4435" s="119"/>
      <c r="Z4435" s="119"/>
    </row>
    <row r="4436" spans="16:26" x14ac:dyDescent="0.25">
      <c r="P4436" s="120"/>
      <c r="R4436" s="120"/>
      <c r="T4436" s="120"/>
      <c r="V4436" s="120"/>
      <c r="X4436" s="120"/>
      <c r="Z4436" s="120"/>
    </row>
    <row r="4437" spans="16:26" x14ac:dyDescent="0.25">
      <c r="P4437" s="119"/>
      <c r="R4437" s="119"/>
      <c r="T4437" s="119"/>
      <c r="V4437" s="119"/>
      <c r="X4437" s="119"/>
      <c r="Z4437" s="119"/>
    </row>
    <row r="4438" spans="16:26" x14ac:dyDescent="0.25">
      <c r="P4438" s="119"/>
      <c r="R4438" s="119"/>
      <c r="T4438" s="119"/>
      <c r="V4438" s="119"/>
      <c r="X4438" s="119"/>
      <c r="Z4438" s="119"/>
    </row>
    <row r="4439" spans="16:26" x14ac:dyDescent="0.25">
      <c r="P4439" s="119"/>
      <c r="R4439" s="119"/>
      <c r="T4439" s="119"/>
      <c r="V4439" s="119"/>
      <c r="X4439" s="119"/>
      <c r="Z4439" s="119"/>
    </row>
    <row r="4440" spans="16:26" x14ac:dyDescent="0.25">
      <c r="P4440" s="121"/>
      <c r="R4440" s="121"/>
      <c r="T4440" s="121"/>
      <c r="V4440" s="121"/>
      <c r="X4440" s="121"/>
      <c r="Z4440" s="121"/>
    </row>
    <row r="4441" spans="16:26" x14ac:dyDescent="0.25">
      <c r="P4441" s="121"/>
      <c r="R4441" s="121"/>
      <c r="T4441" s="121"/>
      <c r="V4441" s="121"/>
      <c r="X4441" s="121"/>
      <c r="Z4441" s="121"/>
    </row>
    <row r="4442" spans="16:26" x14ac:dyDescent="0.25">
      <c r="P4442" s="121"/>
      <c r="R4442" s="121"/>
      <c r="T4442" s="121"/>
      <c r="V4442" s="121"/>
      <c r="X4442" s="121"/>
      <c r="Z4442" s="121"/>
    </row>
    <row r="4443" spans="16:26" x14ac:dyDescent="0.25">
      <c r="P4443" s="121"/>
      <c r="R4443" s="121"/>
      <c r="T4443" s="121"/>
      <c r="V4443" s="121"/>
      <c r="X4443" s="121"/>
      <c r="Z4443" s="121"/>
    </row>
    <row r="4444" spans="16:26" x14ac:dyDescent="0.25">
      <c r="P4444" s="122"/>
      <c r="R4444" s="122"/>
      <c r="T4444" s="122"/>
      <c r="V4444" s="122"/>
      <c r="X4444" s="122"/>
      <c r="Z4444" s="122"/>
    </row>
    <row r="4445" spans="16:26" x14ac:dyDescent="0.25">
      <c r="P4445" s="118"/>
      <c r="R4445" s="118"/>
      <c r="T4445" s="118"/>
      <c r="V4445" s="118"/>
      <c r="X4445" s="118"/>
      <c r="Z4445" s="118"/>
    </row>
    <row r="4446" spans="16:26" x14ac:dyDescent="0.25">
      <c r="P4446" s="119"/>
      <c r="R4446" s="119"/>
      <c r="T4446" s="119"/>
      <c r="V4446" s="119"/>
      <c r="X4446" s="119"/>
      <c r="Z4446" s="119"/>
    </row>
    <row r="4447" spans="16:26" x14ac:dyDescent="0.25">
      <c r="P4447" s="119"/>
      <c r="R4447" s="119"/>
      <c r="T4447" s="119"/>
      <c r="V4447" s="119"/>
      <c r="X4447" s="119"/>
      <c r="Z4447" s="119"/>
    </row>
    <row r="4448" spans="16:26" x14ac:dyDescent="0.25">
      <c r="P4448" s="120"/>
      <c r="R4448" s="120"/>
      <c r="T4448" s="120"/>
      <c r="V4448" s="120"/>
      <c r="X4448" s="120"/>
      <c r="Z4448" s="120"/>
    </row>
    <row r="4449" spans="16:26" x14ac:dyDescent="0.25">
      <c r="P4449" s="119"/>
      <c r="R4449" s="119"/>
      <c r="T4449" s="119"/>
      <c r="V4449" s="119"/>
      <c r="X4449" s="119"/>
      <c r="Z4449" s="119"/>
    </row>
    <row r="4450" spans="16:26" x14ac:dyDescent="0.25">
      <c r="P4450" s="119"/>
      <c r="R4450" s="119"/>
      <c r="T4450" s="119"/>
      <c r="V4450" s="119"/>
      <c r="X4450" s="119"/>
      <c r="Z4450" s="119"/>
    </row>
    <row r="4451" spans="16:26" x14ac:dyDescent="0.25">
      <c r="P4451" s="120"/>
      <c r="R4451" s="120"/>
      <c r="T4451" s="120"/>
      <c r="V4451" s="120"/>
      <c r="X4451" s="120"/>
      <c r="Z4451" s="120"/>
    </row>
    <row r="4452" spans="16:26" x14ac:dyDescent="0.25">
      <c r="P4452" s="119"/>
      <c r="R4452" s="119"/>
      <c r="T4452" s="119"/>
      <c r="V4452" s="119"/>
      <c r="X4452" s="119"/>
      <c r="Z4452" s="119"/>
    </row>
    <row r="4453" spans="16:26" x14ac:dyDescent="0.25">
      <c r="P4453" s="120"/>
      <c r="R4453" s="120"/>
      <c r="T4453" s="120"/>
      <c r="V4453" s="120"/>
      <c r="X4453" s="120"/>
      <c r="Z4453" s="120"/>
    </row>
    <row r="4454" spans="16:26" x14ac:dyDescent="0.25">
      <c r="P4454" s="119"/>
      <c r="R4454" s="119"/>
      <c r="T4454" s="119"/>
      <c r="V4454" s="119"/>
      <c r="X4454" s="119"/>
      <c r="Z4454" s="119"/>
    </row>
    <row r="4455" spans="16:26" x14ac:dyDescent="0.25">
      <c r="P4455" s="119"/>
      <c r="R4455" s="119"/>
      <c r="T4455" s="119"/>
      <c r="V4455" s="119"/>
      <c r="X4455" s="119"/>
      <c r="Z4455" s="119"/>
    </row>
    <row r="4456" spans="16:26" x14ac:dyDescent="0.25">
      <c r="P4456" s="119"/>
      <c r="R4456" s="119"/>
      <c r="T4456" s="119"/>
      <c r="V4456" s="119"/>
      <c r="X4456" s="119"/>
      <c r="Z4456" s="119"/>
    </row>
    <row r="4457" spans="16:26" x14ac:dyDescent="0.25">
      <c r="P4457" s="121"/>
      <c r="R4457" s="121"/>
      <c r="T4457" s="121"/>
      <c r="V4457" s="121"/>
      <c r="X4457" s="121"/>
      <c r="Z4457" s="121"/>
    </row>
    <row r="4458" spans="16:26" x14ac:dyDescent="0.25">
      <c r="P4458" s="121"/>
      <c r="R4458" s="121"/>
      <c r="T4458" s="121"/>
      <c r="V4458" s="121"/>
      <c r="X4458" s="121"/>
      <c r="Z4458" s="121"/>
    </row>
    <row r="4459" spans="16:26" x14ac:dyDescent="0.25">
      <c r="P4459" s="121"/>
      <c r="R4459" s="121"/>
      <c r="T4459" s="121"/>
      <c r="V4459" s="121"/>
      <c r="X4459" s="121"/>
      <c r="Z4459" s="121"/>
    </row>
    <row r="4460" spans="16:26" x14ac:dyDescent="0.25">
      <c r="P4460" s="121"/>
      <c r="R4460" s="121"/>
      <c r="T4460" s="121"/>
      <c r="V4460" s="121"/>
      <c r="X4460" s="121"/>
      <c r="Z4460" s="121"/>
    </row>
    <row r="4461" spans="16:26" x14ac:dyDescent="0.25">
      <c r="P4461" s="122"/>
      <c r="R4461" s="122"/>
      <c r="T4461" s="122"/>
      <c r="V4461" s="122"/>
      <c r="X4461" s="122"/>
      <c r="Z4461" s="122"/>
    </row>
    <row r="4462" spans="16:26" x14ac:dyDescent="0.25">
      <c r="P4462" s="118"/>
      <c r="R4462" s="118"/>
      <c r="T4462" s="118"/>
      <c r="V4462" s="118"/>
      <c r="X4462" s="118"/>
      <c r="Z4462" s="118"/>
    </row>
    <row r="4463" spans="16:26" x14ac:dyDescent="0.25">
      <c r="P4463" s="119"/>
      <c r="R4463" s="119"/>
      <c r="T4463" s="119"/>
      <c r="V4463" s="119"/>
      <c r="X4463" s="119"/>
      <c r="Z4463" s="119"/>
    </row>
    <row r="4464" spans="16:26" x14ac:dyDescent="0.25">
      <c r="P4464" s="119"/>
      <c r="R4464" s="119"/>
      <c r="T4464" s="119"/>
      <c r="V4464" s="119"/>
      <c r="X4464" s="119"/>
      <c r="Z4464" s="119"/>
    </row>
    <row r="4465" spans="16:26" x14ac:dyDescent="0.25">
      <c r="P4465" s="120"/>
      <c r="R4465" s="120"/>
      <c r="T4465" s="120"/>
      <c r="V4465" s="120"/>
      <c r="X4465" s="120"/>
      <c r="Z4465" s="120"/>
    </row>
    <row r="4466" spans="16:26" x14ac:dyDescent="0.25">
      <c r="P4466" s="119"/>
      <c r="R4466" s="119"/>
      <c r="T4466" s="119"/>
      <c r="V4466" s="119"/>
      <c r="X4466" s="119"/>
      <c r="Z4466" s="119"/>
    </row>
    <row r="4467" spans="16:26" x14ac:dyDescent="0.25">
      <c r="P4467" s="119"/>
      <c r="R4467" s="119"/>
      <c r="T4467" s="119"/>
      <c r="V4467" s="119"/>
      <c r="X4467" s="119"/>
      <c r="Z4467" s="119"/>
    </row>
    <row r="4468" spans="16:26" x14ac:dyDescent="0.25">
      <c r="P4468" s="120"/>
      <c r="R4468" s="120"/>
      <c r="T4468" s="120"/>
      <c r="V4468" s="120"/>
      <c r="X4468" s="120"/>
      <c r="Z4468" s="120"/>
    </row>
    <row r="4469" spans="16:26" x14ac:dyDescent="0.25">
      <c r="P4469" s="119"/>
      <c r="R4469" s="119"/>
      <c r="T4469" s="119"/>
      <c r="V4469" s="119"/>
      <c r="X4469" s="119"/>
      <c r="Z4469" s="119"/>
    </row>
    <row r="4470" spans="16:26" x14ac:dyDescent="0.25">
      <c r="P4470" s="120"/>
      <c r="R4470" s="120"/>
      <c r="T4470" s="120"/>
      <c r="V4470" s="120"/>
      <c r="X4470" s="120"/>
      <c r="Z4470" s="120"/>
    </row>
    <row r="4471" spans="16:26" x14ac:dyDescent="0.25">
      <c r="P4471" s="119"/>
      <c r="R4471" s="119"/>
      <c r="T4471" s="119"/>
      <c r="V4471" s="119"/>
      <c r="X4471" s="119"/>
      <c r="Z4471" s="119"/>
    </row>
    <row r="4472" spans="16:26" x14ac:dyDescent="0.25">
      <c r="P4472" s="119"/>
      <c r="R4472" s="119"/>
      <c r="T4472" s="119"/>
      <c r="V4472" s="119"/>
      <c r="X4472" s="119"/>
      <c r="Z4472" s="119"/>
    </row>
    <row r="4473" spans="16:26" x14ac:dyDescent="0.25">
      <c r="P4473" s="119"/>
      <c r="R4473" s="119"/>
      <c r="T4473" s="119"/>
      <c r="V4473" s="119"/>
      <c r="X4473" s="119"/>
      <c r="Z4473" s="119"/>
    </row>
    <row r="4474" spans="16:26" x14ac:dyDescent="0.25">
      <c r="P4474" s="121"/>
      <c r="R4474" s="121"/>
      <c r="T4474" s="121"/>
      <c r="V4474" s="121"/>
      <c r="X4474" s="121"/>
      <c r="Z4474" s="121"/>
    </row>
    <row r="4475" spans="16:26" x14ac:dyDescent="0.25">
      <c r="P4475" s="121"/>
      <c r="R4475" s="121"/>
      <c r="T4475" s="121"/>
      <c r="V4475" s="121"/>
      <c r="X4475" s="121"/>
      <c r="Z4475" s="121"/>
    </row>
    <row r="4476" spans="16:26" x14ac:dyDescent="0.25">
      <c r="P4476" s="121"/>
      <c r="R4476" s="121"/>
      <c r="T4476" s="121"/>
      <c r="V4476" s="121"/>
      <c r="X4476" s="121"/>
      <c r="Z4476" s="121"/>
    </row>
    <row r="4477" spans="16:26" x14ac:dyDescent="0.25">
      <c r="P4477" s="121"/>
      <c r="R4477" s="121"/>
      <c r="T4477" s="121"/>
      <c r="V4477" s="121"/>
      <c r="X4477" s="121"/>
      <c r="Z4477" s="121"/>
    </row>
    <row r="4478" spans="16:26" x14ac:dyDescent="0.25">
      <c r="P4478" s="122"/>
      <c r="R4478" s="122"/>
      <c r="T4478" s="122"/>
      <c r="V4478" s="122"/>
      <c r="X4478" s="122"/>
      <c r="Z4478" s="122"/>
    </row>
    <row r="4479" spans="16:26" x14ac:dyDescent="0.25">
      <c r="P4479" s="118"/>
      <c r="R4479" s="118"/>
      <c r="T4479" s="118"/>
      <c r="V4479" s="118"/>
      <c r="X4479" s="118"/>
      <c r="Z4479" s="118"/>
    </row>
    <row r="4480" spans="16:26" x14ac:dyDescent="0.25">
      <c r="P4480" s="119"/>
      <c r="R4480" s="119"/>
      <c r="T4480" s="119"/>
      <c r="V4480" s="119"/>
      <c r="X4480" s="119"/>
      <c r="Z4480" s="119"/>
    </row>
    <row r="4481" spans="16:26" x14ac:dyDescent="0.25">
      <c r="P4481" s="119"/>
      <c r="R4481" s="119"/>
      <c r="T4481" s="119"/>
      <c r="V4481" s="119"/>
      <c r="X4481" s="119"/>
      <c r="Z4481" s="119"/>
    </row>
    <row r="4482" spans="16:26" x14ac:dyDescent="0.25">
      <c r="P4482" s="120"/>
      <c r="R4482" s="120"/>
      <c r="T4482" s="120"/>
      <c r="V4482" s="120"/>
      <c r="X4482" s="120"/>
      <c r="Z4482" s="120"/>
    </row>
    <row r="4483" spans="16:26" x14ac:dyDescent="0.25">
      <c r="P4483" s="119"/>
      <c r="R4483" s="119"/>
      <c r="T4483" s="119"/>
      <c r="V4483" s="119"/>
      <c r="X4483" s="119"/>
      <c r="Z4483" s="119"/>
    </row>
    <row r="4484" spans="16:26" x14ac:dyDescent="0.25">
      <c r="P4484" s="119"/>
      <c r="R4484" s="119"/>
      <c r="T4484" s="119"/>
      <c r="V4484" s="119"/>
      <c r="X4484" s="119"/>
      <c r="Z4484" s="119"/>
    </row>
    <row r="4485" spans="16:26" x14ac:dyDescent="0.25">
      <c r="P4485" s="120"/>
      <c r="R4485" s="120"/>
      <c r="T4485" s="120"/>
      <c r="V4485" s="120"/>
      <c r="X4485" s="120"/>
      <c r="Z4485" s="120"/>
    </row>
    <row r="4486" spans="16:26" x14ac:dyDescent="0.25">
      <c r="P4486" s="119"/>
      <c r="R4486" s="119"/>
      <c r="T4486" s="119"/>
      <c r="V4486" s="119"/>
      <c r="X4486" s="119"/>
      <c r="Z4486" s="119"/>
    </row>
    <row r="4487" spans="16:26" x14ac:dyDescent="0.25">
      <c r="P4487" s="120"/>
      <c r="R4487" s="120"/>
      <c r="T4487" s="120"/>
      <c r="V4487" s="120"/>
      <c r="X4487" s="120"/>
      <c r="Z4487" s="120"/>
    </row>
    <row r="4488" spans="16:26" x14ac:dyDescent="0.25">
      <c r="P4488" s="119"/>
      <c r="R4488" s="119"/>
      <c r="T4488" s="119"/>
      <c r="V4488" s="119"/>
      <c r="X4488" s="119"/>
      <c r="Z4488" s="119"/>
    </row>
    <row r="4489" spans="16:26" x14ac:dyDescent="0.25">
      <c r="P4489" s="119"/>
      <c r="R4489" s="119"/>
      <c r="T4489" s="119"/>
      <c r="V4489" s="119"/>
      <c r="X4489" s="119"/>
      <c r="Z4489" s="119"/>
    </row>
    <row r="4490" spans="16:26" x14ac:dyDescent="0.25">
      <c r="P4490" s="119"/>
      <c r="R4490" s="119"/>
      <c r="T4490" s="119"/>
      <c r="V4490" s="119"/>
      <c r="X4490" s="119"/>
      <c r="Z4490" s="119"/>
    </row>
    <row r="4491" spans="16:26" x14ac:dyDescent="0.25">
      <c r="P4491" s="121"/>
      <c r="R4491" s="121"/>
      <c r="T4491" s="121"/>
      <c r="V4491" s="121"/>
      <c r="X4491" s="121"/>
      <c r="Z4491" s="121"/>
    </row>
    <row r="4492" spans="16:26" x14ac:dyDescent="0.25">
      <c r="P4492" s="121"/>
      <c r="R4492" s="121"/>
      <c r="T4492" s="121"/>
      <c r="V4492" s="121"/>
      <c r="X4492" s="121"/>
      <c r="Z4492" s="121"/>
    </row>
    <row r="4493" spans="16:26" x14ac:dyDescent="0.25">
      <c r="P4493" s="121"/>
      <c r="R4493" s="121"/>
      <c r="T4493" s="121"/>
      <c r="V4493" s="121"/>
      <c r="X4493" s="121"/>
      <c r="Z4493" s="121"/>
    </row>
    <row r="4494" spans="16:26" x14ac:dyDescent="0.25">
      <c r="P4494" s="121"/>
      <c r="R4494" s="121"/>
      <c r="T4494" s="121"/>
      <c r="V4494" s="121"/>
      <c r="X4494" s="121"/>
      <c r="Z4494" s="121"/>
    </row>
    <row r="4495" spans="16:26" x14ac:dyDescent="0.25">
      <c r="P4495" s="122"/>
      <c r="R4495" s="122"/>
      <c r="T4495" s="122"/>
      <c r="V4495" s="122"/>
      <c r="X4495" s="122"/>
      <c r="Z4495" s="122"/>
    </row>
    <row r="4496" spans="16:26" x14ac:dyDescent="0.25">
      <c r="P4496" s="118"/>
      <c r="R4496" s="118"/>
      <c r="T4496" s="118"/>
      <c r="V4496" s="118"/>
      <c r="X4496" s="118"/>
      <c r="Z4496" s="118"/>
    </row>
    <row r="4497" spans="16:26" x14ac:dyDescent="0.25">
      <c r="P4497" s="119"/>
      <c r="R4497" s="119"/>
      <c r="T4497" s="119"/>
      <c r="V4497" s="119"/>
      <c r="X4497" s="119"/>
      <c r="Z4497" s="119"/>
    </row>
    <row r="4498" spans="16:26" x14ac:dyDescent="0.25">
      <c r="P4498" s="119"/>
      <c r="R4498" s="119"/>
      <c r="T4498" s="119"/>
      <c r="V4498" s="119"/>
      <c r="X4498" s="119"/>
      <c r="Z4498" s="119"/>
    </row>
    <row r="4499" spans="16:26" x14ac:dyDescent="0.25">
      <c r="P4499" s="120"/>
      <c r="R4499" s="120"/>
      <c r="T4499" s="120"/>
      <c r="V4499" s="120"/>
      <c r="X4499" s="120"/>
      <c r="Z4499" s="120"/>
    </row>
    <row r="4500" spans="16:26" x14ac:dyDescent="0.25">
      <c r="P4500" s="119"/>
      <c r="R4500" s="119"/>
      <c r="T4500" s="119"/>
      <c r="V4500" s="119"/>
      <c r="X4500" s="119"/>
      <c r="Z4500" s="119"/>
    </row>
    <row r="4501" spans="16:26" x14ac:dyDescent="0.25">
      <c r="P4501" s="119"/>
      <c r="R4501" s="119"/>
      <c r="T4501" s="119"/>
      <c r="V4501" s="119"/>
      <c r="X4501" s="119"/>
      <c r="Z4501" s="119"/>
    </row>
    <row r="4502" spans="16:26" x14ac:dyDescent="0.25">
      <c r="P4502" s="120"/>
      <c r="R4502" s="120"/>
      <c r="T4502" s="120"/>
      <c r="V4502" s="120"/>
      <c r="X4502" s="120"/>
      <c r="Z4502" s="120"/>
    </row>
    <row r="4503" spans="16:26" x14ac:dyDescent="0.25">
      <c r="P4503" s="119"/>
      <c r="R4503" s="119"/>
      <c r="T4503" s="119"/>
      <c r="V4503" s="119"/>
      <c r="X4503" s="119"/>
      <c r="Z4503" s="119"/>
    </row>
    <row r="4504" spans="16:26" x14ac:dyDescent="0.25">
      <c r="P4504" s="120"/>
      <c r="R4504" s="120"/>
      <c r="T4504" s="120"/>
      <c r="V4504" s="120"/>
      <c r="X4504" s="120"/>
      <c r="Z4504" s="120"/>
    </row>
    <row r="4505" spans="16:26" x14ac:dyDescent="0.25">
      <c r="P4505" s="119"/>
      <c r="R4505" s="119"/>
      <c r="T4505" s="119"/>
      <c r="V4505" s="119"/>
      <c r="X4505" s="119"/>
      <c r="Z4505" s="119"/>
    </row>
    <row r="4506" spans="16:26" x14ac:dyDescent="0.25">
      <c r="P4506" s="119"/>
      <c r="R4506" s="119"/>
      <c r="T4506" s="119"/>
      <c r="V4506" s="119"/>
      <c r="X4506" s="119"/>
      <c r="Z4506" s="119"/>
    </row>
    <row r="4507" spans="16:26" x14ac:dyDescent="0.25">
      <c r="P4507" s="119"/>
      <c r="R4507" s="119"/>
      <c r="T4507" s="119"/>
      <c r="V4507" s="119"/>
      <c r="X4507" s="119"/>
      <c r="Z4507" s="119"/>
    </row>
    <row r="4508" spans="16:26" x14ac:dyDescent="0.25">
      <c r="P4508" s="121"/>
      <c r="R4508" s="121"/>
      <c r="T4508" s="121"/>
      <c r="V4508" s="121"/>
      <c r="X4508" s="121"/>
      <c r="Z4508" s="121"/>
    </row>
    <row r="4509" spans="16:26" x14ac:dyDescent="0.25">
      <c r="P4509" s="121"/>
      <c r="R4509" s="121"/>
      <c r="T4509" s="121"/>
      <c r="V4509" s="121"/>
      <c r="X4509" s="121"/>
      <c r="Z4509" s="121"/>
    </row>
    <row r="4510" spans="16:26" x14ac:dyDescent="0.25">
      <c r="P4510" s="121"/>
      <c r="R4510" s="121"/>
      <c r="T4510" s="121"/>
      <c r="V4510" s="121"/>
      <c r="X4510" s="121"/>
      <c r="Z4510" s="121"/>
    </row>
    <row r="4511" spans="16:26" x14ac:dyDescent="0.25">
      <c r="P4511" s="121"/>
      <c r="R4511" s="121"/>
      <c r="T4511" s="121"/>
      <c r="V4511" s="121"/>
      <c r="X4511" s="121"/>
      <c r="Z4511" s="121"/>
    </row>
    <row r="4512" spans="16:26" x14ac:dyDescent="0.25">
      <c r="P4512" s="122"/>
      <c r="R4512" s="122"/>
      <c r="T4512" s="122"/>
      <c r="V4512" s="122"/>
      <c r="X4512" s="122"/>
      <c r="Z4512" s="122"/>
    </row>
    <row r="4513" spans="16:26" x14ac:dyDescent="0.25">
      <c r="P4513" s="118"/>
      <c r="R4513" s="118"/>
      <c r="T4513" s="118"/>
      <c r="V4513" s="118"/>
      <c r="X4513" s="118"/>
      <c r="Z4513" s="118"/>
    </row>
    <row r="4514" spans="16:26" x14ac:dyDescent="0.25">
      <c r="P4514" s="119"/>
      <c r="R4514" s="119"/>
      <c r="T4514" s="119"/>
      <c r="V4514" s="119"/>
      <c r="X4514" s="119"/>
      <c r="Z4514" s="119"/>
    </row>
    <row r="4515" spans="16:26" x14ac:dyDescent="0.25">
      <c r="P4515" s="119"/>
      <c r="R4515" s="119"/>
      <c r="T4515" s="119"/>
      <c r="V4515" s="119"/>
      <c r="X4515" s="119"/>
      <c r="Z4515" s="119"/>
    </row>
    <row r="4516" spans="16:26" x14ac:dyDescent="0.25">
      <c r="P4516" s="120"/>
      <c r="R4516" s="120"/>
      <c r="T4516" s="120"/>
      <c r="V4516" s="120"/>
      <c r="X4516" s="120"/>
      <c r="Z4516" s="120"/>
    </row>
    <row r="4517" spans="16:26" x14ac:dyDescent="0.25">
      <c r="P4517" s="119"/>
      <c r="R4517" s="119"/>
      <c r="T4517" s="119"/>
      <c r="V4517" s="119"/>
      <c r="X4517" s="119"/>
      <c r="Z4517" s="119"/>
    </row>
    <row r="4518" spans="16:26" x14ac:dyDescent="0.25">
      <c r="P4518" s="119"/>
      <c r="R4518" s="119"/>
      <c r="T4518" s="119"/>
      <c r="V4518" s="119"/>
      <c r="X4518" s="119"/>
      <c r="Z4518" s="119"/>
    </row>
    <row r="4519" spans="16:26" x14ac:dyDescent="0.25">
      <c r="P4519" s="120"/>
      <c r="R4519" s="120"/>
      <c r="T4519" s="120"/>
      <c r="V4519" s="120"/>
      <c r="X4519" s="120"/>
      <c r="Z4519" s="120"/>
    </row>
    <row r="4520" spans="16:26" x14ac:dyDescent="0.25">
      <c r="P4520" s="119"/>
      <c r="R4520" s="119"/>
      <c r="T4520" s="119"/>
      <c r="V4520" s="119"/>
      <c r="X4520" s="119"/>
      <c r="Z4520" s="119"/>
    </row>
    <row r="4521" spans="16:26" x14ac:dyDescent="0.25">
      <c r="P4521" s="120"/>
      <c r="R4521" s="120"/>
      <c r="T4521" s="120"/>
      <c r="V4521" s="120"/>
      <c r="X4521" s="120"/>
      <c r="Z4521" s="120"/>
    </row>
    <row r="4522" spans="16:26" x14ac:dyDescent="0.25">
      <c r="P4522" s="119"/>
      <c r="R4522" s="119"/>
      <c r="T4522" s="119"/>
      <c r="V4522" s="119"/>
      <c r="X4522" s="119"/>
      <c r="Z4522" s="119"/>
    </row>
    <row r="4523" spans="16:26" x14ac:dyDescent="0.25">
      <c r="P4523" s="119"/>
      <c r="R4523" s="119"/>
      <c r="T4523" s="119"/>
      <c r="V4523" s="119"/>
      <c r="X4523" s="119"/>
      <c r="Z4523" s="119"/>
    </row>
    <row r="4524" spans="16:26" x14ac:dyDescent="0.25">
      <c r="P4524" s="119"/>
      <c r="R4524" s="119"/>
      <c r="T4524" s="119"/>
      <c r="V4524" s="119"/>
      <c r="X4524" s="119"/>
      <c r="Z4524" s="119"/>
    </row>
    <row r="4525" spans="16:26" x14ac:dyDescent="0.25">
      <c r="P4525" s="121"/>
      <c r="R4525" s="121"/>
      <c r="T4525" s="121"/>
      <c r="V4525" s="121"/>
      <c r="X4525" s="121"/>
      <c r="Z4525" s="121"/>
    </row>
    <row r="4526" spans="16:26" x14ac:dyDescent="0.25">
      <c r="P4526" s="121"/>
      <c r="R4526" s="121"/>
      <c r="T4526" s="121"/>
      <c r="V4526" s="121"/>
      <c r="X4526" s="121"/>
      <c r="Z4526" s="121"/>
    </row>
    <row r="4527" spans="16:26" x14ac:dyDescent="0.25">
      <c r="P4527" s="121"/>
      <c r="R4527" s="121"/>
      <c r="T4527" s="121"/>
      <c r="V4527" s="121"/>
      <c r="X4527" s="121"/>
      <c r="Z4527" s="121"/>
    </row>
    <row r="4528" spans="16:26" x14ac:dyDescent="0.25">
      <c r="P4528" s="121"/>
      <c r="R4528" s="121"/>
      <c r="T4528" s="121"/>
      <c r="V4528" s="121"/>
      <c r="X4528" s="121"/>
      <c r="Z4528" s="121"/>
    </row>
    <row r="4529" spans="16:26" x14ac:dyDescent="0.25">
      <c r="P4529" s="122"/>
      <c r="R4529" s="122"/>
      <c r="T4529" s="122"/>
      <c r="V4529" s="122"/>
      <c r="X4529" s="122"/>
      <c r="Z4529" s="122"/>
    </row>
    <row r="4530" spans="16:26" x14ac:dyDescent="0.25">
      <c r="P4530" s="118"/>
      <c r="R4530" s="118"/>
      <c r="T4530" s="118"/>
      <c r="V4530" s="118"/>
      <c r="X4530" s="118"/>
      <c r="Z4530" s="118"/>
    </row>
    <row r="4531" spans="16:26" x14ac:dyDescent="0.25">
      <c r="P4531" s="119"/>
      <c r="R4531" s="119"/>
      <c r="T4531" s="119"/>
      <c r="V4531" s="119"/>
      <c r="X4531" s="119"/>
      <c r="Z4531" s="119"/>
    </row>
    <row r="4532" spans="16:26" x14ac:dyDescent="0.25">
      <c r="P4532" s="119"/>
      <c r="R4532" s="119"/>
      <c r="T4532" s="119"/>
      <c r="V4532" s="119"/>
      <c r="X4532" s="119"/>
      <c r="Z4532" s="119"/>
    </row>
    <row r="4533" spans="16:26" x14ac:dyDescent="0.25">
      <c r="P4533" s="120"/>
      <c r="R4533" s="120"/>
      <c r="T4533" s="120"/>
      <c r="V4533" s="120"/>
      <c r="X4533" s="120"/>
      <c r="Z4533" s="120"/>
    </row>
    <row r="4534" spans="16:26" x14ac:dyDescent="0.25">
      <c r="P4534" s="119"/>
      <c r="R4534" s="119"/>
      <c r="T4534" s="119"/>
      <c r="V4534" s="119"/>
      <c r="X4534" s="119"/>
      <c r="Z4534" s="119"/>
    </row>
    <row r="4535" spans="16:26" x14ac:dyDescent="0.25">
      <c r="P4535" s="119"/>
      <c r="R4535" s="119"/>
      <c r="T4535" s="119"/>
      <c r="V4535" s="119"/>
      <c r="X4535" s="119"/>
      <c r="Z4535" s="119"/>
    </row>
    <row r="4536" spans="16:26" x14ac:dyDescent="0.25">
      <c r="P4536" s="120"/>
      <c r="R4536" s="120"/>
      <c r="T4536" s="120"/>
      <c r="V4536" s="120"/>
      <c r="X4536" s="120"/>
      <c r="Z4536" s="120"/>
    </row>
    <row r="4537" spans="16:26" x14ac:dyDescent="0.25">
      <c r="P4537" s="119"/>
      <c r="R4537" s="119"/>
      <c r="T4537" s="119"/>
      <c r="V4537" s="119"/>
      <c r="X4537" s="119"/>
      <c r="Z4537" s="119"/>
    </row>
    <row r="4538" spans="16:26" x14ac:dyDescent="0.25">
      <c r="P4538" s="120"/>
      <c r="R4538" s="120"/>
      <c r="T4538" s="120"/>
      <c r="V4538" s="120"/>
      <c r="X4538" s="120"/>
      <c r="Z4538" s="120"/>
    </row>
    <row r="4539" spans="16:26" x14ac:dyDescent="0.25">
      <c r="P4539" s="119"/>
      <c r="R4539" s="119"/>
      <c r="T4539" s="119"/>
      <c r="V4539" s="119"/>
      <c r="X4539" s="119"/>
      <c r="Z4539" s="119"/>
    </row>
    <row r="4540" spans="16:26" x14ac:dyDescent="0.25">
      <c r="P4540" s="119"/>
      <c r="R4540" s="119"/>
      <c r="T4540" s="119"/>
      <c r="V4540" s="119"/>
      <c r="X4540" s="119"/>
      <c r="Z4540" s="119"/>
    </row>
    <row r="4541" spans="16:26" x14ac:dyDescent="0.25">
      <c r="P4541" s="119"/>
      <c r="R4541" s="119"/>
      <c r="T4541" s="119"/>
      <c r="V4541" s="119"/>
      <c r="X4541" s="119"/>
      <c r="Z4541" s="119"/>
    </row>
    <row r="4542" spans="16:26" x14ac:dyDescent="0.25">
      <c r="P4542" s="121"/>
      <c r="R4542" s="121"/>
      <c r="T4542" s="121"/>
      <c r="V4542" s="121"/>
      <c r="X4542" s="121"/>
      <c r="Z4542" s="121"/>
    </row>
    <row r="4543" spans="16:26" x14ac:dyDescent="0.25">
      <c r="P4543" s="121"/>
      <c r="R4543" s="121"/>
      <c r="T4543" s="121"/>
      <c r="V4543" s="121"/>
      <c r="X4543" s="121"/>
      <c r="Z4543" s="121"/>
    </row>
    <row r="4544" spans="16:26" x14ac:dyDescent="0.25">
      <c r="P4544" s="121"/>
      <c r="R4544" s="121"/>
      <c r="T4544" s="121"/>
      <c r="V4544" s="121"/>
      <c r="X4544" s="121"/>
      <c r="Z4544" s="121"/>
    </row>
    <row r="4545" spans="16:26" x14ac:dyDescent="0.25">
      <c r="P4545" s="121"/>
      <c r="R4545" s="121"/>
      <c r="T4545" s="121"/>
      <c r="V4545" s="121"/>
      <c r="X4545" s="121"/>
      <c r="Z4545" s="121"/>
    </row>
    <row r="4546" spans="16:26" x14ac:dyDescent="0.25">
      <c r="P4546" s="122"/>
      <c r="R4546" s="122"/>
      <c r="T4546" s="122"/>
      <c r="V4546" s="122"/>
      <c r="X4546" s="122"/>
      <c r="Z4546" s="122"/>
    </row>
    <row r="4547" spans="16:26" x14ac:dyDescent="0.25">
      <c r="P4547" s="118"/>
      <c r="R4547" s="118"/>
      <c r="T4547" s="118"/>
      <c r="V4547" s="118"/>
      <c r="X4547" s="118"/>
      <c r="Z4547" s="118"/>
    </row>
    <row r="4548" spans="16:26" x14ac:dyDescent="0.25">
      <c r="P4548" s="119"/>
      <c r="R4548" s="119"/>
      <c r="T4548" s="119"/>
      <c r="V4548" s="119"/>
      <c r="X4548" s="119"/>
      <c r="Z4548" s="119"/>
    </row>
    <row r="4549" spans="16:26" x14ac:dyDescent="0.25">
      <c r="P4549" s="119"/>
      <c r="R4549" s="119"/>
      <c r="T4549" s="119"/>
      <c r="V4549" s="119"/>
      <c r="X4549" s="119"/>
      <c r="Z4549" s="119"/>
    </row>
    <row r="4550" spans="16:26" x14ac:dyDescent="0.25">
      <c r="P4550" s="120"/>
      <c r="R4550" s="120"/>
      <c r="T4550" s="120"/>
      <c r="V4550" s="120"/>
      <c r="X4550" s="120"/>
      <c r="Z4550" s="120"/>
    </row>
    <row r="4551" spans="16:26" x14ac:dyDescent="0.25">
      <c r="P4551" s="119"/>
      <c r="R4551" s="119"/>
      <c r="T4551" s="119"/>
      <c r="V4551" s="119"/>
      <c r="X4551" s="119"/>
      <c r="Z4551" s="119"/>
    </row>
    <row r="4552" spans="16:26" x14ac:dyDescent="0.25">
      <c r="P4552" s="119"/>
      <c r="R4552" s="119"/>
      <c r="T4552" s="119"/>
      <c r="V4552" s="119"/>
      <c r="X4552" s="119"/>
      <c r="Z4552" s="119"/>
    </row>
    <row r="4553" spans="16:26" x14ac:dyDescent="0.25">
      <c r="P4553" s="120"/>
      <c r="R4553" s="120"/>
      <c r="T4553" s="120"/>
      <c r="V4553" s="120"/>
      <c r="X4553" s="120"/>
      <c r="Z4553" s="120"/>
    </row>
    <row r="4554" spans="16:26" x14ac:dyDescent="0.25">
      <c r="P4554" s="119"/>
      <c r="R4554" s="119"/>
      <c r="T4554" s="119"/>
      <c r="V4554" s="119"/>
      <c r="X4554" s="119"/>
      <c r="Z4554" s="119"/>
    </row>
    <row r="4555" spans="16:26" x14ac:dyDescent="0.25">
      <c r="P4555" s="120"/>
      <c r="R4555" s="120"/>
      <c r="T4555" s="120"/>
      <c r="V4555" s="120"/>
      <c r="X4555" s="120"/>
      <c r="Z4555" s="120"/>
    </row>
    <row r="4556" spans="16:26" x14ac:dyDescent="0.25">
      <c r="P4556" s="119"/>
      <c r="R4556" s="119"/>
      <c r="T4556" s="119"/>
      <c r="V4556" s="119"/>
      <c r="X4556" s="119"/>
      <c r="Z4556" s="119"/>
    </row>
    <row r="4557" spans="16:26" x14ac:dyDescent="0.25">
      <c r="P4557" s="119"/>
      <c r="R4557" s="119"/>
      <c r="T4557" s="119"/>
      <c r="V4557" s="119"/>
      <c r="X4557" s="119"/>
      <c r="Z4557" s="119"/>
    </row>
    <row r="4558" spans="16:26" x14ac:dyDescent="0.25">
      <c r="P4558" s="119"/>
      <c r="R4558" s="119"/>
      <c r="T4558" s="119"/>
      <c r="V4558" s="119"/>
      <c r="X4558" s="119"/>
      <c r="Z4558" s="119"/>
    </row>
    <row r="4559" spans="16:26" x14ac:dyDescent="0.25">
      <c r="P4559" s="121"/>
      <c r="R4559" s="121"/>
      <c r="T4559" s="121"/>
      <c r="V4559" s="121"/>
      <c r="X4559" s="121"/>
      <c r="Z4559" s="121"/>
    </row>
    <row r="4560" spans="16:26" x14ac:dyDescent="0.25">
      <c r="P4560" s="121"/>
      <c r="R4560" s="121"/>
      <c r="T4560" s="121"/>
      <c r="V4560" s="121"/>
      <c r="X4560" s="121"/>
      <c r="Z4560" s="121"/>
    </row>
    <row r="4561" spans="16:26" x14ac:dyDescent="0.25">
      <c r="P4561" s="121"/>
      <c r="R4561" s="121"/>
      <c r="T4561" s="121"/>
      <c r="V4561" s="121"/>
      <c r="X4561" s="121"/>
      <c r="Z4561" s="121"/>
    </row>
    <row r="4562" spans="16:26" x14ac:dyDescent="0.25">
      <c r="P4562" s="121"/>
      <c r="R4562" s="121"/>
      <c r="T4562" s="121"/>
      <c r="V4562" s="121"/>
      <c r="X4562" s="121"/>
      <c r="Z4562" s="121"/>
    </row>
    <row r="4563" spans="16:26" x14ac:dyDescent="0.25">
      <c r="P4563" s="122"/>
      <c r="R4563" s="122"/>
      <c r="T4563" s="122"/>
      <c r="V4563" s="122"/>
      <c r="X4563" s="122"/>
      <c r="Z4563" s="122"/>
    </row>
    <row r="4564" spans="16:26" x14ac:dyDescent="0.25">
      <c r="P4564" s="118"/>
      <c r="R4564" s="118"/>
      <c r="T4564" s="118"/>
      <c r="V4564" s="118"/>
      <c r="X4564" s="118"/>
      <c r="Z4564" s="118"/>
    </row>
    <row r="4565" spans="16:26" x14ac:dyDescent="0.25">
      <c r="P4565" s="119"/>
      <c r="R4565" s="119"/>
      <c r="T4565" s="119"/>
      <c r="V4565" s="119"/>
      <c r="X4565" s="119"/>
      <c r="Z4565" s="119"/>
    </row>
    <row r="4566" spans="16:26" x14ac:dyDescent="0.25">
      <c r="P4566" s="119"/>
      <c r="R4566" s="119"/>
      <c r="T4566" s="119"/>
      <c r="V4566" s="119"/>
      <c r="X4566" s="119"/>
      <c r="Z4566" s="119"/>
    </row>
    <row r="4567" spans="16:26" x14ac:dyDescent="0.25">
      <c r="P4567" s="120"/>
      <c r="R4567" s="120"/>
      <c r="T4567" s="120"/>
      <c r="V4567" s="120"/>
      <c r="X4567" s="120"/>
      <c r="Z4567" s="120"/>
    </row>
    <row r="4568" spans="16:26" x14ac:dyDescent="0.25">
      <c r="P4568" s="119"/>
      <c r="R4568" s="119"/>
      <c r="T4568" s="119"/>
      <c r="V4568" s="119"/>
      <c r="X4568" s="119"/>
      <c r="Z4568" s="119"/>
    </row>
    <row r="4569" spans="16:26" x14ac:dyDescent="0.25">
      <c r="P4569" s="119"/>
      <c r="R4569" s="119"/>
      <c r="T4569" s="119"/>
      <c r="V4569" s="119"/>
      <c r="X4569" s="119"/>
      <c r="Z4569" s="119"/>
    </row>
    <row r="4570" spans="16:26" x14ac:dyDescent="0.25">
      <c r="P4570" s="120"/>
      <c r="R4570" s="120"/>
      <c r="T4570" s="120"/>
      <c r="V4570" s="120"/>
      <c r="X4570" s="120"/>
      <c r="Z4570" s="120"/>
    </row>
    <row r="4571" spans="16:26" x14ac:dyDescent="0.25">
      <c r="P4571" s="119"/>
      <c r="R4571" s="119"/>
      <c r="T4571" s="119"/>
      <c r="V4571" s="119"/>
      <c r="X4571" s="119"/>
      <c r="Z4571" s="119"/>
    </row>
    <row r="4572" spans="16:26" x14ac:dyDescent="0.25">
      <c r="P4572" s="120"/>
      <c r="R4572" s="120"/>
      <c r="T4572" s="120"/>
      <c r="V4572" s="120"/>
      <c r="X4572" s="120"/>
      <c r="Z4572" s="120"/>
    </row>
    <row r="4573" spans="16:26" x14ac:dyDescent="0.25">
      <c r="P4573" s="119"/>
      <c r="R4573" s="119"/>
      <c r="T4573" s="119"/>
      <c r="V4573" s="119"/>
      <c r="X4573" s="119"/>
      <c r="Z4573" s="119"/>
    </row>
    <row r="4574" spans="16:26" x14ac:dyDescent="0.25">
      <c r="P4574" s="119"/>
      <c r="R4574" s="119"/>
      <c r="T4574" s="119"/>
      <c r="V4574" s="119"/>
      <c r="X4574" s="119"/>
      <c r="Z4574" s="119"/>
    </row>
    <row r="4575" spans="16:26" x14ac:dyDescent="0.25">
      <c r="P4575" s="119"/>
      <c r="R4575" s="119"/>
      <c r="T4575" s="119"/>
      <c r="V4575" s="119"/>
      <c r="X4575" s="119"/>
      <c r="Z4575" s="119"/>
    </row>
    <row r="4576" spans="16:26" x14ac:dyDescent="0.25">
      <c r="P4576" s="121"/>
      <c r="R4576" s="121"/>
      <c r="T4576" s="121"/>
      <c r="V4576" s="121"/>
      <c r="X4576" s="121"/>
      <c r="Z4576" s="121"/>
    </row>
    <row r="4577" spans="16:26" x14ac:dyDescent="0.25">
      <c r="P4577" s="121"/>
      <c r="R4577" s="121"/>
      <c r="T4577" s="121"/>
      <c r="V4577" s="121"/>
      <c r="X4577" s="121"/>
      <c r="Z4577" s="121"/>
    </row>
    <row r="4578" spans="16:26" x14ac:dyDescent="0.25">
      <c r="P4578" s="121"/>
      <c r="R4578" s="121"/>
      <c r="T4578" s="121"/>
      <c r="V4578" s="121"/>
      <c r="X4578" s="121"/>
      <c r="Z4578" s="121"/>
    </row>
    <row r="4579" spans="16:26" x14ac:dyDescent="0.25">
      <c r="P4579" s="121"/>
      <c r="R4579" s="121"/>
      <c r="T4579" s="121"/>
      <c r="V4579" s="121"/>
      <c r="X4579" s="121"/>
      <c r="Z4579" s="121"/>
    </row>
    <row r="4580" spans="16:26" x14ac:dyDescent="0.25">
      <c r="P4580" s="122"/>
      <c r="R4580" s="122"/>
      <c r="T4580" s="122"/>
      <c r="V4580" s="122"/>
      <c r="X4580" s="122"/>
      <c r="Z4580" s="122"/>
    </row>
    <row r="4581" spans="16:26" x14ac:dyDescent="0.25">
      <c r="P4581" s="118"/>
      <c r="R4581" s="118"/>
      <c r="T4581" s="118"/>
      <c r="V4581" s="118"/>
      <c r="X4581" s="118"/>
      <c r="Z4581" s="118"/>
    </row>
    <row r="4582" spans="16:26" x14ac:dyDescent="0.25">
      <c r="P4582" s="119"/>
      <c r="R4582" s="119"/>
      <c r="T4582" s="119"/>
      <c r="V4582" s="119"/>
      <c r="X4582" s="119"/>
      <c r="Z4582" s="119"/>
    </row>
    <row r="4583" spans="16:26" x14ac:dyDescent="0.25">
      <c r="P4583" s="119"/>
      <c r="R4583" s="119"/>
      <c r="T4583" s="119"/>
      <c r="V4583" s="119"/>
      <c r="X4583" s="119"/>
      <c r="Z4583" s="119"/>
    </row>
    <row r="4584" spans="16:26" x14ac:dyDescent="0.25">
      <c r="P4584" s="120"/>
      <c r="R4584" s="120"/>
      <c r="T4584" s="120"/>
      <c r="V4584" s="120"/>
      <c r="X4584" s="120"/>
      <c r="Z4584" s="120"/>
    </row>
    <row r="4585" spans="16:26" x14ac:dyDescent="0.25">
      <c r="P4585" s="119"/>
      <c r="R4585" s="119"/>
      <c r="T4585" s="119"/>
      <c r="V4585" s="119"/>
      <c r="X4585" s="119"/>
      <c r="Z4585" s="119"/>
    </row>
    <row r="4586" spans="16:26" x14ac:dyDescent="0.25">
      <c r="P4586" s="119"/>
      <c r="R4586" s="119"/>
      <c r="T4586" s="119"/>
      <c r="V4586" s="119"/>
      <c r="X4586" s="119"/>
      <c r="Z4586" s="119"/>
    </row>
    <row r="4587" spans="16:26" x14ac:dyDescent="0.25">
      <c r="P4587" s="120"/>
      <c r="R4587" s="120"/>
      <c r="T4587" s="120"/>
      <c r="V4587" s="120"/>
      <c r="X4587" s="120"/>
      <c r="Z4587" s="120"/>
    </row>
    <row r="4588" spans="16:26" x14ac:dyDescent="0.25">
      <c r="P4588" s="119"/>
      <c r="R4588" s="119"/>
      <c r="T4588" s="119"/>
      <c r="V4588" s="119"/>
      <c r="X4588" s="119"/>
      <c r="Z4588" s="119"/>
    </row>
    <row r="4589" spans="16:26" x14ac:dyDescent="0.25">
      <c r="P4589" s="120"/>
      <c r="R4589" s="120"/>
      <c r="T4589" s="120"/>
      <c r="V4589" s="120"/>
      <c r="X4589" s="120"/>
      <c r="Z4589" s="120"/>
    </row>
    <row r="4590" spans="16:26" x14ac:dyDescent="0.25">
      <c r="P4590" s="119"/>
      <c r="R4590" s="119"/>
      <c r="T4590" s="119"/>
      <c r="V4590" s="119"/>
      <c r="X4590" s="119"/>
      <c r="Z4590" s="119"/>
    </row>
    <row r="4591" spans="16:26" x14ac:dyDescent="0.25">
      <c r="P4591" s="119"/>
      <c r="R4591" s="119"/>
      <c r="T4591" s="119"/>
      <c r="V4591" s="119"/>
      <c r="X4591" s="119"/>
      <c r="Z4591" s="119"/>
    </row>
    <row r="4592" spans="16:26" x14ac:dyDescent="0.25">
      <c r="P4592" s="119"/>
      <c r="R4592" s="119"/>
      <c r="T4592" s="119"/>
      <c r="V4592" s="119"/>
      <c r="X4592" s="119"/>
      <c r="Z4592" s="119"/>
    </row>
    <row r="4593" spans="16:26" x14ac:dyDescent="0.25">
      <c r="P4593" s="121"/>
      <c r="R4593" s="121"/>
      <c r="T4593" s="121"/>
      <c r="V4593" s="121"/>
      <c r="X4593" s="121"/>
      <c r="Z4593" s="121"/>
    </row>
    <row r="4594" spans="16:26" x14ac:dyDescent="0.25">
      <c r="P4594" s="121"/>
      <c r="R4594" s="121"/>
      <c r="T4594" s="121"/>
      <c r="V4594" s="121"/>
      <c r="X4594" s="121"/>
      <c r="Z4594" s="121"/>
    </row>
    <row r="4595" spans="16:26" x14ac:dyDescent="0.25">
      <c r="P4595" s="121"/>
      <c r="R4595" s="121"/>
      <c r="T4595" s="121"/>
      <c r="V4595" s="121"/>
      <c r="X4595" s="121"/>
      <c r="Z4595" s="121"/>
    </row>
    <row r="4596" spans="16:26" x14ac:dyDescent="0.25">
      <c r="P4596" s="121"/>
      <c r="R4596" s="121"/>
      <c r="T4596" s="121"/>
      <c r="V4596" s="121"/>
      <c r="X4596" s="121"/>
      <c r="Z4596" s="121"/>
    </row>
    <row r="4597" spans="16:26" x14ac:dyDescent="0.25">
      <c r="P4597" s="122"/>
      <c r="R4597" s="122"/>
      <c r="T4597" s="122"/>
      <c r="V4597" s="122"/>
      <c r="X4597" s="122"/>
      <c r="Z4597" s="122"/>
    </row>
    <row r="4598" spans="16:26" x14ac:dyDescent="0.25">
      <c r="P4598" s="118"/>
      <c r="R4598" s="118"/>
      <c r="T4598" s="118"/>
      <c r="V4598" s="118"/>
      <c r="X4598" s="118"/>
      <c r="Z4598" s="118"/>
    </row>
    <row r="4599" spans="16:26" x14ac:dyDescent="0.25">
      <c r="P4599" s="119"/>
      <c r="R4599" s="119"/>
      <c r="T4599" s="119"/>
      <c r="V4599" s="119"/>
      <c r="X4599" s="119"/>
      <c r="Z4599" s="119"/>
    </row>
    <row r="4600" spans="16:26" x14ac:dyDescent="0.25">
      <c r="P4600" s="119"/>
      <c r="R4600" s="119"/>
      <c r="T4600" s="119"/>
      <c r="V4600" s="119"/>
      <c r="X4600" s="119"/>
      <c r="Z4600" s="119"/>
    </row>
    <row r="4601" spans="16:26" x14ac:dyDescent="0.25">
      <c r="P4601" s="120"/>
      <c r="R4601" s="120"/>
      <c r="T4601" s="120"/>
      <c r="V4601" s="120"/>
      <c r="X4601" s="120"/>
      <c r="Z4601" s="120"/>
    </row>
    <row r="4602" spans="16:26" x14ac:dyDescent="0.25">
      <c r="P4602" s="119"/>
      <c r="R4602" s="119"/>
      <c r="T4602" s="119"/>
      <c r="V4602" s="119"/>
      <c r="X4602" s="119"/>
      <c r="Z4602" s="119"/>
    </row>
    <row r="4603" spans="16:26" x14ac:dyDescent="0.25">
      <c r="P4603" s="119"/>
      <c r="R4603" s="119"/>
      <c r="T4603" s="119"/>
      <c r="V4603" s="119"/>
      <c r="X4603" s="119"/>
      <c r="Z4603" s="119"/>
    </row>
    <row r="4604" spans="16:26" x14ac:dyDescent="0.25">
      <c r="P4604" s="120"/>
      <c r="R4604" s="120"/>
      <c r="T4604" s="120"/>
      <c r="V4604" s="120"/>
      <c r="X4604" s="120"/>
      <c r="Z4604" s="120"/>
    </row>
    <row r="4605" spans="16:26" x14ac:dyDescent="0.25">
      <c r="P4605" s="119"/>
      <c r="R4605" s="119"/>
      <c r="T4605" s="119"/>
      <c r="V4605" s="119"/>
      <c r="X4605" s="119"/>
      <c r="Z4605" s="119"/>
    </row>
    <row r="4606" spans="16:26" x14ac:dyDescent="0.25">
      <c r="P4606" s="120"/>
      <c r="R4606" s="120"/>
      <c r="T4606" s="120"/>
      <c r="V4606" s="120"/>
      <c r="X4606" s="120"/>
      <c r="Z4606" s="120"/>
    </row>
    <row r="4607" spans="16:26" x14ac:dyDescent="0.25">
      <c r="P4607" s="119"/>
      <c r="R4607" s="119"/>
      <c r="T4607" s="119"/>
      <c r="V4607" s="119"/>
      <c r="X4607" s="119"/>
      <c r="Z4607" s="119"/>
    </row>
    <row r="4608" spans="16:26" x14ac:dyDescent="0.25">
      <c r="P4608" s="119"/>
      <c r="R4608" s="119"/>
      <c r="T4608" s="119"/>
      <c r="V4608" s="119"/>
      <c r="X4608" s="119"/>
      <c r="Z4608" s="119"/>
    </row>
    <row r="4609" spans="16:26" x14ac:dyDescent="0.25">
      <c r="P4609" s="119"/>
      <c r="R4609" s="119"/>
      <c r="T4609" s="119"/>
      <c r="V4609" s="119"/>
      <c r="X4609" s="119"/>
      <c r="Z4609" s="119"/>
    </row>
    <row r="4610" spans="16:26" x14ac:dyDescent="0.25">
      <c r="P4610" s="121"/>
      <c r="R4610" s="121"/>
      <c r="T4610" s="121"/>
      <c r="V4610" s="121"/>
      <c r="X4610" s="121"/>
      <c r="Z4610" s="121"/>
    </row>
    <row r="4611" spans="16:26" x14ac:dyDescent="0.25">
      <c r="P4611" s="121"/>
      <c r="R4611" s="121"/>
      <c r="T4611" s="121"/>
      <c r="V4611" s="121"/>
      <c r="X4611" s="121"/>
      <c r="Z4611" s="121"/>
    </row>
    <row r="4612" spans="16:26" x14ac:dyDescent="0.25">
      <c r="P4612" s="121"/>
      <c r="R4612" s="121"/>
      <c r="T4612" s="121"/>
      <c r="V4612" s="121"/>
      <c r="X4612" s="121"/>
      <c r="Z4612" s="121"/>
    </row>
    <row r="4613" spans="16:26" x14ac:dyDescent="0.25">
      <c r="P4613" s="121"/>
      <c r="R4613" s="121"/>
      <c r="T4613" s="121"/>
      <c r="V4613" s="121"/>
      <c r="X4613" s="121"/>
      <c r="Z4613" s="121"/>
    </row>
    <row r="4614" spans="16:26" x14ac:dyDescent="0.25">
      <c r="P4614" s="122"/>
      <c r="R4614" s="122"/>
      <c r="T4614" s="122"/>
      <c r="V4614" s="122"/>
      <c r="X4614" s="122"/>
      <c r="Z4614" s="122"/>
    </row>
    <row r="4615" spans="16:26" x14ac:dyDescent="0.25">
      <c r="P4615" s="118"/>
      <c r="R4615" s="118"/>
      <c r="T4615" s="118"/>
      <c r="V4615" s="118"/>
      <c r="X4615" s="118"/>
      <c r="Z4615" s="118"/>
    </row>
    <row r="4616" spans="16:26" x14ac:dyDescent="0.25">
      <c r="P4616" s="119"/>
      <c r="R4616" s="119"/>
      <c r="T4616" s="119"/>
      <c r="V4616" s="119"/>
      <c r="X4616" s="119"/>
      <c r="Z4616" s="119"/>
    </row>
    <row r="4617" spans="16:26" x14ac:dyDescent="0.25">
      <c r="P4617" s="119"/>
      <c r="R4617" s="119"/>
      <c r="T4617" s="119"/>
      <c r="V4617" s="119"/>
      <c r="X4617" s="119"/>
      <c r="Z4617" s="119"/>
    </row>
    <row r="4618" spans="16:26" x14ac:dyDescent="0.25">
      <c r="P4618" s="120"/>
      <c r="R4618" s="120"/>
      <c r="T4618" s="120"/>
      <c r="V4618" s="120"/>
      <c r="X4618" s="120"/>
      <c r="Z4618" s="120"/>
    </row>
    <row r="4619" spans="16:26" x14ac:dyDescent="0.25">
      <c r="P4619" s="119"/>
      <c r="R4619" s="119"/>
      <c r="T4619" s="119"/>
      <c r="V4619" s="119"/>
      <c r="X4619" s="119"/>
      <c r="Z4619" s="119"/>
    </row>
    <row r="4620" spans="16:26" x14ac:dyDescent="0.25">
      <c r="P4620" s="119"/>
      <c r="R4620" s="119"/>
      <c r="T4620" s="119"/>
      <c r="V4620" s="119"/>
      <c r="X4620" s="119"/>
      <c r="Z4620" s="119"/>
    </row>
    <row r="4621" spans="16:26" x14ac:dyDescent="0.25">
      <c r="P4621" s="120"/>
      <c r="R4621" s="120"/>
      <c r="T4621" s="120"/>
      <c r="V4621" s="120"/>
      <c r="X4621" s="120"/>
      <c r="Z4621" s="120"/>
    </row>
    <row r="4622" spans="16:26" x14ac:dyDescent="0.25">
      <c r="P4622" s="119"/>
      <c r="R4622" s="119"/>
      <c r="T4622" s="119"/>
      <c r="V4622" s="119"/>
      <c r="X4622" s="119"/>
      <c r="Z4622" s="119"/>
    </row>
    <row r="4623" spans="16:26" x14ac:dyDescent="0.25">
      <c r="P4623" s="120"/>
      <c r="R4623" s="120"/>
      <c r="T4623" s="120"/>
      <c r="V4623" s="120"/>
      <c r="X4623" s="120"/>
      <c r="Z4623" s="120"/>
    </row>
    <row r="4624" spans="16:26" x14ac:dyDescent="0.25">
      <c r="P4624" s="119"/>
      <c r="R4624" s="119"/>
      <c r="T4624" s="119"/>
      <c r="V4624" s="119"/>
      <c r="X4624" s="119"/>
      <c r="Z4624" s="119"/>
    </row>
    <row r="4625" spans="16:26" x14ac:dyDescent="0.25">
      <c r="P4625" s="119"/>
      <c r="R4625" s="119"/>
      <c r="T4625" s="119"/>
      <c r="V4625" s="119"/>
      <c r="X4625" s="119"/>
      <c r="Z4625" s="119"/>
    </row>
    <row r="4626" spans="16:26" x14ac:dyDescent="0.25">
      <c r="P4626" s="119"/>
      <c r="R4626" s="119"/>
      <c r="T4626" s="119"/>
      <c r="V4626" s="119"/>
      <c r="X4626" s="119"/>
      <c r="Z4626" s="119"/>
    </row>
    <row r="4627" spans="16:26" x14ac:dyDescent="0.25">
      <c r="P4627" s="121"/>
      <c r="R4627" s="121"/>
      <c r="T4627" s="121"/>
      <c r="V4627" s="121"/>
      <c r="X4627" s="121"/>
      <c r="Z4627" s="121"/>
    </row>
    <row r="4628" spans="16:26" x14ac:dyDescent="0.25">
      <c r="P4628" s="121"/>
      <c r="R4628" s="121"/>
      <c r="T4628" s="121"/>
      <c r="V4628" s="121"/>
      <c r="X4628" s="121"/>
      <c r="Z4628" s="121"/>
    </row>
    <row r="4629" spans="16:26" x14ac:dyDescent="0.25">
      <c r="P4629" s="121"/>
      <c r="R4629" s="121"/>
      <c r="T4629" s="121"/>
      <c r="V4629" s="121"/>
      <c r="X4629" s="121"/>
      <c r="Z4629" s="121"/>
    </row>
    <row r="4630" spans="16:26" x14ac:dyDescent="0.25">
      <c r="P4630" s="121"/>
      <c r="R4630" s="121"/>
      <c r="T4630" s="121"/>
      <c r="V4630" s="121"/>
      <c r="X4630" s="121"/>
      <c r="Z4630" s="121"/>
    </row>
    <row r="4631" spans="16:26" x14ac:dyDescent="0.25">
      <c r="P4631" s="122"/>
      <c r="R4631" s="122"/>
      <c r="T4631" s="122"/>
      <c r="V4631" s="122"/>
      <c r="X4631" s="122"/>
      <c r="Z4631" s="122"/>
    </row>
    <row r="4632" spans="16:26" x14ac:dyDescent="0.25">
      <c r="P4632" s="118"/>
      <c r="R4632" s="118"/>
      <c r="T4632" s="118"/>
      <c r="V4632" s="118"/>
      <c r="X4632" s="118"/>
      <c r="Z4632" s="118"/>
    </row>
    <row r="4633" spans="16:26" x14ac:dyDescent="0.25">
      <c r="P4633" s="119"/>
      <c r="R4633" s="119"/>
      <c r="T4633" s="119"/>
      <c r="V4633" s="119"/>
      <c r="X4633" s="119"/>
      <c r="Z4633" s="119"/>
    </row>
    <row r="4634" spans="16:26" x14ac:dyDescent="0.25">
      <c r="P4634" s="119"/>
      <c r="R4634" s="119"/>
      <c r="T4634" s="119"/>
      <c r="V4634" s="119"/>
      <c r="X4634" s="119"/>
      <c r="Z4634" s="119"/>
    </row>
    <row r="4635" spans="16:26" x14ac:dyDescent="0.25">
      <c r="P4635" s="120"/>
      <c r="R4635" s="120"/>
      <c r="T4635" s="120"/>
      <c r="V4635" s="120"/>
      <c r="X4635" s="120"/>
      <c r="Z4635" s="120"/>
    </row>
    <row r="4636" spans="16:26" x14ac:dyDescent="0.25">
      <c r="P4636" s="119"/>
      <c r="R4636" s="119"/>
      <c r="T4636" s="119"/>
      <c r="V4636" s="119"/>
      <c r="X4636" s="119"/>
      <c r="Z4636" s="119"/>
    </row>
    <row r="4637" spans="16:26" x14ac:dyDescent="0.25">
      <c r="P4637" s="119"/>
      <c r="R4637" s="119"/>
      <c r="T4637" s="119"/>
      <c r="V4637" s="119"/>
      <c r="X4637" s="119"/>
      <c r="Z4637" s="119"/>
    </row>
    <row r="4638" spans="16:26" x14ac:dyDescent="0.25">
      <c r="P4638" s="120"/>
      <c r="R4638" s="120"/>
      <c r="T4638" s="120"/>
      <c r="V4638" s="120"/>
      <c r="X4638" s="120"/>
      <c r="Z4638" s="120"/>
    </row>
    <row r="4639" spans="16:26" x14ac:dyDescent="0.25">
      <c r="P4639" s="119"/>
      <c r="R4639" s="119"/>
      <c r="T4639" s="119"/>
      <c r="V4639" s="119"/>
      <c r="X4639" s="119"/>
      <c r="Z4639" s="119"/>
    </row>
    <row r="4640" spans="16:26" x14ac:dyDescent="0.25">
      <c r="P4640" s="120"/>
      <c r="R4640" s="120"/>
      <c r="T4640" s="120"/>
      <c r="V4640" s="120"/>
      <c r="X4640" s="120"/>
      <c r="Z4640" s="120"/>
    </row>
    <row r="4641" spans="16:26" x14ac:dyDescent="0.25">
      <c r="P4641" s="119"/>
      <c r="R4641" s="119"/>
      <c r="T4641" s="119"/>
      <c r="V4641" s="119"/>
      <c r="X4641" s="119"/>
      <c r="Z4641" s="119"/>
    </row>
    <row r="4642" spans="16:26" x14ac:dyDescent="0.25">
      <c r="P4642" s="119"/>
      <c r="R4642" s="119"/>
      <c r="T4642" s="119"/>
      <c r="V4642" s="119"/>
      <c r="X4642" s="119"/>
      <c r="Z4642" s="119"/>
    </row>
    <row r="4643" spans="16:26" x14ac:dyDescent="0.25">
      <c r="P4643" s="119"/>
      <c r="R4643" s="119"/>
      <c r="T4643" s="119"/>
      <c r="V4643" s="119"/>
      <c r="X4643" s="119"/>
      <c r="Z4643" s="119"/>
    </row>
    <row r="4644" spans="16:26" x14ac:dyDescent="0.25">
      <c r="P4644" s="121"/>
      <c r="R4644" s="121"/>
      <c r="T4644" s="121"/>
      <c r="V4644" s="121"/>
      <c r="X4644" s="121"/>
      <c r="Z4644" s="121"/>
    </row>
    <row r="4645" spans="16:26" x14ac:dyDescent="0.25">
      <c r="P4645" s="121"/>
      <c r="R4645" s="121"/>
      <c r="T4645" s="121"/>
      <c r="V4645" s="121"/>
      <c r="X4645" s="121"/>
      <c r="Z4645" s="121"/>
    </row>
    <row r="4646" spans="16:26" x14ac:dyDescent="0.25">
      <c r="P4646" s="121"/>
      <c r="R4646" s="121"/>
      <c r="T4646" s="121"/>
      <c r="V4646" s="121"/>
      <c r="X4646" s="121"/>
      <c r="Z4646" s="121"/>
    </row>
    <row r="4647" spans="16:26" x14ac:dyDescent="0.25">
      <c r="P4647" s="121"/>
      <c r="R4647" s="121"/>
      <c r="T4647" s="121"/>
      <c r="V4647" s="121"/>
      <c r="X4647" s="121"/>
      <c r="Z4647" s="121"/>
    </row>
    <row r="4648" spans="16:26" x14ac:dyDescent="0.25">
      <c r="P4648" s="122"/>
      <c r="R4648" s="122"/>
      <c r="T4648" s="122"/>
      <c r="V4648" s="122"/>
      <c r="X4648" s="122"/>
      <c r="Z4648" s="122"/>
    </row>
    <row r="4649" spans="16:26" x14ac:dyDescent="0.25">
      <c r="P4649" s="118"/>
      <c r="R4649" s="118"/>
      <c r="T4649" s="118"/>
      <c r="V4649" s="118"/>
      <c r="X4649" s="118"/>
      <c r="Z4649" s="118"/>
    </row>
    <row r="4650" spans="16:26" x14ac:dyDescent="0.25">
      <c r="P4650" s="119"/>
      <c r="R4650" s="119"/>
      <c r="T4650" s="119"/>
      <c r="V4650" s="119"/>
      <c r="X4650" s="119"/>
      <c r="Z4650" s="119"/>
    </row>
    <row r="4651" spans="16:26" x14ac:dyDescent="0.25">
      <c r="P4651" s="119"/>
      <c r="R4651" s="119"/>
      <c r="T4651" s="119"/>
      <c r="V4651" s="119"/>
      <c r="X4651" s="119"/>
      <c r="Z4651" s="119"/>
    </row>
    <row r="4652" spans="16:26" x14ac:dyDescent="0.25">
      <c r="P4652" s="120"/>
      <c r="R4652" s="120"/>
      <c r="T4652" s="120"/>
      <c r="V4652" s="120"/>
      <c r="X4652" s="120"/>
      <c r="Z4652" s="120"/>
    </row>
    <row r="4653" spans="16:26" x14ac:dyDescent="0.25">
      <c r="P4653" s="119"/>
      <c r="R4653" s="119"/>
      <c r="T4653" s="119"/>
      <c r="V4653" s="119"/>
      <c r="X4653" s="119"/>
      <c r="Z4653" s="119"/>
    </row>
    <row r="4654" spans="16:26" x14ac:dyDescent="0.25">
      <c r="P4654" s="119"/>
      <c r="R4654" s="119"/>
      <c r="T4654" s="119"/>
      <c r="V4654" s="119"/>
      <c r="X4654" s="119"/>
      <c r="Z4654" s="119"/>
    </row>
    <row r="4655" spans="16:26" x14ac:dyDescent="0.25">
      <c r="P4655" s="120"/>
      <c r="R4655" s="120"/>
      <c r="T4655" s="120"/>
      <c r="V4655" s="120"/>
      <c r="X4655" s="120"/>
      <c r="Z4655" s="120"/>
    </row>
    <row r="4656" spans="16:26" x14ac:dyDescent="0.25">
      <c r="P4656" s="119"/>
      <c r="R4656" s="119"/>
      <c r="T4656" s="119"/>
      <c r="V4656" s="119"/>
      <c r="X4656" s="119"/>
      <c r="Z4656" s="119"/>
    </row>
    <row r="4657" spans="16:26" x14ac:dyDescent="0.25">
      <c r="P4657" s="120"/>
      <c r="R4657" s="120"/>
      <c r="T4657" s="120"/>
      <c r="V4657" s="120"/>
      <c r="X4657" s="120"/>
      <c r="Z4657" s="120"/>
    </row>
    <row r="4658" spans="16:26" x14ac:dyDescent="0.25">
      <c r="P4658" s="119"/>
      <c r="R4658" s="119"/>
      <c r="T4658" s="119"/>
      <c r="V4658" s="119"/>
      <c r="X4658" s="119"/>
      <c r="Z4658" s="119"/>
    </row>
    <row r="4659" spans="16:26" x14ac:dyDescent="0.25">
      <c r="P4659" s="119"/>
      <c r="R4659" s="119"/>
      <c r="T4659" s="119"/>
      <c r="V4659" s="119"/>
      <c r="X4659" s="119"/>
      <c r="Z4659" s="119"/>
    </row>
    <row r="4660" spans="16:26" x14ac:dyDescent="0.25">
      <c r="P4660" s="119"/>
      <c r="R4660" s="119"/>
      <c r="T4660" s="119"/>
      <c r="V4660" s="119"/>
      <c r="X4660" s="119"/>
      <c r="Z4660" s="119"/>
    </row>
    <row r="4661" spans="16:26" x14ac:dyDescent="0.25">
      <c r="P4661" s="121"/>
      <c r="R4661" s="121"/>
      <c r="T4661" s="121"/>
      <c r="V4661" s="121"/>
      <c r="X4661" s="121"/>
      <c r="Z4661" s="121"/>
    </row>
    <row r="4662" spans="16:26" x14ac:dyDescent="0.25">
      <c r="P4662" s="121"/>
      <c r="R4662" s="121"/>
      <c r="T4662" s="121"/>
      <c r="V4662" s="121"/>
      <c r="X4662" s="121"/>
      <c r="Z4662" s="121"/>
    </row>
    <row r="4663" spans="16:26" x14ac:dyDescent="0.25">
      <c r="P4663" s="121"/>
      <c r="R4663" s="121"/>
      <c r="T4663" s="121"/>
      <c r="V4663" s="121"/>
      <c r="X4663" s="121"/>
      <c r="Z4663" s="121"/>
    </row>
    <row r="4664" spans="16:26" x14ac:dyDescent="0.25">
      <c r="P4664" s="121"/>
      <c r="R4664" s="121"/>
      <c r="T4664" s="121"/>
      <c r="V4664" s="121"/>
      <c r="X4664" s="121"/>
      <c r="Z4664" s="121"/>
    </row>
    <row r="4665" spans="16:26" x14ac:dyDescent="0.25">
      <c r="P4665" s="122"/>
      <c r="R4665" s="122"/>
      <c r="T4665" s="122"/>
      <c r="V4665" s="122"/>
      <c r="X4665" s="122"/>
      <c r="Z4665" s="122"/>
    </row>
    <row r="4666" spans="16:26" x14ac:dyDescent="0.25">
      <c r="P4666" s="118"/>
      <c r="R4666" s="118"/>
      <c r="T4666" s="118"/>
      <c r="V4666" s="118"/>
      <c r="X4666" s="118"/>
      <c r="Z4666" s="118"/>
    </row>
    <row r="4667" spans="16:26" x14ac:dyDescent="0.25">
      <c r="P4667" s="119"/>
      <c r="R4667" s="119"/>
      <c r="T4667" s="119"/>
      <c r="V4667" s="119"/>
      <c r="X4667" s="119"/>
      <c r="Z4667" s="119"/>
    </row>
    <row r="4668" spans="16:26" x14ac:dyDescent="0.25">
      <c r="P4668" s="119"/>
      <c r="R4668" s="119"/>
      <c r="T4668" s="119"/>
      <c r="V4668" s="119"/>
      <c r="X4668" s="119"/>
      <c r="Z4668" s="119"/>
    </row>
    <row r="4669" spans="16:26" x14ac:dyDescent="0.25">
      <c r="P4669" s="120"/>
      <c r="R4669" s="120"/>
      <c r="T4669" s="120"/>
      <c r="V4669" s="120"/>
      <c r="X4669" s="120"/>
      <c r="Z4669" s="120"/>
    </row>
    <row r="4670" spans="16:26" x14ac:dyDescent="0.25">
      <c r="P4670" s="119"/>
      <c r="R4670" s="119"/>
      <c r="T4670" s="119"/>
      <c r="V4670" s="119"/>
      <c r="X4670" s="119"/>
      <c r="Z4670" s="119"/>
    </row>
    <row r="4671" spans="16:26" x14ac:dyDescent="0.25">
      <c r="P4671" s="119"/>
      <c r="R4671" s="119"/>
      <c r="T4671" s="119"/>
      <c r="V4671" s="119"/>
      <c r="X4671" s="119"/>
      <c r="Z4671" s="119"/>
    </row>
    <row r="4672" spans="16:26" x14ac:dyDescent="0.25">
      <c r="P4672" s="120"/>
      <c r="R4672" s="120"/>
      <c r="T4672" s="120"/>
      <c r="V4672" s="120"/>
      <c r="X4672" s="120"/>
      <c r="Z4672" s="120"/>
    </row>
    <row r="4673" spans="16:26" x14ac:dyDescent="0.25">
      <c r="P4673" s="119"/>
      <c r="R4673" s="119"/>
      <c r="T4673" s="119"/>
      <c r="V4673" s="119"/>
      <c r="X4673" s="119"/>
      <c r="Z4673" s="119"/>
    </row>
    <row r="4674" spans="16:26" x14ac:dyDescent="0.25">
      <c r="P4674" s="120"/>
      <c r="R4674" s="120"/>
      <c r="T4674" s="120"/>
      <c r="V4674" s="120"/>
      <c r="X4674" s="120"/>
      <c r="Z4674" s="120"/>
    </row>
    <row r="4675" spans="16:26" x14ac:dyDescent="0.25">
      <c r="P4675" s="119"/>
      <c r="R4675" s="119"/>
      <c r="T4675" s="119"/>
      <c r="V4675" s="119"/>
      <c r="X4675" s="119"/>
      <c r="Z4675" s="119"/>
    </row>
    <row r="4676" spans="16:26" x14ac:dyDescent="0.25">
      <c r="P4676" s="119"/>
      <c r="R4676" s="119"/>
      <c r="T4676" s="119"/>
      <c r="V4676" s="119"/>
      <c r="X4676" s="119"/>
      <c r="Z4676" s="119"/>
    </row>
    <row r="4677" spans="16:26" x14ac:dyDescent="0.25">
      <c r="P4677" s="119"/>
      <c r="R4677" s="119"/>
      <c r="T4677" s="119"/>
      <c r="V4677" s="119"/>
      <c r="X4677" s="119"/>
      <c r="Z4677" s="119"/>
    </row>
    <row r="4678" spans="16:26" x14ac:dyDescent="0.25">
      <c r="P4678" s="121"/>
      <c r="R4678" s="121"/>
      <c r="T4678" s="121"/>
      <c r="V4678" s="121"/>
      <c r="X4678" s="121"/>
      <c r="Z4678" s="121"/>
    </row>
    <row r="4679" spans="16:26" x14ac:dyDescent="0.25">
      <c r="P4679" s="121"/>
      <c r="R4679" s="121"/>
      <c r="T4679" s="121"/>
      <c r="V4679" s="121"/>
      <c r="X4679" s="121"/>
      <c r="Z4679" s="121"/>
    </row>
    <row r="4680" spans="16:26" x14ac:dyDescent="0.25">
      <c r="P4680" s="121"/>
      <c r="R4680" s="121"/>
      <c r="T4680" s="121"/>
      <c r="V4680" s="121"/>
      <c r="X4680" s="121"/>
      <c r="Z4680" s="121"/>
    </row>
    <row r="4681" spans="16:26" x14ac:dyDescent="0.25">
      <c r="P4681" s="121"/>
      <c r="R4681" s="121"/>
      <c r="T4681" s="121"/>
      <c r="V4681" s="121"/>
      <c r="X4681" s="121"/>
      <c r="Z4681" s="121"/>
    </row>
    <row r="4682" spans="16:26" x14ac:dyDescent="0.25">
      <c r="P4682" s="122"/>
      <c r="R4682" s="122"/>
      <c r="T4682" s="122"/>
      <c r="V4682" s="122"/>
      <c r="X4682" s="122"/>
      <c r="Z4682" s="122"/>
    </row>
    <row r="4683" spans="16:26" x14ac:dyDescent="0.25">
      <c r="P4683" s="118"/>
      <c r="R4683" s="118"/>
      <c r="T4683" s="118"/>
      <c r="V4683" s="118"/>
      <c r="X4683" s="118"/>
      <c r="Z4683" s="118"/>
    </row>
    <row r="4684" spans="16:26" x14ac:dyDescent="0.25">
      <c r="P4684" s="119"/>
      <c r="R4684" s="119"/>
      <c r="T4684" s="119"/>
      <c r="V4684" s="119"/>
      <c r="X4684" s="119"/>
      <c r="Z4684" s="119"/>
    </row>
    <row r="4685" spans="16:26" x14ac:dyDescent="0.25">
      <c r="P4685" s="119"/>
      <c r="R4685" s="119"/>
      <c r="T4685" s="119"/>
      <c r="V4685" s="119"/>
      <c r="X4685" s="119"/>
      <c r="Z4685" s="119"/>
    </row>
    <row r="4686" spans="16:26" x14ac:dyDescent="0.25">
      <c r="P4686" s="120"/>
      <c r="R4686" s="120"/>
      <c r="T4686" s="120"/>
      <c r="V4686" s="120"/>
      <c r="X4686" s="120"/>
      <c r="Z4686" s="120"/>
    </row>
    <row r="4687" spans="16:26" x14ac:dyDescent="0.25">
      <c r="P4687" s="119"/>
      <c r="R4687" s="119"/>
      <c r="T4687" s="119"/>
      <c r="V4687" s="119"/>
      <c r="X4687" s="119"/>
      <c r="Z4687" s="119"/>
    </row>
    <row r="4688" spans="16:26" x14ac:dyDescent="0.25">
      <c r="P4688" s="119"/>
      <c r="R4688" s="119"/>
      <c r="T4688" s="119"/>
      <c r="V4688" s="119"/>
      <c r="X4688" s="119"/>
      <c r="Z4688" s="119"/>
    </row>
    <row r="4689" spans="16:26" x14ac:dyDescent="0.25">
      <c r="P4689" s="120"/>
      <c r="R4689" s="120"/>
      <c r="T4689" s="120"/>
      <c r="V4689" s="120"/>
      <c r="X4689" s="120"/>
      <c r="Z4689" s="120"/>
    </row>
    <row r="4690" spans="16:26" x14ac:dyDescent="0.25">
      <c r="P4690" s="119"/>
      <c r="R4690" s="119"/>
      <c r="T4690" s="119"/>
      <c r="V4690" s="119"/>
      <c r="X4690" s="119"/>
      <c r="Z4690" s="119"/>
    </row>
    <row r="4691" spans="16:26" x14ac:dyDescent="0.25">
      <c r="P4691" s="120"/>
      <c r="R4691" s="120"/>
      <c r="T4691" s="120"/>
      <c r="V4691" s="120"/>
      <c r="X4691" s="120"/>
      <c r="Z4691" s="120"/>
    </row>
    <row r="4692" spans="16:26" x14ac:dyDescent="0.25">
      <c r="P4692" s="119"/>
      <c r="R4692" s="119"/>
      <c r="T4692" s="119"/>
      <c r="V4692" s="119"/>
      <c r="X4692" s="119"/>
      <c r="Z4692" s="119"/>
    </row>
    <row r="4693" spans="16:26" x14ac:dyDescent="0.25">
      <c r="P4693" s="119"/>
      <c r="R4693" s="119"/>
      <c r="T4693" s="119"/>
      <c r="V4693" s="119"/>
      <c r="X4693" s="119"/>
      <c r="Z4693" s="119"/>
    </row>
    <row r="4694" spans="16:26" x14ac:dyDescent="0.25">
      <c r="P4694" s="119"/>
      <c r="R4694" s="119"/>
      <c r="T4694" s="119"/>
      <c r="V4694" s="119"/>
      <c r="X4694" s="119"/>
      <c r="Z4694" s="119"/>
    </row>
    <row r="4695" spans="16:26" x14ac:dyDescent="0.25">
      <c r="P4695" s="121"/>
      <c r="R4695" s="121"/>
      <c r="T4695" s="121"/>
      <c r="V4695" s="121"/>
      <c r="X4695" s="121"/>
      <c r="Z4695" s="121"/>
    </row>
    <row r="4696" spans="16:26" x14ac:dyDescent="0.25">
      <c r="P4696" s="121"/>
      <c r="R4696" s="121"/>
      <c r="T4696" s="121"/>
      <c r="V4696" s="121"/>
      <c r="X4696" s="121"/>
      <c r="Z4696" s="121"/>
    </row>
    <row r="4697" spans="16:26" x14ac:dyDescent="0.25">
      <c r="P4697" s="121"/>
      <c r="R4697" s="121"/>
      <c r="T4697" s="121"/>
      <c r="V4697" s="121"/>
      <c r="X4697" s="121"/>
      <c r="Z4697" s="121"/>
    </row>
    <row r="4698" spans="16:26" x14ac:dyDescent="0.25">
      <c r="P4698" s="121"/>
      <c r="R4698" s="121"/>
      <c r="T4698" s="121"/>
      <c r="V4698" s="121"/>
      <c r="X4698" s="121"/>
      <c r="Z4698" s="121"/>
    </row>
    <row r="4699" spans="16:26" x14ac:dyDescent="0.25">
      <c r="P4699" s="122"/>
      <c r="R4699" s="122"/>
      <c r="T4699" s="122"/>
      <c r="V4699" s="122"/>
      <c r="X4699" s="122"/>
      <c r="Z4699" s="122"/>
    </row>
    <row r="4700" spans="16:26" x14ac:dyDescent="0.25">
      <c r="P4700" s="118"/>
      <c r="R4700" s="118"/>
      <c r="T4700" s="118"/>
      <c r="V4700" s="118"/>
      <c r="X4700" s="118"/>
      <c r="Z4700" s="118"/>
    </row>
    <row r="4701" spans="16:26" x14ac:dyDescent="0.25">
      <c r="P4701" s="119"/>
      <c r="R4701" s="119"/>
      <c r="T4701" s="119"/>
      <c r="V4701" s="119"/>
      <c r="X4701" s="119"/>
      <c r="Z4701" s="119"/>
    </row>
    <row r="4702" spans="16:26" x14ac:dyDescent="0.25">
      <c r="P4702" s="119"/>
      <c r="R4702" s="119"/>
      <c r="T4702" s="119"/>
      <c r="V4702" s="119"/>
      <c r="X4702" s="119"/>
      <c r="Z4702" s="119"/>
    </row>
    <row r="4703" spans="16:26" x14ac:dyDescent="0.25">
      <c r="P4703" s="120"/>
      <c r="R4703" s="120"/>
      <c r="T4703" s="120"/>
      <c r="V4703" s="120"/>
      <c r="X4703" s="120"/>
      <c r="Z4703" s="120"/>
    </row>
    <row r="4704" spans="16:26" x14ac:dyDescent="0.25">
      <c r="P4704" s="119"/>
      <c r="R4704" s="119"/>
      <c r="T4704" s="119"/>
      <c r="V4704" s="119"/>
      <c r="X4704" s="119"/>
      <c r="Z4704" s="119"/>
    </row>
    <row r="4705" spans="16:26" x14ac:dyDescent="0.25">
      <c r="P4705" s="119"/>
      <c r="R4705" s="119"/>
      <c r="T4705" s="119"/>
      <c r="V4705" s="119"/>
      <c r="X4705" s="119"/>
      <c r="Z4705" s="119"/>
    </row>
    <row r="4706" spans="16:26" x14ac:dyDescent="0.25">
      <c r="P4706" s="120"/>
      <c r="R4706" s="120"/>
      <c r="T4706" s="120"/>
      <c r="V4706" s="120"/>
      <c r="X4706" s="120"/>
      <c r="Z4706" s="120"/>
    </row>
    <row r="4707" spans="16:26" x14ac:dyDescent="0.25">
      <c r="P4707" s="119"/>
      <c r="R4707" s="119"/>
      <c r="T4707" s="119"/>
      <c r="V4707" s="119"/>
      <c r="X4707" s="119"/>
      <c r="Z4707" s="119"/>
    </row>
    <row r="4708" spans="16:26" x14ac:dyDescent="0.25">
      <c r="P4708" s="120"/>
      <c r="R4708" s="120"/>
      <c r="T4708" s="120"/>
      <c r="V4708" s="120"/>
      <c r="X4708" s="120"/>
      <c r="Z4708" s="120"/>
    </row>
    <row r="4709" spans="16:26" x14ac:dyDescent="0.25">
      <c r="P4709" s="119"/>
      <c r="R4709" s="119"/>
      <c r="T4709" s="119"/>
      <c r="V4709" s="119"/>
      <c r="X4709" s="119"/>
      <c r="Z4709" s="119"/>
    </row>
    <row r="4710" spans="16:26" x14ac:dyDescent="0.25">
      <c r="P4710" s="119"/>
      <c r="R4710" s="119"/>
      <c r="T4710" s="119"/>
      <c r="V4710" s="119"/>
      <c r="X4710" s="119"/>
      <c r="Z4710" s="119"/>
    </row>
    <row r="4711" spans="16:26" x14ac:dyDescent="0.25">
      <c r="P4711" s="119"/>
      <c r="R4711" s="119"/>
      <c r="T4711" s="119"/>
      <c r="V4711" s="119"/>
      <c r="X4711" s="119"/>
      <c r="Z4711" s="119"/>
    </row>
    <row r="4712" spans="16:26" x14ac:dyDescent="0.25">
      <c r="P4712" s="121"/>
      <c r="R4712" s="121"/>
      <c r="T4712" s="121"/>
      <c r="V4712" s="121"/>
      <c r="X4712" s="121"/>
      <c r="Z4712" s="121"/>
    </row>
    <row r="4713" spans="16:26" x14ac:dyDescent="0.25">
      <c r="P4713" s="121"/>
      <c r="R4713" s="121"/>
      <c r="T4713" s="121"/>
      <c r="V4713" s="121"/>
      <c r="X4713" s="121"/>
      <c r="Z4713" s="121"/>
    </row>
    <row r="4714" spans="16:26" x14ac:dyDescent="0.25">
      <c r="P4714" s="121"/>
      <c r="R4714" s="121"/>
      <c r="T4714" s="121"/>
      <c r="V4714" s="121"/>
      <c r="X4714" s="121"/>
      <c r="Z4714" s="121"/>
    </row>
    <row r="4715" spans="16:26" x14ac:dyDescent="0.25">
      <c r="P4715" s="121"/>
      <c r="R4715" s="121"/>
      <c r="T4715" s="121"/>
      <c r="V4715" s="121"/>
      <c r="X4715" s="121"/>
      <c r="Z4715" s="121"/>
    </row>
    <row r="4716" spans="16:26" x14ac:dyDescent="0.25">
      <c r="P4716" s="122"/>
      <c r="R4716" s="122"/>
      <c r="T4716" s="122"/>
      <c r="V4716" s="122"/>
      <c r="X4716" s="122"/>
      <c r="Z4716" s="122"/>
    </row>
    <row r="4717" spans="16:26" x14ac:dyDescent="0.25">
      <c r="P4717" s="118"/>
      <c r="R4717" s="118"/>
      <c r="T4717" s="118"/>
      <c r="V4717" s="118"/>
      <c r="X4717" s="118"/>
      <c r="Z4717" s="118"/>
    </row>
    <row r="4718" spans="16:26" x14ac:dyDescent="0.25">
      <c r="P4718" s="119"/>
      <c r="R4718" s="119"/>
      <c r="T4718" s="119"/>
      <c r="V4718" s="119"/>
      <c r="X4718" s="119"/>
      <c r="Z4718" s="119"/>
    </row>
    <row r="4719" spans="16:26" x14ac:dyDescent="0.25">
      <c r="P4719" s="119"/>
      <c r="R4719" s="119"/>
      <c r="T4719" s="119"/>
      <c r="V4719" s="119"/>
      <c r="X4719" s="119"/>
      <c r="Z4719" s="119"/>
    </row>
    <row r="4720" spans="16:26" x14ac:dyDescent="0.25">
      <c r="P4720" s="120"/>
      <c r="R4720" s="120"/>
      <c r="T4720" s="120"/>
      <c r="V4720" s="120"/>
      <c r="X4720" s="120"/>
      <c r="Z4720" s="120"/>
    </row>
    <row r="4721" spans="16:26" x14ac:dyDescent="0.25">
      <c r="P4721" s="119"/>
      <c r="R4721" s="119"/>
      <c r="T4721" s="119"/>
      <c r="V4721" s="119"/>
      <c r="X4721" s="119"/>
      <c r="Z4721" s="119"/>
    </row>
    <row r="4722" spans="16:26" x14ac:dyDescent="0.25">
      <c r="P4722" s="119"/>
      <c r="R4722" s="119"/>
      <c r="T4722" s="119"/>
      <c r="V4722" s="119"/>
      <c r="X4722" s="119"/>
      <c r="Z4722" s="119"/>
    </row>
    <row r="4723" spans="16:26" x14ac:dyDescent="0.25">
      <c r="P4723" s="120"/>
      <c r="R4723" s="120"/>
      <c r="T4723" s="120"/>
      <c r="V4723" s="120"/>
      <c r="X4723" s="120"/>
      <c r="Z4723" s="120"/>
    </row>
    <row r="4724" spans="16:26" x14ac:dyDescent="0.25">
      <c r="P4724" s="119"/>
      <c r="R4724" s="119"/>
      <c r="T4724" s="119"/>
      <c r="V4724" s="119"/>
      <c r="X4724" s="119"/>
      <c r="Z4724" s="119"/>
    </row>
    <row r="4725" spans="16:26" x14ac:dyDescent="0.25">
      <c r="P4725" s="120"/>
      <c r="R4725" s="120"/>
      <c r="T4725" s="120"/>
      <c r="V4725" s="120"/>
      <c r="X4725" s="120"/>
      <c r="Z4725" s="120"/>
    </row>
    <row r="4726" spans="16:26" x14ac:dyDescent="0.25">
      <c r="P4726" s="119"/>
      <c r="R4726" s="119"/>
      <c r="T4726" s="119"/>
      <c r="V4726" s="119"/>
      <c r="X4726" s="119"/>
      <c r="Z4726" s="119"/>
    </row>
    <row r="4727" spans="16:26" x14ac:dyDescent="0.25">
      <c r="P4727" s="119"/>
      <c r="R4727" s="119"/>
      <c r="T4727" s="119"/>
      <c r="V4727" s="119"/>
      <c r="X4727" s="119"/>
      <c r="Z4727" s="119"/>
    </row>
    <row r="4728" spans="16:26" x14ac:dyDescent="0.25">
      <c r="P4728" s="119"/>
      <c r="R4728" s="119"/>
      <c r="T4728" s="119"/>
      <c r="V4728" s="119"/>
      <c r="X4728" s="119"/>
      <c r="Z4728" s="119"/>
    </row>
    <row r="4729" spans="16:26" x14ac:dyDescent="0.25">
      <c r="P4729" s="121"/>
      <c r="R4729" s="121"/>
      <c r="T4729" s="121"/>
      <c r="V4729" s="121"/>
      <c r="X4729" s="121"/>
      <c r="Z4729" s="121"/>
    </row>
    <row r="4730" spans="16:26" x14ac:dyDescent="0.25">
      <c r="P4730" s="121"/>
      <c r="R4730" s="121"/>
      <c r="T4730" s="121"/>
      <c r="V4730" s="121"/>
      <c r="X4730" s="121"/>
      <c r="Z4730" s="121"/>
    </row>
    <row r="4731" spans="16:26" x14ac:dyDescent="0.25">
      <c r="P4731" s="121"/>
      <c r="R4731" s="121"/>
      <c r="T4731" s="121"/>
      <c r="V4731" s="121"/>
      <c r="X4731" s="121"/>
      <c r="Z4731" s="121"/>
    </row>
    <row r="4732" spans="16:26" x14ac:dyDescent="0.25">
      <c r="P4732" s="121"/>
      <c r="R4732" s="121"/>
      <c r="T4732" s="121"/>
      <c r="V4732" s="121"/>
      <c r="X4732" s="121"/>
      <c r="Z4732" s="121"/>
    </row>
    <row r="4733" spans="16:26" x14ac:dyDescent="0.25">
      <c r="P4733" s="122"/>
      <c r="R4733" s="122"/>
      <c r="T4733" s="122"/>
      <c r="V4733" s="122"/>
      <c r="X4733" s="122"/>
      <c r="Z4733" s="122"/>
    </row>
    <row r="4734" spans="16:26" x14ac:dyDescent="0.25">
      <c r="P4734" s="118"/>
      <c r="R4734" s="118"/>
      <c r="T4734" s="118"/>
      <c r="V4734" s="118"/>
      <c r="X4734" s="118"/>
      <c r="Z4734" s="118"/>
    </row>
    <row r="4735" spans="16:26" x14ac:dyDescent="0.25">
      <c r="P4735" s="119"/>
      <c r="R4735" s="119"/>
      <c r="T4735" s="119"/>
      <c r="V4735" s="119"/>
      <c r="X4735" s="119"/>
      <c r="Z4735" s="119"/>
    </row>
    <row r="4736" spans="16:26" x14ac:dyDescent="0.25">
      <c r="P4736" s="119"/>
      <c r="R4736" s="119"/>
      <c r="T4736" s="119"/>
      <c r="V4736" s="119"/>
      <c r="X4736" s="119"/>
      <c r="Z4736" s="119"/>
    </row>
    <row r="4737" spans="16:26" x14ac:dyDescent="0.25">
      <c r="P4737" s="120"/>
      <c r="R4737" s="120"/>
      <c r="T4737" s="120"/>
      <c r="V4737" s="120"/>
      <c r="X4737" s="120"/>
      <c r="Z4737" s="120"/>
    </row>
    <row r="4738" spans="16:26" x14ac:dyDescent="0.25">
      <c r="P4738" s="119"/>
      <c r="R4738" s="119"/>
      <c r="T4738" s="119"/>
      <c r="V4738" s="119"/>
      <c r="X4738" s="119"/>
      <c r="Z4738" s="119"/>
    </row>
    <row r="4739" spans="16:26" x14ac:dyDescent="0.25">
      <c r="P4739" s="119"/>
      <c r="R4739" s="119"/>
      <c r="T4739" s="119"/>
      <c r="V4739" s="119"/>
      <c r="X4739" s="119"/>
      <c r="Z4739" s="119"/>
    </row>
    <row r="4740" spans="16:26" x14ac:dyDescent="0.25">
      <c r="P4740" s="120"/>
      <c r="R4740" s="120"/>
      <c r="T4740" s="120"/>
      <c r="V4740" s="120"/>
      <c r="X4740" s="120"/>
      <c r="Z4740" s="120"/>
    </row>
    <row r="4741" spans="16:26" x14ac:dyDescent="0.25">
      <c r="P4741" s="119"/>
      <c r="R4741" s="119"/>
      <c r="T4741" s="119"/>
      <c r="V4741" s="119"/>
      <c r="X4741" s="119"/>
      <c r="Z4741" s="119"/>
    </row>
    <row r="4742" spans="16:26" x14ac:dyDescent="0.25">
      <c r="P4742" s="120"/>
      <c r="R4742" s="120"/>
      <c r="T4742" s="120"/>
      <c r="V4742" s="120"/>
      <c r="X4742" s="120"/>
      <c r="Z4742" s="120"/>
    </row>
    <row r="4743" spans="16:26" x14ac:dyDescent="0.25">
      <c r="P4743" s="119"/>
      <c r="R4743" s="119"/>
      <c r="T4743" s="119"/>
      <c r="V4743" s="119"/>
      <c r="X4743" s="119"/>
      <c r="Z4743" s="119"/>
    </row>
    <row r="4744" spans="16:26" x14ac:dyDescent="0.25">
      <c r="P4744" s="119"/>
      <c r="R4744" s="119"/>
      <c r="T4744" s="119"/>
      <c r="V4744" s="119"/>
      <c r="X4744" s="119"/>
      <c r="Z4744" s="119"/>
    </row>
    <row r="4745" spans="16:26" x14ac:dyDescent="0.25">
      <c r="P4745" s="119"/>
      <c r="R4745" s="119"/>
      <c r="T4745" s="119"/>
      <c r="V4745" s="119"/>
      <c r="X4745" s="119"/>
      <c r="Z4745" s="119"/>
    </row>
    <row r="4746" spans="16:26" x14ac:dyDescent="0.25">
      <c r="P4746" s="121"/>
      <c r="R4746" s="121"/>
      <c r="T4746" s="121"/>
      <c r="V4746" s="121"/>
      <c r="X4746" s="121"/>
      <c r="Z4746" s="121"/>
    </row>
    <row r="4747" spans="16:26" x14ac:dyDescent="0.25">
      <c r="P4747" s="121"/>
      <c r="R4747" s="121"/>
      <c r="T4747" s="121"/>
      <c r="V4747" s="121"/>
      <c r="X4747" s="121"/>
      <c r="Z4747" s="121"/>
    </row>
    <row r="4748" spans="16:26" x14ac:dyDescent="0.25">
      <c r="P4748" s="121"/>
      <c r="R4748" s="121"/>
      <c r="T4748" s="121"/>
      <c r="V4748" s="121"/>
      <c r="X4748" s="121"/>
      <c r="Z4748" s="121"/>
    </row>
    <row r="4749" spans="16:26" x14ac:dyDescent="0.25">
      <c r="P4749" s="121"/>
      <c r="R4749" s="121"/>
      <c r="T4749" s="121"/>
      <c r="V4749" s="121"/>
      <c r="X4749" s="121"/>
      <c r="Z4749" s="121"/>
    </row>
    <row r="4750" spans="16:26" x14ac:dyDescent="0.25">
      <c r="P4750" s="122"/>
      <c r="R4750" s="122"/>
      <c r="T4750" s="122"/>
      <c r="V4750" s="122"/>
      <c r="X4750" s="122"/>
      <c r="Z4750" s="122"/>
    </row>
    <row r="4751" spans="16:26" x14ac:dyDescent="0.25">
      <c r="P4751" s="118"/>
      <c r="R4751" s="118"/>
      <c r="T4751" s="118"/>
      <c r="V4751" s="118"/>
      <c r="X4751" s="118"/>
      <c r="Z4751" s="118"/>
    </row>
    <row r="4752" spans="16:26" x14ac:dyDescent="0.25">
      <c r="P4752" s="119"/>
      <c r="R4752" s="119"/>
      <c r="T4752" s="119"/>
      <c r="V4752" s="119"/>
      <c r="X4752" s="119"/>
      <c r="Z4752" s="119"/>
    </row>
    <row r="4753" spans="16:26" x14ac:dyDescent="0.25">
      <c r="P4753" s="119"/>
      <c r="R4753" s="119"/>
      <c r="T4753" s="119"/>
      <c r="V4753" s="119"/>
      <c r="X4753" s="119"/>
      <c r="Z4753" s="119"/>
    </row>
    <row r="4754" spans="16:26" x14ac:dyDescent="0.25">
      <c r="P4754" s="120"/>
      <c r="R4754" s="120"/>
      <c r="T4754" s="120"/>
      <c r="V4754" s="120"/>
      <c r="X4754" s="120"/>
      <c r="Z4754" s="120"/>
    </row>
    <row r="4755" spans="16:26" x14ac:dyDescent="0.25">
      <c r="P4755" s="119"/>
      <c r="R4755" s="119"/>
      <c r="T4755" s="119"/>
      <c r="V4755" s="119"/>
      <c r="X4755" s="119"/>
      <c r="Z4755" s="119"/>
    </row>
    <row r="4756" spans="16:26" x14ac:dyDescent="0.25">
      <c r="P4756" s="119"/>
      <c r="R4756" s="119"/>
      <c r="T4756" s="119"/>
      <c r="V4756" s="119"/>
      <c r="X4756" s="119"/>
      <c r="Z4756" s="119"/>
    </row>
    <row r="4757" spans="16:26" x14ac:dyDescent="0.25">
      <c r="P4757" s="120"/>
      <c r="R4757" s="120"/>
      <c r="T4757" s="120"/>
      <c r="V4757" s="120"/>
      <c r="X4757" s="120"/>
      <c r="Z4757" s="120"/>
    </row>
    <row r="4758" spans="16:26" x14ac:dyDescent="0.25">
      <c r="P4758" s="119"/>
      <c r="R4758" s="119"/>
      <c r="T4758" s="119"/>
      <c r="V4758" s="119"/>
      <c r="X4758" s="119"/>
      <c r="Z4758" s="119"/>
    </row>
    <row r="4759" spans="16:26" x14ac:dyDescent="0.25">
      <c r="P4759" s="120"/>
      <c r="R4759" s="120"/>
      <c r="T4759" s="120"/>
      <c r="V4759" s="120"/>
      <c r="X4759" s="120"/>
      <c r="Z4759" s="120"/>
    </row>
    <row r="4760" spans="16:26" x14ac:dyDescent="0.25">
      <c r="P4760" s="119"/>
      <c r="R4760" s="119"/>
      <c r="T4760" s="119"/>
      <c r="V4760" s="119"/>
      <c r="X4760" s="119"/>
      <c r="Z4760" s="119"/>
    </row>
    <row r="4761" spans="16:26" x14ac:dyDescent="0.25">
      <c r="P4761" s="119"/>
      <c r="R4761" s="119"/>
      <c r="T4761" s="119"/>
      <c r="V4761" s="119"/>
      <c r="X4761" s="119"/>
      <c r="Z4761" s="119"/>
    </row>
    <row r="4762" spans="16:26" x14ac:dyDescent="0.25">
      <c r="P4762" s="119"/>
      <c r="R4762" s="119"/>
      <c r="T4762" s="119"/>
      <c r="V4762" s="119"/>
      <c r="X4762" s="119"/>
      <c r="Z4762" s="119"/>
    </row>
    <row r="4763" spans="16:26" x14ac:dyDescent="0.25">
      <c r="P4763" s="121"/>
      <c r="R4763" s="121"/>
      <c r="T4763" s="121"/>
      <c r="V4763" s="121"/>
      <c r="X4763" s="121"/>
      <c r="Z4763" s="121"/>
    </row>
    <row r="4764" spans="16:26" x14ac:dyDescent="0.25">
      <c r="P4764" s="121"/>
      <c r="R4764" s="121"/>
      <c r="T4764" s="121"/>
      <c r="V4764" s="121"/>
      <c r="X4764" s="121"/>
      <c r="Z4764" s="121"/>
    </row>
    <row r="4765" spans="16:26" x14ac:dyDescent="0.25">
      <c r="P4765" s="121"/>
      <c r="R4765" s="121"/>
      <c r="T4765" s="121"/>
      <c r="V4765" s="121"/>
      <c r="X4765" s="121"/>
      <c r="Z4765" s="121"/>
    </row>
    <row r="4766" spans="16:26" x14ac:dyDescent="0.25">
      <c r="P4766" s="121"/>
      <c r="R4766" s="121"/>
      <c r="T4766" s="121"/>
      <c r="V4766" s="121"/>
      <c r="X4766" s="121"/>
      <c r="Z4766" s="121"/>
    </row>
    <row r="4767" spans="16:26" x14ac:dyDescent="0.25">
      <c r="P4767" s="122"/>
      <c r="R4767" s="122"/>
      <c r="T4767" s="122"/>
      <c r="V4767" s="122"/>
      <c r="X4767" s="122"/>
      <c r="Z4767" s="122"/>
    </row>
    <row r="4768" spans="16:26" x14ac:dyDescent="0.25">
      <c r="P4768" s="118"/>
      <c r="R4768" s="118"/>
      <c r="T4768" s="118"/>
      <c r="V4768" s="118"/>
      <c r="X4768" s="118"/>
      <c r="Z4768" s="118"/>
    </row>
    <row r="4769" spans="16:26" x14ac:dyDescent="0.25">
      <c r="P4769" s="119"/>
      <c r="R4769" s="119"/>
      <c r="T4769" s="119"/>
      <c r="V4769" s="119"/>
      <c r="X4769" s="119"/>
      <c r="Z4769" s="119"/>
    </row>
    <row r="4770" spans="16:26" x14ac:dyDescent="0.25">
      <c r="P4770" s="119"/>
      <c r="R4770" s="119"/>
      <c r="T4770" s="119"/>
      <c r="V4770" s="119"/>
      <c r="X4770" s="119"/>
      <c r="Z4770" s="119"/>
    </row>
    <row r="4771" spans="16:26" x14ac:dyDescent="0.25">
      <c r="P4771" s="120"/>
      <c r="R4771" s="120"/>
      <c r="T4771" s="120"/>
      <c r="V4771" s="120"/>
      <c r="X4771" s="120"/>
      <c r="Z4771" s="120"/>
    </row>
    <row r="4772" spans="16:26" x14ac:dyDescent="0.25">
      <c r="P4772" s="119"/>
      <c r="R4772" s="119"/>
      <c r="T4772" s="119"/>
      <c r="V4772" s="119"/>
      <c r="X4772" s="119"/>
      <c r="Z4772" s="119"/>
    </row>
    <row r="4773" spans="16:26" x14ac:dyDescent="0.25">
      <c r="P4773" s="119"/>
      <c r="R4773" s="119"/>
      <c r="T4773" s="119"/>
      <c r="V4773" s="119"/>
      <c r="X4773" s="119"/>
      <c r="Z4773" s="119"/>
    </row>
    <row r="4774" spans="16:26" x14ac:dyDescent="0.25">
      <c r="P4774" s="120"/>
      <c r="R4774" s="120"/>
      <c r="T4774" s="120"/>
      <c r="V4774" s="120"/>
      <c r="X4774" s="120"/>
      <c r="Z4774" s="120"/>
    </row>
    <row r="4775" spans="16:26" x14ac:dyDescent="0.25">
      <c r="P4775" s="119"/>
      <c r="R4775" s="119"/>
      <c r="T4775" s="119"/>
      <c r="V4775" s="119"/>
      <c r="X4775" s="119"/>
      <c r="Z4775" s="119"/>
    </row>
    <row r="4776" spans="16:26" x14ac:dyDescent="0.25">
      <c r="P4776" s="120"/>
      <c r="R4776" s="120"/>
      <c r="T4776" s="120"/>
      <c r="V4776" s="120"/>
      <c r="X4776" s="120"/>
      <c r="Z4776" s="120"/>
    </row>
    <row r="4777" spans="16:26" x14ac:dyDescent="0.25">
      <c r="P4777" s="119"/>
      <c r="R4777" s="119"/>
      <c r="T4777" s="119"/>
      <c r="V4777" s="119"/>
      <c r="X4777" s="119"/>
      <c r="Z4777" s="119"/>
    </row>
    <row r="4778" spans="16:26" x14ac:dyDescent="0.25">
      <c r="P4778" s="119"/>
      <c r="R4778" s="119"/>
      <c r="T4778" s="119"/>
      <c r="V4778" s="119"/>
      <c r="X4778" s="119"/>
      <c r="Z4778" s="119"/>
    </row>
    <row r="4779" spans="16:26" x14ac:dyDescent="0.25">
      <c r="P4779" s="119"/>
      <c r="R4779" s="119"/>
      <c r="T4779" s="119"/>
      <c r="V4779" s="119"/>
      <c r="X4779" s="119"/>
      <c r="Z4779" s="119"/>
    </row>
    <row r="4780" spans="16:26" x14ac:dyDescent="0.25">
      <c r="P4780" s="121"/>
      <c r="R4780" s="121"/>
      <c r="T4780" s="121"/>
      <c r="V4780" s="121"/>
      <c r="X4780" s="121"/>
      <c r="Z4780" s="121"/>
    </row>
    <row r="4781" spans="16:26" x14ac:dyDescent="0.25">
      <c r="P4781" s="121"/>
      <c r="R4781" s="121"/>
      <c r="T4781" s="121"/>
      <c r="V4781" s="121"/>
      <c r="X4781" s="121"/>
      <c r="Z4781" s="121"/>
    </row>
    <row r="4782" spans="16:26" x14ac:dyDescent="0.25">
      <c r="P4782" s="121"/>
      <c r="R4782" s="121"/>
      <c r="T4782" s="121"/>
      <c r="V4782" s="121"/>
      <c r="X4782" s="121"/>
      <c r="Z4782" s="121"/>
    </row>
    <row r="4783" spans="16:26" x14ac:dyDescent="0.25">
      <c r="P4783" s="121"/>
      <c r="R4783" s="121"/>
      <c r="T4783" s="121"/>
      <c r="V4783" s="121"/>
      <c r="X4783" s="121"/>
      <c r="Z4783" s="121"/>
    </row>
    <row r="4784" spans="16:26" x14ac:dyDescent="0.25">
      <c r="P4784" s="122"/>
      <c r="R4784" s="122"/>
      <c r="T4784" s="122"/>
      <c r="V4784" s="122"/>
      <c r="X4784" s="122"/>
      <c r="Z4784" s="122"/>
    </row>
    <row r="4785" spans="16:26" x14ac:dyDescent="0.25">
      <c r="P4785" s="118"/>
      <c r="R4785" s="118"/>
      <c r="T4785" s="118"/>
      <c r="V4785" s="118"/>
      <c r="X4785" s="118"/>
      <c r="Z4785" s="118"/>
    </row>
    <row r="4786" spans="16:26" x14ac:dyDescent="0.25">
      <c r="P4786" s="119"/>
      <c r="R4786" s="119"/>
      <c r="T4786" s="119"/>
      <c r="V4786" s="119"/>
      <c r="X4786" s="119"/>
      <c r="Z4786" s="119"/>
    </row>
    <row r="4787" spans="16:26" x14ac:dyDescent="0.25">
      <c r="P4787" s="119"/>
      <c r="R4787" s="119"/>
      <c r="T4787" s="119"/>
      <c r="V4787" s="119"/>
      <c r="X4787" s="119"/>
      <c r="Z4787" s="119"/>
    </row>
    <row r="4788" spans="16:26" x14ac:dyDescent="0.25">
      <c r="P4788" s="120"/>
      <c r="R4788" s="120"/>
      <c r="T4788" s="120"/>
      <c r="V4788" s="120"/>
      <c r="X4788" s="120"/>
      <c r="Z4788" s="120"/>
    </row>
    <row r="4789" spans="16:26" x14ac:dyDescent="0.25">
      <c r="P4789" s="119"/>
      <c r="R4789" s="119"/>
      <c r="T4789" s="119"/>
      <c r="V4789" s="119"/>
      <c r="X4789" s="119"/>
      <c r="Z4789" s="119"/>
    </row>
    <row r="4790" spans="16:26" x14ac:dyDescent="0.25">
      <c r="P4790" s="119"/>
      <c r="R4790" s="119"/>
      <c r="T4790" s="119"/>
      <c r="V4790" s="119"/>
      <c r="X4790" s="119"/>
      <c r="Z4790" s="119"/>
    </row>
    <row r="4791" spans="16:26" x14ac:dyDescent="0.25">
      <c r="P4791" s="120"/>
      <c r="R4791" s="120"/>
      <c r="T4791" s="120"/>
      <c r="V4791" s="120"/>
      <c r="X4791" s="120"/>
      <c r="Z4791" s="120"/>
    </row>
    <row r="4792" spans="16:26" x14ac:dyDescent="0.25">
      <c r="P4792" s="119"/>
      <c r="R4792" s="119"/>
      <c r="T4792" s="119"/>
      <c r="V4792" s="119"/>
      <c r="X4792" s="119"/>
      <c r="Z4792" s="119"/>
    </row>
    <row r="4793" spans="16:26" x14ac:dyDescent="0.25">
      <c r="P4793" s="120"/>
      <c r="R4793" s="120"/>
      <c r="T4793" s="120"/>
      <c r="V4793" s="120"/>
      <c r="X4793" s="120"/>
      <c r="Z4793" s="120"/>
    </row>
    <row r="4794" spans="16:26" x14ac:dyDescent="0.25">
      <c r="P4794" s="119"/>
      <c r="R4794" s="119"/>
      <c r="T4794" s="119"/>
      <c r="V4794" s="119"/>
      <c r="X4794" s="119"/>
      <c r="Z4794" s="119"/>
    </row>
    <row r="4795" spans="16:26" x14ac:dyDescent="0.25">
      <c r="P4795" s="119"/>
      <c r="R4795" s="119"/>
      <c r="T4795" s="119"/>
      <c r="V4795" s="119"/>
      <c r="X4795" s="119"/>
      <c r="Z4795" s="119"/>
    </row>
    <row r="4796" spans="16:26" x14ac:dyDescent="0.25">
      <c r="P4796" s="119"/>
      <c r="R4796" s="119"/>
      <c r="T4796" s="119"/>
      <c r="V4796" s="119"/>
      <c r="X4796" s="119"/>
      <c r="Z4796" s="119"/>
    </row>
    <row r="4797" spans="16:26" x14ac:dyDescent="0.25">
      <c r="P4797" s="121"/>
      <c r="R4797" s="121"/>
      <c r="T4797" s="121"/>
      <c r="V4797" s="121"/>
      <c r="X4797" s="121"/>
      <c r="Z4797" s="121"/>
    </row>
    <row r="4798" spans="16:26" x14ac:dyDescent="0.25">
      <c r="P4798" s="121"/>
      <c r="R4798" s="121"/>
      <c r="T4798" s="121"/>
      <c r="V4798" s="121"/>
      <c r="X4798" s="121"/>
      <c r="Z4798" s="121"/>
    </row>
    <row r="4799" spans="16:26" x14ac:dyDescent="0.25">
      <c r="P4799" s="121"/>
      <c r="R4799" s="121"/>
      <c r="T4799" s="121"/>
      <c r="V4799" s="121"/>
      <c r="X4799" s="121"/>
      <c r="Z4799" s="121"/>
    </row>
    <row r="4800" spans="16:26" x14ac:dyDescent="0.25">
      <c r="P4800" s="121"/>
      <c r="R4800" s="121"/>
      <c r="T4800" s="121"/>
      <c r="V4800" s="121"/>
      <c r="X4800" s="121"/>
      <c r="Z4800" s="121"/>
    </row>
    <row r="4801" spans="16:26" x14ac:dyDescent="0.25">
      <c r="P4801" s="122"/>
      <c r="R4801" s="122"/>
      <c r="T4801" s="122"/>
      <c r="V4801" s="122"/>
      <c r="X4801" s="122"/>
      <c r="Z4801" s="122"/>
    </row>
    <row r="4802" spans="16:26" x14ac:dyDescent="0.25">
      <c r="P4802" s="118"/>
      <c r="R4802" s="118"/>
      <c r="T4802" s="118"/>
      <c r="V4802" s="118"/>
      <c r="X4802" s="118"/>
      <c r="Z4802" s="118"/>
    </row>
    <row r="4803" spans="16:26" x14ac:dyDescent="0.25">
      <c r="P4803" s="119"/>
      <c r="R4803" s="119"/>
      <c r="T4803" s="119"/>
      <c r="V4803" s="119"/>
      <c r="X4803" s="119"/>
      <c r="Z4803" s="119"/>
    </row>
    <row r="4804" spans="16:26" x14ac:dyDescent="0.25">
      <c r="P4804" s="119"/>
      <c r="R4804" s="119"/>
      <c r="T4804" s="119"/>
      <c r="V4804" s="119"/>
      <c r="X4804" s="119"/>
      <c r="Z4804" s="119"/>
    </row>
    <row r="4805" spans="16:26" x14ac:dyDescent="0.25">
      <c r="P4805" s="120"/>
      <c r="R4805" s="120"/>
      <c r="T4805" s="120"/>
      <c r="V4805" s="120"/>
      <c r="X4805" s="120"/>
      <c r="Z4805" s="120"/>
    </row>
    <row r="4806" spans="16:26" x14ac:dyDescent="0.25">
      <c r="P4806" s="119"/>
      <c r="R4806" s="119"/>
      <c r="T4806" s="119"/>
      <c r="V4806" s="119"/>
      <c r="X4806" s="119"/>
      <c r="Z4806" s="119"/>
    </row>
    <row r="4807" spans="16:26" x14ac:dyDescent="0.25">
      <c r="P4807" s="119"/>
      <c r="R4807" s="119"/>
      <c r="T4807" s="119"/>
      <c r="V4807" s="119"/>
      <c r="X4807" s="119"/>
      <c r="Z4807" s="119"/>
    </row>
    <row r="4808" spans="16:26" x14ac:dyDescent="0.25">
      <c r="P4808" s="120"/>
      <c r="R4808" s="120"/>
      <c r="T4808" s="120"/>
      <c r="V4808" s="120"/>
      <c r="X4808" s="120"/>
      <c r="Z4808" s="120"/>
    </row>
    <row r="4809" spans="16:26" x14ac:dyDescent="0.25">
      <c r="P4809" s="119"/>
      <c r="R4809" s="119"/>
      <c r="T4809" s="119"/>
      <c r="V4809" s="119"/>
      <c r="X4809" s="119"/>
      <c r="Z4809" s="119"/>
    </row>
    <row r="4810" spans="16:26" x14ac:dyDescent="0.25">
      <c r="P4810" s="120"/>
      <c r="R4810" s="120"/>
      <c r="T4810" s="120"/>
      <c r="V4810" s="120"/>
      <c r="X4810" s="120"/>
      <c r="Z4810" s="120"/>
    </row>
    <row r="4811" spans="16:26" x14ac:dyDescent="0.25">
      <c r="P4811" s="119"/>
      <c r="R4811" s="119"/>
      <c r="T4811" s="119"/>
      <c r="V4811" s="119"/>
      <c r="X4811" s="119"/>
      <c r="Z4811" s="119"/>
    </row>
    <row r="4812" spans="16:26" x14ac:dyDescent="0.25">
      <c r="P4812" s="119"/>
      <c r="R4812" s="119"/>
      <c r="T4812" s="119"/>
      <c r="V4812" s="119"/>
      <c r="X4812" s="119"/>
      <c r="Z4812" s="119"/>
    </row>
    <row r="4813" spans="16:26" x14ac:dyDescent="0.25">
      <c r="P4813" s="119"/>
      <c r="R4813" s="119"/>
      <c r="T4813" s="119"/>
      <c r="V4813" s="119"/>
      <c r="X4813" s="119"/>
      <c r="Z4813" s="119"/>
    </row>
    <row r="4814" spans="16:26" x14ac:dyDescent="0.25">
      <c r="P4814" s="121"/>
      <c r="R4814" s="121"/>
      <c r="T4814" s="121"/>
      <c r="V4814" s="121"/>
      <c r="X4814" s="121"/>
      <c r="Z4814" s="121"/>
    </row>
    <row r="4815" spans="16:26" x14ac:dyDescent="0.25">
      <c r="P4815" s="121"/>
      <c r="R4815" s="121"/>
      <c r="T4815" s="121"/>
      <c r="V4815" s="121"/>
      <c r="X4815" s="121"/>
      <c r="Z4815" s="121"/>
    </row>
    <row r="4816" spans="16:26" x14ac:dyDescent="0.25">
      <c r="P4816" s="121"/>
      <c r="R4816" s="121"/>
      <c r="T4816" s="121"/>
      <c r="V4816" s="121"/>
      <c r="X4816" s="121"/>
      <c r="Z4816" s="121"/>
    </row>
    <row r="4817" spans="16:26" x14ac:dyDescent="0.25">
      <c r="P4817" s="121"/>
      <c r="R4817" s="121"/>
      <c r="T4817" s="121"/>
      <c r="V4817" s="121"/>
      <c r="X4817" s="121"/>
      <c r="Z4817" s="121"/>
    </row>
    <row r="4818" spans="16:26" x14ac:dyDescent="0.25">
      <c r="P4818" s="122"/>
      <c r="R4818" s="122"/>
      <c r="T4818" s="122"/>
      <c r="V4818" s="122"/>
      <c r="X4818" s="122"/>
      <c r="Z4818" s="122"/>
    </row>
    <row r="4819" spans="16:26" x14ac:dyDescent="0.25">
      <c r="P4819" s="118"/>
      <c r="R4819" s="118"/>
      <c r="T4819" s="118"/>
      <c r="V4819" s="118"/>
      <c r="X4819" s="118"/>
      <c r="Z4819" s="118"/>
    </row>
    <row r="4820" spans="16:26" x14ac:dyDescent="0.25">
      <c r="P4820" s="119"/>
      <c r="R4820" s="119"/>
      <c r="T4820" s="119"/>
      <c r="V4820" s="119"/>
      <c r="X4820" s="119"/>
      <c r="Z4820" s="119"/>
    </row>
    <row r="4821" spans="16:26" x14ac:dyDescent="0.25">
      <c r="P4821" s="119"/>
      <c r="R4821" s="119"/>
      <c r="T4821" s="119"/>
      <c r="V4821" s="119"/>
      <c r="X4821" s="119"/>
      <c r="Z4821" s="119"/>
    </row>
    <row r="4822" spans="16:26" x14ac:dyDescent="0.25">
      <c r="P4822" s="120"/>
      <c r="R4822" s="120"/>
      <c r="T4822" s="120"/>
      <c r="V4822" s="120"/>
      <c r="X4822" s="120"/>
      <c r="Z4822" s="120"/>
    </row>
    <row r="4823" spans="16:26" x14ac:dyDescent="0.25">
      <c r="P4823" s="119"/>
      <c r="R4823" s="119"/>
      <c r="T4823" s="119"/>
      <c r="V4823" s="119"/>
      <c r="X4823" s="119"/>
      <c r="Z4823" s="119"/>
    </row>
    <row r="4824" spans="16:26" x14ac:dyDescent="0.25">
      <c r="P4824" s="119"/>
      <c r="R4824" s="119"/>
      <c r="T4824" s="119"/>
      <c r="V4824" s="119"/>
      <c r="X4824" s="119"/>
      <c r="Z4824" s="119"/>
    </row>
    <row r="4825" spans="16:26" x14ac:dyDescent="0.25">
      <c r="P4825" s="120"/>
      <c r="R4825" s="120"/>
      <c r="T4825" s="120"/>
      <c r="V4825" s="120"/>
      <c r="X4825" s="120"/>
      <c r="Z4825" s="120"/>
    </row>
    <row r="4826" spans="16:26" x14ac:dyDescent="0.25">
      <c r="P4826" s="119"/>
      <c r="R4826" s="119"/>
      <c r="T4826" s="119"/>
      <c r="V4826" s="119"/>
      <c r="X4826" s="119"/>
      <c r="Z4826" s="119"/>
    </row>
    <row r="4827" spans="16:26" x14ac:dyDescent="0.25">
      <c r="P4827" s="120"/>
      <c r="R4827" s="120"/>
      <c r="T4827" s="120"/>
      <c r="V4827" s="120"/>
      <c r="X4827" s="120"/>
      <c r="Z4827" s="120"/>
    </row>
    <row r="4828" spans="16:26" x14ac:dyDescent="0.25">
      <c r="P4828" s="119"/>
      <c r="R4828" s="119"/>
      <c r="T4828" s="119"/>
      <c r="V4828" s="119"/>
      <c r="X4828" s="119"/>
      <c r="Z4828" s="119"/>
    </row>
    <row r="4829" spans="16:26" x14ac:dyDescent="0.25">
      <c r="P4829" s="119"/>
      <c r="R4829" s="119"/>
      <c r="T4829" s="119"/>
      <c r="V4829" s="119"/>
      <c r="X4829" s="119"/>
      <c r="Z4829" s="119"/>
    </row>
    <row r="4830" spans="16:26" x14ac:dyDescent="0.25">
      <c r="P4830" s="119"/>
      <c r="R4830" s="119"/>
      <c r="T4830" s="119"/>
      <c r="V4830" s="119"/>
      <c r="X4830" s="119"/>
      <c r="Z4830" s="119"/>
    </row>
    <row r="4831" spans="16:26" x14ac:dyDescent="0.25">
      <c r="P4831" s="121"/>
      <c r="R4831" s="121"/>
      <c r="T4831" s="121"/>
      <c r="V4831" s="121"/>
      <c r="X4831" s="121"/>
      <c r="Z4831" s="121"/>
    </row>
    <row r="4832" spans="16:26" x14ac:dyDescent="0.25">
      <c r="P4832" s="121"/>
      <c r="R4832" s="121"/>
      <c r="T4832" s="121"/>
      <c r="V4832" s="121"/>
      <c r="X4832" s="121"/>
      <c r="Z4832" s="121"/>
    </row>
    <row r="4833" spans="16:26" x14ac:dyDescent="0.25">
      <c r="P4833" s="121"/>
      <c r="R4833" s="121"/>
      <c r="T4833" s="121"/>
      <c r="V4833" s="121"/>
      <c r="X4833" s="121"/>
      <c r="Z4833" s="121"/>
    </row>
    <row r="4834" spans="16:26" x14ac:dyDescent="0.25">
      <c r="P4834" s="121"/>
      <c r="R4834" s="121"/>
      <c r="T4834" s="121"/>
      <c r="V4834" s="121"/>
      <c r="X4834" s="121"/>
      <c r="Z4834" s="121"/>
    </row>
    <row r="4835" spans="16:26" x14ac:dyDescent="0.25">
      <c r="P4835" s="122"/>
      <c r="R4835" s="122"/>
      <c r="T4835" s="122"/>
      <c r="V4835" s="122"/>
      <c r="X4835" s="122"/>
      <c r="Z4835" s="122"/>
    </row>
    <row r="4836" spans="16:26" x14ac:dyDescent="0.25">
      <c r="P4836" s="118"/>
      <c r="R4836" s="118"/>
      <c r="T4836" s="118"/>
      <c r="V4836" s="118"/>
      <c r="X4836" s="118"/>
      <c r="Z4836" s="118"/>
    </row>
    <row r="4837" spans="16:26" x14ac:dyDescent="0.25">
      <c r="P4837" s="119"/>
      <c r="R4837" s="119"/>
      <c r="T4837" s="119"/>
      <c r="V4837" s="119"/>
      <c r="X4837" s="119"/>
      <c r="Z4837" s="119"/>
    </row>
    <row r="4838" spans="16:26" x14ac:dyDescent="0.25">
      <c r="P4838" s="119"/>
      <c r="R4838" s="119"/>
      <c r="T4838" s="119"/>
      <c r="V4838" s="119"/>
      <c r="X4838" s="119"/>
      <c r="Z4838" s="119"/>
    </row>
    <row r="4839" spans="16:26" x14ac:dyDescent="0.25">
      <c r="P4839" s="120"/>
      <c r="R4839" s="120"/>
      <c r="T4839" s="120"/>
      <c r="V4839" s="120"/>
      <c r="X4839" s="120"/>
      <c r="Z4839" s="120"/>
    </row>
    <row r="4840" spans="16:26" x14ac:dyDescent="0.25">
      <c r="P4840" s="119"/>
      <c r="R4840" s="119"/>
      <c r="T4840" s="119"/>
      <c r="V4840" s="119"/>
      <c r="X4840" s="119"/>
      <c r="Z4840" s="119"/>
    </row>
    <row r="4841" spans="16:26" x14ac:dyDescent="0.25">
      <c r="P4841" s="119"/>
      <c r="R4841" s="119"/>
      <c r="T4841" s="119"/>
      <c r="V4841" s="119"/>
      <c r="X4841" s="119"/>
      <c r="Z4841" s="119"/>
    </row>
    <row r="4842" spans="16:26" x14ac:dyDescent="0.25">
      <c r="P4842" s="120"/>
      <c r="R4842" s="120"/>
      <c r="T4842" s="120"/>
      <c r="V4842" s="120"/>
      <c r="X4842" s="120"/>
      <c r="Z4842" s="120"/>
    </row>
    <row r="4843" spans="16:26" x14ac:dyDescent="0.25">
      <c r="P4843" s="119"/>
      <c r="R4843" s="119"/>
      <c r="T4843" s="119"/>
      <c r="V4843" s="119"/>
      <c r="X4843" s="119"/>
      <c r="Z4843" s="119"/>
    </row>
    <row r="4844" spans="16:26" x14ac:dyDescent="0.25">
      <c r="P4844" s="120"/>
      <c r="R4844" s="120"/>
      <c r="T4844" s="120"/>
      <c r="V4844" s="120"/>
      <c r="X4844" s="120"/>
      <c r="Z4844" s="120"/>
    </row>
    <row r="4845" spans="16:26" x14ac:dyDescent="0.25">
      <c r="P4845" s="119"/>
      <c r="R4845" s="119"/>
      <c r="T4845" s="119"/>
      <c r="V4845" s="119"/>
      <c r="X4845" s="119"/>
      <c r="Z4845" s="119"/>
    </row>
    <row r="4846" spans="16:26" x14ac:dyDescent="0.25">
      <c r="P4846" s="119"/>
      <c r="R4846" s="119"/>
      <c r="T4846" s="119"/>
      <c r="V4846" s="119"/>
      <c r="X4846" s="119"/>
      <c r="Z4846" s="119"/>
    </row>
    <row r="4847" spans="16:26" x14ac:dyDescent="0.25">
      <c r="P4847" s="119"/>
      <c r="R4847" s="119"/>
      <c r="T4847" s="119"/>
      <c r="V4847" s="119"/>
      <c r="X4847" s="119"/>
      <c r="Z4847" s="119"/>
    </row>
    <row r="4848" spans="16:26" x14ac:dyDescent="0.25">
      <c r="P4848" s="121"/>
      <c r="R4848" s="121"/>
      <c r="T4848" s="121"/>
      <c r="V4848" s="121"/>
      <c r="X4848" s="121"/>
      <c r="Z4848" s="121"/>
    </row>
    <row r="4849" spans="16:26" x14ac:dyDescent="0.25">
      <c r="P4849" s="121"/>
      <c r="R4849" s="121"/>
      <c r="T4849" s="121"/>
      <c r="V4849" s="121"/>
      <c r="X4849" s="121"/>
      <c r="Z4849" s="121"/>
    </row>
    <row r="4850" spans="16:26" x14ac:dyDescent="0.25">
      <c r="P4850" s="121"/>
      <c r="R4850" s="121"/>
      <c r="T4850" s="121"/>
      <c r="V4850" s="121"/>
      <c r="X4850" s="121"/>
      <c r="Z4850" s="121"/>
    </row>
    <row r="4851" spans="16:26" x14ac:dyDescent="0.25">
      <c r="P4851" s="121"/>
      <c r="R4851" s="121"/>
      <c r="T4851" s="121"/>
      <c r="V4851" s="121"/>
      <c r="X4851" s="121"/>
      <c r="Z4851" s="121"/>
    </row>
    <row r="4852" spans="16:26" x14ac:dyDescent="0.25">
      <c r="P4852" s="122"/>
      <c r="R4852" s="122"/>
      <c r="T4852" s="122"/>
      <c r="V4852" s="122"/>
      <c r="X4852" s="122"/>
      <c r="Z4852" s="122"/>
    </row>
    <row r="4853" spans="16:26" x14ac:dyDescent="0.25">
      <c r="P4853" s="118"/>
      <c r="R4853" s="118"/>
      <c r="T4853" s="118"/>
      <c r="V4853" s="118"/>
      <c r="X4853" s="118"/>
      <c r="Z4853" s="118"/>
    </row>
    <row r="4854" spans="16:26" x14ac:dyDescent="0.25">
      <c r="P4854" s="119"/>
      <c r="R4854" s="119"/>
      <c r="T4854" s="119"/>
      <c r="V4854" s="119"/>
      <c r="X4854" s="119"/>
      <c r="Z4854" s="119"/>
    </row>
    <row r="4855" spans="16:26" x14ac:dyDescent="0.25">
      <c r="P4855" s="119"/>
      <c r="R4855" s="119"/>
      <c r="T4855" s="119"/>
      <c r="V4855" s="119"/>
      <c r="X4855" s="119"/>
      <c r="Z4855" s="119"/>
    </row>
    <row r="4856" spans="16:26" x14ac:dyDescent="0.25">
      <c r="P4856" s="120"/>
      <c r="R4856" s="120"/>
      <c r="T4856" s="120"/>
      <c r="V4856" s="120"/>
      <c r="X4856" s="120"/>
      <c r="Z4856" s="120"/>
    </row>
    <row r="4857" spans="16:26" x14ac:dyDescent="0.25">
      <c r="P4857" s="119"/>
      <c r="R4857" s="119"/>
      <c r="T4857" s="119"/>
      <c r="V4857" s="119"/>
      <c r="X4857" s="119"/>
      <c r="Z4857" s="119"/>
    </row>
    <row r="4858" spans="16:26" x14ac:dyDescent="0.25">
      <c r="P4858" s="119"/>
      <c r="R4858" s="119"/>
      <c r="T4858" s="119"/>
      <c r="V4858" s="119"/>
      <c r="X4858" s="119"/>
      <c r="Z4858" s="119"/>
    </row>
    <row r="4859" spans="16:26" x14ac:dyDescent="0.25">
      <c r="P4859" s="120"/>
      <c r="R4859" s="120"/>
      <c r="T4859" s="120"/>
      <c r="V4859" s="120"/>
      <c r="X4859" s="120"/>
      <c r="Z4859" s="120"/>
    </row>
    <row r="4860" spans="16:26" x14ac:dyDescent="0.25">
      <c r="P4860" s="119"/>
      <c r="R4860" s="119"/>
      <c r="T4860" s="119"/>
      <c r="V4860" s="119"/>
      <c r="X4860" s="119"/>
      <c r="Z4860" s="119"/>
    </row>
    <row r="4861" spans="16:26" x14ac:dyDescent="0.25">
      <c r="P4861" s="120"/>
      <c r="R4861" s="120"/>
      <c r="T4861" s="120"/>
      <c r="V4861" s="120"/>
      <c r="X4861" s="120"/>
      <c r="Z4861" s="120"/>
    </row>
    <row r="4862" spans="16:26" x14ac:dyDescent="0.25">
      <c r="P4862" s="119"/>
      <c r="R4862" s="119"/>
      <c r="T4862" s="119"/>
      <c r="V4862" s="119"/>
      <c r="X4862" s="119"/>
      <c r="Z4862" s="119"/>
    </row>
    <row r="4863" spans="16:26" x14ac:dyDescent="0.25">
      <c r="P4863" s="119"/>
      <c r="R4863" s="119"/>
      <c r="T4863" s="119"/>
      <c r="V4863" s="119"/>
      <c r="X4863" s="119"/>
      <c r="Z4863" s="119"/>
    </row>
    <row r="4864" spans="16:26" x14ac:dyDescent="0.25">
      <c r="P4864" s="119"/>
      <c r="R4864" s="119"/>
      <c r="T4864" s="119"/>
      <c r="V4864" s="119"/>
      <c r="X4864" s="119"/>
      <c r="Z4864" s="119"/>
    </row>
    <row r="4865" spans="16:26" x14ac:dyDescent="0.25">
      <c r="P4865" s="121"/>
      <c r="R4865" s="121"/>
      <c r="T4865" s="121"/>
      <c r="V4865" s="121"/>
      <c r="X4865" s="121"/>
      <c r="Z4865" s="121"/>
    </row>
    <row r="4866" spans="16:26" x14ac:dyDescent="0.25">
      <c r="P4866" s="121"/>
      <c r="R4866" s="121"/>
      <c r="T4866" s="121"/>
      <c r="V4866" s="121"/>
      <c r="X4866" s="121"/>
      <c r="Z4866" s="121"/>
    </row>
    <row r="4867" spans="16:26" x14ac:dyDescent="0.25">
      <c r="P4867" s="121"/>
      <c r="R4867" s="121"/>
      <c r="T4867" s="121"/>
      <c r="V4867" s="121"/>
      <c r="X4867" s="121"/>
      <c r="Z4867" s="121"/>
    </row>
    <row r="4868" spans="16:26" x14ac:dyDescent="0.25">
      <c r="P4868" s="121"/>
      <c r="R4868" s="121"/>
      <c r="T4868" s="121"/>
      <c r="V4868" s="121"/>
      <c r="X4868" s="121"/>
      <c r="Z4868" s="121"/>
    </row>
    <row r="4869" spans="16:26" x14ac:dyDescent="0.25">
      <c r="P4869" s="122"/>
      <c r="R4869" s="122"/>
      <c r="T4869" s="122"/>
      <c r="V4869" s="122"/>
      <c r="X4869" s="122"/>
      <c r="Z4869" s="122"/>
    </row>
    <row r="4870" spans="16:26" x14ac:dyDescent="0.25">
      <c r="P4870" s="118"/>
      <c r="R4870" s="118"/>
      <c r="T4870" s="118"/>
      <c r="V4870" s="118"/>
      <c r="X4870" s="118"/>
      <c r="Z4870" s="118"/>
    </row>
    <row r="4871" spans="16:26" x14ac:dyDescent="0.25">
      <c r="P4871" s="119"/>
      <c r="R4871" s="119"/>
      <c r="T4871" s="119"/>
      <c r="V4871" s="119"/>
      <c r="X4871" s="119"/>
      <c r="Z4871" s="119"/>
    </row>
    <row r="4872" spans="16:26" x14ac:dyDescent="0.25">
      <c r="P4872" s="119"/>
      <c r="R4872" s="119"/>
      <c r="T4872" s="119"/>
      <c r="V4872" s="119"/>
      <c r="X4872" s="119"/>
      <c r="Z4872" s="119"/>
    </row>
    <row r="4873" spans="16:26" x14ac:dyDescent="0.25">
      <c r="P4873" s="120"/>
      <c r="R4873" s="120"/>
      <c r="T4873" s="120"/>
      <c r="V4873" s="120"/>
      <c r="X4873" s="120"/>
      <c r="Z4873" s="120"/>
    </row>
    <row r="4874" spans="16:26" x14ac:dyDescent="0.25">
      <c r="P4874" s="119"/>
      <c r="R4874" s="119"/>
      <c r="T4874" s="119"/>
      <c r="V4874" s="119"/>
      <c r="X4874" s="119"/>
      <c r="Z4874" s="119"/>
    </row>
    <row r="4875" spans="16:26" x14ac:dyDescent="0.25">
      <c r="P4875" s="119"/>
      <c r="R4875" s="119"/>
      <c r="T4875" s="119"/>
      <c r="V4875" s="119"/>
      <c r="X4875" s="119"/>
      <c r="Z4875" s="119"/>
    </row>
    <row r="4876" spans="16:26" x14ac:dyDescent="0.25">
      <c r="P4876" s="120"/>
      <c r="R4876" s="120"/>
      <c r="T4876" s="120"/>
      <c r="V4876" s="120"/>
      <c r="X4876" s="120"/>
      <c r="Z4876" s="120"/>
    </row>
    <row r="4877" spans="16:26" x14ac:dyDescent="0.25">
      <c r="P4877" s="119"/>
      <c r="R4877" s="119"/>
      <c r="T4877" s="119"/>
      <c r="V4877" s="119"/>
      <c r="X4877" s="119"/>
      <c r="Z4877" s="119"/>
    </row>
    <row r="4878" spans="16:26" x14ac:dyDescent="0.25">
      <c r="P4878" s="120"/>
      <c r="R4878" s="120"/>
      <c r="T4878" s="120"/>
      <c r="V4878" s="120"/>
      <c r="X4878" s="120"/>
      <c r="Z4878" s="120"/>
    </row>
    <row r="4879" spans="16:26" x14ac:dyDescent="0.25">
      <c r="P4879" s="119"/>
      <c r="R4879" s="119"/>
      <c r="T4879" s="119"/>
      <c r="V4879" s="119"/>
      <c r="X4879" s="119"/>
      <c r="Z4879" s="119"/>
    </row>
    <row r="4880" spans="16:26" x14ac:dyDescent="0.25">
      <c r="P4880" s="119"/>
      <c r="R4880" s="119"/>
      <c r="T4880" s="119"/>
      <c r="V4880" s="119"/>
      <c r="X4880" s="119"/>
      <c r="Z4880" s="119"/>
    </row>
    <row r="4881" spans="16:26" x14ac:dyDescent="0.25">
      <c r="P4881" s="119"/>
      <c r="R4881" s="119"/>
      <c r="T4881" s="119"/>
      <c r="V4881" s="119"/>
      <c r="X4881" s="119"/>
      <c r="Z4881" s="119"/>
    </row>
    <row r="4882" spans="16:26" x14ac:dyDescent="0.25">
      <c r="P4882" s="121"/>
      <c r="R4882" s="121"/>
      <c r="T4882" s="121"/>
      <c r="V4882" s="121"/>
      <c r="X4882" s="121"/>
      <c r="Z4882" s="121"/>
    </row>
    <row r="4883" spans="16:26" x14ac:dyDescent="0.25">
      <c r="P4883" s="121"/>
      <c r="R4883" s="121"/>
      <c r="T4883" s="121"/>
      <c r="V4883" s="121"/>
      <c r="X4883" s="121"/>
      <c r="Z4883" s="121"/>
    </row>
    <row r="4884" spans="16:26" x14ac:dyDescent="0.25">
      <c r="P4884" s="121"/>
      <c r="R4884" s="121"/>
      <c r="T4884" s="121"/>
      <c r="V4884" s="121"/>
      <c r="X4884" s="121"/>
      <c r="Z4884" s="121"/>
    </row>
    <row r="4885" spans="16:26" x14ac:dyDescent="0.25">
      <c r="P4885" s="121"/>
      <c r="R4885" s="121"/>
      <c r="T4885" s="121"/>
      <c r="V4885" s="121"/>
      <c r="X4885" s="121"/>
      <c r="Z4885" s="121"/>
    </row>
    <row r="4886" spans="16:26" x14ac:dyDescent="0.25">
      <c r="P4886" s="122"/>
      <c r="R4886" s="122"/>
      <c r="T4886" s="122"/>
      <c r="V4886" s="122"/>
      <c r="X4886" s="122"/>
      <c r="Z4886" s="122"/>
    </row>
    <row r="4887" spans="16:26" x14ac:dyDescent="0.25">
      <c r="P4887" s="118"/>
      <c r="R4887" s="118"/>
      <c r="T4887" s="118"/>
      <c r="V4887" s="118"/>
      <c r="X4887" s="118"/>
      <c r="Z4887" s="118"/>
    </row>
    <row r="4888" spans="16:26" x14ac:dyDescent="0.25">
      <c r="P4888" s="119"/>
      <c r="R4888" s="119"/>
      <c r="T4888" s="119"/>
      <c r="V4888" s="119"/>
      <c r="X4888" s="119"/>
      <c r="Z4888" s="119"/>
    </row>
    <row r="4889" spans="16:26" x14ac:dyDescent="0.25">
      <c r="P4889" s="119"/>
      <c r="R4889" s="119"/>
      <c r="T4889" s="119"/>
      <c r="V4889" s="119"/>
      <c r="X4889" s="119"/>
      <c r="Z4889" s="119"/>
    </row>
    <row r="4890" spans="16:26" x14ac:dyDescent="0.25">
      <c r="P4890" s="120"/>
      <c r="R4890" s="120"/>
      <c r="T4890" s="120"/>
      <c r="V4890" s="120"/>
      <c r="X4890" s="120"/>
      <c r="Z4890" s="120"/>
    </row>
    <row r="4891" spans="16:26" x14ac:dyDescent="0.25">
      <c r="P4891" s="119"/>
      <c r="R4891" s="119"/>
      <c r="T4891" s="119"/>
      <c r="V4891" s="119"/>
      <c r="X4891" s="119"/>
      <c r="Z4891" s="119"/>
    </row>
    <row r="4892" spans="16:26" x14ac:dyDescent="0.25">
      <c r="P4892" s="119"/>
      <c r="R4892" s="119"/>
      <c r="T4892" s="119"/>
      <c r="V4892" s="119"/>
      <c r="X4892" s="119"/>
      <c r="Z4892" s="119"/>
    </row>
    <row r="4893" spans="16:26" x14ac:dyDescent="0.25">
      <c r="P4893" s="120"/>
      <c r="R4893" s="120"/>
      <c r="T4893" s="120"/>
      <c r="V4893" s="120"/>
      <c r="X4893" s="120"/>
      <c r="Z4893" s="120"/>
    </row>
    <row r="4894" spans="16:26" x14ac:dyDescent="0.25">
      <c r="P4894" s="119"/>
      <c r="R4894" s="119"/>
      <c r="T4894" s="119"/>
      <c r="V4894" s="119"/>
      <c r="X4894" s="119"/>
      <c r="Z4894" s="119"/>
    </row>
    <row r="4895" spans="16:26" x14ac:dyDescent="0.25">
      <c r="P4895" s="120"/>
      <c r="R4895" s="120"/>
      <c r="T4895" s="120"/>
      <c r="V4895" s="120"/>
      <c r="X4895" s="120"/>
      <c r="Z4895" s="120"/>
    </row>
    <row r="4896" spans="16:26" x14ac:dyDescent="0.25">
      <c r="P4896" s="119"/>
      <c r="R4896" s="119"/>
      <c r="T4896" s="119"/>
      <c r="V4896" s="119"/>
      <c r="X4896" s="119"/>
      <c r="Z4896" s="119"/>
    </row>
    <row r="4897" spans="16:26" x14ac:dyDescent="0.25">
      <c r="P4897" s="119"/>
      <c r="R4897" s="119"/>
      <c r="T4897" s="119"/>
      <c r="V4897" s="119"/>
      <c r="X4897" s="119"/>
      <c r="Z4897" s="119"/>
    </row>
    <row r="4898" spans="16:26" x14ac:dyDescent="0.25">
      <c r="P4898" s="119"/>
      <c r="R4898" s="119"/>
      <c r="T4898" s="119"/>
      <c r="V4898" s="119"/>
      <c r="X4898" s="119"/>
      <c r="Z4898" s="119"/>
    </row>
    <row r="4899" spans="16:26" x14ac:dyDescent="0.25">
      <c r="P4899" s="121"/>
      <c r="R4899" s="121"/>
      <c r="T4899" s="121"/>
      <c r="V4899" s="121"/>
      <c r="X4899" s="121"/>
      <c r="Z4899" s="121"/>
    </row>
    <row r="4900" spans="16:26" x14ac:dyDescent="0.25">
      <c r="P4900" s="121"/>
      <c r="R4900" s="121"/>
      <c r="T4900" s="121"/>
      <c r="V4900" s="121"/>
      <c r="X4900" s="121"/>
      <c r="Z4900" s="121"/>
    </row>
    <row r="4901" spans="16:26" x14ac:dyDescent="0.25">
      <c r="P4901" s="121"/>
      <c r="R4901" s="121"/>
      <c r="T4901" s="121"/>
      <c r="V4901" s="121"/>
      <c r="X4901" s="121"/>
      <c r="Z4901" s="121"/>
    </row>
    <row r="4902" spans="16:26" x14ac:dyDescent="0.25">
      <c r="P4902" s="121"/>
      <c r="R4902" s="121"/>
      <c r="T4902" s="121"/>
      <c r="V4902" s="121"/>
      <c r="X4902" s="121"/>
      <c r="Z4902" s="121"/>
    </row>
    <row r="4903" spans="16:26" x14ac:dyDescent="0.25">
      <c r="P4903" s="122"/>
      <c r="R4903" s="122"/>
      <c r="T4903" s="122"/>
      <c r="V4903" s="122"/>
      <c r="X4903" s="122"/>
      <c r="Z4903" s="122"/>
    </row>
    <row r="4904" spans="16:26" x14ac:dyDescent="0.25">
      <c r="P4904" s="118"/>
      <c r="R4904" s="118"/>
      <c r="T4904" s="118"/>
      <c r="V4904" s="118"/>
      <c r="X4904" s="118"/>
      <c r="Z4904" s="118"/>
    </row>
    <row r="4905" spans="16:26" x14ac:dyDescent="0.25">
      <c r="P4905" s="119"/>
      <c r="R4905" s="119"/>
      <c r="T4905" s="119"/>
      <c r="V4905" s="119"/>
      <c r="X4905" s="119"/>
      <c r="Z4905" s="119"/>
    </row>
    <row r="4906" spans="16:26" x14ac:dyDescent="0.25">
      <c r="P4906" s="119"/>
      <c r="R4906" s="119"/>
      <c r="T4906" s="119"/>
      <c r="V4906" s="119"/>
      <c r="X4906" s="119"/>
      <c r="Z4906" s="119"/>
    </row>
    <row r="4907" spans="16:26" x14ac:dyDescent="0.25">
      <c r="P4907" s="120"/>
      <c r="R4907" s="120"/>
      <c r="T4907" s="120"/>
      <c r="V4907" s="120"/>
      <c r="X4907" s="120"/>
      <c r="Z4907" s="120"/>
    </row>
    <row r="4908" spans="16:26" x14ac:dyDescent="0.25">
      <c r="P4908" s="119"/>
      <c r="R4908" s="119"/>
      <c r="T4908" s="119"/>
      <c r="V4908" s="119"/>
      <c r="X4908" s="119"/>
      <c r="Z4908" s="119"/>
    </row>
    <row r="4909" spans="16:26" x14ac:dyDescent="0.25">
      <c r="P4909" s="119"/>
      <c r="R4909" s="119"/>
      <c r="T4909" s="119"/>
      <c r="V4909" s="119"/>
      <c r="X4909" s="119"/>
      <c r="Z4909" s="119"/>
    </row>
    <row r="4910" spans="16:26" x14ac:dyDescent="0.25">
      <c r="P4910" s="120"/>
      <c r="R4910" s="120"/>
      <c r="T4910" s="120"/>
      <c r="V4910" s="120"/>
      <c r="X4910" s="120"/>
      <c r="Z4910" s="120"/>
    </row>
    <row r="4911" spans="16:26" x14ac:dyDescent="0.25">
      <c r="P4911" s="119"/>
      <c r="R4911" s="119"/>
      <c r="T4911" s="119"/>
      <c r="V4911" s="119"/>
      <c r="X4911" s="119"/>
      <c r="Z4911" s="119"/>
    </row>
    <row r="4912" spans="16:26" x14ac:dyDescent="0.25">
      <c r="P4912" s="120"/>
      <c r="R4912" s="120"/>
      <c r="T4912" s="120"/>
      <c r="V4912" s="120"/>
      <c r="X4912" s="120"/>
      <c r="Z4912" s="120"/>
    </row>
    <row r="4913" spans="16:26" x14ac:dyDescent="0.25">
      <c r="P4913" s="119"/>
      <c r="R4913" s="119"/>
      <c r="T4913" s="119"/>
      <c r="V4913" s="119"/>
      <c r="X4913" s="119"/>
      <c r="Z4913" s="119"/>
    </row>
    <row r="4914" spans="16:26" x14ac:dyDescent="0.25">
      <c r="P4914" s="119"/>
      <c r="R4914" s="119"/>
      <c r="T4914" s="119"/>
      <c r="V4914" s="119"/>
      <c r="X4914" s="119"/>
      <c r="Z4914" s="119"/>
    </row>
    <row r="4915" spans="16:26" x14ac:dyDescent="0.25">
      <c r="P4915" s="119"/>
      <c r="R4915" s="119"/>
      <c r="T4915" s="119"/>
      <c r="V4915" s="119"/>
      <c r="X4915" s="119"/>
      <c r="Z4915" s="119"/>
    </row>
    <row r="4916" spans="16:26" x14ac:dyDescent="0.25">
      <c r="P4916" s="121"/>
      <c r="R4916" s="121"/>
      <c r="T4916" s="121"/>
      <c r="V4916" s="121"/>
      <c r="X4916" s="121"/>
      <c r="Z4916" s="121"/>
    </row>
    <row r="4917" spans="16:26" x14ac:dyDescent="0.25">
      <c r="P4917" s="121"/>
      <c r="R4917" s="121"/>
      <c r="T4917" s="121"/>
      <c r="V4917" s="121"/>
      <c r="X4917" s="121"/>
      <c r="Z4917" s="121"/>
    </row>
    <row r="4918" spans="16:26" x14ac:dyDescent="0.25">
      <c r="P4918" s="121"/>
      <c r="R4918" s="121"/>
      <c r="T4918" s="121"/>
      <c r="V4918" s="121"/>
      <c r="X4918" s="121"/>
      <c r="Z4918" s="121"/>
    </row>
    <row r="4919" spans="16:26" x14ac:dyDescent="0.25">
      <c r="P4919" s="121"/>
      <c r="R4919" s="121"/>
      <c r="T4919" s="121"/>
      <c r="V4919" s="121"/>
      <c r="X4919" s="121"/>
      <c r="Z4919" s="121"/>
    </row>
    <row r="4920" spans="16:26" x14ac:dyDescent="0.25">
      <c r="P4920" s="122"/>
      <c r="R4920" s="122"/>
      <c r="T4920" s="122"/>
      <c r="V4920" s="122"/>
      <c r="X4920" s="122"/>
      <c r="Z4920" s="122"/>
    </row>
    <row r="4921" spans="16:26" x14ac:dyDescent="0.25">
      <c r="P4921" s="118"/>
      <c r="R4921" s="118"/>
      <c r="T4921" s="118"/>
      <c r="V4921" s="118"/>
      <c r="X4921" s="118"/>
      <c r="Z4921" s="118"/>
    </row>
    <row r="4922" spans="16:26" x14ac:dyDescent="0.25">
      <c r="P4922" s="119"/>
      <c r="R4922" s="119"/>
      <c r="T4922" s="119"/>
      <c r="V4922" s="119"/>
      <c r="X4922" s="119"/>
      <c r="Z4922" s="119"/>
    </row>
    <row r="4923" spans="16:26" x14ac:dyDescent="0.25">
      <c r="P4923" s="119"/>
      <c r="R4923" s="119"/>
      <c r="T4923" s="119"/>
      <c r="V4923" s="119"/>
      <c r="X4923" s="119"/>
      <c r="Z4923" s="119"/>
    </row>
    <row r="4924" spans="16:26" x14ac:dyDescent="0.25">
      <c r="P4924" s="120"/>
      <c r="R4924" s="120"/>
      <c r="T4924" s="120"/>
      <c r="V4924" s="120"/>
      <c r="X4924" s="120"/>
      <c r="Z4924" s="120"/>
    </row>
    <row r="4925" spans="16:26" x14ac:dyDescent="0.25">
      <c r="P4925" s="119"/>
      <c r="R4925" s="119"/>
      <c r="T4925" s="119"/>
      <c r="V4925" s="119"/>
      <c r="X4925" s="119"/>
      <c r="Z4925" s="119"/>
    </row>
    <row r="4926" spans="16:26" x14ac:dyDescent="0.25">
      <c r="P4926" s="119"/>
      <c r="R4926" s="119"/>
      <c r="T4926" s="119"/>
      <c r="V4926" s="119"/>
      <c r="X4926" s="119"/>
      <c r="Z4926" s="119"/>
    </row>
    <row r="4927" spans="16:26" x14ac:dyDescent="0.25">
      <c r="P4927" s="120"/>
      <c r="R4927" s="120"/>
      <c r="T4927" s="120"/>
      <c r="V4927" s="120"/>
      <c r="X4927" s="120"/>
      <c r="Z4927" s="120"/>
    </row>
    <row r="4928" spans="16:26" x14ac:dyDescent="0.25">
      <c r="P4928" s="119"/>
      <c r="R4928" s="119"/>
      <c r="T4928" s="119"/>
      <c r="V4928" s="119"/>
      <c r="X4928" s="119"/>
      <c r="Z4928" s="119"/>
    </row>
    <row r="4929" spans="16:26" x14ac:dyDescent="0.25">
      <c r="P4929" s="120"/>
      <c r="R4929" s="120"/>
      <c r="T4929" s="120"/>
      <c r="V4929" s="120"/>
      <c r="X4929" s="120"/>
      <c r="Z4929" s="120"/>
    </row>
    <row r="4930" spans="16:26" x14ac:dyDescent="0.25">
      <c r="P4930" s="119"/>
      <c r="R4930" s="119"/>
      <c r="T4930" s="119"/>
      <c r="V4930" s="119"/>
      <c r="X4930" s="119"/>
      <c r="Z4930" s="119"/>
    </row>
    <row r="4931" spans="16:26" x14ac:dyDescent="0.25">
      <c r="P4931" s="119"/>
      <c r="R4931" s="119"/>
      <c r="T4931" s="119"/>
      <c r="V4931" s="119"/>
      <c r="X4931" s="119"/>
      <c r="Z4931" s="119"/>
    </row>
    <row r="4932" spans="16:26" x14ac:dyDescent="0.25">
      <c r="P4932" s="119"/>
      <c r="R4932" s="119"/>
      <c r="T4932" s="119"/>
      <c r="V4932" s="119"/>
      <c r="X4932" s="119"/>
      <c r="Z4932" s="119"/>
    </row>
    <row r="4933" spans="16:26" x14ac:dyDescent="0.25">
      <c r="P4933" s="121"/>
      <c r="R4933" s="121"/>
      <c r="T4933" s="121"/>
      <c r="V4933" s="121"/>
      <c r="X4933" s="121"/>
      <c r="Z4933" s="121"/>
    </row>
    <row r="4934" spans="16:26" x14ac:dyDescent="0.25">
      <c r="P4934" s="121"/>
      <c r="R4934" s="121"/>
      <c r="T4934" s="121"/>
      <c r="V4934" s="121"/>
      <c r="X4934" s="121"/>
      <c r="Z4934" s="121"/>
    </row>
    <row r="4935" spans="16:26" x14ac:dyDescent="0.25">
      <c r="P4935" s="121"/>
      <c r="R4935" s="121"/>
      <c r="T4935" s="121"/>
      <c r="V4935" s="121"/>
      <c r="X4935" s="121"/>
      <c r="Z4935" s="121"/>
    </row>
    <row r="4936" spans="16:26" x14ac:dyDescent="0.25">
      <c r="P4936" s="121"/>
      <c r="R4936" s="121"/>
      <c r="T4936" s="121"/>
      <c r="V4936" s="121"/>
      <c r="X4936" s="121"/>
      <c r="Z4936" s="121"/>
    </row>
    <row r="4937" spans="16:26" x14ac:dyDescent="0.25">
      <c r="P4937" s="122"/>
      <c r="R4937" s="122"/>
      <c r="T4937" s="122"/>
      <c r="V4937" s="122"/>
      <c r="X4937" s="122"/>
      <c r="Z4937" s="122"/>
    </row>
    <row r="4938" spans="16:26" x14ac:dyDescent="0.25">
      <c r="P4938" s="118"/>
      <c r="R4938" s="118"/>
      <c r="T4938" s="118"/>
      <c r="V4938" s="118"/>
      <c r="X4938" s="118"/>
      <c r="Z4938" s="118"/>
    </row>
    <row r="4939" spans="16:26" x14ac:dyDescent="0.25">
      <c r="P4939" s="119"/>
      <c r="R4939" s="119"/>
      <c r="T4939" s="119"/>
      <c r="V4939" s="119"/>
      <c r="X4939" s="119"/>
      <c r="Z4939" s="119"/>
    </row>
    <row r="4940" spans="16:26" x14ac:dyDescent="0.25">
      <c r="P4940" s="119"/>
      <c r="R4940" s="119"/>
      <c r="T4940" s="119"/>
      <c r="V4940" s="119"/>
      <c r="X4940" s="119"/>
      <c r="Z4940" s="119"/>
    </row>
    <row r="4941" spans="16:26" x14ac:dyDescent="0.25">
      <c r="P4941" s="120"/>
      <c r="R4941" s="120"/>
      <c r="T4941" s="120"/>
      <c r="V4941" s="120"/>
      <c r="X4941" s="120"/>
      <c r="Z4941" s="120"/>
    </row>
    <row r="4942" spans="16:26" x14ac:dyDescent="0.25">
      <c r="P4942" s="119"/>
      <c r="R4942" s="119"/>
      <c r="T4942" s="119"/>
      <c r="V4942" s="119"/>
      <c r="X4942" s="119"/>
      <c r="Z4942" s="119"/>
    </row>
    <row r="4943" spans="16:26" x14ac:dyDescent="0.25">
      <c r="P4943" s="119"/>
      <c r="R4943" s="119"/>
      <c r="T4943" s="119"/>
      <c r="V4943" s="119"/>
      <c r="X4943" s="119"/>
      <c r="Z4943" s="119"/>
    </row>
    <row r="4944" spans="16:26" x14ac:dyDescent="0.25">
      <c r="P4944" s="120"/>
      <c r="R4944" s="120"/>
      <c r="T4944" s="120"/>
      <c r="V4944" s="120"/>
      <c r="X4944" s="120"/>
      <c r="Z4944" s="120"/>
    </row>
    <row r="4945" spans="16:26" x14ac:dyDescent="0.25">
      <c r="P4945" s="119"/>
      <c r="R4945" s="119"/>
      <c r="T4945" s="119"/>
      <c r="V4945" s="119"/>
      <c r="X4945" s="119"/>
      <c r="Z4945" s="119"/>
    </row>
    <row r="4946" spans="16:26" x14ac:dyDescent="0.25">
      <c r="P4946" s="120"/>
      <c r="R4946" s="120"/>
      <c r="T4946" s="120"/>
      <c r="V4946" s="120"/>
      <c r="X4946" s="120"/>
      <c r="Z4946" s="120"/>
    </row>
    <row r="4947" spans="16:26" x14ac:dyDescent="0.25">
      <c r="P4947" s="119"/>
      <c r="R4947" s="119"/>
      <c r="T4947" s="119"/>
      <c r="V4947" s="119"/>
      <c r="X4947" s="119"/>
      <c r="Z4947" s="119"/>
    </row>
    <row r="4948" spans="16:26" x14ac:dyDescent="0.25">
      <c r="P4948" s="119"/>
      <c r="R4948" s="119"/>
      <c r="T4948" s="119"/>
      <c r="V4948" s="119"/>
      <c r="X4948" s="119"/>
      <c r="Z4948" s="119"/>
    </row>
    <row r="4949" spans="16:26" x14ac:dyDescent="0.25">
      <c r="P4949" s="119"/>
      <c r="R4949" s="119"/>
      <c r="T4949" s="119"/>
      <c r="V4949" s="119"/>
      <c r="X4949" s="119"/>
      <c r="Z4949" s="119"/>
    </row>
    <row r="4950" spans="16:26" x14ac:dyDescent="0.25">
      <c r="P4950" s="121"/>
      <c r="R4950" s="121"/>
      <c r="T4950" s="121"/>
      <c r="V4950" s="121"/>
      <c r="X4950" s="121"/>
      <c r="Z4950" s="121"/>
    </row>
    <row r="4951" spans="16:26" x14ac:dyDescent="0.25">
      <c r="P4951" s="121"/>
      <c r="R4951" s="121"/>
      <c r="T4951" s="121"/>
      <c r="V4951" s="121"/>
      <c r="X4951" s="121"/>
      <c r="Z4951" s="121"/>
    </row>
    <row r="4952" spans="16:26" x14ac:dyDescent="0.25">
      <c r="P4952" s="121"/>
      <c r="R4952" s="121"/>
      <c r="T4952" s="121"/>
      <c r="V4952" s="121"/>
      <c r="X4952" s="121"/>
      <c r="Z4952" s="121"/>
    </row>
    <row r="4953" spans="16:26" x14ac:dyDescent="0.25">
      <c r="P4953" s="121"/>
      <c r="R4953" s="121"/>
      <c r="T4953" s="121"/>
      <c r="V4953" s="121"/>
      <c r="X4953" s="121"/>
      <c r="Z4953" s="121"/>
    </row>
    <row r="4954" spans="16:26" x14ac:dyDescent="0.25">
      <c r="P4954" s="122"/>
      <c r="R4954" s="122"/>
      <c r="T4954" s="122"/>
      <c r="V4954" s="122"/>
      <c r="X4954" s="122"/>
      <c r="Z4954" s="122"/>
    </row>
    <row r="4955" spans="16:26" x14ac:dyDescent="0.25">
      <c r="P4955" s="118"/>
      <c r="R4955" s="118"/>
      <c r="T4955" s="118"/>
      <c r="V4955" s="118"/>
      <c r="X4955" s="118"/>
      <c r="Z4955" s="118"/>
    </row>
    <row r="4956" spans="16:26" x14ac:dyDescent="0.25">
      <c r="P4956" s="119"/>
      <c r="R4956" s="119"/>
      <c r="T4956" s="119"/>
      <c r="V4956" s="119"/>
      <c r="X4956" s="119"/>
      <c r="Z4956" s="119"/>
    </row>
    <row r="4957" spans="16:26" x14ac:dyDescent="0.25">
      <c r="P4957" s="119"/>
      <c r="R4957" s="119"/>
      <c r="T4957" s="119"/>
      <c r="V4957" s="119"/>
      <c r="X4957" s="119"/>
      <c r="Z4957" s="119"/>
    </row>
    <row r="4958" spans="16:26" x14ac:dyDescent="0.25">
      <c r="P4958" s="120"/>
      <c r="R4958" s="120"/>
      <c r="T4958" s="120"/>
      <c r="V4958" s="120"/>
      <c r="X4958" s="120"/>
      <c r="Z4958" s="120"/>
    </row>
    <row r="4959" spans="16:26" x14ac:dyDescent="0.25">
      <c r="P4959" s="119"/>
      <c r="R4959" s="119"/>
      <c r="T4959" s="119"/>
      <c r="V4959" s="119"/>
      <c r="X4959" s="119"/>
      <c r="Z4959" s="119"/>
    </row>
    <row r="4960" spans="16:26" x14ac:dyDescent="0.25">
      <c r="P4960" s="119"/>
      <c r="R4960" s="119"/>
      <c r="T4960" s="119"/>
      <c r="V4960" s="119"/>
      <c r="X4960" s="119"/>
      <c r="Z4960" s="119"/>
    </row>
    <row r="4961" spans="16:26" x14ac:dyDescent="0.25">
      <c r="P4961" s="120"/>
      <c r="R4961" s="120"/>
      <c r="T4961" s="120"/>
      <c r="V4961" s="120"/>
      <c r="X4961" s="120"/>
      <c r="Z4961" s="120"/>
    </row>
    <row r="4962" spans="16:26" x14ac:dyDescent="0.25">
      <c r="P4962" s="119"/>
      <c r="R4962" s="119"/>
      <c r="T4962" s="119"/>
      <c r="V4962" s="119"/>
      <c r="X4962" s="119"/>
      <c r="Z4962" s="119"/>
    </row>
    <row r="4963" spans="16:26" x14ac:dyDescent="0.25">
      <c r="P4963" s="120"/>
      <c r="R4963" s="120"/>
      <c r="T4963" s="120"/>
      <c r="V4963" s="120"/>
      <c r="X4963" s="120"/>
      <c r="Z4963" s="120"/>
    </row>
    <row r="4964" spans="16:26" x14ac:dyDescent="0.25">
      <c r="P4964" s="119"/>
      <c r="R4964" s="119"/>
      <c r="T4964" s="119"/>
      <c r="V4964" s="119"/>
      <c r="X4964" s="119"/>
      <c r="Z4964" s="119"/>
    </row>
    <row r="4965" spans="16:26" x14ac:dyDescent="0.25">
      <c r="P4965" s="119"/>
      <c r="R4965" s="119"/>
      <c r="T4965" s="119"/>
      <c r="V4965" s="119"/>
      <c r="X4965" s="119"/>
      <c r="Z4965" s="119"/>
    </row>
    <row r="4966" spans="16:26" x14ac:dyDescent="0.25">
      <c r="P4966" s="119"/>
      <c r="R4966" s="119"/>
      <c r="T4966" s="119"/>
      <c r="V4966" s="119"/>
      <c r="X4966" s="119"/>
      <c r="Z4966" s="119"/>
    </row>
    <row r="4967" spans="16:26" x14ac:dyDescent="0.25">
      <c r="P4967" s="121"/>
      <c r="R4967" s="121"/>
      <c r="T4967" s="121"/>
      <c r="V4967" s="121"/>
      <c r="X4967" s="121"/>
      <c r="Z4967" s="121"/>
    </row>
    <row r="4968" spans="16:26" x14ac:dyDescent="0.25">
      <c r="P4968" s="121"/>
      <c r="R4968" s="121"/>
      <c r="T4968" s="121"/>
      <c r="V4968" s="121"/>
      <c r="X4968" s="121"/>
      <c r="Z4968" s="121"/>
    </row>
    <row r="4969" spans="16:26" x14ac:dyDescent="0.25">
      <c r="P4969" s="121"/>
      <c r="R4969" s="121"/>
      <c r="T4969" s="121"/>
      <c r="V4969" s="121"/>
      <c r="X4969" s="121"/>
      <c r="Z4969" s="121"/>
    </row>
    <row r="4970" spans="16:26" x14ac:dyDescent="0.25">
      <c r="P4970" s="121"/>
      <c r="R4970" s="121"/>
      <c r="T4970" s="121"/>
      <c r="V4970" s="121"/>
      <c r="X4970" s="121"/>
      <c r="Z4970" s="121"/>
    </row>
    <row r="4971" spans="16:26" x14ac:dyDescent="0.25">
      <c r="P4971" s="122"/>
      <c r="R4971" s="122"/>
      <c r="T4971" s="122"/>
      <c r="V4971" s="122"/>
      <c r="X4971" s="122"/>
      <c r="Z4971" s="122"/>
    </row>
    <row r="4972" spans="16:26" x14ac:dyDescent="0.25">
      <c r="P4972" s="118"/>
      <c r="R4972" s="118"/>
      <c r="T4972" s="118"/>
      <c r="V4972" s="118"/>
      <c r="X4972" s="118"/>
      <c r="Z4972" s="118"/>
    </row>
    <row r="4973" spans="16:26" x14ac:dyDescent="0.25">
      <c r="P4973" s="119"/>
      <c r="R4973" s="119"/>
      <c r="T4973" s="119"/>
      <c r="V4973" s="119"/>
      <c r="X4973" s="119"/>
      <c r="Z4973" s="119"/>
    </row>
    <row r="4974" spans="16:26" x14ac:dyDescent="0.25">
      <c r="P4974" s="119"/>
      <c r="R4974" s="119"/>
      <c r="T4974" s="119"/>
      <c r="V4974" s="119"/>
      <c r="X4974" s="119"/>
      <c r="Z4974" s="119"/>
    </row>
    <row r="4975" spans="16:26" x14ac:dyDescent="0.25">
      <c r="P4975" s="120"/>
      <c r="R4975" s="120"/>
      <c r="T4975" s="120"/>
      <c r="V4975" s="120"/>
      <c r="X4975" s="120"/>
      <c r="Z4975" s="120"/>
    </row>
    <row r="4976" spans="16:26" x14ac:dyDescent="0.25">
      <c r="P4976" s="119"/>
      <c r="R4976" s="119"/>
      <c r="T4976" s="119"/>
      <c r="V4976" s="119"/>
      <c r="X4976" s="119"/>
      <c r="Z4976" s="119"/>
    </row>
    <row r="4977" spans="16:26" x14ac:dyDescent="0.25">
      <c r="P4977" s="119"/>
      <c r="R4977" s="119"/>
      <c r="T4977" s="119"/>
      <c r="V4977" s="119"/>
      <c r="X4977" s="119"/>
      <c r="Z4977" s="119"/>
    </row>
    <row r="4978" spans="16:26" x14ac:dyDescent="0.25">
      <c r="P4978" s="120"/>
      <c r="R4978" s="120"/>
      <c r="T4978" s="120"/>
      <c r="V4978" s="120"/>
      <c r="X4978" s="120"/>
      <c r="Z4978" s="120"/>
    </row>
    <row r="4979" spans="16:26" x14ac:dyDescent="0.25">
      <c r="P4979" s="119"/>
      <c r="R4979" s="119"/>
      <c r="T4979" s="119"/>
      <c r="V4979" s="119"/>
      <c r="X4979" s="119"/>
      <c r="Z4979" s="119"/>
    </row>
    <row r="4980" spans="16:26" x14ac:dyDescent="0.25">
      <c r="P4980" s="120"/>
      <c r="R4980" s="120"/>
      <c r="T4980" s="120"/>
      <c r="V4980" s="120"/>
      <c r="X4980" s="120"/>
      <c r="Z4980" s="120"/>
    </row>
    <row r="4981" spans="16:26" x14ac:dyDescent="0.25">
      <c r="P4981" s="119"/>
      <c r="R4981" s="119"/>
      <c r="T4981" s="119"/>
      <c r="V4981" s="119"/>
      <c r="X4981" s="119"/>
      <c r="Z4981" s="119"/>
    </row>
    <row r="4982" spans="16:26" x14ac:dyDescent="0.25">
      <c r="P4982" s="119"/>
      <c r="R4982" s="119"/>
      <c r="T4982" s="119"/>
      <c r="V4982" s="119"/>
      <c r="X4982" s="119"/>
      <c r="Z4982" s="119"/>
    </row>
    <row r="4983" spans="16:26" x14ac:dyDescent="0.25">
      <c r="P4983" s="119"/>
      <c r="R4983" s="119"/>
      <c r="T4983" s="119"/>
      <c r="V4983" s="119"/>
      <c r="X4983" s="119"/>
      <c r="Z4983" s="119"/>
    </row>
    <row r="4984" spans="16:26" x14ac:dyDescent="0.25">
      <c r="P4984" s="121"/>
      <c r="R4984" s="121"/>
      <c r="T4984" s="121"/>
      <c r="V4984" s="121"/>
      <c r="X4984" s="121"/>
      <c r="Z4984" s="121"/>
    </row>
    <row r="4985" spans="16:26" x14ac:dyDescent="0.25">
      <c r="P4985" s="121"/>
      <c r="R4985" s="121"/>
      <c r="T4985" s="121"/>
      <c r="V4985" s="121"/>
      <c r="X4985" s="121"/>
      <c r="Z4985" s="121"/>
    </row>
    <row r="4986" spans="16:26" x14ac:dyDescent="0.25">
      <c r="P4986" s="121"/>
      <c r="R4986" s="121"/>
      <c r="T4986" s="121"/>
      <c r="V4986" s="121"/>
      <c r="X4986" s="121"/>
      <c r="Z4986" s="121"/>
    </row>
    <row r="4987" spans="16:26" x14ac:dyDescent="0.25">
      <c r="P4987" s="121"/>
      <c r="R4987" s="121"/>
      <c r="T4987" s="121"/>
      <c r="V4987" s="121"/>
      <c r="X4987" s="121"/>
      <c r="Z4987" s="121"/>
    </row>
    <row r="4988" spans="16:26" x14ac:dyDescent="0.25">
      <c r="P4988" s="122"/>
      <c r="R4988" s="122"/>
      <c r="T4988" s="122"/>
      <c r="V4988" s="122"/>
      <c r="X4988" s="122"/>
      <c r="Z4988" s="122"/>
    </row>
    <row r="4989" spans="16:26" x14ac:dyDescent="0.25">
      <c r="P4989" s="118"/>
      <c r="R4989" s="118"/>
      <c r="T4989" s="118"/>
      <c r="V4989" s="118"/>
      <c r="X4989" s="118"/>
      <c r="Z4989" s="118"/>
    </row>
    <row r="4990" spans="16:26" x14ac:dyDescent="0.25">
      <c r="P4990" s="119"/>
      <c r="R4990" s="119"/>
      <c r="T4990" s="119"/>
      <c r="V4990" s="119"/>
      <c r="X4990" s="119"/>
      <c r="Z4990" s="119"/>
    </row>
    <row r="4991" spans="16:26" x14ac:dyDescent="0.25">
      <c r="P4991" s="119"/>
      <c r="R4991" s="119"/>
      <c r="T4991" s="119"/>
      <c r="V4991" s="119"/>
      <c r="X4991" s="119"/>
      <c r="Z4991" s="119"/>
    </row>
    <row r="4992" spans="16:26" x14ac:dyDescent="0.25">
      <c r="P4992" s="120"/>
      <c r="R4992" s="120"/>
      <c r="T4992" s="120"/>
      <c r="V4992" s="120"/>
      <c r="X4992" s="120"/>
      <c r="Z4992" s="120"/>
    </row>
    <row r="4993" spans="16:26" x14ac:dyDescent="0.25">
      <c r="P4993" s="119"/>
      <c r="R4993" s="119"/>
      <c r="T4993" s="119"/>
      <c r="V4993" s="119"/>
      <c r="X4993" s="119"/>
      <c r="Z4993" s="119"/>
    </row>
    <row r="4994" spans="16:26" x14ac:dyDescent="0.25">
      <c r="P4994" s="119"/>
      <c r="R4994" s="119"/>
      <c r="T4994" s="119"/>
      <c r="V4994" s="119"/>
      <c r="X4994" s="119"/>
      <c r="Z4994" s="119"/>
    </row>
    <row r="4995" spans="16:26" x14ac:dyDescent="0.25">
      <c r="P4995" s="120"/>
      <c r="R4995" s="120"/>
      <c r="T4995" s="120"/>
      <c r="V4995" s="120"/>
      <c r="X4995" s="120"/>
      <c r="Z4995" s="120"/>
    </row>
    <row r="4996" spans="16:26" x14ac:dyDescent="0.25">
      <c r="P4996" s="119"/>
      <c r="R4996" s="119"/>
      <c r="T4996" s="119"/>
      <c r="V4996" s="119"/>
      <c r="X4996" s="119"/>
      <c r="Z4996" s="119"/>
    </row>
    <row r="4997" spans="16:26" x14ac:dyDescent="0.25">
      <c r="P4997" s="120"/>
      <c r="R4997" s="120"/>
      <c r="T4997" s="120"/>
      <c r="V4997" s="120"/>
      <c r="X4997" s="120"/>
      <c r="Z4997" s="120"/>
    </row>
    <row r="4998" spans="16:26" x14ac:dyDescent="0.25">
      <c r="P4998" s="119"/>
      <c r="R4998" s="119"/>
      <c r="T4998" s="119"/>
      <c r="V4998" s="119"/>
      <c r="X4998" s="119"/>
      <c r="Z4998" s="119"/>
    </row>
    <row r="4999" spans="16:26" x14ac:dyDescent="0.25">
      <c r="P4999" s="119"/>
      <c r="R4999" s="119"/>
      <c r="T4999" s="119"/>
      <c r="V4999" s="119"/>
      <c r="X4999" s="119"/>
      <c r="Z4999" s="119"/>
    </row>
    <row r="5000" spans="16:26" x14ac:dyDescent="0.25">
      <c r="P5000" s="119"/>
      <c r="R5000" s="119"/>
      <c r="T5000" s="119"/>
      <c r="V5000" s="119"/>
      <c r="X5000" s="119"/>
      <c r="Z5000" s="119"/>
    </row>
    <row r="5001" spans="16:26" x14ac:dyDescent="0.25">
      <c r="P5001" s="121"/>
      <c r="R5001" s="121"/>
      <c r="T5001" s="121"/>
      <c r="V5001" s="121"/>
      <c r="X5001" s="121"/>
      <c r="Z5001" s="121"/>
    </row>
    <row r="5002" spans="16:26" x14ac:dyDescent="0.25">
      <c r="P5002" s="121"/>
      <c r="R5002" s="121"/>
      <c r="T5002" s="121"/>
      <c r="V5002" s="121"/>
      <c r="X5002" s="121"/>
      <c r="Z5002" s="121"/>
    </row>
    <row r="5003" spans="16:26" x14ac:dyDescent="0.25">
      <c r="P5003" s="121"/>
      <c r="R5003" s="121"/>
      <c r="T5003" s="121"/>
      <c r="V5003" s="121"/>
      <c r="X5003" s="121"/>
      <c r="Z5003" s="121"/>
    </row>
    <row r="5004" spans="16:26" x14ac:dyDescent="0.25">
      <c r="P5004" s="121"/>
      <c r="R5004" s="121"/>
      <c r="T5004" s="121"/>
      <c r="V5004" s="121"/>
      <c r="X5004" s="121"/>
      <c r="Z5004" s="121"/>
    </row>
    <row r="5005" spans="16:26" x14ac:dyDescent="0.25">
      <c r="P5005" s="122"/>
      <c r="R5005" s="122"/>
      <c r="T5005" s="122"/>
      <c r="V5005" s="122"/>
      <c r="X5005" s="122"/>
      <c r="Z5005" s="122"/>
    </row>
    <row r="5006" spans="16:26" x14ac:dyDescent="0.25">
      <c r="P5006" s="118"/>
      <c r="R5006" s="118"/>
      <c r="T5006" s="118"/>
      <c r="V5006" s="118"/>
      <c r="X5006" s="118"/>
      <c r="Z5006" s="118"/>
    </row>
    <row r="5007" spans="16:26" x14ac:dyDescent="0.25">
      <c r="P5007" s="119"/>
      <c r="R5007" s="119"/>
      <c r="T5007" s="119"/>
      <c r="V5007" s="119"/>
      <c r="X5007" s="119"/>
      <c r="Z5007" s="119"/>
    </row>
    <row r="5008" spans="16:26" x14ac:dyDescent="0.25">
      <c r="P5008" s="119"/>
      <c r="R5008" s="119"/>
      <c r="T5008" s="119"/>
      <c r="V5008" s="119"/>
      <c r="X5008" s="119"/>
      <c r="Z5008" s="119"/>
    </row>
    <row r="5009" spans="16:26" x14ac:dyDescent="0.25">
      <c r="P5009" s="120"/>
      <c r="R5009" s="120"/>
      <c r="T5009" s="120"/>
      <c r="V5009" s="120"/>
      <c r="X5009" s="120"/>
      <c r="Z5009" s="120"/>
    </row>
    <row r="5010" spans="16:26" x14ac:dyDescent="0.25">
      <c r="P5010" s="119"/>
      <c r="R5010" s="119"/>
      <c r="T5010" s="119"/>
      <c r="V5010" s="119"/>
      <c r="X5010" s="119"/>
      <c r="Z5010" s="119"/>
    </row>
    <row r="5011" spans="16:26" x14ac:dyDescent="0.25">
      <c r="P5011" s="119"/>
      <c r="R5011" s="119"/>
      <c r="T5011" s="119"/>
      <c r="V5011" s="119"/>
      <c r="X5011" s="119"/>
      <c r="Z5011" s="119"/>
    </row>
    <row r="5012" spans="16:26" x14ac:dyDescent="0.25">
      <c r="P5012" s="120"/>
      <c r="R5012" s="120"/>
      <c r="T5012" s="120"/>
      <c r="V5012" s="120"/>
      <c r="X5012" s="120"/>
      <c r="Z5012" s="120"/>
    </row>
    <row r="5013" spans="16:26" x14ac:dyDescent="0.25">
      <c r="P5013" s="119"/>
      <c r="R5013" s="119"/>
      <c r="T5013" s="119"/>
      <c r="V5013" s="119"/>
      <c r="X5013" s="119"/>
      <c r="Z5013" s="119"/>
    </row>
    <row r="5014" spans="16:26" x14ac:dyDescent="0.25">
      <c r="P5014" s="120"/>
      <c r="R5014" s="120"/>
      <c r="T5014" s="120"/>
      <c r="V5014" s="120"/>
      <c r="X5014" s="120"/>
      <c r="Z5014" s="120"/>
    </row>
    <row r="5015" spans="16:26" x14ac:dyDescent="0.25">
      <c r="P5015" s="119"/>
      <c r="R5015" s="119"/>
      <c r="T5015" s="119"/>
      <c r="V5015" s="119"/>
      <c r="X5015" s="119"/>
      <c r="Z5015" s="119"/>
    </row>
    <row r="5016" spans="16:26" x14ac:dyDescent="0.25">
      <c r="P5016" s="119"/>
      <c r="R5016" s="119"/>
      <c r="T5016" s="119"/>
      <c r="V5016" s="119"/>
      <c r="X5016" s="119"/>
      <c r="Z5016" s="119"/>
    </row>
    <row r="5017" spans="16:26" x14ac:dyDescent="0.25">
      <c r="P5017" s="119"/>
      <c r="R5017" s="119"/>
      <c r="T5017" s="119"/>
      <c r="V5017" s="119"/>
      <c r="X5017" s="119"/>
      <c r="Z5017" s="119"/>
    </row>
    <row r="5018" spans="16:26" x14ac:dyDescent="0.25">
      <c r="P5018" s="121"/>
      <c r="R5018" s="121"/>
      <c r="T5018" s="121"/>
      <c r="V5018" s="121"/>
      <c r="X5018" s="121"/>
      <c r="Z5018" s="121"/>
    </row>
    <row r="5019" spans="16:26" x14ac:dyDescent="0.25">
      <c r="P5019" s="121"/>
      <c r="R5019" s="121"/>
      <c r="T5019" s="121"/>
      <c r="V5019" s="121"/>
      <c r="X5019" s="121"/>
      <c r="Z5019" s="121"/>
    </row>
    <row r="5020" spans="16:26" x14ac:dyDescent="0.25">
      <c r="P5020" s="121"/>
      <c r="R5020" s="121"/>
      <c r="T5020" s="121"/>
      <c r="V5020" s="121"/>
      <c r="X5020" s="121"/>
      <c r="Z5020" s="121"/>
    </row>
    <row r="5021" spans="16:26" x14ac:dyDescent="0.25">
      <c r="P5021" s="121"/>
      <c r="R5021" s="121"/>
      <c r="T5021" s="121"/>
      <c r="V5021" s="121"/>
      <c r="X5021" s="121"/>
      <c r="Z5021" s="121"/>
    </row>
    <row r="5022" spans="16:26" x14ac:dyDescent="0.25">
      <c r="P5022" s="122"/>
      <c r="R5022" s="122"/>
      <c r="T5022" s="122"/>
      <c r="V5022" s="122"/>
      <c r="X5022" s="122"/>
      <c r="Z5022" s="122"/>
    </row>
    <row r="5023" spans="16:26" x14ac:dyDescent="0.25">
      <c r="P5023" s="118"/>
      <c r="R5023" s="118"/>
      <c r="T5023" s="118"/>
      <c r="V5023" s="118"/>
      <c r="X5023" s="118"/>
      <c r="Z5023" s="118"/>
    </row>
    <row r="5024" spans="16:26" x14ac:dyDescent="0.25">
      <c r="P5024" s="119"/>
      <c r="R5024" s="119"/>
      <c r="T5024" s="119"/>
      <c r="V5024" s="119"/>
      <c r="X5024" s="119"/>
      <c r="Z5024" s="119"/>
    </row>
    <row r="5025" spans="16:26" x14ac:dyDescent="0.25">
      <c r="P5025" s="119"/>
      <c r="R5025" s="119"/>
      <c r="T5025" s="119"/>
      <c r="V5025" s="119"/>
      <c r="X5025" s="119"/>
      <c r="Z5025" s="119"/>
    </row>
    <row r="5026" spans="16:26" x14ac:dyDescent="0.25">
      <c r="P5026" s="120"/>
      <c r="R5026" s="120"/>
      <c r="T5026" s="120"/>
      <c r="V5026" s="120"/>
      <c r="X5026" s="120"/>
      <c r="Z5026" s="120"/>
    </row>
    <row r="5027" spans="16:26" x14ac:dyDescent="0.25">
      <c r="P5027" s="119"/>
      <c r="R5027" s="119"/>
      <c r="T5027" s="119"/>
      <c r="V5027" s="119"/>
      <c r="X5027" s="119"/>
      <c r="Z5027" s="119"/>
    </row>
    <row r="5028" spans="16:26" x14ac:dyDescent="0.25">
      <c r="P5028" s="119"/>
      <c r="R5028" s="119"/>
      <c r="T5028" s="119"/>
      <c r="V5028" s="119"/>
      <c r="X5028" s="119"/>
      <c r="Z5028" s="119"/>
    </row>
    <row r="5029" spans="16:26" x14ac:dyDescent="0.25">
      <c r="P5029" s="120"/>
      <c r="R5029" s="120"/>
      <c r="T5029" s="120"/>
      <c r="V5029" s="120"/>
      <c r="X5029" s="120"/>
      <c r="Z5029" s="120"/>
    </row>
    <row r="5030" spans="16:26" x14ac:dyDescent="0.25">
      <c r="P5030" s="119"/>
      <c r="R5030" s="119"/>
      <c r="T5030" s="119"/>
      <c r="V5030" s="119"/>
      <c r="X5030" s="119"/>
      <c r="Z5030" s="119"/>
    </row>
    <row r="5031" spans="16:26" x14ac:dyDescent="0.25">
      <c r="P5031" s="120"/>
      <c r="R5031" s="120"/>
      <c r="T5031" s="120"/>
      <c r="V5031" s="120"/>
      <c r="X5031" s="120"/>
      <c r="Z5031" s="120"/>
    </row>
    <row r="5032" spans="16:26" x14ac:dyDescent="0.25">
      <c r="P5032" s="119"/>
      <c r="R5032" s="119"/>
      <c r="T5032" s="119"/>
      <c r="V5032" s="119"/>
      <c r="X5032" s="119"/>
      <c r="Z5032" s="119"/>
    </row>
    <row r="5033" spans="16:26" x14ac:dyDescent="0.25">
      <c r="P5033" s="119"/>
      <c r="R5033" s="119"/>
      <c r="T5033" s="119"/>
      <c r="V5033" s="119"/>
      <c r="X5033" s="119"/>
      <c r="Z5033" s="119"/>
    </row>
    <row r="5034" spans="16:26" x14ac:dyDescent="0.25">
      <c r="P5034" s="119"/>
      <c r="R5034" s="119"/>
      <c r="T5034" s="119"/>
      <c r="V5034" s="119"/>
      <c r="X5034" s="119"/>
      <c r="Z5034" s="119"/>
    </row>
    <row r="5035" spans="16:26" x14ac:dyDescent="0.25">
      <c r="P5035" s="121"/>
      <c r="R5035" s="121"/>
      <c r="T5035" s="121"/>
      <c r="V5035" s="121"/>
      <c r="X5035" s="121"/>
      <c r="Z5035" s="121"/>
    </row>
    <row r="5036" spans="16:26" x14ac:dyDescent="0.25">
      <c r="P5036" s="121"/>
      <c r="R5036" s="121"/>
      <c r="T5036" s="121"/>
      <c r="V5036" s="121"/>
      <c r="X5036" s="121"/>
      <c r="Z5036" s="121"/>
    </row>
    <row r="5037" spans="16:26" x14ac:dyDescent="0.25">
      <c r="P5037" s="121"/>
      <c r="R5037" s="121"/>
      <c r="T5037" s="121"/>
      <c r="V5037" s="121"/>
      <c r="X5037" s="121"/>
      <c r="Z5037" s="121"/>
    </row>
    <row r="5038" spans="16:26" x14ac:dyDescent="0.25">
      <c r="P5038" s="121"/>
      <c r="R5038" s="121"/>
      <c r="T5038" s="121"/>
      <c r="V5038" s="121"/>
      <c r="X5038" s="121"/>
      <c r="Z5038" s="121"/>
    </row>
    <row r="5039" spans="16:26" x14ac:dyDescent="0.25">
      <c r="P5039" s="122"/>
      <c r="R5039" s="122"/>
      <c r="T5039" s="122"/>
      <c r="V5039" s="122"/>
      <c r="X5039" s="122"/>
      <c r="Z5039" s="122"/>
    </row>
    <row r="5040" spans="16:26" x14ac:dyDescent="0.25">
      <c r="P5040" s="118"/>
      <c r="R5040" s="118"/>
      <c r="T5040" s="118"/>
      <c r="V5040" s="118"/>
      <c r="X5040" s="118"/>
      <c r="Z5040" s="118"/>
    </row>
    <row r="5041" spans="16:26" x14ac:dyDescent="0.25">
      <c r="P5041" s="119"/>
      <c r="R5041" s="119"/>
      <c r="T5041" s="119"/>
      <c r="V5041" s="119"/>
      <c r="X5041" s="119"/>
      <c r="Z5041" s="119"/>
    </row>
    <row r="5042" spans="16:26" x14ac:dyDescent="0.25">
      <c r="P5042" s="119"/>
      <c r="R5042" s="119"/>
      <c r="T5042" s="119"/>
      <c r="V5042" s="119"/>
      <c r="X5042" s="119"/>
      <c r="Z5042" s="119"/>
    </row>
    <row r="5043" spans="16:26" x14ac:dyDescent="0.25">
      <c r="P5043" s="120"/>
      <c r="R5043" s="120"/>
      <c r="T5043" s="120"/>
      <c r="V5043" s="120"/>
      <c r="X5043" s="120"/>
      <c r="Z5043" s="120"/>
    </row>
    <row r="5044" spans="16:26" x14ac:dyDescent="0.25">
      <c r="P5044" s="119"/>
      <c r="R5044" s="119"/>
      <c r="T5044" s="119"/>
      <c r="V5044" s="119"/>
      <c r="X5044" s="119"/>
      <c r="Z5044" s="119"/>
    </row>
    <row r="5045" spans="16:26" x14ac:dyDescent="0.25">
      <c r="P5045" s="119"/>
      <c r="R5045" s="119"/>
      <c r="T5045" s="119"/>
      <c r="V5045" s="119"/>
      <c r="X5045" s="119"/>
      <c r="Z5045" s="119"/>
    </row>
    <row r="5046" spans="16:26" x14ac:dyDescent="0.25">
      <c r="P5046" s="120"/>
      <c r="R5046" s="120"/>
      <c r="T5046" s="120"/>
      <c r="V5046" s="120"/>
      <c r="X5046" s="120"/>
      <c r="Z5046" s="120"/>
    </row>
    <row r="5047" spans="16:26" x14ac:dyDescent="0.25">
      <c r="P5047" s="119"/>
      <c r="R5047" s="119"/>
      <c r="T5047" s="119"/>
      <c r="V5047" s="119"/>
      <c r="X5047" s="119"/>
      <c r="Z5047" s="119"/>
    </row>
    <row r="5048" spans="16:26" x14ac:dyDescent="0.25">
      <c r="P5048" s="120"/>
      <c r="R5048" s="120"/>
      <c r="T5048" s="120"/>
      <c r="V5048" s="120"/>
      <c r="X5048" s="120"/>
      <c r="Z5048" s="120"/>
    </row>
    <row r="5049" spans="16:26" x14ac:dyDescent="0.25">
      <c r="P5049" s="119"/>
      <c r="R5049" s="119"/>
      <c r="T5049" s="119"/>
      <c r="V5049" s="119"/>
      <c r="X5049" s="119"/>
      <c r="Z5049" s="119"/>
    </row>
    <row r="5050" spans="16:26" x14ac:dyDescent="0.25">
      <c r="P5050" s="119"/>
      <c r="R5050" s="119"/>
      <c r="T5050" s="119"/>
      <c r="V5050" s="119"/>
      <c r="X5050" s="119"/>
      <c r="Z5050" s="119"/>
    </row>
    <row r="5051" spans="16:26" x14ac:dyDescent="0.25">
      <c r="P5051" s="119"/>
      <c r="R5051" s="119"/>
      <c r="T5051" s="119"/>
      <c r="V5051" s="119"/>
      <c r="X5051" s="119"/>
      <c r="Z5051" s="119"/>
    </row>
    <row r="5052" spans="16:26" x14ac:dyDescent="0.25">
      <c r="P5052" s="121"/>
      <c r="R5052" s="121"/>
      <c r="T5052" s="121"/>
      <c r="V5052" s="121"/>
      <c r="X5052" s="121"/>
      <c r="Z5052" s="121"/>
    </row>
    <row r="5053" spans="16:26" x14ac:dyDescent="0.25">
      <c r="P5053" s="121"/>
      <c r="R5053" s="121"/>
      <c r="T5053" s="121"/>
      <c r="V5053" s="121"/>
      <c r="X5053" s="121"/>
      <c r="Z5053" s="121"/>
    </row>
    <row r="5054" spans="16:26" x14ac:dyDescent="0.25">
      <c r="P5054" s="121"/>
      <c r="R5054" s="121"/>
      <c r="T5054" s="121"/>
      <c r="V5054" s="121"/>
      <c r="X5054" s="121"/>
      <c r="Z5054" s="121"/>
    </row>
    <row r="5055" spans="16:26" x14ac:dyDescent="0.25">
      <c r="P5055" s="121"/>
      <c r="R5055" s="121"/>
      <c r="T5055" s="121"/>
      <c r="V5055" s="121"/>
      <c r="X5055" s="121"/>
      <c r="Z5055" s="121"/>
    </row>
    <row r="5056" spans="16:26" x14ac:dyDescent="0.25">
      <c r="P5056" s="122"/>
      <c r="R5056" s="122"/>
      <c r="T5056" s="122"/>
      <c r="V5056" s="122"/>
      <c r="X5056" s="122"/>
      <c r="Z5056" s="122"/>
    </row>
    <row r="5057" spans="16:26" x14ac:dyDescent="0.25">
      <c r="P5057" s="118"/>
      <c r="R5057" s="118"/>
      <c r="T5057" s="118"/>
      <c r="V5057" s="118"/>
      <c r="X5057" s="118"/>
      <c r="Z5057" s="118"/>
    </row>
    <row r="5058" spans="16:26" x14ac:dyDescent="0.25">
      <c r="P5058" s="119"/>
      <c r="R5058" s="119"/>
      <c r="T5058" s="119"/>
      <c r="V5058" s="119"/>
      <c r="X5058" s="119"/>
      <c r="Z5058" s="119"/>
    </row>
    <row r="5059" spans="16:26" x14ac:dyDescent="0.25">
      <c r="P5059" s="119"/>
      <c r="R5059" s="119"/>
      <c r="T5059" s="119"/>
      <c r="V5059" s="119"/>
      <c r="X5059" s="119"/>
      <c r="Z5059" s="119"/>
    </row>
    <row r="5060" spans="16:26" x14ac:dyDescent="0.25">
      <c r="P5060" s="120"/>
      <c r="R5060" s="120"/>
      <c r="T5060" s="120"/>
      <c r="V5060" s="120"/>
      <c r="X5060" s="120"/>
      <c r="Z5060" s="120"/>
    </row>
    <row r="5061" spans="16:26" x14ac:dyDescent="0.25">
      <c r="P5061" s="119"/>
      <c r="R5061" s="119"/>
      <c r="T5061" s="119"/>
      <c r="V5061" s="119"/>
      <c r="X5061" s="119"/>
      <c r="Z5061" s="119"/>
    </row>
    <row r="5062" spans="16:26" x14ac:dyDescent="0.25">
      <c r="P5062" s="119"/>
      <c r="R5062" s="119"/>
      <c r="T5062" s="119"/>
      <c r="V5062" s="119"/>
      <c r="X5062" s="119"/>
      <c r="Z5062" s="119"/>
    </row>
    <row r="5063" spans="16:26" x14ac:dyDescent="0.25">
      <c r="P5063" s="120"/>
      <c r="R5063" s="120"/>
      <c r="T5063" s="120"/>
      <c r="V5063" s="120"/>
      <c r="X5063" s="120"/>
      <c r="Z5063" s="120"/>
    </row>
    <row r="5064" spans="16:26" x14ac:dyDescent="0.25">
      <c r="P5064" s="119"/>
      <c r="R5064" s="119"/>
      <c r="T5064" s="119"/>
      <c r="V5064" s="119"/>
      <c r="X5064" s="119"/>
      <c r="Z5064" s="119"/>
    </row>
    <row r="5065" spans="16:26" x14ac:dyDescent="0.25">
      <c r="P5065" s="120"/>
      <c r="R5065" s="120"/>
      <c r="T5065" s="120"/>
      <c r="V5065" s="120"/>
      <c r="X5065" s="120"/>
      <c r="Z5065" s="120"/>
    </row>
    <row r="5066" spans="16:26" x14ac:dyDescent="0.25">
      <c r="P5066" s="119"/>
      <c r="R5066" s="119"/>
      <c r="T5066" s="119"/>
      <c r="V5066" s="119"/>
      <c r="X5066" s="119"/>
      <c r="Z5066" s="119"/>
    </row>
    <row r="5067" spans="16:26" x14ac:dyDescent="0.25">
      <c r="P5067" s="119"/>
      <c r="R5067" s="119"/>
      <c r="T5067" s="119"/>
      <c r="V5067" s="119"/>
      <c r="X5067" s="119"/>
      <c r="Z5067" s="119"/>
    </row>
    <row r="5068" spans="16:26" x14ac:dyDescent="0.25">
      <c r="P5068" s="119"/>
      <c r="R5068" s="119"/>
      <c r="T5068" s="119"/>
      <c r="V5068" s="119"/>
      <c r="X5068" s="119"/>
      <c r="Z5068" s="119"/>
    </row>
    <row r="5069" spans="16:26" x14ac:dyDescent="0.25">
      <c r="P5069" s="121"/>
      <c r="R5069" s="121"/>
      <c r="T5069" s="121"/>
      <c r="V5069" s="121"/>
      <c r="X5069" s="121"/>
      <c r="Z5069" s="121"/>
    </row>
    <row r="5070" spans="16:26" x14ac:dyDescent="0.25">
      <c r="P5070" s="121"/>
      <c r="R5070" s="121"/>
      <c r="T5070" s="121"/>
      <c r="V5070" s="121"/>
      <c r="X5070" s="121"/>
      <c r="Z5070" s="121"/>
    </row>
    <row r="5071" spans="16:26" x14ac:dyDescent="0.25">
      <c r="P5071" s="121"/>
      <c r="R5071" s="121"/>
      <c r="T5071" s="121"/>
      <c r="V5071" s="121"/>
      <c r="X5071" s="121"/>
      <c r="Z5071" s="121"/>
    </row>
    <row r="5072" spans="16:26" x14ac:dyDescent="0.25">
      <c r="P5072" s="121"/>
      <c r="R5072" s="121"/>
      <c r="T5072" s="121"/>
      <c r="V5072" s="121"/>
      <c r="X5072" s="121"/>
      <c r="Z5072" s="121"/>
    </row>
    <row r="5073" spans="16:26" x14ac:dyDescent="0.25">
      <c r="P5073" s="122"/>
      <c r="R5073" s="122"/>
      <c r="T5073" s="122"/>
      <c r="V5073" s="122"/>
      <c r="X5073" s="122"/>
      <c r="Z5073" s="122"/>
    </row>
    <row r="5074" spans="16:26" x14ac:dyDescent="0.25">
      <c r="P5074" s="118"/>
      <c r="R5074" s="118"/>
      <c r="T5074" s="118"/>
      <c r="V5074" s="118"/>
      <c r="X5074" s="118"/>
      <c r="Z5074" s="118"/>
    </row>
    <row r="5075" spans="16:26" x14ac:dyDescent="0.25">
      <c r="P5075" s="119"/>
      <c r="R5075" s="119"/>
      <c r="T5075" s="119"/>
      <c r="V5075" s="119"/>
      <c r="X5075" s="119"/>
      <c r="Z5075" s="119"/>
    </row>
    <row r="5076" spans="16:26" x14ac:dyDescent="0.25">
      <c r="P5076" s="119"/>
      <c r="R5076" s="119"/>
      <c r="T5076" s="119"/>
      <c r="V5076" s="119"/>
      <c r="X5076" s="119"/>
      <c r="Z5076" s="119"/>
    </row>
    <row r="5077" spans="16:26" x14ac:dyDescent="0.25">
      <c r="P5077" s="120"/>
      <c r="R5077" s="120"/>
      <c r="T5077" s="120"/>
      <c r="V5077" s="120"/>
      <c r="X5077" s="120"/>
      <c r="Z5077" s="120"/>
    </row>
    <row r="5078" spans="16:26" x14ac:dyDescent="0.25">
      <c r="P5078" s="119"/>
      <c r="R5078" s="119"/>
      <c r="T5078" s="119"/>
      <c r="V5078" s="119"/>
      <c r="X5078" s="119"/>
      <c r="Z5078" s="119"/>
    </row>
    <row r="5079" spans="16:26" x14ac:dyDescent="0.25">
      <c r="P5079" s="119"/>
      <c r="R5079" s="119"/>
      <c r="T5079" s="119"/>
      <c r="V5079" s="119"/>
      <c r="X5079" s="119"/>
      <c r="Z5079" s="119"/>
    </row>
    <row r="5080" spans="16:26" x14ac:dyDescent="0.25">
      <c r="P5080" s="120"/>
      <c r="R5080" s="120"/>
      <c r="T5080" s="120"/>
      <c r="V5080" s="120"/>
      <c r="X5080" s="120"/>
      <c r="Z5080" s="120"/>
    </row>
    <row r="5081" spans="16:26" x14ac:dyDescent="0.25">
      <c r="P5081" s="119"/>
      <c r="R5081" s="119"/>
      <c r="T5081" s="119"/>
      <c r="V5081" s="119"/>
      <c r="X5081" s="119"/>
      <c r="Z5081" s="119"/>
    </row>
    <row r="5082" spans="16:26" x14ac:dyDescent="0.25">
      <c r="P5082" s="120"/>
      <c r="R5082" s="120"/>
      <c r="T5082" s="120"/>
      <c r="V5082" s="120"/>
      <c r="X5082" s="120"/>
      <c r="Z5082" s="120"/>
    </row>
    <row r="5083" spans="16:26" x14ac:dyDescent="0.25">
      <c r="P5083" s="119"/>
      <c r="R5083" s="119"/>
      <c r="T5083" s="119"/>
      <c r="V5083" s="119"/>
      <c r="X5083" s="119"/>
      <c r="Z5083" s="119"/>
    </row>
    <row r="5084" spans="16:26" x14ac:dyDescent="0.25">
      <c r="P5084" s="119"/>
      <c r="R5084" s="119"/>
      <c r="T5084" s="119"/>
      <c r="V5084" s="119"/>
      <c r="X5084" s="119"/>
      <c r="Z5084" s="119"/>
    </row>
    <row r="5085" spans="16:26" x14ac:dyDescent="0.25">
      <c r="P5085" s="119"/>
      <c r="R5085" s="119"/>
      <c r="T5085" s="119"/>
      <c r="V5085" s="119"/>
      <c r="X5085" s="119"/>
      <c r="Z5085" s="119"/>
    </row>
    <row r="5086" spans="16:26" x14ac:dyDescent="0.25">
      <c r="P5086" s="121"/>
      <c r="R5086" s="121"/>
      <c r="T5086" s="121"/>
      <c r="V5086" s="121"/>
      <c r="X5086" s="121"/>
      <c r="Z5086" s="121"/>
    </row>
    <row r="5087" spans="16:26" x14ac:dyDescent="0.25">
      <c r="P5087" s="121"/>
      <c r="R5087" s="121"/>
      <c r="T5087" s="121"/>
      <c r="V5087" s="121"/>
      <c r="X5087" s="121"/>
      <c r="Z5087" s="121"/>
    </row>
    <row r="5088" spans="16:26" x14ac:dyDescent="0.25">
      <c r="P5088" s="121"/>
      <c r="R5088" s="121"/>
      <c r="T5088" s="121"/>
      <c r="V5088" s="121"/>
      <c r="X5088" s="121"/>
      <c r="Z5088" s="121"/>
    </row>
    <row r="5089" spans="16:26" x14ac:dyDescent="0.25">
      <c r="P5089" s="121"/>
      <c r="R5089" s="121"/>
      <c r="T5089" s="121"/>
      <c r="V5089" s="121"/>
      <c r="X5089" s="121"/>
      <c r="Z5089" s="121"/>
    </row>
    <row r="5090" spans="16:26" x14ac:dyDescent="0.25">
      <c r="P5090" s="122"/>
      <c r="R5090" s="122"/>
      <c r="T5090" s="122"/>
      <c r="V5090" s="122"/>
      <c r="X5090" s="122"/>
      <c r="Z5090" s="122"/>
    </row>
    <row r="5091" spans="16:26" x14ac:dyDescent="0.25">
      <c r="P5091" s="118"/>
      <c r="R5091" s="118"/>
      <c r="T5091" s="118"/>
      <c r="V5091" s="118"/>
      <c r="X5091" s="118"/>
      <c r="Z5091" s="118"/>
    </row>
    <row r="5092" spans="16:26" x14ac:dyDescent="0.25">
      <c r="P5092" s="119"/>
      <c r="R5092" s="119"/>
      <c r="T5092" s="119"/>
      <c r="V5092" s="119"/>
      <c r="X5092" s="119"/>
      <c r="Z5092" s="119"/>
    </row>
    <row r="5093" spans="16:26" x14ac:dyDescent="0.25">
      <c r="P5093" s="119"/>
      <c r="R5093" s="119"/>
      <c r="T5093" s="119"/>
      <c r="V5093" s="119"/>
      <c r="X5093" s="119"/>
      <c r="Z5093" s="119"/>
    </row>
    <row r="5094" spans="16:26" x14ac:dyDescent="0.25">
      <c r="P5094" s="120"/>
      <c r="R5094" s="120"/>
      <c r="T5094" s="120"/>
      <c r="V5094" s="120"/>
      <c r="X5094" s="120"/>
      <c r="Z5094" s="120"/>
    </row>
    <row r="5095" spans="16:26" x14ac:dyDescent="0.25">
      <c r="P5095" s="119"/>
      <c r="R5095" s="119"/>
      <c r="T5095" s="119"/>
      <c r="V5095" s="119"/>
      <c r="X5095" s="119"/>
      <c r="Z5095" s="119"/>
    </row>
    <row r="5096" spans="16:26" x14ac:dyDescent="0.25">
      <c r="P5096" s="119"/>
      <c r="R5096" s="119"/>
      <c r="T5096" s="119"/>
      <c r="V5096" s="119"/>
      <c r="X5096" s="119"/>
      <c r="Z5096" s="119"/>
    </row>
    <row r="5097" spans="16:26" x14ac:dyDescent="0.25">
      <c r="P5097" s="120"/>
      <c r="R5097" s="120"/>
      <c r="T5097" s="120"/>
      <c r="V5097" s="120"/>
      <c r="X5097" s="120"/>
      <c r="Z5097" s="120"/>
    </row>
    <row r="5098" spans="16:26" x14ac:dyDescent="0.25">
      <c r="P5098" s="119"/>
      <c r="R5098" s="119"/>
      <c r="T5098" s="119"/>
      <c r="V5098" s="119"/>
      <c r="X5098" s="119"/>
      <c r="Z5098" s="119"/>
    </row>
    <row r="5099" spans="16:26" x14ac:dyDescent="0.25">
      <c r="P5099" s="120"/>
      <c r="R5099" s="120"/>
      <c r="T5099" s="120"/>
      <c r="V5099" s="120"/>
      <c r="X5099" s="120"/>
      <c r="Z5099" s="120"/>
    </row>
    <row r="5100" spans="16:26" x14ac:dyDescent="0.25">
      <c r="P5100" s="119"/>
      <c r="R5100" s="119"/>
      <c r="T5100" s="119"/>
      <c r="V5100" s="119"/>
      <c r="X5100" s="119"/>
      <c r="Z5100" s="119"/>
    </row>
    <row r="5101" spans="16:26" x14ac:dyDescent="0.25">
      <c r="P5101" s="119"/>
      <c r="R5101" s="119"/>
      <c r="T5101" s="119"/>
      <c r="V5101" s="119"/>
      <c r="X5101" s="119"/>
      <c r="Z5101" s="119"/>
    </row>
    <row r="5102" spans="16:26" x14ac:dyDescent="0.25">
      <c r="P5102" s="119"/>
      <c r="R5102" s="119"/>
      <c r="T5102" s="119"/>
      <c r="V5102" s="119"/>
      <c r="X5102" s="119"/>
      <c r="Z5102" s="119"/>
    </row>
    <row r="5103" spans="16:26" x14ac:dyDescent="0.25">
      <c r="P5103" s="121"/>
      <c r="R5103" s="121"/>
      <c r="T5103" s="121"/>
      <c r="V5103" s="121"/>
      <c r="X5103" s="121"/>
      <c r="Z5103" s="121"/>
    </row>
    <row r="5104" spans="16:26" x14ac:dyDescent="0.25">
      <c r="P5104" s="121"/>
      <c r="R5104" s="121"/>
      <c r="T5104" s="121"/>
      <c r="V5104" s="121"/>
      <c r="X5104" s="121"/>
      <c r="Z5104" s="121"/>
    </row>
    <row r="5105" spans="16:26" x14ac:dyDescent="0.25">
      <c r="P5105" s="121"/>
      <c r="R5105" s="121"/>
      <c r="T5105" s="121"/>
      <c r="V5105" s="121"/>
      <c r="X5105" s="121"/>
      <c r="Z5105" s="121"/>
    </row>
    <row r="5106" spans="16:26" x14ac:dyDescent="0.25">
      <c r="P5106" s="121"/>
      <c r="R5106" s="121"/>
      <c r="T5106" s="121"/>
      <c r="V5106" s="121"/>
      <c r="X5106" s="121"/>
      <c r="Z5106" s="121"/>
    </row>
    <row r="5107" spans="16:26" x14ac:dyDescent="0.25">
      <c r="P5107" s="122"/>
      <c r="R5107" s="122"/>
      <c r="T5107" s="122"/>
      <c r="V5107" s="122"/>
      <c r="X5107" s="122"/>
      <c r="Z5107" s="122"/>
    </row>
    <row r="5108" spans="16:26" x14ac:dyDescent="0.25">
      <c r="P5108" s="118"/>
      <c r="R5108" s="118"/>
      <c r="T5108" s="118"/>
      <c r="V5108" s="118"/>
      <c r="X5108" s="118"/>
      <c r="Z5108" s="118"/>
    </row>
    <row r="5109" spans="16:26" x14ac:dyDescent="0.25">
      <c r="P5109" s="119"/>
      <c r="R5109" s="119"/>
      <c r="T5109" s="119"/>
      <c r="V5109" s="119"/>
      <c r="X5109" s="119"/>
      <c r="Z5109" s="119"/>
    </row>
    <row r="5110" spans="16:26" x14ac:dyDescent="0.25">
      <c r="P5110" s="119"/>
      <c r="R5110" s="119"/>
      <c r="T5110" s="119"/>
      <c r="V5110" s="119"/>
      <c r="X5110" s="119"/>
      <c r="Z5110" s="119"/>
    </row>
    <row r="5111" spans="16:26" x14ac:dyDescent="0.25">
      <c r="P5111" s="120"/>
      <c r="R5111" s="120"/>
      <c r="T5111" s="120"/>
      <c r="V5111" s="120"/>
      <c r="X5111" s="120"/>
      <c r="Z5111" s="120"/>
    </row>
    <row r="5112" spans="16:26" x14ac:dyDescent="0.25">
      <c r="P5112" s="119"/>
      <c r="R5112" s="119"/>
      <c r="T5112" s="119"/>
      <c r="V5112" s="119"/>
      <c r="X5112" s="119"/>
      <c r="Z5112" s="119"/>
    </row>
    <row r="5113" spans="16:26" x14ac:dyDescent="0.25">
      <c r="P5113" s="119"/>
      <c r="R5113" s="119"/>
      <c r="T5113" s="119"/>
      <c r="V5113" s="119"/>
      <c r="X5113" s="119"/>
      <c r="Z5113" s="119"/>
    </row>
    <row r="5114" spans="16:26" x14ac:dyDescent="0.25">
      <c r="P5114" s="120"/>
      <c r="R5114" s="120"/>
      <c r="T5114" s="120"/>
      <c r="V5114" s="120"/>
      <c r="X5114" s="120"/>
      <c r="Z5114" s="120"/>
    </row>
    <row r="5115" spans="16:26" x14ac:dyDescent="0.25">
      <c r="P5115" s="119"/>
      <c r="R5115" s="119"/>
      <c r="T5115" s="119"/>
      <c r="V5115" s="119"/>
      <c r="X5115" s="119"/>
      <c r="Z5115" s="119"/>
    </row>
    <row r="5116" spans="16:26" x14ac:dyDescent="0.25">
      <c r="P5116" s="120"/>
      <c r="R5116" s="120"/>
      <c r="T5116" s="120"/>
      <c r="V5116" s="120"/>
      <c r="X5116" s="120"/>
      <c r="Z5116" s="120"/>
    </row>
    <row r="5117" spans="16:26" x14ac:dyDescent="0.25">
      <c r="P5117" s="119"/>
      <c r="R5117" s="119"/>
      <c r="T5117" s="119"/>
      <c r="V5117" s="119"/>
      <c r="X5117" s="119"/>
      <c r="Z5117" s="119"/>
    </row>
    <row r="5118" spans="16:26" x14ac:dyDescent="0.25">
      <c r="P5118" s="119"/>
      <c r="R5118" s="119"/>
      <c r="T5118" s="119"/>
      <c r="V5118" s="119"/>
      <c r="X5118" s="119"/>
      <c r="Z5118" s="119"/>
    </row>
    <row r="5119" spans="16:26" x14ac:dyDescent="0.25">
      <c r="P5119" s="119"/>
      <c r="R5119" s="119"/>
      <c r="T5119" s="119"/>
      <c r="V5119" s="119"/>
      <c r="X5119" s="119"/>
      <c r="Z5119" s="119"/>
    </row>
    <row r="5120" spans="16:26" x14ac:dyDescent="0.25">
      <c r="P5120" s="121"/>
      <c r="R5120" s="121"/>
      <c r="T5120" s="121"/>
      <c r="V5120" s="121"/>
      <c r="X5120" s="121"/>
      <c r="Z5120" s="121"/>
    </row>
    <row r="5121" spans="16:26" x14ac:dyDescent="0.25">
      <c r="P5121" s="121"/>
      <c r="R5121" s="121"/>
      <c r="T5121" s="121"/>
      <c r="V5121" s="121"/>
      <c r="X5121" s="121"/>
      <c r="Z5121" s="121"/>
    </row>
    <row r="5122" spans="16:26" x14ac:dyDescent="0.25">
      <c r="P5122" s="121"/>
      <c r="R5122" s="121"/>
      <c r="T5122" s="121"/>
      <c r="V5122" s="121"/>
      <c r="X5122" s="121"/>
      <c r="Z5122" s="121"/>
    </row>
    <row r="5123" spans="16:26" x14ac:dyDescent="0.25">
      <c r="P5123" s="121"/>
      <c r="R5123" s="121"/>
      <c r="T5123" s="121"/>
      <c r="V5123" s="121"/>
      <c r="X5123" s="121"/>
      <c r="Z5123" s="121"/>
    </row>
    <row r="5124" spans="16:26" x14ac:dyDescent="0.25">
      <c r="P5124" s="122"/>
      <c r="R5124" s="122"/>
      <c r="T5124" s="122"/>
      <c r="V5124" s="122"/>
      <c r="X5124" s="122"/>
      <c r="Z5124" s="122"/>
    </row>
    <row r="5125" spans="16:26" x14ac:dyDescent="0.25">
      <c r="P5125" s="118"/>
      <c r="R5125" s="118"/>
      <c r="T5125" s="118"/>
      <c r="V5125" s="118"/>
      <c r="X5125" s="118"/>
      <c r="Z5125" s="118"/>
    </row>
    <row r="5126" spans="16:26" x14ac:dyDescent="0.25">
      <c r="P5126" s="119"/>
      <c r="R5126" s="119"/>
      <c r="T5126" s="119"/>
      <c r="V5126" s="119"/>
      <c r="X5126" s="119"/>
      <c r="Z5126" s="119"/>
    </row>
    <row r="5127" spans="16:26" x14ac:dyDescent="0.25">
      <c r="P5127" s="119"/>
      <c r="R5127" s="119"/>
      <c r="T5127" s="119"/>
      <c r="V5127" s="119"/>
      <c r="X5127" s="119"/>
      <c r="Z5127" s="119"/>
    </row>
    <row r="5128" spans="16:26" x14ac:dyDescent="0.25">
      <c r="P5128" s="120"/>
      <c r="R5128" s="120"/>
      <c r="T5128" s="120"/>
      <c r="V5128" s="120"/>
      <c r="X5128" s="120"/>
      <c r="Z5128" s="120"/>
    </row>
    <row r="5129" spans="16:26" x14ac:dyDescent="0.25">
      <c r="P5129" s="119"/>
      <c r="R5129" s="119"/>
      <c r="T5129" s="119"/>
      <c r="V5129" s="119"/>
      <c r="X5129" s="119"/>
      <c r="Z5129" s="119"/>
    </row>
    <row r="5130" spans="16:26" x14ac:dyDescent="0.25">
      <c r="P5130" s="119"/>
      <c r="R5130" s="119"/>
      <c r="T5130" s="119"/>
      <c r="V5130" s="119"/>
      <c r="X5130" s="119"/>
      <c r="Z5130" s="119"/>
    </row>
    <row r="5131" spans="16:26" x14ac:dyDescent="0.25">
      <c r="P5131" s="120"/>
      <c r="R5131" s="120"/>
      <c r="T5131" s="120"/>
      <c r="V5131" s="120"/>
      <c r="X5131" s="120"/>
      <c r="Z5131" s="120"/>
    </row>
    <row r="5132" spans="16:26" x14ac:dyDescent="0.25">
      <c r="P5132" s="119"/>
      <c r="R5132" s="119"/>
      <c r="T5132" s="119"/>
      <c r="V5132" s="119"/>
      <c r="X5132" s="119"/>
      <c r="Z5132" s="119"/>
    </row>
    <row r="5133" spans="16:26" x14ac:dyDescent="0.25">
      <c r="P5133" s="120"/>
      <c r="R5133" s="120"/>
      <c r="T5133" s="120"/>
      <c r="V5133" s="120"/>
      <c r="X5133" s="120"/>
      <c r="Z5133" s="120"/>
    </row>
    <row r="5134" spans="16:26" x14ac:dyDescent="0.25">
      <c r="P5134" s="119"/>
      <c r="R5134" s="119"/>
      <c r="T5134" s="119"/>
      <c r="V5134" s="119"/>
      <c r="X5134" s="119"/>
      <c r="Z5134" s="119"/>
    </row>
    <row r="5135" spans="16:26" x14ac:dyDescent="0.25">
      <c r="P5135" s="119"/>
      <c r="R5135" s="119"/>
      <c r="T5135" s="119"/>
      <c r="V5135" s="119"/>
      <c r="X5135" s="119"/>
      <c r="Z5135" s="119"/>
    </row>
    <row r="5136" spans="16:26" x14ac:dyDescent="0.25">
      <c r="P5136" s="119"/>
      <c r="R5136" s="119"/>
      <c r="T5136" s="119"/>
      <c r="V5136" s="119"/>
      <c r="X5136" s="119"/>
      <c r="Z5136" s="119"/>
    </row>
    <row r="5137" spans="16:26" x14ac:dyDescent="0.25">
      <c r="P5137" s="121"/>
      <c r="R5137" s="121"/>
      <c r="T5137" s="121"/>
      <c r="V5137" s="121"/>
      <c r="X5137" s="121"/>
      <c r="Z5137" s="121"/>
    </row>
    <row r="5138" spans="16:26" x14ac:dyDescent="0.25">
      <c r="P5138" s="121"/>
      <c r="R5138" s="121"/>
      <c r="T5138" s="121"/>
      <c r="V5138" s="121"/>
      <c r="X5138" s="121"/>
      <c r="Z5138" s="121"/>
    </row>
    <row r="5139" spans="16:26" x14ac:dyDescent="0.25">
      <c r="P5139" s="121"/>
      <c r="R5139" s="121"/>
      <c r="T5139" s="121"/>
      <c r="V5139" s="121"/>
      <c r="X5139" s="121"/>
      <c r="Z5139" s="121"/>
    </row>
    <row r="5140" spans="16:26" x14ac:dyDescent="0.25">
      <c r="P5140" s="121"/>
      <c r="R5140" s="121"/>
      <c r="T5140" s="121"/>
      <c r="V5140" s="121"/>
      <c r="X5140" s="121"/>
      <c r="Z5140" s="121"/>
    </row>
    <row r="5141" spans="16:26" x14ac:dyDescent="0.25">
      <c r="P5141" s="122"/>
      <c r="R5141" s="122"/>
      <c r="T5141" s="122"/>
      <c r="V5141" s="122"/>
      <c r="X5141" s="122"/>
      <c r="Z5141" s="122"/>
    </row>
    <row r="5142" spans="16:26" x14ac:dyDescent="0.25">
      <c r="P5142" s="118"/>
      <c r="R5142" s="118"/>
      <c r="T5142" s="118"/>
      <c r="V5142" s="118"/>
      <c r="X5142" s="118"/>
      <c r="Z5142" s="118"/>
    </row>
    <row r="5143" spans="16:26" x14ac:dyDescent="0.25">
      <c r="P5143" s="119"/>
      <c r="R5143" s="119"/>
      <c r="T5143" s="119"/>
      <c r="V5143" s="119"/>
      <c r="X5143" s="119"/>
      <c r="Z5143" s="119"/>
    </row>
    <row r="5144" spans="16:26" x14ac:dyDescent="0.25">
      <c r="P5144" s="119"/>
      <c r="R5144" s="119"/>
      <c r="T5144" s="119"/>
      <c r="V5144" s="119"/>
      <c r="X5144" s="119"/>
      <c r="Z5144" s="119"/>
    </row>
    <row r="5145" spans="16:26" x14ac:dyDescent="0.25">
      <c r="P5145" s="120"/>
      <c r="R5145" s="120"/>
      <c r="T5145" s="120"/>
      <c r="V5145" s="120"/>
      <c r="X5145" s="120"/>
      <c r="Z5145" s="120"/>
    </row>
    <row r="5146" spans="16:26" x14ac:dyDescent="0.25">
      <c r="P5146" s="119"/>
      <c r="R5146" s="119"/>
      <c r="T5146" s="119"/>
      <c r="V5146" s="119"/>
      <c r="X5146" s="119"/>
      <c r="Z5146" s="119"/>
    </row>
    <row r="5147" spans="16:26" x14ac:dyDescent="0.25">
      <c r="P5147" s="119"/>
      <c r="R5147" s="119"/>
      <c r="T5147" s="119"/>
      <c r="V5147" s="119"/>
      <c r="X5147" s="119"/>
      <c r="Z5147" s="119"/>
    </row>
    <row r="5148" spans="16:26" x14ac:dyDescent="0.25">
      <c r="P5148" s="120"/>
      <c r="R5148" s="120"/>
      <c r="T5148" s="120"/>
      <c r="V5148" s="120"/>
      <c r="X5148" s="120"/>
      <c r="Z5148" s="120"/>
    </row>
    <row r="5149" spans="16:26" x14ac:dyDescent="0.25">
      <c r="P5149" s="119"/>
      <c r="R5149" s="119"/>
      <c r="T5149" s="119"/>
      <c r="V5149" s="119"/>
      <c r="X5149" s="119"/>
      <c r="Z5149" s="119"/>
    </row>
    <row r="5150" spans="16:26" x14ac:dyDescent="0.25">
      <c r="P5150" s="120"/>
      <c r="R5150" s="120"/>
      <c r="T5150" s="120"/>
      <c r="V5150" s="120"/>
      <c r="X5150" s="120"/>
      <c r="Z5150" s="120"/>
    </row>
    <row r="5151" spans="16:26" x14ac:dyDescent="0.25">
      <c r="P5151" s="119"/>
      <c r="R5151" s="119"/>
      <c r="T5151" s="119"/>
      <c r="V5151" s="119"/>
      <c r="X5151" s="119"/>
      <c r="Z5151" s="119"/>
    </row>
    <row r="5152" spans="16:26" x14ac:dyDescent="0.25">
      <c r="P5152" s="119"/>
      <c r="R5152" s="119"/>
      <c r="T5152" s="119"/>
      <c r="V5152" s="119"/>
      <c r="X5152" s="119"/>
      <c r="Z5152" s="119"/>
    </row>
    <row r="5153" spans="16:26" x14ac:dyDescent="0.25">
      <c r="P5153" s="119"/>
      <c r="R5153" s="119"/>
      <c r="T5153" s="119"/>
      <c r="V5153" s="119"/>
      <c r="X5153" s="119"/>
      <c r="Z5153" s="119"/>
    </row>
    <row r="5154" spans="16:26" x14ac:dyDescent="0.25">
      <c r="P5154" s="121"/>
      <c r="R5154" s="121"/>
      <c r="T5154" s="121"/>
      <c r="V5154" s="121"/>
      <c r="X5154" s="121"/>
      <c r="Z5154" s="121"/>
    </row>
    <row r="5155" spans="16:26" x14ac:dyDescent="0.25">
      <c r="P5155" s="121"/>
      <c r="R5155" s="121"/>
      <c r="T5155" s="121"/>
      <c r="V5155" s="121"/>
      <c r="X5155" s="121"/>
      <c r="Z5155" s="121"/>
    </row>
    <row r="5156" spans="16:26" x14ac:dyDescent="0.25">
      <c r="P5156" s="121"/>
      <c r="R5156" s="121"/>
      <c r="T5156" s="121"/>
      <c r="V5156" s="121"/>
      <c r="X5156" s="121"/>
      <c r="Z5156" s="121"/>
    </row>
    <row r="5157" spans="16:26" x14ac:dyDescent="0.25">
      <c r="P5157" s="121"/>
      <c r="R5157" s="121"/>
      <c r="T5157" s="121"/>
      <c r="V5157" s="121"/>
      <c r="X5157" s="121"/>
      <c r="Z5157" s="121"/>
    </row>
    <row r="5158" spans="16:26" x14ac:dyDescent="0.25">
      <c r="P5158" s="122"/>
      <c r="R5158" s="122"/>
      <c r="T5158" s="122"/>
      <c r="V5158" s="122"/>
      <c r="X5158" s="122"/>
      <c r="Z5158" s="122"/>
    </row>
    <row r="5159" spans="16:26" x14ac:dyDescent="0.25">
      <c r="P5159" s="118"/>
      <c r="R5159" s="118"/>
      <c r="T5159" s="118"/>
      <c r="V5159" s="118"/>
      <c r="X5159" s="118"/>
      <c r="Z5159" s="118"/>
    </row>
    <row r="5160" spans="16:26" x14ac:dyDescent="0.25">
      <c r="P5160" s="119"/>
      <c r="R5160" s="119"/>
      <c r="T5160" s="119"/>
      <c r="V5160" s="119"/>
      <c r="X5160" s="119"/>
      <c r="Z5160" s="119"/>
    </row>
    <row r="5161" spans="16:26" x14ac:dyDescent="0.25">
      <c r="P5161" s="119"/>
      <c r="R5161" s="119"/>
      <c r="T5161" s="119"/>
      <c r="V5161" s="119"/>
      <c r="X5161" s="119"/>
      <c r="Z5161" s="119"/>
    </row>
    <row r="5162" spans="16:26" x14ac:dyDescent="0.25">
      <c r="P5162" s="120"/>
      <c r="R5162" s="120"/>
      <c r="T5162" s="120"/>
      <c r="V5162" s="120"/>
      <c r="X5162" s="120"/>
      <c r="Z5162" s="120"/>
    </row>
    <row r="5163" spans="16:26" x14ac:dyDescent="0.25">
      <c r="P5163" s="119"/>
      <c r="R5163" s="119"/>
      <c r="T5163" s="119"/>
      <c r="V5163" s="119"/>
      <c r="X5163" s="119"/>
      <c r="Z5163" s="119"/>
    </row>
    <row r="5164" spans="16:26" x14ac:dyDescent="0.25">
      <c r="P5164" s="119"/>
      <c r="R5164" s="119"/>
      <c r="T5164" s="119"/>
      <c r="V5164" s="119"/>
      <c r="X5164" s="119"/>
      <c r="Z5164" s="119"/>
    </row>
    <row r="5165" spans="16:26" x14ac:dyDescent="0.25">
      <c r="P5165" s="120"/>
      <c r="R5165" s="120"/>
      <c r="T5165" s="120"/>
      <c r="V5165" s="120"/>
      <c r="X5165" s="120"/>
      <c r="Z5165" s="120"/>
    </row>
    <row r="5166" spans="16:26" x14ac:dyDescent="0.25">
      <c r="P5166" s="119"/>
      <c r="R5166" s="119"/>
      <c r="T5166" s="119"/>
      <c r="V5166" s="119"/>
      <c r="X5166" s="119"/>
      <c r="Z5166" s="119"/>
    </row>
    <row r="5167" spans="16:26" x14ac:dyDescent="0.25">
      <c r="P5167" s="120"/>
      <c r="R5167" s="120"/>
      <c r="T5167" s="120"/>
      <c r="V5167" s="120"/>
      <c r="X5167" s="120"/>
      <c r="Z5167" s="120"/>
    </row>
    <row r="5168" spans="16:26" x14ac:dyDescent="0.25">
      <c r="P5168" s="119"/>
      <c r="R5168" s="119"/>
      <c r="T5168" s="119"/>
      <c r="V5168" s="119"/>
      <c r="X5168" s="119"/>
      <c r="Z5168" s="119"/>
    </row>
    <row r="5169" spans="16:26" x14ac:dyDescent="0.25">
      <c r="P5169" s="119"/>
      <c r="R5169" s="119"/>
      <c r="T5169" s="119"/>
      <c r="V5169" s="119"/>
      <c r="X5169" s="119"/>
      <c r="Z5169" s="119"/>
    </row>
    <row r="5170" spans="16:26" x14ac:dyDescent="0.25">
      <c r="P5170" s="119"/>
      <c r="R5170" s="119"/>
      <c r="T5170" s="119"/>
      <c r="V5170" s="119"/>
      <c r="X5170" s="119"/>
      <c r="Z5170" s="119"/>
    </row>
    <row r="5171" spans="16:26" x14ac:dyDescent="0.25">
      <c r="P5171" s="121"/>
      <c r="R5171" s="121"/>
      <c r="T5171" s="121"/>
      <c r="V5171" s="121"/>
      <c r="X5171" s="121"/>
      <c r="Z5171" s="121"/>
    </row>
    <row r="5172" spans="16:26" x14ac:dyDescent="0.25">
      <c r="P5172" s="121"/>
      <c r="R5172" s="121"/>
      <c r="T5172" s="121"/>
      <c r="V5172" s="121"/>
      <c r="X5172" s="121"/>
      <c r="Z5172" s="121"/>
    </row>
    <row r="5173" spans="16:26" x14ac:dyDescent="0.25">
      <c r="P5173" s="121"/>
      <c r="R5173" s="121"/>
      <c r="T5173" s="121"/>
      <c r="V5173" s="121"/>
      <c r="X5173" s="121"/>
      <c r="Z5173" s="121"/>
    </row>
    <row r="5174" spans="16:26" x14ac:dyDescent="0.25">
      <c r="P5174" s="121"/>
      <c r="R5174" s="121"/>
      <c r="T5174" s="121"/>
      <c r="V5174" s="121"/>
      <c r="X5174" s="121"/>
      <c r="Z5174" s="121"/>
    </row>
    <row r="5175" spans="16:26" x14ac:dyDescent="0.25">
      <c r="P5175" s="122"/>
      <c r="R5175" s="122"/>
      <c r="T5175" s="122"/>
      <c r="V5175" s="122"/>
      <c r="X5175" s="122"/>
      <c r="Z5175" s="122"/>
    </row>
    <row r="5176" spans="16:26" x14ac:dyDescent="0.25">
      <c r="P5176" s="118"/>
      <c r="R5176" s="118"/>
      <c r="T5176" s="118"/>
      <c r="V5176" s="118"/>
      <c r="X5176" s="118"/>
      <c r="Z5176" s="118"/>
    </row>
    <row r="5177" spans="16:26" x14ac:dyDescent="0.25">
      <c r="P5177" s="119"/>
      <c r="R5177" s="119"/>
      <c r="T5177" s="119"/>
      <c r="V5177" s="119"/>
      <c r="X5177" s="119"/>
      <c r="Z5177" s="119"/>
    </row>
    <row r="5178" spans="16:26" x14ac:dyDescent="0.25">
      <c r="P5178" s="119"/>
      <c r="R5178" s="119"/>
      <c r="T5178" s="119"/>
      <c r="V5178" s="119"/>
      <c r="X5178" s="119"/>
      <c r="Z5178" s="119"/>
    </row>
    <row r="5179" spans="16:26" x14ac:dyDescent="0.25">
      <c r="P5179" s="120"/>
      <c r="R5179" s="120"/>
      <c r="T5179" s="120"/>
      <c r="V5179" s="120"/>
      <c r="X5179" s="120"/>
      <c r="Z5179" s="120"/>
    </row>
    <row r="5180" spans="16:26" x14ac:dyDescent="0.25">
      <c r="P5180" s="119"/>
      <c r="R5180" s="119"/>
      <c r="T5180" s="119"/>
      <c r="V5180" s="119"/>
      <c r="X5180" s="119"/>
      <c r="Z5180" s="119"/>
    </row>
    <row r="5181" spans="16:26" x14ac:dyDescent="0.25">
      <c r="P5181" s="119"/>
      <c r="R5181" s="119"/>
      <c r="T5181" s="119"/>
      <c r="V5181" s="119"/>
      <c r="X5181" s="119"/>
      <c r="Z5181" s="119"/>
    </row>
    <row r="5182" spans="16:26" x14ac:dyDescent="0.25">
      <c r="P5182" s="120"/>
      <c r="R5182" s="120"/>
      <c r="T5182" s="120"/>
      <c r="V5182" s="120"/>
      <c r="X5182" s="120"/>
      <c r="Z5182" s="120"/>
    </row>
    <row r="5183" spans="16:26" x14ac:dyDescent="0.25">
      <c r="P5183" s="119"/>
      <c r="R5183" s="119"/>
      <c r="T5183" s="119"/>
      <c r="V5183" s="119"/>
      <c r="X5183" s="119"/>
      <c r="Z5183" s="119"/>
    </row>
    <row r="5184" spans="16:26" x14ac:dyDescent="0.25">
      <c r="P5184" s="120"/>
      <c r="R5184" s="120"/>
      <c r="T5184" s="120"/>
      <c r="V5184" s="120"/>
      <c r="X5184" s="120"/>
      <c r="Z5184" s="120"/>
    </row>
    <row r="5185" spans="16:26" x14ac:dyDescent="0.25">
      <c r="P5185" s="119"/>
      <c r="R5185" s="119"/>
      <c r="T5185" s="119"/>
      <c r="V5185" s="119"/>
      <c r="X5185" s="119"/>
      <c r="Z5185" s="119"/>
    </row>
    <row r="5186" spans="16:26" x14ac:dyDescent="0.25">
      <c r="P5186" s="119"/>
      <c r="R5186" s="119"/>
      <c r="T5186" s="119"/>
      <c r="V5186" s="119"/>
      <c r="X5186" s="119"/>
      <c r="Z5186" s="119"/>
    </row>
    <row r="5187" spans="16:26" x14ac:dyDescent="0.25">
      <c r="P5187" s="119"/>
      <c r="R5187" s="119"/>
      <c r="T5187" s="119"/>
      <c r="V5187" s="119"/>
      <c r="X5187" s="119"/>
      <c r="Z5187" s="119"/>
    </row>
    <row r="5188" spans="16:26" x14ac:dyDescent="0.25">
      <c r="P5188" s="121"/>
      <c r="R5188" s="121"/>
      <c r="T5188" s="121"/>
      <c r="V5188" s="121"/>
      <c r="X5188" s="121"/>
      <c r="Z5188" s="121"/>
    </row>
    <row r="5189" spans="16:26" x14ac:dyDescent="0.25">
      <c r="P5189" s="121"/>
      <c r="R5189" s="121"/>
      <c r="T5189" s="121"/>
      <c r="V5189" s="121"/>
      <c r="X5189" s="121"/>
      <c r="Z5189" s="121"/>
    </row>
    <row r="5190" spans="16:26" x14ac:dyDescent="0.25">
      <c r="P5190" s="121"/>
      <c r="R5190" s="121"/>
      <c r="T5190" s="121"/>
      <c r="V5190" s="121"/>
      <c r="X5190" s="121"/>
      <c r="Z5190" s="121"/>
    </row>
    <row r="5191" spans="16:26" x14ac:dyDescent="0.25">
      <c r="P5191" s="121"/>
      <c r="R5191" s="121"/>
      <c r="T5191" s="121"/>
      <c r="V5191" s="121"/>
      <c r="X5191" s="121"/>
      <c r="Z5191" s="121"/>
    </row>
    <row r="5192" spans="16:26" x14ac:dyDescent="0.25">
      <c r="P5192" s="122"/>
      <c r="R5192" s="122"/>
      <c r="T5192" s="122"/>
      <c r="V5192" s="122"/>
      <c r="X5192" s="122"/>
      <c r="Z5192" s="122"/>
    </row>
    <row r="5193" spans="16:26" x14ac:dyDescent="0.25">
      <c r="P5193" s="118"/>
      <c r="R5193" s="118"/>
      <c r="T5193" s="118"/>
      <c r="V5193" s="118"/>
      <c r="X5193" s="118"/>
      <c r="Z5193" s="118"/>
    </row>
    <row r="5194" spans="16:26" x14ac:dyDescent="0.25">
      <c r="P5194" s="119"/>
      <c r="R5194" s="119"/>
      <c r="T5194" s="119"/>
      <c r="V5194" s="119"/>
      <c r="X5194" s="119"/>
      <c r="Z5194" s="119"/>
    </row>
    <row r="5195" spans="16:26" x14ac:dyDescent="0.25">
      <c r="P5195" s="119"/>
      <c r="R5195" s="119"/>
      <c r="T5195" s="119"/>
      <c r="V5195" s="119"/>
      <c r="X5195" s="119"/>
      <c r="Z5195" s="119"/>
    </row>
    <row r="5196" spans="16:26" x14ac:dyDescent="0.25">
      <c r="P5196" s="120"/>
      <c r="R5196" s="120"/>
      <c r="T5196" s="120"/>
      <c r="V5196" s="120"/>
      <c r="X5196" s="120"/>
      <c r="Z5196" s="120"/>
    </row>
    <row r="5197" spans="16:26" x14ac:dyDescent="0.25">
      <c r="P5197" s="119"/>
      <c r="R5197" s="119"/>
      <c r="T5197" s="119"/>
      <c r="V5197" s="119"/>
      <c r="X5197" s="119"/>
      <c r="Z5197" s="119"/>
    </row>
    <row r="5198" spans="16:26" x14ac:dyDescent="0.25">
      <c r="P5198" s="119"/>
      <c r="R5198" s="119"/>
      <c r="T5198" s="119"/>
      <c r="V5198" s="119"/>
      <c r="X5198" s="119"/>
      <c r="Z5198" s="119"/>
    </row>
    <row r="5199" spans="16:26" x14ac:dyDescent="0.25">
      <c r="P5199" s="120"/>
      <c r="R5199" s="120"/>
      <c r="T5199" s="120"/>
      <c r="V5199" s="120"/>
      <c r="X5199" s="120"/>
      <c r="Z5199" s="120"/>
    </row>
    <row r="5200" spans="16:26" x14ac:dyDescent="0.25">
      <c r="P5200" s="119"/>
      <c r="R5200" s="119"/>
      <c r="T5200" s="119"/>
      <c r="V5200" s="119"/>
      <c r="X5200" s="119"/>
      <c r="Z5200" s="119"/>
    </row>
    <row r="5201" spans="16:26" x14ac:dyDescent="0.25">
      <c r="P5201" s="120"/>
      <c r="R5201" s="120"/>
      <c r="T5201" s="120"/>
      <c r="V5201" s="120"/>
      <c r="X5201" s="120"/>
      <c r="Z5201" s="120"/>
    </row>
    <row r="5202" spans="16:26" x14ac:dyDescent="0.25">
      <c r="P5202" s="119"/>
      <c r="R5202" s="119"/>
      <c r="T5202" s="119"/>
      <c r="V5202" s="119"/>
      <c r="X5202" s="119"/>
      <c r="Z5202" s="119"/>
    </row>
    <row r="5203" spans="16:26" x14ac:dyDescent="0.25">
      <c r="P5203" s="119"/>
      <c r="R5203" s="119"/>
      <c r="T5203" s="119"/>
      <c r="V5203" s="119"/>
      <c r="X5203" s="119"/>
      <c r="Z5203" s="119"/>
    </row>
    <row r="5204" spans="16:26" x14ac:dyDescent="0.25">
      <c r="P5204" s="119"/>
      <c r="R5204" s="119"/>
      <c r="T5204" s="119"/>
      <c r="V5204" s="119"/>
      <c r="X5204" s="119"/>
      <c r="Z5204" s="119"/>
    </row>
    <row r="5205" spans="16:26" x14ac:dyDescent="0.25">
      <c r="P5205" s="121"/>
      <c r="R5205" s="121"/>
      <c r="T5205" s="121"/>
      <c r="V5205" s="121"/>
      <c r="X5205" s="121"/>
      <c r="Z5205" s="121"/>
    </row>
    <row r="5206" spans="16:26" x14ac:dyDescent="0.25">
      <c r="P5206" s="121"/>
      <c r="R5206" s="121"/>
      <c r="T5206" s="121"/>
      <c r="V5206" s="121"/>
      <c r="X5206" s="121"/>
      <c r="Z5206" s="121"/>
    </row>
    <row r="5207" spans="16:26" x14ac:dyDescent="0.25">
      <c r="P5207" s="121"/>
      <c r="R5207" s="121"/>
      <c r="T5207" s="121"/>
      <c r="V5207" s="121"/>
      <c r="X5207" s="121"/>
      <c r="Z5207" s="121"/>
    </row>
    <row r="5208" spans="16:26" x14ac:dyDescent="0.25">
      <c r="P5208" s="121"/>
      <c r="R5208" s="121"/>
      <c r="T5208" s="121"/>
      <c r="V5208" s="121"/>
      <c r="X5208" s="121"/>
      <c r="Z5208" s="121"/>
    </row>
    <row r="5209" spans="16:26" x14ac:dyDescent="0.25">
      <c r="P5209" s="122"/>
      <c r="R5209" s="122"/>
      <c r="T5209" s="122"/>
      <c r="V5209" s="122"/>
      <c r="X5209" s="122"/>
      <c r="Z5209" s="122"/>
    </row>
    <row r="5210" spans="16:26" x14ac:dyDescent="0.25">
      <c r="P5210" s="118"/>
      <c r="R5210" s="118"/>
      <c r="T5210" s="118"/>
      <c r="V5210" s="118"/>
      <c r="X5210" s="118"/>
      <c r="Z5210" s="118"/>
    </row>
    <row r="5211" spans="16:26" x14ac:dyDescent="0.25">
      <c r="P5211" s="119"/>
      <c r="R5211" s="119"/>
      <c r="T5211" s="119"/>
      <c r="V5211" s="119"/>
      <c r="X5211" s="119"/>
      <c r="Z5211" s="119"/>
    </row>
    <row r="5212" spans="16:26" x14ac:dyDescent="0.25">
      <c r="P5212" s="119"/>
      <c r="R5212" s="119"/>
      <c r="T5212" s="119"/>
      <c r="V5212" s="119"/>
      <c r="X5212" s="119"/>
      <c r="Z5212" s="119"/>
    </row>
    <row r="5213" spans="16:26" x14ac:dyDescent="0.25">
      <c r="P5213" s="120"/>
      <c r="R5213" s="120"/>
      <c r="T5213" s="120"/>
      <c r="V5213" s="120"/>
      <c r="X5213" s="120"/>
      <c r="Z5213" s="120"/>
    </row>
    <row r="5214" spans="16:26" x14ac:dyDescent="0.25">
      <c r="P5214" s="119"/>
      <c r="R5214" s="119"/>
      <c r="T5214" s="119"/>
      <c r="V5214" s="119"/>
      <c r="X5214" s="119"/>
      <c r="Z5214" s="119"/>
    </row>
    <row r="5215" spans="16:26" x14ac:dyDescent="0.25">
      <c r="P5215" s="119"/>
      <c r="R5215" s="119"/>
      <c r="T5215" s="119"/>
      <c r="V5215" s="119"/>
      <c r="X5215" s="119"/>
      <c r="Z5215" s="119"/>
    </row>
    <row r="5216" spans="16:26" x14ac:dyDescent="0.25">
      <c r="P5216" s="120"/>
      <c r="R5216" s="120"/>
      <c r="T5216" s="120"/>
      <c r="V5216" s="120"/>
      <c r="X5216" s="120"/>
      <c r="Z5216" s="120"/>
    </row>
    <row r="5217" spans="16:26" x14ac:dyDescent="0.25">
      <c r="P5217" s="119"/>
      <c r="R5217" s="119"/>
      <c r="T5217" s="119"/>
      <c r="V5217" s="119"/>
      <c r="X5217" s="119"/>
      <c r="Z5217" s="119"/>
    </row>
    <row r="5218" spans="16:26" x14ac:dyDescent="0.25">
      <c r="P5218" s="120"/>
      <c r="R5218" s="120"/>
      <c r="T5218" s="120"/>
      <c r="V5218" s="120"/>
      <c r="X5218" s="120"/>
      <c r="Z5218" s="120"/>
    </row>
    <row r="5219" spans="16:26" x14ac:dyDescent="0.25">
      <c r="P5219" s="119"/>
      <c r="R5219" s="119"/>
      <c r="T5219" s="119"/>
      <c r="V5219" s="119"/>
      <c r="X5219" s="119"/>
      <c r="Z5219" s="119"/>
    </row>
    <row r="5220" spans="16:26" x14ac:dyDescent="0.25">
      <c r="P5220" s="119"/>
      <c r="R5220" s="119"/>
      <c r="T5220" s="119"/>
      <c r="V5220" s="119"/>
      <c r="X5220" s="119"/>
      <c r="Z5220" s="119"/>
    </row>
    <row r="5221" spans="16:26" x14ac:dyDescent="0.25">
      <c r="P5221" s="119"/>
      <c r="R5221" s="119"/>
      <c r="T5221" s="119"/>
      <c r="V5221" s="119"/>
      <c r="X5221" s="119"/>
      <c r="Z5221" s="119"/>
    </row>
    <row r="5222" spans="16:26" x14ac:dyDescent="0.25">
      <c r="P5222" s="121"/>
      <c r="R5222" s="121"/>
      <c r="T5222" s="121"/>
      <c r="V5222" s="121"/>
      <c r="X5222" s="121"/>
      <c r="Z5222" s="121"/>
    </row>
    <row r="5223" spans="16:26" x14ac:dyDescent="0.25">
      <c r="P5223" s="121"/>
      <c r="R5223" s="121"/>
      <c r="T5223" s="121"/>
      <c r="V5223" s="121"/>
      <c r="X5223" s="121"/>
      <c r="Z5223" s="121"/>
    </row>
    <row r="5224" spans="16:26" x14ac:dyDescent="0.25">
      <c r="P5224" s="121"/>
      <c r="R5224" s="121"/>
      <c r="T5224" s="121"/>
      <c r="V5224" s="121"/>
      <c r="X5224" s="121"/>
      <c r="Z5224" s="121"/>
    </row>
    <row r="5225" spans="16:26" x14ac:dyDescent="0.25">
      <c r="P5225" s="121"/>
      <c r="R5225" s="121"/>
      <c r="T5225" s="121"/>
      <c r="V5225" s="121"/>
      <c r="X5225" s="121"/>
      <c r="Z5225" s="121"/>
    </row>
    <row r="5226" spans="16:26" x14ac:dyDescent="0.25">
      <c r="P5226" s="122"/>
      <c r="R5226" s="122"/>
      <c r="T5226" s="122"/>
      <c r="V5226" s="122"/>
      <c r="X5226" s="122"/>
      <c r="Z5226" s="122"/>
    </row>
    <row r="5227" spans="16:26" x14ac:dyDescent="0.25">
      <c r="P5227" s="118"/>
      <c r="R5227" s="118"/>
      <c r="T5227" s="118"/>
      <c r="V5227" s="118"/>
      <c r="X5227" s="118"/>
      <c r="Z5227" s="118"/>
    </row>
    <row r="5228" spans="16:26" x14ac:dyDescent="0.25">
      <c r="P5228" s="119"/>
      <c r="R5228" s="119"/>
      <c r="T5228" s="119"/>
      <c r="V5228" s="119"/>
      <c r="X5228" s="119"/>
      <c r="Z5228" s="119"/>
    </row>
    <row r="5229" spans="16:26" x14ac:dyDescent="0.25">
      <c r="P5229" s="119"/>
      <c r="R5229" s="119"/>
      <c r="T5229" s="119"/>
      <c r="V5229" s="119"/>
      <c r="X5229" s="119"/>
      <c r="Z5229" s="119"/>
    </row>
    <row r="5230" spans="16:26" x14ac:dyDescent="0.25">
      <c r="P5230" s="120"/>
      <c r="R5230" s="120"/>
      <c r="T5230" s="120"/>
      <c r="V5230" s="120"/>
      <c r="X5230" s="120"/>
      <c r="Z5230" s="120"/>
    </row>
    <row r="5231" spans="16:26" x14ac:dyDescent="0.25">
      <c r="P5231" s="119"/>
      <c r="R5231" s="119"/>
      <c r="T5231" s="119"/>
      <c r="V5231" s="119"/>
      <c r="X5231" s="119"/>
      <c r="Z5231" s="119"/>
    </row>
    <row r="5232" spans="16:26" x14ac:dyDescent="0.25">
      <c r="P5232" s="119"/>
      <c r="R5232" s="119"/>
      <c r="T5232" s="119"/>
      <c r="V5232" s="119"/>
      <c r="X5232" s="119"/>
      <c r="Z5232" s="119"/>
    </row>
    <row r="5233" spans="16:26" x14ac:dyDescent="0.25">
      <c r="P5233" s="120"/>
      <c r="R5233" s="120"/>
      <c r="T5233" s="120"/>
      <c r="V5233" s="120"/>
      <c r="X5233" s="120"/>
      <c r="Z5233" s="120"/>
    </row>
    <row r="5234" spans="16:26" x14ac:dyDescent="0.25">
      <c r="P5234" s="119"/>
      <c r="R5234" s="119"/>
      <c r="T5234" s="119"/>
      <c r="V5234" s="119"/>
      <c r="X5234" s="119"/>
      <c r="Z5234" s="119"/>
    </row>
    <row r="5235" spans="16:26" x14ac:dyDescent="0.25">
      <c r="P5235" s="120"/>
      <c r="R5235" s="120"/>
      <c r="T5235" s="120"/>
      <c r="V5235" s="120"/>
      <c r="X5235" s="120"/>
      <c r="Z5235" s="120"/>
    </row>
    <row r="5236" spans="16:26" x14ac:dyDescent="0.25">
      <c r="P5236" s="119"/>
      <c r="R5236" s="119"/>
      <c r="T5236" s="119"/>
      <c r="V5236" s="119"/>
      <c r="X5236" s="119"/>
      <c r="Z5236" s="119"/>
    </row>
    <row r="5237" spans="16:26" x14ac:dyDescent="0.25">
      <c r="P5237" s="119"/>
      <c r="R5237" s="119"/>
      <c r="T5237" s="119"/>
      <c r="V5237" s="119"/>
      <c r="X5237" s="119"/>
      <c r="Z5237" s="119"/>
    </row>
    <row r="5238" spans="16:26" x14ac:dyDescent="0.25">
      <c r="P5238" s="119"/>
      <c r="R5238" s="119"/>
      <c r="T5238" s="119"/>
      <c r="V5238" s="119"/>
      <c r="X5238" s="119"/>
      <c r="Z5238" s="119"/>
    </row>
    <row r="5239" spans="16:26" x14ac:dyDescent="0.25">
      <c r="P5239" s="121"/>
      <c r="R5239" s="121"/>
      <c r="T5239" s="121"/>
      <c r="V5239" s="121"/>
      <c r="X5239" s="121"/>
      <c r="Z5239" s="121"/>
    </row>
    <row r="5240" spans="16:26" x14ac:dyDescent="0.25">
      <c r="P5240" s="121"/>
      <c r="R5240" s="121"/>
      <c r="T5240" s="121"/>
      <c r="V5240" s="121"/>
      <c r="X5240" s="121"/>
      <c r="Z5240" s="121"/>
    </row>
    <row r="5241" spans="16:26" x14ac:dyDescent="0.25">
      <c r="P5241" s="121"/>
      <c r="R5241" s="121"/>
      <c r="T5241" s="121"/>
      <c r="V5241" s="121"/>
      <c r="X5241" s="121"/>
      <c r="Z5241" s="121"/>
    </row>
    <row r="5242" spans="16:26" x14ac:dyDescent="0.25">
      <c r="P5242" s="121"/>
      <c r="R5242" s="121"/>
      <c r="T5242" s="121"/>
      <c r="V5242" s="121"/>
      <c r="X5242" s="121"/>
      <c r="Z5242" s="121"/>
    </row>
    <row r="5243" spans="16:26" x14ac:dyDescent="0.25">
      <c r="P5243" s="122"/>
      <c r="R5243" s="122"/>
      <c r="T5243" s="122"/>
      <c r="V5243" s="122"/>
      <c r="X5243" s="122"/>
      <c r="Z5243" s="122"/>
    </row>
    <row r="5244" spans="16:26" x14ac:dyDescent="0.25">
      <c r="P5244" s="118"/>
      <c r="R5244" s="118"/>
      <c r="T5244" s="118"/>
      <c r="V5244" s="118"/>
      <c r="X5244" s="118"/>
      <c r="Z5244" s="118"/>
    </row>
    <row r="5245" spans="16:26" x14ac:dyDescent="0.25">
      <c r="P5245" s="119"/>
      <c r="R5245" s="119"/>
      <c r="T5245" s="119"/>
      <c r="V5245" s="119"/>
      <c r="X5245" s="119"/>
      <c r="Z5245" s="119"/>
    </row>
    <row r="5246" spans="16:26" x14ac:dyDescent="0.25">
      <c r="P5246" s="119"/>
      <c r="R5246" s="119"/>
      <c r="T5246" s="119"/>
      <c r="V5246" s="119"/>
      <c r="X5246" s="119"/>
      <c r="Z5246" s="119"/>
    </row>
    <row r="5247" spans="16:26" x14ac:dyDescent="0.25">
      <c r="P5247" s="120"/>
      <c r="R5247" s="120"/>
      <c r="T5247" s="120"/>
      <c r="V5247" s="120"/>
      <c r="X5247" s="120"/>
      <c r="Z5247" s="120"/>
    </row>
    <row r="5248" spans="16:26" x14ac:dyDescent="0.25">
      <c r="P5248" s="119"/>
      <c r="R5248" s="119"/>
      <c r="T5248" s="119"/>
      <c r="V5248" s="119"/>
      <c r="X5248" s="119"/>
      <c r="Z5248" s="119"/>
    </row>
    <row r="5249" spans="16:26" x14ac:dyDescent="0.25">
      <c r="P5249" s="119"/>
      <c r="R5249" s="119"/>
      <c r="T5249" s="119"/>
      <c r="V5249" s="119"/>
      <c r="X5249" s="119"/>
      <c r="Z5249" s="119"/>
    </row>
    <row r="5250" spans="16:26" x14ac:dyDescent="0.25">
      <c r="P5250" s="120"/>
      <c r="R5250" s="120"/>
      <c r="T5250" s="120"/>
      <c r="V5250" s="120"/>
      <c r="X5250" s="120"/>
      <c r="Z5250" s="120"/>
    </row>
    <row r="5251" spans="16:26" x14ac:dyDescent="0.25">
      <c r="P5251" s="119"/>
      <c r="R5251" s="119"/>
      <c r="T5251" s="119"/>
      <c r="V5251" s="119"/>
      <c r="X5251" s="119"/>
      <c r="Z5251" s="119"/>
    </row>
    <row r="5252" spans="16:26" x14ac:dyDescent="0.25">
      <c r="P5252" s="120"/>
      <c r="R5252" s="120"/>
      <c r="T5252" s="120"/>
      <c r="V5252" s="120"/>
      <c r="X5252" s="120"/>
      <c r="Z5252" s="120"/>
    </row>
    <row r="5253" spans="16:26" x14ac:dyDescent="0.25">
      <c r="P5253" s="119"/>
      <c r="R5253" s="119"/>
      <c r="T5253" s="119"/>
      <c r="V5253" s="119"/>
      <c r="X5253" s="119"/>
      <c r="Z5253" s="119"/>
    </row>
    <row r="5254" spans="16:26" x14ac:dyDescent="0.25">
      <c r="P5254" s="119"/>
      <c r="R5254" s="119"/>
      <c r="T5254" s="119"/>
      <c r="V5254" s="119"/>
      <c r="X5254" s="119"/>
      <c r="Z5254" s="119"/>
    </row>
    <row r="5255" spans="16:26" x14ac:dyDescent="0.25">
      <c r="P5255" s="119"/>
      <c r="R5255" s="119"/>
      <c r="T5255" s="119"/>
      <c r="V5255" s="119"/>
      <c r="X5255" s="119"/>
      <c r="Z5255" s="119"/>
    </row>
    <row r="5256" spans="16:26" x14ac:dyDescent="0.25">
      <c r="P5256" s="121"/>
      <c r="R5256" s="121"/>
      <c r="T5256" s="121"/>
      <c r="V5256" s="121"/>
      <c r="X5256" s="121"/>
      <c r="Z5256" s="121"/>
    </row>
    <row r="5257" spans="16:26" x14ac:dyDescent="0.25">
      <c r="P5257" s="121"/>
      <c r="R5257" s="121"/>
      <c r="T5257" s="121"/>
      <c r="V5257" s="121"/>
      <c r="X5257" s="121"/>
      <c r="Z5257" s="121"/>
    </row>
    <row r="5258" spans="16:26" x14ac:dyDescent="0.25">
      <c r="P5258" s="121"/>
      <c r="R5258" s="121"/>
      <c r="T5258" s="121"/>
      <c r="V5258" s="121"/>
      <c r="X5258" s="121"/>
      <c r="Z5258" s="121"/>
    </row>
    <row r="5259" spans="16:26" x14ac:dyDescent="0.25">
      <c r="P5259" s="121"/>
      <c r="R5259" s="121"/>
      <c r="T5259" s="121"/>
      <c r="V5259" s="121"/>
      <c r="X5259" s="121"/>
      <c r="Z5259" s="121"/>
    </row>
    <row r="5260" spans="16:26" x14ac:dyDescent="0.25">
      <c r="P5260" s="122"/>
      <c r="R5260" s="122"/>
      <c r="T5260" s="122"/>
      <c r="V5260" s="122"/>
      <c r="X5260" s="122"/>
      <c r="Z5260" s="122"/>
    </row>
    <row r="5261" spans="16:26" x14ac:dyDescent="0.25">
      <c r="P5261" s="118"/>
      <c r="R5261" s="118"/>
      <c r="T5261" s="118"/>
      <c r="V5261" s="118"/>
      <c r="X5261" s="118"/>
      <c r="Z5261" s="118"/>
    </row>
    <row r="5262" spans="16:26" x14ac:dyDescent="0.25">
      <c r="P5262" s="119"/>
      <c r="R5262" s="119"/>
      <c r="T5262" s="119"/>
      <c r="V5262" s="119"/>
      <c r="X5262" s="119"/>
      <c r="Z5262" s="119"/>
    </row>
    <row r="5263" spans="16:26" x14ac:dyDescent="0.25">
      <c r="P5263" s="119"/>
      <c r="R5263" s="119"/>
      <c r="T5263" s="119"/>
      <c r="V5263" s="119"/>
      <c r="X5263" s="119"/>
      <c r="Z5263" s="119"/>
    </row>
    <row r="5264" spans="16:26" x14ac:dyDescent="0.25">
      <c r="P5264" s="120"/>
      <c r="R5264" s="120"/>
      <c r="T5264" s="120"/>
      <c r="V5264" s="120"/>
      <c r="X5264" s="120"/>
      <c r="Z5264" s="120"/>
    </row>
    <row r="5265" spans="16:26" x14ac:dyDescent="0.25">
      <c r="P5265" s="119"/>
      <c r="R5265" s="119"/>
      <c r="T5265" s="119"/>
      <c r="V5265" s="119"/>
      <c r="X5265" s="119"/>
      <c r="Z5265" s="119"/>
    </row>
    <row r="5266" spans="16:26" x14ac:dyDescent="0.25">
      <c r="P5266" s="119"/>
      <c r="R5266" s="119"/>
      <c r="T5266" s="119"/>
      <c r="V5266" s="119"/>
      <c r="X5266" s="119"/>
      <c r="Z5266" s="119"/>
    </row>
    <row r="5267" spans="16:26" x14ac:dyDescent="0.25">
      <c r="P5267" s="120"/>
      <c r="R5267" s="120"/>
      <c r="T5267" s="120"/>
      <c r="V5267" s="120"/>
      <c r="X5267" s="120"/>
      <c r="Z5267" s="120"/>
    </row>
    <row r="5268" spans="16:26" x14ac:dyDescent="0.25">
      <c r="P5268" s="119"/>
      <c r="R5268" s="119"/>
      <c r="T5268" s="119"/>
      <c r="V5268" s="119"/>
      <c r="X5268" s="119"/>
      <c r="Z5268" s="119"/>
    </row>
    <row r="5269" spans="16:26" x14ac:dyDescent="0.25">
      <c r="P5269" s="120"/>
      <c r="R5269" s="120"/>
      <c r="T5269" s="120"/>
      <c r="V5269" s="120"/>
      <c r="X5269" s="120"/>
      <c r="Z5269" s="120"/>
    </row>
    <row r="5270" spans="16:26" x14ac:dyDescent="0.25">
      <c r="P5270" s="119"/>
      <c r="R5270" s="119"/>
      <c r="T5270" s="119"/>
      <c r="V5270" s="119"/>
      <c r="X5270" s="119"/>
      <c r="Z5270" s="119"/>
    </row>
    <row r="5271" spans="16:26" x14ac:dyDescent="0.25">
      <c r="P5271" s="119"/>
      <c r="R5271" s="119"/>
      <c r="T5271" s="119"/>
      <c r="V5271" s="119"/>
      <c r="X5271" s="119"/>
      <c r="Z5271" s="119"/>
    </row>
    <row r="5272" spans="16:26" x14ac:dyDescent="0.25">
      <c r="P5272" s="119"/>
      <c r="R5272" s="119"/>
      <c r="T5272" s="119"/>
      <c r="V5272" s="119"/>
      <c r="X5272" s="119"/>
      <c r="Z5272" s="119"/>
    </row>
    <row r="5273" spans="16:26" x14ac:dyDescent="0.25">
      <c r="P5273" s="121"/>
      <c r="R5273" s="121"/>
      <c r="T5273" s="121"/>
      <c r="V5273" s="121"/>
      <c r="X5273" s="121"/>
      <c r="Z5273" s="121"/>
    </row>
    <row r="5274" spans="16:26" x14ac:dyDescent="0.25">
      <c r="P5274" s="121"/>
      <c r="R5274" s="121"/>
      <c r="T5274" s="121"/>
      <c r="V5274" s="121"/>
      <c r="X5274" s="121"/>
      <c r="Z5274" s="121"/>
    </row>
    <row r="5275" spans="16:26" x14ac:dyDescent="0.25">
      <c r="P5275" s="121"/>
      <c r="R5275" s="121"/>
      <c r="T5275" s="121"/>
      <c r="V5275" s="121"/>
      <c r="X5275" s="121"/>
      <c r="Z5275" s="121"/>
    </row>
    <row r="5276" spans="16:26" x14ac:dyDescent="0.25">
      <c r="P5276" s="121"/>
      <c r="R5276" s="121"/>
      <c r="T5276" s="121"/>
      <c r="V5276" s="121"/>
      <c r="X5276" s="121"/>
      <c r="Z5276" s="121"/>
    </row>
    <row r="5277" spans="16:26" x14ac:dyDescent="0.25">
      <c r="P5277" s="122"/>
      <c r="R5277" s="122"/>
      <c r="T5277" s="122"/>
      <c r="V5277" s="122"/>
      <c r="X5277" s="122"/>
      <c r="Z5277" s="122"/>
    </row>
    <row r="5278" spans="16:26" x14ac:dyDescent="0.25">
      <c r="P5278" s="118"/>
      <c r="R5278" s="118"/>
      <c r="T5278" s="118"/>
      <c r="V5278" s="118"/>
      <c r="X5278" s="118"/>
      <c r="Z5278" s="118"/>
    </row>
    <row r="5279" spans="16:26" x14ac:dyDescent="0.25">
      <c r="P5279" s="119"/>
      <c r="R5279" s="119"/>
      <c r="T5279" s="119"/>
      <c r="V5279" s="119"/>
      <c r="X5279" s="119"/>
      <c r="Z5279" s="119"/>
    </row>
    <row r="5280" spans="16:26" x14ac:dyDescent="0.25">
      <c r="P5280" s="119"/>
      <c r="R5280" s="119"/>
      <c r="T5280" s="119"/>
      <c r="V5280" s="119"/>
      <c r="X5280" s="119"/>
      <c r="Z5280" s="119"/>
    </row>
    <row r="5281" spans="16:26" x14ac:dyDescent="0.25">
      <c r="P5281" s="120"/>
      <c r="R5281" s="120"/>
      <c r="T5281" s="120"/>
      <c r="V5281" s="120"/>
      <c r="X5281" s="120"/>
      <c r="Z5281" s="120"/>
    </row>
    <row r="5282" spans="16:26" x14ac:dyDescent="0.25">
      <c r="P5282" s="119"/>
      <c r="R5282" s="119"/>
      <c r="T5282" s="119"/>
      <c r="V5282" s="119"/>
      <c r="X5282" s="119"/>
      <c r="Z5282" s="119"/>
    </row>
    <row r="5283" spans="16:26" x14ac:dyDescent="0.25">
      <c r="P5283" s="119"/>
      <c r="R5283" s="119"/>
      <c r="T5283" s="119"/>
      <c r="V5283" s="119"/>
      <c r="X5283" s="119"/>
      <c r="Z5283" s="119"/>
    </row>
    <row r="5284" spans="16:26" x14ac:dyDescent="0.25">
      <c r="P5284" s="120"/>
      <c r="R5284" s="120"/>
      <c r="T5284" s="120"/>
      <c r="V5284" s="120"/>
      <c r="X5284" s="120"/>
      <c r="Z5284" s="120"/>
    </row>
    <row r="5285" spans="16:26" x14ac:dyDescent="0.25">
      <c r="P5285" s="119"/>
      <c r="R5285" s="119"/>
      <c r="T5285" s="119"/>
      <c r="V5285" s="119"/>
      <c r="X5285" s="119"/>
      <c r="Z5285" s="119"/>
    </row>
    <row r="5286" spans="16:26" x14ac:dyDescent="0.25">
      <c r="P5286" s="120"/>
      <c r="R5286" s="120"/>
      <c r="T5286" s="120"/>
      <c r="V5286" s="120"/>
      <c r="X5286" s="120"/>
      <c r="Z5286" s="120"/>
    </row>
    <row r="5287" spans="16:26" x14ac:dyDescent="0.25">
      <c r="P5287" s="119"/>
      <c r="R5287" s="119"/>
      <c r="T5287" s="119"/>
      <c r="V5287" s="119"/>
      <c r="X5287" s="119"/>
      <c r="Z5287" s="119"/>
    </row>
    <row r="5288" spans="16:26" x14ac:dyDescent="0.25">
      <c r="P5288" s="119"/>
      <c r="R5288" s="119"/>
      <c r="T5288" s="119"/>
      <c r="V5288" s="119"/>
      <c r="X5288" s="119"/>
      <c r="Z5288" s="119"/>
    </row>
    <row r="5289" spans="16:26" x14ac:dyDescent="0.25">
      <c r="P5289" s="119"/>
      <c r="R5289" s="119"/>
      <c r="T5289" s="119"/>
      <c r="V5289" s="119"/>
      <c r="X5289" s="119"/>
      <c r="Z5289" s="119"/>
    </row>
    <row r="5290" spans="16:26" x14ac:dyDescent="0.25">
      <c r="P5290" s="121"/>
      <c r="R5290" s="121"/>
      <c r="T5290" s="121"/>
      <c r="V5290" s="121"/>
      <c r="X5290" s="121"/>
      <c r="Z5290" s="121"/>
    </row>
    <row r="5291" spans="16:26" x14ac:dyDescent="0.25">
      <c r="P5291" s="121"/>
      <c r="R5291" s="121"/>
      <c r="T5291" s="121"/>
      <c r="V5291" s="121"/>
      <c r="X5291" s="121"/>
      <c r="Z5291" s="121"/>
    </row>
    <row r="5292" spans="16:26" x14ac:dyDescent="0.25">
      <c r="P5292" s="121"/>
      <c r="R5292" s="121"/>
      <c r="T5292" s="121"/>
      <c r="V5292" s="121"/>
      <c r="X5292" s="121"/>
      <c r="Z5292" s="121"/>
    </row>
    <row r="5293" spans="16:26" x14ac:dyDescent="0.25">
      <c r="P5293" s="121"/>
      <c r="R5293" s="121"/>
      <c r="T5293" s="121"/>
      <c r="V5293" s="121"/>
      <c r="X5293" s="121"/>
      <c r="Z5293" s="121"/>
    </row>
    <row r="5294" spans="16:26" x14ac:dyDescent="0.25">
      <c r="P5294" s="122"/>
      <c r="R5294" s="122"/>
      <c r="T5294" s="122"/>
      <c r="V5294" s="122"/>
      <c r="X5294" s="122"/>
      <c r="Z5294" s="122"/>
    </row>
    <row r="5295" spans="16:26" x14ac:dyDescent="0.25">
      <c r="P5295" s="118"/>
      <c r="R5295" s="118"/>
      <c r="T5295" s="118"/>
      <c r="V5295" s="118"/>
      <c r="X5295" s="118"/>
      <c r="Z5295" s="118"/>
    </row>
    <row r="5296" spans="16:26" x14ac:dyDescent="0.25">
      <c r="P5296" s="119"/>
      <c r="R5296" s="119"/>
      <c r="T5296" s="119"/>
      <c r="V5296" s="119"/>
      <c r="X5296" s="119"/>
      <c r="Z5296" s="119"/>
    </row>
    <row r="5297" spans="16:26" x14ac:dyDescent="0.25">
      <c r="P5297" s="119"/>
      <c r="R5297" s="119"/>
      <c r="T5297" s="119"/>
      <c r="V5297" s="119"/>
      <c r="X5297" s="119"/>
      <c r="Z5297" s="119"/>
    </row>
    <row r="5298" spans="16:26" x14ac:dyDescent="0.25">
      <c r="P5298" s="120"/>
      <c r="R5298" s="120"/>
      <c r="T5298" s="120"/>
      <c r="V5298" s="120"/>
      <c r="X5298" s="120"/>
      <c r="Z5298" s="120"/>
    </row>
    <row r="5299" spans="16:26" x14ac:dyDescent="0.25">
      <c r="P5299" s="119"/>
      <c r="R5299" s="119"/>
      <c r="T5299" s="119"/>
      <c r="V5299" s="119"/>
      <c r="X5299" s="119"/>
      <c r="Z5299" s="119"/>
    </row>
    <row r="5300" spans="16:26" x14ac:dyDescent="0.25">
      <c r="P5300" s="119"/>
      <c r="R5300" s="119"/>
      <c r="T5300" s="119"/>
      <c r="V5300" s="119"/>
      <c r="X5300" s="119"/>
      <c r="Z5300" s="119"/>
    </row>
    <row r="5301" spans="16:26" x14ac:dyDescent="0.25">
      <c r="P5301" s="120"/>
      <c r="R5301" s="120"/>
      <c r="T5301" s="120"/>
      <c r="V5301" s="120"/>
      <c r="X5301" s="120"/>
      <c r="Z5301" s="120"/>
    </row>
    <row r="5302" spans="16:26" x14ac:dyDescent="0.25">
      <c r="P5302" s="119"/>
      <c r="R5302" s="119"/>
      <c r="T5302" s="119"/>
      <c r="V5302" s="119"/>
      <c r="X5302" s="119"/>
      <c r="Z5302" s="119"/>
    </row>
    <row r="5303" spans="16:26" x14ac:dyDescent="0.25">
      <c r="P5303" s="120"/>
      <c r="R5303" s="120"/>
      <c r="T5303" s="120"/>
      <c r="V5303" s="120"/>
      <c r="X5303" s="120"/>
      <c r="Z5303" s="120"/>
    </row>
    <row r="5304" spans="16:26" x14ac:dyDescent="0.25">
      <c r="P5304" s="119"/>
      <c r="R5304" s="119"/>
      <c r="T5304" s="119"/>
      <c r="V5304" s="119"/>
      <c r="X5304" s="119"/>
      <c r="Z5304" s="119"/>
    </row>
    <row r="5305" spans="16:26" x14ac:dyDescent="0.25">
      <c r="P5305" s="119"/>
      <c r="R5305" s="119"/>
      <c r="T5305" s="119"/>
      <c r="V5305" s="119"/>
      <c r="X5305" s="119"/>
      <c r="Z5305" s="119"/>
    </row>
    <row r="5306" spans="16:26" x14ac:dyDescent="0.25">
      <c r="P5306" s="119"/>
      <c r="R5306" s="119"/>
      <c r="T5306" s="119"/>
      <c r="V5306" s="119"/>
      <c r="X5306" s="119"/>
      <c r="Z5306" s="119"/>
    </row>
    <row r="5307" spans="16:26" x14ac:dyDescent="0.25">
      <c r="P5307" s="121"/>
      <c r="R5307" s="121"/>
      <c r="T5307" s="121"/>
      <c r="V5307" s="121"/>
      <c r="X5307" s="121"/>
      <c r="Z5307" s="121"/>
    </row>
    <row r="5308" spans="16:26" x14ac:dyDescent="0.25">
      <c r="P5308" s="121"/>
      <c r="R5308" s="121"/>
      <c r="T5308" s="121"/>
      <c r="V5308" s="121"/>
      <c r="X5308" s="121"/>
      <c r="Z5308" s="121"/>
    </row>
    <row r="5309" spans="16:26" x14ac:dyDescent="0.25">
      <c r="P5309" s="121"/>
      <c r="R5309" s="121"/>
      <c r="T5309" s="121"/>
      <c r="V5309" s="121"/>
      <c r="X5309" s="121"/>
      <c r="Z5309" s="121"/>
    </row>
    <row r="5310" spans="16:26" x14ac:dyDescent="0.25">
      <c r="P5310" s="121"/>
      <c r="R5310" s="121"/>
      <c r="T5310" s="121"/>
      <c r="V5310" s="121"/>
      <c r="X5310" s="121"/>
      <c r="Z5310" s="121"/>
    </row>
    <row r="5311" spans="16:26" x14ac:dyDescent="0.25">
      <c r="P5311" s="122"/>
      <c r="R5311" s="122"/>
      <c r="T5311" s="122"/>
      <c r="V5311" s="122"/>
      <c r="X5311" s="122"/>
      <c r="Z5311" s="122"/>
    </row>
    <row r="5312" spans="16:26" x14ac:dyDescent="0.25">
      <c r="P5312" s="118"/>
      <c r="R5312" s="118"/>
      <c r="T5312" s="118"/>
      <c r="V5312" s="118"/>
      <c r="X5312" s="118"/>
      <c r="Z5312" s="118"/>
    </row>
    <row r="5313" spans="16:26" x14ac:dyDescent="0.25">
      <c r="P5313" s="119"/>
      <c r="R5313" s="119"/>
      <c r="T5313" s="119"/>
      <c r="V5313" s="119"/>
      <c r="X5313" s="119"/>
      <c r="Z5313" s="119"/>
    </row>
    <row r="5314" spans="16:26" x14ac:dyDescent="0.25">
      <c r="P5314" s="119"/>
      <c r="R5314" s="119"/>
      <c r="T5314" s="119"/>
      <c r="V5314" s="119"/>
      <c r="X5314" s="119"/>
      <c r="Z5314" s="119"/>
    </row>
    <row r="5315" spans="16:26" x14ac:dyDescent="0.25">
      <c r="P5315" s="120"/>
      <c r="R5315" s="120"/>
      <c r="T5315" s="120"/>
      <c r="V5315" s="120"/>
      <c r="X5315" s="120"/>
      <c r="Z5315" s="120"/>
    </row>
    <row r="5316" spans="16:26" x14ac:dyDescent="0.25">
      <c r="P5316" s="119"/>
      <c r="R5316" s="119"/>
      <c r="T5316" s="119"/>
      <c r="V5316" s="119"/>
      <c r="X5316" s="119"/>
      <c r="Z5316" s="119"/>
    </row>
    <row r="5317" spans="16:26" x14ac:dyDescent="0.25">
      <c r="P5317" s="119"/>
      <c r="R5317" s="119"/>
      <c r="T5317" s="119"/>
      <c r="V5317" s="119"/>
      <c r="X5317" s="119"/>
      <c r="Z5317" s="119"/>
    </row>
    <row r="5318" spans="16:26" x14ac:dyDescent="0.25">
      <c r="P5318" s="120"/>
      <c r="R5318" s="120"/>
      <c r="T5318" s="120"/>
      <c r="V5318" s="120"/>
      <c r="X5318" s="120"/>
      <c r="Z5318" s="120"/>
    </row>
    <row r="5319" spans="16:26" x14ac:dyDescent="0.25">
      <c r="P5319" s="119"/>
      <c r="R5319" s="119"/>
      <c r="T5319" s="119"/>
      <c r="V5319" s="119"/>
      <c r="X5319" s="119"/>
      <c r="Z5319" s="119"/>
    </row>
    <row r="5320" spans="16:26" x14ac:dyDescent="0.25">
      <c r="P5320" s="120"/>
      <c r="R5320" s="120"/>
      <c r="T5320" s="120"/>
      <c r="V5320" s="120"/>
      <c r="X5320" s="120"/>
      <c r="Z5320" s="120"/>
    </row>
    <row r="5321" spans="16:26" x14ac:dyDescent="0.25">
      <c r="P5321" s="119"/>
      <c r="R5321" s="119"/>
      <c r="T5321" s="119"/>
      <c r="V5321" s="119"/>
      <c r="X5321" s="119"/>
      <c r="Z5321" s="119"/>
    </row>
    <row r="5322" spans="16:26" x14ac:dyDescent="0.25">
      <c r="P5322" s="119"/>
      <c r="R5322" s="119"/>
      <c r="T5322" s="119"/>
      <c r="V5322" s="119"/>
      <c r="X5322" s="119"/>
      <c r="Z5322" s="119"/>
    </row>
    <row r="5323" spans="16:26" x14ac:dyDescent="0.25">
      <c r="P5323" s="119"/>
      <c r="R5323" s="119"/>
      <c r="T5323" s="119"/>
      <c r="V5323" s="119"/>
      <c r="X5323" s="119"/>
      <c r="Z5323" s="119"/>
    </row>
    <row r="5324" spans="16:26" x14ac:dyDescent="0.25">
      <c r="P5324" s="121"/>
      <c r="R5324" s="121"/>
      <c r="T5324" s="121"/>
      <c r="V5324" s="121"/>
      <c r="X5324" s="121"/>
      <c r="Z5324" s="121"/>
    </row>
    <row r="5325" spans="16:26" x14ac:dyDescent="0.25">
      <c r="P5325" s="121"/>
      <c r="R5325" s="121"/>
      <c r="T5325" s="121"/>
      <c r="V5325" s="121"/>
      <c r="X5325" s="121"/>
      <c r="Z5325" s="121"/>
    </row>
    <row r="5326" spans="16:26" x14ac:dyDescent="0.25">
      <c r="P5326" s="121"/>
      <c r="R5326" s="121"/>
      <c r="T5326" s="121"/>
      <c r="V5326" s="121"/>
      <c r="X5326" s="121"/>
      <c r="Z5326" s="121"/>
    </row>
    <row r="5327" spans="16:26" x14ac:dyDescent="0.25">
      <c r="P5327" s="121"/>
      <c r="R5327" s="121"/>
      <c r="T5327" s="121"/>
      <c r="V5327" s="121"/>
      <c r="X5327" s="121"/>
      <c r="Z5327" s="121"/>
    </row>
    <row r="5328" spans="16:26" x14ac:dyDescent="0.25">
      <c r="P5328" s="122"/>
      <c r="R5328" s="122"/>
      <c r="T5328" s="122"/>
      <c r="V5328" s="122"/>
      <c r="X5328" s="122"/>
      <c r="Z5328" s="122"/>
    </row>
    <row r="5329" spans="16:26" x14ac:dyDescent="0.25">
      <c r="P5329" s="118"/>
      <c r="R5329" s="118"/>
      <c r="T5329" s="118"/>
      <c r="V5329" s="118"/>
      <c r="X5329" s="118"/>
      <c r="Z5329" s="118"/>
    </row>
    <row r="5330" spans="16:26" x14ac:dyDescent="0.25">
      <c r="P5330" s="119"/>
      <c r="R5330" s="119"/>
      <c r="T5330" s="119"/>
      <c r="V5330" s="119"/>
      <c r="X5330" s="119"/>
      <c r="Z5330" s="119"/>
    </row>
    <row r="5331" spans="16:26" x14ac:dyDescent="0.25">
      <c r="P5331" s="119"/>
      <c r="R5331" s="119"/>
      <c r="T5331" s="119"/>
      <c r="V5331" s="119"/>
      <c r="X5331" s="119"/>
      <c r="Z5331" s="119"/>
    </row>
    <row r="5332" spans="16:26" x14ac:dyDescent="0.25">
      <c r="P5332" s="120"/>
      <c r="R5332" s="120"/>
      <c r="T5332" s="120"/>
      <c r="V5332" s="120"/>
      <c r="X5332" s="120"/>
      <c r="Z5332" s="120"/>
    </row>
    <row r="5333" spans="16:26" x14ac:dyDescent="0.25">
      <c r="P5333" s="119"/>
      <c r="R5333" s="119"/>
      <c r="T5333" s="119"/>
      <c r="V5333" s="119"/>
      <c r="X5333" s="119"/>
      <c r="Z5333" s="119"/>
    </row>
    <row r="5334" spans="16:26" x14ac:dyDescent="0.25">
      <c r="P5334" s="119"/>
      <c r="R5334" s="119"/>
      <c r="T5334" s="119"/>
      <c r="V5334" s="119"/>
      <c r="X5334" s="119"/>
      <c r="Z5334" s="119"/>
    </row>
    <row r="5335" spans="16:26" x14ac:dyDescent="0.25">
      <c r="P5335" s="120"/>
      <c r="R5335" s="120"/>
      <c r="T5335" s="120"/>
      <c r="V5335" s="120"/>
      <c r="X5335" s="120"/>
      <c r="Z5335" s="120"/>
    </row>
    <row r="5336" spans="16:26" x14ac:dyDescent="0.25">
      <c r="P5336" s="119"/>
      <c r="R5336" s="119"/>
      <c r="T5336" s="119"/>
      <c r="V5336" s="119"/>
      <c r="X5336" s="119"/>
      <c r="Z5336" s="119"/>
    </row>
    <row r="5337" spans="16:26" x14ac:dyDescent="0.25">
      <c r="P5337" s="120"/>
      <c r="R5337" s="120"/>
      <c r="T5337" s="120"/>
      <c r="V5337" s="120"/>
      <c r="X5337" s="120"/>
      <c r="Z5337" s="120"/>
    </row>
    <row r="5338" spans="16:26" x14ac:dyDescent="0.25">
      <c r="P5338" s="119"/>
      <c r="R5338" s="119"/>
      <c r="T5338" s="119"/>
      <c r="V5338" s="119"/>
      <c r="X5338" s="119"/>
      <c r="Z5338" s="119"/>
    </row>
    <row r="5339" spans="16:26" x14ac:dyDescent="0.25">
      <c r="P5339" s="119"/>
      <c r="R5339" s="119"/>
      <c r="T5339" s="119"/>
      <c r="V5339" s="119"/>
      <c r="X5339" s="119"/>
      <c r="Z5339" s="119"/>
    </row>
    <row r="5340" spans="16:26" x14ac:dyDescent="0.25">
      <c r="P5340" s="119"/>
      <c r="R5340" s="119"/>
      <c r="T5340" s="119"/>
      <c r="V5340" s="119"/>
      <c r="X5340" s="119"/>
      <c r="Z5340" s="119"/>
    </row>
    <row r="5341" spans="16:26" x14ac:dyDescent="0.25">
      <c r="P5341" s="121"/>
      <c r="R5341" s="121"/>
      <c r="T5341" s="121"/>
      <c r="V5341" s="121"/>
      <c r="X5341" s="121"/>
      <c r="Z5341" s="121"/>
    </row>
    <row r="5342" spans="16:26" x14ac:dyDescent="0.25">
      <c r="P5342" s="121"/>
      <c r="R5342" s="121"/>
      <c r="T5342" s="121"/>
      <c r="V5342" s="121"/>
      <c r="X5342" s="121"/>
      <c r="Z5342" s="121"/>
    </row>
    <row r="5343" spans="16:26" x14ac:dyDescent="0.25">
      <c r="P5343" s="121"/>
      <c r="R5343" s="121"/>
      <c r="T5343" s="121"/>
      <c r="V5343" s="121"/>
      <c r="X5343" s="121"/>
      <c r="Z5343" s="121"/>
    </row>
    <row r="5344" spans="16:26" x14ac:dyDescent="0.25">
      <c r="P5344" s="121"/>
      <c r="R5344" s="121"/>
      <c r="T5344" s="121"/>
      <c r="V5344" s="121"/>
      <c r="X5344" s="121"/>
      <c r="Z5344" s="121"/>
    </row>
    <row r="5345" spans="16:26" x14ac:dyDescent="0.25">
      <c r="P5345" s="122"/>
      <c r="R5345" s="122"/>
      <c r="T5345" s="122"/>
      <c r="V5345" s="122"/>
      <c r="X5345" s="122"/>
      <c r="Z5345" s="122"/>
    </row>
    <row r="5346" spans="16:26" x14ac:dyDescent="0.25">
      <c r="P5346" s="118"/>
      <c r="R5346" s="118"/>
      <c r="T5346" s="118"/>
      <c r="V5346" s="118"/>
      <c r="X5346" s="118"/>
      <c r="Z5346" s="118"/>
    </row>
    <row r="5347" spans="16:26" x14ac:dyDescent="0.25">
      <c r="P5347" s="119"/>
      <c r="R5347" s="119"/>
      <c r="T5347" s="119"/>
      <c r="V5347" s="119"/>
      <c r="X5347" s="119"/>
      <c r="Z5347" s="119"/>
    </row>
    <row r="5348" spans="16:26" x14ac:dyDescent="0.25">
      <c r="P5348" s="119"/>
      <c r="R5348" s="119"/>
      <c r="T5348" s="119"/>
      <c r="V5348" s="119"/>
      <c r="X5348" s="119"/>
      <c r="Z5348" s="119"/>
    </row>
    <row r="5349" spans="16:26" x14ac:dyDescent="0.25">
      <c r="P5349" s="120"/>
      <c r="R5349" s="120"/>
      <c r="T5349" s="120"/>
      <c r="V5349" s="120"/>
      <c r="X5349" s="120"/>
      <c r="Z5349" s="120"/>
    </row>
    <row r="5350" spans="16:26" x14ac:dyDescent="0.25">
      <c r="P5350" s="119"/>
      <c r="R5350" s="119"/>
      <c r="T5350" s="119"/>
      <c r="V5350" s="119"/>
      <c r="X5350" s="119"/>
      <c r="Z5350" s="119"/>
    </row>
    <row r="5351" spans="16:26" x14ac:dyDescent="0.25">
      <c r="P5351" s="119"/>
      <c r="R5351" s="119"/>
      <c r="T5351" s="119"/>
      <c r="V5351" s="119"/>
      <c r="X5351" s="119"/>
      <c r="Z5351" s="119"/>
    </row>
    <row r="5352" spans="16:26" x14ac:dyDescent="0.25">
      <c r="P5352" s="120"/>
      <c r="R5352" s="120"/>
      <c r="T5352" s="120"/>
      <c r="V5352" s="120"/>
      <c r="X5352" s="120"/>
      <c r="Z5352" s="120"/>
    </row>
    <row r="5353" spans="16:26" x14ac:dyDescent="0.25">
      <c r="P5353" s="119"/>
      <c r="R5353" s="119"/>
      <c r="T5353" s="119"/>
      <c r="V5353" s="119"/>
      <c r="X5353" s="119"/>
      <c r="Z5353" s="119"/>
    </row>
    <row r="5354" spans="16:26" x14ac:dyDescent="0.25">
      <c r="P5354" s="120"/>
      <c r="R5354" s="120"/>
      <c r="T5354" s="120"/>
      <c r="V5354" s="120"/>
      <c r="X5354" s="120"/>
      <c r="Z5354" s="120"/>
    </row>
    <row r="5355" spans="16:26" x14ac:dyDescent="0.25">
      <c r="P5355" s="119"/>
      <c r="R5355" s="119"/>
      <c r="T5355" s="119"/>
      <c r="V5355" s="119"/>
      <c r="X5355" s="119"/>
      <c r="Z5355" s="119"/>
    </row>
    <row r="5356" spans="16:26" x14ac:dyDescent="0.25">
      <c r="P5356" s="119"/>
      <c r="R5356" s="119"/>
      <c r="T5356" s="119"/>
      <c r="V5356" s="119"/>
      <c r="X5356" s="119"/>
      <c r="Z5356" s="119"/>
    </row>
    <row r="5357" spans="16:26" x14ac:dyDescent="0.25">
      <c r="P5357" s="119"/>
      <c r="R5357" s="119"/>
      <c r="T5357" s="119"/>
      <c r="V5357" s="119"/>
      <c r="X5357" s="119"/>
      <c r="Z5357" s="119"/>
    </row>
    <row r="5358" spans="16:26" x14ac:dyDescent="0.25">
      <c r="P5358" s="121"/>
      <c r="R5358" s="121"/>
      <c r="T5358" s="121"/>
      <c r="V5358" s="121"/>
      <c r="X5358" s="121"/>
      <c r="Z5358" s="121"/>
    </row>
    <row r="5359" spans="16:26" x14ac:dyDescent="0.25">
      <c r="P5359" s="121"/>
      <c r="R5359" s="121"/>
      <c r="T5359" s="121"/>
      <c r="V5359" s="121"/>
      <c r="X5359" s="121"/>
      <c r="Z5359" s="121"/>
    </row>
    <row r="5360" spans="16:26" x14ac:dyDescent="0.25">
      <c r="P5360" s="121"/>
      <c r="R5360" s="121"/>
      <c r="T5360" s="121"/>
      <c r="V5360" s="121"/>
      <c r="X5360" s="121"/>
      <c r="Z5360" s="121"/>
    </row>
    <row r="5361" spans="16:26" x14ac:dyDescent="0.25">
      <c r="P5361" s="121"/>
      <c r="R5361" s="121"/>
      <c r="T5361" s="121"/>
      <c r="V5361" s="121"/>
      <c r="X5361" s="121"/>
      <c r="Z5361" s="121"/>
    </row>
    <row r="5362" spans="16:26" x14ac:dyDescent="0.25">
      <c r="P5362" s="122"/>
      <c r="R5362" s="122"/>
      <c r="T5362" s="122"/>
      <c r="V5362" s="122"/>
      <c r="X5362" s="122"/>
      <c r="Z5362" s="122"/>
    </row>
    <row r="5363" spans="16:26" x14ac:dyDescent="0.25">
      <c r="P5363" s="118"/>
      <c r="R5363" s="118"/>
      <c r="T5363" s="118"/>
      <c r="V5363" s="118"/>
      <c r="X5363" s="118"/>
      <c r="Z5363" s="118"/>
    </row>
    <row r="5364" spans="16:26" x14ac:dyDescent="0.25">
      <c r="P5364" s="119"/>
      <c r="R5364" s="119"/>
      <c r="T5364" s="119"/>
      <c r="V5364" s="119"/>
      <c r="X5364" s="119"/>
      <c r="Z5364" s="119"/>
    </row>
    <row r="5365" spans="16:26" x14ac:dyDescent="0.25">
      <c r="P5365" s="119"/>
      <c r="R5365" s="119"/>
      <c r="T5365" s="119"/>
      <c r="V5365" s="119"/>
      <c r="X5365" s="119"/>
      <c r="Z5365" s="119"/>
    </row>
    <row r="5366" spans="16:26" x14ac:dyDescent="0.25">
      <c r="P5366" s="120"/>
      <c r="R5366" s="120"/>
      <c r="T5366" s="120"/>
      <c r="V5366" s="120"/>
      <c r="X5366" s="120"/>
      <c r="Z5366" s="120"/>
    </row>
    <row r="5367" spans="16:26" x14ac:dyDescent="0.25">
      <c r="P5367" s="119"/>
      <c r="R5367" s="119"/>
      <c r="T5367" s="119"/>
      <c r="V5367" s="119"/>
      <c r="X5367" s="119"/>
      <c r="Z5367" s="119"/>
    </row>
    <row r="5368" spans="16:26" x14ac:dyDescent="0.25">
      <c r="P5368" s="119"/>
      <c r="R5368" s="119"/>
      <c r="T5368" s="119"/>
      <c r="V5368" s="119"/>
      <c r="X5368" s="119"/>
      <c r="Z5368" s="119"/>
    </row>
    <row r="5369" spans="16:26" x14ac:dyDescent="0.25">
      <c r="P5369" s="120"/>
      <c r="R5369" s="120"/>
      <c r="T5369" s="120"/>
      <c r="V5369" s="120"/>
      <c r="X5369" s="120"/>
      <c r="Z5369" s="120"/>
    </row>
    <row r="5370" spans="16:26" x14ac:dyDescent="0.25">
      <c r="P5370" s="119"/>
      <c r="R5370" s="119"/>
      <c r="T5370" s="119"/>
      <c r="V5370" s="119"/>
      <c r="X5370" s="119"/>
      <c r="Z5370" s="119"/>
    </row>
    <row r="5371" spans="16:26" x14ac:dyDescent="0.25">
      <c r="P5371" s="120"/>
      <c r="R5371" s="120"/>
      <c r="T5371" s="120"/>
      <c r="V5371" s="120"/>
      <c r="X5371" s="120"/>
      <c r="Z5371" s="120"/>
    </row>
    <row r="5372" spans="16:26" x14ac:dyDescent="0.25">
      <c r="P5372" s="119"/>
      <c r="R5372" s="119"/>
      <c r="T5372" s="119"/>
      <c r="V5372" s="119"/>
      <c r="X5372" s="119"/>
      <c r="Z5372" s="119"/>
    </row>
    <row r="5373" spans="16:26" x14ac:dyDescent="0.25">
      <c r="P5373" s="119"/>
      <c r="R5373" s="119"/>
      <c r="T5373" s="119"/>
      <c r="V5373" s="119"/>
      <c r="X5373" s="119"/>
      <c r="Z5373" s="119"/>
    </row>
    <row r="5374" spans="16:26" x14ac:dyDescent="0.25">
      <c r="P5374" s="119"/>
      <c r="R5374" s="119"/>
      <c r="T5374" s="119"/>
      <c r="V5374" s="119"/>
      <c r="X5374" s="119"/>
      <c r="Z5374" s="119"/>
    </row>
    <row r="5375" spans="16:26" x14ac:dyDescent="0.25">
      <c r="P5375" s="121"/>
      <c r="R5375" s="121"/>
      <c r="T5375" s="121"/>
      <c r="V5375" s="121"/>
      <c r="X5375" s="121"/>
      <c r="Z5375" s="121"/>
    </row>
    <row r="5376" spans="16:26" x14ac:dyDescent="0.25">
      <c r="P5376" s="121"/>
      <c r="R5376" s="121"/>
      <c r="T5376" s="121"/>
      <c r="V5376" s="121"/>
      <c r="X5376" s="121"/>
      <c r="Z5376" s="121"/>
    </row>
    <row r="5377" spans="16:26" x14ac:dyDescent="0.25">
      <c r="P5377" s="121"/>
      <c r="R5377" s="121"/>
      <c r="T5377" s="121"/>
      <c r="V5377" s="121"/>
      <c r="X5377" s="121"/>
      <c r="Z5377" s="121"/>
    </row>
    <row r="5378" spans="16:26" x14ac:dyDescent="0.25">
      <c r="P5378" s="121"/>
      <c r="R5378" s="121"/>
      <c r="T5378" s="121"/>
      <c r="V5378" s="121"/>
      <c r="X5378" s="121"/>
      <c r="Z5378" s="121"/>
    </row>
    <row r="5379" spans="16:26" x14ac:dyDescent="0.25">
      <c r="P5379" s="122"/>
      <c r="R5379" s="122"/>
      <c r="T5379" s="122"/>
      <c r="V5379" s="122"/>
      <c r="X5379" s="122"/>
      <c r="Z5379" s="122"/>
    </row>
    <row r="5380" spans="16:26" x14ac:dyDescent="0.25">
      <c r="P5380" s="118"/>
      <c r="R5380" s="118"/>
      <c r="T5380" s="118"/>
      <c r="V5380" s="118"/>
      <c r="X5380" s="118"/>
      <c r="Z5380" s="118"/>
    </row>
    <row r="5381" spans="16:26" x14ac:dyDescent="0.25">
      <c r="P5381" s="119"/>
      <c r="R5381" s="119"/>
      <c r="T5381" s="119"/>
      <c r="V5381" s="119"/>
      <c r="X5381" s="119"/>
      <c r="Z5381" s="119"/>
    </row>
    <row r="5382" spans="16:26" x14ac:dyDescent="0.25">
      <c r="P5382" s="119"/>
      <c r="R5382" s="119"/>
      <c r="T5382" s="119"/>
      <c r="V5382" s="119"/>
      <c r="X5382" s="119"/>
      <c r="Z5382" s="119"/>
    </row>
    <row r="5383" spans="16:26" x14ac:dyDescent="0.25">
      <c r="P5383" s="120"/>
      <c r="R5383" s="120"/>
      <c r="T5383" s="120"/>
      <c r="V5383" s="120"/>
      <c r="X5383" s="120"/>
      <c r="Z5383" s="120"/>
    </row>
    <row r="5384" spans="16:26" x14ac:dyDescent="0.25">
      <c r="P5384" s="119"/>
      <c r="R5384" s="119"/>
      <c r="T5384" s="119"/>
      <c r="V5384" s="119"/>
      <c r="X5384" s="119"/>
      <c r="Z5384" s="119"/>
    </row>
    <row r="5385" spans="16:26" x14ac:dyDescent="0.25">
      <c r="P5385" s="119"/>
      <c r="R5385" s="119"/>
      <c r="T5385" s="119"/>
      <c r="V5385" s="119"/>
      <c r="X5385" s="119"/>
      <c r="Z5385" s="119"/>
    </row>
    <row r="5386" spans="16:26" x14ac:dyDescent="0.25">
      <c r="P5386" s="120"/>
      <c r="R5386" s="120"/>
      <c r="T5386" s="120"/>
      <c r="V5386" s="120"/>
      <c r="X5386" s="120"/>
      <c r="Z5386" s="120"/>
    </row>
    <row r="5387" spans="16:26" x14ac:dyDescent="0.25">
      <c r="P5387" s="119"/>
      <c r="R5387" s="119"/>
      <c r="T5387" s="119"/>
      <c r="V5387" s="119"/>
      <c r="X5387" s="119"/>
      <c r="Z5387" s="119"/>
    </row>
    <row r="5388" spans="16:26" x14ac:dyDescent="0.25">
      <c r="P5388" s="120"/>
      <c r="R5388" s="120"/>
      <c r="T5388" s="120"/>
      <c r="V5388" s="120"/>
      <c r="X5388" s="120"/>
      <c r="Z5388" s="120"/>
    </row>
    <row r="5389" spans="16:26" x14ac:dyDescent="0.25">
      <c r="P5389" s="119"/>
      <c r="R5389" s="119"/>
      <c r="T5389" s="119"/>
      <c r="V5389" s="119"/>
      <c r="X5389" s="119"/>
      <c r="Z5389" s="119"/>
    </row>
    <row r="5390" spans="16:26" x14ac:dyDescent="0.25">
      <c r="P5390" s="119"/>
      <c r="R5390" s="119"/>
      <c r="T5390" s="119"/>
      <c r="V5390" s="119"/>
      <c r="X5390" s="119"/>
      <c r="Z5390" s="119"/>
    </row>
    <row r="5391" spans="16:26" x14ac:dyDescent="0.25">
      <c r="P5391" s="119"/>
      <c r="R5391" s="119"/>
      <c r="T5391" s="119"/>
      <c r="V5391" s="119"/>
      <c r="X5391" s="119"/>
      <c r="Z5391" s="119"/>
    </row>
    <row r="5392" spans="16:26" x14ac:dyDescent="0.25">
      <c r="P5392" s="121"/>
      <c r="R5392" s="121"/>
      <c r="T5392" s="121"/>
      <c r="V5392" s="121"/>
      <c r="X5392" s="121"/>
      <c r="Z5392" s="121"/>
    </row>
    <row r="5393" spans="16:26" x14ac:dyDescent="0.25">
      <c r="P5393" s="121"/>
      <c r="R5393" s="121"/>
      <c r="T5393" s="121"/>
      <c r="V5393" s="121"/>
      <c r="X5393" s="121"/>
      <c r="Z5393" s="121"/>
    </row>
    <row r="5394" spans="16:26" x14ac:dyDescent="0.25">
      <c r="P5394" s="121"/>
      <c r="R5394" s="121"/>
      <c r="T5394" s="121"/>
      <c r="V5394" s="121"/>
      <c r="X5394" s="121"/>
      <c r="Z5394" s="121"/>
    </row>
    <row r="5395" spans="16:26" x14ac:dyDescent="0.25">
      <c r="P5395" s="121"/>
      <c r="R5395" s="121"/>
      <c r="T5395" s="121"/>
      <c r="V5395" s="121"/>
      <c r="X5395" s="121"/>
      <c r="Z5395" s="121"/>
    </row>
    <row r="5396" spans="16:26" x14ac:dyDescent="0.25">
      <c r="P5396" s="122"/>
      <c r="R5396" s="122"/>
      <c r="T5396" s="122"/>
      <c r="V5396" s="122"/>
      <c r="X5396" s="122"/>
      <c r="Z5396" s="122"/>
    </row>
    <row r="5397" spans="16:26" x14ac:dyDescent="0.25">
      <c r="P5397" s="118"/>
      <c r="R5397" s="118"/>
      <c r="T5397" s="118"/>
      <c r="V5397" s="118"/>
      <c r="X5397" s="118"/>
      <c r="Z5397" s="118"/>
    </row>
    <row r="5398" spans="16:26" x14ac:dyDescent="0.25">
      <c r="P5398" s="119"/>
      <c r="R5398" s="119"/>
      <c r="T5398" s="119"/>
      <c r="V5398" s="119"/>
      <c r="X5398" s="119"/>
      <c r="Z5398" s="119"/>
    </row>
    <row r="5399" spans="16:26" x14ac:dyDescent="0.25">
      <c r="P5399" s="119"/>
      <c r="R5399" s="119"/>
      <c r="T5399" s="119"/>
      <c r="V5399" s="119"/>
      <c r="X5399" s="119"/>
      <c r="Z5399" s="119"/>
    </row>
    <row r="5400" spans="16:26" x14ac:dyDescent="0.25">
      <c r="P5400" s="120"/>
      <c r="R5400" s="120"/>
      <c r="T5400" s="120"/>
      <c r="V5400" s="120"/>
      <c r="X5400" s="120"/>
      <c r="Z5400" s="120"/>
    </row>
    <row r="5401" spans="16:26" x14ac:dyDescent="0.25">
      <c r="P5401" s="119"/>
      <c r="R5401" s="119"/>
      <c r="T5401" s="119"/>
      <c r="V5401" s="119"/>
      <c r="X5401" s="119"/>
      <c r="Z5401" s="119"/>
    </row>
    <row r="5402" spans="16:26" x14ac:dyDescent="0.25">
      <c r="P5402" s="119"/>
      <c r="R5402" s="119"/>
      <c r="T5402" s="119"/>
      <c r="V5402" s="119"/>
      <c r="X5402" s="119"/>
      <c r="Z5402" s="119"/>
    </row>
    <row r="5403" spans="16:26" x14ac:dyDescent="0.25">
      <c r="P5403" s="120"/>
      <c r="R5403" s="120"/>
      <c r="T5403" s="120"/>
      <c r="V5403" s="120"/>
      <c r="X5403" s="120"/>
      <c r="Z5403" s="120"/>
    </row>
    <row r="5404" spans="16:26" x14ac:dyDescent="0.25">
      <c r="P5404" s="119"/>
      <c r="R5404" s="119"/>
      <c r="T5404" s="119"/>
      <c r="V5404" s="119"/>
      <c r="X5404" s="119"/>
      <c r="Z5404" s="119"/>
    </row>
    <row r="5405" spans="16:26" x14ac:dyDescent="0.25">
      <c r="P5405" s="120"/>
      <c r="R5405" s="120"/>
      <c r="T5405" s="120"/>
      <c r="V5405" s="120"/>
      <c r="X5405" s="120"/>
      <c r="Z5405" s="120"/>
    </row>
    <row r="5406" spans="16:26" x14ac:dyDescent="0.25">
      <c r="P5406" s="119"/>
      <c r="R5406" s="119"/>
      <c r="T5406" s="119"/>
      <c r="V5406" s="119"/>
      <c r="X5406" s="119"/>
      <c r="Z5406" s="119"/>
    </row>
    <row r="5407" spans="16:26" x14ac:dyDescent="0.25">
      <c r="P5407" s="119"/>
      <c r="R5407" s="119"/>
      <c r="T5407" s="119"/>
      <c r="V5407" s="119"/>
      <c r="X5407" s="119"/>
      <c r="Z5407" s="119"/>
    </row>
    <row r="5408" spans="16:26" x14ac:dyDescent="0.25">
      <c r="P5408" s="119"/>
      <c r="R5408" s="119"/>
      <c r="T5408" s="119"/>
      <c r="V5408" s="119"/>
      <c r="X5408" s="119"/>
      <c r="Z5408" s="119"/>
    </row>
    <row r="5409" spans="16:26" x14ac:dyDescent="0.25">
      <c r="P5409" s="121"/>
      <c r="R5409" s="121"/>
      <c r="T5409" s="121"/>
      <c r="V5409" s="121"/>
      <c r="X5409" s="121"/>
      <c r="Z5409" s="121"/>
    </row>
    <row r="5410" spans="16:26" x14ac:dyDescent="0.25">
      <c r="P5410" s="121"/>
      <c r="R5410" s="121"/>
      <c r="T5410" s="121"/>
      <c r="V5410" s="121"/>
      <c r="X5410" s="121"/>
      <c r="Z5410" s="121"/>
    </row>
    <row r="5411" spans="16:26" x14ac:dyDescent="0.25">
      <c r="P5411" s="121"/>
      <c r="R5411" s="121"/>
      <c r="T5411" s="121"/>
      <c r="V5411" s="121"/>
      <c r="X5411" s="121"/>
      <c r="Z5411" s="121"/>
    </row>
    <row r="5412" spans="16:26" x14ac:dyDescent="0.25">
      <c r="P5412" s="121"/>
      <c r="R5412" s="121"/>
      <c r="T5412" s="121"/>
      <c r="V5412" s="121"/>
      <c r="X5412" s="121"/>
      <c r="Z5412" s="121"/>
    </row>
    <row r="5413" spans="16:26" x14ac:dyDescent="0.25">
      <c r="P5413" s="122"/>
      <c r="R5413" s="122"/>
      <c r="T5413" s="122"/>
      <c r="V5413" s="122"/>
      <c r="X5413" s="122"/>
      <c r="Z5413" s="122"/>
    </row>
    <row r="5414" spans="16:26" x14ac:dyDescent="0.25">
      <c r="P5414" s="118"/>
      <c r="R5414" s="118"/>
      <c r="T5414" s="118"/>
      <c r="V5414" s="118"/>
      <c r="X5414" s="118"/>
      <c r="Z5414" s="118"/>
    </row>
    <row r="5415" spans="16:26" x14ac:dyDescent="0.25">
      <c r="P5415" s="119"/>
      <c r="R5415" s="119"/>
      <c r="T5415" s="119"/>
      <c r="V5415" s="119"/>
      <c r="X5415" s="119"/>
      <c r="Z5415" s="119"/>
    </row>
    <row r="5416" spans="16:26" x14ac:dyDescent="0.25">
      <c r="P5416" s="119"/>
      <c r="R5416" s="119"/>
      <c r="T5416" s="119"/>
      <c r="V5416" s="119"/>
      <c r="X5416" s="119"/>
      <c r="Z5416" s="119"/>
    </row>
    <row r="5417" spans="16:26" x14ac:dyDescent="0.25">
      <c r="P5417" s="120"/>
      <c r="R5417" s="120"/>
      <c r="T5417" s="120"/>
      <c r="V5417" s="120"/>
      <c r="X5417" s="120"/>
      <c r="Z5417" s="120"/>
    </row>
    <row r="5418" spans="16:26" x14ac:dyDescent="0.25">
      <c r="P5418" s="119"/>
      <c r="R5418" s="119"/>
      <c r="T5418" s="119"/>
      <c r="V5418" s="119"/>
      <c r="X5418" s="119"/>
      <c r="Z5418" s="119"/>
    </row>
    <row r="5419" spans="16:26" x14ac:dyDescent="0.25">
      <c r="P5419" s="119"/>
      <c r="R5419" s="119"/>
      <c r="T5419" s="119"/>
      <c r="V5419" s="119"/>
      <c r="X5419" s="119"/>
      <c r="Z5419" s="119"/>
    </row>
    <row r="5420" spans="16:26" x14ac:dyDescent="0.25">
      <c r="P5420" s="120"/>
      <c r="R5420" s="120"/>
      <c r="T5420" s="120"/>
      <c r="V5420" s="120"/>
      <c r="X5420" s="120"/>
      <c r="Z5420" s="120"/>
    </row>
    <row r="5421" spans="16:26" x14ac:dyDescent="0.25">
      <c r="P5421" s="119"/>
      <c r="R5421" s="119"/>
      <c r="T5421" s="119"/>
      <c r="V5421" s="119"/>
      <c r="X5421" s="119"/>
      <c r="Z5421" s="119"/>
    </row>
    <row r="5422" spans="16:26" x14ac:dyDescent="0.25">
      <c r="P5422" s="120"/>
      <c r="R5422" s="120"/>
      <c r="T5422" s="120"/>
      <c r="V5422" s="120"/>
      <c r="X5422" s="120"/>
      <c r="Z5422" s="120"/>
    </row>
    <row r="5423" spans="16:26" x14ac:dyDescent="0.25">
      <c r="P5423" s="119"/>
      <c r="R5423" s="119"/>
      <c r="T5423" s="119"/>
      <c r="V5423" s="119"/>
      <c r="X5423" s="119"/>
      <c r="Z5423" s="119"/>
    </row>
    <row r="5424" spans="16:26" x14ac:dyDescent="0.25">
      <c r="P5424" s="119"/>
      <c r="R5424" s="119"/>
      <c r="T5424" s="119"/>
      <c r="V5424" s="119"/>
      <c r="X5424" s="119"/>
      <c r="Z5424" s="119"/>
    </row>
    <row r="5425" spans="16:26" x14ac:dyDescent="0.25">
      <c r="P5425" s="119"/>
      <c r="R5425" s="119"/>
      <c r="T5425" s="119"/>
      <c r="V5425" s="119"/>
      <c r="X5425" s="119"/>
      <c r="Z5425" s="119"/>
    </row>
    <row r="5426" spans="16:26" x14ac:dyDescent="0.25">
      <c r="P5426" s="121"/>
      <c r="R5426" s="121"/>
      <c r="T5426" s="121"/>
      <c r="V5426" s="121"/>
      <c r="X5426" s="121"/>
      <c r="Z5426" s="121"/>
    </row>
    <row r="5427" spans="16:26" x14ac:dyDescent="0.25">
      <c r="P5427" s="121"/>
      <c r="R5427" s="121"/>
      <c r="T5427" s="121"/>
      <c r="V5427" s="121"/>
      <c r="X5427" s="121"/>
      <c r="Z5427" s="121"/>
    </row>
    <row r="5428" spans="16:26" x14ac:dyDescent="0.25">
      <c r="P5428" s="121"/>
      <c r="R5428" s="121"/>
      <c r="T5428" s="121"/>
      <c r="V5428" s="121"/>
      <c r="X5428" s="121"/>
      <c r="Z5428" s="121"/>
    </row>
    <row r="5429" spans="16:26" x14ac:dyDescent="0.25">
      <c r="P5429" s="121"/>
      <c r="R5429" s="121"/>
      <c r="T5429" s="121"/>
      <c r="V5429" s="121"/>
      <c r="X5429" s="121"/>
      <c r="Z5429" s="121"/>
    </row>
    <row r="5430" spans="16:26" x14ac:dyDescent="0.25">
      <c r="P5430" s="122"/>
      <c r="R5430" s="122"/>
      <c r="T5430" s="122"/>
      <c r="V5430" s="122"/>
      <c r="X5430" s="122"/>
      <c r="Z5430" s="122"/>
    </row>
    <row r="5431" spans="16:26" x14ac:dyDescent="0.25">
      <c r="P5431" s="118"/>
      <c r="R5431" s="118"/>
      <c r="T5431" s="118"/>
      <c r="V5431" s="118"/>
      <c r="X5431" s="118"/>
      <c r="Z5431" s="118"/>
    </row>
    <row r="5432" spans="16:26" x14ac:dyDescent="0.25">
      <c r="P5432" s="119"/>
      <c r="R5432" s="119"/>
      <c r="T5432" s="119"/>
      <c r="V5432" s="119"/>
      <c r="X5432" s="119"/>
      <c r="Z5432" s="119"/>
    </row>
    <row r="5433" spans="16:26" x14ac:dyDescent="0.25">
      <c r="P5433" s="119"/>
      <c r="R5433" s="119"/>
      <c r="T5433" s="119"/>
      <c r="V5433" s="119"/>
      <c r="X5433" s="119"/>
      <c r="Z5433" s="119"/>
    </row>
    <row r="5434" spans="16:26" x14ac:dyDescent="0.25">
      <c r="P5434" s="120"/>
      <c r="R5434" s="120"/>
      <c r="T5434" s="120"/>
      <c r="V5434" s="120"/>
      <c r="X5434" s="120"/>
      <c r="Z5434" s="120"/>
    </row>
    <row r="5435" spans="16:26" x14ac:dyDescent="0.25">
      <c r="P5435" s="119"/>
      <c r="R5435" s="119"/>
      <c r="T5435" s="119"/>
      <c r="V5435" s="119"/>
      <c r="X5435" s="119"/>
      <c r="Z5435" s="119"/>
    </row>
    <row r="5436" spans="16:26" x14ac:dyDescent="0.25">
      <c r="P5436" s="119"/>
      <c r="R5436" s="119"/>
      <c r="T5436" s="119"/>
      <c r="V5436" s="119"/>
      <c r="X5436" s="119"/>
      <c r="Z5436" s="119"/>
    </row>
    <row r="5437" spans="16:26" x14ac:dyDescent="0.25">
      <c r="P5437" s="120"/>
      <c r="R5437" s="120"/>
      <c r="T5437" s="120"/>
      <c r="V5437" s="120"/>
      <c r="X5437" s="120"/>
      <c r="Z5437" s="120"/>
    </row>
    <row r="5438" spans="16:26" x14ac:dyDescent="0.25">
      <c r="P5438" s="119"/>
      <c r="R5438" s="119"/>
      <c r="T5438" s="119"/>
      <c r="V5438" s="119"/>
      <c r="X5438" s="119"/>
      <c r="Z5438" s="119"/>
    </row>
    <row r="5439" spans="16:26" x14ac:dyDescent="0.25">
      <c r="P5439" s="120"/>
      <c r="R5439" s="120"/>
      <c r="T5439" s="120"/>
      <c r="V5439" s="120"/>
      <c r="X5439" s="120"/>
      <c r="Z5439" s="120"/>
    </row>
    <row r="5440" spans="16:26" x14ac:dyDescent="0.25">
      <c r="P5440" s="119"/>
      <c r="R5440" s="119"/>
      <c r="T5440" s="119"/>
      <c r="V5440" s="119"/>
      <c r="X5440" s="119"/>
      <c r="Z5440" s="119"/>
    </row>
    <row r="5441" spans="16:26" x14ac:dyDescent="0.25">
      <c r="P5441" s="119"/>
      <c r="R5441" s="119"/>
      <c r="T5441" s="119"/>
      <c r="V5441" s="119"/>
      <c r="X5441" s="119"/>
      <c r="Z5441" s="119"/>
    </row>
    <row r="5442" spans="16:26" x14ac:dyDescent="0.25">
      <c r="P5442" s="119"/>
      <c r="R5442" s="119"/>
      <c r="T5442" s="119"/>
      <c r="V5442" s="119"/>
      <c r="X5442" s="119"/>
      <c r="Z5442" s="119"/>
    </row>
    <row r="5443" spans="16:26" x14ac:dyDescent="0.25">
      <c r="P5443" s="121"/>
      <c r="R5443" s="121"/>
      <c r="T5443" s="121"/>
      <c r="V5443" s="121"/>
      <c r="X5443" s="121"/>
      <c r="Z5443" s="121"/>
    </row>
    <row r="5444" spans="16:26" x14ac:dyDescent="0.25">
      <c r="P5444" s="121"/>
      <c r="R5444" s="121"/>
      <c r="T5444" s="121"/>
      <c r="V5444" s="121"/>
      <c r="X5444" s="121"/>
      <c r="Z5444" s="121"/>
    </row>
    <row r="5445" spans="16:26" x14ac:dyDescent="0.25">
      <c r="P5445" s="121"/>
      <c r="R5445" s="121"/>
      <c r="T5445" s="121"/>
      <c r="V5445" s="121"/>
      <c r="X5445" s="121"/>
      <c r="Z5445" s="121"/>
    </row>
    <row r="5446" spans="16:26" x14ac:dyDescent="0.25">
      <c r="P5446" s="121"/>
      <c r="R5446" s="121"/>
      <c r="T5446" s="121"/>
      <c r="V5446" s="121"/>
      <c r="X5446" s="121"/>
      <c r="Z5446" s="121"/>
    </row>
    <row r="5447" spans="16:26" x14ac:dyDescent="0.25">
      <c r="P5447" s="122"/>
      <c r="R5447" s="122"/>
      <c r="T5447" s="122"/>
      <c r="V5447" s="122"/>
      <c r="X5447" s="122"/>
      <c r="Z5447" s="122"/>
    </row>
    <row r="5448" spans="16:26" x14ac:dyDescent="0.25">
      <c r="P5448" s="118"/>
      <c r="R5448" s="118"/>
      <c r="T5448" s="118"/>
      <c r="V5448" s="118"/>
      <c r="X5448" s="118"/>
      <c r="Z5448" s="118"/>
    </row>
    <row r="5449" spans="16:26" x14ac:dyDescent="0.25">
      <c r="P5449" s="119"/>
      <c r="R5449" s="119"/>
      <c r="T5449" s="119"/>
      <c r="V5449" s="119"/>
      <c r="X5449" s="119"/>
      <c r="Z5449" s="119"/>
    </row>
    <row r="5450" spans="16:26" x14ac:dyDescent="0.25">
      <c r="P5450" s="119"/>
      <c r="R5450" s="119"/>
      <c r="T5450" s="119"/>
      <c r="V5450" s="119"/>
      <c r="X5450" s="119"/>
      <c r="Z5450" s="119"/>
    </row>
    <row r="5451" spans="16:26" x14ac:dyDescent="0.25">
      <c r="P5451" s="120"/>
      <c r="R5451" s="120"/>
      <c r="T5451" s="120"/>
      <c r="V5451" s="120"/>
      <c r="X5451" s="120"/>
      <c r="Z5451" s="120"/>
    </row>
    <row r="5452" spans="16:26" x14ac:dyDescent="0.25">
      <c r="P5452" s="119"/>
      <c r="R5452" s="119"/>
      <c r="T5452" s="119"/>
      <c r="V5452" s="119"/>
      <c r="X5452" s="119"/>
      <c r="Z5452" s="119"/>
    </row>
    <row r="5453" spans="16:26" x14ac:dyDescent="0.25">
      <c r="P5453" s="119"/>
      <c r="R5453" s="119"/>
      <c r="T5453" s="119"/>
      <c r="V5453" s="119"/>
      <c r="X5453" s="119"/>
      <c r="Z5453" s="119"/>
    </row>
    <row r="5454" spans="16:26" x14ac:dyDescent="0.25">
      <c r="P5454" s="120"/>
      <c r="R5454" s="120"/>
      <c r="T5454" s="120"/>
      <c r="V5454" s="120"/>
      <c r="X5454" s="120"/>
      <c r="Z5454" s="120"/>
    </row>
    <row r="5455" spans="16:26" x14ac:dyDescent="0.25">
      <c r="P5455" s="119"/>
      <c r="R5455" s="119"/>
      <c r="T5455" s="119"/>
      <c r="V5455" s="119"/>
      <c r="X5455" s="119"/>
      <c r="Z5455" s="119"/>
    </row>
    <row r="5456" spans="16:26" x14ac:dyDescent="0.25">
      <c r="P5456" s="120"/>
      <c r="R5456" s="120"/>
      <c r="T5456" s="120"/>
      <c r="V5456" s="120"/>
      <c r="X5456" s="120"/>
      <c r="Z5456" s="120"/>
    </row>
    <row r="5457" spans="16:26" x14ac:dyDescent="0.25">
      <c r="P5457" s="119"/>
      <c r="R5457" s="119"/>
      <c r="T5457" s="119"/>
      <c r="V5457" s="119"/>
      <c r="X5457" s="119"/>
      <c r="Z5457" s="119"/>
    </row>
    <row r="5458" spans="16:26" x14ac:dyDescent="0.25">
      <c r="P5458" s="119"/>
      <c r="R5458" s="119"/>
      <c r="T5458" s="119"/>
      <c r="V5458" s="119"/>
      <c r="X5458" s="119"/>
      <c r="Z5458" s="119"/>
    </row>
    <row r="5459" spans="16:26" x14ac:dyDescent="0.25">
      <c r="P5459" s="119"/>
      <c r="R5459" s="119"/>
      <c r="T5459" s="119"/>
      <c r="V5459" s="119"/>
      <c r="X5459" s="119"/>
      <c r="Z5459" s="119"/>
    </row>
    <row r="5460" spans="16:26" x14ac:dyDescent="0.25">
      <c r="P5460" s="121"/>
      <c r="R5460" s="121"/>
      <c r="T5460" s="121"/>
      <c r="V5460" s="121"/>
      <c r="X5460" s="121"/>
      <c r="Z5460" s="121"/>
    </row>
    <row r="5461" spans="16:26" x14ac:dyDescent="0.25">
      <c r="P5461" s="121"/>
      <c r="R5461" s="121"/>
      <c r="T5461" s="121"/>
      <c r="V5461" s="121"/>
      <c r="X5461" s="121"/>
      <c r="Z5461" s="121"/>
    </row>
    <row r="5462" spans="16:26" x14ac:dyDescent="0.25">
      <c r="P5462" s="121"/>
      <c r="R5462" s="121"/>
      <c r="T5462" s="121"/>
      <c r="V5462" s="121"/>
      <c r="X5462" s="121"/>
      <c r="Z5462" s="121"/>
    </row>
    <row r="5463" spans="16:26" x14ac:dyDescent="0.25">
      <c r="P5463" s="121"/>
      <c r="R5463" s="121"/>
      <c r="T5463" s="121"/>
      <c r="V5463" s="121"/>
      <c r="X5463" s="121"/>
      <c r="Z5463" s="121"/>
    </row>
    <row r="5464" spans="16:26" x14ac:dyDescent="0.25">
      <c r="P5464" s="122"/>
      <c r="R5464" s="122"/>
      <c r="T5464" s="122"/>
      <c r="V5464" s="122"/>
      <c r="X5464" s="122"/>
      <c r="Z5464" s="122"/>
    </row>
    <row r="5465" spans="16:26" x14ac:dyDescent="0.25">
      <c r="P5465" s="118"/>
      <c r="R5465" s="118"/>
      <c r="T5465" s="118"/>
      <c r="V5465" s="118"/>
      <c r="X5465" s="118"/>
      <c r="Z5465" s="118"/>
    </row>
    <row r="5466" spans="16:26" x14ac:dyDescent="0.25">
      <c r="P5466" s="119"/>
      <c r="R5466" s="119"/>
      <c r="T5466" s="119"/>
      <c r="V5466" s="119"/>
      <c r="X5466" s="119"/>
      <c r="Z5466" s="119"/>
    </row>
    <row r="5467" spans="16:26" x14ac:dyDescent="0.25">
      <c r="P5467" s="119"/>
      <c r="R5467" s="119"/>
      <c r="T5467" s="119"/>
      <c r="V5467" s="119"/>
      <c r="X5467" s="119"/>
      <c r="Z5467" s="119"/>
    </row>
    <row r="5468" spans="16:26" x14ac:dyDescent="0.25">
      <c r="P5468" s="120"/>
      <c r="R5468" s="120"/>
      <c r="T5468" s="120"/>
      <c r="V5468" s="120"/>
      <c r="X5468" s="120"/>
      <c r="Z5468" s="120"/>
    </row>
    <row r="5469" spans="16:26" x14ac:dyDescent="0.25">
      <c r="P5469" s="119"/>
      <c r="R5469" s="119"/>
      <c r="T5469" s="119"/>
      <c r="V5469" s="119"/>
      <c r="X5469" s="119"/>
      <c r="Z5469" s="119"/>
    </row>
    <row r="5470" spans="16:26" x14ac:dyDescent="0.25">
      <c r="P5470" s="119"/>
      <c r="R5470" s="119"/>
      <c r="T5470" s="119"/>
      <c r="V5470" s="119"/>
      <c r="X5470" s="119"/>
      <c r="Z5470" s="119"/>
    </row>
    <row r="5471" spans="16:26" x14ac:dyDescent="0.25">
      <c r="P5471" s="120"/>
      <c r="R5471" s="120"/>
      <c r="T5471" s="120"/>
      <c r="V5471" s="120"/>
      <c r="X5471" s="120"/>
      <c r="Z5471" s="120"/>
    </row>
    <row r="5472" spans="16:26" x14ac:dyDescent="0.25">
      <c r="P5472" s="119"/>
      <c r="R5472" s="119"/>
      <c r="T5472" s="119"/>
      <c r="V5472" s="119"/>
      <c r="X5472" s="119"/>
      <c r="Z5472" s="119"/>
    </row>
    <row r="5473" spans="16:26" x14ac:dyDescent="0.25">
      <c r="P5473" s="120"/>
      <c r="R5473" s="120"/>
      <c r="T5473" s="120"/>
      <c r="V5473" s="120"/>
      <c r="X5473" s="120"/>
      <c r="Z5473" s="120"/>
    </row>
    <row r="5474" spans="16:26" x14ac:dyDescent="0.25">
      <c r="P5474" s="119"/>
      <c r="R5474" s="119"/>
      <c r="T5474" s="119"/>
      <c r="V5474" s="119"/>
      <c r="X5474" s="119"/>
      <c r="Z5474" s="119"/>
    </row>
    <row r="5475" spans="16:26" x14ac:dyDescent="0.25">
      <c r="P5475" s="119"/>
      <c r="R5475" s="119"/>
      <c r="T5475" s="119"/>
      <c r="V5475" s="119"/>
      <c r="X5475" s="119"/>
      <c r="Z5475" s="119"/>
    </row>
    <row r="5476" spans="16:26" x14ac:dyDescent="0.25">
      <c r="P5476" s="119"/>
      <c r="R5476" s="119"/>
      <c r="T5476" s="119"/>
      <c r="V5476" s="119"/>
      <c r="X5476" s="119"/>
      <c r="Z5476" s="119"/>
    </row>
    <row r="5477" spans="16:26" x14ac:dyDescent="0.25">
      <c r="P5477" s="121"/>
      <c r="R5477" s="121"/>
      <c r="T5477" s="121"/>
      <c r="V5477" s="121"/>
      <c r="X5477" s="121"/>
      <c r="Z5477" s="121"/>
    </row>
    <row r="5478" spans="16:26" x14ac:dyDescent="0.25">
      <c r="P5478" s="121"/>
      <c r="R5478" s="121"/>
      <c r="T5478" s="121"/>
      <c r="V5478" s="121"/>
      <c r="X5478" s="121"/>
      <c r="Z5478" s="121"/>
    </row>
    <row r="5479" spans="16:26" x14ac:dyDescent="0.25">
      <c r="P5479" s="121"/>
      <c r="R5479" s="121"/>
      <c r="T5479" s="121"/>
      <c r="V5479" s="121"/>
      <c r="X5479" s="121"/>
      <c r="Z5479" s="121"/>
    </row>
    <row r="5480" spans="16:26" x14ac:dyDescent="0.25">
      <c r="P5480" s="121"/>
      <c r="R5480" s="121"/>
      <c r="T5480" s="121"/>
      <c r="V5480" s="121"/>
      <c r="X5480" s="121"/>
      <c r="Z5480" s="121"/>
    </row>
    <row r="5481" spans="16:26" x14ac:dyDescent="0.25">
      <c r="P5481" s="122"/>
      <c r="R5481" s="122"/>
      <c r="T5481" s="122"/>
      <c r="V5481" s="122"/>
      <c r="X5481" s="122"/>
      <c r="Z5481" s="122"/>
    </row>
    <row r="5482" spans="16:26" x14ac:dyDescent="0.25">
      <c r="P5482" s="118"/>
      <c r="R5482" s="118"/>
      <c r="T5482" s="118"/>
      <c r="V5482" s="118"/>
      <c r="X5482" s="118"/>
      <c r="Z5482" s="118"/>
    </row>
    <row r="5483" spans="16:26" x14ac:dyDescent="0.25">
      <c r="P5483" s="119"/>
      <c r="R5483" s="119"/>
      <c r="T5483" s="119"/>
      <c r="V5483" s="119"/>
      <c r="X5483" s="119"/>
      <c r="Z5483" s="119"/>
    </row>
    <row r="5484" spans="16:26" x14ac:dyDescent="0.25">
      <c r="P5484" s="119"/>
      <c r="R5484" s="119"/>
      <c r="T5484" s="119"/>
      <c r="V5484" s="119"/>
      <c r="X5484" s="119"/>
      <c r="Z5484" s="119"/>
    </row>
    <row r="5485" spans="16:26" x14ac:dyDescent="0.25">
      <c r="P5485" s="120"/>
      <c r="R5485" s="120"/>
      <c r="T5485" s="120"/>
      <c r="V5485" s="120"/>
      <c r="X5485" s="120"/>
      <c r="Z5485" s="120"/>
    </row>
    <row r="5486" spans="16:26" x14ac:dyDescent="0.25">
      <c r="P5486" s="119"/>
      <c r="R5486" s="119"/>
      <c r="T5486" s="119"/>
      <c r="V5486" s="119"/>
      <c r="X5486" s="119"/>
      <c r="Z5486" s="119"/>
    </row>
    <row r="5487" spans="16:26" x14ac:dyDescent="0.25">
      <c r="P5487" s="119"/>
      <c r="R5487" s="119"/>
      <c r="T5487" s="119"/>
      <c r="V5487" s="119"/>
      <c r="X5487" s="119"/>
      <c r="Z5487" s="119"/>
    </row>
    <row r="5488" spans="16:26" x14ac:dyDescent="0.25">
      <c r="P5488" s="120"/>
      <c r="R5488" s="120"/>
      <c r="T5488" s="120"/>
      <c r="V5488" s="120"/>
      <c r="X5488" s="120"/>
      <c r="Z5488" s="120"/>
    </row>
    <row r="5489" spans="16:26" x14ac:dyDescent="0.25">
      <c r="P5489" s="119"/>
      <c r="R5489" s="119"/>
      <c r="T5489" s="119"/>
      <c r="V5489" s="119"/>
      <c r="X5489" s="119"/>
      <c r="Z5489" s="119"/>
    </row>
    <row r="5490" spans="16:26" x14ac:dyDescent="0.25">
      <c r="P5490" s="120"/>
      <c r="R5490" s="120"/>
      <c r="T5490" s="120"/>
      <c r="V5490" s="120"/>
      <c r="X5490" s="120"/>
      <c r="Z5490" s="120"/>
    </row>
    <row r="5491" spans="16:26" x14ac:dyDescent="0.25">
      <c r="P5491" s="119"/>
      <c r="R5491" s="119"/>
      <c r="T5491" s="119"/>
      <c r="V5491" s="119"/>
      <c r="X5491" s="119"/>
      <c r="Z5491" s="119"/>
    </row>
    <row r="5492" spans="16:26" x14ac:dyDescent="0.25">
      <c r="P5492" s="119"/>
      <c r="R5492" s="119"/>
      <c r="T5492" s="119"/>
      <c r="V5492" s="119"/>
      <c r="X5492" s="119"/>
      <c r="Z5492" s="119"/>
    </row>
    <row r="5493" spans="16:26" x14ac:dyDescent="0.25">
      <c r="P5493" s="119"/>
      <c r="R5493" s="119"/>
      <c r="T5493" s="119"/>
      <c r="V5493" s="119"/>
      <c r="X5493" s="119"/>
      <c r="Z5493" s="119"/>
    </row>
    <row r="5494" spans="16:26" x14ac:dyDescent="0.25">
      <c r="P5494" s="121"/>
      <c r="R5494" s="121"/>
      <c r="T5494" s="121"/>
      <c r="V5494" s="121"/>
      <c r="X5494" s="121"/>
      <c r="Z5494" s="121"/>
    </row>
    <row r="5495" spans="16:26" x14ac:dyDescent="0.25">
      <c r="P5495" s="121"/>
      <c r="R5495" s="121"/>
      <c r="T5495" s="121"/>
      <c r="V5495" s="121"/>
      <c r="X5495" s="121"/>
      <c r="Z5495" s="121"/>
    </row>
    <row r="5496" spans="16:26" x14ac:dyDescent="0.25">
      <c r="P5496" s="121"/>
      <c r="R5496" s="121"/>
      <c r="T5496" s="121"/>
      <c r="V5496" s="121"/>
      <c r="X5496" s="121"/>
      <c r="Z5496" s="121"/>
    </row>
    <row r="5497" spans="16:26" x14ac:dyDescent="0.25">
      <c r="P5497" s="121"/>
      <c r="R5497" s="121"/>
      <c r="T5497" s="121"/>
      <c r="V5497" s="121"/>
      <c r="X5497" s="121"/>
      <c r="Z5497" s="121"/>
    </row>
    <row r="5498" spans="16:26" x14ac:dyDescent="0.25">
      <c r="P5498" s="122"/>
      <c r="R5498" s="122"/>
      <c r="T5498" s="122"/>
      <c r="V5498" s="122"/>
      <c r="X5498" s="122"/>
      <c r="Z5498" s="122"/>
    </row>
    <row r="5499" spans="16:26" x14ac:dyDescent="0.25">
      <c r="P5499" s="118"/>
      <c r="R5499" s="118"/>
      <c r="T5499" s="118"/>
      <c r="V5499" s="118"/>
      <c r="X5499" s="118"/>
      <c r="Z5499" s="118"/>
    </row>
    <row r="5500" spans="16:26" x14ac:dyDescent="0.25">
      <c r="P5500" s="119"/>
      <c r="R5500" s="119"/>
      <c r="T5500" s="119"/>
      <c r="V5500" s="119"/>
      <c r="X5500" s="119"/>
      <c r="Z5500" s="119"/>
    </row>
    <row r="5501" spans="16:26" x14ac:dyDescent="0.25">
      <c r="P5501" s="119"/>
      <c r="R5501" s="119"/>
      <c r="T5501" s="119"/>
      <c r="V5501" s="119"/>
      <c r="X5501" s="119"/>
      <c r="Z5501" s="119"/>
    </row>
    <row r="5502" spans="16:26" x14ac:dyDescent="0.25">
      <c r="P5502" s="120"/>
      <c r="R5502" s="120"/>
      <c r="T5502" s="120"/>
      <c r="V5502" s="120"/>
      <c r="X5502" s="120"/>
      <c r="Z5502" s="120"/>
    </row>
    <row r="5503" spans="16:26" x14ac:dyDescent="0.25">
      <c r="P5503" s="119"/>
      <c r="R5503" s="119"/>
      <c r="T5503" s="119"/>
      <c r="V5503" s="119"/>
      <c r="X5503" s="119"/>
      <c r="Z5503" s="119"/>
    </row>
    <row r="5504" spans="16:26" x14ac:dyDescent="0.25">
      <c r="P5504" s="119"/>
      <c r="R5504" s="119"/>
      <c r="T5504" s="119"/>
      <c r="V5504" s="119"/>
      <c r="X5504" s="119"/>
      <c r="Z5504" s="119"/>
    </row>
    <row r="5505" spans="16:26" x14ac:dyDescent="0.25">
      <c r="P5505" s="120"/>
      <c r="R5505" s="120"/>
      <c r="T5505" s="120"/>
      <c r="V5505" s="120"/>
      <c r="X5505" s="120"/>
      <c r="Z5505" s="120"/>
    </row>
    <row r="5506" spans="16:26" x14ac:dyDescent="0.25">
      <c r="P5506" s="119"/>
      <c r="R5506" s="119"/>
      <c r="T5506" s="119"/>
      <c r="V5506" s="119"/>
      <c r="X5506" s="119"/>
      <c r="Z5506" s="119"/>
    </row>
    <row r="5507" spans="16:26" x14ac:dyDescent="0.25">
      <c r="P5507" s="120"/>
      <c r="R5507" s="120"/>
      <c r="T5507" s="120"/>
      <c r="V5507" s="120"/>
      <c r="X5507" s="120"/>
      <c r="Z5507" s="120"/>
    </row>
    <row r="5508" spans="16:26" x14ac:dyDescent="0.25">
      <c r="P5508" s="119"/>
      <c r="R5508" s="119"/>
      <c r="T5508" s="119"/>
      <c r="V5508" s="119"/>
      <c r="X5508" s="119"/>
      <c r="Z5508" s="119"/>
    </row>
    <row r="5509" spans="16:26" x14ac:dyDescent="0.25">
      <c r="P5509" s="119"/>
      <c r="R5509" s="119"/>
      <c r="T5509" s="119"/>
      <c r="V5509" s="119"/>
      <c r="X5509" s="119"/>
      <c r="Z5509" s="119"/>
    </row>
    <row r="5510" spans="16:26" x14ac:dyDescent="0.25">
      <c r="P5510" s="119"/>
      <c r="R5510" s="119"/>
      <c r="T5510" s="119"/>
      <c r="V5510" s="119"/>
      <c r="X5510" s="119"/>
      <c r="Z5510" s="119"/>
    </row>
    <row r="5511" spans="16:26" x14ac:dyDescent="0.25">
      <c r="P5511" s="121"/>
      <c r="R5511" s="121"/>
      <c r="T5511" s="121"/>
      <c r="V5511" s="121"/>
      <c r="X5511" s="121"/>
      <c r="Z5511" s="121"/>
    </row>
    <row r="5512" spans="16:26" x14ac:dyDescent="0.25">
      <c r="P5512" s="121"/>
      <c r="R5512" s="121"/>
      <c r="T5512" s="121"/>
      <c r="V5512" s="121"/>
      <c r="X5512" s="121"/>
      <c r="Z5512" s="121"/>
    </row>
    <row r="5513" spans="16:26" x14ac:dyDescent="0.25">
      <c r="P5513" s="121"/>
      <c r="R5513" s="121"/>
      <c r="T5513" s="121"/>
      <c r="V5513" s="121"/>
      <c r="X5513" s="121"/>
      <c r="Z5513" s="121"/>
    </row>
    <row r="5514" spans="16:26" x14ac:dyDescent="0.25">
      <c r="P5514" s="121"/>
      <c r="R5514" s="121"/>
      <c r="T5514" s="121"/>
      <c r="V5514" s="121"/>
      <c r="X5514" s="121"/>
      <c r="Z5514" s="121"/>
    </row>
    <row r="5515" spans="16:26" x14ac:dyDescent="0.25">
      <c r="P5515" s="122"/>
      <c r="R5515" s="122"/>
      <c r="T5515" s="122"/>
      <c r="V5515" s="122"/>
      <c r="X5515" s="122"/>
      <c r="Z5515" s="122"/>
    </row>
    <row r="5516" spans="16:26" x14ac:dyDescent="0.25">
      <c r="P5516" s="118"/>
      <c r="R5516" s="118"/>
      <c r="T5516" s="118"/>
      <c r="V5516" s="118"/>
      <c r="X5516" s="118"/>
      <c r="Z5516" s="118"/>
    </row>
    <row r="5517" spans="16:26" x14ac:dyDescent="0.25">
      <c r="P5517" s="119"/>
      <c r="R5517" s="119"/>
      <c r="T5517" s="119"/>
      <c r="V5517" s="119"/>
      <c r="X5517" s="119"/>
      <c r="Z5517" s="119"/>
    </row>
    <row r="5518" spans="16:26" x14ac:dyDescent="0.25">
      <c r="P5518" s="119"/>
      <c r="R5518" s="119"/>
      <c r="T5518" s="119"/>
      <c r="V5518" s="119"/>
      <c r="X5518" s="119"/>
      <c r="Z5518" s="119"/>
    </row>
    <row r="5519" spans="16:26" x14ac:dyDescent="0.25">
      <c r="P5519" s="120"/>
      <c r="R5519" s="120"/>
      <c r="T5519" s="120"/>
      <c r="V5519" s="120"/>
      <c r="X5519" s="120"/>
      <c r="Z5519" s="120"/>
    </row>
    <row r="5520" spans="16:26" x14ac:dyDescent="0.25">
      <c r="P5520" s="119"/>
      <c r="R5520" s="119"/>
      <c r="T5520" s="119"/>
      <c r="V5520" s="119"/>
      <c r="X5520" s="119"/>
      <c r="Z5520" s="119"/>
    </row>
    <row r="5521" spans="16:26" x14ac:dyDescent="0.25">
      <c r="P5521" s="119"/>
      <c r="R5521" s="119"/>
      <c r="T5521" s="119"/>
      <c r="V5521" s="119"/>
      <c r="X5521" s="119"/>
      <c r="Z5521" s="119"/>
    </row>
    <row r="5522" spans="16:26" x14ac:dyDescent="0.25">
      <c r="P5522" s="120"/>
      <c r="R5522" s="120"/>
      <c r="T5522" s="120"/>
      <c r="V5522" s="120"/>
      <c r="X5522" s="120"/>
      <c r="Z5522" s="120"/>
    </row>
    <row r="5523" spans="16:26" x14ac:dyDescent="0.25">
      <c r="P5523" s="119"/>
      <c r="R5523" s="119"/>
      <c r="T5523" s="119"/>
      <c r="V5523" s="119"/>
      <c r="X5523" s="119"/>
      <c r="Z5523" s="119"/>
    </row>
    <row r="5524" spans="16:26" x14ac:dyDescent="0.25">
      <c r="P5524" s="120"/>
      <c r="R5524" s="120"/>
      <c r="T5524" s="120"/>
      <c r="V5524" s="120"/>
      <c r="X5524" s="120"/>
      <c r="Z5524" s="120"/>
    </row>
    <row r="5525" spans="16:26" x14ac:dyDescent="0.25">
      <c r="P5525" s="119"/>
      <c r="R5525" s="119"/>
      <c r="T5525" s="119"/>
      <c r="V5525" s="119"/>
      <c r="X5525" s="119"/>
      <c r="Z5525" s="119"/>
    </row>
    <row r="5526" spans="16:26" x14ac:dyDescent="0.25">
      <c r="P5526" s="119"/>
      <c r="R5526" s="119"/>
      <c r="T5526" s="119"/>
      <c r="V5526" s="119"/>
      <c r="X5526" s="119"/>
      <c r="Z5526" s="119"/>
    </row>
    <row r="5527" spans="16:26" x14ac:dyDescent="0.25">
      <c r="P5527" s="119"/>
      <c r="R5527" s="119"/>
      <c r="T5527" s="119"/>
      <c r="V5527" s="119"/>
      <c r="X5527" s="119"/>
      <c r="Z5527" s="119"/>
    </row>
    <row r="5528" spans="16:26" x14ac:dyDescent="0.25">
      <c r="P5528" s="121"/>
      <c r="R5528" s="121"/>
      <c r="T5528" s="121"/>
      <c r="V5528" s="121"/>
      <c r="X5528" s="121"/>
      <c r="Z5528" s="121"/>
    </row>
    <row r="5529" spans="16:26" x14ac:dyDescent="0.25">
      <c r="P5529" s="121"/>
      <c r="R5529" s="121"/>
      <c r="T5529" s="121"/>
      <c r="V5529" s="121"/>
      <c r="X5529" s="121"/>
      <c r="Z5529" s="121"/>
    </row>
    <row r="5530" spans="16:26" x14ac:dyDescent="0.25">
      <c r="P5530" s="121"/>
      <c r="R5530" s="121"/>
      <c r="T5530" s="121"/>
      <c r="V5530" s="121"/>
      <c r="X5530" s="121"/>
      <c r="Z5530" s="121"/>
    </row>
    <row r="5531" spans="16:26" x14ac:dyDescent="0.25">
      <c r="P5531" s="121"/>
      <c r="R5531" s="121"/>
      <c r="T5531" s="121"/>
      <c r="V5531" s="121"/>
      <c r="X5531" s="121"/>
      <c r="Z5531" s="121"/>
    </row>
    <row r="5532" spans="16:26" x14ac:dyDescent="0.25">
      <c r="P5532" s="122"/>
      <c r="R5532" s="122"/>
      <c r="T5532" s="122"/>
      <c r="V5532" s="122"/>
      <c r="X5532" s="122"/>
      <c r="Z5532" s="122"/>
    </row>
    <row r="5533" spans="16:26" x14ac:dyDescent="0.25">
      <c r="P5533" s="118"/>
      <c r="R5533" s="118"/>
      <c r="T5533" s="118"/>
      <c r="V5533" s="118"/>
      <c r="X5533" s="118"/>
      <c r="Z5533" s="118"/>
    </row>
    <row r="5534" spans="16:26" x14ac:dyDescent="0.25">
      <c r="P5534" s="119"/>
      <c r="R5534" s="119"/>
      <c r="T5534" s="119"/>
      <c r="V5534" s="119"/>
      <c r="X5534" s="119"/>
      <c r="Z5534" s="119"/>
    </row>
    <row r="5535" spans="16:26" x14ac:dyDescent="0.25">
      <c r="P5535" s="119"/>
      <c r="R5535" s="119"/>
      <c r="T5535" s="119"/>
      <c r="V5535" s="119"/>
      <c r="X5535" s="119"/>
      <c r="Z5535" s="119"/>
    </row>
    <row r="5536" spans="16:26" x14ac:dyDescent="0.25">
      <c r="P5536" s="120"/>
      <c r="R5536" s="120"/>
      <c r="T5536" s="120"/>
      <c r="V5536" s="120"/>
      <c r="X5536" s="120"/>
      <c r="Z5536" s="120"/>
    </row>
    <row r="5537" spans="16:26" x14ac:dyDescent="0.25">
      <c r="P5537" s="119"/>
      <c r="R5537" s="119"/>
      <c r="T5537" s="119"/>
      <c r="V5537" s="119"/>
      <c r="X5537" s="119"/>
      <c r="Z5537" s="119"/>
    </row>
    <row r="5538" spans="16:26" x14ac:dyDescent="0.25">
      <c r="P5538" s="119"/>
      <c r="R5538" s="119"/>
      <c r="T5538" s="119"/>
      <c r="V5538" s="119"/>
      <c r="X5538" s="119"/>
      <c r="Z5538" s="119"/>
    </row>
    <row r="5539" spans="16:26" x14ac:dyDescent="0.25">
      <c r="P5539" s="120"/>
      <c r="R5539" s="120"/>
      <c r="T5539" s="120"/>
      <c r="V5539" s="120"/>
      <c r="X5539" s="120"/>
      <c r="Z5539" s="120"/>
    </row>
    <row r="5540" spans="16:26" x14ac:dyDescent="0.25">
      <c r="P5540" s="119"/>
      <c r="R5540" s="119"/>
      <c r="T5540" s="119"/>
      <c r="V5540" s="119"/>
      <c r="X5540" s="119"/>
      <c r="Z5540" s="119"/>
    </row>
    <row r="5541" spans="16:26" x14ac:dyDescent="0.25">
      <c r="P5541" s="120"/>
      <c r="R5541" s="120"/>
      <c r="T5541" s="120"/>
      <c r="V5541" s="120"/>
      <c r="X5541" s="120"/>
      <c r="Z5541" s="120"/>
    </row>
    <row r="5542" spans="16:26" x14ac:dyDescent="0.25">
      <c r="P5542" s="119"/>
      <c r="R5542" s="119"/>
      <c r="T5542" s="119"/>
      <c r="V5542" s="119"/>
      <c r="X5542" s="119"/>
      <c r="Z5542" s="119"/>
    </row>
    <row r="5543" spans="16:26" x14ac:dyDescent="0.25">
      <c r="P5543" s="119"/>
      <c r="R5543" s="119"/>
      <c r="T5543" s="119"/>
      <c r="V5543" s="119"/>
      <c r="X5543" s="119"/>
      <c r="Z5543" s="119"/>
    </row>
    <row r="5544" spans="16:26" x14ac:dyDescent="0.25">
      <c r="P5544" s="119"/>
      <c r="R5544" s="119"/>
      <c r="T5544" s="119"/>
      <c r="V5544" s="119"/>
      <c r="X5544" s="119"/>
      <c r="Z5544" s="119"/>
    </row>
    <row r="5545" spans="16:26" x14ac:dyDescent="0.25">
      <c r="P5545" s="121"/>
      <c r="R5545" s="121"/>
      <c r="T5545" s="121"/>
      <c r="V5545" s="121"/>
      <c r="X5545" s="121"/>
      <c r="Z5545" s="121"/>
    </row>
    <row r="5546" spans="16:26" x14ac:dyDescent="0.25">
      <c r="P5546" s="121"/>
      <c r="R5546" s="121"/>
      <c r="T5546" s="121"/>
      <c r="V5546" s="121"/>
      <c r="X5546" s="121"/>
      <c r="Z5546" s="121"/>
    </row>
    <row r="5547" spans="16:26" x14ac:dyDescent="0.25">
      <c r="P5547" s="121"/>
      <c r="R5547" s="121"/>
      <c r="T5547" s="121"/>
      <c r="V5547" s="121"/>
      <c r="X5547" s="121"/>
      <c r="Z5547" s="121"/>
    </row>
    <row r="5548" spans="16:26" x14ac:dyDescent="0.25">
      <c r="P5548" s="121"/>
      <c r="R5548" s="121"/>
      <c r="T5548" s="121"/>
      <c r="V5548" s="121"/>
      <c r="X5548" s="121"/>
      <c r="Z5548" s="121"/>
    </row>
    <row r="5549" spans="16:26" x14ac:dyDescent="0.25">
      <c r="P5549" s="122"/>
      <c r="R5549" s="122"/>
      <c r="T5549" s="122"/>
      <c r="V5549" s="122"/>
      <c r="X5549" s="122"/>
      <c r="Z5549" s="122"/>
    </row>
    <row r="5550" spans="16:26" x14ac:dyDescent="0.25">
      <c r="P5550" s="118"/>
      <c r="R5550" s="118"/>
      <c r="T5550" s="118"/>
      <c r="V5550" s="118"/>
      <c r="X5550" s="118"/>
      <c r="Z5550" s="118"/>
    </row>
    <row r="5551" spans="16:26" x14ac:dyDescent="0.25">
      <c r="P5551" s="119"/>
      <c r="R5551" s="119"/>
      <c r="T5551" s="119"/>
      <c r="V5551" s="119"/>
      <c r="X5551" s="119"/>
      <c r="Z5551" s="119"/>
    </row>
    <row r="5552" spans="16:26" x14ac:dyDescent="0.25">
      <c r="P5552" s="119"/>
      <c r="R5552" s="119"/>
      <c r="T5552" s="119"/>
      <c r="V5552" s="119"/>
      <c r="X5552" s="119"/>
      <c r="Z5552" s="119"/>
    </row>
    <row r="5553" spans="16:26" x14ac:dyDescent="0.25">
      <c r="P5553" s="120"/>
      <c r="R5553" s="120"/>
      <c r="T5553" s="120"/>
      <c r="V5553" s="120"/>
      <c r="X5553" s="120"/>
      <c r="Z5553" s="120"/>
    </row>
    <row r="5554" spans="16:26" x14ac:dyDescent="0.25">
      <c r="P5554" s="119"/>
      <c r="R5554" s="119"/>
      <c r="T5554" s="119"/>
      <c r="V5554" s="119"/>
      <c r="X5554" s="119"/>
      <c r="Z5554" s="119"/>
    </row>
    <row r="5555" spans="16:26" x14ac:dyDescent="0.25">
      <c r="P5555" s="119"/>
      <c r="R5555" s="119"/>
      <c r="T5555" s="119"/>
      <c r="V5555" s="119"/>
      <c r="X5555" s="119"/>
      <c r="Z5555" s="119"/>
    </row>
    <row r="5556" spans="16:26" x14ac:dyDescent="0.25">
      <c r="P5556" s="120"/>
      <c r="R5556" s="120"/>
      <c r="T5556" s="120"/>
      <c r="V5556" s="120"/>
      <c r="X5556" s="120"/>
      <c r="Z5556" s="120"/>
    </row>
    <row r="5557" spans="16:26" x14ac:dyDescent="0.25">
      <c r="P5557" s="119"/>
      <c r="R5557" s="119"/>
      <c r="T5557" s="119"/>
      <c r="V5557" s="119"/>
      <c r="X5557" s="119"/>
      <c r="Z5557" s="119"/>
    </row>
    <row r="5558" spans="16:26" x14ac:dyDescent="0.25">
      <c r="P5558" s="120"/>
      <c r="R5558" s="120"/>
      <c r="T5558" s="120"/>
      <c r="V5558" s="120"/>
      <c r="X5558" s="120"/>
      <c r="Z5558" s="120"/>
    </row>
    <row r="5559" spans="16:26" x14ac:dyDescent="0.25">
      <c r="P5559" s="119"/>
      <c r="R5559" s="119"/>
      <c r="T5559" s="119"/>
      <c r="V5559" s="119"/>
      <c r="X5559" s="119"/>
      <c r="Z5559" s="119"/>
    </row>
    <row r="5560" spans="16:26" x14ac:dyDescent="0.25">
      <c r="P5560" s="119"/>
      <c r="R5560" s="119"/>
      <c r="T5560" s="119"/>
      <c r="V5560" s="119"/>
      <c r="X5560" s="119"/>
      <c r="Z5560" s="119"/>
    </row>
    <row r="5561" spans="16:26" x14ac:dyDescent="0.25">
      <c r="P5561" s="119"/>
      <c r="R5561" s="119"/>
      <c r="T5561" s="119"/>
      <c r="V5561" s="119"/>
      <c r="X5561" s="119"/>
      <c r="Z5561" s="119"/>
    </row>
    <row r="5562" spans="16:26" x14ac:dyDescent="0.25">
      <c r="P5562" s="121"/>
      <c r="R5562" s="121"/>
      <c r="T5562" s="121"/>
      <c r="V5562" s="121"/>
      <c r="X5562" s="121"/>
      <c r="Z5562" s="121"/>
    </row>
    <row r="5563" spans="16:26" x14ac:dyDescent="0.25">
      <c r="P5563" s="121"/>
      <c r="R5563" s="121"/>
      <c r="T5563" s="121"/>
      <c r="V5563" s="121"/>
      <c r="X5563" s="121"/>
      <c r="Z5563" s="121"/>
    </row>
    <row r="5564" spans="16:26" x14ac:dyDescent="0.25">
      <c r="P5564" s="121"/>
      <c r="R5564" s="121"/>
      <c r="T5564" s="121"/>
      <c r="V5564" s="121"/>
      <c r="X5564" s="121"/>
      <c r="Z5564" s="121"/>
    </row>
    <row r="5565" spans="16:26" x14ac:dyDescent="0.25">
      <c r="P5565" s="121"/>
      <c r="R5565" s="121"/>
      <c r="T5565" s="121"/>
      <c r="V5565" s="121"/>
      <c r="X5565" s="121"/>
      <c r="Z5565" s="121"/>
    </row>
    <row r="5566" spans="16:26" x14ac:dyDescent="0.25">
      <c r="P5566" s="122"/>
      <c r="R5566" s="122"/>
      <c r="T5566" s="122"/>
      <c r="V5566" s="122"/>
      <c r="X5566" s="122"/>
      <c r="Z5566" s="122"/>
    </row>
    <row r="5567" spans="16:26" x14ac:dyDescent="0.25">
      <c r="P5567" s="118"/>
      <c r="R5567" s="118"/>
      <c r="T5567" s="118"/>
      <c r="V5567" s="118"/>
      <c r="X5567" s="118"/>
      <c r="Z5567" s="118"/>
    </row>
    <row r="5568" spans="16:26" x14ac:dyDescent="0.25">
      <c r="P5568" s="119"/>
      <c r="R5568" s="119"/>
      <c r="T5568" s="119"/>
      <c r="V5568" s="119"/>
      <c r="X5568" s="119"/>
      <c r="Z5568" s="119"/>
    </row>
    <row r="5569" spans="16:26" x14ac:dyDescent="0.25">
      <c r="P5569" s="119"/>
      <c r="R5569" s="119"/>
      <c r="T5569" s="119"/>
      <c r="V5569" s="119"/>
      <c r="X5569" s="119"/>
      <c r="Z5569" s="119"/>
    </row>
    <row r="5570" spans="16:26" x14ac:dyDescent="0.25">
      <c r="P5570" s="120"/>
      <c r="R5570" s="120"/>
      <c r="T5570" s="120"/>
      <c r="V5570" s="120"/>
      <c r="X5570" s="120"/>
      <c r="Z5570" s="120"/>
    </row>
    <row r="5571" spans="16:26" x14ac:dyDescent="0.25">
      <c r="P5571" s="119"/>
      <c r="R5571" s="119"/>
      <c r="T5571" s="119"/>
      <c r="V5571" s="119"/>
      <c r="X5571" s="119"/>
      <c r="Z5571" s="119"/>
    </row>
    <row r="5572" spans="16:26" x14ac:dyDescent="0.25">
      <c r="P5572" s="119"/>
      <c r="R5572" s="119"/>
      <c r="T5572" s="119"/>
      <c r="V5572" s="119"/>
      <c r="X5572" s="119"/>
      <c r="Z5572" s="119"/>
    </row>
    <row r="5573" spans="16:26" x14ac:dyDescent="0.25">
      <c r="P5573" s="120"/>
      <c r="R5573" s="120"/>
      <c r="T5573" s="120"/>
      <c r="V5573" s="120"/>
      <c r="X5573" s="120"/>
      <c r="Z5573" s="120"/>
    </row>
    <row r="5574" spans="16:26" x14ac:dyDescent="0.25">
      <c r="P5574" s="119"/>
      <c r="R5574" s="119"/>
      <c r="T5574" s="119"/>
      <c r="V5574" s="119"/>
      <c r="X5574" s="119"/>
      <c r="Z5574" s="119"/>
    </row>
    <row r="5575" spans="16:26" x14ac:dyDescent="0.25">
      <c r="P5575" s="120"/>
      <c r="R5575" s="120"/>
      <c r="T5575" s="120"/>
      <c r="V5575" s="120"/>
      <c r="X5575" s="120"/>
      <c r="Z5575" s="120"/>
    </row>
    <row r="5576" spans="16:26" x14ac:dyDescent="0.25">
      <c r="P5576" s="119"/>
      <c r="R5576" s="119"/>
      <c r="T5576" s="119"/>
      <c r="V5576" s="119"/>
      <c r="X5576" s="119"/>
      <c r="Z5576" s="119"/>
    </row>
    <row r="5577" spans="16:26" x14ac:dyDescent="0.25">
      <c r="P5577" s="119"/>
      <c r="R5577" s="119"/>
      <c r="T5577" s="119"/>
      <c r="V5577" s="119"/>
      <c r="X5577" s="119"/>
      <c r="Z5577" s="119"/>
    </row>
    <row r="5578" spans="16:26" x14ac:dyDescent="0.25">
      <c r="P5578" s="119"/>
      <c r="R5578" s="119"/>
      <c r="T5578" s="119"/>
      <c r="V5578" s="119"/>
      <c r="X5578" s="119"/>
      <c r="Z5578" s="119"/>
    </row>
    <row r="5579" spans="16:26" x14ac:dyDescent="0.25">
      <c r="P5579" s="121"/>
      <c r="R5579" s="121"/>
      <c r="T5579" s="121"/>
      <c r="V5579" s="121"/>
      <c r="X5579" s="121"/>
      <c r="Z5579" s="121"/>
    </row>
    <row r="5580" spans="16:26" x14ac:dyDescent="0.25">
      <c r="P5580" s="121"/>
      <c r="R5580" s="121"/>
      <c r="T5580" s="121"/>
      <c r="V5580" s="121"/>
      <c r="X5580" s="121"/>
      <c r="Z5580" s="121"/>
    </row>
    <row r="5581" spans="16:26" x14ac:dyDescent="0.25">
      <c r="P5581" s="121"/>
      <c r="R5581" s="121"/>
      <c r="T5581" s="121"/>
      <c r="V5581" s="121"/>
      <c r="X5581" s="121"/>
      <c r="Z5581" s="121"/>
    </row>
    <row r="5582" spans="16:26" x14ac:dyDescent="0.25">
      <c r="P5582" s="121"/>
      <c r="R5582" s="121"/>
      <c r="T5582" s="121"/>
      <c r="V5582" s="121"/>
      <c r="X5582" s="121"/>
      <c r="Z5582" s="121"/>
    </row>
    <row r="5583" spans="16:26" x14ac:dyDescent="0.25">
      <c r="P5583" s="122"/>
      <c r="R5583" s="122"/>
      <c r="T5583" s="122"/>
      <c r="V5583" s="122"/>
      <c r="X5583" s="122"/>
      <c r="Z5583" s="122"/>
    </row>
    <row r="5584" spans="16:26" x14ac:dyDescent="0.25">
      <c r="P5584" s="118"/>
      <c r="R5584" s="118"/>
      <c r="T5584" s="118"/>
      <c r="V5584" s="118"/>
      <c r="X5584" s="118"/>
      <c r="Z5584" s="118"/>
    </row>
    <row r="5585" spans="16:26" x14ac:dyDescent="0.25">
      <c r="P5585" s="119"/>
      <c r="R5585" s="119"/>
      <c r="T5585" s="119"/>
      <c r="V5585" s="119"/>
      <c r="X5585" s="119"/>
      <c r="Z5585" s="119"/>
    </row>
    <row r="5586" spans="16:26" x14ac:dyDescent="0.25">
      <c r="P5586" s="119"/>
      <c r="R5586" s="119"/>
      <c r="T5586" s="119"/>
      <c r="V5586" s="119"/>
      <c r="X5586" s="119"/>
      <c r="Z5586" s="119"/>
    </row>
    <row r="5587" spans="16:26" x14ac:dyDescent="0.25">
      <c r="P5587" s="120"/>
      <c r="R5587" s="120"/>
      <c r="T5587" s="120"/>
      <c r="V5587" s="120"/>
      <c r="X5587" s="120"/>
      <c r="Z5587" s="120"/>
    </row>
    <row r="5588" spans="16:26" x14ac:dyDescent="0.25">
      <c r="P5588" s="119"/>
      <c r="R5588" s="119"/>
      <c r="T5588" s="119"/>
      <c r="V5588" s="119"/>
      <c r="X5588" s="119"/>
      <c r="Z5588" s="119"/>
    </row>
    <row r="5589" spans="16:26" x14ac:dyDescent="0.25">
      <c r="P5589" s="119"/>
      <c r="R5589" s="119"/>
      <c r="T5589" s="119"/>
      <c r="V5589" s="119"/>
      <c r="X5589" s="119"/>
      <c r="Z5589" s="119"/>
    </row>
    <row r="5590" spans="16:26" x14ac:dyDescent="0.25">
      <c r="P5590" s="120"/>
      <c r="R5590" s="120"/>
      <c r="T5590" s="120"/>
      <c r="V5590" s="120"/>
      <c r="X5590" s="120"/>
      <c r="Z5590" s="120"/>
    </row>
    <row r="5591" spans="16:26" x14ac:dyDescent="0.25">
      <c r="P5591" s="119"/>
      <c r="R5591" s="119"/>
      <c r="T5591" s="119"/>
      <c r="V5591" s="119"/>
      <c r="X5591" s="119"/>
      <c r="Z5591" s="119"/>
    </row>
    <row r="5592" spans="16:26" x14ac:dyDescent="0.25">
      <c r="P5592" s="120"/>
      <c r="R5592" s="120"/>
      <c r="T5592" s="120"/>
      <c r="V5592" s="120"/>
      <c r="X5592" s="120"/>
      <c r="Z5592" s="120"/>
    </row>
    <row r="5593" spans="16:26" x14ac:dyDescent="0.25">
      <c r="P5593" s="119"/>
      <c r="R5593" s="119"/>
      <c r="T5593" s="119"/>
      <c r="V5593" s="119"/>
      <c r="X5593" s="119"/>
      <c r="Z5593" s="119"/>
    </row>
    <row r="5594" spans="16:26" x14ac:dyDescent="0.25">
      <c r="P5594" s="119"/>
      <c r="R5594" s="119"/>
      <c r="T5594" s="119"/>
      <c r="V5594" s="119"/>
      <c r="X5594" s="119"/>
      <c r="Z5594" s="119"/>
    </row>
    <row r="5595" spans="16:26" x14ac:dyDescent="0.25">
      <c r="P5595" s="119"/>
      <c r="R5595" s="119"/>
      <c r="T5595" s="119"/>
      <c r="V5595" s="119"/>
      <c r="X5595" s="119"/>
      <c r="Z5595" s="119"/>
    </row>
    <row r="5596" spans="16:26" x14ac:dyDescent="0.25">
      <c r="P5596" s="121"/>
      <c r="R5596" s="121"/>
      <c r="T5596" s="121"/>
      <c r="V5596" s="121"/>
      <c r="X5596" s="121"/>
      <c r="Z5596" s="121"/>
    </row>
    <row r="5597" spans="16:26" x14ac:dyDescent="0.25">
      <c r="P5597" s="121"/>
      <c r="R5597" s="121"/>
      <c r="T5597" s="121"/>
      <c r="V5597" s="121"/>
      <c r="X5597" s="121"/>
      <c r="Z5597" s="121"/>
    </row>
    <row r="5598" spans="16:26" x14ac:dyDescent="0.25">
      <c r="P5598" s="121"/>
      <c r="R5598" s="121"/>
      <c r="T5598" s="121"/>
      <c r="V5598" s="121"/>
      <c r="X5598" s="121"/>
      <c r="Z5598" s="121"/>
    </row>
    <row r="5599" spans="16:26" x14ac:dyDescent="0.25">
      <c r="P5599" s="121"/>
      <c r="R5599" s="121"/>
      <c r="T5599" s="121"/>
      <c r="V5599" s="121"/>
      <c r="X5599" s="121"/>
      <c r="Z5599" s="121"/>
    </row>
    <row r="5600" spans="16:26" x14ac:dyDescent="0.25">
      <c r="P5600" s="122"/>
      <c r="R5600" s="122"/>
      <c r="T5600" s="122"/>
      <c r="V5600" s="122"/>
      <c r="X5600" s="122"/>
      <c r="Z5600" s="122"/>
    </row>
    <row r="5601" spans="16:26" x14ac:dyDescent="0.25">
      <c r="P5601" s="118"/>
      <c r="R5601" s="118"/>
      <c r="T5601" s="118"/>
      <c r="V5601" s="118"/>
      <c r="X5601" s="118"/>
      <c r="Z5601" s="118"/>
    </row>
    <row r="5602" spans="16:26" x14ac:dyDescent="0.25">
      <c r="P5602" s="119"/>
      <c r="R5602" s="119"/>
      <c r="T5602" s="119"/>
      <c r="V5602" s="119"/>
      <c r="X5602" s="119"/>
      <c r="Z5602" s="119"/>
    </row>
    <row r="5603" spans="16:26" x14ac:dyDescent="0.25">
      <c r="P5603" s="119"/>
      <c r="R5603" s="119"/>
      <c r="T5603" s="119"/>
      <c r="V5603" s="119"/>
      <c r="X5603" s="119"/>
      <c r="Z5603" s="119"/>
    </row>
    <row r="5604" spans="16:26" x14ac:dyDescent="0.25">
      <c r="P5604" s="120"/>
      <c r="R5604" s="120"/>
      <c r="T5604" s="120"/>
      <c r="V5604" s="120"/>
      <c r="X5604" s="120"/>
      <c r="Z5604" s="120"/>
    </row>
    <row r="5605" spans="16:26" x14ac:dyDescent="0.25">
      <c r="P5605" s="119"/>
      <c r="R5605" s="119"/>
      <c r="T5605" s="119"/>
      <c r="V5605" s="119"/>
      <c r="X5605" s="119"/>
      <c r="Z5605" s="119"/>
    </row>
    <row r="5606" spans="16:26" x14ac:dyDescent="0.25">
      <c r="P5606" s="119"/>
      <c r="R5606" s="119"/>
      <c r="T5606" s="119"/>
      <c r="V5606" s="119"/>
      <c r="X5606" s="119"/>
      <c r="Z5606" s="119"/>
    </row>
    <row r="5607" spans="16:26" x14ac:dyDescent="0.25">
      <c r="P5607" s="120"/>
      <c r="R5607" s="120"/>
      <c r="T5607" s="120"/>
      <c r="V5607" s="120"/>
      <c r="X5607" s="120"/>
      <c r="Z5607" s="120"/>
    </row>
    <row r="5608" spans="16:26" x14ac:dyDescent="0.25">
      <c r="P5608" s="119"/>
      <c r="R5608" s="119"/>
      <c r="T5608" s="119"/>
      <c r="V5608" s="119"/>
      <c r="X5608" s="119"/>
      <c r="Z5608" s="119"/>
    </row>
    <row r="5609" spans="16:26" x14ac:dyDescent="0.25">
      <c r="P5609" s="120"/>
      <c r="R5609" s="120"/>
      <c r="T5609" s="120"/>
      <c r="V5609" s="120"/>
      <c r="X5609" s="120"/>
      <c r="Z5609" s="120"/>
    </row>
    <row r="5610" spans="16:26" x14ac:dyDescent="0.25">
      <c r="P5610" s="119"/>
      <c r="R5610" s="119"/>
      <c r="T5610" s="119"/>
      <c r="V5610" s="119"/>
      <c r="X5610" s="119"/>
      <c r="Z5610" s="119"/>
    </row>
    <row r="5611" spans="16:26" x14ac:dyDescent="0.25">
      <c r="P5611" s="119"/>
      <c r="R5611" s="119"/>
      <c r="T5611" s="119"/>
      <c r="V5611" s="119"/>
      <c r="X5611" s="119"/>
      <c r="Z5611" s="119"/>
    </row>
    <row r="5612" spans="16:26" x14ac:dyDescent="0.25">
      <c r="P5612" s="119"/>
      <c r="R5612" s="119"/>
      <c r="T5612" s="119"/>
      <c r="V5612" s="119"/>
      <c r="X5612" s="119"/>
      <c r="Z5612" s="119"/>
    </row>
    <row r="5613" spans="16:26" x14ac:dyDescent="0.25">
      <c r="P5613" s="121"/>
      <c r="R5613" s="121"/>
      <c r="T5613" s="121"/>
      <c r="V5613" s="121"/>
      <c r="X5613" s="121"/>
      <c r="Z5613" s="121"/>
    </row>
    <row r="5614" spans="16:26" x14ac:dyDescent="0.25">
      <c r="P5614" s="121"/>
      <c r="R5614" s="121"/>
      <c r="T5614" s="121"/>
      <c r="V5614" s="121"/>
      <c r="X5614" s="121"/>
      <c r="Z5614" s="121"/>
    </row>
    <row r="5615" spans="16:26" x14ac:dyDescent="0.25">
      <c r="P5615" s="121"/>
      <c r="R5615" s="121"/>
      <c r="T5615" s="121"/>
      <c r="V5615" s="121"/>
      <c r="X5615" s="121"/>
      <c r="Z5615" s="121"/>
    </row>
    <row r="5616" spans="16:26" x14ac:dyDescent="0.25">
      <c r="P5616" s="121"/>
      <c r="R5616" s="121"/>
      <c r="T5616" s="121"/>
      <c r="V5616" s="121"/>
      <c r="X5616" s="121"/>
      <c r="Z5616" s="121"/>
    </row>
    <row r="5617" spans="16:26" x14ac:dyDescent="0.25">
      <c r="P5617" s="122"/>
      <c r="R5617" s="122"/>
      <c r="T5617" s="122"/>
      <c r="V5617" s="122"/>
      <c r="X5617" s="122"/>
      <c r="Z5617" s="122"/>
    </row>
    <row r="5618" spans="16:26" x14ac:dyDescent="0.25">
      <c r="P5618" s="118"/>
      <c r="R5618" s="118"/>
      <c r="T5618" s="118"/>
      <c r="V5618" s="118"/>
      <c r="X5618" s="118"/>
      <c r="Z5618" s="118"/>
    </row>
    <row r="5619" spans="16:26" x14ac:dyDescent="0.25">
      <c r="P5619" s="119"/>
      <c r="R5619" s="119"/>
      <c r="T5619" s="119"/>
      <c r="V5619" s="119"/>
      <c r="X5619" s="119"/>
      <c r="Z5619" s="119"/>
    </row>
    <row r="5620" spans="16:26" x14ac:dyDescent="0.25">
      <c r="P5620" s="119"/>
      <c r="R5620" s="119"/>
      <c r="T5620" s="119"/>
      <c r="V5620" s="119"/>
      <c r="X5620" s="119"/>
      <c r="Z5620" s="119"/>
    </row>
    <row r="5621" spans="16:26" x14ac:dyDescent="0.25">
      <c r="P5621" s="120"/>
      <c r="R5621" s="120"/>
      <c r="T5621" s="120"/>
      <c r="V5621" s="120"/>
      <c r="X5621" s="120"/>
      <c r="Z5621" s="120"/>
    </row>
    <row r="5622" spans="16:26" x14ac:dyDescent="0.25">
      <c r="P5622" s="119"/>
      <c r="R5622" s="119"/>
      <c r="T5622" s="119"/>
      <c r="V5622" s="119"/>
      <c r="X5622" s="119"/>
      <c r="Z5622" s="119"/>
    </row>
    <row r="5623" spans="16:26" x14ac:dyDescent="0.25">
      <c r="P5623" s="119"/>
      <c r="R5623" s="119"/>
      <c r="T5623" s="119"/>
      <c r="V5623" s="119"/>
      <c r="X5623" s="119"/>
      <c r="Z5623" s="119"/>
    </row>
    <row r="5624" spans="16:26" x14ac:dyDescent="0.25">
      <c r="P5624" s="120"/>
      <c r="R5624" s="120"/>
      <c r="T5624" s="120"/>
      <c r="V5624" s="120"/>
      <c r="X5624" s="120"/>
      <c r="Z5624" s="120"/>
    </row>
    <row r="5625" spans="16:26" x14ac:dyDescent="0.25">
      <c r="P5625" s="119"/>
      <c r="R5625" s="119"/>
      <c r="T5625" s="119"/>
      <c r="V5625" s="119"/>
      <c r="X5625" s="119"/>
      <c r="Z5625" s="119"/>
    </row>
    <row r="5626" spans="16:26" x14ac:dyDescent="0.25">
      <c r="P5626" s="120"/>
      <c r="R5626" s="120"/>
      <c r="T5626" s="120"/>
      <c r="V5626" s="120"/>
      <c r="X5626" s="120"/>
      <c r="Z5626" s="120"/>
    </row>
    <row r="5627" spans="16:26" x14ac:dyDescent="0.25">
      <c r="P5627" s="119"/>
      <c r="R5627" s="119"/>
      <c r="T5627" s="119"/>
      <c r="V5627" s="119"/>
      <c r="X5627" s="119"/>
      <c r="Z5627" s="119"/>
    </row>
    <row r="5628" spans="16:26" x14ac:dyDescent="0.25">
      <c r="P5628" s="119"/>
      <c r="R5628" s="119"/>
      <c r="T5628" s="119"/>
      <c r="V5628" s="119"/>
      <c r="X5628" s="119"/>
      <c r="Z5628" s="119"/>
    </row>
    <row r="5629" spans="16:26" x14ac:dyDescent="0.25">
      <c r="P5629" s="119"/>
      <c r="R5629" s="119"/>
      <c r="T5629" s="119"/>
      <c r="V5629" s="119"/>
      <c r="X5629" s="119"/>
      <c r="Z5629" s="119"/>
    </row>
    <row r="5630" spans="16:26" x14ac:dyDescent="0.25">
      <c r="P5630" s="121"/>
      <c r="R5630" s="121"/>
      <c r="T5630" s="121"/>
      <c r="V5630" s="121"/>
      <c r="X5630" s="121"/>
      <c r="Z5630" s="121"/>
    </row>
    <row r="5631" spans="16:26" x14ac:dyDescent="0.25">
      <c r="P5631" s="121"/>
      <c r="R5631" s="121"/>
      <c r="T5631" s="121"/>
      <c r="V5631" s="121"/>
      <c r="X5631" s="121"/>
      <c r="Z5631" s="121"/>
    </row>
    <row r="5632" spans="16:26" x14ac:dyDescent="0.25">
      <c r="P5632" s="121"/>
      <c r="R5632" s="121"/>
      <c r="T5632" s="121"/>
      <c r="V5632" s="121"/>
      <c r="X5632" s="121"/>
      <c r="Z5632" s="121"/>
    </row>
    <row r="5633" spans="16:26" x14ac:dyDescent="0.25">
      <c r="P5633" s="121"/>
      <c r="R5633" s="121"/>
      <c r="T5633" s="121"/>
      <c r="V5633" s="121"/>
      <c r="X5633" s="121"/>
      <c r="Z5633" s="121"/>
    </row>
    <row r="5634" spans="16:26" x14ac:dyDescent="0.25">
      <c r="P5634" s="122"/>
      <c r="R5634" s="122"/>
      <c r="T5634" s="122"/>
      <c r="V5634" s="122"/>
      <c r="X5634" s="122"/>
      <c r="Z5634" s="122"/>
    </row>
    <row r="5635" spans="16:26" x14ac:dyDescent="0.25">
      <c r="P5635" s="118"/>
      <c r="R5635" s="118"/>
      <c r="T5635" s="118"/>
      <c r="V5635" s="118"/>
      <c r="X5635" s="118"/>
      <c r="Z5635" s="118"/>
    </row>
    <row r="5636" spans="16:26" x14ac:dyDescent="0.25">
      <c r="P5636" s="119"/>
      <c r="R5636" s="119"/>
      <c r="T5636" s="119"/>
      <c r="V5636" s="119"/>
      <c r="X5636" s="119"/>
      <c r="Z5636" s="119"/>
    </row>
    <row r="5637" spans="16:26" x14ac:dyDescent="0.25">
      <c r="P5637" s="119"/>
      <c r="R5637" s="119"/>
      <c r="T5637" s="119"/>
      <c r="V5637" s="119"/>
      <c r="X5637" s="119"/>
      <c r="Z5637" s="119"/>
    </row>
    <row r="5638" spans="16:26" x14ac:dyDescent="0.25">
      <c r="P5638" s="120"/>
      <c r="R5638" s="120"/>
      <c r="T5638" s="120"/>
      <c r="V5638" s="120"/>
      <c r="X5638" s="120"/>
      <c r="Z5638" s="120"/>
    </row>
    <row r="5639" spans="16:26" x14ac:dyDescent="0.25">
      <c r="P5639" s="119"/>
      <c r="R5639" s="119"/>
      <c r="T5639" s="119"/>
      <c r="V5639" s="119"/>
      <c r="X5639" s="119"/>
      <c r="Z5639" s="119"/>
    </row>
    <row r="5640" spans="16:26" x14ac:dyDescent="0.25">
      <c r="P5640" s="119"/>
      <c r="R5640" s="119"/>
      <c r="T5640" s="119"/>
      <c r="V5640" s="119"/>
      <c r="X5640" s="119"/>
      <c r="Z5640" s="119"/>
    </row>
    <row r="5641" spans="16:26" x14ac:dyDescent="0.25">
      <c r="P5641" s="120"/>
      <c r="R5641" s="120"/>
      <c r="T5641" s="120"/>
      <c r="V5641" s="120"/>
      <c r="X5641" s="120"/>
      <c r="Z5641" s="120"/>
    </row>
    <row r="5642" spans="16:26" x14ac:dyDescent="0.25">
      <c r="P5642" s="119"/>
      <c r="R5642" s="119"/>
      <c r="T5642" s="119"/>
      <c r="V5642" s="119"/>
      <c r="X5642" s="119"/>
      <c r="Z5642" s="119"/>
    </row>
    <row r="5643" spans="16:26" x14ac:dyDescent="0.25">
      <c r="P5643" s="120"/>
      <c r="R5643" s="120"/>
      <c r="T5643" s="120"/>
      <c r="V5643" s="120"/>
      <c r="X5643" s="120"/>
      <c r="Z5643" s="120"/>
    </row>
    <row r="5644" spans="16:26" x14ac:dyDescent="0.25">
      <c r="P5644" s="119"/>
      <c r="R5644" s="119"/>
      <c r="T5644" s="119"/>
      <c r="V5644" s="119"/>
      <c r="X5644" s="119"/>
      <c r="Z5644" s="119"/>
    </row>
    <row r="5645" spans="16:26" x14ac:dyDescent="0.25">
      <c r="P5645" s="119"/>
      <c r="R5645" s="119"/>
      <c r="T5645" s="119"/>
      <c r="V5645" s="119"/>
      <c r="X5645" s="119"/>
      <c r="Z5645" s="119"/>
    </row>
    <row r="5646" spans="16:26" x14ac:dyDescent="0.25">
      <c r="P5646" s="119"/>
      <c r="R5646" s="119"/>
      <c r="T5646" s="119"/>
      <c r="V5646" s="119"/>
      <c r="X5646" s="119"/>
      <c r="Z5646" s="119"/>
    </row>
    <row r="5647" spans="16:26" x14ac:dyDescent="0.25">
      <c r="P5647" s="121"/>
      <c r="R5647" s="121"/>
      <c r="T5647" s="121"/>
      <c r="V5647" s="121"/>
      <c r="X5647" s="121"/>
      <c r="Z5647" s="121"/>
    </row>
    <row r="5648" spans="16:26" x14ac:dyDescent="0.25">
      <c r="P5648" s="121"/>
      <c r="R5648" s="121"/>
      <c r="T5648" s="121"/>
      <c r="V5648" s="121"/>
      <c r="X5648" s="121"/>
      <c r="Z5648" s="121"/>
    </row>
    <row r="5649" spans="16:26" x14ac:dyDescent="0.25">
      <c r="P5649" s="121"/>
      <c r="R5649" s="121"/>
      <c r="T5649" s="121"/>
      <c r="V5649" s="121"/>
      <c r="X5649" s="121"/>
      <c r="Z5649" s="121"/>
    </row>
    <row r="5650" spans="16:26" x14ac:dyDescent="0.25">
      <c r="P5650" s="121"/>
      <c r="R5650" s="121"/>
      <c r="T5650" s="121"/>
      <c r="V5650" s="121"/>
      <c r="X5650" s="121"/>
      <c r="Z5650" s="121"/>
    </row>
    <row r="5651" spans="16:26" x14ac:dyDescent="0.25">
      <c r="P5651" s="122"/>
      <c r="R5651" s="122"/>
      <c r="T5651" s="122"/>
      <c r="V5651" s="122"/>
      <c r="X5651" s="122"/>
      <c r="Z5651" s="122"/>
    </row>
    <row r="5652" spans="16:26" x14ac:dyDescent="0.25">
      <c r="P5652" s="118"/>
      <c r="R5652" s="118"/>
      <c r="T5652" s="118"/>
      <c r="V5652" s="118"/>
      <c r="X5652" s="118"/>
      <c r="Z5652" s="118"/>
    </row>
    <row r="5653" spans="16:26" x14ac:dyDescent="0.25">
      <c r="P5653" s="119"/>
      <c r="R5653" s="119"/>
      <c r="T5653" s="119"/>
      <c r="V5653" s="119"/>
      <c r="X5653" s="119"/>
      <c r="Z5653" s="119"/>
    </row>
    <row r="5654" spans="16:26" x14ac:dyDescent="0.25">
      <c r="P5654" s="119"/>
      <c r="R5654" s="119"/>
      <c r="T5654" s="119"/>
      <c r="V5654" s="119"/>
      <c r="X5654" s="119"/>
      <c r="Z5654" s="119"/>
    </row>
    <row r="5655" spans="16:26" x14ac:dyDescent="0.25">
      <c r="P5655" s="120"/>
      <c r="R5655" s="120"/>
      <c r="T5655" s="120"/>
      <c r="V5655" s="120"/>
      <c r="X5655" s="120"/>
      <c r="Z5655" s="120"/>
    </row>
    <row r="5656" spans="16:26" x14ac:dyDescent="0.25">
      <c r="P5656" s="119"/>
      <c r="R5656" s="119"/>
      <c r="T5656" s="119"/>
      <c r="V5656" s="119"/>
      <c r="X5656" s="119"/>
      <c r="Z5656" s="119"/>
    </row>
    <row r="5657" spans="16:26" x14ac:dyDescent="0.25">
      <c r="P5657" s="119"/>
      <c r="R5657" s="119"/>
      <c r="T5657" s="119"/>
      <c r="V5657" s="119"/>
      <c r="X5657" s="119"/>
      <c r="Z5657" s="119"/>
    </row>
    <row r="5658" spans="16:26" x14ac:dyDescent="0.25">
      <c r="P5658" s="120"/>
      <c r="R5658" s="120"/>
      <c r="T5658" s="120"/>
      <c r="V5658" s="120"/>
      <c r="X5658" s="120"/>
      <c r="Z5658" s="120"/>
    </row>
    <row r="5659" spans="16:26" x14ac:dyDescent="0.25">
      <c r="P5659" s="119"/>
      <c r="R5659" s="119"/>
      <c r="T5659" s="119"/>
      <c r="V5659" s="119"/>
      <c r="X5659" s="119"/>
      <c r="Z5659" s="119"/>
    </row>
    <row r="5660" spans="16:26" x14ac:dyDescent="0.25">
      <c r="P5660" s="120"/>
      <c r="R5660" s="120"/>
      <c r="T5660" s="120"/>
      <c r="V5660" s="120"/>
      <c r="X5660" s="120"/>
      <c r="Z5660" s="120"/>
    </row>
    <row r="5661" spans="16:26" x14ac:dyDescent="0.25">
      <c r="P5661" s="119"/>
      <c r="R5661" s="119"/>
      <c r="T5661" s="119"/>
      <c r="V5661" s="119"/>
      <c r="X5661" s="119"/>
      <c r="Z5661" s="119"/>
    </row>
    <row r="5662" spans="16:26" x14ac:dyDescent="0.25">
      <c r="P5662" s="119"/>
      <c r="R5662" s="119"/>
      <c r="T5662" s="119"/>
      <c r="V5662" s="119"/>
      <c r="X5662" s="119"/>
      <c r="Z5662" s="119"/>
    </row>
    <row r="5663" spans="16:26" x14ac:dyDescent="0.25">
      <c r="P5663" s="119"/>
      <c r="R5663" s="119"/>
      <c r="T5663" s="119"/>
      <c r="V5663" s="119"/>
      <c r="X5663" s="119"/>
      <c r="Z5663" s="119"/>
    </row>
    <row r="5664" spans="16:26" x14ac:dyDescent="0.25">
      <c r="P5664" s="121"/>
      <c r="R5664" s="121"/>
      <c r="T5664" s="121"/>
      <c r="V5664" s="121"/>
      <c r="X5664" s="121"/>
      <c r="Z5664" s="121"/>
    </row>
    <row r="5665" spans="16:26" x14ac:dyDescent="0.25">
      <c r="P5665" s="121"/>
      <c r="R5665" s="121"/>
      <c r="T5665" s="121"/>
      <c r="V5665" s="121"/>
      <c r="X5665" s="121"/>
      <c r="Z5665" s="121"/>
    </row>
    <row r="5666" spans="16:26" x14ac:dyDescent="0.25">
      <c r="P5666" s="121"/>
      <c r="R5666" s="121"/>
      <c r="T5666" s="121"/>
      <c r="V5666" s="121"/>
      <c r="X5666" s="121"/>
      <c r="Z5666" s="121"/>
    </row>
    <row r="5667" spans="16:26" x14ac:dyDescent="0.25">
      <c r="P5667" s="121"/>
      <c r="R5667" s="121"/>
      <c r="T5667" s="121"/>
      <c r="V5667" s="121"/>
      <c r="X5667" s="121"/>
      <c r="Z5667" s="121"/>
    </row>
    <row r="5668" spans="16:26" x14ac:dyDescent="0.25">
      <c r="P5668" s="122"/>
      <c r="R5668" s="122"/>
      <c r="T5668" s="122"/>
      <c r="V5668" s="122"/>
      <c r="X5668" s="122"/>
      <c r="Z5668" s="122"/>
    </row>
    <row r="5669" spans="16:26" x14ac:dyDescent="0.25">
      <c r="P5669" s="118"/>
      <c r="R5669" s="118"/>
      <c r="T5669" s="118"/>
      <c r="V5669" s="118"/>
      <c r="X5669" s="118"/>
      <c r="Z5669" s="118"/>
    </row>
    <row r="5670" spans="16:26" x14ac:dyDescent="0.25">
      <c r="P5670" s="119"/>
      <c r="R5670" s="119"/>
      <c r="T5670" s="119"/>
      <c r="V5670" s="119"/>
      <c r="X5670" s="119"/>
      <c r="Z5670" s="119"/>
    </row>
    <row r="5671" spans="16:26" x14ac:dyDescent="0.25">
      <c r="P5671" s="119"/>
      <c r="R5671" s="119"/>
      <c r="T5671" s="119"/>
      <c r="V5671" s="119"/>
      <c r="X5671" s="119"/>
      <c r="Z5671" s="119"/>
    </row>
    <row r="5672" spans="16:26" x14ac:dyDescent="0.25">
      <c r="P5672" s="120"/>
      <c r="R5672" s="120"/>
      <c r="T5672" s="120"/>
      <c r="V5672" s="120"/>
      <c r="X5672" s="120"/>
      <c r="Z5672" s="120"/>
    </row>
    <row r="5673" spans="16:26" x14ac:dyDescent="0.25">
      <c r="P5673" s="119"/>
      <c r="R5673" s="119"/>
      <c r="T5673" s="119"/>
      <c r="V5673" s="119"/>
      <c r="X5673" s="119"/>
      <c r="Z5673" s="119"/>
    </row>
    <row r="5674" spans="16:26" x14ac:dyDescent="0.25">
      <c r="P5674" s="119"/>
      <c r="R5674" s="119"/>
      <c r="T5674" s="119"/>
      <c r="V5674" s="119"/>
      <c r="X5674" s="119"/>
      <c r="Z5674" s="119"/>
    </row>
    <row r="5675" spans="16:26" x14ac:dyDescent="0.25">
      <c r="P5675" s="120"/>
      <c r="R5675" s="120"/>
      <c r="T5675" s="120"/>
      <c r="V5675" s="120"/>
      <c r="X5675" s="120"/>
      <c r="Z5675" s="120"/>
    </row>
    <row r="5676" spans="16:26" x14ac:dyDescent="0.25">
      <c r="P5676" s="119"/>
      <c r="R5676" s="119"/>
      <c r="T5676" s="119"/>
      <c r="V5676" s="119"/>
      <c r="X5676" s="119"/>
      <c r="Z5676" s="119"/>
    </row>
    <row r="5677" spans="16:26" x14ac:dyDescent="0.25">
      <c r="P5677" s="120"/>
      <c r="R5677" s="120"/>
      <c r="T5677" s="120"/>
      <c r="V5677" s="120"/>
      <c r="X5677" s="120"/>
      <c r="Z5677" s="120"/>
    </row>
    <row r="5678" spans="16:26" x14ac:dyDescent="0.25">
      <c r="P5678" s="119"/>
      <c r="R5678" s="119"/>
      <c r="T5678" s="119"/>
      <c r="V5678" s="119"/>
      <c r="X5678" s="119"/>
      <c r="Z5678" s="119"/>
    </row>
    <row r="5679" spans="16:26" x14ac:dyDescent="0.25">
      <c r="P5679" s="119"/>
      <c r="R5679" s="119"/>
      <c r="T5679" s="119"/>
      <c r="V5679" s="119"/>
      <c r="X5679" s="119"/>
      <c r="Z5679" s="119"/>
    </row>
    <row r="5680" spans="16:26" x14ac:dyDescent="0.25">
      <c r="P5680" s="119"/>
      <c r="R5680" s="119"/>
      <c r="T5680" s="119"/>
      <c r="V5680" s="119"/>
      <c r="X5680" s="119"/>
      <c r="Z5680" s="119"/>
    </row>
    <row r="5681" spans="16:26" x14ac:dyDescent="0.25">
      <c r="P5681" s="121"/>
      <c r="R5681" s="121"/>
      <c r="T5681" s="121"/>
      <c r="V5681" s="121"/>
      <c r="X5681" s="121"/>
      <c r="Z5681" s="121"/>
    </row>
    <row r="5682" spans="16:26" x14ac:dyDescent="0.25">
      <c r="P5682" s="121"/>
      <c r="R5682" s="121"/>
      <c r="T5682" s="121"/>
      <c r="V5682" s="121"/>
      <c r="X5682" s="121"/>
      <c r="Z5682" s="121"/>
    </row>
    <row r="5683" spans="16:26" x14ac:dyDescent="0.25">
      <c r="P5683" s="121"/>
      <c r="R5683" s="121"/>
      <c r="T5683" s="121"/>
      <c r="V5683" s="121"/>
      <c r="X5683" s="121"/>
      <c r="Z5683" s="121"/>
    </row>
    <row r="5684" spans="16:26" x14ac:dyDescent="0.25">
      <c r="P5684" s="121"/>
      <c r="R5684" s="121"/>
      <c r="T5684" s="121"/>
      <c r="V5684" s="121"/>
      <c r="X5684" s="121"/>
      <c r="Z5684" s="121"/>
    </row>
    <row r="5685" spans="16:26" x14ac:dyDescent="0.25">
      <c r="P5685" s="122"/>
      <c r="R5685" s="122"/>
      <c r="T5685" s="122"/>
      <c r="V5685" s="122"/>
      <c r="X5685" s="122"/>
      <c r="Z5685" s="122"/>
    </row>
    <row r="5686" spans="16:26" x14ac:dyDescent="0.25">
      <c r="P5686" s="118"/>
      <c r="R5686" s="118"/>
      <c r="T5686" s="118"/>
      <c r="V5686" s="118"/>
      <c r="X5686" s="118"/>
      <c r="Z5686" s="118"/>
    </row>
    <row r="5687" spans="16:26" x14ac:dyDescent="0.25">
      <c r="P5687" s="119"/>
      <c r="R5687" s="119"/>
      <c r="T5687" s="119"/>
      <c r="V5687" s="119"/>
      <c r="X5687" s="119"/>
      <c r="Z5687" s="119"/>
    </row>
    <row r="5688" spans="16:26" x14ac:dyDescent="0.25">
      <c r="P5688" s="119"/>
      <c r="R5688" s="119"/>
      <c r="T5688" s="119"/>
      <c r="V5688" s="119"/>
      <c r="X5688" s="119"/>
      <c r="Z5688" s="119"/>
    </row>
    <row r="5689" spans="16:26" x14ac:dyDescent="0.25">
      <c r="P5689" s="120"/>
      <c r="R5689" s="120"/>
      <c r="T5689" s="120"/>
      <c r="V5689" s="120"/>
      <c r="X5689" s="120"/>
      <c r="Z5689" s="120"/>
    </row>
    <row r="5690" spans="16:26" x14ac:dyDescent="0.25">
      <c r="P5690" s="119"/>
      <c r="R5690" s="119"/>
      <c r="T5690" s="119"/>
      <c r="V5690" s="119"/>
      <c r="X5690" s="119"/>
      <c r="Z5690" s="119"/>
    </row>
    <row r="5691" spans="16:26" x14ac:dyDescent="0.25">
      <c r="P5691" s="119"/>
      <c r="R5691" s="119"/>
      <c r="T5691" s="119"/>
      <c r="V5691" s="119"/>
      <c r="X5691" s="119"/>
      <c r="Z5691" s="119"/>
    </row>
    <row r="5692" spans="16:26" x14ac:dyDescent="0.25">
      <c r="P5692" s="120"/>
      <c r="R5692" s="120"/>
      <c r="T5692" s="120"/>
      <c r="V5692" s="120"/>
      <c r="X5692" s="120"/>
      <c r="Z5692" s="120"/>
    </row>
    <row r="5693" spans="16:26" x14ac:dyDescent="0.25">
      <c r="P5693" s="119"/>
      <c r="R5693" s="119"/>
      <c r="T5693" s="119"/>
      <c r="V5693" s="119"/>
      <c r="X5693" s="119"/>
      <c r="Z5693" s="119"/>
    </row>
    <row r="5694" spans="16:26" x14ac:dyDescent="0.25">
      <c r="P5694" s="120"/>
      <c r="R5694" s="120"/>
      <c r="T5694" s="120"/>
      <c r="V5694" s="120"/>
      <c r="X5694" s="120"/>
      <c r="Z5694" s="120"/>
    </row>
    <row r="5695" spans="16:26" x14ac:dyDescent="0.25">
      <c r="P5695" s="119"/>
      <c r="R5695" s="119"/>
      <c r="T5695" s="119"/>
      <c r="V5695" s="119"/>
      <c r="X5695" s="119"/>
      <c r="Z5695" s="119"/>
    </row>
    <row r="5696" spans="16:26" x14ac:dyDescent="0.25">
      <c r="P5696" s="119"/>
      <c r="R5696" s="119"/>
      <c r="T5696" s="119"/>
      <c r="V5696" s="119"/>
      <c r="X5696" s="119"/>
      <c r="Z5696" s="119"/>
    </row>
    <row r="5697" spans="16:26" x14ac:dyDescent="0.25">
      <c r="P5697" s="119"/>
      <c r="R5697" s="119"/>
      <c r="T5697" s="119"/>
      <c r="V5697" s="119"/>
      <c r="X5697" s="119"/>
      <c r="Z5697" s="119"/>
    </row>
    <row r="5698" spans="16:26" x14ac:dyDescent="0.25">
      <c r="P5698" s="121"/>
      <c r="R5698" s="121"/>
      <c r="T5698" s="121"/>
      <c r="V5698" s="121"/>
      <c r="X5698" s="121"/>
      <c r="Z5698" s="121"/>
    </row>
    <row r="5699" spans="16:26" x14ac:dyDescent="0.25">
      <c r="P5699" s="121"/>
      <c r="R5699" s="121"/>
      <c r="T5699" s="121"/>
      <c r="V5699" s="121"/>
      <c r="X5699" s="121"/>
      <c r="Z5699" s="121"/>
    </row>
    <row r="5700" spans="16:26" x14ac:dyDescent="0.25">
      <c r="P5700" s="121"/>
      <c r="R5700" s="121"/>
      <c r="T5700" s="121"/>
      <c r="V5700" s="121"/>
      <c r="X5700" s="121"/>
      <c r="Z5700" s="121"/>
    </row>
    <row r="5701" spans="16:26" x14ac:dyDescent="0.25">
      <c r="P5701" s="121"/>
      <c r="R5701" s="121"/>
      <c r="T5701" s="121"/>
      <c r="V5701" s="121"/>
      <c r="X5701" s="121"/>
      <c r="Z5701" s="121"/>
    </row>
    <row r="5702" spans="16:26" x14ac:dyDescent="0.25">
      <c r="P5702" s="122"/>
      <c r="R5702" s="122"/>
      <c r="T5702" s="122"/>
      <c r="V5702" s="122"/>
      <c r="X5702" s="122"/>
      <c r="Z5702" s="122"/>
    </row>
    <row r="5703" spans="16:26" x14ac:dyDescent="0.25">
      <c r="P5703" s="118"/>
      <c r="R5703" s="118"/>
      <c r="T5703" s="118"/>
      <c r="V5703" s="118"/>
      <c r="X5703" s="118"/>
      <c r="Z5703" s="118"/>
    </row>
    <row r="5704" spans="16:26" x14ac:dyDescent="0.25">
      <c r="P5704" s="119"/>
      <c r="R5704" s="119"/>
      <c r="T5704" s="119"/>
      <c r="V5704" s="119"/>
      <c r="X5704" s="119"/>
      <c r="Z5704" s="119"/>
    </row>
    <row r="5705" spans="16:26" x14ac:dyDescent="0.25">
      <c r="P5705" s="119"/>
      <c r="R5705" s="119"/>
      <c r="T5705" s="119"/>
      <c r="V5705" s="119"/>
      <c r="X5705" s="119"/>
      <c r="Z5705" s="119"/>
    </row>
    <row r="5706" spans="16:26" x14ac:dyDescent="0.25">
      <c r="P5706" s="120"/>
      <c r="R5706" s="120"/>
      <c r="T5706" s="120"/>
      <c r="V5706" s="120"/>
      <c r="X5706" s="120"/>
      <c r="Z5706" s="120"/>
    </row>
    <row r="5707" spans="16:26" x14ac:dyDescent="0.25">
      <c r="P5707" s="119"/>
      <c r="R5707" s="119"/>
      <c r="T5707" s="119"/>
      <c r="V5707" s="119"/>
      <c r="X5707" s="119"/>
      <c r="Z5707" s="119"/>
    </row>
    <row r="5708" spans="16:26" x14ac:dyDescent="0.25">
      <c r="P5708" s="119"/>
      <c r="R5708" s="119"/>
      <c r="T5708" s="119"/>
      <c r="V5708" s="119"/>
      <c r="X5708" s="119"/>
      <c r="Z5708" s="119"/>
    </row>
    <row r="5709" spans="16:26" x14ac:dyDescent="0.25">
      <c r="P5709" s="120"/>
      <c r="R5709" s="120"/>
      <c r="T5709" s="120"/>
      <c r="V5709" s="120"/>
      <c r="X5709" s="120"/>
      <c r="Z5709" s="120"/>
    </row>
    <row r="5710" spans="16:26" x14ac:dyDescent="0.25">
      <c r="P5710" s="119"/>
      <c r="R5710" s="119"/>
      <c r="T5710" s="119"/>
      <c r="V5710" s="119"/>
      <c r="X5710" s="119"/>
      <c r="Z5710" s="119"/>
    </row>
    <row r="5711" spans="16:26" x14ac:dyDescent="0.25">
      <c r="P5711" s="120"/>
      <c r="R5711" s="120"/>
      <c r="T5711" s="120"/>
      <c r="V5711" s="120"/>
      <c r="X5711" s="120"/>
      <c r="Z5711" s="120"/>
    </row>
    <row r="5712" spans="16:26" x14ac:dyDescent="0.25">
      <c r="P5712" s="119"/>
      <c r="R5712" s="119"/>
      <c r="T5712" s="119"/>
      <c r="V5712" s="119"/>
      <c r="X5712" s="119"/>
      <c r="Z5712" s="119"/>
    </row>
    <row r="5713" spans="16:26" x14ac:dyDescent="0.25">
      <c r="P5713" s="119"/>
      <c r="R5713" s="119"/>
      <c r="T5713" s="119"/>
      <c r="V5713" s="119"/>
      <c r="X5713" s="119"/>
      <c r="Z5713" s="119"/>
    </row>
    <row r="5714" spans="16:26" x14ac:dyDescent="0.25">
      <c r="P5714" s="119"/>
      <c r="R5714" s="119"/>
      <c r="T5714" s="119"/>
      <c r="V5714" s="119"/>
      <c r="X5714" s="119"/>
      <c r="Z5714" s="119"/>
    </row>
    <row r="5715" spans="16:26" x14ac:dyDescent="0.25">
      <c r="P5715" s="121"/>
      <c r="R5715" s="121"/>
      <c r="T5715" s="121"/>
      <c r="V5715" s="121"/>
      <c r="X5715" s="121"/>
      <c r="Z5715" s="121"/>
    </row>
    <row r="5716" spans="16:26" x14ac:dyDescent="0.25">
      <c r="P5716" s="121"/>
      <c r="R5716" s="121"/>
      <c r="T5716" s="121"/>
      <c r="V5716" s="121"/>
      <c r="X5716" s="121"/>
      <c r="Z5716" s="121"/>
    </row>
    <row r="5717" spans="16:26" x14ac:dyDescent="0.25">
      <c r="P5717" s="121"/>
      <c r="R5717" s="121"/>
      <c r="T5717" s="121"/>
      <c r="V5717" s="121"/>
      <c r="X5717" s="121"/>
      <c r="Z5717" s="121"/>
    </row>
    <row r="5718" spans="16:26" x14ac:dyDescent="0.25">
      <c r="P5718" s="121"/>
      <c r="R5718" s="121"/>
      <c r="T5718" s="121"/>
      <c r="V5718" s="121"/>
      <c r="X5718" s="121"/>
      <c r="Z5718" s="121"/>
    </row>
    <row r="5719" spans="16:26" x14ac:dyDescent="0.25">
      <c r="P5719" s="122"/>
      <c r="R5719" s="122"/>
      <c r="T5719" s="122"/>
      <c r="V5719" s="122"/>
      <c r="X5719" s="122"/>
      <c r="Z5719" s="122"/>
    </row>
    <row r="5720" spans="16:26" x14ac:dyDescent="0.25">
      <c r="P5720" s="118"/>
      <c r="R5720" s="118"/>
      <c r="T5720" s="118"/>
      <c r="V5720" s="118"/>
      <c r="X5720" s="118"/>
      <c r="Z5720" s="118"/>
    </row>
    <row r="5721" spans="16:26" x14ac:dyDescent="0.25">
      <c r="P5721" s="119"/>
      <c r="R5721" s="119"/>
      <c r="T5721" s="119"/>
      <c r="V5721" s="119"/>
      <c r="X5721" s="119"/>
      <c r="Z5721" s="119"/>
    </row>
    <row r="5722" spans="16:26" x14ac:dyDescent="0.25">
      <c r="P5722" s="119"/>
      <c r="R5722" s="119"/>
      <c r="T5722" s="119"/>
      <c r="V5722" s="119"/>
      <c r="X5722" s="119"/>
      <c r="Z5722" s="119"/>
    </row>
    <row r="5723" spans="16:26" x14ac:dyDescent="0.25">
      <c r="P5723" s="120"/>
      <c r="R5723" s="120"/>
      <c r="T5723" s="120"/>
      <c r="V5723" s="120"/>
      <c r="X5723" s="120"/>
      <c r="Z5723" s="120"/>
    </row>
    <row r="5724" spans="16:26" x14ac:dyDescent="0.25">
      <c r="P5724" s="119"/>
      <c r="R5724" s="119"/>
      <c r="T5724" s="119"/>
      <c r="V5724" s="119"/>
      <c r="X5724" s="119"/>
      <c r="Z5724" s="119"/>
    </row>
    <row r="5725" spans="16:26" x14ac:dyDescent="0.25">
      <c r="P5725" s="119"/>
      <c r="R5725" s="119"/>
      <c r="T5725" s="119"/>
      <c r="V5725" s="119"/>
      <c r="X5725" s="119"/>
      <c r="Z5725" s="119"/>
    </row>
    <row r="5726" spans="16:26" x14ac:dyDescent="0.25">
      <c r="P5726" s="120"/>
      <c r="R5726" s="120"/>
      <c r="T5726" s="120"/>
      <c r="V5726" s="120"/>
      <c r="X5726" s="120"/>
      <c r="Z5726" s="120"/>
    </row>
    <row r="5727" spans="16:26" x14ac:dyDescent="0.25">
      <c r="P5727" s="119"/>
      <c r="R5727" s="119"/>
      <c r="T5727" s="119"/>
      <c r="V5727" s="119"/>
      <c r="X5727" s="119"/>
      <c r="Z5727" s="119"/>
    </row>
    <row r="5728" spans="16:26" x14ac:dyDescent="0.25">
      <c r="P5728" s="120"/>
      <c r="R5728" s="120"/>
      <c r="T5728" s="120"/>
      <c r="V5728" s="120"/>
      <c r="X5728" s="120"/>
      <c r="Z5728" s="120"/>
    </row>
    <row r="5729" spans="16:26" x14ac:dyDescent="0.25">
      <c r="P5729" s="119"/>
      <c r="R5729" s="119"/>
      <c r="T5729" s="119"/>
      <c r="V5729" s="119"/>
      <c r="X5729" s="119"/>
      <c r="Z5729" s="119"/>
    </row>
    <row r="5730" spans="16:26" x14ac:dyDescent="0.25">
      <c r="P5730" s="119"/>
      <c r="R5730" s="119"/>
      <c r="T5730" s="119"/>
      <c r="V5730" s="119"/>
      <c r="X5730" s="119"/>
      <c r="Z5730" s="119"/>
    </row>
    <row r="5731" spans="16:26" x14ac:dyDescent="0.25">
      <c r="P5731" s="119"/>
      <c r="R5731" s="119"/>
      <c r="T5731" s="119"/>
      <c r="V5731" s="119"/>
      <c r="X5731" s="119"/>
      <c r="Z5731" s="119"/>
    </row>
    <row r="5732" spans="16:26" x14ac:dyDescent="0.25">
      <c r="P5732" s="121"/>
      <c r="R5732" s="121"/>
      <c r="T5732" s="121"/>
      <c r="V5732" s="121"/>
      <c r="X5732" s="121"/>
      <c r="Z5732" s="121"/>
    </row>
    <row r="5733" spans="16:26" x14ac:dyDescent="0.25">
      <c r="P5733" s="121"/>
      <c r="R5733" s="121"/>
      <c r="T5733" s="121"/>
      <c r="V5733" s="121"/>
      <c r="X5733" s="121"/>
      <c r="Z5733" s="121"/>
    </row>
    <row r="5734" spans="16:26" x14ac:dyDescent="0.25">
      <c r="P5734" s="121"/>
      <c r="R5734" s="121"/>
      <c r="T5734" s="121"/>
      <c r="V5734" s="121"/>
      <c r="X5734" s="121"/>
      <c r="Z5734" s="121"/>
    </row>
    <row r="5735" spans="16:26" x14ac:dyDescent="0.25">
      <c r="P5735" s="121"/>
      <c r="R5735" s="121"/>
      <c r="T5735" s="121"/>
      <c r="V5735" s="121"/>
      <c r="X5735" s="121"/>
      <c r="Z5735" s="121"/>
    </row>
    <row r="5736" spans="16:26" x14ac:dyDescent="0.25">
      <c r="P5736" s="122"/>
      <c r="R5736" s="122"/>
      <c r="T5736" s="122"/>
      <c r="V5736" s="122"/>
      <c r="X5736" s="122"/>
      <c r="Z5736" s="122"/>
    </row>
    <row r="5737" spans="16:26" x14ac:dyDescent="0.25">
      <c r="P5737" s="118"/>
      <c r="R5737" s="118"/>
      <c r="T5737" s="118"/>
      <c r="V5737" s="118"/>
      <c r="X5737" s="118"/>
      <c r="Z5737" s="118"/>
    </row>
    <row r="5738" spans="16:26" x14ac:dyDescent="0.25">
      <c r="P5738" s="119"/>
      <c r="R5738" s="119"/>
      <c r="T5738" s="119"/>
      <c r="V5738" s="119"/>
      <c r="X5738" s="119"/>
      <c r="Z5738" s="119"/>
    </row>
    <row r="5739" spans="16:26" x14ac:dyDescent="0.25">
      <c r="P5739" s="119"/>
      <c r="R5739" s="119"/>
      <c r="T5739" s="119"/>
      <c r="V5739" s="119"/>
      <c r="X5739" s="119"/>
      <c r="Z5739" s="119"/>
    </row>
    <row r="5740" spans="16:26" x14ac:dyDescent="0.25">
      <c r="P5740" s="120"/>
      <c r="R5740" s="120"/>
      <c r="T5740" s="120"/>
      <c r="V5740" s="120"/>
      <c r="X5740" s="120"/>
      <c r="Z5740" s="120"/>
    </row>
    <row r="5741" spans="16:26" x14ac:dyDescent="0.25">
      <c r="P5741" s="119"/>
      <c r="R5741" s="119"/>
      <c r="T5741" s="119"/>
      <c r="V5741" s="119"/>
      <c r="X5741" s="119"/>
      <c r="Z5741" s="119"/>
    </row>
    <row r="5742" spans="16:26" x14ac:dyDescent="0.25">
      <c r="P5742" s="119"/>
      <c r="R5742" s="119"/>
      <c r="T5742" s="119"/>
      <c r="V5742" s="119"/>
      <c r="X5742" s="119"/>
      <c r="Z5742" s="119"/>
    </row>
    <row r="5743" spans="16:26" x14ac:dyDescent="0.25">
      <c r="P5743" s="120"/>
      <c r="R5743" s="120"/>
      <c r="T5743" s="120"/>
      <c r="V5743" s="120"/>
      <c r="X5743" s="120"/>
      <c r="Z5743" s="120"/>
    </row>
    <row r="5744" spans="16:26" x14ac:dyDescent="0.25">
      <c r="P5744" s="119"/>
      <c r="R5744" s="119"/>
      <c r="T5744" s="119"/>
      <c r="V5744" s="119"/>
      <c r="X5744" s="119"/>
      <c r="Z5744" s="119"/>
    </row>
    <row r="5745" spans="16:26" x14ac:dyDescent="0.25">
      <c r="P5745" s="120"/>
      <c r="R5745" s="120"/>
      <c r="T5745" s="120"/>
      <c r="V5745" s="120"/>
      <c r="X5745" s="120"/>
      <c r="Z5745" s="120"/>
    </row>
    <row r="5746" spans="16:26" x14ac:dyDescent="0.25">
      <c r="P5746" s="119"/>
      <c r="R5746" s="119"/>
      <c r="T5746" s="119"/>
      <c r="V5746" s="119"/>
      <c r="X5746" s="119"/>
      <c r="Z5746" s="119"/>
    </row>
    <row r="5747" spans="16:26" x14ac:dyDescent="0.25">
      <c r="P5747" s="119"/>
      <c r="R5747" s="119"/>
      <c r="T5747" s="119"/>
      <c r="V5747" s="119"/>
      <c r="X5747" s="119"/>
      <c r="Z5747" s="119"/>
    </row>
    <row r="5748" spans="16:26" x14ac:dyDescent="0.25">
      <c r="P5748" s="119"/>
      <c r="R5748" s="119"/>
      <c r="T5748" s="119"/>
      <c r="V5748" s="119"/>
      <c r="X5748" s="119"/>
      <c r="Z5748" s="119"/>
    </row>
    <row r="5749" spans="16:26" x14ac:dyDescent="0.25">
      <c r="P5749" s="121"/>
      <c r="R5749" s="121"/>
      <c r="T5749" s="121"/>
      <c r="V5749" s="121"/>
      <c r="X5749" s="121"/>
      <c r="Z5749" s="121"/>
    </row>
    <row r="5750" spans="16:26" x14ac:dyDescent="0.25">
      <c r="P5750" s="121"/>
      <c r="R5750" s="121"/>
      <c r="T5750" s="121"/>
      <c r="V5750" s="121"/>
      <c r="X5750" s="121"/>
      <c r="Z5750" s="121"/>
    </row>
    <row r="5751" spans="16:26" x14ac:dyDescent="0.25">
      <c r="P5751" s="121"/>
      <c r="R5751" s="121"/>
      <c r="T5751" s="121"/>
      <c r="V5751" s="121"/>
      <c r="X5751" s="121"/>
      <c r="Z5751" s="121"/>
    </row>
    <row r="5752" spans="16:26" x14ac:dyDescent="0.25">
      <c r="P5752" s="121"/>
      <c r="R5752" s="121"/>
      <c r="T5752" s="121"/>
      <c r="V5752" s="121"/>
      <c r="X5752" s="121"/>
      <c r="Z5752" s="121"/>
    </row>
    <row r="5753" spans="16:26" x14ac:dyDescent="0.25">
      <c r="P5753" s="122"/>
      <c r="R5753" s="122"/>
      <c r="T5753" s="122"/>
      <c r="V5753" s="122"/>
      <c r="X5753" s="122"/>
      <c r="Z5753" s="122"/>
    </row>
    <row r="5754" spans="16:26" x14ac:dyDescent="0.25">
      <c r="P5754" s="118"/>
      <c r="R5754" s="118"/>
      <c r="T5754" s="118"/>
      <c r="V5754" s="118"/>
      <c r="X5754" s="118"/>
      <c r="Z5754" s="118"/>
    </row>
    <row r="5755" spans="16:26" x14ac:dyDescent="0.25">
      <c r="P5755" s="119"/>
      <c r="R5755" s="119"/>
      <c r="T5755" s="119"/>
      <c r="V5755" s="119"/>
      <c r="X5755" s="119"/>
      <c r="Z5755" s="119"/>
    </row>
    <row r="5756" spans="16:26" x14ac:dyDescent="0.25">
      <c r="P5756" s="119"/>
      <c r="R5756" s="119"/>
      <c r="T5756" s="119"/>
      <c r="V5756" s="119"/>
      <c r="X5756" s="119"/>
      <c r="Z5756" s="119"/>
    </row>
    <row r="5757" spans="16:26" x14ac:dyDescent="0.25">
      <c r="P5757" s="120"/>
      <c r="R5757" s="120"/>
      <c r="T5757" s="120"/>
      <c r="V5757" s="120"/>
      <c r="X5757" s="120"/>
      <c r="Z5757" s="120"/>
    </row>
    <row r="5758" spans="16:26" x14ac:dyDescent="0.25">
      <c r="P5758" s="119"/>
      <c r="R5758" s="119"/>
      <c r="T5758" s="119"/>
      <c r="V5758" s="119"/>
      <c r="X5758" s="119"/>
      <c r="Z5758" s="119"/>
    </row>
    <row r="5759" spans="16:26" x14ac:dyDescent="0.25">
      <c r="P5759" s="119"/>
      <c r="R5759" s="119"/>
      <c r="T5759" s="119"/>
      <c r="V5759" s="119"/>
      <c r="X5759" s="119"/>
      <c r="Z5759" s="119"/>
    </row>
    <row r="5760" spans="16:26" x14ac:dyDescent="0.25">
      <c r="P5760" s="120"/>
      <c r="R5760" s="120"/>
      <c r="T5760" s="120"/>
      <c r="V5760" s="120"/>
      <c r="X5760" s="120"/>
      <c r="Z5760" s="120"/>
    </row>
    <row r="5761" spans="16:26" x14ac:dyDescent="0.25">
      <c r="P5761" s="119"/>
      <c r="R5761" s="119"/>
      <c r="T5761" s="119"/>
      <c r="V5761" s="119"/>
      <c r="X5761" s="119"/>
      <c r="Z5761" s="119"/>
    </row>
    <row r="5762" spans="16:26" x14ac:dyDescent="0.25">
      <c r="P5762" s="120"/>
      <c r="R5762" s="120"/>
      <c r="T5762" s="120"/>
      <c r="V5762" s="120"/>
      <c r="X5762" s="120"/>
      <c r="Z5762" s="120"/>
    </row>
    <row r="5763" spans="16:26" x14ac:dyDescent="0.25">
      <c r="P5763" s="119"/>
      <c r="R5763" s="119"/>
      <c r="T5763" s="119"/>
      <c r="V5763" s="119"/>
      <c r="X5763" s="119"/>
      <c r="Z5763" s="119"/>
    </row>
    <row r="5764" spans="16:26" x14ac:dyDescent="0.25">
      <c r="P5764" s="119"/>
      <c r="R5764" s="119"/>
      <c r="T5764" s="119"/>
      <c r="V5764" s="119"/>
      <c r="X5764" s="119"/>
      <c r="Z5764" s="119"/>
    </row>
    <row r="5765" spans="16:26" x14ac:dyDescent="0.25">
      <c r="P5765" s="119"/>
      <c r="R5765" s="119"/>
      <c r="T5765" s="119"/>
      <c r="V5765" s="119"/>
      <c r="X5765" s="119"/>
      <c r="Z5765" s="119"/>
    </row>
    <row r="5766" spans="16:26" x14ac:dyDescent="0.25">
      <c r="P5766" s="121"/>
      <c r="R5766" s="121"/>
      <c r="T5766" s="121"/>
      <c r="V5766" s="121"/>
      <c r="X5766" s="121"/>
      <c r="Z5766" s="121"/>
    </row>
    <row r="5767" spans="16:26" x14ac:dyDescent="0.25">
      <c r="P5767" s="121"/>
      <c r="R5767" s="121"/>
      <c r="T5767" s="121"/>
      <c r="V5767" s="121"/>
      <c r="X5767" s="121"/>
      <c r="Z5767" s="121"/>
    </row>
    <row r="5768" spans="16:26" x14ac:dyDescent="0.25">
      <c r="P5768" s="121"/>
      <c r="R5768" s="121"/>
      <c r="T5768" s="121"/>
      <c r="V5768" s="121"/>
      <c r="X5768" s="121"/>
      <c r="Z5768" s="121"/>
    </row>
    <row r="5769" spans="16:26" x14ac:dyDescent="0.25">
      <c r="P5769" s="121"/>
      <c r="R5769" s="121"/>
      <c r="T5769" s="121"/>
      <c r="V5769" s="121"/>
      <c r="X5769" s="121"/>
      <c r="Z5769" s="121"/>
    </row>
    <row r="5770" spans="16:26" x14ac:dyDescent="0.25">
      <c r="P5770" s="122"/>
      <c r="R5770" s="122"/>
      <c r="T5770" s="122"/>
      <c r="V5770" s="122"/>
      <c r="X5770" s="122"/>
      <c r="Z5770" s="122"/>
    </row>
    <row r="5771" spans="16:26" x14ac:dyDescent="0.25">
      <c r="P5771" s="118"/>
      <c r="R5771" s="118"/>
      <c r="T5771" s="118"/>
      <c r="V5771" s="118"/>
      <c r="X5771" s="118"/>
      <c r="Z5771" s="118"/>
    </row>
    <row r="5772" spans="16:26" x14ac:dyDescent="0.25">
      <c r="P5772" s="119"/>
      <c r="R5772" s="119"/>
      <c r="T5772" s="119"/>
      <c r="V5772" s="119"/>
      <c r="X5772" s="119"/>
      <c r="Z5772" s="119"/>
    </row>
    <row r="5773" spans="16:26" x14ac:dyDescent="0.25">
      <c r="P5773" s="119"/>
      <c r="R5773" s="119"/>
      <c r="T5773" s="119"/>
      <c r="V5773" s="119"/>
      <c r="X5773" s="119"/>
      <c r="Z5773" s="119"/>
    </row>
    <row r="5774" spans="16:26" x14ac:dyDescent="0.25">
      <c r="P5774" s="120"/>
      <c r="R5774" s="120"/>
      <c r="T5774" s="120"/>
      <c r="V5774" s="120"/>
      <c r="X5774" s="120"/>
      <c r="Z5774" s="120"/>
    </row>
    <row r="5775" spans="16:26" x14ac:dyDescent="0.25">
      <c r="P5775" s="119"/>
      <c r="R5775" s="119"/>
      <c r="T5775" s="119"/>
      <c r="V5775" s="119"/>
      <c r="X5775" s="119"/>
      <c r="Z5775" s="119"/>
    </row>
    <row r="5776" spans="16:26" x14ac:dyDescent="0.25">
      <c r="P5776" s="119"/>
      <c r="R5776" s="119"/>
      <c r="T5776" s="119"/>
      <c r="V5776" s="119"/>
      <c r="X5776" s="119"/>
      <c r="Z5776" s="119"/>
    </row>
    <row r="5777" spans="16:26" x14ac:dyDescent="0.25">
      <c r="P5777" s="120"/>
      <c r="R5777" s="120"/>
      <c r="T5777" s="120"/>
      <c r="V5777" s="120"/>
      <c r="X5777" s="120"/>
      <c r="Z5777" s="120"/>
    </row>
    <row r="5778" spans="16:26" x14ac:dyDescent="0.25">
      <c r="P5778" s="119"/>
      <c r="R5778" s="119"/>
      <c r="T5778" s="119"/>
      <c r="V5778" s="119"/>
      <c r="X5778" s="119"/>
      <c r="Z5778" s="119"/>
    </row>
    <row r="5779" spans="16:26" x14ac:dyDescent="0.25">
      <c r="P5779" s="120"/>
      <c r="R5779" s="120"/>
      <c r="T5779" s="120"/>
      <c r="V5779" s="120"/>
      <c r="X5779" s="120"/>
      <c r="Z5779" s="120"/>
    </row>
    <row r="5780" spans="16:26" x14ac:dyDescent="0.25">
      <c r="P5780" s="119"/>
      <c r="R5780" s="119"/>
      <c r="T5780" s="119"/>
      <c r="V5780" s="119"/>
      <c r="X5780" s="119"/>
      <c r="Z5780" s="119"/>
    </row>
    <row r="5781" spans="16:26" x14ac:dyDescent="0.25">
      <c r="P5781" s="119"/>
      <c r="R5781" s="119"/>
      <c r="T5781" s="119"/>
      <c r="V5781" s="119"/>
      <c r="X5781" s="119"/>
      <c r="Z5781" s="119"/>
    </row>
    <row r="5782" spans="16:26" x14ac:dyDescent="0.25">
      <c r="P5782" s="119"/>
      <c r="R5782" s="119"/>
      <c r="T5782" s="119"/>
      <c r="V5782" s="119"/>
      <c r="X5782" s="119"/>
      <c r="Z5782" s="119"/>
    </row>
    <row r="5783" spans="16:26" x14ac:dyDescent="0.25">
      <c r="P5783" s="121"/>
      <c r="R5783" s="121"/>
      <c r="T5783" s="121"/>
      <c r="V5783" s="121"/>
      <c r="X5783" s="121"/>
      <c r="Z5783" s="121"/>
    </row>
    <row r="5784" spans="16:26" x14ac:dyDescent="0.25">
      <c r="P5784" s="121"/>
      <c r="R5784" s="121"/>
      <c r="T5784" s="121"/>
      <c r="V5784" s="121"/>
      <c r="X5784" s="121"/>
      <c r="Z5784" s="121"/>
    </row>
    <row r="5785" spans="16:26" x14ac:dyDescent="0.25">
      <c r="P5785" s="121"/>
      <c r="R5785" s="121"/>
      <c r="T5785" s="121"/>
      <c r="V5785" s="121"/>
      <c r="X5785" s="121"/>
      <c r="Z5785" s="121"/>
    </row>
    <row r="5786" spans="16:26" x14ac:dyDescent="0.25">
      <c r="P5786" s="121"/>
      <c r="R5786" s="121"/>
      <c r="T5786" s="121"/>
      <c r="V5786" s="121"/>
      <c r="X5786" s="121"/>
      <c r="Z5786" s="121"/>
    </row>
    <row r="5787" spans="16:26" x14ac:dyDescent="0.25">
      <c r="P5787" s="122"/>
      <c r="R5787" s="122"/>
      <c r="T5787" s="122"/>
      <c r="V5787" s="122"/>
      <c r="X5787" s="122"/>
      <c r="Z5787" s="122"/>
    </row>
    <row r="5788" spans="16:26" x14ac:dyDescent="0.25">
      <c r="P5788" s="118"/>
      <c r="R5788" s="118"/>
      <c r="T5788" s="118"/>
      <c r="V5788" s="118"/>
      <c r="X5788" s="118"/>
      <c r="Z5788" s="118"/>
    </row>
    <row r="5789" spans="16:26" x14ac:dyDescent="0.25">
      <c r="P5789" s="119"/>
      <c r="R5789" s="119"/>
      <c r="T5789" s="119"/>
      <c r="V5789" s="119"/>
      <c r="X5789" s="119"/>
      <c r="Z5789" s="119"/>
    </row>
    <row r="5790" spans="16:26" x14ac:dyDescent="0.25">
      <c r="P5790" s="119"/>
      <c r="R5790" s="119"/>
      <c r="T5790" s="119"/>
      <c r="V5790" s="119"/>
      <c r="X5790" s="119"/>
      <c r="Z5790" s="119"/>
    </row>
    <row r="5791" spans="16:26" x14ac:dyDescent="0.25">
      <c r="P5791" s="120"/>
      <c r="R5791" s="120"/>
      <c r="T5791" s="120"/>
      <c r="V5791" s="120"/>
      <c r="X5791" s="120"/>
      <c r="Z5791" s="120"/>
    </row>
    <row r="5792" spans="16:26" x14ac:dyDescent="0.25">
      <c r="P5792" s="119"/>
      <c r="R5792" s="119"/>
      <c r="T5792" s="119"/>
      <c r="V5792" s="119"/>
      <c r="X5792" s="119"/>
      <c r="Z5792" s="119"/>
    </row>
    <row r="5793" spans="16:26" x14ac:dyDescent="0.25">
      <c r="P5793" s="119"/>
      <c r="R5793" s="119"/>
      <c r="T5793" s="119"/>
      <c r="V5793" s="119"/>
      <c r="X5793" s="119"/>
      <c r="Z5793" s="119"/>
    </row>
    <row r="5794" spans="16:26" x14ac:dyDescent="0.25">
      <c r="P5794" s="120"/>
      <c r="R5794" s="120"/>
      <c r="T5794" s="120"/>
      <c r="V5794" s="120"/>
      <c r="X5794" s="120"/>
      <c r="Z5794" s="120"/>
    </row>
    <row r="5795" spans="16:26" x14ac:dyDescent="0.25">
      <c r="P5795" s="119"/>
      <c r="R5795" s="119"/>
      <c r="T5795" s="119"/>
      <c r="V5795" s="119"/>
      <c r="X5795" s="119"/>
      <c r="Z5795" s="119"/>
    </row>
    <row r="5796" spans="16:26" x14ac:dyDescent="0.25">
      <c r="P5796" s="120"/>
      <c r="R5796" s="120"/>
      <c r="T5796" s="120"/>
      <c r="V5796" s="120"/>
      <c r="X5796" s="120"/>
      <c r="Z5796" s="120"/>
    </row>
    <row r="5797" spans="16:26" x14ac:dyDescent="0.25">
      <c r="P5797" s="119"/>
      <c r="R5797" s="119"/>
      <c r="T5797" s="119"/>
      <c r="V5797" s="119"/>
      <c r="X5797" s="119"/>
      <c r="Z5797" s="119"/>
    </row>
    <row r="5798" spans="16:26" x14ac:dyDescent="0.25">
      <c r="P5798" s="119"/>
      <c r="R5798" s="119"/>
      <c r="T5798" s="119"/>
      <c r="V5798" s="119"/>
      <c r="X5798" s="119"/>
      <c r="Z5798" s="119"/>
    </row>
    <row r="5799" spans="16:26" x14ac:dyDescent="0.25">
      <c r="P5799" s="119"/>
      <c r="R5799" s="119"/>
      <c r="T5799" s="119"/>
      <c r="V5799" s="119"/>
      <c r="X5799" s="119"/>
      <c r="Z5799" s="119"/>
    </row>
    <row r="5800" spans="16:26" x14ac:dyDescent="0.25">
      <c r="P5800" s="121"/>
      <c r="R5800" s="121"/>
      <c r="T5800" s="121"/>
      <c r="V5800" s="121"/>
      <c r="X5800" s="121"/>
      <c r="Z5800" s="121"/>
    </row>
    <row r="5801" spans="16:26" x14ac:dyDescent="0.25">
      <c r="P5801" s="121"/>
      <c r="R5801" s="121"/>
      <c r="T5801" s="121"/>
      <c r="V5801" s="121"/>
      <c r="X5801" s="121"/>
      <c r="Z5801" s="121"/>
    </row>
    <row r="5802" spans="16:26" x14ac:dyDescent="0.25">
      <c r="P5802" s="121"/>
      <c r="R5802" s="121"/>
      <c r="T5802" s="121"/>
      <c r="V5802" s="121"/>
      <c r="X5802" s="121"/>
      <c r="Z5802" s="121"/>
    </row>
    <row r="5803" spans="16:26" x14ac:dyDescent="0.25">
      <c r="P5803" s="121"/>
      <c r="R5803" s="121"/>
      <c r="T5803" s="121"/>
      <c r="V5803" s="121"/>
      <c r="X5803" s="121"/>
      <c r="Z5803" s="121"/>
    </row>
    <row r="5804" spans="16:26" x14ac:dyDescent="0.25">
      <c r="P5804" s="122"/>
      <c r="R5804" s="122"/>
      <c r="T5804" s="122"/>
      <c r="V5804" s="122"/>
      <c r="X5804" s="122"/>
      <c r="Z5804" s="122"/>
    </row>
    <row r="5805" spans="16:26" x14ac:dyDescent="0.25">
      <c r="P5805" s="118"/>
      <c r="R5805" s="118"/>
      <c r="T5805" s="118"/>
      <c r="V5805" s="118"/>
      <c r="X5805" s="118"/>
      <c r="Z5805" s="118"/>
    </row>
    <row r="5806" spans="16:26" x14ac:dyDescent="0.25">
      <c r="P5806" s="119"/>
      <c r="R5806" s="119"/>
      <c r="T5806" s="119"/>
      <c r="V5806" s="119"/>
      <c r="X5806" s="119"/>
      <c r="Z5806" s="119"/>
    </row>
    <row r="5807" spans="16:26" x14ac:dyDescent="0.25">
      <c r="P5807" s="119"/>
      <c r="R5807" s="119"/>
      <c r="T5807" s="119"/>
      <c r="V5807" s="119"/>
      <c r="X5807" s="119"/>
      <c r="Z5807" s="119"/>
    </row>
    <row r="5808" spans="16:26" x14ac:dyDescent="0.25">
      <c r="P5808" s="120"/>
      <c r="R5808" s="120"/>
      <c r="T5808" s="120"/>
      <c r="V5808" s="120"/>
      <c r="X5808" s="120"/>
      <c r="Z5808" s="120"/>
    </row>
    <row r="5809" spans="16:26" x14ac:dyDescent="0.25">
      <c r="P5809" s="119"/>
      <c r="R5809" s="119"/>
      <c r="T5809" s="119"/>
      <c r="V5809" s="119"/>
      <c r="X5809" s="119"/>
      <c r="Z5809" s="119"/>
    </row>
    <row r="5810" spans="16:26" x14ac:dyDescent="0.25">
      <c r="P5810" s="119"/>
      <c r="R5810" s="119"/>
      <c r="T5810" s="119"/>
      <c r="V5810" s="119"/>
      <c r="X5810" s="119"/>
      <c r="Z5810" s="119"/>
    </row>
    <row r="5811" spans="16:26" x14ac:dyDescent="0.25">
      <c r="P5811" s="120"/>
      <c r="R5811" s="120"/>
      <c r="T5811" s="120"/>
      <c r="V5811" s="120"/>
      <c r="X5811" s="120"/>
      <c r="Z5811" s="120"/>
    </row>
    <row r="5812" spans="16:26" x14ac:dyDescent="0.25">
      <c r="P5812" s="119"/>
      <c r="R5812" s="119"/>
      <c r="T5812" s="119"/>
      <c r="V5812" s="119"/>
      <c r="X5812" s="119"/>
      <c r="Z5812" s="119"/>
    </row>
    <row r="5813" spans="16:26" x14ac:dyDescent="0.25">
      <c r="P5813" s="120"/>
      <c r="R5813" s="120"/>
      <c r="T5813" s="120"/>
      <c r="V5813" s="120"/>
      <c r="X5813" s="120"/>
      <c r="Z5813" s="120"/>
    </row>
    <row r="5814" spans="16:26" x14ac:dyDescent="0.25">
      <c r="P5814" s="119"/>
      <c r="R5814" s="119"/>
      <c r="T5814" s="119"/>
      <c r="V5814" s="119"/>
      <c r="X5814" s="119"/>
      <c r="Z5814" s="119"/>
    </row>
    <row r="5815" spans="16:26" x14ac:dyDescent="0.25">
      <c r="P5815" s="119"/>
      <c r="R5815" s="119"/>
      <c r="T5815" s="119"/>
      <c r="V5815" s="119"/>
      <c r="X5815" s="119"/>
      <c r="Z5815" s="119"/>
    </row>
    <row r="5816" spans="16:26" x14ac:dyDescent="0.25">
      <c r="P5816" s="119"/>
      <c r="R5816" s="119"/>
      <c r="T5816" s="119"/>
      <c r="V5816" s="119"/>
      <c r="X5816" s="119"/>
      <c r="Z5816" s="119"/>
    </row>
    <row r="5817" spans="16:26" x14ac:dyDescent="0.25">
      <c r="P5817" s="121"/>
      <c r="R5817" s="121"/>
      <c r="T5817" s="121"/>
      <c r="V5817" s="121"/>
      <c r="X5817" s="121"/>
      <c r="Z5817" s="121"/>
    </row>
    <row r="5818" spans="16:26" x14ac:dyDescent="0.25">
      <c r="P5818" s="121"/>
      <c r="R5818" s="121"/>
      <c r="T5818" s="121"/>
      <c r="V5818" s="121"/>
      <c r="X5818" s="121"/>
      <c r="Z5818" s="121"/>
    </row>
    <row r="5819" spans="16:26" x14ac:dyDescent="0.25">
      <c r="P5819" s="121"/>
      <c r="R5819" s="121"/>
      <c r="T5819" s="121"/>
      <c r="V5819" s="121"/>
      <c r="X5819" s="121"/>
      <c r="Z5819" s="121"/>
    </row>
    <row r="5820" spans="16:26" x14ac:dyDescent="0.25">
      <c r="P5820" s="121"/>
      <c r="R5820" s="121"/>
      <c r="T5820" s="121"/>
      <c r="V5820" s="121"/>
      <c r="X5820" s="121"/>
      <c r="Z5820" s="121"/>
    </row>
    <row r="5821" spans="16:26" x14ac:dyDescent="0.25">
      <c r="P5821" s="122"/>
      <c r="R5821" s="122"/>
      <c r="T5821" s="122"/>
      <c r="V5821" s="122"/>
      <c r="X5821" s="122"/>
      <c r="Z5821" s="122"/>
    </row>
    <row r="5822" spans="16:26" x14ac:dyDescent="0.25">
      <c r="P5822" s="118"/>
      <c r="R5822" s="118"/>
      <c r="T5822" s="118"/>
      <c r="V5822" s="118"/>
      <c r="X5822" s="118"/>
      <c r="Z5822" s="118"/>
    </row>
    <row r="5823" spans="16:26" x14ac:dyDescent="0.25">
      <c r="P5823" s="119"/>
      <c r="R5823" s="119"/>
      <c r="T5823" s="119"/>
      <c r="V5823" s="119"/>
      <c r="X5823" s="119"/>
      <c r="Z5823" s="119"/>
    </row>
    <row r="5824" spans="16:26" x14ac:dyDescent="0.25">
      <c r="P5824" s="119"/>
      <c r="R5824" s="119"/>
      <c r="T5824" s="119"/>
      <c r="V5824" s="119"/>
      <c r="X5824" s="119"/>
      <c r="Z5824" s="119"/>
    </row>
    <row r="5825" spans="16:26" x14ac:dyDescent="0.25">
      <c r="P5825" s="120"/>
      <c r="R5825" s="120"/>
      <c r="T5825" s="120"/>
      <c r="V5825" s="120"/>
      <c r="X5825" s="120"/>
      <c r="Z5825" s="120"/>
    </row>
    <row r="5826" spans="16:26" x14ac:dyDescent="0.25">
      <c r="P5826" s="119"/>
      <c r="R5826" s="119"/>
      <c r="T5826" s="119"/>
      <c r="V5826" s="119"/>
      <c r="X5826" s="119"/>
      <c r="Z5826" s="119"/>
    </row>
    <row r="5827" spans="16:26" x14ac:dyDescent="0.25">
      <c r="P5827" s="119"/>
      <c r="R5827" s="119"/>
      <c r="T5827" s="119"/>
      <c r="V5827" s="119"/>
      <c r="X5827" s="119"/>
      <c r="Z5827" s="119"/>
    </row>
    <row r="5828" spans="16:26" x14ac:dyDescent="0.25">
      <c r="P5828" s="120"/>
      <c r="R5828" s="120"/>
      <c r="T5828" s="120"/>
      <c r="V5828" s="120"/>
      <c r="X5828" s="120"/>
      <c r="Z5828" s="120"/>
    </row>
    <row r="5829" spans="16:26" x14ac:dyDescent="0.25">
      <c r="P5829" s="119"/>
      <c r="R5829" s="119"/>
      <c r="T5829" s="119"/>
      <c r="V5829" s="119"/>
      <c r="X5829" s="119"/>
      <c r="Z5829" s="119"/>
    </row>
    <row r="5830" spans="16:26" x14ac:dyDescent="0.25">
      <c r="P5830" s="120"/>
      <c r="R5830" s="120"/>
      <c r="T5830" s="120"/>
      <c r="V5830" s="120"/>
      <c r="X5830" s="120"/>
      <c r="Z5830" s="120"/>
    </row>
    <row r="5831" spans="16:26" x14ac:dyDescent="0.25">
      <c r="P5831" s="119"/>
      <c r="R5831" s="119"/>
      <c r="T5831" s="119"/>
      <c r="V5831" s="119"/>
      <c r="X5831" s="119"/>
      <c r="Z5831" s="119"/>
    </row>
    <row r="5832" spans="16:26" x14ac:dyDescent="0.25">
      <c r="P5832" s="119"/>
      <c r="R5832" s="119"/>
      <c r="T5832" s="119"/>
      <c r="V5832" s="119"/>
      <c r="X5832" s="119"/>
      <c r="Z5832" s="119"/>
    </row>
    <row r="5833" spans="16:26" x14ac:dyDescent="0.25">
      <c r="P5833" s="119"/>
      <c r="R5833" s="119"/>
      <c r="T5833" s="119"/>
      <c r="V5833" s="119"/>
      <c r="X5833" s="119"/>
      <c r="Z5833" s="119"/>
    </row>
    <row r="5834" spans="16:26" x14ac:dyDescent="0.25">
      <c r="P5834" s="121"/>
      <c r="R5834" s="121"/>
      <c r="T5834" s="121"/>
      <c r="V5834" s="121"/>
      <c r="X5834" s="121"/>
      <c r="Z5834" s="121"/>
    </row>
    <row r="5835" spans="16:26" x14ac:dyDescent="0.25">
      <c r="P5835" s="121"/>
      <c r="R5835" s="121"/>
      <c r="T5835" s="121"/>
      <c r="V5835" s="121"/>
      <c r="X5835" s="121"/>
      <c r="Z5835" s="121"/>
    </row>
    <row r="5836" spans="16:26" x14ac:dyDescent="0.25">
      <c r="P5836" s="121"/>
      <c r="R5836" s="121"/>
      <c r="T5836" s="121"/>
      <c r="V5836" s="121"/>
      <c r="X5836" s="121"/>
      <c r="Z5836" s="121"/>
    </row>
    <row r="5837" spans="16:26" x14ac:dyDescent="0.25">
      <c r="P5837" s="121"/>
      <c r="R5837" s="121"/>
      <c r="T5837" s="121"/>
      <c r="V5837" s="121"/>
      <c r="X5837" s="121"/>
      <c r="Z5837" s="121"/>
    </row>
    <row r="5838" spans="16:26" x14ac:dyDescent="0.25">
      <c r="P5838" s="122"/>
      <c r="R5838" s="122"/>
      <c r="T5838" s="122"/>
      <c r="V5838" s="122"/>
      <c r="X5838" s="122"/>
      <c r="Z5838" s="122"/>
    </row>
    <row r="5839" spans="16:26" x14ac:dyDescent="0.25">
      <c r="P5839" s="118"/>
      <c r="R5839" s="118"/>
      <c r="T5839" s="118"/>
      <c r="V5839" s="118"/>
      <c r="X5839" s="118"/>
      <c r="Z5839" s="118"/>
    </row>
    <row r="5840" spans="16:26" x14ac:dyDescent="0.25">
      <c r="P5840" s="119"/>
      <c r="R5840" s="119"/>
      <c r="T5840" s="119"/>
      <c r="V5840" s="119"/>
      <c r="X5840" s="119"/>
      <c r="Z5840" s="119"/>
    </row>
    <row r="5841" spans="16:26" x14ac:dyDescent="0.25">
      <c r="P5841" s="119"/>
      <c r="R5841" s="119"/>
      <c r="T5841" s="119"/>
      <c r="V5841" s="119"/>
      <c r="X5841" s="119"/>
      <c r="Z5841" s="119"/>
    </row>
    <row r="5842" spans="16:26" x14ac:dyDescent="0.25">
      <c r="P5842" s="120"/>
      <c r="R5842" s="120"/>
      <c r="T5842" s="120"/>
      <c r="V5842" s="120"/>
      <c r="X5842" s="120"/>
      <c r="Z5842" s="120"/>
    </row>
    <row r="5843" spans="16:26" x14ac:dyDescent="0.25">
      <c r="P5843" s="119"/>
      <c r="R5843" s="119"/>
      <c r="T5843" s="119"/>
      <c r="V5843" s="119"/>
      <c r="X5843" s="119"/>
      <c r="Z5843" s="119"/>
    </row>
    <row r="5844" spans="16:26" x14ac:dyDescent="0.25">
      <c r="P5844" s="119"/>
      <c r="R5844" s="119"/>
      <c r="T5844" s="119"/>
      <c r="V5844" s="119"/>
      <c r="X5844" s="119"/>
      <c r="Z5844" s="119"/>
    </row>
    <row r="5845" spans="16:26" x14ac:dyDescent="0.25">
      <c r="P5845" s="120"/>
      <c r="R5845" s="120"/>
      <c r="T5845" s="120"/>
      <c r="V5845" s="120"/>
      <c r="X5845" s="120"/>
      <c r="Z5845" s="120"/>
    </row>
    <row r="5846" spans="16:26" x14ac:dyDescent="0.25">
      <c r="P5846" s="119"/>
      <c r="R5846" s="119"/>
      <c r="T5846" s="119"/>
      <c r="V5846" s="119"/>
      <c r="X5846" s="119"/>
      <c r="Z5846" s="119"/>
    </row>
    <row r="5847" spans="16:26" x14ac:dyDescent="0.25">
      <c r="P5847" s="120"/>
      <c r="R5847" s="120"/>
      <c r="T5847" s="120"/>
      <c r="V5847" s="120"/>
      <c r="X5847" s="120"/>
      <c r="Z5847" s="120"/>
    </row>
    <row r="5848" spans="16:26" x14ac:dyDescent="0.25">
      <c r="P5848" s="119"/>
      <c r="R5848" s="119"/>
      <c r="T5848" s="119"/>
      <c r="V5848" s="119"/>
      <c r="X5848" s="119"/>
      <c r="Z5848" s="119"/>
    </row>
    <row r="5849" spans="16:26" x14ac:dyDescent="0.25">
      <c r="P5849" s="119"/>
      <c r="R5849" s="119"/>
      <c r="T5849" s="119"/>
      <c r="V5849" s="119"/>
      <c r="X5849" s="119"/>
      <c r="Z5849" s="119"/>
    </row>
    <row r="5850" spans="16:26" x14ac:dyDescent="0.25">
      <c r="P5850" s="119"/>
      <c r="R5850" s="119"/>
      <c r="T5850" s="119"/>
      <c r="V5850" s="119"/>
      <c r="X5850" s="119"/>
      <c r="Z5850" s="119"/>
    </row>
    <row r="5851" spans="16:26" x14ac:dyDescent="0.25">
      <c r="P5851" s="121"/>
      <c r="R5851" s="121"/>
      <c r="T5851" s="121"/>
      <c r="V5851" s="121"/>
      <c r="X5851" s="121"/>
      <c r="Z5851" s="121"/>
    </row>
    <row r="5852" spans="16:26" x14ac:dyDescent="0.25">
      <c r="P5852" s="121"/>
      <c r="R5852" s="121"/>
      <c r="T5852" s="121"/>
      <c r="V5852" s="121"/>
      <c r="X5852" s="121"/>
      <c r="Z5852" s="121"/>
    </row>
    <row r="5853" spans="16:26" x14ac:dyDescent="0.25">
      <c r="P5853" s="121"/>
      <c r="R5853" s="121"/>
      <c r="T5853" s="121"/>
      <c r="V5853" s="121"/>
      <c r="X5853" s="121"/>
      <c r="Z5853" s="121"/>
    </row>
    <row r="5854" spans="16:26" x14ac:dyDescent="0.25">
      <c r="P5854" s="121"/>
      <c r="R5854" s="121"/>
      <c r="T5854" s="121"/>
      <c r="V5854" s="121"/>
      <c r="X5854" s="121"/>
      <c r="Z5854" s="121"/>
    </row>
    <row r="5855" spans="16:26" x14ac:dyDescent="0.25">
      <c r="P5855" s="122"/>
      <c r="R5855" s="122"/>
      <c r="T5855" s="122"/>
      <c r="V5855" s="122"/>
      <c r="X5855" s="122"/>
      <c r="Z5855" s="122"/>
    </row>
    <row r="5856" spans="16:26" x14ac:dyDescent="0.25">
      <c r="P5856" s="118"/>
      <c r="R5856" s="118"/>
      <c r="T5856" s="118"/>
      <c r="V5856" s="118"/>
      <c r="X5856" s="118"/>
      <c r="Z5856" s="118"/>
    </row>
    <row r="5857" spans="16:26" x14ac:dyDescent="0.25">
      <c r="P5857" s="119"/>
      <c r="R5857" s="119"/>
      <c r="T5857" s="119"/>
      <c r="V5857" s="119"/>
      <c r="X5857" s="119"/>
      <c r="Z5857" s="119"/>
    </row>
    <row r="5858" spans="16:26" x14ac:dyDescent="0.25">
      <c r="P5858" s="119"/>
      <c r="R5858" s="119"/>
      <c r="T5858" s="119"/>
      <c r="V5858" s="119"/>
      <c r="X5858" s="119"/>
      <c r="Z5858" s="119"/>
    </row>
    <row r="5859" spans="16:26" x14ac:dyDescent="0.25">
      <c r="P5859" s="120"/>
      <c r="R5859" s="120"/>
      <c r="T5859" s="120"/>
      <c r="V5859" s="120"/>
      <c r="X5859" s="120"/>
      <c r="Z5859" s="120"/>
    </row>
    <row r="5860" spans="16:26" x14ac:dyDescent="0.25">
      <c r="P5860" s="119"/>
      <c r="R5860" s="119"/>
      <c r="T5860" s="119"/>
      <c r="V5860" s="119"/>
      <c r="X5860" s="119"/>
      <c r="Z5860" s="119"/>
    </row>
    <row r="5861" spans="16:26" x14ac:dyDescent="0.25">
      <c r="P5861" s="119"/>
      <c r="R5861" s="119"/>
      <c r="T5861" s="119"/>
      <c r="V5861" s="119"/>
      <c r="X5861" s="119"/>
      <c r="Z5861" s="119"/>
    </row>
    <row r="5862" spans="16:26" x14ac:dyDescent="0.25">
      <c r="P5862" s="120"/>
      <c r="R5862" s="120"/>
      <c r="T5862" s="120"/>
      <c r="V5862" s="120"/>
      <c r="X5862" s="120"/>
      <c r="Z5862" s="120"/>
    </row>
    <row r="5863" spans="16:26" x14ac:dyDescent="0.25">
      <c r="P5863" s="119"/>
      <c r="R5863" s="119"/>
      <c r="T5863" s="119"/>
      <c r="V5863" s="119"/>
      <c r="X5863" s="119"/>
      <c r="Z5863" s="119"/>
    </row>
    <row r="5864" spans="16:26" x14ac:dyDescent="0.25">
      <c r="P5864" s="120"/>
      <c r="R5864" s="120"/>
      <c r="T5864" s="120"/>
      <c r="V5864" s="120"/>
      <c r="X5864" s="120"/>
      <c r="Z5864" s="120"/>
    </row>
    <row r="5865" spans="16:26" x14ac:dyDescent="0.25">
      <c r="P5865" s="119"/>
      <c r="R5865" s="119"/>
      <c r="T5865" s="119"/>
      <c r="V5865" s="119"/>
      <c r="X5865" s="119"/>
      <c r="Z5865" s="119"/>
    </row>
    <row r="5866" spans="16:26" x14ac:dyDescent="0.25">
      <c r="P5866" s="119"/>
      <c r="R5866" s="119"/>
      <c r="T5866" s="119"/>
      <c r="V5866" s="119"/>
      <c r="X5866" s="119"/>
      <c r="Z5866" s="119"/>
    </row>
    <row r="5867" spans="16:26" x14ac:dyDescent="0.25">
      <c r="P5867" s="119"/>
      <c r="R5867" s="119"/>
      <c r="T5867" s="119"/>
      <c r="V5867" s="119"/>
      <c r="X5867" s="119"/>
      <c r="Z5867" s="119"/>
    </row>
    <row r="5868" spans="16:26" x14ac:dyDescent="0.25">
      <c r="P5868" s="121"/>
      <c r="R5868" s="121"/>
      <c r="T5868" s="121"/>
      <c r="V5868" s="121"/>
      <c r="X5868" s="121"/>
      <c r="Z5868" s="121"/>
    </row>
    <row r="5869" spans="16:26" x14ac:dyDescent="0.25">
      <c r="P5869" s="121"/>
      <c r="R5869" s="121"/>
      <c r="T5869" s="121"/>
      <c r="V5869" s="121"/>
      <c r="X5869" s="121"/>
      <c r="Z5869" s="121"/>
    </row>
    <row r="5870" spans="16:26" x14ac:dyDescent="0.25">
      <c r="P5870" s="121"/>
      <c r="R5870" s="121"/>
      <c r="T5870" s="121"/>
      <c r="V5870" s="121"/>
      <c r="X5870" s="121"/>
      <c r="Z5870" s="121"/>
    </row>
    <row r="5871" spans="16:26" x14ac:dyDescent="0.25">
      <c r="P5871" s="121"/>
      <c r="R5871" s="121"/>
      <c r="T5871" s="121"/>
      <c r="V5871" s="121"/>
      <c r="X5871" s="121"/>
      <c r="Z5871" s="121"/>
    </row>
    <row r="5872" spans="16:26" x14ac:dyDescent="0.25">
      <c r="P5872" s="122"/>
      <c r="R5872" s="122"/>
      <c r="T5872" s="122"/>
      <c r="V5872" s="122"/>
      <c r="X5872" s="122"/>
      <c r="Z5872" s="122"/>
    </row>
    <row r="5873" spans="16:26" x14ac:dyDescent="0.25">
      <c r="P5873" s="118"/>
      <c r="R5873" s="118"/>
      <c r="T5873" s="118"/>
      <c r="V5873" s="118"/>
      <c r="X5873" s="118"/>
      <c r="Z5873" s="118"/>
    </row>
    <row r="5874" spans="16:26" x14ac:dyDescent="0.25">
      <c r="P5874" s="119"/>
      <c r="R5874" s="119"/>
      <c r="T5874" s="119"/>
      <c r="V5874" s="119"/>
      <c r="X5874" s="119"/>
      <c r="Z5874" s="119"/>
    </row>
    <row r="5875" spans="16:26" x14ac:dyDescent="0.25">
      <c r="P5875" s="119"/>
      <c r="R5875" s="119"/>
      <c r="T5875" s="119"/>
      <c r="V5875" s="119"/>
      <c r="X5875" s="119"/>
      <c r="Z5875" s="119"/>
    </row>
    <row r="5876" spans="16:26" x14ac:dyDescent="0.25">
      <c r="P5876" s="120"/>
      <c r="R5876" s="120"/>
      <c r="T5876" s="120"/>
      <c r="V5876" s="120"/>
      <c r="X5876" s="120"/>
      <c r="Z5876" s="120"/>
    </row>
    <row r="5877" spans="16:26" x14ac:dyDescent="0.25">
      <c r="P5877" s="119"/>
      <c r="R5877" s="119"/>
      <c r="T5877" s="119"/>
      <c r="V5877" s="119"/>
      <c r="X5877" s="119"/>
      <c r="Z5877" s="119"/>
    </row>
    <row r="5878" spans="16:26" x14ac:dyDescent="0.25">
      <c r="P5878" s="119"/>
      <c r="R5878" s="119"/>
      <c r="T5878" s="119"/>
      <c r="V5878" s="119"/>
      <c r="X5878" s="119"/>
      <c r="Z5878" s="119"/>
    </row>
    <row r="5879" spans="16:26" x14ac:dyDescent="0.25">
      <c r="P5879" s="120"/>
      <c r="R5879" s="120"/>
      <c r="T5879" s="120"/>
      <c r="V5879" s="120"/>
      <c r="X5879" s="120"/>
      <c r="Z5879" s="120"/>
    </row>
    <row r="5880" spans="16:26" x14ac:dyDescent="0.25">
      <c r="P5880" s="119"/>
      <c r="R5880" s="119"/>
      <c r="T5880" s="119"/>
      <c r="V5880" s="119"/>
      <c r="X5880" s="119"/>
      <c r="Z5880" s="119"/>
    </row>
    <row r="5881" spans="16:26" x14ac:dyDescent="0.25">
      <c r="P5881" s="120"/>
      <c r="R5881" s="120"/>
      <c r="T5881" s="120"/>
      <c r="V5881" s="120"/>
      <c r="X5881" s="120"/>
      <c r="Z5881" s="120"/>
    </row>
    <row r="5882" spans="16:26" x14ac:dyDescent="0.25">
      <c r="P5882" s="119"/>
      <c r="R5882" s="119"/>
      <c r="T5882" s="119"/>
      <c r="V5882" s="119"/>
      <c r="X5882" s="119"/>
      <c r="Z5882" s="119"/>
    </row>
    <row r="5883" spans="16:26" x14ac:dyDescent="0.25">
      <c r="P5883" s="119"/>
      <c r="R5883" s="119"/>
      <c r="T5883" s="119"/>
      <c r="V5883" s="119"/>
      <c r="X5883" s="119"/>
      <c r="Z5883" s="119"/>
    </row>
    <row r="5884" spans="16:26" x14ac:dyDescent="0.25">
      <c r="P5884" s="119"/>
      <c r="R5884" s="119"/>
      <c r="T5884" s="119"/>
      <c r="V5884" s="119"/>
      <c r="X5884" s="119"/>
      <c r="Z5884" s="119"/>
    </row>
    <row r="5885" spans="16:26" x14ac:dyDescent="0.25">
      <c r="P5885" s="121"/>
      <c r="R5885" s="121"/>
      <c r="T5885" s="121"/>
      <c r="V5885" s="121"/>
      <c r="X5885" s="121"/>
      <c r="Z5885" s="121"/>
    </row>
    <row r="5886" spans="16:26" x14ac:dyDescent="0.25">
      <c r="P5886" s="121"/>
      <c r="R5886" s="121"/>
      <c r="T5886" s="121"/>
      <c r="V5886" s="121"/>
      <c r="X5886" s="121"/>
      <c r="Z5886" s="121"/>
    </row>
    <row r="5887" spans="16:26" x14ac:dyDescent="0.25">
      <c r="P5887" s="121"/>
      <c r="R5887" s="121"/>
      <c r="T5887" s="121"/>
      <c r="V5887" s="121"/>
      <c r="X5887" s="121"/>
      <c r="Z5887" s="121"/>
    </row>
    <row r="5888" spans="16:26" x14ac:dyDescent="0.25">
      <c r="P5888" s="121"/>
      <c r="R5888" s="121"/>
      <c r="T5888" s="121"/>
      <c r="V5888" s="121"/>
      <c r="X5888" s="121"/>
      <c r="Z5888" s="121"/>
    </row>
    <row r="5889" spans="16:26" x14ac:dyDescent="0.25">
      <c r="P5889" s="122"/>
      <c r="R5889" s="122"/>
      <c r="T5889" s="122"/>
      <c r="V5889" s="122"/>
      <c r="X5889" s="122"/>
      <c r="Z5889" s="122"/>
    </row>
    <row r="5890" spans="16:26" x14ac:dyDescent="0.25">
      <c r="P5890" s="118"/>
      <c r="R5890" s="118"/>
      <c r="T5890" s="118"/>
      <c r="V5890" s="118"/>
      <c r="X5890" s="118"/>
      <c r="Z5890" s="118"/>
    </row>
    <row r="5891" spans="16:26" x14ac:dyDescent="0.25">
      <c r="P5891" s="119"/>
      <c r="R5891" s="119"/>
      <c r="T5891" s="119"/>
      <c r="V5891" s="119"/>
      <c r="X5891" s="119"/>
      <c r="Z5891" s="119"/>
    </row>
    <row r="5892" spans="16:26" x14ac:dyDescent="0.25">
      <c r="P5892" s="119"/>
      <c r="R5892" s="119"/>
      <c r="T5892" s="119"/>
      <c r="V5892" s="119"/>
      <c r="X5892" s="119"/>
      <c r="Z5892" s="119"/>
    </row>
    <row r="5893" spans="16:26" x14ac:dyDescent="0.25">
      <c r="P5893" s="120"/>
      <c r="R5893" s="120"/>
      <c r="T5893" s="120"/>
      <c r="V5893" s="120"/>
      <c r="X5893" s="120"/>
      <c r="Z5893" s="120"/>
    </row>
    <row r="5894" spans="16:26" x14ac:dyDescent="0.25">
      <c r="P5894" s="119"/>
      <c r="R5894" s="119"/>
      <c r="T5894" s="119"/>
      <c r="V5894" s="119"/>
      <c r="X5894" s="119"/>
      <c r="Z5894" s="119"/>
    </row>
    <row r="5895" spans="16:26" x14ac:dyDescent="0.25">
      <c r="P5895" s="119"/>
      <c r="R5895" s="119"/>
      <c r="T5895" s="119"/>
      <c r="V5895" s="119"/>
      <c r="X5895" s="119"/>
      <c r="Z5895" s="119"/>
    </row>
    <row r="5896" spans="16:26" x14ac:dyDescent="0.25">
      <c r="P5896" s="120"/>
      <c r="R5896" s="120"/>
      <c r="T5896" s="120"/>
      <c r="V5896" s="120"/>
      <c r="X5896" s="120"/>
      <c r="Z5896" s="120"/>
    </row>
    <row r="5897" spans="16:26" x14ac:dyDescent="0.25">
      <c r="P5897" s="119"/>
      <c r="R5897" s="119"/>
      <c r="T5897" s="119"/>
      <c r="V5897" s="119"/>
      <c r="X5897" s="119"/>
      <c r="Z5897" s="119"/>
    </row>
    <row r="5898" spans="16:26" x14ac:dyDescent="0.25">
      <c r="P5898" s="120"/>
      <c r="R5898" s="120"/>
      <c r="T5898" s="120"/>
      <c r="V5898" s="120"/>
      <c r="X5898" s="120"/>
      <c r="Z5898" s="120"/>
    </row>
    <row r="5899" spans="16:26" x14ac:dyDescent="0.25">
      <c r="P5899" s="119"/>
      <c r="R5899" s="119"/>
      <c r="T5899" s="119"/>
      <c r="V5899" s="119"/>
      <c r="X5899" s="119"/>
      <c r="Z5899" s="119"/>
    </row>
    <row r="5900" spans="16:26" x14ac:dyDescent="0.25">
      <c r="P5900" s="119"/>
      <c r="R5900" s="119"/>
      <c r="T5900" s="119"/>
      <c r="V5900" s="119"/>
      <c r="X5900" s="119"/>
      <c r="Z5900" s="119"/>
    </row>
    <row r="5901" spans="16:26" x14ac:dyDescent="0.25">
      <c r="P5901" s="119"/>
      <c r="R5901" s="119"/>
      <c r="T5901" s="119"/>
      <c r="V5901" s="119"/>
      <c r="X5901" s="119"/>
      <c r="Z5901" s="119"/>
    </row>
    <row r="5902" spans="16:26" x14ac:dyDescent="0.25">
      <c r="P5902" s="121"/>
      <c r="R5902" s="121"/>
      <c r="T5902" s="121"/>
      <c r="V5902" s="121"/>
      <c r="X5902" s="121"/>
      <c r="Z5902" s="121"/>
    </row>
    <row r="5903" spans="16:26" x14ac:dyDescent="0.25">
      <c r="P5903" s="121"/>
      <c r="R5903" s="121"/>
      <c r="T5903" s="121"/>
      <c r="V5903" s="121"/>
      <c r="X5903" s="121"/>
      <c r="Z5903" s="121"/>
    </row>
    <row r="5904" spans="16:26" x14ac:dyDescent="0.25">
      <c r="P5904" s="121"/>
      <c r="R5904" s="121"/>
      <c r="T5904" s="121"/>
      <c r="V5904" s="121"/>
      <c r="X5904" s="121"/>
      <c r="Z5904" s="121"/>
    </row>
    <row r="5905" spans="16:26" x14ac:dyDescent="0.25">
      <c r="P5905" s="121"/>
      <c r="R5905" s="121"/>
      <c r="T5905" s="121"/>
      <c r="V5905" s="121"/>
      <c r="X5905" s="121"/>
      <c r="Z5905" s="121"/>
    </row>
    <row r="5906" spans="16:26" x14ac:dyDescent="0.25">
      <c r="P5906" s="122"/>
      <c r="R5906" s="122"/>
      <c r="T5906" s="122"/>
      <c r="V5906" s="122"/>
      <c r="X5906" s="122"/>
      <c r="Z5906" s="122"/>
    </row>
    <row r="5907" spans="16:26" x14ac:dyDescent="0.25">
      <c r="P5907" s="118"/>
      <c r="R5907" s="118"/>
      <c r="T5907" s="118"/>
      <c r="V5907" s="118"/>
      <c r="X5907" s="118"/>
      <c r="Z5907" s="118"/>
    </row>
    <row r="5908" spans="16:26" x14ac:dyDescent="0.25">
      <c r="P5908" s="119"/>
      <c r="R5908" s="119"/>
      <c r="T5908" s="119"/>
      <c r="V5908" s="119"/>
      <c r="X5908" s="119"/>
      <c r="Z5908" s="119"/>
    </row>
    <row r="5909" spans="16:26" x14ac:dyDescent="0.25">
      <c r="P5909" s="119"/>
      <c r="R5909" s="119"/>
      <c r="T5909" s="119"/>
      <c r="V5909" s="119"/>
      <c r="X5909" s="119"/>
      <c r="Z5909" s="119"/>
    </row>
    <row r="5910" spans="16:26" x14ac:dyDescent="0.25">
      <c r="P5910" s="120"/>
      <c r="R5910" s="120"/>
      <c r="T5910" s="120"/>
      <c r="V5910" s="120"/>
      <c r="X5910" s="120"/>
      <c r="Z5910" s="120"/>
    </row>
    <row r="5911" spans="16:26" x14ac:dyDescent="0.25">
      <c r="P5911" s="119"/>
      <c r="R5911" s="119"/>
      <c r="T5911" s="119"/>
      <c r="V5911" s="119"/>
      <c r="X5911" s="119"/>
      <c r="Z5911" s="119"/>
    </row>
    <row r="5912" spans="16:26" x14ac:dyDescent="0.25">
      <c r="P5912" s="119"/>
      <c r="R5912" s="119"/>
      <c r="T5912" s="119"/>
      <c r="V5912" s="119"/>
      <c r="X5912" s="119"/>
      <c r="Z5912" s="119"/>
    </row>
    <row r="5913" spans="16:26" x14ac:dyDescent="0.25">
      <c r="P5913" s="120"/>
      <c r="R5913" s="120"/>
      <c r="T5913" s="120"/>
      <c r="V5913" s="120"/>
      <c r="X5913" s="120"/>
      <c r="Z5913" s="120"/>
    </row>
    <row r="5914" spans="16:26" x14ac:dyDescent="0.25">
      <c r="P5914" s="119"/>
      <c r="R5914" s="119"/>
      <c r="T5914" s="119"/>
      <c r="V5914" s="119"/>
      <c r="X5914" s="119"/>
      <c r="Z5914" s="119"/>
    </row>
    <row r="5915" spans="16:26" x14ac:dyDescent="0.25">
      <c r="P5915" s="120"/>
      <c r="R5915" s="120"/>
      <c r="T5915" s="120"/>
      <c r="V5915" s="120"/>
      <c r="X5915" s="120"/>
      <c r="Z5915" s="120"/>
    </row>
    <row r="5916" spans="16:26" x14ac:dyDescent="0.25">
      <c r="P5916" s="119"/>
      <c r="R5916" s="119"/>
      <c r="T5916" s="119"/>
      <c r="V5916" s="119"/>
      <c r="X5916" s="119"/>
      <c r="Z5916" s="119"/>
    </row>
    <row r="5917" spans="16:26" x14ac:dyDescent="0.25">
      <c r="P5917" s="119"/>
      <c r="R5917" s="119"/>
      <c r="T5917" s="119"/>
      <c r="V5917" s="119"/>
      <c r="X5917" s="119"/>
      <c r="Z5917" s="119"/>
    </row>
    <row r="5918" spans="16:26" x14ac:dyDescent="0.25">
      <c r="P5918" s="119"/>
      <c r="R5918" s="119"/>
      <c r="T5918" s="119"/>
      <c r="V5918" s="119"/>
      <c r="X5918" s="119"/>
      <c r="Z5918" s="119"/>
    </row>
    <row r="5919" spans="16:26" x14ac:dyDescent="0.25">
      <c r="P5919" s="121"/>
      <c r="R5919" s="121"/>
      <c r="T5919" s="121"/>
      <c r="V5919" s="121"/>
      <c r="X5919" s="121"/>
      <c r="Z5919" s="121"/>
    </row>
    <row r="5920" spans="16:26" x14ac:dyDescent="0.25">
      <c r="P5920" s="121"/>
      <c r="R5920" s="121"/>
      <c r="T5920" s="121"/>
      <c r="V5920" s="121"/>
      <c r="X5920" s="121"/>
      <c r="Z5920" s="121"/>
    </row>
    <row r="5921" spans="16:26" x14ac:dyDescent="0.25">
      <c r="P5921" s="121"/>
      <c r="R5921" s="121"/>
      <c r="T5921" s="121"/>
      <c r="V5921" s="121"/>
      <c r="X5921" s="121"/>
      <c r="Z5921" s="121"/>
    </row>
    <row r="5922" spans="16:26" x14ac:dyDescent="0.25">
      <c r="P5922" s="121"/>
      <c r="R5922" s="121"/>
      <c r="T5922" s="121"/>
      <c r="V5922" s="121"/>
      <c r="X5922" s="121"/>
      <c r="Z5922" s="121"/>
    </row>
    <row r="5923" spans="16:26" x14ac:dyDescent="0.25">
      <c r="P5923" s="122"/>
      <c r="R5923" s="122"/>
      <c r="T5923" s="122"/>
      <c r="V5923" s="122"/>
      <c r="X5923" s="122"/>
      <c r="Z5923" s="122"/>
    </row>
    <row r="5924" spans="16:26" x14ac:dyDescent="0.25">
      <c r="P5924" s="118"/>
      <c r="R5924" s="118"/>
      <c r="T5924" s="118"/>
      <c r="V5924" s="118"/>
      <c r="X5924" s="118"/>
      <c r="Z5924" s="118"/>
    </row>
    <row r="5925" spans="16:26" x14ac:dyDescent="0.25">
      <c r="P5925" s="119"/>
      <c r="R5925" s="119"/>
      <c r="T5925" s="119"/>
      <c r="V5925" s="119"/>
      <c r="X5925" s="119"/>
      <c r="Z5925" s="119"/>
    </row>
    <row r="5926" spans="16:26" x14ac:dyDescent="0.25">
      <c r="P5926" s="119"/>
      <c r="R5926" s="119"/>
      <c r="T5926" s="119"/>
      <c r="V5926" s="119"/>
      <c r="X5926" s="119"/>
      <c r="Z5926" s="119"/>
    </row>
    <row r="5927" spans="16:26" x14ac:dyDescent="0.25">
      <c r="P5927" s="120"/>
      <c r="R5927" s="120"/>
      <c r="T5927" s="120"/>
      <c r="V5927" s="120"/>
      <c r="X5927" s="120"/>
      <c r="Z5927" s="120"/>
    </row>
    <row r="5928" spans="16:26" x14ac:dyDescent="0.25">
      <c r="P5928" s="119"/>
      <c r="R5928" s="119"/>
      <c r="T5928" s="119"/>
      <c r="V5928" s="119"/>
      <c r="X5928" s="119"/>
      <c r="Z5928" s="119"/>
    </row>
    <row r="5929" spans="16:26" x14ac:dyDescent="0.25">
      <c r="P5929" s="119"/>
      <c r="R5929" s="119"/>
      <c r="T5929" s="119"/>
      <c r="V5929" s="119"/>
      <c r="X5929" s="119"/>
      <c r="Z5929" s="119"/>
    </row>
    <row r="5930" spans="16:26" x14ac:dyDescent="0.25">
      <c r="P5930" s="120"/>
      <c r="R5930" s="120"/>
      <c r="T5930" s="120"/>
      <c r="V5930" s="120"/>
      <c r="X5930" s="120"/>
      <c r="Z5930" s="120"/>
    </row>
    <row r="5931" spans="16:26" x14ac:dyDescent="0.25">
      <c r="P5931" s="119"/>
      <c r="R5931" s="119"/>
      <c r="T5931" s="119"/>
      <c r="V5931" s="119"/>
      <c r="X5931" s="119"/>
      <c r="Z5931" s="119"/>
    </row>
    <row r="5932" spans="16:26" x14ac:dyDescent="0.25">
      <c r="P5932" s="120"/>
      <c r="R5932" s="120"/>
      <c r="T5932" s="120"/>
      <c r="V5932" s="120"/>
      <c r="X5932" s="120"/>
      <c r="Z5932" s="120"/>
    </row>
    <row r="5933" spans="16:26" x14ac:dyDescent="0.25">
      <c r="P5933" s="119"/>
      <c r="R5933" s="119"/>
      <c r="T5933" s="119"/>
      <c r="V5933" s="119"/>
      <c r="X5933" s="119"/>
      <c r="Z5933" s="119"/>
    </row>
    <row r="5934" spans="16:26" x14ac:dyDescent="0.25">
      <c r="P5934" s="119"/>
      <c r="R5934" s="119"/>
      <c r="T5934" s="119"/>
      <c r="V5934" s="119"/>
      <c r="X5934" s="119"/>
      <c r="Z5934" s="119"/>
    </row>
    <row r="5935" spans="16:26" x14ac:dyDescent="0.25">
      <c r="P5935" s="119"/>
      <c r="R5935" s="119"/>
      <c r="T5935" s="119"/>
      <c r="V5935" s="119"/>
      <c r="X5935" s="119"/>
      <c r="Z5935" s="119"/>
    </row>
    <row r="5936" spans="16:26" x14ac:dyDescent="0.25">
      <c r="P5936" s="121"/>
      <c r="R5936" s="121"/>
      <c r="T5936" s="121"/>
      <c r="V5936" s="121"/>
      <c r="X5936" s="121"/>
      <c r="Z5936" s="121"/>
    </row>
    <row r="5937" spans="16:26" x14ac:dyDescent="0.25">
      <c r="P5937" s="121"/>
      <c r="R5937" s="121"/>
      <c r="T5937" s="121"/>
      <c r="V5937" s="121"/>
      <c r="X5937" s="121"/>
      <c r="Z5937" s="121"/>
    </row>
    <row r="5938" spans="16:26" x14ac:dyDescent="0.25">
      <c r="P5938" s="121"/>
      <c r="R5938" s="121"/>
      <c r="T5938" s="121"/>
      <c r="V5938" s="121"/>
      <c r="X5938" s="121"/>
      <c r="Z5938" s="121"/>
    </row>
    <row r="5939" spans="16:26" x14ac:dyDescent="0.25">
      <c r="P5939" s="121"/>
      <c r="R5939" s="121"/>
      <c r="T5939" s="121"/>
      <c r="V5939" s="121"/>
      <c r="X5939" s="121"/>
      <c r="Z5939" s="121"/>
    </row>
    <row r="5940" spans="16:26" x14ac:dyDescent="0.25">
      <c r="P5940" s="122"/>
      <c r="R5940" s="122"/>
      <c r="T5940" s="122"/>
      <c r="V5940" s="122"/>
      <c r="X5940" s="122"/>
      <c r="Z5940" s="122"/>
    </row>
    <row r="5941" spans="16:26" x14ac:dyDescent="0.25">
      <c r="P5941" s="118"/>
      <c r="R5941" s="118"/>
      <c r="T5941" s="118"/>
      <c r="V5941" s="118"/>
      <c r="X5941" s="118"/>
      <c r="Z5941" s="118"/>
    </row>
    <row r="5942" spans="16:26" x14ac:dyDescent="0.25">
      <c r="P5942" s="119"/>
      <c r="R5942" s="119"/>
      <c r="T5942" s="119"/>
      <c r="V5942" s="119"/>
      <c r="X5942" s="119"/>
      <c r="Z5942" s="119"/>
    </row>
    <row r="5943" spans="16:26" x14ac:dyDescent="0.25">
      <c r="P5943" s="119"/>
      <c r="R5943" s="119"/>
      <c r="T5943" s="119"/>
      <c r="V5943" s="119"/>
      <c r="X5943" s="119"/>
      <c r="Z5943" s="119"/>
    </row>
    <row r="5944" spans="16:26" x14ac:dyDescent="0.25">
      <c r="P5944" s="120"/>
      <c r="R5944" s="120"/>
      <c r="T5944" s="120"/>
      <c r="V5944" s="120"/>
      <c r="X5944" s="120"/>
      <c r="Z5944" s="120"/>
    </row>
    <row r="5945" spans="16:26" x14ac:dyDescent="0.25">
      <c r="P5945" s="119"/>
      <c r="R5945" s="119"/>
      <c r="T5945" s="119"/>
      <c r="V5945" s="119"/>
      <c r="X5945" s="119"/>
      <c r="Z5945" s="119"/>
    </row>
    <row r="5946" spans="16:26" x14ac:dyDescent="0.25">
      <c r="P5946" s="119"/>
      <c r="R5946" s="119"/>
      <c r="T5946" s="119"/>
      <c r="V5946" s="119"/>
      <c r="X5946" s="119"/>
      <c r="Z5946" s="119"/>
    </row>
    <row r="5947" spans="16:26" x14ac:dyDescent="0.25">
      <c r="P5947" s="120"/>
      <c r="R5947" s="120"/>
      <c r="T5947" s="120"/>
      <c r="V5947" s="120"/>
      <c r="X5947" s="120"/>
      <c r="Z5947" s="120"/>
    </row>
    <row r="5948" spans="16:26" x14ac:dyDescent="0.25">
      <c r="P5948" s="119"/>
      <c r="R5948" s="119"/>
      <c r="T5948" s="119"/>
      <c r="V5948" s="119"/>
      <c r="X5948" s="119"/>
      <c r="Z5948" s="119"/>
    </row>
    <row r="5949" spans="16:26" x14ac:dyDescent="0.25">
      <c r="P5949" s="120"/>
      <c r="R5949" s="120"/>
      <c r="T5949" s="120"/>
      <c r="V5949" s="120"/>
      <c r="X5949" s="120"/>
      <c r="Z5949" s="120"/>
    </row>
    <row r="5950" spans="16:26" x14ac:dyDescent="0.25">
      <c r="P5950" s="119"/>
      <c r="R5950" s="119"/>
      <c r="T5950" s="119"/>
      <c r="V5950" s="119"/>
      <c r="X5950" s="119"/>
      <c r="Z5950" s="119"/>
    </row>
    <row r="5951" spans="16:26" x14ac:dyDescent="0.25">
      <c r="P5951" s="119"/>
      <c r="R5951" s="119"/>
      <c r="T5951" s="119"/>
      <c r="V5951" s="119"/>
      <c r="X5951" s="119"/>
      <c r="Z5951" s="119"/>
    </row>
    <row r="5952" spans="16:26" x14ac:dyDescent="0.25">
      <c r="P5952" s="119"/>
      <c r="R5952" s="119"/>
      <c r="T5952" s="119"/>
      <c r="V5952" s="119"/>
      <c r="X5952" s="119"/>
      <c r="Z5952" s="119"/>
    </row>
    <row r="5953" spans="16:26" x14ac:dyDescent="0.25">
      <c r="P5953" s="121"/>
      <c r="R5953" s="121"/>
      <c r="T5953" s="121"/>
      <c r="V5953" s="121"/>
      <c r="X5953" s="121"/>
      <c r="Z5953" s="121"/>
    </row>
    <row r="5954" spans="16:26" x14ac:dyDescent="0.25">
      <c r="P5954" s="121"/>
      <c r="R5954" s="121"/>
      <c r="T5954" s="121"/>
      <c r="V5954" s="121"/>
      <c r="X5954" s="121"/>
      <c r="Z5954" s="121"/>
    </row>
    <row r="5955" spans="16:26" x14ac:dyDescent="0.25">
      <c r="P5955" s="121"/>
      <c r="R5955" s="121"/>
      <c r="T5955" s="121"/>
      <c r="V5955" s="121"/>
      <c r="X5955" s="121"/>
      <c r="Z5955" s="121"/>
    </row>
    <row r="5956" spans="16:26" x14ac:dyDescent="0.25">
      <c r="P5956" s="121"/>
      <c r="R5956" s="121"/>
      <c r="T5956" s="121"/>
      <c r="V5956" s="121"/>
      <c r="X5956" s="121"/>
      <c r="Z5956" s="121"/>
    </row>
    <row r="5957" spans="16:26" x14ac:dyDescent="0.25">
      <c r="P5957" s="122"/>
      <c r="R5957" s="122"/>
      <c r="T5957" s="122"/>
      <c r="V5957" s="122"/>
      <c r="X5957" s="122"/>
      <c r="Z5957" s="122"/>
    </row>
    <row r="5958" spans="16:26" x14ac:dyDescent="0.25">
      <c r="P5958" s="118"/>
      <c r="R5958" s="118"/>
      <c r="T5958" s="118"/>
      <c r="V5958" s="118"/>
      <c r="X5958" s="118"/>
      <c r="Z5958" s="118"/>
    </row>
    <row r="5959" spans="16:26" x14ac:dyDescent="0.25">
      <c r="P5959" s="119"/>
      <c r="R5959" s="119"/>
      <c r="T5959" s="119"/>
      <c r="V5959" s="119"/>
      <c r="X5959" s="119"/>
      <c r="Z5959" s="119"/>
    </row>
    <row r="5960" spans="16:26" x14ac:dyDescent="0.25">
      <c r="P5960" s="119"/>
      <c r="R5960" s="119"/>
      <c r="T5960" s="119"/>
      <c r="V5960" s="119"/>
      <c r="X5960" s="119"/>
      <c r="Z5960" s="119"/>
    </row>
    <row r="5961" spans="16:26" x14ac:dyDescent="0.25">
      <c r="P5961" s="120"/>
      <c r="R5961" s="120"/>
      <c r="T5961" s="120"/>
      <c r="V5961" s="120"/>
      <c r="X5961" s="120"/>
      <c r="Z5961" s="120"/>
    </row>
    <row r="5962" spans="16:26" x14ac:dyDescent="0.25">
      <c r="P5962" s="119"/>
      <c r="R5962" s="119"/>
      <c r="T5962" s="119"/>
      <c r="V5962" s="119"/>
      <c r="X5962" s="119"/>
      <c r="Z5962" s="119"/>
    </row>
    <row r="5963" spans="16:26" x14ac:dyDescent="0.25">
      <c r="P5963" s="119"/>
      <c r="R5963" s="119"/>
      <c r="T5963" s="119"/>
      <c r="V5963" s="119"/>
      <c r="X5963" s="119"/>
      <c r="Z5963" s="119"/>
    </row>
    <row r="5964" spans="16:26" x14ac:dyDescent="0.25">
      <c r="P5964" s="120"/>
      <c r="R5964" s="120"/>
      <c r="T5964" s="120"/>
      <c r="V5964" s="120"/>
      <c r="X5964" s="120"/>
      <c r="Z5964" s="120"/>
    </row>
    <row r="5965" spans="16:26" x14ac:dyDescent="0.25">
      <c r="P5965" s="119"/>
      <c r="R5965" s="119"/>
      <c r="T5965" s="119"/>
      <c r="V5965" s="119"/>
      <c r="X5965" s="119"/>
      <c r="Z5965" s="119"/>
    </row>
    <row r="5966" spans="16:26" x14ac:dyDescent="0.25">
      <c r="P5966" s="120"/>
      <c r="R5966" s="120"/>
      <c r="T5966" s="120"/>
      <c r="V5966" s="120"/>
      <c r="X5966" s="120"/>
      <c r="Z5966" s="120"/>
    </row>
    <row r="5967" spans="16:26" x14ac:dyDescent="0.25">
      <c r="P5967" s="119"/>
      <c r="R5967" s="119"/>
      <c r="T5967" s="119"/>
      <c r="V5967" s="119"/>
      <c r="X5967" s="119"/>
      <c r="Z5967" s="119"/>
    </row>
    <row r="5968" spans="16:26" x14ac:dyDescent="0.25">
      <c r="P5968" s="119"/>
      <c r="R5968" s="119"/>
      <c r="T5968" s="119"/>
      <c r="V5968" s="119"/>
      <c r="X5968" s="119"/>
      <c r="Z5968" s="119"/>
    </row>
    <row r="5969" spans="16:26" x14ac:dyDescent="0.25">
      <c r="P5969" s="119"/>
      <c r="R5969" s="119"/>
      <c r="T5969" s="119"/>
      <c r="V5969" s="119"/>
      <c r="X5969" s="119"/>
      <c r="Z5969" s="119"/>
    </row>
    <row r="5970" spans="16:26" x14ac:dyDescent="0.25">
      <c r="P5970" s="121"/>
      <c r="R5970" s="121"/>
      <c r="T5970" s="121"/>
      <c r="V5970" s="121"/>
      <c r="X5970" s="121"/>
      <c r="Z5970" s="121"/>
    </row>
    <row r="5971" spans="16:26" x14ac:dyDescent="0.25">
      <c r="P5971" s="121"/>
      <c r="R5971" s="121"/>
      <c r="T5971" s="121"/>
      <c r="V5971" s="121"/>
      <c r="X5971" s="121"/>
      <c r="Z5971" s="121"/>
    </row>
    <row r="5972" spans="16:26" x14ac:dyDescent="0.25">
      <c r="P5972" s="121"/>
      <c r="R5972" s="121"/>
      <c r="T5972" s="121"/>
      <c r="V5972" s="121"/>
      <c r="X5972" s="121"/>
      <c r="Z5972" s="121"/>
    </row>
    <row r="5973" spans="16:26" x14ac:dyDescent="0.25">
      <c r="P5973" s="121"/>
      <c r="R5973" s="121"/>
      <c r="T5973" s="121"/>
      <c r="V5973" s="121"/>
      <c r="X5973" s="121"/>
      <c r="Z5973" s="121"/>
    </row>
    <row r="5974" spans="16:26" x14ac:dyDescent="0.25">
      <c r="P5974" s="122"/>
      <c r="R5974" s="122"/>
      <c r="T5974" s="122"/>
      <c r="V5974" s="122"/>
      <c r="X5974" s="122"/>
      <c r="Z5974" s="122"/>
    </row>
    <row r="5975" spans="16:26" x14ac:dyDescent="0.25">
      <c r="P5975" s="118"/>
      <c r="R5975" s="118"/>
      <c r="T5975" s="118"/>
      <c r="V5975" s="118"/>
      <c r="X5975" s="118"/>
      <c r="Z5975" s="118"/>
    </row>
    <row r="5976" spans="16:26" x14ac:dyDescent="0.25">
      <c r="P5976" s="119"/>
      <c r="R5976" s="119"/>
      <c r="T5976" s="119"/>
      <c r="V5976" s="119"/>
      <c r="X5976" s="119"/>
      <c r="Z5976" s="119"/>
    </row>
    <row r="5977" spans="16:26" x14ac:dyDescent="0.25">
      <c r="P5977" s="119"/>
      <c r="R5977" s="119"/>
      <c r="T5977" s="119"/>
      <c r="V5977" s="119"/>
      <c r="X5977" s="119"/>
      <c r="Z5977" s="119"/>
    </row>
    <row r="5978" spans="16:26" x14ac:dyDescent="0.25">
      <c r="P5978" s="120"/>
      <c r="R5978" s="120"/>
      <c r="T5978" s="120"/>
      <c r="V5978" s="120"/>
      <c r="X5978" s="120"/>
      <c r="Z5978" s="120"/>
    </row>
    <row r="5979" spans="16:26" x14ac:dyDescent="0.25">
      <c r="P5979" s="119"/>
      <c r="R5979" s="119"/>
      <c r="T5979" s="119"/>
      <c r="V5979" s="119"/>
      <c r="X5979" s="119"/>
      <c r="Z5979" s="119"/>
    </row>
    <row r="5980" spans="16:26" x14ac:dyDescent="0.25">
      <c r="P5980" s="119"/>
      <c r="R5980" s="119"/>
      <c r="T5980" s="119"/>
      <c r="V5980" s="119"/>
      <c r="X5980" s="119"/>
      <c r="Z5980" s="119"/>
    </row>
    <row r="5981" spans="16:26" x14ac:dyDescent="0.25">
      <c r="P5981" s="120"/>
      <c r="R5981" s="120"/>
      <c r="T5981" s="120"/>
      <c r="V5981" s="120"/>
      <c r="X5981" s="120"/>
      <c r="Z5981" s="120"/>
    </row>
    <row r="5982" spans="16:26" x14ac:dyDescent="0.25">
      <c r="P5982" s="119"/>
      <c r="R5982" s="119"/>
      <c r="T5982" s="119"/>
      <c r="V5982" s="119"/>
      <c r="X5982" s="119"/>
      <c r="Z5982" s="119"/>
    </row>
    <row r="5983" spans="16:26" x14ac:dyDescent="0.25">
      <c r="P5983" s="120"/>
      <c r="R5983" s="120"/>
      <c r="T5983" s="120"/>
      <c r="V5983" s="120"/>
      <c r="X5983" s="120"/>
      <c r="Z5983" s="120"/>
    </row>
    <row r="5984" spans="16:26" x14ac:dyDescent="0.25">
      <c r="P5984" s="119"/>
      <c r="R5984" s="119"/>
      <c r="T5984" s="119"/>
      <c r="V5984" s="119"/>
      <c r="X5984" s="119"/>
      <c r="Z5984" s="119"/>
    </row>
    <row r="5985" spans="16:26" x14ac:dyDescent="0.25">
      <c r="P5985" s="119"/>
      <c r="R5985" s="119"/>
      <c r="T5985" s="119"/>
      <c r="V5985" s="119"/>
      <c r="X5985" s="119"/>
      <c r="Z5985" s="119"/>
    </row>
    <row r="5986" spans="16:26" x14ac:dyDescent="0.25">
      <c r="P5986" s="119"/>
      <c r="R5986" s="119"/>
      <c r="T5986" s="119"/>
      <c r="V5986" s="119"/>
      <c r="X5986" s="119"/>
      <c r="Z5986" s="119"/>
    </row>
    <row r="5987" spans="16:26" x14ac:dyDescent="0.25">
      <c r="P5987" s="121"/>
      <c r="R5987" s="121"/>
      <c r="T5987" s="121"/>
      <c r="V5987" s="121"/>
      <c r="X5987" s="121"/>
      <c r="Z5987" s="121"/>
    </row>
    <row r="5988" spans="16:26" x14ac:dyDescent="0.25">
      <c r="P5988" s="121"/>
      <c r="R5988" s="121"/>
      <c r="T5988" s="121"/>
      <c r="V5988" s="121"/>
      <c r="X5988" s="121"/>
      <c r="Z5988" s="121"/>
    </row>
    <row r="5989" spans="16:26" x14ac:dyDescent="0.25">
      <c r="P5989" s="121"/>
      <c r="R5989" s="121"/>
      <c r="T5989" s="121"/>
      <c r="V5989" s="121"/>
      <c r="X5989" s="121"/>
      <c r="Z5989" s="121"/>
    </row>
    <row r="5990" spans="16:26" x14ac:dyDescent="0.25">
      <c r="P5990" s="121"/>
      <c r="R5990" s="121"/>
      <c r="T5990" s="121"/>
      <c r="V5990" s="121"/>
      <c r="X5990" s="121"/>
      <c r="Z5990" s="121"/>
    </row>
    <row r="5991" spans="16:26" x14ac:dyDescent="0.25">
      <c r="P5991" s="122"/>
      <c r="R5991" s="122"/>
      <c r="T5991" s="122"/>
      <c r="V5991" s="122"/>
      <c r="X5991" s="122"/>
      <c r="Z5991" s="122"/>
    </row>
    <row r="5992" spans="16:26" x14ac:dyDescent="0.25">
      <c r="P5992" s="118"/>
      <c r="R5992" s="118"/>
      <c r="T5992" s="118"/>
      <c r="V5992" s="118"/>
      <c r="X5992" s="118"/>
      <c r="Z5992" s="118"/>
    </row>
    <row r="5993" spans="16:26" x14ac:dyDescent="0.25">
      <c r="P5993" s="119"/>
      <c r="R5993" s="119"/>
      <c r="T5993" s="119"/>
      <c r="V5993" s="119"/>
      <c r="X5993" s="119"/>
      <c r="Z5993" s="119"/>
    </row>
    <row r="5994" spans="16:26" x14ac:dyDescent="0.25">
      <c r="P5994" s="119"/>
      <c r="R5994" s="119"/>
      <c r="T5994" s="119"/>
      <c r="V5994" s="119"/>
      <c r="X5994" s="119"/>
      <c r="Z5994" s="119"/>
    </row>
    <row r="5995" spans="16:26" x14ac:dyDescent="0.25">
      <c r="P5995" s="120"/>
      <c r="R5995" s="120"/>
      <c r="T5995" s="120"/>
      <c r="V5995" s="120"/>
      <c r="X5995" s="120"/>
      <c r="Z5995" s="120"/>
    </row>
    <row r="5996" spans="16:26" x14ac:dyDescent="0.25">
      <c r="P5996" s="119"/>
      <c r="R5996" s="119"/>
      <c r="T5996" s="119"/>
      <c r="V5996" s="119"/>
      <c r="X5996" s="119"/>
      <c r="Z5996" s="119"/>
    </row>
    <row r="5997" spans="16:26" x14ac:dyDescent="0.25">
      <c r="P5997" s="119"/>
      <c r="R5997" s="119"/>
      <c r="T5997" s="119"/>
      <c r="V5997" s="119"/>
      <c r="X5997" s="119"/>
      <c r="Z5997" s="119"/>
    </row>
    <row r="5998" spans="16:26" x14ac:dyDescent="0.25">
      <c r="P5998" s="120"/>
      <c r="R5998" s="120"/>
      <c r="T5998" s="120"/>
      <c r="V5998" s="120"/>
      <c r="X5998" s="120"/>
      <c r="Z5998" s="120"/>
    </row>
    <row r="5999" spans="16:26" x14ac:dyDescent="0.25">
      <c r="P5999" s="119"/>
      <c r="R5999" s="119"/>
      <c r="T5999" s="119"/>
      <c r="V5999" s="119"/>
      <c r="X5999" s="119"/>
      <c r="Z5999" s="119"/>
    </row>
    <row r="6000" spans="16:26" x14ac:dyDescent="0.25">
      <c r="P6000" s="120"/>
      <c r="R6000" s="120"/>
      <c r="T6000" s="120"/>
      <c r="V6000" s="120"/>
      <c r="X6000" s="120"/>
      <c r="Z6000" s="120"/>
    </row>
    <row r="6001" spans="16:26" x14ac:dyDescent="0.25">
      <c r="P6001" s="119"/>
      <c r="R6001" s="119"/>
      <c r="T6001" s="119"/>
      <c r="V6001" s="119"/>
      <c r="X6001" s="119"/>
      <c r="Z6001" s="119"/>
    </row>
    <row r="6002" spans="16:26" x14ac:dyDescent="0.25">
      <c r="P6002" s="119"/>
      <c r="R6002" s="119"/>
      <c r="T6002" s="119"/>
      <c r="V6002" s="119"/>
      <c r="X6002" s="119"/>
      <c r="Z6002" s="119"/>
    </row>
    <row r="6003" spans="16:26" x14ac:dyDescent="0.25">
      <c r="P6003" s="119"/>
      <c r="R6003" s="119"/>
      <c r="T6003" s="119"/>
      <c r="V6003" s="119"/>
      <c r="X6003" s="119"/>
      <c r="Z6003" s="119"/>
    </row>
    <row r="6004" spans="16:26" x14ac:dyDescent="0.25">
      <c r="P6004" s="121"/>
      <c r="R6004" s="121"/>
      <c r="T6004" s="121"/>
      <c r="V6004" s="121"/>
      <c r="X6004" s="121"/>
      <c r="Z6004" s="121"/>
    </row>
    <row r="6005" spans="16:26" x14ac:dyDescent="0.25">
      <c r="P6005" s="121"/>
      <c r="R6005" s="121"/>
      <c r="T6005" s="121"/>
      <c r="V6005" s="121"/>
      <c r="X6005" s="121"/>
      <c r="Z6005" s="121"/>
    </row>
    <row r="6006" spans="16:26" x14ac:dyDescent="0.25">
      <c r="P6006" s="121"/>
      <c r="R6006" s="121"/>
      <c r="T6006" s="121"/>
      <c r="V6006" s="121"/>
      <c r="X6006" s="121"/>
      <c r="Z6006" s="121"/>
    </row>
    <row r="6007" spans="16:26" x14ac:dyDescent="0.25">
      <c r="P6007" s="121"/>
      <c r="R6007" s="121"/>
      <c r="T6007" s="121"/>
      <c r="V6007" s="121"/>
      <c r="X6007" s="121"/>
      <c r="Z6007" s="121"/>
    </row>
    <row r="6008" spans="16:26" x14ac:dyDescent="0.25">
      <c r="P6008" s="122"/>
      <c r="R6008" s="122"/>
      <c r="T6008" s="122"/>
      <c r="V6008" s="122"/>
      <c r="X6008" s="122"/>
      <c r="Z6008" s="122"/>
    </row>
    <row r="6009" spans="16:26" x14ac:dyDescent="0.25">
      <c r="P6009" s="118"/>
      <c r="R6009" s="118"/>
      <c r="T6009" s="118"/>
      <c r="V6009" s="118"/>
      <c r="X6009" s="118"/>
      <c r="Z6009" s="118"/>
    </row>
    <row r="6010" spans="16:26" x14ac:dyDescent="0.25">
      <c r="P6010" s="119"/>
      <c r="R6010" s="119"/>
      <c r="T6010" s="119"/>
      <c r="V6010" s="119"/>
      <c r="X6010" s="119"/>
      <c r="Z6010" s="119"/>
    </row>
    <row r="6011" spans="16:26" x14ac:dyDescent="0.25">
      <c r="P6011" s="119"/>
      <c r="R6011" s="119"/>
      <c r="T6011" s="119"/>
      <c r="V6011" s="119"/>
      <c r="X6011" s="119"/>
      <c r="Z6011" s="119"/>
    </row>
    <row r="6012" spans="16:26" x14ac:dyDescent="0.25">
      <c r="P6012" s="120"/>
      <c r="R6012" s="120"/>
      <c r="T6012" s="120"/>
      <c r="V6012" s="120"/>
      <c r="X6012" s="120"/>
      <c r="Z6012" s="120"/>
    </row>
    <row r="6013" spans="16:26" x14ac:dyDescent="0.25">
      <c r="P6013" s="119"/>
      <c r="R6013" s="119"/>
      <c r="T6013" s="119"/>
      <c r="V6013" s="119"/>
      <c r="X6013" s="119"/>
      <c r="Z6013" s="119"/>
    </row>
    <row r="6014" spans="16:26" x14ac:dyDescent="0.25">
      <c r="P6014" s="119"/>
      <c r="R6014" s="119"/>
      <c r="T6014" s="119"/>
      <c r="V6014" s="119"/>
      <c r="X6014" s="119"/>
      <c r="Z6014" s="119"/>
    </row>
    <row r="6015" spans="16:26" x14ac:dyDescent="0.25">
      <c r="P6015" s="120"/>
      <c r="R6015" s="120"/>
      <c r="T6015" s="120"/>
      <c r="V6015" s="120"/>
      <c r="X6015" s="120"/>
      <c r="Z6015" s="120"/>
    </row>
    <row r="6016" spans="16:26" x14ac:dyDescent="0.25">
      <c r="P6016" s="119"/>
      <c r="R6016" s="119"/>
      <c r="T6016" s="119"/>
      <c r="V6016" s="119"/>
      <c r="X6016" s="119"/>
      <c r="Z6016" s="119"/>
    </row>
    <row r="6017" spans="16:26" x14ac:dyDescent="0.25">
      <c r="P6017" s="120"/>
      <c r="R6017" s="120"/>
      <c r="T6017" s="120"/>
      <c r="V6017" s="120"/>
      <c r="X6017" s="120"/>
      <c r="Z6017" s="120"/>
    </row>
    <row r="6018" spans="16:26" x14ac:dyDescent="0.25">
      <c r="P6018" s="119"/>
      <c r="R6018" s="119"/>
      <c r="T6018" s="119"/>
      <c r="V6018" s="119"/>
      <c r="X6018" s="119"/>
      <c r="Z6018" s="119"/>
    </row>
    <row r="6019" spans="16:26" x14ac:dyDescent="0.25">
      <c r="P6019" s="119"/>
      <c r="R6019" s="119"/>
      <c r="T6019" s="119"/>
      <c r="V6019" s="119"/>
      <c r="X6019" s="119"/>
      <c r="Z6019" s="119"/>
    </row>
    <row r="6020" spans="16:26" x14ac:dyDescent="0.25">
      <c r="P6020" s="119"/>
      <c r="R6020" s="119"/>
      <c r="T6020" s="119"/>
      <c r="V6020" s="119"/>
      <c r="X6020" s="119"/>
      <c r="Z6020" s="119"/>
    </row>
    <row r="6021" spans="16:26" x14ac:dyDescent="0.25">
      <c r="P6021" s="121"/>
      <c r="R6021" s="121"/>
      <c r="T6021" s="121"/>
      <c r="V6021" s="121"/>
      <c r="X6021" s="121"/>
      <c r="Z6021" s="121"/>
    </row>
    <row r="6022" spans="16:26" x14ac:dyDescent="0.25">
      <c r="P6022" s="121"/>
      <c r="R6022" s="121"/>
      <c r="T6022" s="121"/>
      <c r="V6022" s="121"/>
      <c r="X6022" s="121"/>
      <c r="Z6022" s="121"/>
    </row>
    <row r="6023" spans="16:26" x14ac:dyDescent="0.25">
      <c r="P6023" s="121"/>
      <c r="R6023" s="121"/>
      <c r="T6023" s="121"/>
      <c r="V6023" s="121"/>
      <c r="X6023" s="121"/>
      <c r="Z6023" s="121"/>
    </row>
    <row r="6024" spans="16:26" x14ac:dyDescent="0.25">
      <c r="P6024" s="121"/>
      <c r="R6024" s="121"/>
      <c r="T6024" s="121"/>
      <c r="V6024" s="121"/>
      <c r="X6024" s="121"/>
      <c r="Z6024" s="121"/>
    </row>
    <row r="6025" spans="16:26" x14ac:dyDescent="0.25">
      <c r="P6025" s="122"/>
      <c r="R6025" s="122"/>
      <c r="T6025" s="122"/>
      <c r="V6025" s="122"/>
      <c r="X6025" s="122"/>
      <c r="Z6025" s="122"/>
    </row>
    <row r="6026" spans="16:26" x14ac:dyDescent="0.25">
      <c r="P6026" s="118"/>
      <c r="R6026" s="118"/>
      <c r="T6026" s="118"/>
      <c r="V6026" s="118"/>
      <c r="X6026" s="118"/>
      <c r="Z6026" s="118"/>
    </row>
    <row r="6027" spans="16:26" x14ac:dyDescent="0.25">
      <c r="P6027" s="119"/>
      <c r="R6027" s="119"/>
      <c r="T6027" s="119"/>
      <c r="V6027" s="119"/>
      <c r="X6027" s="119"/>
      <c r="Z6027" s="119"/>
    </row>
    <row r="6028" spans="16:26" x14ac:dyDescent="0.25">
      <c r="P6028" s="119"/>
      <c r="R6028" s="119"/>
      <c r="T6028" s="119"/>
      <c r="V6028" s="119"/>
      <c r="X6028" s="119"/>
      <c r="Z6028" s="119"/>
    </row>
    <row r="6029" spans="16:26" x14ac:dyDescent="0.25">
      <c r="P6029" s="120"/>
      <c r="R6029" s="120"/>
      <c r="T6029" s="120"/>
      <c r="V6029" s="120"/>
      <c r="X6029" s="120"/>
      <c r="Z6029" s="120"/>
    </row>
    <row r="6030" spans="16:26" x14ac:dyDescent="0.25">
      <c r="P6030" s="119"/>
      <c r="R6030" s="119"/>
      <c r="T6030" s="119"/>
      <c r="V6030" s="119"/>
      <c r="X6030" s="119"/>
      <c r="Z6030" s="119"/>
    </row>
    <row r="6031" spans="16:26" x14ac:dyDescent="0.25">
      <c r="P6031" s="119"/>
      <c r="R6031" s="119"/>
      <c r="T6031" s="119"/>
      <c r="V6031" s="119"/>
      <c r="X6031" s="119"/>
      <c r="Z6031" s="119"/>
    </row>
    <row r="6032" spans="16:26" x14ac:dyDescent="0.25">
      <c r="P6032" s="120"/>
      <c r="R6032" s="120"/>
      <c r="T6032" s="120"/>
      <c r="V6032" s="120"/>
      <c r="X6032" s="120"/>
      <c r="Z6032" s="120"/>
    </row>
    <row r="6033" spans="16:26" x14ac:dyDescent="0.25">
      <c r="P6033" s="119"/>
      <c r="R6033" s="119"/>
      <c r="T6033" s="119"/>
      <c r="V6033" s="119"/>
      <c r="X6033" s="119"/>
      <c r="Z6033" s="119"/>
    </row>
    <row r="6034" spans="16:26" x14ac:dyDescent="0.25">
      <c r="P6034" s="120"/>
      <c r="R6034" s="120"/>
      <c r="T6034" s="120"/>
      <c r="V6034" s="120"/>
      <c r="X6034" s="120"/>
      <c r="Z6034" s="120"/>
    </row>
    <row r="6035" spans="16:26" x14ac:dyDescent="0.25">
      <c r="P6035" s="119"/>
      <c r="R6035" s="119"/>
      <c r="T6035" s="119"/>
      <c r="V6035" s="119"/>
      <c r="X6035" s="119"/>
      <c r="Z6035" s="119"/>
    </row>
    <row r="6036" spans="16:26" x14ac:dyDescent="0.25">
      <c r="P6036" s="119"/>
      <c r="R6036" s="119"/>
      <c r="T6036" s="119"/>
      <c r="V6036" s="119"/>
      <c r="X6036" s="119"/>
      <c r="Z6036" s="119"/>
    </row>
    <row r="6037" spans="16:26" x14ac:dyDescent="0.25">
      <c r="P6037" s="119"/>
      <c r="R6037" s="119"/>
      <c r="T6037" s="119"/>
      <c r="V6037" s="119"/>
      <c r="X6037" s="119"/>
      <c r="Z6037" s="119"/>
    </row>
    <row r="6038" spans="16:26" x14ac:dyDescent="0.25">
      <c r="P6038" s="121"/>
      <c r="R6038" s="121"/>
      <c r="T6038" s="121"/>
      <c r="V6038" s="121"/>
      <c r="X6038" s="121"/>
      <c r="Z6038" s="121"/>
    </row>
    <row r="6039" spans="16:26" x14ac:dyDescent="0.25">
      <c r="P6039" s="121"/>
      <c r="R6039" s="121"/>
      <c r="T6039" s="121"/>
      <c r="V6039" s="121"/>
      <c r="X6039" s="121"/>
      <c r="Z6039" s="121"/>
    </row>
    <row r="6040" spans="16:26" x14ac:dyDescent="0.25">
      <c r="P6040" s="121"/>
      <c r="R6040" s="121"/>
      <c r="T6040" s="121"/>
      <c r="V6040" s="121"/>
      <c r="X6040" s="121"/>
      <c r="Z6040" s="121"/>
    </row>
    <row r="6041" spans="16:26" x14ac:dyDescent="0.25">
      <c r="P6041" s="121"/>
      <c r="R6041" s="121"/>
      <c r="T6041" s="121"/>
      <c r="V6041" s="121"/>
      <c r="X6041" s="121"/>
      <c r="Z6041" s="121"/>
    </row>
    <row r="6042" spans="16:26" x14ac:dyDescent="0.25">
      <c r="P6042" s="122"/>
      <c r="R6042" s="122"/>
      <c r="T6042" s="122"/>
      <c r="V6042" s="122"/>
      <c r="X6042" s="122"/>
      <c r="Z6042" s="122"/>
    </row>
    <row r="6043" spans="16:26" x14ac:dyDescent="0.25">
      <c r="P6043" s="118"/>
      <c r="R6043" s="118"/>
      <c r="T6043" s="118"/>
      <c r="V6043" s="118"/>
      <c r="X6043" s="118"/>
      <c r="Z6043" s="118"/>
    </row>
    <row r="6044" spans="16:26" x14ac:dyDescent="0.25">
      <c r="P6044" s="119"/>
      <c r="R6044" s="119"/>
      <c r="T6044" s="119"/>
      <c r="V6044" s="119"/>
      <c r="X6044" s="119"/>
      <c r="Z6044" s="119"/>
    </row>
    <row r="6045" spans="16:26" x14ac:dyDescent="0.25">
      <c r="P6045" s="119"/>
      <c r="R6045" s="119"/>
      <c r="T6045" s="119"/>
      <c r="V6045" s="119"/>
      <c r="X6045" s="119"/>
      <c r="Z6045" s="119"/>
    </row>
    <row r="6046" spans="16:26" x14ac:dyDescent="0.25">
      <c r="P6046" s="120"/>
      <c r="R6046" s="120"/>
      <c r="T6046" s="120"/>
      <c r="V6046" s="120"/>
      <c r="X6046" s="120"/>
      <c r="Z6046" s="120"/>
    </row>
    <row r="6047" spans="16:26" x14ac:dyDescent="0.25">
      <c r="P6047" s="119"/>
      <c r="R6047" s="119"/>
      <c r="T6047" s="119"/>
      <c r="V6047" s="119"/>
      <c r="X6047" s="119"/>
      <c r="Z6047" s="119"/>
    </row>
    <row r="6048" spans="16:26" x14ac:dyDescent="0.25">
      <c r="P6048" s="119"/>
      <c r="R6048" s="119"/>
      <c r="T6048" s="119"/>
      <c r="V6048" s="119"/>
      <c r="X6048" s="119"/>
      <c r="Z6048" s="119"/>
    </row>
    <row r="6049" spans="16:26" x14ac:dyDescent="0.25">
      <c r="P6049" s="120"/>
      <c r="R6049" s="120"/>
      <c r="T6049" s="120"/>
      <c r="V6049" s="120"/>
      <c r="X6049" s="120"/>
      <c r="Z6049" s="120"/>
    </row>
    <row r="6050" spans="16:26" x14ac:dyDescent="0.25">
      <c r="P6050" s="119"/>
      <c r="R6050" s="119"/>
      <c r="T6050" s="119"/>
      <c r="V6050" s="119"/>
      <c r="X6050" s="119"/>
      <c r="Z6050" s="119"/>
    </row>
    <row r="6051" spans="16:26" x14ac:dyDescent="0.25">
      <c r="P6051" s="120"/>
      <c r="R6051" s="120"/>
      <c r="T6051" s="120"/>
      <c r="V6051" s="120"/>
      <c r="X6051" s="120"/>
      <c r="Z6051" s="120"/>
    </row>
    <row r="6052" spans="16:26" x14ac:dyDescent="0.25">
      <c r="P6052" s="119"/>
      <c r="R6052" s="119"/>
      <c r="T6052" s="119"/>
      <c r="V6052" s="119"/>
      <c r="X6052" s="119"/>
      <c r="Z6052" s="119"/>
    </row>
    <row r="6053" spans="16:26" x14ac:dyDescent="0.25">
      <c r="P6053" s="119"/>
      <c r="R6053" s="119"/>
      <c r="T6053" s="119"/>
      <c r="V6053" s="119"/>
      <c r="X6053" s="119"/>
      <c r="Z6053" s="119"/>
    </row>
    <row r="6054" spans="16:26" x14ac:dyDescent="0.25">
      <c r="P6054" s="119"/>
      <c r="R6054" s="119"/>
      <c r="T6054" s="119"/>
      <c r="V6054" s="119"/>
      <c r="X6054" s="119"/>
      <c r="Z6054" s="119"/>
    </row>
    <row r="6055" spans="16:26" x14ac:dyDescent="0.25">
      <c r="P6055" s="121"/>
      <c r="R6055" s="121"/>
      <c r="T6055" s="121"/>
      <c r="V6055" s="121"/>
      <c r="X6055" s="121"/>
      <c r="Z6055" s="121"/>
    </row>
    <row r="6056" spans="16:26" x14ac:dyDescent="0.25">
      <c r="P6056" s="121"/>
      <c r="R6056" s="121"/>
      <c r="T6056" s="121"/>
      <c r="V6056" s="121"/>
      <c r="X6056" s="121"/>
      <c r="Z6056" s="121"/>
    </row>
    <row r="6057" spans="16:26" x14ac:dyDescent="0.25">
      <c r="P6057" s="121"/>
      <c r="R6057" s="121"/>
      <c r="T6057" s="121"/>
      <c r="V6057" s="121"/>
      <c r="X6057" s="121"/>
      <c r="Z6057" s="121"/>
    </row>
    <row r="6058" spans="16:26" x14ac:dyDescent="0.25">
      <c r="P6058" s="121"/>
      <c r="R6058" s="121"/>
      <c r="T6058" s="121"/>
      <c r="V6058" s="121"/>
      <c r="X6058" s="121"/>
      <c r="Z6058" s="121"/>
    </row>
    <row r="6059" spans="16:26" x14ac:dyDescent="0.25">
      <c r="P6059" s="122"/>
      <c r="R6059" s="122"/>
      <c r="T6059" s="122"/>
      <c r="V6059" s="122"/>
      <c r="X6059" s="122"/>
      <c r="Z6059" s="122"/>
    </row>
    <row r="6060" spans="16:26" x14ac:dyDescent="0.25">
      <c r="P6060" s="118"/>
      <c r="R6060" s="118"/>
      <c r="T6060" s="118"/>
      <c r="V6060" s="118"/>
      <c r="X6060" s="118"/>
      <c r="Z6060" s="118"/>
    </row>
    <row r="6061" spans="16:26" x14ac:dyDescent="0.25">
      <c r="P6061" s="119"/>
      <c r="R6061" s="119"/>
      <c r="T6061" s="119"/>
      <c r="V6061" s="119"/>
      <c r="X6061" s="119"/>
      <c r="Z6061" s="119"/>
    </row>
    <row r="6062" spans="16:26" x14ac:dyDescent="0.25">
      <c r="P6062" s="119"/>
      <c r="R6062" s="119"/>
      <c r="T6062" s="119"/>
      <c r="V6062" s="119"/>
      <c r="X6062" s="119"/>
      <c r="Z6062" s="119"/>
    </row>
    <row r="6063" spans="16:26" x14ac:dyDescent="0.25">
      <c r="P6063" s="120"/>
      <c r="R6063" s="120"/>
      <c r="T6063" s="120"/>
      <c r="V6063" s="120"/>
      <c r="X6063" s="120"/>
      <c r="Z6063" s="120"/>
    </row>
    <row r="6064" spans="16:26" x14ac:dyDescent="0.25">
      <c r="P6064" s="119"/>
      <c r="R6064" s="119"/>
      <c r="T6064" s="119"/>
      <c r="V6064" s="119"/>
      <c r="X6064" s="119"/>
      <c r="Z6064" s="119"/>
    </row>
    <row r="6065" spans="16:26" x14ac:dyDescent="0.25">
      <c r="P6065" s="119"/>
      <c r="R6065" s="119"/>
      <c r="T6065" s="119"/>
      <c r="V6065" s="119"/>
      <c r="X6065" s="119"/>
      <c r="Z6065" s="119"/>
    </row>
    <row r="6066" spans="16:26" x14ac:dyDescent="0.25">
      <c r="P6066" s="120"/>
      <c r="R6066" s="120"/>
      <c r="T6066" s="120"/>
      <c r="V6066" s="120"/>
      <c r="X6066" s="120"/>
      <c r="Z6066" s="120"/>
    </row>
    <row r="6067" spans="16:26" x14ac:dyDescent="0.25">
      <c r="P6067" s="119"/>
      <c r="R6067" s="119"/>
      <c r="T6067" s="119"/>
      <c r="V6067" s="119"/>
      <c r="X6067" s="119"/>
      <c r="Z6067" s="119"/>
    </row>
    <row r="6068" spans="16:26" x14ac:dyDescent="0.25">
      <c r="P6068" s="120"/>
      <c r="R6068" s="120"/>
      <c r="T6068" s="120"/>
      <c r="V6068" s="120"/>
      <c r="X6068" s="120"/>
      <c r="Z6068" s="120"/>
    </row>
    <row r="6069" spans="16:26" x14ac:dyDescent="0.25">
      <c r="P6069" s="119"/>
      <c r="R6069" s="119"/>
      <c r="T6069" s="119"/>
      <c r="V6069" s="119"/>
      <c r="X6069" s="119"/>
      <c r="Z6069" s="119"/>
    </row>
    <row r="6070" spans="16:26" x14ac:dyDescent="0.25">
      <c r="P6070" s="119"/>
      <c r="R6070" s="119"/>
      <c r="T6070" s="119"/>
      <c r="V6070" s="119"/>
      <c r="X6070" s="119"/>
      <c r="Z6070" s="119"/>
    </row>
    <row r="6071" spans="16:26" x14ac:dyDescent="0.25">
      <c r="P6071" s="119"/>
      <c r="R6071" s="119"/>
      <c r="T6071" s="119"/>
      <c r="V6071" s="119"/>
      <c r="X6071" s="119"/>
      <c r="Z6071" s="119"/>
    </row>
    <row r="6072" spans="16:26" x14ac:dyDescent="0.25">
      <c r="P6072" s="121"/>
      <c r="R6072" s="121"/>
      <c r="T6072" s="121"/>
      <c r="V6072" s="121"/>
      <c r="X6072" s="121"/>
      <c r="Z6072" s="121"/>
    </row>
    <row r="6073" spans="16:26" x14ac:dyDescent="0.25">
      <c r="P6073" s="121"/>
      <c r="R6073" s="121"/>
      <c r="T6073" s="121"/>
      <c r="V6073" s="121"/>
      <c r="X6073" s="121"/>
      <c r="Z6073" s="121"/>
    </row>
    <row r="6074" spans="16:26" x14ac:dyDescent="0.25">
      <c r="P6074" s="121"/>
      <c r="R6074" s="121"/>
      <c r="T6074" s="121"/>
      <c r="V6074" s="121"/>
      <c r="X6074" s="121"/>
      <c r="Z6074" s="121"/>
    </row>
    <row r="6075" spans="16:26" x14ac:dyDescent="0.25">
      <c r="P6075" s="121"/>
      <c r="R6075" s="121"/>
      <c r="T6075" s="121"/>
      <c r="V6075" s="121"/>
      <c r="X6075" s="121"/>
      <c r="Z6075" s="121"/>
    </row>
    <row r="6076" spans="16:26" x14ac:dyDescent="0.25">
      <c r="P6076" s="122"/>
      <c r="R6076" s="122"/>
      <c r="T6076" s="122"/>
      <c r="V6076" s="122"/>
      <c r="X6076" s="122"/>
      <c r="Z6076" s="122"/>
    </row>
    <row r="6077" spans="16:26" x14ac:dyDescent="0.25">
      <c r="P6077" s="118"/>
      <c r="R6077" s="118"/>
      <c r="T6077" s="118"/>
      <c r="V6077" s="118"/>
      <c r="X6077" s="118"/>
      <c r="Z6077" s="118"/>
    </row>
    <row r="6078" spans="16:26" x14ac:dyDescent="0.25">
      <c r="P6078" s="119"/>
      <c r="R6078" s="119"/>
      <c r="T6078" s="119"/>
      <c r="V6078" s="119"/>
      <c r="X6078" s="119"/>
      <c r="Z6078" s="119"/>
    </row>
    <row r="6079" spans="16:26" x14ac:dyDescent="0.25">
      <c r="P6079" s="119"/>
      <c r="R6079" s="119"/>
      <c r="T6079" s="119"/>
      <c r="V6079" s="119"/>
      <c r="X6079" s="119"/>
      <c r="Z6079" s="119"/>
    </row>
    <row r="6080" spans="16:26" x14ac:dyDescent="0.25">
      <c r="P6080" s="120"/>
      <c r="R6080" s="120"/>
      <c r="T6080" s="120"/>
      <c r="V6080" s="120"/>
      <c r="X6080" s="120"/>
      <c r="Z6080" s="120"/>
    </row>
    <row r="6081" spans="16:26" x14ac:dyDescent="0.25">
      <c r="P6081" s="119"/>
      <c r="R6081" s="119"/>
      <c r="T6081" s="119"/>
      <c r="V6081" s="119"/>
      <c r="X6081" s="119"/>
      <c r="Z6081" s="119"/>
    </row>
    <row r="6082" spans="16:26" x14ac:dyDescent="0.25">
      <c r="P6082" s="119"/>
      <c r="R6082" s="119"/>
      <c r="T6082" s="119"/>
      <c r="V6082" s="119"/>
      <c r="X6082" s="119"/>
      <c r="Z6082" s="119"/>
    </row>
    <row r="6083" spans="16:26" x14ac:dyDescent="0.25">
      <c r="P6083" s="120"/>
      <c r="R6083" s="120"/>
      <c r="T6083" s="120"/>
      <c r="V6083" s="120"/>
      <c r="X6083" s="120"/>
      <c r="Z6083" s="120"/>
    </row>
    <row r="6084" spans="16:26" x14ac:dyDescent="0.25">
      <c r="P6084" s="119"/>
      <c r="R6084" s="119"/>
      <c r="T6084" s="119"/>
      <c r="V6084" s="119"/>
      <c r="X6084" s="119"/>
      <c r="Z6084" s="119"/>
    </row>
    <row r="6085" spans="16:26" x14ac:dyDescent="0.25">
      <c r="P6085" s="120"/>
      <c r="R6085" s="120"/>
      <c r="T6085" s="120"/>
      <c r="V6085" s="120"/>
      <c r="X6085" s="120"/>
      <c r="Z6085" s="120"/>
    </row>
    <row r="6086" spans="16:26" x14ac:dyDescent="0.25">
      <c r="P6086" s="119"/>
      <c r="R6086" s="119"/>
      <c r="T6086" s="119"/>
      <c r="V6086" s="119"/>
      <c r="X6086" s="119"/>
      <c r="Z6086" s="119"/>
    </row>
    <row r="6087" spans="16:26" x14ac:dyDescent="0.25">
      <c r="P6087" s="119"/>
      <c r="R6087" s="119"/>
      <c r="T6087" s="119"/>
      <c r="V6087" s="119"/>
      <c r="X6087" s="119"/>
      <c r="Z6087" s="119"/>
    </row>
    <row r="6088" spans="16:26" x14ac:dyDescent="0.25">
      <c r="P6088" s="119"/>
      <c r="R6088" s="119"/>
      <c r="T6088" s="119"/>
      <c r="V6088" s="119"/>
      <c r="X6088" s="119"/>
      <c r="Z6088" s="119"/>
    </row>
    <row r="6089" spans="16:26" x14ac:dyDescent="0.25">
      <c r="P6089" s="121"/>
      <c r="R6089" s="121"/>
      <c r="T6089" s="121"/>
      <c r="V6089" s="121"/>
      <c r="X6089" s="121"/>
      <c r="Z6089" s="121"/>
    </row>
    <row r="6090" spans="16:26" x14ac:dyDescent="0.25">
      <c r="P6090" s="121"/>
      <c r="R6090" s="121"/>
      <c r="T6090" s="121"/>
      <c r="V6090" s="121"/>
      <c r="X6090" s="121"/>
      <c r="Z6090" s="121"/>
    </row>
    <row r="6091" spans="16:26" x14ac:dyDescent="0.25">
      <c r="P6091" s="121"/>
      <c r="R6091" s="121"/>
      <c r="T6091" s="121"/>
      <c r="V6091" s="121"/>
      <c r="X6091" s="121"/>
      <c r="Z6091" s="121"/>
    </row>
    <row r="6092" spans="16:26" x14ac:dyDescent="0.25">
      <c r="P6092" s="121"/>
      <c r="R6092" s="121"/>
      <c r="T6092" s="121"/>
      <c r="V6092" s="121"/>
      <c r="X6092" s="121"/>
      <c r="Z6092" s="121"/>
    </row>
    <row r="6093" spans="16:26" x14ac:dyDescent="0.25">
      <c r="P6093" s="122"/>
      <c r="R6093" s="122"/>
      <c r="T6093" s="122"/>
      <c r="V6093" s="122"/>
      <c r="X6093" s="122"/>
      <c r="Z6093" s="122"/>
    </row>
    <row r="6094" spans="16:26" x14ac:dyDescent="0.25">
      <c r="P6094" s="118"/>
      <c r="R6094" s="118"/>
      <c r="T6094" s="118"/>
      <c r="V6094" s="118"/>
      <c r="X6094" s="118"/>
      <c r="Z6094" s="118"/>
    </row>
    <row r="6095" spans="16:26" x14ac:dyDescent="0.25">
      <c r="P6095" s="119"/>
      <c r="R6095" s="119"/>
      <c r="T6095" s="119"/>
      <c r="V6095" s="119"/>
      <c r="X6095" s="119"/>
      <c r="Z6095" s="119"/>
    </row>
    <row r="6096" spans="16:26" x14ac:dyDescent="0.25">
      <c r="P6096" s="119"/>
      <c r="R6096" s="119"/>
      <c r="T6096" s="119"/>
      <c r="V6096" s="119"/>
      <c r="X6096" s="119"/>
      <c r="Z6096" s="119"/>
    </row>
    <row r="6097" spans="16:26" x14ac:dyDescent="0.25">
      <c r="P6097" s="120"/>
      <c r="R6097" s="120"/>
      <c r="T6097" s="120"/>
      <c r="V6097" s="120"/>
      <c r="X6097" s="120"/>
      <c r="Z6097" s="120"/>
    </row>
    <row r="6098" spans="16:26" x14ac:dyDescent="0.25">
      <c r="P6098" s="119"/>
      <c r="R6098" s="119"/>
      <c r="T6098" s="119"/>
      <c r="V6098" s="119"/>
      <c r="X6098" s="119"/>
      <c r="Z6098" s="119"/>
    </row>
    <row r="6099" spans="16:26" x14ac:dyDescent="0.25">
      <c r="P6099" s="119"/>
      <c r="R6099" s="119"/>
      <c r="T6099" s="119"/>
      <c r="V6099" s="119"/>
      <c r="X6099" s="119"/>
      <c r="Z6099" s="119"/>
    </row>
    <row r="6100" spans="16:26" x14ac:dyDescent="0.25">
      <c r="P6100" s="120"/>
      <c r="R6100" s="120"/>
      <c r="T6100" s="120"/>
      <c r="V6100" s="120"/>
      <c r="X6100" s="120"/>
      <c r="Z6100" s="120"/>
    </row>
    <row r="6101" spans="16:26" x14ac:dyDescent="0.25">
      <c r="P6101" s="119"/>
      <c r="R6101" s="119"/>
      <c r="T6101" s="119"/>
      <c r="V6101" s="119"/>
      <c r="X6101" s="119"/>
      <c r="Z6101" s="119"/>
    </row>
    <row r="6102" spans="16:26" x14ac:dyDescent="0.25">
      <c r="P6102" s="120"/>
      <c r="R6102" s="120"/>
      <c r="T6102" s="120"/>
      <c r="V6102" s="120"/>
      <c r="X6102" s="120"/>
      <c r="Z6102" s="120"/>
    </row>
    <row r="6103" spans="16:26" x14ac:dyDescent="0.25">
      <c r="P6103" s="119"/>
      <c r="R6103" s="119"/>
      <c r="T6103" s="119"/>
      <c r="V6103" s="119"/>
      <c r="X6103" s="119"/>
      <c r="Z6103" s="119"/>
    </row>
    <row r="6104" spans="16:26" x14ac:dyDescent="0.25">
      <c r="P6104" s="119"/>
      <c r="R6104" s="119"/>
      <c r="T6104" s="119"/>
      <c r="V6104" s="119"/>
      <c r="X6104" s="119"/>
      <c r="Z6104" s="119"/>
    </row>
    <row r="6105" spans="16:26" x14ac:dyDescent="0.25">
      <c r="P6105" s="119"/>
      <c r="R6105" s="119"/>
      <c r="T6105" s="119"/>
      <c r="V6105" s="119"/>
      <c r="X6105" s="119"/>
      <c r="Z6105" s="119"/>
    </row>
    <row r="6106" spans="16:26" x14ac:dyDescent="0.25">
      <c r="P6106" s="121"/>
      <c r="R6106" s="121"/>
      <c r="T6106" s="121"/>
      <c r="V6106" s="121"/>
      <c r="X6106" s="121"/>
      <c r="Z6106" s="121"/>
    </row>
    <row r="6107" spans="16:26" x14ac:dyDescent="0.25">
      <c r="P6107" s="121"/>
      <c r="R6107" s="121"/>
      <c r="T6107" s="121"/>
      <c r="V6107" s="121"/>
      <c r="X6107" s="121"/>
      <c r="Z6107" s="121"/>
    </row>
    <row r="6108" spans="16:26" x14ac:dyDescent="0.25">
      <c r="P6108" s="121"/>
      <c r="R6108" s="121"/>
      <c r="T6108" s="121"/>
      <c r="V6108" s="121"/>
      <c r="X6108" s="121"/>
      <c r="Z6108" s="121"/>
    </row>
    <row r="6109" spans="16:26" x14ac:dyDescent="0.25">
      <c r="P6109" s="121"/>
      <c r="R6109" s="121"/>
      <c r="T6109" s="121"/>
      <c r="V6109" s="121"/>
      <c r="X6109" s="121"/>
      <c r="Z6109" s="121"/>
    </row>
    <row r="6110" spans="16:26" x14ac:dyDescent="0.25">
      <c r="P6110" s="122"/>
      <c r="R6110" s="122"/>
      <c r="T6110" s="122"/>
      <c r="V6110" s="122"/>
      <c r="X6110" s="122"/>
      <c r="Z6110" s="122"/>
    </row>
    <row r="6111" spans="16:26" x14ac:dyDescent="0.25">
      <c r="P6111" s="118"/>
      <c r="R6111" s="118"/>
      <c r="T6111" s="118"/>
      <c r="V6111" s="118"/>
      <c r="X6111" s="118"/>
      <c r="Z6111" s="118"/>
    </row>
    <row r="6112" spans="16:26" x14ac:dyDescent="0.25">
      <c r="P6112" s="119"/>
      <c r="R6112" s="119"/>
      <c r="T6112" s="119"/>
      <c r="V6112" s="119"/>
      <c r="X6112" s="119"/>
      <c r="Z6112" s="119"/>
    </row>
    <row r="6113" spans="16:26" x14ac:dyDescent="0.25">
      <c r="P6113" s="119"/>
      <c r="R6113" s="119"/>
      <c r="T6113" s="119"/>
      <c r="V6113" s="119"/>
      <c r="X6113" s="119"/>
      <c r="Z6113" s="119"/>
    </row>
    <row r="6114" spans="16:26" x14ac:dyDescent="0.25">
      <c r="P6114" s="120"/>
      <c r="R6114" s="120"/>
      <c r="T6114" s="120"/>
      <c r="V6114" s="120"/>
      <c r="X6114" s="120"/>
      <c r="Z6114" s="120"/>
    </row>
    <row r="6115" spans="16:26" x14ac:dyDescent="0.25">
      <c r="P6115" s="119"/>
      <c r="R6115" s="119"/>
      <c r="T6115" s="119"/>
      <c r="V6115" s="119"/>
      <c r="X6115" s="119"/>
      <c r="Z6115" s="119"/>
    </row>
    <row r="6116" spans="16:26" x14ac:dyDescent="0.25">
      <c r="P6116" s="119"/>
      <c r="R6116" s="119"/>
      <c r="T6116" s="119"/>
      <c r="V6116" s="119"/>
      <c r="X6116" s="119"/>
      <c r="Z6116" s="119"/>
    </row>
    <row r="6117" spans="16:26" x14ac:dyDescent="0.25">
      <c r="P6117" s="120"/>
      <c r="R6117" s="120"/>
      <c r="T6117" s="120"/>
      <c r="V6117" s="120"/>
      <c r="X6117" s="120"/>
      <c r="Z6117" s="120"/>
    </row>
    <row r="6118" spans="16:26" x14ac:dyDescent="0.25">
      <c r="P6118" s="119"/>
      <c r="R6118" s="119"/>
      <c r="T6118" s="119"/>
      <c r="V6118" s="119"/>
      <c r="X6118" s="119"/>
      <c r="Z6118" s="119"/>
    </row>
    <row r="6119" spans="16:26" x14ac:dyDescent="0.25">
      <c r="P6119" s="120"/>
      <c r="R6119" s="120"/>
      <c r="T6119" s="120"/>
      <c r="V6119" s="120"/>
      <c r="X6119" s="120"/>
      <c r="Z6119" s="120"/>
    </row>
    <row r="6120" spans="16:26" x14ac:dyDescent="0.25">
      <c r="P6120" s="119"/>
      <c r="R6120" s="119"/>
      <c r="T6120" s="119"/>
      <c r="V6120" s="119"/>
      <c r="X6120" s="119"/>
      <c r="Z6120" s="119"/>
    </row>
    <row r="6121" spans="16:26" x14ac:dyDescent="0.25">
      <c r="P6121" s="119"/>
      <c r="R6121" s="119"/>
      <c r="T6121" s="119"/>
      <c r="V6121" s="119"/>
      <c r="X6121" s="119"/>
      <c r="Z6121" s="119"/>
    </row>
    <row r="6122" spans="16:26" x14ac:dyDescent="0.25">
      <c r="P6122" s="119"/>
      <c r="R6122" s="119"/>
      <c r="T6122" s="119"/>
      <c r="V6122" s="119"/>
      <c r="X6122" s="119"/>
      <c r="Z6122" s="119"/>
    </row>
    <row r="6123" spans="16:26" x14ac:dyDescent="0.25">
      <c r="P6123" s="121"/>
      <c r="R6123" s="121"/>
      <c r="T6123" s="121"/>
      <c r="V6123" s="121"/>
      <c r="X6123" s="121"/>
      <c r="Z6123" s="121"/>
    </row>
    <row r="6124" spans="16:26" x14ac:dyDescent="0.25">
      <c r="P6124" s="121"/>
      <c r="R6124" s="121"/>
      <c r="T6124" s="121"/>
      <c r="V6124" s="121"/>
      <c r="X6124" s="121"/>
      <c r="Z6124" s="121"/>
    </row>
    <row r="6125" spans="16:26" x14ac:dyDescent="0.25">
      <c r="P6125" s="121"/>
      <c r="R6125" s="121"/>
      <c r="T6125" s="121"/>
      <c r="V6125" s="121"/>
      <c r="X6125" s="121"/>
      <c r="Z6125" s="121"/>
    </row>
    <row r="6126" spans="16:26" x14ac:dyDescent="0.25">
      <c r="P6126" s="121"/>
      <c r="R6126" s="121"/>
      <c r="T6126" s="121"/>
      <c r="V6126" s="121"/>
      <c r="X6126" s="121"/>
      <c r="Z6126" s="121"/>
    </row>
    <row r="6127" spans="16:26" x14ac:dyDescent="0.25">
      <c r="P6127" s="122"/>
      <c r="R6127" s="122"/>
      <c r="T6127" s="122"/>
      <c r="V6127" s="122"/>
      <c r="X6127" s="122"/>
      <c r="Z6127" s="122"/>
    </row>
    <row r="6128" spans="16:26" x14ac:dyDescent="0.25">
      <c r="P6128" s="118"/>
      <c r="R6128" s="118"/>
      <c r="T6128" s="118"/>
      <c r="V6128" s="118"/>
      <c r="X6128" s="118"/>
      <c r="Z6128" s="118"/>
    </row>
    <row r="6129" spans="16:26" x14ac:dyDescent="0.25">
      <c r="P6129" s="119"/>
      <c r="R6129" s="119"/>
      <c r="T6129" s="119"/>
      <c r="V6129" s="119"/>
      <c r="X6129" s="119"/>
      <c r="Z6129" s="119"/>
    </row>
    <row r="6130" spans="16:26" x14ac:dyDescent="0.25">
      <c r="P6130" s="119"/>
      <c r="R6130" s="119"/>
      <c r="T6130" s="119"/>
      <c r="V6130" s="119"/>
      <c r="X6130" s="119"/>
      <c r="Z6130" s="119"/>
    </row>
    <row r="6131" spans="16:26" x14ac:dyDescent="0.25">
      <c r="P6131" s="120"/>
      <c r="R6131" s="120"/>
      <c r="T6131" s="120"/>
      <c r="V6131" s="120"/>
      <c r="X6131" s="120"/>
      <c r="Z6131" s="120"/>
    </row>
    <row r="6132" spans="16:26" x14ac:dyDescent="0.25">
      <c r="P6132" s="119"/>
      <c r="R6132" s="119"/>
      <c r="T6132" s="119"/>
      <c r="V6132" s="119"/>
      <c r="X6132" s="119"/>
      <c r="Z6132" s="119"/>
    </row>
    <row r="6133" spans="16:26" x14ac:dyDescent="0.25">
      <c r="P6133" s="119"/>
      <c r="R6133" s="119"/>
      <c r="T6133" s="119"/>
      <c r="V6133" s="119"/>
      <c r="X6133" s="119"/>
      <c r="Z6133" s="119"/>
    </row>
    <row r="6134" spans="16:26" x14ac:dyDescent="0.25">
      <c r="P6134" s="120"/>
      <c r="R6134" s="120"/>
      <c r="T6134" s="120"/>
      <c r="V6134" s="120"/>
      <c r="X6134" s="120"/>
      <c r="Z6134" s="120"/>
    </row>
    <row r="6135" spans="16:26" x14ac:dyDescent="0.25">
      <c r="P6135" s="119"/>
      <c r="R6135" s="119"/>
      <c r="T6135" s="119"/>
      <c r="V6135" s="119"/>
      <c r="X6135" s="119"/>
      <c r="Z6135" s="119"/>
    </row>
    <row r="6136" spans="16:26" x14ac:dyDescent="0.25">
      <c r="P6136" s="120"/>
      <c r="R6136" s="120"/>
      <c r="T6136" s="120"/>
      <c r="V6136" s="120"/>
      <c r="X6136" s="120"/>
      <c r="Z6136" s="120"/>
    </row>
    <row r="6137" spans="16:26" x14ac:dyDescent="0.25">
      <c r="P6137" s="119"/>
      <c r="R6137" s="119"/>
      <c r="T6137" s="119"/>
      <c r="V6137" s="119"/>
      <c r="X6137" s="119"/>
      <c r="Z6137" s="119"/>
    </row>
    <row r="6138" spans="16:26" x14ac:dyDescent="0.25">
      <c r="P6138" s="119"/>
      <c r="R6138" s="119"/>
      <c r="T6138" s="119"/>
      <c r="V6138" s="119"/>
      <c r="X6138" s="119"/>
      <c r="Z6138" s="119"/>
    </row>
    <row r="6139" spans="16:26" x14ac:dyDescent="0.25">
      <c r="P6139" s="119"/>
      <c r="R6139" s="119"/>
      <c r="T6139" s="119"/>
      <c r="V6139" s="119"/>
      <c r="X6139" s="119"/>
      <c r="Z6139" s="119"/>
    </row>
    <row r="6140" spans="16:26" x14ac:dyDescent="0.25">
      <c r="P6140" s="121"/>
      <c r="R6140" s="121"/>
      <c r="T6140" s="121"/>
      <c r="V6140" s="121"/>
      <c r="X6140" s="121"/>
      <c r="Z6140" s="121"/>
    </row>
    <row r="6141" spans="16:26" x14ac:dyDescent="0.25">
      <c r="P6141" s="121"/>
      <c r="R6141" s="121"/>
      <c r="T6141" s="121"/>
      <c r="V6141" s="121"/>
      <c r="X6141" s="121"/>
      <c r="Z6141" s="121"/>
    </row>
    <row r="6142" spans="16:26" x14ac:dyDescent="0.25">
      <c r="P6142" s="121"/>
      <c r="R6142" s="121"/>
      <c r="T6142" s="121"/>
      <c r="V6142" s="121"/>
      <c r="X6142" s="121"/>
      <c r="Z6142" s="121"/>
    </row>
    <row r="6143" spans="16:26" x14ac:dyDescent="0.25">
      <c r="P6143" s="121"/>
      <c r="R6143" s="121"/>
      <c r="T6143" s="121"/>
      <c r="V6143" s="121"/>
      <c r="X6143" s="121"/>
      <c r="Z6143" s="121"/>
    </row>
    <row r="6144" spans="16:26" x14ac:dyDescent="0.25">
      <c r="P6144" s="122"/>
      <c r="R6144" s="122"/>
      <c r="T6144" s="122"/>
      <c r="V6144" s="122"/>
      <c r="X6144" s="122"/>
      <c r="Z6144" s="122"/>
    </row>
    <row r="6145" spans="16:26" x14ac:dyDescent="0.25">
      <c r="P6145" s="118"/>
      <c r="R6145" s="118"/>
      <c r="T6145" s="118"/>
      <c r="V6145" s="118"/>
      <c r="X6145" s="118"/>
      <c r="Z6145" s="118"/>
    </row>
    <row r="6146" spans="16:26" x14ac:dyDescent="0.25">
      <c r="P6146" s="119"/>
      <c r="R6146" s="119"/>
      <c r="T6146" s="119"/>
      <c r="V6146" s="119"/>
      <c r="X6146" s="119"/>
      <c r="Z6146" s="119"/>
    </row>
    <row r="6147" spans="16:26" x14ac:dyDescent="0.25">
      <c r="P6147" s="119"/>
      <c r="R6147" s="119"/>
      <c r="T6147" s="119"/>
      <c r="V6147" s="119"/>
      <c r="X6147" s="119"/>
      <c r="Z6147" s="119"/>
    </row>
    <row r="6148" spans="16:26" x14ac:dyDescent="0.25">
      <c r="P6148" s="120"/>
      <c r="R6148" s="120"/>
      <c r="T6148" s="120"/>
      <c r="V6148" s="120"/>
      <c r="X6148" s="120"/>
      <c r="Z6148" s="120"/>
    </row>
    <row r="6149" spans="16:26" x14ac:dyDescent="0.25">
      <c r="P6149" s="119"/>
      <c r="R6149" s="119"/>
      <c r="T6149" s="119"/>
      <c r="V6149" s="119"/>
      <c r="X6149" s="119"/>
      <c r="Z6149" s="119"/>
    </row>
    <row r="6150" spans="16:26" x14ac:dyDescent="0.25">
      <c r="P6150" s="119"/>
      <c r="R6150" s="119"/>
      <c r="T6150" s="119"/>
      <c r="V6150" s="119"/>
      <c r="X6150" s="119"/>
      <c r="Z6150" s="119"/>
    </row>
    <row r="6151" spans="16:26" x14ac:dyDescent="0.25">
      <c r="P6151" s="120"/>
      <c r="R6151" s="120"/>
      <c r="T6151" s="120"/>
      <c r="V6151" s="120"/>
      <c r="X6151" s="120"/>
      <c r="Z6151" s="120"/>
    </row>
    <row r="6152" spans="16:26" x14ac:dyDescent="0.25">
      <c r="P6152" s="119"/>
      <c r="R6152" s="119"/>
      <c r="T6152" s="119"/>
      <c r="V6152" s="119"/>
      <c r="X6152" s="119"/>
      <c r="Z6152" s="119"/>
    </row>
    <row r="6153" spans="16:26" x14ac:dyDescent="0.25">
      <c r="P6153" s="120"/>
      <c r="R6153" s="120"/>
      <c r="T6153" s="120"/>
      <c r="V6153" s="120"/>
      <c r="X6153" s="120"/>
      <c r="Z6153" s="120"/>
    </row>
    <row r="6154" spans="16:26" x14ac:dyDescent="0.25">
      <c r="P6154" s="119"/>
      <c r="R6154" s="119"/>
      <c r="T6154" s="119"/>
      <c r="V6154" s="119"/>
      <c r="X6154" s="119"/>
      <c r="Z6154" s="119"/>
    </row>
    <row r="6155" spans="16:26" x14ac:dyDescent="0.25">
      <c r="P6155" s="119"/>
      <c r="R6155" s="119"/>
      <c r="T6155" s="119"/>
      <c r="V6155" s="119"/>
      <c r="X6155" s="119"/>
      <c r="Z6155" s="119"/>
    </row>
    <row r="6156" spans="16:26" x14ac:dyDescent="0.25">
      <c r="P6156" s="119"/>
      <c r="R6156" s="119"/>
      <c r="T6156" s="119"/>
      <c r="V6156" s="119"/>
      <c r="X6156" s="119"/>
      <c r="Z6156" s="119"/>
    </row>
    <row r="6157" spans="16:26" x14ac:dyDescent="0.25">
      <c r="P6157" s="121"/>
      <c r="R6157" s="121"/>
      <c r="T6157" s="121"/>
      <c r="V6157" s="121"/>
      <c r="X6157" s="121"/>
      <c r="Z6157" s="121"/>
    </row>
    <row r="6158" spans="16:26" x14ac:dyDescent="0.25">
      <c r="P6158" s="121"/>
      <c r="R6158" s="121"/>
      <c r="T6158" s="121"/>
      <c r="V6158" s="121"/>
      <c r="X6158" s="121"/>
      <c r="Z6158" s="121"/>
    </row>
    <row r="6159" spans="16:26" x14ac:dyDescent="0.25">
      <c r="P6159" s="121"/>
      <c r="R6159" s="121"/>
      <c r="T6159" s="121"/>
      <c r="V6159" s="121"/>
      <c r="X6159" s="121"/>
      <c r="Z6159" s="121"/>
    </row>
    <row r="6160" spans="16:26" x14ac:dyDescent="0.25">
      <c r="P6160" s="121"/>
      <c r="R6160" s="121"/>
      <c r="T6160" s="121"/>
      <c r="V6160" s="121"/>
      <c r="X6160" s="121"/>
      <c r="Z6160" s="121"/>
    </row>
    <row r="6161" spans="16:26" x14ac:dyDescent="0.25">
      <c r="P6161" s="122"/>
      <c r="R6161" s="122"/>
      <c r="T6161" s="122"/>
      <c r="V6161" s="122"/>
      <c r="X6161" s="122"/>
      <c r="Z6161" s="122"/>
    </row>
    <row r="6162" spans="16:26" x14ac:dyDescent="0.25">
      <c r="P6162" s="118"/>
      <c r="R6162" s="118"/>
      <c r="T6162" s="118"/>
      <c r="V6162" s="118"/>
      <c r="X6162" s="118"/>
      <c r="Z6162" s="118"/>
    </row>
    <row r="6163" spans="16:26" x14ac:dyDescent="0.25">
      <c r="P6163" s="119"/>
      <c r="R6163" s="119"/>
      <c r="T6163" s="119"/>
      <c r="V6163" s="119"/>
      <c r="X6163" s="119"/>
      <c r="Z6163" s="119"/>
    </row>
    <row r="6164" spans="16:26" x14ac:dyDescent="0.25">
      <c r="P6164" s="119"/>
      <c r="R6164" s="119"/>
      <c r="T6164" s="119"/>
      <c r="V6164" s="119"/>
      <c r="X6164" s="119"/>
      <c r="Z6164" s="119"/>
    </row>
    <row r="6165" spans="16:26" x14ac:dyDescent="0.25">
      <c r="P6165" s="120"/>
      <c r="R6165" s="120"/>
      <c r="T6165" s="120"/>
      <c r="V6165" s="120"/>
      <c r="X6165" s="120"/>
      <c r="Z6165" s="120"/>
    </row>
    <row r="6166" spans="16:26" x14ac:dyDescent="0.25">
      <c r="P6166" s="119"/>
      <c r="R6166" s="119"/>
      <c r="T6166" s="119"/>
      <c r="V6166" s="119"/>
      <c r="X6166" s="119"/>
      <c r="Z6166" s="119"/>
    </row>
    <row r="6167" spans="16:26" x14ac:dyDescent="0.25">
      <c r="P6167" s="119"/>
      <c r="R6167" s="119"/>
      <c r="T6167" s="119"/>
      <c r="V6167" s="119"/>
      <c r="X6167" s="119"/>
      <c r="Z6167" s="119"/>
    </row>
    <row r="6168" spans="16:26" x14ac:dyDescent="0.25">
      <c r="P6168" s="120"/>
      <c r="R6168" s="120"/>
      <c r="T6168" s="120"/>
      <c r="V6168" s="120"/>
      <c r="X6168" s="120"/>
      <c r="Z6168" s="120"/>
    </row>
    <row r="6169" spans="16:26" x14ac:dyDescent="0.25">
      <c r="P6169" s="119"/>
      <c r="R6169" s="119"/>
      <c r="T6169" s="119"/>
      <c r="V6169" s="119"/>
      <c r="X6169" s="119"/>
      <c r="Z6169" s="119"/>
    </row>
    <row r="6170" spans="16:26" x14ac:dyDescent="0.25">
      <c r="P6170" s="120"/>
      <c r="R6170" s="120"/>
      <c r="T6170" s="120"/>
      <c r="V6170" s="120"/>
      <c r="X6170" s="120"/>
      <c r="Z6170" s="120"/>
    </row>
    <row r="6171" spans="16:26" x14ac:dyDescent="0.25">
      <c r="P6171" s="119"/>
      <c r="R6171" s="119"/>
      <c r="T6171" s="119"/>
      <c r="V6171" s="119"/>
      <c r="X6171" s="119"/>
      <c r="Z6171" s="119"/>
    </row>
    <row r="6172" spans="16:26" x14ac:dyDescent="0.25">
      <c r="P6172" s="119"/>
      <c r="R6172" s="119"/>
      <c r="T6172" s="119"/>
      <c r="V6172" s="119"/>
      <c r="X6172" s="119"/>
      <c r="Z6172" s="119"/>
    </row>
    <row r="6173" spans="16:26" x14ac:dyDescent="0.25">
      <c r="P6173" s="119"/>
      <c r="R6173" s="119"/>
      <c r="T6173" s="119"/>
      <c r="V6173" s="119"/>
      <c r="X6173" s="119"/>
      <c r="Z6173" s="119"/>
    </row>
    <row r="6174" spans="16:26" x14ac:dyDescent="0.25">
      <c r="P6174" s="121"/>
      <c r="R6174" s="121"/>
      <c r="T6174" s="121"/>
      <c r="V6174" s="121"/>
      <c r="X6174" s="121"/>
      <c r="Z6174" s="121"/>
    </row>
    <row r="6175" spans="16:26" x14ac:dyDescent="0.25">
      <c r="P6175" s="121"/>
      <c r="R6175" s="121"/>
      <c r="T6175" s="121"/>
      <c r="V6175" s="121"/>
      <c r="X6175" s="121"/>
      <c r="Z6175" s="121"/>
    </row>
    <row r="6176" spans="16:26" x14ac:dyDescent="0.25">
      <c r="P6176" s="121"/>
      <c r="R6176" s="121"/>
      <c r="T6176" s="121"/>
      <c r="V6176" s="121"/>
      <c r="X6176" s="121"/>
      <c r="Z6176" s="121"/>
    </row>
    <row r="6177" spans="16:26" x14ac:dyDescent="0.25">
      <c r="P6177" s="121"/>
      <c r="R6177" s="121"/>
      <c r="T6177" s="121"/>
      <c r="V6177" s="121"/>
      <c r="X6177" s="121"/>
      <c r="Z6177" s="121"/>
    </row>
    <row r="6178" spans="16:26" x14ac:dyDescent="0.25">
      <c r="P6178" s="122"/>
      <c r="R6178" s="122"/>
      <c r="T6178" s="122"/>
      <c r="V6178" s="122"/>
      <c r="X6178" s="122"/>
      <c r="Z6178" s="122"/>
    </row>
    <row r="6179" spans="16:26" x14ac:dyDescent="0.25">
      <c r="P6179" s="118"/>
      <c r="R6179" s="118"/>
      <c r="T6179" s="118"/>
      <c r="V6179" s="118"/>
      <c r="X6179" s="118"/>
      <c r="Z6179" s="118"/>
    </row>
    <row r="6180" spans="16:26" x14ac:dyDescent="0.25">
      <c r="P6180" s="119"/>
      <c r="R6180" s="119"/>
      <c r="T6180" s="119"/>
      <c r="V6180" s="119"/>
      <c r="X6180" s="119"/>
      <c r="Z6180" s="119"/>
    </row>
    <row r="6181" spans="16:26" x14ac:dyDescent="0.25">
      <c r="P6181" s="119"/>
      <c r="R6181" s="119"/>
      <c r="T6181" s="119"/>
      <c r="V6181" s="119"/>
      <c r="X6181" s="119"/>
      <c r="Z6181" s="119"/>
    </row>
    <row r="6182" spans="16:26" x14ac:dyDescent="0.25">
      <c r="P6182" s="120"/>
      <c r="R6182" s="120"/>
      <c r="T6182" s="120"/>
      <c r="V6182" s="120"/>
      <c r="X6182" s="120"/>
      <c r="Z6182" s="120"/>
    </row>
    <row r="6183" spans="16:26" x14ac:dyDescent="0.25">
      <c r="P6183" s="119"/>
      <c r="R6183" s="119"/>
      <c r="T6183" s="119"/>
      <c r="V6183" s="119"/>
      <c r="X6183" s="119"/>
      <c r="Z6183" s="119"/>
    </row>
    <row r="6184" spans="16:26" x14ac:dyDescent="0.25">
      <c r="P6184" s="119"/>
      <c r="R6184" s="119"/>
      <c r="T6184" s="119"/>
      <c r="V6184" s="119"/>
      <c r="X6184" s="119"/>
      <c r="Z6184" s="119"/>
    </row>
    <row r="6185" spans="16:26" x14ac:dyDescent="0.25">
      <c r="P6185" s="120"/>
      <c r="R6185" s="120"/>
      <c r="T6185" s="120"/>
      <c r="V6185" s="120"/>
      <c r="X6185" s="120"/>
      <c r="Z6185" s="120"/>
    </row>
    <row r="6186" spans="16:26" x14ac:dyDescent="0.25">
      <c r="P6186" s="119"/>
      <c r="R6186" s="119"/>
      <c r="T6186" s="119"/>
      <c r="V6186" s="119"/>
      <c r="X6186" s="119"/>
      <c r="Z6186" s="119"/>
    </row>
    <row r="6187" spans="16:26" x14ac:dyDescent="0.25">
      <c r="P6187" s="120"/>
      <c r="R6187" s="120"/>
      <c r="T6187" s="120"/>
      <c r="V6187" s="120"/>
      <c r="X6187" s="120"/>
      <c r="Z6187" s="120"/>
    </row>
    <row r="6188" spans="16:26" x14ac:dyDescent="0.25">
      <c r="P6188" s="119"/>
      <c r="R6188" s="119"/>
      <c r="T6188" s="119"/>
      <c r="V6188" s="119"/>
      <c r="X6188" s="119"/>
      <c r="Z6188" s="119"/>
    </row>
    <row r="6189" spans="16:26" x14ac:dyDescent="0.25">
      <c r="P6189" s="119"/>
      <c r="R6189" s="119"/>
      <c r="T6189" s="119"/>
      <c r="V6189" s="119"/>
      <c r="X6189" s="119"/>
      <c r="Z6189" s="119"/>
    </row>
    <row r="6190" spans="16:26" x14ac:dyDescent="0.25">
      <c r="P6190" s="119"/>
      <c r="R6190" s="119"/>
      <c r="T6190" s="119"/>
      <c r="V6190" s="119"/>
      <c r="X6190" s="119"/>
      <c r="Z6190" s="119"/>
    </row>
    <row r="6191" spans="16:26" x14ac:dyDescent="0.25">
      <c r="P6191" s="121"/>
      <c r="R6191" s="121"/>
      <c r="T6191" s="121"/>
      <c r="V6191" s="121"/>
      <c r="X6191" s="121"/>
      <c r="Z6191" s="121"/>
    </row>
    <row r="6192" spans="16:26" x14ac:dyDescent="0.25">
      <c r="P6192" s="121"/>
      <c r="R6192" s="121"/>
      <c r="T6192" s="121"/>
      <c r="V6192" s="121"/>
      <c r="X6192" s="121"/>
      <c r="Z6192" s="121"/>
    </row>
    <row r="6193" spans="16:26" x14ac:dyDescent="0.25">
      <c r="P6193" s="121"/>
      <c r="R6193" s="121"/>
      <c r="T6193" s="121"/>
      <c r="V6193" s="121"/>
      <c r="X6193" s="121"/>
      <c r="Z6193" s="121"/>
    </row>
    <row r="6194" spans="16:26" x14ac:dyDescent="0.25">
      <c r="P6194" s="121"/>
      <c r="R6194" s="121"/>
      <c r="T6194" s="121"/>
      <c r="V6194" s="121"/>
      <c r="X6194" s="121"/>
      <c r="Z6194" s="121"/>
    </row>
    <row r="6195" spans="16:26" x14ac:dyDescent="0.25">
      <c r="P6195" s="122"/>
      <c r="R6195" s="122"/>
      <c r="T6195" s="122"/>
      <c r="V6195" s="122"/>
      <c r="X6195" s="122"/>
      <c r="Z6195" s="122"/>
    </row>
    <row r="6196" spans="16:26" x14ac:dyDescent="0.25">
      <c r="P6196" s="118"/>
      <c r="R6196" s="118"/>
      <c r="T6196" s="118"/>
      <c r="V6196" s="118"/>
      <c r="X6196" s="118"/>
      <c r="Z6196" s="118"/>
    </row>
    <row r="6197" spans="16:26" x14ac:dyDescent="0.25">
      <c r="P6197" s="119"/>
      <c r="R6197" s="119"/>
      <c r="T6197" s="119"/>
      <c r="V6197" s="119"/>
      <c r="X6197" s="119"/>
      <c r="Z6197" s="119"/>
    </row>
    <row r="6198" spans="16:26" x14ac:dyDescent="0.25">
      <c r="P6198" s="119"/>
      <c r="R6198" s="119"/>
      <c r="T6198" s="119"/>
      <c r="V6198" s="119"/>
      <c r="X6198" s="119"/>
      <c r="Z6198" s="119"/>
    </row>
    <row r="6199" spans="16:26" x14ac:dyDescent="0.25">
      <c r="P6199" s="120"/>
      <c r="R6199" s="120"/>
      <c r="T6199" s="120"/>
      <c r="V6199" s="120"/>
      <c r="X6199" s="120"/>
      <c r="Z6199" s="120"/>
    </row>
    <row r="6200" spans="16:26" x14ac:dyDescent="0.25">
      <c r="P6200" s="119"/>
      <c r="R6200" s="119"/>
      <c r="T6200" s="119"/>
      <c r="V6200" s="119"/>
      <c r="X6200" s="119"/>
      <c r="Z6200" s="119"/>
    </row>
    <row r="6201" spans="16:26" x14ac:dyDescent="0.25">
      <c r="P6201" s="119"/>
      <c r="R6201" s="119"/>
      <c r="T6201" s="119"/>
      <c r="V6201" s="119"/>
      <c r="X6201" s="119"/>
      <c r="Z6201" s="119"/>
    </row>
    <row r="6202" spans="16:26" x14ac:dyDescent="0.25">
      <c r="P6202" s="120"/>
      <c r="R6202" s="120"/>
      <c r="T6202" s="120"/>
      <c r="V6202" s="120"/>
      <c r="X6202" s="120"/>
      <c r="Z6202" s="120"/>
    </row>
    <row r="6203" spans="16:26" x14ac:dyDescent="0.25">
      <c r="P6203" s="119"/>
      <c r="R6203" s="119"/>
      <c r="T6203" s="119"/>
      <c r="V6203" s="119"/>
      <c r="X6203" s="119"/>
      <c r="Z6203" s="119"/>
    </row>
    <row r="6204" spans="16:26" x14ac:dyDescent="0.25">
      <c r="P6204" s="120"/>
      <c r="R6204" s="120"/>
      <c r="T6204" s="120"/>
      <c r="V6204" s="120"/>
      <c r="X6204" s="120"/>
      <c r="Z6204" s="120"/>
    </row>
    <row r="6205" spans="16:26" x14ac:dyDescent="0.25">
      <c r="P6205" s="119"/>
      <c r="R6205" s="119"/>
      <c r="T6205" s="119"/>
      <c r="V6205" s="119"/>
      <c r="X6205" s="119"/>
      <c r="Z6205" s="119"/>
    </row>
    <row r="6206" spans="16:26" x14ac:dyDescent="0.25">
      <c r="P6206" s="119"/>
      <c r="R6206" s="119"/>
      <c r="T6206" s="119"/>
      <c r="V6206" s="119"/>
      <c r="X6206" s="119"/>
      <c r="Z6206" s="119"/>
    </row>
    <row r="6207" spans="16:26" x14ac:dyDescent="0.25">
      <c r="P6207" s="119"/>
      <c r="R6207" s="119"/>
      <c r="T6207" s="119"/>
      <c r="V6207" s="119"/>
      <c r="X6207" s="119"/>
      <c r="Z6207" s="119"/>
    </row>
    <row r="6208" spans="16:26" x14ac:dyDescent="0.25">
      <c r="P6208" s="121"/>
      <c r="R6208" s="121"/>
      <c r="T6208" s="121"/>
      <c r="V6208" s="121"/>
      <c r="X6208" s="121"/>
      <c r="Z6208" s="121"/>
    </row>
    <row r="6209" spans="16:26" x14ac:dyDescent="0.25">
      <c r="P6209" s="121"/>
      <c r="R6209" s="121"/>
      <c r="T6209" s="121"/>
      <c r="V6209" s="121"/>
      <c r="X6209" s="121"/>
      <c r="Z6209" s="121"/>
    </row>
    <row r="6210" spans="16:26" x14ac:dyDescent="0.25">
      <c r="P6210" s="121"/>
      <c r="R6210" s="121"/>
      <c r="T6210" s="121"/>
      <c r="V6210" s="121"/>
      <c r="X6210" s="121"/>
      <c r="Z6210" s="121"/>
    </row>
    <row r="6211" spans="16:26" x14ac:dyDescent="0.25">
      <c r="P6211" s="121"/>
      <c r="R6211" s="121"/>
      <c r="T6211" s="121"/>
      <c r="V6211" s="121"/>
      <c r="X6211" s="121"/>
      <c r="Z6211" s="121"/>
    </row>
    <row r="6212" spans="16:26" x14ac:dyDescent="0.25">
      <c r="P6212" s="122"/>
      <c r="R6212" s="122"/>
      <c r="T6212" s="122"/>
      <c r="V6212" s="122"/>
      <c r="X6212" s="122"/>
      <c r="Z6212" s="122"/>
    </row>
    <row r="6213" spans="16:26" x14ac:dyDescent="0.25">
      <c r="P6213" s="118"/>
      <c r="R6213" s="118"/>
      <c r="T6213" s="118"/>
      <c r="V6213" s="118"/>
      <c r="X6213" s="118"/>
      <c r="Z6213" s="118"/>
    </row>
    <row r="6214" spans="16:26" x14ac:dyDescent="0.25">
      <c r="P6214" s="119"/>
      <c r="R6214" s="119"/>
      <c r="T6214" s="119"/>
      <c r="V6214" s="119"/>
      <c r="X6214" s="119"/>
      <c r="Z6214" s="119"/>
    </row>
    <row r="6215" spans="16:26" x14ac:dyDescent="0.25">
      <c r="P6215" s="119"/>
      <c r="R6215" s="119"/>
      <c r="T6215" s="119"/>
      <c r="V6215" s="119"/>
      <c r="X6215" s="119"/>
      <c r="Z6215" s="119"/>
    </row>
    <row r="6216" spans="16:26" x14ac:dyDescent="0.25">
      <c r="P6216" s="120"/>
      <c r="R6216" s="120"/>
      <c r="T6216" s="120"/>
      <c r="V6216" s="120"/>
      <c r="X6216" s="120"/>
      <c r="Z6216" s="120"/>
    </row>
    <row r="6217" spans="16:26" x14ac:dyDescent="0.25">
      <c r="P6217" s="119"/>
      <c r="R6217" s="119"/>
      <c r="T6217" s="119"/>
      <c r="V6217" s="119"/>
      <c r="X6217" s="119"/>
      <c r="Z6217" s="119"/>
    </row>
    <row r="6218" spans="16:26" x14ac:dyDescent="0.25">
      <c r="P6218" s="119"/>
      <c r="R6218" s="119"/>
      <c r="T6218" s="119"/>
      <c r="V6218" s="119"/>
      <c r="X6218" s="119"/>
      <c r="Z6218" s="119"/>
    </row>
    <row r="6219" spans="16:26" x14ac:dyDescent="0.25">
      <c r="P6219" s="120"/>
      <c r="R6219" s="120"/>
      <c r="T6219" s="120"/>
      <c r="V6219" s="120"/>
      <c r="X6219" s="120"/>
      <c r="Z6219" s="120"/>
    </row>
    <row r="6220" spans="16:26" x14ac:dyDescent="0.25">
      <c r="P6220" s="119"/>
      <c r="R6220" s="119"/>
      <c r="T6220" s="119"/>
      <c r="V6220" s="119"/>
      <c r="X6220" s="119"/>
      <c r="Z6220" s="119"/>
    </row>
    <row r="6221" spans="16:26" x14ac:dyDescent="0.25">
      <c r="P6221" s="120"/>
      <c r="R6221" s="120"/>
      <c r="T6221" s="120"/>
      <c r="V6221" s="120"/>
      <c r="X6221" s="120"/>
      <c r="Z6221" s="120"/>
    </row>
    <row r="6222" spans="16:26" x14ac:dyDescent="0.25">
      <c r="P6222" s="119"/>
      <c r="R6222" s="119"/>
      <c r="T6222" s="119"/>
      <c r="V6222" s="119"/>
      <c r="X6222" s="119"/>
      <c r="Z6222" s="119"/>
    </row>
    <row r="6223" spans="16:26" x14ac:dyDescent="0.25">
      <c r="P6223" s="119"/>
      <c r="R6223" s="119"/>
      <c r="T6223" s="119"/>
      <c r="V6223" s="119"/>
      <c r="X6223" s="119"/>
      <c r="Z6223" s="119"/>
    </row>
    <row r="6224" spans="16:26" x14ac:dyDescent="0.25">
      <c r="P6224" s="119"/>
      <c r="R6224" s="119"/>
      <c r="T6224" s="119"/>
      <c r="V6224" s="119"/>
      <c r="X6224" s="119"/>
      <c r="Z6224" s="119"/>
    </row>
    <row r="6225" spans="16:26" x14ac:dyDescent="0.25">
      <c r="P6225" s="121"/>
      <c r="R6225" s="121"/>
      <c r="T6225" s="121"/>
      <c r="V6225" s="121"/>
      <c r="X6225" s="121"/>
      <c r="Z6225" s="121"/>
    </row>
    <row r="6226" spans="16:26" x14ac:dyDescent="0.25">
      <c r="P6226" s="121"/>
      <c r="R6226" s="121"/>
      <c r="T6226" s="121"/>
      <c r="V6226" s="121"/>
      <c r="X6226" s="121"/>
      <c r="Z6226" s="121"/>
    </row>
    <row r="6227" spans="16:26" x14ac:dyDescent="0.25">
      <c r="P6227" s="121"/>
      <c r="R6227" s="121"/>
      <c r="T6227" s="121"/>
      <c r="V6227" s="121"/>
      <c r="X6227" s="121"/>
      <c r="Z6227" s="121"/>
    </row>
    <row r="6228" spans="16:26" x14ac:dyDescent="0.25">
      <c r="P6228" s="121"/>
      <c r="R6228" s="121"/>
      <c r="T6228" s="121"/>
      <c r="V6228" s="121"/>
      <c r="X6228" s="121"/>
      <c r="Z6228" s="121"/>
    </row>
    <row r="6229" spans="16:26" x14ac:dyDescent="0.25">
      <c r="P6229" s="122"/>
      <c r="R6229" s="122"/>
      <c r="T6229" s="122"/>
      <c r="V6229" s="122"/>
      <c r="X6229" s="122"/>
      <c r="Z6229" s="122"/>
    </row>
    <row r="6230" spans="16:26" x14ac:dyDescent="0.25">
      <c r="P6230" s="118"/>
      <c r="R6230" s="118"/>
      <c r="T6230" s="118"/>
      <c r="V6230" s="118"/>
      <c r="X6230" s="118"/>
      <c r="Z6230" s="118"/>
    </row>
    <row r="6231" spans="16:26" x14ac:dyDescent="0.25">
      <c r="P6231" s="119"/>
      <c r="R6231" s="119"/>
      <c r="T6231" s="119"/>
      <c r="V6231" s="119"/>
      <c r="X6231" s="119"/>
      <c r="Z6231" s="119"/>
    </row>
    <row r="6232" spans="16:26" x14ac:dyDescent="0.25">
      <c r="P6232" s="119"/>
      <c r="R6232" s="119"/>
      <c r="T6232" s="119"/>
      <c r="V6232" s="119"/>
      <c r="X6232" s="119"/>
      <c r="Z6232" s="119"/>
    </row>
    <row r="6233" spans="16:26" x14ac:dyDescent="0.25">
      <c r="P6233" s="120"/>
      <c r="R6233" s="120"/>
      <c r="T6233" s="120"/>
      <c r="V6233" s="120"/>
      <c r="X6233" s="120"/>
      <c r="Z6233" s="120"/>
    </row>
    <row r="6234" spans="16:26" x14ac:dyDescent="0.25">
      <c r="P6234" s="119"/>
      <c r="R6234" s="119"/>
      <c r="T6234" s="119"/>
      <c r="V6234" s="119"/>
      <c r="X6234" s="119"/>
      <c r="Z6234" s="119"/>
    </row>
    <row r="6235" spans="16:26" x14ac:dyDescent="0.25">
      <c r="P6235" s="119"/>
      <c r="R6235" s="119"/>
      <c r="T6235" s="119"/>
      <c r="V6235" s="119"/>
      <c r="X6235" s="119"/>
      <c r="Z6235" s="119"/>
    </row>
    <row r="6236" spans="16:26" x14ac:dyDescent="0.25">
      <c r="P6236" s="120"/>
      <c r="R6236" s="120"/>
      <c r="T6236" s="120"/>
      <c r="V6236" s="120"/>
      <c r="X6236" s="120"/>
      <c r="Z6236" s="120"/>
    </row>
    <row r="6237" spans="16:26" x14ac:dyDescent="0.25">
      <c r="P6237" s="119"/>
      <c r="R6237" s="119"/>
      <c r="T6237" s="119"/>
      <c r="V6237" s="119"/>
      <c r="X6237" s="119"/>
      <c r="Z6237" s="119"/>
    </row>
    <row r="6238" spans="16:26" x14ac:dyDescent="0.25">
      <c r="P6238" s="120"/>
      <c r="R6238" s="120"/>
      <c r="T6238" s="120"/>
      <c r="V6238" s="120"/>
      <c r="X6238" s="120"/>
      <c r="Z6238" s="120"/>
    </row>
    <row r="6239" spans="16:26" x14ac:dyDescent="0.25">
      <c r="P6239" s="119"/>
      <c r="R6239" s="119"/>
      <c r="T6239" s="119"/>
      <c r="V6239" s="119"/>
      <c r="X6239" s="119"/>
      <c r="Z6239" s="119"/>
    </row>
    <row r="6240" spans="16:26" x14ac:dyDescent="0.25">
      <c r="P6240" s="119"/>
      <c r="R6240" s="119"/>
      <c r="T6240" s="119"/>
      <c r="V6240" s="119"/>
      <c r="X6240" s="119"/>
      <c r="Z6240" s="119"/>
    </row>
    <row r="6241" spans="16:26" x14ac:dyDescent="0.25">
      <c r="P6241" s="119"/>
      <c r="R6241" s="119"/>
      <c r="T6241" s="119"/>
      <c r="V6241" s="119"/>
      <c r="X6241" s="119"/>
      <c r="Z6241" s="119"/>
    </row>
    <row r="6242" spans="16:26" x14ac:dyDescent="0.25">
      <c r="P6242" s="121"/>
      <c r="R6242" s="121"/>
      <c r="T6242" s="121"/>
      <c r="V6242" s="121"/>
      <c r="X6242" s="121"/>
      <c r="Z6242" s="121"/>
    </row>
    <row r="6243" spans="16:26" x14ac:dyDescent="0.25">
      <c r="P6243" s="121"/>
      <c r="R6243" s="121"/>
      <c r="T6243" s="121"/>
      <c r="V6243" s="121"/>
      <c r="X6243" s="121"/>
      <c r="Z6243" s="121"/>
    </row>
    <row r="6244" spans="16:26" x14ac:dyDescent="0.25">
      <c r="P6244" s="121"/>
      <c r="R6244" s="121"/>
      <c r="T6244" s="121"/>
      <c r="V6244" s="121"/>
      <c r="X6244" s="121"/>
      <c r="Z6244" s="121"/>
    </row>
    <row r="6245" spans="16:26" x14ac:dyDescent="0.25">
      <c r="P6245" s="121"/>
      <c r="R6245" s="121"/>
      <c r="T6245" s="121"/>
      <c r="V6245" s="121"/>
      <c r="X6245" s="121"/>
      <c r="Z6245" s="121"/>
    </row>
    <row r="6246" spans="16:26" x14ac:dyDescent="0.25">
      <c r="P6246" s="122"/>
      <c r="R6246" s="122"/>
      <c r="T6246" s="122"/>
      <c r="V6246" s="122"/>
      <c r="X6246" s="122"/>
      <c r="Z6246" s="122"/>
    </row>
    <row r="6247" spans="16:26" x14ac:dyDescent="0.25">
      <c r="P6247" s="118"/>
      <c r="R6247" s="118"/>
      <c r="T6247" s="118"/>
      <c r="V6247" s="118"/>
      <c r="X6247" s="118"/>
      <c r="Z6247" s="118"/>
    </row>
    <row r="6248" spans="16:26" x14ac:dyDescent="0.25">
      <c r="P6248" s="119"/>
      <c r="R6248" s="119"/>
      <c r="T6248" s="119"/>
      <c r="V6248" s="119"/>
      <c r="X6248" s="119"/>
      <c r="Z6248" s="119"/>
    </row>
    <row r="6249" spans="16:26" x14ac:dyDescent="0.25">
      <c r="P6249" s="119"/>
      <c r="R6249" s="119"/>
      <c r="T6249" s="119"/>
      <c r="V6249" s="119"/>
      <c r="X6249" s="119"/>
      <c r="Z6249" s="119"/>
    </row>
    <row r="6250" spans="16:26" x14ac:dyDescent="0.25">
      <c r="P6250" s="120"/>
      <c r="R6250" s="120"/>
      <c r="T6250" s="120"/>
      <c r="V6250" s="120"/>
      <c r="X6250" s="120"/>
      <c r="Z6250" s="120"/>
    </row>
    <row r="6251" spans="16:26" x14ac:dyDescent="0.25">
      <c r="P6251" s="119"/>
      <c r="R6251" s="119"/>
      <c r="T6251" s="119"/>
      <c r="V6251" s="119"/>
      <c r="X6251" s="119"/>
      <c r="Z6251" s="119"/>
    </row>
    <row r="6252" spans="16:26" x14ac:dyDescent="0.25">
      <c r="P6252" s="119"/>
      <c r="R6252" s="119"/>
      <c r="T6252" s="119"/>
      <c r="V6252" s="119"/>
      <c r="X6252" s="119"/>
      <c r="Z6252" s="119"/>
    </row>
    <row r="6253" spans="16:26" x14ac:dyDescent="0.25">
      <c r="P6253" s="120"/>
      <c r="R6253" s="120"/>
      <c r="T6253" s="120"/>
      <c r="V6253" s="120"/>
      <c r="X6253" s="120"/>
      <c r="Z6253" s="120"/>
    </row>
    <row r="6254" spans="16:26" x14ac:dyDescent="0.25">
      <c r="P6254" s="119"/>
      <c r="R6254" s="119"/>
      <c r="T6254" s="119"/>
      <c r="V6254" s="119"/>
      <c r="X6254" s="119"/>
      <c r="Z6254" s="119"/>
    </row>
    <row r="6255" spans="16:26" x14ac:dyDescent="0.25">
      <c r="P6255" s="120"/>
      <c r="R6255" s="120"/>
      <c r="T6255" s="120"/>
      <c r="V6255" s="120"/>
      <c r="X6255" s="120"/>
      <c r="Z6255" s="120"/>
    </row>
    <row r="6256" spans="16:26" x14ac:dyDescent="0.25">
      <c r="P6256" s="119"/>
      <c r="R6256" s="119"/>
      <c r="T6256" s="119"/>
      <c r="V6256" s="119"/>
      <c r="X6256" s="119"/>
      <c r="Z6256" s="119"/>
    </row>
    <row r="6257" spans="16:26" x14ac:dyDescent="0.25">
      <c r="P6257" s="119"/>
      <c r="R6257" s="119"/>
      <c r="T6257" s="119"/>
      <c r="V6257" s="119"/>
      <c r="X6257" s="119"/>
      <c r="Z6257" s="119"/>
    </row>
    <row r="6258" spans="16:26" x14ac:dyDescent="0.25">
      <c r="P6258" s="119"/>
      <c r="R6258" s="119"/>
      <c r="T6258" s="119"/>
      <c r="V6258" s="119"/>
      <c r="X6258" s="119"/>
      <c r="Z6258" s="119"/>
    </row>
    <row r="6259" spans="16:26" x14ac:dyDescent="0.25">
      <c r="P6259" s="121"/>
      <c r="R6259" s="121"/>
      <c r="T6259" s="121"/>
      <c r="V6259" s="121"/>
      <c r="X6259" s="121"/>
      <c r="Z6259" s="121"/>
    </row>
    <row r="6260" spans="16:26" x14ac:dyDescent="0.25">
      <c r="P6260" s="121"/>
      <c r="R6260" s="121"/>
      <c r="T6260" s="121"/>
      <c r="V6260" s="121"/>
      <c r="X6260" s="121"/>
      <c r="Z6260" s="121"/>
    </row>
    <row r="6261" spans="16:26" x14ac:dyDescent="0.25">
      <c r="P6261" s="121"/>
      <c r="R6261" s="121"/>
      <c r="T6261" s="121"/>
      <c r="V6261" s="121"/>
      <c r="X6261" s="121"/>
      <c r="Z6261" s="121"/>
    </row>
    <row r="6262" spans="16:26" x14ac:dyDescent="0.25">
      <c r="P6262" s="121"/>
      <c r="R6262" s="121"/>
      <c r="T6262" s="121"/>
      <c r="V6262" s="121"/>
      <c r="X6262" s="121"/>
      <c r="Z6262" s="121"/>
    </row>
    <row r="6263" spans="16:26" x14ac:dyDescent="0.25">
      <c r="P6263" s="122"/>
      <c r="R6263" s="122"/>
      <c r="T6263" s="122"/>
      <c r="V6263" s="122"/>
      <c r="X6263" s="122"/>
      <c r="Z6263" s="122"/>
    </row>
    <row r="6264" spans="16:26" x14ac:dyDescent="0.25">
      <c r="P6264" s="118"/>
      <c r="R6264" s="118"/>
      <c r="T6264" s="118"/>
      <c r="V6264" s="118"/>
      <c r="X6264" s="118"/>
      <c r="Z6264" s="118"/>
    </row>
    <row r="6265" spans="16:26" x14ac:dyDescent="0.25">
      <c r="P6265" s="119"/>
      <c r="R6265" s="119"/>
      <c r="T6265" s="119"/>
      <c r="V6265" s="119"/>
      <c r="X6265" s="119"/>
      <c r="Z6265" s="119"/>
    </row>
    <row r="6266" spans="16:26" x14ac:dyDescent="0.25">
      <c r="P6266" s="119"/>
      <c r="R6266" s="119"/>
      <c r="T6266" s="119"/>
      <c r="V6266" s="119"/>
      <c r="X6266" s="119"/>
      <c r="Z6266" s="119"/>
    </row>
    <row r="6267" spans="16:26" x14ac:dyDescent="0.25">
      <c r="P6267" s="120"/>
      <c r="R6267" s="120"/>
      <c r="T6267" s="120"/>
      <c r="V6267" s="120"/>
      <c r="X6267" s="120"/>
      <c r="Z6267" s="120"/>
    </row>
    <row r="6268" spans="16:26" x14ac:dyDescent="0.25">
      <c r="P6268" s="119"/>
      <c r="R6268" s="119"/>
      <c r="T6268" s="119"/>
      <c r="V6268" s="119"/>
      <c r="X6268" s="119"/>
      <c r="Z6268" s="119"/>
    </row>
    <row r="6269" spans="16:26" x14ac:dyDescent="0.25">
      <c r="P6269" s="119"/>
      <c r="R6269" s="119"/>
      <c r="T6269" s="119"/>
      <c r="V6269" s="119"/>
      <c r="X6269" s="119"/>
      <c r="Z6269" s="119"/>
    </row>
    <row r="6270" spans="16:26" x14ac:dyDescent="0.25">
      <c r="P6270" s="120"/>
      <c r="R6270" s="120"/>
      <c r="T6270" s="120"/>
      <c r="V6270" s="120"/>
      <c r="X6270" s="120"/>
      <c r="Z6270" s="120"/>
    </row>
    <row r="6271" spans="16:26" x14ac:dyDescent="0.25">
      <c r="P6271" s="119"/>
      <c r="R6271" s="119"/>
      <c r="T6271" s="119"/>
      <c r="V6271" s="119"/>
      <c r="X6271" s="119"/>
      <c r="Z6271" s="119"/>
    </row>
    <row r="6272" spans="16:26" x14ac:dyDescent="0.25">
      <c r="P6272" s="120"/>
      <c r="R6272" s="120"/>
      <c r="T6272" s="120"/>
      <c r="V6272" s="120"/>
      <c r="X6272" s="120"/>
      <c r="Z6272" s="120"/>
    </row>
    <row r="6273" spans="16:26" x14ac:dyDescent="0.25">
      <c r="P6273" s="119"/>
      <c r="R6273" s="119"/>
      <c r="T6273" s="119"/>
      <c r="V6273" s="119"/>
      <c r="X6273" s="119"/>
      <c r="Z6273" s="119"/>
    </row>
    <row r="6274" spans="16:26" x14ac:dyDescent="0.25">
      <c r="P6274" s="119"/>
      <c r="R6274" s="119"/>
      <c r="T6274" s="119"/>
      <c r="V6274" s="119"/>
      <c r="X6274" s="119"/>
      <c r="Z6274" s="119"/>
    </row>
    <row r="6275" spans="16:26" x14ac:dyDescent="0.25">
      <c r="P6275" s="119"/>
      <c r="R6275" s="119"/>
      <c r="T6275" s="119"/>
      <c r="V6275" s="119"/>
      <c r="X6275" s="119"/>
      <c r="Z6275" s="119"/>
    </row>
    <row r="6276" spans="16:26" x14ac:dyDescent="0.25">
      <c r="P6276" s="121"/>
      <c r="R6276" s="121"/>
      <c r="T6276" s="121"/>
      <c r="V6276" s="121"/>
      <c r="X6276" s="121"/>
      <c r="Z6276" s="121"/>
    </row>
    <row r="6277" spans="16:26" x14ac:dyDescent="0.25">
      <c r="P6277" s="121"/>
      <c r="R6277" s="121"/>
      <c r="T6277" s="121"/>
      <c r="V6277" s="121"/>
      <c r="X6277" s="121"/>
      <c r="Z6277" s="121"/>
    </row>
    <row r="6278" spans="16:26" x14ac:dyDescent="0.25">
      <c r="P6278" s="121"/>
      <c r="R6278" s="121"/>
      <c r="T6278" s="121"/>
      <c r="V6278" s="121"/>
      <c r="X6278" s="121"/>
      <c r="Z6278" s="121"/>
    </row>
    <row r="6279" spans="16:26" x14ac:dyDescent="0.25">
      <c r="P6279" s="121"/>
      <c r="R6279" s="121"/>
      <c r="T6279" s="121"/>
      <c r="V6279" s="121"/>
      <c r="X6279" s="121"/>
      <c r="Z6279" s="121"/>
    </row>
    <row r="6280" spans="16:26" x14ac:dyDescent="0.25">
      <c r="P6280" s="122"/>
      <c r="R6280" s="122"/>
      <c r="T6280" s="122"/>
      <c r="V6280" s="122"/>
      <c r="X6280" s="122"/>
      <c r="Z6280" s="122"/>
    </row>
    <row r="6281" spans="16:26" x14ac:dyDescent="0.25">
      <c r="P6281" s="118"/>
      <c r="R6281" s="118"/>
      <c r="T6281" s="118"/>
      <c r="V6281" s="118"/>
      <c r="X6281" s="118"/>
      <c r="Z6281" s="118"/>
    </row>
    <row r="6282" spans="16:26" x14ac:dyDescent="0.25">
      <c r="P6282" s="119"/>
      <c r="R6282" s="119"/>
      <c r="T6282" s="119"/>
      <c r="V6282" s="119"/>
      <c r="X6282" s="119"/>
      <c r="Z6282" s="119"/>
    </row>
    <row r="6283" spans="16:26" x14ac:dyDescent="0.25">
      <c r="P6283" s="119"/>
      <c r="R6283" s="119"/>
      <c r="T6283" s="119"/>
      <c r="V6283" s="119"/>
      <c r="X6283" s="119"/>
      <c r="Z6283" s="119"/>
    </row>
    <row r="6284" spans="16:26" x14ac:dyDescent="0.25">
      <c r="P6284" s="120"/>
      <c r="R6284" s="120"/>
      <c r="T6284" s="120"/>
      <c r="V6284" s="120"/>
      <c r="X6284" s="120"/>
      <c r="Z6284" s="120"/>
    </row>
    <row r="6285" spans="16:26" x14ac:dyDescent="0.25">
      <c r="P6285" s="119"/>
      <c r="R6285" s="119"/>
      <c r="T6285" s="119"/>
      <c r="V6285" s="119"/>
      <c r="X6285" s="119"/>
      <c r="Z6285" s="119"/>
    </row>
    <row r="6286" spans="16:26" x14ac:dyDescent="0.25">
      <c r="P6286" s="119"/>
      <c r="R6286" s="119"/>
      <c r="T6286" s="119"/>
      <c r="V6286" s="119"/>
      <c r="X6286" s="119"/>
      <c r="Z6286" s="119"/>
    </row>
    <row r="6287" spans="16:26" x14ac:dyDescent="0.25">
      <c r="P6287" s="120"/>
      <c r="R6287" s="120"/>
      <c r="T6287" s="120"/>
      <c r="V6287" s="120"/>
      <c r="X6287" s="120"/>
      <c r="Z6287" s="120"/>
    </row>
    <row r="6288" spans="16:26" x14ac:dyDescent="0.25">
      <c r="P6288" s="119"/>
      <c r="R6288" s="119"/>
      <c r="T6288" s="119"/>
      <c r="V6288" s="119"/>
      <c r="X6288" s="119"/>
      <c r="Z6288" s="119"/>
    </row>
    <row r="6289" spans="16:26" x14ac:dyDescent="0.25">
      <c r="P6289" s="120"/>
      <c r="R6289" s="120"/>
      <c r="T6289" s="120"/>
      <c r="V6289" s="120"/>
      <c r="X6289" s="120"/>
      <c r="Z6289" s="120"/>
    </row>
    <row r="6290" spans="16:26" x14ac:dyDescent="0.25">
      <c r="P6290" s="119"/>
      <c r="R6290" s="119"/>
      <c r="T6290" s="119"/>
      <c r="V6290" s="119"/>
      <c r="X6290" s="119"/>
      <c r="Z6290" s="119"/>
    </row>
    <row r="6291" spans="16:26" x14ac:dyDescent="0.25">
      <c r="P6291" s="119"/>
      <c r="R6291" s="119"/>
      <c r="T6291" s="119"/>
      <c r="V6291" s="119"/>
      <c r="X6291" s="119"/>
      <c r="Z6291" s="119"/>
    </row>
    <row r="6292" spans="16:26" x14ac:dyDescent="0.25">
      <c r="P6292" s="119"/>
      <c r="R6292" s="119"/>
      <c r="T6292" s="119"/>
      <c r="V6292" s="119"/>
      <c r="X6292" s="119"/>
      <c r="Z6292" s="119"/>
    </row>
    <row r="6293" spans="16:26" x14ac:dyDescent="0.25">
      <c r="P6293" s="121"/>
      <c r="R6293" s="121"/>
      <c r="T6293" s="121"/>
      <c r="V6293" s="121"/>
      <c r="X6293" s="121"/>
      <c r="Z6293" s="121"/>
    </row>
    <row r="6294" spans="16:26" x14ac:dyDescent="0.25">
      <c r="P6294" s="121"/>
      <c r="R6294" s="121"/>
      <c r="T6294" s="121"/>
      <c r="V6294" s="121"/>
      <c r="X6294" s="121"/>
      <c r="Z6294" s="121"/>
    </row>
    <row r="6295" spans="16:26" x14ac:dyDescent="0.25">
      <c r="P6295" s="121"/>
      <c r="R6295" s="121"/>
      <c r="T6295" s="121"/>
      <c r="V6295" s="121"/>
      <c r="X6295" s="121"/>
      <c r="Z6295" s="121"/>
    </row>
    <row r="6296" spans="16:26" x14ac:dyDescent="0.25">
      <c r="P6296" s="121"/>
      <c r="R6296" s="121"/>
      <c r="T6296" s="121"/>
      <c r="V6296" s="121"/>
      <c r="X6296" s="121"/>
      <c r="Z6296" s="121"/>
    </row>
    <row r="6297" spans="16:26" x14ac:dyDescent="0.25">
      <c r="P6297" s="122"/>
      <c r="R6297" s="122"/>
      <c r="T6297" s="122"/>
      <c r="V6297" s="122"/>
      <c r="X6297" s="122"/>
      <c r="Z6297" s="122"/>
    </row>
    <row r="6298" spans="16:26" x14ac:dyDescent="0.25">
      <c r="P6298" s="118"/>
      <c r="R6298" s="118"/>
      <c r="T6298" s="118"/>
      <c r="V6298" s="118"/>
      <c r="X6298" s="118"/>
      <c r="Z6298" s="118"/>
    </row>
    <row r="6299" spans="16:26" x14ac:dyDescent="0.25">
      <c r="P6299" s="119"/>
      <c r="R6299" s="119"/>
      <c r="T6299" s="119"/>
      <c r="V6299" s="119"/>
      <c r="X6299" s="119"/>
      <c r="Z6299" s="119"/>
    </row>
    <row r="6300" spans="16:26" x14ac:dyDescent="0.25">
      <c r="P6300" s="119"/>
      <c r="R6300" s="119"/>
      <c r="T6300" s="119"/>
      <c r="V6300" s="119"/>
      <c r="X6300" s="119"/>
      <c r="Z6300" s="119"/>
    </row>
    <row r="6301" spans="16:26" x14ac:dyDescent="0.25">
      <c r="P6301" s="120"/>
      <c r="R6301" s="120"/>
      <c r="T6301" s="120"/>
      <c r="V6301" s="120"/>
      <c r="X6301" s="120"/>
      <c r="Z6301" s="120"/>
    </row>
    <row r="6302" spans="16:26" x14ac:dyDescent="0.25">
      <c r="P6302" s="119"/>
      <c r="R6302" s="119"/>
      <c r="T6302" s="119"/>
      <c r="V6302" s="119"/>
      <c r="X6302" s="119"/>
      <c r="Z6302" s="119"/>
    </row>
    <row r="6303" spans="16:26" x14ac:dyDescent="0.25">
      <c r="P6303" s="119"/>
      <c r="R6303" s="119"/>
      <c r="T6303" s="119"/>
      <c r="V6303" s="119"/>
      <c r="X6303" s="119"/>
      <c r="Z6303" s="119"/>
    </row>
    <row r="6304" spans="16:26" x14ac:dyDescent="0.25">
      <c r="P6304" s="120"/>
      <c r="R6304" s="120"/>
      <c r="T6304" s="120"/>
      <c r="V6304" s="120"/>
      <c r="X6304" s="120"/>
      <c r="Z6304" s="120"/>
    </row>
    <row r="6305" spans="16:26" x14ac:dyDescent="0.25">
      <c r="P6305" s="119"/>
      <c r="R6305" s="119"/>
      <c r="T6305" s="119"/>
      <c r="V6305" s="119"/>
      <c r="X6305" s="119"/>
      <c r="Z6305" s="119"/>
    </row>
    <row r="6306" spans="16:26" x14ac:dyDescent="0.25">
      <c r="P6306" s="120"/>
      <c r="R6306" s="120"/>
      <c r="T6306" s="120"/>
      <c r="V6306" s="120"/>
      <c r="X6306" s="120"/>
      <c r="Z6306" s="120"/>
    </row>
    <row r="6307" spans="16:26" x14ac:dyDescent="0.25">
      <c r="P6307" s="119"/>
      <c r="R6307" s="119"/>
      <c r="T6307" s="119"/>
      <c r="V6307" s="119"/>
      <c r="X6307" s="119"/>
      <c r="Z6307" s="119"/>
    </row>
    <row r="6308" spans="16:26" x14ac:dyDescent="0.25">
      <c r="P6308" s="119"/>
      <c r="R6308" s="119"/>
      <c r="T6308" s="119"/>
      <c r="V6308" s="119"/>
      <c r="X6308" s="119"/>
      <c r="Z6308" s="119"/>
    </row>
    <row r="6309" spans="16:26" x14ac:dyDescent="0.25">
      <c r="P6309" s="119"/>
      <c r="R6309" s="119"/>
      <c r="T6309" s="119"/>
      <c r="V6309" s="119"/>
      <c r="X6309" s="119"/>
      <c r="Z6309" s="119"/>
    </row>
    <row r="6310" spans="16:26" x14ac:dyDescent="0.25">
      <c r="P6310" s="121"/>
      <c r="R6310" s="121"/>
      <c r="T6310" s="121"/>
      <c r="V6310" s="121"/>
      <c r="X6310" s="121"/>
      <c r="Z6310" s="121"/>
    </row>
    <row r="6311" spans="16:26" x14ac:dyDescent="0.25">
      <c r="P6311" s="121"/>
      <c r="R6311" s="121"/>
      <c r="T6311" s="121"/>
      <c r="V6311" s="121"/>
      <c r="X6311" s="121"/>
      <c r="Z6311" s="121"/>
    </row>
    <row r="6312" spans="16:26" x14ac:dyDescent="0.25">
      <c r="P6312" s="121"/>
      <c r="R6312" s="121"/>
      <c r="T6312" s="121"/>
      <c r="V6312" s="121"/>
      <c r="X6312" s="121"/>
      <c r="Z6312" s="121"/>
    </row>
    <row r="6313" spans="16:26" x14ac:dyDescent="0.25">
      <c r="P6313" s="121"/>
      <c r="R6313" s="121"/>
      <c r="T6313" s="121"/>
      <c r="V6313" s="121"/>
      <c r="X6313" s="121"/>
      <c r="Z6313" s="121"/>
    </row>
    <row r="6314" spans="16:26" x14ac:dyDescent="0.25">
      <c r="P6314" s="122"/>
      <c r="R6314" s="122"/>
      <c r="T6314" s="122"/>
      <c r="V6314" s="122"/>
      <c r="X6314" s="122"/>
      <c r="Z6314" s="122"/>
    </row>
    <row r="6315" spans="16:26" x14ac:dyDescent="0.25">
      <c r="P6315" s="118"/>
      <c r="R6315" s="118"/>
      <c r="T6315" s="118"/>
      <c r="V6315" s="118"/>
      <c r="X6315" s="118"/>
      <c r="Z6315" s="118"/>
    </row>
    <row r="6316" spans="16:26" x14ac:dyDescent="0.25">
      <c r="P6316" s="119"/>
      <c r="R6316" s="119"/>
      <c r="T6316" s="119"/>
      <c r="V6316" s="119"/>
      <c r="X6316" s="119"/>
      <c r="Z6316" s="119"/>
    </row>
    <row r="6317" spans="16:26" x14ac:dyDescent="0.25">
      <c r="P6317" s="119"/>
      <c r="R6317" s="119"/>
      <c r="T6317" s="119"/>
      <c r="V6317" s="119"/>
      <c r="X6317" s="119"/>
      <c r="Z6317" s="119"/>
    </row>
    <row r="6318" spans="16:26" x14ac:dyDescent="0.25">
      <c r="P6318" s="120"/>
      <c r="R6318" s="120"/>
      <c r="T6318" s="120"/>
      <c r="V6318" s="120"/>
      <c r="X6318" s="120"/>
      <c r="Z6318" s="120"/>
    </row>
    <row r="6319" spans="16:26" x14ac:dyDescent="0.25">
      <c r="P6319" s="119"/>
      <c r="R6319" s="119"/>
      <c r="T6319" s="119"/>
      <c r="V6319" s="119"/>
      <c r="X6319" s="119"/>
      <c r="Z6319" s="119"/>
    </row>
    <row r="6320" spans="16:26" x14ac:dyDescent="0.25">
      <c r="P6320" s="119"/>
      <c r="R6320" s="119"/>
      <c r="T6320" s="119"/>
      <c r="V6320" s="119"/>
      <c r="X6320" s="119"/>
      <c r="Z6320" s="119"/>
    </row>
    <row r="6321" spans="16:26" x14ac:dyDescent="0.25">
      <c r="P6321" s="120"/>
      <c r="R6321" s="120"/>
      <c r="T6321" s="120"/>
      <c r="V6321" s="120"/>
      <c r="X6321" s="120"/>
      <c r="Z6321" s="120"/>
    </row>
    <row r="6322" spans="16:26" x14ac:dyDescent="0.25">
      <c r="P6322" s="119"/>
      <c r="R6322" s="119"/>
      <c r="T6322" s="119"/>
      <c r="V6322" s="119"/>
      <c r="X6322" s="119"/>
      <c r="Z6322" s="119"/>
    </row>
    <row r="6323" spans="16:26" x14ac:dyDescent="0.25">
      <c r="P6323" s="120"/>
      <c r="R6323" s="120"/>
      <c r="T6323" s="120"/>
      <c r="V6323" s="120"/>
      <c r="X6323" s="120"/>
      <c r="Z6323" s="120"/>
    </row>
    <row r="6324" spans="16:26" x14ac:dyDescent="0.25">
      <c r="P6324" s="119"/>
      <c r="R6324" s="119"/>
      <c r="T6324" s="119"/>
      <c r="V6324" s="119"/>
      <c r="X6324" s="119"/>
      <c r="Z6324" s="119"/>
    </row>
    <row r="6325" spans="16:26" x14ac:dyDescent="0.25">
      <c r="P6325" s="119"/>
      <c r="R6325" s="119"/>
      <c r="T6325" s="119"/>
      <c r="V6325" s="119"/>
      <c r="X6325" s="119"/>
      <c r="Z6325" s="119"/>
    </row>
    <row r="6326" spans="16:26" x14ac:dyDescent="0.25">
      <c r="P6326" s="119"/>
      <c r="R6326" s="119"/>
      <c r="T6326" s="119"/>
      <c r="V6326" s="119"/>
      <c r="X6326" s="119"/>
      <c r="Z6326" s="119"/>
    </row>
    <row r="6327" spans="16:26" x14ac:dyDescent="0.25">
      <c r="P6327" s="121"/>
      <c r="R6327" s="121"/>
      <c r="T6327" s="121"/>
      <c r="V6327" s="121"/>
      <c r="X6327" s="121"/>
      <c r="Z6327" s="121"/>
    </row>
    <row r="6328" spans="16:26" x14ac:dyDescent="0.25">
      <c r="P6328" s="121"/>
      <c r="R6328" s="121"/>
      <c r="T6328" s="121"/>
      <c r="V6328" s="121"/>
      <c r="X6328" s="121"/>
      <c r="Z6328" s="121"/>
    </row>
    <row r="6329" spans="16:26" x14ac:dyDescent="0.25">
      <c r="P6329" s="121"/>
      <c r="R6329" s="121"/>
      <c r="T6329" s="121"/>
      <c r="V6329" s="121"/>
      <c r="X6329" s="121"/>
      <c r="Z6329" s="121"/>
    </row>
    <row r="6330" spans="16:26" x14ac:dyDescent="0.25">
      <c r="P6330" s="121"/>
      <c r="R6330" s="121"/>
      <c r="T6330" s="121"/>
      <c r="V6330" s="121"/>
      <c r="X6330" s="121"/>
      <c r="Z6330" s="121"/>
    </row>
    <row r="6331" spans="16:26" x14ac:dyDescent="0.25">
      <c r="P6331" s="122"/>
      <c r="R6331" s="122"/>
      <c r="T6331" s="122"/>
      <c r="V6331" s="122"/>
      <c r="X6331" s="122"/>
      <c r="Z6331" s="122"/>
    </row>
    <row r="6332" spans="16:26" x14ac:dyDescent="0.25">
      <c r="P6332" s="118"/>
      <c r="R6332" s="118"/>
      <c r="T6332" s="118"/>
      <c r="V6332" s="118"/>
      <c r="X6332" s="118"/>
      <c r="Z6332" s="118"/>
    </row>
    <row r="6333" spans="16:26" x14ac:dyDescent="0.25">
      <c r="P6333" s="119"/>
      <c r="R6333" s="119"/>
      <c r="T6333" s="119"/>
      <c r="V6333" s="119"/>
      <c r="X6333" s="119"/>
      <c r="Z6333" s="119"/>
    </row>
    <row r="6334" spans="16:26" x14ac:dyDescent="0.25">
      <c r="P6334" s="119"/>
      <c r="R6334" s="119"/>
      <c r="T6334" s="119"/>
      <c r="V6334" s="119"/>
      <c r="X6334" s="119"/>
      <c r="Z6334" s="119"/>
    </row>
    <row r="6335" spans="16:26" x14ac:dyDescent="0.25">
      <c r="P6335" s="120"/>
      <c r="R6335" s="120"/>
      <c r="T6335" s="120"/>
      <c r="V6335" s="120"/>
      <c r="X6335" s="120"/>
      <c r="Z6335" s="120"/>
    </row>
    <row r="6336" spans="16:26" x14ac:dyDescent="0.25">
      <c r="P6336" s="119"/>
      <c r="R6336" s="119"/>
      <c r="T6336" s="119"/>
      <c r="V6336" s="119"/>
      <c r="X6336" s="119"/>
      <c r="Z6336" s="119"/>
    </row>
    <row r="6337" spans="16:26" x14ac:dyDescent="0.25">
      <c r="P6337" s="119"/>
      <c r="R6337" s="119"/>
      <c r="T6337" s="119"/>
      <c r="V6337" s="119"/>
      <c r="X6337" s="119"/>
      <c r="Z6337" s="119"/>
    </row>
    <row r="6338" spans="16:26" x14ac:dyDescent="0.25">
      <c r="P6338" s="120"/>
      <c r="R6338" s="120"/>
      <c r="T6338" s="120"/>
      <c r="V6338" s="120"/>
      <c r="X6338" s="120"/>
      <c r="Z6338" s="120"/>
    </row>
    <row r="6339" spans="16:26" x14ac:dyDescent="0.25">
      <c r="P6339" s="119"/>
      <c r="R6339" s="119"/>
      <c r="T6339" s="119"/>
      <c r="V6339" s="119"/>
      <c r="X6339" s="119"/>
      <c r="Z6339" s="119"/>
    </row>
    <row r="6340" spans="16:26" x14ac:dyDescent="0.25">
      <c r="P6340" s="120"/>
      <c r="R6340" s="120"/>
      <c r="T6340" s="120"/>
      <c r="V6340" s="120"/>
      <c r="X6340" s="120"/>
      <c r="Z6340" s="120"/>
    </row>
    <row r="6341" spans="16:26" x14ac:dyDescent="0.25">
      <c r="P6341" s="119"/>
      <c r="R6341" s="119"/>
      <c r="T6341" s="119"/>
      <c r="V6341" s="119"/>
      <c r="X6341" s="119"/>
      <c r="Z6341" s="119"/>
    </row>
    <row r="6342" spans="16:26" x14ac:dyDescent="0.25">
      <c r="P6342" s="119"/>
      <c r="R6342" s="119"/>
      <c r="T6342" s="119"/>
      <c r="V6342" s="119"/>
      <c r="X6342" s="119"/>
      <c r="Z6342" s="119"/>
    </row>
    <row r="6343" spans="16:26" x14ac:dyDescent="0.25">
      <c r="P6343" s="119"/>
      <c r="R6343" s="119"/>
      <c r="T6343" s="119"/>
      <c r="V6343" s="119"/>
      <c r="X6343" s="119"/>
      <c r="Z6343" s="119"/>
    </row>
    <row r="6344" spans="16:26" x14ac:dyDescent="0.25">
      <c r="P6344" s="121"/>
      <c r="R6344" s="121"/>
      <c r="T6344" s="121"/>
      <c r="V6344" s="121"/>
      <c r="X6344" s="121"/>
      <c r="Z6344" s="121"/>
    </row>
    <row r="6345" spans="16:26" x14ac:dyDescent="0.25">
      <c r="P6345" s="121"/>
      <c r="R6345" s="121"/>
      <c r="T6345" s="121"/>
      <c r="V6345" s="121"/>
      <c r="X6345" s="121"/>
      <c r="Z6345" s="121"/>
    </row>
    <row r="6346" spans="16:26" x14ac:dyDescent="0.25">
      <c r="P6346" s="121"/>
      <c r="R6346" s="121"/>
      <c r="T6346" s="121"/>
      <c r="V6346" s="121"/>
      <c r="X6346" s="121"/>
      <c r="Z6346" s="121"/>
    </row>
    <row r="6347" spans="16:26" x14ac:dyDescent="0.25">
      <c r="P6347" s="121"/>
      <c r="R6347" s="121"/>
      <c r="T6347" s="121"/>
      <c r="V6347" s="121"/>
      <c r="X6347" s="121"/>
      <c r="Z6347" s="121"/>
    </row>
    <row r="6348" spans="16:26" x14ac:dyDescent="0.25">
      <c r="P6348" s="122"/>
      <c r="R6348" s="122"/>
      <c r="T6348" s="122"/>
      <c r="V6348" s="122"/>
      <c r="X6348" s="122"/>
      <c r="Z6348" s="122"/>
    </row>
    <row r="6349" spans="16:26" x14ac:dyDescent="0.25">
      <c r="P6349" s="118"/>
      <c r="R6349" s="118"/>
      <c r="T6349" s="118"/>
      <c r="V6349" s="118"/>
      <c r="X6349" s="118"/>
      <c r="Z6349" s="118"/>
    </row>
    <row r="6350" spans="16:26" x14ac:dyDescent="0.25">
      <c r="P6350" s="119"/>
      <c r="R6350" s="119"/>
      <c r="T6350" s="119"/>
      <c r="V6350" s="119"/>
      <c r="X6350" s="119"/>
      <c r="Z6350" s="119"/>
    </row>
    <row r="6351" spans="16:26" x14ac:dyDescent="0.25">
      <c r="P6351" s="119"/>
      <c r="R6351" s="119"/>
      <c r="T6351" s="119"/>
      <c r="V6351" s="119"/>
      <c r="X6351" s="119"/>
      <c r="Z6351" s="119"/>
    </row>
    <row r="6352" spans="16:26" x14ac:dyDescent="0.25">
      <c r="P6352" s="120"/>
      <c r="R6352" s="120"/>
      <c r="T6352" s="120"/>
      <c r="V6352" s="120"/>
      <c r="X6352" s="120"/>
      <c r="Z6352" s="120"/>
    </row>
    <row r="6353" spans="16:26" x14ac:dyDescent="0.25">
      <c r="P6353" s="119"/>
      <c r="R6353" s="119"/>
      <c r="T6353" s="119"/>
      <c r="V6353" s="119"/>
      <c r="X6353" s="119"/>
      <c r="Z6353" s="119"/>
    </row>
    <row r="6354" spans="16:26" x14ac:dyDescent="0.25">
      <c r="P6354" s="119"/>
      <c r="R6354" s="119"/>
      <c r="T6354" s="119"/>
      <c r="V6354" s="119"/>
      <c r="X6354" s="119"/>
      <c r="Z6354" s="119"/>
    </row>
    <row r="6355" spans="16:26" x14ac:dyDescent="0.25">
      <c r="P6355" s="120"/>
      <c r="R6355" s="120"/>
      <c r="T6355" s="120"/>
      <c r="V6355" s="120"/>
      <c r="X6355" s="120"/>
      <c r="Z6355" s="120"/>
    </row>
    <row r="6356" spans="16:26" x14ac:dyDescent="0.25">
      <c r="P6356" s="119"/>
      <c r="R6356" s="119"/>
      <c r="T6356" s="119"/>
      <c r="V6356" s="119"/>
      <c r="X6356" s="119"/>
      <c r="Z6356" s="119"/>
    </row>
    <row r="6357" spans="16:26" x14ac:dyDescent="0.25">
      <c r="P6357" s="120"/>
      <c r="R6357" s="120"/>
      <c r="T6357" s="120"/>
      <c r="V6357" s="120"/>
      <c r="X6357" s="120"/>
      <c r="Z6357" s="120"/>
    </row>
    <row r="6358" spans="16:26" x14ac:dyDescent="0.25">
      <c r="P6358" s="119"/>
      <c r="R6358" s="119"/>
      <c r="T6358" s="119"/>
      <c r="V6358" s="119"/>
      <c r="X6358" s="119"/>
      <c r="Z6358" s="119"/>
    </row>
    <row r="6359" spans="16:26" x14ac:dyDescent="0.25">
      <c r="P6359" s="119"/>
      <c r="R6359" s="119"/>
      <c r="T6359" s="119"/>
      <c r="V6359" s="119"/>
      <c r="X6359" s="119"/>
      <c r="Z6359" s="119"/>
    </row>
    <row r="6360" spans="16:26" x14ac:dyDescent="0.25">
      <c r="P6360" s="119"/>
      <c r="R6360" s="119"/>
      <c r="T6360" s="119"/>
      <c r="V6360" s="119"/>
      <c r="X6360" s="119"/>
      <c r="Z6360" s="119"/>
    </row>
    <row r="6361" spans="16:26" x14ac:dyDescent="0.25">
      <c r="P6361" s="121"/>
      <c r="R6361" s="121"/>
      <c r="T6361" s="121"/>
      <c r="V6361" s="121"/>
      <c r="X6361" s="121"/>
      <c r="Z6361" s="121"/>
    </row>
    <row r="6362" spans="16:26" x14ac:dyDescent="0.25">
      <c r="P6362" s="121"/>
      <c r="R6362" s="121"/>
      <c r="T6362" s="121"/>
      <c r="V6362" s="121"/>
      <c r="X6362" s="121"/>
      <c r="Z6362" s="121"/>
    </row>
    <row r="6363" spans="16:26" x14ac:dyDescent="0.25">
      <c r="P6363" s="121"/>
      <c r="R6363" s="121"/>
      <c r="T6363" s="121"/>
      <c r="V6363" s="121"/>
      <c r="X6363" s="121"/>
      <c r="Z6363" s="121"/>
    </row>
    <row r="6364" spans="16:26" x14ac:dyDescent="0.25">
      <c r="P6364" s="121"/>
      <c r="R6364" s="121"/>
      <c r="T6364" s="121"/>
      <c r="V6364" s="121"/>
      <c r="X6364" s="121"/>
      <c r="Z6364" s="121"/>
    </row>
    <row r="6365" spans="16:26" x14ac:dyDescent="0.25">
      <c r="P6365" s="122"/>
      <c r="R6365" s="122"/>
      <c r="T6365" s="122"/>
      <c r="V6365" s="122"/>
      <c r="X6365" s="122"/>
      <c r="Z6365" s="122"/>
    </row>
    <row r="6366" spans="16:26" x14ac:dyDescent="0.25">
      <c r="P6366" s="118"/>
      <c r="R6366" s="118"/>
      <c r="T6366" s="118"/>
      <c r="V6366" s="118"/>
      <c r="X6366" s="118"/>
      <c r="Z6366" s="118"/>
    </row>
    <row r="6367" spans="16:26" x14ac:dyDescent="0.25">
      <c r="P6367" s="119"/>
      <c r="R6367" s="119"/>
      <c r="T6367" s="119"/>
      <c r="V6367" s="119"/>
      <c r="X6367" s="119"/>
      <c r="Z6367" s="119"/>
    </row>
    <row r="6368" spans="16:26" x14ac:dyDescent="0.25">
      <c r="P6368" s="119"/>
      <c r="R6368" s="119"/>
      <c r="T6368" s="119"/>
      <c r="V6368" s="119"/>
      <c r="X6368" s="119"/>
      <c r="Z6368" s="119"/>
    </row>
    <row r="6369" spans="16:26" x14ac:dyDescent="0.25">
      <c r="P6369" s="120"/>
      <c r="R6369" s="120"/>
      <c r="T6369" s="120"/>
      <c r="V6369" s="120"/>
      <c r="X6369" s="120"/>
      <c r="Z6369" s="120"/>
    </row>
    <row r="6370" spans="16:26" x14ac:dyDescent="0.25">
      <c r="P6370" s="119"/>
      <c r="R6370" s="119"/>
      <c r="T6370" s="119"/>
      <c r="V6370" s="119"/>
      <c r="X6370" s="119"/>
      <c r="Z6370" s="119"/>
    </row>
    <row r="6371" spans="16:26" x14ac:dyDescent="0.25">
      <c r="P6371" s="119"/>
      <c r="R6371" s="119"/>
      <c r="T6371" s="119"/>
      <c r="V6371" s="119"/>
      <c r="X6371" s="119"/>
      <c r="Z6371" s="119"/>
    </row>
    <row r="6372" spans="16:26" x14ac:dyDescent="0.25">
      <c r="P6372" s="120"/>
      <c r="R6372" s="120"/>
      <c r="T6372" s="120"/>
      <c r="V6372" s="120"/>
      <c r="X6372" s="120"/>
      <c r="Z6372" s="120"/>
    </row>
    <row r="6373" spans="16:26" x14ac:dyDescent="0.25">
      <c r="P6373" s="119"/>
      <c r="R6373" s="119"/>
      <c r="T6373" s="119"/>
      <c r="V6373" s="119"/>
      <c r="X6373" s="119"/>
      <c r="Z6373" s="119"/>
    </row>
    <row r="6374" spans="16:26" x14ac:dyDescent="0.25">
      <c r="P6374" s="120"/>
      <c r="R6374" s="120"/>
      <c r="T6374" s="120"/>
      <c r="V6374" s="120"/>
      <c r="X6374" s="120"/>
      <c r="Z6374" s="120"/>
    </row>
    <row r="6375" spans="16:26" x14ac:dyDescent="0.25">
      <c r="P6375" s="119"/>
      <c r="R6375" s="119"/>
      <c r="T6375" s="119"/>
      <c r="V6375" s="119"/>
      <c r="X6375" s="119"/>
      <c r="Z6375" s="119"/>
    </row>
    <row r="6376" spans="16:26" x14ac:dyDescent="0.25">
      <c r="P6376" s="119"/>
      <c r="R6376" s="119"/>
      <c r="T6376" s="119"/>
      <c r="V6376" s="119"/>
      <c r="X6376" s="119"/>
      <c r="Z6376" s="119"/>
    </row>
    <row r="6377" spans="16:26" x14ac:dyDescent="0.25">
      <c r="P6377" s="119"/>
      <c r="R6377" s="119"/>
      <c r="T6377" s="119"/>
      <c r="V6377" s="119"/>
      <c r="X6377" s="119"/>
      <c r="Z6377" s="119"/>
    </row>
    <row r="6378" spans="16:26" x14ac:dyDescent="0.25">
      <c r="P6378" s="121"/>
      <c r="R6378" s="121"/>
      <c r="T6378" s="121"/>
      <c r="V6378" s="121"/>
      <c r="X6378" s="121"/>
      <c r="Z6378" s="121"/>
    </row>
    <row r="6379" spans="16:26" x14ac:dyDescent="0.25">
      <c r="P6379" s="121"/>
      <c r="R6379" s="121"/>
      <c r="T6379" s="121"/>
      <c r="V6379" s="121"/>
      <c r="X6379" s="121"/>
      <c r="Z6379" s="121"/>
    </row>
    <row r="6380" spans="16:26" x14ac:dyDescent="0.25">
      <c r="P6380" s="121"/>
      <c r="R6380" s="121"/>
      <c r="T6380" s="121"/>
      <c r="V6380" s="121"/>
      <c r="X6380" s="121"/>
      <c r="Z6380" s="121"/>
    </row>
    <row r="6381" spans="16:26" x14ac:dyDescent="0.25">
      <c r="P6381" s="121"/>
      <c r="R6381" s="121"/>
      <c r="T6381" s="121"/>
      <c r="V6381" s="121"/>
      <c r="X6381" s="121"/>
      <c r="Z6381" s="121"/>
    </row>
    <row r="6382" spans="16:26" x14ac:dyDescent="0.25">
      <c r="P6382" s="122"/>
      <c r="R6382" s="122"/>
      <c r="T6382" s="122"/>
      <c r="V6382" s="122"/>
      <c r="X6382" s="122"/>
      <c r="Z6382" s="122"/>
    </row>
    <row r="6383" spans="16:26" x14ac:dyDescent="0.25">
      <c r="P6383" s="118"/>
      <c r="R6383" s="118"/>
      <c r="T6383" s="118"/>
      <c r="V6383" s="118"/>
      <c r="X6383" s="118"/>
      <c r="Z6383" s="118"/>
    </row>
    <row r="6384" spans="16:26" x14ac:dyDescent="0.25">
      <c r="P6384" s="119"/>
      <c r="R6384" s="119"/>
      <c r="T6384" s="119"/>
      <c r="V6384" s="119"/>
      <c r="X6384" s="119"/>
      <c r="Z6384" s="119"/>
    </row>
    <row r="6385" spans="16:26" x14ac:dyDescent="0.25">
      <c r="P6385" s="119"/>
      <c r="R6385" s="119"/>
      <c r="T6385" s="119"/>
      <c r="V6385" s="119"/>
      <c r="X6385" s="119"/>
      <c r="Z6385" s="119"/>
    </row>
    <row r="6386" spans="16:26" x14ac:dyDescent="0.25">
      <c r="P6386" s="120"/>
      <c r="R6386" s="120"/>
      <c r="T6386" s="120"/>
      <c r="V6386" s="120"/>
      <c r="X6386" s="120"/>
      <c r="Z6386" s="120"/>
    </row>
    <row r="6387" spans="16:26" x14ac:dyDescent="0.25">
      <c r="P6387" s="119"/>
      <c r="R6387" s="119"/>
      <c r="T6387" s="119"/>
      <c r="V6387" s="119"/>
      <c r="X6387" s="119"/>
      <c r="Z6387" s="119"/>
    </row>
    <row r="6388" spans="16:26" x14ac:dyDescent="0.25">
      <c r="P6388" s="119"/>
      <c r="R6388" s="119"/>
      <c r="T6388" s="119"/>
      <c r="V6388" s="119"/>
      <c r="X6388" s="119"/>
      <c r="Z6388" s="119"/>
    </row>
    <row r="6389" spans="16:26" x14ac:dyDescent="0.25">
      <c r="P6389" s="120"/>
      <c r="R6389" s="120"/>
      <c r="T6389" s="120"/>
      <c r="V6389" s="120"/>
      <c r="X6389" s="120"/>
      <c r="Z6389" s="120"/>
    </row>
    <row r="6390" spans="16:26" x14ac:dyDescent="0.25">
      <c r="P6390" s="119"/>
      <c r="R6390" s="119"/>
      <c r="T6390" s="119"/>
      <c r="V6390" s="119"/>
      <c r="X6390" s="119"/>
      <c r="Z6390" s="119"/>
    </row>
    <row r="6391" spans="16:26" x14ac:dyDescent="0.25">
      <c r="P6391" s="120"/>
      <c r="R6391" s="120"/>
      <c r="T6391" s="120"/>
      <c r="V6391" s="120"/>
      <c r="X6391" s="120"/>
      <c r="Z6391" s="120"/>
    </row>
    <row r="6392" spans="16:26" x14ac:dyDescent="0.25">
      <c r="P6392" s="119"/>
      <c r="R6392" s="119"/>
      <c r="T6392" s="119"/>
      <c r="V6392" s="119"/>
      <c r="X6392" s="119"/>
      <c r="Z6392" s="119"/>
    </row>
    <row r="6393" spans="16:26" x14ac:dyDescent="0.25">
      <c r="P6393" s="119"/>
      <c r="R6393" s="119"/>
      <c r="T6393" s="119"/>
      <c r="V6393" s="119"/>
      <c r="X6393" s="119"/>
      <c r="Z6393" s="119"/>
    </row>
    <row r="6394" spans="16:26" x14ac:dyDescent="0.25">
      <c r="P6394" s="119"/>
      <c r="R6394" s="119"/>
      <c r="T6394" s="119"/>
      <c r="V6394" s="119"/>
      <c r="X6394" s="119"/>
      <c r="Z6394" s="119"/>
    </row>
    <row r="6395" spans="16:26" x14ac:dyDescent="0.25">
      <c r="P6395" s="121"/>
      <c r="R6395" s="121"/>
      <c r="T6395" s="121"/>
      <c r="V6395" s="121"/>
      <c r="X6395" s="121"/>
      <c r="Z6395" s="121"/>
    </row>
    <row r="6396" spans="16:26" x14ac:dyDescent="0.25">
      <c r="P6396" s="121"/>
      <c r="R6396" s="121"/>
      <c r="T6396" s="121"/>
      <c r="V6396" s="121"/>
      <c r="X6396" s="121"/>
      <c r="Z6396" s="121"/>
    </row>
    <row r="6397" spans="16:26" x14ac:dyDescent="0.25">
      <c r="P6397" s="121"/>
      <c r="R6397" s="121"/>
      <c r="T6397" s="121"/>
      <c r="V6397" s="121"/>
      <c r="X6397" s="121"/>
      <c r="Z6397" s="121"/>
    </row>
    <row r="6398" spans="16:26" x14ac:dyDescent="0.25">
      <c r="P6398" s="121"/>
      <c r="R6398" s="121"/>
      <c r="T6398" s="121"/>
      <c r="V6398" s="121"/>
      <c r="X6398" s="121"/>
      <c r="Z6398" s="121"/>
    </row>
    <row r="6399" spans="16:26" x14ac:dyDescent="0.25">
      <c r="P6399" s="122"/>
      <c r="R6399" s="122"/>
      <c r="T6399" s="122"/>
      <c r="V6399" s="122"/>
      <c r="X6399" s="122"/>
      <c r="Z6399" s="122"/>
    </row>
    <row r="6400" spans="16:26" x14ac:dyDescent="0.25">
      <c r="P6400" s="118"/>
      <c r="R6400" s="118"/>
      <c r="T6400" s="118"/>
      <c r="V6400" s="118"/>
      <c r="X6400" s="118"/>
      <c r="Z6400" s="118"/>
    </row>
    <row r="6401" spans="16:26" x14ac:dyDescent="0.25">
      <c r="P6401" s="119"/>
      <c r="R6401" s="119"/>
      <c r="T6401" s="119"/>
      <c r="V6401" s="119"/>
      <c r="X6401" s="119"/>
      <c r="Z6401" s="119"/>
    </row>
    <row r="6402" spans="16:26" x14ac:dyDescent="0.25">
      <c r="P6402" s="119"/>
      <c r="R6402" s="119"/>
      <c r="T6402" s="119"/>
      <c r="V6402" s="119"/>
      <c r="X6402" s="119"/>
      <c r="Z6402" s="119"/>
    </row>
    <row r="6403" spans="16:26" x14ac:dyDescent="0.25">
      <c r="P6403" s="120"/>
      <c r="R6403" s="120"/>
      <c r="T6403" s="120"/>
      <c r="V6403" s="120"/>
      <c r="X6403" s="120"/>
      <c r="Z6403" s="120"/>
    </row>
    <row r="6404" spans="16:26" x14ac:dyDescent="0.25">
      <c r="P6404" s="119"/>
      <c r="R6404" s="119"/>
      <c r="T6404" s="119"/>
      <c r="V6404" s="119"/>
      <c r="X6404" s="119"/>
      <c r="Z6404" s="119"/>
    </row>
    <row r="6405" spans="16:26" x14ac:dyDescent="0.25">
      <c r="P6405" s="119"/>
      <c r="R6405" s="119"/>
      <c r="T6405" s="119"/>
      <c r="V6405" s="119"/>
      <c r="X6405" s="119"/>
      <c r="Z6405" s="119"/>
    </row>
    <row r="6406" spans="16:26" x14ac:dyDescent="0.25">
      <c r="P6406" s="120"/>
      <c r="R6406" s="120"/>
      <c r="T6406" s="120"/>
      <c r="V6406" s="120"/>
      <c r="X6406" s="120"/>
      <c r="Z6406" s="120"/>
    </row>
    <row r="6407" spans="16:26" x14ac:dyDescent="0.25">
      <c r="P6407" s="119"/>
      <c r="R6407" s="119"/>
      <c r="T6407" s="119"/>
      <c r="V6407" s="119"/>
      <c r="X6407" s="119"/>
      <c r="Z6407" s="119"/>
    </row>
    <row r="6408" spans="16:26" x14ac:dyDescent="0.25">
      <c r="P6408" s="120"/>
      <c r="R6408" s="120"/>
      <c r="T6408" s="120"/>
      <c r="V6408" s="120"/>
      <c r="X6408" s="120"/>
      <c r="Z6408" s="120"/>
    </row>
    <row r="6409" spans="16:26" x14ac:dyDescent="0.25">
      <c r="P6409" s="119"/>
      <c r="R6409" s="119"/>
      <c r="T6409" s="119"/>
      <c r="V6409" s="119"/>
      <c r="X6409" s="119"/>
      <c r="Z6409" s="119"/>
    </row>
    <row r="6410" spans="16:26" x14ac:dyDescent="0.25">
      <c r="P6410" s="119"/>
      <c r="R6410" s="119"/>
      <c r="T6410" s="119"/>
      <c r="V6410" s="119"/>
      <c r="X6410" s="119"/>
      <c r="Z6410" s="119"/>
    </row>
    <row r="6411" spans="16:26" x14ac:dyDescent="0.25">
      <c r="P6411" s="119"/>
      <c r="R6411" s="119"/>
      <c r="T6411" s="119"/>
      <c r="V6411" s="119"/>
      <c r="X6411" s="119"/>
      <c r="Z6411" s="119"/>
    </row>
    <row r="6412" spans="16:26" x14ac:dyDescent="0.25">
      <c r="P6412" s="121"/>
      <c r="R6412" s="121"/>
      <c r="T6412" s="121"/>
      <c r="V6412" s="121"/>
      <c r="X6412" s="121"/>
      <c r="Z6412" s="121"/>
    </row>
    <row r="6413" spans="16:26" x14ac:dyDescent="0.25">
      <c r="P6413" s="121"/>
      <c r="R6413" s="121"/>
      <c r="T6413" s="121"/>
      <c r="V6413" s="121"/>
      <c r="X6413" s="121"/>
      <c r="Z6413" s="121"/>
    </row>
    <row r="6414" spans="16:26" x14ac:dyDescent="0.25">
      <c r="P6414" s="121"/>
      <c r="R6414" s="121"/>
      <c r="T6414" s="121"/>
      <c r="V6414" s="121"/>
      <c r="X6414" s="121"/>
      <c r="Z6414" s="121"/>
    </row>
    <row r="6415" spans="16:26" x14ac:dyDescent="0.25">
      <c r="P6415" s="121"/>
      <c r="R6415" s="121"/>
      <c r="T6415" s="121"/>
      <c r="V6415" s="121"/>
      <c r="X6415" s="121"/>
      <c r="Z6415" s="121"/>
    </row>
    <row r="6416" spans="16:26" x14ac:dyDescent="0.25">
      <c r="P6416" s="122"/>
      <c r="R6416" s="122"/>
      <c r="T6416" s="122"/>
      <c r="V6416" s="122"/>
      <c r="X6416" s="122"/>
      <c r="Z6416" s="122"/>
    </row>
    <row r="6417" spans="16:26" x14ac:dyDescent="0.25">
      <c r="P6417" s="118"/>
      <c r="R6417" s="118"/>
      <c r="T6417" s="118"/>
      <c r="V6417" s="118"/>
      <c r="X6417" s="118"/>
      <c r="Z6417" s="118"/>
    </row>
    <row r="6418" spans="16:26" x14ac:dyDescent="0.25">
      <c r="P6418" s="119"/>
      <c r="R6418" s="119"/>
      <c r="T6418" s="119"/>
      <c r="V6418" s="119"/>
      <c r="X6418" s="119"/>
      <c r="Z6418" s="119"/>
    </row>
    <row r="6419" spans="16:26" x14ac:dyDescent="0.25">
      <c r="P6419" s="119"/>
      <c r="R6419" s="119"/>
      <c r="T6419" s="119"/>
      <c r="V6419" s="119"/>
      <c r="X6419" s="119"/>
      <c r="Z6419" s="119"/>
    </row>
    <row r="6420" spans="16:26" x14ac:dyDescent="0.25">
      <c r="P6420" s="120"/>
      <c r="R6420" s="120"/>
      <c r="T6420" s="120"/>
      <c r="V6420" s="120"/>
      <c r="X6420" s="120"/>
      <c r="Z6420" s="120"/>
    </row>
    <row r="6421" spans="16:26" x14ac:dyDescent="0.25">
      <c r="P6421" s="119"/>
      <c r="R6421" s="119"/>
      <c r="T6421" s="119"/>
      <c r="V6421" s="119"/>
      <c r="X6421" s="119"/>
      <c r="Z6421" s="119"/>
    </row>
    <row r="6422" spans="16:26" x14ac:dyDescent="0.25">
      <c r="P6422" s="119"/>
      <c r="R6422" s="119"/>
      <c r="T6422" s="119"/>
      <c r="V6422" s="119"/>
      <c r="X6422" s="119"/>
      <c r="Z6422" s="119"/>
    </row>
    <row r="6423" spans="16:26" x14ac:dyDescent="0.25">
      <c r="P6423" s="120"/>
      <c r="R6423" s="120"/>
      <c r="T6423" s="120"/>
      <c r="V6423" s="120"/>
      <c r="X6423" s="120"/>
      <c r="Z6423" s="120"/>
    </row>
    <row r="6424" spans="16:26" x14ac:dyDescent="0.25">
      <c r="P6424" s="119"/>
      <c r="R6424" s="119"/>
      <c r="T6424" s="119"/>
      <c r="V6424" s="119"/>
      <c r="X6424" s="119"/>
      <c r="Z6424" s="119"/>
    </row>
    <row r="6425" spans="16:26" x14ac:dyDescent="0.25">
      <c r="P6425" s="120"/>
      <c r="R6425" s="120"/>
      <c r="T6425" s="120"/>
      <c r="V6425" s="120"/>
      <c r="X6425" s="120"/>
      <c r="Z6425" s="120"/>
    </row>
    <row r="6426" spans="16:26" x14ac:dyDescent="0.25">
      <c r="P6426" s="119"/>
      <c r="R6426" s="119"/>
      <c r="T6426" s="119"/>
      <c r="V6426" s="119"/>
      <c r="X6426" s="119"/>
      <c r="Z6426" s="119"/>
    </row>
    <row r="6427" spans="16:26" x14ac:dyDescent="0.25">
      <c r="P6427" s="119"/>
      <c r="R6427" s="119"/>
      <c r="T6427" s="119"/>
      <c r="V6427" s="119"/>
      <c r="X6427" s="119"/>
      <c r="Z6427" s="119"/>
    </row>
    <row r="6428" spans="16:26" x14ac:dyDescent="0.25">
      <c r="P6428" s="119"/>
      <c r="R6428" s="119"/>
      <c r="T6428" s="119"/>
      <c r="V6428" s="119"/>
      <c r="X6428" s="119"/>
      <c r="Z6428" s="119"/>
    </row>
    <row r="6429" spans="16:26" x14ac:dyDescent="0.25">
      <c r="P6429" s="121"/>
      <c r="R6429" s="121"/>
      <c r="T6429" s="121"/>
      <c r="V6429" s="121"/>
      <c r="X6429" s="121"/>
      <c r="Z6429" s="121"/>
    </row>
    <row r="6430" spans="16:26" x14ac:dyDescent="0.25">
      <c r="P6430" s="121"/>
      <c r="R6430" s="121"/>
      <c r="T6430" s="121"/>
      <c r="V6430" s="121"/>
      <c r="X6430" s="121"/>
      <c r="Z6430" s="121"/>
    </row>
    <row r="6431" spans="16:26" x14ac:dyDescent="0.25">
      <c r="P6431" s="121"/>
      <c r="R6431" s="121"/>
      <c r="T6431" s="121"/>
      <c r="V6431" s="121"/>
      <c r="X6431" s="121"/>
      <c r="Z6431" s="121"/>
    </row>
    <row r="6432" spans="16:26" x14ac:dyDescent="0.25">
      <c r="P6432" s="121"/>
      <c r="R6432" s="121"/>
      <c r="T6432" s="121"/>
      <c r="V6432" s="121"/>
      <c r="X6432" s="121"/>
      <c r="Z6432" s="121"/>
    </row>
    <row r="6433" spans="16:26" x14ac:dyDescent="0.25">
      <c r="P6433" s="122"/>
      <c r="R6433" s="122"/>
      <c r="T6433" s="122"/>
      <c r="V6433" s="122"/>
      <c r="X6433" s="122"/>
      <c r="Z6433" s="122"/>
    </row>
    <row r="6434" spans="16:26" x14ac:dyDescent="0.25">
      <c r="P6434" s="118"/>
      <c r="R6434" s="118"/>
      <c r="T6434" s="118"/>
      <c r="V6434" s="118"/>
      <c r="X6434" s="118"/>
      <c r="Z6434" s="118"/>
    </row>
    <row r="6435" spans="16:26" x14ac:dyDescent="0.25">
      <c r="P6435" s="119"/>
      <c r="R6435" s="119"/>
      <c r="T6435" s="119"/>
      <c r="V6435" s="119"/>
      <c r="X6435" s="119"/>
      <c r="Z6435" s="119"/>
    </row>
    <row r="6436" spans="16:26" x14ac:dyDescent="0.25">
      <c r="P6436" s="119"/>
      <c r="R6436" s="119"/>
      <c r="T6436" s="119"/>
      <c r="V6436" s="119"/>
      <c r="X6436" s="119"/>
      <c r="Z6436" s="119"/>
    </row>
    <row r="6437" spans="16:26" x14ac:dyDescent="0.25">
      <c r="P6437" s="120"/>
      <c r="R6437" s="120"/>
      <c r="T6437" s="120"/>
      <c r="V6437" s="120"/>
      <c r="X6437" s="120"/>
      <c r="Z6437" s="120"/>
    </row>
    <row r="6438" spans="16:26" x14ac:dyDescent="0.25">
      <c r="P6438" s="119"/>
      <c r="R6438" s="119"/>
      <c r="T6438" s="119"/>
      <c r="V6438" s="119"/>
      <c r="X6438" s="119"/>
      <c r="Z6438" s="119"/>
    </row>
    <row r="6439" spans="16:26" x14ac:dyDescent="0.25">
      <c r="P6439" s="119"/>
      <c r="R6439" s="119"/>
      <c r="T6439" s="119"/>
      <c r="V6439" s="119"/>
      <c r="X6439" s="119"/>
      <c r="Z6439" s="119"/>
    </row>
    <row r="6440" spans="16:26" x14ac:dyDescent="0.25">
      <c r="P6440" s="120"/>
      <c r="R6440" s="120"/>
      <c r="T6440" s="120"/>
      <c r="V6440" s="120"/>
      <c r="X6440" s="120"/>
      <c r="Z6440" s="120"/>
    </row>
    <row r="6441" spans="16:26" x14ac:dyDescent="0.25">
      <c r="P6441" s="119"/>
      <c r="R6441" s="119"/>
      <c r="T6441" s="119"/>
      <c r="V6441" s="119"/>
      <c r="X6441" s="119"/>
      <c r="Z6441" s="119"/>
    </row>
    <row r="6442" spans="16:26" x14ac:dyDescent="0.25">
      <c r="P6442" s="120"/>
      <c r="R6442" s="120"/>
      <c r="T6442" s="120"/>
      <c r="V6442" s="120"/>
      <c r="X6442" s="120"/>
      <c r="Z6442" s="120"/>
    </row>
    <row r="6443" spans="16:26" x14ac:dyDescent="0.25">
      <c r="P6443" s="119"/>
      <c r="R6443" s="119"/>
      <c r="T6443" s="119"/>
      <c r="V6443" s="119"/>
      <c r="X6443" s="119"/>
      <c r="Z6443" s="119"/>
    </row>
    <row r="6444" spans="16:26" x14ac:dyDescent="0.25">
      <c r="P6444" s="119"/>
      <c r="R6444" s="119"/>
      <c r="T6444" s="119"/>
      <c r="V6444" s="119"/>
      <c r="X6444" s="119"/>
      <c r="Z6444" s="119"/>
    </row>
    <row r="6445" spans="16:26" x14ac:dyDescent="0.25">
      <c r="P6445" s="119"/>
      <c r="R6445" s="119"/>
      <c r="T6445" s="119"/>
      <c r="V6445" s="119"/>
      <c r="X6445" s="119"/>
      <c r="Z6445" s="119"/>
    </row>
    <row r="6446" spans="16:26" x14ac:dyDescent="0.25">
      <c r="P6446" s="121"/>
      <c r="R6446" s="121"/>
      <c r="T6446" s="121"/>
      <c r="V6446" s="121"/>
      <c r="X6446" s="121"/>
      <c r="Z6446" s="121"/>
    </row>
    <row r="6447" spans="16:26" x14ac:dyDescent="0.25">
      <c r="P6447" s="121"/>
      <c r="R6447" s="121"/>
      <c r="T6447" s="121"/>
      <c r="V6447" s="121"/>
      <c r="X6447" s="121"/>
      <c r="Z6447" s="121"/>
    </row>
    <row r="6448" spans="16:26" x14ac:dyDescent="0.25">
      <c r="P6448" s="121"/>
      <c r="R6448" s="121"/>
      <c r="T6448" s="121"/>
      <c r="V6448" s="121"/>
      <c r="X6448" s="121"/>
      <c r="Z6448" s="121"/>
    </row>
    <row r="6449" spans="16:26" x14ac:dyDescent="0.25">
      <c r="P6449" s="121"/>
      <c r="R6449" s="121"/>
      <c r="T6449" s="121"/>
      <c r="V6449" s="121"/>
      <c r="X6449" s="121"/>
      <c r="Z6449" s="121"/>
    </row>
    <row r="6450" spans="16:26" x14ac:dyDescent="0.25">
      <c r="P6450" s="122"/>
      <c r="R6450" s="122"/>
      <c r="T6450" s="122"/>
      <c r="V6450" s="122"/>
      <c r="X6450" s="122"/>
      <c r="Z6450" s="122"/>
    </row>
    <row r="6451" spans="16:26" x14ac:dyDescent="0.25">
      <c r="P6451" s="118"/>
      <c r="R6451" s="118"/>
      <c r="T6451" s="118"/>
      <c r="V6451" s="118"/>
      <c r="X6451" s="118"/>
      <c r="Z6451" s="118"/>
    </row>
    <row r="6452" spans="16:26" x14ac:dyDescent="0.25">
      <c r="P6452" s="119"/>
      <c r="R6452" s="119"/>
      <c r="T6452" s="119"/>
      <c r="V6452" s="119"/>
      <c r="X6452" s="119"/>
      <c r="Z6452" s="119"/>
    </row>
    <row r="6453" spans="16:26" x14ac:dyDescent="0.25">
      <c r="P6453" s="119"/>
      <c r="R6453" s="119"/>
      <c r="T6453" s="119"/>
      <c r="V6453" s="119"/>
      <c r="X6453" s="119"/>
      <c r="Z6453" s="119"/>
    </row>
    <row r="6454" spans="16:26" x14ac:dyDescent="0.25">
      <c r="P6454" s="120"/>
      <c r="R6454" s="120"/>
      <c r="T6454" s="120"/>
      <c r="V6454" s="120"/>
      <c r="X6454" s="120"/>
      <c r="Z6454" s="120"/>
    </row>
    <row r="6455" spans="16:26" x14ac:dyDescent="0.25">
      <c r="P6455" s="119"/>
      <c r="R6455" s="119"/>
      <c r="T6455" s="119"/>
      <c r="V6455" s="119"/>
      <c r="X6455" s="119"/>
      <c r="Z6455" s="119"/>
    </row>
    <row r="6456" spans="16:26" x14ac:dyDescent="0.25">
      <c r="P6456" s="119"/>
      <c r="R6456" s="119"/>
      <c r="T6456" s="119"/>
      <c r="V6456" s="119"/>
      <c r="X6456" s="119"/>
      <c r="Z6456" s="119"/>
    </row>
    <row r="6457" spans="16:26" x14ac:dyDescent="0.25">
      <c r="P6457" s="120"/>
      <c r="R6457" s="120"/>
      <c r="T6457" s="120"/>
      <c r="V6457" s="120"/>
      <c r="X6457" s="120"/>
      <c r="Z6457" s="120"/>
    </row>
    <row r="6458" spans="16:26" x14ac:dyDescent="0.25">
      <c r="P6458" s="119"/>
      <c r="R6458" s="119"/>
      <c r="T6458" s="119"/>
      <c r="V6458" s="119"/>
      <c r="X6458" s="119"/>
      <c r="Z6458" s="119"/>
    </row>
    <row r="6459" spans="16:26" x14ac:dyDescent="0.25">
      <c r="P6459" s="120"/>
      <c r="R6459" s="120"/>
      <c r="T6459" s="120"/>
      <c r="V6459" s="120"/>
      <c r="X6459" s="120"/>
      <c r="Z6459" s="120"/>
    </row>
    <row r="6460" spans="16:26" x14ac:dyDescent="0.25">
      <c r="P6460" s="119"/>
      <c r="R6460" s="119"/>
      <c r="T6460" s="119"/>
      <c r="V6460" s="119"/>
      <c r="X6460" s="119"/>
      <c r="Z6460" s="119"/>
    </row>
    <row r="6461" spans="16:26" x14ac:dyDescent="0.25">
      <c r="P6461" s="119"/>
      <c r="R6461" s="119"/>
      <c r="T6461" s="119"/>
      <c r="V6461" s="119"/>
      <c r="X6461" s="119"/>
      <c r="Z6461" s="119"/>
    </row>
    <row r="6462" spans="16:26" x14ac:dyDescent="0.25">
      <c r="P6462" s="119"/>
      <c r="R6462" s="119"/>
      <c r="T6462" s="119"/>
      <c r="V6462" s="119"/>
      <c r="X6462" s="119"/>
      <c r="Z6462" s="119"/>
    </row>
    <row r="6463" spans="16:26" x14ac:dyDescent="0.25">
      <c r="P6463" s="121"/>
      <c r="R6463" s="121"/>
      <c r="T6463" s="121"/>
      <c r="V6463" s="121"/>
      <c r="X6463" s="121"/>
      <c r="Z6463" s="121"/>
    </row>
    <row r="6464" spans="16:26" x14ac:dyDescent="0.25">
      <c r="P6464" s="121"/>
      <c r="R6464" s="121"/>
      <c r="T6464" s="121"/>
      <c r="V6464" s="121"/>
      <c r="X6464" s="121"/>
      <c r="Z6464" s="121"/>
    </row>
    <row r="6465" spans="16:26" x14ac:dyDescent="0.25">
      <c r="P6465" s="121"/>
      <c r="R6465" s="121"/>
      <c r="T6465" s="121"/>
      <c r="V6465" s="121"/>
      <c r="X6465" s="121"/>
      <c r="Z6465" s="121"/>
    </row>
    <row r="6466" spans="16:26" x14ac:dyDescent="0.25">
      <c r="P6466" s="121"/>
      <c r="R6466" s="121"/>
      <c r="T6466" s="121"/>
      <c r="V6466" s="121"/>
      <c r="X6466" s="121"/>
      <c r="Z6466" s="121"/>
    </row>
    <row r="6467" spans="16:26" x14ac:dyDescent="0.25">
      <c r="P6467" s="122"/>
      <c r="R6467" s="122"/>
      <c r="T6467" s="122"/>
      <c r="V6467" s="122"/>
      <c r="X6467" s="122"/>
      <c r="Z6467" s="122"/>
    </row>
    <row r="6468" spans="16:26" x14ac:dyDescent="0.25">
      <c r="P6468" s="118"/>
      <c r="R6468" s="118"/>
      <c r="T6468" s="118"/>
      <c r="V6468" s="118"/>
      <c r="X6468" s="118"/>
      <c r="Z6468" s="118"/>
    </row>
    <row r="6469" spans="16:26" x14ac:dyDescent="0.25">
      <c r="P6469" s="119"/>
      <c r="R6469" s="119"/>
      <c r="T6469" s="119"/>
      <c r="V6469" s="119"/>
      <c r="X6469" s="119"/>
      <c r="Z6469" s="119"/>
    </row>
    <row r="6470" spans="16:26" x14ac:dyDescent="0.25">
      <c r="P6470" s="119"/>
      <c r="R6470" s="119"/>
      <c r="T6470" s="119"/>
      <c r="V6470" s="119"/>
      <c r="X6470" s="119"/>
      <c r="Z6470" s="119"/>
    </row>
    <row r="6471" spans="16:26" x14ac:dyDescent="0.25">
      <c r="P6471" s="120"/>
      <c r="R6471" s="120"/>
      <c r="T6471" s="120"/>
      <c r="V6471" s="120"/>
      <c r="X6471" s="120"/>
      <c r="Z6471" s="120"/>
    </row>
    <row r="6472" spans="16:26" x14ac:dyDescent="0.25">
      <c r="P6472" s="119"/>
      <c r="R6472" s="119"/>
      <c r="T6472" s="119"/>
      <c r="V6472" s="119"/>
      <c r="X6472" s="119"/>
      <c r="Z6472" s="119"/>
    </row>
    <row r="6473" spans="16:26" x14ac:dyDescent="0.25">
      <c r="P6473" s="119"/>
      <c r="R6473" s="119"/>
      <c r="T6473" s="119"/>
      <c r="V6473" s="119"/>
      <c r="X6473" s="119"/>
      <c r="Z6473" s="119"/>
    </row>
    <row r="6474" spans="16:26" x14ac:dyDescent="0.25">
      <c r="P6474" s="120"/>
      <c r="R6474" s="120"/>
      <c r="T6474" s="120"/>
      <c r="V6474" s="120"/>
      <c r="X6474" s="120"/>
      <c r="Z6474" s="120"/>
    </row>
    <row r="6475" spans="16:26" x14ac:dyDescent="0.25">
      <c r="P6475" s="119"/>
      <c r="R6475" s="119"/>
      <c r="T6475" s="119"/>
      <c r="V6475" s="119"/>
      <c r="X6475" s="119"/>
      <c r="Z6475" s="119"/>
    </row>
    <row r="6476" spans="16:26" x14ac:dyDescent="0.25">
      <c r="P6476" s="120"/>
      <c r="R6476" s="120"/>
      <c r="T6476" s="120"/>
      <c r="V6476" s="120"/>
      <c r="X6476" s="120"/>
      <c r="Z6476" s="120"/>
    </row>
    <row r="6477" spans="16:26" x14ac:dyDescent="0.25">
      <c r="P6477" s="119"/>
      <c r="R6477" s="119"/>
      <c r="T6477" s="119"/>
      <c r="V6477" s="119"/>
      <c r="X6477" s="119"/>
      <c r="Z6477" s="119"/>
    </row>
    <row r="6478" spans="16:26" x14ac:dyDescent="0.25">
      <c r="P6478" s="119"/>
      <c r="R6478" s="119"/>
      <c r="T6478" s="119"/>
      <c r="V6478" s="119"/>
      <c r="X6478" s="119"/>
      <c r="Z6478" s="119"/>
    </row>
    <row r="6479" spans="16:26" x14ac:dyDescent="0.25">
      <c r="P6479" s="119"/>
      <c r="R6479" s="119"/>
      <c r="T6479" s="119"/>
      <c r="V6479" s="119"/>
      <c r="X6479" s="119"/>
      <c r="Z6479" s="119"/>
    </row>
    <row r="6480" spans="16:26" x14ac:dyDescent="0.25">
      <c r="P6480" s="121"/>
      <c r="R6480" s="121"/>
      <c r="T6480" s="121"/>
      <c r="V6480" s="121"/>
      <c r="X6480" s="121"/>
      <c r="Z6480" s="121"/>
    </row>
    <row r="6481" spans="16:26" x14ac:dyDescent="0.25">
      <c r="P6481" s="121"/>
      <c r="R6481" s="121"/>
      <c r="T6481" s="121"/>
      <c r="V6481" s="121"/>
      <c r="X6481" s="121"/>
      <c r="Z6481" s="121"/>
    </row>
    <row r="6482" spans="16:26" x14ac:dyDescent="0.25">
      <c r="P6482" s="121"/>
      <c r="R6482" s="121"/>
      <c r="T6482" s="121"/>
      <c r="V6482" s="121"/>
      <c r="X6482" s="121"/>
      <c r="Z6482" s="121"/>
    </row>
    <row r="6483" spans="16:26" x14ac:dyDescent="0.25">
      <c r="P6483" s="121"/>
      <c r="R6483" s="121"/>
      <c r="T6483" s="121"/>
      <c r="V6483" s="121"/>
      <c r="X6483" s="121"/>
      <c r="Z6483" s="121"/>
    </row>
    <row r="6484" spans="16:26" x14ac:dyDescent="0.25">
      <c r="P6484" s="122"/>
      <c r="R6484" s="122"/>
      <c r="T6484" s="122"/>
      <c r="V6484" s="122"/>
      <c r="X6484" s="122"/>
      <c r="Z6484" s="122"/>
    </row>
    <row r="6485" spans="16:26" x14ac:dyDescent="0.25">
      <c r="P6485" s="118"/>
      <c r="R6485" s="118"/>
      <c r="T6485" s="118"/>
      <c r="V6485" s="118"/>
      <c r="X6485" s="118"/>
      <c r="Z6485" s="118"/>
    </row>
    <row r="6486" spans="16:26" x14ac:dyDescent="0.25">
      <c r="P6486" s="119"/>
      <c r="R6486" s="119"/>
      <c r="T6486" s="119"/>
      <c r="V6486" s="119"/>
      <c r="X6486" s="119"/>
      <c r="Z6486" s="119"/>
    </row>
    <row r="6487" spans="16:26" x14ac:dyDescent="0.25">
      <c r="P6487" s="119"/>
      <c r="R6487" s="119"/>
      <c r="T6487" s="119"/>
      <c r="V6487" s="119"/>
      <c r="X6487" s="119"/>
      <c r="Z6487" s="119"/>
    </row>
    <row r="6488" spans="16:26" x14ac:dyDescent="0.25">
      <c r="P6488" s="120"/>
      <c r="R6488" s="120"/>
      <c r="T6488" s="120"/>
      <c r="V6488" s="120"/>
      <c r="X6488" s="120"/>
      <c r="Z6488" s="120"/>
    </row>
    <row r="6489" spans="16:26" x14ac:dyDescent="0.25">
      <c r="P6489" s="119"/>
      <c r="R6489" s="119"/>
      <c r="T6489" s="119"/>
      <c r="V6489" s="119"/>
      <c r="X6489" s="119"/>
      <c r="Z6489" s="119"/>
    </row>
    <row r="6490" spans="16:26" x14ac:dyDescent="0.25">
      <c r="P6490" s="119"/>
      <c r="R6490" s="119"/>
      <c r="T6490" s="119"/>
      <c r="V6490" s="119"/>
      <c r="X6490" s="119"/>
      <c r="Z6490" s="119"/>
    </row>
    <row r="6491" spans="16:26" x14ac:dyDescent="0.25">
      <c r="P6491" s="120"/>
      <c r="R6491" s="120"/>
      <c r="T6491" s="120"/>
      <c r="V6491" s="120"/>
      <c r="X6491" s="120"/>
      <c r="Z6491" s="120"/>
    </row>
    <row r="6492" spans="16:26" x14ac:dyDescent="0.25">
      <c r="P6492" s="119"/>
      <c r="R6492" s="119"/>
      <c r="T6492" s="119"/>
      <c r="V6492" s="119"/>
      <c r="X6492" s="119"/>
      <c r="Z6492" s="119"/>
    </row>
    <row r="6493" spans="16:26" x14ac:dyDescent="0.25">
      <c r="P6493" s="120"/>
      <c r="R6493" s="120"/>
      <c r="T6493" s="120"/>
      <c r="V6493" s="120"/>
      <c r="X6493" s="120"/>
      <c r="Z6493" s="120"/>
    </row>
    <row r="6494" spans="16:26" x14ac:dyDescent="0.25">
      <c r="P6494" s="119"/>
      <c r="R6494" s="119"/>
      <c r="T6494" s="119"/>
      <c r="V6494" s="119"/>
      <c r="X6494" s="119"/>
      <c r="Z6494" s="119"/>
    </row>
    <row r="6495" spans="16:26" x14ac:dyDescent="0.25">
      <c r="P6495" s="119"/>
      <c r="R6495" s="119"/>
      <c r="T6495" s="119"/>
      <c r="V6495" s="119"/>
      <c r="X6495" s="119"/>
      <c r="Z6495" s="119"/>
    </row>
    <row r="6496" spans="16:26" x14ac:dyDescent="0.25">
      <c r="P6496" s="119"/>
      <c r="R6496" s="119"/>
      <c r="T6496" s="119"/>
      <c r="V6496" s="119"/>
      <c r="X6496" s="119"/>
      <c r="Z6496" s="119"/>
    </row>
    <row r="6497" spans="16:26" x14ac:dyDescent="0.25">
      <c r="P6497" s="121"/>
      <c r="R6497" s="121"/>
      <c r="T6497" s="121"/>
      <c r="V6497" s="121"/>
      <c r="X6497" s="121"/>
      <c r="Z6497" s="121"/>
    </row>
    <row r="6498" spans="16:26" x14ac:dyDescent="0.25">
      <c r="P6498" s="121"/>
      <c r="R6498" s="121"/>
      <c r="T6498" s="121"/>
      <c r="V6498" s="121"/>
      <c r="X6498" s="121"/>
      <c r="Z6498" s="121"/>
    </row>
    <row r="6499" spans="16:26" x14ac:dyDescent="0.25">
      <c r="P6499" s="121"/>
      <c r="R6499" s="121"/>
      <c r="T6499" s="121"/>
      <c r="V6499" s="121"/>
      <c r="X6499" s="121"/>
      <c r="Z6499" s="121"/>
    </row>
    <row r="6500" spans="16:26" x14ac:dyDescent="0.25">
      <c r="P6500" s="121"/>
      <c r="R6500" s="121"/>
      <c r="T6500" s="121"/>
      <c r="V6500" s="121"/>
      <c r="X6500" s="121"/>
      <c r="Z6500" s="121"/>
    </row>
    <row r="6501" spans="16:26" x14ac:dyDescent="0.25">
      <c r="P6501" s="122"/>
      <c r="R6501" s="122"/>
      <c r="T6501" s="122"/>
      <c r="V6501" s="122"/>
      <c r="X6501" s="122"/>
      <c r="Z6501" s="122"/>
    </row>
    <row r="6502" spans="16:26" x14ac:dyDescent="0.25">
      <c r="P6502" s="118"/>
      <c r="R6502" s="118"/>
      <c r="T6502" s="118"/>
      <c r="V6502" s="118"/>
      <c r="X6502" s="118"/>
      <c r="Z6502" s="118"/>
    </row>
    <row r="6503" spans="16:26" x14ac:dyDescent="0.25">
      <c r="P6503" s="119"/>
      <c r="R6503" s="119"/>
      <c r="T6503" s="119"/>
      <c r="V6503" s="119"/>
      <c r="X6503" s="119"/>
      <c r="Z6503" s="119"/>
    </row>
    <row r="6504" spans="16:26" x14ac:dyDescent="0.25">
      <c r="P6504" s="119"/>
      <c r="R6504" s="119"/>
      <c r="T6504" s="119"/>
      <c r="V6504" s="119"/>
      <c r="X6504" s="119"/>
      <c r="Z6504" s="119"/>
    </row>
    <row r="6505" spans="16:26" x14ac:dyDescent="0.25">
      <c r="P6505" s="120"/>
      <c r="R6505" s="120"/>
      <c r="T6505" s="120"/>
      <c r="V6505" s="120"/>
      <c r="X6505" s="120"/>
      <c r="Z6505" s="120"/>
    </row>
    <row r="6506" spans="16:26" x14ac:dyDescent="0.25">
      <c r="P6506" s="119"/>
      <c r="R6506" s="119"/>
      <c r="T6506" s="119"/>
      <c r="V6506" s="119"/>
      <c r="X6506" s="119"/>
      <c r="Z6506" s="119"/>
    </row>
    <row r="6507" spans="16:26" x14ac:dyDescent="0.25">
      <c r="P6507" s="119"/>
      <c r="R6507" s="119"/>
      <c r="T6507" s="119"/>
      <c r="V6507" s="119"/>
      <c r="X6507" s="119"/>
      <c r="Z6507" s="119"/>
    </row>
    <row r="6508" spans="16:26" x14ac:dyDescent="0.25">
      <c r="P6508" s="120"/>
      <c r="R6508" s="120"/>
      <c r="T6508" s="120"/>
      <c r="V6508" s="120"/>
      <c r="X6508" s="120"/>
      <c r="Z6508" s="120"/>
    </row>
    <row r="6509" spans="16:26" x14ac:dyDescent="0.25">
      <c r="P6509" s="119"/>
      <c r="R6509" s="119"/>
      <c r="T6509" s="119"/>
      <c r="V6509" s="119"/>
      <c r="X6509" s="119"/>
      <c r="Z6509" s="119"/>
    </row>
    <row r="6510" spans="16:26" x14ac:dyDescent="0.25">
      <c r="P6510" s="120"/>
      <c r="R6510" s="120"/>
      <c r="T6510" s="120"/>
      <c r="V6510" s="120"/>
      <c r="X6510" s="120"/>
      <c r="Z6510" s="120"/>
    </row>
    <row r="6511" spans="16:26" x14ac:dyDescent="0.25">
      <c r="P6511" s="119"/>
      <c r="R6511" s="119"/>
      <c r="T6511" s="119"/>
      <c r="V6511" s="119"/>
      <c r="X6511" s="119"/>
      <c r="Z6511" s="119"/>
    </row>
    <row r="6512" spans="16:26" x14ac:dyDescent="0.25">
      <c r="P6512" s="119"/>
      <c r="R6512" s="119"/>
      <c r="T6512" s="119"/>
      <c r="V6512" s="119"/>
      <c r="X6512" s="119"/>
      <c r="Z6512" s="119"/>
    </row>
    <row r="6513" spans="16:26" x14ac:dyDescent="0.25">
      <c r="P6513" s="119"/>
      <c r="R6513" s="119"/>
      <c r="T6513" s="119"/>
      <c r="V6513" s="119"/>
      <c r="X6513" s="119"/>
      <c r="Z6513" s="119"/>
    </row>
    <row r="6514" spans="16:26" x14ac:dyDescent="0.25">
      <c r="P6514" s="121"/>
      <c r="R6514" s="121"/>
      <c r="T6514" s="121"/>
      <c r="V6514" s="121"/>
      <c r="X6514" s="121"/>
      <c r="Z6514" s="121"/>
    </row>
    <row r="6515" spans="16:26" x14ac:dyDescent="0.25">
      <c r="P6515" s="121"/>
      <c r="R6515" s="121"/>
      <c r="T6515" s="121"/>
      <c r="V6515" s="121"/>
      <c r="X6515" s="121"/>
      <c r="Z6515" s="121"/>
    </row>
    <row r="6516" spans="16:26" x14ac:dyDescent="0.25">
      <c r="P6516" s="121"/>
      <c r="R6516" s="121"/>
      <c r="T6516" s="121"/>
      <c r="V6516" s="121"/>
      <c r="X6516" s="121"/>
      <c r="Z6516" s="121"/>
    </row>
    <row r="6517" spans="16:26" x14ac:dyDescent="0.25">
      <c r="P6517" s="121"/>
      <c r="R6517" s="121"/>
      <c r="T6517" s="121"/>
      <c r="V6517" s="121"/>
      <c r="X6517" s="121"/>
      <c r="Z6517" s="121"/>
    </row>
    <row r="6518" spans="16:26" x14ac:dyDescent="0.25">
      <c r="P6518" s="122"/>
      <c r="R6518" s="122"/>
      <c r="T6518" s="122"/>
      <c r="V6518" s="122"/>
      <c r="X6518" s="122"/>
      <c r="Z6518" s="122"/>
    </row>
    <row r="6519" spans="16:26" x14ac:dyDescent="0.25">
      <c r="P6519" s="118"/>
      <c r="R6519" s="118"/>
      <c r="T6519" s="118"/>
      <c r="V6519" s="118"/>
      <c r="X6519" s="118"/>
      <c r="Z6519" s="118"/>
    </row>
    <row r="6520" spans="16:26" x14ac:dyDescent="0.25">
      <c r="P6520" s="119"/>
      <c r="R6520" s="119"/>
      <c r="T6520" s="119"/>
      <c r="V6520" s="119"/>
      <c r="X6520" s="119"/>
      <c r="Z6520" s="119"/>
    </row>
    <row r="6521" spans="16:26" x14ac:dyDescent="0.25">
      <c r="P6521" s="119"/>
      <c r="R6521" s="119"/>
      <c r="T6521" s="119"/>
      <c r="V6521" s="119"/>
      <c r="X6521" s="119"/>
      <c r="Z6521" s="119"/>
    </row>
    <row r="6522" spans="16:26" x14ac:dyDescent="0.25">
      <c r="P6522" s="120"/>
      <c r="R6522" s="120"/>
      <c r="T6522" s="120"/>
      <c r="V6522" s="120"/>
      <c r="X6522" s="120"/>
      <c r="Z6522" s="120"/>
    </row>
    <row r="6523" spans="16:26" x14ac:dyDescent="0.25">
      <c r="P6523" s="119"/>
      <c r="R6523" s="119"/>
      <c r="T6523" s="119"/>
      <c r="V6523" s="119"/>
      <c r="X6523" s="119"/>
      <c r="Z6523" s="119"/>
    </row>
    <row r="6524" spans="16:26" x14ac:dyDescent="0.25">
      <c r="P6524" s="119"/>
      <c r="R6524" s="119"/>
      <c r="T6524" s="119"/>
      <c r="V6524" s="119"/>
      <c r="X6524" s="119"/>
      <c r="Z6524" s="119"/>
    </row>
    <row r="6525" spans="16:26" x14ac:dyDescent="0.25">
      <c r="P6525" s="120"/>
      <c r="R6525" s="120"/>
      <c r="T6525" s="120"/>
      <c r="V6525" s="120"/>
      <c r="X6525" s="120"/>
      <c r="Z6525" s="120"/>
    </row>
    <row r="6526" spans="16:26" x14ac:dyDescent="0.25">
      <c r="P6526" s="119"/>
      <c r="R6526" s="119"/>
      <c r="T6526" s="119"/>
      <c r="V6526" s="119"/>
      <c r="X6526" s="119"/>
      <c r="Z6526" s="119"/>
    </row>
    <row r="6527" spans="16:26" x14ac:dyDescent="0.25">
      <c r="P6527" s="120"/>
      <c r="R6527" s="120"/>
      <c r="T6527" s="120"/>
      <c r="V6527" s="120"/>
      <c r="X6527" s="120"/>
      <c r="Z6527" s="120"/>
    </row>
    <row r="6528" spans="16:26" x14ac:dyDescent="0.25">
      <c r="P6528" s="119"/>
      <c r="R6528" s="119"/>
      <c r="T6528" s="119"/>
      <c r="V6528" s="119"/>
      <c r="X6528" s="119"/>
      <c r="Z6528" s="119"/>
    </row>
    <row r="6529" spans="16:26" x14ac:dyDescent="0.25">
      <c r="P6529" s="119"/>
      <c r="R6529" s="119"/>
      <c r="T6529" s="119"/>
      <c r="V6529" s="119"/>
      <c r="X6529" s="119"/>
      <c r="Z6529" s="119"/>
    </row>
    <row r="6530" spans="16:26" x14ac:dyDescent="0.25">
      <c r="P6530" s="119"/>
      <c r="R6530" s="119"/>
      <c r="T6530" s="119"/>
      <c r="V6530" s="119"/>
      <c r="X6530" s="119"/>
      <c r="Z6530" s="119"/>
    </row>
    <row r="6531" spans="16:26" x14ac:dyDescent="0.25">
      <c r="P6531" s="121"/>
      <c r="R6531" s="121"/>
      <c r="T6531" s="121"/>
      <c r="V6531" s="121"/>
      <c r="X6531" s="121"/>
      <c r="Z6531" s="121"/>
    </row>
    <row r="6532" spans="16:26" x14ac:dyDescent="0.25">
      <c r="P6532" s="121"/>
      <c r="R6532" s="121"/>
      <c r="T6532" s="121"/>
      <c r="V6532" s="121"/>
      <c r="X6532" s="121"/>
      <c r="Z6532" s="121"/>
    </row>
    <row r="6533" spans="16:26" x14ac:dyDescent="0.25">
      <c r="P6533" s="121"/>
      <c r="R6533" s="121"/>
      <c r="T6533" s="121"/>
      <c r="V6533" s="121"/>
      <c r="X6533" s="121"/>
      <c r="Z6533" s="121"/>
    </row>
    <row r="6534" spans="16:26" x14ac:dyDescent="0.25">
      <c r="P6534" s="121"/>
      <c r="R6534" s="121"/>
      <c r="T6534" s="121"/>
      <c r="V6534" s="121"/>
      <c r="X6534" s="121"/>
      <c r="Z6534" s="121"/>
    </row>
    <row r="6535" spans="16:26" x14ac:dyDescent="0.25">
      <c r="P6535" s="122"/>
      <c r="R6535" s="122"/>
      <c r="T6535" s="122"/>
      <c r="V6535" s="122"/>
      <c r="X6535" s="122"/>
      <c r="Z6535" s="122"/>
    </row>
    <row r="6536" spans="16:26" x14ac:dyDescent="0.25">
      <c r="P6536" s="118"/>
      <c r="R6536" s="118"/>
      <c r="T6536" s="118"/>
      <c r="V6536" s="118"/>
      <c r="X6536" s="118"/>
      <c r="Z6536" s="118"/>
    </row>
    <row r="6537" spans="16:26" x14ac:dyDescent="0.25">
      <c r="P6537" s="119"/>
      <c r="R6537" s="119"/>
      <c r="T6537" s="119"/>
      <c r="V6537" s="119"/>
      <c r="X6537" s="119"/>
      <c r="Z6537" s="119"/>
    </row>
    <row r="6538" spans="16:26" x14ac:dyDescent="0.25">
      <c r="P6538" s="119"/>
      <c r="R6538" s="119"/>
      <c r="T6538" s="119"/>
      <c r="V6538" s="119"/>
      <c r="X6538" s="119"/>
      <c r="Z6538" s="119"/>
    </row>
    <row r="6539" spans="16:26" x14ac:dyDescent="0.25">
      <c r="P6539" s="120"/>
      <c r="R6539" s="120"/>
      <c r="T6539" s="120"/>
      <c r="V6539" s="120"/>
      <c r="X6539" s="120"/>
      <c r="Z6539" s="120"/>
    </row>
    <row r="6540" spans="16:26" x14ac:dyDescent="0.25">
      <c r="P6540" s="119"/>
      <c r="R6540" s="119"/>
      <c r="T6540" s="119"/>
      <c r="V6540" s="119"/>
      <c r="X6540" s="119"/>
      <c r="Z6540" s="119"/>
    </row>
    <row r="6541" spans="16:26" x14ac:dyDescent="0.25">
      <c r="P6541" s="119"/>
      <c r="R6541" s="119"/>
      <c r="T6541" s="119"/>
      <c r="V6541" s="119"/>
      <c r="X6541" s="119"/>
      <c r="Z6541" s="119"/>
    </row>
    <row r="6542" spans="16:26" x14ac:dyDescent="0.25">
      <c r="P6542" s="120"/>
      <c r="R6542" s="120"/>
      <c r="T6542" s="120"/>
      <c r="V6542" s="120"/>
      <c r="X6542" s="120"/>
      <c r="Z6542" s="120"/>
    </row>
    <row r="6543" spans="16:26" x14ac:dyDescent="0.25">
      <c r="P6543" s="119"/>
      <c r="R6543" s="119"/>
      <c r="T6543" s="119"/>
      <c r="V6543" s="119"/>
      <c r="X6543" s="119"/>
      <c r="Z6543" s="119"/>
    </row>
    <row r="6544" spans="16:26" x14ac:dyDescent="0.25">
      <c r="P6544" s="120"/>
      <c r="R6544" s="120"/>
      <c r="T6544" s="120"/>
      <c r="V6544" s="120"/>
      <c r="X6544" s="120"/>
      <c r="Z6544" s="120"/>
    </row>
    <row r="6545" spans="16:26" x14ac:dyDescent="0.25">
      <c r="P6545" s="119"/>
      <c r="R6545" s="119"/>
      <c r="T6545" s="119"/>
      <c r="V6545" s="119"/>
      <c r="X6545" s="119"/>
      <c r="Z6545" s="119"/>
    </row>
    <row r="6546" spans="16:26" x14ac:dyDescent="0.25">
      <c r="P6546" s="119"/>
      <c r="R6546" s="119"/>
      <c r="T6546" s="119"/>
      <c r="V6546" s="119"/>
      <c r="X6546" s="119"/>
      <c r="Z6546" s="119"/>
    </row>
    <row r="6547" spans="16:26" x14ac:dyDescent="0.25">
      <c r="P6547" s="119"/>
      <c r="R6547" s="119"/>
      <c r="T6547" s="119"/>
      <c r="V6547" s="119"/>
      <c r="X6547" s="119"/>
      <c r="Z6547" s="119"/>
    </row>
    <row r="6548" spans="16:26" x14ac:dyDescent="0.25">
      <c r="P6548" s="121"/>
      <c r="R6548" s="121"/>
      <c r="T6548" s="121"/>
      <c r="V6548" s="121"/>
      <c r="X6548" s="121"/>
      <c r="Z6548" s="121"/>
    </row>
    <row r="6549" spans="16:26" x14ac:dyDescent="0.25">
      <c r="P6549" s="121"/>
      <c r="R6549" s="121"/>
      <c r="T6549" s="121"/>
      <c r="V6549" s="121"/>
      <c r="X6549" s="121"/>
      <c r="Z6549" s="121"/>
    </row>
    <row r="6550" spans="16:26" x14ac:dyDescent="0.25">
      <c r="P6550" s="121"/>
      <c r="R6550" s="121"/>
      <c r="T6550" s="121"/>
      <c r="V6550" s="121"/>
      <c r="X6550" s="121"/>
      <c r="Z6550" s="121"/>
    </row>
    <row r="6551" spans="16:26" x14ac:dyDescent="0.25">
      <c r="P6551" s="121"/>
      <c r="R6551" s="121"/>
      <c r="T6551" s="121"/>
      <c r="V6551" s="121"/>
      <c r="X6551" s="121"/>
      <c r="Z6551" s="121"/>
    </row>
    <row r="6552" spans="16:26" x14ac:dyDescent="0.25">
      <c r="P6552" s="122"/>
      <c r="R6552" s="122"/>
      <c r="T6552" s="122"/>
      <c r="V6552" s="122"/>
      <c r="X6552" s="122"/>
      <c r="Z6552" s="122"/>
    </row>
    <row r="6553" spans="16:26" x14ac:dyDescent="0.25">
      <c r="P6553" s="118"/>
      <c r="R6553" s="118"/>
      <c r="T6553" s="118"/>
      <c r="V6553" s="118"/>
      <c r="X6553" s="118"/>
      <c r="Z6553" s="118"/>
    </row>
    <row r="6554" spans="16:26" x14ac:dyDescent="0.25">
      <c r="P6554" s="119"/>
      <c r="R6554" s="119"/>
      <c r="T6554" s="119"/>
      <c r="V6554" s="119"/>
      <c r="X6554" s="119"/>
      <c r="Z6554" s="119"/>
    </row>
    <row r="6555" spans="16:26" x14ac:dyDescent="0.25">
      <c r="P6555" s="119"/>
      <c r="R6555" s="119"/>
      <c r="T6555" s="119"/>
      <c r="V6555" s="119"/>
      <c r="X6555" s="119"/>
      <c r="Z6555" s="119"/>
    </row>
    <row r="6556" spans="16:26" x14ac:dyDescent="0.25">
      <c r="P6556" s="120"/>
      <c r="R6556" s="120"/>
      <c r="T6556" s="120"/>
      <c r="V6556" s="120"/>
      <c r="X6556" s="120"/>
      <c r="Z6556" s="120"/>
    </row>
    <row r="6557" spans="16:26" x14ac:dyDescent="0.25">
      <c r="P6557" s="119"/>
      <c r="R6557" s="119"/>
      <c r="T6557" s="119"/>
      <c r="V6557" s="119"/>
      <c r="X6557" s="119"/>
      <c r="Z6557" s="119"/>
    </row>
    <row r="6558" spans="16:26" x14ac:dyDescent="0.25">
      <c r="P6558" s="119"/>
      <c r="R6558" s="119"/>
      <c r="T6558" s="119"/>
      <c r="V6558" s="119"/>
      <c r="X6558" s="119"/>
      <c r="Z6558" s="119"/>
    </row>
    <row r="6559" spans="16:26" x14ac:dyDescent="0.25">
      <c r="P6559" s="120"/>
      <c r="R6559" s="120"/>
      <c r="T6559" s="120"/>
      <c r="V6559" s="120"/>
      <c r="X6559" s="120"/>
      <c r="Z6559" s="120"/>
    </row>
    <row r="6560" spans="16:26" x14ac:dyDescent="0.25">
      <c r="P6560" s="119"/>
      <c r="R6560" s="119"/>
      <c r="T6560" s="119"/>
      <c r="V6560" s="119"/>
      <c r="X6560" s="119"/>
      <c r="Z6560" s="119"/>
    </row>
    <row r="6561" spans="16:26" x14ac:dyDescent="0.25">
      <c r="P6561" s="120"/>
      <c r="R6561" s="120"/>
      <c r="T6561" s="120"/>
      <c r="V6561" s="120"/>
      <c r="X6561" s="120"/>
      <c r="Z6561" s="120"/>
    </row>
    <row r="6562" spans="16:26" x14ac:dyDescent="0.25">
      <c r="P6562" s="119"/>
      <c r="R6562" s="119"/>
      <c r="T6562" s="119"/>
      <c r="V6562" s="119"/>
      <c r="X6562" s="119"/>
      <c r="Z6562" s="119"/>
    </row>
    <row r="6563" spans="16:26" x14ac:dyDescent="0.25">
      <c r="P6563" s="119"/>
      <c r="R6563" s="119"/>
      <c r="T6563" s="119"/>
      <c r="V6563" s="119"/>
      <c r="X6563" s="119"/>
      <c r="Z6563" s="119"/>
    </row>
    <row r="6564" spans="16:26" x14ac:dyDescent="0.25">
      <c r="P6564" s="119"/>
      <c r="R6564" s="119"/>
      <c r="T6564" s="119"/>
      <c r="V6564" s="119"/>
      <c r="X6564" s="119"/>
      <c r="Z6564" s="119"/>
    </row>
    <row r="6565" spans="16:26" x14ac:dyDescent="0.25">
      <c r="P6565" s="121"/>
      <c r="R6565" s="121"/>
      <c r="T6565" s="121"/>
      <c r="V6565" s="121"/>
      <c r="X6565" s="121"/>
      <c r="Z6565" s="121"/>
    </row>
    <row r="6566" spans="16:26" x14ac:dyDescent="0.25">
      <c r="P6566" s="121"/>
      <c r="R6566" s="121"/>
      <c r="T6566" s="121"/>
      <c r="V6566" s="121"/>
      <c r="X6566" s="121"/>
      <c r="Z6566" s="121"/>
    </row>
    <row r="6567" spans="16:26" x14ac:dyDescent="0.25">
      <c r="P6567" s="121"/>
      <c r="R6567" s="121"/>
      <c r="T6567" s="121"/>
      <c r="V6567" s="121"/>
      <c r="X6567" s="121"/>
      <c r="Z6567" s="121"/>
    </row>
    <row r="6568" spans="16:26" x14ac:dyDescent="0.25">
      <c r="P6568" s="121"/>
      <c r="R6568" s="121"/>
      <c r="T6568" s="121"/>
      <c r="V6568" s="121"/>
      <c r="X6568" s="121"/>
      <c r="Z6568" s="121"/>
    </row>
    <row r="6569" spans="16:26" x14ac:dyDescent="0.25">
      <c r="P6569" s="122"/>
      <c r="R6569" s="122"/>
      <c r="T6569" s="122"/>
      <c r="V6569" s="122"/>
      <c r="X6569" s="122"/>
      <c r="Z6569" s="122"/>
    </row>
    <row r="6570" spans="16:26" x14ac:dyDescent="0.25">
      <c r="P6570" s="118"/>
      <c r="R6570" s="118"/>
      <c r="T6570" s="118"/>
      <c r="V6570" s="118"/>
      <c r="X6570" s="118"/>
      <c r="Z6570" s="118"/>
    </row>
    <row r="6571" spans="16:26" x14ac:dyDescent="0.25">
      <c r="P6571" s="119"/>
      <c r="R6571" s="119"/>
      <c r="T6571" s="119"/>
      <c r="V6571" s="119"/>
      <c r="X6571" s="119"/>
      <c r="Z6571" s="119"/>
    </row>
    <row r="6572" spans="16:26" x14ac:dyDescent="0.25">
      <c r="P6572" s="119"/>
      <c r="R6572" s="119"/>
      <c r="T6572" s="119"/>
      <c r="V6572" s="119"/>
      <c r="X6572" s="119"/>
      <c r="Z6572" s="119"/>
    </row>
    <row r="6573" spans="16:26" x14ac:dyDescent="0.25">
      <c r="P6573" s="120"/>
      <c r="R6573" s="120"/>
      <c r="T6573" s="120"/>
      <c r="V6573" s="120"/>
      <c r="X6573" s="120"/>
      <c r="Z6573" s="120"/>
    </row>
    <row r="6574" spans="16:26" x14ac:dyDescent="0.25">
      <c r="P6574" s="119"/>
      <c r="R6574" s="119"/>
      <c r="T6574" s="119"/>
      <c r="V6574" s="119"/>
      <c r="X6574" s="119"/>
      <c r="Z6574" s="119"/>
    </row>
    <row r="6575" spans="16:26" x14ac:dyDescent="0.25">
      <c r="P6575" s="119"/>
      <c r="R6575" s="119"/>
      <c r="T6575" s="119"/>
      <c r="V6575" s="119"/>
      <c r="X6575" s="119"/>
      <c r="Z6575" s="119"/>
    </row>
    <row r="6576" spans="16:26" x14ac:dyDescent="0.25">
      <c r="P6576" s="120"/>
      <c r="R6576" s="120"/>
      <c r="T6576" s="120"/>
      <c r="V6576" s="120"/>
      <c r="X6576" s="120"/>
      <c r="Z6576" s="120"/>
    </row>
    <row r="6577" spans="16:26" x14ac:dyDescent="0.25">
      <c r="P6577" s="119"/>
      <c r="R6577" s="119"/>
      <c r="T6577" s="119"/>
      <c r="V6577" s="119"/>
      <c r="X6577" s="119"/>
      <c r="Z6577" s="119"/>
    </row>
    <row r="6578" spans="16:26" x14ac:dyDescent="0.25">
      <c r="P6578" s="120"/>
      <c r="R6578" s="120"/>
      <c r="T6578" s="120"/>
      <c r="V6578" s="120"/>
      <c r="X6578" s="120"/>
      <c r="Z6578" s="120"/>
    </row>
    <row r="6579" spans="16:26" x14ac:dyDescent="0.25">
      <c r="P6579" s="119"/>
      <c r="R6579" s="119"/>
      <c r="T6579" s="119"/>
      <c r="V6579" s="119"/>
      <c r="X6579" s="119"/>
      <c r="Z6579" s="119"/>
    </row>
    <row r="6580" spans="16:26" x14ac:dyDescent="0.25">
      <c r="P6580" s="119"/>
      <c r="R6580" s="119"/>
      <c r="T6580" s="119"/>
      <c r="V6580" s="119"/>
      <c r="X6580" s="119"/>
      <c r="Z6580" s="119"/>
    </row>
    <row r="6581" spans="16:26" x14ac:dyDescent="0.25">
      <c r="P6581" s="119"/>
      <c r="R6581" s="119"/>
      <c r="T6581" s="119"/>
      <c r="V6581" s="119"/>
      <c r="X6581" s="119"/>
      <c r="Z6581" s="119"/>
    </row>
    <row r="6582" spans="16:26" x14ac:dyDescent="0.25">
      <c r="P6582" s="121"/>
      <c r="R6582" s="121"/>
      <c r="T6582" s="121"/>
      <c r="V6582" s="121"/>
      <c r="X6582" s="121"/>
      <c r="Z6582" s="121"/>
    </row>
    <row r="6583" spans="16:26" x14ac:dyDescent="0.25">
      <c r="P6583" s="121"/>
      <c r="R6583" s="121"/>
      <c r="T6583" s="121"/>
      <c r="V6583" s="121"/>
      <c r="X6583" s="121"/>
      <c r="Z6583" s="121"/>
    </row>
    <row r="6584" spans="16:26" x14ac:dyDescent="0.25">
      <c r="P6584" s="121"/>
      <c r="R6584" s="121"/>
      <c r="T6584" s="121"/>
      <c r="V6584" s="121"/>
      <c r="X6584" s="121"/>
      <c r="Z6584" s="121"/>
    </row>
    <row r="6585" spans="16:26" x14ac:dyDescent="0.25">
      <c r="P6585" s="121"/>
      <c r="R6585" s="121"/>
      <c r="T6585" s="121"/>
      <c r="V6585" s="121"/>
      <c r="X6585" s="121"/>
      <c r="Z6585" s="121"/>
    </row>
    <row r="6586" spans="16:26" x14ac:dyDescent="0.25">
      <c r="P6586" s="122"/>
      <c r="R6586" s="122"/>
      <c r="T6586" s="122"/>
      <c r="V6586" s="122"/>
      <c r="X6586" s="122"/>
      <c r="Z6586" s="122"/>
    </row>
    <row r="6587" spans="16:26" x14ac:dyDescent="0.25">
      <c r="P6587" s="118"/>
      <c r="R6587" s="118"/>
      <c r="T6587" s="118"/>
      <c r="V6587" s="118"/>
      <c r="X6587" s="118"/>
      <c r="Z6587" s="118"/>
    </row>
    <row r="6588" spans="16:26" x14ac:dyDescent="0.25">
      <c r="P6588" s="119"/>
      <c r="R6588" s="119"/>
      <c r="T6588" s="119"/>
      <c r="V6588" s="119"/>
      <c r="X6588" s="119"/>
      <c r="Z6588" s="119"/>
    </row>
    <row r="6589" spans="16:26" x14ac:dyDescent="0.25">
      <c r="P6589" s="119"/>
      <c r="R6589" s="119"/>
      <c r="T6589" s="119"/>
      <c r="V6589" s="119"/>
      <c r="X6589" s="119"/>
      <c r="Z6589" s="119"/>
    </row>
    <row r="6590" spans="16:26" x14ac:dyDescent="0.25">
      <c r="P6590" s="120"/>
      <c r="R6590" s="120"/>
      <c r="T6590" s="120"/>
      <c r="V6590" s="120"/>
      <c r="X6590" s="120"/>
      <c r="Z6590" s="120"/>
    </row>
    <row r="6591" spans="16:26" x14ac:dyDescent="0.25">
      <c r="P6591" s="119"/>
      <c r="R6591" s="119"/>
      <c r="T6591" s="119"/>
      <c r="V6591" s="119"/>
      <c r="X6591" s="119"/>
      <c r="Z6591" s="119"/>
    </row>
    <row r="6592" spans="16:26" x14ac:dyDescent="0.25">
      <c r="P6592" s="119"/>
      <c r="R6592" s="119"/>
      <c r="T6592" s="119"/>
      <c r="V6592" s="119"/>
      <c r="X6592" s="119"/>
      <c r="Z6592" s="119"/>
    </row>
    <row r="6593" spans="16:26" x14ac:dyDescent="0.25">
      <c r="P6593" s="120"/>
      <c r="R6593" s="120"/>
      <c r="T6593" s="120"/>
      <c r="V6593" s="120"/>
      <c r="X6593" s="120"/>
      <c r="Z6593" s="120"/>
    </row>
    <row r="6594" spans="16:26" x14ac:dyDescent="0.25">
      <c r="P6594" s="119"/>
      <c r="R6594" s="119"/>
      <c r="T6594" s="119"/>
      <c r="V6594" s="119"/>
      <c r="X6594" s="119"/>
      <c r="Z6594" s="119"/>
    </row>
    <row r="6595" spans="16:26" x14ac:dyDescent="0.25">
      <c r="P6595" s="120"/>
      <c r="R6595" s="120"/>
      <c r="T6595" s="120"/>
      <c r="V6595" s="120"/>
      <c r="X6595" s="120"/>
      <c r="Z6595" s="120"/>
    </row>
    <row r="6596" spans="16:26" x14ac:dyDescent="0.25">
      <c r="P6596" s="119"/>
      <c r="R6596" s="119"/>
      <c r="T6596" s="119"/>
      <c r="V6596" s="119"/>
      <c r="X6596" s="119"/>
      <c r="Z6596" s="119"/>
    </row>
    <row r="6597" spans="16:26" x14ac:dyDescent="0.25">
      <c r="P6597" s="119"/>
      <c r="R6597" s="119"/>
      <c r="T6597" s="119"/>
      <c r="V6597" s="119"/>
      <c r="X6597" s="119"/>
      <c r="Z6597" s="119"/>
    </row>
    <row r="6598" spans="16:26" x14ac:dyDescent="0.25">
      <c r="P6598" s="119"/>
      <c r="R6598" s="119"/>
      <c r="T6598" s="119"/>
      <c r="V6598" s="119"/>
      <c r="X6598" s="119"/>
      <c r="Z6598" s="119"/>
    </row>
    <row r="6599" spans="16:26" x14ac:dyDescent="0.25">
      <c r="P6599" s="121"/>
      <c r="R6599" s="121"/>
      <c r="T6599" s="121"/>
      <c r="V6599" s="121"/>
      <c r="X6599" s="121"/>
      <c r="Z6599" s="121"/>
    </row>
    <row r="6600" spans="16:26" x14ac:dyDescent="0.25">
      <c r="P6600" s="121"/>
      <c r="R6600" s="121"/>
      <c r="T6600" s="121"/>
      <c r="V6600" s="121"/>
      <c r="X6600" s="121"/>
      <c r="Z6600" s="121"/>
    </row>
    <row r="6601" spans="16:26" x14ac:dyDescent="0.25">
      <c r="P6601" s="121"/>
      <c r="R6601" s="121"/>
      <c r="T6601" s="121"/>
      <c r="V6601" s="121"/>
      <c r="X6601" s="121"/>
      <c r="Z6601" s="121"/>
    </row>
    <row r="6602" spans="16:26" x14ac:dyDescent="0.25">
      <c r="P6602" s="121"/>
      <c r="R6602" s="121"/>
      <c r="T6602" s="121"/>
      <c r="V6602" s="121"/>
      <c r="X6602" s="121"/>
      <c r="Z6602" s="121"/>
    </row>
    <row r="6603" spans="16:26" x14ac:dyDescent="0.25">
      <c r="P6603" s="122"/>
      <c r="R6603" s="122"/>
      <c r="T6603" s="122"/>
      <c r="V6603" s="122"/>
      <c r="X6603" s="122"/>
      <c r="Z6603" s="122"/>
    </row>
    <row r="6604" spans="16:26" x14ac:dyDescent="0.25">
      <c r="P6604" s="118"/>
      <c r="R6604" s="118"/>
      <c r="T6604" s="118"/>
      <c r="V6604" s="118"/>
      <c r="X6604" s="118"/>
      <c r="Z6604" s="118"/>
    </row>
    <row r="6605" spans="16:26" x14ac:dyDescent="0.25">
      <c r="P6605" s="119"/>
      <c r="R6605" s="119"/>
      <c r="T6605" s="119"/>
      <c r="V6605" s="119"/>
      <c r="X6605" s="119"/>
      <c r="Z6605" s="119"/>
    </row>
    <row r="6606" spans="16:26" x14ac:dyDescent="0.25">
      <c r="P6606" s="119"/>
      <c r="R6606" s="119"/>
      <c r="T6606" s="119"/>
      <c r="V6606" s="119"/>
      <c r="X6606" s="119"/>
      <c r="Z6606" s="119"/>
    </row>
    <row r="6607" spans="16:26" x14ac:dyDescent="0.25">
      <c r="P6607" s="120"/>
      <c r="R6607" s="120"/>
      <c r="T6607" s="120"/>
      <c r="V6607" s="120"/>
      <c r="X6607" s="120"/>
      <c r="Z6607" s="120"/>
    </row>
    <row r="6608" spans="16:26" x14ac:dyDescent="0.25">
      <c r="P6608" s="119"/>
      <c r="R6608" s="119"/>
      <c r="T6608" s="119"/>
      <c r="V6608" s="119"/>
      <c r="X6608" s="119"/>
      <c r="Z6608" s="119"/>
    </row>
    <row r="6609" spans="16:26" x14ac:dyDescent="0.25">
      <c r="P6609" s="119"/>
      <c r="R6609" s="119"/>
      <c r="T6609" s="119"/>
      <c r="V6609" s="119"/>
      <c r="X6609" s="119"/>
      <c r="Z6609" s="119"/>
    </row>
    <row r="6610" spans="16:26" x14ac:dyDescent="0.25">
      <c r="P6610" s="120"/>
      <c r="R6610" s="120"/>
      <c r="T6610" s="120"/>
      <c r="V6610" s="120"/>
      <c r="X6610" s="120"/>
      <c r="Z6610" s="120"/>
    </row>
    <row r="6611" spans="16:26" x14ac:dyDescent="0.25">
      <c r="P6611" s="119"/>
      <c r="R6611" s="119"/>
      <c r="T6611" s="119"/>
      <c r="V6611" s="119"/>
      <c r="X6611" s="119"/>
      <c r="Z6611" s="119"/>
    </row>
    <row r="6612" spans="16:26" x14ac:dyDescent="0.25">
      <c r="P6612" s="120"/>
      <c r="R6612" s="120"/>
      <c r="T6612" s="120"/>
      <c r="V6612" s="120"/>
      <c r="X6612" s="120"/>
      <c r="Z6612" s="120"/>
    </row>
    <row r="6613" spans="16:26" x14ac:dyDescent="0.25">
      <c r="P6613" s="119"/>
      <c r="R6613" s="119"/>
      <c r="T6613" s="119"/>
      <c r="V6613" s="119"/>
      <c r="X6613" s="119"/>
      <c r="Z6613" s="119"/>
    </row>
    <row r="6614" spans="16:26" x14ac:dyDescent="0.25">
      <c r="P6614" s="119"/>
      <c r="R6614" s="119"/>
      <c r="T6614" s="119"/>
      <c r="V6614" s="119"/>
      <c r="X6614" s="119"/>
      <c r="Z6614" s="119"/>
    </row>
    <row r="6615" spans="16:26" x14ac:dyDescent="0.25">
      <c r="P6615" s="119"/>
      <c r="R6615" s="119"/>
      <c r="T6615" s="119"/>
      <c r="V6615" s="119"/>
      <c r="X6615" s="119"/>
      <c r="Z6615" s="119"/>
    </row>
    <row r="6616" spans="16:26" x14ac:dyDescent="0.25">
      <c r="P6616" s="121"/>
      <c r="R6616" s="121"/>
      <c r="T6616" s="121"/>
      <c r="V6616" s="121"/>
      <c r="X6616" s="121"/>
      <c r="Z6616" s="121"/>
    </row>
    <row r="6617" spans="16:26" x14ac:dyDescent="0.25">
      <c r="P6617" s="121"/>
      <c r="R6617" s="121"/>
      <c r="T6617" s="121"/>
      <c r="V6617" s="121"/>
      <c r="X6617" s="121"/>
      <c r="Z6617" s="121"/>
    </row>
    <row r="6618" spans="16:26" x14ac:dyDescent="0.25">
      <c r="P6618" s="121"/>
      <c r="R6618" s="121"/>
      <c r="T6618" s="121"/>
      <c r="V6618" s="121"/>
      <c r="X6618" s="121"/>
      <c r="Z6618" s="121"/>
    </row>
    <row r="6619" spans="16:26" x14ac:dyDescent="0.25">
      <c r="P6619" s="121"/>
      <c r="R6619" s="121"/>
      <c r="T6619" s="121"/>
      <c r="V6619" s="121"/>
      <c r="X6619" s="121"/>
      <c r="Z6619" s="121"/>
    </row>
    <row r="6620" spans="16:26" x14ac:dyDescent="0.25">
      <c r="P6620" s="122"/>
      <c r="R6620" s="122"/>
      <c r="T6620" s="122"/>
      <c r="V6620" s="122"/>
      <c r="X6620" s="122"/>
      <c r="Z6620" s="122"/>
    </row>
    <row r="6621" spans="16:26" x14ac:dyDescent="0.25">
      <c r="P6621" s="118"/>
      <c r="R6621" s="118"/>
      <c r="T6621" s="118"/>
      <c r="V6621" s="118"/>
      <c r="X6621" s="118"/>
      <c r="Z6621" s="118"/>
    </row>
    <row r="6622" spans="16:26" x14ac:dyDescent="0.25">
      <c r="P6622" s="119"/>
      <c r="R6622" s="119"/>
      <c r="T6622" s="119"/>
      <c r="V6622" s="119"/>
      <c r="X6622" s="119"/>
      <c r="Z6622" s="119"/>
    </row>
    <row r="6623" spans="16:26" x14ac:dyDescent="0.25">
      <c r="P6623" s="119"/>
      <c r="R6623" s="119"/>
      <c r="T6623" s="119"/>
      <c r="V6623" s="119"/>
      <c r="X6623" s="119"/>
      <c r="Z6623" s="119"/>
    </row>
    <row r="6624" spans="16:26" x14ac:dyDescent="0.25">
      <c r="P6624" s="120"/>
      <c r="R6624" s="120"/>
      <c r="T6624" s="120"/>
      <c r="V6624" s="120"/>
      <c r="X6624" s="120"/>
      <c r="Z6624" s="120"/>
    </row>
    <row r="6625" spans="16:26" x14ac:dyDescent="0.25">
      <c r="P6625" s="119"/>
      <c r="R6625" s="119"/>
      <c r="T6625" s="119"/>
      <c r="V6625" s="119"/>
      <c r="X6625" s="119"/>
      <c r="Z6625" s="119"/>
    </row>
    <row r="6626" spans="16:26" x14ac:dyDescent="0.25">
      <c r="P6626" s="119"/>
      <c r="R6626" s="119"/>
      <c r="T6626" s="119"/>
      <c r="V6626" s="119"/>
      <c r="X6626" s="119"/>
      <c r="Z6626" s="119"/>
    </row>
    <row r="6627" spans="16:26" x14ac:dyDescent="0.25">
      <c r="P6627" s="120"/>
      <c r="R6627" s="120"/>
      <c r="T6627" s="120"/>
      <c r="V6627" s="120"/>
      <c r="X6627" s="120"/>
      <c r="Z6627" s="120"/>
    </row>
    <row r="6628" spans="16:26" x14ac:dyDescent="0.25">
      <c r="P6628" s="119"/>
      <c r="R6628" s="119"/>
      <c r="T6628" s="119"/>
      <c r="V6628" s="119"/>
      <c r="X6628" s="119"/>
      <c r="Z6628" s="119"/>
    </row>
    <row r="6629" spans="16:26" x14ac:dyDescent="0.25">
      <c r="P6629" s="120"/>
      <c r="R6629" s="120"/>
      <c r="T6629" s="120"/>
      <c r="V6629" s="120"/>
      <c r="X6629" s="120"/>
      <c r="Z6629" s="120"/>
    </row>
    <row r="6630" spans="16:26" x14ac:dyDescent="0.25">
      <c r="P6630" s="119"/>
      <c r="R6630" s="119"/>
      <c r="T6630" s="119"/>
      <c r="V6630" s="119"/>
      <c r="X6630" s="119"/>
      <c r="Z6630" s="119"/>
    </row>
    <row r="6631" spans="16:26" x14ac:dyDescent="0.25">
      <c r="P6631" s="119"/>
      <c r="R6631" s="119"/>
      <c r="T6631" s="119"/>
      <c r="V6631" s="119"/>
      <c r="X6631" s="119"/>
      <c r="Z6631" s="119"/>
    </row>
    <row r="6632" spans="16:26" x14ac:dyDescent="0.25">
      <c r="P6632" s="119"/>
      <c r="R6632" s="119"/>
      <c r="T6632" s="119"/>
      <c r="V6632" s="119"/>
      <c r="X6632" s="119"/>
      <c r="Z6632" s="119"/>
    </row>
    <row r="6633" spans="16:26" x14ac:dyDescent="0.25">
      <c r="P6633" s="121"/>
      <c r="R6633" s="121"/>
      <c r="T6633" s="121"/>
      <c r="V6633" s="121"/>
      <c r="X6633" s="121"/>
      <c r="Z6633" s="121"/>
    </row>
    <row r="6634" spans="16:26" x14ac:dyDescent="0.25">
      <c r="P6634" s="121"/>
      <c r="R6634" s="121"/>
      <c r="T6634" s="121"/>
      <c r="V6634" s="121"/>
      <c r="X6634" s="121"/>
      <c r="Z6634" s="121"/>
    </row>
    <row r="6635" spans="16:26" x14ac:dyDescent="0.25">
      <c r="P6635" s="121"/>
      <c r="R6635" s="121"/>
      <c r="T6635" s="121"/>
      <c r="V6635" s="121"/>
      <c r="X6635" s="121"/>
      <c r="Z6635" s="121"/>
    </row>
    <row r="6636" spans="16:26" x14ac:dyDescent="0.25">
      <c r="P6636" s="121"/>
      <c r="R6636" s="121"/>
      <c r="T6636" s="121"/>
      <c r="V6636" s="121"/>
      <c r="X6636" s="121"/>
      <c r="Z6636" s="121"/>
    </row>
    <row r="6637" spans="16:26" x14ac:dyDescent="0.25">
      <c r="P6637" s="122"/>
      <c r="R6637" s="122"/>
      <c r="T6637" s="122"/>
      <c r="V6637" s="122"/>
      <c r="X6637" s="122"/>
      <c r="Z6637" s="122"/>
    </row>
    <row r="6638" spans="16:26" x14ac:dyDescent="0.25">
      <c r="P6638" s="118"/>
      <c r="R6638" s="118"/>
      <c r="T6638" s="118"/>
      <c r="V6638" s="118"/>
      <c r="X6638" s="118"/>
      <c r="Z6638" s="118"/>
    </row>
    <row r="6639" spans="16:26" x14ac:dyDescent="0.25">
      <c r="P6639" s="119"/>
      <c r="R6639" s="119"/>
      <c r="T6639" s="119"/>
      <c r="V6639" s="119"/>
      <c r="X6639" s="119"/>
      <c r="Z6639" s="119"/>
    </row>
    <row r="6640" spans="16:26" x14ac:dyDescent="0.25">
      <c r="P6640" s="119"/>
      <c r="R6640" s="119"/>
      <c r="T6640" s="119"/>
      <c r="V6640" s="119"/>
      <c r="X6640" s="119"/>
      <c r="Z6640" s="119"/>
    </row>
    <row r="6641" spans="16:26" x14ac:dyDescent="0.25">
      <c r="P6641" s="120"/>
      <c r="R6641" s="120"/>
      <c r="T6641" s="120"/>
      <c r="V6641" s="120"/>
      <c r="X6641" s="120"/>
      <c r="Z6641" s="120"/>
    </row>
    <row r="6642" spans="16:26" x14ac:dyDescent="0.25">
      <c r="P6642" s="119"/>
      <c r="R6642" s="119"/>
      <c r="T6642" s="119"/>
      <c r="V6642" s="119"/>
      <c r="X6642" s="119"/>
      <c r="Z6642" s="119"/>
    </row>
    <row r="6643" spans="16:26" x14ac:dyDescent="0.25">
      <c r="P6643" s="119"/>
      <c r="R6643" s="119"/>
      <c r="T6643" s="119"/>
      <c r="V6643" s="119"/>
      <c r="X6643" s="119"/>
      <c r="Z6643" s="119"/>
    </row>
    <row r="6644" spans="16:26" x14ac:dyDescent="0.25">
      <c r="P6644" s="120"/>
      <c r="R6644" s="120"/>
      <c r="T6644" s="120"/>
      <c r="V6644" s="120"/>
      <c r="X6644" s="120"/>
      <c r="Z6644" s="120"/>
    </row>
    <row r="6645" spans="16:26" x14ac:dyDescent="0.25">
      <c r="P6645" s="119"/>
      <c r="R6645" s="119"/>
      <c r="T6645" s="119"/>
      <c r="V6645" s="119"/>
      <c r="X6645" s="119"/>
      <c r="Z6645" s="119"/>
    </row>
    <row r="6646" spans="16:26" x14ac:dyDescent="0.25">
      <c r="P6646" s="120"/>
      <c r="R6646" s="120"/>
      <c r="T6646" s="120"/>
      <c r="V6646" s="120"/>
      <c r="X6646" s="120"/>
      <c r="Z6646" s="120"/>
    </row>
    <row r="6647" spans="16:26" x14ac:dyDescent="0.25">
      <c r="P6647" s="119"/>
      <c r="R6647" s="119"/>
      <c r="T6647" s="119"/>
      <c r="V6647" s="119"/>
      <c r="X6647" s="119"/>
      <c r="Z6647" s="119"/>
    </row>
    <row r="6648" spans="16:26" x14ac:dyDescent="0.25">
      <c r="P6648" s="119"/>
      <c r="R6648" s="119"/>
      <c r="T6648" s="119"/>
      <c r="V6648" s="119"/>
      <c r="X6648" s="119"/>
      <c r="Z6648" s="119"/>
    </row>
    <row r="6649" spans="16:26" x14ac:dyDescent="0.25">
      <c r="P6649" s="119"/>
      <c r="R6649" s="119"/>
      <c r="T6649" s="119"/>
      <c r="V6649" s="119"/>
      <c r="X6649" s="119"/>
      <c r="Z6649" s="119"/>
    </row>
    <row r="6650" spans="16:26" x14ac:dyDescent="0.25">
      <c r="P6650" s="121"/>
      <c r="R6650" s="121"/>
      <c r="T6650" s="121"/>
      <c r="V6650" s="121"/>
      <c r="X6650" s="121"/>
      <c r="Z6650" s="121"/>
    </row>
    <row r="6651" spans="16:26" x14ac:dyDescent="0.25">
      <c r="P6651" s="121"/>
      <c r="R6651" s="121"/>
      <c r="T6651" s="121"/>
      <c r="V6651" s="121"/>
      <c r="X6651" s="121"/>
      <c r="Z6651" s="121"/>
    </row>
    <row r="6652" spans="16:26" x14ac:dyDescent="0.25">
      <c r="P6652" s="121"/>
      <c r="R6652" s="121"/>
      <c r="T6652" s="121"/>
      <c r="V6652" s="121"/>
      <c r="X6652" s="121"/>
      <c r="Z6652" s="121"/>
    </row>
    <row r="6653" spans="16:26" x14ac:dyDescent="0.25">
      <c r="P6653" s="121"/>
      <c r="R6653" s="121"/>
      <c r="T6653" s="121"/>
      <c r="V6653" s="121"/>
      <c r="X6653" s="121"/>
      <c r="Z6653" s="121"/>
    </row>
    <row r="6654" spans="16:26" x14ac:dyDescent="0.25">
      <c r="P6654" s="122"/>
      <c r="R6654" s="122"/>
      <c r="T6654" s="122"/>
      <c r="V6654" s="122"/>
      <c r="X6654" s="122"/>
      <c r="Z6654" s="122"/>
    </row>
    <row r="6655" spans="16:26" x14ac:dyDescent="0.25">
      <c r="P6655" s="118"/>
      <c r="R6655" s="118"/>
      <c r="T6655" s="118"/>
      <c r="V6655" s="118"/>
      <c r="X6655" s="118"/>
      <c r="Z6655" s="118"/>
    </row>
    <row r="6656" spans="16:26" x14ac:dyDescent="0.25">
      <c r="P6656" s="119"/>
      <c r="R6656" s="119"/>
      <c r="T6656" s="119"/>
      <c r="V6656" s="119"/>
      <c r="X6656" s="119"/>
      <c r="Z6656" s="119"/>
    </row>
    <row r="6657" spans="16:26" x14ac:dyDescent="0.25">
      <c r="P6657" s="119"/>
      <c r="R6657" s="119"/>
      <c r="T6657" s="119"/>
      <c r="V6657" s="119"/>
      <c r="X6657" s="119"/>
      <c r="Z6657" s="119"/>
    </row>
    <row r="6658" spans="16:26" x14ac:dyDescent="0.25">
      <c r="P6658" s="120"/>
      <c r="R6658" s="120"/>
      <c r="T6658" s="120"/>
      <c r="V6658" s="120"/>
      <c r="X6658" s="120"/>
      <c r="Z6658" s="120"/>
    </row>
    <row r="6659" spans="16:26" x14ac:dyDescent="0.25">
      <c r="P6659" s="119"/>
      <c r="R6659" s="119"/>
      <c r="T6659" s="119"/>
      <c r="V6659" s="119"/>
      <c r="X6659" s="119"/>
      <c r="Z6659" s="119"/>
    </row>
    <row r="6660" spans="16:26" x14ac:dyDescent="0.25">
      <c r="P6660" s="119"/>
      <c r="R6660" s="119"/>
      <c r="T6660" s="119"/>
      <c r="V6660" s="119"/>
      <c r="X6660" s="119"/>
      <c r="Z6660" s="119"/>
    </row>
    <row r="6661" spans="16:26" x14ac:dyDescent="0.25">
      <c r="P6661" s="120"/>
      <c r="R6661" s="120"/>
      <c r="T6661" s="120"/>
      <c r="V6661" s="120"/>
      <c r="X6661" s="120"/>
      <c r="Z6661" s="120"/>
    </row>
    <row r="6662" spans="16:26" x14ac:dyDescent="0.25">
      <c r="P6662" s="119"/>
      <c r="R6662" s="119"/>
      <c r="T6662" s="119"/>
      <c r="V6662" s="119"/>
      <c r="X6662" s="119"/>
      <c r="Z6662" s="119"/>
    </row>
    <row r="6663" spans="16:26" x14ac:dyDescent="0.25">
      <c r="P6663" s="120"/>
      <c r="R6663" s="120"/>
      <c r="T6663" s="120"/>
      <c r="V6663" s="120"/>
      <c r="X6663" s="120"/>
      <c r="Z6663" s="120"/>
    </row>
    <row r="6664" spans="16:26" x14ac:dyDescent="0.25">
      <c r="P6664" s="119"/>
      <c r="R6664" s="119"/>
      <c r="T6664" s="119"/>
      <c r="V6664" s="119"/>
      <c r="X6664" s="119"/>
      <c r="Z6664" s="119"/>
    </row>
    <row r="6665" spans="16:26" x14ac:dyDescent="0.25">
      <c r="P6665" s="119"/>
      <c r="R6665" s="119"/>
      <c r="T6665" s="119"/>
      <c r="V6665" s="119"/>
      <c r="X6665" s="119"/>
      <c r="Z6665" s="119"/>
    </row>
    <row r="6666" spans="16:26" x14ac:dyDescent="0.25">
      <c r="P6666" s="119"/>
      <c r="R6666" s="119"/>
      <c r="T6666" s="119"/>
      <c r="V6666" s="119"/>
      <c r="X6666" s="119"/>
      <c r="Z6666" s="119"/>
    </row>
    <row r="6667" spans="16:26" x14ac:dyDescent="0.25">
      <c r="P6667" s="121"/>
      <c r="R6667" s="121"/>
      <c r="T6667" s="121"/>
      <c r="V6667" s="121"/>
      <c r="X6667" s="121"/>
      <c r="Z6667" s="121"/>
    </row>
    <row r="6668" spans="16:26" x14ac:dyDescent="0.25">
      <c r="P6668" s="121"/>
      <c r="R6668" s="121"/>
      <c r="T6668" s="121"/>
      <c r="V6668" s="121"/>
      <c r="X6668" s="121"/>
      <c r="Z6668" s="121"/>
    </row>
    <row r="6669" spans="16:26" x14ac:dyDescent="0.25">
      <c r="P6669" s="121"/>
      <c r="R6669" s="121"/>
      <c r="T6669" s="121"/>
      <c r="V6669" s="121"/>
      <c r="X6669" s="121"/>
      <c r="Z6669" s="121"/>
    </row>
    <row r="6670" spans="16:26" x14ac:dyDescent="0.25">
      <c r="P6670" s="121"/>
      <c r="R6670" s="121"/>
      <c r="T6670" s="121"/>
      <c r="V6670" s="121"/>
      <c r="X6670" s="121"/>
      <c r="Z6670" s="121"/>
    </row>
    <row r="6671" spans="16:26" x14ac:dyDescent="0.25">
      <c r="P6671" s="122"/>
      <c r="R6671" s="122"/>
      <c r="T6671" s="122"/>
      <c r="V6671" s="122"/>
      <c r="X6671" s="122"/>
      <c r="Z6671" s="122"/>
    </row>
    <row r="6672" spans="16:26" x14ac:dyDescent="0.25">
      <c r="P6672" s="118"/>
      <c r="R6672" s="118"/>
      <c r="T6672" s="118"/>
      <c r="V6672" s="118"/>
      <c r="X6672" s="118"/>
      <c r="Z6672" s="118"/>
    </row>
    <row r="6673" spans="16:26" x14ac:dyDescent="0.25">
      <c r="P6673" s="119"/>
      <c r="R6673" s="119"/>
      <c r="T6673" s="119"/>
      <c r="V6673" s="119"/>
      <c r="X6673" s="119"/>
      <c r="Z6673" s="119"/>
    </row>
    <row r="6674" spans="16:26" x14ac:dyDescent="0.25">
      <c r="P6674" s="119"/>
      <c r="R6674" s="119"/>
      <c r="T6674" s="119"/>
      <c r="V6674" s="119"/>
      <c r="X6674" s="119"/>
      <c r="Z6674" s="119"/>
    </row>
    <row r="6675" spans="16:26" x14ac:dyDescent="0.25">
      <c r="P6675" s="120"/>
      <c r="R6675" s="120"/>
      <c r="T6675" s="120"/>
      <c r="V6675" s="120"/>
      <c r="X6675" s="120"/>
      <c r="Z6675" s="120"/>
    </row>
    <row r="6676" spans="16:26" x14ac:dyDescent="0.25">
      <c r="P6676" s="119"/>
      <c r="R6676" s="119"/>
      <c r="T6676" s="119"/>
      <c r="V6676" s="119"/>
      <c r="X6676" s="119"/>
      <c r="Z6676" s="119"/>
    </row>
    <row r="6677" spans="16:26" x14ac:dyDescent="0.25">
      <c r="P6677" s="119"/>
      <c r="R6677" s="119"/>
      <c r="T6677" s="119"/>
      <c r="V6677" s="119"/>
      <c r="X6677" s="119"/>
      <c r="Z6677" s="119"/>
    </row>
    <row r="6678" spans="16:26" x14ac:dyDescent="0.25">
      <c r="P6678" s="120"/>
      <c r="R6678" s="120"/>
      <c r="T6678" s="120"/>
      <c r="V6678" s="120"/>
      <c r="X6678" s="120"/>
      <c r="Z6678" s="120"/>
    </row>
    <row r="6679" spans="16:26" x14ac:dyDescent="0.25">
      <c r="P6679" s="119"/>
      <c r="R6679" s="119"/>
      <c r="T6679" s="119"/>
      <c r="V6679" s="119"/>
      <c r="X6679" s="119"/>
      <c r="Z6679" s="119"/>
    </row>
    <row r="6680" spans="16:26" x14ac:dyDescent="0.25">
      <c r="P6680" s="120"/>
      <c r="R6680" s="120"/>
      <c r="T6680" s="120"/>
      <c r="V6680" s="120"/>
      <c r="X6680" s="120"/>
      <c r="Z6680" s="120"/>
    </row>
    <row r="6681" spans="16:26" x14ac:dyDescent="0.25">
      <c r="P6681" s="119"/>
      <c r="R6681" s="119"/>
      <c r="T6681" s="119"/>
      <c r="V6681" s="119"/>
      <c r="X6681" s="119"/>
      <c r="Z6681" s="119"/>
    </row>
    <row r="6682" spans="16:26" x14ac:dyDescent="0.25">
      <c r="P6682" s="119"/>
      <c r="R6682" s="119"/>
      <c r="T6682" s="119"/>
      <c r="V6682" s="119"/>
      <c r="X6682" s="119"/>
      <c r="Z6682" s="119"/>
    </row>
    <row r="6683" spans="16:26" x14ac:dyDescent="0.25">
      <c r="P6683" s="119"/>
      <c r="R6683" s="119"/>
      <c r="T6683" s="119"/>
      <c r="V6683" s="119"/>
      <c r="X6683" s="119"/>
      <c r="Z6683" s="119"/>
    </row>
    <row r="6684" spans="16:26" x14ac:dyDescent="0.25">
      <c r="P6684" s="121"/>
      <c r="R6684" s="121"/>
      <c r="T6684" s="121"/>
      <c r="V6684" s="121"/>
      <c r="X6684" s="121"/>
      <c r="Z6684" s="121"/>
    </row>
    <row r="6685" spans="16:26" x14ac:dyDescent="0.25">
      <c r="P6685" s="121"/>
      <c r="R6685" s="121"/>
      <c r="T6685" s="121"/>
      <c r="V6685" s="121"/>
      <c r="X6685" s="121"/>
      <c r="Z6685" s="121"/>
    </row>
    <row r="6686" spans="16:26" x14ac:dyDescent="0.25">
      <c r="P6686" s="121"/>
      <c r="R6686" s="121"/>
      <c r="T6686" s="121"/>
      <c r="V6686" s="121"/>
      <c r="X6686" s="121"/>
      <c r="Z6686" s="121"/>
    </row>
    <row r="6687" spans="16:26" x14ac:dyDescent="0.25">
      <c r="P6687" s="121"/>
      <c r="R6687" s="121"/>
      <c r="T6687" s="121"/>
      <c r="V6687" s="121"/>
      <c r="X6687" s="121"/>
      <c r="Z6687" s="121"/>
    </row>
    <row r="6688" spans="16:26" x14ac:dyDescent="0.25">
      <c r="P6688" s="122"/>
      <c r="R6688" s="122"/>
      <c r="T6688" s="122"/>
      <c r="V6688" s="122"/>
      <c r="X6688" s="122"/>
      <c r="Z6688" s="122"/>
    </row>
    <row r="6689" spans="16:26" x14ac:dyDescent="0.25">
      <c r="P6689" s="118"/>
      <c r="R6689" s="118"/>
      <c r="T6689" s="118"/>
      <c r="V6689" s="118"/>
      <c r="X6689" s="118"/>
      <c r="Z6689" s="118"/>
    </row>
    <row r="6690" spans="16:26" x14ac:dyDescent="0.25">
      <c r="P6690" s="119"/>
      <c r="R6690" s="119"/>
      <c r="T6690" s="119"/>
      <c r="V6690" s="119"/>
      <c r="X6690" s="119"/>
      <c r="Z6690" s="119"/>
    </row>
    <row r="6691" spans="16:26" x14ac:dyDescent="0.25">
      <c r="P6691" s="119"/>
      <c r="R6691" s="119"/>
      <c r="T6691" s="119"/>
      <c r="V6691" s="119"/>
      <c r="X6691" s="119"/>
      <c r="Z6691" s="119"/>
    </row>
    <row r="6692" spans="16:26" x14ac:dyDescent="0.25">
      <c r="P6692" s="120"/>
      <c r="R6692" s="120"/>
      <c r="T6692" s="120"/>
      <c r="V6692" s="120"/>
      <c r="X6692" s="120"/>
      <c r="Z6692" s="120"/>
    </row>
    <row r="6693" spans="16:26" x14ac:dyDescent="0.25">
      <c r="P6693" s="119"/>
      <c r="R6693" s="119"/>
      <c r="T6693" s="119"/>
      <c r="V6693" s="119"/>
      <c r="X6693" s="119"/>
      <c r="Z6693" s="119"/>
    </row>
    <row r="6694" spans="16:26" x14ac:dyDescent="0.25">
      <c r="P6694" s="119"/>
      <c r="R6694" s="119"/>
      <c r="T6694" s="119"/>
      <c r="V6694" s="119"/>
      <c r="X6694" s="119"/>
      <c r="Z6694" s="119"/>
    </row>
    <row r="6695" spans="16:26" x14ac:dyDescent="0.25">
      <c r="P6695" s="120"/>
      <c r="R6695" s="120"/>
      <c r="T6695" s="120"/>
      <c r="V6695" s="120"/>
      <c r="X6695" s="120"/>
      <c r="Z6695" s="120"/>
    </row>
    <row r="6696" spans="16:26" x14ac:dyDescent="0.25">
      <c r="P6696" s="119"/>
      <c r="R6696" s="119"/>
      <c r="T6696" s="119"/>
      <c r="V6696" s="119"/>
      <c r="X6696" s="119"/>
      <c r="Z6696" s="119"/>
    </row>
    <row r="6697" spans="16:26" x14ac:dyDescent="0.25">
      <c r="P6697" s="120"/>
      <c r="R6697" s="120"/>
      <c r="T6697" s="120"/>
      <c r="V6697" s="120"/>
      <c r="X6697" s="120"/>
      <c r="Z6697" s="120"/>
    </row>
    <row r="6698" spans="16:26" x14ac:dyDescent="0.25">
      <c r="P6698" s="119"/>
      <c r="R6698" s="119"/>
      <c r="T6698" s="119"/>
      <c r="V6698" s="119"/>
      <c r="X6698" s="119"/>
      <c r="Z6698" s="119"/>
    </row>
    <row r="6699" spans="16:26" x14ac:dyDescent="0.25">
      <c r="P6699" s="119"/>
      <c r="R6699" s="119"/>
      <c r="T6699" s="119"/>
      <c r="V6699" s="119"/>
      <c r="X6699" s="119"/>
      <c r="Z6699" s="119"/>
    </row>
    <row r="6700" spans="16:26" x14ac:dyDescent="0.25">
      <c r="P6700" s="119"/>
      <c r="R6700" s="119"/>
      <c r="T6700" s="119"/>
      <c r="V6700" s="119"/>
      <c r="X6700" s="119"/>
      <c r="Z6700" s="119"/>
    </row>
    <row r="6701" spans="16:26" x14ac:dyDescent="0.25">
      <c r="P6701" s="121"/>
      <c r="R6701" s="121"/>
      <c r="T6701" s="121"/>
      <c r="V6701" s="121"/>
      <c r="X6701" s="121"/>
      <c r="Z6701" s="121"/>
    </row>
    <row r="6702" spans="16:26" x14ac:dyDescent="0.25">
      <c r="P6702" s="121"/>
      <c r="R6702" s="121"/>
      <c r="T6702" s="121"/>
      <c r="V6702" s="121"/>
      <c r="X6702" s="121"/>
      <c r="Z6702" s="121"/>
    </row>
    <row r="6703" spans="16:26" x14ac:dyDescent="0.25">
      <c r="P6703" s="121"/>
      <c r="R6703" s="121"/>
      <c r="T6703" s="121"/>
      <c r="V6703" s="121"/>
      <c r="X6703" s="121"/>
      <c r="Z6703" s="121"/>
    </row>
    <row r="6704" spans="16:26" x14ac:dyDescent="0.25">
      <c r="P6704" s="121"/>
      <c r="R6704" s="121"/>
      <c r="T6704" s="121"/>
      <c r="V6704" s="121"/>
      <c r="X6704" s="121"/>
      <c r="Z6704" s="121"/>
    </row>
    <row r="6705" spans="16:26" x14ac:dyDescent="0.25">
      <c r="P6705" s="122"/>
      <c r="R6705" s="122"/>
      <c r="T6705" s="122"/>
      <c r="V6705" s="122"/>
      <c r="X6705" s="122"/>
      <c r="Z6705" s="122"/>
    </row>
    <row r="6706" spans="16:26" x14ac:dyDescent="0.25">
      <c r="P6706" s="118"/>
      <c r="R6706" s="118"/>
      <c r="T6706" s="118"/>
      <c r="V6706" s="118"/>
      <c r="X6706" s="118"/>
      <c r="Z6706" s="118"/>
    </row>
    <row r="6707" spans="16:26" x14ac:dyDescent="0.25">
      <c r="P6707" s="119"/>
      <c r="R6707" s="119"/>
      <c r="T6707" s="119"/>
      <c r="V6707" s="119"/>
      <c r="X6707" s="119"/>
      <c r="Z6707" s="119"/>
    </row>
    <row r="6708" spans="16:26" x14ac:dyDescent="0.25">
      <c r="P6708" s="119"/>
      <c r="R6708" s="119"/>
      <c r="T6708" s="119"/>
      <c r="V6708" s="119"/>
      <c r="X6708" s="119"/>
      <c r="Z6708" s="119"/>
    </row>
    <row r="6709" spans="16:26" x14ac:dyDescent="0.25">
      <c r="P6709" s="120"/>
      <c r="R6709" s="120"/>
      <c r="T6709" s="120"/>
      <c r="V6709" s="120"/>
      <c r="X6709" s="120"/>
      <c r="Z6709" s="120"/>
    </row>
    <row r="6710" spans="16:26" x14ac:dyDescent="0.25">
      <c r="P6710" s="119"/>
      <c r="R6710" s="119"/>
      <c r="T6710" s="119"/>
      <c r="V6710" s="119"/>
      <c r="X6710" s="119"/>
      <c r="Z6710" s="119"/>
    </row>
    <row r="6711" spans="16:26" x14ac:dyDescent="0.25">
      <c r="P6711" s="119"/>
      <c r="R6711" s="119"/>
      <c r="T6711" s="119"/>
      <c r="V6711" s="119"/>
      <c r="X6711" s="119"/>
      <c r="Z6711" s="119"/>
    </row>
    <row r="6712" spans="16:26" x14ac:dyDescent="0.25">
      <c r="P6712" s="120"/>
      <c r="R6712" s="120"/>
      <c r="T6712" s="120"/>
      <c r="V6712" s="120"/>
      <c r="X6712" s="120"/>
      <c r="Z6712" s="120"/>
    </row>
    <row r="6713" spans="16:26" x14ac:dyDescent="0.25">
      <c r="P6713" s="119"/>
      <c r="R6713" s="119"/>
      <c r="T6713" s="119"/>
      <c r="V6713" s="119"/>
      <c r="X6713" s="119"/>
      <c r="Z6713" s="119"/>
    </row>
    <row r="6714" spans="16:26" x14ac:dyDescent="0.25">
      <c r="P6714" s="120"/>
      <c r="R6714" s="120"/>
      <c r="T6714" s="120"/>
      <c r="V6714" s="120"/>
      <c r="X6714" s="120"/>
      <c r="Z6714" s="120"/>
    </row>
    <row r="6715" spans="16:26" x14ac:dyDescent="0.25">
      <c r="P6715" s="119"/>
      <c r="R6715" s="119"/>
      <c r="T6715" s="119"/>
      <c r="V6715" s="119"/>
      <c r="X6715" s="119"/>
      <c r="Z6715" s="119"/>
    </row>
    <row r="6716" spans="16:26" x14ac:dyDescent="0.25">
      <c r="P6716" s="119"/>
      <c r="R6716" s="119"/>
      <c r="T6716" s="119"/>
      <c r="V6716" s="119"/>
      <c r="X6716" s="119"/>
      <c r="Z6716" s="119"/>
    </row>
    <row r="6717" spans="16:26" x14ac:dyDescent="0.25">
      <c r="P6717" s="119"/>
      <c r="R6717" s="119"/>
      <c r="T6717" s="119"/>
      <c r="V6717" s="119"/>
      <c r="X6717" s="119"/>
      <c r="Z6717" s="119"/>
    </row>
    <row r="6718" spans="16:26" x14ac:dyDescent="0.25">
      <c r="P6718" s="121"/>
      <c r="R6718" s="121"/>
      <c r="T6718" s="121"/>
      <c r="V6718" s="121"/>
      <c r="X6718" s="121"/>
      <c r="Z6718" s="121"/>
    </row>
    <row r="6719" spans="16:26" x14ac:dyDescent="0.25">
      <c r="P6719" s="121"/>
      <c r="R6719" s="121"/>
      <c r="T6719" s="121"/>
      <c r="V6719" s="121"/>
      <c r="X6719" s="121"/>
      <c r="Z6719" s="121"/>
    </row>
    <row r="6720" spans="16:26" x14ac:dyDescent="0.25">
      <c r="P6720" s="121"/>
      <c r="R6720" s="121"/>
      <c r="T6720" s="121"/>
      <c r="V6720" s="121"/>
      <c r="X6720" s="121"/>
      <c r="Z6720" s="121"/>
    </row>
    <row r="6721" spans="16:26" x14ac:dyDescent="0.25">
      <c r="P6721" s="121"/>
      <c r="R6721" s="121"/>
      <c r="T6721" s="121"/>
      <c r="V6721" s="121"/>
      <c r="X6721" s="121"/>
      <c r="Z6721" s="121"/>
    </row>
    <row r="6722" spans="16:26" x14ac:dyDescent="0.25">
      <c r="P6722" s="122"/>
      <c r="R6722" s="122"/>
      <c r="T6722" s="122"/>
      <c r="V6722" s="122"/>
      <c r="X6722" s="122"/>
      <c r="Z6722" s="122"/>
    </row>
    <row r="6723" spans="16:26" x14ac:dyDescent="0.25">
      <c r="P6723" s="118"/>
      <c r="R6723" s="118"/>
      <c r="T6723" s="118"/>
      <c r="V6723" s="118"/>
      <c r="X6723" s="118"/>
      <c r="Z6723" s="118"/>
    </row>
    <row r="6724" spans="16:26" x14ac:dyDescent="0.25">
      <c r="P6724" s="119"/>
      <c r="R6724" s="119"/>
      <c r="T6724" s="119"/>
      <c r="V6724" s="119"/>
      <c r="X6724" s="119"/>
      <c r="Z6724" s="119"/>
    </row>
    <row r="6725" spans="16:26" x14ac:dyDescent="0.25">
      <c r="P6725" s="119"/>
      <c r="R6725" s="119"/>
      <c r="T6725" s="119"/>
      <c r="V6725" s="119"/>
      <c r="X6725" s="119"/>
      <c r="Z6725" s="119"/>
    </row>
    <row r="6726" spans="16:26" x14ac:dyDescent="0.25">
      <c r="P6726" s="120"/>
      <c r="R6726" s="120"/>
      <c r="T6726" s="120"/>
      <c r="V6726" s="120"/>
      <c r="X6726" s="120"/>
      <c r="Z6726" s="120"/>
    </row>
    <row r="6727" spans="16:26" x14ac:dyDescent="0.25">
      <c r="P6727" s="119"/>
      <c r="R6727" s="119"/>
      <c r="T6727" s="119"/>
      <c r="V6727" s="119"/>
      <c r="X6727" s="119"/>
      <c r="Z6727" s="119"/>
    </row>
    <row r="6728" spans="16:26" x14ac:dyDescent="0.25">
      <c r="P6728" s="119"/>
      <c r="R6728" s="119"/>
      <c r="T6728" s="119"/>
      <c r="V6728" s="119"/>
      <c r="X6728" s="119"/>
      <c r="Z6728" s="119"/>
    </row>
    <row r="6729" spans="16:26" x14ac:dyDescent="0.25">
      <c r="P6729" s="120"/>
      <c r="R6729" s="120"/>
      <c r="T6729" s="120"/>
      <c r="V6729" s="120"/>
      <c r="X6729" s="120"/>
      <c r="Z6729" s="120"/>
    </row>
    <row r="6730" spans="16:26" x14ac:dyDescent="0.25">
      <c r="P6730" s="119"/>
      <c r="R6730" s="119"/>
      <c r="T6730" s="119"/>
      <c r="V6730" s="119"/>
      <c r="X6730" s="119"/>
      <c r="Z6730" s="119"/>
    </row>
    <row r="6731" spans="16:26" x14ac:dyDescent="0.25">
      <c r="P6731" s="120"/>
      <c r="R6731" s="120"/>
      <c r="T6731" s="120"/>
      <c r="V6731" s="120"/>
      <c r="X6731" s="120"/>
      <c r="Z6731" s="120"/>
    </row>
    <row r="6732" spans="16:26" x14ac:dyDescent="0.25">
      <c r="P6732" s="119"/>
      <c r="R6732" s="119"/>
      <c r="T6732" s="119"/>
      <c r="V6732" s="119"/>
      <c r="X6732" s="119"/>
      <c r="Z6732" s="119"/>
    </row>
    <row r="6733" spans="16:26" x14ac:dyDescent="0.25">
      <c r="P6733" s="119"/>
      <c r="R6733" s="119"/>
      <c r="T6733" s="119"/>
      <c r="V6733" s="119"/>
      <c r="X6733" s="119"/>
      <c r="Z6733" s="119"/>
    </row>
    <row r="6734" spans="16:26" x14ac:dyDescent="0.25">
      <c r="P6734" s="119"/>
      <c r="R6734" s="119"/>
      <c r="T6734" s="119"/>
      <c r="V6734" s="119"/>
      <c r="X6734" s="119"/>
      <c r="Z6734" s="119"/>
    </row>
    <row r="6735" spans="16:26" x14ac:dyDescent="0.25">
      <c r="P6735" s="121"/>
      <c r="R6735" s="121"/>
      <c r="T6735" s="121"/>
      <c r="V6735" s="121"/>
      <c r="X6735" s="121"/>
      <c r="Z6735" s="121"/>
    </row>
    <row r="6736" spans="16:26" x14ac:dyDescent="0.25">
      <c r="P6736" s="121"/>
      <c r="R6736" s="121"/>
      <c r="T6736" s="121"/>
      <c r="V6736" s="121"/>
      <c r="X6736" s="121"/>
      <c r="Z6736" s="121"/>
    </row>
    <row r="6737" spans="16:26" x14ac:dyDescent="0.25">
      <c r="P6737" s="121"/>
      <c r="R6737" s="121"/>
      <c r="T6737" s="121"/>
      <c r="V6737" s="121"/>
      <c r="X6737" s="121"/>
      <c r="Z6737" s="121"/>
    </row>
    <row r="6738" spans="16:26" x14ac:dyDescent="0.25">
      <c r="P6738" s="121"/>
      <c r="R6738" s="121"/>
      <c r="T6738" s="121"/>
      <c r="V6738" s="121"/>
      <c r="X6738" s="121"/>
      <c r="Z6738" s="121"/>
    </row>
    <row r="6739" spans="16:26" x14ac:dyDescent="0.25">
      <c r="P6739" s="122"/>
      <c r="R6739" s="122"/>
      <c r="T6739" s="122"/>
      <c r="V6739" s="122"/>
      <c r="X6739" s="122"/>
      <c r="Z6739" s="122"/>
    </row>
    <row r="6740" spans="16:26" x14ac:dyDescent="0.25">
      <c r="P6740" s="118"/>
      <c r="R6740" s="118"/>
      <c r="T6740" s="118"/>
      <c r="V6740" s="118"/>
      <c r="X6740" s="118"/>
      <c r="Z6740" s="118"/>
    </row>
    <row r="6741" spans="16:26" x14ac:dyDescent="0.25">
      <c r="P6741" s="119"/>
      <c r="R6741" s="119"/>
      <c r="T6741" s="119"/>
      <c r="V6741" s="119"/>
      <c r="X6741" s="119"/>
      <c r="Z6741" s="119"/>
    </row>
    <row r="6742" spans="16:26" x14ac:dyDescent="0.25">
      <c r="P6742" s="119"/>
      <c r="R6742" s="119"/>
      <c r="T6742" s="119"/>
      <c r="V6742" s="119"/>
      <c r="X6742" s="119"/>
      <c r="Z6742" s="119"/>
    </row>
    <row r="6743" spans="16:26" x14ac:dyDescent="0.25">
      <c r="P6743" s="120"/>
      <c r="R6743" s="120"/>
      <c r="T6743" s="120"/>
      <c r="V6743" s="120"/>
      <c r="X6743" s="120"/>
      <c r="Z6743" s="120"/>
    </row>
    <row r="6744" spans="16:26" x14ac:dyDescent="0.25">
      <c r="P6744" s="119"/>
      <c r="R6744" s="119"/>
      <c r="T6744" s="119"/>
      <c r="V6744" s="119"/>
      <c r="X6744" s="119"/>
      <c r="Z6744" s="119"/>
    </row>
    <row r="6745" spans="16:26" x14ac:dyDescent="0.25">
      <c r="P6745" s="119"/>
      <c r="R6745" s="119"/>
      <c r="T6745" s="119"/>
      <c r="V6745" s="119"/>
      <c r="X6745" s="119"/>
      <c r="Z6745" s="119"/>
    </row>
    <row r="6746" spans="16:26" x14ac:dyDescent="0.25">
      <c r="P6746" s="120"/>
      <c r="R6746" s="120"/>
      <c r="T6746" s="120"/>
      <c r="V6746" s="120"/>
      <c r="X6746" s="120"/>
      <c r="Z6746" s="120"/>
    </row>
    <row r="6747" spans="16:26" x14ac:dyDescent="0.25">
      <c r="P6747" s="119"/>
      <c r="R6747" s="119"/>
      <c r="T6747" s="119"/>
      <c r="V6747" s="119"/>
      <c r="X6747" s="119"/>
      <c r="Z6747" s="119"/>
    </row>
    <row r="6748" spans="16:26" x14ac:dyDescent="0.25">
      <c r="P6748" s="120"/>
      <c r="R6748" s="120"/>
      <c r="T6748" s="120"/>
      <c r="V6748" s="120"/>
      <c r="X6748" s="120"/>
      <c r="Z6748" s="120"/>
    </row>
    <row r="6749" spans="16:26" x14ac:dyDescent="0.25">
      <c r="P6749" s="119"/>
      <c r="R6749" s="119"/>
      <c r="T6749" s="119"/>
      <c r="V6749" s="119"/>
      <c r="X6749" s="119"/>
      <c r="Z6749" s="119"/>
    </row>
    <row r="6750" spans="16:26" x14ac:dyDescent="0.25">
      <c r="P6750" s="119"/>
      <c r="R6750" s="119"/>
      <c r="T6750" s="119"/>
      <c r="V6750" s="119"/>
      <c r="X6750" s="119"/>
      <c r="Z6750" s="119"/>
    </row>
    <row r="6751" spans="16:26" x14ac:dyDescent="0.25">
      <c r="P6751" s="119"/>
      <c r="R6751" s="119"/>
      <c r="T6751" s="119"/>
      <c r="V6751" s="119"/>
      <c r="X6751" s="119"/>
      <c r="Z6751" s="119"/>
    </row>
    <row r="6752" spans="16:26" x14ac:dyDescent="0.25">
      <c r="P6752" s="121"/>
      <c r="R6752" s="121"/>
      <c r="T6752" s="121"/>
      <c r="V6752" s="121"/>
      <c r="X6752" s="121"/>
      <c r="Z6752" s="121"/>
    </row>
    <row r="6753" spans="16:26" x14ac:dyDescent="0.25">
      <c r="P6753" s="121"/>
      <c r="R6753" s="121"/>
      <c r="T6753" s="121"/>
      <c r="V6753" s="121"/>
      <c r="X6753" s="121"/>
      <c r="Z6753" s="121"/>
    </row>
    <row r="6754" spans="16:26" x14ac:dyDescent="0.25">
      <c r="P6754" s="121"/>
      <c r="R6754" s="121"/>
      <c r="T6754" s="121"/>
      <c r="V6754" s="121"/>
      <c r="X6754" s="121"/>
      <c r="Z6754" s="121"/>
    </row>
    <row r="6755" spans="16:26" x14ac:dyDescent="0.25">
      <c r="P6755" s="121"/>
      <c r="R6755" s="121"/>
      <c r="T6755" s="121"/>
      <c r="V6755" s="121"/>
      <c r="X6755" s="121"/>
      <c r="Z6755" s="121"/>
    </row>
    <row r="6756" spans="16:26" x14ac:dyDescent="0.25">
      <c r="P6756" s="122"/>
      <c r="R6756" s="122"/>
      <c r="T6756" s="122"/>
      <c r="V6756" s="122"/>
      <c r="X6756" s="122"/>
      <c r="Z6756" s="122"/>
    </row>
    <row r="6757" spans="16:26" x14ac:dyDescent="0.25">
      <c r="P6757" s="118"/>
      <c r="R6757" s="118"/>
      <c r="T6757" s="118"/>
      <c r="V6757" s="118"/>
      <c r="X6757" s="118"/>
      <c r="Z6757" s="118"/>
    </row>
    <row r="6758" spans="16:26" x14ac:dyDescent="0.25">
      <c r="P6758" s="119"/>
      <c r="R6758" s="119"/>
      <c r="T6758" s="119"/>
      <c r="V6758" s="119"/>
      <c r="X6758" s="119"/>
      <c r="Z6758" s="119"/>
    </row>
    <row r="6759" spans="16:26" x14ac:dyDescent="0.25">
      <c r="P6759" s="119"/>
      <c r="R6759" s="119"/>
      <c r="T6759" s="119"/>
      <c r="V6759" s="119"/>
      <c r="X6759" s="119"/>
      <c r="Z6759" s="119"/>
    </row>
    <row r="6760" spans="16:26" x14ac:dyDescent="0.25">
      <c r="P6760" s="120"/>
      <c r="R6760" s="120"/>
      <c r="T6760" s="120"/>
      <c r="V6760" s="120"/>
      <c r="X6760" s="120"/>
      <c r="Z6760" s="120"/>
    </row>
    <row r="6761" spans="16:26" x14ac:dyDescent="0.25">
      <c r="P6761" s="119"/>
      <c r="R6761" s="119"/>
      <c r="T6761" s="119"/>
      <c r="V6761" s="119"/>
      <c r="X6761" s="119"/>
      <c r="Z6761" s="119"/>
    </row>
    <row r="6762" spans="16:26" x14ac:dyDescent="0.25">
      <c r="P6762" s="119"/>
      <c r="R6762" s="119"/>
      <c r="T6762" s="119"/>
      <c r="V6762" s="119"/>
      <c r="X6762" s="119"/>
      <c r="Z6762" s="119"/>
    </row>
    <row r="6763" spans="16:26" x14ac:dyDescent="0.25">
      <c r="P6763" s="120"/>
      <c r="R6763" s="120"/>
      <c r="T6763" s="120"/>
      <c r="V6763" s="120"/>
      <c r="X6763" s="120"/>
      <c r="Z6763" s="120"/>
    </row>
    <row r="6764" spans="16:26" x14ac:dyDescent="0.25">
      <c r="P6764" s="119"/>
      <c r="R6764" s="119"/>
      <c r="T6764" s="119"/>
      <c r="V6764" s="119"/>
      <c r="X6764" s="119"/>
      <c r="Z6764" s="119"/>
    </row>
    <row r="6765" spans="16:26" x14ac:dyDescent="0.25">
      <c r="P6765" s="120"/>
      <c r="R6765" s="120"/>
      <c r="T6765" s="120"/>
      <c r="V6765" s="120"/>
      <c r="X6765" s="120"/>
      <c r="Z6765" s="120"/>
    </row>
    <row r="6766" spans="16:26" x14ac:dyDescent="0.25">
      <c r="P6766" s="119"/>
      <c r="R6766" s="119"/>
      <c r="T6766" s="119"/>
      <c r="V6766" s="119"/>
      <c r="X6766" s="119"/>
      <c r="Z6766" s="119"/>
    </row>
    <row r="6767" spans="16:26" x14ac:dyDescent="0.25">
      <c r="P6767" s="119"/>
      <c r="R6767" s="119"/>
      <c r="T6767" s="119"/>
      <c r="V6767" s="119"/>
      <c r="X6767" s="119"/>
      <c r="Z6767" s="119"/>
    </row>
    <row r="6768" spans="16:26" x14ac:dyDescent="0.25">
      <c r="P6768" s="119"/>
      <c r="R6768" s="119"/>
      <c r="T6768" s="119"/>
      <c r="V6768" s="119"/>
      <c r="X6768" s="119"/>
      <c r="Z6768" s="119"/>
    </row>
    <row r="6769" spans="16:26" x14ac:dyDescent="0.25">
      <c r="P6769" s="121"/>
      <c r="R6769" s="121"/>
      <c r="T6769" s="121"/>
      <c r="V6769" s="121"/>
      <c r="X6769" s="121"/>
      <c r="Z6769" s="121"/>
    </row>
    <row r="6770" spans="16:26" x14ac:dyDescent="0.25">
      <c r="P6770" s="121"/>
      <c r="R6770" s="121"/>
      <c r="T6770" s="121"/>
      <c r="V6770" s="121"/>
      <c r="X6770" s="121"/>
      <c r="Z6770" s="121"/>
    </row>
    <row r="6771" spans="16:26" x14ac:dyDescent="0.25">
      <c r="P6771" s="121"/>
      <c r="R6771" s="121"/>
      <c r="T6771" s="121"/>
      <c r="V6771" s="121"/>
      <c r="X6771" s="121"/>
      <c r="Z6771" s="121"/>
    </row>
    <row r="6772" spans="16:26" x14ac:dyDescent="0.25">
      <c r="P6772" s="121"/>
      <c r="R6772" s="121"/>
      <c r="T6772" s="121"/>
      <c r="V6772" s="121"/>
      <c r="X6772" s="121"/>
      <c r="Z6772" s="121"/>
    </row>
    <row r="6773" spans="16:26" x14ac:dyDescent="0.25">
      <c r="P6773" s="122"/>
      <c r="R6773" s="122"/>
      <c r="T6773" s="122"/>
      <c r="V6773" s="122"/>
      <c r="X6773" s="122"/>
      <c r="Z6773" s="122"/>
    </row>
    <row r="6774" spans="16:26" x14ac:dyDescent="0.25">
      <c r="P6774" s="118"/>
      <c r="R6774" s="118"/>
      <c r="T6774" s="118"/>
      <c r="V6774" s="118"/>
      <c r="X6774" s="118"/>
      <c r="Z6774" s="118"/>
    </row>
    <row r="6775" spans="16:26" x14ac:dyDescent="0.25">
      <c r="P6775" s="119"/>
      <c r="R6775" s="119"/>
      <c r="T6775" s="119"/>
      <c r="V6775" s="119"/>
      <c r="X6775" s="119"/>
      <c r="Z6775" s="119"/>
    </row>
    <row r="6776" spans="16:26" x14ac:dyDescent="0.25">
      <c r="P6776" s="119"/>
      <c r="R6776" s="119"/>
      <c r="T6776" s="119"/>
      <c r="V6776" s="119"/>
      <c r="X6776" s="119"/>
      <c r="Z6776" s="119"/>
    </row>
    <row r="6777" spans="16:26" x14ac:dyDescent="0.25">
      <c r="P6777" s="120"/>
      <c r="R6777" s="120"/>
      <c r="T6777" s="120"/>
      <c r="V6777" s="120"/>
      <c r="X6777" s="120"/>
      <c r="Z6777" s="120"/>
    </row>
    <row r="6778" spans="16:26" x14ac:dyDescent="0.25">
      <c r="P6778" s="119"/>
      <c r="R6778" s="119"/>
      <c r="T6778" s="119"/>
      <c r="V6778" s="119"/>
      <c r="X6778" s="119"/>
      <c r="Z6778" s="119"/>
    </row>
    <row r="6779" spans="16:26" x14ac:dyDescent="0.25">
      <c r="P6779" s="119"/>
      <c r="R6779" s="119"/>
      <c r="T6779" s="119"/>
      <c r="V6779" s="119"/>
      <c r="X6779" s="119"/>
      <c r="Z6779" s="119"/>
    </row>
    <row r="6780" spans="16:26" x14ac:dyDescent="0.25">
      <c r="P6780" s="120"/>
      <c r="R6780" s="120"/>
      <c r="T6780" s="120"/>
      <c r="V6780" s="120"/>
      <c r="X6780" s="120"/>
      <c r="Z6780" s="120"/>
    </row>
    <row r="6781" spans="16:26" x14ac:dyDescent="0.25">
      <c r="P6781" s="119"/>
      <c r="R6781" s="119"/>
      <c r="T6781" s="119"/>
      <c r="V6781" s="119"/>
      <c r="X6781" s="119"/>
      <c r="Z6781" s="119"/>
    </row>
    <row r="6782" spans="16:26" x14ac:dyDescent="0.25">
      <c r="P6782" s="120"/>
      <c r="R6782" s="120"/>
      <c r="T6782" s="120"/>
      <c r="V6782" s="120"/>
      <c r="X6782" s="120"/>
      <c r="Z6782" s="120"/>
    </row>
    <row r="6783" spans="16:26" x14ac:dyDescent="0.25">
      <c r="P6783" s="119"/>
      <c r="R6783" s="119"/>
      <c r="T6783" s="119"/>
      <c r="V6783" s="119"/>
      <c r="X6783" s="119"/>
      <c r="Z6783" s="119"/>
    </row>
    <row r="6784" spans="16:26" x14ac:dyDescent="0.25">
      <c r="P6784" s="119"/>
      <c r="R6784" s="119"/>
      <c r="T6784" s="119"/>
      <c r="V6784" s="119"/>
      <c r="X6784" s="119"/>
      <c r="Z6784" s="119"/>
    </row>
    <row r="6785" spans="16:26" x14ac:dyDescent="0.25">
      <c r="P6785" s="119"/>
      <c r="R6785" s="119"/>
      <c r="T6785" s="119"/>
      <c r="V6785" s="119"/>
      <c r="X6785" s="119"/>
      <c r="Z6785" s="119"/>
    </row>
    <row r="6786" spans="16:26" x14ac:dyDescent="0.25">
      <c r="P6786" s="121"/>
      <c r="R6786" s="121"/>
      <c r="T6786" s="121"/>
      <c r="V6786" s="121"/>
      <c r="X6786" s="121"/>
      <c r="Z6786" s="121"/>
    </row>
    <row r="6787" spans="16:26" x14ac:dyDescent="0.25">
      <c r="P6787" s="121"/>
      <c r="R6787" s="121"/>
      <c r="T6787" s="121"/>
      <c r="V6787" s="121"/>
      <c r="X6787" s="121"/>
      <c r="Z6787" s="121"/>
    </row>
    <row r="6788" spans="16:26" x14ac:dyDescent="0.25">
      <c r="P6788" s="121"/>
      <c r="R6788" s="121"/>
      <c r="T6788" s="121"/>
      <c r="V6788" s="121"/>
      <c r="X6788" s="121"/>
      <c r="Z6788" s="121"/>
    </row>
    <row r="6789" spans="16:26" x14ac:dyDescent="0.25">
      <c r="P6789" s="121"/>
      <c r="R6789" s="121"/>
      <c r="T6789" s="121"/>
      <c r="V6789" s="121"/>
      <c r="X6789" s="121"/>
      <c r="Z6789" s="121"/>
    </row>
    <row r="6790" spans="16:26" x14ac:dyDescent="0.25">
      <c r="P6790" s="122"/>
      <c r="R6790" s="122"/>
      <c r="T6790" s="122"/>
      <c r="V6790" s="122"/>
      <c r="X6790" s="122"/>
      <c r="Z6790" s="122"/>
    </row>
    <row r="6791" spans="16:26" x14ac:dyDescent="0.25">
      <c r="P6791" s="118"/>
      <c r="R6791" s="118"/>
      <c r="T6791" s="118"/>
      <c r="V6791" s="118"/>
      <c r="X6791" s="118"/>
      <c r="Z6791" s="118"/>
    </row>
    <row r="6792" spans="16:26" x14ac:dyDescent="0.25">
      <c r="P6792" s="119"/>
      <c r="R6792" s="119"/>
      <c r="T6792" s="119"/>
      <c r="V6792" s="119"/>
      <c r="X6792" s="119"/>
      <c r="Z6792" s="119"/>
    </row>
    <row r="6793" spans="16:26" x14ac:dyDescent="0.25">
      <c r="P6793" s="119"/>
      <c r="R6793" s="119"/>
      <c r="T6793" s="119"/>
      <c r="V6793" s="119"/>
      <c r="X6793" s="119"/>
      <c r="Z6793" s="119"/>
    </row>
    <row r="6794" spans="16:26" x14ac:dyDescent="0.25">
      <c r="P6794" s="120"/>
      <c r="R6794" s="120"/>
      <c r="T6794" s="120"/>
      <c r="V6794" s="120"/>
      <c r="X6794" s="120"/>
      <c r="Z6794" s="120"/>
    </row>
    <row r="6795" spans="16:26" x14ac:dyDescent="0.25">
      <c r="P6795" s="119"/>
      <c r="R6795" s="119"/>
      <c r="T6795" s="119"/>
      <c r="V6795" s="119"/>
      <c r="X6795" s="119"/>
      <c r="Z6795" s="119"/>
    </row>
    <row r="6796" spans="16:26" x14ac:dyDescent="0.25">
      <c r="P6796" s="119"/>
      <c r="R6796" s="119"/>
      <c r="T6796" s="119"/>
      <c r="V6796" s="119"/>
      <c r="X6796" s="119"/>
      <c r="Z6796" s="119"/>
    </row>
    <row r="6797" spans="16:26" x14ac:dyDescent="0.25">
      <c r="P6797" s="120"/>
      <c r="R6797" s="120"/>
      <c r="T6797" s="120"/>
      <c r="V6797" s="120"/>
      <c r="X6797" s="120"/>
      <c r="Z6797" s="120"/>
    </row>
    <row r="6798" spans="16:26" x14ac:dyDescent="0.25">
      <c r="P6798" s="119"/>
      <c r="R6798" s="119"/>
      <c r="T6798" s="119"/>
      <c r="V6798" s="119"/>
      <c r="X6798" s="119"/>
      <c r="Z6798" s="119"/>
    </row>
    <row r="6799" spans="16:26" x14ac:dyDescent="0.25">
      <c r="P6799" s="120"/>
      <c r="R6799" s="120"/>
      <c r="T6799" s="120"/>
      <c r="V6799" s="120"/>
      <c r="X6799" s="120"/>
      <c r="Z6799" s="120"/>
    </row>
    <row r="6800" spans="16:26" x14ac:dyDescent="0.25">
      <c r="P6800" s="119"/>
      <c r="R6800" s="119"/>
      <c r="T6800" s="119"/>
      <c r="V6800" s="119"/>
      <c r="X6800" s="119"/>
      <c r="Z6800" s="119"/>
    </row>
    <row r="6801" spans="16:26" x14ac:dyDescent="0.25">
      <c r="P6801" s="119"/>
      <c r="R6801" s="119"/>
      <c r="T6801" s="119"/>
      <c r="V6801" s="119"/>
      <c r="X6801" s="119"/>
      <c r="Z6801" s="119"/>
    </row>
    <row r="6802" spans="16:26" x14ac:dyDescent="0.25">
      <c r="P6802" s="119"/>
      <c r="R6802" s="119"/>
      <c r="T6802" s="119"/>
      <c r="V6802" s="119"/>
      <c r="X6802" s="119"/>
      <c r="Z6802" s="119"/>
    </row>
    <row r="6803" spans="16:26" x14ac:dyDescent="0.25">
      <c r="P6803" s="121"/>
      <c r="R6803" s="121"/>
      <c r="T6803" s="121"/>
      <c r="V6803" s="121"/>
      <c r="X6803" s="121"/>
      <c r="Z6803" s="121"/>
    </row>
    <row r="6804" spans="16:26" x14ac:dyDescent="0.25">
      <c r="P6804" s="121"/>
      <c r="R6804" s="121"/>
      <c r="T6804" s="121"/>
      <c r="V6804" s="121"/>
      <c r="X6804" s="121"/>
      <c r="Z6804" s="121"/>
    </row>
    <row r="6805" spans="16:26" x14ac:dyDescent="0.25">
      <c r="P6805" s="121"/>
      <c r="R6805" s="121"/>
      <c r="T6805" s="121"/>
      <c r="V6805" s="121"/>
      <c r="X6805" s="121"/>
      <c r="Z6805" s="121"/>
    </row>
    <row r="6806" spans="16:26" x14ac:dyDescent="0.25">
      <c r="P6806" s="121"/>
      <c r="R6806" s="121"/>
      <c r="T6806" s="121"/>
      <c r="V6806" s="121"/>
      <c r="X6806" s="121"/>
      <c r="Z6806" s="121"/>
    </row>
    <row r="6807" spans="16:26" x14ac:dyDescent="0.25">
      <c r="P6807" s="122"/>
      <c r="R6807" s="122"/>
      <c r="T6807" s="122"/>
      <c r="V6807" s="122"/>
      <c r="X6807" s="122"/>
      <c r="Z6807" s="122"/>
    </row>
    <row r="6808" spans="16:26" x14ac:dyDescent="0.25">
      <c r="P6808" s="118"/>
      <c r="R6808" s="118"/>
      <c r="T6808" s="118"/>
      <c r="V6808" s="118"/>
      <c r="X6808" s="118"/>
      <c r="Z6808" s="118"/>
    </row>
    <row r="6809" spans="16:26" x14ac:dyDescent="0.25">
      <c r="P6809" s="119"/>
      <c r="R6809" s="119"/>
      <c r="T6809" s="119"/>
      <c r="V6809" s="119"/>
      <c r="X6809" s="119"/>
      <c r="Z6809" s="119"/>
    </row>
    <row r="6810" spans="16:26" x14ac:dyDescent="0.25">
      <c r="P6810" s="119"/>
      <c r="R6810" s="119"/>
      <c r="T6810" s="119"/>
      <c r="V6810" s="119"/>
      <c r="X6810" s="119"/>
      <c r="Z6810" s="119"/>
    </row>
    <row r="6811" spans="16:26" x14ac:dyDescent="0.25">
      <c r="P6811" s="120"/>
      <c r="R6811" s="120"/>
      <c r="T6811" s="120"/>
      <c r="V6811" s="120"/>
      <c r="X6811" s="120"/>
      <c r="Z6811" s="120"/>
    </row>
    <row r="6812" spans="16:26" x14ac:dyDescent="0.25">
      <c r="P6812" s="119"/>
      <c r="R6812" s="119"/>
      <c r="T6812" s="119"/>
      <c r="V6812" s="119"/>
      <c r="X6812" s="119"/>
      <c r="Z6812" s="119"/>
    </row>
    <row r="6813" spans="16:26" x14ac:dyDescent="0.25">
      <c r="P6813" s="119"/>
      <c r="R6813" s="119"/>
      <c r="T6813" s="119"/>
      <c r="V6813" s="119"/>
      <c r="X6813" s="119"/>
      <c r="Z6813" s="119"/>
    </row>
    <row r="6814" spans="16:26" x14ac:dyDescent="0.25">
      <c r="P6814" s="120"/>
      <c r="R6814" s="120"/>
      <c r="T6814" s="120"/>
      <c r="V6814" s="120"/>
      <c r="X6814" s="120"/>
      <c r="Z6814" s="120"/>
    </row>
    <row r="6815" spans="16:26" x14ac:dyDescent="0.25">
      <c r="P6815" s="119"/>
      <c r="R6815" s="119"/>
      <c r="T6815" s="119"/>
      <c r="V6815" s="119"/>
      <c r="X6815" s="119"/>
      <c r="Z6815" s="119"/>
    </row>
    <row r="6816" spans="16:26" x14ac:dyDescent="0.25">
      <c r="P6816" s="120"/>
      <c r="R6816" s="120"/>
      <c r="T6816" s="120"/>
      <c r="V6816" s="120"/>
      <c r="X6816" s="120"/>
      <c r="Z6816" s="120"/>
    </row>
    <row r="6817" spans="16:26" x14ac:dyDescent="0.25">
      <c r="P6817" s="119"/>
      <c r="R6817" s="119"/>
      <c r="T6817" s="119"/>
      <c r="V6817" s="119"/>
      <c r="X6817" s="119"/>
      <c r="Z6817" s="119"/>
    </row>
    <row r="6818" spans="16:26" x14ac:dyDescent="0.25">
      <c r="P6818" s="119"/>
      <c r="R6818" s="119"/>
      <c r="T6818" s="119"/>
      <c r="V6818" s="119"/>
      <c r="X6818" s="119"/>
      <c r="Z6818" s="119"/>
    </row>
    <row r="6819" spans="16:26" x14ac:dyDescent="0.25">
      <c r="P6819" s="119"/>
      <c r="R6819" s="119"/>
      <c r="T6819" s="119"/>
      <c r="V6819" s="119"/>
      <c r="X6819" s="119"/>
      <c r="Z6819" s="119"/>
    </row>
    <row r="6820" spans="16:26" x14ac:dyDescent="0.25">
      <c r="P6820" s="121"/>
      <c r="R6820" s="121"/>
      <c r="T6820" s="121"/>
      <c r="V6820" s="121"/>
      <c r="X6820" s="121"/>
      <c r="Z6820" s="121"/>
    </row>
    <row r="6821" spans="16:26" x14ac:dyDescent="0.25">
      <c r="P6821" s="121"/>
      <c r="R6821" s="121"/>
      <c r="T6821" s="121"/>
      <c r="V6821" s="121"/>
      <c r="X6821" s="121"/>
      <c r="Z6821" s="121"/>
    </row>
    <row r="6822" spans="16:26" x14ac:dyDescent="0.25">
      <c r="P6822" s="121"/>
      <c r="R6822" s="121"/>
      <c r="T6822" s="121"/>
      <c r="V6822" s="121"/>
      <c r="X6822" s="121"/>
      <c r="Z6822" s="121"/>
    </row>
    <row r="6823" spans="16:26" x14ac:dyDescent="0.25">
      <c r="P6823" s="121"/>
      <c r="R6823" s="121"/>
      <c r="T6823" s="121"/>
      <c r="V6823" s="121"/>
      <c r="X6823" s="121"/>
      <c r="Z6823" s="121"/>
    </row>
    <row r="6824" spans="16:26" x14ac:dyDescent="0.25">
      <c r="P6824" s="122"/>
      <c r="R6824" s="122"/>
      <c r="T6824" s="122"/>
      <c r="V6824" s="122"/>
      <c r="X6824" s="122"/>
      <c r="Z6824" s="122"/>
    </row>
    <row r="6825" spans="16:26" x14ac:dyDescent="0.25">
      <c r="P6825" s="118"/>
      <c r="R6825" s="118"/>
      <c r="T6825" s="118"/>
      <c r="V6825" s="118"/>
      <c r="X6825" s="118"/>
      <c r="Z6825" s="118"/>
    </row>
    <row r="6826" spans="16:26" x14ac:dyDescent="0.25">
      <c r="P6826" s="119"/>
      <c r="R6826" s="119"/>
      <c r="T6826" s="119"/>
      <c r="V6826" s="119"/>
      <c r="X6826" s="119"/>
      <c r="Z6826" s="119"/>
    </row>
    <row r="6827" spans="16:26" x14ac:dyDescent="0.25">
      <c r="P6827" s="119"/>
      <c r="R6827" s="119"/>
      <c r="T6827" s="119"/>
      <c r="V6827" s="119"/>
      <c r="X6827" s="119"/>
      <c r="Z6827" s="119"/>
    </row>
    <row r="6828" spans="16:26" x14ac:dyDescent="0.25">
      <c r="P6828" s="120"/>
      <c r="R6828" s="120"/>
      <c r="T6828" s="120"/>
      <c r="V6828" s="120"/>
      <c r="X6828" s="120"/>
      <c r="Z6828" s="120"/>
    </row>
    <row r="6829" spans="16:26" x14ac:dyDescent="0.25">
      <c r="P6829" s="119"/>
      <c r="R6829" s="119"/>
      <c r="T6829" s="119"/>
      <c r="V6829" s="119"/>
      <c r="X6829" s="119"/>
      <c r="Z6829" s="119"/>
    </row>
    <row r="6830" spans="16:26" x14ac:dyDescent="0.25">
      <c r="P6830" s="119"/>
      <c r="R6830" s="119"/>
      <c r="T6830" s="119"/>
      <c r="V6830" s="119"/>
      <c r="X6830" s="119"/>
      <c r="Z6830" s="119"/>
    </row>
    <row r="6831" spans="16:26" x14ac:dyDescent="0.25">
      <c r="P6831" s="120"/>
      <c r="R6831" s="120"/>
      <c r="T6831" s="120"/>
      <c r="V6831" s="120"/>
      <c r="X6831" s="120"/>
      <c r="Z6831" s="120"/>
    </row>
    <row r="6832" spans="16:26" x14ac:dyDescent="0.25">
      <c r="P6832" s="119"/>
      <c r="R6832" s="119"/>
      <c r="T6832" s="119"/>
      <c r="V6832" s="119"/>
      <c r="X6832" s="119"/>
      <c r="Z6832" s="119"/>
    </row>
    <row r="6833" spans="16:26" x14ac:dyDescent="0.25">
      <c r="P6833" s="120"/>
      <c r="R6833" s="120"/>
      <c r="T6833" s="120"/>
      <c r="V6833" s="120"/>
      <c r="X6833" s="120"/>
      <c r="Z6833" s="120"/>
    </row>
    <row r="6834" spans="16:26" x14ac:dyDescent="0.25">
      <c r="P6834" s="119"/>
      <c r="R6834" s="119"/>
      <c r="T6834" s="119"/>
      <c r="V6834" s="119"/>
      <c r="X6834" s="119"/>
      <c r="Z6834" s="119"/>
    </row>
    <row r="6835" spans="16:26" x14ac:dyDescent="0.25">
      <c r="P6835" s="119"/>
      <c r="R6835" s="119"/>
      <c r="T6835" s="119"/>
      <c r="V6835" s="119"/>
      <c r="X6835" s="119"/>
      <c r="Z6835" s="119"/>
    </row>
    <row r="6836" spans="16:26" x14ac:dyDescent="0.25">
      <c r="P6836" s="119"/>
      <c r="R6836" s="119"/>
      <c r="T6836" s="119"/>
      <c r="V6836" s="119"/>
      <c r="X6836" s="119"/>
      <c r="Z6836" s="119"/>
    </row>
    <row r="6837" spans="16:26" x14ac:dyDescent="0.25">
      <c r="P6837" s="121"/>
      <c r="R6837" s="121"/>
      <c r="T6837" s="121"/>
      <c r="V6837" s="121"/>
      <c r="X6837" s="121"/>
      <c r="Z6837" s="121"/>
    </row>
    <row r="6838" spans="16:26" x14ac:dyDescent="0.25">
      <c r="P6838" s="121"/>
      <c r="R6838" s="121"/>
      <c r="T6838" s="121"/>
      <c r="V6838" s="121"/>
      <c r="X6838" s="121"/>
      <c r="Z6838" s="121"/>
    </row>
    <row r="6839" spans="16:26" x14ac:dyDescent="0.25">
      <c r="P6839" s="121"/>
      <c r="R6839" s="121"/>
      <c r="T6839" s="121"/>
      <c r="V6839" s="121"/>
      <c r="X6839" s="121"/>
      <c r="Z6839" s="121"/>
    </row>
    <row r="6840" spans="16:26" x14ac:dyDescent="0.25">
      <c r="P6840" s="121"/>
      <c r="R6840" s="121"/>
      <c r="T6840" s="121"/>
      <c r="V6840" s="121"/>
      <c r="X6840" s="121"/>
      <c r="Z6840" s="121"/>
    </row>
    <row r="6841" spans="16:26" x14ac:dyDescent="0.25">
      <c r="P6841" s="122"/>
      <c r="R6841" s="122"/>
      <c r="T6841" s="122"/>
      <c r="V6841" s="122"/>
      <c r="X6841" s="122"/>
      <c r="Z6841" s="122"/>
    </row>
    <row r="6842" spans="16:26" x14ac:dyDescent="0.25">
      <c r="P6842" s="118"/>
      <c r="R6842" s="118"/>
      <c r="T6842" s="118"/>
      <c r="V6842" s="118"/>
      <c r="X6842" s="118"/>
      <c r="Z6842" s="118"/>
    </row>
    <row r="6843" spans="16:26" x14ac:dyDescent="0.25">
      <c r="P6843" s="119"/>
      <c r="R6843" s="119"/>
      <c r="T6843" s="119"/>
      <c r="V6843" s="119"/>
      <c r="X6843" s="119"/>
      <c r="Z6843" s="119"/>
    </row>
    <row r="6844" spans="16:26" x14ac:dyDescent="0.25">
      <c r="P6844" s="119"/>
      <c r="R6844" s="119"/>
      <c r="T6844" s="119"/>
      <c r="V6844" s="119"/>
      <c r="X6844" s="119"/>
      <c r="Z6844" s="119"/>
    </row>
    <row r="6845" spans="16:26" x14ac:dyDescent="0.25">
      <c r="P6845" s="120"/>
      <c r="R6845" s="120"/>
      <c r="T6845" s="120"/>
      <c r="V6845" s="120"/>
      <c r="X6845" s="120"/>
      <c r="Z6845" s="120"/>
    </row>
    <row r="6846" spans="16:26" x14ac:dyDescent="0.25">
      <c r="P6846" s="119"/>
      <c r="R6846" s="119"/>
      <c r="T6846" s="119"/>
      <c r="V6846" s="119"/>
      <c r="X6846" s="119"/>
      <c r="Z6846" s="119"/>
    </row>
    <row r="6847" spans="16:26" x14ac:dyDescent="0.25">
      <c r="P6847" s="119"/>
      <c r="R6847" s="119"/>
      <c r="T6847" s="119"/>
      <c r="V6847" s="119"/>
      <c r="X6847" s="119"/>
      <c r="Z6847" s="119"/>
    </row>
    <row r="6848" spans="16:26" x14ac:dyDescent="0.25">
      <c r="P6848" s="120"/>
      <c r="R6848" s="120"/>
      <c r="T6848" s="120"/>
      <c r="V6848" s="120"/>
      <c r="X6848" s="120"/>
      <c r="Z6848" s="120"/>
    </row>
    <row r="6849" spans="16:26" x14ac:dyDescent="0.25">
      <c r="P6849" s="119"/>
      <c r="R6849" s="119"/>
      <c r="T6849" s="119"/>
      <c r="V6849" s="119"/>
      <c r="X6849" s="119"/>
      <c r="Z6849" s="119"/>
    </row>
    <row r="6850" spans="16:26" x14ac:dyDescent="0.25">
      <c r="P6850" s="120"/>
      <c r="R6850" s="120"/>
      <c r="T6850" s="120"/>
      <c r="V6850" s="120"/>
      <c r="X6850" s="120"/>
      <c r="Z6850" s="120"/>
    </row>
    <row r="6851" spans="16:26" x14ac:dyDescent="0.25">
      <c r="P6851" s="119"/>
      <c r="R6851" s="119"/>
      <c r="T6851" s="119"/>
      <c r="V6851" s="119"/>
      <c r="X6851" s="119"/>
      <c r="Z6851" s="119"/>
    </row>
    <row r="6852" spans="16:26" x14ac:dyDescent="0.25">
      <c r="P6852" s="119"/>
      <c r="R6852" s="119"/>
      <c r="T6852" s="119"/>
      <c r="V6852" s="119"/>
      <c r="X6852" s="119"/>
      <c r="Z6852" s="119"/>
    </row>
    <row r="6853" spans="16:26" x14ac:dyDescent="0.25">
      <c r="P6853" s="119"/>
      <c r="R6853" s="119"/>
      <c r="T6853" s="119"/>
      <c r="V6853" s="119"/>
      <c r="X6853" s="119"/>
      <c r="Z6853" s="119"/>
    </row>
    <row r="6854" spans="16:26" x14ac:dyDescent="0.25">
      <c r="P6854" s="121"/>
      <c r="R6854" s="121"/>
      <c r="T6854" s="121"/>
      <c r="V6854" s="121"/>
      <c r="X6854" s="121"/>
      <c r="Z6854" s="121"/>
    </row>
    <row r="6855" spans="16:26" x14ac:dyDescent="0.25">
      <c r="P6855" s="121"/>
      <c r="R6855" s="121"/>
      <c r="T6855" s="121"/>
      <c r="V6855" s="121"/>
      <c r="X6855" s="121"/>
      <c r="Z6855" s="121"/>
    </row>
    <row r="6856" spans="16:26" x14ac:dyDescent="0.25">
      <c r="P6856" s="121"/>
      <c r="R6856" s="121"/>
      <c r="T6856" s="121"/>
      <c r="V6856" s="121"/>
      <c r="X6856" s="121"/>
      <c r="Z6856" s="121"/>
    </row>
    <row r="6857" spans="16:26" x14ac:dyDescent="0.25">
      <c r="P6857" s="121"/>
      <c r="R6857" s="121"/>
      <c r="T6857" s="121"/>
      <c r="V6857" s="121"/>
      <c r="X6857" s="121"/>
      <c r="Z6857" s="121"/>
    </row>
    <row r="6858" spans="16:26" x14ac:dyDescent="0.25">
      <c r="P6858" s="122"/>
      <c r="R6858" s="122"/>
      <c r="T6858" s="122"/>
      <c r="V6858" s="122"/>
      <c r="X6858" s="122"/>
      <c r="Z6858" s="122"/>
    </row>
    <row r="6859" spans="16:26" x14ac:dyDescent="0.25">
      <c r="P6859" s="118"/>
      <c r="R6859" s="118"/>
      <c r="T6859" s="118"/>
      <c r="V6859" s="118"/>
      <c r="X6859" s="118"/>
      <c r="Z6859" s="118"/>
    </row>
    <row r="6860" spans="16:26" x14ac:dyDescent="0.25">
      <c r="P6860" s="119"/>
      <c r="R6860" s="119"/>
      <c r="T6860" s="119"/>
      <c r="V6860" s="119"/>
      <c r="X6860" s="119"/>
      <c r="Z6860" s="119"/>
    </row>
    <row r="6861" spans="16:26" x14ac:dyDescent="0.25">
      <c r="P6861" s="119"/>
      <c r="R6861" s="119"/>
      <c r="T6861" s="119"/>
      <c r="V6861" s="119"/>
      <c r="X6861" s="119"/>
      <c r="Z6861" s="119"/>
    </row>
    <row r="6862" spans="16:26" x14ac:dyDescent="0.25">
      <c r="P6862" s="120"/>
      <c r="R6862" s="120"/>
      <c r="T6862" s="120"/>
      <c r="V6862" s="120"/>
      <c r="X6862" s="120"/>
      <c r="Z6862" s="120"/>
    </row>
    <row r="6863" spans="16:26" x14ac:dyDescent="0.25">
      <c r="P6863" s="119"/>
      <c r="R6863" s="119"/>
      <c r="T6863" s="119"/>
      <c r="V6863" s="119"/>
      <c r="X6863" s="119"/>
      <c r="Z6863" s="119"/>
    </row>
    <row r="6864" spans="16:26" x14ac:dyDescent="0.25">
      <c r="P6864" s="119"/>
      <c r="R6864" s="119"/>
      <c r="T6864" s="119"/>
      <c r="V6864" s="119"/>
      <c r="X6864" s="119"/>
      <c r="Z6864" s="119"/>
    </row>
    <row r="6865" spans="16:26" x14ac:dyDescent="0.25">
      <c r="P6865" s="120"/>
      <c r="R6865" s="120"/>
      <c r="T6865" s="120"/>
      <c r="V6865" s="120"/>
      <c r="X6865" s="120"/>
      <c r="Z6865" s="120"/>
    </row>
    <row r="6866" spans="16:26" x14ac:dyDescent="0.25">
      <c r="P6866" s="119"/>
      <c r="R6866" s="119"/>
      <c r="T6866" s="119"/>
      <c r="V6866" s="119"/>
      <c r="X6866" s="119"/>
      <c r="Z6866" s="119"/>
    </row>
    <row r="6867" spans="16:26" x14ac:dyDescent="0.25">
      <c r="P6867" s="120"/>
      <c r="R6867" s="120"/>
      <c r="T6867" s="120"/>
      <c r="V6867" s="120"/>
      <c r="X6867" s="120"/>
      <c r="Z6867" s="120"/>
    </row>
    <row r="6868" spans="16:26" x14ac:dyDescent="0.25">
      <c r="P6868" s="119"/>
      <c r="R6868" s="119"/>
      <c r="T6868" s="119"/>
      <c r="V6868" s="119"/>
      <c r="X6868" s="119"/>
      <c r="Z6868" s="119"/>
    </row>
    <row r="6869" spans="16:26" x14ac:dyDescent="0.25">
      <c r="P6869" s="119"/>
      <c r="R6869" s="119"/>
      <c r="T6869" s="119"/>
      <c r="V6869" s="119"/>
      <c r="X6869" s="119"/>
      <c r="Z6869" s="119"/>
    </row>
    <row r="6870" spans="16:26" x14ac:dyDescent="0.25">
      <c r="P6870" s="119"/>
      <c r="R6870" s="119"/>
      <c r="T6870" s="119"/>
      <c r="V6870" s="119"/>
      <c r="X6870" s="119"/>
      <c r="Z6870" s="119"/>
    </row>
    <row r="6871" spans="16:26" x14ac:dyDescent="0.25">
      <c r="P6871" s="121"/>
      <c r="R6871" s="121"/>
      <c r="T6871" s="121"/>
      <c r="V6871" s="121"/>
      <c r="X6871" s="121"/>
      <c r="Z6871" s="121"/>
    </row>
    <row r="6872" spans="16:26" x14ac:dyDescent="0.25">
      <c r="P6872" s="121"/>
      <c r="R6872" s="121"/>
      <c r="T6872" s="121"/>
      <c r="V6872" s="121"/>
      <c r="X6872" s="121"/>
      <c r="Z6872" s="121"/>
    </row>
    <row r="6873" spans="16:26" x14ac:dyDescent="0.25">
      <c r="P6873" s="121"/>
      <c r="R6873" s="121"/>
      <c r="T6873" s="121"/>
      <c r="V6873" s="121"/>
      <c r="X6873" s="121"/>
      <c r="Z6873" s="121"/>
    </row>
    <row r="6874" spans="16:26" x14ac:dyDescent="0.25">
      <c r="P6874" s="121"/>
      <c r="R6874" s="121"/>
      <c r="T6874" s="121"/>
      <c r="V6874" s="121"/>
      <c r="X6874" s="121"/>
      <c r="Z6874" s="121"/>
    </row>
    <row r="6875" spans="16:26" x14ac:dyDescent="0.25">
      <c r="P6875" s="122"/>
      <c r="R6875" s="122"/>
      <c r="T6875" s="122"/>
      <c r="V6875" s="122"/>
      <c r="X6875" s="122"/>
      <c r="Z6875" s="122"/>
    </row>
    <row r="6876" spans="16:26" x14ac:dyDescent="0.25">
      <c r="P6876" s="118"/>
      <c r="R6876" s="118"/>
      <c r="T6876" s="118"/>
      <c r="V6876" s="118"/>
      <c r="X6876" s="118"/>
      <c r="Z6876" s="118"/>
    </row>
    <row r="6877" spans="16:26" x14ac:dyDescent="0.25">
      <c r="P6877" s="119"/>
      <c r="R6877" s="119"/>
      <c r="T6877" s="119"/>
      <c r="V6877" s="119"/>
      <c r="X6877" s="119"/>
      <c r="Z6877" s="119"/>
    </row>
    <row r="6878" spans="16:26" x14ac:dyDescent="0.25">
      <c r="P6878" s="119"/>
      <c r="R6878" s="119"/>
      <c r="T6878" s="119"/>
      <c r="V6878" s="119"/>
      <c r="X6878" s="119"/>
      <c r="Z6878" s="119"/>
    </row>
    <row r="6879" spans="16:26" x14ac:dyDescent="0.25">
      <c r="P6879" s="120"/>
      <c r="R6879" s="120"/>
      <c r="T6879" s="120"/>
      <c r="V6879" s="120"/>
      <c r="X6879" s="120"/>
      <c r="Z6879" s="120"/>
    </row>
    <row r="6880" spans="16:26" x14ac:dyDescent="0.25">
      <c r="P6880" s="119"/>
      <c r="R6880" s="119"/>
      <c r="T6880" s="119"/>
      <c r="V6880" s="119"/>
      <c r="X6880" s="119"/>
      <c r="Z6880" s="119"/>
    </row>
    <row r="6881" spans="16:26" x14ac:dyDescent="0.25">
      <c r="P6881" s="119"/>
      <c r="R6881" s="119"/>
      <c r="T6881" s="119"/>
      <c r="V6881" s="119"/>
      <c r="X6881" s="119"/>
      <c r="Z6881" s="119"/>
    </row>
    <row r="6882" spans="16:26" x14ac:dyDescent="0.25">
      <c r="P6882" s="120"/>
      <c r="R6882" s="120"/>
      <c r="T6882" s="120"/>
      <c r="V6882" s="120"/>
      <c r="X6882" s="120"/>
      <c r="Z6882" s="120"/>
    </row>
    <row r="6883" spans="16:26" x14ac:dyDescent="0.25">
      <c r="P6883" s="119"/>
      <c r="R6883" s="119"/>
      <c r="T6883" s="119"/>
      <c r="V6883" s="119"/>
      <c r="X6883" s="119"/>
      <c r="Z6883" s="119"/>
    </row>
    <row r="6884" spans="16:26" x14ac:dyDescent="0.25">
      <c r="P6884" s="120"/>
      <c r="R6884" s="120"/>
      <c r="T6884" s="120"/>
      <c r="V6884" s="120"/>
      <c r="X6884" s="120"/>
      <c r="Z6884" s="120"/>
    </row>
    <row r="6885" spans="16:26" x14ac:dyDescent="0.25">
      <c r="P6885" s="119"/>
      <c r="R6885" s="119"/>
      <c r="T6885" s="119"/>
      <c r="V6885" s="119"/>
      <c r="X6885" s="119"/>
      <c r="Z6885" s="119"/>
    </row>
    <row r="6886" spans="16:26" x14ac:dyDescent="0.25">
      <c r="P6886" s="119"/>
      <c r="R6886" s="119"/>
      <c r="T6886" s="119"/>
      <c r="V6886" s="119"/>
      <c r="X6886" s="119"/>
      <c r="Z6886" s="119"/>
    </row>
    <row r="6887" spans="16:26" x14ac:dyDescent="0.25">
      <c r="P6887" s="119"/>
      <c r="R6887" s="119"/>
      <c r="T6887" s="119"/>
      <c r="V6887" s="119"/>
      <c r="X6887" s="119"/>
      <c r="Z6887" s="119"/>
    </row>
    <row r="6888" spans="16:26" x14ac:dyDescent="0.25">
      <c r="P6888" s="121"/>
      <c r="R6888" s="121"/>
      <c r="T6888" s="121"/>
      <c r="V6888" s="121"/>
      <c r="X6888" s="121"/>
      <c r="Z6888" s="121"/>
    </row>
    <row r="6889" spans="16:26" x14ac:dyDescent="0.25">
      <c r="P6889" s="121"/>
      <c r="R6889" s="121"/>
      <c r="T6889" s="121"/>
      <c r="V6889" s="121"/>
      <c r="X6889" s="121"/>
      <c r="Z6889" s="121"/>
    </row>
    <row r="6890" spans="16:26" x14ac:dyDescent="0.25">
      <c r="P6890" s="121"/>
      <c r="R6890" s="121"/>
      <c r="T6890" s="121"/>
      <c r="V6890" s="121"/>
      <c r="X6890" s="121"/>
      <c r="Z6890" s="121"/>
    </row>
    <row r="6891" spans="16:26" x14ac:dyDescent="0.25">
      <c r="P6891" s="121"/>
      <c r="R6891" s="121"/>
      <c r="T6891" s="121"/>
      <c r="V6891" s="121"/>
      <c r="X6891" s="121"/>
      <c r="Z6891" s="121"/>
    </row>
    <row r="6892" spans="16:26" x14ac:dyDescent="0.25">
      <c r="P6892" s="122"/>
      <c r="R6892" s="122"/>
      <c r="T6892" s="122"/>
      <c r="V6892" s="122"/>
      <c r="X6892" s="122"/>
      <c r="Z6892" s="122"/>
    </row>
    <row r="6893" spans="16:26" x14ac:dyDescent="0.25">
      <c r="P6893" s="118"/>
      <c r="R6893" s="118"/>
      <c r="T6893" s="118"/>
      <c r="V6893" s="118"/>
      <c r="X6893" s="118"/>
      <c r="Z6893" s="118"/>
    </row>
    <row r="6894" spans="16:26" x14ac:dyDescent="0.25">
      <c r="P6894" s="119"/>
      <c r="R6894" s="119"/>
      <c r="T6894" s="119"/>
      <c r="V6894" s="119"/>
      <c r="X6894" s="119"/>
      <c r="Z6894" s="119"/>
    </row>
    <row r="6895" spans="16:26" x14ac:dyDescent="0.25">
      <c r="P6895" s="119"/>
      <c r="R6895" s="119"/>
      <c r="T6895" s="119"/>
      <c r="V6895" s="119"/>
      <c r="X6895" s="119"/>
      <c r="Z6895" s="119"/>
    </row>
    <row r="6896" spans="16:26" x14ac:dyDescent="0.25">
      <c r="P6896" s="120"/>
      <c r="R6896" s="120"/>
      <c r="T6896" s="120"/>
      <c r="V6896" s="120"/>
      <c r="X6896" s="120"/>
      <c r="Z6896" s="120"/>
    </row>
    <row r="6897" spans="16:26" x14ac:dyDescent="0.25">
      <c r="P6897" s="119"/>
      <c r="R6897" s="119"/>
      <c r="T6897" s="119"/>
      <c r="V6897" s="119"/>
      <c r="X6897" s="119"/>
      <c r="Z6897" s="119"/>
    </row>
    <row r="6898" spans="16:26" x14ac:dyDescent="0.25">
      <c r="P6898" s="119"/>
      <c r="R6898" s="119"/>
      <c r="T6898" s="119"/>
      <c r="V6898" s="119"/>
      <c r="X6898" s="119"/>
      <c r="Z6898" s="119"/>
    </row>
    <row r="6899" spans="16:26" x14ac:dyDescent="0.25">
      <c r="P6899" s="120"/>
      <c r="R6899" s="120"/>
      <c r="T6899" s="120"/>
      <c r="V6899" s="120"/>
      <c r="X6899" s="120"/>
      <c r="Z6899" s="120"/>
    </row>
    <row r="6900" spans="16:26" x14ac:dyDescent="0.25">
      <c r="P6900" s="119"/>
      <c r="R6900" s="119"/>
      <c r="T6900" s="119"/>
      <c r="V6900" s="119"/>
      <c r="X6900" s="119"/>
      <c r="Z6900" s="119"/>
    </row>
    <row r="6901" spans="16:26" x14ac:dyDescent="0.25">
      <c r="P6901" s="120"/>
      <c r="R6901" s="120"/>
      <c r="T6901" s="120"/>
      <c r="V6901" s="120"/>
      <c r="X6901" s="120"/>
      <c r="Z6901" s="120"/>
    </row>
    <row r="6902" spans="16:26" x14ac:dyDescent="0.25">
      <c r="P6902" s="119"/>
      <c r="R6902" s="119"/>
      <c r="T6902" s="119"/>
      <c r="V6902" s="119"/>
      <c r="X6902" s="119"/>
      <c r="Z6902" s="119"/>
    </row>
    <row r="6903" spans="16:26" x14ac:dyDescent="0.25">
      <c r="P6903" s="119"/>
      <c r="R6903" s="119"/>
      <c r="T6903" s="119"/>
      <c r="V6903" s="119"/>
      <c r="X6903" s="119"/>
      <c r="Z6903" s="119"/>
    </row>
    <row r="6904" spans="16:26" x14ac:dyDescent="0.25">
      <c r="P6904" s="119"/>
      <c r="R6904" s="119"/>
      <c r="T6904" s="119"/>
      <c r="V6904" s="119"/>
      <c r="X6904" s="119"/>
      <c r="Z6904" s="119"/>
    </row>
    <row r="6905" spans="16:26" x14ac:dyDescent="0.25">
      <c r="P6905" s="121"/>
      <c r="R6905" s="121"/>
      <c r="T6905" s="121"/>
      <c r="V6905" s="121"/>
      <c r="X6905" s="121"/>
      <c r="Z6905" s="121"/>
    </row>
    <row r="6906" spans="16:26" x14ac:dyDescent="0.25">
      <c r="P6906" s="121"/>
      <c r="R6906" s="121"/>
      <c r="T6906" s="121"/>
      <c r="V6906" s="121"/>
      <c r="X6906" s="121"/>
      <c r="Z6906" s="121"/>
    </row>
    <row r="6907" spans="16:26" x14ac:dyDescent="0.25">
      <c r="P6907" s="121"/>
      <c r="R6907" s="121"/>
      <c r="T6907" s="121"/>
      <c r="V6907" s="121"/>
      <c r="X6907" s="121"/>
      <c r="Z6907" s="121"/>
    </row>
    <row r="6908" spans="16:26" x14ac:dyDescent="0.25">
      <c r="P6908" s="121"/>
      <c r="R6908" s="121"/>
      <c r="T6908" s="121"/>
      <c r="V6908" s="121"/>
      <c r="X6908" s="121"/>
      <c r="Z6908" s="121"/>
    </row>
    <row r="6909" spans="16:26" x14ac:dyDescent="0.25">
      <c r="P6909" s="122"/>
      <c r="R6909" s="122"/>
      <c r="T6909" s="122"/>
      <c r="V6909" s="122"/>
      <c r="X6909" s="122"/>
      <c r="Z6909" s="122"/>
    </row>
    <row r="6910" spans="16:26" x14ac:dyDescent="0.25">
      <c r="P6910" s="118"/>
      <c r="R6910" s="118"/>
      <c r="T6910" s="118"/>
      <c r="V6910" s="118"/>
      <c r="X6910" s="118"/>
      <c r="Z6910" s="118"/>
    </row>
    <row r="6911" spans="16:26" x14ac:dyDescent="0.25">
      <c r="P6911" s="119"/>
      <c r="R6911" s="119"/>
      <c r="T6911" s="119"/>
      <c r="V6911" s="119"/>
      <c r="X6911" s="119"/>
      <c r="Z6911" s="119"/>
    </row>
    <row r="6912" spans="16:26" x14ac:dyDescent="0.25">
      <c r="P6912" s="119"/>
      <c r="R6912" s="119"/>
      <c r="T6912" s="119"/>
      <c r="V6912" s="119"/>
      <c r="X6912" s="119"/>
      <c r="Z6912" s="119"/>
    </row>
    <row r="6913" spans="16:26" x14ac:dyDescent="0.25">
      <c r="P6913" s="120"/>
      <c r="R6913" s="120"/>
      <c r="T6913" s="120"/>
      <c r="V6913" s="120"/>
      <c r="X6913" s="120"/>
      <c r="Z6913" s="120"/>
    </row>
    <row r="6914" spans="16:26" x14ac:dyDescent="0.25">
      <c r="P6914" s="119"/>
      <c r="R6914" s="119"/>
      <c r="T6914" s="119"/>
      <c r="V6914" s="119"/>
      <c r="X6914" s="119"/>
      <c r="Z6914" s="119"/>
    </row>
    <row r="6915" spans="16:26" x14ac:dyDescent="0.25">
      <c r="P6915" s="119"/>
      <c r="R6915" s="119"/>
      <c r="T6915" s="119"/>
      <c r="V6915" s="119"/>
      <c r="X6915" s="119"/>
      <c r="Z6915" s="119"/>
    </row>
    <row r="6916" spans="16:26" x14ac:dyDescent="0.25">
      <c r="P6916" s="120"/>
      <c r="R6916" s="120"/>
      <c r="T6916" s="120"/>
      <c r="V6916" s="120"/>
      <c r="X6916" s="120"/>
      <c r="Z6916" s="120"/>
    </row>
    <row r="6917" spans="16:26" x14ac:dyDescent="0.25">
      <c r="P6917" s="119"/>
      <c r="R6917" s="119"/>
      <c r="T6917" s="119"/>
      <c r="V6917" s="119"/>
      <c r="X6917" s="119"/>
      <c r="Z6917" s="119"/>
    </row>
    <row r="6918" spans="16:26" x14ac:dyDescent="0.25">
      <c r="P6918" s="120"/>
      <c r="R6918" s="120"/>
      <c r="T6918" s="120"/>
      <c r="V6918" s="120"/>
      <c r="X6918" s="120"/>
      <c r="Z6918" s="120"/>
    </row>
    <row r="6919" spans="16:26" x14ac:dyDescent="0.25">
      <c r="P6919" s="119"/>
      <c r="R6919" s="119"/>
      <c r="T6919" s="119"/>
      <c r="V6919" s="119"/>
      <c r="X6919" s="119"/>
      <c r="Z6919" s="119"/>
    </row>
    <row r="6920" spans="16:26" x14ac:dyDescent="0.25">
      <c r="P6920" s="119"/>
      <c r="R6920" s="119"/>
      <c r="T6920" s="119"/>
      <c r="V6920" s="119"/>
      <c r="X6920" s="119"/>
      <c r="Z6920" s="119"/>
    </row>
    <row r="6921" spans="16:26" x14ac:dyDescent="0.25">
      <c r="P6921" s="119"/>
      <c r="R6921" s="119"/>
      <c r="T6921" s="119"/>
      <c r="V6921" s="119"/>
      <c r="X6921" s="119"/>
      <c r="Z6921" s="119"/>
    </row>
    <row r="6922" spans="16:26" x14ac:dyDescent="0.25">
      <c r="P6922" s="121"/>
      <c r="R6922" s="121"/>
      <c r="T6922" s="121"/>
      <c r="V6922" s="121"/>
      <c r="X6922" s="121"/>
      <c r="Z6922" s="121"/>
    </row>
    <row r="6923" spans="16:26" x14ac:dyDescent="0.25">
      <c r="P6923" s="121"/>
      <c r="R6923" s="121"/>
      <c r="T6923" s="121"/>
      <c r="V6923" s="121"/>
      <c r="X6923" s="121"/>
      <c r="Z6923" s="121"/>
    </row>
    <row r="6924" spans="16:26" x14ac:dyDescent="0.25">
      <c r="P6924" s="121"/>
      <c r="R6924" s="121"/>
      <c r="T6924" s="121"/>
      <c r="V6924" s="121"/>
      <c r="X6924" s="121"/>
      <c r="Z6924" s="121"/>
    </row>
    <row r="6925" spans="16:26" x14ac:dyDescent="0.25">
      <c r="P6925" s="121"/>
      <c r="R6925" s="121"/>
      <c r="T6925" s="121"/>
      <c r="V6925" s="121"/>
      <c r="X6925" s="121"/>
      <c r="Z6925" s="121"/>
    </row>
    <row r="6926" spans="16:26" x14ac:dyDescent="0.25">
      <c r="P6926" s="122"/>
      <c r="R6926" s="122"/>
      <c r="T6926" s="122"/>
      <c r="V6926" s="122"/>
      <c r="X6926" s="122"/>
      <c r="Z6926" s="122"/>
    </row>
    <row r="6927" spans="16:26" x14ac:dyDescent="0.25">
      <c r="P6927" s="118"/>
      <c r="R6927" s="118"/>
      <c r="T6927" s="118"/>
      <c r="V6927" s="118"/>
      <c r="X6927" s="118"/>
      <c r="Z6927" s="118"/>
    </row>
    <row r="6928" spans="16:26" x14ac:dyDescent="0.25">
      <c r="P6928" s="119"/>
      <c r="R6928" s="119"/>
      <c r="T6928" s="119"/>
      <c r="V6928" s="119"/>
      <c r="X6928" s="119"/>
      <c r="Z6928" s="119"/>
    </row>
    <row r="6929" spans="16:26" x14ac:dyDescent="0.25">
      <c r="P6929" s="119"/>
      <c r="R6929" s="119"/>
      <c r="T6929" s="119"/>
      <c r="V6929" s="119"/>
      <c r="X6929" s="119"/>
      <c r="Z6929" s="119"/>
    </row>
    <row r="6930" spans="16:26" x14ac:dyDescent="0.25">
      <c r="P6930" s="120"/>
      <c r="R6930" s="120"/>
      <c r="T6930" s="120"/>
      <c r="V6930" s="120"/>
      <c r="X6930" s="120"/>
      <c r="Z6930" s="120"/>
    </row>
    <row r="6931" spans="16:26" x14ac:dyDescent="0.25">
      <c r="P6931" s="119"/>
      <c r="R6931" s="119"/>
      <c r="T6931" s="119"/>
      <c r="V6931" s="119"/>
      <c r="X6931" s="119"/>
      <c r="Z6931" s="119"/>
    </row>
    <row r="6932" spans="16:26" x14ac:dyDescent="0.25">
      <c r="P6932" s="119"/>
      <c r="R6932" s="119"/>
      <c r="T6932" s="119"/>
      <c r="V6932" s="119"/>
      <c r="X6932" s="119"/>
      <c r="Z6932" s="119"/>
    </row>
    <row r="6933" spans="16:26" x14ac:dyDescent="0.25">
      <c r="P6933" s="120"/>
      <c r="R6933" s="120"/>
      <c r="T6933" s="120"/>
      <c r="V6933" s="120"/>
      <c r="X6933" s="120"/>
      <c r="Z6933" s="120"/>
    </row>
    <row r="6934" spans="16:26" x14ac:dyDescent="0.25">
      <c r="P6934" s="119"/>
      <c r="R6934" s="119"/>
      <c r="T6934" s="119"/>
      <c r="V6934" s="119"/>
      <c r="X6934" s="119"/>
      <c r="Z6934" s="119"/>
    </row>
    <row r="6935" spans="16:26" x14ac:dyDescent="0.25">
      <c r="P6935" s="120"/>
      <c r="R6935" s="120"/>
      <c r="T6935" s="120"/>
      <c r="V6935" s="120"/>
      <c r="X6935" s="120"/>
      <c r="Z6935" s="120"/>
    </row>
    <row r="6936" spans="16:26" x14ac:dyDescent="0.25">
      <c r="P6936" s="119"/>
      <c r="R6936" s="119"/>
      <c r="T6936" s="119"/>
      <c r="V6936" s="119"/>
      <c r="X6936" s="119"/>
      <c r="Z6936" s="119"/>
    </row>
    <row r="6937" spans="16:26" x14ac:dyDescent="0.25">
      <c r="P6937" s="119"/>
      <c r="R6937" s="119"/>
      <c r="T6937" s="119"/>
      <c r="V6937" s="119"/>
      <c r="X6937" s="119"/>
      <c r="Z6937" s="119"/>
    </row>
    <row r="6938" spans="16:26" x14ac:dyDescent="0.25">
      <c r="P6938" s="119"/>
      <c r="R6938" s="119"/>
      <c r="T6938" s="119"/>
      <c r="V6938" s="119"/>
      <c r="X6938" s="119"/>
      <c r="Z6938" s="119"/>
    </row>
    <row r="6939" spans="16:26" x14ac:dyDescent="0.25">
      <c r="P6939" s="121"/>
      <c r="R6939" s="121"/>
      <c r="T6939" s="121"/>
      <c r="V6939" s="121"/>
      <c r="X6939" s="121"/>
      <c r="Z6939" s="121"/>
    </row>
    <row r="6940" spans="16:26" x14ac:dyDescent="0.25">
      <c r="P6940" s="121"/>
      <c r="R6940" s="121"/>
      <c r="T6940" s="121"/>
      <c r="V6940" s="121"/>
      <c r="X6940" s="121"/>
      <c r="Z6940" s="121"/>
    </row>
    <row r="6941" spans="16:26" x14ac:dyDescent="0.25">
      <c r="P6941" s="121"/>
      <c r="R6941" s="121"/>
      <c r="T6941" s="121"/>
      <c r="V6941" s="121"/>
      <c r="X6941" s="121"/>
      <c r="Z6941" s="121"/>
    </row>
    <row r="6942" spans="16:26" x14ac:dyDescent="0.25">
      <c r="P6942" s="121"/>
      <c r="R6942" s="121"/>
      <c r="T6942" s="121"/>
      <c r="V6942" s="121"/>
      <c r="X6942" s="121"/>
      <c r="Z6942" s="121"/>
    </row>
    <row r="6943" spans="16:26" x14ac:dyDescent="0.25">
      <c r="P6943" s="122"/>
      <c r="R6943" s="122"/>
      <c r="T6943" s="122"/>
      <c r="V6943" s="122"/>
      <c r="X6943" s="122"/>
      <c r="Z6943" s="122"/>
    </row>
    <row r="6944" spans="16:26" x14ac:dyDescent="0.25">
      <c r="P6944" s="118"/>
      <c r="R6944" s="118"/>
      <c r="T6944" s="118"/>
      <c r="V6944" s="118"/>
      <c r="X6944" s="118"/>
      <c r="Z6944" s="118"/>
    </row>
    <row r="6945" spans="16:26" x14ac:dyDescent="0.25">
      <c r="P6945" s="119"/>
      <c r="R6945" s="119"/>
      <c r="T6945" s="119"/>
      <c r="V6945" s="119"/>
      <c r="X6945" s="119"/>
      <c r="Z6945" s="119"/>
    </row>
    <row r="6946" spans="16:26" x14ac:dyDescent="0.25">
      <c r="P6946" s="119"/>
      <c r="R6946" s="119"/>
      <c r="T6946" s="119"/>
      <c r="V6946" s="119"/>
      <c r="X6946" s="119"/>
      <c r="Z6946" s="119"/>
    </row>
    <row r="6947" spans="16:26" x14ac:dyDescent="0.25">
      <c r="P6947" s="120"/>
      <c r="R6947" s="120"/>
      <c r="T6947" s="120"/>
      <c r="V6947" s="120"/>
      <c r="X6947" s="120"/>
      <c r="Z6947" s="120"/>
    </row>
    <row r="6948" spans="16:26" x14ac:dyDescent="0.25">
      <c r="P6948" s="119"/>
      <c r="R6948" s="119"/>
      <c r="T6948" s="119"/>
      <c r="V6948" s="119"/>
      <c r="X6948" s="119"/>
      <c r="Z6948" s="119"/>
    </row>
    <row r="6949" spans="16:26" x14ac:dyDescent="0.25">
      <c r="P6949" s="119"/>
      <c r="R6949" s="119"/>
      <c r="T6949" s="119"/>
      <c r="V6949" s="119"/>
      <c r="X6949" s="119"/>
      <c r="Z6949" s="119"/>
    </row>
    <row r="6950" spans="16:26" x14ac:dyDescent="0.25">
      <c r="P6950" s="120"/>
      <c r="R6950" s="120"/>
      <c r="T6950" s="120"/>
      <c r="V6950" s="120"/>
      <c r="X6950" s="120"/>
      <c r="Z6950" s="120"/>
    </row>
    <row r="6951" spans="16:26" x14ac:dyDescent="0.25">
      <c r="P6951" s="119"/>
      <c r="R6951" s="119"/>
      <c r="T6951" s="119"/>
      <c r="V6951" s="119"/>
      <c r="X6951" s="119"/>
      <c r="Z6951" s="119"/>
    </row>
    <row r="6952" spans="16:26" x14ac:dyDescent="0.25">
      <c r="P6952" s="120"/>
      <c r="R6952" s="120"/>
      <c r="T6952" s="120"/>
      <c r="V6952" s="120"/>
      <c r="X6952" s="120"/>
      <c r="Z6952" s="120"/>
    </row>
    <row r="6953" spans="16:26" x14ac:dyDescent="0.25">
      <c r="P6953" s="119"/>
      <c r="R6953" s="119"/>
      <c r="T6953" s="119"/>
      <c r="V6953" s="119"/>
      <c r="X6953" s="119"/>
      <c r="Z6953" s="119"/>
    </row>
    <row r="6954" spans="16:26" x14ac:dyDescent="0.25">
      <c r="P6954" s="119"/>
      <c r="R6954" s="119"/>
      <c r="T6954" s="119"/>
      <c r="V6954" s="119"/>
      <c r="X6954" s="119"/>
      <c r="Z6954" s="119"/>
    </row>
    <row r="6955" spans="16:26" x14ac:dyDescent="0.25">
      <c r="P6955" s="119"/>
      <c r="R6955" s="119"/>
      <c r="T6955" s="119"/>
      <c r="V6955" s="119"/>
      <c r="X6955" s="119"/>
      <c r="Z6955" s="119"/>
    </row>
    <row r="6956" spans="16:26" x14ac:dyDescent="0.25">
      <c r="P6956" s="121"/>
      <c r="R6956" s="121"/>
      <c r="T6956" s="121"/>
      <c r="V6956" s="121"/>
      <c r="X6956" s="121"/>
      <c r="Z6956" s="121"/>
    </row>
    <row r="6957" spans="16:26" x14ac:dyDescent="0.25">
      <c r="P6957" s="121"/>
      <c r="R6957" s="121"/>
      <c r="T6957" s="121"/>
      <c r="V6957" s="121"/>
      <c r="X6957" s="121"/>
      <c r="Z6957" s="121"/>
    </row>
    <row r="6958" spans="16:26" x14ac:dyDescent="0.25">
      <c r="P6958" s="121"/>
      <c r="R6958" s="121"/>
      <c r="T6958" s="121"/>
      <c r="V6958" s="121"/>
      <c r="X6958" s="121"/>
      <c r="Z6958" s="121"/>
    </row>
    <row r="6959" spans="16:26" x14ac:dyDescent="0.25">
      <c r="P6959" s="121"/>
      <c r="R6959" s="121"/>
      <c r="T6959" s="121"/>
      <c r="V6959" s="121"/>
      <c r="X6959" s="121"/>
      <c r="Z6959" s="121"/>
    </row>
    <row r="6960" spans="16:26" x14ac:dyDescent="0.25">
      <c r="P6960" s="122"/>
      <c r="R6960" s="122"/>
      <c r="T6960" s="122"/>
      <c r="V6960" s="122"/>
      <c r="X6960" s="122"/>
      <c r="Z6960" s="122"/>
    </row>
    <row r="6961" spans="16:26" x14ac:dyDescent="0.25">
      <c r="P6961" s="118"/>
      <c r="R6961" s="118"/>
      <c r="T6961" s="118"/>
      <c r="V6961" s="118"/>
      <c r="X6961" s="118"/>
      <c r="Z6961" s="118"/>
    </row>
    <row r="6962" spans="16:26" x14ac:dyDescent="0.25">
      <c r="P6962" s="119"/>
      <c r="R6962" s="119"/>
      <c r="T6962" s="119"/>
      <c r="V6962" s="119"/>
      <c r="X6962" s="119"/>
      <c r="Z6962" s="119"/>
    </row>
    <row r="6963" spans="16:26" x14ac:dyDescent="0.25">
      <c r="P6963" s="119"/>
      <c r="R6963" s="119"/>
      <c r="T6963" s="119"/>
      <c r="V6963" s="119"/>
      <c r="X6963" s="119"/>
      <c r="Z6963" s="119"/>
    </row>
    <row r="6964" spans="16:26" x14ac:dyDescent="0.25">
      <c r="P6964" s="120"/>
      <c r="R6964" s="120"/>
      <c r="T6964" s="120"/>
      <c r="V6964" s="120"/>
      <c r="X6964" s="120"/>
      <c r="Z6964" s="120"/>
    </row>
    <row r="6965" spans="16:26" x14ac:dyDescent="0.25">
      <c r="P6965" s="119"/>
      <c r="R6965" s="119"/>
      <c r="T6965" s="119"/>
      <c r="V6965" s="119"/>
      <c r="X6965" s="119"/>
      <c r="Z6965" s="119"/>
    </row>
    <row r="6966" spans="16:26" x14ac:dyDescent="0.25">
      <c r="P6966" s="119"/>
      <c r="R6966" s="119"/>
      <c r="T6966" s="119"/>
      <c r="V6966" s="119"/>
      <c r="X6966" s="119"/>
      <c r="Z6966" s="119"/>
    </row>
    <row r="6967" spans="16:26" x14ac:dyDescent="0.25">
      <c r="P6967" s="120"/>
      <c r="R6967" s="120"/>
      <c r="T6967" s="120"/>
      <c r="V6967" s="120"/>
      <c r="X6967" s="120"/>
      <c r="Z6967" s="120"/>
    </row>
    <row r="6968" spans="16:26" x14ac:dyDescent="0.25">
      <c r="P6968" s="119"/>
      <c r="R6968" s="119"/>
      <c r="T6968" s="119"/>
      <c r="V6968" s="119"/>
      <c r="X6968" s="119"/>
      <c r="Z6968" s="119"/>
    </row>
    <row r="6969" spans="16:26" x14ac:dyDescent="0.25">
      <c r="P6969" s="120"/>
      <c r="R6969" s="120"/>
      <c r="T6969" s="120"/>
      <c r="V6969" s="120"/>
      <c r="X6969" s="120"/>
      <c r="Z6969" s="120"/>
    </row>
    <row r="6970" spans="16:26" x14ac:dyDescent="0.25">
      <c r="P6970" s="119"/>
      <c r="R6970" s="119"/>
      <c r="T6970" s="119"/>
      <c r="V6970" s="119"/>
      <c r="X6970" s="119"/>
      <c r="Z6970" s="119"/>
    </row>
    <row r="6971" spans="16:26" x14ac:dyDescent="0.25">
      <c r="P6971" s="119"/>
      <c r="R6971" s="119"/>
      <c r="T6971" s="119"/>
      <c r="V6971" s="119"/>
      <c r="X6971" s="119"/>
      <c r="Z6971" s="119"/>
    </row>
    <row r="6972" spans="16:26" x14ac:dyDescent="0.25">
      <c r="P6972" s="119"/>
      <c r="R6972" s="119"/>
      <c r="T6972" s="119"/>
      <c r="V6972" s="119"/>
      <c r="X6972" s="119"/>
      <c r="Z6972" s="119"/>
    </row>
    <row r="6973" spans="16:26" x14ac:dyDescent="0.25">
      <c r="P6973" s="121"/>
      <c r="R6973" s="121"/>
      <c r="T6973" s="121"/>
      <c r="V6973" s="121"/>
      <c r="X6973" s="121"/>
      <c r="Z6973" s="121"/>
    </row>
    <row r="6974" spans="16:26" x14ac:dyDescent="0.25">
      <c r="P6974" s="121"/>
      <c r="R6974" s="121"/>
      <c r="T6974" s="121"/>
      <c r="V6974" s="121"/>
      <c r="X6974" s="121"/>
      <c r="Z6974" s="121"/>
    </row>
    <row r="6975" spans="16:26" x14ac:dyDescent="0.25">
      <c r="P6975" s="121"/>
      <c r="R6975" s="121"/>
      <c r="T6975" s="121"/>
      <c r="V6975" s="121"/>
      <c r="X6975" s="121"/>
      <c r="Z6975" s="121"/>
    </row>
    <row r="6976" spans="16:26" x14ac:dyDescent="0.25">
      <c r="P6976" s="121"/>
      <c r="R6976" s="121"/>
      <c r="T6976" s="121"/>
      <c r="V6976" s="121"/>
      <c r="X6976" s="121"/>
      <c r="Z6976" s="121"/>
    </row>
    <row r="6977" spans="16:26" x14ac:dyDescent="0.25">
      <c r="P6977" s="122"/>
      <c r="R6977" s="122"/>
      <c r="T6977" s="122"/>
      <c r="V6977" s="122"/>
      <c r="X6977" s="122"/>
      <c r="Z6977" s="122"/>
    </row>
    <row r="6978" spans="16:26" x14ac:dyDescent="0.25">
      <c r="P6978" s="118"/>
      <c r="R6978" s="118"/>
      <c r="T6978" s="118"/>
      <c r="V6978" s="118"/>
      <c r="X6978" s="118"/>
      <c r="Z6978" s="118"/>
    </row>
    <row r="6979" spans="16:26" x14ac:dyDescent="0.25">
      <c r="P6979" s="119"/>
      <c r="R6979" s="119"/>
      <c r="T6979" s="119"/>
      <c r="V6979" s="119"/>
      <c r="X6979" s="119"/>
      <c r="Z6979" s="119"/>
    </row>
    <row r="6980" spans="16:26" x14ac:dyDescent="0.25">
      <c r="P6980" s="119"/>
      <c r="R6980" s="119"/>
      <c r="T6980" s="119"/>
      <c r="V6980" s="119"/>
      <c r="X6980" s="119"/>
      <c r="Z6980" s="119"/>
    </row>
    <row r="6981" spans="16:26" x14ac:dyDescent="0.25">
      <c r="P6981" s="120"/>
      <c r="R6981" s="120"/>
      <c r="T6981" s="120"/>
      <c r="V6981" s="120"/>
      <c r="X6981" s="120"/>
      <c r="Z6981" s="120"/>
    </row>
    <row r="6982" spans="16:26" x14ac:dyDescent="0.25">
      <c r="P6982" s="119"/>
      <c r="R6982" s="119"/>
      <c r="T6982" s="119"/>
      <c r="V6982" s="119"/>
      <c r="X6982" s="119"/>
      <c r="Z6982" s="119"/>
    </row>
    <row r="6983" spans="16:26" x14ac:dyDescent="0.25">
      <c r="P6983" s="119"/>
      <c r="R6983" s="119"/>
      <c r="T6983" s="119"/>
      <c r="V6983" s="119"/>
      <c r="X6983" s="119"/>
      <c r="Z6983" s="119"/>
    </row>
    <row r="6984" spans="16:26" x14ac:dyDescent="0.25">
      <c r="P6984" s="120"/>
      <c r="R6984" s="120"/>
      <c r="T6984" s="120"/>
      <c r="V6984" s="120"/>
      <c r="X6984" s="120"/>
      <c r="Z6984" s="120"/>
    </row>
    <row r="6985" spans="16:26" x14ac:dyDescent="0.25">
      <c r="P6985" s="119"/>
      <c r="R6985" s="119"/>
      <c r="T6985" s="119"/>
      <c r="V6985" s="119"/>
      <c r="X6985" s="119"/>
      <c r="Z6985" s="119"/>
    </row>
    <row r="6986" spans="16:26" x14ac:dyDescent="0.25">
      <c r="P6986" s="120"/>
      <c r="R6986" s="120"/>
      <c r="T6986" s="120"/>
      <c r="V6986" s="120"/>
      <c r="X6986" s="120"/>
      <c r="Z6986" s="120"/>
    </row>
    <row r="6987" spans="16:26" x14ac:dyDescent="0.25">
      <c r="P6987" s="119"/>
      <c r="R6987" s="119"/>
      <c r="T6987" s="119"/>
      <c r="V6987" s="119"/>
      <c r="X6987" s="119"/>
      <c r="Z6987" s="119"/>
    </row>
    <row r="6988" spans="16:26" x14ac:dyDescent="0.25">
      <c r="P6988" s="119"/>
      <c r="R6988" s="119"/>
      <c r="T6988" s="119"/>
      <c r="V6988" s="119"/>
      <c r="X6988" s="119"/>
      <c r="Z6988" s="119"/>
    </row>
    <row r="6989" spans="16:26" x14ac:dyDescent="0.25">
      <c r="P6989" s="119"/>
      <c r="R6989" s="119"/>
      <c r="T6989" s="119"/>
      <c r="V6989" s="119"/>
      <c r="X6989" s="119"/>
      <c r="Z6989" s="119"/>
    </row>
    <row r="6990" spans="16:26" x14ac:dyDescent="0.25">
      <c r="P6990" s="121"/>
      <c r="R6990" s="121"/>
      <c r="T6990" s="121"/>
      <c r="V6990" s="121"/>
      <c r="X6990" s="121"/>
      <c r="Z6990" s="121"/>
    </row>
    <row r="6991" spans="16:26" x14ac:dyDescent="0.25">
      <c r="P6991" s="121"/>
      <c r="R6991" s="121"/>
      <c r="T6991" s="121"/>
      <c r="V6991" s="121"/>
      <c r="X6991" s="121"/>
      <c r="Z6991" s="121"/>
    </row>
    <row r="6992" spans="16:26" x14ac:dyDescent="0.25">
      <c r="P6992" s="121"/>
      <c r="R6992" s="121"/>
      <c r="T6992" s="121"/>
      <c r="V6992" s="121"/>
      <c r="X6992" s="121"/>
      <c r="Z6992" s="121"/>
    </row>
    <row r="6993" spans="16:26" x14ac:dyDescent="0.25">
      <c r="P6993" s="121"/>
      <c r="R6993" s="121"/>
      <c r="T6993" s="121"/>
      <c r="V6993" s="121"/>
      <c r="X6993" s="121"/>
      <c r="Z6993" s="121"/>
    </row>
    <row r="6994" spans="16:26" x14ac:dyDescent="0.25">
      <c r="P6994" s="122"/>
      <c r="R6994" s="122"/>
      <c r="T6994" s="122"/>
      <c r="V6994" s="122"/>
      <c r="X6994" s="122"/>
      <c r="Z6994" s="122"/>
    </row>
    <row r="6995" spans="16:26" x14ac:dyDescent="0.25">
      <c r="P6995" s="118"/>
      <c r="R6995" s="118"/>
      <c r="T6995" s="118"/>
      <c r="V6995" s="118"/>
      <c r="X6995" s="118"/>
      <c r="Z6995" s="118"/>
    </row>
    <row r="6996" spans="16:26" x14ac:dyDescent="0.25">
      <c r="P6996" s="119"/>
      <c r="R6996" s="119"/>
      <c r="T6996" s="119"/>
      <c r="V6996" s="119"/>
      <c r="X6996" s="119"/>
      <c r="Z6996" s="119"/>
    </row>
    <row r="6997" spans="16:26" x14ac:dyDescent="0.25">
      <c r="P6997" s="119"/>
      <c r="R6997" s="119"/>
      <c r="T6997" s="119"/>
      <c r="V6997" s="119"/>
      <c r="X6997" s="119"/>
      <c r="Z6997" s="119"/>
    </row>
    <row r="6998" spans="16:26" x14ac:dyDescent="0.25">
      <c r="P6998" s="120"/>
      <c r="R6998" s="120"/>
      <c r="T6998" s="120"/>
      <c r="V6998" s="120"/>
      <c r="X6998" s="120"/>
      <c r="Z6998" s="120"/>
    </row>
    <row r="6999" spans="16:26" x14ac:dyDescent="0.25">
      <c r="P6999" s="119"/>
      <c r="R6999" s="119"/>
      <c r="T6999" s="119"/>
      <c r="V6999" s="119"/>
      <c r="X6999" s="119"/>
      <c r="Z6999" s="119"/>
    </row>
    <row r="7000" spans="16:26" x14ac:dyDescent="0.25">
      <c r="P7000" s="119"/>
      <c r="R7000" s="119"/>
      <c r="T7000" s="119"/>
      <c r="V7000" s="119"/>
      <c r="X7000" s="119"/>
      <c r="Z7000" s="119"/>
    </row>
    <row r="7001" spans="16:26" x14ac:dyDescent="0.25">
      <c r="P7001" s="120"/>
      <c r="R7001" s="120"/>
      <c r="T7001" s="120"/>
      <c r="V7001" s="120"/>
      <c r="X7001" s="120"/>
      <c r="Z7001" s="120"/>
    </row>
    <row r="7002" spans="16:26" x14ac:dyDescent="0.25">
      <c r="P7002" s="119"/>
      <c r="R7002" s="119"/>
      <c r="T7002" s="119"/>
      <c r="V7002" s="119"/>
      <c r="X7002" s="119"/>
      <c r="Z7002" s="119"/>
    </row>
    <row r="7003" spans="16:26" x14ac:dyDescent="0.25">
      <c r="P7003" s="120"/>
      <c r="R7003" s="120"/>
      <c r="T7003" s="120"/>
      <c r="V7003" s="120"/>
      <c r="X7003" s="120"/>
      <c r="Z7003" s="120"/>
    </row>
    <row r="7004" spans="16:26" x14ac:dyDescent="0.25">
      <c r="P7004" s="119"/>
      <c r="R7004" s="119"/>
      <c r="T7004" s="119"/>
      <c r="V7004" s="119"/>
      <c r="X7004" s="119"/>
      <c r="Z7004" s="119"/>
    </row>
    <row r="7005" spans="16:26" x14ac:dyDescent="0.25">
      <c r="P7005" s="119"/>
      <c r="R7005" s="119"/>
      <c r="T7005" s="119"/>
      <c r="V7005" s="119"/>
      <c r="X7005" s="119"/>
      <c r="Z7005" s="119"/>
    </row>
    <row r="7006" spans="16:26" x14ac:dyDescent="0.25">
      <c r="P7006" s="119"/>
      <c r="R7006" s="119"/>
      <c r="T7006" s="119"/>
      <c r="V7006" s="119"/>
      <c r="X7006" s="119"/>
      <c r="Z7006" s="119"/>
    </row>
    <row r="7007" spans="16:26" x14ac:dyDescent="0.25">
      <c r="P7007" s="121"/>
      <c r="R7007" s="121"/>
      <c r="T7007" s="121"/>
      <c r="V7007" s="121"/>
      <c r="X7007" s="121"/>
      <c r="Z7007" s="121"/>
    </row>
    <row r="7008" spans="16:26" x14ac:dyDescent="0.25">
      <c r="P7008" s="121"/>
      <c r="R7008" s="121"/>
      <c r="T7008" s="121"/>
      <c r="V7008" s="121"/>
      <c r="X7008" s="121"/>
      <c r="Z7008" s="121"/>
    </row>
    <row r="7009" spans="16:26" x14ac:dyDescent="0.25">
      <c r="P7009" s="121"/>
      <c r="R7009" s="121"/>
      <c r="T7009" s="121"/>
      <c r="V7009" s="121"/>
      <c r="X7009" s="121"/>
      <c r="Z7009" s="121"/>
    </row>
    <row r="7010" spans="16:26" x14ac:dyDescent="0.25">
      <c r="P7010" s="121"/>
      <c r="R7010" s="121"/>
      <c r="T7010" s="121"/>
      <c r="V7010" s="121"/>
      <c r="X7010" s="121"/>
      <c r="Z7010" s="121"/>
    </row>
    <row r="7011" spans="16:26" x14ac:dyDescent="0.25">
      <c r="P7011" s="122"/>
      <c r="R7011" s="122"/>
      <c r="T7011" s="122"/>
      <c r="V7011" s="122"/>
      <c r="X7011" s="122"/>
      <c r="Z7011" s="122"/>
    </row>
    <row r="7012" spans="16:26" x14ac:dyDescent="0.25">
      <c r="P7012" s="118"/>
      <c r="R7012" s="118"/>
      <c r="T7012" s="118"/>
      <c r="V7012" s="118"/>
      <c r="X7012" s="118"/>
      <c r="Z7012" s="118"/>
    </row>
    <row r="7013" spans="16:26" x14ac:dyDescent="0.25">
      <c r="P7013" s="119"/>
      <c r="R7013" s="119"/>
      <c r="T7013" s="119"/>
      <c r="V7013" s="119"/>
      <c r="X7013" s="119"/>
      <c r="Z7013" s="119"/>
    </row>
    <row r="7014" spans="16:26" x14ac:dyDescent="0.25">
      <c r="P7014" s="119"/>
      <c r="R7014" s="119"/>
      <c r="T7014" s="119"/>
      <c r="V7014" s="119"/>
      <c r="X7014" s="119"/>
      <c r="Z7014" s="119"/>
    </row>
    <row r="7015" spans="16:26" x14ac:dyDescent="0.25">
      <c r="P7015" s="120"/>
      <c r="R7015" s="120"/>
      <c r="T7015" s="120"/>
      <c r="V7015" s="120"/>
      <c r="X7015" s="120"/>
      <c r="Z7015" s="120"/>
    </row>
    <row r="7016" spans="16:26" x14ac:dyDescent="0.25">
      <c r="P7016" s="119"/>
      <c r="R7016" s="119"/>
      <c r="T7016" s="119"/>
      <c r="V7016" s="119"/>
      <c r="X7016" s="119"/>
      <c r="Z7016" s="119"/>
    </row>
    <row r="7017" spans="16:26" x14ac:dyDescent="0.25">
      <c r="P7017" s="119"/>
      <c r="R7017" s="119"/>
      <c r="T7017" s="119"/>
      <c r="V7017" s="119"/>
      <c r="X7017" s="119"/>
      <c r="Z7017" s="119"/>
    </row>
    <row r="7018" spans="16:26" x14ac:dyDescent="0.25">
      <c r="P7018" s="120"/>
      <c r="R7018" s="120"/>
      <c r="T7018" s="120"/>
      <c r="V7018" s="120"/>
      <c r="X7018" s="120"/>
      <c r="Z7018" s="120"/>
    </row>
    <row r="7019" spans="16:26" x14ac:dyDescent="0.25">
      <c r="P7019" s="119"/>
      <c r="R7019" s="119"/>
      <c r="T7019" s="119"/>
      <c r="V7019" s="119"/>
      <c r="X7019" s="119"/>
      <c r="Z7019" s="119"/>
    </row>
    <row r="7020" spans="16:26" x14ac:dyDescent="0.25">
      <c r="P7020" s="120"/>
      <c r="R7020" s="120"/>
      <c r="T7020" s="120"/>
      <c r="V7020" s="120"/>
      <c r="X7020" s="120"/>
      <c r="Z7020" s="120"/>
    </row>
    <row r="7021" spans="16:26" x14ac:dyDescent="0.25">
      <c r="P7021" s="119"/>
      <c r="R7021" s="119"/>
      <c r="T7021" s="119"/>
      <c r="V7021" s="119"/>
      <c r="X7021" s="119"/>
      <c r="Z7021" s="119"/>
    </row>
    <row r="7022" spans="16:26" x14ac:dyDescent="0.25">
      <c r="P7022" s="119"/>
      <c r="R7022" s="119"/>
      <c r="T7022" s="119"/>
      <c r="V7022" s="119"/>
      <c r="X7022" s="119"/>
      <c r="Z7022" s="119"/>
    </row>
    <row r="7023" spans="16:26" x14ac:dyDescent="0.25">
      <c r="P7023" s="119"/>
      <c r="R7023" s="119"/>
      <c r="T7023" s="119"/>
      <c r="V7023" s="119"/>
      <c r="X7023" s="119"/>
      <c r="Z7023" s="119"/>
    </row>
    <row r="7024" spans="16:26" x14ac:dyDescent="0.25">
      <c r="P7024" s="121"/>
      <c r="R7024" s="121"/>
      <c r="T7024" s="121"/>
      <c r="V7024" s="121"/>
      <c r="X7024" s="121"/>
      <c r="Z7024" s="121"/>
    </row>
    <row r="7025" spans="16:26" x14ac:dyDescent="0.25">
      <c r="P7025" s="121"/>
      <c r="R7025" s="121"/>
      <c r="T7025" s="121"/>
      <c r="V7025" s="121"/>
      <c r="X7025" s="121"/>
      <c r="Z7025" s="121"/>
    </row>
    <row r="7026" spans="16:26" x14ac:dyDescent="0.25">
      <c r="P7026" s="121"/>
      <c r="R7026" s="121"/>
      <c r="T7026" s="121"/>
      <c r="V7026" s="121"/>
      <c r="X7026" s="121"/>
      <c r="Z7026" s="121"/>
    </row>
    <row r="7027" spans="16:26" x14ac:dyDescent="0.25">
      <c r="P7027" s="121"/>
      <c r="R7027" s="121"/>
      <c r="T7027" s="121"/>
      <c r="V7027" s="121"/>
      <c r="X7027" s="121"/>
      <c r="Z7027" s="121"/>
    </row>
    <row r="7028" spans="16:26" x14ac:dyDescent="0.25">
      <c r="P7028" s="122"/>
      <c r="R7028" s="122"/>
      <c r="T7028" s="122"/>
      <c r="V7028" s="122"/>
      <c r="X7028" s="122"/>
      <c r="Z7028" s="122"/>
    </row>
    <row r="7029" spans="16:26" x14ac:dyDescent="0.25">
      <c r="P7029" s="118"/>
      <c r="R7029" s="118"/>
      <c r="T7029" s="118"/>
      <c r="V7029" s="118"/>
      <c r="X7029" s="118"/>
      <c r="Z7029" s="118"/>
    </row>
    <row r="7030" spans="16:26" x14ac:dyDescent="0.25">
      <c r="P7030" s="119"/>
      <c r="R7030" s="119"/>
      <c r="T7030" s="119"/>
      <c r="V7030" s="119"/>
      <c r="X7030" s="119"/>
      <c r="Z7030" s="119"/>
    </row>
    <row r="7031" spans="16:26" x14ac:dyDescent="0.25">
      <c r="P7031" s="119"/>
      <c r="R7031" s="119"/>
      <c r="T7031" s="119"/>
      <c r="V7031" s="119"/>
      <c r="X7031" s="119"/>
      <c r="Z7031" s="119"/>
    </row>
    <row r="7032" spans="16:26" x14ac:dyDescent="0.25">
      <c r="P7032" s="120"/>
      <c r="R7032" s="120"/>
      <c r="T7032" s="120"/>
      <c r="V7032" s="120"/>
      <c r="X7032" s="120"/>
      <c r="Z7032" s="120"/>
    </row>
    <row r="7033" spans="16:26" x14ac:dyDescent="0.25">
      <c r="P7033" s="119"/>
      <c r="R7033" s="119"/>
      <c r="T7033" s="119"/>
      <c r="V7033" s="119"/>
      <c r="X7033" s="119"/>
      <c r="Z7033" s="119"/>
    </row>
    <row r="7034" spans="16:26" x14ac:dyDescent="0.25">
      <c r="P7034" s="119"/>
      <c r="R7034" s="119"/>
      <c r="T7034" s="119"/>
      <c r="V7034" s="119"/>
      <c r="X7034" s="119"/>
      <c r="Z7034" s="119"/>
    </row>
    <row r="7035" spans="16:26" x14ac:dyDescent="0.25">
      <c r="P7035" s="120"/>
      <c r="R7035" s="120"/>
      <c r="T7035" s="120"/>
      <c r="V7035" s="120"/>
      <c r="X7035" s="120"/>
      <c r="Z7035" s="120"/>
    </row>
    <row r="7036" spans="16:26" x14ac:dyDescent="0.25">
      <c r="P7036" s="119"/>
      <c r="R7036" s="119"/>
      <c r="T7036" s="119"/>
      <c r="V7036" s="119"/>
      <c r="X7036" s="119"/>
      <c r="Z7036" s="119"/>
    </row>
    <row r="7037" spans="16:26" x14ac:dyDescent="0.25">
      <c r="P7037" s="120"/>
      <c r="R7037" s="120"/>
      <c r="T7037" s="120"/>
      <c r="V7037" s="120"/>
      <c r="X7037" s="120"/>
      <c r="Z7037" s="120"/>
    </row>
    <row r="7038" spans="16:26" x14ac:dyDescent="0.25">
      <c r="P7038" s="119"/>
      <c r="R7038" s="119"/>
      <c r="T7038" s="119"/>
      <c r="V7038" s="119"/>
      <c r="X7038" s="119"/>
      <c r="Z7038" s="119"/>
    </row>
    <row r="7039" spans="16:26" x14ac:dyDescent="0.25">
      <c r="P7039" s="119"/>
      <c r="R7039" s="119"/>
      <c r="T7039" s="119"/>
      <c r="V7039" s="119"/>
      <c r="X7039" s="119"/>
      <c r="Z7039" s="119"/>
    </row>
    <row r="7040" spans="16:26" x14ac:dyDescent="0.25">
      <c r="P7040" s="119"/>
      <c r="R7040" s="119"/>
      <c r="T7040" s="119"/>
      <c r="V7040" s="119"/>
      <c r="X7040" s="119"/>
      <c r="Z7040" s="119"/>
    </row>
    <row r="7041" spans="16:26" x14ac:dyDescent="0.25">
      <c r="P7041" s="121"/>
      <c r="R7041" s="121"/>
      <c r="T7041" s="121"/>
      <c r="V7041" s="121"/>
      <c r="X7041" s="121"/>
      <c r="Z7041" s="121"/>
    </row>
    <row r="7042" spans="16:26" x14ac:dyDescent="0.25">
      <c r="P7042" s="121"/>
      <c r="R7042" s="121"/>
      <c r="T7042" s="121"/>
      <c r="V7042" s="121"/>
      <c r="X7042" s="121"/>
      <c r="Z7042" s="121"/>
    </row>
    <row r="7043" spans="16:26" x14ac:dyDescent="0.25">
      <c r="P7043" s="121"/>
      <c r="R7043" s="121"/>
      <c r="T7043" s="121"/>
      <c r="V7043" s="121"/>
      <c r="X7043" s="121"/>
      <c r="Z7043" s="121"/>
    </row>
    <row r="7044" spans="16:26" x14ac:dyDescent="0.25">
      <c r="P7044" s="121"/>
      <c r="R7044" s="121"/>
      <c r="T7044" s="121"/>
      <c r="V7044" s="121"/>
      <c r="X7044" s="121"/>
      <c r="Z7044" s="121"/>
    </row>
    <row r="7045" spans="16:26" x14ac:dyDescent="0.25">
      <c r="P7045" s="122"/>
      <c r="R7045" s="122"/>
      <c r="T7045" s="122"/>
      <c r="V7045" s="122"/>
      <c r="X7045" s="122"/>
      <c r="Z7045" s="122"/>
    </row>
    <row r="7046" spans="16:26" x14ac:dyDescent="0.25">
      <c r="P7046" s="118"/>
      <c r="R7046" s="118"/>
      <c r="T7046" s="118"/>
      <c r="V7046" s="118"/>
      <c r="X7046" s="118"/>
      <c r="Z7046" s="118"/>
    </row>
    <row r="7047" spans="16:26" x14ac:dyDescent="0.25">
      <c r="P7047" s="119"/>
      <c r="R7047" s="119"/>
      <c r="T7047" s="119"/>
      <c r="V7047" s="119"/>
      <c r="X7047" s="119"/>
      <c r="Z7047" s="119"/>
    </row>
    <row r="7048" spans="16:26" x14ac:dyDescent="0.25">
      <c r="P7048" s="119"/>
      <c r="R7048" s="119"/>
      <c r="T7048" s="119"/>
      <c r="V7048" s="119"/>
      <c r="X7048" s="119"/>
      <c r="Z7048" s="119"/>
    </row>
    <row r="7049" spans="16:26" x14ac:dyDescent="0.25">
      <c r="P7049" s="120"/>
      <c r="R7049" s="120"/>
      <c r="T7049" s="120"/>
      <c r="V7049" s="120"/>
      <c r="X7049" s="120"/>
      <c r="Z7049" s="120"/>
    </row>
    <row r="7050" spans="16:26" x14ac:dyDescent="0.25">
      <c r="P7050" s="119"/>
      <c r="R7050" s="119"/>
      <c r="T7050" s="119"/>
      <c r="V7050" s="119"/>
      <c r="X7050" s="119"/>
      <c r="Z7050" s="119"/>
    </row>
    <row r="7051" spans="16:26" x14ac:dyDescent="0.25">
      <c r="P7051" s="119"/>
      <c r="R7051" s="119"/>
      <c r="T7051" s="119"/>
      <c r="V7051" s="119"/>
      <c r="X7051" s="119"/>
      <c r="Z7051" s="119"/>
    </row>
    <row r="7052" spans="16:26" x14ac:dyDescent="0.25">
      <c r="P7052" s="120"/>
      <c r="R7052" s="120"/>
      <c r="T7052" s="120"/>
      <c r="V7052" s="120"/>
      <c r="X7052" s="120"/>
      <c r="Z7052" s="120"/>
    </row>
    <row r="7053" spans="16:26" x14ac:dyDescent="0.25">
      <c r="P7053" s="119"/>
      <c r="R7053" s="119"/>
      <c r="T7053" s="119"/>
      <c r="V7053" s="119"/>
      <c r="X7053" s="119"/>
      <c r="Z7053" s="119"/>
    </row>
    <row r="7054" spans="16:26" x14ac:dyDescent="0.25">
      <c r="P7054" s="120"/>
      <c r="R7054" s="120"/>
      <c r="T7054" s="120"/>
      <c r="V7054" s="120"/>
      <c r="X7054" s="120"/>
      <c r="Z7054" s="120"/>
    </row>
    <row r="7055" spans="16:26" x14ac:dyDescent="0.25">
      <c r="P7055" s="119"/>
      <c r="R7055" s="119"/>
      <c r="T7055" s="119"/>
      <c r="V7055" s="119"/>
      <c r="X7055" s="119"/>
      <c r="Z7055" s="119"/>
    </row>
    <row r="7056" spans="16:26" x14ac:dyDescent="0.25">
      <c r="P7056" s="119"/>
      <c r="R7056" s="119"/>
      <c r="T7056" s="119"/>
      <c r="V7056" s="119"/>
      <c r="X7056" s="119"/>
      <c r="Z7056" s="119"/>
    </row>
    <row r="7057" spans="16:26" x14ac:dyDescent="0.25">
      <c r="P7057" s="119"/>
      <c r="R7057" s="119"/>
      <c r="T7057" s="119"/>
      <c r="V7057" s="119"/>
      <c r="X7057" s="119"/>
      <c r="Z7057" s="119"/>
    </row>
    <row r="7058" spans="16:26" x14ac:dyDescent="0.25">
      <c r="P7058" s="121"/>
      <c r="R7058" s="121"/>
      <c r="T7058" s="121"/>
      <c r="V7058" s="121"/>
      <c r="X7058" s="121"/>
      <c r="Z7058" s="121"/>
    </row>
    <row r="7059" spans="16:26" x14ac:dyDescent="0.25">
      <c r="P7059" s="121"/>
      <c r="R7059" s="121"/>
      <c r="T7059" s="121"/>
      <c r="V7059" s="121"/>
      <c r="X7059" s="121"/>
      <c r="Z7059" s="121"/>
    </row>
    <row r="7060" spans="16:26" x14ac:dyDescent="0.25">
      <c r="P7060" s="121"/>
      <c r="R7060" s="121"/>
      <c r="T7060" s="121"/>
      <c r="V7060" s="121"/>
      <c r="X7060" s="121"/>
      <c r="Z7060" s="121"/>
    </row>
    <row r="7061" spans="16:26" x14ac:dyDescent="0.25">
      <c r="P7061" s="121"/>
      <c r="R7061" s="121"/>
      <c r="T7061" s="121"/>
      <c r="V7061" s="121"/>
      <c r="X7061" s="121"/>
      <c r="Z7061" s="121"/>
    </row>
    <row r="7062" spans="16:26" x14ac:dyDescent="0.25">
      <c r="P7062" s="122"/>
      <c r="R7062" s="122"/>
      <c r="T7062" s="122"/>
      <c r="V7062" s="122"/>
      <c r="X7062" s="122"/>
      <c r="Z7062" s="122"/>
    </row>
    <row r="7063" spans="16:26" x14ac:dyDescent="0.25">
      <c r="P7063" s="118"/>
      <c r="R7063" s="118"/>
      <c r="T7063" s="118"/>
      <c r="V7063" s="118"/>
      <c r="X7063" s="118"/>
      <c r="Z7063" s="118"/>
    </row>
    <row r="7064" spans="16:26" x14ac:dyDescent="0.25">
      <c r="P7064" s="119"/>
      <c r="R7064" s="119"/>
      <c r="T7064" s="119"/>
      <c r="V7064" s="119"/>
      <c r="X7064" s="119"/>
      <c r="Z7064" s="119"/>
    </row>
    <row r="7065" spans="16:26" x14ac:dyDescent="0.25">
      <c r="P7065" s="119"/>
      <c r="R7065" s="119"/>
      <c r="T7065" s="119"/>
      <c r="V7065" s="119"/>
      <c r="X7065" s="119"/>
      <c r="Z7065" s="119"/>
    </row>
    <row r="7066" spans="16:26" x14ac:dyDescent="0.25">
      <c r="P7066" s="120"/>
      <c r="R7066" s="120"/>
      <c r="T7066" s="120"/>
      <c r="V7066" s="120"/>
      <c r="X7066" s="120"/>
      <c r="Z7066" s="120"/>
    </row>
    <row r="7067" spans="16:26" x14ac:dyDescent="0.25">
      <c r="P7067" s="119"/>
      <c r="R7067" s="119"/>
      <c r="T7067" s="119"/>
      <c r="V7067" s="119"/>
      <c r="X7067" s="119"/>
      <c r="Z7067" s="119"/>
    </row>
    <row r="7068" spans="16:26" x14ac:dyDescent="0.25">
      <c r="P7068" s="119"/>
      <c r="R7068" s="119"/>
      <c r="T7068" s="119"/>
      <c r="V7068" s="119"/>
      <c r="X7068" s="119"/>
      <c r="Z7068" s="119"/>
    </row>
    <row r="7069" spans="16:26" x14ac:dyDescent="0.25">
      <c r="P7069" s="120"/>
      <c r="R7069" s="120"/>
      <c r="T7069" s="120"/>
      <c r="V7069" s="120"/>
      <c r="X7069" s="120"/>
      <c r="Z7069" s="120"/>
    </row>
    <row r="7070" spans="16:26" x14ac:dyDescent="0.25">
      <c r="P7070" s="119"/>
      <c r="R7070" s="119"/>
      <c r="T7070" s="119"/>
      <c r="V7070" s="119"/>
      <c r="X7070" s="119"/>
      <c r="Z7070" s="119"/>
    </row>
    <row r="7071" spans="16:26" x14ac:dyDescent="0.25">
      <c r="P7071" s="120"/>
      <c r="R7071" s="120"/>
      <c r="T7071" s="120"/>
      <c r="V7071" s="120"/>
      <c r="X7071" s="120"/>
      <c r="Z7071" s="120"/>
    </row>
    <row r="7072" spans="16:26" x14ac:dyDescent="0.25">
      <c r="P7072" s="119"/>
      <c r="R7072" s="119"/>
      <c r="T7072" s="119"/>
      <c r="V7072" s="119"/>
      <c r="X7072" s="119"/>
      <c r="Z7072" s="119"/>
    </row>
    <row r="7073" spans="16:26" x14ac:dyDescent="0.25">
      <c r="P7073" s="119"/>
      <c r="R7073" s="119"/>
      <c r="T7073" s="119"/>
      <c r="V7073" s="119"/>
      <c r="X7073" s="119"/>
      <c r="Z7073" s="119"/>
    </row>
    <row r="7074" spans="16:26" x14ac:dyDescent="0.25">
      <c r="P7074" s="119"/>
      <c r="R7074" s="119"/>
      <c r="T7074" s="119"/>
      <c r="V7074" s="119"/>
      <c r="X7074" s="119"/>
      <c r="Z7074" s="119"/>
    </row>
    <row r="7075" spans="16:26" x14ac:dyDescent="0.25">
      <c r="P7075" s="121"/>
      <c r="R7075" s="121"/>
      <c r="T7075" s="121"/>
      <c r="V7075" s="121"/>
      <c r="X7075" s="121"/>
      <c r="Z7075" s="121"/>
    </row>
    <row r="7076" spans="16:26" x14ac:dyDescent="0.25">
      <c r="P7076" s="121"/>
      <c r="R7076" s="121"/>
      <c r="T7076" s="121"/>
      <c r="V7076" s="121"/>
      <c r="X7076" s="121"/>
      <c r="Z7076" s="121"/>
    </row>
    <row r="7077" spans="16:26" x14ac:dyDescent="0.25">
      <c r="P7077" s="121"/>
      <c r="R7077" s="121"/>
      <c r="T7077" s="121"/>
      <c r="V7077" s="121"/>
      <c r="X7077" s="121"/>
      <c r="Z7077" s="121"/>
    </row>
    <row r="7078" spans="16:26" x14ac:dyDescent="0.25">
      <c r="P7078" s="121"/>
      <c r="R7078" s="121"/>
      <c r="T7078" s="121"/>
      <c r="V7078" s="121"/>
      <c r="X7078" s="121"/>
      <c r="Z7078" s="121"/>
    </row>
    <row r="7079" spans="16:26" x14ac:dyDescent="0.25">
      <c r="P7079" s="122"/>
      <c r="R7079" s="122"/>
      <c r="T7079" s="122"/>
      <c r="V7079" s="122"/>
      <c r="X7079" s="122"/>
      <c r="Z7079" s="122"/>
    </row>
    <row r="7080" spans="16:26" x14ac:dyDescent="0.25">
      <c r="P7080" s="118"/>
      <c r="R7080" s="118"/>
      <c r="T7080" s="118"/>
      <c r="V7080" s="118"/>
      <c r="X7080" s="118"/>
      <c r="Z7080" s="118"/>
    </row>
    <row r="7081" spans="16:26" x14ac:dyDescent="0.25">
      <c r="P7081" s="119"/>
      <c r="R7081" s="119"/>
      <c r="T7081" s="119"/>
      <c r="V7081" s="119"/>
      <c r="X7081" s="119"/>
      <c r="Z7081" s="119"/>
    </row>
    <row r="7082" spans="16:26" x14ac:dyDescent="0.25">
      <c r="P7082" s="119"/>
      <c r="R7082" s="119"/>
      <c r="T7082" s="119"/>
      <c r="V7082" s="119"/>
      <c r="X7082" s="119"/>
      <c r="Z7082" s="119"/>
    </row>
    <row r="7083" spans="16:26" x14ac:dyDescent="0.25">
      <c r="P7083" s="120"/>
      <c r="R7083" s="120"/>
      <c r="T7083" s="120"/>
      <c r="V7083" s="120"/>
      <c r="X7083" s="120"/>
      <c r="Z7083" s="120"/>
    </row>
    <row r="7084" spans="16:26" x14ac:dyDescent="0.25">
      <c r="P7084" s="119"/>
      <c r="R7084" s="119"/>
      <c r="T7084" s="119"/>
      <c r="V7084" s="119"/>
      <c r="X7084" s="119"/>
      <c r="Z7084" s="119"/>
    </row>
    <row r="7085" spans="16:26" x14ac:dyDescent="0.25">
      <c r="P7085" s="119"/>
      <c r="R7085" s="119"/>
      <c r="T7085" s="119"/>
      <c r="V7085" s="119"/>
      <c r="X7085" s="119"/>
      <c r="Z7085" s="119"/>
    </row>
    <row r="7086" spans="16:26" x14ac:dyDescent="0.25">
      <c r="P7086" s="120"/>
      <c r="R7086" s="120"/>
      <c r="T7086" s="120"/>
      <c r="V7086" s="120"/>
      <c r="X7086" s="120"/>
      <c r="Z7086" s="120"/>
    </row>
    <row r="7087" spans="16:26" x14ac:dyDescent="0.25">
      <c r="P7087" s="119"/>
      <c r="R7087" s="119"/>
      <c r="T7087" s="119"/>
      <c r="V7087" s="119"/>
      <c r="X7087" s="119"/>
      <c r="Z7087" s="119"/>
    </row>
    <row r="7088" spans="16:26" x14ac:dyDescent="0.25">
      <c r="P7088" s="120"/>
      <c r="R7088" s="120"/>
      <c r="T7088" s="120"/>
      <c r="V7088" s="120"/>
      <c r="X7088" s="120"/>
      <c r="Z7088" s="120"/>
    </row>
    <row r="7089" spans="16:26" x14ac:dyDescent="0.25">
      <c r="P7089" s="119"/>
      <c r="R7089" s="119"/>
      <c r="T7089" s="119"/>
      <c r="V7089" s="119"/>
      <c r="X7089" s="119"/>
      <c r="Z7089" s="119"/>
    </row>
    <row r="7090" spans="16:26" x14ac:dyDescent="0.25">
      <c r="P7090" s="119"/>
      <c r="R7090" s="119"/>
      <c r="T7090" s="119"/>
      <c r="V7090" s="119"/>
      <c r="X7090" s="119"/>
      <c r="Z7090" s="119"/>
    </row>
    <row r="7091" spans="16:26" x14ac:dyDescent="0.25">
      <c r="P7091" s="119"/>
      <c r="R7091" s="119"/>
      <c r="T7091" s="119"/>
      <c r="V7091" s="119"/>
      <c r="X7091" s="119"/>
      <c r="Z7091" s="119"/>
    </row>
    <row r="7092" spans="16:26" x14ac:dyDescent="0.25">
      <c r="P7092" s="121"/>
      <c r="R7092" s="121"/>
      <c r="T7092" s="121"/>
      <c r="V7092" s="121"/>
      <c r="X7092" s="121"/>
      <c r="Z7092" s="121"/>
    </row>
    <row r="7093" spans="16:26" x14ac:dyDescent="0.25">
      <c r="P7093" s="121"/>
      <c r="R7093" s="121"/>
      <c r="T7093" s="121"/>
      <c r="V7093" s="121"/>
      <c r="X7093" s="121"/>
      <c r="Z7093" s="121"/>
    </row>
    <row r="7094" spans="16:26" x14ac:dyDescent="0.25">
      <c r="P7094" s="121"/>
      <c r="R7094" s="121"/>
      <c r="T7094" s="121"/>
      <c r="V7094" s="121"/>
      <c r="X7094" s="121"/>
      <c r="Z7094" s="121"/>
    </row>
    <row r="7095" spans="16:26" x14ac:dyDescent="0.25">
      <c r="P7095" s="121"/>
      <c r="R7095" s="121"/>
      <c r="T7095" s="121"/>
      <c r="V7095" s="121"/>
      <c r="X7095" s="121"/>
      <c r="Z7095" s="121"/>
    </row>
    <row r="7096" spans="16:26" x14ac:dyDescent="0.25">
      <c r="P7096" s="122"/>
      <c r="R7096" s="122"/>
      <c r="T7096" s="122"/>
      <c r="V7096" s="122"/>
      <c r="X7096" s="122"/>
      <c r="Z7096" s="122"/>
    </row>
    <row r="7097" spans="16:26" x14ac:dyDescent="0.25">
      <c r="P7097" s="118"/>
      <c r="R7097" s="118"/>
      <c r="T7097" s="118"/>
      <c r="V7097" s="118"/>
      <c r="X7097" s="118"/>
      <c r="Z7097" s="118"/>
    </row>
    <row r="7098" spans="16:26" x14ac:dyDescent="0.25">
      <c r="P7098" s="119"/>
      <c r="R7098" s="119"/>
      <c r="T7098" s="119"/>
      <c r="V7098" s="119"/>
      <c r="X7098" s="119"/>
      <c r="Z7098" s="119"/>
    </row>
    <row r="7099" spans="16:26" x14ac:dyDescent="0.25">
      <c r="P7099" s="119"/>
      <c r="R7099" s="119"/>
      <c r="T7099" s="119"/>
      <c r="V7099" s="119"/>
      <c r="X7099" s="119"/>
      <c r="Z7099" s="119"/>
    </row>
    <row r="7100" spans="16:26" x14ac:dyDescent="0.25">
      <c r="P7100" s="120"/>
      <c r="R7100" s="120"/>
      <c r="T7100" s="120"/>
      <c r="V7100" s="120"/>
      <c r="X7100" s="120"/>
      <c r="Z7100" s="120"/>
    </row>
    <row r="7101" spans="16:26" x14ac:dyDescent="0.25">
      <c r="P7101" s="119"/>
      <c r="R7101" s="119"/>
      <c r="T7101" s="119"/>
      <c r="V7101" s="119"/>
      <c r="X7101" s="119"/>
      <c r="Z7101" s="119"/>
    </row>
    <row r="7102" spans="16:26" x14ac:dyDescent="0.25">
      <c r="P7102" s="119"/>
      <c r="R7102" s="119"/>
      <c r="T7102" s="119"/>
      <c r="V7102" s="119"/>
      <c r="X7102" s="119"/>
      <c r="Z7102" s="119"/>
    </row>
    <row r="7103" spans="16:26" x14ac:dyDescent="0.25">
      <c r="P7103" s="120"/>
      <c r="R7103" s="120"/>
      <c r="T7103" s="120"/>
      <c r="V7103" s="120"/>
      <c r="X7103" s="120"/>
      <c r="Z7103" s="120"/>
    </row>
    <row r="7104" spans="16:26" x14ac:dyDescent="0.25">
      <c r="P7104" s="119"/>
      <c r="R7104" s="119"/>
      <c r="T7104" s="119"/>
      <c r="V7104" s="119"/>
      <c r="X7104" s="119"/>
      <c r="Z7104" s="119"/>
    </row>
    <row r="7105" spans="16:26" x14ac:dyDescent="0.25">
      <c r="P7105" s="120"/>
      <c r="R7105" s="120"/>
      <c r="T7105" s="120"/>
      <c r="V7105" s="120"/>
      <c r="X7105" s="120"/>
      <c r="Z7105" s="120"/>
    </row>
    <row r="7106" spans="16:26" x14ac:dyDescent="0.25">
      <c r="P7106" s="119"/>
      <c r="R7106" s="119"/>
      <c r="T7106" s="119"/>
      <c r="V7106" s="119"/>
      <c r="X7106" s="119"/>
      <c r="Z7106" s="119"/>
    </row>
    <row r="7107" spans="16:26" x14ac:dyDescent="0.25">
      <c r="P7107" s="119"/>
      <c r="R7107" s="119"/>
      <c r="T7107" s="119"/>
      <c r="V7107" s="119"/>
      <c r="X7107" s="119"/>
      <c r="Z7107" s="119"/>
    </row>
    <row r="7108" spans="16:26" x14ac:dyDescent="0.25">
      <c r="P7108" s="119"/>
      <c r="R7108" s="119"/>
      <c r="T7108" s="119"/>
      <c r="V7108" s="119"/>
      <c r="X7108" s="119"/>
      <c r="Z7108" s="119"/>
    </row>
    <row r="7109" spans="16:26" x14ac:dyDescent="0.25">
      <c r="P7109" s="121"/>
      <c r="R7109" s="121"/>
      <c r="T7109" s="121"/>
      <c r="V7109" s="121"/>
      <c r="X7109" s="121"/>
      <c r="Z7109" s="121"/>
    </row>
    <row r="7110" spans="16:26" x14ac:dyDescent="0.25">
      <c r="P7110" s="121"/>
      <c r="R7110" s="121"/>
      <c r="T7110" s="121"/>
      <c r="V7110" s="121"/>
      <c r="X7110" s="121"/>
      <c r="Z7110" s="121"/>
    </row>
    <row r="7111" spans="16:26" x14ac:dyDescent="0.25">
      <c r="P7111" s="121"/>
      <c r="R7111" s="121"/>
      <c r="T7111" s="121"/>
      <c r="V7111" s="121"/>
      <c r="X7111" s="121"/>
      <c r="Z7111" s="121"/>
    </row>
    <row r="7112" spans="16:26" x14ac:dyDescent="0.25">
      <c r="P7112" s="121"/>
      <c r="R7112" s="121"/>
      <c r="T7112" s="121"/>
      <c r="V7112" s="121"/>
      <c r="X7112" s="121"/>
      <c r="Z7112" s="121"/>
    </row>
    <row r="7113" spans="16:26" x14ac:dyDescent="0.25">
      <c r="P7113" s="122"/>
      <c r="R7113" s="122"/>
      <c r="T7113" s="122"/>
      <c r="V7113" s="122"/>
      <c r="X7113" s="122"/>
      <c r="Z7113" s="122"/>
    </row>
    <row r="7114" spans="16:26" x14ac:dyDescent="0.25">
      <c r="P7114" s="118"/>
      <c r="R7114" s="118"/>
      <c r="T7114" s="118"/>
      <c r="V7114" s="118"/>
      <c r="X7114" s="118"/>
      <c r="Z7114" s="118"/>
    </row>
    <row r="7115" spans="16:26" x14ac:dyDescent="0.25">
      <c r="P7115" s="119"/>
      <c r="R7115" s="119"/>
      <c r="T7115" s="119"/>
      <c r="V7115" s="119"/>
      <c r="X7115" s="119"/>
      <c r="Z7115" s="119"/>
    </row>
    <row r="7116" spans="16:26" x14ac:dyDescent="0.25">
      <c r="P7116" s="119"/>
      <c r="R7116" s="119"/>
      <c r="T7116" s="119"/>
      <c r="V7116" s="119"/>
      <c r="X7116" s="119"/>
      <c r="Z7116" s="119"/>
    </row>
    <row r="7117" spans="16:26" x14ac:dyDescent="0.25">
      <c r="P7117" s="120"/>
      <c r="R7117" s="120"/>
      <c r="T7117" s="120"/>
      <c r="V7117" s="120"/>
      <c r="X7117" s="120"/>
      <c r="Z7117" s="120"/>
    </row>
    <row r="7118" spans="16:26" x14ac:dyDescent="0.25">
      <c r="P7118" s="119"/>
      <c r="R7118" s="119"/>
      <c r="T7118" s="119"/>
      <c r="V7118" s="119"/>
      <c r="X7118" s="119"/>
      <c r="Z7118" s="119"/>
    </row>
    <row r="7119" spans="16:26" x14ac:dyDescent="0.25">
      <c r="P7119" s="119"/>
      <c r="R7119" s="119"/>
      <c r="T7119" s="119"/>
      <c r="V7119" s="119"/>
      <c r="X7119" s="119"/>
      <c r="Z7119" s="119"/>
    </row>
    <row r="7120" spans="16:26" x14ac:dyDescent="0.25">
      <c r="P7120" s="120"/>
      <c r="R7120" s="120"/>
      <c r="T7120" s="120"/>
      <c r="V7120" s="120"/>
      <c r="X7120" s="120"/>
      <c r="Z7120" s="120"/>
    </row>
    <row r="7121" spans="16:26" x14ac:dyDescent="0.25">
      <c r="P7121" s="119"/>
      <c r="R7121" s="119"/>
      <c r="T7121" s="119"/>
      <c r="V7121" s="119"/>
      <c r="X7121" s="119"/>
      <c r="Z7121" s="119"/>
    </row>
    <row r="7122" spans="16:26" x14ac:dyDescent="0.25">
      <c r="P7122" s="120"/>
      <c r="R7122" s="120"/>
      <c r="T7122" s="120"/>
      <c r="V7122" s="120"/>
      <c r="X7122" s="120"/>
      <c r="Z7122" s="120"/>
    </row>
    <row r="7123" spans="16:26" x14ac:dyDescent="0.25">
      <c r="P7123" s="119"/>
      <c r="R7123" s="119"/>
      <c r="T7123" s="119"/>
      <c r="V7123" s="119"/>
      <c r="X7123" s="119"/>
      <c r="Z7123" s="119"/>
    </row>
    <row r="7124" spans="16:26" x14ac:dyDescent="0.25">
      <c r="P7124" s="119"/>
      <c r="R7124" s="119"/>
      <c r="T7124" s="119"/>
      <c r="V7124" s="119"/>
      <c r="X7124" s="119"/>
      <c r="Z7124" s="119"/>
    </row>
    <row r="7125" spans="16:26" x14ac:dyDescent="0.25">
      <c r="P7125" s="119"/>
      <c r="R7125" s="119"/>
      <c r="T7125" s="119"/>
      <c r="V7125" s="119"/>
      <c r="X7125" s="119"/>
      <c r="Z7125" s="119"/>
    </row>
    <row r="7126" spans="16:26" x14ac:dyDescent="0.25">
      <c r="P7126" s="121"/>
      <c r="R7126" s="121"/>
      <c r="T7126" s="121"/>
      <c r="V7126" s="121"/>
      <c r="X7126" s="121"/>
      <c r="Z7126" s="121"/>
    </row>
    <row r="7127" spans="16:26" x14ac:dyDescent="0.25">
      <c r="P7127" s="121"/>
      <c r="R7127" s="121"/>
      <c r="T7127" s="121"/>
      <c r="V7127" s="121"/>
      <c r="X7127" s="121"/>
      <c r="Z7127" s="121"/>
    </row>
    <row r="7128" spans="16:26" x14ac:dyDescent="0.25">
      <c r="P7128" s="121"/>
      <c r="R7128" s="121"/>
      <c r="T7128" s="121"/>
      <c r="V7128" s="121"/>
      <c r="X7128" s="121"/>
      <c r="Z7128" s="121"/>
    </row>
    <row r="7129" spans="16:26" x14ac:dyDescent="0.25">
      <c r="P7129" s="121"/>
      <c r="R7129" s="121"/>
      <c r="T7129" s="121"/>
      <c r="V7129" s="121"/>
      <c r="X7129" s="121"/>
      <c r="Z7129" s="121"/>
    </row>
    <row r="7130" spans="16:26" x14ac:dyDescent="0.25">
      <c r="P7130" s="122"/>
      <c r="R7130" s="122"/>
      <c r="T7130" s="122"/>
      <c r="V7130" s="122"/>
      <c r="X7130" s="122"/>
      <c r="Z7130" s="122"/>
    </row>
    <row r="7131" spans="16:26" x14ac:dyDescent="0.25">
      <c r="P7131" s="118"/>
      <c r="R7131" s="118"/>
      <c r="T7131" s="118"/>
      <c r="V7131" s="118"/>
      <c r="X7131" s="118"/>
      <c r="Z7131" s="118"/>
    </row>
    <row r="7132" spans="16:26" x14ac:dyDescent="0.25">
      <c r="P7132" s="119"/>
      <c r="R7132" s="119"/>
      <c r="T7132" s="119"/>
      <c r="V7132" s="119"/>
      <c r="X7132" s="119"/>
      <c r="Z7132" s="119"/>
    </row>
    <row r="7133" spans="16:26" x14ac:dyDescent="0.25">
      <c r="P7133" s="119"/>
      <c r="R7133" s="119"/>
      <c r="T7133" s="119"/>
      <c r="V7133" s="119"/>
      <c r="X7133" s="119"/>
      <c r="Z7133" s="119"/>
    </row>
    <row r="7134" spans="16:26" x14ac:dyDescent="0.25">
      <c r="P7134" s="120"/>
      <c r="R7134" s="120"/>
      <c r="T7134" s="120"/>
      <c r="V7134" s="120"/>
      <c r="X7134" s="120"/>
      <c r="Z7134" s="120"/>
    </row>
    <row r="7135" spans="16:26" x14ac:dyDescent="0.25">
      <c r="P7135" s="119"/>
      <c r="R7135" s="119"/>
      <c r="T7135" s="119"/>
      <c r="V7135" s="119"/>
      <c r="X7135" s="119"/>
      <c r="Z7135" s="119"/>
    </row>
    <row r="7136" spans="16:26" x14ac:dyDescent="0.25">
      <c r="P7136" s="119"/>
      <c r="R7136" s="119"/>
      <c r="T7136" s="119"/>
      <c r="V7136" s="119"/>
      <c r="X7136" s="119"/>
      <c r="Z7136" s="119"/>
    </row>
    <row r="7137" spans="16:26" x14ac:dyDescent="0.25">
      <c r="P7137" s="120"/>
      <c r="R7137" s="120"/>
      <c r="T7137" s="120"/>
      <c r="V7137" s="120"/>
      <c r="X7137" s="120"/>
      <c r="Z7137" s="120"/>
    </row>
    <row r="7138" spans="16:26" x14ac:dyDescent="0.25">
      <c r="P7138" s="119"/>
      <c r="R7138" s="119"/>
      <c r="T7138" s="119"/>
      <c r="V7138" s="119"/>
      <c r="X7138" s="119"/>
      <c r="Z7138" s="119"/>
    </row>
    <row r="7139" spans="16:26" x14ac:dyDescent="0.25">
      <c r="P7139" s="120"/>
      <c r="R7139" s="120"/>
      <c r="T7139" s="120"/>
      <c r="V7139" s="120"/>
      <c r="X7139" s="120"/>
      <c r="Z7139" s="120"/>
    </row>
    <row r="7140" spans="16:26" x14ac:dyDescent="0.25">
      <c r="P7140" s="119"/>
      <c r="R7140" s="119"/>
      <c r="T7140" s="119"/>
      <c r="V7140" s="119"/>
      <c r="X7140" s="119"/>
      <c r="Z7140" s="119"/>
    </row>
    <row r="7141" spans="16:26" x14ac:dyDescent="0.25">
      <c r="P7141" s="119"/>
      <c r="R7141" s="119"/>
      <c r="T7141" s="119"/>
      <c r="V7141" s="119"/>
      <c r="X7141" s="119"/>
      <c r="Z7141" s="119"/>
    </row>
    <row r="7142" spans="16:26" x14ac:dyDescent="0.25">
      <c r="P7142" s="119"/>
      <c r="R7142" s="119"/>
      <c r="T7142" s="119"/>
      <c r="V7142" s="119"/>
      <c r="X7142" s="119"/>
      <c r="Z7142" s="119"/>
    </row>
    <row r="7143" spans="16:26" x14ac:dyDescent="0.25">
      <c r="P7143" s="121"/>
      <c r="R7143" s="121"/>
      <c r="T7143" s="121"/>
      <c r="V7143" s="121"/>
      <c r="X7143" s="121"/>
      <c r="Z7143" s="121"/>
    </row>
    <row r="7144" spans="16:26" x14ac:dyDescent="0.25">
      <c r="P7144" s="121"/>
      <c r="R7144" s="121"/>
      <c r="T7144" s="121"/>
      <c r="V7144" s="121"/>
      <c r="X7144" s="121"/>
      <c r="Z7144" s="121"/>
    </row>
    <row r="7145" spans="16:26" x14ac:dyDescent="0.25">
      <c r="P7145" s="121"/>
      <c r="R7145" s="121"/>
      <c r="T7145" s="121"/>
      <c r="V7145" s="121"/>
      <c r="X7145" s="121"/>
      <c r="Z7145" s="121"/>
    </row>
    <row r="7146" spans="16:26" x14ac:dyDescent="0.25">
      <c r="P7146" s="121"/>
      <c r="R7146" s="121"/>
      <c r="T7146" s="121"/>
      <c r="V7146" s="121"/>
      <c r="X7146" s="121"/>
      <c r="Z7146" s="121"/>
    </row>
    <row r="7147" spans="16:26" x14ac:dyDescent="0.25">
      <c r="P7147" s="122"/>
      <c r="R7147" s="122"/>
      <c r="T7147" s="122"/>
      <c r="V7147" s="122"/>
      <c r="X7147" s="122"/>
      <c r="Z7147" s="122"/>
    </row>
    <row r="7148" spans="16:26" x14ac:dyDescent="0.25">
      <c r="P7148" s="118"/>
      <c r="R7148" s="118"/>
      <c r="T7148" s="118"/>
      <c r="V7148" s="118"/>
      <c r="X7148" s="118"/>
      <c r="Z7148" s="118"/>
    </row>
    <row r="7149" spans="16:26" x14ac:dyDescent="0.25">
      <c r="P7149" s="119"/>
      <c r="R7149" s="119"/>
      <c r="T7149" s="119"/>
      <c r="V7149" s="119"/>
      <c r="X7149" s="119"/>
      <c r="Z7149" s="119"/>
    </row>
    <row r="7150" spans="16:26" x14ac:dyDescent="0.25">
      <c r="P7150" s="119"/>
      <c r="R7150" s="119"/>
      <c r="T7150" s="119"/>
      <c r="V7150" s="119"/>
      <c r="X7150" s="119"/>
      <c r="Z7150" s="119"/>
    </row>
    <row r="7151" spans="16:26" x14ac:dyDescent="0.25">
      <c r="P7151" s="120"/>
      <c r="R7151" s="120"/>
      <c r="T7151" s="120"/>
      <c r="V7151" s="120"/>
      <c r="X7151" s="120"/>
      <c r="Z7151" s="120"/>
    </row>
    <row r="7152" spans="16:26" x14ac:dyDescent="0.25">
      <c r="P7152" s="119"/>
      <c r="R7152" s="119"/>
      <c r="T7152" s="119"/>
      <c r="V7152" s="119"/>
      <c r="X7152" s="119"/>
      <c r="Z7152" s="119"/>
    </row>
    <row r="7153" spans="16:26" x14ac:dyDescent="0.25">
      <c r="P7153" s="119"/>
      <c r="R7153" s="119"/>
      <c r="T7153" s="119"/>
      <c r="V7153" s="119"/>
      <c r="X7153" s="119"/>
      <c r="Z7153" s="119"/>
    </row>
    <row r="7154" spans="16:26" x14ac:dyDescent="0.25">
      <c r="P7154" s="120"/>
      <c r="R7154" s="120"/>
      <c r="T7154" s="120"/>
      <c r="V7154" s="120"/>
      <c r="X7154" s="120"/>
      <c r="Z7154" s="120"/>
    </row>
    <row r="7155" spans="16:26" x14ac:dyDescent="0.25">
      <c r="P7155" s="119"/>
      <c r="R7155" s="119"/>
      <c r="T7155" s="119"/>
      <c r="V7155" s="119"/>
      <c r="X7155" s="119"/>
      <c r="Z7155" s="119"/>
    </row>
    <row r="7156" spans="16:26" x14ac:dyDescent="0.25">
      <c r="P7156" s="120"/>
      <c r="R7156" s="120"/>
      <c r="T7156" s="120"/>
      <c r="V7156" s="120"/>
      <c r="X7156" s="120"/>
      <c r="Z7156" s="120"/>
    </row>
    <row r="7157" spans="16:26" x14ac:dyDescent="0.25">
      <c r="P7157" s="119"/>
      <c r="R7157" s="119"/>
      <c r="T7157" s="119"/>
      <c r="V7157" s="119"/>
      <c r="X7157" s="119"/>
      <c r="Z7157" s="119"/>
    </row>
    <row r="7158" spans="16:26" x14ac:dyDescent="0.25">
      <c r="P7158" s="119"/>
      <c r="R7158" s="119"/>
      <c r="T7158" s="119"/>
      <c r="V7158" s="119"/>
      <c r="X7158" s="119"/>
      <c r="Z7158" s="119"/>
    </row>
    <row r="7159" spans="16:26" x14ac:dyDescent="0.25">
      <c r="P7159" s="119"/>
      <c r="R7159" s="119"/>
      <c r="T7159" s="119"/>
      <c r="V7159" s="119"/>
      <c r="X7159" s="119"/>
      <c r="Z7159" s="119"/>
    </row>
    <row r="7160" spans="16:26" x14ac:dyDescent="0.25">
      <c r="P7160" s="121"/>
      <c r="R7160" s="121"/>
      <c r="T7160" s="121"/>
      <c r="V7160" s="121"/>
      <c r="X7160" s="121"/>
      <c r="Z7160" s="121"/>
    </row>
    <row r="7161" spans="16:26" x14ac:dyDescent="0.25">
      <c r="P7161" s="121"/>
      <c r="R7161" s="121"/>
      <c r="T7161" s="121"/>
      <c r="V7161" s="121"/>
      <c r="X7161" s="121"/>
      <c r="Z7161" s="121"/>
    </row>
    <row r="7162" spans="16:26" x14ac:dyDescent="0.25">
      <c r="P7162" s="121"/>
      <c r="R7162" s="121"/>
      <c r="T7162" s="121"/>
      <c r="V7162" s="121"/>
      <c r="X7162" s="121"/>
      <c r="Z7162" s="121"/>
    </row>
    <row r="7163" spans="16:26" x14ac:dyDescent="0.25">
      <c r="P7163" s="121"/>
      <c r="R7163" s="121"/>
      <c r="T7163" s="121"/>
      <c r="V7163" s="121"/>
      <c r="X7163" s="121"/>
      <c r="Z7163" s="121"/>
    </row>
    <row r="7164" spans="16:26" x14ac:dyDescent="0.25">
      <c r="P7164" s="122"/>
      <c r="R7164" s="122"/>
      <c r="T7164" s="122"/>
      <c r="V7164" s="122"/>
      <c r="X7164" s="122"/>
      <c r="Z7164" s="122"/>
    </row>
    <row r="7165" spans="16:26" x14ac:dyDescent="0.25">
      <c r="P7165" s="118"/>
      <c r="R7165" s="118"/>
      <c r="T7165" s="118"/>
      <c r="V7165" s="118"/>
      <c r="X7165" s="118"/>
      <c r="Z7165" s="118"/>
    </row>
    <row r="7166" spans="16:26" x14ac:dyDescent="0.25">
      <c r="P7166" s="119"/>
      <c r="R7166" s="119"/>
      <c r="T7166" s="119"/>
      <c r="V7166" s="119"/>
      <c r="X7166" s="119"/>
      <c r="Z7166" s="119"/>
    </row>
    <row r="7167" spans="16:26" x14ac:dyDescent="0.25">
      <c r="P7167" s="119"/>
      <c r="R7167" s="119"/>
      <c r="T7167" s="119"/>
      <c r="V7167" s="119"/>
      <c r="X7167" s="119"/>
      <c r="Z7167" s="119"/>
    </row>
    <row r="7168" spans="16:26" x14ac:dyDescent="0.25">
      <c r="P7168" s="120"/>
      <c r="R7168" s="120"/>
      <c r="T7168" s="120"/>
      <c r="V7168" s="120"/>
      <c r="X7168" s="120"/>
      <c r="Z7168" s="120"/>
    </row>
    <row r="7169" spans="16:26" x14ac:dyDescent="0.25">
      <c r="P7169" s="119"/>
      <c r="R7169" s="119"/>
      <c r="T7169" s="119"/>
      <c r="V7169" s="119"/>
      <c r="X7169" s="119"/>
      <c r="Z7169" s="119"/>
    </row>
    <row r="7170" spans="16:26" x14ac:dyDescent="0.25">
      <c r="P7170" s="119"/>
      <c r="R7170" s="119"/>
      <c r="T7170" s="119"/>
      <c r="V7170" s="119"/>
      <c r="X7170" s="119"/>
      <c r="Z7170" s="119"/>
    </row>
    <row r="7171" spans="16:26" x14ac:dyDescent="0.25">
      <c r="P7171" s="120"/>
      <c r="R7171" s="120"/>
      <c r="T7171" s="120"/>
      <c r="V7171" s="120"/>
      <c r="X7171" s="120"/>
      <c r="Z7171" s="120"/>
    </row>
    <row r="7172" spans="16:26" x14ac:dyDescent="0.25">
      <c r="P7172" s="119"/>
      <c r="R7172" s="119"/>
      <c r="T7172" s="119"/>
      <c r="V7172" s="119"/>
      <c r="X7172" s="119"/>
      <c r="Z7172" s="119"/>
    </row>
    <row r="7173" spans="16:26" x14ac:dyDescent="0.25">
      <c r="P7173" s="120"/>
      <c r="R7173" s="120"/>
      <c r="T7173" s="120"/>
      <c r="V7173" s="120"/>
      <c r="X7173" s="120"/>
      <c r="Z7173" s="120"/>
    </row>
    <row r="7174" spans="16:26" x14ac:dyDescent="0.25">
      <c r="P7174" s="119"/>
      <c r="R7174" s="119"/>
      <c r="T7174" s="119"/>
      <c r="V7174" s="119"/>
      <c r="X7174" s="119"/>
      <c r="Z7174" s="119"/>
    </row>
    <row r="7175" spans="16:26" x14ac:dyDescent="0.25">
      <c r="P7175" s="119"/>
      <c r="R7175" s="119"/>
      <c r="T7175" s="119"/>
      <c r="V7175" s="119"/>
      <c r="X7175" s="119"/>
      <c r="Z7175" s="119"/>
    </row>
    <row r="7176" spans="16:26" x14ac:dyDescent="0.25">
      <c r="P7176" s="119"/>
      <c r="R7176" s="119"/>
      <c r="T7176" s="119"/>
      <c r="V7176" s="119"/>
      <c r="X7176" s="119"/>
      <c r="Z7176" s="119"/>
    </row>
    <row r="7177" spans="16:26" x14ac:dyDescent="0.25">
      <c r="P7177" s="121"/>
      <c r="R7177" s="121"/>
      <c r="T7177" s="121"/>
      <c r="V7177" s="121"/>
      <c r="X7177" s="121"/>
      <c r="Z7177" s="121"/>
    </row>
    <row r="7178" spans="16:26" x14ac:dyDescent="0.25">
      <c r="P7178" s="121"/>
      <c r="R7178" s="121"/>
      <c r="T7178" s="121"/>
      <c r="V7178" s="121"/>
      <c r="X7178" s="121"/>
      <c r="Z7178" s="121"/>
    </row>
    <row r="7179" spans="16:26" x14ac:dyDescent="0.25">
      <c r="P7179" s="121"/>
      <c r="R7179" s="121"/>
      <c r="T7179" s="121"/>
      <c r="V7179" s="121"/>
      <c r="X7179" s="121"/>
      <c r="Z7179" s="121"/>
    </row>
    <row r="7180" spans="16:26" x14ac:dyDescent="0.25">
      <c r="P7180" s="121"/>
      <c r="R7180" s="121"/>
      <c r="T7180" s="121"/>
      <c r="V7180" s="121"/>
      <c r="X7180" s="121"/>
      <c r="Z7180" s="121"/>
    </row>
    <row r="7181" spans="16:26" x14ac:dyDescent="0.25">
      <c r="P7181" s="122"/>
      <c r="R7181" s="122"/>
      <c r="T7181" s="122"/>
      <c r="V7181" s="122"/>
      <c r="X7181" s="122"/>
      <c r="Z7181" s="122"/>
    </row>
    <row r="7182" spans="16:26" x14ac:dyDescent="0.25">
      <c r="P7182" s="118"/>
      <c r="R7182" s="118"/>
      <c r="T7182" s="118"/>
      <c r="V7182" s="118"/>
      <c r="X7182" s="118"/>
      <c r="Z7182" s="118"/>
    </row>
    <row r="7183" spans="16:26" x14ac:dyDescent="0.25">
      <c r="P7183" s="119"/>
      <c r="R7183" s="119"/>
      <c r="T7183" s="119"/>
      <c r="V7183" s="119"/>
      <c r="X7183" s="119"/>
      <c r="Z7183" s="119"/>
    </row>
    <row r="7184" spans="16:26" x14ac:dyDescent="0.25">
      <c r="P7184" s="119"/>
      <c r="R7184" s="119"/>
      <c r="T7184" s="119"/>
      <c r="V7184" s="119"/>
      <c r="X7184" s="119"/>
      <c r="Z7184" s="119"/>
    </row>
    <row r="7185" spans="16:26" x14ac:dyDescent="0.25">
      <c r="P7185" s="120"/>
      <c r="R7185" s="120"/>
      <c r="T7185" s="120"/>
      <c r="V7185" s="120"/>
      <c r="X7185" s="120"/>
      <c r="Z7185" s="120"/>
    </row>
    <row r="7186" spans="16:26" x14ac:dyDescent="0.25">
      <c r="P7186" s="119"/>
      <c r="R7186" s="119"/>
      <c r="T7186" s="119"/>
      <c r="V7186" s="119"/>
      <c r="X7186" s="119"/>
      <c r="Z7186" s="119"/>
    </row>
    <row r="7187" spans="16:26" x14ac:dyDescent="0.25">
      <c r="P7187" s="119"/>
      <c r="R7187" s="119"/>
      <c r="T7187" s="119"/>
      <c r="V7187" s="119"/>
      <c r="X7187" s="119"/>
      <c r="Z7187" s="119"/>
    </row>
    <row r="7188" spans="16:26" x14ac:dyDescent="0.25">
      <c r="P7188" s="120"/>
      <c r="R7188" s="120"/>
      <c r="T7188" s="120"/>
      <c r="V7188" s="120"/>
      <c r="X7188" s="120"/>
      <c r="Z7188" s="120"/>
    </row>
    <row r="7189" spans="16:26" x14ac:dyDescent="0.25">
      <c r="P7189" s="119"/>
      <c r="R7189" s="119"/>
      <c r="T7189" s="119"/>
      <c r="V7189" s="119"/>
      <c r="X7189" s="119"/>
      <c r="Z7189" s="119"/>
    </row>
    <row r="7190" spans="16:26" x14ac:dyDescent="0.25">
      <c r="P7190" s="120"/>
      <c r="R7190" s="120"/>
      <c r="T7190" s="120"/>
      <c r="V7190" s="120"/>
      <c r="X7190" s="120"/>
      <c r="Z7190" s="120"/>
    </row>
    <row r="7191" spans="16:26" x14ac:dyDescent="0.25">
      <c r="P7191" s="119"/>
      <c r="R7191" s="119"/>
      <c r="T7191" s="119"/>
      <c r="V7191" s="119"/>
      <c r="X7191" s="119"/>
      <c r="Z7191" s="119"/>
    </row>
    <row r="7192" spans="16:26" x14ac:dyDescent="0.25">
      <c r="P7192" s="119"/>
      <c r="R7192" s="119"/>
      <c r="T7192" s="119"/>
      <c r="V7192" s="119"/>
      <c r="X7192" s="119"/>
      <c r="Z7192" s="119"/>
    </row>
    <row r="7193" spans="16:26" x14ac:dyDescent="0.25">
      <c r="P7193" s="119"/>
      <c r="R7193" s="119"/>
      <c r="T7193" s="119"/>
      <c r="V7193" s="119"/>
      <c r="X7193" s="119"/>
      <c r="Z7193" s="119"/>
    </row>
    <row r="7194" spans="16:26" x14ac:dyDescent="0.25">
      <c r="P7194" s="121"/>
      <c r="R7194" s="121"/>
      <c r="T7194" s="121"/>
      <c r="V7194" s="121"/>
      <c r="X7194" s="121"/>
      <c r="Z7194" s="121"/>
    </row>
    <row r="7195" spans="16:26" x14ac:dyDescent="0.25">
      <c r="P7195" s="121"/>
      <c r="R7195" s="121"/>
      <c r="T7195" s="121"/>
      <c r="V7195" s="121"/>
      <c r="X7195" s="121"/>
      <c r="Z7195" s="121"/>
    </row>
    <row r="7196" spans="16:26" x14ac:dyDescent="0.25">
      <c r="P7196" s="121"/>
      <c r="R7196" s="121"/>
      <c r="T7196" s="121"/>
      <c r="V7196" s="121"/>
      <c r="X7196" s="121"/>
      <c r="Z7196" s="121"/>
    </row>
    <row r="7197" spans="16:26" x14ac:dyDescent="0.25">
      <c r="P7197" s="121"/>
      <c r="R7197" s="121"/>
      <c r="T7197" s="121"/>
      <c r="V7197" s="121"/>
      <c r="X7197" s="121"/>
      <c r="Z7197" s="121"/>
    </row>
    <row r="7198" spans="16:26" x14ac:dyDescent="0.25">
      <c r="P7198" s="122"/>
      <c r="R7198" s="122"/>
      <c r="T7198" s="122"/>
      <c r="V7198" s="122"/>
      <c r="X7198" s="122"/>
      <c r="Z7198" s="122"/>
    </row>
    <row r="7199" spans="16:26" x14ac:dyDescent="0.25">
      <c r="P7199" s="118"/>
      <c r="R7199" s="118"/>
      <c r="T7199" s="118"/>
      <c r="V7199" s="118"/>
      <c r="X7199" s="118"/>
      <c r="Z7199" s="118"/>
    </row>
    <row r="7200" spans="16:26" x14ac:dyDescent="0.25">
      <c r="P7200" s="119"/>
      <c r="R7200" s="119"/>
      <c r="T7200" s="119"/>
      <c r="V7200" s="119"/>
      <c r="X7200" s="119"/>
      <c r="Z7200" s="119"/>
    </row>
    <row r="7201" spans="16:26" x14ac:dyDescent="0.25">
      <c r="P7201" s="119"/>
      <c r="R7201" s="119"/>
      <c r="T7201" s="119"/>
      <c r="V7201" s="119"/>
      <c r="X7201" s="119"/>
      <c r="Z7201" s="119"/>
    </row>
    <row r="7202" spans="16:26" x14ac:dyDescent="0.25">
      <c r="P7202" s="120"/>
      <c r="R7202" s="120"/>
      <c r="T7202" s="120"/>
      <c r="V7202" s="120"/>
      <c r="X7202" s="120"/>
      <c r="Z7202" s="120"/>
    </row>
    <row r="7203" spans="16:26" x14ac:dyDescent="0.25">
      <c r="P7203" s="119"/>
      <c r="R7203" s="119"/>
      <c r="T7203" s="119"/>
      <c r="V7203" s="119"/>
      <c r="X7203" s="119"/>
      <c r="Z7203" s="119"/>
    </row>
    <row r="7204" spans="16:26" x14ac:dyDescent="0.25">
      <c r="P7204" s="119"/>
      <c r="R7204" s="119"/>
      <c r="T7204" s="119"/>
      <c r="V7204" s="119"/>
      <c r="X7204" s="119"/>
      <c r="Z7204" s="119"/>
    </row>
    <row r="7205" spans="16:26" x14ac:dyDescent="0.25">
      <c r="P7205" s="120"/>
      <c r="R7205" s="120"/>
      <c r="T7205" s="120"/>
      <c r="V7205" s="120"/>
      <c r="X7205" s="120"/>
      <c r="Z7205" s="120"/>
    </row>
    <row r="7206" spans="16:26" x14ac:dyDescent="0.25">
      <c r="P7206" s="119"/>
      <c r="R7206" s="119"/>
      <c r="T7206" s="119"/>
      <c r="V7206" s="119"/>
      <c r="X7206" s="119"/>
      <c r="Z7206" s="119"/>
    </row>
    <row r="7207" spans="16:26" x14ac:dyDescent="0.25">
      <c r="P7207" s="120"/>
      <c r="R7207" s="120"/>
      <c r="T7207" s="120"/>
      <c r="V7207" s="120"/>
      <c r="X7207" s="120"/>
      <c r="Z7207" s="120"/>
    </row>
    <row r="7208" spans="16:26" x14ac:dyDescent="0.25">
      <c r="P7208" s="119"/>
      <c r="R7208" s="119"/>
      <c r="T7208" s="119"/>
      <c r="V7208" s="119"/>
      <c r="X7208" s="119"/>
      <c r="Z7208" s="119"/>
    </row>
    <row r="7209" spans="16:26" x14ac:dyDescent="0.25">
      <c r="P7209" s="119"/>
      <c r="R7209" s="119"/>
      <c r="T7209" s="119"/>
      <c r="V7209" s="119"/>
      <c r="X7209" s="119"/>
      <c r="Z7209" s="119"/>
    </row>
    <row r="7210" spans="16:26" x14ac:dyDescent="0.25">
      <c r="P7210" s="119"/>
      <c r="R7210" s="119"/>
      <c r="T7210" s="119"/>
      <c r="V7210" s="119"/>
      <c r="X7210" s="119"/>
      <c r="Z7210" s="119"/>
    </row>
    <row r="7211" spans="16:26" x14ac:dyDescent="0.25">
      <c r="P7211" s="121"/>
      <c r="R7211" s="121"/>
      <c r="T7211" s="121"/>
      <c r="V7211" s="121"/>
      <c r="X7211" s="121"/>
      <c r="Z7211" s="121"/>
    </row>
    <row r="7212" spans="16:26" x14ac:dyDescent="0.25">
      <c r="P7212" s="121"/>
      <c r="R7212" s="121"/>
      <c r="T7212" s="121"/>
      <c r="V7212" s="121"/>
      <c r="X7212" s="121"/>
      <c r="Z7212" s="121"/>
    </row>
    <row r="7213" spans="16:26" x14ac:dyDescent="0.25">
      <c r="P7213" s="121"/>
      <c r="R7213" s="121"/>
      <c r="T7213" s="121"/>
      <c r="V7213" s="121"/>
      <c r="X7213" s="121"/>
      <c r="Z7213" s="121"/>
    </row>
    <row r="7214" spans="16:26" x14ac:dyDescent="0.25">
      <c r="P7214" s="121"/>
      <c r="R7214" s="121"/>
      <c r="T7214" s="121"/>
      <c r="V7214" s="121"/>
      <c r="X7214" s="121"/>
      <c r="Z7214" s="121"/>
    </row>
    <row r="7215" spans="16:26" x14ac:dyDescent="0.25">
      <c r="P7215" s="122"/>
      <c r="R7215" s="122"/>
      <c r="T7215" s="122"/>
      <c r="V7215" s="122"/>
      <c r="X7215" s="122"/>
      <c r="Z7215" s="122"/>
    </row>
    <row r="7216" spans="16:26" x14ac:dyDescent="0.25">
      <c r="P7216" s="118"/>
      <c r="R7216" s="118"/>
      <c r="T7216" s="118"/>
      <c r="V7216" s="118"/>
      <c r="X7216" s="118"/>
      <c r="Z7216" s="118"/>
    </row>
    <row r="7217" spans="16:26" x14ac:dyDescent="0.25">
      <c r="P7217" s="119"/>
      <c r="R7217" s="119"/>
      <c r="T7217" s="119"/>
      <c r="V7217" s="119"/>
      <c r="X7217" s="119"/>
      <c r="Z7217" s="119"/>
    </row>
    <row r="7218" spans="16:26" x14ac:dyDescent="0.25">
      <c r="P7218" s="119"/>
      <c r="R7218" s="119"/>
      <c r="T7218" s="119"/>
      <c r="V7218" s="119"/>
      <c r="X7218" s="119"/>
      <c r="Z7218" s="119"/>
    </row>
    <row r="7219" spans="16:26" x14ac:dyDescent="0.25">
      <c r="P7219" s="120"/>
      <c r="R7219" s="120"/>
      <c r="T7219" s="120"/>
      <c r="V7219" s="120"/>
      <c r="X7219" s="120"/>
      <c r="Z7219" s="120"/>
    </row>
    <row r="7220" spans="16:26" x14ac:dyDescent="0.25">
      <c r="P7220" s="119"/>
      <c r="R7220" s="119"/>
      <c r="T7220" s="119"/>
      <c r="V7220" s="119"/>
      <c r="X7220" s="119"/>
      <c r="Z7220" s="119"/>
    </row>
    <row r="7221" spans="16:26" x14ac:dyDescent="0.25">
      <c r="P7221" s="119"/>
      <c r="R7221" s="119"/>
      <c r="T7221" s="119"/>
      <c r="V7221" s="119"/>
      <c r="X7221" s="119"/>
      <c r="Z7221" s="119"/>
    </row>
    <row r="7222" spans="16:26" x14ac:dyDescent="0.25">
      <c r="P7222" s="120"/>
      <c r="R7222" s="120"/>
      <c r="T7222" s="120"/>
      <c r="V7222" s="120"/>
      <c r="X7222" s="120"/>
      <c r="Z7222" s="120"/>
    </row>
    <row r="7223" spans="16:26" x14ac:dyDescent="0.25">
      <c r="P7223" s="119"/>
      <c r="R7223" s="119"/>
      <c r="T7223" s="119"/>
      <c r="V7223" s="119"/>
      <c r="X7223" s="119"/>
      <c r="Z7223" s="119"/>
    </row>
    <row r="7224" spans="16:26" x14ac:dyDescent="0.25">
      <c r="P7224" s="120"/>
      <c r="R7224" s="120"/>
      <c r="T7224" s="120"/>
      <c r="V7224" s="120"/>
      <c r="X7224" s="120"/>
      <c r="Z7224" s="120"/>
    </row>
    <row r="7225" spans="16:26" x14ac:dyDescent="0.25">
      <c r="P7225" s="119"/>
      <c r="R7225" s="119"/>
      <c r="T7225" s="119"/>
      <c r="V7225" s="119"/>
      <c r="X7225" s="119"/>
      <c r="Z7225" s="119"/>
    </row>
    <row r="7226" spans="16:26" x14ac:dyDescent="0.25">
      <c r="P7226" s="119"/>
      <c r="R7226" s="119"/>
      <c r="T7226" s="119"/>
      <c r="V7226" s="119"/>
      <c r="X7226" s="119"/>
      <c r="Z7226" s="119"/>
    </row>
    <row r="7227" spans="16:26" x14ac:dyDescent="0.25">
      <c r="P7227" s="119"/>
      <c r="R7227" s="119"/>
      <c r="T7227" s="119"/>
      <c r="V7227" s="119"/>
      <c r="X7227" s="119"/>
      <c r="Z7227" s="119"/>
    </row>
    <row r="7228" spans="16:26" x14ac:dyDescent="0.25">
      <c r="P7228" s="121"/>
      <c r="R7228" s="121"/>
      <c r="T7228" s="121"/>
      <c r="V7228" s="121"/>
      <c r="X7228" s="121"/>
      <c r="Z7228" s="121"/>
    </row>
    <row r="7229" spans="16:26" x14ac:dyDescent="0.25">
      <c r="P7229" s="121"/>
      <c r="R7229" s="121"/>
      <c r="T7229" s="121"/>
      <c r="V7229" s="121"/>
      <c r="X7229" s="121"/>
      <c r="Z7229" s="121"/>
    </row>
    <row r="7230" spans="16:26" x14ac:dyDescent="0.25">
      <c r="P7230" s="121"/>
      <c r="R7230" s="121"/>
      <c r="T7230" s="121"/>
      <c r="V7230" s="121"/>
      <c r="X7230" s="121"/>
      <c r="Z7230" s="121"/>
    </row>
    <row r="7231" spans="16:26" x14ac:dyDescent="0.25">
      <c r="P7231" s="121"/>
      <c r="R7231" s="121"/>
      <c r="T7231" s="121"/>
      <c r="V7231" s="121"/>
      <c r="X7231" s="121"/>
      <c r="Z7231" s="121"/>
    </row>
    <row r="7232" spans="16:26" x14ac:dyDescent="0.25">
      <c r="P7232" s="122"/>
      <c r="R7232" s="122"/>
      <c r="T7232" s="122"/>
      <c r="V7232" s="122"/>
      <c r="X7232" s="122"/>
      <c r="Z7232" s="122"/>
    </row>
    <row r="7233" spans="16:26" x14ac:dyDescent="0.25">
      <c r="P7233" s="118"/>
      <c r="R7233" s="118"/>
      <c r="T7233" s="118"/>
      <c r="V7233" s="118"/>
      <c r="X7233" s="118"/>
      <c r="Z7233" s="118"/>
    </row>
    <row r="7234" spans="16:26" x14ac:dyDescent="0.25">
      <c r="P7234" s="119"/>
      <c r="R7234" s="119"/>
      <c r="T7234" s="119"/>
      <c r="V7234" s="119"/>
      <c r="X7234" s="119"/>
      <c r="Z7234" s="119"/>
    </row>
    <row r="7235" spans="16:26" x14ac:dyDescent="0.25">
      <c r="P7235" s="119"/>
      <c r="R7235" s="119"/>
      <c r="T7235" s="119"/>
      <c r="V7235" s="119"/>
      <c r="X7235" s="119"/>
      <c r="Z7235" s="119"/>
    </row>
    <row r="7236" spans="16:26" x14ac:dyDescent="0.25">
      <c r="P7236" s="120"/>
      <c r="R7236" s="120"/>
      <c r="T7236" s="120"/>
      <c r="V7236" s="120"/>
      <c r="X7236" s="120"/>
      <c r="Z7236" s="120"/>
    </row>
    <row r="7237" spans="16:26" x14ac:dyDescent="0.25">
      <c r="P7237" s="119"/>
      <c r="R7237" s="119"/>
      <c r="T7237" s="119"/>
      <c r="V7237" s="119"/>
      <c r="X7237" s="119"/>
      <c r="Z7237" s="119"/>
    </row>
    <row r="7238" spans="16:26" x14ac:dyDescent="0.25">
      <c r="P7238" s="119"/>
      <c r="R7238" s="119"/>
      <c r="T7238" s="119"/>
      <c r="V7238" s="119"/>
      <c r="X7238" s="119"/>
      <c r="Z7238" s="119"/>
    </row>
    <row r="7239" spans="16:26" x14ac:dyDescent="0.25">
      <c r="P7239" s="120"/>
      <c r="R7239" s="120"/>
      <c r="T7239" s="120"/>
      <c r="V7239" s="120"/>
      <c r="X7239" s="120"/>
      <c r="Z7239" s="120"/>
    </row>
    <row r="7240" spans="16:26" x14ac:dyDescent="0.25">
      <c r="P7240" s="119"/>
      <c r="R7240" s="119"/>
      <c r="T7240" s="119"/>
      <c r="V7240" s="119"/>
      <c r="X7240" s="119"/>
      <c r="Z7240" s="119"/>
    </row>
    <row r="7241" spans="16:26" x14ac:dyDescent="0.25">
      <c r="P7241" s="120"/>
      <c r="R7241" s="120"/>
      <c r="T7241" s="120"/>
      <c r="V7241" s="120"/>
      <c r="X7241" s="120"/>
      <c r="Z7241" s="120"/>
    </row>
    <row r="7242" spans="16:26" x14ac:dyDescent="0.25">
      <c r="P7242" s="119"/>
      <c r="R7242" s="119"/>
      <c r="T7242" s="119"/>
      <c r="V7242" s="119"/>
      <c r="X7242" s="119"/>
      <c r="Z7242" s="119"/>
    </row>
    <row r="7243" spans="16:26" x14ac:dyDescent="0.25">
      <c r="P7243" s="119"/>
      <c r="R7243" s="119"/>
      <c r="T7243" s="119"/>
      <c r="V7243" s="119"/>
      <c r="X7243" s="119"/>
      <c r="Z7243" s="119"/>
    </row>
    <row r="7244" spans="16:26" x14ac:dyDescent="0.25">
      <c r="P7244" s="119"/>
      <c r="R7244" s="119"/>
      <c r="T7244" s="119"/>
      <c r="V7244" s="119"/>
      <c r="X7244" s="119"/>
      <c r="Z7244" s="119"/>
    </row>
    <row r="7245" spans="16:26" x14ac:dyDescent="0.25">
      <c r="P7245" s="121"/>
      <c r="R7245" s="121"/>
      <c r="T7245" s="121"/>
      <c r="V7245" s="121"/>
      <c r="X7245" s="121"/>
      <c r="Z7245" s="121"/>
    </row>
    <row r="7246" spans="16:26" x14ac:dyDescent="0.25">
      <c r="P7246" s="121"/>
      <c r="R7246" s="121"/>
      <c r="T7246" s="121"/>
      <c r="V7246" s="121"/>
      <c r="X7246" s="121"/>
      <c r="Z7246" s="121"/>
    </row>
    <row r="7247" spans="16:26" x14ac:dyDescent="0.25">
      <c r="P7247" s="121"/>
      <c r="R7247" s="121"/>
      <c r="T7247" s="121"/>
      <c r="V7247" s="121"/>
      <c r="X7247" s="121"/>
      <c r="Z7247" s="121"/>
    </row>
    <row r="7248" spans="16:26" x14ac:dyDescent="0.25">
      <c r="P7248" s="121"/>
      <c r="R7248" s="121"/>
      <c r="T7248" s="121"/>
      <c r="V7248" s="121"/>
      <c r="X7248" s="121"/>
      <c r="Z7248" s="121"/>
    </row>
    <row r="7249" spans="16:26" x14ac:dyDescent="0.25">
      <c r="P7249" s="122"/>
      <c r="R7249" s="122"/>
      <c r="T7249" s="122"/>
      <c r="V7249" s="122"/>
      <c r="X7249" s="122"/>
      <c r="Z7249" s="122"/>
    </row>
    <row r="7250" spans="16:26" x14ac:dyDescent="0.25">
      <c r="P7250" s="118"/>
      <c r="R7250" s="118"/>
      <c r="T7250" s="118"/>
      <c r="V7250" s="118"/>
      <c r="X7250" s="118"/>
      <c r="Z7250" s="118"/>
    </row>
    <row r="7251" spans="16:26" x14ac:dyDescent="0.25">
      <c r="P7251" s="119"/>
      <c r="R7251" s="119"/>
      <c r="T7251" s="119"/>
      <c r="V7251" s="119"/>
      <c r="X7251" s="119"/>
      <c r="Z7251" s="119"/>
    </row>
    <row r="7252" spans="16:26" x14ac:dyDescent="0.25">
      <c r="P7252" s="119"/>
      <c r="R7252" s="119"/>
      <c r="T7252" s="119"/>
      <c r="V7252" s="119"/>
      <c r="X7252" s="119"/>
      <c r="Z7252" s="119"/>
    </row>
    <row r="7253" spans="16:26" x14ac:dyDescent="0.25">
      <c r="P7253" s="120"/>
      <c r="R7253" s="120"/>
      <c r="T7253" s="120"/>
      <c r="V7253" s="120"/>
      <c r="X7253" s="120"/>
      <c r="Z7253" s="120"/>
    </row>
    <row r="7254" spans="16:26" x14ac:dyDescent="0.25">
      <c r="P7254" s="119"/>
      <c r="R7254" s="119"/>
      <c r="T7254" s="119"/>
      <c r="V7254" s="119"/>
      <c r="X7254" s="119"/>
      <c r="Z7254" s="119"/>
    </row>
    <row r="7255" spans="16:26" x14ac:dyDescent="0.25">
      <c r="P7255" s="119"/>
      <c r="R7255" s="119"/>
      <c r="T7255" s="119"/>
      <c r="V7255" s="119"/>
      <c r="X7255" s="119"/>
      <c r="Z7255" s="119"/>
    </row>
    <row r="7256" spans="16:26" x14ac:dyDescent="0.25">
      <c r="P7256" s="120"/>
      <c r="R7256" s="120"/>
      <c r="T7256" s="120"/>
      <c r="V7256" s="120"/>
      <c r="X7256" s="120"/>
      <c r="Z7256" s="120"/>
    </row>
    <row r="7257" spans="16:26" x14ac:dyDescent="0.25">
      <c r="P7257" s="119"/>
      <c r="R7257" s="119"/>
      <c r="T7257" s="119"/>
      <c r="V7257" s="119"/>
      <c r="X7257" s="119"/>
      <c r="Z7257" s="119"/>
    </row>
    <row r="7258" spans="16:26" x14ac:dyDescent="0.25">
      <c r="P7258" s="120"/>
      <c r="R7258" s="120"/>
      <c r="T7258" s="120"/>
      <c r="V7258" s="120"/>
      <c r="X7258" s="120"/>
      <c r="Z7258" s="120"/>
    </row>
    <row r="7259" spans="16:26" x14ac:dyDescent="0.25">
      <c r="P7259" s="119"/>
      <c r="R7259" s="119"/>
      <c r="T7259" s="119"/>
      <c r="V7259" s="119"/>
      <c r="X7259" s="119"/>
      <c r="Z7259" s="119"/>
    </row>
    <row r="7260" spans="16:26" x14ac:dyDescent="0.25">
      <c r="P7260" s="119"/>
      <c r="R7260" s="119"/>
      <c r="T7260" s="119"/>
      <c r="V7260" s="119"/>
      <c r="X7260" s="119"/>
      <c r="Z7260" s="119"/>
    </row>
    <row r="7261" spans="16:26" x14ac:dyDescent="0.25">
      <c r="P7261" s="119"/>
      <c r="R7261" s="119"/>
      <c r="T7261" s="119"/>
      <c r="V7261" s="119"/>
      <c r="X7261" s="119"/>
      <c r="Z7261" s="119"/>
    </row>
    <row r="7262" spans="16:26" x14ac:dyDescent="0.25">
      <c r="P7262" s="121"/>
      <c r="R7262" s="121"/>
      <c r="T7262" s="121"/>
      <c r="V7262" s="121"/>
      <c r="X7262" s="121"/>
      <c r="Z7262" s="121"/>
    </row>
    <row r="7263" spans="16:26" x14ac:dyDescent="0.25">
      <c r="P7263" s="121"/>
      <c r="R7263" s="121"/>
      <c r="T7263" s="121"/>
      <c r="V7263" s="121"/>
      <c r="X7263" s="121"/>
      <c r="Z7263" s="121"/>
    </row>
    <row r="7264" spans="16:26" x14ac:dyDescent="0.25">
      <c r="P7264" s="121"/>
      <c r="R7264" s="121"/>
      <c r="T7264" s="121"/>
      <c r="V7264" s="121"/>
      <c r="X7264" s="121"/>
      <c r="Z7264" s="121"/>
    </row>
    <row r="7265" spans="16:26" x14ac:dyDescent="0.25">
      <c r="P7265" s="121"/>
      <c r="R7265" s="121"/>
      <c r="T7265" s="121"/>
      <c r="V7265" s="121"/>
      <c r="X7265" s="121"/>
      <c r="Z7265" s="121"/>
    </row>
    <row r="7266" spans="16:26" x14ac:dyDescent="0.25">
      <c r="P7266" s="122"/>
      <c r="R7266" s="122"/>
      <c r="T7266" s="122"/>
      <c r="V7266" s="122"/>
      <c r="X7266" s="122"/>
      <c r="Z7266" s="122"/>
    </row>
    <row r="7267" spans="16:26" x14ac:dyDescent="0.25">
      <c r="P7267" s="118"/>
      <c r="R7267" s="118"/>
      <c r="T7267" s="118"/>
      <c r="V7267" s="118"/>
      <c r="X7267" s="118"/>
      <c r="Z7267" s="118"/>
    </row>
    <row r="7268" spans="16:26" x14ac:dyDescent="0.25">
      <c r="P7268" s="119"/>
      <c r="R7268" s="119"/>
      <c r="T7268" s="119"/>
      <c r="V7268" s="119"/>
      <c r="X7268" s="119"/>
      <c r="Z7268" s="119"/>
    </row>
    <row r="7269" spans="16:26" x14ac:dyDescent="0.25">
      <c r="P7269" s="119"/>
      <c r="R7269" s="119"/>
      <c r="T7269" s="119"/>
      <c r="V7269" s="119"/>
      <c r="X7269" s="119"/>
      <c r="Z7269" s="119"/>
    </row>
    <row r="7270" spans="16:26" x14ac:dyDescent="0.25">
      <c r="P7270" s="120"/>
      <c r="R7270" s="120"/>
      <c r="T7270" s="120"/>
      <c r="V7270" s="120"/>
      <c r="X7270" s="120"/>
      <c r="Z7270" s="120"/>
    </row>
    <row r="7271" spans="16:26" x14ac:dyDescent="0.25">
      <c r="P7271" s="119"/>
      <c r="R7271" s="119"/>
      <c r="T7271" s="119"/>
      <c r="V7271" s="119"/>
      <c r="X7271" s="119"/>
      <c r="Z7271" s="119"/>
    </row>
    <row r="7272" spans="16:26" x14ac:dyDescent="0.25">
      <c r="P7272" s="119"/>
      <c r="R7272" s="119"/>
      <c r="T7272" s="119"/>
      <c r="V7272" s="119"/>
      <c r="X7272" s="119"/>
      <c r="Z7272" s="119"/>
    </row>
    <row r="7273" spans="16:26" x14ac:dyDescent="0.25">
      <c r="P7273" s="120"/>
      <c r="R7273" s="120"/>
      <c r="T7273" s="120"/>
      <c r="V7273" s="120"/>
      <c r="X7273" s="120"/>
      <c r="Z7273" s="120"/>
    </row>
    <row r="7274" spans="16:26" x14ac:dyDescent="0.25">
      <c r="P7274" s="119"/>
      <c r="R7274" s="119"/>
      <c r="T7274" s="119"/>
      <c r="V7274" s="119"/>
      <c r="X7274" s="119"/>
      <c r="Z7274" s="119"/>
    </row>
    <row r="7275" spans="16:26" x14ac:dyDescent="0.25">
      <c r="P7275" s="120"/>
      <c r="R7275" s="120"/>
      <c r="T7275" s="120"/>
      <c r="V7275" s="120"/>
      <c r="X7275" s="120"/>
      <c r="Z7275" s="120"/>
    </row>
    <row r="7276" spans="16:26" x14ac:dyDescent="0.25">
      <c r="P7276" s="119"/>
      <c r="R7276" s="119"/>
      <c r="T7276" s="119"/>
      <c r="V7276" s="119"/>
      <c r="X7276" s="119"/>
      <c r="Z7276" s="119"/>
    </row>
    <row r="7277" spans="16:26" x14ac:dyDescent="0.25">
      <c r="P7277" s="119"/>
      <c r="R7277" s="119"/>
      <c r="T7277" s="119"/>
      <c r="V7277" s="119"/>
      <c r="X7277" s="119"/>
      <c r="Z7277" s="119"/>
    </row>
    <row r="7278" spans="16:26" x14ac:dyDescent="0.25">
      <c r="P7278" s="119"/>
      <c r="R7278" s="119"/>
      <c r="T7278" s="119"/>
      <c r="V7278" s="119"/>
      <c r="X7278" s="119"/>
      <c r="Z7278" s="119"/>
    </row>
    <row r="7279" spans="16:26" x14ac:dyDescent="0.25">
      <c r="P7279" s="121"/>
      <c r="R7279" s="121"/>
      <c r="T7279" s="121"/>
      <c r="V7279" s="121"/>
      <c r="X7279" s="121"/>
      <c r="Z7279" s="121"/>
    </row>
    <row r="7280" spans="16:26" x14ac:dyDescent="0.25">
      <c r="P7280" s="121"/>
      <c r="R7280" s="121"/>
      <c r="T7280" s="121"/>
      <c r="V7280" s="121"/>
      <c r="X7280" s="121"/>
      <c r="Z7280" s="121"/>
    </row>
    <row r="7281" spans="16:26" x14ac:dyDescent="0.25">
      <c r="P7281" s="121"/>
      <c r="R7281" s="121"/>
      <c r="T7281" s="121"/>
      <c r="V7281" s="121"/>
      <c r="X7281" s="121"/>
      <c r="Z7281" s="121"/>
    </row>
    <row r="7282" spans="16:26" x14ac:dyDescent="0.25">
      <c r="P7282" s="121"/>
      <c r="R7282" s="121"/>
      <c r="T7282" s="121"/>
      <c r="V7282" s="121"/>
      <c r="X7282" s="121"/>
      <c r="Z7282" s="121"/>
    </row>
    <row r="7283" spans="16:26" x14ac:dyDescent="0.25">
      <c r="P7283" s="122"/>
      <c r="R7283" s="122"/>
      <c r="T7283" s="122"/>
      <c r="V7283" s="122"/>
      <c r="X7283" s="122"/>
      <c r="Z7283" s="122"/>
    </row>
    <row r="7284" spans="16:26" x14ac:dyDescent="0.25">
      <c r="P7284" s="118"/>
      <c r="R7284" s="118"/>
      <c r="T7284" s="118"/>
      <c r="V7284" s="118"/>
      <c r="X7284" s="118"/>
      <c r="Z7284" s="118"/>
    </row>
    <row r="7285" spans="16:26" x14ac:dyDescent="0.25">
      <c r="P7285" s="119"/>
      <c r="R7285" s="119"/>
      <c r="T7285" s="119"/>
      <c r="V7285" s="119"/>
      <c r="X7285" s="119"/>
      <c r="Z7285" s="119"/>
    </row>
    <row r="7286" spans="16:26" x14ac:dyDescent="0.25">
      <c r="P7286" s="119"/>
      <c r="R7286" s="119"/>
      <c r="T7286" s="119"/>
      <c r="V7286" s="119"/>
      <c r="X7286" s="119"/>
      <c r="Z7286" s="119"/>
    </row>
    <row r="7287" spans="16:26" x14ac:dyDescent="0.25">
      <c r="P7287" s="120"/>
      <c r="R7287" s="120"/>
      <c r="T7287" s="120"/>
      <c r="V7287" s="120"/>
      <c r="X7287" s="120"/>
      <c r="Z7287" s="120"/>
    </row>
    <row r="7288" spans="16:26" x14ac:dyDescent="0.25">
      <c r="P7288" s="119"/>
      <c r="R7288" s="119"/>
      <c r="T7288" s="119"/>
      <c r="V7288" s="119"/>
      <c r="X7288" s="119"/>
      <c r="Z7288" s="119"/>
    </row>
    <row r="7289" spans="16:26" x14ac:dyDescent="0.25">
      <c r="P7289" s="119"/>
      <c r="R7289" s="119"/>
      <c r="T7289" s="119"/>
      <c r="V7289" s="119"/>
      <c r="X7289" s="119"/>
      <c r="Z7289" s="119"/>
    </row>
    <row r="7290" spans="16:26" x14ac:dyDescent="0.25">
      <c r="P7290" s="120"/>
      <c r="R7290" s="120"/>
      <c r="T7290" s="120"/>
      <c r="V7290" s="120"/>
      <c r="X7290" s="120"/>
      <c r="Z7290" s="120"/>
    </row>
    <row r="7291" spans="16:26" x14ac:dyDescent="0.25">
      <c r="P7291" s="119"/>
      <c r="R7291" s="119"/>
      <c r="T7291" s="119"/>
      <c r="V7291" s="119"/>
      <c r="X7291" s="119"/>
      <c r="Z7291" s="119"/>
    </row>
    <row r="7292" spans="16:26" x14ac:dyDescent="0.25">
      <c r="P7292" s="120"/>
      <c r="R7292" s="120"/>
      <c r="T7292" s="120"/>
      <c r="V7292" s="120"/>
      <c r="X7292" s="120"/>
      <c r="Z7292" s="120"/>
    </row>
    <row r="7293" spans="16:26" x14ac:dyDescent="0.25">
      <c r="P7293" s="119"/>
      <c r="R7293" s="119"/>
      <c r="T7293" s="119"/>
      <c r="V7293" s="119"/>
      <c r="X7293" s="119"/>
      <c r="Z7293" s="119"/>
    </row>
    <row r="7294" spans="16:26" x14ac:dyDescent="0.25">
      <c r="P7294" s="119"/>
      <c r="R7294" s="119"/>
      <c r="T7294" s="119"/>
      <c r="V7294" s="119"/>
      <c r="X7294" s="119"/>
      <c r="Z7294" s="119"/>
    </row>
    <row r="7295" spans="16:26" x14ac:dyDescent="0.25">
      <c r="P7295" s="119"/>
      <c r="R7295" s="119"/>
      <c r="T7295" s="119"/>
      <c r="V7295" s="119"/>
      <c r="X7295" s="119"/>
      <c r="Z7295" s="119"/>
    </row>
    <row r="7296" spans="16:26" x14ac:dyDescent="0.25">
      <c r="P7296" s="121"/>
      <c r="R7296" s="121"/>
      <c r="T7296" s="121"/>
      <c r="V7296" s="121"/>
      <c r="X7296" s="121"/>
      <c r="Z7296" s="121"/>
    </row>
    <row r="7297" spans="16:26" x14ac:dyDescent="0.25">
      <c r="P7297" s="121"/>
      <c r="R7297" s="121"/>
      <c r="T7297" s="121"/>
      <c r="V7297" s="121"/>
      <c r="X7297" s="121"/>
      <c r="Z7297" s="121"/>
    </row>
    <row r="7298" spans="16:26" x14ac:dyDescent="0.25">
      <c r="P7298" s="121"/>
      <c r="R7298" s="121"/>
      <c r="T7298" s="121"/>
      <c r="V7298" s="121"/>
      <c r="X7298" s="121"/>
      <c r="Z7298" s="121"/>
    </row>
    <row r="7299" spans="16:26" x14ac:dyDescent="0.25">
      <c r="P7299" s="121"/>
      <c r="R7299" s="121"/>
      <c r="T7299" s="121"/>
      <c r="V7299" s="121"/>
      <c r="X7299" s="121"/>
      <c r="Z7299" s="121"/>
    </row>
    <row r="7300" spans="16:26" x14ac:dyDescent="0.25">
      <c r="P7300" s="122"/>
      <c r="R7300" s="122"/>
      <c r="T7300" s="122"/>
      <c r="V7300" s="122"/>
      <c r="X7300" s="122"/>
      <c r="Z7300" s="122"/>
    </row>
    <row r="7301" spans="16:26" x14ac:dyDescent="0.25">
      <c r="P7301" s="118"/>
      <c r="R7301" s="118"/>
      <c r="T7301" s="118"/>
      <c r="V7301" s="118"/>
      <c r="X7301" s="118"/>
      <c r="Z7301" s="118"/>
    </row>
    <row r="7302" spans="16:26" x14ac:dyDescent="0.25">
      <c r="P7302" s="119"/>
      <c r="R7302" s="119"/>
      <c r="T7302" s="119"/>
      <c r="V7302" s="119"/>
      <c r="X7302" s="119"/>
      <c r="Z7302" s="119"/>
    </row>
    <row r="7303" spans="16:26" x14ac:dyDescent="0.25">
      <c r="P7303" s="119"/>
      <c r="R7303" s="119"/>
      <c r="T7303" s="119"/>
      <c r="V7303" s="119"/>
      <c r="X7303" s="119"/>
      <c r="Z7303" s="119"/>
    </row>
    <row r="7304" spans="16:26" x14ac:dyDescent="0.25">
      <c r="P7304" s="120"/>
      <c r="R7304" s="120"/>
      <c r="T7304" s="120"/>
      <c r="V7304" s="120"/>
      <c r="X7304" s="120"/>
      <c r="Z7304" s="120"/>
    </row>
    <row r="7305" spans="16:26" x14ac:dyDescent="0.25">
      <c r="P7305" s="119"/>
      <c r="R7305" s="119"/>
      <c r="T7305" s="119"/>
      <c r="V7305" s="119"/>
      <c r="X7305" s="119"/>
      <c r="Z7305" s="119"/>
    </row>
    <row r="7306" spans="16:26" x14ac:dyDescent="0.25">
      <c r="P7306" s="119"/>
      <c r="R7306" s="119"/>
      <c r="T7306" s="119"/>
      <c r="V7306" s="119"/>
      <c r="X7306" s="119"/>
      <c r="Z7306" s="119"/>
    </row>
    <row r="7307" spans="16:26" x14ac:dyDescent="0.25">
      <c r="P7307" s="120"/>
      <c r="R7307" s="120"/>
      <c r="T7307" s="120"/>
      <c r="V7307" s="120"/>
      <c r="X7307" s="120"/>
      <c r="Z7307" s="120"/>
    </row>
    <row r="7308" spans="16:26" x14ac:dyDescent="0.25">
      <c r="P7308" s="119"/>
      <c r="R7308" s="119"/>
      <c r="T7308" s="119"/>
      <c r="V7308" s="119"/>
      <c r="X7308" s="119"/>
      <c r="Z7308" s="119"/>
    </row>
    <row r="7309" spans="16:26" x14ac:dyDescent="0.25">
      <c r="P7309" s="120"/>
      <c r="R7309" s="120"/>
      <c r="T7309" s="120"/>
      <c r="V7309" s="120"/>
      <c r="X7309" s="120"/>
      <c r="Z7309" s="120"/>
    </row>
    <row r="7310" spans="16:26" x14ac:dyDescent="0.25">
      <c r="P7310" s="119"/>
      <c r="R7310" s="119"/>
      <c r="T7310" s="119"/>
      <c r="V7310" s="119"/>
      <c r="X7310" s="119"/>
      <c r="Z7310" s="119"/>
    </row>
    <row r="7311" spans="16:26" x14ac:dyDescent="0.25">
      <c r="P7311" s="119"/>
      <c r="R7311" s="119"/>
      <c r="T7311" s="119"/>
      <c r="V7311" s="119"/>
      <c r="X7311" s="119"/>
      <c r="Z7311" s="119"/>
    </row>
    <row r="7312" spans="16:26" x14ac:dyDescent="0.25">
      <c r="P7312" s="119"/>
      <c r="R7312" s="119"/>
      <c r="T7312" s="119"/>
      <c r="V7312" s="119"/>
      <c r="X7312" s="119"/>
      <c r="Z7312" s="119"/>
    </row>
    <row r="7313" spans="16:26" x14ac:dyDescent="0.25">
      <c r="P7313" s="121"/>
      <c r="R7313" s="121"/>
      <c r="T7313" s="121"/>
      <c r="V7313" s="121"/>
      <c r="X7313" s="121"/>
      <c r="Z7313" s="121"/>
    </row>
    <row r="7314" spans="16:26" x14ac:dyDescent="0.25">
      <c r="P7314" s="121"/>
      <c r="R7314" s="121"/>
      <c r="T7314" s="121"/>
      <c r="V7314" s="121"/>
      <c r="X7314" s="121"/>
      <c r="Z7314" s="121"/>
    </row>
    <row r="7315" spans="16:26" x14ac:dyDescent="0.25">
      <c r="P7315" s="121"/>
      <c r="R7315" s="121"/>
      <c r="T7315" s="121"/>
      <c r="V7315" s="121"/>
      <c r="X7315" s="121"/>
      <c r="Z7315" s="121"/>
    </row>
    <row r="7316" spans="16:26" x14ac:dyDescent="0.25">
      <c r="P7316" s="121"/>
      <c r="R7316" s="121"/>
      <c r="T7316" s="121"/>
      <c r="V7316" s="121"/>
      <c r="X7316" s="121"/>
      <c r="Z7316" s="121"/>
    </row>
    <row r="7317" spans="16:26" x14ac:dyDescent="0.25">
      <c r="P7317" s="122"/>
      <c r="R7317" s="122"/>
      <c r="T7317" s="122"/>
      <c r="V7317" s="122"/>
      <c r="X7317" s="122"/>
      <c r="Z7317" s="122"/>
    </row>
    <row r="7318" spans="16:26" x14ac:dyDescent="0.25">
      <c r="P7318" s="118"/>
      <c r="R7318" s="118"/>
      <c r="T7318" s="118"/>
      <c r="V7318" s="118"/>
      <c r="X7318" s="118"/>
      <c r="Z7318" s="118"/>
    </row>
    <row r="7319" spans="16:26" x14ac:dyDescent="0.25">
      <c r="P7319" s="119"/>
      <c r="R7319" s="119"/>
      <c r="T7319" s="119"/>
      <c r="V7319" s="119"/>
      <c r="X7319" s="119"/>
      <c r="Z7319" s="119"/>
    </row>
    <row r="7320" spans="16:26" x14ac:dyDescent="0.25">
      <c r="P7320" s="119"/>
      <c r="R7320" s="119"/>
      <c r="T7320" s="119"/>
      <c r="V7320" s="119"/>
      <c r="X7320" s="119"/>
      <c r="Z7320" s="119"/>
    </row>
    <row r="7321" spans="16:26" x14ac:dyDescent="0.25">
      <c r="P7321" s="120"/>
      <c r="R7321" s="120"/>
      <c r="T7321" s="120"/>
      <c r="V7321" s="120"/>
      <c r="X7321" s="120"/>
      <c r="Z7321" s="120"/>
    </row>
    <row r="7322" spans="16:26" x14ac:dyDescent="0.25">
      <c r="P7322" s="119"/>
      <c r="R7322" s="119"/>
      <c r="T7322" s="119"/>
      <c r="V7322" s="119"/>
      <c r="X7322" s="119"/>
      <c r="Z7322" s="119"/>
    </row>
    <row r="7323" spans="16:26" x14ac:dyDescent="0.25">
      <c r="P7323" s="119"/>
      <c r="R7323" s="119"/>
      <c r="T7323" s="119"/>
      <c r="V7323" s="119"/>
      <c r="X7323" s="119"/>
      <c r="Z7323" s="119"/>
    </row>
    <row r="7324" spans="16:26" x14ac:dyDescent="0.25">
      <c r="P7324" s="120"/>
      <c r="R7324" s="120"/>
      <c r="T7324" s="120"/>
      <c r="V7324" s="120"/>
      <c r="X7324" s="120"/>
      <c r="Z7324" s="120"/>
    </row>
    <row r="7325" spans="16:26" x14ac:dyDescent="0.25">
      <c r="P7325" s="119"/>
      <c r="R7325" s="119"/>
      <c r="T7325" s="119"/>
      <c r="V7325" s="119"/>
      <c r="X7325" s="119"/>
      <c r="Z7325" s="119"/>
    </row>
    <row r="7326" spans="16:26" x14ac:dyDescent="0.25">
      <c r="P7326" s="120"/>
      <c r="R7326" s="120"/>
      <c r="T7326" s="120"/>
      <c r="V7326" s="120"/>
      <c r="X7326" s="120"/>
      <c r="Z7326" s="120"/>
    </row>
    <row r="7327" spans="16:26" x14ac:dyDescent="0.25">
      <c r="P7327" s="119"/>
      <c r="R7327" s="119"/>
      <c r="T7327" s="119"/>
      <c r="V7327" s="119"/>
      <c r="X7327" s="119"/>
      <c r="Z7327" s="119"/>
    </row>
    <row r="7328" spans="16:26" x14ac:dyDescent="0.25">
      <c r="P7328" s="119"/>
      <c r="R7328" s="119"/>
      <c r="T7328" s="119"/>
      <c r="V7328" s="119"/>
      <c r="X7328" s="119"/>
      <c r="Z7328" s="119"/>
    </row>
    <row r="7329" spans="16:26" x14ac:dyDescent="0.25">
      <c r="P7329" s="119"/>
      <c r="R7329" s="119"/>
      <c r="T7329" s="119"/>
      <c r="V7329" s="119"/>
      <c r="X7329" s="119"/>
      <c r="Z7329" s="119"/>
    </row>
    <row r="7330" spans="16:26" x14ac:dyDescent="0.25">
      <c r="P7330" s="121"/>
      <c r="R7330" s="121"/>
      <c r="T7330" s="121"/>
      <c r="V7330" s="121"/>
      <c r="X7330" s="121"/>
      <c r="Z7330" s="121"/>
    </row>
    <row r="7331" spans="16:26" x14ac:dyDescent="0.25">
      <c r="P7331" s="121"/>
      <c r="R7331" s="121"/>
      <c r="T7331" s="121"/>
      <c r="V7331" s="121"/>
      <c r="X7331" s="121"/>
      <c r="Z7331" s="121"/>
    </row>
    <row r="7332" spans="16:26" x14ac:dyDescent="0.25">
      <c r="P7332" s="121"/>
      <c r="R7332" s="121"/>
      <c r="T7332" s="121"/>
      <c r="V7332" s="121"/>
      <c r="X7332" s="121"/>
      <c r="Z7332" s="121"/>
    </row>
    <row r="7333" spans="16:26" x14ac:dyDescent="0.25">
      <c r="P7333" s="121"/>
      <c r="R7333" s="121"/>
      <c r="T7333" s="121"/>
      <c r="V7333" s="121"/>
      <c r="X7333" s="121"/>
      <c r="Z7333" s="121"/>
    </row>
    <row r="7334" spans="16:26" x14ac:dyDescent="0.25">
      <c r="P7334" s="122"/>
      <c r="R7334" s="122"/>
      <c r="T7334" s="122"/>
      <c r="V7334" s="122"/>
      <c r="X7334" s="122"/>
      <c r="Z7334" s="122"/>
    </row>
    <row r="7335" spans="16:26" x14ac:dyDescent="0.25">
      <c r="P7335" s="118"/>
      <c r="R7335" s="118"/>
      <c r="T7335" s="118"/>
      <c r="V7335" s="118"/>
      <c r="X7335" s="118"/>
      <c r="Z7335" s="118"/>
    </row>
    <row r="7336" spans="16:26" x14ac:dyDescent="0.25">
      <c r="P7336" s="119"/>
      <c r="R7336" s="119"/>
      <c r="T7336" s="119"/>
      <c r="V7336" s="119"/>
      <c r="X7336" s="119"/>
      <c r="Z7336" s="119"/>
    </row>
    <row r="7337" spans="16:26" x14ac:dyDescent="0.25">
      <c r="P7337" s="119"/>
      <c r="R7337" s="119"/>
      <c r="T7337" s="119"/>
      <c r="V7337" s="119"/>
      <c r="X7337" s="119"/>
      <c r="Z7337" s="119"/>
    </row>
    <row r="7338" spans="16:26" x14ac:dyDescent="0.25">
      <c r="P7338" s="120"/>
      <c r="R7338" s="120"/>
      <c r="T7338" s="120"/>
      <c r="V7338" s="120"/>
      <c r="X7338" s="120"/>
      <c r="Z7338" s="120"/>
    </row>
    <row r="7339" spans="16:26" x14ac:dyDescent="0.25">
      <c r="P7339" s="119"/>
      <c r="R7339" s="119"/>
      <c r="T7339" s="119"/>
      <c r="V7339" s="119"/>
      <c r="X7339" s="119"/>
      <c r="Z7339" s="119"/>
    </row>
    <row r="7340" spans="16:26" x14ac:dyDescent="0.25">
      <c r="P7340" s="119"/>
      <c r="R7340" s="119"/>
      <c r="T7340" s="119"/>
      <c r="V7340" s="119"/>
      <c r="X7340" s="119"/>
      <c r="Z7340" s="119"/>
    </row>
    <row r="7341" spans="16:26" x14ac:dyDescent="0.25">
      <c r="P7341" s="120"/>
      <c r="R7341" s="120"/>
      <c r="T7341" s="120"/>
      <c r="V7341" s="120"/>
      <c r="X7341" s="120"/>
      <c r="Z7341" s="120"/>
    </row>
    <row r="7342" spans="16:26" x14ac:dyDescent="0.25">
      <c r="P7342" s="119"/>
      <c r="R7342" s="119"/>
      <c r="T7342" s="119"/>
      <c r="V7342" s="119"/>
      <c r="X7342" s="119"/>
      <c r="Z7342" s="119"/>
    </row>
    <row r="7343" spans="16:26" x14ac:dyDescent="0.25">
      <c r="P7343" s="120"/>
      <c r="R7343" s="120"/>
      <c r="T7343" s="120"/>
      <c r="V7343" s="120"/>
      <c r="X7343" s="120"/>
      <c r="Z7343" s="120"/>
    </row>
    <row r="7344" spans="16:26" x14ac:dyDescent="0.25">
      <c r="P7344" s="119"/>
      <c r="R7344" s="119"/>
      <c r="T7344" s="119"/>
      <c r="V7344" s="119"/>
      <c r="X7344" s="119"/>
      <c r="Z7344" s="119"/>
    </row>
    <row r="7345" spans="16:26" x14ac:dyDescent="0.25">
      <c r="P7345" s="119"/>
      <c r="R7345" s="119"/>
      <c r="T7345" s="119"/>
      <c r="V7345" s="119"/>
      <c r="X7345" s="119"/>
      <c r="Z7345" s="119"/>
    </row>
    <row r="7346" spans="16:26" x14ac:dyDescent="0.25">
      <c r="P7346" s="119"/>
      <c r="R7346" s="119"/>
      <c r="T7346" s="119"/>
      <c r="V7346" s="119"/>
      <c r="X7346" s="119"/>
      <c r="Z7346" s="119"/>
    </row>
    <row r="7347" spans="16:26" x14ac:dyDescent="0.25">
      <c r="P7347" s="121"/>
      <c r="R7347" s="121"/>
      <c r="T7347" s="121"/>
      <c r="V7347" s="121"/>
      <c r="X7347" s="121"/>
      <c r="Z7347" s="121"/>
    </row>
    <row r="7348" spans="16:26" x14ac:dyDescent="0.25">
      <c r="P7348" s="121"/>
      <c r="R7348" s="121"/>
      <c r="T7348" s="121"/>
      <c r="V7348" s="121"/>
      <c r="X7348" s="121"/>
      <c r="Z7348" s="121"/>
    </row>
    <row r="7349" spans="16:26" x14ac:dyDescent="0.25">
      <c r="P7349" s="121"/>
      <c r="R7349" s="121"/>
      <c r="T7349" s="121"/>
      <c r="V7349" s="121"/>
      <c r="X7349" s="121"/>
      <c r="Z7349" s="121"/>
    </row>
    <row r="7350" spans="16:26" x14ac:dyDescent="0.25">
      <c r="P7350" s="121"/>
      <c r="R7350" s="121"/>
      <c r="T7350" s="121"/>
      <c r="V7350" s="121"/>
      <c r="X7350" s="121"/>
      <c r="Z7350" s="121"/>
    </row>
    <row r="7351" spans="16:26" x14ac:dyDescent="0.25">
      <c r="P7351" s="122"/>
      <c r="R7351" s="122"/>
      <c r="T7351" s="122"/>
      <c r="V7351" s="122"/>
      <c r="X7351" s="122"/>
      <c r="Z7351" s="122"/>
    </row>
    <row r="7352" spans="16:26" x14ac:dyDescent="0.25">
      <c r="P7352" s="118"/>
      <c r="R7352" s="118"/>
      <c r="T7352" s="118"/>
      <c r="V7352" s="118"/>
      <c r="X7352" s="118"/>
      <c r="Z7352" s="118"/>
    </row>
    <row r="7353" spans="16:26" x14ac:dyDescent="0.25">
      <c r="P7353" s="119"/>
      <c r="R7353" s="119"/>
      <c r="T7353" s="119"/>
      <c r="V7353" s="119"/>
      <c r="X7353" s="119"/>
      <c r="Z7353" s="119"/>
    </row>
    <row r="7354" spans="16:26" x14ac:dyDescent="0.25">
      <c r="P7354" s="119"/>
      <c r="R7354" s="119"/>
      <c r="T7354" s="119"/>
      <c r="V7354" s="119"/>
      <c r="X7354" s="119"/>
      <c r="Z7354" s="119"/>
    </row>
    <row r="7355" spans="16:26" x14ac:dyDescent="0.25">
      <c r="P7355" s="120"/>
      <c r="R7355" s="120"/>
      <c r="T7355" s="120"/>
      <c r="V7355" s="120"/>
      <c r="X7355" s="120"/>
      <c r="Z7355" s="120"/>
    </row>
    <row r="7356" spans="16:26" x14ac:dyDescent="0.25">
      <c r="P7356" s="119"/>
      <c r="R7356" s="119"/>
      <c r="T7356" s="119"/>
      <c r="V7356" s="119"/>
      <c r="X7356" s="119"/>
      <c r="Z7356" s="119"/>
    </row>
    <row r="7357" spans="16:26" x14ac:dyDescent="0.25">
      <c r="P7357" s="119"/>
      <c r="R7357" s="119"/>
      <c r="T7357" s="119"/>
      <c r="V7357" s="119"/>
      <c r="X7357" s="119"/>
      <c r="Z7357" s="119"/>
    </row>
    <row r="7358" spans="16:26" x14ac:dyDescent="0.25">
      <c r="P7358" s="120"/>
      <c r="R7358" s="120"/>
      <c r="T7358" s="120"/>
      <c r="V7358" s="120"/>
      <c r="X7358" s="120"/>
      <c r="Z7358" s="120"/>
    </row>
    <row r="7359" spans="16:26" x14ac:dyDescent="0.25">
      <c r="P7359" s="119"/>
      <c r="R7359" s="119"/>
      <c r="T7359" s="119"/>
      <c r="V7359" s="119"/>
      <c r="X7359" s="119"/>
      <c r="Z7359" s="119"/>
    </row>
    <row r="7360" spans="16:26" x14ac:dyDescent="0.25">
      <c r="P7360" s="120"/>
      <c r="R7360" s="120"/>
      <c r="T7360" s="120"/>
      <c r="V7360" s="120"/>
      <c r="X7360" s="120"/>
      <c r="Z7360" s="120"/>
    </row>
    <row r="7361" spans="16:26" x14ac:dyDescent="0.25">
      <c r="P7361" s="119"/>
      <c r="R7361" s="119"/>
      <c r="T7361" s="119"/>
      <c r="V7361" s="119"/>
      <c r="X7361" s="119"/>
      <c r="Z7361" s="119"/>
    </row>
    <row r="7362" spans="16:26" x14ac:dyDescent="0.25">
      <c r="P7362" s="119"/>
      <c r="R7362" s="119"/>
      <c r="T7362" s="119"/>
      <c r="V7362" s="119"/>
      <c r="X7362" s="119"/>
      <c r="Z7362" s="119"/>
    </row>
    <row r="7363" spans="16:26" x14ac:dyDescent="0.25">
      <c r="P7363" s="119"/>
      <c r="R7363" s="119"/>
      <c r="T7363" s="119"/>
      <c r="V7363" s="119"/>
      <c r="X7363" s="119"/>
      <c r="Z7363" s="119"/>
    </row>
    <row r="7364" spans="16:26" x14ac:dyDescent="0.25">
      <c r="P7364" s="121"/>
      <c r="R7364" s="121"/>
      <c r="T7364" s="121"/>
      <c r="V7364" s="121"/>
      <c r="X7364" s="121"/>
      <c r="Z7364" s="121"/>
    </row>
    <row r="7365" spans="16:26" x14ac:dyDescent="0.25">
      <c r="P7365" s="121"/>
      <c r="R7365" s="121"/>
      <c r="T7365" s="121"/>
      <c r="V7365" s="121"/>
      <c r="X7365" s="121"/>
      <c r="Z7365" s="121"/>
    </row>
    <row r="7366" spans="16:26" x14ac:dyDescent="0.25">
      <c r="P7366" s="121"/>
      <c r="R7366" s="121"/>
      <c r="T7366" s="121"/>
      <c r="V7366" s="121"/>
      <c r="X7366" s="121"/>
      <c r="Z7366" s="121"/>
    </row>
    <row r="7367" spans="16:26" x14ac:dyDescent="0.25">
      <c r="P7367" s="121"/>
      <c r="R7367" s="121"/>
      <c r="T7367" s="121"/>
      <c r="V7367" s="121"/>
      <c r="X7367" s="121"/>
      <c r="Z7367" s="121"/>
    </row>
    <row r="7368" spans="16:26" x14ac:dyDescent="0.25">
      <c r="P7368" s="122"/>
      <c r="R7368" s="122"/>
      <c r="T7368" s="122"/>
      <c r="V7368" s="122"/>
      <c r="X7368" s="122"/>
      <c r="Z7368" s="122"/>
    </row>
    <row r="7369" spans="16:26" x14ac:dyDescent="0.25">
      <c r="P7369" s="118"/>
      <c r="R7369" s="118"/>
      <c r="T7369" s="118"/>
      <c r="V7369" s="118"/>
      <c r="X7369" s="118"/>
      <c r="Z7369" s="118"/>
    </row>
    <row r="7370" spans="16:26" x14ac:dyDescent="0.25">
      <c r="P7370" s="119"/>
      <c r="R7370" s="119"/>
      <c r="T7370" s="119"/>
      <c r="V7370" s="119"/>
      <c r="X7370" s="119"/>
      <c r="Z7370" s="119"/>
    </row>
    <row r="7371" spans="16:26" x14ac:dyDescent="0.25">
      <c r="P7371" s="119"/>
      <c r="R7371" s="119"/>
      <c r="T7371" s="119"/>
      <c r="V7371" s="119"/>
      <c r="X7371" s="119"/>
      <c r="Z7371" s="119"/>
    </row>
    <row r="7372" spans="16:26" x14ac:dyDescent="0.25">
      <c r="P7372" s="120"/>
      <c r="R7372" s="120"/>
      <c r="T7372" s="120"/>
      <c r="V7372" s="120"/>
      <c r="X7372" s="120"/>
      <c r="Z7372" s="120"/>
    </row>
    <row r="7373" spans="16:26" x14ac:dyDescent="0.25">
      <c r="P7373" s="119"/>
      <c r="R7373" s="119"/>
      <c r="T7373" s="119"/>
      <c r="V7373" s="119"/>
      <c r="X7373" s="119"/>
      <c r="Z7373" s="119"/>
    </row>
    <row r="7374" spans="16:26" x14ac:dyDescent="0.25">
      <c r="P7374" s="119"/>
      <c r="R7374" s="119"/>
      <c r="T7374" s="119"/>
      <c r="V7374" s="119"/>
      <c r="X7374" s="119"/>
      <c r="Z7374" s="119"/>
    </row>
    <row r="7375" spans="16:26" x14ac:dyDescent="0.25">
      <c r="P7375" s="120"/>
      <c r="R7375" s="120"/>
      <c r="T7375" s="120"/>
      <c r="V7375" s="120"/>
      <c r="X7375" s="120"/>
      <c r="Z7375" s="120"/>
    </row>
    <row r="7376" spans="16:26" x14ac:dyDescent="0.25">
      <c r="P7376" s="119"/>
      <c r="R7376" s="119"/>
      <c r="T7376" s="119"/>
      <c r="V7376" s="119"/>
      <c r="X7376" s="119"/>
      <c r="Z7376" s="119"/>
    </row>
    <row r="7377" spans="16:26" x14ac:dyDescent="0.25">
      <c r="P7377" s="120"/>
      <c r="R7377" s="120"/>
      <c r="T7377" s="120"/>
      <c r="V7377" s="120"/>
      <c r="X7377" s="120"/>
      <c r="Z7377" s="120"/>
    </row>
    <row r="7378" spans="16:26" x14ac:dyDescent="0.25">
      <c r="P7378" s="119"/>
      <c r="R7378" s="119"/>
      <c r="T7378" s="119"/>
      <c r="V7378" s="119"/>
      <c r="X7378" s="119"/>
      <c r="Z7378" s="119"/>
    </row>
    <row r="7379" spans="16:26" x14ac:dyDescent="0.25">
      <c r="P7379" s="119"/>
      <c r="R7379" s="119"/>
      <c r="T7379" s="119"/>
      <c r="V7379" s="119"/>
      <c r="X7379" s="119"/>
      <c r="Z7379" s="119"/>
    </row>
    <row r="7380" spans="16:26" x14ac:dyDescent="0.25">
      <c r="P7380" s="119"/>
      <c r="R7380" s="119"/>
      <c r="T7380" s="119"/>
      <c r="V7380" s="119"/>
      <c r="X7380" s="119"/>
      <c r="Z7380" s="119"/>
    </row>
    <row r="7381" spans="16:26" x14ac:dyDescent="0.25">
      <c r="P7381" s="121"/>
      <c r="R7381" s="121"/>
      <c r="T7381" s="121"/>
      <c r="V7381" s="121"/>
      <c r="X7381" s="121"/>
      <c r="Z7381" s="121"/>
    </row>
    <row r="7382" spans="16:26" x14ac:dyDescent="0.25">
      <c r="P7382" s="121"/>
      <c r="R7382" s="121"/>
      <c r="T7382" s="121"/>
      <c r="V7382" s="121"/>
      <c r="X7382" s="121"/>
      <c r="Z7382" s="121"/>
    </row>
    <row r="7383" spans="16:26" x14ac:dyDescent="0.25">
      <c r="P7383" s="121"/>
      <c r="R7383" s="121"/>
      <c r="T7383" s="121"/>
      <c r="V7383" s="121"/>
      <c r="X7383" s="121"/>
      <c r="Z7383" s="121"/>
    </row>
    <row r="7384" spans="16:26" x14ac:dyDescent="0.25">
      <c r="P7384" s="121"/>
      <c r="R7384" s="121"/>
      <c r="T7384" s="121"/>
      <c r="V7384" s="121"/>
      <c r="X7384" s="121"/>
      <c r="Z7384" s="121"/>
    </row>
    <row r="7385" spans="16:26" x14ac:dyDescent="0.25">
      <c r="P7385" s="122"/>
      <c r="R7385" s="122"/>
      <c r="T7385" s="122"/>
      <c r="V7385" s="122"/>
      <c r="X7385" s="122"/>
      <c r="Z7385" s="122"/>
    </row>
    <row r="7386" spans="16:26" x14ac:dyDescent="0.25">
      <c r="P7386" s="118"/>
      <c r="R7386" s="118"/>
      <c r="T7386" s="118"/>
      <c r="V7386" s="118"/>
      <c r="X7386" s="118"/>
      <c r="Z7386" s="118"/>
    </row>
    <row r="7387" spans="16:26" x14ac:dyDescent="0.25">
      <c r="P7387" s="119"/>
      <c r="R7387" s="119"/>
      <c r="T7387" s="119"/>
      <c r="V7387" s="119"/>
      <c r="X7387" s="119"/>
      <c r="Z7387" s="119"/>
    </row>
    <row r="7388" spans="16:26" x14ac:dyDescent="0.25">
      <c r="P7388" s="119"/>
      <c r="R7388" s="119"/>
      <c r="T7388" s="119"/>
      <c r="V7388" s="119"/>
      <c r="X7388" s="119"/>
      <c r="Z7388" s="119"/>
    </row>
    <row r="7389" spans="16:26" x14ac:dyDescent="0.25">
      <c r="P7389" s="120"/>
      <c r="R7389" s="120"/>
      <c r="T7389" s="120"/>
      <c r="V7389" s="120"/>
      <c r="X7389" s="120"/>
      <c r="Z7389" s="120"/>
    </row>
    <row r="7390" spans="16:26" x14ac:dyDescent="0.25">
      <c r="P7390" s="119"/>
      <c r="R7390" s="119"/>
      <c r="T7390" s="119"/>
      <c r="V7390" s="119"/>
      <c r="X7390" s="119"/>
      <c r="Z7390" s="119"/>
    </row>
    <row r="7391" spans="16:26" x14ac:dyDescent="0.25">
      <c r="P7391" s="119"/>
      <c r="R7391" s="119"/>
      <c r="T7391" s="119"/>
      <c r="V7391" s="119"/>
      <c r="X7391" s="119"/>
      <c r="Z7391" s="119"/>
    </row>
    <row r="7392" spans="16:26" x14ac:dyDescent="0.25">
      <c r="P7392" s="120"/>
      <c r="R7392" s="120"/>
      <c r="T7392" s="120"/>
      <c r="V7392" s="120"/>
      <c r="X7392" s="120"/>
      <c r="Z7392" s="120"/>
    </row>
    <row r="7393" spans="16:26" x14ac:dyDescent="0.25">
      <c r="P7393" s="119"/>
      <c r="R7393" s="119"/>
      <c r="T7393" s="119"/>
      <c r="V7393" s="119"/>
      <c r="X7393" s="119"/>
      <c r="Z7393" s="119"/>
    </row>
    <row r="7394" spans="16:26" x14ac:dyDescent="0.25">
      <c r="P7394" s="120"/>
      <c r="R7394" s="120"/>
      <c r="T7394" s="120"/>
      <c r="V7394" s="120"/>
      <c r="X7394" s="120"/>
      <c r="Z7394" s="120"/>
    </row>
    <row r="7395" spans="16:26" x14ac:dyDescent="0.25">
      <c r="P7395" s="119"/>
      <c r="R7395" s="119"/>
      <c r="T7395" s="119"/>
      <c r="V7395" s="119"/>
      <c r="X7395" s="119"/>
      <c r="Z7395" s="119"/>
    </row>
    <row r="7396" spans="16:26" x14ac:dyDescent="0.25">
      <c r="P7396" s="119"/>
      <c r="R7396" s="119"/>
      <c r="T7396" s="119"/>
      <c r="V7396" s="119"/>
      <c r="X7396" s="119"/>
      <c r="Z7396" s="119"/>
    </row>
    <row r="7397" spans="16:26" x14ac:dyDescent="0.25">
      <c r="P7397" s="119"/>
      <c r="R7397" s="119"/>
      <c r="T7397" s="119"/>
      <c r="V7397" s="119"/>
      <c r="X7397" s="119"/>
      <c r="Z7397" s="119"/>
    </row>
    <row r="7398" spans="16:26" x14ac:dyDescent="0.25">
      <c r="P7398" s="121"/>
      <c r="R7398" s="121"/>
      <c r="T7398" s="121"/>
      <c r="V7398" s="121"/>
      <c r="X7398" s="121"/>
      <c r="Z7398" s="121"/>
    </row>
    <row r="7399" spans="16:26" x14ac:dyDescent="0.25">
      <c r="P7399" s="121"/>
      <c r="R7399" s="121"/>
      <c r="T7399" s="121"/>
      <c r="V7399" s="121"/>
      <c r="X7399" s="121"/>
      <c r="Z7399" s="121"/>
    </row>
    <row r="7400" spans="16:26" x14ac:dyDescent="0.25">
      <c r="P7400" s="121"/>
      <c r="R7400" s="121"/>
      <c r="T7400" s="121"/>
      <c r="V7400" s="121"/>
      <c r="X7400" s="121"/>
      <c r="Z7400" s="121"/>
    </row>
    <row r="7401" spans="16:26" x14ac:dyDescent="0.25">
      <c r="P7401" s="121"/>
      <c r="R7401" s="121"/>
      <c r="T7401" s="121"/>
      <c r="V7401" s="121"/>
      <c r="X7401" s="121"/>
      <c r="Z7401" s="121"/>
    </row>
    <row r="7402" spans="16:26" x14ac:dyDescent="0.25">
      <c r="P7402" s="122"/>
      <c r="R7402" s="122"/>
      <c r="T7402" s="122"/>
      <c r="V7402" s="122"/>
      <c r="X7402" s="122"/>
      <c r="Z7402" s="122"/>
    </row>
    <row r="7403" spans="16:26" x14ac:dyDescent="0.25">
      <c r="P7403" s="118"/>
      <c r="R7403" s="118"/>
      <c r="T7403" s="118"/>
      <c r="V7403" s="118"/>
      <c r="X7403" s="118"/>
      <c r="Z7403" s="118"/>
    </row>
    <row r="7404" spans="16:26" x14ac:dyDescent="0.25">
      <c r="P7404" s="119"/>
      <c r="R7404" s="119"/>
      <c r="T7404" s="119"/>
      <c r="V7404" s="119"/>
      <c r="X7404" s="119"/>
      <c r="Z7404" s="119"/>
    </row>
    <row r="7405" spans="16:26" x14ac:dyDescent="0.25">
      <c r="P7405" s="119"/>
      <c r="R7405" s="119"/>
      <c r="T7405" s="119"/>
      <c r="V7405" s="119"/>
      <c r="X7405" s="119"/>
      <c r="Z7405" s="119"/>
    </row>
    <row r="7406" spans="16:26" x14ac:dyDescent="0.25">
      <c r="P7406" s="120"/>
      <c r="R7406" s="120"/>
      <c r="T7406" s="120"/>
      <c r="V7406" s="120"/>
      <c r="X7406" s="120"/>
      <c r="Z7406" s="120"/>
    </row>
    <row r="7407" spans="16:26" x14ac:dyDescent="0.25">
      <c r="P7407" s="119"/>
      <c r="R7407" s="119"/>
      <c r="T7407" s="119"/>
      <c r="V7407" s="119"/>
      <c r="X7407" s="119"/>
      <c r="Z7407" s="119"/>
    </row>
    <row r="7408" spans="16:26" x14ac:dyDescent="0.25">
      <c r="P7408" s="119"/>
      <c r="R7408" s="119"/>
      <c r="T7408" s="119"/>
      <c r="V7408" s="119"/>
      <c r="X7408" s="119"/>
      <c r="Z7408" s="119"/>
    </row>
    <row r="7409" spans="16:26" x14ac:dyDescent="0.25">
      <c r="P7409" s="120"/>
      <c r="R7409" s="120"/>
      <c r="T7409" s="120"/>
      <c r="V7409" s="120"/>
      <c r="X7409" s="120"/>
      <c r="Z7409" s="120"/>
    </row>
    <row r="7410" spans="16:26" x14ac:dyDescent="0.25">
      <c r="P7410" s="119"/>
      <c r="R7410" s="119"/>
      <c r="T7410" s="119"/>
      <c r="V7410" s="119"/>
      <c r="X7410" s="119"/>
      <c r="Z7410" s="119"/>
    </row>
    <row r="7411" spans="16:26" x14ac:dyDescent="0.25">
      <c r="P7411" s="120"/>
      <c r="R7411" s="120"/>
      <c r="T7411" s="120"/>
      <c r="V7411" s="120"/>
      <c r="X7411" s="120"/>
      <c r="Z7411" s="120"/>
    </row>
    <row r="7412" spans="16:26" x14ac:dyDescent="0.25">
      <c r="P7412" s="119"/>
      <c r="R7412" s="119"/>
      <c r="T7412" s="119"/>
      <c r="V7412" s="119"/>
      <c r="X7412" s="119"/>
      <c r="Z7412" s="119"/>
    </row>
    <row r="7413" spans="16:26" x14ac:dyDescent="0.25">
      <c r="P7413" s="119"/>
      <c r="R7413" s="119"/>
      <c r="T7413" s="119"/>
      <c r="V7413" s="119"/>
      <c r="X7413" s="119"/>
      <c r="Z7413" s="119"/>
    </row>
    <row r="7414" spans="16:26" x14ac:dyDescent="0.25">
      <c r="P7414" s="119"/>
      <c r="R7414" s="119"/>
      <c r="T7414" s="119"/>
      <c r="V7414" s="119"/>
      <c r="X7414" s="119"/>
      <c r="Z7414" s="119"/>
    </row>
    <row r="7415" spans="16:26" x14ac:dyDescent="0.25">
      <c r="P7415" s="121"/>
      <c r="R7415" s="121"/>
      <c r="T7415" s="121"/>
      <c r="V7415" s="121"/>
      <c r="X7415" s="121"/>
      <c r="Z7415" s="121"/>
    </row>
    <row r="7416" spans="16:26" x14ac:dyDescent="0.25">
      <c r="P7416" s="121"/>
      <c r="R7416" s="121"/>
      <c r="T7416" s="121"/>
      <c r="V7416" s="121"/>
      <c r="X7416" s="121"/>
      <c r="Z7416" s="121"/>
    </row>
    <row r="7417" spans="16:26" x14ac:dyDescent="0.25">
      <c r="P7417" s="121"/>
      <c r="R7417" s="121"/>
      <c r="T7417" s="121"/>
      <c r="V7417" s="121"/>
      <c r="X7417" s="121"/>
      <c r="Z7417" s="121"/>
    </row>
    <row r="7418" spans="16:26" x14ac:dyDescent="0.25">
      <c r="P7418" s="121"/>
      <c r="R7418" s="121"/>
      <c r="T7418" s="121"/>
      <c r="V7418" s="121"/>
      <c r="X7418" s="121"/>
      <c r="Z7418" s="121"/>
    </row>
    <row r="7419" spans="16:26" x14ac:dyDescent="0.25">
      <c r="P7419" s="122"/>
      <c r="R7419" s="122"/>
      <c r="T7419" s="122"/>
      <c r="V7419" s="122"/>
      <c r="X7419" s="122"/>
      <c r="Z7419" s="122"/>
    </row>
    <row r="7420" spans="16:26" x14ac:dyDescent="0.25">
      <c r="P7420" s="118"/>
      <c r="R7420" s="118"/>
      <c r="T7420" s="118"/>
      <c r="V7420" s="118"/>
      <c r="X7420" s="118"/>
      <c r="Z7420" s="118"/>
    </row>
    <row r="7421" spans="16:26" x14ac:dyDescent="0.25">
      <c r="P7421" s="119"/>
      <c r="R7421" s="119"/>
      <c r="T7421" s="119"/>
      <c r="V7421" s="119"/>
      <c r="X7421" s="119"/>
      <c r="Z7421" s="119"/>
    </row>
    <row r="7422" spans="16:26" x14ac:dyDescent="0.25">
      <c r="P7422" s="119"/>
      <c r="R7422" s="119"/>
      <c r="T7422" s="119"/>
      <c r="V7422" s="119"/>
      <c r="X7422" s="119"/>
      <c r="Z7422" s="119"/>
    </row>
    <row r="7423" spans="16:26" x14ac:dyDescent="0.25">
      <c r="P7423" s="120"/>
      <c r="R7423" s="120"/>
      <c r="T7423" s="120"/>
      <c r="V7423" s="120"/>
      <c r="X7423" s="120"/>
      <c r="Z7423" s="120"/>
    </row>
    <row r="7424" spans="16:26" x14ac:dyDescent="0.25">
      <c r="P7424" s="119"/>
      <c r="R7424" s="119"/>
      <c r="T7424" s="119"/>
      <c r="V7424" s="119"/>
      <c r="X7424" s="119"/>
      <c r="Z7424" s="119"/>
    </row>
    <row r="7425" spans="16:26" x14ac:dyDescent="0.25">
      <c r="P7425" s="119"/>
      <c r="R7425" s="119"/>
      <c r="T7425" s="119"/>
      <c r="V7425" s="119"/>
      <c r="X7425" s="119"/>
      <c r="Z7425" s="119"/>
    </row>
    <row r="7426" spans="16:26" x14ac:dyDescent="0.25">
      <c r="P7426" s="120"/>
      <c r="R7426" s="120"/>
      <c r="T7426" s="120"/>
      <c r="V7426" s="120"/>
      <c r="X7426" s="120"/>
      <c r="Z7426" s="120"/>
    </row>
    <row r="7427" spans="16:26" x14ac:dyDescent="0.25">
      <c r="P7427" s="119"/>
      <c r="R7427" s="119"/>
      <c r="T7427" s="119"/>
      <c r="V7427" s="119"/>
      <c r="X7427" s="119"/>
      <c r="Z7427" s="119"/>
    </row>
    <row r="7428" spans="16:26" x14ac:dyDescent="0.25">
      <c r="P7428" s="120"/>
      <c r="R7428" s="120"/>
      <c r="T7428" s="120"/>
      <c r="V7428" s="120"/>
      <c r="X7428" s="120"/>
      <c r="Z7428" s="120"/>
    </row>
    <row r="7429" spans="16:26" x14ac:dyDescent="0.25">
      <c r="P7429" s="119"/>
      <c r="R7429" s="119"/>
      <c r="T7429" s="119"/>
      <c r="V7429" s="119"/>
      <c r="X7429" s="119"/>
      <c r="Z7429" s="119"/>
    </row>
    <row r="7430" spans="16:26" x14ac:dyDescent="0.25">
      <c r="P7430" s="119"/>
      <c r="R7430" s="119"/>
      <c r="T7430" s="119"/>
      <c r="V7430" s="119"/>
      <c r="X7430" s="119"/>
      <c r="Z7430" s="119"/>
    </row>
    <row r="7431" spans="16:26" x14ac:dyDescent="0.25">
      <c r="P7431" s="119"/>
      <c r="R7431" s="119"/>
      <c r="T7431" s="119"/>
      <c r="V7431" s="119"/>
      <c r="X7431" s="119"/>
      <c r="Z7431" s="119"/>
    </row>
    <row r="7432" spans="16:26" x14ac:dyDescent="0.25">
      <c r="P7432" s="121"/>
      <c r="R7432" s="121"/>
      <c r="T7432" s="121"/>
      <c r="V7432" s="121"/>
      <c r="X7432" s="121"/>
      <c r="Z7432" s="121"/>
    </row>
    <row r="7433" spans="16:26" x14ac:dyDescent="0.25">
      <c r="P7433" s="121"/>
      <c r="R7433" s="121"/>
      <c r="T7433" s="121"/>
      <c r="V7433" s="121"/>
      <c r="X7433" s="121"/>
      <c r="Z7433" s="121"/>
    </row>
    <row r="7434" spans="16:26" x14ac:dyDescent="0.25">
      <c r="P7434" s="121"/>
      <c r="R7434" s="121"/>
      <c r="T7434" s="121"/>
      <c r="V7434" s="121"/>
      <c r="X7434" s="121"/>
      <c r="Z7434" s="121"/>
    </row>
    <row r="7435" spans="16:26" x14ac:dyDescent="0.25">
      <c r="P7435" s="121"/>
      <c r="R7435" s="121"/>
      <c r="T7435" s="121"/>
      <c r="V7435" s="121"/>
      <c r="X7435" s="121"/>
      <c r="Z7435" s="121"/>
    </row>
    <row r="7436" spans="16:26" x14ac:dyDescent="0.25">
      <c r="P7436" s="122"/>
      <c r="R7436" s="122"/>
      <c r="T7436" s="122"/>
      <c r="V7436" s="122"/>
      <c r="X7436" s="122"/>
      <c r="Z7436" s="122"/>
    </row>
    <row r="7437" spans="16:26" x14ac:dyDescent="0.25">
      <c r="P7437" s="118"/>
      <c r="R7437" s="118"/>
      <c r="T7437" s="118"/>
      <c r="V7437" s="118"/>
      <c r="X7437" s="118"/>
      <c r="Z7437" s="118"/>
    </row>
    <row r="7438" spans="16:26" x14ac:dyDescent="0.25">
      <c r="P7438" s="119"/>
      <c r="R7438" s="119"/>
      <c r="T7438" s="119"/>
      <c r="V7438" s="119"/>
      <c r="X7438" s="119"/>
      <c r="Z7438" s="119"/>
    </row>
    <row r="7439" spans="16:26" x14ac:dyDescent="0.25">
      <c r="P7439" s="119"/>
      <c r="R7439" s="119"/>
      <c r="T7439" s="119"/>
      <c r="V7439" s="119"/>
      <c r="X7439" s="119"/>
      <c r="Z7439" s="119"/>
    </row>
    <row r="7440" spans="16:26" x14ac:dyDescent="0.25">
      <c r="P7440" s="120"/>
      <c r="R7440" s="120"/>
      <c r="T7440" s="120"/>
      <c r="V7440" s="120"/>
      <c r="X7440" s="120"/>
      <c r="Z7440" s="120"/>
    </row>
    <row r="7441" spans="16:26" x14ac:dyDescent="0.25">
      <c r="P7441" s="119"/>
      <c r="R7441" s="119"/>
      <c r="T7441" s="119"/>
      <c r="V7441" s="119"/>
      <c r="X7441" s="119"/>
      <c r="Z7441" s="119"/>
    </row>
    <row r="7442" spans="16:26" x14ac:dyDescent="0.25">
      <c r="P7442" s="119"/>
      <c r="R7442" s="119"/>
      <c r="T7442" s="119"/>
      <c r="V7442" s="119"/>
      <c r="X7442" s="119"/>
      <c r="Z7442" s="119"/>
    </row>
    <row r="7443" spans="16:26" x14ac:dyDescent="0.25">
      <c r="P7443" s="120"/>
      <c r="R7443" s="120"/>
      <c r="T7443" s="120"/>
      <c r="V7443" s="120"/>
      <c r="X7443" s="120"/>
      <c r="Z7443" s="120"/>
    </row>
    <row r="7444" spans="16:26" x14ac:dyDescent="0.25">
      <c r="P7444" s="119"/>
      <c r="R7444" s="119"/>
      <c r="T7444" s="119"/>
      <c r="V7444" s="119"/>
      <c r="X7444" s="119"/>
      <c r="Z7444" s="119"/>
    </row>
    <row r="7445" spans="16:26" x14ac:dyDescent="0.25">
      <c r="P7445" s="120"/>
      <c r="R7445" s="120"/>
      <c r="T7445" s="120"/>
      <c r="V7445" s="120"/>
      <c r="X7445" s="120"/>
      <c r="Z7445" s="120"/>
    </row>
    <row r="7446" spans="16:26" x14ac:dyDescent="0.25">
      <c r="P7446" s="119"/>
      <c r="R7446" s="119"/>
      <c r="T7446" s="119"/>
      <c r="V7446" s="119"/>
      <c r="X7446" s="119"/>
      <c r="Z7446" s="119"/>
    </row>
    <row r="7447" spans="16:26" x14ac:dyDescent="0.25">
      <c r="P7447" s="119"/>
      <c r="R7447" s="119"/>
      <c r="T7447" s="119"/>
      <c r="V7447" s="119"/>
      <c r="X7447" s="119"/>
      <c r="Z7447" s="119"/>
    </row>
    <row r="7448" spans="16:26" x14ac:dyDescent="0.25">
      <c r="P7448" s="119"/>
      <c r="R7448" s="119"/>
      <c r="T7448" s="119"/>
      <c r="V7448" s="119"/>
      <c r="X7448" s="119"/>
      <c r="Z7448" s="119"/>
    </row>
    <row r="7449" spans="16:26" x14ac:dyDescent="0.25">
      <c r="P7449" s="121"/>
      <c r="R7449" s="121"/>
      <c r="T7449" s="121"/>
      <c r="V7449" s="121"/>
      <c r="X7449" s="121"/>
      <c r="Z7449" s="121"/>
    </row>
    <row r="7450" spans="16:26" x14ac:dyDescent="0.25">
      <c r="P7450" s="121"/>
      <c r="R7450" s="121"/>
      <c r="T7450" s="121"/>
      <c r="V7450" s="121"/>
      <c r="X7450" s="121"/>
      <c r="Z7450" s="121"/>
    </row>
    <row r="7451" spans="16:26" x14ac:dyDescent="0.25">
      <c r="P7451" s="121"/>
      <c r="R7451" s="121"/>
      <c r="T7451" s="121"/>
      <c r="V7451" s="121"/>
      <c r="X7451" s="121"/>
      <c r="Z7451" s="121"/>
    </row>
    <row r="7452" spans="16:26" x14ac:dyDescent="0.25">
      <c r="P7452" s="121"/>
      <c r="R7452" s="121"/>
      <c r="T7452" s="121"/>
      <c r="V7452" s="121"/>
      <c r="X7452" s="121"/>
      <c r="Z7452" s="121"/>
    </row>
    <row r="7453" spans="16:26" x14ac:dyDescent="0.25">
      <c r="P7453" s="122"/>
      <c r="R7453" s="122"/>
      <c r="T7453" s="122"/>
      <c r="V7453" s="122"/>
      <c r="X7453" s="122"/>
      <c r="Z7453" s="122"/>
    </row>
    <row r="7454" spans="16:26" x14ac:dyDescent="0.25">
      <c r="P7454" s="118"/>
      <c r="R7454" s="118"/>
      <c r="T7454" s="118"/>
      <c r="V7454" s="118"/>
      <c r="X7454" s="118"/>
      <c r="Z7454" s="118"/>
    </row>
    <row r="7455" spans="16:26" x14ac:dyDescent="0.25">
      <c r="P7455" s="119"/>
      <c r="R7455" s="119"/>
      <c r="T7455" s="119"/>
      <c r="V7455" s="119"/>
      <c r="X7455" s="119"/>
      <c r="Z7455" s="119"/>
    </row>
    <row r="7456" spans="16:26" x14ac:dyDescent="0.25">
      <c r="P7456" s="119"/>
      <c r="R7456" s="119"/>
      <c r="T7456" s="119"/>
      <c r="V7456" s="119"/>
      <c r="X7456" s="119"/>
      <c r="Z7456" s="119"/>
    </row>
    <row r="7457" spans="16:26" x14ac:dyDescent="0.25">
      <c r="P7457" s="120"/>
      <c r="R7457" s="120"/>
      <c r="T7457" s="120"/>
      <c r="V7457" s="120"/>
      <c r="X7457" s="120"/>
      <c r="Z7457" s="120"/>
    </row>
    <row r="7458" spans="16:26" x14ac:dyDescent="0.25">
      <c r="P7458" s="119"/>
      <c r="R7458" s="119"/>
      <c r="T7458" s="119"/>
      <c r="V7458" s="119"/>
      <c r="X7458" s="119"/>
      <c r="Z7458" s="119"/>
    </row>
    <row r="7459" spans="16:26" x14ac:dyDescent="0.25">
      <c r="P7459" s="119"/>
      <c r="R7459" s="119"/>
      <c r="T7459" s="119"/>
      <c r="V7459" s="119"/>
      <c r="X7459" s="119"/>
      <c r="Z7459" s="119"/>
    </row>
    <row r="7460" spans="16:26" x14ac:dyDescent="0.25">
      <c r="P7460" s="120"/>
      <c r="R7460" s="120"/>
      <c r="T7460" s="120"/>
      <c r="V7460" s="120"/>
      <c r="X7460" s="120"/>
      <c r="Z7460" s="120"/>
    </row>
    <row r="7461" spans="16:26" x14ac:dyDescent="0.25">
      <c r="P7461" s="119"/>
      <c r="R7461" s="119"/>
      <c r="T7461" s="119"/>
      <c r="V7461" s="119"/>
      <c r="X7461" s="119"/>
      <c r="Z7461" s="119"/>
    </row>
    <row r="7462" spans="16:26" x14ac:dyDescent="0.25">
      <c r="P7462" s="120"/>
      <c r="R7462" s="120"/>
      <c r="T7462" s="120"/>
      <c r="V7462" s="120"/>
      <c r="X7462" s="120"/>
      <c r="Z7462" s="120"/>
    </row>
    <row r="7463" spans="16:26" x14ac:dyDescent="0.25">
      <c r="P7463" s="119"/>
      <c r="R7463" s="119"/>
      <c r="T7463" s="119"/>
      <c r="V7463" s="119"/>
      <c r="X7463" s="119"/>
      <c r="Z7463" s="119"/>
    </row>
    <row r="7464" spans="16:26" x14ac:dyDescent="0.25">
      <c r="P7464" s="119"/>
      <c r="R7464" s="119"/>
      <c r="T7464" s="119"/>
      <c r="V7464" s="119"/>
      <c r="X7464" s="119"/>
      <c r="Z7464" s="119"/>
    </row>
    <row r="7465" spans="16:26" x14ac:dyDescent="0.25">
      <c r="P7465" s="119"/>
      <c r="R7465" s="119"/>
      <c r="T7465" s="119"/>
      <c r="V7465" s="119"/>
      <c r="X7465" s="119"/>
      <c r="Z7465" s="119"/>
    </row>
    <row r="7466" spans="16:26" x14ac:dyDescent="0.25">
      <c r="P7466" s="121"/>
      <c r="R7466" s="121"/>
      <c r="T7466" s="121"/>
      <c r="V7466" s="121"/>
      <c r="X7466" s="121"/>
      <c r="Z7466" s="121"/>
    </row>
    <row r="7467" spans="16:26" x14ac:dyDescent="0.25">
      <c r="P7467" s="121"/>
      <c r="R7467" s="121"/>
      <c r="T7467" s="121"/>
      <c r="V7467" s="121"/>
      <c r="X7467" s="121"/>
      <c r="Z7467" s="121"/>
    </row>
    <row r="7468" spans="16:26" x14ac:dyDescent="0.25">
      <c r="P7468" s="121"/>
      <c r="R7468" s="121"/>
      <c r="T7468" s="121"/>
      <c r="V7468" s="121"/>
      <c r="X7468" s="121"/>
      <c r="Z7468" s="121"/>
    </row>
    <row r="7469" spans="16:26" x14ac:dyDescent="0.25">
      <c r="P7469" s="121"/>
      <c r="R7469" s="121"/>
      <c r="T7469" s="121"/>
      <c r="V7469" s="121"/>
      <c r="X7469" s="121"/>
      <c r="Z7469" s="121"/>
    </row>
    <row r="7470" spans="16:26" x14ac:dyDescent="0.25">
      <c r="P7470" s="122"/>
      <c r="R7470" s="122"/>
      <c r="T7470" s="122"/>
      <c r="V7470" s="122"/>
      <c r="X7470" s="122"/>
      <c r="Z7470" s="122"/>
    </row>
    <row r="7471" spans="16:26" x14ac:dyDescent="0.25">
      <c r="P7471" s="118"/>
      <c r="R7471" s="118"/>
      <c r="T7471" s="118"/>
      <c r="V7471" s="118"/>
      <c r="X7471" s="118"/>
      <c r="Z7471" s="118"/>
    </row>
    <row r="7472" spans="16:26" x14ac:dyDescent="0.25">
      <c r="P7472" s="119"/>
      <c r="R7472" s="119"/>
      <c r="T7472" s="119"/>
      <c r="V7472" s="119"/>
      <c r="X7472" s="119"/>
      <c r="Z7472" s="119"/>
    </row>
    <row r="7473" spans="16:26" x14ac:dyDescent="0.25">
      <c r="P7473" s="119"/>
      <c r="R7473" s="119"/>
      <c r="T7473" s="119"/>
      <c r="V7473" s="119"/>
      <c r="X7473" s="119"/>
      <c r="Z7473" s="119"/>
    </row>
    <row r="7474" spans="16:26" x14ac:dyDescent="0.25">
      <c r="P7474" s="120"/>
      <c r="R7474" s="120"/>
      <c r="T7474" s="120"/>
      <c r="V7474" s="120"/>
      <c r="X7474" s="120"/>
      <c r="Z7474" s="120"/>
    </row>
    <row r="7475" spans="16:26" x14ac:dyDescent="0.25">
      <c r="P7475" s="119"/>
      <c r="R7475" s="119"/>
      <c r="T7475" s="119"/>
      <c r="V7475" s="119"/>
      <c r="X7475" s="119"/>
      <c r="Z7475" s="119"/>
    </row>
    <row r="7476" spans="16:26" x14ac:dyDescent="0.25">
      <c r="P7476" s="119"/>
      <c r="R7476" s="119"/>
      <c r="T7476" s="119"/>
      <c r="V7476" s="119"/>
      <c r="X7476" s="119"/>
      <c r="Z7476" s="119"/>
    </row>
    <row r="7477" spans="16:26" x14ac:dyDescent="0.25">
      <c r="P7477" s="120"/>
      <c r="R7477" s="120"/>
      <c r="T7477" s="120"/>
      <c r="V7477" s="120"/>
      <c r="X7477" s="120"/>
      <c r="Z7477" s="120"/>
    </row>
    <row r="7478" spans="16:26" x14ac:dyDescent="0.25">
      <c r="P7478" s="119"/>
      <c r="R7478" s="119"/>
      <c r="T7478" s="119"/>
      <c r="V7478" s="119"/>
      <c r="X7478" s="119"/>
      <c r="Z7478" s="119"/>
    </row>
    <row r="7479" spans="16:26" x14ac:dyDescent="0.25">
      <c r="P7479" s="120"/>
      <c r="R7479" s="120"/>
      <c r="T7479" s="120"/>
      <c r="V7479" s="120"/>
      <c r="X7479" s="120"/>
      <c r="Z7479" s="120"/>
    </row>
    <row r="7480" spans="16:26" x14ac:dyDescent="0.25">
      <c r="P7480" s="119"/>
      <c r="R7480" s="119"/>
      <c r="T7480" s="119"/>
      <c r="V7480" s="119"/>
      <c r="X7480" s="119"/>
      <c r="Z7480" s="119"/>
    </row>
    <row r="7481" spans="16:26" x14ac:dyDescent="0.25">
      <c r="P7481" s="119"/>
      <c r="R7481" s="119"/>
      <c r="T7481" s="119"/>
      <c r="V7481" s="119"/>
      <c r="X7481" s="119"/>
      <c r="Z7481" s="119"/>
    </row>
    <row r="7482" spans="16:26" x14ac:dyDescent="0.25">
      <c r="P7482" s="119"/>
      <c r="R7482" s="119"/>
      <c r="T7482" s="119"/>
      <c r="V7482" s="119"/>
      <c r="X7482" s="119"/>
      <c r="Z7482" s="119"/>
    </row>
    <row r="7483" spans="16:26" x14ac:dyDescent="0.25">
      <c r="P7483" s="121"/>
      <c r="R7483" s="121"/>
      <c r="T7483" s="121"/>
      <c r="V7483" s="121"/>
      <c r="X7483" s="121"/>
      <c r="Z7483" s="121"/>
    </row>
    <row r="7484" spans="16:26" x14ac:dyDescent="0.25">
      <c r="P7484" s="121"/>
      <c r="R7484" s="121"/>
      <c r="T7484" s="121"/>
      <c r="V7484" s="121"/>
      <c r="X7484" s="121"/>
      <c r="Z7484" s="121"/>
    </row>
    <row r="7485" spans="16:26" x14ac:dyDescent="0.25">
      <c r="P7485" s="121"/>
      <c r="R7485" s="121"/>
      <c r="T7485" s="121"/>
      <c r="V7485" s="121"/>
      <c r="X7485" s="121"/>
      <c r="Z7485" s="121"/>
    </row>
    <row r="7486" spans="16:26" x14ac:dyDescent="0.25">
      <c r="P7486" s="121"/>
      <c r="R7486" s="121"/>
      <c r="T7486" s="121"/>
      <c r="V7486" s="121"/>
      <c r="X7486" s="121"/>
      <c r="Z7486" s="121"/>
    </row>
    <row r="7487" spans="16:26" x14ac:dyDescent="0.25">
      <c r="P7487" s="122"/>
      <c r="R7487" s="122"/>
      <c r="T7487" s="122"/>
      <c r="V7487" s="122"/>
      <c r="X7487" s="122"/>
      <c r="Z7487" s="122"/>
    </row>
    <row r="7488" spans="16:26" x14ac:dyDescent="0.25">
      <c r="P7488" s="118"/>
      <c r="R7488" s="118"/>
      <c r="T7488" s="118"/>
      <c r="V7488" s="118"/>
      <c r="X7488" s="118"/>
      <c r="Z7488" s="118"/>
    </row>
    <row r="7489" spans="16:26" x14ac:dyDescent="0.25">
      <c r="P7489" s="119"/>
      <c r="R7489" s="119"/>
      <c r="T7489" s="119"/>
      <c r="V7489" s="119"/>
      <c r="X7489" s="119"/>
      <c r="Z7489" s="119"/>
    </row>
    <row r="7490" spans="16:26" x14ac:dyDescent="0.25">
      <c r="P7490" s="119"/>
      <c r="R7490" s="119"/>
      <c r="T7490" s="119"/>
      <c r="V7490" s="119"/>
      <c r="X7490" s="119"/>
      <c r="Z7490" s="119"/>
    </row>
    <row r="7491" spans="16:26" x14ac:dyDescent="0.25">
      <c r="P7491" s="120"/>
      <c r="R7491" s="120"/>
      <c r="T7491" s="120"/>
      <c r="V7491" s="120"/>
      <c r="X7491" s="120"/>
      <c r="Z7491" s="120"/>
    </row>
    <row r="7492" spans="16:26" x14ac:dyDescent="0.25">
      <c r="P7492" s="119"/>
      <c r="R7492" s="119"/>
      <c r="T7492" s="119"/>
      <c r="V7492" s="119"/>
      <c r="X7492" s="119"/>
      <c r="Z7492" s="119"/>
    </row>
    <row r="7493" spans="16:26" x14ac:dyDescent="0.25">
      <c r="P7493" s="119"/>
      <c r="R7493" s="119"/>
      <c r="T7493" s="119"/>
      <c r="V7493" s="119"/>
      <c r="X7493" s="119"/>
      <c r="Z7493" s="119"/>
    </row>
    <row r="7494" spans="16:26" x14ac:dyDescent="0.25">
      <c r="P7494" s="120"/>
      <c r="R7494" s="120"/>
      <c r="T7494" s="120"/>
      <c r="V7494" s="120"/>
      <c r="X7494" s="120"/>
      <c r="Z7494" s="120"/>
    </row>
    <row r="7495" spans="16:26" x14ac:dyDescent="0.25">
      <c r="P7495" s="119"/>
      <c r="R7495" s="119"/>
      <c r="T7495" s="119"/>
      <c r="V7495" s="119"/>
      <c r="X7495" s="119"/>
      <c r="Z7495" s="119"/>
    </row>
    <row r="7496" spans="16:26" x14ac:dyDescent="0.25">
      <c r="P7496" s="120"/>
      <c r="R7496" s="120"/>
      <c r="T7496" s="120"/>
      <c r="V7496" s="120"/>
      <c r="X7496" s="120"/>
      <c r="Z7496" s="120"/>
    </row>
    <row r="7497" spans="16:26" x14ac:dyDescent="0.25">
      <c r="P7497" s="119"/>
      <c r="R7497" s="119"/>
      <c r="T7497" s="119"/>
      <c r="V7497" s="119"/>
      <c r="X7497" s="119"/>
      <c r="Z7497" s="119"/>
    </row>
    <row r="7498" spans="16:26" x14ac:dyDescent="0.25">
      <c r="P7498" s="119"/>
      <c r="R7498" s="119"/>
      <c r="T7498" s="119"/>
      <c r="V7498" s="119"/>
      <c r="X7498" s="119"/>
      <c r="Z7498" s="119"/>
    </row>
    <row r="7499" spans="16:26" x14ac:dyDescent="0.25">
      <c r="P7499" s="119"/>
      <c r="R7499" s="119"/>
      <c r="T7499" s="119"/>
      <c r="V7499" s="119"/>
      <c r="X7499" s="119"/>
      <c r="Z7499" s="119"/>
    </row>
    <row r="7500" spans="16:26" x14ac:dyDescent="0.25">
      <c r="P7500" s="121"/>
      <c r="R7500" s="121"/>
      <c r="T7500" s="121"/>
      <c r="V7500" s="121"/>
      <c r="X7500" s="121"/>
      <c r="Z7500" s="121"/>
    </row>
    <row r="7501" spans="16:26" x14ac:dyDescent="0.25">
      <c r="P7501" s="121"/>
      <c r="R7501" s="121"/>
      <c r="T7501" s="121"/>
      <c r="V7501" s="121"/>
      <c r="X7501" s="121"/>
      <c r="Z7501" s="121"/>
    </row>
    <row r="7502" spans="16:26" x14ac:dyDescent="0.25">
      <c r="P7502" s="121"/>
      <c r="R7502" s="121"/>
      <c r="T7502" s="121"/>
      <c r="V7502" s="121"/>
      <c r="X7502" s="121"/>
      <c r="Z7502" s="121"/>
    </row>
    <row r="7503" spans="16:26" x14ac:dyDescent="0.25">
      <c r="P7503" s="121"/>
      <c r="R7503" s="121"/>
      <c r="T7503" s="121"/>
      <c r="V7503" s="121"/>
      <c r="X7503" s="121"/>
      <c r="Z7503" s="121"/>
    </row>
    <row r="7504" spans="16:26" x14ac:dyDescent="0.25">
      <c r="P7504" s="122"/>
      <c r="R7504" s="122"/>
      <c r="T7504" s="122"/>
      <c r="V7504" s="122"/>
      <c r="X7504" s="122"/>
      <c r="Z7504" s="122"/>
    </row>
    <row r="7505" spans="16:26" x14ac:dyDescent="0.25">
      <c r="P7505" s="118"/>
      <c r="R7505" s="118"/>
      <c r="T7505" s="118"/>
      <c r="V7505" s="118"/>
      <c r="X7505" s="118"/>
      <c r="Z7505" s="118"/>
    </row>
    <row r="7506" spans="16:26" x14ac:dyDescent="0.25">
      <c r="P7506" s="119"/>
      <c r="R7506" s="119"/>
      <c r="T7506" s="119"/>
      <c r="V7506" s="119"/>
      <c r="X7506" s="119"/>
      <c r="Z7506" s="119"/>
    </row>
    <row r="7507" spans="16:26" x14ac:dyDescent="0.25">
      <c r="P7507" s="119"/>
      <c r="R7507" s="119"/>
      <c r="T7507" s="119"/>
      <c r="V7507" s="119"/>
      <c r="X7507" s="119"/>
      <c r="Z7507" s="119"/>
    </row>
    <row r="7508" spans="16:26" x14ac:dyDescent="0.25">
      <c r="P7508" s="120"/>
      <c r="R7508" s="120"/>
      <c r="T7508" s="120"/>
      <c r="V7508" s="120"/>
      <c r="X7508" s="120"/>
      <c r="Z7508" s="120"/>
    </row>
    <row r="7509" spans="16:26" x14ac:dyDescent="0.25">
      <c r="P7509" s="119"/>
      <c r="R7509" s="119"/>
      <c r="T7509" s="119"/>
      <c r="V7509" s="119"/>
      <c r="X7509" s="119"/>
      <c r="Z7509" s="119"/>
    </row>
    <row r="7510" spans="16:26" x14ac:dyDescent="0.25">
      <c r="P7510" s="119"/>
      <c r="R7510" s="119"/>
      <c r="T7510" s="119"/>
      <c r="V7510" s="119"/>
      <c r="X7510" s="119"/>
      <c r="Z7510" s="119"/>
    </row>
    <row r="7511" spans="16:26" x14ac:dyDescent="0.25">
      <c r="P7511" s="120"/>
      <c r="R7511" s="120"/>
      <c r="T7511" s="120"/>
      <c r="V7511" s="120"/>
      <c r="X7511" s="120"/>
      <c r="Z7511" s="120"/>
    </row>
    <row r="7512" spans="16:26" x14ac:dyDescent="0.25">
      <c r="P7512" s="119"/>
      <c r="R7512" s="119"/>
      <c r="T7512" s="119"/>
      <c r="V7512" s="119"/>
      <c r="X7512" s="119"/>
      <c r="Z7512" s="119"/>
    </row>
    <row r="7513" spans="16:26" x14ac:dyDescent="0.25">
      <c r="P7513" s="120"/>
      <c r="R7513" s="120"/>
      <c r="T7513" s="120"/>
      <c r="V7513" s="120"/>
      <c r="X7513" s="120"/>
      <c r="Z7513" s="120"/>
    </row>
    <row r="7514" spans="16:26" x14ac:dyDescent="0.25">
      <c r="P7514" s="119"/>
      <c r="R7514" s="119"/>
      <c r="T7514" s="119"/>
      <c r="V7514" s="119"/>
      <c r="X7514" s="119"/>
      <c r="Z7514" s="119"/>
    </row>
    <row r="7515" spans="16:26" x14ac:dyDescent="0.25">
      <c r="P7515" s="119"/>
      <c r="R7515" s="119"/>
      <c r="T7515" s="119"/>
      <c r="V7515" s="119"/>
      <c r="X7515" s="119"/>
      <c r="Z7515" s="119"/>
    </row>
    <row r="7516" spans="16:26" x14ac:dyDescent="0.25">
      <c r="P7516" s="119"/>
      <c r="R7516" s="119"/>
      <c r="T7516" s="119"/>
      <c r="V7516" s="119"/>
      <c r="X7516" s="119"/>
      <c r="Z7516" s="119"/>
    </row>
    <row r="7517" spans="16:26" x14ac:dyDescent="0.25">
      <c r="P7517" s="121"/>
      <c r="R7517" s="121"/>
      <c r="T7517" s="121"/>
      <c r="V7517" s="121"/>
      <c r="X7517" s="121"/>
      <c r="Z7517" s="121"/>
    </row>
    <row r="7518" spans="16:26" x14ac:dyDescent="0.25">
      <c r="P7518" s="121"/>
      <c r="R7518" s="121"/>
      <c r="T7518" s="121"/>
      <c r="V7518" s="121"/>
      <c r="X7518" s="121"/>
      <c r="Z7518" s="121"/>
    </row>
    <row r="7519" spans="16:26" x14ac:dyDescent="0.25">
      <c r="P7519" s="121"/>
      <c r="R7519" s="121"/>
      <c r="T7519" s="121"/>
      <c r="V7519" s="121"/>
      <c r="X7519" s="121"/>
      <c r="Z7519" s="121"/>
    </row>
    <row r="7520" spans="16:26" x14ac:dyDescent="0.25">
      <c r="P7520" s="121"/>
      <c r="R7520" s="121"/>
      <c r="T7520" s="121"/>
      <c r="V7520" s="121"/>
      <c r="X7520" s="121"/>
      <c r="Z7520" s="121"/>
    </row>
    <row r="7521" spans="16:26" x14ac:dyDescent="0.25">
      <c r="P7521" s="122"/>
      <c r="R7521" s="122"/>
      <c r="T7521" s="122"/>
      <c r="V7521" s="122"/>
      <c r="X7521" s="122"/>
      <c r="Z7521" s="122"/>
    </row>
    <row r="7522" spans="16:26" x14ac:dyDescent="0.25">
      <c r="P7522" s="118"/>
      <c r="R7522" s="118"/>
      <c r="T7522" s="118"/>
      <c r="V7522" s="118"/>
      <c r="X7522" s="118"/>
      <c r="Z7522" s="118"/>
    </row>
    <row r="7523" spans="16:26" x14ac:dyDescent="0.25">
      <c r="P7523" s="119"/>
      <c r="R7523" s="119"/>
      <c r="T7523" s="119"/>
      <c r="V7523" s="119"/>
      <c r="X7523" s="119"/>
      <c r="Z7523" s="119"/>
    </row>
    <row r="7524" spans="16:26" x14ac:dyDescent="0.25">
      <c r="P7524" s="119"/>
      <c r="R7524" s="119"/>
      <c r="T7524" s="119"/>
      <c r="V7524" s="119"/>
      <c r="X7524" s="119"/>
      <c r="Z7524" s="119"/>
    </row>
    <row r="7525" spans="16:26" x14ac:dyDescent="0.25">
      <c r="P7525" s="120"/>
      <c r="R7525" s="120"/>
      <c r="T7525" s="120"/>
      <c r="V7525" s="120"/>
      <c r="X7525" s="120"/>
      <c r="Z7525" s="120"/>
    </row>
    <row r="7526" spans="16:26" x14ac:dyDescent="0.25">
      <c r="P7526" s="119"/>
      <c r="R7526" s="119"/>
      <c r="T7526" s="119"/>
      <c r="V7526" s="119"/>
      <c r="X7526" s="119"/>
      <c r="Z7526" s="119"/>
    </row>
    <row r="7527" spans="16:26" x14ac:dyDescent="0.25">
      <c r="P7527" s="119"/>
      <c r="R7527" s="119"/>
      <c r="T7527" s="119"/>
      <c r="V7527" s="119"/>
      <c r="X7527" s="119"/>
      <c r="Z7527" s="119"/>
    </row>
    <row r="7528" spans="16:26" x14ac:dyDescent="0.25">
      <c r="P7528" s="120"/>
      <c r="R7528" s="120"/>
      <c r="T7528" s="120"/>
      <c r="V7528" s="120"/>
      <c r="X7528" s="120"/>
      <c r="Z7528" s="120"/>
    </row>
    <row r="7529" spans="16:26" x14ac:dyDescent="0.25">
      <c r="P7529" s="119"/>
      <c r="R7529" s="119"/>
      <c r="T7529" s="119"/>
      <c r="V7529" s="119"/>
      <c r="X7529" s="119"/>
      <c r="Z7529" s="119"/>
    </row>
    <row r="7530" spans="16:26" x14ac:dyDescent="0.25">
      <c r="P7530" s="120"/>
      <c r="R7530" s="120"/>
      <c r="T7530" s="120"/>
      <c r="V7530" s="120"/>
      <c r="X7530" s="120"/>
      <c r="Z7530" s="120"/>
    </row>
    <row r="7531" spans="16:26" x14ac:dyDescent="0.25">
      <c r="P7531" s="119"/>
      <c r="R7531" s="119"/>
      <c r="T7531" s="119"/>
      <c r="V7531" s="119"/>
      <c r="X7531" s="119"/>
      <c r="Z7531" s="119"/>
    </row>
    <row r="7532" spans="16:26" x14ac:dyDescent="0.25">
      <c r="P7532" s="119"/>
      <c r="R7532" s="119"/>
      <c r="T7532" s="119"/>
      <c r="V7532" s="119"/>
      <c r="X7532" s="119"/>
      <c r="Z7532" s="119"/>
    </row>
    <row r="7533" spans="16:26" x14ac:dyDescent="0.25">
      <c r="P7533" s="119"/>
      <c r="R7533" s="119"/>
      <c r="T7533" s="119"/>
      <c r="V7533" s="119"/>
      <c r="X7533" s="119"/>
      <c r="Z7533" s="119"/>
    </row>
    <row r="7534" spans="16:26" x14ac:dyDescent="0.25">
      <c r="P7534" s="121"/>
      <c r="R7534" s="121"/>
      <c r="T7534" s="121"/>
      <c r="V7534" s="121"/>
      <c r="X7534" s="121"/>
      <c r="Z7534" s="121"/>
    </row>
    <row r="7535" spans="16:26" x14ac:dyDescent="0.25">
      <c r="P7535" s="121"/>
      <c r="R7535" s="121"/>
      <c r="T7535" s="121"/>
      <c r="V7535" s="121"/>
      <c r="X7535" s="121"/>
      <c r="Z7535" s="121"/>
    </row>
    <row r="7536" spans="16:26" x14ac:dyDescent="0.25">
      <c r="P7536" s="121"/>
      <c r="R7536" s="121"/>
      <c r="T7536" s="121"/>
      <c r="V7536" s="121"/>
      <c r="X7536" s="121"/>
      <c r="Z7536" s="121"/>
    </row>
    <row r="7537" spans="16:26" x14ac:dyDescent="0.25">
      <c r="P7537" s="121"/>
      <c r="R7537" s="121"/>
      <c r="T7537" s="121"/>
      <c r="V7537" s="121"/>
      <c r="X7537" s="121"/>
      <c r="Z7537" s="121"/>
    </row>
    <row r="7538" spans="16:26" x14ac:dyDescent="0.25">
      <c r="P7538" s="122"/>
      <c r="R7538" s="122"/>
      <c r="T7538" s="122"/>
      <c r="V7538" s="122"/>
      <c r="X7538" s="122"/>
      <c r="Z7538" s="122"/>
    </row>
    <row r="7539" spans="16:26" x14ac:dyDescent="0.25">
      <c r="P7539" s="118"/>
      <c r="R7539" s="118"/>
      <c r="T7539" s="118"/>
      <c r="V7539" s="118"/>
      <c r="X7539" s="118"/>
      <c r="Z7539" s="118"/>
    </row>
    <row r="7540" spans="16:26" x14ac:dyDescent="0.25">
      <c r="P7540" s="119"/>
      <c r="R7540" s="119"/>
      <c r="T7540" s="119"/>
      <c r="V7540" s="119"/>
      <c r="X7540" s="119"/>
      <c r="Z7540" s="119"/>
    </row>
    <row r="7541" spans="16:26" x14ac:dyDescent="0.25">
      <c r="P7541" s="119"/>
      <c r="R7541" s="119"/>
      <c r="T7541" s="119"/>
      <c r="V7541" s="119"/>
      <c r="X7541" s="119"/>
      <c r="Z7541" s="119"/>
    </row>
    <row r="7542" spans="16:26" x14ac:dyDescent="0.25">
      <c r="P7542" s="120"/>
      <c r="R7542" s="120"/>
      <c r="T7542" s="120"/>
      <c r="V7542" s="120"/>
      <c r="X7542" s="120"/>
      <c r="Z7542" s="120"/>
    </row>
    <row r="7543" spans="16:26" x14ac:dyDescent="0.25">
      <c r="P7543" s="119"/>
      <c r="R7543" s="119"/>
      <c r="T7543" s="119"/>
      <c r="V7543" s="119"/>
      <c r="X7543" s="119"/>
      <c r="Z7543" s="119"/>
    </row>
    <row r="7544" spans="16:26" x14ac:dyDescent="0.25">
      <c r="P7544" s="119"/>
      <c r="R7544" s="119"/>
      <c r="T7544" s="119"/>
      <c r="V7544" s="119"/>
      <c r="X7544" s="119"/>
      <c r="Z7544" s="119"/>
    </row>
    <row r="7545" spans="16:26" x14ac:dyDescent="0.25">
      <c r="P7545" s="120"/>
      <c r="R7545" s="120"/>
      <c r="T7545" s="120"/>
      <c r="V7545" s="120"/>
      <c r="X7545" s="120"/>
      <c r="Z7545" s="120"/>
    </row>
    <row r="7546" spans="16:26" x14ac:dyDescent="0.25">
      <c r="P7546" s="119"/>
      <c r="R7546" s="119"/>
      <c r="T7546" s="119"/>
      <c r="V7546" s="119"/>
      <c r="X7546" s="119"/>
      <c r="Z7546" s="119"/>
    </row>
    <row r="7547" spans="16:26" x14ac:dyDescent="0.25">
      <c r="P7547" s="120"/>
      <c r="R7547" s="120"/>
      <c r="T7547" s="120"/>
      <c r="V7547" s="120"/>
      <c r="X7547" s="120"/>
      <c r="Z7547" s="120"/>
    </row>
    <row r="7548" spans="16:26" x14ac:dyDescent="0.25">
      <c r="P7548" s="119"/>
      <c r="R7548" s="119"/>
      <c r="T7548" s="119"/>
      <c r="V7548" s="119"/>
      <c r="X7548" s="119"/>
      <c r="Z7548" s="119"/>
    </row>
    <row r="7549" spans="16:26" x14ac:dyDescent="0.25">
      <c r="P7549" s="119"/>
      <c r="R7549" s="119"/>
      <c r="T7549" s="119"/>
      <c r="V7549" s="119"/>
      <c r="X7549" s="119"/>
      <c r="Z7549" s="119"/>
    </row>
    <row r="7550" spans="16:26" x14ac:dyDescent="0.25">
      <c r="P7550" s="119"/>
      <c r="R7550" s="119"/>
      <c r="T7550" s="119"/>
      <c r="V7550" s="119"/>
      <c r="X7550" s="119"/>
      <c r="Z7550" s="119"/>
    </row>
    <row r="7551" spans="16:26" x14ac:dyDescent="0.25">
      <c r="P7551" s="121"/>
      <c r="R7551" s="121"/>
      <c r="T7551" s="121"/>
      <c r="V7551" s="121"/>
      <c r="X7551" s="121"/>
      <c r="Z7551" s="121"/>
    </row>
    <row r="7552" spans="16:26" x14ac:dyDescent="0.25">
      <c r="P7552" s="121"/>
      <c r="R7552" s="121"/>
      <c r="T7552" s="121"/>
      <c r="V7552" s="121"/>
      <c r="X7552" s="121"/>
      <c r="Z7552" s="121"/>
    </row>
    <row r="7553" spans="16:26" x14ac:dyDescent="0.25">
      <c r="P7553" s="121"/>
      <c r="R7553" s="121"/>
      <c r="T7553" s="121"/>
      <c r="V7553" s="121"/>
      <c r="X7553" s="121"/>
      <c r="Z7553" s="121"/>
    </row>
    <row r="7554" spans="16:26" x14ac:dyDescent="0.25">
      <c r="P7554" s="121"/>
      <c r="R7554" s="121"/>
      <c r="T7554" s="121"/>
      <c r="V7554" s="121"/>
      <c r="X7554" s="121"/>
      <c r="Z7554" s="121"/>
    </row>
    <row r="7555" spans="16:26" x14ac:dyDescent="0.25">
      <c r="P7555" s="122"/>
      <c r="R7555" s="122"/>
      <c r="T7555" s="122"/>
      <c r="V7555" s="122"/>
      <c r="X7555" s="122"/>
      <c r="Z7555" s="122"/>
    </row>
    <row r="7556" spans="16:26" x14ac:dyDescent="0.25">
      <c r="P7556" s="118"/>
      <c r="R7556" s="118"/>
      <c r="T7556" s="118"/>
      <c r="V7556" s="118"/>
      <c r="X7556" s="118"/>
      <c r="Z7556" s="118"/>
    </row>
    <row r="7557" spans="16:26" x14ac:dyDescent="0.25">
      <c r="P7557" s="119"/>
      <c r="R7557" s="119"/>
      <c r="T7557" s="119"/>
      <c r="V7557" s="119"/>
      <c r="X7557" s="119"/>
      <c r="Z7557" s="119"/>
    </row>
    <row r="7558" spans="16:26" x14ac:dyDescent="0.25">
      <c r="P7558" s="119"/>
      <c r="R7558" s="119"/>
      <c r="T7558" s="119"/>
      <c r="V7558" s="119"/>
      <c r="X7558" s="119"/>
      <c r="Z7558" s="119"/>
    </row>
    <row r="7559" spans="16:26" x14ac:dyDescent="0.25">
      <c r="P7559" s="120"/>
      <c r="R7559" s="120"/>
      <c r="T7559" s="120"/>
      <c r="V7559" s="120"/>
      <c r="X7559" s="120"/>
      <c r="Z7559" s="120"/>
    </row>
    <row r="7560" spans="16:26" x14ac:dyDescent="0.25">
      <c r="P7560" s="119"/>
      <c r="R7560" s="119"/>
      <c r="T7560" s="119"/>
      <c r="V7560" s="119"/>
      <c r="X7560" s="119"/>
      <c r="Z7560" s="119"/>
    </row>
    <row r="7561" spans="16:26" x14ac:dyDescent="0.25">
      <c r="P7561" s="119"/>
      <c r="R7561" s="119"/>
      <c r="T7561" s="119"/>
      <c r="V7561" s="119"/>
      <c r="X7561" s="119"/>
      <c r="Z7561" s="119"/>
    </row>
    <row r="7562" spans="16:26" x14ac:dyDescent="0.25">
      <c r="P7562" s="120"/>
      <c r="R7562" s="120"/>
      <c r="T7562" s="120"/>
      <c r="V7562" s="120"/>
      <c r="X7562" s="120"/>
      <c r="Z7562" s="120"/>
    </row>
    <row r="7563" spans="16:26" x14ac:dyDescent="0.25">
      <c r="P7563" s="119"/>
      <c r="R7563" s="119"/>
      <c r="T7563" s="119"/>
      <c r="V7563" s="119"/>
      <c r="X7563" s="119"/>
      <c r="Z7563" s="119"/>
    </row>
    <row r="7564" spans="16:26" x14ac:dyDescent="0.25">
      <c r="P7564" s="120"/>
      <c r="R7564" s="120"/>
      <c r="T7564" s="120"/>
      <c r="V7564" s="120"/>
      <c r="X7564" s="120"/>
      <c r="Z7564" s="120"/>
    </row>
    <row r="7565" spans="16:26" x14ac:dyDescent="0.25">
      <c r="P7565" s="119"/>
      <c r="R7565" s="119"/>
      <c r="T7565" s="119"/>
      <c r="V7565" s="119"/>
      <c r="X7565" s="119"/>
      <c r="Z7565" s="119"/>
    </row>
    <row r="7566" spans="16:26" x14ac:dyDescent="0.25">
      <c r="P7566" s="119"/>
      <c r="R7566" s="119"/>
      <c r="T7566" s="119"/>
      <c r="V7566" s="119"/>
      <c r="X7566" s="119"/>
      <c r="Z7566" s="119"/>
    </row>
    <row r="7567" spans="16:26" x14ac:dyDescent="0.25">
      <c r="P7567" s="119"/>
      <c r="R7567" s="119"/>
      <c r="T7567" s="119"/>
      <c r="V7567" s="119"/>
      <c r="X7567" s="119"/>
      <c r="Z7567" s="119"/>
    </row>
    <row r="7568" spans="16:26" x14ac:dyDescent="0.25">
      <c r="P7568" s="121"/>
      <c r="R7568" s="121"/>
      <c r="T7568" s="121"/>
      <c r="V7568" s="121"/>
      <c r="X7568" s="121"/>
      <c r="Z7568" s="121"/>
    </row>
    <row r="7569" spans="16:26" x14ac:dyDescent="0.25">
      <c r="P7569" s="121"/>
      <c r="R7569" s="121"/>
      <c r="T7569" s="121"/>
      <c r="V7569" s="121"/>
      <c r="X7569" s="121"/>
      <c r="Z7569" s="121"/>
    </row>
    <row r="7570" spans="16:26" x14ac:dyDescent="0.25">
      <c r="P7570" s="121"/>
      <c r="R7570" s="121"/>
      <c r="T7570" s="121"/>
      <c r="V7570" s="121"/>
      <c r="X7570" s="121"/>
      <c r="Z7570" s="121"/>
    </row>
    <row r="7571" spans="16:26" x14ac:dyDescent="0.25">
      <c r="P7571" s="121"/>
      <c r="R7571" s="121"/>
      <c r="T7571" s="121"/>
      <c r="V7571" s="121"/>
      <c r="X7571" s="121"/>
      <c r="Z7571" s="121"/>
    </row>
    <row r="7572" spans="16:26" x14ac:dyDescent="0.25">
      <c r="P7572" s="122"/>
      <c r="R7572" s="122"/>
      <c r="T7572" s="122"/>
      <c r="V7572" s="122"/>
      <c r="X7572" s="122"/>
      <c r="Z7572" s="122"/>
    </row>
    <row r="7573" spans="16:26" x14ac:dyDescent="0.25">
      <c r="P7573" s="118"/>
      <c r="R7573" s="118"/>
      <c r="T7573" s="118"/>
      <c r="V7573" s="118"/>
      <c r="X7573" s="118"/>
      <c r="Z7573" s="118"/>
    </row>
    <row r="7574" spans="16:26" x14ac:dyDescent="0.25">
      <c r="P7574" s="119"/>
      <c r="R7574" s="119"/>
      <c r="T7574" s="119"/>
      <c r="V7574" s="119"/>
      <c r="X7574" s="119"/>
      <c r="Z7574" s="119"/>
    </row>
    <row r="7575" spans="16:26" x14ac:dyDescent="0.25">
      <c r="P7575" s="119"/>
      <c r="R7575" s="119"/>
      <c r="T7575" s="119"/>
      <c r="V7575" s="119"/>
      <c r="X7575" s="119"/>
      <c r="Z7575" s="119"/>
    </row>
    <row r="7576" spans="16:26" x14ac:dyDescent="0.25">
      <c r="P7576" s="120"/>
      <c r="R7576" s="120"/>
      <c r="T7576" s="120"/>
      <c r="V7576" s="120"/>
      <c r="X7576" s="120"/>
      <c r="Z7576" s="120"/>
    </row>
    <row r="7577" spans="16:26" x14ac:dyDescent="0.25">
      <c r="P7577" s="119"/>
      <c r="R7577" s="119"/>
      <c r="T7577" s="119"/>
      <c r="V7577" s="119"/>
      <c r="X7577" s="119"/>
      <c r="Z7577" s="119"/>
    </row>
    <row r="7578" spans="16:26" x14ac:dyDescent="0.25">
      <c r="P7578" s="119"/>
      <c r="R7578" s="119"/>
      <c r="T7578" s="119"/>
      <c r="V7578" s="119"/>
      <c r="X7578" s="119"/>
      <c r="Z7578" s="119"/>
    </row>
    <row r="7579" spans="16:26" x14ac:dyDescent="0.25">
      <c r="P7579" s="120"/>
      <c r="R7579" s="120"/>
      <c r="T7579" s="120"/>
      <c r="V7579" s="120"/>
      <c r="X7579" s="120"/>
      <c r="Z7579" s="120"/>
    </row>
    <row r="7580" spans="16:26" x14ac:dyDescent="0.25">
      <c r="P7580" s="119"/>
      <c r="R7580" s="119"/>
      <c r="T7580" s="119"/>
      <c r="V7580" s="119"/>
      <c r="X7580" s="119"/>
      <c r="Z7580" s="119"/>
    </row>
    <row r="7581" spans="16:26" x14ac:dyDescent="0.25">
      <c r="P7581" s="120"/>
      <c r="R7581" s="120"/>
      <c r="T7581" s="120"/>
      <c r="V7581" s="120"/>
      <c r="X7581" s="120"/>
      <c r="Z7581" s="120"/>
    </row>
    <row r="7582" spans="16:26" x14ac:dyDescent="0.25">
      <c r="P7582" s="119"/>
      <c r="R7582" s="119"/>
      <c r="T7582" s="119"/>
      <c r="V7582" s="119"/>
      <c r="X7582" s="119"/>
      <c r="Z7582" s="119"/>
    </row>
    <row r="7583" spans="16:26" x14ac:dyDescent="0.25">
      <c r="P7583" s="119"/>
      <c r="R7583" s="119"/>
      <c r="T7583" s="119"/>
      <c r="V7583" s="119"/>
      <c r="X7583" s="119"/>
      <c r="Z7583" s="119"/>
    </row>
    <row r="7584" spans="16:26" x14ac:dyDescent="0.25">
      <c r="P7584" s="119"/>
      <c r="R7584" s="119"/>
      <c r="T7584" s="119"/>
      <c r="V7584" s="119"/>
      <c r="X7584" s="119"/>
      <c r="Z7584" s="119"/>
    </row>
    <row r="7585" spans="16:26" x14ac:dyDescent="0.25">
      <c r="P7585" s="121"/>
      <c r="R7585" s="121"/>
      <c r="T7585" s="121"/>
      <c r="V7585" s="121"/>
      <c r="X7585" s="121"/>
      <c r="Z7585" s="121"/>
    </row>
    <row r="7586" spans="16:26" x14ac:dyDescent="0.25">
      <c r="P7586" s="121"/>
      <c r="R7586" s="121"/>
      <c r="T7586" s="121"/>
      <c r="V7586" s="121"/>
      <c r="X7586" s="121"/>
      <c r="Z7586" s="121"/>
    </row>
    <row r="7587" spans="16:26" x14ac:dyDescent="0.25">
      <c r="P7587" s="121"/>
      <c r="R7587" s="121"/>
      <c r="T7587" s="121"/>
      <c r="V7587" s="121"/>
      <c r="X7587" s="121"/>
      <c r="Z7587" s="121"/>
    </row>
    <row r="7588" spans="16:26" x14ac:dyDescent="0.25">
      <c r="P7588" s="121"/>
      <c r="R7588" s="121"/>
      <c r="T7588" s="121"/>
      <c r="V7588" s="121"/>
      <c r="X7588" s="121"/>
      <c r="Z7588" s="121"/>
    </row>
    <row r="7589" spans="16:26" x14ac:dyDescent="0.25">
      <c r="P7589" s="122"/>
      <c r="R7589" s="122"/>
      <c r="T7589" s="122"/>
      <c r="V7589" s="122"/>
      <c r="X7589" s="122"/>
      <c r="Z7589" s="122"/>
    </row>
    <row r="7590" spans="16:26" x14ac:dyDescent="0.25">
      <c r="P7590" s="118"/>
      <c r="R7590" s="118"/>
      <c r="T7590" s="118"/>
      <c r="V7590" s="118"/>
      <c r="X7590" s="118"/>
      <c r="Z7590" s="118"/>
    </row>
    <row r="7591" spans="16:26" x14ac:dyDescent="0.25">
      <c r="P7591" s="119"/>
      <c r="R7591" s="119"/>
      <c r="T7591" s="119"/>
      <c r="V7591" s="119"/>
      <c r="X7591" s="119"/>
      <c r="Z7591" s="119"/>
    </row>
    <row r="7592" spans="16:26" x14ac:dyDescent="0.25">
      <c r="P7592" s="119"/>
      <c r="R7592" s="119"/>
      <c r="T7592" s="119"/>
      <c r="V7592" s="119"/>
      <c r="X7592" s="119"/>
      <c r="Z7592" s="119"/>
    </row>
    <row r="7593" spans="16:26" x14ac:dyDescent="0.25">
      <c r="P7593" s="120"/>
      <c r="R7593" s="120"/>
      <c r="T7593" s="120"/>
      <c r="V7593" s="120"/>
      <c r="X7593" s="120"/>
      <c r="Z7593" s="120"/>
    </row>
    <row r="7594" spans="16:26" x14ac:dyDescent="0.25">
      <c r="P7594" s="119"/>
      <c r="R7594" s="119"/>
      <c r="T7594" s="119"/>
      <c r="V7594" s="119"/>
      <c r="X7594" s="119"/>
      <c r="Z7594" s="119"/>
    </row>
    <row r="7595" spans="16:26" x14ac:dyDescent="0.25">
      <c r="P7595" s="119"/>
      <c r="R7595" s="119"/>
      <c r="T7595" s="119"/>
      <c r="V7595" s="119"/>
      <c r="X7595" s="119"/>
      <c r="Z7595" s="119"/>
    </row>
    <row r="7596" spans="16:26" x14ac:dyDescent="0.25">
      <c r="P7596" s="120"/>
      <c r="R7596" s="120"/>
      <c r="T7596" s="120"/>
      <c r="V7596" s="120"/>
      <c r="X7596" s="120"/>
      <c r="Z7596" s="120"/>
    </row>
    <row r="7597" spans="16:26" x14ac:dyDescent="0.25">
      <c r="P7597" s="119"/>
      <c r="R7597" s="119"/>
      <c r="T7597" s="119"/>
      <c r="V7597" s="119"/>
      <c r="X7597" s="119"/>
      <c r="Z7597" s="119"/>
    </row>
    <row r="7598" spans="16:26" x14ac:dyDescent="0.25">
      <c r="P7598" s="120"/>
      <c r="R7598" s="120"/>
      <c r="T7598" s="120"/>
      <c r="V7598" s="120"/>
      <c r="X7598" s="120"/>
      <c r="Z7598" s="120"/>
    </row>
    <row r="7599" spans="16:26" x14ac:dyDescent="0.25">
      <c r="P7599" s="119"/>
      <c r="R7599" s="119"/>
      <c r="T7599" s="119"/>
      <c r="V7599" s="119"/>
      <c r="X7599" s="119"/>
      <c r="Z7599" s="119"/>
    </row>
    <row r="7600" spans="16:26" x14ac:dyDescent="0.25">
      <c r="P7600" s="119"/>
      <c r="R7600" s="119"/>
      <c r="T7600" s="119"/>
      <c r="V7600" s="119"/>
      <c r="X7600" s="119"/>
      <c r="Z7600" s="119"/>
    </row>
    <row r="7601" spans="16:26" x14ac:dyDescent="0.25">
      <c r="P7601" s="119"/>
      <c r="R7601" s="119"/>
      <c r="T7601" s="119"/>
      <c r="V7601" s="119"/>
      <c r="X7601" s="119"/>
      <c r="Z7601" s="119"/>
    </row>
    <row r="7602" spans="16:26" x14ac:dyDescent="0.25">
      <c r="P7602" s="121"/>
      <c r="R7602" s="121"/>
      <c r="T7602" s="121"/>
      <c r="V7602" s="121"/>
      <c r="X7602" s="121"/>
      <c r="Z7602" s="121"/>
    </row>
    <row r="7603" spans="16:26" x14ac:dyDescent="0.25">
      <c r="P7603" s="121"/>
      <c r="R7603" s="121"/>
      <c r="T7603" s="121"/>
      <c r="V7603" s="121"/>
      <c r="X7603" s="121"/>
      <c r="Z7603" s="121"/>
    </row>
    <row r="7604" spans="16:26" x14ac:dyDescent="0.25">
      <c r="P7604" s="121"/>
      <c r="R7604" s="121"/>
      <c r="T7604" s="121"/>
      <c r="V7604" s="121"/>
      <c r="X7604" s="121"/>
      <c r="Z7604" s="121"/>
    </row>
    <row r="7605" spans="16:26" x14ac:dyDescent="0.25">
      <c r="P7605" s="121"/>
      <c r="R7605" s="121"/>
      <c r="T7605" s="121"/>
      <c r="V7605" s="121"/>
      <c r="X7605" s="121"/>
      <c r="Z7605" s="121"/>
    </row>
    <row r="7606" spans="16:26" x14ac:dyDescent="0.25">
      <c r="P7606" s="122"/>
      <c r="R7606" s="122"/>
      <c r="T7606" s="122"/>
      <c r="V7606" s="122"/>
      <c r="X7606" s="122"/>
      <c r="Z7606" s="122"/>
    </row>
    <row r="7607" spans="16:26" x14ac:dyDescent="0.25">
      <c r="P7607" s="118"/>
      <c r="R7607" s="118"/>
      <c r="T7607" s="118"/>
      <c r="V7607" s="118"/>
      <c r="X7607" s="118"/>
      <c r="Z7607" s="118"/>
    </row>
    <row r="7608" spans="16:26" x14ac:dyDescent="0.25">
      <c r="P7608" s="119"/>
      <c r="R7608" s="119"/>
      <c r="T7608" s="119"/>
      <c r="V7608" s="119"/>
      <c r="X7608" s="119"/>
      <c r="Z7608" s="119"/>
    </row>
    <row r="7609" spans="16:26" x14ac:dyDescent="0.25">
      <c r="P7609" s="119"/>
      <c r="R7609" s="119"/>
      <c r="T7609" s="119"/>
      <c r="V7609" s="119"/>
      <c r="X7609" s="119"/>
      <c r="Z7609" s="119"/>
    </row>
    <row r="7610" spans="16:26" x14ac:dyDescent="0.25">
      <c r="P7610" s="120"/>
      <c r="R7610" s="120"/>
      <c r="T7610" s="120"/>
      <c r="V7610" s="120"/>
      <c r="X7610" s="120"/>
      <c r="Z7610" s="120"/>
    </row>
    <row r="7611" spans="16:26" x14ac:dyDescent="0.25">
      <c r="P7611" s="119"/>
      <c r="R7611" s="119"/>
      <c r="T7611" s="119"/>
      <c r="V7611" s="119"/>
      <c r="X7611" s="119"/>
      <c r="Z7611" s="119"/>
    </row>
    <row r="7612" spans="16:26" x14ac:dyDescent="0.25">
      <c r="P7612" s="119"/>
      <c r="R7612" s="119"/>
      <c r="T7612" s="119"/>
      <c r="V7612" s="119"/>
      <c r="X7612" s="119"/>
      <c r="Z7612" s="119"/>
    </row>
    <row r="7613" spans="16:26" x14ac:dyDescent="0.25">
      <c r="P7613" s="120"/>
      <c r="R7613" s="120"/>
      <c r="T7613" s="120"/>
      <c r="V7613" s="120"/>
      <c r="X7613" s="120"/>
      <c r="Z7613" s="120"/>
    </row>
    <row r="7614" spans="16:26" x14ac:dyDescent="0.25">
      <c r="P7614" s="119"/>
      <c r="R7614" s="119"/>
      <c r="T7614" s="119"/>
      <c r="V7614" s="119"/>
      <c r="X7614" s="119"/>
      <c r="Z7614" s="119"/>
    </row>
    <row r="7615" spans="16:26" x14ac:dyDescent="0.25">
      <c r="P7615" s="120"/>
      <c r="R7615" s="120"/>
      <c r="T7615" s="120"/>
      <c r="V7615" s="120"/>
      <c r="X7615" s="120"/>
      <c r="Z7615" s="120"/>
    </row>
    <row r="7616" spans="16:26" x14ac:dyDescent="0.25">
      <c r="P7616" s="119"/>
      <c r="R7616" s="119"/>
      <c r="T7616" s="119"/>
      <c r="V7616" s="119"/>
      <c r="X7616" s="119"/>
      <c r="Z7616" s="119"/>
    </row>
    <row r="7617" spans="16:26" x14ac:dyDescent="0.25">
      <c r="P7617" s="119"/>
      <c r="R7617" s="119"/>
      <c r="T7617" s="119"/>
      <c r="V7617" s="119"/>
      <c r="X7617" s="119"/>
      <c r="Z7617" s="119"/>
    </row>
    <row r="7618" spans="16:26" x14ac:dyDescent="0.25">
      <c r="P7618" s="119"/>
      <c r="R7618" s="119"/>
      <c r="T7618" s="119"/>
      <c r="V7618" s="119"/>
      <c r="X7618" s="119"/>
      <c r="Z7618" s="119"/>
    </row>
    <row r="7619" spans="16:26" x14ac:dyDescent="0.25">
      <c r="P7619" s="121"/>
      <c r="R7619" s="121"/>
      <c r="T7619" s="121"/>
      <c r="V7619" s="121"/>
      <c r="X7619" s="121"/>
      <c r="Z7619" s="121"/>
    </row>
    <row r="7620" spans="16:26" x14ac:dyDescent="0.25">
      <c r="P7620" s="121"/>
      <c r="R7620" s="121"/>
      <c r="T7620" s="121"/>
      <c r="V7620" s="121"/>
      <c r="X7620" s="121"/>
      <c r="Z7620" s="121"/>
    </row>
    <row r="7621" spans="16:26" x14ac:dyDescent="0.25">
      <c r="P7621" s="121"/>
      <c r="R7621" s="121"/>
      <c r="T7621" s="121"/>
      <c r="V7621" s="121"/>
      <c r="X7621" s="121"/>
      <c r="Z7621" s="121"/>
    </row>
    <row r="7622" spans="16:26" x14ac:dyDescent="0.25">
      <c r="P7622" s="121"/>
      <c r="R7622" s="121"/>
      <c r="T7622" s="121"/>
      <c r="V7622" s="121"/>
      <c r="X7622" s="121"/>
      <c r="Z7622" s="121"/>
    </row>
    <row r="7623" spans="16:26" x14ac:dyDescent="0.25">
      <c r="P7623" s="122"/>
      <c r="R7623" s="122"/>
      <c r="T7623" s="122"/>
      <c r="V7623" s="122"/>
      <c r="X7623" s="122"/>
      <c r="Z7623" s="122"/>
    </row>
    <row r="7624" spans="16:26" x14ac:dyDescent="0.25">
      <c r="P7624" s="118"/>
      <c r="R7624" s="118"/>
      <c r="T7624" s="118"/>
      <c r="V7624" s="118"/>
      <c r="X7624" s="118"/>
      <c r="Z7624" s="118"/>
    </row>
    <row r="7625" spans="16:26" x14ac:dyDescent="0.25">
      <c r="P7625" s="119"/>
      <c r="R7625" s="119"/>
      <c r="T7625" s="119"/>
      <c r="V7625" s="119"/>
      <c r="X7625" s="119"/>
      <c r="Z7625" s="119"/>
    </row>
    <row r="7626" spans="16:26" x14ac:dyDescent="0.25">
      <c r="P7626" s="119"/>
      <c r="R7626" s="119"/>
      <c r="T7626" s="119"/>
      <c r="V7626" s="119"/>
      <c r="X7626" s="119"/>
      <c r="Z7626" s="119"/>
    </row>
    <row r="7627" spans="16:26" x14ac:dyDescent="0.25">
      <c r="P7627" s="120"/>
      <c r="R7627" s="120"/>
      <c r="T7627" s="120"/>
      <c r="V7627" s="120"/>
      <c r="X7627" s="120"/>
      <c r="Z7627" s="120"/>
    </row>
    <row r="7628" spans="16:26" x14ac:dyDescent="0.25">
      <c r="P7628" s="119"/>
      <c r="R7628" s="119"/>
      <c r="T7628" s="119"/>
      <c r="V7628" s="119"/>
      <c r="X7628" s="119"/>
      <c r="Z7628" s="119"/>
    </row>
    <row r="7629" spans="16:26" x14ac:dyDescent="0.25">
      <c r="P7629" s="119"/>
      <c r="R7629" s="119"/>
      <c r="T7629" s="119"/>
      <c r="V7629" s="119"/>
      <c r="X7629" s="119"/>
      <c r="Z7629" s="119"/>
    </row>
    <row r="7630" spans="16:26" x14ac:dyDescent="0.25">
      <c r="P7630" s="120"/>
      <c r="R7630" s="120"/>
      <c r="T7630" s="120"/>
      <c r="V7630" s="120"/>
      <c r="X7630" s="120"/>
      <c r="Z7630" s="120"/>
    </row>
    <row r="7631" spans="16:26" x14ac:dyDescent="0.25">
      <c r="P7631" s="119"/>
      <c r="R7631" s="119"/>
      <c r="T7631" s="119"/>
      <c r="V7631" s="119"/>
      <c r="X7631" s="119"/>
      <c r="Z7631" s="119"/>
    </row>
    <row r="7632" spans="16:26" x14ac:dyDescent="0.25">
      <c r="P7632" s="120"/>
      <c r="R7632" s="120"/>
      <c r="T7632" s="120"/>
      <c r="V7632" s="120"/>
      <c r="X7632" s="120"/>
      <c r="Z7632" s="120"/>
    </row>
    <row r="7633" spans="16:26" x14ac:dyDescent="0.25">
      <c r="P7633" s="119"/>
      <c r="R7633" s="119"/>
      <c r="T7633" s="119"/>
      <c r="V7633" s="119"/>
      <c r="X7633" s="119"/>
      <c r="Z7633" s="119"/>
    </row>
    <row r="7634" spans="16:26" x14ac:dyDescent="0.25">
      <c r="P7634" s="119"/>
      <c r="R7634" s="119"/>
      <c r="T7634" s="119"/>
      <c r="V7634" s="119"/>
      <c r="X7634" s="119"/>
      <c r="Z7634" s="119"/>
    </row>
    <row r="7635" spans="16:26" x14ac:dyDescent="0.25">
      <c r="P7635" s="119"/>
      <c r="R7635" s="119"/>
      <c r="T7635" s="119"/>
      <c r="V7635" s="119"/>
      <c r="X7635" s="119"/>
      <c r="Z7635" s="119"/>
    </row>
    <row r="7636" spans="16:26" x14ac:dyDescent="0.25">
      <c r="P7636" s="121"/>
      <c r="R7636" s="121"/>
      <c r="T7636" s="121"/>
      <c r="V7636" s="121"/>
      <c r="X7636" s="121"/>
      <c r="Z7636" s="121"/>
    </row>
    <row r="7637" spans="16:26" x14ac:dyDescent="0.25">
      <c r="P7637" s="121"/>
      <c r="R7637" s="121"/>
      <c r="T7637" s="121"/>
      <c r="V7637" s="121"/>
      <c r="X7637" s="121"/>
      <c r="Z7637" s="121"/>
    </row>
    <row r="7638" spans="16:26" x14ac:dyDescent="0.25">
      <c r="P7638" s="121"/>
      <c r="R7638" s="121"/>
      <c r="T7638" s="121"/>
      <c r="V7638" s="121"/>
      <c r="X7638" s="121"/>
      <c r="Z7638" s="121"/>
    </row>
    <row r="7639" spans="16:26" x14ac:dyDescent="0.25">
      <c r="P7639" s="121"/>
      <c r="R7639" s="121"/>
      <c r="T7639" s="121"/>
      <c r="V7639" s="121"/>
      <c r="X7639" s="121"/>
      <c r="Z7639" s="121"/>
    </row>
    <row r="7640" spans="16:26" x14ac:dyDescent="0.25">
      <c r="P7640" s="122"/>
      <c r="R7640" s="122"/>
      <c r="T7640" s="122"/>
      <c r="V7640" s="122"/>
      <c r="X7640" s="122"/>
      <c r="Z7640" s="122"/>
    </row>
    <row r="7641" spans="16:26" x14ac:dyDescent="0.25">
      <c r="P7641" s="118"/>
      <c r="R7641" s="118"/>
      <c r="T7641" s="118"/>
      <c r="V7641" s="118"/>
      <c r="X7641" s="118"/>
      <c r="Z7641" s="118"/>
    </row>
    <row r="7642" spans="16:26" x14ac:dyDescent="0.25">
      <c r="P7642" s="119"/>
      <c r="R7642" s="119"/>
      <c r="T7642" s="119"/>
      <c r="V7642" s="119"/>
      <c r="X7642" s="119"/>
      <c r="Z7642" s="119"/>
    </row>
    <row r="7643" spans="16:26" x14ac:dyDescent="0.25">
      <c r="P7643" s="119"/>
      <c r="R7643" s="119"/>
      <c r="T7643" s="119"/>
      <c r="V7643" s="119"/>
      <c r="X7643" s="119"/>
      <c r="Z7643" s="119"/>
    </row>
    <row r="7644" spans="16:26" x14ac:dyDescent="0.25">
      <c r="P7644" s="120"/>
      <c r="R7644" s="120"/>
      <c r="T7644" s="120"/>
      <c r="V7644" s="120"/>
      <c r="X7644" s="120"/>
      <c r="Z7644" s="120"/>
    </row>
    <row r="7645" spans="16:26" x14ac:dyDescent="0.25">
      <c r="P7645" s="119"/>
      <c r="R7645" s="119"/>
      <c r="T7645" s="119"/>
      <c r="V7645" s="119"/>
      <c r="X7645" s="119"/>
      <c r="Z7645" s="119"/>
    </row>
    <row r="7646" spans="16:26" x14ac:dyDescent="0.25">
      <c r="P7646" s="119"/>
      <c r="R7646" s="119"/>
      <c r="T7646" s="119"/>
      <c r="V7646" s="119"/>
      <c r="X7646" s="119"/>
      <c r="Z7646" s="119"/>
    </row>
    <row r="7647" spans="16:26" x14ac:dyDescent="0.25">
      <c r="P7647" s="120"/>
      <c r="R7647" s="120"/>
      <c r="T7647" s="120"/>
      <c r="V7647" s="120"/>
      <c r="X7647" s="120"/>
      <c r="Z7647" s="120"/>
    </row>
    <row r="7648" spans="16:26" x14ac:dyDescent="0.25">
      <c r="P7648" s="119"/>
      <c r="R7648" s="119"/>
      <c r="T7648" s="119"/>
      <c r="V7648" s="119"/>
      <c r="X7648" s="119"/>
      <c r="Z7648" s="119"/>
    </row>
    <row r="7649" spans="16:26" x14ac:dyDescent="0.25">
      <c r="P7649" s="120"/>
      <c r="R7649" s="120"/>
      <c r="T7649" s="120"/>
      <c r="V7649" s="120"/>
      <c r="X7649" s="120"/>
      <c r="Z7649" s="120"/>
    </row>
    <row r="7650" spans="16:26" x14ac:dyDescent="0.25">
      <c r="P7650" s="119"/>
      <c r="R7650" s="119"/>
      <c r="T7650" s="119"/>
      <c r="V7650" s="119"/>
      <c r="X7650" s="119"/>
      <c r="Z7650" s="119"/>
    </row>
    <row r="7651" spans="16:26" x14ac:dyDescent="0.25">
      <c r="P7651" s="119"/>
      <c r="R7651" s="119"/>
      <c r="T7651" s="119"/>
      <c r="V7651" s="119"/>
      <c r="X7651" s="119"/>
      <c r="Z7651" s="119"/>
    </row>
    <row r="7652" spans="16:26" x14ac:dyDescent="0.25">
      <c r="P7652" s="119"/>
      <c r="R7652" s="119"/>
      <c r="T7652" s="119"/>
      <c r="V7652" s="119"/>
      <c r="X7652" s="119"/>
      <c r="Z7652" s="119"/>
    </row>
    <row r="7653" spans="16:26" x14ac:dyDescent="0.25">
      <c r="P7653" s="121"/>
      <c r="R7653" s="121"/>
      <c r="T7653" s="121"/>
      <c r="V7653" s="121"/>
      <c r="X7653" s="121"/>
      <c r="Z7653" s="121"/>
    </row>
    <row r="7654" spans="16:26" x14ac:dyDescent="0.25">
      <c r="P7654" s="121"/>
      <c r="R7654" s="121"/>
      <c r="T7654" s="121"/>
      <c r="V7654" s="121"/>
      <c r="X7654" s="121"/>
      <c r="Z7654" s="121"/>
    </row>
    <row r="7655" spans="16:26" x14ac:dyDescent="0.25">
      <c r="P7655" s="121"/>
      <c r="R7655" s="121"/>
      <c r="T7655" s="121"/>
      <c r="V7655" s="121"/>
      <c r="X7655" s="121"/>
      <c r="Z7655" s="121"/>
    </row>
    <row r="7656" spans="16:26" x14ac:dyDescent="0.25">
      <c r="P7656" s="121"/>
      <c r="R7656" s="121"/>
      <c r="T7656" s="121"/>
      <c r="V7656" s="121"/>
      <c r="X7656" s="121"/>
      <c r="Z7656" s="121"/>
    </row>
    <row r="7657" spans="16:26" x14ac:dyDescent="0.25">
      <c r="P7657" s="122"/>
      <c r="R7657" s="122"/>
      <c r="T7657" s="122"/>
      <c r="V7657" s="122"/>
      <c r="X7657" s="122"/>
      <c r="Z7657" s="122"/>
    </row>
    <row r="7658" spans="16:26" x14ac:dyDescent="0.25">
      <c r="P7658" s="118"/>
      <c r="R7658" s="118"/>
      <c r="T7658" s="118"/>
      <c r="V7658" s="118"/>
      <c r="X7658" s="118"/>
      <c r="Z7658" s="118"/>
    </row>
    <row r="7659" spans="16:26" x14ac:dyDescent="0.25">
      <c r="P7659" s="119"/>
      <c r="R7659" s="119"/>
      <c r="T7659" s="119"/>
      <c r="V7659" s="119"/>
      <c r="X7659" s="119"/>
      <c r="Z7659" s="119"/>
    </row>
    <row r="7660" spans="16:26" x14ac:dyDescent="0.25">
      <c r="P7660" s="119"/>
      <c r="R7660" s="119"/>
      <c r="T7660" s="119"/>
      <c r="V7660" s="119"/>
      <c r="X7660" s="119"/>
      <c r="Z7660" s="119"/>
    </row>
    <row r="7661" spans="16:26" x14ac:dyDescent="0.25">
      <c r="P7661" s="120"/>
      <c r="R7661" s="120"/>
      <c r="T7661" s="120"/>
      <c r="V7661" s="120"/>
      <c r="X7661" s="120"/>
      <c r="Z7661" s="120"/>
    </row>
    <row r="7662" spans="16:26" x14ac:dyDescent="0.25">
      <c r="P7662" s="119"/>
      <c r="R7662" s="119"/>
      <c r="T7662" s="119"/>
      <c r="V7662" s="119"/>
      <c r="X7662" s="119"/>
      <c r="Z7662" s="119"/>
    </row>
    <row r="7663" spans="16:26" x14ac:dyDescent="0.25">
      <c r="P7663" s="119"/>
      <c r="R7663" s="119"/>
      <c r="T7663" s="119"/>
      <c r="V7663" s="119"/>
      <c r="X7663" s="119"/>
      <c r="Z7663" s="119"/>
    </row>
    <row r="7664" spans="16:26" x14ac:dyDescent="0.25">
      <c r="P7664" s="120"/>
      <c r="R7664" s="120"/>
      <c r="T7664" s="120"/>
      <c r="V7664" s="120"/>
      <c r="X7664" s="120"/>
      <c r="Z7664" s="120"/>
    </row>
    <row r="7665" spans="16:26" x14ac:dyDescent="0.25">
      <c r="P7665" s="119"/>
      <c r="R7665" s="119"/>
      <c r="T7665" s="119"/>
      <c r="V7665" s="119"/>
      <c r="X7665" s="119"/>
      <c r="Z7665" s="119"/>
    </row>
    <row r="7666" spans="16:26" x14ac:dyDescent="0.25">
      <c r="P7666" s="120"/>
      <c r="R7666" s="120"/>
      <c r="T7666" s="120"/>
      <c r="V7666" s="120"/>
      <c r="X7666" s="120"/>
      <c r="Z7666" s="120"/>
    </row>
    <row r="7667" spans="16:26" x14ac:dyDescent="0.25">
      <c r="P7667" s="119"/>
      <c r="R7667" s="119"/>
      <c r="T7667" s="119"/>
      <c r="V7667" s="119"/>
      <c r="X7667" s="119"/>
      <c r="Z7667" s="119"/>
    </row>
    <row r="7668" spans="16:26" x14ac:dyDescent="0.25">
      <c r="P7668" s="119"/>
      <c r="R7668" s="119"/>
      <c r="T7668" s="119"/>
      <c r="V7668" s="119"/>
      <c r="X7668" s="119"/>
      <c r="Z7668" s="119"/>
    </row>
    <row r="7669" spans="16:26" x14ac:dyDescent="0.25">
      <c r="P7669" s="119"/>
      <c r="R7669" s="119"/>
      <c r="T7669" s="119"/>
      <c r="V7669" s="119"/>
      <c r="X7669" s="119"/>
      <c r="Z7669" s="119"/>
    </row>
    <row r="7670" spans="16:26" x14ac:dyDescent="0.25">
      <c r="P7670" s="121"/>
      <c r="R7670" s="121"/>
      <c r="T7670" s="121"/>
      <c r="V7670" s="121"/>
      <c r="X7670" s="121"/>
      <c r="Z7670" s="121"/>
    </row>
    <row r="7671" spans="16:26" x14ac:dyDescent="0.25">
      <c r="P7671" s="121"/>
      <c r="R7671" s="121"/>
      <c r="T7671" s="121"/>
      <c r="V7671" s="121"/>
      <c r="X7671" s="121"/>
      <c r="Z7671" s="121"/>
    </row>
    <row r="7672" spans="16:26" x14ac:dyDescent="0.25">
      <c r="P7672" s="121"/>
      <c r="R7672" s="121"/>
      <c r="T7672" s="121"/>
      <c r="V7672" s="121"/>
      <c r="X7672" s="121"/>
      <c r="Z7672" s="121"/>
    </row>
    <row r="7673" spans="16:26" x14ac:dyDescent="0.25">
      <c r="P7673" s="121"/>
      <c r="R7673" s="121"/>
      <c r="T7673" s="121"/>
      <c r="V7673" s="121"/>
      <c r="X7673" s="121"/>
      <c r="Z7673" s="121"/>
    </row>
    <row r="7674" spans="16:26" x14ac:dyDescent="0.25">
      <c r="P7674" s="122"/>
      <c r="R7674" s="122"/>
      <c r="T7674" s="122"/>
      <c r="V7674" s="122"/>
      <c r="X7674" s="122"/>
      <c r="Z7674" s="122"/>
    </row>
    <row r="7675" spans="16:26" x14ac:dyDescent="0.25">
      <c r="P7675" s="118"/>
      <c r="R7675" s="118"/>
      <c r="T7675" s="118"/>
      <c r="V7675" s="118"/>
      <c r="X7675" s="118"/>
      <c r="Z7675" s="118"/>
    </row>
    <row r="7676" spans="16:26" x14ac:dyDescent="0.25">
      <c r="P7676" s="119"/>
      <c r="R7676" s="119"/>
      <c r="T7676" s="119"/>
      <c r="V7676" s="119"/>
      <c r="X7676" s="119"/>
      <c r="Z7676" s="119"/>
    </row>
    <row r="7677" spans="16:26" x14ac:dyDescent="0.25">
      <c r="P7677" s="119"/>
      <c r="R7677" s="119"/>
      <c r="T7677" s="119"/>
      <c r="V7677" s="119"/>
      <c r="X7677" s="119"/>
      <c r="Z7677" s="119"/>
    </row>
    <row r="7678" spans="16:26" x14ac:dyDescent="0.25">
      <c r="P7678" s="120"/>
      <c r="R7678" s="120"/>
      <c r="T7678" s="120"/>
      <c r="V7678" s="120"/>
      <c r="X7678" s="120"/>
      <c r="Z7678" s="120"/>
    </row>
    <row r="7679" spans="16:26" x14ac:dyDescent="0.25">
      <c r="P7679" s="119"/>
      <c r="R7679" s="119"/>
      <c r="T7679" s="119"/>
      <c r="V7679" s="119"/>
      <c r="X7679" s="119"/>
      <c r="Z7679" s="119"/>
    </row>
    <row r="7680" spans="16:26" x14ac:dyDescent="0.25">
      <c r="P7680" s="119"/>
      <c r="R7680" s="119"/>
      <c r="T7680" s="119"/>
      <c r="V7680" s="119"/>
      <c r="X7680" s="119"/>
      <c r="Z7680" s="119"/>
    </row>
    <row r="7681" spans="16:26" x14ac:dyDescent="0.25">
      <c r="P7681" s="120"/>
      <c r="R7681" s="120"/>
      <c r="T7681" s="120"/>
      <c r="V7681" s="120"/>
      <c r="X7681" s="120"/>
      <c r="Z7681" s="120"/>
    </row>
    <row r="7682" spans="16:26" x14ac:dyDescent="0.25">
      <c r="P7682" s="119"/>
      <c r="R7682" s="119"/>
      <c r="T7682" s="119"/>
      <c r="V7682" s="119"/>
      <c r="X7682" s="119"/>
      <c r="Z7682" s="119"/>
    </row>
    <row r="7683" spans="16:26" x14ac:dyDescent="0.25">
      <c r="P7683" s="120"/>
      <c r="R7683" s="120"/>
      <c r="T7683" s="120"/>
      <c r="V7683" s="120"/>
      <c r="X7683" s="120"/>
      <c r="Z7683" s="120"/>
    </row>
    <row r="7684" spans="16:26" x14ac:dyDescent="0.25">
      <c r="P7684" s="119"/>
      <c r="R7684" s="119"/>
      <c r="T7684" s="119"/>
      <c r="V7684" s="119"/>
      <c r="X7684" s="119"/>
      <c r="Z7684" s="119"/>
    </row>
    <row r="7685" spans="16:26" x14ac:dyDescent="0.25">
      <c r="P7685" s="119"/>
      <c r="R7685" s="119"/>
      <c r="T7685" s="119"/>
      <c r="V7685" s="119"/>
      <c r="X7685" s="119"/>
      <c r="Z7685" s="119"/>
    </row>
    <row r="7686" spans="16:26" x14ac:dyDescent="0.25">
      <c r="P7686" s="119"/>
      <c r="R7686" s="119"/>
      <c r="T7686" s="119"/>
      <c r="V7686" s="119"/>
      <c r="X7686" s="119"/>
      <c r="Z7686" s="119"/>
    </row>
    <row r="7687" spans="16:26" x14ac:dyDescent="0.25">
      <c r="P7687" s="121"/>
      <c r="R7687" s="121"/>
      <c r="T7687" s="121"/>
      <c r="V7687" s="121"/>
      <c r="X7687" s="121"/>
      <c r="Z7687" s="121"/>
    </row>
    <row r="7688" spans="16:26" x14ac:dyDescent="0.25">
      <c r="P7688" s="121"/>
      <c r="R7688" s="121"/>
      <c r="T7688" s="121"/>
      <c r="V7688" s="121"/>
      <c r="X7688" s="121"/>
      <c r="Z7688" s="121"/>
    </row>
    <row r="7689" spans="16:26" x14ac:dyDescent="0.25">
      <c r="P7689" s="121"/>
      <c r="R7689" s="121"/>
      <c r="T7689" s="121"/>
      <c r="V7689" s="121"/>
      <c r="X7689" s="121"/>
      <c r="Z7689" s="121"/>
    </row>
    <row r="7690" spans="16:26" x14ac:dyDescent="0.25">
      <c r="P7690" s="121"/>
      <c r="R7690" s="121"/>
      <c r="T7690" s="121"/>
      <c r="V7690" s="121"/>
      <c r="X7690" s="121"/>
      <c r="Z7690" s="121"/>
    </row>
    <row r="7691" spans="16:26" x14ac:dyDescent="0.25">
      <c r="P7691" s="122"/>
      <c r="R7691" s="122"/>
      <c r="T7691" s="122"/>
      <c r="V7691" s="122"/>
      <c r="X7691" s="122"/>
      <c r="Z7691" s="122"/>
    </row>
    <row r="7692" spans="16:26" x14ac:dyDescent="0.25">
      <c r="P7692" s="118"/>
      <c r="R7692" s="118"/>
      <c r="T7692" s="118"/>
      <c r="V7692" s="118"/>
      <c r="X7692" s="118"/>
      <c r="Z7692" s="118"/>
    </row>
    <row r="7693" spans="16:26" x14ac:dyDescent="0.25">
      <c r="P7693" s="119"/>
      <c r="R7693" s="119"/>
      <c r="T7693" s="119"/>
      <c r="V7693" s="119"/>
      <c r="X7693" s="119"/>
      <c r="Z7693" s="119"/>
    </row>
    <row r="7694" spans="16:26" x14ac:dyDescent="0.25">
      <c r="P7694" s="119"/>
      <c r="R7694" s="119"/>
      <c r="T7694" s="119"/>
      <c r="V7694" s="119"/>
      <c r="X7694" s="119"/>
      <c r="Z7694" s="119"/>
    </row>
    <row r="7695" spans="16:26" x14ac:dyDescent="0.25">
      <c r="P7695" s="120"/>
      <c r="R7695" s="120"/>
      <c r="T7695" s="120"/>
      <c r="V7695" s="120"/>
      <c r="X7695" s="120"/>
      <c r="Z7695" s="120"/>
    </row>
    <row r="7696" spans="16:26" x14ac:dyDescent="0.25">
      <c r="P7696" s="119"/>
      <c r="R7696" s="119"/>
      <c r="T7696" s="119"/>
      <c r="V7696" s="119"/>
      <c r="X7696" s="119"/>
      <c r="Z7696" s="119"/>
    </row>
    <row r="7697" spans="16:26" x14ac:dyDescent="0.25">
      <c r="P7697" s="119"/>
      <c r="R7697" s="119"/>
      <c r="T7697" s="119"/>
      <c r="V7697" s="119"/>
      <c r="X7697" s="119"/>
      <c r="Z7697" s="119"/>
    </row>
    <row r="7698" spans="16:26" x14ac:dyDescent="0.25">
      <c r="P7698" s="120"/>
      <c r="R7698" s="120"/>
      <c r="T7698" s="120"/>
      <c r="V7698" s="120"/>
      <c r="X7698" s="120"/>
      <c r="Z7698" s="120"/>
    </row>
    <row r="7699" spans="16:26" x14ac:dyDescent="0.25">
      <c r="P7699" s="119"/>
      <c r="R7699" s="119"/>
      <c r="T7699" s="119"/>
      <c r="V7699" s="119"/>
      <c r="X7699" s="119"/>
      <c r="Z7699" s="119"/>
    </row>
    <row r="7700" spans="16:26" x14ac:dyDescent="0.25">
      <c r="P7700" s="120"/>
      <c r="R7700" s="120"/>
      <c r="T7700" s="120"/>
      <c r="V7700" s="120"/>
      <c r="X7700" s="120"/>
      <c r="Z7700" s="120"/>
    </row>
    <row r="7701" spans="16:26" x14ac:dyDescent="0.25">
      <c r="P7701" s="119"/>
      <c r="R7701" s="119"/>
      <c r="T7701" s="119"/>
      <c r="V7701" s="119"/>
      <c r="X7701" s="119"/>
      <c r="Z7701" s="119"/>
    </row>
    <row r="7702" spans="16:26" x14ac:dyDescent="0.25">
      <c r="P7702" s="119"/>
      <c r="R7702" s="119"/>
      <c r="T7702" s="119"/>
      <c r="V7702" s="119"/>
      <c r="X7702" s="119"/>
      <c r="Z7702" s="119"/>
    </row>
    <row r="7703" spans="16:26" x14ac:dyDescent="0.25">
      <c r="P7703" s="119"/>
      <c r="R7703" s="119"/>
      <c r="T7703" s="119"/>
      <c r="V7703" s="119"/>
      <c r="X7703" s="119"/>
      <c r="Z7703" s="119"/>
    </row>
    <row r="7704" spans="16:26" x14ac:dyDescent="0.25">
      <c r="P7704" s="121"/>
      <c r="R7704" s="121"/>
      <c r="T7704" s="121"/>
      <c r="V7704" s="121"/>
      <c r="X7704" s="121"/>
      <c r="Z7704" s="121"/>
    </row>
    <row r="7705" spans="16:26" x14ac:dyDescent="0.25">
      <c r="P7705" s="121"/>
      <c r="R7705" s="121"/>
      <c r="T7705" s="121"/>
      <c r="V7705" s="121"/>
      <c r="X7705" s="121"/>
      <c r="Z7705" s="121"/>
    </row>
    <row r="7706" spans="16:26" x14ac:dyDescent="0.25">
      <c r="P7706" s="121"/>
      <c r="R7706" s="121"/>
      <c r="T7706" s="121"/>
      <c r="V7706" s="121"/>
      <c r="X7706" s="121"/>
      <c r="Z7706" s="121"/>
    </row>
    <row r="7707" spans="16:26" x14ac:dyDescent="0.25">
      <c r="P7707" s="121"/>
      <c r="R7707" s="121"/>
      <c r="T7707" s="121"/>
      <c r="V7707" s="121"/>
      <c r="X7707" s="121"/>
      <c r="Z7707" s="121"/>
    </row>
    <row r="7708" spans="16:26" x14ac:dyDescent="0.25">
      <c r="P7708" s="122"/>
      <c r="R7708" s="122"/>
      <c r="T7708" s="122"/>
      <c r="V7708" s="122"/>
      <c r="X7708" s="122"/>
      <c r="Z7708" s="122"/>
    </row>
    <row r="7709" spans="16:26" x14ac:dyDescent="0.25">
      <c r="P7709" s="118"/>
      <c r="R7709" s="118"/>
      <c r="T7709" s="118"/>
      <c r="V7709" s="118"/>
      <c r="X7709" s="118"/>
      <c r="Z7709" s="118"/>
    </row>
    <row r="7710" spans="16:26" x14ac:dyDescent="0.25">
      <c r="P7710" s="119"/>
      <c r="R7710" s="119"/>
      <c r="T7710" s="119"/>
      <c r="V7710" s="119"/>
      <c r="X7710" s="119"/>
      <c r="Z7710" s="119"/>
    </row>
    <row r="7711" spans="16:26" x14ac:dyDescent="0.25">
      <c r="P7711" s="119"/>
      <c r="R7711" s="119"/>
      <c r="T7711" s="119"/>
      <c r="V7711" s="119"/>
      <c r="X7711" s="119"/>
      <c r="Z7711" s="119"/>
    </row>
    <row r="7712" spans="16:26" x14ac:dyDescent="0.25">
      <c r="P7712" s="120"/>
      <c r="R7712" s="120"/>
      <c r="T7712" s="120"/>
      <c r="V7712" s="120"/>
      <c r="X7712" s="120"/>
      <c r="Z7712" s="120"/>
    </row>
    <row r="7713" spans="16:26" x14ac:dyDescent="0.25">
      <c r="P7713" s="119"/>
      <c r="R7713" s="119"/>
      <c r="T7713" s="119"/>
      <c r="V7713" s="119"/>
      <c r="X7713" s="119"/>
      <c r="Z7713" s="119"/>
    </row>
    <row r="7714" spans="16:26" x14ac:dyDescent="0.25">
      <c r="P7714" s="119"/>
      <c r="R7714" s="119"/>
      <c r="T7714" s="119"/>
      <c r="V7714" s="119"/>
      <c r="X7714" s="119"/>
      <c r="Z7714" s="119"/>
    </row>
    <row r="7715" spans="16:26" x14ac:dyDescent="0.25">
      <c r="P7715" s="120"/>
      <c r="R7715" s="120"/>
      <c r="T7715" s="120"/>
      <c r="V7715" s="120"/>
      <c r="X7715" s="120"/>
      <c r="Z7715" s="120"/>
    </row>
    <row r="7716" spans="16:26" x14ac:dyDescent="0.25">
      <c r="P7716" s="119"/>
      <c r="R7716" s="119"/>
      <c r="T7716" s="119"/>
      <c r="V7716" s="119"/>
      <c r="X7716" s="119"/>
      <c r="Z7716" s="119"/>
    </row>
    <row r="7717" spans="16:26" x14ac:dyDescent="0.25">
      <c r="P7717" s="120"/>
      <c r="R7717" s="120"/>
      <c r="T7717" s="120"/>
      <c r="V7717" s="120"/>
      <c r="X7717" s="120"/>
      <c r="Z7717" s="120"/>
    </row>
    <row r="7718" spans="16:26" x14ac:dyDescent="0.25">
      <c r="P7718" s="119"/>
      <c r="R7718" s="119"/>
      <c r="T7718" s="119"/>
      <c r="V7718" s="119"/>
      <c r="X7718" s="119"/>
      <c r="Z7718" s="119"/>
    </row>
    <row r="7719" spans="16:26" x14ac:dyDescent="0.25">
      <c r="P7719" s="119"/>
      <c r="R7719" s="119"/>
      <c r="T7719" s="119"/>
      <c r="V7719" s="119"/>
      <c r="X7719" s="119"/>
      <c r="Z7719" s="119"/>
    </row>
    <row r="7720" spans="16:26" x14ac:dyDescent="0.25">
      <c r="P7720" s="119"/>
      <c r="R7720" s="119"/>
      <c r="T7720" s="119"/>
      <c r="V7720" s="119"/>
      <c r="X7720" s="119"/>
      <c r="Z7720" s="119"/>
    </row>
    <row r="7721" spans="16:26" x14ac:dyDescent="0.25">
      <c r="P7721" s="121"/>
      <c r="R7721" s="121"/>
      <c r="T7721" s="121"/>
      <c r="V7721" s="121"/>
      <c r="X7721" s="121"/>
      <c r="Z7721" s="121"/>
    </row>
    <row r="7722" spans="16:26" x14ac:dyDescent="0.25">
      <c r="P7722" s="121"/>
      <c r="R7722" s="121"/>
      <c r="T7722" s="121"/>
      <c r="V7722" s="121"/>
      <c r="X7722" s="121"/>
      <c r="Z7722" s="121"/>
    </row>
    <row r="7723" spans="16:26" x14ac:dyDescent="0.25">
      <c r="P7723" s="121"/>
      <c r="R7723" s="121"/>
      <c r="T7723" s="121"/>
      <c r="V7723" s="121"/>
      <c r="X7723" s="121"/>
      <c r="Z7723" s="121"/>
    </row>
    <row r="7724" spans="16:26" x14ac:dyDescent="0.25">
      <c r="P7724" s="121"/>
      <c r="R7724" s="121"/>
      <c r="T7724" s="121"/>
      <c r="V7724" s="121"/>
      <c r="X7724" s="121"/>
      <c r="Z7724" s="121"/>
    </row>
    <row r="7725" spans="16:26" x14ac:dyDescent="0.25">
      <c r="P7725" s="122"/>
      <c r="R7725" s="122"/>
      <c r="T7725" s="122"/>
      <c r="V7725" s="122"/>
      <c r="X7725" s="122"/>
      <c r="Z7725" s="122"/>
    </row>
    <row r="7726" spans="16:26" x14ac:dyDescent="0.25">
      <c r="P7726" s="118"/>
      <c r="R7726" s="118"/>
      <c r="T7726" s="118"/>
      <c r="V7726" s="118"/>
      <c r="X7726" s="118"/>
      <c r="Z7726" s="118"/>
    </row>
    <row r="7727" spans="16:26" x14ac:dyDescent="0.25">
      <c r="P7727" s="119"/>
      <c r="R7727" s="119"/>
      <c r="T7727" s="119"/>
      <c r="V7727" s="119"/>
      <c r="X7727" s="119"/>
      <c r="Z7727" s="119"/>
    </row>
    <row r="7728" spans="16:26" x14ac:dyDescent="0.25">
      <c r="P7728" s="119"/>
      <c r="R7728" s="119"/>
      <c r="T7728" s="119"/>
      <c r="V7728" s="119"/>
      <c r="X7728" s="119"/>
      <c r="Z7728" s="119"/>
    </row>
    <row r="7729" spans="16:26" x14ac:dyDescent="0.25">
      <c r="P7729" s="120"/>
      <c r="R7729" s="120"/>
      <c r="T7729" s="120"/>
      <c r="V7729" s="120"/>
      <c r="X7729" s="120"/>
      <c r="Z7729" s="120"/>
    </row>
    <row r="7730" spans="16:26" x14ac:dyDescent="0.25">
      <c r="P7730" s="119"/>
      <c r="R7730" s="119"/>
      <c r="T7730" s="119"/>
      <c r="V7730" s="119"/>
      <c r="X7730" s="119"/>
      <c r="Z7730" s="119"/>
    </row>
    <row r="7731" spans="16:26" x14ac:dyDescent="0.25">
      <c r="P7731" s="119"/>
      <c r="R7731" s="119"/>
      <c r="T7731" s="119"/>
      <c r="V7731" s="119"/>
      <c r="X7731" s="119"/>
      <c r="Z7731" s="119"/>
    </row>
    <row r="7732" spans="16:26" x14ac:dyDescent="0.25">
      <c r="P7732" s="120"/>
      <c r="R7732" s="120"/>
      <c r="T7732" s="120"/>
      <c r="V7732" s="120"/>
      <c r="X7732" s="120"/>
      <c r="Z7732" s="120"/>
    </row>
    <row r="7733" spans="16:26" x14ac:dyDescent="0.25">
      <c r="P7733" s="119"/>
      <c r="R7733" s="119"/>
      <c r="T7733" s="119"/>
      <c r="V7733" s="119"/>
      <c r="X7733" s="119"/>
      <c r="Z7733" s="119"/>
    </row>
    <row r="7734" spans="16:26" x14ac:dyDescent="0.25">
      <c r="P7734" s="120"/>
      <c r="R7734" s="120"/>
      <c r="T7734" s="120"/>
      <c r="V7734" s="120"/>
      <c r="X7734" s="120"/>
      <c r="Z7734" s="120"/>
    </row>
    <row r="7735" spans="16:26" x14ac:dyDescent="0.25">
      <c r="P7735" s="119"/>
      <c r="R7735" s="119"/>
      <c r="T7735" s="119"/>
      <c r="V7735" s="119"/>
      <c r="X7735" s="119"/>
      <c r="Z7735" s="119"/>
    </row>
    <row r="7736" spans="16:26" x14ac:dyDescent="0.25">
      <c r="P7736" s="119"/>
      <c r="R7736" s="119"/>
      <c r="T7736" s="119"/>
      <c r="V7736" s="119"/>
      <c r="X7736" s="119"/>
      <c r="Z7736" s="119"/>
    </row>
    <row r="7737" spans="16:26" x14ac:dyDescent="0.25">
      <c r="P7737" s="119"/>
      <c r="R7737" s="119"/>
      <c r="T7737" s="119"/>
      <c r="V7737" s="119"/>
      <c r="X7737" s="119"/>
      <c r="Z7737" s="119"/>
    </row>
    <row r="7738" spans="16:26" x14ac:dyDescent="0.25">
      <c r="P7738" s="121"/>
      <c r="R7738" s="121"/>
      <c r="T7738" s="121"/>
      <c r="V7738" s="121"/>
      <c r="X7738" s="121"/>
      <c r="Z7738" s="121"/>
    </row>
    <row r="7739" spans="16:26" x14ac:dyDescent="0.25">
      <c r="P7739" s="121"/>
      <c r="R7739" s="121"/>
      <c r="T7739" s="121"/>
      <c r="V7739" s="121"/>
      <c r="X7739" s="121"/>
      <c r="Z7739" s="121"/>
    </row>
    <row r="7740" spans="16:26" x14ac:dyDescent="0.25">
      <c r="P7740" s="121"/>
      <c r="R7740" s="121"/>
      <c r="T7740" s="121"/>
      <c r="V7740" s="121"/>
      <c r="X7740" s="121"/>
      <c r="Z7740" s="121"/>
    </row>
    <row r="7741" spans="16:26" x14ac:dyDescent="0.25">
      <c r="P7741" s="121"/>
      <c r="R7741" s="121"/>
      <c r="T7741" s="121"/>
      <c r="V7741" s="121"/>
      <c r="X7741" s="121"/>
      <c r="Z7741" s="121"/>
    </row>
    <row r="7742" spans="16:26" x14ac:dyDescent="0.25">
      <c r="P7742" s="122"/>
      <c r="R7742" s="122"/>
      <c r="T7742" s="122"/>
      <c r="V7742" s="122"/>
      <c r="X7742" s="122"/>
      <c r="Z7742" s="122"/>
    </row>
    <row r="7743" spans="16:26" x14ac:dyDescent="0.25">
      <c r="P7743" s="118"/>
      <c r="R7743" s="118"/>
      <c r="T7743" s="118"/>
      <c r="V7743" s="118"/>
      <c r="X7743" s="118"/>
      <c r="Z7743" s="118"/>
    </row>
    <row r="7744" spans="16:26" x14ac:dyDescent="0.25">
      <c r="P7744" s="119"/>
      <c r="R7744" s="119"/>
      <c r="T7744" s="119"/>
      <c r="V7744" s="119"/>
      <c r="X7744" s="119"/>
      <c r="Z7744" s="119"/>
    </row>
    <row r="7745" spans="16:26" x14ac:dyDescent="0.25">
      <c r="P7745" s="119"/>
      <c r="R7745" s="119"/>
      <c r="T7745" s="119"/>
      <c r="V7745" s="119"/>
      <c r="X7745" s="119"/>
      <c r="Z7745" s="119"/>
    </row>
    <row r="7746" spans="16:26" x14ac:dyDescent="0.25">
      <c r="P7746" s="120"/>
      <c r="R7746" s="120"/>
      <c r="T7746" s="120"/>
      <c r="V7746" s="120"/>
      <c r="X7746" s="120"/>
      <c r="Z7746" s="120"/>
    </row>
    <row r="7747" spans="16:26" x14ac:dyDescent="0.25">
      <c r="P7747" s="119"/>
      <c r="R7747" s="119"/>
      <c r="T7747" s="119"/>
      <c r="V7747" s="119"/>
      <c r="X7747" s="119"/>
      <c r="Z7747" s="119"/>
    </row>
    <row r="7748" spans="16:26" x14ac:dyDescent="0.25">
      <c r="P7748" s="119"/>
      <c r="R7748" s="119"/>
      <c r="T7748" s="119"/>
      <c r="V7748" s="119"/>
      <c r="X7748" s="119"/>
      <c r="Z7748" s="119"/>
    </row>
    <row r="7749" spans="16:26" x14ac:dyDescent="0.25">
      <c r="P7749" s="120"/>
      <c r="R7749" s="120"/>
      <c r="T7749" s="120"/>
      <c r="V7749" s="120"/>
      <c r="X7749" s="120"/>
      <c r="Z7749" s="120"/>
    </row>
    <row r="7750" spans="16:26" x14ac:dyDescent="0.25">
      <c r="P7750" s="119"/>
      <c r="R7750" s="119"/>
      <c r="T7750" s="119"/>
      <c r="V7750" s="119"/>
      <c r="X7750" s="119"/>
      <c r="Z7750" s="119"/>
    </row>
    <row r="7751" spans="16:26" x14ac:dyDescent="0.25">
      <c r="P7751" s="120"/>
      <c r="R7751" s="120"/>
      <c r="T7751" s="120"/>
      <c r="V7751" s="120"/>
      <c r="X7751" s="120"/>
      <c r="Z7751" s="120"/>
    </row>
    <row r="7752" spans="16:26" x14ac:dyDescent="0.25">
      <c r="P7752" s="119"/>
      <c r="R7752" s="119"/>
      <c r="T7752" s="119"/>
      <c r="V7752" s="119"/>
      <c r="X7752" s="119"/>
      <c r="Z7752" s="119"/>
    </row>
    <row r="7753" spans="16:26" x14ac:dyDescent="0.25">
      <c r="P7753" s="119"/>
      <c r="R7753" s="119"/>
      <c r="T7753" s="119"/>
      <c r="V7753" s="119"/>
      <c r="X7753" s="119"/>
      <c r="Z7753" s="119"/>
    </row>
    <row r="7754" spans="16:26" x14ac:dyDescent="0.25">
      <c r="P7754" s="119"/>
      <c r="R7754" s="119"/>
      <c r="T7754" s="119"/>
      <c r="V7754" s="119"/>
      <c r="X7754" s="119"/>
      <c r="Z7754" s="119"/>
    </row>
    <row r="7755" spans="16:26" x14ac:dyDescent="0.25">
      <c r="P7755" s="121"/>
      <c r="R7755" s="121"/>
      <c r="T7755" s="121"/>
      <c r="V7755" s="121"/>
      <c r="X7755" s="121"/>
      <c r="Z7755" s="121"/>
    </row>
    <row r="7756" spans="16:26" x14ac:dyDescent="0.25">
      <c r="P7756" s="121"/>
      <c r="R7756" s="121"/>
      <c r="T7756" s="121"/>
      <c r="V7756" s="121"/>
      <c r="X7756" s="121"/>
      <c r="Z7756" s="121"/>
    </row>
    <row r="7757" spans="16:26" x14ac:dyDescent="0.25">
      <c r="P7757" s="121"/>
      <c r="R7757" s="121"/>
      <c r="T7757" s="121"/>
      <c r="V7757" s="121"/>
      <c r="X7757" s="121"/>
      <c r="Z7757" s="121"/>
    </row>
    <row r="7758" spans="16:26" x14ac:dyDescent="0.25">
      <c r="P7758" s="121"/>
      <c r="R7758" s="121"/>
      <c r="T7758" s="121"/>
      <c r="V7758" s="121"/>
      <c r="X7758" s="121"/>
      <c r="Z7758" s="121"/>
    </row>
    <row r="7759" spans="16:26" x14ac:dyDescent="0.25">
      <c r="P7759" s="122"/>
      <c r="R7759" s="122"/>
      <c r="T7759" s="122"/>
      <c r="V7759" s="122"/>
      <c r="X7759" s="122"/>
      <c r="Z7759" s="122"/>
    </row>
    <row r="7760" spans="16:26" x14ac:dyDescent="0.25">
      <c r="P7760" s="118"/>
      <c r="R7760" s="118"/>
      <c r="T7760" s="118"/>
      <c r="V7760" s="118"/>
      <c r="X7760" s="118"/>
      <c r="Z7760" s="118"/>
    </row>
    <row r="7761" spans="16:26" x14ac:dyDescent="0.25">
      <c r="P7761" s="119"/>
      <c r="R7761" s="119"/>
      <c r="T7761" s="119"/>
      <c r="V7761" s="119"/>
      <c r="X7761" s="119"/>
      <c r="Z7761" s="119"/>
    </row>
    <row r="7762" spans="16:26" x14ac:dyDescent="0.25">
      <c r="P7762" s="119"/>
      <c r="R7762" s="119"/>
      <c r="T7762" s="119"/>
      <c r="V7762" s="119"/>
      <c r="X7762" s="119"/>
      <c r="Z7762" s="119"/>
    </row>
    <row r="7763" spans="16:26" x14ac:dyDescent="0.25">
      <c r="P7763" s="120"/>
      <c r="R7763" s="120"/>
      <c r="T7763" s="120"/>
      <c r="V7763" s="120"/>
      <c r="X7763" s="120"/>
      <c r="Z7763" s="120"/>
    </row>
    <row r="7764" spans="16:26" x14ac:dyDescent="0.25">
      <c r="P7764" s="119"/>
      <c r="R7764" s="119"/>
      <c r="T7764" s="119"/>
      <c r="V7764" s="119"/>
      <c r="X7764" s="119"/>
      <c r="Z7764" s="119"/>
    </row>
    <row r="7765" spans="16:26" x14ac:dyDescent="0.25">
      <c r="P7765" s="119"/>
      <c r="R7765" s="119"/>
      <c r="T7765" s="119"/>
      <c r="V7765" s="119"/>
      <c r="X7765" s="119"/>
      <c r="Z7765" s="119"/>
    </row>
    <row r="7766" spans="16:26" x14ac:dyDescent="0.25">
      <c r="P7766" s="120"/>
      <c r="R7766" s="120"/>
      <c r="T7766" s="120"/>
      <c r="V7766" s="120"/>
      <c r="X7766" s="120"/>
      <c r="Z7766" s="120"/>
    </row>
    <row r="7767" spans="16:26" x14ac:dyDescent="0.25">
      <c r="P7767" s="119"/>
      <c r="R7767" s="119"/>
      <c r="T7767" s="119"/>
      <c r="V7767" s="119"/>
      <c r="X7767" s="119"/>
      <c r="Z7767" s="119"/>
    </row>
    <row r="7768" spans="16:26" x14ac:dyDescent="0.25">
      <c r="P7768" s="120"/>
      <c r="R7768" s="120"/>
      <c r="T7768" s="120"/>
      <c r="V7768" s="120"/>
      <c r="X7768" s="120"/>
      <c r="Z7768" s="120"/>
    </row>
    <row r="7769" spans="16:26" x14ac:dyDescent="0.25">
      <c r="P7769" s="119"/>
      <c r="R7769" s="119"/>
      <c r="T7769" s="119"/>
      <c r="V7769" s="119"/>
      <c r="X7769" s="119"/>
      <c r="Z7769" s="119"/>
    </row>
    <row r="7770" spans="16:26" x14ac:dyDescent="0.25">
      <c r="P7770" s="119"/>
      <c r="R7770" s="119"/>
      <c r="T7770" s="119"/>
      <c r="V7770" s="119"/>
      <c r="X7770" s="119"/>
      <c r="Z7770" s="119"/>
    </row>
    <row r="7771" spans="16:26" x14ac:dyDescent="0.25">
      <c r="P7771" s="119"/>
      <c r="R7771" s="119"/>
      <c r="T7771" s="119"/>
      <c r="V7771" s="119"/>
      <c r="X7771" s="119"/>
      <c r="Z7771" s="119"/>
    </row>
    <row r="7772" spans="16:26" x14ac:dyDescent="0.25">
      <c r="P7772" s="121"/>
      <c r="R7772" s="121"/>
      <c r="T7772" s="121"/>
      <c r="V7772" s="121"/>
      <c r="X7772" s="121"/>
      <c r="Z7772" s="121"/>
    </row>
    <row r="7773" spans="16:26" x14ac:dyDescent="0.25">
      <c r="P7773" s="121"/>
      <c r="R7773" s="121"/>
      <c r="T7773" s="121"/>
      <c r="V7773" s="121"/>
      <c r="X7773" s="121"/>
      <c r="Z7773" s="121"/>
    </row>
    <row r="7774" spans="16:26" x14ac:dyDescent="0.25">
      <c r="P7774" s="121"/>
      <c r="R7774" s="121"/>
      <c r="T7774" s="121"/>
      <c r="V7774" s="121"/>
      <c r="X7774" s="121"/>
      <c r="Z7774" s="121"/>
    </row>
    <row r="7775" spans="16:26" x14ac:dyDescent="0.25">
      <c r="P7775" s="121"/>
      <c r="R7775" s="121"/>
      <c r="T7775" s="121"/>
      <c r="V7775" s="121"/>
      <c r="X7775" s="121"/>
      <c r="Z7775" s="121"/>
    </row>
    <row r="7776" spans="16:26" x14ac:dyDescent="0.25">
      <c r="P7776" s="122"/>
      <c r="R7776" s="122"/>
      <c r="T7776" s="122"/>
      <c r="V7776" s="122"/>
      <c r="X7776" s="122"/>
      <c r="Z7776" s="122"/>
    </row>
    <row r="7777" spans="16:26" x14ac:dyDescent="0.25">
      <c r="P7777" s="118"/>
      <c r="R7777" s="118"/>
      <c r="T7777" s="118"/>
      <c r="V7777" s="118"/>
      <c r="X7777" s="118"/>
      <c r="Z7777" s="118"/>
    </row>
    <row r="7778" spans="16:26" x14ac:dyDescent="0.25">
      <c r="P7778" s="119"/>
      <c r="R7778" s="119"/>
      <c r="T7778" s="119"/>
      <c r="V7778" s="119"/>
      <c r="X7778" s="119"/>
      <c r="Z7778" s="119"/>
    </row>
    <row r="7779" spans="16:26" x14ac:dyDescent="0.25">
      <c r="P7779" s="119"/>
      <c r="R7779" s="119"/>
      <c r="T7779" s="119"/>
      <c r="V7779" s="119"/>
      <c r="X7779" s="119"/>
      <c r="Z7779" s="119"/>
    </row>
    <row r="7780" spans="16:26" x14ac:dyDescent="0.25">
      <c r="P7780" s="120"/>
      <c r="R7780" s="120"/>
      <c r="T7780" s="120"/>
      <c r="V7780" s="120"/>
      <c r="X7780" s="120"/>
      <c r="Z7780" s="120"/>
    </row>
    <row r="7781" spans="16:26" x14ac:dyDescent="0.25">
      <c r="P7781" s="119"/>
      <c r="R7781" s="119"/>
      <c r="T7781" s="119"/>
      <c r="V7781" s="119"/>
      <c r="X7781" s="119"/>
      <c r="Z7781" s="119"/>
    </row>
    <row r="7782" spans="16:26" x14ac:dyDescent="0.25">
      <c r="P7782" s="119"/>
      <c r="R7782" s="119"/>
      <c r="T7782" s="119"/>
      <c r="V7782" s="119"/>
      <c r="X7782" s="119"/>
      <c r="Z7782" s="119"/>
    </row>
    <row r="7783" spans="16:26" x14ac:dyDescent="0.25">
      <c r="P7783" s="120"/>
      <c r="R7783" s="120"/>
      <c r="T7783" s="120"/>
      <c r="V7783" s="120"/>
      <c r="X7783" s="120"/>
      <c r="Z7783" s="120"/>
    </row>
    <row r="7784" spans="16:26" x14ac:dyDescent="0.25">
      <c r="P7784" s="119"/>
      <c r="R7784" s="119"/>
      <c r="T7784" s="119"/>
      <c r="V7784" s="119"/>
      <c r="X7784" s="119"/>
      <c r="Z7784" s="119"/>
    </row>
    <row r="7785" spans="16:26" x14ac:dyDescent="0.25">
      <c r="P7785" s="120"/>
      <c r="R7785" s="120"/>
      <c r="T7785" s="120"/>
      <c r="V7785" s="120"/>
      <c r="X7785" s="120"/>
      <c r="Z7785" s="120"/>
    </row>
    <row r="7786" spans="16:26" x14ac:dyDescent="0.25">
      <c r="P7786" s="119"/>
      <c r="R7786" s="119"/>
      <c r="T7786" s="119"/>
      <c r="V7786" s="119"/>
      <c r="X7786" s="119"/>
      <c r="Z7786" s="119"/>
    </row>
    <row r="7787" spans="16:26" x14ac:dyDescent="0.25">
      <c r="P7787" s="119"/>
      <c r="R7787" s="119"/>
      <c r="T7787" s="119"/>
      <c r="V7787" s="119"/>
      <c r="X7787" s="119"/>
      <c r="Z7787" s="119"/>
    </row>
    <row r="7788" spans="16:26" x14ac:dyDescent="0.25">
      <c r="P7788" s="119"/>
      <c r="R7788" s="119"/>
      <c r="T7788" s="119"/>
      <c r="V7788" s="119"/>
      <c r="X7788" s="119"/>
      <c r="Z7788" s="119"/>
    </row>
    <row r="7789" spans="16:26" x14ac:dyDescent="0.25">
      <c r="P7789" s="121"/>
      <c r="R7789" s="121"/>
      <c r="T7789" s="121"/>
      <c r="V7789" s="121"/>
      <c r="X7789" s="121"/>
      <c r="Z7789" s="121"/>
    </row>
    <row r="7790" spans="16:26" x14ac:dyDescent="0.25">
      <c r="P7790" s="121"/>
      <c r="R7790" s="121"/>
      <c r="T7790" s="121"/>
      <c r="V7790" s="121"/>
      <c r="X7790" s="121"/>
      <c r="Z7790" s="121"/>
    </row>
    <row r="7791" spans="16:26" x14ac:dyDescent="0.25">
      <c r="P7791" s="121"/>
      <c r="R7791" s="121"/>
      <c r="T7791" s="121"/>
      <c r="V7791" s="121"/>
      <c r="X7791" s="121"/>
      <c r="Z7791" s="121"/>
    </row>
    <row r="7792" spans="16:26" x14ac:dyDescent="0.25">
      <c r="P7792" s="121"/>
      <c r="R7792" s="121"/>
      <c r="T7792" s="121"/>
      <c r="V7792" s="121"/>
      <c r="X7792" s="121"/>
      <c r="Z7792" s="121"/>
    </row>
    <row r="7793" spans="16:26" x14ac:dyDescent="0.25">
      <c r="P7793" s="122"/>
      <c r="R7793" s="122"/>
      <c r="T7793" s="122"/>
      <c r="V7793" s="122"/>
      <c r="X7793" s="122"/>
      <c r="Z7793" s="122"/>
    </row>
    <row r="7794" spans="16:26" x14ac:dyDescent="0.25">
      <c r="P7794" s="118"/>
      <c r="R7794" s="118"/>
      <c r="T7794" s="118"/>
      <c r="V7794" s="118"/>
      <c r="X7794" s="118"/>
      <c r="Z7794" s="118"/>
    </row>
    <row r="7795" spans="16:26" x14ac:dyDescent="0.25">
      <c r="P7795" s="119"/>
      <c r="R7795" s="119"/>
      <c r="T7795" s="119"/>
      <c r="V7795" s="119"/>
      <c r="X7795" s="119"/>
      <c r="Z7795" s="119"/>
    </row>
    <row r="7796" spans="16:26" x14ac:dyDescent="0.25">
      <c r="P7796" s="119"/>
      <c r="R7796" s="119"/>
      <c r="T7796" s="119"/>
      <c r="V7796" s="119"/>
      <c r="X7796" s="119"/>
      <c r="Z7796" s="119"/>
    </row>
    <row r="7797" spans="16:26" x14ac:dyDescent="0.25">
      <c r="P7797" s="120"/>
      <c r="R7797" s="120"/>
      <c r="T7797" s="120"/>
      <c r="V7797" s="120"/>
      <c r="X7797" s="120"/>
      <c r="Z7797" s="120"/>
    </row>
    <row r="7798" spans="16:26" x14ac:dyDescent="0.25">
      <c r="P7798" s="119"/>
      <c r="R7798" s="119"/>
      <c r="T7798" s="119"/>
      <c r="V7798" s="119"/>
      <c r="X7798" s="119"/>
      <c r="Z7798" s="119"/>
    </row>
    <row r="7799" spans="16:26" x14ac:dyDescent="0.25">
      <c r="P7799" s="119"/>
      <c r="R7799" s="119"/>
      <c r="T7799" s="119"/>
      <c r="V7799" s="119"/>
      <c r="X7799" s="119"/>
      <c r="Z7799" s="119"/>
    </row>
    <row r="7800" spans="16:26" x14ac:dyDescent="0.25">
      <c r="P7800" s="120"/>
      <c r="R7800" s="120"/>
      <c r="T7800" s="120"/>
      <c r="V7800" s="120"/>
      <c r="X7800" s="120"/>
      <c r="Z7800" s="120"/>
    </row>
    <row r="7801" spans="16:26" x14ac:dyDescent="0.25">
      <c r="P7801" s="119"/>
      <c r="R7801" s="119"/>
      <c r="T7801" s="119"/>
      <c r="V7801" s="119"/>
      <c r="X7801" s="119"/>
      <c r="Z7801" s="119"/>
    </row>
    <row r="7802" spans="16:26" x14ac:dyDescent="0.25">
      <c r="P7802" s="120"/>
      <c r="R7802" s="120"/>
      <c r="T7802" s="120"/>
      <c r="V7802" s="120"/>
      <c r="X7802" s="120"/>
      <c r="Z7802" s="120"/>
    </row>
    <row r="7803" spans="16:26" x14ac:dyDescent="0.25">
      <c r="P7803" s="119"/>
      <c r="R7803" s="119"/>
      <c r="T7803" s="119"/>
      <c r="V7803" s="119"/>
      <c r="X7803" s="119"/>
      <c r="Z7803" s="119"/>
    </row>
    <row r="7804" spans="16:26" x14ac:dyDescent="0.25">
      <c r="P7804" s="119"/>
      <c r="R7804" s="119"/>
      <c r="T7804" s="119"/>
      <c r="V7804" s="119"/>
      <c r="X7804" s="119"/>
      <c r="Z7804" s="119"/>
    </row>
    <row r="7805" spans="16:26" x14ac:dyDescent="0.25">
      <c r="P7805" s="119"/>
      <c r="R7805" s="119"/>
      <c r="T7805" s="119"/>
      <c r="V7805" s="119"/>
      <c r="X7805" s="119"/>
      <c r="Z7805" s="119"/>
    </row>
    <row r="7806" spans="16:26" x14ac:dyDescent="0.25">
      <c r="P7806" s="121"/>
      <c r="R7806" s="121"/>
      <c r="T7806" s="121"/>
      <c r="V7806" s="121"/>
      <c r="X7806" s="121"/>
      <c r="Z7806" s="121"/>
    </row>
    <row r="7807" spans="16:26" x14ac:dyDescent="0.25">
      <c r="P7807" s="121"/>
      <c r="R7807" s="121"/>
      <c r="T7807" s="121"/>
      <c r="V7807" s="121"/>
      <c r="X7807" s="121"/>
      <c r="Z7807" s="121"/>
    </row>
    <row r="7808" spans="16:26" x14ac:dyDescent="0.25">
      <c r="P7808" s="121"/>
      <c r="R7808" s="121"/>
      <c r="T7808" s="121"/>
      <c r="V7808" s="121"/>
      <c r="X7808" s="121"/>
      <c r="Z7808" s="121"/>
    </row>
    <row r="7809" spans="16:26" x14ac:dyDescent="0.25">
      <c r="P7809" s="121"/>
      <c r="R7809" s="121"/>
      <c r="T7809" s="121"/>
      <c r="V7809" s="121"/>
      <c r="X7809" s="121"/>
      <c r="Z7809" s="121"/>
    </row>
    <row r="7810" spans="16:26" x14ac:dyDescent="0.25">
      <c r="P7810" s="122"/>
      <c r="R7810" s="122"/>
      <c r="T7810" s="122"/>
      <c r="V7810" s="122"/>
      <c r="X7810" s="122"/>
      <c r="Z7810" s="122"/>
    </row>
    <row r="7811" spans="16:26" x14ac:dyDescent="0.25">
      <c r="P7811" s="118"/>
      <c r="R7811" s="118"/>
      <c r="T7811" s="118"/>
      <c r="V7811" s="118"/>
      <c r="X7811" s="118"/>
      <c r="Z7811" s="118"/>
    </row>
    <row r="7812" spans="16:26" x14ac:dyDescent="0.25">
      <c r="P7812" s="119"/>
      <c r="R7812" s="119"/>
      <c r="T7812" s="119"/>
      <c r="V7812" s="119"/>
      <c r="X7812" s="119"/>
      <c r="Z7812" s="119"/>
    </row>
    <row r="7813" spans="16:26" x14ac:dyDescent="0.25">
      <c r="P7813" s="119"/>
      <c r="R7813" s="119"/>
      <c r="T7813" s="119"/>
      <c r="V7813" s="119"/>
      <c r="X7813" s="119"/>
      <c r="Z7813" s="119"/>
    </row>
    <row r="7814" spans="16:26" x14ac:dyDescent="0.25">
      <c r="P7814" s="120"/>
      <c r="R7814" s="120"/>
      <c r="T7814" s="120"/>
      <c r="V7814" s="120"/>
      <c r="X7814" s="120"/>
      <c r="Z7814" s="120"/>
    </row>
    <row r="7815" spans="16:26" x14ac:dyDescent="0.25">
      <c r="P7815" s="119"/>
      <c r="R7815" s="119"/>
      <c r="T7815" s="119"/>
      <c r="V7815" s="119"/>
      <c r="X7815" s="119"/>
      <c r="Z7815" s="119"/>
    </row>
    <row r="7816" spans="16:26" x14ac:dyDescent="0.25">
      <c r="P7816" s="119"/>
      <c r="R7816" s="119"/>
      <c r="T7816" s="119"/>
      <c r="V7816" s="119"/>
      <c r="X7816" s="119"/>
      <c r="Z7816" s="119"/>
    </row>
    <row r="7817" spans="16:26" x14ac:dyDescent="0.25">
      <c r="P7817" s="120"/>
      <c r="R7817" s="120"/>
      <c r="T7817" s="120"/>
      <c r="V7817" s="120"/>
      <c r="X7817" s="120"/>
      <c r="Z7817" s="120"/>
    </row>
    <row r="7818" spans="16:26" x14ac:dyDescent="0.25">
      <c r="P7818" s="119"/>
      <c r="R7818" s="119"/>
      <c r="T7818" s="119"/>
      <c r="V7818" s="119"/>
      <c r="X7818" s="119"/>
      <c r="Z7818" s="119"/>
    </row>
    <row r="7819" spans="16:26" x14ac:dyDescent="0.25">
      <c r="P7819" s="120"/>
      <c r="R7819" s="120"/>
      <c r="T7819" s="120"/>
      <c r="V7819" s="120"/>
      <c r="X7819" s="120"/>
      <c r="Z7819" s="120"/>
    </row>
    <row r="7820" spans="16:26" x14ac:dyDescent="0.25">
      <c r="P7820" s="119"/>
      <c r="R7820" s="119"/>
      <c r="T7820" s="119"/>
      <c r="V7820" s="119"/>
      <c r="X7820" s="119"/>
      <c r="Z7820" s="119"/>
    </row>
    <row r="7821" spans="16:26" x14ac:dyDescent="0.25">
      <c r="P7821" s="119"/>
      <c r="R7821" s="119"/>
      <c r="T7821" s="119"/>
      <c r="V7821" s="119"/>
      <c r="X7821" s="119"/>
      <c r="Z7821" s="119"/>
    </row>
    <row r="7822" spans="16:26" x14ac:dyDescent="0.25">
      <c r="P7822" s="119"/>
      <c r="R7822" s="119"/>
      <c r="T7822" s="119"/>
      <c r="V7822" s="119"/>
      <c r="X7822" s="119"/>
      <c r="Z7822" s="119"/>
    </row>
    <row r="7823" spans="16:26" x14ac:dyDescent="0.25">
      <c r="P7823" s="121"/>
      <c r="R7823" s="121"/>
      <c r="T7823" s="121"/>
      <c r="V7823" s="121"/>
      <c r="X7823" s="121"/>
      <c r="Z7823" s="121"/>
    </row>
    <row r="7824" spans="16:26" x14ac:dyDescent="0.25">
      <c r="P7824" s="121"/>
      <c r="R7824" s="121"/>
      <c r="T7824" s="121"/>
      <c r="V7824" s="121"/>
      <c r="X7824" s="121"/>
      <c r="Z7824" s="121"/>
    </row>
    <row r="7825" spans="16:26" x14ac:dyDescent="0.25">
      <c r="P7825" s="121"/>
      <c r="R7825" s="121"/>
      <c r="T7825" s="121"/>
      <c r="V7825" s="121"/>
      <c r="X7825" s="121"/>
      <c r="Z7825" s="121"/>
    </row>
    <row r="7826" spans="16:26" x14ac:dyDescent="0.25">
      <c r="P7826" s="121"/>
      <c r="R7826" s="121"/>
      <c r="T7826" s="121"/>
      <c r="V7826" s="121"/>
      <c r="X7826" s="121"/>
      <c r="Z7826" s="121"/>
    </row>
    <row r="7827" spans="16:26" x14ac:dyDescent="0.25">
      <c r="P7827" s="122"/>
      <c r="R7827" s="122"/>
      <c r="T7827" s="122"/>
      <c r="V7827" s="122"/>
      <c r="X7827" s="122"/>
      <c r="Z7827" s="122"/>
    </row>
    <row r="7828" spans="16:26" x14ac:dyDescent="0.25">
      <c r="P7828" s="118"/>
      <c r="R7828" s="118"/>
      <c r="T7828" s="118"/>
      <c r="V7828" s="118"/>
      <c r="X7828" s="118"/>
      <c r="Z7828" s="118"/>
    </row>
    <row r="7829" spans="16:26" x14ac:dyDescent="0.25">
      <c r="P7829" s="119"/>
      <c r="R7829" s="119"/>
      <c r="T7829" s="119"/>
      <c r="V7829" s="119"/>
      <c r="X7829" s="119"/>
      <c r="Z7829" s="119"/>
    </row>
    <row r="7830" spans="16:26" x14ac:dyDescent="0.25">
      <c r="P7830" s="119"/>
      <c r="R7830" s="119"/>
      <c r="T7830" s="119"/>
      <c r="V7830" s="119"/>
      <c r="X7830" s="119"/>
      <c r="Z7830" s="119"/>
    </row>
    <row r="7831" spans="16:26" x14ac:dyDescent="0.25">
      <c r="P7831" s="120"/>
      <c r="R7831" s="120"/>
      <c r="T7831" s="120"/>
      <c r="V7831" s="120"/>
      <c r="X7831" s="120"/>
      <c r="Z7831" s="120"/>
    </row>
    <row r="7832" spans="16:26" x14ac:dyDescent="0.25">
      <c r="P7832" s="119"/>
      <c r="R7832" s="119"/>
      <c r="T7832" s="119"/>
      <c r="V7832" s="119"/>
      <c r="X7832" s="119"/>
      <c r="Z7832" s="119"/>
    </row>
    <row r="7833" spans="16:26" x14ac:dyDescent="0.25">
      <c r="P7833" s="119"/>
      <c r="R7833" s="119"/>
      <c r="T7833" s="119"/>
      <c r="V7833" s="119"/>
      <c r="X7833" s="119"/>
      <c r="Z7833" s="119"/>
    </row>
    <row r="7834" spans="16:26" x14ac:dyDescent="0.25">
      <c r="P7834" s="120"/>
      <c r="R7834" s="120"/>
      <c r="T7834" s="120"/>
      <c r="V7834" s="120"/>
      <c r="X7834" s="120"/>
      <c r="Z7834" s="120"/>
    </row>
    <row r="7835" spans="16:26" x14ac:dyDescent="0.25">
      <c r="P7835" s="119"/>
      <c r="R7835" s="119"/>
      <c r="T7835" s="119"/>
      <c r="V7835" s="119"/>
      <c r="X7835" s="119"/>
      <c r="Z7835" s="119"/>
    </row>
    <row r="7836" spans="16:26" x14ac:dyDescent="0.25">
      <c r="P7836" s="120"/>
      <c r="R7836" s="120"/>
      <c r="T7836" s="120"/>
      <c r="V7836" s="120"/>
      <c r="X7836" s="120"/>
      <c r="Z7836" s="120"/>
    </row>
    <row r="7837" spans="16:26" x14ac:dyDescent="0.25">
      <c r="P7837" s="119"/>
      <c r="R7837" s="119"/>
      <c r="T7837" s="119"/>
      <c r="V7837" s="119"/>
      <c r="X7837" s="119"/>
      <c r="Z7837" s="119"/>
    </row>
    <row r="7838" spans="16:26" x14ac:dyDescent="0.25">
      <c r="P7838" s="119"/>
      <c r="R7838" s="119"/>
      <c r="T7838" s="119"/>
      <c r="V7838" s="119"/>
      <c r="X7838" s="119"/>
      <c r="Z7838" s="119"/>
    </row>
    <row r="7839" spans="16:26" x14ac:dyDescent="0.25">
      <c r="P7839" s="119"/>
      <c r="R7839" s="119"/>
      <c r="T7839" s="119"/>
      <c r="V7839" s="119"/>
      <c r="X7839" s="119"/>
      <c r="Z7839" s="119"/>
    </row>
    <row r="7840" spans="16:26" x14ac:dyDescent="0.25">
      <c r="P7840" s="121"/>
      <c r="R7840" s="121"/>
      <c r="T7840" s="121"/>
      <c r="V7840" s="121"/>
      <c r="X7840" s="121"/>
      <c r="Z7840" s="121"/>
    </row>
    <row r="7841" spans="16:26" x14ac:dyDescent="0.25">
      <c r="P7841" s="121"/>
      <c r="R7841" s="121"/>
      <c r="T7841" s="121"/>
      <c r="V7841" s="121"/>
      <c r="X7841" s="121"/>
      <c r="Z7841" s="121"/>
    </row>
    <row r="7842" spans="16:26" x14ac:dyDescent="0.25">
      <c r="P7842" s="121"/>
      <c r="R7842" s="121"/>
      <c r="T7842" s="121"/>
      <c r="V7842" s="121"/>
      <c r="X7842" s="121"/>
      <c r="Z7842" s="121"/>
    </row>
    <row r="7843" spans="16:26" x14ac:dyDescent="0.25">
      <c r="P7843" s="121"/>
      <c r="R7843" s="121"/>
      <c r="T7843" s="121"/>
      <c r="V7843" s="121"/>
      <c r="X7843" s="121"/>
      <c r="Z7843" s="121"/>
    </row>
    <row r="7844" spans="16:26" x14ac:dyDescent="0.25">
      <c r="P7844" s="122"/>
      <c r="R7844" s="122"/>
      <c r="T7844" s="122"/>
      <c r="V7844" s="122"/>
      <c r="X7844" s="122"/>
      <c r="Z7844" s="122"/>
    </row>
    <row r="7845" spans="16:26" x14ac:dyDescent="0.25">
      <c r="P7845" s="118"/>
      <c r="R7845" s="118"/>
      <c r="T7845" s="118"/>
      <c r="V7845" s="118"/>
      <c r="X7845" s="118"/>
      <c r="Z7845" s="118"/>
    </row>
    <row r="7846" spans="16:26" x14ac:dyDescent="0.25">
      <c r="P7846" s="119"/>
      <c r="R7846" s="119"/>
      <c r="T7846" s="119"/>
      <c r="V7846" s="119"/>
      <c r="X7846" s="119"/>
      <c r="Z7846" s="119"/>
    </row>
    <row r="7847" spans="16:26" x14ac:dyDescent="0.25">
      <c r="P7847" s="119"/>
      <c r="R7847" s="119"/>
      <c r="T7847" s="119"/>
      <c r="V7847" s="119"/>
      <c r="X7847" s="119"/>
      <c r="Z7847" s="119"/>
    </row>
    <row r="7848" spans="16:26" x14ac:dyDescent="0.25">
      <c r="P7848" s="120"/>
      <c r="R7848" s="120"/>
      <c r="T7848" s="120"/>
      <c r="V7848" s="120"/>
      <c r="X7848" s="120"/>
      <c r="Z7848" s="120"/>
    </row>
    <row r="7849" spans="16:26" x14ac:dyDescent="0.25">
      <c r="P7849" s="119"/>
      <c r="R7849" s="119"/>
      <c r="T7849" s="119"/>
      <c r="V7849" s="119"/>
      <c r="X7849" s="119"/>
      <c r="Z7849" s="119"/>
    </row>
    <row r="7850" spans="16:26" x14ac:dyDescent="0.25">
      <c r="P7850" s="119"/>
      <c r="R7850" s="119"/>
      <c r="T7850" s="119"/>
      <c r="V7850" s="119"/>
      <c r="X7850" s="119"/>
      <c r="Z7850" s="119"/>
    </row>
    <row r="7851" spans="16:26" x14ac:dyDescent="0.25">
      <c r="P7851" s="120"/>
      <c r="R7851" s="120"/>
      <c r="T7851" s="120"/>
      <c r="V7851" s="120"/>
      <c r="X7851" s="120"/>
      <c r="Z7851" s="120"/>
    </row>
    <row r="7852" spans="16:26" x14ac:dyDescent="0.25">
      <c r="P7852" s="119"/>
      <c r="R7852" s="119"/>
      <c r="T7852" s="119"/>
      <c r="V7852" s="119"/>
      <c r="X7852" s="119"/>
      <c r="Z7852" s="119"/>
    </row>
    <row r="7853" spans="16:26" x14ac:dyDescent="0.25">
      <c r="P7853" s="120"/>
      <c r="R7853" s="120"/>
      <c r="T7853" s="120"/>
      <c r="V7853" s="120"/>
      <c r="X7853" s="120"/>
      <c r="Z7853" s="120"/>
    </row>
    <row r="7854" spans="16:26" x14ac:dyDescent="0.25">
      <c r="P7854" s="119"/>
      <c r="R7854" s="119"/>
      <c r="T7854" s="119"/>
      <c r="V7854" s="119"/>
      <c r="X7854" s="119"/>
      <c r="Z7854" s="119"/>
    </row>
    <row r="7855" spans="16:26" x14ac:dyDescent="0.25">
      <c r="P7855" s="119"/>
      <c r="R7855" s="119"/>
      <c r="T7855" s="119"/>
      <c r="V7855" s="119"/>
      <c r="X7855" s="119"/>
      <c r="Z7855" s="119"/>
    </row>
    <row r="7856" spans="16:26" x14ac:dyDescent="0.25">
      <c r="P7856" s="119"/>
      <c r="R7856" s="119"/>
      <c r="T7856" s="119"/>
      <c r="V7856" s="119"/>
      <c r="X7856" s="119"/>
      <c r="Z7856" s="119"/>
    </row>
    <row r="7857" spans="16:26" x14ac:dyDescent="0.25">
      <c r="P7857" s="121"/>
      <c r="R7857" s="121"/>
      <c r="T7857" s="121"/>
      <c r="V7857" s="121"/>
      <c r="X7857" s="121"/>
      <c r="Z7857" s="121"/>
    </row>
    <row r="7858" spans="16:26" x14ac:dyDescent="0.25">
      <c r="P7858" s="121"/>
      <c r="R7858" s="121"/>
      <c r="T7858" s="121"/>
      <c r="V7858" s="121"/>
      <c r="X7858" s="121"/>
      <c r="Z7858" s="121"/>
    </row>
    <row r="7859" spans="16:26" x14ac:dyDescent="0.25">
      <c r="P7859" s="121"/>
      <c r="R7859" s="121"/>
      <c r="T7859" s="121"/>
      <c r="V7859" s="121"/>
      <c r="X7859" s="121"/>
      <c r="Z7859" s="121"/>
    </row>
    <row r="7860" spans="16:26" x14ac:dyDescent="0.25">
      <c r="P7860" s="121"/>
      <c r="R7860" s="121"/>
      <c r="T7860" s="121"/>
      <c r="V7860" s="121"/>
      <c r="X7860" s="121"/>
      <c r="Z7860" s="121"/>
    </row>
    <row r="7861" spans="16:26" x14ac:dyDescent="0.25">
      <c r="P7861" s="122"/>
      <c r="R7861" s="122"/>
      <c r="T7861" s="122"/>
      <c r="V7861" s="122"/>
      <c r="X7861" s="122"/>
      <c r="Z7861" s="122"/>
    </row>
    <row r="7862" spans="16:26" x14ac:dyDescent="0.25">
      <c r="P7862" s="118"/>
      <c r="R7862" s="118"/>
      <c r="T7862" s="118"/>
      <c r="V7862" s="118"/>
      <c r="X7862" s="118"/>
      <c r="Z7862" s="118"/>
    </row>
    <row r="7863" spans="16:26" x14ac:dyDescent="0.25">
      <c r="P7863" s="119"/>
      <c r="R7863" s="119"/>
      <c r="T7863" s="119"/>
      <c r="V7863" s="119"/>
      <c r="X7863" s="119"/>
      <c r="Z7863" s="119"/>
    </row>
    <row r="7864" spans="16:26" x14ac:dyDescent="0.25">
      <c r="P7864" s="119"/>
      <c r="R7864" s="119"/>
      <c r="T7864" s="119"/>
      <c r="V7864" s="119"/>
      <c r="X7864" s="119"/>
      <c r="Z7864" s="119"/>
    </row>
    <row r="7865" spans="16:26" x14ac:dyDescent="0.25">
      <c r="P7865" s="120"/>
      <c r="R7865" s="120"/>
      <c r="T7865" s="120"/>
      <c r="V7865" s="120"/>
      <c r="X7865" s="120"/>
      <c r="Z7865" s="120"/>
    </row>
    <row r="7866" spans="16:26" x14ac:dyDescent="0.25">
      <c r="P7866" s="119"/>
      <c r="R7866" s="119"/>
      <c r="T7866" s="119"/>
      <c r="V7866" s="119"/>
      <c r="X7866" s="119"/>
      <c r="Z7866" s="119"/>
    </row>
    <row r="7867" spans="16:26" x14ac:dyDescent="0.25">
      <c r="P7867" s="119"/>
      <c r="R7867" s="119"/>
      <c r="T7867" s="119"/>
      <c r="V7867" s="119"/>
      <c r="X7867" s="119"/>
      <c r="Z7867" s="119"/>
    </row>
    <row r="7868" spans="16:26" x14ac:dyDescent="0.25">
      <c r="P7868" s="120"/>
      <c r="R7868" s="120"/>
      <c r="T7868" s="120"/>
      <c r="V7868" s="120"/>
      <c r="X7868" s="120"/>
      <c r="Z7868" s="120"/>
    </row>
    <row r="7869" spans="16:26" x14ac:dyDescent="0.25">
      <c r="P7869" s="119"/>
      <c r="R7869" s="119"/>
      <c r="T7869" s="119"/>
      <c r="V7869" s="119"/>
      <c r="X7869" s="119"/>
      <c r="Z7869" s="119"/>
    </row>
    <row r="7870" spans="16:26" x14ac:dyDescent="0.25">
      <c r="P7870" s="120"/>
      <c r="R7870" s="120"/>
      <c r="T7870" s="120"/>
      <c r="V7870" s="120"/>
      <c r="X7870" s="120"/>
      <c r="Z7870" s="120"/>
    </row>
    <row r="7871" spans="16:26" x14ac:dyDescent="0.25">
      <c r="P7871" s="119"/>
      <c r="R7871" s="119"/>
      <c r="T7871" s="119"/>
      <c r="V7871" s="119"/>
      <c r="X7871" s="119"/>
      <c r="Z7871" s="119"/>
    </row>
    <row r="7872" spans="16:26" x14ac:dyDescent="0.25">
      <c r="P7872" s="119"/>
      <c r="R7872" s="119"/>
      <c r="T7872" s="119"/>
      <c r="V7872" s="119"/>
      <c r="X7872" s="119"/>
      <c r="Z7872" s="119"/>
    </row>
    <row r="7873" spans="16:26" x14ac:dyDescent="0.25">
      <c r="P7873" s="119"/>
      <c r="R7873" s="119"/>
      <c r="T7873" s="119"/>
      <c r="V7873" s="119"/>
      <c r="X7873" s="119"/>
      <c r="Z7873" s="119"/>
    </row>
    <row r="7874" spans="16:26" x14ac:dyDescent="0.25">
      <c r="P7874" s="121"/>
      <c r="R7874" s="121"/>
      <c r="T7874" s="121"/>
      <c r="V7874" s="121"/>
      <c r="X7874" s="121"/>
      <c r="Z7874" s="121"/>
    </row>
    <row r="7875" spans="16:26" x14ac:dyDescent="0.25">
      <c r="P7875" s="121"/>
      <c r="R7875" s="121"/>
      <c r="T7875" s="121"/>
      <c r="V7875" s="121"/>
      <c r="X7875" s="121"/>
      <c r="Z7875" s="121"/>
    </row>
    <row r="7876" spans="16:26" x14ac:dyDescent="0.25">
      <c r="P7876" s="121"/>
      <c r="R7876" s="121"/>
      <c r="T7876" s="121"/>
      <c r="V7876" s="121"/>
      <c r="X7876" s="121"/>
      <c r="Z7876" s="121"/>
    </row>
    <row r="7877" spans="16:26" x14ac:dyDescent="0.25">
      <c r="P7877" s="121"/>
      <c r="R7877" s="121"/>
      <c r="T7877" s="121"/>
      <c r="V7877" s="121"/>
      <c r="X7877" s="121"/>
      <c r="Z7877" s="121"/>
    </row>
    <row r="7878" spans="16:26" x14ac:dyDescent="0.25">
      <c r="P7878" s="122"/>
      <c r="R7878" s="122"/>
      <c r="T7878" s="122"/>
      <c r="V7878" s="122"/>
      <c r="X7878" s="122"/>
      <c r="Z7878" s="122"/>
    </row>
    <row r="7879" spans="16:26" x14ac:dyDescent="0.25">
      <c r="P7879" s="118"/>
      <c r="R7879" s="118"/>
      <c r="T7879" s="118"/>
      <c r="V7879" s="118"/>
      <c r="X7879" s="118"/>
      <c r="Z7879" s="118"/>
    </row>
    <row r="7880" spans="16:26" x14ac:dyDescent="0.25">
      <c r="P7880" s="119"/>
      <c r="R7880" s="119"/>
      <c r="T7880" s="119"/>
      <c r="V7880" s="119"/>
      <c r="X7880" s="119"/>
      <c r="Z7880" s="119"/>
    </row>
    <row r="7881" spans="16:26" x14ac:dyDescent="0.25">
      <c r="P7881" s="119"/>
      <c r="R7881" s="119"/>
      <c r="T7881" s="119"/>
      <c r="V7881" s="119"/>
      <c r="X7881" s="119"/>
      <c r="Z7881" s="119"/>
    </row>
    <row r="7882" spans="16:26" x14ac:dyDescent="0.25">
      <c r="P7882" s="120"/>
      <c r="R7882" s="120"/>
      <c r="T7882" s="120"/>
      <c r="V7882" s="120"/>
      <c r="X7882" s="120"/>
      <c r="Z7882" s="120"/>
    </row>
    <row r="7883" spans="16:26" x14ac:dyDescent="0.25">
      <c r="P7883" s="119"/>
      <c r="R7883" s="119"/>
      <c r="T7883" s="119"/>
      <c r="V7883" s="119"/>
      <c r="X7883" s="119"/>
      <c r="Z7883" s="119"/>
    </row>
    <row r="7884" spans="16:26" x14ac:dyDescent="0.25">
      <c r="P7884" s="119"/>
      <c r="R7884" s="119"/>
      <c r="T7884" s="119"/>
      <c r="V7884" s="119"/>
      <c r="X7884" s="119"/>
      <c r="Z7884" s="119"/>
    </row>
    <row r="7885" spans="16:26" x14ac:dyDescent="0.25">
      <c r="P7885" s="120"/>
      <c r="R7885" s="120"/>
      <c r="T7885" s="120"/>
      <c r="V7885" s="120"/>
      <c r="X7885" s="120"/>
      <c r="Z7885" s="120"/>
    </row>
    <row r="7886" spans="16:26" x14ac:dyDescent="0.25">
      <c r="P7886" s="119"/>
      <c r="R7886" s="119"/>
      <c r="T7886" s="119"/>
      <c r="V7886" s="119"/>
      <c r="X7886" s="119"/>
      <c r="Z7886" s="119"/>
    </row>
    <row r="7887" spans="16:26" x14ac:dyDescent="0.25">
      <c r="P7887" s="120"/>
      <c r="R7887" s="120"/>
      <c r="T7887" s="120"/>
      <c r="V7887" s="120"/>
      <c r="X7887" s="120"/>
      <c r="Z7887" s="120"/>
    </row>
    <row r="7888" spans="16:26" x14ac:dyDescent="0.25">
      <c r="P7888" s="119"/>
      <c r="R7888" s="119"/>
      <c r="T7888" s="119"/>
      <c r="V7888" s="119"/>
      <c r="X7888" s="119"/>
      <c r="Z7888" s="119"/>
    </row>
    <row r="7889" spans="16:26" x14ac:dyDescent="0.25">
      <c r="P7889" s="119"/>
      <c r="R7889" s="119"/>
      <c r="T7889" s="119"/>
      <c r="V7889" s="119"/>
      <c r="X7889" s="119"/>
      <c r="Z7889" s="119"/>
    </row>
    <row r="7890" spans="16:26" x14ac:dyDescent="0.25">
      <c r="P7890" s="119"/>
      <c r="R7890" s="119"/>
      <c r="T7890" s="119"/>
      <c r="V7890" s="119"/>
      <c r="X7890" s="119"/>
      <c r="Z7890" s="119"/>
    </row>
    <row r="7891" spans="16:26" x14ac:dyDescent="0.25">
      <c r="P7891" s="121"/>
      <c r="R7891" s="121"/>
      <c r="T7891" s="121"/>
      <c r="V7891" s="121"/>
      <c r="X7891" s="121"/>
      <c r="Z7891" s="121"/>
    </row>
    <row r="7892" spans="16:26" x14ac:dyDescent="0.25">
      <c r="P7892" s="121"/>
      <c r="R7892" s="121"/>
      <c r="T7892" s="121"/>
      <c r="V7892" s="121"/>
      <c r="X7892" s="121"/>
      <c r="Z7892" s="121"/>
    </row>
    <row r="7893" spans="16:26" x14ac:dyDescent="0.25">
      <c r="P7893" s="121"/>
      <c r="R7893" s="121"/>
      <c r="T7893" s="121"/>
      <c r="V7893" s="121"/>
      <c r="X7893" s="121"/>
      <c r="Z7893" s="121"/>
    </row>
    <row r="7894" spans="16:26" x14ac:dyDescent="0.25">
      <c r="P7894" s="121"/>
      <c r="R7894" s="121"/>
      <c r="T7894" s="121"/>
      <c r="V7894" s="121"/>
      <c r="X7894" s="121"/>
      <c r="Z7894" s="121"/>
    </row>
    <row r="7895" spans="16:26" x14ac:dyDescent="0.25">
      <c r="P7895" s="122"/>
      <c r="R7895" s="122"/>
      <c r="T7895" s="122"/>
      <c r="V7895" s="122"/>
      <c r="X7895" s="122"/>
      <c r="Z7895" s="122"/>
    </row>
    <row r="7896" spans="16:26" x14ac:dyDescent="0.25">
      <c r="P7896" s="118"/>
      <c r="R7896" s="118"/>
      <c r="T7896" s="118"/>
      <c r="V7896" s="118"/>
      <c r="X7896" s="118"/>
      <c r="Z7896" s="118"/>
    </row>
    <row r="7897" spans="16:26" x14ac:dyDescent="0.25">
      <c r="P7897" s="119"/>
      <c r="R7897" s="119"/>
      <c r="T7897" s="119"/>
      <c r="V7897" s="119"/>
      <c r="X7897" s="119"/>
      <c r="Z7897" s="119"/>
    </row>
    <row r="7898" spans="16:26" x14ac:dyDescent="0.25">
      <c r="P7898" s="119"/>
      <c r="R7898" s="119"/>
      <c r="T7898" s="119"/>
      <c r="V7898" s="119"/>
      <c r="X7898" s="119"/>
      <c r="Z7898" s="119"/>
    </row>
    <row r="7899" spans="16:26" x14ac:dyDescent="0.25">
      <c r="P7899" s="120"/>
      <c r="R7899" s="120"/>
      <c r="T7899" s="120"/>
      <c r="V7899" s="120"/>
      <c r="X7899" s="120"/>
      <c r="Z7899" s="120"/>
    </row>
    <row r="7900" spans="16:26" x14ac:dyDescent="0.25">
      <c r="P7900" s="119"/>
      <c r="R7900" s="119"/>
      <c r="T7900" s="119"/>
      <c r="V7900" s="119"/>
      <c r="X7900" s="119"/>
      <c r="Z7900" s="119"/>
    </row>
    <row r="7901" spans="16:26" x14ac:dyDescent="0.25">
      <c r="P7901" s="119"/>
      <c r="R7901" s="119"/>
      <c r="T7901" s="119"/>
      <c r="V7901" s="119"/>
      <c r="X7901" s="119"/>
      <c r="Z7901" s="119"/>
    </row>
    <row r="7902" spans="16:26" x14ac:dyDescent="0.25">
      <c r="P7902" s="120"/>
      <c r="R7902" s="120"/>
      <c r="T7902" s="120"/>
      <c r="V7902" s="120"/>
      <c r="X7902" s="120"/>
      <c r="Z7902" s="120"/>
    </row>
    <row r="7903" spans="16:26" x14ac:dyDescent="0.25">
      <c r="P7903" s="119"/>
      <c r="R7903" s="119"/>
      <c r="T7903" s="119"/>
      <c r="V7903" s="119"/>
      <c r="X7903" s="119"/>
      <c r="Z7903" s="119"/>
    </row>
    <row r="7904" spans="16:26" x14ac:dyDescent="0.25">
      <c r="P7904" s="120"/>
      <c r="R7904" s="120"/>
      <c r="T7904" s="120"/>
      <c r="V7904" s="120"/>
      <c r="X7904" s="120"/>
      <c r="Z7904" s="120"/>
    </row>
    <row r="7905" spans="16:26" x14ac:dyDescent="0.25">
      <c r="P7905" s="119"/>
      <c r="R7905" s="119"/>
      <c r="T7905" s="119"/>
      <c r="V7905" s="119"/>
      <c r="X7905" s="119"/>
      <c r="Z7905" s="119"/>
    </row>
    <row r="7906" spans="16:26" x14ac:dyDescent="0.25">
      <c r="P7906" s="119"/>
      <c r="R7906" s="119"/>
      <c r="T7906" s="119"/>
      <c r="V7906" s="119"/>
      <c r="X7906" s="119"/>
      <c r="Z7906" s="119"/>
    </row>
    <row r="7907" spans="16:26" x14ac:dyDescent="0.25">
      <c r="P7907" s="119"/>
      <c r="R7907" s="119"/>
      <c r="T7907" s="119"/>
      <c r="V7907" s="119"/>
      <c r="X7907" s="119"/>
      <c r="Z7907" s="119"/>
    </row>
    <row r="7908" spans="16:26" x14ac:dyDescent="0.25">
      <c r="P7908" s="121"/>
      <c r="R7908" s="121"/>
      <c r="T7908" s="121"/>
      <c r="V7908" s="121"/>
      <c r="X7908" s="121"/>
      <c r="Z7908" s="121"/>
    </row>
    <row r="7909" spans="16:26" x14ac:dyDescent="0.25">
      <c r="P7909" s="121"/>
      <c r="R7909" s="121"/>
      <c r="T7909" s="121"/>
      <c r="V7909" s="121"/>
      <c r="X7909" s="121"/>
      <c r="Z7909" s="121"/>
    </row>
    <row r="7910" spans="16:26" x14ac:dyDescent="0.25">
      <c r="P7910" s="121"/>
      <c r="R7910" s="121"/>
      <c r="T7910" s="121"/>
      <c r="V7910" s="121"/>
      <c r="X7910" s="121"/>
      <c r="Z7910" s="121"/>
    </row>
    <row r="7911" spans="16:26" x14ac:dyDescent="0.25">
      <c r="P7911" s="121"/>
      <c r="R7911" s="121"/>
      <c r="T7911" s="121"/>
      <c r="V7911" s="121"/>
      <c r="X7911" s="121"/>
      <c r="Z7911" s="121"/>
    </row>
    <row r="7912" spans="16:26" x14ac:dyDescent="0.25">
      <c r="P7912" s="122"/>
      <c r="R7912" s="122"/>
      <c r="T7912" s="122"/>
      <c r="V7912" s="122"/>
      <c r="X7912" s="122"/>
      <c r="Z7912" s="122"/>
    </row>
    <row r="7913" spans="16:26" x14ac:dyDescent="0.25">
      <c r="P7913" s="118"/>
      <c r="R7913" s="118"/>
      <c r="T7913" s="118"/>
      <c r="V7913" s="118"/>
      <c r="X7913" s="118"/>
      <c r="Z7913" s="118"/>
    </row>
    <row r="7914" spans="16:26" x14ac:dyDescent="0.25">
      <c r="P7914" s="119"/>
      <c r="R7914" s="119"/>
      <c r="T7914" s="119"/>
      <c r="V7914" s="119"/>
      <c r="X7914" s="119"/>
      <c r="Z7914" s="119"/>
    </row>
    <row r="7915" spans="16:26" x14ac:dyDescent="0.25">
      <c r="P7915" s="119"/>
      <c r="R7915" s="119"/>
      <c r="T7915" s="119"/>
      <c r="V7915" s="119"/>
      <c r="X7915" s="119"/>
      <c r="Z7915" s="119"/>
    </row>
    <row r="7916" spans="16:26" x14ac:dyDescent="0.25">
      <c r="P7916" s="120"/>
      <c r="R7916" s="120"/>
      <c r="T7916" s="120"/>
      <c r="V7916" s="120"/>
      <c r="X7916" s="120"/>
      <c r="Z7916" s="120"/>
    </row>
    <row r="7917" spans="16:26" x14ac:dyDescent="0.25">
      <c r="P7917" s="119"/>
      <c r="R7917" s="119"/>
      <c r="T7917" s="119"/>
      <c r="V7917" s="119"/>
      <c r="X7917" s="119"/>
      <c r="Z7917" s="119"/>
    </row>
    <row r="7918" spans="16:26" x14ac:dyDescent="0.25">
      <c r="P7918" s="119"/>
      <c r="R7918" s="119"/>
      <c r="T7918" s="119"/>
      <c r="V7918" s="119"/>
      <c r="X7918" s="119"/>
      <c r="Z7918" s="119"/>
    </row>
    <row r="7919" spans="16:26" x14ac:dyDescent="0.25">
      <c r="P7919" s="120"/>
      <c r="R7919" s="120"/>
      <c r="T7919" s="120"/>
      <c r="V7919" s="120"/>
      <c r="X7919" s="120"/>
      <c r="Z7919" s="120"/>
    </row>
    <row r="7920" spans="16:26" x14ac:dyDescent="0.25">
      <c r="P7920" s="119"/>
      <c r="R7920" s="119"/>
      <c r="T7920" s="119"/>
      <c r="V7920" s="119"/>
      <c r="X7920" s="119"/>
      <c r="Z7920" s="119"/>
    </row>
    <row r="7921" spans="16:26" x14ac:dyDescent="0.25">
      <c r="P7921" s="120"/>
      <c r="R7921" s="120"/>
      <c r="T7921" s="120"/>
      <c r="V7921" s="120"/>
      <c r="X7921" s="120"/>
      <c r="Z7921" s="120"/>
    </row>
    <row r="7922" spans="16:26" x14ac:dyDescent="0.25">
      <c r="P7922" s="119"/>
      <c r="R7922" s="119"/>
      <c r="T7922" s="119"/>
      <c r="V7922" s="119"/>
      <c r="X7922" s="119"/>
      <c r="Z7922" s="119"/>
    </row>
    <row r="7923" spans="16:26" x14ac:dyDescent="0.25">
      <c r="P7923" s="119"/>
      <c r="R7923" s="119"/>
      <c r="T7923" s="119"/>
      <c r="V7923" s="119"/>
      <c r="X7923" s="119"/>
      <c r="Z7923" s="119"/>
    </row>
    <row r="7924" spans="16:26" x14ac:dyDescent="0.25">
      <c r="P7924" s="119"/>
      <c r="R7924" s="119"/>
      <c r="T7924" s="119"/>
      <c r="V7924" s="119"/>
      <c r="X7924" s="119"/>
      <c r="Z7924" s="119"/>
    </row>
    <row r="7925" spans="16:26" x14ac:dyDescent="0.25">
      <c r="P7925" s="121"/>
      <c r="R7925" s="121"/>
      <c r="T7925" s="121"/>
      <c r="V7925" s="121"/>
      <c r="X7925" s="121"/>
      <c r="Z7925" s="121"/>
    </row>
    <row r="7926" spans="16:26" x14ac:dyDescent="0.25">
      <c r="P7926" s="121"/>
      <c r="R7926" s="121"/>
      <c r="T7926" s="121"/>
      <c r="V7926" s="121"/>
      <c r="X7926" s="121"/>
      <c r="Z7926" s="121"/>
    </row>
    <row r="7927" spans="16:26" x14ac:dyDescent="0.25">
      <c r="P7927" s="121"/>
      <c r="R7927" s="121"/>
      <c r="T7927" s="121"/>
      <c r="V7927" s="121"/>
      <c r="X7927" s="121"/>
      <c r="Z7927" s="121"/>
    </row>
    <row r="7928" spans="16:26" x14ac:dyDescent="0.25">
      <c r="P7928" s="121"/>
      <c r="R7928" s="121"/>
      <c r="T7928" s="121"/>
      <c r="V7928" s="121"/>
      <c r="X7928" s="121"/>
      <c r="Z7928" s="121"/>
    </row>
    <row r="7929" spans="16:26" x14ac:dyDescent="0.25">
      <c r="P7929" s="122"/>
      <c r="R7929" s="122"/>
      <c r="T7929" s="122"/>
      <c r="V7929" s="122"/>
      <c r="X7929" s="122"/>
      <c r="Z7929" s="122"/>
    </row>
    <row r="7930" spans="16:26" x14ac:dyDescent="0.25">
      <c r="P7930" s="118"/>
      <c r="R7930" s="118"/>
      <c r="T7930" s="118"/>
      <c r="V7930" s="118"/>
      <c r="X7930" s="118"/>
      <c r="Z7930" s="118"/>
    </row>
    <row r="7931" spans="16:26" x14ac:dyDescent="0.25">
      <c r="P7931" s="119"/>
      <c r="R7931" s="119"/>
      <c r="T7931" s="119"/>
      <c r="V7931" s="119"/>
      <c r="X7931" s="119"/>
      <c r="Z7931" s="119"/>
    </row>
    <row r="7932" spans="16:26" x14ac:dyDescent="0.25">
      <c r="P7932" s="119"/>
      <c r="R7932" s="119"/>
      <c r="T7932" s="119"/>
      <c r="V7932" s="119"/>
      <c r="X7932" s="119"/>
      <c r="Z7932" s="119"/>
    </row>
    <row r="7933" spans="16:26" x14ac:dyDescent="0.25">
      <c r="P7933" s="120"/>
      <c r="R7933" s="120"/>
      <c r="T7933" s="120"/>
      <c r="V7933" s="120"/>
      <c r="X7933" s="120"/>
      <c r="Z7933" s="120"/>
    </row>
    <row r="7934" spans="16:26" x14ac:dyDescent="0.25">
      <c r="P7934" s="119"/>
      <c r="R7934" s="119"/>
      <c r="T7934" s="119"/>
      <c r="V7934" s="119"/>
      <c r="X7934" s="119"/>
      <c r="Z7934" s="119"/>
    </row>
    <row r="7935" spans="16:26" x14ac:dyDescent="0.25">
      <c r="P7935" s="119"/>
      <c r="R7935" s="119"/>
      <c r="T7935" s="119"/>
      <c r="V7935" s="119"/>
      <c r="X7935" s="119"/>
      <c r="Z7935" s="119"/>
    </row>
    <row r="7936" spans="16:26" x14ac:dyDescent="0.25">
      <c r="P7936" s="120"/>
      <c r="R7936" s="120"/>
      <c r="T7936" s="120"/>
      <c r="V7936" s="120"/>
      <c r="X7936" s="120"/>
      <c r="Z7936" s="120"/>
    </row>
    <row r="7937" spans="16:26" x14ac:dyDescent="0.25">
      <c r="P7937" s="119"/>
      <c r="R7937" s="119"/>
      <c r="T7937" s="119"/>
      <c r="V7937" s="119"/>
      <c r="X7937" s="119"/>
      <c r="Z7937" s="119"/>
    </row>
    <row r="7938" spans="16:26" x14ac:dyDescent="0.25">
      <c r="P7938" s="120"/>
      <c r="R7938" s="120"/>
      <c r="T7938" s="120"/>
      <c r="V7938" s="120"/>
      <c r="X7938" s="120"/>
      <c r="Z7938" s="120"/>
    </row>
    <row r="7939" spans="16:26" x14ac:dyDescent="0.25">
      <c r="P7939" s="119"/>
      <c r="R7939" s="119"/>
      <c r="T7939" s="119"/>
      <c r="V7939" s="119"/>
      <c r="X7939" s="119"/>
      <c r="Z7939" s="119"/>
    </row>
    <row r="7940" spans="16:26" x14ac:dyDescent="0.25">
      <c r="P7940" s="119"/>
      <c r="R7940" s="119"/>
      <c r="T7940" s="119"/>
      <c r="V7940" s="119"/>
      <c r="X7940" s="119"/>
      <c r="Z7940" s="119"/>
    </row>
    <row r="7941" spans="16:26" x14ac:dyDescent="0.25">
      <c r="P7941" s="119"/>
      <c r="R7941" s="119"/>
      <c r="T7941" s="119"/>
      <c r="V7941" s="119"/>
      <c r="X7941" s="119"/>
      <c r="Z7941" s="119"/>
    </row>
    <row r="7942" spans="16:26" x14ac:dyDescent="0.25">
      <c r="P7942" s="121"/>
      <c r="R7942" s="121"/>
      <c r="T7942" s="121"/>
      <c r="V7942" s="121"/>
      <c r="X7942" s="121"/>
      <c r="Z7942" s="121"/>
    </row>
    <row r="7943" spans="16:26" x14ac:dyDescent="0.25">
      <c r="P7943" s="121"/>
      <c r="R7943" s="121"/>
      <c r="T7943" s="121"/>
      <c r="V7943" s="121"/>
      <c r="X7943" s="121"/>
      <c r="Z7943" s="121"/>
    </row>
    <row r="7944" spans="16:26" x14ac:dyDescent="0.25">
      <c r="P7944" s="121"/>
      <c r="R7944" s="121"/>
      <c r="T7944" s="121"/>
      <c r="V7944" s="121"/>
      <c r="X7944" s="121"/>
      <c r="Z7944" s="121"/>
    </row>
    <row r="7945" spans="16:26" x14ac:dyDescent="0.25">
      <c r="P7945" s="121"/>
      <c r="R7945" s="121"/>
      <c r="T7945" s="121"/>
      <c r="V7945" s="121"/>
      <c r="X7945" s="121"/>
      <c r="Z7945" s="121"/>
    </row>
    <row r="7946" spans="16:26" x14ac:dyDescent="0.25">
      <c r="P7946" s="122"/>
      <c r="R7946" s="122"/>
      <c r="T7946" s="122"/>
      <c r="V7946" s="122"/>
      <c r="X7946" s="122"/>
      <c r="Z7946" s="122"/>
    </row>
    <row r="7947" spans="16:26" x14ac:dyDescent="0.25">
      <c r="P7947" s="118"/>
      <c r="R7947" s="118"/>
      <c r="T7947" s="118"/>
      <c r="V7947" s="118"/>
      <c r="X7947" s="118"/>
      <c r="Z7947" s="118"/>
    </row>
    <row r="7948" spans="16:26" x14ac:dyDescent="0.25">
      <c r="P7948" s="119"/>
      <c r="R7948" s="119"/>
      <c r="T7948" s="119"/>
      <c r="V7948" s="119"/>
      <c r="X7948" s="119"/>
      <c r="Z7948" s="119"/>
    </row>
    <row r="7949" spans="16:26" x14ac:dyDescent="0.25">
      <c r="P7949" s="119"/>
      <c r="R7949" s="119"/>
      <c r="T7949" s="119"/>
      <c r="V7949" s="119"/>
      <c r="X7949" s="119"/>
      <c r="Z7949" s="119"/>
    </row>
    <row r="7950" spans="16:26" x14ac:dyDescent="0.25">
      <c r="P7950" s="120"/>
      <c r="R7950" s="120"/>
      <c r="T7950" s="120"/>
      <c r="V7950" s="120"/>
      <c r="X7950" s="120"/>
      <c r="Z7950" s="120"/>
    </row>
    <row r="7951" spans="16:26" x14ac:dyDescent="0.25">
      <c r="P7951" s="119"/>
      <c r="R7951" s="119"/>
      <c r="T7951" s="119"/>
      <c r="V7951" s="119"/>
      <c r="X7951" s="119"/>
      <c r="Z7951" s="119"/>
    </row>
    <row r="7952" spans="16:26" x14ac:dyDescent="0.25">
      <c r="P7952" s="119"/>
      <c r="R7952" s="119"/>
      <c r="T7952" s="119"/>
      <c r="V7952" s="119"/>
      <c r="X7952" s="119"/>
      <c r="Z7952" s="119"/>
    </row>
    <row r="7953" spans="16:26" x14ac:dyDescent="0.25">
      <c r="P7953" s="120"/>
      <c r="R7953" s="120"/>
      <c r="T7953" s="120"/>
      <c r="V7953" s="120"/>
      <c r="X7953" s="120"/>
      <c r="Z7953" s="120"/>
    </row>
    <row r="7954" spans="16:26" x14ac:dyDescent="0.25">
      <c r="P7954" s="119"/>
      <c r="R7954" s="119"/>
      <c r="T7954" s="119"/>
      <c r="V7954" s="119"/>
      <c r="X7954" s="119"/>
      <c r="Z7954" s="119"/>
    </row>
    <row r="7955" spans="16:26" x14ac:dyDescent="0.25">
      <c r="P7955" s="120"/>
      <c r="R7955" s="120"/>
      <c r="T7955" s="120"/>
      <c r="V7955" s="120"/>
      <c r="X7955" s="120"/>
      <c r="Z7955" s="120"/>
    </row>
    <row r="7956" spans="16:26" x14ac:dyDescent="0.25">
      <c r="P7956" s="119"/>
      <c r="R7956" s="119"/>
      <c r="T7956" s="119"/>
      <c r="V7956" s="119"/>
      <c r="X7956" s="119"/>
      <c r="Z7956" s="119"/>
    </row>
    <row r="7957" spans="16:26" x14ac:dyDescent="0.25">
      <c r="P7957" s="119"/>
      <c r="R7957" s="119"/>
      <c r="T7957" s="119"/>
      <c r="V7957" s="119"/>
      <c r="X7957" s="119"/>
      <c r="Z7957" s="119"/>
    </row>
    <row r="7958" spans="16:26" x14ac:dyDescent="0.25">
      <c r="P7958" s="119"/>
      <c r="R7958" s="119"/>
      <c r="T7958" s="119"/>
      <c r="V7958" s="119"/>
      <c r="X7958" s="119"/>
      <c r="Z7958" s="119"/>
    </row>
    <row r="7959" spans="16:26" x14ac:dyDescent="0.25">
      <c r="P7959" s="121"/>
      <c r="R7959" s="121"/>
      <c r="T7959" s="121"/>
      <c r="V7959" s="121"/>
      <c r="X7959" s="121"/>
      <c r="Z7959" s="121"/>
    </row>
    <row r="7960" spans="16:26" x14ac:dyDescent="0.25">
      <c r="P7960" s="121"/>
      <c r="R7960" s="121"/>
      <c r="T7960" s="121"/>
      <c r="V7960" s="121"/>
      <c r="X7960" s="121"/>
      <c r="Z7960" s="121"/>
    </row>
    <row r="7961" spans="16:26" x14ac:dyDescent="0.25">
      <c r="P7961" s="121"/>
      <c r="R7961" s="121"/>
      <c r="T7961" s="121"/>
      <c r="V7961" s="121"/>
      <c r="X7961" s="121"/>
      <c r="Z7961" s="121"/>
    </row>
    <row r="7962" spans="16:26" x14ac:dyDescent="0.25">
      <c r="P7962" s="121"/>
      <c r="R7962" s="121"/>
      <c r="T7962" s="121"/>
      <c r="V7962" s="121"/>
      <c r="X7962" s="121"/>
      <c r="Z7962" s="121"/>
    </row>
    <row r="7963" spans="16:26" x14ac:dyDescent="0.25">
      <c r="P7963" s="122"/>
      <c r="R7963" s="122"/>
      <c r="T7963" s="122"/>
      <c r="V7963" s="122"/>
      <c r="X7963" s="122"/>
      <c r="Z7963" s="122"/>
    </row>
    <row r="7964" spans="16:26" x14ac:dyDescent="0.25">
      <c r="P7964" s="118"/>
      <c r="R7964" s="118"/>
      <c r="T7964" s="118"/>
      <c r="V7964" s="118"/>
      <c r="X7964" s="118"/>
      <c r="Z7964" s="118"/>
    </row>
    <row r="7965" spans="16:26" x14ac:dyDescent="0.25">
      <c r="P7965" s="119"/>
      <c r="R7965" s="119"/>
      <c r="T7965" s="119"/>
      <c r="V7965" s="119"/>
      <c r="X7965" s="119"/>
      <c r="Z7965" s="119"/>
    </row>
    <row r="7966" spans="16:26" x14ac:dyDescent="0.25">
      <c r="P7966" s="119"/>
      <c r="R7966" s="119"/>
      <c r="T7966" s="119"/>
      <c r="V7966" s="119"/>
      <c r="X7966" s="119"/>
      <c r="Z7966" s="119"/>
    </row>
    <row r="7967" spans="16:26" x14ac:dyDescent="0.25">
      <c r="P7967" s="120"/>
      <c r="R7967" s="120"/>
      <c r="T7967" s="120"/>
      <c r="V7967" s="120"/>
      <c r="X7967" s="120"/>
      <c r="Z7967" s="120"/>
    </row>
    <row r="7968" spans="16:26" x14ac:dyDescent="0.25">
      <c r="P7968" s="119"/>
      <c r="R7968" s="119"/>
      <c r="T7968" s="119"/>
      <c r="V7968" s="119"/>
      <c r="X7968" s="119"/>
      <c r="Z7968" s="119"/>
    </row>
    <row r="7969" spans="16:26" x14ac:dyDescent="0.25">
      <c r="P7969" s="119"/>
      <c r="R7969" s="119"/>
      <c r="T7969" s="119"/>
      <c r="V7969" s="119"/>
      <c r="X7969" s="119"/>
      <c r="Z7969" s="119"/>
    </row>
    <row r="7970" spans="16:26" x14ac:dyDescent="0.25">
      <c r="P7970" s="120"/>
      <c r="R7970" s="120"/>
      <c r="T7970" s="120"/>
      <c r="V7970" s="120"/>
      <c r="X7970" s="120"/>
      <c r="Z7970" s="120"/>
    </row>
    <row r="7971" spans="16:26" x14ac:dyDescent="0.25">
      <c r="P7971" s="119"/>
      <c r="R7971" s="119"/>
      <c r="T7971" s="119"/>
      <c r="V7971" s="119"/>
      <c r="X7971" s="119"/>
      <c r="Z7971" s="119"/>
    </row>
    <row r="7972" spans="16:26" x14ac:dyDescent="0.25">
      <c r="P7972" s="120"/>
      <c r="R7972" s="120"/>
      <c r="T7972" s="120"/>
      <c r="V7972" s="120"/>
      <c r="X7972" s="120"/>
      <c r="Z7972" s="120"/>
    </row>
    <row r="7973" spans="16:26" x14ac:dyDescent="0.25">
      <c r="P7973" s="119"/>
      <c r="R7973" s="119"/>
      <c r="T7973" s="119"/>
      <c r="V7973" s="119"/>
      <c r="X7973" s="119"/>
      <c r="Z7973" s="119"/>
    </row>
    <row r="7974" spans="16:26" x14ac:dyDescent="0.25">
      <c r="P7974" s="119"/>
      <c r="R7974" s="119"/>
      <c r="T7974" s="119"/>
      <c r="V7974" s="119"/>
      <c r="X7974" s="119"/>
      <c r="Z7974" s="119"/>
    </row>
    <row r="7975" spans="16:26" x14ac:dyDescent="0.25">
      <c r="P7975" s="119"/>
      <c r="R7975" s="119"/>
      <c r="T7975" s="119"/>
      <c r="V7975" s="119"/>
      <c r="X7975" s="119"/>
      <c r="Z7975" s="119"/>
    </row>
    <row r="7976" spans="16:26" x14ac:dyDescent="0.25">
      <c r="P7976" s="121"/>
      <c r="R7976" s="121"/>
      <c r="T7976" s="121"/>
      <c r="V7976" s="121"/>
      <c r="X7976" s="121"/>
      <c r="Z7976" s="121"/>
    </row>
    <row r="7977" spans="16:26" x14ac:dyDescent="0.25">
      <c r="P7977" s="121"/>
      <c r="R7977" s="121"/>
      <c r="T7977" s="121"/>
      <c r="V7977" s="121"/>
      <c r="X7977" s="121"/>
      <c r="Z7977" s="121"/>
    </row>
    <row r="7978" spans="16:26" x14ac:dyDescent="0.25">
      <c r="P7978" s="121"/>
      <c r="R7978" s="121"/>
      <c r="T7978" s="121"/>
      <c r="V7978" s="121"/>
      <c r="X7978" s="121"/>
      <c r="Z7978" s="121"/>
    </row>
    <row r="7979" spans="16:26" x14ac:dyDescent="0.25">
      <c r="P7979" s="121"/>
      <c r="R7979" s="121"/>
      <c r="T7979" s="121"/>
      <c r="V7979" s="121"/>
      <c r="X7979" s="121"/>
      <c r="Z7979" s="121"/>
    </row>
    <row r="7980" spans="16:26" x14ac:dyDescent="0.25">
      <c r="P7980" s="122"/>
      <c r="R7980" s="122"/>
      <c r="T7980" s="122"/>
      <c r="V7980" s="122"/>
      <c r="X7980" s="122"/>
      <c r="Z7980" s="122"/>
    </row>
    <row r="7981" spans="16:26" x14ac:dyDescent="0.25">
      <c r="P7981" s="118"/>
      <c r="R7981" s="118"/>
      <c r="T7981" s="118"/>
      <c r="V7981" s="118"/>
      <c r="X7981" s="118"/>
      <c r="Z7981" s="118"/>
    </row>
    <row r="7982" spans="16:26" x14ac:dyDescent="0.25">
      <c r="P7982" s="119"/>
      <c r="R7982" s="119"/>
      <c r="T7982" s="119"/>
      <c r="V7982" s="119"/>
      <c r="X7982" s="119"/>
      <c r="Z7982" s="119"/>
    </row>
    <row r="7983" spans="16:26" x14ac:dyDescent="0.25">
      <c r="P7983" s="119"/>
      <c r="R7983" s="119"/>
      <c r="T7983" s="119"/>
      <c r="V7983" s="119"/>
      <c r="X7983" s="119"/>
      <c r="Z7983" s="119"/>
    </row>
    <row r="7984" spans="16:26" x14ac:dyDescent="0.25">
      <c r="P7984" s="120"/>
      <c r="R7984" s="120"/>
      <c r="T7984" s="120"/>
      <c r="V7984" s="120"/>
      <c r="X7984" s="120"/>
      <c r="Z7984" s="120"/>
    </row>
    <row r="7985" spans="16:26" x14ac:dyDescent="0.25">
      <c r="P7985" s="119"/>
      <c r="R7985" s="119"/>
      <c r="T7985" s="119"/>
      <c r="V7985" s="119"/>
      <c r="X7985" s="119"/>
      <c r="Z7985" s="119"/>
    </row>
    <row r="7986" spans="16:26" x14ac:dyDescent="0.25">
      <c r="P7986" s="119"/>
      <c r="R7986" s="119"/>
      <c r="T7986" s="119"/>
      <c r="V7986" s="119"/>
      <c r="X7986" s="119"/>
      <c r="Z7986" s="119"/>
    </row>
    <row r="7987" spans="16:26" x14ac:dyDescent="0.25">
      <c r="P7987" s="120"/>
      <c r="R7987" s="120"/>
      <c r="T7987" s="120"/>
      <c r="V7987" s="120"/>
      <c r="X7987" s="120"/>
      <c r="Z7987" s="120"/>
    </row>
    <row r="7988" spans="16:26" x14ac:dyDescent="0.25">
      <c r="P7988" s="119"/>
      <c r="R7988" s="119"/>
      <c r="T7988" s="119"/>
      <c r="V7988" s="119"/>
      <c r="X7988" s="119"/>
      <c r="Z7988" s="119"/>
    </row>
    <row r="7989" spans="16:26" x14ac:dyDescent="0.25">
      <c r="P7989" s="120"/>
      <c r="R7989" s="120"/>
      <c r="T7989" s="120"/>
      <c r="V7989" s="120"/>
      <c r="X7989" s="120"/>
      <c r="Z7989" s="120"/>
    </row>
    <row r="7990" spans="16:26" x14ac:dyDescent="0.25">
      <c r="P7990" s="119"/>
      <c r="R7990" s="119"/>
      <c r="T7990" s="119"/>
      <c r="V7990" s="119"/>
      <c r="X7990" s="119"/>
      <c r="Z7990" s="119"/>
    </row>
    <row r="7991" spans="16:26" x14ac:dyDescent="0.25">
      <c r="P7991" s="119"/>
      <c r="R7991" s="119"/>
      <c r="T7991" s="119"/>
      <c r="V7991" s="119"/>
      <c r="X7991" s="119"/>
      <c r="Z7991" s="119"/>
    </row>
    <row r="7992" spans="16:26" x14ac:dyDescent="0.25">
      <c r="P7992" s="119"/>
      <c r="R7992" s="119"/>
      <c r="T7992" s="119"/>
      <c r="V7992" s="119"/>
      <c r="X7992" s="119"/>
      <c r="Z7992" s="119"/>
    </row>
    <row r="7993" spans="16:26" x14ac:dyDescent="0.25">
      <c r="P7993" s="121"/>
      <c r="R7993" s="121"/>
      <c r="T7993" s="121"/>
      <c r="V7993" s="121"/>
      <c r="X7993" s="121"/>
      <c r="Z7993" s="121"/>
    </row>
    <row r="7994" spans="16:26" x14ac:dyDescent="0.25">
      <c r="P7994" s="121"/>
      <c r="R7994" s="121"/>
      <c r="T7994" s="121"/>
      <c r="V7994" s="121"/>
      <c r="X7994" s="121"/>
      <c r="Z7994" s="121"/>
    </row>
    <row r="7995" spans="16:26" x14ac:dyDescent="0.25">
      <c r="P7995" s="121"/>
      <c r="R7995" s="121"/>
      <c r="T7995" s="121"/>
      <c r="V7995" s="121"/>
      <c r="X7995" s="121"/>
      <c r="Z7995" s="121"/>
    </row>
    <row r="7996" spans="16:26" x14ac:dyDescent="0.25">
      <c r="P7996" s="121"/>
      <c r="R7996" s="121"/>
      <c r="T7996" s="121"/>
      <c r="V7996" s="121"/>
      <c r="X7996" s="121"/>
      <c r="Z7996" s="121"/>
    </row>
    <row r="7997" spans="16:26" x14ac:dyDescent="0.25">
      <c r="P7997" s="122"/>
      <c r="R7997" s="122"/>
      <c r="T7997" s="122"/>
      <c r="V7997" s="122"/>
      <c r="X7997" s="122"/>
      <c r="Z7997" s="122"/>
    </row>
    <row r="7998" spans="16:26" x14ac:dyDescent="0.25">
      <c r="P7998" s="118"/>
      <c r="R7998" s="118"/>
      <c r="T7998" s="118"/>
      <c r="V7998" s="118"/>
      <c r="X7998" s="118"/>
      <c r="Z7998" s="118"/>
    </row>
    <row r="7999" spans="16:26" x14ac:dyDescent="0.25">
      <c r="P7999" s="119"/>
      <c r="R7999" s="119"/>
      <c r="T7999" s="119"/>
      <c r="V7999" s="119"/>
      <c r="X7999" s="119"/>
      <c r="Z7999" s="119"/>
    </row>
    <row r="8000" spans="16:26" x14ac:dyDescent="0.25">
      <c r="P8000" s="119"/>
      <c r="R8000" s="119"/>
      <c r="T8000" s="119"/>
      <c r="V8000" s="119"/>
      <c r="X8000" s="119"/>
      <c r="Z8000" s="119"/>
    </row>
    <row r="8001" spans="16:26" x14ac:dyDescent="0.25">
      <c r="P8001" s="120"/>
      <c r="R8001" s="120"/>
      <c r="T8001" s="120"/>
      <c r="V8001" s="120"/>
      <c r="X8001" s="120"/>
      <c r="Z8001" s="120"/>
    </row>
    <row r="8002" spans="16:26" x14ac:dyDescent="0.25">
      <c r="P8002" s="119"/>
      <c r="R8002" s="119"/>
      <c r="T8002" s="119"/>
      <c r="V8002" s="119"/>
      <c r="X8002" s="119"/>
      <c r="Z8002" s="119"/>
    </row>
    <row r="8003" spans="16:26" x14ac:dyDescent="0.25">
      <c r="P8003" s="119"/>
      <c r="R8003" s="119"/>
      <c r="T8003" s="119"/>
      <c r="V8003" s="119"/>
      <c r="X8003" s="119"/>
      <c r="Z8003" s="119"/>
    </row>
    <row r="8004" spans="16:26" x14ac:dyDescent="0.25">
      <c r="P8004" s="120"/>
      <c r="R8004" s="120"/>
      <c r="T8004" s="120"/>
      <c r="V8004" s="120"/>
      <c r="X8004" s="120"/>
      <c r="Z8004" s="120"/>
    </row>
    <row r="8005" spans="16:26" x14ac:dyDescent="0.25">
      <c r="P8005" s="119"/>
      <c r="R8005" s="119"/>
      <c r="T8005" s="119"/>
      <c r="V8005" s="119"/>
      <c r="X8005" s="119"/>
      <c r="Z8005" s="119"/>
    </row>
    <row r="8006" spans="16:26" x14ac:dyDescent="0.25">
      <c r="P8006" s="120"/>
      <c r="R8006" s="120"/>
      <c r="T8006" s="120"/>
      <c r="V8006" s="120"/>
      <c r="X8006" s="120"/>
      <c r="Z8006" s="120"/>
    </row>
    <row r="8007" spans="16:26" x14ac:dyDescent="0.25">
      <c r="P8007" s="119"/>
      <c r="R8007" s="119"/>
      <c r="T8007" s="119"/>
      <c r="V8007" s="119"/>
      <c r="X8007" s="119"/>
      <c r="Z8007" s="119"/>
    </row>
    <row r="8008" spans="16:26" x14ac:dyDescent="0.25">
      <c r="P8008" s="119"/>
      <c r="R8008" s="119"/>
      <c r="T8008" s="119"/>
      <c r="V8008" s="119"/>
      <c r="X8008" s="119"/>
      <c r="Z8008" s="119"/>
    </row>
    <row r="8009" spans="16:26" x14ac:dyDescent="0.25">
      <c r="P8009" s="119"/>
      <c r="R8009" s="119"/>
      <c r="T8009" s="119"/>
      <c r="V8009" s="119"/>
      <c r="X8009" s="119"/>
      <c r="Z8009" s="119"/>
    </row>
    <row r="8010" spans="16:26" x14ac:dyDescent="0.25">
      <c r="P8010" s="121"/>
      <c r="R8010" s="121"/>
      <c r="T8010" s="121"/>
      <c r="V8010" s="121"/>
      <c r="X8010" s="121"/>
      <c r="Z8010" s="121"/>
    </row>
    <row r="8011" spans="16:26" x14ac:dyDescent="0.25">
      <c r="P8011" s="121"/>
      <c r="R8011" s="121"/>
      <c r="T8011" s="121"/>
      <c r="V8011" s="121"/>
      <c r="X8011" s="121"/>
      <c r="Z8011" s="121"/>
    </row>
    <row r="8012" spans="16:26" x14ac:dyDescent="0.25">
      <c r="P8012" s="121"/>
      <c r="R8012" s="121"/>
      <c r="T8012" s="121"/>
      <c r="V8012" s="121"/>
      <c r="X8012" s="121"/>
      <c r="Z8012" s="121"/>
    </row>
    <row r="8013" spans="16:26" x14ac:dyDescent="0.25">
      <c r="P8013" s="121"/>
      <c r="R8013" s="121"/>
      <c r="T8013" s="121"/>
      <c r="V8013" s="121"/>
      <c r="X8013" s="121"/>
      <c r="Z8013" s="121"/>
    </row>
    <row r="8014" spans="16:26" x14ac:dyDescent="0.25">
      <c r="P8014" s="122"/>
      <c r="R8014" s="122"/>
      <c r="T8014" s="122"/>
      <c r="V8014" s="122"/>
      <c r="X8014" s="122"/>
      <c r="Z8014" s="122"/>
    </row>
    <row r="8015" spans="16:26" x14ac:dyDescent="0.25">
      <c r="P8015" s="118"/>
      <c r="R8015" s="118"/>
      <c r="T8015" s="118"/>
      <c r="V8015" s="118"/>
      <c r="X8015" s="118"/>
      <c r="Z8015" s="118"/>
    </row>
    <row r="8016" spans="16:26" x14ac:dyDescent="0.25">
      <c r="P8016" s="119"/>
      <c r="R8016" s="119"/>
      <c r="T8016" s="119"/>
      <c r="V8016" s="119"/>
      <c r="X8016" s="119"/>
      <c r="Z8016" s="119"/>
    </row>
    <row r="8017" spans="16:26" x14ac:dyDescent="0.25">
      <c r="P8017" s="119"/>
      <c r="R8017" s="119"/>
      <c r="T8017" s="119"/>
      <c r="V8017" s="119"/>
      <c r="X8017" s="119"/>
      <c r="Z8017" s="119"/>
    </row>
    <row r="8018" spans="16:26" x14ac:dyDescent="0.25">
      <c r="P8018" s="120"/>
      <c r="R8018" s="120"/>
      <c r="T8018" s="120"/>
      <c r="V8018" s="120"/>
      <c r="X8018" s="120"/>
      <c r="Z8018" s="120"/>
    </row>
    <row r="8019" spans="16:26" x14ac:dyDescent="0.25">
      <c r="P8019" s="119"/>
      <c r="R8019" s="119"/>
      <c r="T8019" s="119"/>
      <c r="V8019" s="119"/>
      <c r="X8019" s="119"/>
      <c r="Z8019" s="119"/>
    </row>
    <row r="8020" spans="16:26" x14ac:dyDescent="0.25">
      <c r="P8020" s="119"/>
      <c r="R8020" s="119"/>
      <c r="T8020" s="119"/>
      <c r="V8020" s="119"/>
      <c r="X8020" s="119"/>
      <c r="Z8020" s="119"/>
    </row>
    <row r="8021" spans="16:26" x14ac:dyDescent="0.25">
      <c r="P8021" s="120"/>
      <c r="R8021" s="120"/>
      <c r="T8021" s="120"/>
      <c r="V8021" s="120"/>
      <c r="X8021" s="120"/>
      <c r="Z8021" s="120"/>
    </row>
    <row r="8022" spans="16:26" x14ac:dyDescent="0.25">
      <c r="P8022" s="119"/>
      <c r="R8022" s="119"/>
      <c r="T8022" s="119"/>
      <c r="V8022" s="119"/>
      <c r="X8022" s="119"/>
      <c r="Z8022" s="119"/>
    </row>
    <row r="8023" spans="16:26" x14ac:dyDescent="0.25">
      <c r="P8023" s="120"/>
      <c r="R8023" s="120"/>
      <c r="T8023" s="120"/>
      <c r="V8023" s="120"/>
      <c r="X8023" s="120"/>
      <c r="Z8023" s="120"/>
    </row>
    <row r="8024" spans="16:26" x14ac:dyDescent="0.25">
      <c r="P8024" s="119"/>
      <c r="R8024" s="119"/>
      <c r="T8024" s="119"/>
      <c r="V8024" s="119"/>
      <c r="X8024" s="119"/>
      <c r="Z8024" s="119"/>
    </row>
    <row r="8025" spans="16:26" x14ac:dyDescent="0.25">
      <c r="P8025" s="119"/>
      <c r="R8025" s="119"/>
      <c r="T8025" s="119"/>
      <c r="V8025" s="119"/>
      <c r="X8025" s="119"/>
      <c r="Z8025" s="119"/>
    </row>
    <row r="8026" spans="16:26" x14ac:dyDescent="0.25">
      <c r="P8026" s="119"/>
      <c r="R8026" s="119"/>
      <c r="T8026" s="119"/>
      <c r="V8026" s="119"/>
      <c r="X8026" s="119"/>
      <c r="Z8026" s="119"/>
    </row>
    <row r="8027" spans="16:26" x14ac:dyDescent="0.25">
      <c r="P8027" s="121"/>
      <c r="R8027" s="121"/>
      <c r="T8027" s="121"/>
      <c r="V8027" s="121"/>
      <c r="X8027" s="121"/>
      <c r="Z8027" s="121"/>
    </row>
    <row r="8028" spans="16:26" x14ac:dyDescent="0.25">
      <c r="P8028" s="121"/>
      <c r="R8028" s="121"/>
      <c r="T8028" s="121"/>
      <c r="V8028" s="121"/>
      <c r="X8028" s="121"/>
      <c r="Z8028" s="121"/>
    </row>
    <row r="8029" spans="16:26" x14ac:dyDescent="0.25">
      <c r="P8029" s="121"/>
      <c r="R8029" s="121"/>
      <c r="T8029" s="121"/>
      <c r="V8029" s="121"/>
      <c r="X8029" s="121"/>
      <c r="Z8029" s="121"/>
    </row>
    <row r="8030" spans="16:26" x14ac:dyDescent="0.25">
      <c r="P8030" s="121"/>
      <c r="R8030" s="121"/>
      <c r="T8030" s="121"/>
      <c r="V8030" s="121"/>
      <c r="X8030" s="121"/>
      <c r="Z8030" s="121"/>
    </row>
    <row r="8031" spans="16:26" x14ac:dyDescent="0.25">
      <c r="P8031" s="122"/>
      <c r="R8031" s="122"/>
      <c r="T8031" s="122"/>
      <c r="V8031" s="122"/>
      <c r="X8031" s="122"/>
      <c r="Z8031" s="122"/>
    </row>
    <row r="8032" spans="16:26" x14ac:dyDescent="0.25">
      <c r="P8032" s="118"/>
      <c r="R8032" s="118"/>
      <c r="T8032" s="118"/>
      <c r="V8032" s="118"/>
      <c r="X8032" s="118"/>
      <c r="Z8032" s="118"/>
    </row>
    <row r="8033" spans="16:26" x14ac:dyDescent="0.25">
      <c r="P8033" s="119"/>
      <c r="R8033" s="119"/>
      <c r="T8033" s="119"/>
      <c r="V8033" s="119"/>
      <c r="X8033" s="119"/>
      <c r="Z8033" s="119"/>
    </row>
    <row r="8034" spans="16:26" x14ac:dyDescent="0.25">
      <c r="P8034" s="119"/>
      <c r="R8034" s="119"/>
      <c r="T8034" s="119"/>
      <c r="V8034" s="119"/>
      <c r="X8034" s="119"/>
      <c r="Z8034" s="119"/>
    </row>
    <row r="8035" spans="16:26" x14ac:dyDescent="0.25">
      <c r="P8035" s="120"/>
      <c r="R8035" s="120"/>
      <c r="T8035" s="120"/>
      <c r="V8035" s="120"/>
      <c r="X8035" s="120"/>
      <c r="Z8035" s="120"/>
    </row>
    <row r="8036" spans="16:26" x14ac:dyDescent="0.25">
      <c r="P8036" s="119"/>
      <c r="R8036" s="119"/>
      <c r="T8036" s="119"/>
      <c r="V8036" s="119"/>
      <c r="X8036" s="119"/>
      <c r="Z8036" s="119"/>
    </row>
    <row r="8037" spans="16:26" x14ac:dyDescent="0.25">
      <c r="P8037" s="119"/>
      <c r="R8037" s="119"/>
      <c r="T8037" s="119"/>
      <c r="V8037" s="119"/>
      <c r="X8037" s="119"/>
      <c r="Z8037" s="119"/>
    </row>
    <row r="8038" spans="16:26" x14ac:dyDescent="0.25">
      <c r="P8038" s="120"/>
      <c r="R8038" s="120"/>
      <c r="T8038" s="120"/>
      <c r="V8038" s="120"/>
      <c r="X8038" s="120"/>
      <c r="Z8038" s="120"/>
    </row>
    <row r="8039" spans="16:26" x14ac:dyDescent="0.25">
      <c r="P8039" s="119"/>
      <c r="R8039" s="119"/>
      <c r="T8039" s="119"/>
      <c r="V8039" s="119"/>
      <c r="X8039" s="119"/>
      <c r="Z8039" s="119"/>
    </row>
    <row r="8040" spans="16:26" x14ac:dyDescent="0.25">
      <c r="P8040" s="120"/>
      <c r="R8040" s="120"/>
      <c r="T8040" s="120"/>
      <c r="V8040" s="120"/>
      <c r="X8040" s="120"/>
      <c r="Z8040" s="120"/>
    </row>
    <row r="8041" spans="16:26" x14ac:dyDescent="0.25">
      <c r="P8041" s="119"/>
      <c r="R8041" s="119"/>
      <c r="T8041" s="119"/>
      <c r="V8041" s="119"/>
      <c r="X8041" s="119"/>
      <c r="Z8041" s="119"/>
    </row>
    <row r="8042" spans="16:26" x14ac:dyDescent="0.25">
      <c r="P8042" s="119"/>
      <c r="R8042" s="119"/>
      <c r="T8042" s="119"/>
      <c r="V8042" s="119"/>
      <c r="X8042" s="119"/>
      <c r="Z8042" s="119"/>
    </row>
    <row r="8043" spans="16:26" x14ac:dyDescent="0.25">
      <c r="P8043" s="119"/>
      <c r="R8043" s="119"/>
      <c r="T8043" s="119"/>
      <c r="V8043" s="119"/>
      <c r="X8043" s="119"/>
      <c r="Z8043" s="119"/>
    </row>
    <row r="8044" spans="16:26" x14ac:dyDescent="0.25">
      <c r="P8044" s="121"/>
      <c r="R8044" s="121"/>
      <c r="T8044" s="121"/>
      <c r="V8044" s="121"/>
      <c r="X8044" s="121"/>
      <c r="Z8044" s="121"/>
    </row>
    <row r="8045" spans="16:26" x14ac:dyDescent="0.25">
      <c r="P8045" s="121"/>
      <c r="R8045" s="121"/>
      <c r="T8045" s="121"/>
      <c r="V8045" s="121"/>
      <c r="X8045" s="121"/>
      <c r="Z8045" s="121"/>
    </row>
    <row r="8046" spans="16:26" x14ac:dyDescent="0.25">
      <c r="P8046" s="121"/>
      <c r="R8046" s="121"/>
      <c r="T8046" s="121"/>
      <c r="V8046" s="121"/>
      <c r="X8046" s="121"/>
      <c r="Z8046" s="121"/>
    </row>
    <row r="8047" spans="16:26" x14ac:dyDescent="0.25">
      <c r="P8047" s="121"/>
      <c r="R8047" s="121"/>
      <c r="T8047" s="121"/>
      <c r="V8047" s="121"/>
      <c r="X8047" s="121"/>
      <c r="Z8047" s="121"/>
    </row>
    <row r="8048" spans="16:26" x14ac:dyDescent="0.25">
      <c r="P8048" s="122"/>
      <c r="R8048" s="122"/>
      <c r="T8048" s="122"/>
      <c r="V8048" s="122"/>
      <c r="X8048" s="122"/>
      <c r="Z8048" s="122"/>
    </row>
    <row r="8049" spans="16:26" x14ac:dyDescent="0.25">
      <c r="P8049" s="118"/>
      <c r="R8049" s="118"/>
      <c r="T8049" s="118"/>
      <c r="V8049" s="118"/>
      <c r="X8049" s="118"/>
      <c r="Z8049" s="118"/>
    </row>
    <row r="8050" spans="16:26" x14ac:dyDescent="0.25">
      <c r="P8050" s="119"/>
      <c r="R8050" s="119"/>
      <c r="T8050" s="119"/>
      <c r="V8050" s="119"/>
      <c r="X8050" s="119"/>
      <c r="Z8050" s="119"/>
    </row>
    <row r="8051" spans="16:26" x14ac:dyDescent="0.25">
      <c r="P8051" s="119"/>
      <c r="R8051" s="119"/>
      <c r="T8051" s="119"/>
      <c r="V8051" s="119"/>
      <c r="X8051" s="119"/>
      <c r="Z8051" s="119"/>
    </row>
    <row r="8052" spans="16:26" x14ac:dyDescent="0.25">
      <c r="P8052" s="120"/>
      <c r="R8052" s="120"/>
      <c r="T8052" s="120"/>
      <c r="V8052" s="120"/>
      <c r="X8052" s="120"/>
      <c r="Z8052" s="120"/>
    </row>
    <row r="8053" spans="16:26" x14ac:dyDescent="0.25">
      <c r="P8053" s="119"/>
      <c r="R8053" s="119"/>
      <c r="T8053" s="119"/>
      <c r="V8053" s="119"/>
      <c r="X8053" s="119"/>
      <c r="Z8053" s="119"/>
    </row>
    <row r="8054" spans="16:26" x14ac:dyDescent="0.25">
      <c r="P8054" s="119"/>
      <c r="R8054" s="119"/>
      <c r="T8054" s="119"/>
      <c r="V8054" s="119"/>
      <c r="X8054" s="119"/>
      <c r="Z8054" s="119"/>
    </row>
    <row r="8055" spans="16:26" x14ac:dyDescent="0.25">
      <c r="P8055" s="120"/>
      <c r="R8055" s="120"/>
      <c r="T8055" s="120"/>
      <c r="V8055" s="120"/>
      <c r="X8055" s="120"/>
      <c r="Z8055" s="120"/>
    </row>
    <row r="8056" spans="16:26" x14ac:dyDescent="0.25">
      <c r="P8056" s="119"/>
      <c r="R8056" s="119"/>
      <c r="T8056" s="119"/>
      <c r="V8056" s="119"/>
      <c r="X8056" s="119"/>
      <c r="Z8056" s="119"/>
    </row>
    <row r="8057" spans="16:26" x14ac:dyDescent="0.25">
      <c r="P8057" s="120"/>
      <c r="R8057" s="120"/>
      <c r="T8057" s="120"/>
      <c r="V8057" s="120"/>
      <c r="X8057" s="120"/>
      <c r="Z8057" s="120"/>
    </row>
    <row r="8058" spans="16:26" x14ac:dyDescent="0.25">
      <c r="P8058" s="119"/>
      <c r="R8058" s="119"/>
      <c r="T8058" s="119"/>
      <c r="V8058" s="119"/>
      <c r="X8058" s="119"/>
      <c r="Z8058" s="119"/>
    </row>
    <row r="8059" spans="16:26" x14ac:dyDescent="0.25">
      <c r="P8059" s="119"/>
      <c r="R8059" s="119"/>
      <c r="T8059" s="119"/>
      <c r="V8059" s="119"/>
      <c r="X8059" s="119"/>
      <c r="Z8059" s="119"/>
    </row>
    <row r="8060" spans="16:26" x14ac:dyDescent="0.25">
      <c r="P8060" s="119"/>
      <c r="R8060" s="119"/>
      <c r="T8060" s="119"/>
      <c r="V8060" s="119"/>
      <c r="X8060" s="119"/>
      <c r="Z8060" s="119"/>
    </row>
    <row r="8061" spans="16:26" x14ac:dyDescent="0.25">
      <c r="P8061" s="121"/>
      <c r="R8061" s="121"/>
      <c r="T8061" s="121"/>
      <c r="V8061" s="121"/>
      <c r="X8061" s="121"/>
      <c r="Z8061" s="121"/>
    </row>
    <row r="8062" spans="16:26" x14ac:dyDescent="0.25">
      <c r="P8062" s="121"/>
      <c r="R8062" s="121"/>
      <c r="T8062" s="121"/>
      <c r="V8062" s="121"/>
      <c r="X8062" s="121"/>
      <c r="Z8062" s="121"/>
    </row>
    <row r="8063" spans="16:26" x14ac:dyDescent="0.25">
      <c r="P8063" s="121"/>
      <c r="R8063" s="121"/>
      <c r="T8063" s="121"/>
      <c r="V8063" s="121"/>
      <c r="X8063" s="121"/>
      <c r="Z8063" s="121"/>
    </row>
    <row r="8064" spans="16:26" x14ac:dyDescent="0.25">
      <c r="P8064" s="121"/>
      <c r="R8064" s="121"/>
      <c r="T8064" s="121"/>
      <c r="V8064" s="121"/>
      <c r="X8064" s="121"/>
      <c r="Z8064" s="121"/>
    </row>
    <row r="8065" spans="16:26" x14ac:dyDescent="0.25">
      <c r="P8065" s="122"/>
      <c r="R8065" s="122"/>
      <c r="T8065" s="122"/>
      <c r="V8065" s="122"/>
      <c r="X8065" s="122"/>
      <c r="Z8065" s="122"/>
    </row>
    <row r="8066" spans="16:26" x14ac:dyDescent="0.25">
      <c r="P8066" s="118"/>
      <c r="R8066" s="118"/>
      <c r="T8066" s="118"/>
      <c r="V8066" s="118"/>
      <c r="X8066" s="118"/>
      <c r="Z8066" s="118"/>
    </row>
    <row r="8067" spans="16:26" x14ac:dyDescent="0.25">
      <c r="P8067" s="119"/>
      <c r="R8067" s="119"/>
      <c r="T8067" s="119"/>
      <c r="V8067" s="119"/>
      <c r="X8067" s="119"/>
      <c r="Z8067" s="119"/>
    </row>
    <row r="8068" spans="16:26" x14ac:dyDescent="0.25">
      <c r="P8068" s="119"/>
      <c r="R8068" s="119"/>
      <c r="T8068" s="119"/>
      <c r="V8068" s="119"/>
      <c r="X8068" s="119"/>
      <c r="Z8068" s="119"/>
    </row>
    <row r="8069" spans="16:26" x14ac:dyDescent="0.25">
      <c r="P8069" s="120"/>
      <c r="R8069" s="120"/>
      <c r="T8069" s="120"/>
      <c r="V8069" s="120"/>
      <c r="X8069" s="120"/>
      <c r="Z8069" s="120"/>
    </row>
    <row r="8070" spans="16:26" x14ac:dyDescent="0.25">
      <c r="P8070" s="119"/>
      <c r="R8070" s="119"/>
      <c r="T8070" s="119"/>
      <c r="V8070" s="119"/>
      <c r="X8070" s="119"/>
      <c r="Z8070" s="119"/>
    </row>
    <row r="8071" spans="16:26" x14ac:dyDescent="0.25">
      <c r="P8071" s="119"/>
      <c r="R8071" s="119"/>
      <c r="T8071" s="119"/>
      <c r="V8071" s="119"/>
      <c r="X8071" s="119"/>
      <c r="Z8071" s="119"/>
    </row>
    <row r="8072" spans="16:26" x14ac:dyDescent="0.25">
      <c r="P8072" s="120"/>
      <c r="R8072" s="120"/>
      <c r="T8072" s="120"/>
      <c r="V8072" s="120"/>
      <c r="X8072" s="120"/>
      <c r="Z8072" s="120"/>
    </row>
    <row r="8073" spans="16:26" x14ac:dyDescent="0.25">
      <c r="P8073" s="119"/>
      <c r="R8073" s="119"/>
      <c r="T8073" s="119"/>
      <c r="V8073" s="119"/>
      <c r="X8073" s="119"/>
      <c r="Z8073" s="119"/>
    </row>
    <row r="8074" spans="16:26" x14ac:dyDescent="0.25">
      <c r="P8074" s="120"/>
      <c r="R8074" s="120"/>
      <c r="T8074" s="120"/>
      <c r="V8074" s="120"/>
      <c r="X8074" s="120"/>
      <c r="Z8074" s="120"/>
    </row>
    <row r="8075" spans="16:26" x14ac:dyDescent="0.25">
      <c r="P8075" s="119"/>
      <c r="R8075" s="119"/>
      <c r="T8075" s="119"/>
      <c r="V8075" s="119"/>
      <c r="X8075" s="119"/>
      <c r="Z8075" s="119"/>
    </row>
    <row r="8076" spans="16:26" x14ac:dyDescent="0.25">
      <c r="P8076" s="119"/>
      <c r="R8076" s="119"/>
      <c r="T8076" s="119"/>
      <c r="V8076" s="119"/>
      <c r="X8076" s="119"/>
      <c r="Z8076" s="119"/>
    </row>
    <row r="8077" spans="16:26" x14ac:dyDescent="0.25">
      <c r="P8077" s="119"/>
      <c r="R8077" s="119"/>
      <c r="T8077" s="119"/>
      <c r="V8077" s="119"/>
      <c r="X8077" s="119"/>
      <c r="Z8077" s="119"/>
    </row>
    <row r="8078" spans="16:26" x14ac:dyDescent="0.25">
      <c r="P8078" s="121"/>
      <c r="R8078" s="121"/>
      <c r="T8078" s="121"/>
      <c r="V8078" s="121"/>
      <c r="X8078" s="121"/>
      <c r="Z8078" s="121"/>
    </row>
    <row r="8079" spans="16:26" x14ac:dyDescent="0.25">
      <c r="P8079" s="121"/>
      <c r="R8079" s="121"/>
      <c r="T8079" s="121"/>
      <c r="V8079" s="121"/>
      <c r="X8079" s="121"/>
      <c r="Z8079" s="121"/>
    </row>
    <row r="8080" spans="16:26" x14ac:dyDescent="0.25">
      <c r="P8080" s="121"/>
      <c r="R8080" s="121"/>
      <c r="T8080" s="121"/>
      <c r="V8080" s="121"/>
      <c r="X8080" s="121"/>
      <c r="Z8080" s="121"/>
    </row>
    <row r="8081" spans="16:26" x14ac:dyDescent="0.25">
      <c r="P8081" s="121"/>
      <c r="R8081" s="121"/>
      <c r="T8081" s="121"/>
      <c r="V8081" s="121"/>
      <c r="X8081" s="121"/>
      <c r="Z8081" s="121"/>
    </row>
    <row r="8082" spans="16:26" x14ac:dyDescent="0.25">
      <c r="P8082" s="122"/>
      <c r="R8082" s="122"/>
      <c r="T8082" s="122"/>
      <c r="V8082" s="122"/>
      <c r="X8082" s="122"/>
      <c r="Z8082" s="122"/>
    </row>
    <row r="8083" spans="16:26" x14ac:dyDescent="0.25">
      <c r="P8083" s="118"/>
      <c r="R8083" s="118"/>
      <c r="T8083" s="118"/>
      <c r="V8083" s="118"/>
      <c r="X8083" s="118"/>
      <c r="Z8083" s="118"/>
    </row>
    <row r="8084" spans="16:26" x14ac:dyDescent="0.25">
      <c r="P8084" s="119"/>
      <c r="R8084" s="119"/>
      <c r="T8084" s="119"/>
      <c r="V8084" s="119"/>
      <c r="X8084" s="119"/>
      <c r="Z8084" s="119"/>
    </row>
    <row r="8085" spans="16:26" x14ac:dyDescent="0.25">
      <c r="P8085" s="119"/>
      <c r="R8085" s="119"/>
      <c r="T8085" s="119"/>
      <c r="V8085" s="119"/>
      <c r="X8085" s="119"/>
      <c r="Z8085" s="119"/>
    </row>
    <row r="8086" spans="16:26" x14ac:dyDescent="0.25">
      <c r="P8086" s="120"/>
      <c r="R8086" s="120"/>
      <c r="T8086" s="120"/>
      <c r="V8086" s="120"/>
      <c r="X8086" s="120"/>
      <c r="Z8086" s="120"/>
    </row>
    <row r="8087" spans="16:26" x14ac:dyDescent="0.25">
      <c r="P8087" s="119"/>
      <c r="R8087" s="119"/>
      <c r="T8087" s="119"/>
      <c r="V8087" s="119"/>
      <c r="X8087" s="119"/>
      <c r="Z8087" s="119"/>
    </row>
    <row r="8088" spans="16:26" x14ac:dyDescent="0.25">
      <c r="P8088" s="119"/>
      <c r="R8088" s="119"/>
      <c r="T8088" s="119"/>
      <c r="V8088" s="119"/>
      <c r="X8088" s="119"/>
      <c r="Z8088" s="119"/>
    </row>
    <row r="8089" spans="16:26" x14ac:dyDescent="0.25">
      <c r="P8089" s="120"/>
      <c r="R8089" s="120"/>
      <c r="T8089" s="120"/>
      <c r="V8089" s="120"/>
      <c r="X8089" s="120"/>
      <c r="Z8089" s="120"/>
    </row>
    <row r="8090" spans="16:26" x14ac:dyDescent="0.25">
      <c r="P8090" s="119"/>
      <c r="R8090" s="119"/>
      <c r="T8090" s="119"/>
      <c r="V8090" s="119"/>
      <c r="X8090" s="119"/>
      <c r="Z8090" s="119"/>
    </row>
    <row r="8091" spans="16:26" x14ac:dyDescent="0.25">
      <c r="P8091" s="120"/>
      <c r="R8091" s="120"/>
      <c r="T8091" s="120"/>
      <c r="V8091" s="120"/>
      <c r="X8091" s="120"/>
      <c r="Z8091" s="120"/>
    </row>
    <row r="8092" spans="16:26" x14ac:dyDescent="0.25">
      <c r="P8092" s="119"/>
      <c r="R8092" s="119"/>
      <c r="T8092" s="119"/>
      <c r="V8092" s="119"/>
      <c r="X8092" s="119"/>
      <c r="Z8092" s="119"/>
    </row>
    <row r="8093" spans="16:26" x14ac:dyDescent="0.25">
      <c r="P8093" s="119"/>
      <c r="R8093" s="119"/>
      <c r="T8093" s="119"/>
      <c r="V8093" s="119"/>
      <c r="X8093" s="119"/>
      <c r="Z8093" s="119"/>
    </row>
    <row r="8094" spans="16:26" x14ac:dyDescent="0.25">
      <c r="P8094" s="119"/>
      <c r="R8094" s="119"/>
      <c r="T8094" s="119"/>
      <c r="V8094" s="119"/>
      <c r="X8094" s="119"/>
      <c r="Z8094" s="119"/>
    </row>
    <row r="8095" spans="16:26" x14ac:dyDescent="0.25">
      <c r="P8095" s="121"/>
      <c r="R8095" s="121"/>
      <c r="T8095" s="121"/>
      <c r="V8095" s="121"/>
      <c r="X8095" s="121"/>
      <c r="Z8095" s="121"/>
    </row>
    <row r="8096" spans="16:26" x14ac:dyDescent="0.25">
      <c r="P8096" s="121"/>
      <c r="R8096" s="121"/>
      <c r="T8096" s="121"/>
      <c r="V8096" s="121"/>
      <c r="X8096" s="121"/>
      <c r="Z8096" s="121"/>
    </row>
    <row r="8097" spans="16:26" x14ac:dyDescent="0.25">
      <c r="P8097" s="121"/>
      <c r="R8097" s="121"/>
      <c r="T8097" s="121"/>
      <c r="V8097" s="121"/>
      <c r="X8097" s="121"/>
      <c r="Z8097" s="121"/>
    </row>
    <row r="8098" spans="16:26" x14ac:dyDescent="0.25">
      <c r="P8098" s="121"/>
      <c r="R8098" s="121"/>
      <c r="T8098" s="121"/>
      <c r="V8098" s="121"/>
      <c r="X8098" s="121"/>
      <c r="Z8098" s="121"/>
    </row>
    <row r="8099" spans="16:26" x14ac:dyDescent="0.25">
      <c r="P8099" s="122"/>
      <c r="R8099" s="122"/>
      <c r="T8099" s="122"/>
      <c r="V8099" s="122"/>
      <c r="X8099" s="122"/>
      <c r="Z8099" s="122"/>
    </row>
    <row r="8100" spans="16:26" x14ac:dyDescent="0.25">
      <c r="P8100" s="118"/>
      <c r="R8100" s="118"/>
      <c r="T8100" s="118"/>
      <c r="V8100" s="118"/>
      <c r="X8100" s="118"/>
      <c r="Z8100" s="118"/>
    </row>
    <row r="8101" spans="16:26" x14ac:dyDescent="0.25">
      <c r="P8101" s="119"/>
      <c r="R8101" s="119"/>
      <c r="T8101" s="119"/>
      <c r="V8101" s="119"/>
      <c r="X8101" s="119"/>
      <c r="Z8101" s="119"/>
    </row>
    <row r="8102" spans="16:26" x14ac:dyDescent="0.25">
      <c r="P8102" s="119"/>
      <c r="R8102" s="119"/>
      <c r="T8102" s="119"/>
      <c r="V8102" s="119"/>
      <c r="X8102" s="119"/>
      <c r="Z8102" s="119"/>
    </row>
    <row r="8103" spans="16:26" x14ac:dyDescent="0.25">
      <c r="P8103" s="120"/>
      <c r="R8103" s="120"/>
      <c r="T8103" s="120"/>
      <c r="V8103" s="120"/>
      <c r="X8103" s="120"/>
      <c r="Z8103" s="120"/>
    </row>
    <row r="8104" spans="16:26" x14ac:dyDescent="0.25">
      <c r="P8104" s="119"/>
      <c r="R8104" s="119"/>
      <c r="T8104" s="119"/>
      <c r="V8104" s="119"/>
      <c r="X8104" s="119"/>
      <c r="Z8104" s="119"/>
    </row>
    <row r="8105" spans="16:26" x14ac:dyDescent="0.25">
      <c r="P8105" s="119"/>
      <c r="R8105" s="119"/>
      <c r="T8105" s="119"/>
      <c r="V8105" s="119"/>
      <c r="X8105" s="119"/>
      <c r="Z8105" s="119"/>
    </row>
    <row r="8106" spans="16:26" x14ac:dyDescent="0.25">
      <c r="P8106" s="120"/>
      <c r="R8106" s="120"/>
      <c r="T8106" s="120"/>
      <c r="V8106" s="120"/>
      <c r="X8106" s="120"/>
      <c r="Z8106" s="120"/>
    </row>
    <row r="8107" spans="16:26" x14ac:dyDescent="0.25">
      <c r="P8107" s="119"/>
      <c r="R8107" s="119"/>
      <c r="T8107" s="119"/>
      <c r="V8107" s="119"/>
      <c r="X8107" s="119"/>
      <c r="Z8107" s="119"/>
    </row>
    <row r="8108" spans="16:26" x14ac:dyDescent="0.25">
      <c r="P8108" s="120"/>
      <c r="R8108" s="120"/>
      <c r="T8108" s="120"/>
      <c r="V8108" s="120"/>
      <c r="X8108" s="120"/>
      <c r="Z8108" s="120"/>
    </row>
    <row r="8109" spans="16:26" x14ac:dyDescent="0.25">
      <c r="P8109" s="119"/>
      <c r="R8109" s="119"/>
      <c r="T8109" s="119"/>
      <c r="V8109" s="119"/>
      <c r="X8109" s="119"/>
      <c r="Z8109" s="119"/>
    </row>
    <row r="8110" spans="16:26" x14ac:dyDescent="0.25">
      <c r="P8110" s="119"/>
      <c r="R8110" s="119"/>
      <c r="T8110" s="119"/>
      <c r="V8110" s="119"/>
      <c r="X8110" s="119"/>
      <c r="Z8110" s="119"/>
    </row>
    <row r="8111" spans="16:26" x14ac:dyDescent="0.25">
      <c r="P8111" s="119"/>
      <c r="R8111" s="119"/>
      <c r="T8111" s="119"/>
      <c r="V8111" s="119"/>
      <c r="X8111" s="119"/>
      <c r="Z8111" s="119"/>
    </row>
    <row r="8112" spans="16:26" x14ac:dyDescent="0.25">
      <c r="P8112" s="121"/>
      <c r="R8112" s="121"/>
      <c r="T8112" s="121"/>
      <c r="V8112" s="121"/>
      <c r="X8112" s="121"/>
      <c r="Z8112" s="121"/>
    </row>
    <row r="8113" spans="16:26" x14ac:dyDescent="0.25">
      <c r="P8113" s="121"/>
      <c r="R8113" s="121"/>
      <c r="T8113" s="121"/>
      <c r="V8113" s="121"/>
      <c r="X8113" s="121"/>
      <c r="Z8113" s="121"/>
    </row>
    <row r="8114" spans="16:26" x14ac:dyDescent="0.25">
      <c r="P8114" s="121"/>
      <c r="R8114" s="121"/>
      <c r="T8114" s="121"/>
      <c r="V8114" s="121"/>
      <c r="X8114" s="121"/>
      <c r="Z8114" s="121"/>
    </row>
    <row r="8115" spans="16:26" x14ac:dyDescent="0.25">
      <c r="P8115" s="121"/>
      <c r="R8115" s="121"/>
      <c r="T8115" s="121"/>
      <c r="V8115" s="121"/>
      <c r="X8115" s="121"/>
      <c r="Z8115" s="121"/>
    </row>
    <row r="8116" spans="16:26" x14ac:dyDescent="0.25">
      <c r="P8116" s="122"/>
      <c r="R8116" s="122"/>
      <c r="T8116" s="122"/>
      <c r="V8116" s="122"/>
      <c r="X8116" s="122"/>
      <c r="Z8116" s="122"/>
    </row>
    <row r="8117" spans="16:26" x14ac:dyDescent="0.25">
      <c r="P8117" s="118"/>
      <c r="R8117" s="118"/>
      <c r="T8117" s="118"/>
      <c r="V8117" s="118"/>
      <c r="X8117" s="118"/>
      <c r="Z8117" s="118"/>
    </row>
    <row r="8118" spans="16:26" x14ac:dyDescent="0.25">
      <c r="P8118" s="119"/>
      <c r="R8118" s="119"/>
      <c r="T8118" s="119"/>
      <c r="V8118" s="119"/>
      <c r="X8118" s="119"/>
      <c r="Z8118" s="119"/>
    </row>
    <row r="8119" spans="16:26" x14ac:dyDescent="0.25">
      <c r="P8119" s="119"/>
      <c r="R8119" s="119"/>
      <c r="T8119" s="119"/>
      <c r="V8119" s="119"/>
      <c r="X8119" s="119"/>
      <c r="Z8119" s="119"/>
    </row>
    <row r="8120" spans="16:26" x14ac:dyDescent="0.25">
      <c r="P8120" s="120"/>
      <c r="R8120" s="120"/>
      <c r="T8120" s="120"/>
      <c r="V8120" s="120"/>
      <c r="X8120" s="120"/>
      <c r="Z8120" s="120"/>
    </row>
    <row r="8121" spans="16:26" x14ac:dyDescent="0.25">
      <c r="P8121" s="119"/>
      <c r="R8121" s="119"/>
      <c r="T8121" s="119"/>
      <c r="V8121" s="119"/>
      <c r="X8121" s="119"/>
      <c r="Z8121" s="119"/>
    </row>
    <row r="8122" spans="16:26" x14ac:dyDescent="0.25">
      <c r="P8122" s="119"/>
      <c r="R8122" s="119"/>
      <c r="T8122" s="119"/>
      <c r="V8122" s="119"/>
      <c r="X8122" s="119"/>
      <c r="Z8122" s="119"/>
    </row>
    <row r="8123" spans="16:26" x14ac:dyDescent="0.25">
      <c r="P8123" s="120"/>
      <c r="R8123" s="120"/>
      <c r="T8123" s="120"/>
      <c r="V8123" s="120"/>
      <c r="X8123" s="120"/>
      <c r="Z8123" s="120"/>
    </row>
    <row r="8124" spans="16:26" x14ac:dyDescent="0.25">
      <c r="P8124" s="119"/>
      <c r="R8124" s="119"/>
      <c r="T8124" s="119"/>
      <c r="V8124" s="119"/>
      <c r="X8124" s="119"/>
      <c r="Z8124" s="119"/>
    </row>
    <row r="8125" spans="16:26" x14ac:dyDescent="0.25">
      <c r="P8125" s="120"/>
      <c r="R8125" s="120"/>
      <c r="T8125" s="120"/>
      <c r="V8125" s="120"/>
      <c r="X8125" s="120"/>
      <c r="Z8125" s="120"/>
    </row>
    <row r="8126" spans="16:26" x14ac:dyDescent="0.25">
      <c r="P8126" s="119"/>
      <c r="R8126" s="119"/>
      <c r="T8126" s="119"/>
      <c r="V8126" s="119"/>
      <c r="X8126" s="119"/>
      <c r="Z8126" s="119"/>
    </row>
    <row r="8127" spans="16:26" x14ac:dyDescent="0.25">
      <c r="P8127" s="119"/>
      <c r="R8127" s="119"/>
      <c r="T8127" s="119"/>
      <c r="V8127" s="119"/>
      <c r="X8127" s="119"/>
      <c r="Z8127" s="119"/>
    </row>
    <row r="8128" spans="16:26" x14ac:dyDescent="0.25">
      <c r="P8128" s="119"/>
      <c r="R8128" s="119"/>
      <c r="T8128" s="119"/>
      <c r="V8128" s="119"/>
      <c r="X8128" s="119"/>
      <c r="Z8128" s="119"/>
    </row>
    <row r="8129" spans="16:26" x14ac:dyDescent="0.25">
      <c r="P8129" s="121"/>
      <c r="R8129" s="121"/>
      <c r="T8129" s="121"/>
      <c r="V8129" s="121"/>
      <c r="X8129" s="121"/>
      <c r="Z8129" s="121"/>
    </row>
    <row r="8130" spans="16:26" x14ac:dyDescent="0.25">
      <c r="P8130" s="121"/>
      <c r="R8130" s="121"/>
      <c r="T8130" s="121"/>
      <c r="V8130" s="121"/>
      <c r="X8130" s="121"/>
      <c r="Z8130" s="121"/>
    </row>
    <row r="8131" spans="16:26" x14ac:dyDescent="0.25">
      <c r="P8131" s="121"/>
      <c r="R8131" s="121"/>
      <c r="T8131" s="121"/>
      <c r="V8131" s="121"/>
      <c r="X8131" s="121"/>
      <c r="Z8131" s="121"/>
    </row>
    <row r="8132" spans="16:26" x14ac:dyDescent="0.25">
      <c r="P8132" s="121"/>
      <c r="R8132" s="121"/>
      <c r="T8132" s="121"/>
      <c r="V8132" s="121"/>
      <c r="X8132" s="121"/>
      <c r="Z8132" s="121"/>
    </row>
    <row r="8133" spans="16:26" x14ac:dyDescent="0.25">
      <c r="P8133" s="122"/>
      <c r="R8133" s="122"/>
      <c r="T8133" s="122"/>
      <c r="V8133" s="122"/>
      <c r="X8133" s="122"/>
      <c r="Z8133" s="122"/>
    </row>
    <row r="8134" spans="16:26" x14ac:dyDescent="0.25">
      <c r="P8134" s="118"/>
      <c r="R8134" s="118"/>
      <c r="T8134" s="118"/>
      <c r="V8134" s="118"/>
      <c r="X8134" s="118"/>
      <c r="Z8134" s="118"/>
    </row>
    <row r="8135" spans="16:26" x14ac:dyDescent="0.25">
      <c r="P8135" s="119"/>
      <c r="R8135" s="119"/>
      <c r="T8135" s="119"/>
      <c r="V8135" s="119"/>
      <c r="X8135" s="119"/>
      <c r="Z8135" s="119"/>
    </row>
    <row r="8136" spans="16:26" x14ac:dyDescent="0.25">
      <c r="P8136" s="119"/>
      <c r="R8136" s="119"/>
      <c r="T8136" s="119"/>
      <c r="V8136" s="119"/>
      <c r="X8136" s="119"/>
      <c r="Z8136" s="119"/>
    </row>
    <row r="8137" spans="16:26" x14ac:dyDescent="0.25">
      <c r="P8137" s="120"/>
      <c r="R8137" s="120"/>
      <c r="T8137" s="120"/>
      <c r="V8137" s="120"/>
      <c r="X8137" s="120"/>
      <c r="Z8137" s="120"/>
    </row>
    <row r="8138" spans="16:26" x14ac:dyDescent="0.25">
      <c r="P8138" s="119"/>
      <c r="R8138" s="119"/>
      <c r="T8138" s="119"/>
      <c r="V8138" s="119"/>
      <c r="X8138" s="119"/>
      <c r="Z8138" s="119"/>
    </row>
    <row r="8139" spans="16:26" x14ac:dyDescent="0.25">
      <c r="P8139" s="119"/>
      <c r="R8139" s="119"/>
      <c r="T8139" s="119"/>
      <c r="V8139" s="119"/>
      <c r="X8139" s="119"/>
      <c r="Z8139" s="119"/>
    </row>
    <row r="8140" spans="16:26" x14ac:dyDescent="0.25">
      <c r="P8140" s="120"/>
      <c r="R8140" s="120"/>
      <c r="T8140" s="120"/>
      <c r="V8140" s="120"/>
      <c r="X8140" s="120"/>
      <c r="Z8140" s="120"/>
    </row>
    <row r="8141" spans="16:26" x14ac:dyDescent="0.25">
      <c r="P8141" s="119"/>
      <c r="R8141" s="119"/>
      <c r="T8141" s="119"/>
      <c r="V8141" s="119"/>
      <c r="X8141" s="119"/>
      <c r="Z8141" s="119"/>
    </row>
    <row r="8142" spans="16:26" x14ac:dyDescent="0.25">
      <c r="P8142" s="120"/>
      <c r="R8142" s="120"/>
      <c r="T8142" s="120"/>
      <c r="V8142" s="120"/>
      <c r="X8142" s="120"/>
      <c r="Z8142" s="120"/>
    </row>
    <row r="8143" spans="16:26" x14ac:dyDescent="0.25">
      <c r="P8143" s="119"/>
      <c r="R8143" s="119"/>
      <c r="T8143" s="119"/>
      <c r="V8143" s="119"/>
      <c r="X8143" s="119"/>
      <c r="Z8143" s="119"/>
    </row>
    <row r="8144" spans="16:26" x14ac:dyDescent="0.25">
      <c r="P8144" s="119"/>
      <c r="R8144" s="119"/>
      <c r="T8144" s="119"/>
      <c r="V8144" s="119"/>
      <c r="X8144" s="119"/>
      <c r="Z8144" s="119"/>
    </row>
    <row r="8145" spans="16:26" x14ac:dyDescent="0.25">
      <c r="P8145" s="119"/>
      <c r="R8145" s="119"/>
      <c r="T8145" s="119"/>
      <c r="V8145" s="119"/>
      <c r="X8145" s="119"/>
      <c r="Z8145" s="119"/>
    </row>
    <row r="8146" spans="16:26" x14ac:dyDescent="0.25">
      <c r="P8146" s="121"/>
      <c r="R8146" s="121"/>
      <c r="T8146" s="121"/>
      <c r="V8146" s="121"/>
      <c r="X8146" s="121"/>
      <c r="Z8146" s="121"/>
    </row>
    <row r="8147" spans="16:26" x14ac:dyDescent="0.25">
      <c r="P8147" s="121"/>
      <c r="R8147" s="121"/>
      <c r="T8147" s="121"/>
      <c r="V8147" s="121"/>
      <c r="X8147" s="121"/>
      <c r="Z8147" s="121"/>
    </row>
    <row r="8148" spans="16:26" x14ac:dyDescent="0.25">
      <c r="P8148" s="121"/>
      <c r="R8148" s="121"/>
      <c r="T8148" s="121"/>
      <c r="V8148" s="121"/>
      <c r="X8148" s="121"/>
      <c r="Z8148" s="121"/>
    </row>
    <row r="8149" spans="16:26" x14ac:dyDescent="0.25">
      <c r="P8149" s="121"/>
      <c r="R8149" s="121"/>
      <c r="T8149" s="121"/>
      <c r="V8149" s="121"/>
      <c r="X8149" s="121"/>
      <c r="Z8149" s="121"/>
    </row>
    <row r="8150" spans="16:26" x14ac:dyDescent="0.25">
      <c r="P8150" s="122"/>
      <c r="R8150" s="122"/>
      <c r="T8150" s="122"/>
      <c r="V8150" s="122"/>
      <c r="X8150" s="122"/>
      <c r="Z8150" s="122"/>
    </row>
    <row r="8151" spans="16:26" x14ac:dyDescent="0.25">
      <c r="P8151" s="118"/>
      <c r="R8151" s="118"/>
      <c r="T8151" s="118"/>
      <c r="V8151" s="118"/>
      <c r="X8151" s="118"/>
      <c r="Z8151" s="118"/>
    </row>
    <row r="8152" spans="16:26" x14ac:dyDescent="0.25">
      <c r="P8152" s="119"/>
      <c r="R8152" s="119"/>
      <c r="T8152" s="119"/>
      <c r="V8152" s="119"/>
      <c r="X8152" s="119"/>
      <c r="Z8152" s="119"/>
    </row>
    <row r="8153" spans="16:26" x14ac:dyDescent="0.25">
      <c r="P8153" s="119"/>
      <c r="R8153" s="119"/>
      <c r="T8153" s="119"/>
      <c r="V8153" s="119"/>
      <c r="X8153" s="119"/>
      <c r="Z8153" s="119"/>
    </row>
    <row r="8154" spans="16:26" x14ac:dyDescent="0.25">
      <c r="P8154" s="120"/>
      <c r="R8154" s="120"/>
      <c r="T8154" s="120"/>
      <c r="V8154" s="120"/>
      <c r="X8154" s="120"/>
      <c r="Z8154" s="120"/>
    </row>
    <row r="8155" spans="16:26" x14ac:dyDescent="0.25">
      <c r="P8155" s="119"/>
      <c r="R8155" s="119"/>
      <c r="T8155" s="119"/>
      <c r="V8155" s="119"/>
      <c r="X8155" s="119"/>
      <c r="Z8155" s="119"/>
    </row>
    <row r="8156" spans="16:26" x14ac:dyDescent="0.25">
      <c r="P8156" s="119"/>
      <c r="R8156" s="119"/>
      <c r="T8156" s="119"/>
      <c r="V8156" s="119"/>
      <c r="X8156" s="119"/>
      <c r="Z8156" s="119"/>
    </row>
    <row r="8157" spans="16:26" x14ac:dyDescent="0.25">
      <c r="P8157" s="120"/>
      <c r="R8157" s="120"/>
      <c r="T8157" s="120"/>
      <c r="V8157" s="120"/>
      <c r="X8157" s="120"/>
      <c r="Z8157" s="120"/>
    </row>
    <row r="8158" spans="16:26" x14ac:dyDescent="0.25">
      <c r="P8158" s="119"/>
      <c r="R8158" s="119"/>
      <c r="T8158" s="119"/>
      <c r="V8158" s="119"/>
      <c r="X8158" s="119"/>
      <c r="Z8158" s="119"/>
    </row>
    <row r="8159" spans="16:26" x14ac:dyDescent="0.25">
      <c r="P8159" s="120"/>
      <c r="R8159" s="120"/>
      <c r="T8159" s="120"/>
      <c r="V8159" s="120"/>
      <c r="X8159" s="120"/>
      <c r="Z8159" s="120"/>
    </row>
    <row r="8160" spans="16:26" x14ac:dyDescent="0.25">
      <c r="P8160" s="119"/>
      <c r="R8160" s="119"/>
      <c r="T8160" s="119"/>
      <c r="V8160" s="119"/>
      <c r="X8160" s="119"/>
      <c r="Z8160" s="119"/>
    </row>
    <row r="8161" spans="16:26" x14ac:dyDescent="0.25">
      <c r="P8161" s="119"/>
      <c r="R8161" s="119"/>
      <c r="T8161" s="119"/>
      <c r="V8161" s="119"/>
      <c r="X8161" s="119"/>
      <c r="Z8161" s="119"/>
    </row>
    <row r="8162" spans="16:26" x14ac:dyDescent="0.25">
      <c r="P8162" s="119"/>
      <c r="R8162" s="119"/>
      <c r="T8162" s="119"/>
      <c r="V8162" s="119"/>
      <c r="X8162" s="119"/>
      <c r="Z8162" s="119"/>
    </row>
    <row r="8163" spans="16:26" x14ac:dyDescent="0.25">
      <c r="P8163" s="121"/>
      <c r="R8163" s="121"/>
      <c r="T8163" s="121"/>
      <c r="V8163" s="121"/>
      <c r="X8163" s="121"/>
      <c r="Z8163" s="121"/>
    </row>
    <row r="8164" spans="16:26" x14ac:dyDescent="0.25">
      <c r="P8164" s="121"/>
      <c r="R8164" s="121"/>
      <c r="T8164" s="121"/>
      <c r="V8164" s="121"/>
      <c r="X8164" s="121"/>
      <c r="Z8164" s="121"/>
    </row>
    <row r="8165" spans="16:26" x14ac:dyDescent="0.25">
      <c r="P8165" s="121"/>
      <c r="R8165" s="121"/>
      <c r="T8165" s="121"/>
      <c r="V8165" s="121"/>
      <c r="X8165" s="121"/>
      <c r="Z8165" s="121"/>
    </row>
    <row r="8166" spans="16:26" x14ac:dyDescent="0.25">
      <c r="P8166" s="121"/>
      <c r="R8166" s="121"/>
      <c r="T8166" s="121"/>
      <c r="V8166" s="121"/>
      <c r="X8166" s="121"/>
      <c r="Z8166" s="121"/>
    </row>
    <row r="8167" spans="16:26" x14ac:dyDescent="0.25">
      <c r="P8167" s="122"/>
      <c r="R8167" s="122"/>
      <c r="T8167" s="122"/>
      <c r="V8167" s="122"/>
      <c r="X8167" s="122"/>
      <c r="Z8167" s="122"/>
    </row>
    <row r="8168" spans="16:26" x14ac:dyDescent="0.25">
      <c r="P8168" s="118"/>
      <c r="R8168" s="118"/>
      <c r="T8168" s="118"/>
      <c r="V8168" s="118"/>
      <c r="X8168" s="118"/>
      <c r="Z8168" s="118"/>
    </row>
    <row r="8169" spans="16:26" x14ac:dyDescent="0.25">
      <c r="P8169" s="119"/>
      <c r="R8169" s="119"/>
      <c r="T8169" s="119"/>
      <c r="V8169" s="119"/>
      <c r="X8169" s="119"/>
      <c r="Z8169" s="119"/>
    </row>
    <row r="8170" spans="16:26" x14ac:dyDescent="0.25">
      <c r="P8170" s="119"/>
      <c r="R8170" s="119"/>
      <c r="T8170" s="119"/>
      <c r="V8170" s="119"/>
      <c r="X8170" s="119"/>
      <c r="Z8170" s="119"/>
    </row>
    <row r="8171" spans="16:26" x14ac:dyDescent="0.25">
      <c r="P8171" s="120"/>
      <c r="R8171" s="120"/>
      <c r="T8171" s="120"/>
      <c r="V8171" s="120"/>
      <c r="X8171" s="120"/>
      <c r="Z8171" s="120"/>
    </row>
    <row r="8172" spans="16:26" x14ac:dyDescent="0.25">
      <c r="P8172" s="119"/>
      <c r="R8172" s="119"/>
      <c r="T8172" s="119"/>
      <c r="V8172" s="119"/>
      <c r="X8172" s="119"/>
      <c r="Z8172" s="119"/>
    </row>
    <row r="8173" spans="16:26" x14ac:dyDescent="0.25">
      <c r="P8173" s="119"/>
      <c r="R8173" s="119"/>
      <c r="T8173" s="119"/>
      <c r="V8173" s="119"/>
      <c r="X8173" s="119"/>
      <c r="Z8173" s="119"/>
    </row>
    <row r="8174" spans="16:26" x14ac:dyDescent="0.25">
      <c r="P8174" s="120"/>
      <c r="R8174" s="120"/>
      <c r="T8174" s="120"/>
      <c r="V8174" s="120"/>
      <c r="X8174" s="120"/>
      <c r="Z8174" s="120"/>
    </row>
    <row r="8175" spans="16:26" x14ac:dyDescent="0.25">
      <c r="P8175" s="119"/>
      <c r="R8175" s="119"/>
      <c r="T8175" s="119"/>
      <c r="V8175" s="119"/>
      <c r="X8175" s="119"/>
      <c r="Z8175" s="119"/>
    </row>
    <row r="8176" spans="16:26" x14ac:dyDescent="0.25">
      <c r="P8176" s="120"/>
      <c r="R8176" s="120"/>
      <c r="T8176" s="120"/>
      <c r="V8176" s="120"/>
      <c r="X8176" s="120"/>
      <c r="Z8176" s="120"/>
    </row>
    <row r="8177" spans="16:26" x14ac:dyDescent="0.25">
      <c r="P8177" s="119"/>
      <c r="R8177" s="119"/>
      <c r="T8177" s="119"/>
      <c r="V8177" s="119"/>
      <c r="X8177" s="119"/>
      <c r="Z8177" s="119"/>
    </row>
    <row r="8178" spans="16:26" x14ac:dyDescent="0.25">
      <c r="P8178" s="119"/>
      <c r="R8178" s="119"/>
      <c r="T8178" s="119"/>
      <c r="V8178" s="119"/>
      <c r="X8178" s="119"/>
      <c r="Z8178" s="119"/>
    </row>
    <row r="8179" spans="16:26" x14ac:dyDescent="0.25">
      <c r="P8179" s="119"/>
      <c r="R8179" s="119"/>
      <c r="T8179" s="119"/>
      <c r="V8179" s="119"/>
      <c r="X8179" s="119"/>
      <c r="Z8179" s="119"/>
    </row>
    <row r="8180" spans="16:26" x14ac:dyDescent="0.25">
      <c r="P8180" s="121"/>
      <c r="R8180" s="121"/>
      <c r="T8180" s="121"/>
      <c r="V8180" s="121"/>
      <c r="X8180" s="121"/>
      <c r="Z8180" s="121"/>
    </row>
    <row r="8181" spans="16:26" x14ac:dyDescent="0.25">
      <c r="P8181" s="121"/>
      <c r="R8181" s="121"/>
      <c r="T8181" s="121"/>
      <c r="V8181" s="121"/>
      <c r="X8181" s="121"/>
      <c r="Z8181" s="121"/>
    </row>
    <row r="8182" spans="16:26" x14ac:dyDescent="0.25">
      <c r="P8182" s="121"/>
      <c r="R8182" s="121"/>
      <c r="T8182" s="121"/>
      <c r="V8182" s="121"/>
      <c r="X8182" s="121"/>
      <c r="Z8182" s="121"/>
    </row>
    <row r="8183" spans="16:26" x14ac:dyDescent="0.25">
      <c r="P8183" s="121"/>
      <c r="R8183" s="121"/>
      <c r="T8183" s="121"/>
      <c r="V8183" s="121"/>
      <c r="X8183" s="121"/>
      <c r="Z8183" s="121"/>
    </row>
    <row r="8184" spans="16:26" x14ac:dyDescent="0.25">
      <c r="P8184" s="122"/>
      <c r="R8184" s="122"/>
      <c r="T8184" s="122"/>
      <c r="V8184" s="122"/>
      <c r="X8184" s="122"/>
      <c r="Z8184" s="122"/>
    </row>
    <row r="8185" spans="16:26" x14ac:dyDescent="0.25">
      <c r="P8185" s="118"/>
      <c r="R8185" s="118"/>
      <c r="T8185" s="118"/>
      <c r="V8185" s="118"/>
      <c r="X8185" s="118"/>
      <c r="Z8185" s="118"/>
    </row>
    <row r="8186" spans="16:26" x14ac:dyDescent="0.25">
      <c r="P8186" s="119"/>
      <c r="R8186" s="119"/>
      <c r="T8186" s="119"/>
      <c r="V8186" s="119"/>
      <c r="X8186" s="119"/>
      <c r="Z8186" s="119"/>
    </row>
    <row r="8187" spans="16:26" x14ac:dyDescent="0.25">
      <c r="P8187" s="119"/>
      <c r="R8187" s="119"/>
      <c r="T8187" s="119"/>
      <c r="V8187" s="119"/>
      <c r="X8187" s="119"/>
      <c r="Z8187" s="119"/>
    </row>
    <row r="8188" spans="16:26" x14ac:dyDescent="0.25">
      <c r="P8188" s="120"/>
      <c r="R8188" s="120"/>
      <c r="T8188" s="120"/>
      <c r="V8188" s="120"/>
      <c r="X8188" s="120"/>
      <c r="Z8188" s="120"/>
    </row>
    <row r="8189" spans="16:26" x14ac:dyDescent="0.25">
      <c r="P8189" s="119"/>
      <c r="R8189" s="119"/>
      <c r="T8189" s="119"/>
      <c r="V8189" s="119"/>
      <c r="X8189" s="119"/>
      <c r="Z8189" s="119"/>
    </row>
    <row r="8190" spans="16:26" x14ac:dyDescent="0.25">
      <c r="P8190" s="119"/>
      <c r="R8190" s="119"/>
      <c r="T8190" s="119"/>
      <c r="V8190" s="119"/>
      <c r="X8190" s="119"/>
      <c r="Z8190" s="119"/>
    </row>
    <row r="8191" spans="16:26" x14ac:dyDescent="0.25">
      <c r="P8191" s="120"/>
      <c r="R8191" s="120"/>
      <c r="T8191" s="120"/>
      <c r="V8191" s="120"/>
      <c r="X8191" s="120"/>
      <c r="Z8191" s="120"/>
    </row>
    <row r="8192" spans="16:26" x14ac:dyDescent="0.25">
      <c r="P8192" s="119"/>
      <c r="R8192" s="119"/>
      <c r="T8192" s="119"/>
      <c r="V8192" s="119"/>
      <c r="X8192" s="119"/>
      <c r="Z8192" s="119"/>
    </row>
    <row r="8193" spans="16:26" x14ac:dyDescent="0.25">
      <c r="P8193" s="120"/>
      <c r="R8193" s="120"/>
      <c r="T8193" s="120"/>
      <c r="V8193" s="120"/>
      <c r="X8193" s="120"/>
      <c r="Z8193" s="120"/>
    </row>
    <row r="8194" spans="16:26" x14ac:dyDescent="0.25">
      <c r="P8194" s="119"/>
      <c r="R8194" s="119"/>
      <c r="T8194" s="119"/>
      <c r="V8194" s="119"/>
      <c r="X8194" s="119"/>
      <c r="Z8194" s="119"/>
    </row>
    <row r="8195" spans="16:26" x14ac:dyDescent="0.25">
      <c r="P8195" s="119"/>
      <c r="R8195" s="119"/>
      <c r="T8195" s="119"/>
      <c r="V8195" s="119"/>
      <c r="X8195" s="119"/>
      <c r="Z8195" s="119"/>
    </row>
    <row r="8196" spans="16:26" x14ac:dyDescent="0.25">
      <c r="P8196" s="119"/>
      <c r="R8196" s="119"/>
      <c r="T8196" s="119"/>
      <c r="V8196" s="119"/>
      <c r="X8196" s="119"/>
      <c r="Z8196" s="119"/>
    </row>
    <row r="8197" spans="16:26" x14ac:dyDescent="0.25">
      <c r="P8197" s="121"/>
      <c r="R8197" s="121"/>
      <c r="T8197" s="121"/>
      <c r="V8197" s="121"/>
      <c r="X8197" s="121"/>
      <c r="Z8197" s="121"/>
    </row>
    <row r="8198" spans="16:26" x14ac:dyDescent="0.25">
      <c r="P8198" s="121"/>
      <c r="R8198" s="121"/>
      <c r="T8198" s="121"/>
      <c r="V8198" s="121"/>
      <c r="X8198" s="121"/>
      <c r="Z8198" s="121"/>
    </row>
    <row r="8199" spans="16:26" x14ac:dyDescent="0.25">
      <c r="P8199" s="121"/>
      <c r="R8199" s="121"/>
      <c r="T8199" s="121"/>
      <c r="V8199" s="121"/>
      <c r="X8199" s="121"/>
      <c r="Z8199" s="121"/>
    </row>
    <row r="8200" spans="16:26" x14ac:dyDescent="0.25">
      <c r="P8200" s="121"/>
      <c r="R8200" s="121"/>
      <c r="T8200" s="121"/>
      <c r="V8200" s="121"/>
      <c r="X8200" s="121"/>
      <c r="Z8200" s="121"/>
    </row>
    <row r="8201" spans="16:26" x14ac:dyDescent="0.25">
      <c r="P8201" s="122"/>
      <c r="R8201" s="122"/>
      <c r="T8201" s="122"/>
      <c r="V8201" s="122"/>
      <c r="X8201" s="122"/>
      <c r="Z8201" s="122"/>
    </row>
    <row r="8202" spans="16:26" x14ac:dyDescent="0.25">
      <c r="P8202" s="118"/>
      <c r="R8202" s="118"/>
      <c r="T8202" s="118"/>
      <c r="V8202" s="118"/>
      <c r="X8202" s="118"/>
      <c r="Z8202" s="118"/>
    </row>
    <row r="8203" spans="16:26" x14ac:dyDescent="0.25">
      <c r="P8203" s="119"/>
      <c r="R8203" s="119"/>
      <c r="T8203" s="119"/>
      <c r="V8203" s="119"/>
      <c r="X8203" s="119"/>
      <c r="Z8203" s="119"/>
    </row>
    <row r="8204" spans="16:26" x14ac:dyDescent="0.25">
      <c r="P8204" s="119"/>
      <c r="R8204" s="119"/>
      <c r="T8204" s="119"/>
      <c r="V8204" s="119"/>
      <c r="X8204" s="119"/>
      <c r="Z8204" s="119"/>
    </row>
    <row r="8205" spans="16:26" x14ac:dyDescent="0.25">
      <c r="P8205" s="120"/>
      <c r="R8205" s="120"/>
      <c r="T8205" s="120"/>
      <c r="V8205" s="120"/>
      <c r="X8205" s="120"/>
      <c r="Z8205" s="120"/>
    </row>
    <row r="8206" spans="16:26" x14ac:dyDescent="0.25">
      <c r="P8206" s="119"/>
      <c r="R8206" s="119"/>
      <c r="T8206" s="119"/>
      <c r="V8206" s="119"/>
      <c r="X8206" s="119"/>
      <c r="Z8206" s="119"/>
    </row>
    <row r="8207" spans="16:26" x14ac:dyDescent="0.25">
      <c r="P8207" s="119"/>
      <c r="R8207" s="119"/>
      <c r="T8207" s="119"/>
      <c r="V8207" s="119"/>
      <c r="X8207" s="119"/>
      <c r="Z8207" s="119"/>
    </row>
    <row r="8208" spans="16:26" x14ac:dyDescent="0.25">
      <c r="P8208" s="120"/>
      <c r="R8208" s="120"/>
      <c r="T8208" s="120"/>
      <c r="V8208" s="120"/>
      <c r="X8208" s="120"/>
      <c r="Z8208" s="120"/>
    </row>
    <row r="8209" spans="16:26" x14ac:dyDescent="0.25">
      <c r="P8209" s="119"/>
      <c r="R8209" s="119"/>
      <c r="T8209" s="119"/>
      <c r="V8209" s="119"/>
      <c r="X8209" s="119"/>
      <c r="Z8209" s="119"/>
    </row>
    <row r="8210" spans="16:26" x14ac:dyDescent="0.25">
      <c r="P8210" s="120"/>
      <c r="R8210" s="120"/>
      <c r="T8210" s="120"/>
      <c r="V8210" s="120"/>
      <c r="X8210" s="120"/>
      <c r="Z8210" s="120"/>
    </row>
    <row r="8211" spans="16:26" x14ac:dyDescent="0.25">
      <c r="P8211" s="119"/>
      <c r="R8211" s="119"/>
      <c r="T8211" s="119"/>
      <c r="V8211" s="119"/>
      <c r="X8211" s="119"/>
      <c r="Z8211" s="119"/>
    </row>
    <row r="8212" spans="16:26" x14ac:dyDescent="0.25">
      <c r="P8212" s="119"/>
      <c r="R8212" s="119"/>
      <c r="T8212" s="119"/>
      <c r="V8212" s="119"/>
      <c r="X8212" s="119"/>
      <c r="Z8212" s="119"/>
    </row>
    <row r="8213" spans="16:26" x14ac:dyDescent="0.25">
      <c r="P8213" s="119"/>
      <c r="R8213" s="119"/>
      <c r="T8213" s="119"/>
      <c r="V8213" s="119"/>
      <c r="X8213" s="119"/>
      <c r="Z8213" s="119"/>
    </row>
    <row r="8214" spans="16:26" x14ac:dyDescent="0.25">
      <c r="P8214" s="121"/>
      <c r="R8214" s="121"/>
      <c r="T8214" s="121"/>
      <c r="V8214" s="121"/>
      <c r="X8214" s="121"/>
      <c r="Z8214" s="121"/>
    </row>
    <row r="8215" spans="16:26" x14ac:dyDescent="0.25">
      <c r="P8215" s="121"/>
      <c r="R8215" s="121"/>
      <c r="T8215" s="121"/>
      <c r="V8215" s="121"/>
      <c r="X8215" s="121"/>
      <c r="Z8215" s="121"/>
    </row>
    <row r="8216" spans="16:26" x14ac:dyDescent="0.25">
      <c r="P8216" s="121"/>
      <c r="R8216" s="121"/>
      <c r="T8216" s="121"/>
      <c r="V8216" s="121"/>
      <c r="X8216" s="121"/>
      <c r="Z8216" s="121"/>
    </row>
    <row r="8217" spans="16:26" x14ac:dyDescent="0.25">
      <c r="P8217" s="121"/>
      <c r="R8217" s="121"/>
      <c r="T8217" s="121"/>
      <c r="V8217" s="121"/>
      <c r="X8217" s="121"/>
      <c r="Z8217" s="121"/>
    </row>
    <row r="8218" spans="16:26" x14ac:dyDescent="0.25">
      <c r="P8218" s="122"/>
      <c r="R8218" s="122"/>
      <c r="T8218" s="122"/>
      <c r="V8218" s="122"/>
      <c r="X8218" s="122"/>
      <c r="Z8218" s="122"/>
    </row>
    <row r="8219" spans="16:26" x14ac:dyDescent="0.25">
      <c r="P8219" s="118"/>
      <c r="R8219" s="118"/>
      <c r="T8219" s="118"/>
      <c r="V8219" s="118"/>
      <c r="X8219" s="118"/>
      <c r="Z8219" s="118"/>
    </row>
    <row r="8220" spans="16:26" x14ac:dyDescent="0.25">
      <c r="P8220" s="119"/>
      <c r="R8220" s="119"/>
      <c r="T8220" s="119"/>
      <c r="V8220" s="119"/>
      <c r="X8220" s="119"/>
      <c r="Z8220" s="119"/>
    </row>
    <row r="8221" spans="16:26" x14ac:dyDescent="0.25">
      <c r="P8221" s="119"/>
      <c r="R8221" s="119"/>
      <c r="T8221" s="119"/>
      <c r="V8221" s="119"/>
      <c r="X8221" s="119"/>
      <c r="Z8221" s="119"/>
    </row>
    <row r="8222" spans="16:26" x14ac:dyDescent="0.25">
      <c r="P8222" s="120"/>
      <c r="R8222" s="120"/>
      <c r="T8222" s="120"/>
      <c r="V8222" s="120"/>
      <c r="X8222" s="120"/>
      <c r="Z8222" s="120"/>
    </row>
    <row r="8223" spans="16:26" x14ac:dyDescent="0.25">
      <c r="P8223" s="119"/>
      <c r="R8223" s="119"/>
      <c r="T8223" s="119"/>
      <c r="V8223" s="119"/>
      <c r="X8223" s="119"/>
      <c r="Z8223" s="119"/>
    </row>
    <row r="8224" spans="16:26" x14ac:dyDescent="0.25">
      <c r="P8224" s="119"/>
      <c r="R8224" s="119"/>
      <c r="T8224" s="119"/>
      <c r="V8224" s="119"/>
      <c r="X8224" s="119"/>
      <c r="Z8224" s="119"/>
    </row>
    <row r="8225" spans="16:26" x14ac:dyDescent="0.25">
      <c r="P8225" s="120"/>
      <c r="R8225" s="120"/>
      <c r="T8225" s="120"/>
      <c r="V8225" s="120"/>
      <c r="X8225" s="120"/>
      <c r="Z8225" s="120"/>
    </row>
    <row r="8226" spans="16:26" x14ac:dyDescent="0.25">
      <c r="P8226" s="119"/>
      <c r="R8226" s="119"/>
      <c r="T8226" s="119"/>
      <c r="V8226" s="119"/>
      <c r="X8226" s="119"/>
      <c r="Z8226" s="119"/>
    </row>
    <row r="8227" spans="16:26" x14ac:dyDescent="0.25">
      <c r="P8227" s="120"/>
      <c r="R8227" s="120"/>
      <c r="T8227" s="120"/>
      <c r="V8227" s="120"/>
      <c r="X8227" s="120"/>
      <c r="Z8227" s="120"/>
    </row>
    <row r="8228" spans="16:26" x14ac:dyDescent="0.25">
      <c r="P8228" s="119"/>
      <c r="R8228" s="119"/>
      <c r="T8228" s="119"/>
      <c r="V8228" s="119"/>
      <c r="X8228" s="119"/>
      <c r="Z8228" s="119"/>
    </row>
    <row r="8229" spans="16:26" x14ac:dyDescent="0.25">
      <c r="P8229" s="119"/>
      <c r="R8229" s="119"/>
      <c r="T8229" s="119"/>
      <c r="V8229" s="119"/>
      <c r="X8229" s="119"/>
      <c r="Z8229" s="119"/>
    </row>
    <row r="8230" spans="16:26" x14ac:dyDescent="0.25">
      <c r="P8230" s="119"/>
      <c r="R8230" s="119"/>
      <c r="T8230" s="119"/>
      <c r="V8230" s="119"/>
      <c r="X8230" s="119"/>
      <c r="Z8230" s="119"/>
    </row>
    <row r="8231" spans="16:26" x14ac:dyDescent="0.25">
      <c r="P8231" s="121"/>
      <c r="R8231" s="121"/>
      <c r="T8231" s="121"/>
      <c r="V8231" s="121"/>
      <c r="X8231" s="121"/>
      <c r="Z8231" s="121"/>
    </row>
    <row r="8232" spans="16:26" x14ac:dyDescent="0.25">
      <c r="P8232" s="121"/>
      <c r="R8232" s="121"/>
      <c r="T8232" s="121"/>
      <c r="V8232" s="121"/>
      <c r="X8232" s="121"/>
      <c r="Z8232" s="121"/>
    </row>
    <row r="8233" spans="16:26" x14ac:dyDescent="0.25">
      <c r="P8233" s="121"/>
      <c r="R8233" s="121"/>
      <c r="T8233" s="121"/>
      <c r="V8233" s="121"/>
      <c r="X8233" s="121"/>
      <c r="Z8233" s="121"/>
    </row>
    <row r="8234" spans="16:26" x14ac:dyDescent="0.25">
      <c r="P8234" s="121"/>
      <c r="R8234" s="121"/>
      <c r="T8234" s="121"/>
      <c r="V8234" s="121"/>
      <c r="X8234" s="121"/>
      <c r="Z8234" s="121"/>
    </row>
    <row r="8235" spans="16:26" x14ac:dyDescent="0.25">
      <c r="P8235" s="122"/>
      <c r="R8235" s="122"/>
      <c r="T8235" s="122"/>
      <c r="V8235" s="122"/>
      <c r="X8235" s="122"/>
      <c r="Z8235" s="122"/>
    </row>
    <row r="8236" spans="16:26" x14ac:dyDescent="0.25">
      <c r="P8236" s="118"/>
      <c r="R8236" s="118"/>
      <c r="T8236" s="118"/>
      <c r="V8236" s="118"/>
      <c r="X8236" s="118"/>
      <c r="Z8236" s="118"/>
    </row>
    <row r="8237" spans="16:26" x14ac:dyDescent="0.25">
      <c r="P8237" s="119"/>
      <c r="R8237" s="119"/>
      <c r="T8237" s="119"/>
      <c r="V8237" s="119"/>
      <c r="X8237" s="119"/>
      <c r="Z8237" s="119"/>
    </row>
    <row r="8238" spans="16:26" x14ac:dyDescent="0.25">
      <c r="P8238" s="119"/>
      <c r="R8238" s="119"/>
      <c r="T8238" s="119"/>
      <c r="V8238" s="119"/>
      <c r="X8238" s="119"/>
      <c r="Z8238" s="119"/>
    </row>
    <row r="8239" spans="16:26" x14ac:dyDescent="0.25">
      <c r="P8239" s="120"/>
      <c r="R8239" s="120"/>
      <c r="T8239" s="120"/>
      <c r="V8239" s="120"/>
      <c r="X8239" s="120"/>
      <c r="Z8239" s="120"/>
    </row>
    <row r="8240" spans="16:26" x14ac:dyDescent="0.25">
      <c r="P8240" s="119"/>
      <c r="R8240" s="119"/>
      <c r="T8240" s="119"/>
      <c r="V8240" s="119"/>
      <c r="X8240" s="119"/>
      <c r="Z8240" s="119"/>
    </row>
    <row r="8241" spans="16:26" x14ac:dyDescent="0.25">
      <c r="P8241" s="119"/>
      <c r="R8241" s="119"/>
      <c r="T8241" s="119"/>
      <c r="V8241" s="119"/>
      <c r="X8241" s="119"/>
      <c r="Z8241" s="119"/>
    </row>
    <row r="8242" spans="16:26" x14ac:dyDescent="0.25">
      <c r="P8242" s="120"/>
      <c r="R8242" s="120"/>
      <c r="T8242" s="120"/>
      <c r="V8242" s="120"/>
      <c r="X8242" s="120"/>
      <c r="Z8242" s="120"/>
    </row>
    <row r="8243" spans="16:26" x14ac:dyDescent="0.25">
      <c r="P8243" s="119"/>
      <c r="R8243" s="119"/>
      <c r="T8243" s="119"/>
      <c r="V8243" s="119"/>
      <c r="X8243" s="119"/>
      <c r="Z8243" s="119"/>
    </row>
    <row r="8244" spans="16:26" x14ac:dyDescent="0.25">
      <c r="P8244" s="120"/>
      <c r="R8244" s="120"/>
      <c r="T8244" s="120"/>
      <c r="V8244" s="120"/>
      <c r="X8244" s="120"/>
      <c r="Z8244" s="120"/>
    </row>
    <row r="8245" spans="16:26" x14ac:dyDescent="0.25">
      <c r="P8245" s="119"/>
      <c r="R8245" s="119"/>
      <c r="T8245" s="119"/>
      <c r="V8245" s="119"/>
      <c r="X8245" s="119"/>
      <c r="Z8245" s="119"/>
    </row>
    <row r="8246" spans="16:26" x14ac:dyDescent="0.25">
      <c r="P8246" s="119"/>
      <c r="R8246" s="119"/>
      <c r="T8246" s="119"/>
      <c r="V8246" s="119"/>
      <c r="X8246" s="119"/>
      <c r="Z8246" s="119"/>
    </row>
    <row r="8247" spans="16:26" x14ac:dyDescent="0.25">
      <c r="P8247" s="119"/>
      <c r="R8247" s="119"/>
      <c r="T8247" s="119"/>
      <c r="V8247" s="119"/>
      <c r="X8247" s="119"/>
      <c r="Z8247" s="119"/>
    </row>
    <row r="8248" spans="16:26" x14ac:dyDescent="0.25">
      <c r="P8248" s="121"/>
      <c r="R8248" s="121"/>
      <c r="T8248" s="121"/>
      <c r="V8248" s="121"/>
      <c r="X8248" s="121"/>
      <c r="Z8248" s="121"/>
    </row>
    <row r="8249" spans="16:26" x14ac:dyDescent="0.25">
      <c r="P8249" s="121"/>
      <c r="R8249" s="121"/>
      <c r="T8249" s="121"/>
      <c r="V8249" s="121"/>
      <c r="X8249" s="121"/>
      <c r="Z8249" s="121"/>
    </row>
    <row r="8250" spans="16:26" x14ac:dyDescent="0.25">
      <c r="P8250" s="121"/>
      <c r="R8250" s="121"/>
      <c r="T8250" s="121"/>
      <c r="V8250" s="121"/>
      <c r="X8250" s="121"/>
      <c r="Z8250" s="121"/>
    </row>
    <row r="8251" spans="16:26" x14ac:dyDescent="0.25">
      <c r="P8251" s="121"/>
      <c r="R8251" s="121"/>
      <c r="T8251" s="121"/>
      <c r="V8251" s="121"/>
      <c r="X8251" s="121"/>
      <c r="Z8251" s="121"/>
    </row>
    <row r="8252" spans="16:26" x14ac:dyDescent="0.25">
      <c r="P8252" s="122"/>
      <c r="R8252" s="122"/>
      <c r="T8252" s="122"/>
      <c r="V8252" s="122"/>
      <c r="X8252" s="122"/>
      <c r="Z8252" s="122"/>
    </row>
    <row r="8253" spans="16:26" x14ac:dyDescent="0.25">
      <c r="P8253" s="118"/>
      <c r="R8253" s="118"/>
      <c r="T8253" s="118"/>
      <c r="V8253" s="118"/>
      <c r="X8253" s="118"/>
      <c r="Z8253" s="118"/>
    </row>
    <row r="8254" spans="16:26" x14ac:dyDescent="0.25">
      <c r="P8254" s="119"/>
      <c r="R8254" s="119"/>
      <c r="T8254" s="119"/>
      <c r="V8254" s="119"/>
      <c r="X8254" s="119"/>
      <c r="Z8254" s="119"/>
    </row>
    <row r="8255" spans="16:26" x14ac:dyDescent="0.25">
      <c r="P8255" s="119"/>
      <c r="R8255" s="119"/>
      <c r="T8255" s="119"/>
      <c r="V8255" s="119"/>
      <c r="X8255" s="119"/>
      <c r="Z8255" s="119"/>
    </row>
    <row r="8256" spans="16:26" x14ac:dyDescent="0.25">
      <c r="P8256" s="120"/>
      <c r="R8256" s="120"/>
      <c r="T8256" s="120"/>
      <c r="V8256" s="120"/>
      <c r="X8256" s="120"/>
      <c r="Z8256" s="120"/>
    </row>
    <row r="8257" spans="16:26" x14ac:dyDescent="0.25">
      <c r="P8257" s="119"/>
      <c r="R8257" s="119"/>
      <c r="T8257" s="119"/>
      <c r="V8257" s="119"/>
      <c r="X8257" s="119"/>
      <c r="Z8257" s="119"/>
    </row>
    <row r="8258" spans="16:26" x14ac:dyDescent="0.25">
      <c r="P8258" s="119"/>
      <c r="R8258" s="119"/>
      <c r="T8258" s="119"/>
      <c r="V8258" s="119"/>
      <c r="X8258" s="119"/>
      <c r="Z8258" s="119"/>
    </row>
    <row r="8259" spans="16:26" x14ac:dyDescent="0.25">
      <c r="P8259" s="120"/>
      <c r="R8259" s="120"/>
      <c r="T8259" s="120"/>
      <c r="V8259" s="120"/>
      <c r="X8259" s="120"/>
      <c r="Z8259" s="120"/>
    </row>
    <row r="8260" spans="16:26" x14ac:dyDescent="0.25">
      <c r="P8260" s="119"/>
      <c r="R8260" s="119"/>
      <c r="T8260" s="119"/>
      <c r="V8260" s="119"/>
      <c r="X8260" s="119"/>
      <c r="Z8260" s="119"/>
    </row>
    <row r="8261" spans="16:26" x14ac:dyDescent="0.25">
      <c r="P8261" s="120"/>
      <c r="R8261" s="120"/>
      <c r="T8261" s="120"/>
      <c r="V8261" s="120"/>
      <c r="X8261" s="120"/>
      <c r="Z8261" s="120"/>
    </row>
    <row r="8262" spans="16:26" x14ac:dyDescent="0.25">
      <c r="P8262" s="119"/>
      <c r="R8262" s="119"/>
      <c r="T8262" s="119"/>
      <c r="V8262" s="119"/>
      <c r="X8262" s="119"/>
      <c r="Z8262" s="119"/>
    </row>
    <row r="8263" spans="16:26" x14ac:dyDescent="0.25">
      <c r="P8263" s="119"/>
      <c r="R8263" s="119"/>
      <c r="T8263" s="119"/>
      <c r="V8263" s="119"/>
      <c r="X8263" s="119"/>
      <c r="Z8263" s="119"/>
    </row>
    <row r="8264" spans="16:26" x14ac:dyDescent="0.25">
      <c r="P8264" s="119"/>
      <c r="R8264" s="119"/>
      <c r="T8264" s="119"/>
      <c r="V8264" s="119"/>
      <c r="X8264" s="119"/>
      <c r="Z8264" s="119"/>
    </row>
    <row r="8265" spans="16:26" x14ac:dyDescent="0.25">
      <c r="P8265" s="121"/>
      <c r="R8265" s="121"/>
      <c r="T8265" s="121"/>
      <c r="V8265" s="121"/>
      <c r="X8265" s="121"/>
      <c r="Z8265" s="121"/>
    </row>
    <row r="8266" spans="16:26" x14ac:dyDescent="0.25">
      <c r="P8266" s="121"/>
      <c r="R8266" s="121"/>
      <c r="T8266" s="121"/>
      <c r="V8266" s="121"/>
      <c r="X8266" s="121"/>
      <c r="Z8266" s="121"/>
    </row>
    <row r="8267" spans="16:26" x14ac:dyDescent="0.25">
      <c r="P8267" s="121"/>
      <c r="R8267" s="121"/>
      <c r="T8267" s="121"/>
      <c r="V8267" s="121"/>
      <c r="X8267" s="121"/>
      <c r="Z8267" s="121"/>
    </row>
    <row r="8268" spans="16:26" x14ac:dyDescent="0.25">
      <c r="P8268" s="121"/>
      <c r="R8268" s="121"/>
      <c r="T8268" s="121"/>
      <c r="V8268" s="121"/>
      <c r="X8268" s="121"/>
      <c r="Z8268" s="121"/>
    </row>
    <row r="8269" spans="16:26" x14ac:dyDescent="0.25">
      <c r="P8269" s="122"/>
      <c r="R8269" s="122"/>
      <c r="T8269" s="122"/>
      <c r="V8269" s="122"/>
      <c r="X8269" s="122"/>
      <c r="Z8269" s="122"/>
    </row>
    <row r="8270" spans="16:26" x14ac:dyDescent="0.25">
      <c r="P8270" s="118"/>
      <c r="R8270" s="118"/>
      <c r="T8270" s="118"/>
      <c r="V8270" s="118"/>
      <c r="X8270" s="118"/>
      <c r="Z8270" s="118"/>
    </row>
    <row r="8271" spans="16:26" x14ac:dyDescent="0.25">
      <c r="P8271" s="119"/>
      <c r="R8271" s="119"/>
      <c r="T8271" s="119"/>
      <c r="V8271" s="119"/>
      <c r="X8271" s="119"/>
      <c r="Z8271" s="119"/>
    </row>
    <row r="8272" spans="16:26" x14ac:dyDescent="0.25">
      <c r="P8272" s="119"/>
      <c r="R8272" s="119"/>
      <c r="T8272" s="119"/>
      <c r="V8272" s="119"/>
      <c r="X8272" s="119"/>
      <c r="Z8272" s="119"/>
    </row>
    <row r="8273" spans="16:26" x14ac:dyDescent="0.25">
      <c r="P8273" s="120"/>
      <c r="R8273" s="120"/>
      <c r="T8273" s="120"/>
      <c r="V8273" s="120"/>
      <c r="X8273" s="120"/>
      <c r="Z8273" s="120"/>
    </row>
    <row r="8274" spans="16:26" x14ac:dyDescent="0.25">
      <c r="P8274" s="119"/>
      <c r="R8274" s="119"/>
      <c r="T8274" s="119"/>
      <c r="V8274" s="119"/>
      <c r="X8274" s="119"/>
      <c r="Z8274" s="119"/>
    </row>
    <row r="8275" spans="16:26" x14ac:dyDescent="0.25">
      <c r="P8275" s="119"/>
      <c r="R8275" s="119"/>
      <c r="T8275" s="119"/>
      <c r="V8275" s="119"/>
      <c r="X8275" s="119"/>
      <c r="Z8275" s="119"/>
    </row>
    <row r="8276" spans="16:26" x14ac:dyDescent="0.25">
      <c r="P8276" s="120"/>
      <c r="R8276" s="120"/>
      <c r="T8276" s="120"/>
      <c r="V8276" s="120"/>
      <c r="X8276" s="120"/>
      <c r="Z8276" s="120"/>
    </row>
    <row r="8277" spans="16:26" x14ac:dyDescent="0.25">
      <c r="P8277" s="119"/>
      <c r="R8277" s="119"/>
      <c r="T8277" s="119"/>
      <c r="V8277" s="119"/>
      <c r="X8277" s="119"/>
      <c r="Z8277" s="119"/>
    </row>
    <row r="8278" spans="16:26" x14ac:dyDescent="0.25">
      <c r="P8278" s="120"/>
      <c r="R8278" s="120"/>
      <c r="T8278" s="120"/>
      <c r="V8278" s="120"/>
      <c r="X8278" s="120"/>
      <c r="Z8278" s="120"/>
    </row>
    <row r="8279" spans="16:26" x14ac:dyDescent="0.25">
      <c r="P8279" s="119"/>
      <c r="R8279" s="119"/>
      <c r="T8279" s="119"/>
      <c r="V8279" s="119"/>
      <c r="X8279" s="119"/>
      <c r="Z8279" s="119"/>
    </row>
    <row r="8280" spans="16:26" x14ac:dyDescent="0.25">
      <c r="P8280" s="119"/>
      <c r="R8280" s="119"/>
      <c r="T8280" s="119"/>
      <c r="V8280" s="119"/>
      <c r="X8280" s="119"/>
      <c r="Z8280" s="119"/>
    </row>
    <row r="8281" spans="16:26" x14ac:dyDescent="0.25">
      <c r="P8281" s="119"/>
      <c r="R8281" s="119"/>
      <c r="T8281" s="119"/>
      <c r="V8281" s="119"/>
      <c r="X8281" s="119"/>
      <c r="Z8281" s="119"/>
    </row>
    <row r="8282" spans="16:26" x14ac:dyDescent="0.25">
      <c r="P8282" s="121"/>
      <c r="R8282" s="121"/>
      <c r="T8282" s="121"/>
      <c r="V8282" s="121"/>
      <c r="X8282" s="121"/>
      <c r="Z8282" s="121"/>
    </row>
    <row r="8283" spans="16:26" x14ac:dyDescent="0.25">
      <c r="P8283" s="121"/>
      <c r="R8283" s="121"/>
      <c r="T8283" s="121"/>
      <c r="V8283" s="121"/>
      <c r="X8283" s="121"/>
      <c r="Z8283" s="121"/>
    </row>
    <row r="8284" spans="16:26" x14ac:dyDescent="0.25">
      <c r="P8284" s="121"/>
      <c r="R8284" s="121"/>
      <c r="T8284" s="121"/>
      <c r="V8284" s="121"/>
      <c r="X8284" s="121"/>
      <c r="Z8284" s="121"/>
    </row>
    <row r="8285" spans="16:26" x14ac:dyDescent="0.25">
      <c r="P8285" s="121"/>
      <c r="R8285" s="121"/>
      <c r="T8285" s="121"/>
      <c r="V8285" s="121"/>
      <c r="X8285" s="121"/>
      <c r="Z8285" s="121"/>
    </row>
    <row r="8286" spans="16:26" x14ac:dyDescent="0.25">
      <c r="P8286" s="122"/>
      <c r="R8286" s="122"/>
      <c r="T8286" s="122"/>
      <c r="V8286" s="122"/>
      <c r="X8286" s="122"/>
      <c r="Z8286" s="122"/>
    </row>
    <row r="8287" spans="16:26" x14ac:dyDescent="0.25">
      <c r="P8287" s="118"/>
      <c r="R8287" s="118"/>
      <c r="T8287" s="118"/>
      <c r="V8287" s="118"/>
      <c r="X8287" s="118"/>
      <c r="Z8287" s="118"/>
    </row>
    <row r="8288" spans="16:26" x14ac:dyDescent="0.25">
      <c r="P8288" s="119"/>
      <c r="R8288" s="119"/>
      <c r="T8288" s="119"/>
      <c r="V8288" s="119"/>
      <c r="X8288" s="119"/>
      <c r="Z8288" s="119"/>
    </row>
    <row r="8289" spans="16:26" x14ac:dyDescent="0.25">
      <c r="P8289" s="119"/>
      <c r="R8289" s="119"/>
      <c r="T8289" s="119"/>
      <c r="V8289" s="119"/>
      <c r="X8289" s="119"/>
      <c r="Z8289" s="119"/>
    </row>
    <row r="8290" spans="16:26" x14ac:dyDescent="0.25">
      <c r="P8290" s="120"/>
      <c r="R8290" s="120"/>
      <c r="T8290" s="120"/>
      <c r="V8290" s="120"/>
      <c r="X8290" s="120"/>
      <c r="Z8290" s="120"/>
    </row>
    <row r="8291" spans="16:26" x14ac:dyDescent="0.25">
      <c r="P8291" s="119"/>
      <c r="R8291" s="119"/>
      <c r="T8291" s="119"/>
      <c r="V8291" s="119"/>
      <c r="X8291" s="119"/>
      <c r="Z8291" s="119"/>
    </row>
    <row r="8292" spans="16:26" x14ac:dyDescent="0.25">
      <c r="P8292" s="119"/>
      <c r="R8292" s="119"/>
      <c r="T8292" s="119"/>
      <c r="V8292" s="119"/>
      <c r="X8292" s="119"/>
      <c r="Z8292" s="119"/>
    </row>
    <row r="8293" spans="16:26" x14ac:dyDescent="0.25">
      <c r="P8293" s="120"/>
      <c r="R8293" s="120"/>
      <c r="T8293" s="120"/>
      <c r="V8293" s="120"/>
      <c r="X8293" s="120"/>
      <c r="Z8293" s="120"/>
    </row>
    <row r="8294" spans="16:26" x14ac:dyDescent="0.25">
      <c r="P8294" s="119"/>
      <c r="R8294" s="119"/>
      <c r="T8294" s="119"/>
      <c r="V8294" s="119"/>
      <c r="X8294" s="119"/>
      <c r="Z8294" s="119"/>
    </row>
    <row r="8295" spans="16:26" x14ac:dyDescent="0.25">
      <c r="P8295" s="120"/>
      <c r="R8295" s="120"/>
      <c r="T8295" s="120"/>
      <c r="V8295" s="120"/>
      <c r="X8295" s="120"/>
      <c r="Z8295" s="120"/>
    </row>
    <row r="8296" spans="16:26" x14ac:dyDescent="0.25">
      <c r="P8296" s="119"/>
      <c r="R8296" s="119"/>
      <c r="T8296" s="119"/>
      <c r="V8296" s="119"/>
      <c r="X8296" s="119"/>
      <c r="Z8296" s="119"/>
    </row>
    <row r="8297" spans="16:26" x14ac:dyDescent="0.25">
      <c r="P8297" s="119"/>
      <c r="R8297" s="119"/>
      <c r="T8297" s="119"/>
      <c r="V8297" s="119"/>
      <c r="X8297" s="119"/>
      <c r="Z8297" s="119"/>
    </row>
    <row r="8298" spans="16:26" x14ac:dyDescent="0.25">
      <c r="P8298" s="119"/>
      <c r="R8298" s="119"/>
      <c r="T8298" s="119"/>
      <c r="V8298" s="119"/>
      <c r="X8298" s="119"/>
      <c r="Z8298" s="119"/>
    </row>
    <row r="8299" spans="16:26" x14ac:dyDescent="0.25">
      <c r="P8299" s="121"/>
      <c r="R8299" s="121"/>
      <c r="T8299" s="121"/>
      <c r="V8299" s="121"/>
      <c r="X8299" s="121"/>
      <c r="Z8299" s="121"/>
    </row>
    <row r="8300" spans="16:26" x14ac:dyDescent="0.25">
      <c r="P8300" s="121"/>
      <c r="R8300" s="121"/>
      <c r="T8300" s="121"/>
      <c r="V8300" s="121"/>
      <c r="X8300" s="121"/>
      <c r="Z8300" s="121"/>
    </row>
    <row r="8301" spans="16:26" x14ac:dyDescent="0.25">
      <c r="P8301" s="121"/>
      <c r="R8301" s="121"/>
      <c r="T8301" s="121"/>
      <c r="V8301" s="121"/>
      <c r="X8301" s="121"/>
      <c r="Z8301" s="121"/>
    </row>
    <row r="8302" spans="16:26" x14ac:dyDescent="0.25">
      <c r="P8302" s="121"/>
      <c r="R8302" s="121"/>
      <c r="T8302" s="121"/>
      <c r="V8302" s="121"/>
      <c r="X8302" s="121"/>
      <c r="Z8302" s="121"/>
    </row>
    <row r="8303" spans="16:26" x14ac:dyDescent="0.25">
      <c r="P8303" s="122"/>
      <c r="R8303" s="122"/>
      <c r="T8303" s="122"/>
      <c r="V8303" s="122"/>
      <c r="X8303" s="122"/>
      <c r="Z8303" s="122"/>
    </row>
    <row r="8304" spans="16:26" x14ac:dyDescent="0.25">
      <c r="P8304" s="118"/>
      <c r="R8304" s="118"/>
      <c r="T8304" s="118"/>
      <c r="V8304" s="118"/>
      <c r="X8304" s="118"/>
      <c r="Z8304" s="118"/>
    </row>
    <row r="8305" spans="16:26" x14ac:dyDescent="0.25">
      <c r="P8305" s="119"/>
      <c r="R8305" s="119"/>
      <c r="T8305" s="119"/>
      <c r="V8305" s="119"/>
      <c r="X8305" s="119"/>
      <c r="Z8305" s="119"/>
    </row>
    <row r="8306" spans="16:26" x14ac:dyDescent="0.25">
      <c r="P8306" s="119"/>
      <c r="R8306" s="119"/>
      <c r="T8306" s="119"/>
      <c r="V8306" s="119"/>
      <c r="X8306" s="119"/>
      <c r="Z8306" s="119"/>
    </row>
    <row r="8307" spans="16:26" x14ac:dyDescent="0.25">
      <c r="P8307" s="120"/>
      <c r="R8307" s="120"/>
      <c r="T8307" s="120"/>
      <c r="V8307" s="120"/>
      <c r="X8307" s="120"/>
      <c r="Z8307" s="120"/>
    </row>
    <row r="8308" spans="16:26" x14ac:dyDescent="0.25">
      <c r="P8308" s="119"/>
      <c r="R8308" s="119"/>
      <c r="T8308" s="119"/>
      <c r="V8308" s="119"/>
      <c r="X8308" s="119"/>
      <c r="Z8308" s="119"/>
    </row>
    <row r="8309" spans="16:26" x14ac:dyDescent="0.25">
      <c r="P8309" s="119"/>
      <c r="R8309" s="119"/>
      <c r="T8309" s="119"/>
      <c r="V8309" s="119"/>
      <c r="X8309" s="119"/>
      <c r="Z8309" s="119"/>
    </row>
    <row r="8310" spans="16:26" x14ac:dyDescent="0.25">
      <c r="P8310" s="120"/>
      <c r="R8310" s="120"/>
      <c r="T8310" s="120"/>
      <c r="V8310" s="120"/>
      <c r="X8310" s="120"/>
      <c r="Z8310" s="120"/>
    </row>
    <row r="8311" spans="16:26" x14ac:dyDescent="0.25">
      <c r="P8311" s="119"/>
      <c r="R8311" s="119"/>
      <c r="T8311" s="119"/>
      <c r="V8311" s="119"/>
      <c r="X8311" s="119"/>
      <c r="Z8311" s="119"/>
    </row>
    <row r="8312" spans="16:26" x14ac:dyDescent="0.25">
      <c r="P8312" s="120"/>
      <c r="R8312" s="120"/>
      <c r="T8312" s="120"/>
      <c r="V8312" s="120"/>
      <c r="X8312" s="120"/>
      <c r="Z8312" s="120"/>
    </row>
    <row r="8313" spans="16:26" x14ac:dyDescent="0.25">
      <c r="P8313" s="119"/>
      <c r="R8313" s="119"/>
      <c r="T8313" s="119"/>
      <c r="V8313" s="119"/>
      <c r="X8313" s="119"/>
      <c r="Z8313" s="119"/>
    </row>
    <row r="8314" spans="16:26" x14ac:dyDescent="0.25">
      <c r="P8314" s="119"/>
      <c r="R8314" s="119"/>
      <c r="T8314" s="119"/>
      <c r="V8314" s="119"/>
      <c r="X8314" s="119"/>
      <c r="Z8314" s="119"/>
    </row>
    <row r="8315" spans="16:26" x14ac:dyDescent="0.25">
      <c r="P8315" s="119"/>
      <c r="R8315" s="119"/>
      <c r="T8315" s="119"/>
      <c r="V8315" s="119"/>
      <c r="X8315" s="119"/>
      <c r="Z8315" s="119"/>
    </row>
    <row r="8316" spans="16:26" x14ac:dyDescent="0.25">
      <c r="P8316" s="121"/>
      <c r="R8316" s="121"/>
      <c r="T8316" s="121"/>
      <c r="V8316" s="121"/>
      <c r="X8316" s="121"/>
      <c r="Z8316" s="121"/>
    </row>
    <row r="8317" spans="16:26" x14ac:dyDescent="0.25">
      <c r="P8317" s="121"/>
      <c r="R8317" s="121"/>
      <c r="T8317" s="121"/>
      <c r="V8317" s="121"/>
      <c r="X8317" s="121"/>
      <c r="Z8317" s="121"/>
    </row>
    <row r="8318" spans="16:26" x14ac:dyDescent="0.25">
      <c r="P8318" s="121"/>
      <c r="R8318" s="121"/>
      <c r="T8318" s="121"/>
      <c r="V8318" s="121"/>
      <c r="X8318" s="121"/>
      <c r="Z8318" s="121"/>
    </row>
    <row r="8319" spans="16:26" x14ac:dyDescent="0.25">
      <c r="P8319" s="121"/>
      <c r="R8319" s="121"/>
      <c r="T8319" s="121"/>
      <c r="V8319" s="121"/>
      <c r="X8319" s="121"/>
      <c r="Z8319" s="121"/>
    </row>
    <row r="8320" spans="16:26" x14ac:dyDescent="0.25">
      <c r="P8320" s="122"/>
      <c r="R8320" s="122"/>
      <c r="T8320" s="122"/>
      <c r="V8320" s="122"/>
      <c r="X8320" s="122"/>
      <c r="Z8320" s="122"/>
    </row>
    <row r="8321" spans="16:26" x14ac:dyDescent="0.25">
      <c r="P8321" s="118"/>
      <c r="R8321" s="118"/>
      <c r="T8321" s="118"/>
      <c r="V8321" s="118"/>
      <c r="X8321" s="118"/>
      <c r="Z8321" s="118"/>
    </row>
    <row r="8322" spans="16:26" x14ac:dyDescent="0.25">
      <c r="P8322" s="119"/>
      <c r="R8322" s="119"/>
      <c r="T8322" s="119"/>
      <c r="V8322" s="119"/>
      <c r="X8322" s="119"/>
      <c r="Z8322" s="119"/>
    </row>
    <row r="8323" spans="16:26" x14ac:dyDescent="0.25">
      <c r="P8323" s="119"/>
      <c r="R8323" s="119"/>
      <c r="T8323" s="119"/>
      <c r="V8323" s="119"/>
      <c r="X8323" s="119"/>
      <c r="Z8323" s="119"/>
    </row>
    <row r="8324" spans="16:26" x14ac:dyDescent="0.25">
      <c r="P8324" s="120"/>
      <c r="R8324" s="120"/>
      <c r="T8324" s="120"/>
      <c r="V8324" s="120"/>
      <c r="X8324" s="120"/>
      <c r="Z8324" s="120"/>
    </row>
    <row r="8325" spans="16:26" x14ac:dyDescent="0.25">
      <c r="P8325" s="119"/>
      <c r="R8325" s="119"/>
      <c r="T8325" s="119"/>
      <c r="V8325" s="119"/>
      <c r="X8325" s="119"/>
      <c r="Z8325" s="119"/>
    </row>
    <row r="8326" spans="16:26" x14ac:dyDescent="0.25">
      <c r="P8326" s="119"/>
      <c r="R8326" s="119"/>
      <c r="T8326" s="119"/>
      <c r="V8326" s="119"/>
      <c r="X8326" s="119"/>
      <c r="Z8326" s="119"/>
    </row>
    <row r="8327" spans="16:26" x14ac:dyDescent="0.25">
      <c r="P8327" s="120"/>
      <c r="R8327" s="120"/>
      <c r="T8327" s="120"/>
      <c r="V8327" s="120"/>
      <c r="X8327" s="120"/>
      <c r="Z8327" s="120"/>
    </row>
    <row r="8328" spans="16:26" x14ac:dyDescent="0.25">
      <c r="P8328" s="119"/>
      <c r="R8328" s="119"/>
      <c r="T8328" s="119"/>
      <c r="V8328" s="119"/>
      <c r="X8328" s="119"/>
      <c r="Z8328" s="119"/>
    </row>
    <row r="8329" spans="16:26" x14ac:dyDescent="0.25">
      <c r="P8329" s="120"/>
      <c r="R8329" s="120"/>
      <c r="T8329" s="120"/>
      <c r="V8329" s="120"/>
      <c r="X8329" s="120"/>
      <c r="Z8329" s="120"/>
    </row>
    <row r="8330" spans="16:26" x14ac:dyDescent="0.25">
      <c r="P8330" s="119"/>
      <c r="R8330" s="119"/>
      <c r="T8330" s="119"/>
      <c r="V8330" s="119"/>
      <c r="X8330" s="119"/>
      <c r="Z8330" s="119"/>
    </row>
    <row r="8331" spans="16:26" x14ac:dyDescent="0.25">
      <c r="P8331" s="119"/>
      <c r="R8331" s="119"/>
      <c r="T8331" s="119"/>
      <c r="V8331" s="119"/>
      <c r="X8331" s="119"/>
      <c r="Z8331" s="119"/>
    </row>
    <row r="8332" spans="16:26" x14ac:dyDescent="0.25">
      <c r="P8332" s="119"/>
      <c r="R8332" s="119"/>
      <c r="T8332" s="119"/>
      <c r="V8332" s="119"/>
      <c r="X8332" s="119"/>
      <c r="Z8332" s="119"/>
    </row>
    <row r="8333" spans="16:26" x14ac:dyDescent="0.25">
      <c r="P8333" s="121"/>
      <c r="R8333" s="121"/>
      <c r="T8333" s="121"/>
      <c r="V8333" s="121"/>
      <c r="X8333" s="121"/>
      <c r="Z8333" s="121"/>
    </row>
    <row r="8334" spans="16:26" x14ac:dyDescent="0.25">
      <c r="P8334" s="121"/>
      <c r="R8334" s="121"/>
      <c r="T8334" s="121"/>
      <c r="V8334" s="121"/>
      <c r="X8334" s="121"/>
      <c r="Z8334" s="121"/>
    </row>
    <row r="8335" spans="16:26" x14ac:dyDescent="0.25">
      <c r="P8335" s="121"/>
      <c r="R8335" s="121"/>
      <c r="T8335" s="121"/>
      <c r="V8335" s="121"/>
      <c r="X8335" s="121"/>
      <c r="Z8335" s="121"/>
    </row>
    <row r="8336" spans="16:26" x14ac:dyDescent="0.25">
      <c r="P8336" s="121"/>
      <c r="R8336" s="121"/>
      <c r="T8336" s="121"/>
      <c r="V8336" s="121"/>
      <c r="X8336" s="121"/>
      <c r="Z8336" s="121"/>
    </row>
    <row r="8337" spans="16:26" x14ac:dyDescent="0.25">
      <c r="P8337" s="122"/>
      <c r="R8337" s="122"/>
      <c r="T8337" s="122"/>
      <c r="V8337" s="122"/>
      <c r="X8337" s="122"/>
      <c r="Z8337" s="122"/>
    </row>
    <row r="8338" spans="16:26" x14ac:dyDescent="0.25">
      <c r="P8338" s="118"/>
      <c r="R8338" s="118"/>
      <c r="T8338" s="118"/>
      <c r="V8338" s="118"/>
      <c r="X8338" s="118"/>
      <c r="Z8338" s="118"/>
    </row>
    <row r="8339" spans="16:26" x14ac:dyDescent="0.25">
      <c r="P8339" s="119"/>
      <c r="R8339" s="119"/>
      <c r="T8339" s="119"/>
      <c r="V8339" s="119"/>
      <c r="X8339" s="119"/>
      <c r="Z8339" s="119"/>
    </row>
    <row r="8340" spans="16:26" x14ac:dyDescent="0.25">
      <c r="P8340" s="119"/>
      <c r="R8340" s="119"/>
      <c r="T8340" s="119"/>
      <c r="V8340" s="119"/>
      <c r="X8340" s="119"/>
      <c r="Z8340" s="119"/>
    </row>
    <row r="8341" spans="16:26" x14ac:dyDescent="0.25">
      <c r="P8341" s="120"/>
      <c r="R8341" s="120"/>
      <c r="T8341" s="120"/>
      <c r="V8341" s="120"/>
      <c r="X8341" s="120"/>
      <c r="Z8341" s="120"/>
    </row>
    <row r="8342" spans="16:26" x14ac:dyDescent="0.25">
      <c r="P8342" s="119"/>
      <c r="R8342" s="119"/>
      <c r="T8342" s="119"/>
      <c r="V8342" s="119"/>
      <c r="X8342" s="119"/>
      <c r="Z8342" s="119"/>
    </row>
    <row r="8343" spans="16:26" x14ac:dyDescent="0.25">
      <c r="P8343" s="119"/>
      <c r="R8343" s="119"/>
      <c r="T8343" s="119"/>
      <c r="V8343" s="119"/>
      <c r="X8343" s="119"/>
      <c r="Z8343" s="119"/>
    </row>
    <row r="8344" spans="16:26" x14ac:dyDescent="0.25">
      <c r="P8344" s="120"/>
      <c r="R8344" s="120"/>
      <c r="T8344" s="120"/>
      <c r="V8344" s="120"/>
      <c r="X8344" s="120"/>
      <c r="Z8344" s="120"/>
    </row>
    <row r="8345" spans="16:26" x14ac:dyDescent="0.25">
      <c r="P8345" s="119"/>
      <c r="R8345" s="119"/>
      <c r="T8345" s="119"/>
      <c r="V8345" s="119"/>
      <c r="X8345" s="119"/>
      <c r="Z8345" s="119"/>
    </row>
    <row r="8346" spans="16:26" x14ac:dyDescent="0.25">
      <c r="P8346" s="120"/>
      <c r="R8346" s="120"/>
      <c r="T8346" s="120"/>
      <c r="V8346" s="120"/>
      <c r="X8346" s="120"/>
      <c r="Z8346" s="120"/>
    </row>
    <row r="8347" spans="16:26" x14ac:dyDescent="0.25">
      <c r="P8347" s="119"/>
      <c r="R8347" s="119"/>
      <c r="T8347" s="119"/>
      <c r="V8347" s="119"/>
      <c r="X8347" s="119"/>
      <c r="Z8347" s="119"/>
    </row>
    <row r="8348" spans="16:26" x14ac:dyDescent="0.25">
      <c r="P8348" s="119"/>
      <c r="R8348" s="119"/>
      <c r="T8348" s="119"/>
      <c r="V8348" s="119"/>
      <c r="X8348" s="119"/>
      <c r="Z8348" s="119"/>
    </row>
    <row r="8349" spans="16:26" x14ac:dyDescent="0.25">
      <c r="P8349" s="119"/>
      <c r="R8349" s="119"/>
      <c r="T8349" s="119"/>
      <c r="V8349" s="119"/>
      <c r="X8349" s="119"/>
      <c r="Z8349" s="119"/>
    </row>
    <row r="8350" spans="16:26" x14ac:dyDescent="0.25">
      <c r="P8350" s="121"/>
      <c r="R8350" s="121"/>
      <c r="T8350" s="121"/>
      <c r="V8350" s="121"/>
      <c r="X8350" s="121"/>
      <c r="Z8350" s="121"/>
    </row>
    <row r="8351" spans="16:26" x14ac:dyDescent="0.25">
      <c r="P8351" s="121"/>
      <c r="R8351" s="121"/>
      <c r="T8351" s="121"/>
      <c r="V8351" s="121"/>
      <c r="X8351" s="121"/>
      <c r="Z8351" s="121"/>
    </row>
    <row r="8352" spans="16:26" x14ac:dyDescent="0.25">
      <c r="P8352" s="121"/>
      <c r="R8352" s="121"/>
      <c r="T8352" s="121"/>
      <c r="V8352" s="121"/>
      <c r="X8352" s="121"/>
      <c r="Z8352" s="121"/>
    </row>
    <row r="8353" spans="16:26" x14ac:dyDescent="0.25">
      <c r="P8353" s="121"/>
      <c r="R8353" s="121"/>
      <c r="T8353" s="121"/>
      <c r="V8353" s="121"/>
      <c r="X8353" s="121"/>
      <c r="Z8353" s="121"/>
    </row>
    <row r="8354" spans="16:26" x14ac:dyDescent="0.25">
      <c r="P8354" s="122"/>
      <c r="R8354" s="122"/>
      <c r="T8354" s="122"/>
      <c r="V8354" s="122"/>
      <c r="X8354" s="122"/>
      <c r="Z8354" s="122"/>
    </row>
    <row r="8355" spans="16:26" x14ac:dyDescent="0.25">
      <c r="P8355" s="118"/>
      <c r="R8355" s="118"/>
      <c r="T8355" s="118"/>
      <c r="V8355" s="118"/>
      <c r="X8355" s="118"/>
      <c r="Z8355" s="118"/>
    </row>
    <row r="8356" spans="16:26" x14ac:dyDescent="0.25">
      <c r="P8356" s="119"/>
      <c r="R8356" s="119"/>
      <c r="T8356" s="119"/>
      <c r="V8356" s="119"/>
      <c r="X8356" s="119"/>
      <c r="Z8356" s="119"/>
    </row>
    <row r="8357" spans="16:26" x14ac:dyDescent="0.25">
      <c r="P8357" s="119"/>
      <c r="R8357" s="119"/>
      <c r="T8357" s="119"/>
      <c r="V8357" s="119"/>
      <c r="X8357" s="119"/>
      <c r="Z8357" s="119"/>
    </row>
    <row r="8358" spans="16:26" x14ac:dyDescent="0.25">
      <c r="P8358" s="120"/>
      <c r="R8358" s="120"/>
      <c r="T8358" s="120"/>
      <c r="V8358" s="120"/>
      <c r="X8358" s="120"/>
      <c r="Z8358" s="120"/>
    </row>
    <row r="8359" spans="16:26" x14ac:dyDescent="0.25">
      <c r="P8359" s="119"/>
      <c r="R8359" s="119"/>
      <c r="T8359" s="119"/>
      <c r="V8359" s="119"/>
      <c r="X8359" s="119"/>
      <c r="Z8359" s="119"/>
    </row>
    <row r="8360" spans="16:26" x14ac:dyDescent="0.25">
      <c r="P8360" s="119"/>
      <c r="R8360" s="119"/>
      <c r="T8360" s="119"/>
      <c r="V8360" s="119"/>
      <c r="X8360" s="119"/>
      <c r="Z8360" s="119"/>
    </row>
    <row r="8361" spans="16:26" x14ac:dyDescent="0.25">
      <c r="P8361" s="120"/>
      <c r="R8361" s="120"/>
      <c r="T8361" s="120"/>
      <c r="V8361" s="120"/>
      <c r="X8361" s="120"/>
      <c r="Z8361" s="120"/>
    </row>
    <row r="8362" spans="16:26" x14ac:dyDescent="0.25">
      <c r="P8362" s="119"/>
      <c r="R8362" s="119"/>
      <c r="T8362" s="119"/>
      <c r="V8362" s="119"/>
      <c r="X8362" s="119"/>
      <c r="Z8362" s="119"/>
    </row>
    <row r="8363" spans="16:26" x14ac:dyDescent="0.25">
      <c r="P8363" s="120"/>
      <c r="R8363" s="120"/>
      <c r="T8363" s="120"/>
      <c r="V8363" s="120"/>
      <c r="X8363" s="120"/>
      <c r="Z8363" s="120"/>
    </row>
    <row r="8364" spans="16:26" x14ac:dyDescent="0.25">
      <c r="P8364" s="119"/>
      <c r="R8364" s="119"/>
      <c r="T8364" s="119"/>
      <c r="V8364" s="119"/>
      <c r="X8364" s="119"/>
      <c r="Z8364" s="119"/>
    </row>
    <row r="8365" spans="16:26" x14ac:dyDescent="0.25">
      <c r="P8365" s="119"/>
      <c r="R8365" s="119"/>
      <c r="T8365" s="119"/>
      <c r="V8365" s="119"/>
      <c r="X8365" s="119"/>
      <c r="Z8365" s="119"/>
    </row>
    <row r="8366" spans="16:26" x14ac:dyDescent="0.25">
      <c r="P8366" s="119"/>
      <c r="R8366" s="119"/>
      <c r="T8366" s="119"/>
      <c r="V8366" s="119"/>
      <c r="X8366" s="119"/>
      <c r="Z8366" s="119"/>
    </row>
    <row r="8367" spans="16:26" x14ac:dyDescent="0.25">
      <c r="P8367" s="121"/>
      <c r="R8367" s="121"/>
      <c r="T8367" s="121"/>
      <c r="V8367" s="121"/>
      <c r="X8367" s="121"/>
      <c r="Z8367" s="121"/>
    </row>
    <row r="8368" spans="16:26" x14ac:dyDescent="0.25">
      <c r="P8368" s="121"/>
      <c r="R8368" s="121"/>
      <c r="T8368" s="121"/>
      <c r="V8368" s="121"/>
      <c r="X8368" s="121"/>
      <c r="Z8368" s="121"/>
    </row>
    <row r="8369" spans="16:26" x14ac:dyDescent="0.25">
      <c r="P8369" s="121"/>
      <c r="R8369" s="121"/>
      <c r="T8369" s="121"/>
      <c r="V8369" s="121"/>
      <c r="X8369" s="121"/>
      <c r="Z8369" s="121"/>
    </row>
    <row r="8370" spans="16:26" x14ac:dyDescent="0.25">
      <c r="P8370" s="121"/>
      <c r="R8370" s="121"/>
      <c r="T8370" s="121"/>
      <c r="V8370" s="121"/>
      <c r="X8370" s="121"/>
      <c r="Z8370" s="121"/>
    </row>
    <row r="8371" spans="16:26" x14ac:dyDescent="0.25">
      <c r="P8371" s="122"/>
      <c r="R8371" s="122"/>
      <c r="T8371" s="122"/>
      <c r="V8371" s="122"/>
      <c r="X8371" s="122"/>
      <c r="Z8371" s="122"/>
    </row>
    <row r="8372" spans="16:26" x14ac:dyDescent="0.25">
      <c r="P8372" s="118"/>
      <c r="R8372" s="118"/>
      <c r="T8372" s="118"/>
      <c r="V8372" s="118"/>
      <c r="X8372" s="118"/>
      <c r="Z8372" s="118"/>
    </row>
    <row r="8373" spans="16:26" x14ac:dyDescent="0.25">
      <c r="P8373" s="119"/>
      <c r="R8373" s="119"/>
      <c r="T8373" s="119"/>
      <c r="V8373" s="119"/>
      <c r="X8373" s="119"/>
      <c r="Z8373" s="119"/>
    </row>
    <row r="8374" spans="16:26" x14ac:dyDescent="0.25">
      <c r="P8374" s="119"/>
      <c r="R8374" s="119"/>
      <c r="T8374" s="119"/>
      <c r="V8374" s="119"/>
      <c r="X8374" s="119"/>
      <c r="Z8374" s="119"/>
    </row>
    <row r="8375" spans="16:26" x14ac:dyDescent="0.25">
      <c r="P8375" s="120"/>
      <c r="R8375" s="120"/>
      <c r="T8375" s="120"/>
      <c r="V8375" s="120"/>
      <c r="X8375" s="120"/>
      <c r="Z8375" s="120"/>
    </row>
    <row r="8376" spans="16:26" x14ac:dyDescent="0.25">
      <c r="P8376" s="119"/>
      <c r="R8376" s="119"/>
      <c r="T8376" s="119"/>
      <c r="V8376" s="119"/>
      <c r="X8376" s="119"/>
      <c r="Z8376" s="119"/>
    </row>
    <row r="8377" spans="16:26" x14ac:dyDescent="0.25">
      <c r="P8377" s="119"/>
      <c r="R8377" s="119"/>
      <c r="T8377" s="119"/>
      <c r="V8377" s="119"/>
      <c r="X8377" s="119"/>
      <c r="Z8377" s="119"/>
    </row>
    <row r="8378" spans="16:26" x14ac:dyDescent="0.25">
      <c r="P8378" s="120"/>
      <c r="R8378" s="120"/>
      <c r="T8378" s="120"/>
      <c r="V8378" s="120"/>
      <c r="X8378" s="120"/>
      <c r="Z8378" s="120"/>
    </row>
    <row r="8379" spans="16:26" x14ac:dyDescent="0.25">
      <c r="P8379" s="119"/>
      <c r="R8379" s="119"/>
      <c r="T8379" s="119"/>
      <c r="V8379" s="119"/>
      <c r="X8379" s="119"/>
      <c r="Z8379" s="119"/>
    </row>
    <row r="8380" spans="16:26" x14ac:dyDescent="0.25">
      <c r="P8380" s="120"/>
      <c r="R8380" s="120"/>
      <c r="T8380" s="120"/>
      <c r="V8380" s="120"/>
      <c r="X8380" s="120"/>
      <c r="Z8380" s="120"/>
    </row>
    <row r="8381" spans="16:26" x14ac:dyDescent="0.25">
      <c r="P8381" s="119"/>
      <c r="R8381" s="119"/>
      <c r="T8381" s="119"/>
      <c r="V8381" s="119"/>
      <c r="X8381" s="119"/>
      <c r="Z8381" s="119"/>
    </row>
    <row r="8382" spans="16:26" x14ac:dyDescent="0.25">
      <c r="P8382" s="119"/>
      <c r="R8382" s="119"/>
      <c r="T8382" s="119"/>
      <c r="V8382" s="119"/>
      <c r="X8382" s="119"/>
      <c r="Z8382" s="119"/>
    </row>
    <row r="8383" spans="16:26" x14ac:dyDescent="0.25">
      <c r="P8383" s="119"/>
      <c r="R8383" s="119"/>
      <c r="T8383" s="119"/>
      <c r="V8383" s="119"/>
      <c r="X8383" s="119"/>
      <c r="Z8383" s="119"/>
    </row>
    <row r="8384" spans="16:26" x14ac:dyDescent="0.25">
      <c r="P8384" s="121"/>
      <c r="R8384" s="121"/>
      <c r="T8384" s="121"/>
      <c r="V8384" s="121"/>
      <c r="X8384" s="121"/>
      <c r="Z8384" s="121"/>
    </row>
    <row r="8385" spans="16:26" x14ac:dyDescent="0.25">
      <c r="P8385" s="121"/>
      <c r="R8385" s="121"/>
      <c r="T8385" s="121"/>
      <c r="V8385" s="121"/>
      <c r="X8385" s="121"/>
      <c r="Z8385" s="121"/>
    </row>
    <row r="8386" spans="16:26" x14ac:dyDescent="0.25">
      <c r="P8386" s="121"/>
      <c r="R8386" s="121"/>
      <c r="T8386" s="121"/>
      <c r="V8386" s="121"/>
      <c r="X8386" s="121"/>
      <c r="Z8386" s="121"/>
    </row>
    <row r="8387" spans="16:26" x14ac:dyDescent="0.25">
      <c r="P8387" s="121"/>
      <c r="R8387" s="121"/>
      <c r="T8387" s="121"/>
      <c r="V8387" s="121"/>
      <c r="X8387" s="121"/>
      <c r="Z8387" s="121"/>
    </row>
    <row r="8388" spans="16:26" x14ac:dyDescent="0.25">
      <c r="P8388" s="122"/>
      <c r="R8388" s="122"/>
      <c r="T8388" s="122"/>
      <c r="V8388" s="122"/>
      <c r="X8388" s="122"/>
      <c r="Z8388" s="122"/>
    </row>
    <row r="8389" spans="16:26" x14ac:dyDescent="0.25">
      <c r="P8389" s="118"/>
      <c r="R8389" s="118"/>
      <c r="T8389" s="118"/>
      <c r="V8389" s="118"/>
      <c r="X8389" s="118"/>
      <c r="Z8389" s="118"/>
    </row>
    <row r="8390" spans="16:26" x14ac:dyDescent="0.25">
      <c r="P8390" s="119"/>
      <c r="R8390" s="119"/>
      <c r="T8390" s="119"/>
      <c r="V8390" s="119"/>
      <c r="X8390" s="119"/>
      <c r="Z8390" s="119"/>
    </row>
    <row r="8391" spans="16:26" x14ac:dyDescent="0.25">
      <c r="P8391" s="119"/>
      <c r="R8391" s="119"/>
      <c r="T8391" s="119"/>
      <c r="V8391" s="119"/>
      <c r="X8391" s="119"/>
      <c r="Z8391" s="119"/>
    </row>
    <row r="8392" spans="16:26" x14ac:dyDescent="0.25">
      <c r="P8392" s="120"/>
      <c r="R8392" s="120"/>
      <c r="T8392" s="120"/>
      <c r="V8392" s="120"/>
      <c r="X8392" s="120"/>
      <c r="Z8392" s="120"/>
    </row>
    <row r="8393" spans="16:26" x14ac:dyDescent="0.25">
      <c r="P8393" s="119"/>
      <c r="R8393" s="119"/>
      <c r="T8393" s="119"/>
      <c r="V8393" s="119"/>
      <c r="X8393" s="119"/>
      <c r="Z8393" s="119"/>
    </row>
    <row r="8394" spans="16:26" x14ac:dyDescent="0.25">
      <c r="P8394" s="119"/>
      <c r="R8394" s="119"/>
      <c r="T8394" s="119"/>
      <c r="V8394" s="119"/>
      <c r="X8394" s="119"/>
      <c r="Z8394" s="119"/>
    </row>
    <row r="8395" spans="16:26" x14ac:dyDescent="0.25">
      <c r="P8395" s="120"/>
      <c r="R8395" s="120"/>
      <c r="T8395" s="120"/>
      <c r="V8395" s="120"/>
      <c r="X8395" s="120"/>
      <c r="Z8395" s="120"/>
    </row>
    <row r="8396" spans="16:26" x14ac:dyDescent="0.25">
      <c r="P8396" s="119"/>
      <c r="R8396" s="119"/>
      <c r="T8396" s="119"/>
      <c r="V8396" s="119"/>
      <c r="X8396" s="119"/>
      <c r="Z8396" s="119"/>
    </row>
    <row r="8397" spans="16:26" x14ac:dyDescent="0.25">
      <c r="P8397" s="120"/>
      <c r="R8397" s="120"/>
      <c r="T8397" s="120"/>
      <c r="V8397" s="120"/>
      <c r="X8397" s="120"/>
      <c r="Z8397" s="120"/>
    </row>
    <row r="8398" spans="16:26" x14ac:dyDescent="0.25">
      <c r="P8398" s="119"/>
      <c r="R8398" s="119"/>
      <c r="T8398" s="119"/>
      <c r="V8398" s="119"/>
      <c r="X8398" s="119"/>
      <c r="Z8398" s="119"/>
    </row>
    <row r="8399" spans="16:26" x14ac:dyDescent="0.25">
      <c r="P8399" s="119"/>
      <c r="R8399" s="119"/>
      <c r="T8399" s="119"/>
      <c r="V8399" s="119"/>
      <c r="X8399" s="119"/>
      <c r="Z8399" s="119"/>
    </row>
    <row r="8400" spans="16:26" x14ac:dyDescent="0.25">
      <c r="P8400" s="119"/>
      <c r="R8400" s="119"/>
      <c r="T8400" s="119"/>
      <c r="V8400" s="119"/>
      <c r="X8400" s="119"/>
      <c r="Z8400" s="119"/>
    </row>
    <row r="8401" spans="16:26" x14ac:dyDescent="0.25">
      <c r="P8401" s="121"/>
      <c r="R8401" s="121"/>
      <c r="T8401" s="121"/>
      <c r="V8401" s="121"/>
      <c r="X8401" s="121"/>
      <c r="Z8401" s="121"/>
    </row>
    <row r="8402" spans="16:26" x14ac:dyDescent="0.25">
      <c r="P8402" s="121"/>
      <c r="R8402" s="121"/>
      <c r="T8402" s="121"/>
      <c r="V8402" s="121"/>
      <c r="X8402" s="121"/>
      <c r="Z8402" s="121"/>
    </row>
    <row r="8403" spans="16:26" x14ac:dyDescent="0.25">
      <c r="P8403" s="121"/>
      <c r="R8403" s="121"/>
      <c r="T8403" s="121"/>
      <c r="V8403" s="121"/>
      <c r="X8403" s="121"/>
      <c r="Z8403" s="121"/>
    </row>
    <row r="8404" spans="16:26" x14ac:dyDescent="0.25">
      <c r="P8404" s="121"/>
      <c r="R8404" s="121"/>
      <c r="T8404" s="121"/>
      <c r="V8404" s="121"/>
      <c r="X8404" s="121"/>
      <c r="Z8404" s="121"/>
    </row>
    <row r="8405" spans="16:26" x14ac:dyDescent="0.25">
      <c r="P8405" s="122"/>
      <c r="R8405" s="122"/>
      <c r="T8405" s="122"/>
      <c r="V8405" s="122"/>
      <c r="X8405" s="122"/>
      <c r="Z8405" s="122"/>
    </row>
    <row r="8406" spans="16:26" x14ac:dyDescent="0.25">
      <c r="P8406" s="118"/>
      <c r="R8406" s="118"/>
      <c r="T8406" s="118"/>
      <c r="V8406" s="118"/>
      <c r="X8406" s="118"/>
      <c r="Z8406" s="118"/>
    </row>
    <row r="8407" spans="16:26" x14ac:dyDescent="0.25">
      <c r="P8407" s="119"/>
      <c r="R8407" s="119"/>
      <c r="T8407" s="119"/>
      <c r="V8407" s="119"/>
      <c r="X8407" s="119"/>
      <c r="Z8407" s="119"/>
    </row>
    <row r="8408" spans="16:26" x14ac:dyDescent="0.25">
      <c r="P8408" s="119"/>
      <c r="R8408" s="119"/>
      <c r="T8408" s="119"/>
      <c r="V8408" s="119"/>
      <c r="X8408" s="119"/>
      <c r="Z8408" s="119"/>
    </row>
    <row r="8409" spans="16:26" x14ac:dyDescent="0.25">
      <c r="P8409" s="120"/>
      <c r="R8409" s="120"/>
      <c r="T8409" s="120"/>
      <c r="V8409" s="120"/>
      <c r="X8409" s="120"/>
      <c r="Z8409" s="120"/>
    </row>
    <row r="8410" spans="16:26" x14ac:dyDescent="0.25">
      <c r="P8410" s="119"/>
      <c r="R8410" s="119"/>
      <c r="T8410" s="119"/>
      <c r="V8410" s="119"/>
      <c r="X8410" s="119"/>
      <c r="Z8410" s="119"/>
    </row>
    <row r="8411" spans="16:26" x14ac:dyDescent="0.25">
      <c r="P8411" s="119"/>
      <c r="R8411" s="119"/>
      <c r="T8411" s="119"/>
      <c r="V8411" s="119"/>
      <c r="X8411" s="119"/>
      <c r="Z8411" s="119"/>
    </row>
    <row r="8412" spans="16:26" x14ac:dyDescent="0.25">
      <c r="P8412" s="120"/>
      <c r="R8412" s="120"/>
      <c r="T8412" s="120"/>
      <c r="V8412" s="120"/>
      <c r="X8412" s="120"/>
      <c r="Z8412" s="120"/>
    </row>
    <row r="8413" spans="16:26" x14ac:dyDescent="0.25">
      <c r="P8413" s="119"/>
      <c r="R8413" s="119"/>
      <c r="T8413" s="119"/>
      <c r="V8413" s="119"/>
      <c r="X8413" s="119"/>
      <c r="Z8413" s="119"/>
    </row>
    <row r="8414" spans="16:26" x14ac:dyDescent="0.25">
      <c r="P8414" s="120"/>
      <c r="R8414" s="120"/>
      <c r="T8414" s="120"/>
      <c r="V8414" s="120"/>
      <c r="X8414" s="120"/>
      <c r="Z8414" s="120"/>
    </row>
    <row r="8415" spans="16:26" x14ac:dyDescent="0.25">
      <c r="P8415" s="119"/>
      <c r="R8415" s="119"/>
      <c r="T8415" s="119"/>
      <c r="V8415" s="119"/>
      <c r="X8415" s="119"/>
      <c r="Z8415" s="119"/>
    </row>
    <row r="8416" spans="16:26" x14ac:dyDescent="0.25">
      <c r="P8416" s="119"/>
      <c r="R8416" s="119"/>
      <c r="T8416" s="119"/>
      <c r="V8416" s="119"/>
      <c r="X8416" s="119"/>
      <c r="Z8416" s="119"/>
    </row>
    <row r="8417" spans="16:26" x14ac:dyDescent="0.25">
      <c r="P8417" s="119"/>
      <c r="R8417" s="119"/>
      <c r="T8417" s="119"/>
      <c r="V8417" s="119"/>
      <c r="X8417" s="119"/>
      <c r="Z8417" s="119"/>
    </row>
    <row r="8418" spans="16:26" x14ac:dyDescent="0.25">
      <c r="P8418" s="121"/>
      <c r="R8418" s="121"/>
      <c r="T8418" s="121"/>
      <c r="V8418" s="121"/>
      <c r="X8418" s="121"/>
      <c r="Z8418" s="121"/>
    </row>
    <row r="8419" spans="16:26" x14ac:dyDescent="0.25">
      <c r="P8419" s="121"/>
      <c r="R8419" s="121"/>
      <c r="T8419" s="121"/>
      <c r="V8419" s="121"/>
      <c r="X8419" s="121"/>
      <c r="Z8419" s="121"/>
    </row>
    <row r="8420" spans="16:26" x14ac:dyDescent="0.25">
      <c r="P8420" s="121"/>
      <c r="R8420" s="121"/>
      <c r="T8420" s="121"/>
      <c r="V8420" s="121"/>
      <c r="X8420" s="121"/>
      <c r="Z8420" s="121"/>
    </row>
    <row r="8421" spans="16:26" x14ac:dyDescent="0.25">
      <c r="P8421" s="121"/>
      <c r="R8421" s="121"/>
      <c r="T8421" s="121"/>
      <c r="V8421" s="121"/>
      <c r="X8421" s="121"/>
      <c r="Z8421" s="121"/>
    </row>
    <row r="8422" spans="16:26" x14ac:dyDescent="0.25">
      <c r="P8422" s="122"/>
      <c r="R8422" s="122"/>
      <c r="T8422" s="122"/>
      <c r="V8422" s="122"/>
      <c r="X8422" s="122"/>
      <c r="Z8422" s="122"/>
    </row>
    <row r="8423" spans="16:26" x14ac:dyDescent="0.25">
      <c r="P8423" s="118"/>
      <c r="R8423" s="118"/>
      <c r="T8423" s="118"/>
      <c r="V8423" s="118"/>
      <c r="X8423" s="118"/>
      <c r="Z8423" s="118"/>
    </row>
    <row r="8424" spans="16:26" x14ac:dyDescent="0.25">
      <c r="P8424" s="119"/>
      <c r="R8424" s="119"/>
      <c r="T8424" s="119"/>
      <c r="V8424" s="119"/>
      <c r="X8424" s="119"/>
      <c r="Z8424" s="119"/>
    </row>
    <row r="8425" spans="16:26" x14ac:dyDescent="0.25">
      <c r="P8425" s="119"/>
      <c r="R8425" s="119"/>
      <c r="T8425" s="119"/>
      <c r="V8425" s="119"/>
      <c r="X8425" s="119"/>
      <c r="Z8425" s="119"/>
    </row>
    <row r="8426" spans="16:26" x14ac:dyDescent="0.25">
      <c r="P8426" s="120"/>
      <c r="R8426" s="120"/>
      <c r="T8426" s="120"/>
      <c r="V8426" s="120"/>
      <c r="X8426" s="120"/>
      <c r="Z8426" s="120"/>
    </row>
    <row r="8427" spans="16:26" x14ac:dyDescent="0.25">
      <c r="P8427" s="119"/>
      <c r="R8427" s="119"/>
      <c r="T8427" s="119"/>
      <c r="V8427" s="119"/>
      <c r="X8427" s="119"/>
      <c r="Z8427" s="119"/>
    </row>
    <row r="8428" spans="16:26" x14ac:dyDescent="0.25">
      <c r="P8428" s="119"/>
      <c r="R8428" s="119"/>
      <c r="T8428" s="119"/>
      <c r="V8428" s="119"/>
      <c r="X8428" s="119"/>
      <c r="Z8428" s="119"/>
    </row>
    <row r="8429" spans="16:26" x14ac:dyDescent="0.25">
      <c r="P8429" s="120"/>
      <c r="R8429" s="120"/>
      <c r="T8429" s="120"/>
      <c r="V8429" s="120"/>
      <c r="X8429" s="120"/>
      <c r="Z8429" s="120"/>
    </row>
    <row r="8430" spans="16:26" x14ac:dyDescent="0.25">
      <c r="P8430" s="119"/>
      <c r="R8430" s="119"/>
      <c r="T8430" s="119"/>
      <c r="V8430" s="119"/>
      <c r="X8430" s="119"/>
      <c r="Z8430" s="119"/>
    </row>
    <row r="8431" spans="16:26" x14ac:dyDescent="0.25">
      <c r="P8431" s="120"/>
      <c r="R8431" s="120"/>
      <c r="T8431" s="120"/>
      <c r="V8431" s="120"/>
      <c r="X8431" s="120"/>
      <c r="Z8431" s="120"/>
    </row>
    <row r="8432" spans="16:26" x14ac:dyDescent="0.25">
      <c r="P8432" s="119"/>
      <c r="R8432" s="119"/>
      <c r="T8432" s="119"/>
      <c r="V8432" s="119"/>
      <c r="X8432" s="119"/>
      <c r="Z8432" s="119"/>
    </row>
    <row r="8433" spans="16:26" x14ac:dyDescent="0.25">
      <c r="P8433" s="119"/>
      <c r="R8433" s="119"/>
      <c r="T8433" s="119"/>
      <c r="V8433" s="119"/>
      <c r="X8433" s="119"/>
      <c r="Z8433" s="119"/>
    </row>
    <row r="8434" spans="16:26" x14ac:dyDescent="0.25">
      <c r="P8434" s="119"/>
      <c r="R8434" s="119"/>
      <c r="T8434" s="119"/>
      <c r="V8434" s="119"/>
      <c r="X8434" s="119"/>
      <c r="Z8434" s="119"/>
    </row>
    <row r="8435" spans="16:26" x14ac:dyDescent="0.25">
      <c r="P8435" s="121"/>
      <c r="R8435" s="121"/>
      <c r="T8435" s="121"/>
      <c r="V8435" s="121"/>
      <c r="X8435" s="121"/>
      <c r="Z8435" s="121"/>
    </row>
    <row r="8436" spans="16:26" x14ac:dyDescent="0.25">
      <c r="P8436" s="121"/>
      <c r="R8436" s="121"/>
      <c r="T8436" s="121"/>
      <c r="V8436" s="121"/>
      <c r="X8436" s="121"/>
      <c r="Z8436" s="121"/>
    </row>
    <row r="8437" spans="16:26" x14ac:dyDescent="0.25">
      <c r="P8437" s="121"/>
      <c r="R8437" s="121"/>
      <c r="T8437" s="121"/>
      <c r="V8437" s="121"/>
      <c r="X8437" s="121"/>
      <c r="Z8437" s="121"/>
    </row>
    <row r="8438" spans="16:26" x14ac:dyDescent="0.25">
      <c r="P8438" s="121"/>
      <c r="R8438" s="121"/>
      <c r="T8438" s="121"/>
      <c r="V8438" s="121"/>
      <c r="X8438" s="121"/>
      <c r="Z8438" s="121"/>
    </row>
    <row r="8439" spans="16:26" x14ac:dyDescent="0.25">
      <c r="P8439" s="122"/>
      <c r="R8439" s="122"/>
      <c r="T8439" s="122"/>
      <c r="V8439" s="122"/>
      <c r="X8439" s="122"/>
      <c r="Z8439" s="122"/>
    </row>
    <row r="8440" spans="16:26" x14ac:dyDescent="0.25">
      <c r="P8440" s="118"/>
      <c r="R8440" s="118"/>
      <c r="T8440" s="118"/>
      <c r="V8440" s="118"/>
      <c r="X8440" s="118"/>
      <c r="Z8440" s="118"/>
    </row>
    <row r="8441" spans="16:26" x14ac:dyDescent="0.25">
      <c r="P8441" s="119"/>
      <c r="R8441" s="119"/>
      <c r="T8441" s="119"/>
      <c r="V8441" s="119"/>
      <c r="X8441" s="119"/>
      <c r="Z8441" s="119"/>
    </row>
    <row r="8442" spans="16:26" x14ac:dyDescent="0.25">
      <c r="P8442" s="119"/>
      <c r="R8442" s="119"/>
      <c r="T8442" s="119"/>
      <c r="V8442" s="119"/>
      <c r="X8442" s="119"/>
      <c r="Z8442" s="119"/>
    </row>
    <row r="8443" spans="16:26" x14ac:dyDescent="0.25">
      <c r="P8443" s="120"/>
      <c r="R8443" s="120"/>
      <c r="T8443" s="120"/>
      <c r="V8443" s="120"/>
      <c r="X8443" s="120"/>
      <c r="Z8443" s="120"/>
    </row>
    <row r="8444" spans="16:26" x14ac:dyDescent="0.25">
      <c r="P8444" s="119"/>
      <c r="R8444" s="119"/>
      <c r="T8444" s="119"/>
      <c r="V8444" s="119"/>
      <c r="X8444" s="119"/>
      <c r="Z8444" s="119"/>
    </row>
    <row r="8445" spans="16:26" x14ac:dyDescent="0.25">
      <c r="P8445" s="119"/>
      <c r="R8445" s="119"/>
      <c r="T8445" s="119"/>
      <c r="V8445" s="119"/>
      <c r="X8445" s="119"/>
      <c r="Z8445" s="119"/>
    </row>
    <row r="8446" spans="16:26" x14ac:dyDescent="0.25">
      <c r="P8446" s="120"/>
      <c r="R8446" s="120"/>
      <c r="T8446" s="120"/>
      <c r="V8446" s="120"/>
      <c r="X8446" s="120"/>
      <c r="Z8446" s="120"/>
    </row>
    <row r="8447" spans="16:26" x14ac:dyDescent="0.25">
      <c r="P8447" s="119"/>
      <c r="R8447" s="119"/>
      <c r="T8447" s="119"/>
      <c r="V8447" s="119"/>
      <c r="X8447" s="119"/>
      <c r="Z8447" s="119"/>
    </row>
    <row r="8448" spans="16:26" x14ac:dyDescent="0.25">
      <c r="P8448" s="120"/>
      <c r="R8448" s="120"/>
      <c r="T8448" s="120"/>
      <c r="V8448" s="120"/>
      <c r="X8448" s="120"/>
      <c r="Z8448" s="120"/>
    </row>
    <row r="8449" spans="16:26" x14ac:dyDescent="0.25">
      <c r="P8449" s="119"/>
      <c r="R8449" s="119"/>
      <c r="T8449" s="119"/>
      <c r="V8449" s="119"/>
      <c r="X8449" s="119"/>
      <c r="Z8449" s="119"/>
    </row>
    <row r="8450" spans="16:26" x14ac:dyDescent="0.25">
      <c r="P8450" s="119"/>
      <c r="R8450" s="119"/>
      <c r="T8450" s="119"/>
      <c r="V8450" s="119"/>
      <c r="X8450" s="119"/>
      <c r="Z8450" s="119"/>
    </row>
    <row r="8451" spans="16:26" x14ac:dyDescent="0.25">
      <c r="P8451" s="119"/>
      <c r="R8451" s="119"/>
      <c r="T8451" s="119"/>
      <c r="V8451" s="119"/>
      <c r="X8451" s="119"/>
      <c r="Z8451" s="119"/>
    </row>
    <row r="8452" spans="16:26" x14ac:dyDescent="0.25">
      <c r="P8452" s="121"/>
      <c r="R8452" s="121"/>
      <c r="T8452" s="121"/>
      <c r="V8452" s="121"/>
      <c r="X8452" s="121"/>
      <c r="Z8452" s="121"/>
    </row>
    <row r="8453" spans="16:26" x14ac:dyDescent="0.25">
      <c r="P8453" s="121"/>
      <c r="R8453" s="121"/>
      <c r="T8453" s="121"/>
      <c r="V8453" s="121"/>
      <c r="X8453" s="121"/>
      <c r="Z8453" s="121"/>
    </row>
    <row r="8454" spans="16:26" x14ac:dyDescent="0.25">
      <c r="P8454" s="121"/>
      <c r="R8454" s="121"/>
      <c r="T8454" s="121"/>
      <c r="V8454" s="121"/>
      <c r="X8454" s="121"/>
      <c r="Z8454" s="121"/>
    </row>
    <row r="8455" spans="16:26" x14ac:dyDescent="0.25">
      <c r="P8455" s="121"/>
      <c r="R8455" s="121"/>
      <c r="T8455" s="121"/>
      <c r="V8455" s="121"/>
      <c r="X8455" s="121"/>
      <c r="Z8455" s="121"/>
    </row>
    <row r="8456" spans="16:26" x14ac:dyDescent="0.25">
      <c r="P8456" s="122"/>
      <c r="R8456" s="122"/>
      <c r="T8456" s="122"/>
      <c r="V8456" s="122"/>
      <c r="X8456" s="122"/>
      <c r="Z8456" s="122"/>
    </row>
    <row r="8457" spans="16:26" x14ac:dyDescent="0.25">
      <c r="P8457" s="118"/>
      <c r="R8457" s="118"/>
      <c r="T8457" s="118"/>
      <c r="V8457" s="118"/>
      <c r="X8457" s="118"/>
      <c r="Z8457" s="118"/>
    </row>
    <row r="8458" spans="16:26" x14ac:dyDescent="0.25">
      <c r="P8458" s="119"/>
      <c r="R8458" s="119"/>
      <c r="T8458" s="119"/>
      <c r="V8458" s="119"/>
      <c r="X8458" s="119"/>
      <c r="Z8458" s="119"/>
    </row>
    <row r="8459" spans="16:26" x14ac:dyDescent="0.25">
      <c r="P8459" s="119"/>
      <c r="R8459" s="119"/>
      <c r="T8459" s="119"/>
      <c r="V8459" s="119"/>
      <c r="X8459" s="119"/>
      <c r="Z8459" s="119"/>
    </row>
    <row r="8460" spans="16:26" x14ac:dyDescent="0.25">
      <c r="P8460" s="120"/>
      <c r="R8460" s="120"/>
      <c r="T8460" s="120"/>
      <c r="V8460" s="120"/>
      <c r="X8460" s="120"/>
      <c r="Z8460" s="120"/>
    </row>
    <row r="8461" spans="16:26" x14ac:dyDescent="0.25">
      <c r="P8461" s="119"/>
      <c r="R8461" s="119"/>
      <c r="T8461" s="119"/>
      <c r="V8461" s="119"/>
      <c r="X8461" s="119"/>
      <c r="Z8461" s="119"/>
    </row>
    <row r="8462" spans="16:26" x14ac:dyDescent="0.25">
      <c r="P8462" s="119"/>
      <c r="R8462" s="119"/>
      <c r="T8462" s="119"/>
      <c r="V8462" s="119"/>
      <c r="X8462" s="119"/>
      <c r="Z8462" s="119"/>
    </row>
    <row r="8463" spans="16:26" x14ac:dyDescent="0.25">
      <c r="P8463" s="120"/>
      <c r="R8463" s="120"/>
      <c r="T8463" s="120"/>
      <c r="V8463" s="120"/>
      <c r="X8463" s="120"/>
      <c r="Z8463" s="120"/>
    </row>
    <row r="8464" spans="16:26" x14ac:dyDescent="0.25">
      <c r="P8464" s="119"/>
      <c r="R8464" s="119"/>
      <c r="T8464" s="119"/>
      <c r="V8464" s="119"/>
      <c r="X8464" s="119"/>
      <c r="Z8464" s="119"/>
    </row>
    <row r="8465" spans="16:26" x14ac:dyDescent="0.25">
      <c r="P8465" s="120"/>
      <c r="R8465" s="120"/>
      <c r="T8465" s="120"/>
      <c r="V8465" s="120"/>
      <c r="X8465" s="120"/>
      <c r="Z8465" s="120"/>
    </row>
    <row r="8466" spans="16:26" x14ac:dyDescent="0.25">
      <c r="P8466" s="119"/>
      <c r="R8466" s="119"/>
      <c r="T8466" s="119"/>
      <c r="V8466" s="119"/>
      <c r="X8466" s="119"/>
      <c r="Z8466" s="119"/>
    </row>
    <row r="8467" spans="16:26" x14ac:dyDescent="0.25">
      <c r="P8467" s="119"/>
      <c r="R8467" s="119"/>
      <c r="T8467" s="119"/>
      <c r="V8467" s="119"/>
      <c r="X8467" s="119"/>
      <c r="Z8467" s="119"/>
    </row>
    <row r="8468" spans="16:26" x14ac:dyDescent="0.25">
      <c r="P8468" s="119"/>
      <c r="R8468" s="119"/>
      <c r="T8468" s="119"/>
      <c r="V8468" s="119"/>
      <c r="X8468" s="119"/>
      <c r="Z8468" s="119"/>
    </row>
    <row r="8469" spans="16:26" x14ac:dyDescent="0.25">
      <c r="P8469" s="121"/>
      <c r="R8469" s="121"/>
      <c r="T8469" s="121"/>
      <c r="V8469" s="121"/>
      <c r="X8469" s="121"/>
      <c r="Z8469" s="121"/>
    </row>
    <row r="8470" spans="16:26" x14ac:dyDescent="0.25">
      <c r="P8470" s="121"/>
      <c r="R8470" s="121"/>
      <c r="T8470" s="121"/>
      <c r="V8470" s="121"/>
      <c r="X8470" s="121"/>
      <c r="Z8470" s="121"/>
    </row>
    <row r="8471" spans="16:26" x14ac:dyDescent="0.25">
      <c r="P8471" s="121"/>
      <c r="R8471" s="121"/>
      <c r="T8471" s="121"/>
      <c r="V8471" s="121"/>
      <c r="X8471" s="121"/>
      <c r="Z8471" s="121"/>
    </row>
    <row r="8472" spans="16:26" x14ac:dyDescent="0.25">
      <c r="P8472" s="121"/>
      <c r="R8472" s="121"/>
      <c r="T8472" s="121"/>
      <c r="V8472" s="121"/>
      <c r="X8472" s="121"/>
      <c r="Z8472" s="121"/>
    </row>
    <row r="8473" spans="16:26" x14ac:dyDescent="0.25">
      <c r="P8473" s="122"/>
      <c r="R8473" s="122"/>
      <c r="T8473" s="122"/>
      <c r="V8473" s="122"/>
      <c r="X8473" s="122"/>
      <c r="Z8473" s="122"/>
    </row>
    <row r="8474" spans="16:26" x14ac:dyDescent="0.25">
      <c r="P8474" s="118"/>
      <c r="R8474" s="118"/>
      <c r="T8474" s="118"/>
      <c r="V8474" s="118"/>
      <c r="X8474" s="118"/>
      <c r="Z8474" s="118"/>
    </row>
    <row r="8475" spans="16:26" x14ac:dyDescent="0.25">
      <c r="P8475" s="119"/>
      <c r="R8475" s="119"/>
      <c r="T8475" s="119"/>
      <c r="V8475" s="119"/>
      <c r="X8475" s="119"/>
      <c r="Z8475" s="119"/>
    </row>
    <row r="8476" spans="16:26" x14ac:dyDescent="0.25">
      <c r="P8476" s="119"/>
      <c r="R8476" s="119"/>
      <c r="T8476" s="119"/>
      <c r="V8476" s="119"/>
      <c r="X8476" s="119"/>
      <c r="Z8476" s="119"/>
    </row>
    <row r="8477" spans="16:26" x14ac:dyDescent="0.25">
      <c r="P8477" s="120"/>
      <c r="R8477" s="120"/>
      <c r="T8477" s="120"/>
      <c r="V8477" s="120"/>
      <c r="X8477" s="120"/>
      <c r="Z8477" s="120"/>
    </row>
    <row r="8478" spans="16:26" x14ac:dyDescent="0.25">
      <c r="P8478" s="119"/>
      <c r="R8478" s="119"/>
      <c r="T8478" s="119"/>
      <c r="V8478" s="119"/>
      <c r="X8478" s="119"/>
      <c r="Z8478" s="119"/>
    </row>
    <row r="8479" spans="16:26" x14ac:dyDescent="0.25">
      <c r="P8479" s="119"/>
      <c r="R8479" s="119"/>
      <c r="T8479" s="119"/>
      <c r="V8479" s="119"/>
      <c r="X8479" s="119"/>
      <c r="Z8479" s="119"/>
    </row>
    <row r="8480" spans="16:26" x14ac:dyDescent="0.25">
      <c r="P8480" s="120"/>
      <c r="R8480" s="120"/>
      <c r="T8480" s="120"/>
      <c r="V8480" s="120"/>
      <c r="X8480" s="120"/>
      <c r="Z8480" s="120"/>
    </row>
    <row r="8481" spans="16:26" x14ac:dyDescent="0.25">
      <c r="P8481" s="119"/>
      <c r="R8481" s="119"/>
      <c r="T8481" s="119"/>
      <c r="V8481" s="119"/>
      <c r="X8481" s="119"/>
      <c r="Z8481" s="119"/>
    </row>
    <row r="8482" spans="16:26" x14ac:dyDescent="0.25">
      <c r="P8482" s="120"/>
      <c r="R8482" s="120"/>
      <c r="T8482" s="120"/>
      <c r="V8482" s="120"/>
      <c r="X8482" s="120"/>
      <c r="Z8482" s="120"/>
    </row>
    <row r="8483" spans="16:26" x14ac:dyDescent="0.25">
      <c r="P8483" s="119"/>
      <c r="R8483" s="119"/>
      <c r="T8483" s="119"/>
      <c r="V8483" s="119"/>
      <c r="X8483" s="119"/>
      <c r="Z8483" s="119"/>
    </row>
    <row r="8484" spans="16:26" x14ac:dyDescent="0.25">
      <c r="P8484" s="119"/>
      <c r="R8484" s="119"/>
      <c r="T8484" s="119"/>
      <c r="V8484" s="119"/>
      <c r="X8484" s="119"/>
      <c r="Z8484" s="119"/>
    </row>
    <row r="8485" spans="16:26" x14ac:dyDescent="0.25">
      <c r="P8485" s="119"/>
      <c r="R8485" s="119"/>
      <c r="T8485" s="119"/>
      <c r="V8485" s="119"/>
      <c r="X8485" s="119"/>
      <c r="Z8485" s="119"/>
    </row>
    <row r="8486" spans="16:26" x14ac:dyDescent="0.25">
      <c r="P8486" s="121"/>
      <c r="R8486" s="121"/>
      <c r="T8486" s="121"/>
      <c r="V8486" s="121"/>
      <c r="X8486" s="121"/>
      <c r="Z8486" s="121"/>
    </row>
    <row r="8487" spans="16:26" x14ac:dyDescent="0.25">
      <c r="P8487" s="121"/>
      <c r="R8487" s="121"/>
      <c r="T8487" s="121"/>
      <c r="V8487" s="121"/>
      <c r="X8487" s="121"/>
      <c r="Z8487" s="121"/>
    </row>
    <row r="8488" spans="16:26" x14ac:dyDescent="0.25">
      <c r="P8488" s="121"/>
      <c r="R8488" s="121"/>
      <c r="T8488" s="121"/>
      <c r="V8488" s="121"/>
      <c r="X8488" s="121"/>
      <c r="Z8488" s="121"/>
    </row>
    <row r="8489" spans="16:26" x14ac:dyDescent="0.25">
      <c r="P8489" s="121"/>
      <c r="R8489" s="121"/>
      <c r="T8489" s="121"/>
      <c r="V8489" s="121"/>
      <c r="X8489" s="121"/>
      <c r="Z8489" s="121"/>
    </row>
    <row r="8490" spans="16:26" x14ac:dyDescent="0.25">
      <c r="P8490" s="122"/>
      <c r="R8490" s="122"/>
      <c r="T8490" s="122"/>
      <c r="V8490" s="122"/>
      <c r="X8490" s="122"/>
      <c r="Z8490" s="122"/>
    </row>
    <row r="8491" spans="16:26" x14ac:dyDescent="0.25">
      <c r="P8491" s="118"/>
      <c r="R8491" s="118"/>
      <c r="T8491" s="118"/>
      <c r="V8491" s="118"/>
      <c r="X8491" s="118"/>
      <c r="Z8491" s="118"/>
    </row>
    <row r="8492" spans="16:26" x14ac:dyDescent="0.25">
      <c r="P8492" s="119"/>
      <c r="R8492" s="119"/>
      <c r="T8492" s="119"/>
      <c r="V8492" s="119"/>
      <c r="X8492" s="119"/>
      <c r="Z8492" s="119"/>
    </row>
    <row r="8493" spans="16:26" x14ac:dyDescent="0.25">
      <c r="P8493" s="119"/>
      <c r="R8493" s="119"/>
      <c r="T8493" s="119"/>
      <c r="V8493" s="119"/>
      <c r="X8493" s="119"/>
      <c r="Z8493" s="119"/>
    </row>
    <row r="8494" spans="16:26" x14ac:dyDescent="0.25">
      <c r="P8494" s="120"/>
      <c r="R8494" s="120"/>
      <c r="T8494" s="120"/>
      <c r="V8494" s="120"/>
      <c r="X8494" s="120"/>
      <c r="Z8494" s="120"/>
    </row>
    <row r="8495" spans="16:26" x14ac:dyDescent="0.25">
      <c r="P8495" s="119"/>
      <c r="R8495" s="119"/>
      <c r="T8495" s="119"/>
      <c r="V8495" s="119"/>
      <c r="X8495" s="119"/>
      <c r="Z8495" s="119"/>
    </row>
    <row r="8496" spans="16:26" x14ac:dyDescent="0.25">
      <c r="P8496" s="119"/>
      <c r="R8496" s="119"/>
      <c r="T8496" s="119"/>
      <c r="V8496" s="119"/>
      <c r="X8496" s="119"/>
      <c r="Z8496" s="119"/>
    </row>
    <row r="8497" spans="16:26" x14ac:dyDescent="0.25">
      <c r="P8497" s="120"/>
      <c r="R8497" s="120"/>
      <c r="T8497" s="120"/>
      <c r="V8497" s="120"/>
      <c r="X8497" s="120"/>
      <c r="Z8497" s="120"/>
    </row>
    <row r="8498" spans="16:26" x14ac:dyDescent="0.25">
      <c r="P8498" s="119"/>
      <c r="R8498" s="119"/>
      <c r="T8498" s="119"/>
      <c r="V8498" s="119"/>
      <c r="X8498" s="119"/>
      <c r="Z8498" s="119"/>
    </row>
    <row r="8499" spans="16:26" x14ac:dyDescent="0.25">
      <c r="P8499" s="120"/>
      <c r="R8499" s="120"/>
      <c r="T8499" s="120"/>
      <c r="V8499" s="120"/>
      <c r="X8499" s="120"/>
      <c r="Z8499" s="120"/>
    </row>
    <row r="8500" spans="16:26" x14ac:dyDescent="0.25">
      <c r="P8500" s="119"/>
      <c r="R8500" s="119"/>
      <c r="T8500" s="119"/>
      <c r="V8500" s="119"/>
      <c r="X8500" s="119"/>
      <c r="Z8500" s="119"/>
    </row>
    <row r="8501" spans="16:26" x14ac:dyDescent="0.25">
      <c r="P8501" s="119"/>
      <c r="R8501" s="119"/>
      <c r="T8501" s="119"/>
      <c r="V8501" s="119"/>
      <c r="X8501" s="119"/>
      <c r="Z8501" s="119"/>
    </row>
    <row r="8502" spans="16:26" x14ac:dyDescent="0.25">
      <c r="P8502" s="119"/>
      <c r="R8502" s="119"/>
      <c r="T8502" s="119"/>
      <c r="V8502" s="119"/>
      <c r="X8502" s="119"/>
      <c r="Z8502" s="119"/>
    </row>
    <row r="8503" spans="16:26" x14ac:dyDescent="0.25">
      <c r="P8503" s="121"/>
      <c r="R8503" s="121"/>
      <c r="T8503" s="121"/>
      <c r="V8503" s="121"/>
      <c r="X8503" s="121"/>
      <c r="Z8503" s="121"/>
    </row>
    <row r="8504" spans="16:26" x14ac:dyDescent="0.25">
      <c r="P8504" s="121"/>
      <c r="R8504" s="121"/>
      <c r="T8504" s="121"/>
      <c r="V8504" s="121"/>
      <c r="X8504" s="121"/>
      <c r="Z8504" s="121"/>
    </row>
    <row r="8505" spans="16:26" x14ac:dyDescent="0.25">
      <c r="P8505" s="121"/>
      <c r="R8505" s="121"/>
      <c r="T8505" s="121"/>
      <c r="V8505" s="121"/>
      <c r="X8505" s="121"/>
      <c r="Z8505" s="121"/>
    </row>
    <row r="8506" spans="16:26" x14ac:dyDescent="0.25">
      <c r="P8506" s="121"/>
      <c r="R8506" s="121"/>
      <c r="T8506" s="121"/>
      <c r="V8506" s="121"/>
      <c r="X8506" s="121"/>
      <c r="Z8506" s="121"/>
    </row>
    <row r="8507" spans="16:26" x14ac:dyDescent="0.25">
      <c r="P8507" s="122"/>
      <c r="R8507" s="122"/>
      <c r="T8507" s="122"/>
      <c r="V8507" s="122"/>
      <c r="X8507" s="122"/>
      <c r="Z8507" s="122"/>
    </row>
    <row r="8508" spans="16:26" x14ac:dyDescent="0.25">
      <c r="P8508" s="118"/>
      <c r="R8508" s="118"/>
      <c r="T8508" s="118"/>
      <c r="V8508" s="118"/>
      <c r="X8508" s="118"/>
      <c r="Z8508" s="118"/>
    </row>
    <row r="8509" spans="16:26" x14ac:dyDescent="0.25">
      <c r="P8509" s="119"/>
      <c r="R8509" s="119"/>
      <c r="T8509" s="119"/>
      <c r="V8509" s="119"/>
      <c r="X8509" s="119"/>
      <c r="Z8509" s="119"/>
    </row>
    <row r="8510" spans="16:26" x14ac:dyDescent="0.25">
      <c r="P8510" s="119"/>
      <c r="R8510" s="119"/>
      <c r="T8510" s="119"/>
      <c r="V8510" s="119"/>
      <c r="X8510" s="119"/>
      <c r="Z8510" s="119"/>
    </row>
    <row r="8511" spans="16:26" x14ac:dyDescent="0.25">
      <c r="P8511" s="120"/>
      <c r="R8511" s="120"/>
      <c r="T8511" s="120"/>
      <c r="V8511" s="120"/>
      <c r="X8511" s="120"/>
      <c r="Z8511" s="120"/>
    </row>
    <row r="8512" spans="16:26" x14ac:dyDescent="0.25">
      <c r="P8512" s="119"/>
      <c r="R8512" s="119"/>
      <c r="T8512" s="119"/>
      <c r="V8512" s="119"/>
      <c r="X8512" s="119"/>
      <c r="Z8512" s="119"/>
    </row>
    <row r="8513" spans="16:26" x14ac:dyDescent="0.25">
      <c r="P8513" s="119"/>
      <c r="R8513" s="119"/>
      <c r="T8513" s="119"/>
      <c r="V8513" s="119"/>
      <c r="X8513" s="119"/>
      <c r="Z8513" s="119"/>
    </row>
    <row r="8514" spans="16:26" x14ac:dyDescent="0.25">
      <c r="P8514" s="120"/>
      <c r="R8514" s="120"/>
      <c r="T8514" s="120"/>
      <c r="V8514" s="120"/>
      <c r="X8514" s="120"/>
      <c r="Z8514" s="120"/>
    </row>
    <row r="8515" spans="16:26" x14ac:dyDescent="0.25">
      <c r="P8515" s="119"/>
      <c r="R8515" s="119"/>
      <c r="T8515" s="119"/>
      <c r="V8515" s="119"/>
      <c r="X8515" s="119"/>
      <c r="Z8515" s="119"/>
    </row>
    <row r="8516" spans="16:26" x14ac:dyDescent="0.25">
      <c r="P8516" s="120"/>
      <c r="R8516" s="120"/>
      <c r="T8516" s="120"/>
      <c r="V8516" s="120"/>
      <c r="X8516" s="120"/>
      <c r="Z8516" s="120"/>
    </row>
    <row r="8517" spans="16:26" x14ac:dyDescent="0.25">
      <c r="P8517" s="119"/>
      <c r="R8517" s="119"/>
      <c r="T8517" s="119"/>
      <c r="V8517" s="119"/>
      <c r="X8517" s="119"/>
      <c r="Z8517" s="119"/>
    </row>
    <row r="8518" spans="16:26" x14ac:dyDescent="0.25">
      <c r="P8518" s="119"/>
      <c r="R8518" s="119"/>
      <c r="T8518" s="119"/>
      <c r="V8518" s="119"/>
      <c r="X8518" s="119"/>
      <c r="Z8518" s="119"/>
    </row>
    <row r="8519" spans="16:26" x14ac:dyDescent="0.25">
      <c r="P8519" s="119"/>
      <c r="R8519" s="119"/>
      <c r="T8519" s="119"/>
      <c r="V8519" s="119"/>
      <c r="X8519" s="119"/>
      <c r="Z8519" s="119"/>
    </row>
    <row r="8520" spans="16:26" x14ac:dyDescent="0.25">
      <c r="P8520" s="121"/>
      <c r="R8520" s="121"/>
      <c r="T8520" s="121"/>
      <c r="V8520" s="121"/>
      <c r="X8520" s="121"/>
      <c r="Z8520" s="121"/>
    </row>
    <row r="8521" spans="16:26" x14ac:dyDescent="0.25">
      <c r="P8521" s="121"/>
      <c r="R8521" s="121"/>
      <c r="T8521" s="121"/>
      <c r="V8521" s="121"/>
      <c r="X8521" s="121"/>
      <c r="Z8521" s="121"/>
    </row>
    <row r="8522" spans="16:26" x14ac:dyDescent="0.25">
      <c r="P8522" s="121"/>
      <c r="R8522" s="121"/>
      <c r="T8522" s="121"/>
      <c r="V8522" s="121"/>
      <c r="X8522" s="121"/>
      <c r="Z8522" s="121"/>
    </row>
    <row r="8523" spans="16:26" x14ac:dyDescent="0.25">
      <c r="P8523" s="121"/>
      <c r="R8523" s="121"/>
      <c r="T8523" s="121"/>
      <c r="V8523" s="121"/>
      <c r="X8523" s="121"/>
      <c r="Z8523" s="121"/>
    </row>
    <row r="8524" spans="16:26" x14ac:dyDescent="0.25">
      <c r="P8524" s="122"/>
      <c r="R8524" s="122"/>
      <c r="T8524" s="122"/>
      <c r="V8524" s="122"/>
      <c r="X8524" s="122"/>
      <c r="Z8524" s="122"/>
    </row>
    <row r="8525" spans="16:26" x14ac:dyDescent="0.25">
      <c r="P8525" s="118"/>
      <c r="R8525" s="118"/>
      <c r="T8525" s="118"/>
      <c r="V8525" s="118"/>
      <c r="X8525" s="118"/>
      <c r="Z8525" s="118"/>
    </row>
    <row r="8526" spans="16:26" x14ac:dyDescent="0.25">
      <c r="P8526" s="119"/>
      <c r="R8526" s="119"/>
      <c r="T8526" s="119"/>
      <c r="V8526" s="119"/>
      <c r="X8526" s="119"/>
      <c r="Z8526" s="119"/>
    </row>
    <row r="8527" spans="16:26" x14ac:dyDescent="0.25">
      <c r="P8527" s="119"/>
      <c r="R8527" s="119"/>
      <c r="T8527" s="119"/>
      <c r="V8527" s="119"/>
      <c r="X8527" s="119"/>
      <c r="Z8527" s="119"/>
    </row>
    <row r="8528" spans="16:26" x14ac:dyDescent="0.25">
      <c r="P8528" s="120"/>
      <c r="R8528" s="120"/>
      <c r="T8528" s="120"/>
      <c r="V8528" s="120"/>
      <c r="X8528" s="120"/>
      <c r="Z8528" s="120"/>
    </row>
    <row r="8529" spans="16:26" x14ac:dyDescent="0.25">
      <c r="P8529" s="119"/>
      <c r="R8529" s="119"/>
      <c r="T8529" s="119"/>
      <c r="V8529" s="119"/>
      <c r="X8529" s="119"/>
      <c r="Z8529" s="119"/>
    </row>
    <row r="8530" spans="16:26" x14ac:dyDescent="0.25">
      <c r="P8530" s="119"/>
      <c r="R8530" s="119"/>
      <c r="T8530" s="119"/>
      <c r="V8530" s="119"/>
      <c r="X8530" s="119"/>
      <c r="Z8530" s="119"/>
    </row>
    <row r="8531" spans="16:26" x14ac:dyDescent="0.25">
      <c r="P8531" s="120"/>
      <c r="R8531" s="120"/>
      <c r="T8531" s="120"/>
      <c r="V8531" s="120"/>
      <c r="X8531" s="120"/>
      <c r="Z8531" s="120"/>
    </row>
    <row r="8532" spans="16:26" x14ac:dyDescent="0.25">
      <c r="P8532" s="119"/>
      <c r="R8532" s="119"/>
      <c r="T8532" s="119"/>
      <c r="V8532" s="119"/>
      <c r="X8532" s="119"/>
      <c r="Z8532" s="119"/>
    </row>
    <row r="8533" spans="16:26" x14ac:dyDescent="0.25">
      <c r="P8533" s="120"/>
      <c r="R8533" s="120"/>
      <c r="T8533" s="120"/>
      <c r="V8533" s="120"/>
      <c r="X8533" s="120"/>
      <c r="Z8533" s="120"/>
    </row>
    <row r="8534" spans="16:26" x14ac:dyDescent="0.25">
      <c r="P8534" s="119"/>
      <c r="R8534" s="119"/>
      <c r="T8534" s="119"/>
      <c r="V8534" s="119"/>
      <c r="X8534" s="119"/>
      <c r="Z8534" s="119"/>
    </row>
    <row r="8535" spans="16:26" x14ac:dyDescent="0.25">
      <c r="P8535" s="119"/>
      <c r="R8535" s="119"/>
      <c r="T8535" s="119"/>
      <c r="V8535" s="119"/>
      <c r="X8535" s="119"/>
      <c r="Z8535" s="119"/>
    </row>
    <row r="8536" spans="16:26" x14ac:dyDescent="0.25">
      <c r="P8536" s="119"/>
      <c r="R8536" s="119"/>
      <c r="T8536" s="119"/>
      <c r="V8536" s="119"/>
      <c r="X8536" s="119"/>
      <c r="Z8536" s="119"/>
    </row>
    <row r="8537" spans="16:26" x14ac:dyDescent="0.25">
      <c r="P8537" s="121"/>
      <c r="R8537" s="121"/>
      <c r="T8537" s="121"/>
      <c r="V8537" s="121"/>
      <c r="X8537" s="121"/>
      <c r="Z8537" s="121"/>
    </row>
    <row r="8538" spans="16:26" x14ac:dyDescent="0.25">
      <c r="P8538" s="121"/>
      <c r="R8538" s="121"/>
      <c r="T8538" s="121"/>
      <c r="V8538" s="121"/>
      <c r="X8538" s="121"/>
      <c r="Z8538" s="121"/>
    </row>
    <row r="8539" spans="16:26" x14ac:dyDescent="0.25">
      <c r="P8539" s="121"/>
      <c r="R8539" s="121"/>
      <c r="T8539" s="121"/>
      <c r="V8539" s="121"/>
      <c r="X8539" s="121"/>
      <c r="Z8539" s="121"/>
    </row>
    <row r="8540" spans="16:26" x14ac:dyDescent="0.25">
      <c r="P8540" s="121"/>
      <c r="R8540" s="121"/>
      <c r="T8540" s="121"/>
      <c r="V8540" s="121"/>
      <c r="X8540" s="121"/>
      <c r="Z8540" s="121"/>
    </row>
    <row r="8541" spans="16:26" x14ac:dyDescent="0.25">
      <c r="P8541" s="122"/>
      <c r="R8541" s="122"/>
      <c r="T8541" s="122"/>
      <c r="V8541" s="122"/>
      <c r="X8541" s="122"/>
      <c r="Z8541" s="122"/>
    </row>
    <row r="8542" spans="16:26" x14ac:dyDescent="0.25">
      <c r="P8542" s="118"/>
      <c r="R8542" s="118"/>
      <c r="T8542" s="118"/>
      <c r="V8542" s="118"/>
      <c r="X8542" s="118"/>
      <c r="Z8542" s="118"/>
    </row>
    <row r="8543" spans="16:26" x14ac:dyDescent="0.25">
      <c r="P8543" s="119"/>
      <c r="R8543" s="119"/>
      <c r="T8543" s="119"/>
      <c r="V8543" s="119"/>
      <c r="X8543" s="119"/>
      <c r="Z8543" s="119"/>
    </row>
    <row r="8544" spans="16:26" x14ac:dyDescent="0.25">
      <c r="P8544" s="119"/>
      <c r="R8544" s="119"/>
      <c r="T8544" s="119"/>
      <c r="V8544" s="119"/>
      <c r="X8544" s="119"/>
      <c r="Z8544" s="119"/>
    </row>
    <row r="8545" spans="16:26" x14ac:dyDescent="0.25">
      <c r="P8545" s="120"/>
      <c r="R8545" s="120"/>
      <c r="T8545" s="120"/>
      <c r="V8545" s="120"/>
      <c r="X8545" s="120"/>
      <c r="Z8545" s="120"/>
    </row>
    <row r="8546" spans="16:26" x14ac:dyDescent="0.25">
      <c r="P8546" s="119"/>
      <c r="R8546" s="119"/>
      <c r="T8546" s="119"/>
      <c r="V8546" s="119"/>
      <c r="X8546" s="119"/>
      <c r="Z8546" s="119"/>
    </row>
    <row r="8547" spans="16:26" x14ac:dyDescent="0.25">
      <c r="P8547" s="119"/>
      <c r="R8547" s="119"/>
      <c r="T8547" s="119"/>
      <c r="V8547" s="119"/>
      <c r="X8547" s="119"/>
      <c r="Z8547" s="119"/>
    </row>
    <row r="8548" spans="16:26" x14ac:dyDescent="0.25">
      <c r="P8548" s="120"/>
      <c r="R8548" s="120"/>
      <c r="T8548" s="120"/>
      <c r="V8548" s="120"/>
      <c r="X8548" s="120"/>
      <c r="Z8548" s="120"/>
    </row>
    <row r="8549" spans="16:26" x14ac:dyDescent="0.25">
      <c r="P8549" s="119"/>
      <c r="R8549" s="119"/>
      <c r="T8549" s="119"/>
      <c r="V8549" s="119"/>
      <c r="X8549" s="119"/>
      <c r="Z8549" s="119"/>
    </row>
    <row r="8550" spans="16:26" x14ac:dyDescent="0.25">
      <c r="P8550" s="120"/>
      <c r="R8550" s="120"/>
      <c r="T8550" s="120"/>
      <c r="V8550" s="120"/>
      <c r="X8550" s="120"/>
      <c r="Z8550" s="120"/>
    </row>
    <row r="8551" spans="16:26" x14ac:dyDescent="0.25">
      <c r="P8551" s="119"/>
      <c r="R8551" s="119"/>
      <c r="T8551" s="119"/>
      <c r="V8551" s="119"/>
      <c r="X8551" s="119"/>
      <c r="Z8551" s="119"/>
    </row>
    <row r="8552" spans="16:26" x14ac:dyDescent="0.25">
      <c r="P8552" s="119"/>
      <c r="R8552" s="119"/>
      <c r="T8552" s="119"/>
      <c r="V8552" s="119"/>
      <c r="X8552" s="119"/>
      <c r="Z8552" s="119"/>
    </row>
    <row r="8553" spans="16:26" x14ac:dyDescent="0.25">
      <c r="P8553" s="119"/>
      <c r="R8553" s="119"/>
      <c r="T8553" s="119"/>
      <c r="V8553" s="119"/>
      <c r="X8553" s="119"/>
      <c r="Z8553" s="119"/>
    </row>
    <row r="8554" spans="16:26" x14ac:dyDescent="0.25">
      <c r="P8554" s="121"/>
      <c r="R8554" s="121"/>
      <c r="T8554" s="121"/>
      <c r="V8554" s="121"/>
      <c r="X8554" s="121"/>
      <c r="Z8554" s="121"/>
    </row>
    <row r="8555" spans="16:26" x14ac:dyDescent="0.25">
      <c r="P8555" s="121"/>
      <c r="R8555" s="121"/>
      <c r="T8555" s="121"/>
      <c r="V8555" s="121"/>
      <c r="X8555" s="121"/>
      <c r="Z8555" s="121"/>
    </row>
    <row r="8556" spans="16:26" x14ac:dyDescent="0.25">
      <c r="P8556" s="121"/>
      <c r="R8556" s="121"/>
      <c r="T8556" s="121"/>
      <c r="V8556" s="121"/>
      <c r="X8556" s="121"/>
      <c r="Z8556" s="121"/>
    </row>
    <row r="8557" spans="16:26" x14ac:dyDescent="0.25">
      <c r="P8557" s="121"/>
      <c r="R8557" s="121"/>
      <c r="T8557" s="121"/>
      <c r="V8557" s="121"/>
      <c r="X8557" s="121"/>
      <c r="Z8557" s="121"/>
    </row>
    <row r="8558" spans="16:26" x14ac:dyDescent="0.25">
      <c r="P8558" s="122"/>
      <c r="R8558" s="122"/>
      <c r="T8558" s="122"/>
      <c r="V8558" s="122"/>
      <c r="X8558" s="122"/>
      <c r="Z8558" s="122"/>
    </row>
    <row r="8559" spans="16:26" x14ac:dyDescent="0.25">
      <c r="P8559" s="118"/>
      <c r="R8559" s="118"/>
      <c r="T8559" s="118"/>
      <c r="V8559" s="118"/>
      <c r="X8559" s="118"/>
      <c r="Z8559" s="118"/>
    </row>
    <row r="8560" spans="16:26" x14ac:dyDescent="0.25">
      <c r="P8560" s="119"/>
      <c r="R8560" s="119"/>
      <c r="T8560" s="119"/>
      <c r="V8560" s="119"/>
      <c r="X8560" s="119"/>
      <c r="Z8560" s="119"/>
    </row>
    <row r="8561" spans="16:26" x14ac:dyDescent="0.25">
      <c r="P8561" s="119"/>
      <c r="R8561" s="119"/>
      <c r="T8561" s="119"/>
      <c r="V8561" s="119"/>
      <c r="X8561" s="119"/>
      <c r="Z8561" s="119"/>
    </row>
    <row r="8562" spans="16:26" x14ac:dyDescent="0.25">
      <c r="P8562" s="120"/>
      <c r="R8562" s="120"/>
      <c r="T8562" s="120"/>
      <c r="V8562" s="120"/>
      <c r="X8562" s="120"/>
      <c r="Z8562" s="120"/>
    </row>
    <row r="8563" spans="16:26" x14ac:dyDescent="0.25">
      <c r="P8563" s="119"/>
      <c r="R8563" s="119"/>
      <c r="T8563" s="119"/>
      <c r="V8563" s="119"/>
      <c r="X8563" s="119"/>
      <c r="Z8563" s="119"/>
    </row>
    <row r="8564" spans="16:26" x14ac:dyDescent="0.25">
      <c r="P8564" s="119"/>
      <c r="R8564" s="119"/>
      <c r="T8564" s="119"/>
      <c r="V8564" s="119"/>
      <c r="X8564" s="119"/>
      <c r="Z8564" s="119"/>
    </row>
    <row r="8565" spans="16:26" x14ac:dyDescent="0.25">
      <c r="P8565" s="120"/>
      <c r="R8565" s="120"/>
      <c r="T8565" s="120"/>
      <c r="V8565" s="120"/>
      <c r="X8565" s="120"/>
      <c r="Z8565" s="120"/>
    </row>
    <row r="8566" spans="16:26" x14ac:dyDescent="0.25">
      <c r="P8566" s="119"/>
      <c r="R8566" s="119"/>
      <c r="T8566" s="119"/>
      <c r="V8566" s="119"/>
      <c r="X8566" s="119"/>
      <c r="Z8566" s="119"/>
    </row>
    <row r="8567" spans="16:26" x14ac:dyDescent="0.25">
      <c r="P8567" s="120"/>
      <c r="R8567" s="120"/>
      <c r="T8567" s="120"/>
      <c r="V8567" s="120"/>
      <c r="X8567" s="120"/>
      <c r="Z8567" s="120"/>
    </row>
    <row r="8568" spans="16:26" x14ac:dyDescent="0.25">
      <c r="P8568" s="119"/>
      <c r="R8568" s="119"/>
      <c r="T8568" s="119"/>
      <c r="V8568" s="119"/>
      <c r="X8568" s="119"/>
      <c r="Z8568" s="119"/>
    </row>
    <row r="8569" spans="16:26" x14ac:dyDescent="0.25">
      <c r="P8569" s="119"/>
      <c r="R8569" s="119"/>
      <c r="T8569" s="119"/>
      <c r="V8569" s="119"/>
      <c r="X8569" s="119"/>
      <c r="Z8569" s="119"/>
    </row>
    <row r="8570" spans="16:26" x14ac:dyDescent="0.25">
      <c r="P8570" s="119"/>
      <c r="R8570" s="119"/>
      <c r="T8570" s="119"/>
      <c r="V8570" s="119"/>
      <c r="X8570" s="119"/>
      <c r="Z8570" s="119"/>
    </row>
    <row r="8571" spans="16:26" x14ac:dyDescent="0.25">
      <c r="P8571" s="121"/>
      <c r="R8571" s="121"/>
      <c r="T8571" s="121"/>
      <c r="V8571" s="121"/>
      <c r="X8571" s="121"/>
      <c r="Z8571" s="121"/>
    </row>
    <row r="8572" spans="16:26" x14ac:dyDescent="0.25">
      <c r="P8572" s="121"/>
      <c r="R8572" s="121"/>
      <c r="T8572" s="121"/>
      <c r="V8572" s="121"/>
      <c r="X8572" s="121"/>
      <c r="Z8572" s="121"/>
    </row>
    <row r="8573" spans="16:26" x14ac:dyDescent="0.25">
      <c r="P8573" s="121"/>
      <c r="R8573" s="121"/>
      <c r="T8573" s="121"/>
      <c r="V8573" s="121"/>
      <c r="X8573" s="121"/>
      <c r="Z8573" s="121"/>
    </row>
    <row r="8574" spans="16:26" x14ac:dyDescent="0.25">
      <c r="P8574" s="121"/>
      <c r="R8574" s="121"/>
      <c r="T8574" s="121"/>
      <c r="V8574" s="121"/>
      <c r="X8574" s="121"/>
      <c r="Z8574" s="121"/>
    </row>
    <row r="8575" spans="16:26" x14ac:dyDescent="0.25">
      <c r="P8575" s="122"/>
      <c r="R8575" s="122"/>
      <c r="T8575" s="122"/>
      <c r="V8575" s="122"/>
      <c r="X8575" s="122"/>
      <c r="Z8575" s="122"/>
    </row>
    <row r="8576" spans="16:26" x14ac:dyDescent="0.25">
      <c r="P8576" s="118"/>
      <c r="R8576" s="118"/>
      <c r="T8576" s="118"/>
      <c r="V8576" s="118"/>
      <c r="X8576" s="118"/>
      <c r="Z8576" s="118"/>
    </row>
    <row r="8577" spans="16:26" x14ac:dyDescent="0.25">
      <c r="P8577" s="119"/>
      <c r="R8577" s="119"/>
      <c r="T8577" s="119"/>
      <c r="V8577" s="119"/>
      <c r="X8577" s="119"/>
      <c r="Z8577" s="119"/>
    </row>
    <row r="8578" spans="16:26" x14ac:dyDescent="0.25">
      <c r="P8578" s="119"/>
      <c r="R8578" s="119"/>
      <c r="T8578" s="119"/>
      <c r="V8578" s="119"/>
      <c r="X8578" s="119"/>
      <c r="Z8578" s="119"/>
    </row>
    <row r="8579" spans="16:26" x14ac:dyDescent="0.25">
      <c r="P8579" s="120"/>
      <c r="R8579" s="120"/>
      <c r="T8579" s="120"/>
      <c r="V8579" s="120"/>
      <c r="X8579" s="120"/>
      <c r="Z8579" s="120"/>
    </row>
    <row r="8580" spans="16:26" x14ac:dyDescent="0.25">
      <c r="P8580" s="119"/>
      <c r="R8580" s="119"/>
      <c r="T8580" s="119"/>
      <c r="V8580" s="119"/>
      <c r="X8580" s="119"/>
      <c r="Z8580" s="119"/>
    </row>
    <row r="8581" spans="16:26" x14ac:dyDescent="0.25">
      <c r="P8581" s="119"/>
      <c r="R8581" s="119"/>
      <c r="T8581" s="119"/>
      <c r="V8581" s="119"/>
      <c r="X8581" s="119"/>
      <c r="Z8581" s="119"/>
    </row>
    <row r="8582" spans="16:26" x14ac:dyDescent="0.25">
      <c r="P8582" s="120"/>
      <c r="R8582" s="120"/>
      <c r="T8582" s="120"/>
      <c r="V8582" s="120"/>
      <c r="X8582" s="120"/>
      <c r="Z8582" s="120"/>
    </row>
    <row r="8583" spans="16:26" x14ac:dyDescent="0.25">
      <c r="P8583" s="119"/>
      <c r="R8583" s="119"/>
      <c r="T8583" s="119"/>
      <c r="V8583" s="119"/>
      <c r="X8583" s="119"/>
      <c r="Z8583" s="119"/>
    </row>
    <row r="8584" spans="16:26" x14ac:dyDescent="0.25">
      <c r="P8584" s="120"/>
      <c r="R8584" s="120"/>
      <c r="T8584" s="120"/>
      <c r="V8584" s="120"/>
      <c r="X8584" s="120"/>
      <c r="Z8584" s="120"/>
    </row>
    <row r="8585" spans="16:26" x14ac:dyDescent="0.25">
      <c r="P8585" s="119"/>
      <c r="R8585" s="119"/>
      <c r="T8585" s="119"/>
      <c r="V8585" s="119"/>
      <c r="X8585" s="119"/>
      <c r="Z8585" s="119"/>
    </row>
    <row r="8586" spans="16:26" x14ac:dyDescent="0.25">
      <c r="P8586" s="119"/>
      <c r="R8586" s="119"/>
      <c r="T8586" s="119"/>
      <c r="V8586" s="119"/>
      <c r="X8586" s="119"/>
      <c r="Z8586" s="119"/>
    </row>
    <row r="8587" spans="16:26" x14ac:dyDescent="0.25">
      <c r="P8587" s="119"/>
      <c r="R8587" s="119"/>
      <c r="T8587" s="119"/>
      <c r="V8587" s="119"/>
      <c r="X8587" s="119"/>
      <c r="Z8587" s="119"/>
    </row>
    <row r="8588" spans="16:26" x14ac:dyDescent="0.25">
      <c r="P8588" s="121"/>
      <c r="R8588" s="121"/>
      <c r="T8588" s="121"/>
      <c r="V8588" s="121"/>
      <c r="X8588" s="121"/>
      <c r="Z8588" s="121"/>
    </row>
    <row r="8589" spans="16:26" x14ac:dyDescent="0.25">
      <c r="P8589" s="121"/>
      <c r="R8589" s="121"/>
      <c r="T8589" s="121"/>
      <c r="V8589" s="121"/>
      <c r="X8589" s="121"/>
      <c r="Z8589" s="121"/>
    </row>
    <row r="8590" spans="16:26" x14ac:dyDescent="0.25">
      <c r="P8590" s="121"/>
      <c r="R8590" s="121"/>
      <c r="T8590" s="121"/>
      <c r="V8590" s="121"/>
      <c r="X8590" s="121"/>
      <c r="Z8590" s="121"/>
    </row>
    <row r="8591" spans="16:26" x14ac:dyDescent="0.25">
      <c r="P8591" s="121"/>
      <c r="R8591" s="121"/>
      <c r="T8591" s="121"/>
      <c r="V8591" s="121"/>
      <c r="X8591" s="121"/>
      <c r="Z8591" s="121"/>
    </row>
    <row r="8592" spans="16:26" x14ac:dyDescent="0.25">
      <c r="P8592" s="122"/>
      <c r="R8592" s="122"/>
      <c r="T8592" s="122"/>
      <c r="V8592" s="122"/>
      <c r="X8592" s="122"/>
      <c r="Z8592" s="122"/>
    </row>
    <row r="8593" spans="16:26" x14ac:dyDescent="0.25">
      <c r="P8593" s="118"/>
      <c r="R8593" s="118"/>
      <c r="T8593" s="118"/>
      <c r="V8593" s="118"/>
      <c r="X8593" s="118"/>
      <c r="Z8593" s="118"/>
    </row>
    <row r="8594" spans="16:26" x14ac:dyDescent="0.25">
      <c r="P8594" s="119"/>
      <c r="R8594" s="119"/>
      <c r="T8594" s="119"/>
      <c r="V8594" s="119"/>
      <c r="X8594" s="119"/>
      <c r="Z8594" s="119"/>
    </row>
    <row r="8595" spans="16:26" x14ac:dyDescent="0.25">
      <c r="P8595" s="119"/>
      <c r="R8595" s="119"/>
      <c r="T8595" s="119"/>
      <c r="V8595" s="119"/>
      <c r="X8595" s="119"/>
      <c r="Z8595" s="119"/>
    </row>
    <row r="8596" spans="16:26" x14ac:dyDescent="0.25">
      <c r="P8596" s="120"/>
      <c r="R8596" s="120"/>
      <c r="T8596" s="120"/>
      <c r="V8596" s="120"/>
      <c r="X8596" s="120"/>
      <c r="Z8596" s="120"/>
    </row>
    <row r="8597" spans="16:26" x14ac:dyDescent="0.25">
      <c r="P8597" s="119"/>
      <c r="R8597" s="119"/>
      <c r="T8597" s="119"/>
      <c r="V8597" s="119"/>
      <c r="X8597" s="119"/>
      <c r="Z8597" s="119"/>
    </row>
    <row r="8598" spans="16:26" x14ac:dyDescent="0.25">
      <c r="P8598" s="119"/>
      <c r="R8598" s="119"/>
      <c r="T8598" s="119"/>
      <c r="V8598" s="119"/>
      <c r="X8598" s="119"/>
      <c r="Z8598" s="119"/>
    </row>
    <row r="8599" spans="16:26" x14ac:dyDescent="0.25">
      <c r="P8599" s="120"/>
      <c r="R8599" s="120"/>
      <c r="T8599" s="120"/>
      <c r="V8599" s="120"/>
      <c r="X8599" s="120"/>
      <c r="Z8599" s="120"/>
    </row>
    <row r="8600" spans="16:26" x14ac:dyDescent="0.25">
      <c r="P8600" s="119"/>
      <c r="R8600" s="119"/>
      <c r="T8600" s="119"/>
      <c r="V8600" s="119"/>
      <c r="X8600" s="119"/>
      <c r="Z8600" s="119"/>
    </row>
    <row r="8601" spans="16:26" x14ac:dyDescent="0.25">
      <c r="P8601" s="120"/>
      <c r="R8601" s="120"/>
      <c r="T8601" s="120"/>
      <c r="V8601" s="120"/>
      <c r="X8601" s="120"/>
      <c r="Z8601" s="120"/>
    </row>
    <row r="8602" spans="16:26" x14ac:dyDescent="0.25">
      <c r="P8602" s="119"/>
      <c r="R8602" s="119"/>
      <c r="T8602" s="119"/>
      <c r="V8602" s="119"/>
      <c r="X8602" s="119"/>
      <c r="Z8602" s="119"/>
    </row>
    <row r="8603" spans="16:26" x14ac:dyDescent="0.25">
      <c r="P8603" s="119"/>
      <c r="R8603" s="119"/>
      <c r="T8603" s="119"/>
      <c r="V8603" s="119"/>
      <c r="X8603" s="119"/>
      <c r="Z8603" s="119"/>
    </row>
    <row r="8604" spans="16:26" x14ac:dyDescent="0.25">
      <c r="P8604" s="119"/>
      <c r="R8604" s="119"/>
      <c r="T8604" s="119"/>
      <c r="V8604" s="119"/>
      <c r="X8604" s="119"/>
      <c r="Z8604" s="119"/>
    </row>
    <row r="8605" spans="16:26" x14ac:dyDescent="0.25">
      <c r="P8605" s="121"/>
      <c r="R8605" s="121"/>
      <c r="T8605" s="121"/>
      <c r="V8605" s="121"/>
      <c r="X8605" s="121"/>
      <c r="Z8605" s="121"/>
    </row>
    <row r="8606" spans="16:26" x14ac:dyDescent="0.25">
      <c r="P8606" s="121"/>
      <c r="R8606" s="121"/>
      <c r="T8606" s="121"/>
      <c r="V8606" s="121"/>
      <c r="X8606" s="121"/>
      <c r="Z8606" s="121"/>
    </row>
    <row r="8607" spans="16:26" x14ac:dyDescent="0.25">
      <c r="P8607" s="121"/>
      <c r="R8607" s="121"/>
      <c r="T8607" s="121"/>
      <c r="V8607" s="121"/>
      <c r="X8607" s="121"/>
      <c r="Z8607" s="121"/>
    </row>
    <row r="8608" spans="16:26" x14ac:dyDescent="0.25">
      <c r="P8608" s="121"/>
      <c r="R8608" s="121"/>
      <c r="T8608" s="121"/>
      <c r="V8608" s="121"/>
      <c r="X8608" s="121"/>
      <c r="Z8608" s="121"/>
    </row>
    <row r="8609" spans="16:26" x14ac:dyDescent="0.25">
      <c r="P8609" s="122"/>
      <c r="R8609" s="122"/>
      <c r="T8609" s="122"/>
      <c r="V8609" s="122"/>
      <c r="X8609" s="122"/>
      <c r="Z8609" s="122"/>
    </row>
    <row r="8610" spans="16:26" x14ac:dyDescent="0.25">
      <c r="P8610" s="118"/>
      <c r="R8610" s="118"/>
      <c r="T8610" s="118"/>
      <c r="V8610" s="118"/>
      <c r="X8610" s="118"/>
      <c r="Z8610" s="118"/>
    </row>
    <row r="8611" spans="16:26" x14ac:dyDescent="0.25">
      <c r="P8611" s="119"/>
      <c r="R8611" s="119"/>
      <c r="T8611" s="119"/>
      <c r="V8611" s="119"/>
      <c r="X8611" s="119"/>
      <c r="Z8611" s="119"/>
    </row>
    <row r="8612" spans="16:26" x14ac:dyDescent="0.25">
      <c r="P8612" s="119"/>
      <c r="R8612" s="119"/>
      <c r="T8612" s="119"/>
      <c r="V8612" s="119"/>
      <c r="X8612" s="119"/>
      <c r="Z8612" s="119"/>
    </row>
    <row r="8613" spans="16:26" x14ac:dyDescent="0.25">
      <c r="P8613" s="120"/>
      <c r="R8613" s="120"/>
      <c r="T8613" s="120"/>
      <c r="V8613" s="120"/>
      <c r="X8613" s="120"/>
      <c r="Z8613" s="120"/>
    </row>
    <row r="8614" spans="16:26" x14ac:dyDescent="0.25">
      <c r="P8614" s="119"/>
      <c r="R8614" s="119"/>
      <c r="T8614" s="119"/>
      <c r="V8614" s="119"/>
      <c r="X8614" s="119"/>
      <c r="Z8614" s="119"/>
    </row>
    <row r="8615" spans="16:26" x14ac:dyDescent="0.25">
      <c r="P8615" s="119"/>
      <c r="R8615" s="119"/>
      <c r="T8615" s="119"/>
      <c r="V8615" s="119"/>
      <c r="X8615" s="119"/>
      <c r="Z8615" s="119"/>
    </row>
    <row r="8616" spans="16:26" x14ac:dyDescent="0.25">
      <c r="P8616" s="120"/>
      <c r="R8616" s="120"/>
      <c r="T8616" s="120"/>
      <c r="V8616" s="120"/>
      <c r="X8616" s="120"/>
      <c r="Z8616" s="120"/>
    </row>
    <row r="8617" spans="16:26" x14ac:dyDescent="0.25">
      <c r="P8617" s="119"/>
      <c r="R8617" s="119"/>
      <c r="T8617" s="119"/>
      <c r="V8617" s="119"/>
      <c r="X8617" s="119"/>
      <c r="Z8617" s="119"/>
    </row>
    <row r="8618" spans="16:26" x14ac:dyDescent="0.25">
      <c r="P8618" s="120"/>
      <c r="R8618" s="120"/>
      <c r="T8618" s="120"/>
      <c r="V8618" s="120"/>
      <c r="X8618" s="120"/>
      <c r="Z8618" s="120"/>
    </row>
    <row r="8619" spans="16:26" x14ac:dyDescent="0.25">
      <c r="P8619" s="119"/>
      <c r="R8619" s="119"/>
      <c r="T8619" s="119"/>
      <c r="V8619" s="119"/>
      <c r="X8619" s="119"/>
      <c r="Z8619" s="119"/>
    </row>
    <row r="8620" spans="16:26" x14ac:dyDescent="0.25">
      <c r="P8620" s="119"/>
      <c r="R8620" s="119"/>
      <c r="T8620" s="119"/>
      <c r="V8620" s="119"/>
      <c r="X8620" s="119"/>
      <c r="Z8620" s="119"/>
    </row>
    <row r="8621" spans="16:26" x14ac:dyDescent="0.25">
      <c r="P8621" s="119"/>
      <c r="R8621" s="119"/>
      <c r="T8621" s="119"/>
      <c r="V8621" s="119"/>
      <c r="X8621" s="119"/>
      <c r="Z8621" s="119"/>
    </row>
    <row r="8622" spans="16:26" x14ac:dyDescent="0.25">
      <c r="P8622" s="121"/>
      <c r="R8622" s="121"/>
      <c r="T8622" s="121"/>
      <c r="V8622" s="121"/>
      <c r="X8622" s="121"/>
      <c r="Z8622" s="121"/>
    </row>
    <row r="8623" spans="16:26" x14ac:dyDescent="0.25">
      <c r="P8623" s="121"/>
      <c r="R8623" s="121"/>
      <c r="T8623" s="121"/>
      <c r="V8623" s="121"/>
      <c r="X8623" s="121"/>
      <c r="Z8623" s="121"/>
    </row>
    <row r="8624" spans="16:26" x14ac:dyDescent="0.25">
      <c r="P8624" s="121"/>
      <c r="R8624" s="121"/>
      <c r="T8624" s="121"/>
      <c r="V8624" s="121"/>
      <c r="X8624" s="121"/>
      <c r="Z8624" s="121"/>
    </row>
    <row r="8625" spans="16:26" x14ac:dyDescent="0.25">
      <c r="P8625" s="121"/>
      <c r="R8625" s="121"/>
      <c r="T8625" s="121"/>
      <c r="V8625" s="121"/>
      <c r="X8625" s="121"/>
      <c r="Z8625" s="121"/>
    </row>
    <row r="8626" spans="16:26" x14ac:dyDescent="0.25">
      <c r="P8626" s="122"/>
      <c r="R8626" s="122"/>
      <c r="T8626" s="122"/>
      <c r="V8626" s="122"/>
      <c r="X8626" s="122"/>
      <c r="Z8626" s="122"/>
    </row>
    <row r="8627" spans="16:26" x14ac:dyDescent="0.25">
      <c r="P8627" s="118"/>
      <c r="R8627" s="118"/>
      <c r="T8627" s="118"/>
      <c r="V8627" s="118"/>
      <c r="X8627" s="118"/>
      <c r="Z8627" s="118"/>
    </row>
    <row r="8628" spans="16:26" x14ac:dyDescent="0.25">
      <c r="P8628" s="119"/>
      <c r="R8628" s="119"/>
      <c r="T8628" s="119"/>
      <c r="V8628" s="119"/>
      <c r="X8628" s="119"/>
      <c r="Z8628" s="119"/>
    </row>
    <row r="8629" spans="16:26" x14ac:dyDescent="0.25">
      <c r="P8629" s="119"/>
      <c r="R8629" s="119"/>
      <c r="T8629" s="119"/>
      <c r="V8629" s="119"/>
      <c r="X8629" s="119"/>
      <c r="Z8629" s="119"/>
    </row>
    <row r="8630" spans="16:26" x14ac:dyDescent="0.25">
      <c r="P8630" s="120"/>
      <c r="R8630" s="120"/>
      <c r="T8630" s="120"/>
      <c r="V8630" s="120"/>
      <c r="X8630" s="120"/>
      <c r="Z8630" s="120"/>
    </row>
    <row r="8631" spans="16:26" x14ac:dyDescent="0.25">
      <c r="P8631" s="119"/>
      <c r="R8631" s="119"/>
      <c r="T8631" s="119"/>
      <c r="V8631" s="119"/>
      <c r="X8631" s="119"/>
      <c r="Z8631" s="119"/>
    </row>
    <row r="8632" spans="16:26" x14ac:dyDescent="0.25">
      <c r="P8632" s="119"/>
      <c r="R8632" s="119"/>
      <c r="T8632" s="119"/>
      <c r="V8632" s="119"/>
      <c r="X8632" s="119"/>
      <c r="Z8632" s="119"/>
    </row>
    <row r="8633" spans="16:26" x14ac:dyDescent="0.25">
      <c r="P8633" s="120"/>
      <c r="R8633" s="120"/>
      <c r="T8633" s="120"/>
      <c r="V8633" s="120"/>
      <c r="X8633" s="120"/>
      <c r="Z8633" s="120"/>
    </row>
    <row r="8634" spans="16:26" x14ac:dyDescent="0.25">
      <c r="P8634" s="119"/>
      <c r="R8634" s="119"/>
      <c r="T8634" s="119"/>
      <c r="V8634" s="119"/>
      <c r="X8634" s="119"/>
      <c r="Z8634" s="119"/>
    </row>
    <row r="8635" spans="16:26" x14ac:dyDescent="0.25">
      <c r="P8635" s="120"/>
      <c r="R8635" s="120"/>
      <c r="T8635" s="120"/>
      <c r="V8635" s="120"/>
      <c r="X8635" s="120"/>
      <c r="Z8635" s="120"/>
    </row>
    <row r="8636" spans="16:26" x14ac:dyDescent="0.25">
      <c r="P8636" s="119"/>
      <c r="R8636" s="119"/>
      <c r="T8636" s="119"/>
      <c r="V8636" s="119"/>
      <c r="X8636" s="119"/>
      <c r="Z8636" s="119"/>
    </row>
    <row r="8637" spans="16:26" x14ac:dyDescent="0.25">
      <c r="P8637" s="119"/>
      <c r="R8637" s="119"/>
      <c r="T8637" s="119"/>
      <c r="V8637" s="119"/>
      <c r="X8637" s="119"/>
      <c r="Z8637" s="119"/>
    </row>
    <row r="8638" spans="16:26" x14ac:dyDescent="0.25">
      <c r="P8638" s="119"/>
      <c r="R8638" s="119"/>
      <c r="T8638" s="119"/>
      <c r="V8638" s="119"/>
      <c r="X8638" s="119"/>
      <c r="Z8638" s="119"/>
    </row>
    <row r="8639" spans="16:26" x14ac:dyDescent="0.25">
      <c r="P8639" s="121"/>
      <c r="R8639" s="121"/>
      <c r="T8639" s="121"/>
      <c r="V8639" s="121"/>
      <c r="X8639" s="121"/>
      <c r="Z8639" s="121"/>
    </row>
    <row r="8640" spans="16:26" x14ac:dyDescent="0.25">
      <c r="P8640" s="121"/>
      <c r="R8640" s="121"/>
      <c r="T8640" s="121"/>
      <c r="V8640" s="121"/>
      <c r="X8640" s="121"/>
      <c r="Z8640" s="121"/>
    </row>
    <row r="8641" spans="16:26" x14ac:dyDescent="0.25">
      <c r="P8641" s="121"/>
      <c r="R8641" s="121"/>
      <c r="T8641" s="121"/>
      <c r="V8641" s="121"/>
      <c r="X8641" s="121"/>
      <c r="Z8641" s="121"/>
    </row>
    <row r="8642" spans="16:26" x14ac:dyDescent="0.25">
      <c r="P8642" s="121"/>
      <c r="R8642" s="121"/>
      <c r="T8642" s="121"/>
      <c r="V8642" s="121"/>
      <c r="X8642" s="121"/>
      <c r="Z8642" s="121"/>
    </row>
    <row r="8643" spans="16:26" x14ac:dyDescent="0.25">
      <c r="P8643" s="122"/>
      <c r="R8643" s="122"/>
      <c r="T8643" s="122"/>
      <c r="V8643" s="122"/>
      <c r="X8643" s="122"/>
      <c r="Z8643" s="122"/>
    </row>
    <row r="8644" spans="16:26" x14ac:dyDescent="0.25">
      <c r="P8644" s="118"/>
      <c r="R8644" s="118"/>
      <c r="T8644" s="118"/>
      <c r="V8644" s="118"/>
      <c r="X8644" s="118"/>
      <c r="Z8644" s="118"/>
    </row>
    <row r="8645" spans="16:26" x14ac:dyDescent="0.25">
      <c r="P8645" s="119"/>
      <c r="R8645" s="119"/>
      <c r="T8645" s="119"/>
      <c r="V8645" s="119"/>
      <c r="X8645" s="119"/>
      <c r="Z8645" s="119"/>
    </row>
    <row r="8646" spans="16:26" x14ac:dyDescent="0.25">
      <c r="P8646" s="119"/>
      <c r="R8646" s="119"/>
      <c r="T8646" s="119"/>
      <c r="V8646" s="119"/>
      <c r="X8646" s="119"/>
      <c r="Z8646" s="119"/>
    </row>
    <row r="8647" spans="16:26" x14ac:dyDescent="0.25">
      <c r="P8647" s="120"/>
      <c r="R8647" s="120"/>
      <c r="T8647" s="120"/>
      <c r="V8647" s="120"/>
      <c r="X8647" s="120"/>
      <c r="Z8647" s="120"/>
    </row>
    <row r="8648" spans="16:26" x14ac:dyDescent="0.25">
      <c r="P8648" s="119"/>
      <c r="R8648" s="119"/>
      <c r="T8648" s="119"/>
      <c r="V8648" s="119"/>
      <c r="X8648" s="119"/>
      <c r="Z8648" s="119"/>
    </row>
    <row r="8649" spans="16:26" x14ac:dyDescent="0.25">
      <c r="P8649" s="119"/>
      <c r="R8649" s="119"/>
      <c r="T8649" s="119"/>
      <c r="V8649" s="119"/>
      <c r="X8649" s="119"/>
      <c r="Z8649" s="119"/>
    </row>
    <row r="8650" spans="16:26" x14ac:dyDescent="0.25">
      <c r="P8650" s="120"/>
      <c r="R8650" s="120"/>
      <c r="T8650" s="120"/>
      <c r="V8650" s="120"/>
      <c r="X8650" s="120"/>
      <c r="Z8650" s="120"/>
    </row>
    <row r="8651" spans="16:26" x14ac:dyDescent="0.25">
      <c r="P8651" s="119"/>
      <c r="R8651" s="119"/>
      <c r="T8651" s="119"/>
      <c r="V8651" s="119"/>
      <c r="X8651" s="119"/>
      <c r="Z8651" s="119"/>
    </row>
    <row r="8652" spans="16:26" x14ac:dyDescent="0.25">
      <c r="P8652" s="120"/>
      <c r="R8652" s="120"/>
      <c r="T8652" s="120"/>
      <c r="V8652" s="120"/>
      <c r="X8652" s="120"/>
      <c r="Z8652" s="120"/>
    </row>
    <row r="8653" spans="16:26" x14ac:dyDescent="0.25">
      <c r="P8653" s="119"/>
      <c r="R8653" s="119"/>
      <c r="T8653" s="119"/>
      <c r="V8653" s="119"/>
      <c r="X8653" s="119"/>
      <c r="Z8653" s="119"/>
    </row>
    <row r="8654" spans="16:26" x14ac:dyDescent="0.25">
      <c r="P8654" s="119"/>
      <c r="R8654" s="119"/>
      <c r="T8654" s="119"/>
      <c r="V8654" s="119"/>
      <c r="X8654" s="119"/>
      <c r="Z8654" s="119"/>
    </row>
    <row r="8655" spans="16:26" x14ac:dyDescent="0.25">
      <c r="P8655" s="119"/>
      <c r="R8655" s="119"/>
      <c r="T8655" s="119"/>
      <c r="V8655" s="119"/>
      <c r="X8655" s="119"/>
      <c r="Z8655" s="119"/>
    </row>
    <row r="8656" spans="16:26" x14ac:dyDescent="0.25">
      <c r="P8656" s="121"/>
      <c r="R8656" s="121"/>
      <c r="T8656" s="121"/>
      <c r="V8656" s="121"/>
      <c r="X8656" s="121"/>
      <c r="Z8656" s="121"/>
    </row>
    <row r="8657" spans="16:26" x14ac:dyDescent="0.25">
      <c r="P8657" s="121"/>
      <c r="R8657" s="121"/>
      <c r="T8657" s="121"/>
      <c r="V8657" s="121"/>
      <c r="X8657" s="121"/>
      <c r="Z8657" s="121"/>
    </row>
    <row r="8658" spans="16:26" x14ac:dyDescent="0.25">
      <c r="P8658" s="121"/>
      <c r="R8658" s="121"/>
      <c r="T8658" s="121"/>
      <c r="V8658" s="121"/>
      <c r="X8658" s="121"/>
      <c r="Z8658" s="121"/>
    </row>
    <row r="8659" spans="16:26" x14ac:dyDescent="0.25">
      <c r="P8659" s="121"/>
      <c r="R8659" s="121"/>
      <c r="T8659" s="121"/>
      <c r="V8659" s="121"/>
      <c r="X8659" s="121"/>
      <c r="Z8659" s="121"/>
    </row>
    <row r="8660" spans="16:26" x14ac:dyDescent="0.25">
      <c r="P8660" s="122"/>
      <c r="R8660" s="122"/>
      <c r="T8660" s="122"/>
      <c r="V8660" s="122"/>
      <c r="X8660" s="122"/>
      <c r="Z8660" s="122"/>
    </row>
    <row r="8661" spans="16:26" x14ac:dyDescent="0.25">
      <c r="P8661" s="118"/>
      <c r="R8661" s="118"/>
      <c r="T8661" s="118"/>
      <c r="V8661" s="118"/>
      <c r="X8661" s="118"/>
      <c r="Z8661" s="118"/>
    </row>
    <row r="8662" spans="16:26" x14ac:dyDescent="0.25">
      <c r="P8662" s="119"/>
      <c r="R8662" s="119"/>
      <c r="T8662" s="119"/>
      <c r="V8662" s="119"/>
      <c r="X8662" s="119"/>
      <c r="Z8662" s="119"/>
    </row>
    <row r="8663" spans="16:26" x14ac:dyDescent="0.25">
      <c r="P8663" s="119"/>
      <c r="R8663" s="119"/>
      <c r="T8663" s="119"/>
      <c r="V8663" s="119"/>
      <c r="X8663" s="119"/>
      <c r="Z8663" s="119"/>
    </row>
    <row r="8664" spans="16:26" x14ac:dyDescent="0.25">
      <c r="P8664" s="120"/>
      <c r="R8664" s="120"/>
      <c r="T8664" s="120"/>
      <c r="V8664" s="120"/>
      <c r="X8664" s="120"/>
      <c r="Z8664" s="120"/>
    </row>
    <row r="8665" spans="16:26" x14ac:dyDescent="0.25">
      <c r="P8665" s="119"/>
      <c r="R8665" s="119"/>
      <c r="T8665" s="119"/>
      <c r="V8665" s="119"/>
      <c r="X8665" s="119"/>
      <c r="Z8665" s="119"/>
    </row>
    <row r="8666" spans="16:26" x14ac:dyDescent="0.25">
      <c r="P8666" s="119"/>
      <c r="R8666" s="119"/>
      <c r="T8666" s="119"/>
      <c r="V8666" s="119"/>
      <c r="X8666" s="119"/>
      <c r="Z8666" s="119"/>
    </row>
    <row r="8667" spans="16:26" x14ac:dyDescent="0.25">
      <c r="P8667" s="120"/>
      <c r="R8667" s="120"/>
      <c r="T8667" s="120"/>
      <c r="V8667" s="120"/>
      <c r="X8667" s="120"/>
      <c r="Z8667" s="120"/>
    </row>
    <row r="8668" spans="16:26" x14ac:dyDescent="0.25">
      <c r="P8668" s="119"/>
      <c r="R8668" s="119"/>
      <c r="T8668" s="119"/>
      <c r="V8668" s="119"/>
      <c r="X8668" s="119"/>
      <c r="Z8668" s="119"/>
    </row>
    <row r="8669" spans="16:26" x14ac:dyDescent="0.25">
      <c r="P8669" s="120"/>
      <c r="R8669" s="120"/>
      <c r="T8669" s="120"/>
      <c r="V8669" s="120"/>
      <c r="X8669" s="120"/>
      <c r="Z8669" s="120"/>
    </row>
    <row r="8670" spans="16:26" x14ac:dyDescent="0.25">
      <c r="P8670" s="119"/>
      <c r="R8670" s="119"/>
      <c r="T8670" s="119"/>
      <c r="V8670" s="119"/>
      <c r="X8670" s="119"/>
      <c r="Z8670" s="119"/>
    </row>
    <row r="8671" spans="16:26" x14ac:dyDescent="0.25">
      <c r="P8671" s="119"/>
      <c r="R8671" s="119"/>
      <c r="T8671" s="119"/>
      <c r="V8671" s="119"/>
      <c r="X8671" s="119"/>
      <c r="Z8671" s="119"/>
    </row>
    <row r="8672" spans="16:26" x14ac:dyDescent="0.25">
      <c r="P8672" s="119"/>
      <c r="R8672" s="119"/>
      <c r="T8672" s="119"/>
      <c r="V8672" s="119"/>
      <c r="X8672" s="119"/>
      <c r="Z8672" s="119"/>
    </row>
    <row r="8673" spans="16:26" x14ac:dyDescent="0.25">
      <c r="P8673" s="121"/>
      <c r="R8673" s="121"/>
      <c r="T8673" s="121"/>
      <c r="V8673" s="121"/>
      <c r="X8673" s="121"/>
      <c r="Z8673" s="121"/>
    </row>
    <row r="8674" spans="16:26" x14ac:dyDescent="0.25">
      <c r="P8674" s="121"/>
      <c r="R8674" s="121"/>
      <c r="T8674" s="121"/>
      <c r="V8674" s="121"/>
      <c r="X8674" s="121"/>
      <c r="Z8674" s="121"/>
    </row>
    <row r="8675" spans="16:26" x14ac:dyDescent="0.25">
      <c r="P8675" s="121"/>
      <c r="R8675" s="121"/>
      <c r="T8675" s="121"/>
      <c r="V8675" s="121"/>
      <c r="X8675" s="121"/>
      <c r="Z8675" s="121"/>
    </row>
    <row r="8676" spans="16:26" x14ac:dyDescent="0.25">
      <c r="P8676" s="121"/>
      <c r="R8676" s="121"/>
      <c r="T8676" s="121"/>
      <c r="V8676" s="121"/>
      <c r="X8676" s="121"/>
      <c r="Z8676" s="121"/>
    </row>
    <row r="8677" spans="16:26" x14ac:dyDescent="0.25">
      <c r="P8677" s="122"/>
      <c r="R8677" s="122"/>
      <c r="T8677" s="122"/>
      <c r="V8677" s="122"/>
      <c r="X8677" s="122"/>
      <c r="Z8677" s="122"/>
    </row>
    <row r="8678" spans="16:26" x14ac:dyDescent="0.25">
      <c r="P8678" s="118"/>
      <c r="R8678" s="118"/>
      <c r="T8678" s="118"/>
      <c r="V8678" s="118"/>
      <c r="X8678" s="118"/>
      <c r="Z8678" s="118"/>
    </row>
    <row r="8679" spans="16:26" x14ac:dyDescent="0.25">
      <c r="P8679" s="119"/>
      <c r="R8679" s="119"/>
      <c r="T8679" s="119"/>
      <c r="V8679" s="119"/>
      <c r="X8679" s="119"/>
      <c r="Z8679" s="119"/>
    </row>
    <row r="8680" spans="16:26" x14ac:dyDescent="0.25">
      <c r="P8680" s="119"/>
      <c r="R8680" s="119"/>
      <c r="T8680" s="119"/>
      <c r="V8680" s="119"/>
      <c r="X8680" s="119"/>
      <c r="Z8680" s="119"/>
    </row>
    <row r="8681" spans="16:26" x14ac:dyDescent="0.25">
      <c r="P8681" s="120"/>
      <c r="R8681" s="120"/>
      <c r="T8681" s="120"/>
      <c r="V8681" s="120"/>
      <c r="X8681" s="120"/>
      <c r="Z8681" s="120"/>
    </row>
    <row r="8682" spans="16:26" x14ac:dyDescent="0.25">
      <c r="P8682" s="119"/>
      <c r="R8682" s="119"/>
      <c r="T8682" s="119"/>
      <c r="V8682" s="119"/>
      <c r="X8682" s="119"/>
      <c r="Z8682" s="119"/>
    </row>
    <row r="8683" spans="16:26" x14ac:dyDescent="0.25">
      <c r="P8683" s="119"/>
      <c r="R8683" s="119"/>
      <c r="T8683" s="119"/>
      <c r="V8683" s="119"/>
      <c r="X8683" s="119"/>
      <c r="Z8683" s="119"/>
    </row>
    <row r="8684" spans="16:26" x14ac:dyDescent="0.25">
      <c r="P8684" s="120"/>
      <c r="R8684" s="120"/>
      <c r="T8684" s="120"/>
      <c r="V8684" s="120"/>
      <c r="X8684" s="120"/>
      <c r="Z8684" s="120"/>
    </row>
    <row r="8685" spans="16:26" x14ac:dyDescent="0.25">
      <c r="P8685" s="119"/>
      <c r="R8685" s="119"/>
      <c r="T8685" s="119"/>
      <c r="V8685" s="119"/>
      <c r="X8685" s="119"/>
      <c r="Z8685" s="119"/>
    </row>
    <row r="8686" spans="16:26" x14ac:dyDescent="0.25">
      <c r="P8686" s="120"/>
      <c r="R8686" s="120"/>
      <c r="T8686" s="120"/>
      <c r="V8686" s="120"/>
      <c r="X8686" s="120"/>
      <c r="Z8686" s="120"/>
    </row>
    <row r="8687" spans="16:26" x14ac:dyDescent="0.25">
      <c r="P8687" s="119"/>
      <c r="R8687" s="119"/>
      <c r="T8687" s="119"/>
      <c r="V8687" s="119"/>
      <c r="X8687" s="119"/>
      <c r="Z8687" s="119"/>
    </row>
    <row r="8688" spans="16:26" x14ac:dyDescent="0.25">
      <c r="P8688" s="119"/>
      <c r="R8688" s="119"/>
      <c r="T8688" s="119"/>
      <c r="V8688" s="119"/>
      <c r="X8688" s="119"/>
      <c r="Z8688" s="119"/>
    </row>
    <row r="8689" spans="16:26" x14ac:dyDescent="0.25">
      <c r="P8689" s="119"/>
      <c r="R8689" s="119"/>
      <c r="T8689" s="119"/>
      <c r="V8689" s="119"/>
      <c r="X8689" s="119"/>
      <c r="Z8689" s="119"/>
    </row>
    <row r="8690" spans="16:26" x14ac:dyDescent="0.25">
      <c r="P8690" s="121"/>
      <c r="R8690" s="121"/>
      <c r="T8690" s="121"/>
      <c r="V8690" s="121"/>
      <c r="X8690" s="121"/>
      <c r="Z8690" s="121"/>
    </row>
    <row r="8691" spans="16:26" x14ac:dyDescent="0.25">
      <c r="P8691" s="121"/>
      <c r="R8691" s="121"/>
      <c r="T8691" s="121"/>
      <c r="V8691" s="121"/>
      <c r="X8691" s="121"/>
      <c r="Z8691" s="121"/>
    </row>
    <row r="8692" spans="16:26" x14ac:dyDescent="0.25">
      <c r="P8692" s="121"/>
      <c r="R8692" s="121"/>
      <c r="T8692" s="121"/>
      <c r="V8692" s="121"/>
      <c r="X8692" s="121"/>
      <c r="Z8692" s="121"/>
    </row>
    <row r="8693" spans="16:26" x14ac:dyDescent="0.25">
      <c r="P8693" s="121"/>
      <c r="R8693" s="121"/>
      <c r="T8693" s="121"/>
      <c r="V8693" s="121"/>
      <c r="X8693" s="121"/>
      <c r="Z8693" s="121"/>
    </row>
    <row r="8694" spans="16:26" x14ac:dyDescent="0.25">
      <c r="P8694" s="122"/>
      <c r="R8694" s="122"/>
      <c r="T8694" s="122"/>
      <c r="V8694" s="122"/>
      <c r="X8694" s="122"/>
      <c r="Z8694" s="122"/>
    </row>
    <row r="8695" spans="16:26" x14ac:dyDescent="0.25">
      <c r="P8695" s="118"/>
      <c r="R8695" s="118"/>
      <c r="T8695" s="118"/>
      <c r="V8695" s="118"/>
      <c r="X8695" s="118"/>
      <c r="Z8695" s="118"/>
    </row>
    <row r="8696" spans="16:26" x14ac:dyDescent="0.25">
      <c r="P8696" s="119"/>
      <c r="R8696" s="119"/>
      <c r="T8696" s="119"/>
      <c r="V8696" s="119"/>
      <c r="X8696" s="119"/>
      <c r="Z8696" s="119"/>
    </row>
    <row r="8697" spans="16:26" x14ac:dyDescent="0.25">
      <c r="P8697" s="119"/>
      <c r="R8697" s="119"/>
      <c r="T8697" s="119"/>
      <c r="V8697" s="119"/>
      <c r="X8697" s="119"/>
      <c r="Z8697" s="119"/>
    </row>
    <row r="8698" spans="16:26" x14ac:dyDescent="0.25">
      <c r="P8698" s="120"/>
      <c r="R8698" s="120"/>
      <c r="T8698" s="120"/>
      <c r="V8698" s="120"/>
      <c r="X8698" s="120"/>
      <c r="Z8698" s="120"/>
    </row>
    <row r="8699" spans="16:26" x14ac:dyDescent="0.25">
      <c r="P8699" s="119"/>
      <c r="R8699" s="119"/>
      <c r="T8699" s="119"/>
      <c r="V8699" s="119"/>
      <c r="X8699" s="119"/>
      <c r="Z8699" s="119"/>
    </row>
    <row r="8700" spans="16:26" x14ac:dyDescent="0.25">
      <c r="P8700" s="119"/>
      <c r="R8700" s="119"/>
      <c r="T8700" s="119"/>
      <c r="V8700" s="119"/>
      <c r="X8700" s="119"/>
      <c r="Z8700" s="119"/>
    </row>
    <row r="8701" spans="16:26" x14ac:dyDescent="0.25">
      <c r="P8701" s="120"/>
      <c r="R8701" s="120"/>
      <c r="T8701" s="120"/>
      <c r="V8701" s="120"/>
      <c r="X8701" s="120"/>
      <c r="Z8701" s="120"/>
    </row>
    <row r="8702" spans="16:26" x14ac:dyDescent="0.25">
      <c r="P8702" s="119"/>
      <c r="R8702" s="119"/>
      <c r="T8702" s="119"/>
      <c r="V8702" s="119"/>
      <c r="X8702" s="119"/>
      <c r="Z8702" s="119"/>
    </row>
    <row r="8703" spans="16:26" x14ac:dyDescent="0.25">
      <c r="P8703" s="120"/>
      <c r="R8703" s="120"/>
      <c r="T8703" s="120"/>
      <c r="V8703" s="120"/>
      <c r="X8703" s="120"/>
      <c r="Z8703" s="120"/>
    </row>
    <row r="8704" spans="16:26" x14ac:dyDescent="0.25">
      <c r="P8704" s="119"/>
      <c r="R8704" s="119"/>
      <c r="T8704" s="119"/>
      <c r="V8704" s="119"/>
      <c r="X8704" s="119"/>
      <c r="Z8704" s="119"/>
    </row>
    <row r="8705" spans="16:26" x14ac:dyDescent="0.25">
      <c r="P8705" s="119"/>
      <c r="R8705" s="119"/>
      <c r="T8705" s="119"/>
      <c r="V8705" s="119"/>
      <c r="X8705" s="119"/>
      <c r="Z8705" s="119"/>
    </row>
    <row r="8706" spans="16:26" x14ac:dyDescent="0.25">
      <c r="P8706" s="119"/>
      <c r="R8706" s="119"/>
      <c r="T8706" s="119"/>
      <c r="V8706" s="119"/>
      <c r="X8706" s="119"/>
      <c r="Z8706" s="119"/>
    </row>
    <row r="8707" spans="16:26" x14ac:dyDescent="0.25">
      <c r="P8707" s="121"/>
      <c r="R8707" s="121"/>
      <c r="T8707" s="121"/>
      <c r="V8707" s="121"/>
      <c r="X8707" s="121"/>
      <c r="Z8707" s="121"/>
    </row>
    <row r="8708" spans="16:26" x14ac:dyDescent="0.25">
      <c r="P8708" s="121"/>
      <c r="R8708" s="121"/>
      <c r="T8708" s="121"/>
      <c r="V8708" s="121"/>
      <c r="X8708" s="121"/>
      <c r="Z8708" s="121"/>
    </row>
    <row r="8709" spans="16:26" x14ac:dyDescent="0.25">
      <c r="P8709" s="121"/>
      <c r="R8709" s="121"/>
      <c r="T8709" s="121"/>
      <c r="V8709" s="121"/>
      <c r="X8709" s="121"/>
      <c r="Z8709" s="121"/>
    </row>
    <row r="8710" spans="16:26" x14ac:dyDescent="0.25">
      <c r="P8710" s="121"/>
      <c r="R8710" s="121"/>
      <c r="T8710" s="121"/>
      <c r="V8710" s="121"/>
      <c r="X8710" s="121"/>
      <c r="Z8710" s="121"/>
    </row>
    <row r="8711" spans="16:26" x14ac:dyDescent="0.25">
      <c r="P8711" s="122"/>
      <c r="R8711" s="122"/>
      <c r="T8711" s="122"/>
      <c r="V8711" s="122"/>
      <c r="X8711" s="122"/>
      <c r="Z8711" s="122"/>
    </row>
    <row r="8712" spans="16:26" x14ac:dyDescent="0.25">
      <c r="P8712" s="118"/>
      <c r="R8712" s="118"/>
      <c r="T8712" s="118"/>
      <c r="V8712" s="118"/>
      <c r="X8712" s="118"/>
      <c r="Z8712" s="118"/>
    </row>
    <row r="8713" spans="16:26" x14ac:dyDescent="0.25">
      <c r="P8713" s="119"/>
      <c r="R8713" s="119"/>
      <c r="T8713" s="119"/>
      <c r="V8713" s="119"/>
      <c r="X8713" s="119"/>
      <c r="Z8713" s="119"/>
    </row>
    <row r="8714" spans="16:26" x14ac:dyDescent="0.25">
      <c r="P8714" s="119"/>
      <c r="R8714" s="119"/>
      <c r="T8714" s="119"/>
      <c r="V8714" s="119"/>
      <c r="X8714" s="119"/>
      <c r="Z8714" s="119"/>
    </row>
    <row r="8715" spans="16:26" x14ac:dyDescent="0.25">
      <c r="P8715" s="120"/>
      <c r="R8715" s="120"/>
      <c r="T8715" s="120"/>
      <c r="V8715" s="120"/>
      <c r="X8715" s="120"/>
      <c r="Z8715" s="120"/>
    </row>
    <row r="8716" spans="16:26" x14ac:dyDescent="0.25">
      <c r="P8716" s="119"/>
      <c r="R8716" s="119"/>
      <c r="T8716" s="119"/>
      <c r="V8716" s="119"/>
      <c r="X8716" s="119"/>
      <c r="Z8716" s="119"/>
    </row>
    <row r="8717" spans="16:26" x14ac:dyDescent="0.25">
      <c r="P8717" s="119"/>
      <c r="R8717" s="119"/>
      <c r="T8717" s="119"/>
      <c r="V8717" s="119"/>
      <c r="X8717" s="119"/>
      <c r="Z8717" s="119"/>
    </row>
    <row r="8718" spans="16:26" x14ac:dyDescent="0.25">
      <c r="P8718" s="120"/>
      <c r="R8718" s="120"/>
      <c r="T8718" s="120"/>
      <c r="V8718" s="120"/>
      <c r="X8718" s="120"/>
      <c r="Z8718" s="120"/>
    </row>
    <row r="8719" spans="16:26" x14ac:dyDescent="0.25">
      <c r="P8719" s="119"/>
      <c r="R8719" s="119"/>
      <c r="T8719" s="119"/>
      <c r="V8719" s="119"/>
      <c r="X8719" s="119"/>
      <c r="Z8719" s="119"/>
    </row>
    <row r="8720" spans="16:26" x14ac:dyDescent="0.25">
      <c r="P8720" s="120"/>
      <c r="R8720" s="120"/>
      <c r="T8720" s="120"/>
      <c r="V8720" s="120"/>
      <c r="X8720" s="120"/>
      <c r="Z8720" s="120"/>
    </row>
    <row r="8721" spans="16:26" x14ac:dyDescent="0.25">
      <c r="P8721" s="119"/>
      <c r="R8721" s="119"/>
      <c r="T8721" s="119"/>
      <c r="V8721" s="119"/>
      <c r="X8721" s="119"/>
      <c r="Z8721" s="119"/>
    </row>
    <row r="8722" spans="16:26" x14ac:dyDescent="0.25">
      <c r="P8722" s="119"/>
      <c r="R8722" s="119"/>
      <c r="T8722" s="119"/>
      <c r="V8722" s="119"/>
      <c r="X8722" s="119"/>
      <c r="Z8722" s="119"/>
    </row>
    <row r="8723" spans="16:26" x14ac:dyDescent="0.25">
      <c r="P8723" s="119"/>
      <c r="R8723" s="119"/>
      <c r="T8723" s="119"/>
      <c r="V8723" s="119"/>
      <c r="X8723" s="119"/>
      <c r="Z8723" s="119"/>
    </row>
    <row r="8724" spans="16:26" x14ac:dyDescent="0.25">
      <c r="P8724" s="121"/>
      <c r="R8724" s="121"/>
      <c r="T8724" s="121"/>
      <c r="V8724" s="121"/>
      <c r="X8724" s="121"/>
      <c r="Z8724" s="121"/>
    </row>
    <row r="8725" spans="16:26" x14ac:dyDescent="0.25">
      <c r="P8725" s="121"/>
      <c r="R8725" s="121"/>
      <c r="T8725" s="121"/>
      <c r="V8725" s="121"/>
      <c r="X8725" s="121"/>
      <c r="Z8725" s="121"/>
    </row>
    <row r="8726" spans="16:26" x14ac:dyDescent="0.25">
      <c r="P8726" s="121"/>
      <c r="R8726" s="121"/>
      <c r="T8726" s="121"/>
      <c r="V8726" s="121"/>
      <c r="X8726" s="121"/>
      <c r="Z8726" s="121"/>
    </row>
    <row r="8727" spans="16:26" x14ac:dyDescent="0.25">
      <c r="P8727" s="121"/>
      <c r="R8727" s="121"/>
      <c r="T8727" s="121"/>
      <c r="V8727" s="121"/>
      <c r="X8727" s="121"/>
      <c r="Z8727" s="121"/>
    </row>
    <row r="8728" spans="16:26" x14ac:dyDescent="0.25">
      <c r="P8728" s="122"/>
      <c r="R8728" s="122"/>
      <c r="T8728" s="122"/>
      <c r="V8728" s="122"/>
      <c r="X8728" s="122"/>
      <c r="Z8728" s="122"/>
    </row>
    <row r="8729" spans="16:26" x14ac:dyDescent="0.25">
      <c r="P8729" s="118"/>
      <c r="R8729" s="118"/>
      <c r="T8729" s="118"/>
      <c r="V8729" s="118"/>
      <c r="X8729" s="118"/>
      <c r="Z8729" s="118"/>
    </row>
    <row r="8730" spans="16:26" x14ac:dyDescent="0.25">
      <c r="P8730" s="119"/>
      <c r="R8730" s="119"/>
      <c r="T8730" s="119"/>
      <c r="V8730" s="119"/>
      <c r="X8730" s="119"/>
      <c r="Z8730" s="119"/>
    </row>
    <row r="8731" spans="16:26" x14ac:dyDescent="0.25">
      <c r="P8731" s="119"/>
      <c r="R8731" s="119"/>
      <c r="T8731" s="119"/>
      <c r="V8731" s="119"/>
      <c r="X8731" s="119"/>
      <c r="Z8731" s="119"/>
    </row>
    <row r="8732" spans="16:26" x14ac:dyDescent="0.25">
      <c r="P8732" s="120"/>
      <c r="R8732" s="120"/>
      <c r="T8732" s="120"/>
      <c r="V8732" s="120"/>
      <c r="X8732" s="120"/>
      <c r="Z8732" s="120"/>
    </row>
    <row r="8733" spans="16:26" x14ac:dyDescent="0.25">
      <c r="P8733" s="119"/>
      <c r="R8733" s="119"/>
      <c r="T8733" s="119"/>
      <c r="V8733" s="119"/>
      <c r="X8733" s="119"/>
      <c r="Z8733" s="119"/>
    </row>
    <row r="8734" spans="16:26" x14ac:dyDescent="0.25">
      <c r="P8734" s="119"/>
      <c r="R8734" s="119"/>
      <c r="T8734" s="119"/>
      <c r="V8734" s="119"/>
      <c r="X8734" s="119"/>
      <c r="Z8734" s="119"/>
    </row>
    <row r="8735" spans="16:26" x14ac:dyDescent="0.25">
      <c r="P8735" s="120"/>
      <c r="R8735" s="120"/>
      <c r="T8735" s="120"/>
      <c r="V8735" s="120"/>
      <c r="X8735" s="120"/>
      <c r="Z8735" s="120"/>
    </row>
    <row r="8736" spans="16:26" x14ac:dyDescent="0.25">
      <c r="P8736" s="119"/>
      <c r="R8736" s="119"/>
      <c r="T8736" s="119"/>
      <c r="V8736" s="119"/>
      <c r="X8736" s="119"/>
      <c r="Z8736" s="119"/>
    </row>
    <row r="8737" spans="16:26" x14ac:dyDescent="0.25">
      <c r="P8737" s="120"/>
      <c r="R8737" s="120"/>
      <c r="T8737" s="120"/>
      <c r="V8737" s="120"/>
      <c r="X8737" s="120"/>
      <c r="Z8737" s="120"/>
    </row>
    <row r="8738" spans="16:26" x14ac:dyDescent="0.25">
      <c r="P8738" s="119"/>
      <c r="R8738" s="119"/>
      <c r="T8738" s="119"/>
      <c r="V8738" s="119"/>
      <c r="X8738" s="119"/>
      <c r="Z8738" s="119"/>
    </row>
    <row r="8739" spans="16:26" x14ac:dyDescent="0.25">
      <c r="P8739" s="119"/>
      <c r="R8739" s="119"/>
      <c r="T8739" s="119"/>
      <c r="V8739" s="119"/>
      <c r="X8739" s="119"/>
      <c r="Z8739" s="119"/>
    </row>
    <row r="8740" spans="16:26" x14ac:dyDescent="0.25">
      <c r="P8740" s="119"/>
      <c r="R8740" s="119"/>
      <c r="T8740" s="119"/>
      <c r="V8740" s="119"/>
      <c r="X8740" s="119"/>
      <c r="Z8740" s="119"/>
    </row>
    <row r="8741" spans="16:26" x14ac:dyDescent="0.25">
      <c r="P8741" s="121"/>
      <c r="R8741" s="121"/>
      <c r="T8741" s="121"/>
      <c r="V8741" s="121"/>
      <c r="X8741" s="121"/>
      <c r="Z8741" s="121"/>
    </row>
    <row r="8742" spans="16:26" x14ac:dyDescent="0.25">
      <c r="P8742" s="121"/>
      <c r="R8742" s="121"/>
      <c r="T8742" s="121"/>
      <c r="V8742" s="121"/>
      <c r="X8742" s="121"/>
      <c r="Z8742" s="121"/>
    </row>
    <row r="8743" spans="16:26" x14ac:dyDescent="0.25">
      <c r="P8743" s="121"/>
      <c r="R8743" s="121"/>
      <c r="T8743" s="121"/>
      <c r="V8743" s="121"/>
      <c r="X8743" s="121"/>
      <c r="Z8743" s="121"/>
    </row>
    <row r="8744" spans="16:26" x14ac:dyDescent="0.25">
      <c r="P8744" s="121"/>
      <c r="R8744" s="121"/>
      <c r="T8744" s="121"/>
      <c r="V8744" s="121"/>
      <c r="X8744" s="121"/>
      <c r="Z8744" s="121"/>
    </row>
    <row r="8745" spans="16:26" x14ac:dyDescent="0.25">
      <c r="P8745" s="122"/>
      <c r="R8745" s="122"/>
      <c r="T8745" s="122"/>
      <c r="V8745" s="122"/>
      <c r="X8745" s="122"/>
      <c r="Z8745" s="122"/>
    </row>
    <row r="8746" spans="16:26" x14ac:dyDescent="0.25">
      <c r="P8746" s="118"/>
      <c r="R8746" s="118"/>
      <c r="T8746" s="118"/>
      <c r="V8746" s="118"/>
      <c r="X8746" s="118"/>
      <c r="Z8746" s="118"/>
    </row>
    <row r="8747" spans="16:26" x14ac:dyDescent="0.25">
      <c r="P8747" s="119"/>
      <c r="R8747" s="119"/>
      <c r="T8747" s="119"/>
      <c r="V8747" s="119"/>
      <c r="X8747" s="119"/>
      <c r="Z8747" s="119"/>
    </row>
    <row r="8748" spans="16:26" x14ac:dyDescent="0.25">
      <c r="P8748" s="119"/>
      <c r="R8748" s="119"/>
      <c r="T8748" s="119"/>
      <c r="V8748" s="119"/>
      <c r="X8748" s="119"/>
      <c r="Z8748" s="119"/>
    </row>
    <row r="8749" spans="16:26" x14ac:dyDescent="0.25">
      <c r="P8749" s="120"/>
      <c r="R8749" s="120"/>
      <c r="T8749" s="120"/>
      <c r="V8749" s="120"/>
      <c r="X8749" s="120"/>
      <c r="Z8749" s="120"/>
    </row>
    <row r="8750" spans="16:26" x14ac:dyDescent="0.25">
      <c r="P8750" s="119"/>
      <c r="R8750" s="119"/>
      <c r="T8750" s="119"/>
      <c r="V8750" s="119"/>
      <c r="X8750" s="119"/>
      <c r="Z8750" s="119"/>
    </row>
    <row r="8751" spans="16:26" x14ac:dyDescent="0.25">
      <c r="P8751" s="119"/>
      <c r="R8751" s="119"/>
      <c r="T8751" s="119"/>
      <c r="V8751" s="119"/>
      <c r="X8751" s="119"/>
      <c r="Z8751" s="119"/>
    </row>
    <row r="8752" spans="16:26" x14ac:dyDescent="0.25">
      <c r="P8752" s="120"/>
      <c r="R8752" s="120"/>
      <c r="T8752" s="120"/>
      <c r="V8752" s="120"/>
      <c r="X8752" s="120"/>
      <c r="Z8752" s="120"/>
    </row>
    <row r="8753" spans="16:26" x14ac:dyDescent="0.25">
      <c r="P8753" s="119"/>
      <c r="R8753" s="119"/>
      <c r="T8753" s="119"/>
      <c r="V8753" s="119"/>
      <c r="X8753" s="119"/>
      <c r="Z8753" s="119"/>
    </row>
    <row r="8754" spans="16:26" x14ac:dyDescent="0.25">
      <c r="P8754" s="120"/>
      <c r="R8754" s="120"/>
      <c r="T8754" s="120"/>
      <c r="V8754" s="120"/>
      <c r="X8754" s="120"/>
      <c r="Z8754" s="120"/>
    </row>
    <row r="8755" spans="16:26" x14ac:dyDescent="0.25">
      <c r="P8755" s="119"/>
      <c r="R8755" s="119"/>
      <c r="T8755" s="119"/>
      <c r="V8755" s="119"/>
      <c r="X8755" s="119"/>
      <c r="Z8755" s="119"/>
    </row>
    <row r="8756" spans="16:26" x14ac:dyDescent="0.25">
      <c r="P8756" s="119"/>
      <c r="R8756" s="119"/>
      <c r="T8756" s="119"/>
      <c r="V8756" s="119"/>
      <c r="X8756" s="119"/>
      <c r="Z8756" s="119"/>
    </row>
    <row r="8757" spans="16:26" x14ac:dyDescent="0.25">
      <c r="P8757" s="119"/>
      <c r="R8757" s="119"/>
      <c r="T8757" s="119"/>
      <c r="V8757" s="119"/>
      <c r="X8757" s="119"/>
      <c r="Z8757" s="119"/>
    </row>
    <row r="8758" spans="16:26" x14ac:dyDescent="0.25">
      <c r="P8758" s="121"/>
      <c r="R8758" s="121"/>
      <c r="T8758" s="121"/>
      <c r="V8758" s="121"/>
      <c r="X8758" s="121"/>
      <c r="Z8758" s="121"/>
    </row>
    <row r="8759" spans="16:26" x14ac:dyDescent="0.25">
      <c r="P8759" s="121"/>
      <c r="R8759" s="121"/>
      <c r="T8759" s="121"/>
      <c r="V8759" s="121"/>
      <c r="X8759" s="121"/>
      <c r="Z8759" s="121"/>
    </row>
    <row r="8760" spans="16:26" x14ac:dyDescent="0.25">
      <c r="P8760" s="121"/>
      <c r="R8760" s="121"/>
      <c r="T8760" s="121"/>
      <c r="V8760" s="121"/>
      <c r="X8760" s="121"/>
      <c r="Z8760" s="121"/>
    </row>
    <row r="8761" spans="16:26" x14ac:dyDescent="0.25">
      <c r="P8761" s="121"/>
      <c r="R8761" s="121"/>
      <c r="T8761" s="121"/>
      <c r="V8761" s="121"/>
      <c r="X8761" s="121"/>
      <c r="Z8761" s="121"/>
    </row>
    <row r="8762" spans="16:26" x14ac:dyDescent="0.25">
      <c r="P8762" s="122"/>
      <c r="R8762" s="122"/>
      <c r="T8762" s="122"/>
      <c r="V8762" s="122"/>
      <c r="X8762" s="122"/>
      <c r="Z8762" s="122"/>
    </row>
    <row r="8763" spans="16:26" x14ac:dyDescent="0.25">
      <c r="P8763" s="118"/>
      <c r="R8763" s="118"/>
      <c r="T8763" s="118"/>
      <c r="V8763" s="118"/>
      <c r="X8763" s="118"/>
      <c r="Z8763" s="118"/>
    </row>
    <row r="8764" spans="16:26" x14ac:dyDescent="0.25">
      <c r="P8764" s="119"/>
      <c r="R8764" s="119"/>
      <c r="T8764" s="119"/>
      <c r="V8764" s="119"/>
      <c r="X8764" s="119"/>
      <c r="Z8764" s="119"/>
    </row>
    <row r="8765" spans="16:26" x14ac:dyDescent="0.25">
      <c r="P8765" s="119"/>
      <c r="R8765" s="119"/>
      <c r="T8765" s="119"/>
      <c r="V8765" s="119"/>
      <c r="X8765" s="119"/>
      <c r="Z8765" s="119"/>
    </row>
    <row r="8766" spans="16:26" x14ac:dyDescent="0.25">
      <c r="P8766" s="120"/>
      <c r="R8766" s="120"/>
      <c r="T8766" s="120"/>
      <c r="V8766" s="120"/>
      <c r="X8766" s="120"/>
      <c r="Z8766" s="120"/>
    </row>
    <row r="8767" spans="16:26" x14ac:dyDescent="0.25">
      <c r="P8767" s="119"/>
      <c r="R8767" s="119"/>
      <c r="T8767" s="119"/>
      <c r="V8767" s="119"/>
      <c r="X8767" s="119"/>
      <c r="Z8767" s="119"/>
    </row>
    <row r="8768" spans="16:26" x14ac:dyDescent="0.25">
      <c r="P8768" s="119"/>
      <c r="R8768" s="119"/>
      <c r="T8768" s="119"/>
      <c r="V8768" s="119"/>
      <c r="X8768" s="119"/>
      <c r="Z8768" s="119"/>
    </row>
    <row r="8769" spans="16:26" x14ac:dyDescent="0.25">
      <c r="P8769" s="120"/>
      <c r="R8769" s="120"/>
      <c r="T8769" s="120"/>
      <c r="V8769" s="120"/>
      <c r="X8769" s="120"/>
      <c r="Z8769" s="120"/>
    </row>
    <row r="8770" spans="16:26" x14ac:dyDescent="0.25">
      <c r="P8770" s="119"/>
      <c r="R8770" s="119"/>
      <c r="T8770" s="119"/>
      <c r="V8770" s="119"/>
      <c r="X8770" s="119"/>
      <c r="Z8770" s="119"/>
    </row>
    <row r="8771" spans="16:26" x14ac:dyDescent="0.25">
      <c r="P8771" s="120"/>
      <c r="R8771" s="120"/>
      <c r="T8771" s="120"/>
      <c r="V8771" s="120"/>
      <c r="X8771" s="120"/>
      <c r="Z8771" s="120"/>
    </row>
    <row r="8772" spans="16:26" x14ac:dyDescent="0.25">
      <c r="P8772" s="119"/>
      <c r="R8772" s="119"/>
      <c r="T8772" s="119"/>
      <c r="V8772" s="119"/>
      <c r="X8772" s="119"/>
      <c r="Z8772" s="119"/>
    </row>
    <row r="8773" spans="16:26" x14ac:dyDescent="0.25">
      <c r="P8773" s="119"/>
      <c r="R8773" s="119"/>
      <c r="T8773" s="119"/>
      <c r="V8773" s="119"/>
      <c r="X8773" s="119"/>
      <c r="Z8773" s="119"/>
    </row>
    <row r="8774" spans="16:26" x14ac:dyDescent="0.25">
      <c r="P8774" s="119"/>
      <c r="R8774" s="119"/>
      <c r="T8774" s="119"/>
      <c r="V8774" s="119"/>
      <c r="X8774" s="119"/>
      <c r="Z8774" s="119"/>
    </row>
    <row r="8775" spans="16:26" x14ac:dyDescent="0.25">
      <c r="P8775" s="121"/>
      <c r="R8775" s="121"/>
      <c r="T8775" s="121"/>
      <c r="V8775" s="121"/>
      <c r="X8775" s="121"/>
      <c r="Z8775" s="121"/>
    </row>
    <row r="8776" spans="16:26" x14ac:dyDescent="0.25">
      <c r="P8776" s="121"/>
      <c r="R8776" s="121"/>
      <c r="T8776" s="121"/>
      <c r="V8776" s="121"/>
      <c r="X8776" s="121"/>
      <c r="Z8776" s="121"/>
    </row>
    <row r="8777" spans="16:26" x14ac:dyDescent="0.25">
      <c r="P8777" s="121"/>
      <c r="R8777" s="121"/>
      <c r="T8777" s="121"/>
      <c r="V8777" s="121"/>
      <c r="X8777" s="121"/>
      <c r="Z8777" s="121"/>
    </row>
    <row r="8778" spans="16:26" x14ac:dyDescent="0.25">
      <c r="P8778" s="121"/>
      <c r="R8778" s="121"/>
      <c r="T8778" s="121"/>
      <c r="V8778" s="121"/>
      <c r="X8778" s="121"/>
      <c r="Z8778" s="121"/>
    </row>
    <row r="8779" spans="16:26" x14ac:dyDescent="0.25">
      <c r="P8779" s="122"/>
      <c r="R8779" s="122"/>
      <c r="T8779" s="122"/>
      <c r="V8779" s="122"/>
      <c r="X8779" s="122"/>
      <c r="Z8779" s="122"/>
    </row>
    <row r="8780" spans="16:26" x14ac:dyDescent="0.25">
      <c r="P8780" s="118"/>
      <c r="R8780" s="118"/>
      <c r="T8780" s="118"/>
      <c r="V8780" s="118"/>
      <c r="X8780" s="118"/>
      <c r="Z8780" s="118"/>
    </row>
    <row r="8781" spans="16:26" x14ac:dyDescent="0.25">
      <c r="P8781" s="119"/>
      <c r="R8781" s="119"/>
      <c r="T8781" s="119"/>
      <c r="V8781" s="119"/>
      <c r="X8781" s="119"/>
      <c r="Z8781" s="119"/>
    </row>
    <row r="8782" spans="16:26" x14ac:dyDescent="0.25">
      <c r="P8782" s="119"/>
      <c r="R8782" s="119"/>
      <c r="T8782" s="119"/>
      <c r="V8782" s="119"/>
      <c r="X8782" s="119"/>
      <c r="Z8782" s="119"/>
    </row>
    <row r="8783" spans="16:26" x14ac:dyDescent="0.25">
      <c r="P8783" s="120"/>
      <c r="R8783" s="120"/>
      <c r="T8783" s="120"/>
      <c r="V8783" s="120"/>
      <c r="X8783" s="120"/>
      <c r="Z8783" s="120"/>
    </row>
    <row r="8784" spans="16:26" x14ac:dyDescent="0.25">
      <c r="P8784" s="119"/>
      <c r="R8784" s="119"/>
      <c r="T8784" s="119"/>
      <c r="V8784" s="119"/>
      <c r="X8784" s="119"/>
      <c r="Z8784" s="119"/>
    </row>
    <row r="8785" spans="16:26" x14ac:dyDescent="0.25">
      <c r="P8785" s="119"/>
      <c r="R8785" s="119"/>
      <c r="T8785" s="119"/>
      <c r="V8785" s="119"/>
      <c r="X8785" s="119"/>
      <c r="Z8785" s="119"/>
    </row>
    <row r="8786" spans="16:26" x14ac:dyDescent="0.25">
      <c r="P8786" s="120"/>
      <c r="R8786" s="120"/>
      <c r="T8786" s="120"/>
      <c r="V8786" s="120"/>
      <c r="X8786" s="120"/>
      <c r="Z8786" s="120"/>
    </row>
    <row r="8787" spans="16:26" x14ac:dyDescent="0.25">
      <c r="P8787" s="119"/>
      <c r="R8787" s="119"/>
      <c r="T8787" s="119"/>
      <c r="V8787" s="119"/>
      <c r="X8787" s="119"/>
      <c r="Z8787" s="119"/>
    </row>
    <row r="8788" spans="16:26" x14ac:dyDescent="0.25">
      <c r="P8788" s="120"/>
      <c r="R8788" s="120"/>
      <c r="T8788" s="120"/>
      <c r="V8788" s="120"/>
      <c r="X8788" s="120"/>
      <c r="Z8788" s="120"/>
    </row>
    <row r="8789" spans="16:26" x14ac:dyDescent="0.25">
      <c r="P8789" s="119"/>
      <c r="R8789" s="119"/>
      <c r="T8789" s="119"/>
      <c r="V8789" s="119"/>
      <c r="X8789" s="119"/>
      <c r="Z8789" s="119"/>
    </row>
    <row r="8790" spans="16:26" x14ac:dyDescent="0.25">
      <c r="P8790" s="119"/>
      <c r="R8790" s="119"/>
      <c r="T8790" s="119"/>
      <c r="V8790" s="119"/>
      <c r="X8790" s="119"/>
      <c r="Z8790" s="119"/>
    </row>
    <row r="8791" spans="16:26" x14ac:dyDescent="0.25">
      <c r="P8791" s="119"/>
      <c r="R8791" s="119"/>
      <c r="T8791" s="119"/>
      <c r="V8791" s="119"/>
      <c r="X8791" s="119"/>
      <c r="Z8791" s="119"/>
    </row>
    <row r="8792" spans="16:26" x14ac:dyDescent="0.25">
      <c r="P8792" s="121"/>
      <c r="R8792" s="121"/>
      <c r="T8792" s="121"/>
      <c r="V8792" s="121"/>
      <c r="X8792" s="121"/>
      <c r="Z8792" s="121"/>
    </row>
    <row r="8793" spans="16:26" x14ac:dyDescent="0.25">
      <c r="P8793" s="121"/>
      <c r="R8793" s="121"/>
      <c r="T8793" s="121"/>
      <c r="V8793" s="121"/>
      <c r="X8793" s="121"/>
      <c r="Z8793" s="121"/>
    </row>
    <row r="8794" spans="16:26" x14ac:dyDescent="0.25">
      <c r="P8794" s="121"/>
      <c r="R8794" s="121"/>
      <c r="T8794" s="121"/>
      <c r="V8794" s="121"/>
      <c r="X8794" s="121"/>
      <c r="Z8794" s="121"/>
    </row>
    <row r="8795" spans="16:26" x14ac:dyDescent="0.25">
      <c r="P8795" s="121"/>
      <c r="R8795" s="121"/>
      <c r="T8795" s="121"/>
      <c r="V8795" s="121"/>
      <c r="X8795" s="121"/>
      <c r="Z8795" s="121"/>
    </row>
    <row r="8796" spans="16:26" x14ac:dyDescent="0.25">
      <c r="P8796" s="122"/>
      <c r="R8796" s="122"/>
      <c r="T8796" s="122"/>
      <c r="V8796" s="122"/>
      <c r="X8796" s="122"/>
      <c r="Z8796" s="122"/>
    </row>
    <row r="8797" spans="16:26" x14ac:dyDescent="0.25">
      <c r="P8797" s="118"/>
      <c r="R8797" s="118"/>
      <c r="T8797" s="118"/>
      <c r="V8797" s="118"/>
      <c r="X8797" s="118"/>
      <c r="Z8797" s="118"/>
    </row>
    <row r="8798" spans="16:26" x14ac:dyDescent="0.25">
      <c r="P8798" s="119"/>
      <c r="R8798" s="119"/>
      <c r="T8798" s="119"/>
      <c r="V8798" s="119"/>
      <c r="X8798" s="119"/>
      <c r="Z8798" s="119"/>
    </row>
    <row r="8799" spans="16:26" x14ac:dyDescent="0.25">
      <c r="P8799" s="119"/>
      <c r="R8799" s="119"/>
      <c r="T8799" s="119"/>
      <c r="V8799" s="119"/>
      <c r="X8799" s="119"/>
      <c r="Z8799" s="119"/>
    </row>
    <row r="8800" spans="16:26" x14ac:dyDescent="0.25">
      <c r="P8800" s="120"/>
      <c r="R8800" s="120"/>
      <c r="T8800" s="120"/>
      <c r="V8800" s="120"/>
      <c r="X8800" s="120"/>
      <c r="Z8800" s="120"/>
    </row>
    <row r="8801" spans="16:26" x14ac:dyDescent="0.25">
      <c r="P8801" s="119"/>
      <c r="R8801" s="119"/>
      <c r="T8801" s="119"/>
      <c r="V8801" s="119"/>
      <c r="X8801" s="119"/>
      <c r="Z8801" s="119"/>
    </row>
    <row r="8802" spans="16:26" x14ac:dyDescent="0.25">
      <c r="P8802" s="119"/>
      <c r="R8802" s="119"/>
      <c r="T8802" s="119"/>
      <c r="V8802" s="119"/>
      <c r="X8802" s="119"/>
      <c r="Z8802" s="119"/>
    </row>
    <row r="8803" spans="16:26" x14ac:dyDescent="0.25">
      <c r="P8803" s="120"/>
      <c r="R8803" s="120"/>
      <c r="T8803" s="120"/>
      <c r="V8803" s="120"/>
      <c r="X8803" s="120"/>
      <c r="Z8803" s="120"/>
    </row>
    <row r="8804" spans="16:26" x14ac:dyDescent="0.25">
      <c r="P8804" s="119"/>
      <c r="R8804" s="119"/>
      <c r="T8804" s="119"/>
      <c r="V8804" s="119"/>
      <c r="X8804" s="119"/>
      <c r="Z8804" s="119"/>
    </row>
    <row r="8805" spans="16:26" x14ac:dyDescent="0.25">
      <c r="P8805" s="120"/>
      <c r="R8805" s="120"/>
      <c r="T8805" s="120"/>
      <c r="V8805" s="120"/>
      <c r="X8805" s="120"/>
      <c r="Z8805" s="120"/>
    </row>
    <row r="8806" spans="16:26" x14ac:dyDescent="0.25">
      <c r="P8806" s="119"/>
      <c r="R8806" s="119"/>
      <c r="T8806" s="119"/>
      <c r="V8806" s="119"/>
      <c r="X8806" s="119"/>
      <c r="Z8806" s="119"/>
    </row>
    <row r="8807" spans="16:26" x14ac:dyDescent="0.25">
      <c r="P8807" s="119"/>
      <c r="R8807" s="119"/>
      <c r="T8807" s="119"/>
      <c r="V8807" s="119"/>
      <c r="X8807" s="119"/>
      <c r="Z8807" s="119"/>
    </row>
    <row r="8808" spans="16:26" x14ac:dyDescent="0.25">
      <c r="P8808" s="119"/>
      <c r="R8808" s="119"/>
      <c r="T8808" s="119"/>
      <c r="V8808" s="119"/>
      <c r="X8808" s="119"/>
      <c r="Z8808" s="119"/>
    </row>
    <row r="8809" spans="16:26" x14ac:dyDescent="0.25">
      <c r="P8809" s="121"/>
      <c r="R8809" s="121"/>
      <c r="T8809" s="121"/>
      <c r="V8809" s="121"/>
      <c r="X8809" s="121"/>
      <c r="Z8809" s="121"/>
    </row>
    <row r="8810" spans="16:26" x14ac:dyDescent="0.25">
      <c r="P8810" s="121"/>
      <c r="R8810" s="121"/>
      <c r="T8810" s="121"/>
      <c r="V8810" s="121"/>
      <c r="X8810" s="121"/>
      <c r="Z8810" s="121"/>
    </row>
    <row r="8811" spans="16:26" x14ac:dyDescent="0.25">
      <c r="P8811" s="121"/>
      <c r="R8811" s="121"/>
      <c r="T8811" s="121"/>
      <c r="V8811" s="121"/>
      <c r="X8811" s="121"/>
      <c r="Z8811" s="121"/>
    </row>
    <row r="8812" spans="16:26" x14ac:dyDescent="0.25">
      <c r="P8812" s="121"/>
      <c r="R8812" s="121"/>
      <c r="T8812" s="121"/>
      <c r="V8812" s="121"/>
      <c r="X8812" s="121"/>
      <c r="Z8812" s="121"/>
    </row>
    <row r="8813" spans="16:26" x14ac:dyDescent="0.25">
      <c r="P8813" s="122"/>
      <c r="R8813" s="122"/>
      <c r="T8813" s="122"/>
      <c r="V8813" s="122"/>
      <c r="X8813" s="122"/>
      <c r="Z8813" s="122"/>
    </row>
    <row r="8814" spans="16:26" x14ac:dyDescent="0.25">
      <c r="P8814" s="118"/>
      <c r="R8814" s="118"/>
      <c r="T8814" s="118"/>
      <c r="V8814" s="118"/>
      <c r="X8814" s="118"/>
      <c r="Z8814" s="118"/>
    </row>
    <row r="8815" spans="16:26" x14ac:dyDescent="0.25">
      <c r="P8815" s="119"/>
      <c r="R8815" s="119"/>
      <c r="T8815" s="119"/>
      <c r="V8815" s="119"/>
      <c r="X8815" s="119"/>
      <c r="Z8815" s="119"/>
    </row>
    <row r="8816" spans="16:26" x14ac:dyDescent="0.25">
      <c r="P8816" s="119"/>
      <c r="R8816" s="119"/>
      <c r="T8816" s="119"/>
      <c r="V8816" s="119"/>
      <c r="X8816" s="119"/>
      <c r="Z8816" s="119"/>
    </row>
    <row r="8817" spans="16:26" x14ac:dyDescent="0.25">
      <c r="P8817" s="120"/>
      <c r="R8817" s="120"/>
      <c r="T8817" s="120"/>
      <c r="V8817" s="120"/>
      <c r="X8817" s="120"/>
      <c r="Z8817" s="120"/>
    </row>
    <row r="8818" spans="16:26" x14ac:dyDescent="0.25">
      <c r="P8818" s="119"/>
      <c r="R8818" s="119"/>
      <c r="T8818" s="119"/>
      <c r="V8818" s="119"/>
      <c r="X8818" s="119"/>
      <c r="Z8818" s="119"/>
    </row>
    <row r="8819" spans="16:26" x14ac:dyDescent="0.25">
      <c r="P8819" s="119"/>
      <c r="R8819" s="119"/>
      <c r="T8819" s="119"/>
      <c r="V8819" s="119"/>
      <c r="X8819" s="119"/>
      <c r="Z8819" s="119"/>
    </row>
    <row r="8820" spans="16:26" x14ac:dyDescent="0.25">
      <c r="P8820" s="120"/>
      <c r="R8820" s="120"/>
      <c r="T8820" s="120"/>
      <c r="V8820" s="120"/>
      <c r="X8820" s="120"/>
      <c r="Z8820" s="120"/>
    </row>
    <row r="8821" spans="16:26" x14ac:dyDescent="0.25">
      <c r="P8821" s="119"/>
      <c r="R8821" s="119"/>
      <c r="T8821" s="119"/>
      <c r="V8821" s="119"/>
      <c r="X8821" s="119"/>
      <c r="Z8821" s="119"/>
    </row>
    <row r="8822" spans="16:26" x14ac:dyDescent="0.25">
      <c r="P8822" s="120"/>
      <c r="R8822" s="120"/>
      <c r="T8822" s="120"/>
      <c r="V8822" s="120"/>
      <c r="X8822" s="120"/>
      <c r="Z8822" s="120"/>
    </row>
    <row r="8823" spans="16:26" x14ac:dyDescent="0.25">
      <c r="P8823" s="119"/>
      <c r="R8823" s="119"/>
      <c r="T8823" s="119"/>
      <c r="V8823" s="119"/>
      <c r="X8823" s="119"/>
      <c r="Z8823" s="119"/>
    </row>
    <row r="8824" spans="16:26" x14ac:dyDescent="0.25">
      <c r="P8824" s="119"/>
      <c r="R8824" s="119"/>
      <c r="T8824" s="119"/>
      <c r="V8824" s="119"/>
      <c r="X8824" s="119"/>
      <c r="Z8824" s="119"/>
    </row>
    <row r="8825" spans="16:26" x14ac:dyDescent="0.25">
      <c r="P8825" s="119"/>
      <c r="R8825" s="119"/>
      <c r="T8825" s="119"/>
      <c r="V8825" s="119"/>
      <c r="X8825" s="119"/>
      <c r="Z8825" s="119"/>
    </row>
    <row r="8826" spans="16:26" x14ac:dyDescent="0.25">
      <c r="P8826" s="121"/>
      <c r="R8826" s="121"/>
      <c r="T8826" s="121"/>
      <c r="V8826" s="121"/>
      <c r="X8826" s="121"/>
      <c r="Z8826" s="121"/>
    </row>
    <row r="8827" spans="16:26" x14ac:dyDescent="0.25">
      <c r="P8827" s="121"/>
      <c r="R8827" s="121"/>
      <c r="T8827" s="121"/>
      <c r="V8827" s="121"/>
      <c r="X8827" s="121"/>
      <c r="Z8827" s="121"/>
    </row>
    <row r="8828" spans="16:26" x14ac:dyDescent="0.25">
      <c r="P8828" s="121"/>
      <c r="R8828" s="121"/>
      <c r="T8828" s="121"/>
      <c r="V8828" s="121"/>
      <c r="X8828" s="121"/>
      <c r="Z8828" s="121"/>
    </row>
    <row r="8829" spans="16:26" x14ac:dyDescent="0.25">
      <c r="P8829" s="121"/>
      <c r="R8829" s="121"/>
      <c r="T8829" s="121"/>
      <c r="V8829" s="121"/>
      <c r="X8829" s="121"/>
      <c r="Z8829" s="121"/>
    </row>
    <row r="8830" spans="16:26" x14ac:dyDescent="0.25">
      <c r="P8830" s="122"/>
      <c r="R8830" s="122"/>
      <c r="T8830" s="122"/>
      <c r="V8830" s="122"/>
      <c r="X8830" s="122"/>
      <c r="Z8830" s="122"/>
    </row>
    <row r="8831" spans="16:26" x14ac:dyDescent="0.25">
      <c r="P8831" s="118"/>
      <c r="R8831" s="118"/>
      <c r="T8831" s="118"/>
      <c r="V8831" s="118"/>
      <c r="X8831" s="118"/>
      <c r="Z8831" s="118"/>
    </row>
    <row r="8832" spans="16:26" x14ac:dyDescent="0.25">
      <c r="P8832" s="119"/>
      <c r="R8832" s="119"/>
      <c r="T8832" s="119"/>
      <c r="V8832" s="119"/>
      <c r="X8832" s="119"/>
      <c r="Z8832" s="119"/>
    </row>
    <row r="8833" spans="16:26" x14ac:dyDescent="0.25">
      <c r="P8833" s="119"/>
      <c r="R8833" s="119"/>
      <c r="T8833" s="119"/>
      <c r="V8833" s="119"/>
      <c r="X8833" s="119"/>
      <c r="Z8833" s="119"/>
    </row>
    <row r="8834" spans="16:26" x14ac:dyDescent="0.25">
      <c r="P8834" s="120"/>
      <c r="R8834" s="120"/>
      <c r="T8834" s="120"/>
      <c r="V8834" s="120"/>
      <c r="X8834" s="120"/>
      <c r="Z8834" s="120"/>
    </row>
    <row r="8835" spans="16:26" x14ac:dyDescent="0.25">
      <c r="P8835" s="119"/>
      <c r="R8835" s="119"/>
      <c r="T8835" s="119"/>
      <c r="V8835" s="119"/>
      <c r="X8835" s="119"/>
      <c r="Z8835" s="119"/>
    </row>
    <row r="8836" spans="16:26" x14ac:dyDescent="0.25">
      <c r="P8836" s="119"/>
      <c r="R8836" s="119"/>
      <c r="T8836" s="119"/>
      <c r="V8836" s="119"/>
      <c r="X8836" s="119"/>
      <c r="Z8836" s="119"/>
    </row>
    <row r="8837" spans="16:26" x14ac:dyDescent="0.25">
      <c r="P8837" s="120"/>
      <c r="R8837" s="120"/>
      <c r="T8837" s="120"/>
      <c r="V8837" s="120"/>
      <c r="X8837" s="120"/>
      <c r="Z8837" s="120"/>
    </row>
    <row r="8838" spans="16:26" x14ac:dyDescent="0.25">
      <c r="P8838" s="119"/>
      <c r="R8838" s="119"/>
      <c r="T8838" s="119"/>
      <c r="V8838" s="119"/>
      <c r="X8838" s="119"/>
      <c r="Z8838" s="119"/>
    </row>
    <row r="8839" spans="16:26" x14ac:dyDescent="0.25">
      <c r="P8839" s="120"/>
      <c r="R8839" s="120"/>
      <c r="T8839" s="120"/>
      <c r="V8839" s="120"/>
      <c r="X8839" s="120"/>
      <c r="Z8839" s="120"/>
    </row>
    <row r="8840" spans="16:26" x14ac:dyDescent="0.25">
      <c r="P8840" s="119"/>
      <c r="R8840" s="119"/>
      <c r="T8840" s="119"/>
      <c r="V8840" s="119"/>
      <c r="X8840" s="119"/>
      <c r="Z8840" s="119"/>
    </row>
    <row r="8841" spans="16:26" x14ac:dyDescent="0.25">
      <c r="P8841" s="119"/>
      <c r="R8841" s="119"/>
      <c r="T8841" s="119"/>
      <c r="V8841" s="119"/>
      <c r="X8841" s="119"/>
      <c r="Z8841" s="119"/>
    </row>
    <row r="8842" spans="16:26" x14ac:dyDescent="0.25">
      <c r="P8842" s="119"/>
      <c r="R8842" s="119"/>
      <c r="T8842" s="119"/>
      <c r="V8842" s="119"/>
      <c r="X8842" s="119"/>
      <c r="Z8842" s="119"/>
    </row>
    <row r="8843" spans="16:26" x14ac:dyDescent="0.25">
      <c r="P8843" s="121"/>
      <c r="R8843" s="121"/>
      <c r="T8843" s="121"/>
      <c r="V8843" s="121"/>
      <c r="X8843" s="121"/>
      <c r="Z8843" s="121"/>
    </row>
    <row r="8844" spans="16:26" x14ac:dyDescent="0.25">
      <c r="P8844" s="121"/>
      <c r="R8844" s="121"/>
      <c r="T8844" s="121"/>
      <c r="V8844" s="121"/>
      <c r="X8844" s="121"/>
      <c r="Z8844" s="121"/>
    </row>
    <row r="8845" spans="16:26" x14ac:dyDescent="0.25">
      <c r="P8845" s="121"/>
      <c r="R8845" s="121"/>
      <c r="T8845" s="121"/>
      <c r="V8845" s="121"/>
      <c r="X8845" s="121"/>
      <c r="Z8845" s="121"/>
    </row>
    <row r="8846" spans="16:26" x14ac:dyDescent="0.25">
      <c r="P8846" s="121"/>
      <c r="R8846" s="121"/>
      <c r="T8846" s="121"/>
      <c r="V8846" s="121"/>
      <c r="X8846" s="121"/>
      <c r="Z8846" s="121"/>
    </row>
    <row r="8847" spans="16:26" x14ac:dyDescent="0.25">
      <c r="P8847" s="122"/>
      <c r="R8847" s="122"/>
      <c r="T8847" s="122"/>
      <c r="V8847" s="122"/>
      <c r="X8847" s="122"/>
      <c r="Z8847" s="122"/>
    </row>
    <row r="8848" spans="16:26" x14ac:dyDescent="0.25">
      <c r="P8848" s="118"/>
      <c r="R8848" s="118"/>
      <c r="T8848" s="118"/>
      <c r="V8848" s="118"/>
      <c r="X8848" s="118"/>
      <c r="Z8848" s="118"/>
    </row>
    <row r="8849" spans="16:26" x14ac:dyDescent="0.25">
      <c r="P8849" s="119"/>
      <c r="R8849" s="119"/>
      <c r="T8849" s="119"/>
      <c r="V8849" s="119"/>
      <c r="X8849" s="119"/>
      <c r="Z8849" s="119"/>
    </row>
    <row r="8850" spans="16:26" x14ac:dyDescent="0.25">
      <c r="P8850" s="119"/>
      <c r="R8850" s="119"/>
      <c r="T8850" s="119"/>
      <c r="V8850" s="119"/>
      <c r="X8850" s="119"/>
      <c r="Z8850" s="119"/>
    </row>
    <row r="8851" spans="16:26" x14ac:dyDescent="0.25">
      <c r="P8851" s="120"/>
      <c r="R8851" s="120"/>
      <c r="T8851" s="120"/>
      <c r="V8851" s="120"/>
      <c r="X8851" s="120"/>
      <c r="Z8851" s="120"/>
    </row>
    <row r="8852" spans="16:26" x14ac:dyDescent="0.25">
      <c r="P8852" s="119"/>
      <c r="R8852" s="119"/>
      <c r="T8852" s="119"/>
      <c r="V8852" s="119"/>
      <c r="X8852" s="119"/>
      <c r="Z8852" s="119"/>
    </row>
    <row r="8853" spans="16:26" x14ac:dyDescent="0.25">
      <c r="P8853" s="119"/>
      <c r="R8853" s="119"/>
      <c r="T8853" s="119"/>
      <c r="V8853" s="119"/>
      <c r="X8853" s="119"/>
      <c r="Z8853" s="119"/>
    </row>
    <row r="8854" spans="16:26" x14ac:dyDescent="0.25">
      <c r="P8854" s="120"/>
      <c r="R8854" s="120"/>
      <c r="T8854" s="120"/>
      <c r="V8854" s="120"/>
      <c r="X8854" s="120"/>
      <c r="Z8854" s="120"/>
    </row>
    <row r="8855" spans="16:26" x14ac:dyDescent="0.25">
      <c r="P8855" s="119"/>
      <c r="R8855" s="119"/>
      <c r="T8855" s="119"/>
      <c r="V8855" s="119"/>
      <c r="X8855" s="119"/>
      <c r="Z8855" s="119"/>
    </row>
    <row r="8856" spans="16:26" x14ac:dyDescent="0.25">
      <c r="P8856" s="120"/>
      <c r="R8856" s="120"/>
      <c r="T8856" s="120"/>
      <c r="V8856" s="120"/>
      <c r="X8856" s="120"/>
      <c r="Z8856" s="120"/>
    </row>
    <row r="8857" spans="16:26" x14ac:dyDescent="0.25">
      <c r="P8857" s="119"/>
      <c r="R8857" s="119"/>
      <c r="T8857" s="119"/>
      <c r="V8857" s="119"/>
      <c r="X8857" s="119"/>
      <c r="Z8857" s="119"/>
    </row>
    <row r="8858" spans="16:26" x14ac:dyDescent="0.25">
      <c r="P8858" s="119"/>
      <c r="R8858" s="119"/>
      <c r="T8858" s="119"/>
      <c r="V8858" s="119"/>
      <c r="X8858" s="119"/>
      <c r="Z8858" s="119"/>
    </row>
    <row r="8859" spans="16:26" x14ac:dyDescent="0.25">
      <c r="P8859" s="119"/>
      <c r="R8859" s="119"/>
      <c r="T8859" s="119"/>
      <c r="V8859" s="119"/>
      <c r="X8859" s="119"/>
      <c r="Z8859" s="119"/>
    </row>
    <row r="8860" spans="16:26" x14ac:dyDescent="0.25">
      <c r="P8860" s="121"/>
      <c r="R8860" s="121"/>
      <c r="T8860" s="121"/>
      <c r="V8860" s="121"/>
      <c r="X8860" s="121"/>
      <c r="Z8860" s="121"/>
    </row>
    <row r="8861" spans="16:26" x14ac:dyDescent="0.25">
      <c r="P8861" s="121"/>
      <c r="R8861" s="121"/>
      <c r="T8861" s="121"/>
      <c r="V8861" s="121"/>
      <c r="X8861" s="121"/>
      <c r="Z8861" s="121"/>
    </row>
    <row r="8862" spans="16:26" x14ac:dyDescent="0.25">
      <c r="P8862" s="121"/>
      <c r="R8862" s="121"/>
      <c r="T8862" s="121"/>
      <c r="V8862" s="121"/>
      <c r="X8862" s="121"/>
      <c r="Z8862" s="121"/>
    </row>
    <row r="8863" spans="16:26" x14ac:dyDescent="0.25">
      <c r="P8863" s="121"/>
      <c r="R8863" s="121"/>
      <c r="T8863" s="121"/>
      <c r="V8863" s="121"/>
      <c r="X8863" s="121"/>
      <c r="Z8863" s="121"/>
    </row>
    <row r="8864" spans="16:26" x14ac:dyDescent="0.25">
      <c r="P8864" s="122"/>
      <c r="R8864" s="122"/>
      <c r="T8864" s="122"/>
      <c r="V8864" s="122"/>
      <c r="X8864" s="122"/>
      <c r="Z8864" s="122"/>
    </row>
    <row r="8865" spans="16:26" x14ac:dyDescent="0.25">
      <c r="P8865" s="118"/>
      <c r="R8865" s="118"/>
      <c r="T8865" s="118"/>
      <c r="V8865" s="118"/>
      <c r="X8865" s="118"/>
      <c r="Z8865" s="118"/>
    </row>
    <row r="8866" spans="16:26" x14ac:dyDescent="0.25">
      <c r="P8866" s="119"/>
      <c r="R8866" s="119"/>
      <c r="T8866" s="119"/>
      <c r="V8866" s="119"/>
      <c r="X8866" s="119"/>
      <c r="Z8866" s="119"/>
    </row>
    <row r="8867" spans="16:26" x14ac:dyDescent="0.25">
      <c r="P8867" s="119"/>
      <c r="R8867" s="119"/>
      <c r="T8867" s="119"/>
      <c r="V8867" s="119"/>
      <c r="X8867" s="119"/>
      <c r="Z8867" s="119"/>
    </row>
    <row r="8868" spans="16:26" x14ac:dyDescent="0.25">
      <c r="P8868" s="120"/>
      <c r="R8868" s="120"/>
      <c r="T8868" s="120"/>
      <c r="V8868" s="120"/>
      <c r="X8868" s="120"/>
      <c r="Z8868" s="120"/>
    </row>
    <row r="8869" spans="16:26" x14ac:dyDescent="0.25">
      <c r="P8869" s="119"/>
      <c r="R8869" s="119"/>
      <c r="T8869" s="119"/>
      <c r="V8869" s="119"/>
      <c r="X8869" s="119"/>
      <c r="Z8869" s="119"/>
    </row>
    <row r="8870" spans="16:26" x14ac:dyDescent="0.25">
      <c r="P8870" s="119"/>
      <c r="R8870" s="119"/>
      <c r="T8870" s="119"/>
      <c r="V8870" s="119"/>
      <c r="X8870" s="119"/>
      <c r="Z8870" s="119"/>
    </row>
    <row r="8871" spans="16:26" x14ac:dyDescent="0.25">
      <c r="P8871" s="120"/>
      <c r="R8871" s="120"/>
      <c r="T8871" s="120"/>
      <c r="V8871" s="120"/>
      <c r="X8871" s="120"/>
      <c r="Z8871" s="120"/>
    </row>
    <row r="8872" spans="16:26" x14ac:dyDescent="0.25">
      <c r="P8872" s="119"/>
      <c r="R8872" s="119"/>
      <c r="T8872" s="119"/>
      <c r="V8872" s="119"/>
      <c r="X8872" s="119"/>
      <c r="Z8872" s="119"/>
    </row>
    <row r="8873" spans="16:26" x14ac:dyDescent="0.25">
      <c r="P8873" s="120"/>
      <c r="R8873" s="120"/>
      <c r="T8873" s="120"/>
      <c r="V8873" s="120"/>
      <c r="X8873" s="120"/>
      <c r="Z8873" s="120"/>
    </row>
    <row r="8874" spans="16:26" x14ac:dyDescent="0.25">
      <c r="P8874" s="119"/>
      <c r="R8874" s="119"/>
      <c r="T8874" s="119"/>
      <c r="V8874" s="119"/>
      <c r="X8874" s="119"/>
      <c r="Z8874" s="119"/>
    </row>
    <row r="8875" spans="16:26" x14ac:dyDescent="0.25">
      <c r="P8875" s="119"/>
      <c r="R8875" s="119"/>
      <c r="T8875" s="119"/>
      <c r="V8875" s="119"/>
      <c r="X8875" s="119"/>
      <c r="Z8875" s="119"/>
    </row>
    <row r="8876" spans="16:26" x14ac:dyDescent="0.25">
      <c r="P8876" s="119"/>
      <c r="R8876" s="119"/>
      <c r="T8876" s="119"/>
      <c r="V8876" s="119"/>
      <c r="X8876" s="119"/>
      <c r="Z8876" s="119"/>
    </row>
    <row r="8877" spans="16:26" x14ac:dyDescent="0.25">
      <c r="P8877" s="121"/>
      <c r="R8877" s="121"/>
      <c r="T8877" s="121"/>
      <c r="V8877" s="121"/>
      <c r="X8877" s="121"/>
      <c r="Z8877" s="121"/>
    </row>
    <row r="8878" spans="16:26" x14ac:dyDescent="0.25">
      <c r="P8878" s="121"/>
      <c r="R8878" s="121"/>
      <c r="T8878" s="121"/>
      <c r="V8878" s="121"/>
      <c r="X8878" s="121"/>
      <c r="Z8878" s="121"/>
    </row>
    <row r="8879" spans="16:26" x14ac:dyDescent="0.25">
      <c r="P8879" s="121"/>
      <c r="R8879" s="121"/>
      <c r="T8879" s="121"/>
      <c r="V8879" s="121"/>
      <c r="X8879" s="121"/>
      <c r="Z8879" s="121"/>
    </row>
    <row r="8880" spans="16:26" x14ac:dyDescent="0.25">
      <c r="P8880" s="121"/>
      <c r="R8880" s="121"/>
      <c r="T8880" s="121"/>
      <c r="V8880" s="121"/>
      <c r="X8880" s="121"/>
      <c r="Z8880" s="121"/>
    </row>
    <row r="8881" spans="16:26" x14ac:dyDescent="0.25">
      <c r="P8881" s="122"/>
      <c r="R8881" s="122"/>
      <c r="T8881" s="122"/>
      <c r="V8881" s="122"/>
      <c r="X8881" s="122"/>
      <c r="Z8881" s="122"/>
    </row>
    <row r="8882" spans="16:26" x14ac:dyDescent="0.25">
      <c r="P8882" s="118"/>
      <c r="R8882" s="118"/>
      <c r="T8882" s="118"/>
      <c r="V8882" s="118"/>
      <c r="X8882" s="118"/>
      <c r="Z8882" s="118"/>
    </row>
    <row r="8883" spans="16:26" x14ac:dyDescent="0.25">
      <c r="P8883" s="119"/>
      <c r="R8883" s="119"/>
      <c r="T8883" s="119"/>
      <c r="V8883" s="119"/>
      <c r="X8883" s="119"/>
      <c r="Z8883" s="119"/>
    </row>
    <row r="8884" spans="16:26" x14ac:dyDescent="0.25">
      <c r="P8884" s="119"/>
      <c r="R8884" s="119"/>
      <c r="T8884" s="119"/>
      <c r="V8884" s="119"/>
      <c r="X8884" s="119"/>
      <c r="Z8884" s="119"/>
    </row>
    <row r="8885" spans="16:26" x14ac:dyDescent="0.25">
      <c r="P8885" s="120"/>
      <c r="R8885" s="120"/>
      <c r="T8885" s="120"/>
      <c r="V8885" s="120"/>
      <c r="X8885" s="120"/>
      <c r="Z8885" s="120"/>
    </row>
    <row r="8886" spans="16:26" x14ac:dyDescent="0.25">
      <c r="P8886" s="119"/>
      <c r="R8886" s="119"/>
      <c r="T8886" s="119"/>
      <c r="V8886" s="119"/>
      <c r="X8886" s="119"/>
      <c r="Z8886" s="119"/>
    </row>
    <row r="8887" spans="16:26" x14ac:dyDescent="0.25">
      <c r="P8887" s="119"/>
      <c r="R8887" s="119"/>
      <c r="T8887" s="119"/>
      <c r="V8887" s="119"/>
      <c r="X8887" s="119"/>
      <c r="Z8887" s="119"/>
    </row>
    <row r="8888" spans="16:26" x14ac:dyDescent="0.25">
      <c r="P8888" s="120"/>
      <c r="R8888" s="120"/>
      <c r="T8888" s="120"/>
      <c r="V8888" s="120"/>
      <c r="X8888" s="120"/>
      <c r="Z8888" s="120"/>
    </row>
    <row r="8889" spans="16:26" x14ac:dyDescent="0.25">
      <c r="P8889" s="119"/>
      <c r="R8889" s="119"/>
      <c r="T8889" s="119"/>
      <c r="V8889" s="119"/>
      <c r="X8889" s="119"/>
      <c r="Z8889" s="119"/>
    </row>
    <row r="8890" spans="16:26" x14ac:dyDescent="0.25">
      <c r="P8890" s="120"/>
      <c r="R8890" s="120"/>
      <c r="T8890" s="120"/>
      <c r="V8890" s="120"/>
      <c r="X8890" s="120"/>
      <c r="Z8890" s="120"/>
    </row>
    <row r="8891" spans="16:26" x14ac:dyDescent="0.25">
      <c r="P8891" s="119"/>
      <c r="R8891" s="119"/>
      <c r="T8891" s="119"/>
      <c r="V8891" s="119"/>
      <c r="X8891" s="119"/>
      <c r="Z8891" s="119"/>
    </row>
    <row r="8892" spans="16:26" x14ac:dyDescent="0.25">
      <c r="P8892" s="119"/>
      <c r="R8892" s="119"/>
      <c r="T8892" s="119"/>
      <c r="V8892" s="119"/>
      <c r="X8892" s="119"/>
      <c r="Z8892" s="119"/>
    </row>
    <row r="8893" spans="16:26" x14ac:dyDescent="0.25">
      <c r="P8893" s="119"/>
      <c r="R8893" s="119"/>
      <c r="T8893" s="119"/>
      <c r="V8893" s="119"/>
      <c r="X8893" s="119"/>
      <c r="Z8893" s="119"/>
    </row>
    <row r="8894" spans="16:26" x14ac:dyDescent="0.25">
      <c r="P8894" s="121"/>
      <c r="R8894" s="121"/>
      <c r="T8894" s="121"/>
      <c r="V8894" s="121"/>
      <c r="X8894" s="121"/>
      <c r="Z8894" s="121"/>
    </row>
    <row r="8895" spans="16:26" x14ac:dyDescent="0.25">
      <c r="P8895" s="121"/>
      <c r="R8895" s="121"/>
      <c r="T8895" s="121"/>
      <c r="V8895" s="121"/>
      <c r="X8895" s="121"/>
      <c r="Z8895" s="121"/>
    </row>
    <row r="8896" spans="16:26" x14ac:dyDescent="0.25">
      <c r="P8896" s="121"/>
      <c r="R8896" s="121"/>
      <c r="T8896" s="121"/>
      <c r="V8896" s="121"/>
      <c r="X8896" s="121"/>
      <c r="Z8896" s="121"/>
    </row>
    <row r="8897" spans="16:26" x14ac:dyDescent="0.25">
      <c r="P8897" s="121"/>
      <c r="R8897" s="121"/>
      <c r="T8897" s="121"/>
      <c r="V8897" s="121"/>
      <c r="X8897" s="121"/>
      <c r="Z8897" s="121"/>
    </row>
    <row r="8898" spans="16:26" x14ac:dyDescent="0.25">
      <c r="P8898" s="122"/>
      <c r="R8898" s="122"/>
      <c r="T8898" s="122"/>
      <c r="V8898" s="122"/>
      <c r="X8898" s="122"/>
      <c r="Z8898" s="122"/>
    </row>
    <row r="8899" spans="16:26" x14ac:dyDescent="0.25">
      <c r="P8899" s="118"/>
      <c r="R8899" s="118"/>
      <c r="T8899" s="118"/>
      <c r="V8899" s="118"/>
      <c r="X8899" s="118"/>
      <c r="Z8899" s="118"/>
    </row>
    <row r="8900" spans="16:26" x14ac:dyDescent="0.25">
      <c r="P8900" s="119"/>
      <c r="R8900" s="119"/>
      <c r="T8900" s="119"/>
      <c r="V8900" s="119"/>
      <c r="X8900" s="119"/>
      <c r="Z8900" s="119"/>
    </row>
    <row r="8901" spans="16:26" x14ac:dyDescent="0.25">
      <c r="P8901" s="119"/>
      <c r="R8901" s="119"/>
      <c r="T8901" s="119"/>
      <c r="V8901" s="119"/>
      <c r="X8901" s="119"/>
      <c r="Z8901" s="119"/>
    </row>
    <row r="8902" spans="16:26" x14ac:dyDescent="0.25">
      <c r="P8902" s="120"/>
      <c r="R8902" s="120"/>
      <c r="T8902" s="120"/>
      <c r="V8902" s="120"/>
      <c r="X8902" s="120"/>
      <c r="Z8902" s="120"/>
    </row>
    <row r="8903" spans="16:26" x14ac:dyDescent="0.25">
      <c r="P8903" s="119"/>
      <c r="R8903" s="119"/>
      <c r="T8903" s="119"/>
      <c r="V8903" s="119"/>
      <c r="X8903" s="119"/>
      <c r="Z8903" s="119"/>
    </row>
    <row r="8904" spans="16:26" x14ac:dyDescent="0.25">
      <c r="P8904" s="119"/>
      <c r="R8904" s="119"/>
      <c r="T8904" s="119"/>
      <c r="V8904" s="119"/>
      <c r="X8904" s="119"/>
      <c r="Z8904" s="119"/>
    </row>
    <row r="8905" spans="16:26" x14ac:dyDescent="0.25">
      <c r="P8905" s="120"/>
      <c r="R8905" s="120"/>
      <c r="T8905" s="120"/>
      <c r="V8905" s="120"/>
      <c r="X8905" s="120"/>
      <c r="Z8905" s="120"/>
    </row>
    <row r="8906" spans="16:26" x14ac:dyDescent="0.25">
      <c r="P8906" s="119"/>
      <c r="R8906" s="119"/>
      <c r="T8906" s="119"/>
      <c r="V8906" s="119"/>
      <c r="X8906" s="119"/>
      <c r="Z8906" s="119"/>
    </row>
    <row r="8907" spans="16:26" x14ac:dyDescent="0.25">
      <c r="P8907" s="120"/>
      <c r="R8907" s="120"/>
      <c r="T8907" s="120"/>
      <c r="V8907" s="120"/>
      <c r="X8907" s="120"/>
      <c r="Z8907" s="120"/>
    </row>
    <row r="8908" spans="16:26" x14ac:dyDescent="0.25">
      <c r="P8908" s="119"/>
      <c r="R8908" s="119"/>
      <c r="T8908" s="119"/>
      <c r="V8908" s="119"/>
      <c r="X8908" s="119"/>
      <c r="Z8908" s="119"/>
    </row>
    <row r="8909" spans="16:26" x14ac:dyDescent="0.25">
      <c r="P8909" s="119"/>
      <c r="R8909" s="119"/>
      <c r="T8909" s="119"/>
      <c r="V8909" s="119"/>
      <c r="X8909" s="119"/>
      <c r="Z8909" s="119"/>
    </row>
    <row r="8910" spans="16:26" x14ac:dyDescent="0.25">
      <c r="P8910" s="119"/>
      <c r="R8910" s="119"/>
      <c r="T8910" s="119"/>
      <c r="V8910" s="119"/>
      <c r="X8910" s="119"/>
      <c r="Z8910" s="119"/>
    </row>
    <row r="8911" spans="16:26" x14ac:dyDescent="0.25">
      <c r="P8911" s="121"/>
      <c r="R8911" s="121"/>
      <c r="T8911" s="121"/>
      <c r="V8911" s="121"/>
      <c r="X8911" s="121"/>
      <c r="Z8911" s="121"/>
    </row>
    <row r="8912" spans="16:26" x14ac:dyDescent="0.25">
      <c r="P8912" s="121"/>
      <c r="R8912" s="121"/>
      <c r="T8912" s="121"/>
      <c r="V8912" s="121"/>
      <c r="X8912" s="121"/>
      <c r="Z8912" s="121"/>
    </row>
    <row r="8913" spans="16:26" x14ac:dyDescent="0.25">
      <c r="P8913" s="121"/>
      <c r="R8913" s="121"/>
      <c r="T8913" s="121"/>
      <c r="V8913" s="121"/>
      <c r="X8913" s="121"/>
      <c r="Z8913" s="121"/>
    </row>
    <row r="8914" spans="16:26" x14ac:dyDescent="0.25">
      <c r="P8914" s="121"/>
      <c r="R8914" s="121"/>
      <c r="T8914" s="121"/>
      <c r="V8914" s="121"/>
      <c r="X8914" s="121"/>
      <c r="Z8914" s="121"/>
    </row>
    <row r="8915" spans="16:26" x14ac:dyDescent="0.25">
      <c r="P8915" s="122"/>
      <c r="R8915" s="122"/>
      <c r="T8915" s="122"/>
      <c r="V8915" s="122"/>
      <c r="X8915" s="122"/>
      <c r="Z8915" s="122"/>
    </row>
    <row r="8916" spans="16:26" x14ac:dyDescent="0.25">
      <c r="P8916" s="118"/>
      <c r="R8916" s="118"/>
      <c r="T8916" s="118"/>
      <c r="V8916" s="118"/>
      <c r="X8916" s="118"/>
      <c r="Z8916" s="118"/>
    </row>
    <row r="8917" spans="16:26" x14ac:dyDescent="0.25">
      <c r="P8917" s="119"/>
      <c r="R8917" s="119"/>
      <c r="T8917" s="119"/>
      <c r="V8917" s="119"/>
      <c r="X8917" s="119"/>
      <c r="Z8917" s="119"/>
    </row>
    <row r="8918" spans="16:26" x14ac:dyDescent="0.25">
      <c r="P8918" s="119"/>
      <c r="R8918" s="119"/>
      <c r="T8918" s="119"/>
      <c r="V8918" s="119"/>
      <c r="X8918" s="119"/>
      <c r="Z8918" s="119"/>
    </row>
    <row r="8919" spans="16:26" x14ac:dyDescent="0.25">
      <c r="P8919" s="120"/>
      <c r="R8919" s="120"/>
      <c r="T8919" s="120"/>
      <c r="V8919" s="120"/>
      <c r="X8919" s="120"/>
      <c r="Z8919" s="120"/>
    </row>
    <row r="8920" spans="16:26" x14ac:dyDescent="0.25">
      <c r="P8920" s="119"/>
      <c r="R8920" s="119"/>
      <c r="T8920" s="119"/>
      <c r="V8920" s="119"/>
      <c r="X8920" s="119"/>
      <c r="Z8920" s="119"/>
    </row>
    <row r="8921" spans="16:26" x14ac:dyDescent="0.25">
      <c r="P8921" s="119"/>
      <c r="R8921" s="119"/>
      <c r="T8921" s="119"/>
      <c r="V8921" s="119"/>
      <c r="X8921" s="119"/>
      <c r="Z8921" s="119"/>
    </row>
    <row r="8922" spans="16:26" x14ac:dyDescent="0.25">
      <c r="P8922" s="120"/>
      <c r="R8922" s="120"/>
      <c r="T8922" s="120"/>
      <c r="V8922" s="120"/>
      <c r="X8922" s="120"/>
      <c r="Z8922" s="120"/>
    </row>
    <row r="8923" spans="16:26" x14ac:dyDescent="0.25">
      <c r="P8923" s="119"/>
      <c r="R8923" s="119"/>
      <c r="T8923" s="119"/>
      <c r="V8923" s="119"/>
      <c r="X8923" s="119"/>
      <c r="Z8923" s="119"/>
    </row>
    <row r="8924" spans="16:26" x14ac:dyDescent="0.25">
      <c r="P8924" s="120"/>
      <c r="R8924" s="120"/>
      <c r="T8924" s="120"/>
      <c r="V8924" s="120"/>
      <c r="X8924" s="120"/>
      <c r="Z8924" s="120"/>
    </row>
    <row r="8925" spans="16:26" x14ac:dyDescent="0.25">
      <c r="P8925" s="119"/>
      <c r="R8925" s="119"/>
      <c r="T8925" s="119"/>
      <c r="V8925" s="119"/>
      <c r="X8925" s="119"/>
      <c r="Z8925" s="119"/>
    </row>
    <row r="8926" spans="16:26" x14ac:dyDescent="0.25">
      <c r="P8926" s="119"/>
      <c r="R8926" s="119"/>
      <c r="T8926" s="119"/>
      <c r="V8926" s="119"/>
      <c r="X8926" s="119"/>
      <c r="Z8926" s="119"/>
    </row>
    <row r="8927" spans="16:26" x14ac:dyDescent="0.25">
      <c r="P8927" s="119"/>
      <c r="R8927" s="119"/>
      <c r="T8927" s="119"/>
      <c r="V8927" s="119"/>
      <c r="X8927" s="119"/>
      <c r="Z8927" s="119"/>
    </row>
    <row r="8928" spans="16:26" x14ac:dyDescent="0.25">
      <c r="P8928" s="121"/>
      <c r="R8928" s="121"/>
      <c r="T8928" s="121"/>
      <c r="V8928" s="121"/>
      <c r="X8928" s="121"/>
      <c r="Z8928" s="121"/>
    </row>
    <row r="8929" spans="16:26" x14ac:dyDescent="0.25">
      <c r="P8929" s="121"/>
      <c r="R8929" s="121"/>
      <c r="T8929" s="121"/>
      <c r="V8929" s="121"/>
      <c r="X8929" s="121"/>
      <c r="Z8929" s="121"/>
    </row>
    <row r="8930" spans="16:26" x14ac:dyDescent="0.25">
      <c r="P8930" s="121"/>
      <c r="R8930" s="121"/>
      <c r="T8930" s="121"/>
      <c r="V8930" s="121"/>
      <c r="X8930" s="121"/>
      <c r="Z8930" s="121"/>
    </row>
    <row r="8931" spans="16:26" x14ac:dyDescent="0.25">
      <c r="P8931" s="121"/>
      <c r="R8931" s="121"/>
      <c r="T8931" s="121"/>
      <c r="V8931" s="121"/>
      <c r="X8931" s="121"/>
      <c r="Z8931" s="121"/>
    </row>
    <row r="8932" spans="16:26" x14ac:dyDescent="0.25">
      <c r="P8932" s="122"/>
      <c r="R8932" s="122"/>
      <c r="T8932" s="122"/>
      <c r="V8932" s="122"/>
      <c r="X8932" s="122"/>
      <c r="Z8932" s="122"/>
    </row>
    <row r="8933" spans="16:26" x14ac:dyDescent="0.25">
      <c r="P8933" s="118"/>
      <c r="R8933" s="118"/>
      <c r="T8933" s="118"/>
      <c r="V8933" s="118"/>
      <c r="X8933" s="118"/>
      <c r="Z8933" s="118"/>
    </row>
    <row r="8934" spans="16:26" x14ac:dyDescent="0.25">
      <c r="P8934" s="119"/>
      <c r="R8934" s="119"/>
      <c r="T8934" s="119"/>
      <c r="V8934" s="119"/>
      <c r="X8934" s="119"/>
      <c r="Z8934" s="119"/>
    </row>
    <row r="8935" spans="16:26" x14ac:dyDescent="0.25">
      <c r="P8935" s="119"/>
      <c r="R8935" s="119"/>
      <c r="T8935" s="119"/>
      <c r="V8935" s="119"/>
      <c r="X8935" s="119"/>
      <c r="Z8935" s="119"/>
    </row>
    <row r="8936" spans="16:26" x14ac:dyDescent="0.25">
      <c r="P8936" s="120"/>
      <c r="R8936" s="120"/>
      <c r="T8936" s="120"/>
      <c r="V8936" s="120"/>
      <c r="X8936" s="120"/>
      <c r="Z8936" s="120"/>
    </row>
    <row r="8937" spans="16:26" x14ac:dyDescent="0.25">
      <c r="P8937" s="119"/>
      <c r="R8937" s="119"/>
      <c r="T8937" s="119"/>
      <c r="V8937" s="119"/>
      <c r="X8937" s="119"/>
      <c r="Z8937" s="119"/>
    </row>
    <row r="8938" spans="16:26" x14ac:dyDescent="0.25">
      <c r="P8938" s="119"/>
      <c r="R8938" s="119"/>
      <c r="T8938" s="119"/>
      <c r="V8938" s="119"/>
      <c r="X8938" s="119"/>
      <c r="Z8938" s="119"/>
    </row>
    <row r="8939" spans="16:26" x14ac:dyDescent="0.25">
      <c r="P8939" s="120"/>
      <c r="R8939" s="120"/>
      <c r="T8939" s="120"/>
      <c r="V8939" s="120"/>
      <c r="X8939" s="120"/>
      <c r="Z8939" s="120"/>
    </row>
    <row r="8940" spans="16:26" x14ac:dyDescent="0.25">
      <c r="P8940" s="119"/>
      <c r="R8940" s="119"/>
      <c r="T8940" s="119"/>
      <c r="V8940" s="119"/>
      <c r="X8940" s="119"/>
      <c r="Z8940" s="119"/>
    </row>
    <row r="8941" spans="16:26" x14ac:dyDescent="0.25">
      <c r="P8941" s="120"/>
      <c r="R8941" s="120"/>
      <c r="T8941" s="120"/>
      <c r="V8941" s="120"/>
      <c r="X8941" s="120"/>
      <c r="Z8941" s="120"/>
    </row>
    <row r="8942" spans="16:26" x14ac:dyDescent="0.25">
      <c r="P8942" s="119"/>
      <c r="R8942" s="119"/>
      <c r="T8942" s="119"/>
      <c r="V8942" s="119"/>
      <c r="X8942" s="119"/>
      <c r="Z8942" s="119"/>
    </row>
    <row r="8943" spans="16:26" x14ac:dyDescent="0.25">
      <c r="P8943" s="119"/>
      <c r="R8943" s="119"/>
      <c r="T8943" s="119"/>
      <c r="V8943" s="119"/>
      <c r="X8943" s="119"/>
      <c r="Z8943" s="119"/>
    </row>
    <row r="8944" spans="16:26" x14ac:dyDescent="0.25">
      <c r="P8944" s="119"/>
      <c r="R8944" s="119"/>
      <c r="T8944" s="119"/>
      <c r="V8944" s="119"/>
      <c r="X8944" s="119"/>
      <c r="Z8944" s="119"/>
    </row>
    <row r="8945" spans="16:26" x14ac:dyDescent="0.25">
      <c r="P8945" s="121"/>
      <c r="R8945" s="121"/>
      <c r="T8945" s="121"/>
      <c r="V8945" s="121"/>
      <c r="X8945" s="121"/>
      <c r="Z8945" s="121"/>
    </row>
    <row r="8946" spans="16:26" x14ac:dyDescent="0.25">
      <c r="P8946" s="121"/>
      <c r="R8946" s="121"/>
      <c r="T8946" s="121"/>
      <c r="V8946" s="121"/>
      <c r="X8946" s="121"/>
      <c r="Z8946" s="121"/>
    </row>
    <row r="8947" spans="16:26" x14ac:dyDescent="0.25">
      <c r="P8947" s="121"/>
      <c r="R8947" s="121"/>
      <c r="T8947" s="121"/>
      <c r="V8947" s="121"/>
      <c r="X8947" s="121"/>
      <c r="Z8947" s="121"/>
    </row>
    <row r="8948" spans="16:26" x14ac:dyDescent="0.25">
      <c r="P8948" s="121"/>
      <c r="R8948" s="121"/>
      <c r="T8948" s="121"/>
      <c r="V8948" s="121"/>
      <c r="X8948" s="121"/>
      <c r="Z8948" s="121"/>
    </row>
    <row r="8949" spans="16:26" x14ac:dyDescent="0.25">
      <c r="P8949" s="122"/>
      <c r="R8949" s="122"/>
      <c r="T8949" s="122"/>
      <c r="V8949" s="122"/>
      <c r="X8949" s="122"/>
      <c r="Z8949" s="122"/>
    </row>
    <row r="8950" spans="16:26" x14ac:dyDescent="0.25">
      <c r="P8950" s="118"/>
      <c r="R8950" s="118"/>
      <c r="T8950" s="118"/>
      <c r="V8950" s="118"/>
      <c r="X8950" s="118"/>
      <c r="Z8950" s="118"/>
    </row>
    <row r="8951" spans="16:26" x14ac:dyDescent="0.25">
      <c r="P8951" s="119"/>
      <c r="R8951" s="119"/>
      <c r="T8951" s="119"/>
      <c r="V8951" s="119"/>
      <c r="X8951" s="119"/>
      <c r="Z8951" s="119"/>
    </row>
    <row r="8952" spans="16:26" x14ac:dyDescent="0.25">
      <c r="P8952" s="119"/>
      <c r="R8952" s="119"/>
      <c r="T8952" s="119"/>
      <c r="V8952" s="119"/>
      <c r="X8952" s="119"/>
      <c r="Z8952" s="119"/>
    </row>
    <row r="8953" spans="16:26" x14ac:dyDescent="0.25">
      <c r="P8953" s="120"/>
      <c r="R8953" s="120"/>
      <c r="T8953" s="120"/>
      <c r="V8953" s="120"/>
      <c r="X8953" s="120"/>
      <c r="Z8953" s="120"/>
    </row>
    <row r="8954" spans="16:26" x14ac:dyDescent="0.25">
      <c r="P8954" s="119"/>
      <c r="R8954" s="119"/>
      <c r="T8954" s="119"/>
      <c r="V8954" s="119"/>
      <c r="X8954" s="119"/>
      <c r="Z8954" s="119"/>
    </row>
    <row r="8955" spans="16:26" x14ac:dyDescent="0.25">
      <c r="P8955" s="119"/>
      <c r="R8955" s="119"/>
      <c r="T8955" s="119"/>
      <c r="V8955" s="119"/>
      <c r="X8955" s="119"/>
      <c r="Z8955" s="119"/>
    </row>
    <row r="8956" spans="16:26" x14ac:dyDescent="0.25">
      <c r="P8956" s="120"/>
      <c r="R8956" s="120"/>
      <c r="T8956" s="120"/>
      <c r="V8956" s="120"/>
      <c r="X8956" s="120"/>
      <c r="Z8956" s="120"/>
    </row>
    <row r="8957" spans="16:26" x14ac:dyDescent="0.25">
      <c r="P8957" s="119"/>
      <c r="R8957" s="119"/>
      <c r="T8957" s="119"/>
      <c r="V8957" s="119"/>
      <c r="X8957" s="119"/>
      <c r="Z8957" s="119"/>
    </row>
    <row r="8958" spans="16:26" x14ac:dyDescent="0.25">
      <c r="P8958" s="120"/>
      <c r="R8958" s="120"/>
      <c r="T8958" s="120"/>
      <c r="V8958" s="120"/>
      <c r="X8958" s="120"/>
      <c r="Z8958" s="120"/>
    </row>
    <row r="8959" spans="16:26" x14ac:dyDescent="0.25">
      <c r="P8959" s="119"/>
      <c r="R8959" s="119"/>
      <c r="T8959" s="119"/>
      <c r="V8959" s="119"/>
      <c r="X8959" s="119"/>
      <c r="Z8959" s="119"/>
    </row>
    <row r="8960" spans="16:26" x14ac:dyDescent="0.25">
      <c r="P8960" s="119"/>
      <c r="R8960" s="119"/>
      <c r="T8960" s="119"/>
      <c r="V8960" s="119"/>
      <c r="X8960" s="119"/>
      <c r="Z8960" s="119"/>
    </row>
    <row r="8961" spans="16:26" x14ac:dyDescent="0.25">
      <c r="P8961" s="119"/>
      <c r="R8961" s="119"/>
      <c r="T8961" s="119"/>
      <c r="V8961" s="119"/>
      <c r="X8961" s="119"/>
      <c r="Z8961" s="119"/>
    </row>
    <row r="8962" spans="16:26" x14ac:dyDescent="0.25">
      <c r="P8962" s="121"/>
      <c r="R8962" s="121"/>
      <c r="T8962" s="121"/>
      <c r="V8962" s="121"/>
      <c r="X8962" s="121"/>
      <c r="Z8962" s="121"/>
    </row>
    <row r="8963" spans="16:26" x14ac:dyDescent="0.25">
      <c r="P8963" s="121"/>
      <c r="R8963" s="121"/>
      <c r="T8963" s="121"/>
      <c r="V8963" s="121"/>
      <c r="X8963" s="121"/>
      <c r="Z8963" s="121"/>
    </row>
    <row r="8964" spans="16:26" x14ac:dyDescent="0.25">
      <c r="P8964" s="121"/>
      <c r="R8964" s="121"/>
      <c r="T8964" s="121"/>
      <c r="V8964" s="121"/>
      <c r="X8964" s="121"/>
      <c r="Z8964" s="121"/>
    </row>
    <row r="8965" spans="16:26" x14ac:dyDescent="0.25">
      <c r="P8965" s="121"/>
      <c r="R8965" s="121"/>
      <c r="T8965" s="121"/>
      <c r="V8965" s="121"/>
      <c r="X8965" s="121"/>
      <c r="Z8965" s="121"/>
    </row>
    <row r="8966" spans="16:26" x14ac:dyDescent="0.25">
      <c r="P8966" s="122"/>
      <c r="R8966" s="122"/>
      <c r="T8966" s="122"/>
      <c r="V8966" s="122"/>
      <c r="X8966" s="122"/>
      <c r="Z8966" s="122"/>
    </row>
    <row r="8967" spans="16:26" x14ac:dyDescent="0.25">
      <c r="P8967" s="118"/>
      <c r="R8967" s="118"/>
      <c r="T8967" s="118"/>
      <c r="V8967" s="118"/>
      <c r="X8967" s="118"/>
      <c r="Z8967" s="118"/>
    </row>
    <row r="8968" spans="16:26" x14ac:dyDescent="0.25">
      <c r="P8968" s="119"/>
      <c r="R8968" s="119"/>
      <c r="T8968" s="119"/>
      <c r="V8968" s="119"/>
      <c r="X8968" s="119"/>
      <c r="Z8968" s="119"/>
    </row>
    <row r="8969" spans="16:26" x14ac:dyDescent="0.25">
      <c r="P8969" s="119"/>
      <c r="R8969" s="119"/>
      <c r="T8969" s="119"/>
      <c r="V8969" s="119"/>
      <c r="X8969" s="119"/>
      <c r="Z8969" s="119"/>
    </row>
    <row r="8970" spans="16:26" x14ac:dyDescent="0.25">
      <c r="P8970" s="120"/>
      <c r="R8970" s="120"/>
      <c r="T8970" s="120"/>
      <c r="V8970" s="120"/>
      <c r="X8970" s="120"/>
      <c r="Z8970" s="120"/>
    </row>
    <row r="8971" spans="16:26" x14ac:dyDescent="0.25">
      <c r="P8971" s="119"/>
      <c r="R8971" s="119"/>
      <c r="T8971" s="119"/>
      <c r="V8971" s="119"/>
      <c r="X8971" s="119"/>
      <c r="Z8971" s="119"/>
    </row>
    <row r="8972" spans="16:26" x14ac:dyDescent="0.25">
      <c r="P8972" s="119"/>
      <c r="R8972" s="119"/>
      <c r="T8972" s="119"/>
      <c r="V8972" s="119"/>
      <c r="X8972" s="119"/>
      <c r="Z8972" s="119"/>
    </row>
    <row r="8973" spans="16:26" x14ac:dyDescent="0.25">
      <c r="P8973" s="120"/>
      <c r="R8973" s="120"/>
      <c r="T8973" s="120"/>
      <c r="V8973" s="120"/>
      <c r="X8973" s="120"/>
      <c r="Z8973" s="120"/>
    </row>
    <row r="8974" spans="16:26" x14ac:dyDescent="0.25">
      <c r="P8974" s="119"/>
      <c r="R8974" s="119"/>
      <c r="T8974" s="119"/>
      <c r="V8974" s="119"/>
      <c r="X8974" s="119"/>
      <c r="Z8974" s="119"/>
    </row>
    <row r="8975" spans="16:26" x14ac:dyDescent="0.25">
      <c r="P8975" s="120"/>
      <c r="R8975" s="120"/>
      <c r="T8975" s="120"/>
      <c r="V8975" s="120"/>
      <c r="X8975" s="120"/>
      <c r="Z8975" s="120"/>
    </row>
    <row r="8976" spans="16:26" x14ac:dyDescent="0.25">
      <c r="P8976" s="119"/>
      <c r="R8976" s="119"/>
      <c r="T8976" s="119"/>
      <c r="V8976" s="119"/>
      <c r="X8976" s="119"/>
      <c r="Z8976" s="119"/>
    </row>
    <row r="8977" spans="16:26" x14ac:dyDescent="0.25">
      <c r="P8977" s="119"/>
      <c r="R8977" s="119"/>
      <c r="T8977" s="119"/>
      <c r="V8977" s="119"/>
      <c r="X8977" s="119"/>
      <c r="Z8977" s="119"/>
    </row>
    <row r="8978" spans="16:26" x14ac:dyDescent="0.25">
      <c r="P8978" s="119"/>
      <c r="R8978" s="119"/>
      <c r="T8978" s="119"/>
      <c r="V8978" s="119"/>
      <c r="X8978" s="119"/>
      <c r="Z8978" s="119"/>
    </row>
    <row r="8979" spans="16:26" x14ac:dyDescent="0.25">
      <c r="P8979" s="121"/>
      <c r="R8979" s="121"/>
      <c r="T8979" s="121"/>
      <c r="V8979" s="121"/>
      <c r="X8979" s="121"/>
      <c r="Z8979" s="121"/>
    </row>
    <row r="8980" spans="16:26" x14ac:dyDescent="0.25">
      <c r="P8980" s="121"/>
      <c r="R8980" s="121"/>
      <c r="T8980" s="121"/>
      <c r="V8980" s="121"/>
      <c r="X8980" s="121"/>
      <c r="Z8980" s="121"/>
    </row>
    <row r="8981" spans="16:26" x14ac:dyDescent="0.25">
      <c r="P8981" s="121"/>
      <c r="R8981" s="121"/>
      <c r="T8981" s="121"/>
      <c r="V8981" s="121"/>
      <c r="X8981" s="121"/>
      <c r="Z8981" s="121"/>
    </row>
    <row r="8982" spans="16:26" x14ac:dyDescent="0.25">
      <c r="P8982" s="121"/>
      <c r="R8982" s="121"/>
      <c r="T8982" s="121"/>
      <c r="V8982" s="121"/>
      <c r="X8982" s="121"/>
      <c r="Z8982" s="121"/>
    </row>
    <row r="8983" spans="16:26" x14ac:dyDescent="0.25">
      <c r="P8983" s="122"/>
      <c r="R8983" s="122"/>
      <c r="T8983" s="122"/>
      <c r="V8983" s="122"/>
      <c r="X8983" s="122"/>
      <c r="Z8983" s="122"/>
    </row>
    <row r="8984" spans="16:26" x14ac:dyDescent="0.25">
      <c r="P8984" s="118"/>
      <c r="R8984" s="118"/>
      <c r="T8984" s="118"/>
      <c r="V8984" s="118"/>
      <c r="X8984" s="118"/>
      <c r="Z8984" s="118"/>
    </row>
    <row r="8985" spans="16:26" x14ac:dyDescent="0.25">
      <c r="P8985" s="119"/>
      <c r="R8985" s="119"/>
      <c r="T8985" s="119"/>
      <c r="V8985" s="119"/>
      <c r="X8985" s="119"/>
      <c r="Z8985" s="119"/>
    </row>
    <row r="8986" spans="16:26" x14ac:dyDescent="0.25">
      <c r="P8986" s="119"/>
      <c r="R8986" s="119"/>
      <c r="T8986" s="119"/>
      <c r="V8986" s="119"/>
      <c r="X8986" s="119"/>
      <c r="Z8986" s="119"/>
    </row>
    <row r="8987" spans="16:26" x14ac:dyDescent="0.25">
      <c r="P8987" s="120"/>
      <c r="R8987" s="120"/>
      <c r="T8987" s="120"/>
      <c r="V8987" s="120"/>
      <c r="X8987" s="120"/>
      <c r="Z8987" s="120"/>
    </row>
    <row r="8988" spans="16:26" x14ac:dyDescent="0.25">
      <c r="P8988" s="119"/>
      <c r="R8988" s="119"/>
      <c r="T8988" s="119"/>
      <c r="V8988" s="119"/>
      <c r="X8988" s="119"/>
      <c r="Z8988" s="119"/>
    </row>
    <row r="8989" spans="16:26" x14ac:dyDescent="0.25">
      <c r="P8989" s="119"/>
      <c r="R8989" s="119"/>
      <c r="T8989" s="119"/>
      <c r="V8989" s="119"/>
      <c r="X8989" s="119"/>
      <c r="Z8989" s="119"/>
    </row>
    <row r="8990" spans="16:26" x14ac:dyDescent="0.25">
      <c r="P8990" s="120"/>
      <c r="R8990" s="120"/>
      <c r="T8990" s="120"/>
      <c r="V8990" s="120"/>
      <c r="X8990" s="120"/>
      <c r="Z8990" s="120"/>
    </row>
    <row r="8991" spans="16:26" x14ac:dyDescent="0.25">
      <c r="P8991" s="119"/>
      <c r="R8991" s="119"/>
      <c r="T8991" s="119"/>
      <c r="V8991" s="119"/>
      <c r="X8991" s="119"/>
      <c r="Z8991" s="119"/>
    </row>
    <row r="8992" spans="16:26" x14ac:dyDescent="0.25">
      <c r="P8992" s="120"/>
      <c r="R8992" s="120"/>
      <c r="T8992" s="120"/>
      <c r="V8992" s="120"/>
      <c r="X8992" s="120"/>
      <c r="Z8992" s="120"/>
    </row>
    <row r="8993" spans="16:26" x14ac:dyDescent="0.25">
      <c r="P8993" s="119"/>
      <c r="R8993" s="119"/>
      <c r="T8993" s="119"/>
      <c r="V8993" s="119"/>
      <c r="X8993" s="119"/>
      <c r="Z8993" s="119"/>
    </row>
    <row r="8994" spans="16:26" x14ac:dyDescent="0.25">
      <c r="P8994" s="119"/>
      <c r="R8994" s="119"/>
      <c r="T8994" s="119"/>
      <c r="V8994" s="119"/>
      <c r="X8994" s="119"/>
      <c r="Z8994" s="119"/>
    </row>
    <row r="8995" spans="16:26" x14ac:dyDescent="0.25">
      <c r="P8995" s="119"/>
      <c r="R8995" s="119"/>
      <c r="T8995" s="119"/>
      <c r="V8995" s="119"/>
      <c r="X8995" s="119"/>
      <c r="Z8995" s="119"/>
    </row>
    <row r="8996" spans="16:26" x14ac:dyDescent="0.25">
      <c r="P8996" s="121"/>
      <c r="R8996" s="121"/>
      <c r="T8996" s="121"/>
      <c r="V8996" s="121"/>
      <c r="X8996" s="121"/>
      <c r="Z8996" s="121"/>
    </row>
    <row r="8997" spans="16:26" x14ac:dyDescent="0.25">
      <c r="P8997" s="121"/>
      <c r="R8997" s="121"/>
      <c r="T8997" s="121"/>
      <c r="V8997" s="121"/>
      <c r="X8997" s="121"/>
      <c r="Z8997" s="121"/>
    </row>
    <row r="8998" spans="16:26" x14ac:dyDescent="0.25">
      <c r="P8998" s="121"/>
      <c r="R8998" s="121"/>
      <c r="T8998" s="121"/>
      <c r="V8998" s="121"/>
      <c r="X8998" s="121"/>
      <c r="Z8998" s="121"/>
    </row>
    <row r="8999" spans="16:26" x14ac:dyDescent="0.25">
      <c r="P8999" s="121"/>
      <c r="R8999" s="121"/>
      <c r="T8999" s="121"/>
      <c r="V8999" s="121"/>
      <c r="X8999" s="121"/>
      <c r="Z8999" s="121"/>
    </row>
    <row r="9000" spans="16:26" x14ac:dyDescent="0.25">
      <c r="P9000" s="122"/>
      <c r="R9000" s="122"/>
      <c r="T9000" s="122"/>
      <c r="V9000" s="122"/>
      <c r="X9000" s="122"/>
      <c r="Z9000" s="122"/>
    </row>
    <row r="9001" spans="16:26" x14ac:dyDescent="0.25">
      <c r="P9001" s="118"/>
      <c r="R9001" s="118"/>
      <c r="T9001" s="118"/>
      <c r="V9001" s="118"/>
      <c r="X9001" s="118"/>
      <c r="Z9001" s="118"/>
    </row>
    <row r="9002" spans="16:26" x14ac:dyDescent="0.25">
      <c r="P9002" s="119"/>
      <c r="R9002" s="119"/>
      <c r="T9002" s="119"/>
      <c r="V9002" s="119"/>
      <c r="X9002" s="119"/>
      <c r="Z9002" s="119"/>
    </row>
    <row r="9003" spans="16:26" x14ac:dyDescent="0.25">
      <c r="P9003" s="119"/>
      <c r="R9003" s="119"/>
      <c r="T9003" s="119"/>
      <c r="V9003" s="119"/>
      <c r="X9003" s="119"/>
      <c r="Z9003" s="119"/>
    </row>
    <row r="9004" spans="16:26" x14ac:dyDescent="0.25">
      <c r="P9004" s="120"/>
      <c r="R9004" s="120"/>
      <c r="T9004" s="120"/>
      <c r="V9004" s="120"/>
      <c r="X9004" s="120"/>
      <c r="Z9004" s="120"/>
    </row>
    <row r="9005" spans="16:26" x14ac:dyDescent="0.25">
      <c r="P9005" s="119"/>
      <c r="R9005" s="119"/>
      <c r="T9005" s="119"/>
      <c r="V9005" s="119"/>
      <c r="X9005" s="119"/>
      <c r="Z9005" s="119"/>
    </row>
    <row r="9006" spans="16:26" x14ac:dyDescent="0.25">
      <c r="P9006" s="119"/>
      <c r="R9006" s="119"/>
      <c r="T9006" s="119"/>
      <c r="V9006" s="119"/>
      <c r="X9006" s="119"/>
      <c r="Z9006" s="119"/>
    </row>
    <row r="9007" spans="16:26" x14ac:dyDescent="0.25">
      <c r="P9007" s="120"/>
      <c r="R9007" s="120"/>
      <c r="T9007" s="120"/>
      <c r="V9007" s="120"/>
      <c r="X9007" s="120"/>
      <c r="Z9007" s="120"/>
    </row>
    <row r="9008" spans="16:26" x14ac:dyDescent="0.25">
      <c r="P9008" s="119"/>
      <c r="R9008" s="119"/>
      <c r="T9008" s="119"/>
      <c r="V9008" s="119"/>
      <c r="X9008" s="119"/>
      <c r="Z9008" s="119"/>
    </row>
    <row r="9009" spans="16:26" x14ac:dyDescent="0.25">
      <c r="P9009" s="120"/>
      <c r="R9009" s="120"/>
      <c r="T9009" s="120"/>
      <c r="V9009" s="120"/>
      <c r="X9009" s="120"/>
      <c r="Z9009" s="120"/>
    </row>
    <row r="9010" spans="16:26" x14ac:dyDescent="0.25">
      <c r="P9010" s="119"/>
      <c r="R9010" s="119"/>
      <c r="T9010" s="119"/>
      <c r="V9010" s="119"/>
      <c r="X9010" s="119"/>
      <c r="Z9010" s="119"/>
    </row>
    <row r="9011" spans="16:26" x14ac:dyDescent="0.25">
      <c r="P9011" s="119"/>
      <c r="R9011" s="119"/>
      <c r="T9011" s="119"/>
      <c r="V9011" s="119"/>
      <c r="X9011" s="119"/>
      <c r="Z9011" s="119"/>
    </row>
    <row r="9012" spans="16:26" x14ac:dyDescent="0.25">
      <c r="P9012" s="119"/>
      <c r="R9012" s="119"/>
      <c r="T9012" s="119"/>
      <c r="V9012" s="119"/>
      <c r="X9012" s="119"/>
      <c r="Z9012" s="119"/>
    </row>
    <row r="9013" spans="16:26" x14ac:dyDescent="0.25">
      <c r="P9013" s="121"/>
      <c r="R9013" s="121"/>
      <c r="T9013" s="121"/>
      <c r="V9013" s="121"/>
      <c r="X9013" s="121"/>
      <c r="Z9013" s="121"/>
    </row>
    <row r="9014" spans="16:26" x14ac:dyDescent="0.25">
      <c r="P9014" s="121"/>
      <c r="R9014" s="121"/>
      <c r="T9014" s="121"/>
      <c r="V9014" s="121"/>
      <c r="X9014" s="121"/>
      <c r="Z9014" s="121"/>
    </row>
    <row r="9015" spans="16:26" x14ac:dyDescent="0.25">
      <c r="P9015" s="121"/>
      <c r="R9015" s="121"/>
      <c r="T9015" s="121"/>
      <c r="V9015" s="121"/>
      <c r="X9015" s="121"/>
      <c r="Z9015" s="121"/>
    </row>
    <row r="9016" spans="16:26" x14ac:dyDescent="0.25">
      <c r="P9016" s="121"/>
      <c r="R9016" s="121"/>
      <c r="T9016" s="121"/>
      <c r="V9016" s="121"/>
      <c r="X9016" s="121"/>
      <c r="Z9016" s="121"/>
    </row>
    <row r="9017" spans="16:26" x14ac:dyDescent="0.25">
      <c r="P9017" s="122"/>
      <c r="R9017" s="122"/>
      <c r="T9017" s="122"/>
      <c r="V9017" s="122"/>
      <c r="X9017" s="122"/>
      <c r="Z9017" s="122"/>
    </row>
    <row r="9018" spans="16:26" x14ac:dyDescent="0.25">
      <c r="P9018" s="118"/>
      <c r="R9018" s="118"/>
      <c r="T9018" s="118"/>
      <c r="V9018" s="118"/>
      <c r="X9018" s="118"/>
      <c r="Z9018" s="118"/>
    </row>
    <row r="9019" spans="16:26" x14ac:dyDescent="0.25">
      <c r="P9019" s="119"/>
      <c r="R9019" s="119"/>
      <c r="T9019" s="119"/>
      <c r="V9019" s="119"/>
      <c r="X9019" s="119"/>
      <c r="Z9019" s="119"/>
    </row>
    <row r="9020" spans="16:26" x14ac:dyDescent="0.25">
      <c r="P9020" s="119"/>
      <c r="R9020" s="119"/>
      <c r="T9020" s="119"/>
      <c r="V9020" s="119"/>
      <c r="X9020" s="119"/>
      <c r="Z9020" s="119"/>
    </row>
    <row r="9021" spans="16:26" x14ac:dyDescent="0.25">
      <c r="P9021" s="120"/>
      <c r="R9021" s="120"/>
      <c r="T9021" s="120"/>
      <c r="V9021" s="120"/>
      <c r="X9021" s="120"/>
      <c r="Z9021" s="120"/>
    </row>
    <row r="9022" spans="16:26" x14ac:dyDescent="0.25">
      <c r="P9022" s="119"/>
      <c r="R9022" s="119"/>
      <c r="T9022" s="119"/>
      <c r="V9022" s="119"/>
      <c r="X9022" s="119"/>
      <c r="Z9022" s="119"/>
    </row>
    <row r="9023" spans="16:26" x14ac:dyDescent="0.25">
      <c r="P9023" s="119"/>
      <c r="R9023" s="119"/>
      <c r="T9023" s="119"/>
      <c r="V9023" s="119"/>
      <c r="X9023" s="119"/>
      <c r="Z9023" s="119"/>
    </row>
    <row r="9024" spans="16:26" x14ac:dyDescent="0.25">
      <c r="P9024" s="120"/>
      <c r="R9024" s="120"/>
      <c r="T9024" s="120"/>
      <c r="V9024" s="120"/>
      <c r="X9024" s="120"/>
      <c r="Z9024" s="120"/>
    </row>
    <row r="9025" spans="16:26" x14ac:dyDescent="0.25">
      <c r="P9025" s="119"/>
      <c r="R9025" s="119"/>
      <c r="T9025" s="119"/>
      <c r="V9025" s="119"/>
      <c r="X9025" s="119"/>
      <c r="Z9025" s="119"/>
    </row>
    <row r="9026" spans="16:26" x14ac:dyDescent="0.25">
      <c r="P9026" s="120"/>
      <c r="R9026" s="120"/>
      <c r="T9026" s="120"/>
      <c r="V9026" s="120"/>
      <c r="X9026" s="120"/>
      <c r="Z9026" s="120"/>
    </row>
    <row r="9027" spans="16:26" x14ac:dyDescent="0.25">
      <c r="P9027" s="119"/>
      <c r="R9027" s="119"/>
      <c r="T9027" s="119"/>
      <c r="V9027" s="119"/>
      <c r="X9027" s="119"/>
      <c r="Z9027" s="119"/>
    </row>
    <row r="9028" spans="16:26" x14ac:dyDescent="0.25">
      <c r="P9028" s="119"/>
      <c r="R9028" s="119"/>
      <c r="T9028" s="119"/>
      <c r="V9028" s="119"/>
      <c r="X9028" s="119"/>
      <c r="Z9028" s="119"/>
    </row>
    <row r="9029" spans="16:26" x14ac:dyDescent="0.25">
      <c r="P9029" s="119"/>
      <c r="R9029" s="119"/>
      <c r="T9029" s="119"/>
      <c r="V9029" s="119"/>
      <c r="X9029" s="119"/>
      <c r="Z9029" s="119"/>
    </row>
    <row r="9030" spans="16:26" x14ac:dyDescent="0.25">
      <c r="P9030" s="121"/>
      <c r="R9030" s="121"/>
      <c r="T9030" s="121"/>
      <c r="V9030" s="121"/>
      <c r="X9030" s="121"/>
      <c r="Z9030" s="121"/>
    </row>
    <row r="9031" spans="16:26" x14ac:dyDescent="0.25">
      <c r="P9031" s="121"/>
      <c r="R9031" s="121"/>
      <c r="T9031" s="121"/>
      <c r="V9031" s="121"/>
      <c r="X9031" s="121"/>
      <c r="Z9031" s="121"/>
    </row>
    <row r="9032" spans="16:26" x14ac:dyDescent="0.25">
      <c r="P9032" s="121"/>
      <c r="R9032" s="121"/>
      <c r="T9032" s="121"/>
      <c r="V9032" s="121"/>
      <c r="X9032" s="121"/>
      <c r="Z9032" s="121"/>
    </row>
    <row r="9033" spans="16:26" x14ac:dyDescent="0.25">
      <c r="P9033" s="121"/>
      <c r="R9033" s="121"/>
      <c r="T9033" s="121"/>
      <c r="V9033" s="121"/>
      <c r="X9033" s="121"/>
      <c r="Z9033" s="121"/>
    </row>
    <row r="9034" spans="16:26" x14ac:dyDescent="0.25">
      <c r="P9034" s="122"/>
      <c r="R9034" s="122"/>
      <c r="T9034" s="122"/>
      <c r="V9034" s="122"/>
      <c r="X9034" s="122"/>
      <c r="Z9034" s="122"/>
    </row>
    <row r="9035" spans="16:26" x14ac:dyDescent="0.25">
      <c r="P9035" s="118"/>
      <c r="R9035" s="118"/>
      <c r="T9035" s="118"/>
      <c r="V9035" s="118"/>
      <c r="X9035" s="118"/>
      <c r="Z9035" s="118"/>
    </row>
    <row r="9036" spans="16:26" x14ac:dyDescent="0.25">
      <c r="P9036" s="119"/>
      <c r="R9036" s="119"/>
      <c r="T9036" s="119"/>
      <c r="V9036" s="119"/>
      <c r="X9036" s="119"/>
      <c r="Z9036" s="119"/>
    </row>
    <row r="9037" spans="16:26" x14ac:dyDescent="0.25">
      <c r="P9037" s="119"/>
      <c r="R9037" s="119"/>
      <c r="T9037" s="119"/>
      <c r="V9037" s="119"/>
      <c r="X9037" s="119"/>
      <c r="Z9037" s="119"/>
    </row>
    <row r="9038" spans="16:26" x14ac:dyDescent="0.25">
      <c r="P9038" s="120"/>
      <c r="R9038" s="120"/>
      <c r="T9038" s="120"/>
      <c r="V9038" s="120"/>
      <c r="X9038" s="120"/>
      <c r="Z9038" s="120"/>
    </row>
    <row r="9039" spans="16:26" x14ac:dyDescent="0.25">
      <c r="P9039" s="119"/>
      <c r="R9039" s="119"/>
      <c r="T9039" s="119"/>
      <c r="V9039" s="119"/>
      <c r="X9039" s="119"/>
      <c r="Z9039" s="119"/>
    </row>
    <row r="9040" spans="16:26" x14ac:dyDescent="0.25">
      <c r="P9040" s="119"/>
      <c r="R9040" s="119"/>
      <c r="T9040" s="119"/>
      <c r="V9040" s="119"/>
      <c r="X9040" s="119"/>
      <c r="Z9040" s="119"/>
    </row>
    <row r="9041" spans="16:26" x14ac:dyDescent="0.25">
      <c r="P9041" s="120"/>
      <c r="R9041" s="120"/>
      <c r="T9041" s="120"/>
      <c r="V9041" s="120"/>
      <c r="X9041" s="120"/>
      <c r="Z9041" s="120"/>
    </row>
    <row r="9042" spans="16:26" x14ac:dyDescent="0.25">
      <c r="P9042" s="119"/>
      <c r="R9042" s="119"/>
      <c r="T9042" s="119"/>
      <c r="V9042" s="119"/>
      <c r="X9042" s="119"/>
      <c r="Z9042" s="119"/>
    </row>
    <row r="9043" spans="16:26" x14ac:dyDescent="0.25">
      <c r="P9043" s="120"/>
      <c r="R9043" s="120"/>
      <c r="T9043" s="120"/>
      <c r="V9043" s="120"/>
      <c r="X9043" s="120"/>
      <c r="Z9043" s="120"/>
    </row>
    <row r="9044" spans="16:26" x14ac:dyDescent="0.25">
      <c r="P9044" s="119"/>
      <c r="R9044" s="119"/>
      <c r="T9044" s="119"/>
      <c r="V9044" s="119"/>
      <c r="X9044" s="119"/>
      <c r="Z9044" s="119"/>
    </row>
    <row r="9045" spans="16:26" x14ac:dyDescent="0.25">
      <c r="P9045" s="119"/>
      <c r="R9045" s="119"/>
      <c r="T9045" s="119"/>
      <c r="V9045" s="119"/>
      <c r="X9045" s="119"/>
      <c r="Z9045" s="119"/>
    </row>
    <row r="9046" spans="16:26" x14ac:dyDescent="0.25">
      <c r="P9046" s="119"/>
      <c r="R9046" s="119"/>
      <c r="T9046" s="119"/>
      <c r="V9046" s="119"/>
      <c r="X9046" s="119"/>
      <c r="Z9046" s="119"/>
    </row>
    <row r="9047" spans="16:26" x14ac:dyDescent="0.25">
      <c r="P9047" s="121"/>
      <c r="R9047" s="121"/>
      <c r="T9047" s="121"/>
      <c r="V9047" s="121"/>
      <c r="X9047" s="121"/>
      <c r="Z9047" s="121"/>
    </row>
    <row r="9048" spans="16:26" x14ac:dyDescent="0.25">
      <c r="P9048" s="121"/>
      <c r="R9048" s="121"/>
      <c r="T9048" s="121"/>
      <c r="V9048" s="121"/>
      <c r="X9048" s="121"/>
      <c r="Z9048" s="121"/>
    </row>
    <row r="9049" spans="16:26" x14ac:dyDescent="0.25">
      <c r="P9049" s="121"/>
      <c r="R9049" s="121"/>
      <c r="T9049" s="121"/>
      <c r="V9049" s="121"/>
      <c r="X9049" s="121"/>
      <c r="Z9049" s="121"/>
    </row>
    <row r="9050" spans="16:26" x14ac:dyDescent="0.25">
      <c r="P9050" s="121"/>
      <c r="R9050" s="121"/>
      <c r="T9050" s="121"/>
      <c r="V9050" s="121"/>
      <c r="X9050" s="121"/>
      <c r="Z9050" s="121"/>
    </row>
    <row r="9051" spans="16:26" x14ac:dyDescent="0.25">
      <c r="P9051" s="122"/>
      <c r="R9051" s="122"/>
      <c r="T9051" s="122"/>
      <c r="V9051" s="122"/>
      <c r="X9051" s="122"/>
      <c r="Z9051" s="122"/>
    </row>
    <row r="9052" spans="16:26" x14ac:dyDescent="0.25">
      <c r="P9052" s="118"/>
      <c r="R9052" s="118"/>
      <c r="T9052" s="118"/>
      <c r="V9052" s="118"/>
      <c r="X9052" s="118"/>
      <c r="Z9052" s="118"/>
    </row>
    <row r="9053" spans="16:26" x14ac:dyDescent="0.25">
      <c r="P9053" s="119"/>
      <c r="R9053" s="119"/>
      <c r="T9053" s="119"/>
      <c r="V9053" s="119"/>
      <c r="X9053" s="119"/>
      <c r="Z9053" s="119"/>
    </row>
    <row r="9054" spans="16:26" x14ac:dyDescent="0.25">
      <c r="P9054" s="119"/>
      <c r="R9054" s="119"/>
      <c r="T9054" s="119"/>
      <c r="V9054" s="119"/>
      <c r="X9054" s="119"/>
      <c r="Z9054" s="119"/>
    </row>
    <row r="9055" spans="16:26" x14ac:dyDescent="0.25">
      <c r="P9055" s="120"/>
      <c r="R9055" s="120"/>
      <c r="T9055" s="120"/>
      <c r="V9055" s="120"/>
      <c r="X9055" s="120"/>
      <c r="Z9055" s="120"/>
    </row>
    <row r="9056" spans="16:26" x14ac:dyDescent="0.25">
      <c r="P9056" s="119"/>
      <c r="R9056" s="119"/>
      <c r="T9056" s="119"/>
      <c r="V9056" s="119"/>
      <c r="X9056" s="119"/>
      <c r="Z9056" s="119"/>
    </row>
    <row r="9057" spans="16:26" x14ac:dyDescent="0.25">
      <c r="P9057" s="119"/>
      <c r="R9057" s="119"/>
      <c r="T9057" s="119"/>
      <c r="V9057" s="119"/>
      <c r="X9057" s="119"/>
      <c r="Z9057" s="119"/>
    </row>
    <row r="9058" spans="16:26" x14ac:dyDescent="0.25">
      <c r="P9058" s="120"/>
      <c r="R9058" s="120"/>
      <c r="T9058" s="120"/>
      <c r="V9058" s="120"/>
      <c r="X9058" s="120"/>
      <c r="Z9058" s="120"/>
    </row>
    <row r="9059" spans="16:26" x14ac:dyDescent="0.25">
      <c r="P9059" s="119"/>
      <c r="R9059" s="119"/>
      <c r="T9059" s="119"/>
      <c r="V9059" s="119"/>
      <c r="X9059" s="119"/>
      <c r="Z9059" s="119"/>
    </row>
    <row r="9060" spans="16:26" x14ac:dyDescent="0.25">
      <c r="P9060" s="120"/>
      <c r="R9060" s="120"/>
      <c r="T9060" s="120"/>
      <c r="V9060" s="120"/>
      <c r="X9060" s="120"/>
      <c r="Z9060" s="120"/>
    </row>
    <row r="9061" spans="16:26" x14ac:dyDescent="0.25">
      <c r="P9061" s="119"/>
      <c r="R9061" s="119"/>
      <c r="T9061" s="119"/>
      <c r="V9061" s="119"/>
      <c r="X9061" s="119"/>
      <c r="Z9061" s="119"/>
    </row>
    <row r="9062" spans="16:26" x14ac:dyDescent="0.25">
      <c r="P9062" s="119"/>
      <c r="R9062" s="119"/>
      <c r="T9062" s="119"/>
      <c r="V9062" s="119"/>
      <c r="X9062" s="119"/>
      <c r="Z9062" s="119"/>
    </row>
    <row r="9063" spans="16:26" x14ac:dyDescent="0.25">
      <c r="P9063" s="119"/>
      <c r="R9063" s="119"/>
      <c r="T9063" s="119"/>
      <c r="V9063" s="119"/>
      <c r="X9063" s="119"/>
      <c r="Z9063" s="119"/>
    </row>
    <row r="9064" spans="16:26" x14ac:dyDescent="0.25">
      <c r="P9064" s="121"/>
      <c r="R9064" s="121"/>
      <c r="T9064" s="121"/>
      <c r="V9064" s="121"/>
      <c r="X9064" s="121"/>
      <c r="Z9064" s="121"/>
    </row>
    <row r="9065" spans="16:26" x14ac:dyDescent="0.25">
      <c r="P9065" s="121"/>
      <c r="R9065" s="121"/>
      <c r="T9065" s="121"/>
      <c r="V9065" s="121"/>
      <c r="X9065" s="121"/>
      <c r="Z9065" s="121"/>
    </row>
    <row r="9066" spans="16:26" x14ac:dyDescent="0.25">
      <c r="P9066" s="121"/>
      <c r="R9066" s="121"/>
      <c r="T9066" s="121"/>
      <c r="V9066" s="121"/>
      <c r="X9066" s="121"/>
      <c r="Z9066" s="121"/>
    </row>
    <row r="9067" spans="16:26" x14ac:dyDescent="0.25">
      <c r="P9067" s="121"/>
      <c r="R9067" s="121"/>
      <c r="T9067" s="121"/>
      <c r="V9067" s="121"/>
      <c r="X9067" s="121"/>
      <c r="Z9067" s="121"/>
    </row>
    <row r="9068" spans="16:26" x14ac:dyDescent="0.25">
      <c r="P9068" s="122"/>
      <c r="R9068" s="122"/>
      <c r="T9068" s="122"/>
      <c r="V9068" s="122"/>
      <c r="X9068" s="122"/>
      <c r="Z9068" s="122"/>
    </row>
    <row r="9069" spans="16:26" x14ac:dyDescent="0.25">
      <c r="P9069" s="118"/>
      <c r="R9069" s="118"/>
      <c r="T9069" s="118"/>
      <c r="V9069" s="118"/>
      <c r="X9069" s="118"/>
      <c r="Z9069" s="118"/>
    </row>
    <row r="9070" spans="16:26" x14ac:dyDescent="0.25">
      <c r="P9070" s="119"/>
      <c r="R9070" s="119"/>
      <c r="T9070" s="119"/>
      <c r="V9070" s="119"/>
      <c r="X9070" s="119"/>
      <c r="Z9070" s="119"/>
    </row>
    <row r="9071" spans="16:26" x14ac:dyDescent="0.25">
      <c r="P9071" s="119"/>
      <c r="R9071" s="119"/>
      <c r="T9071" s="119"/>
      <c r="V9071" s="119"/>
      <c r="X9071" s="119"/>
      <c r="Z9071" s="119"/>
    </row>
    <row r="9072" spans="16:26" x14ac:dyDescent="0.25">
      <c r="P9072" s="120"/>
      <c r="R9072" s="120"/>
      <c r="T9072" s="120"/>
      <c r="V9072" s="120"/>
      <c r="X9072" s="120"/>
      <c r="Z9072" s="120"/>
    </row>
    <row r="9073" spans="16:26" x14ac:dyDescent="0.25">
      <c r="P9073" s="119"/>
      <c r="R9073" s="119"/>
      <c r="T9073" s="119"/>
      <c r="V9073" s="119"/>
      <c r="X9073" s="119"/>
      <c r="Z9073" s="119"/>
    </row>
    <row r="9074" spans="16:26" x14ac:dyDescent="0.25">
      <c r="P9074" s="119"/>
      <c r="R9074" s="119"/>
      <c r="T9074" s="119"/>
      <c r="V9074" s="119"/>
      <c r="X9074" s="119"/>
      <c r="Z9074" s="119"/>
    </row>
    <row r="9075" spans="16:26" x14ac:dyDescent="0.25">
      <c r="P9075" s="120"/>
      <c r="R9075" s="120"/>
      <c r="T9075" s="120"/>
      <c r="V9075" s="120"/>
      <c r="X9075" s="120"/>
      <c r="Z9075" s="120"/>
    </row>
    <row r="9076" spans="16:26" x14ac:dyDescent="0.25">
      <c r="P9076" s="119"/>
      <c r="R9076" s="119"/>
      <c r="T9076" s="119"/>
      <c r="V9076" s="119"/>
      <c r="X9076" s="119"/>
      <c r="Z9076" s="119"/>
    </row>
    <row r="9077" spans="16:26" x14ac:dyDescent="0.25">
      <c r="P9077" s="120"/>
      <c r="R9077" s="120"/>
      <c r="T9077" s="120"/>
      <c r="V9077" s="120"/>
      <c r="X9077" s="120"/>
      <c r="Z9077" s="120"/>
    </row>
    <row r="9078" spans="16:26" x14ac:dyDescent="0.25">
      <c r="P9078" s="119"/>
      <c r="R9078" s="119"/>
      <c r="T9078" s="119"/>
      <c r="V9078" s="119"/>
      <c r="X9078" s="119"/>
      <c r="Z9078" s="119"/>
    </row>
    <row r="9079" spans="16:26" x14ac:dyDescent="0.25">
      <c r="P9079" s="119"/>
      <c r="R9079" s="119"/>
      <c r="T9079" s="119"/>
      <c r="V9079" s="119"/>
      <c r="X9079" s="119"/>
      <c r="Z9079" s="119"/>
    </row>
    <row r="9080" spans="16:26" x14ac:dyDescent="0.25">
      <c r="P9080" s="119"/>
      <c r="R9080" s="119"/>
      <c r="T9080" s="119"/>
      <c r="V9080" s="119"/>
      <c r="X9080" s="119"/>
      <c r="Z9080" s="119"/>
    </row>
    <row r="9081" spans="16:26" x14ac:dyDescent="0.25">
      <c r="P9081" s="121"/>
      <c r="R9081" s="121"/>
      <c r="T9081" s="121"/>
      <c r="V9081" s="121"/>
      <c r="X9081" s="121"/>
      <c r="Z9081" s="121"/>
    </row>
    <row r="9082" spans="16:26" x14ac:dyDescent="0.25">
      <c r="P9082" s="121"/>
      <c r="R9082" s="121"/>
      <c r="T9082" s="121"/>
      <c r="V9082" s="121"/>
      <c r="X9082" s="121"/>
      <c r="Z9082" s="121"/>
    </row>
    <row r="9083" spans="16:26" x14ac:dyDescent="0.25">
      <c r="P9083" s="121"/>
      <c r="R9083" s="121"/>
      <c r="T9083" s="121"/>
      <c r="V9083" s="121"/>
      <c r="X9083" s="121"/>
      <c r="Z9083" s="121"/>
    </row>
    <row r="9084" spans="16:26" x14ac:dyDescent="0.25">
      <c r="P9084" s="121"/>
      <c r="R9084" s="121"/>
      <c r="T9084" s="121"/>
      <c r="V9084" s="121"/>
      <c r="X9084" s="121"/>
      <c r="Z9084" s="121"/>
    </row>
    <row r="9085" spans="16:26" x14ac:dyDescent="0.25">
      <c r="P9085" s="122"/>
      <c r="R9085" s="122"/>
      <c r="T9085" s="122"/>
      <c r="V9085" s="122"/>
      <c r="X9085" s="122"/>
      <c r="Z9085" s="122"/>
    </row>
    <row r="9086" spans="16:26" x14ac:dyDescent="0.25">
      <c r="P9086" s="118"/>
      <c r="R9086" s="118"/>
      <c r="T9086" s="118"/>
      <c r="V9086" s="118"/>
      <c r="X9086" s="118"/>
      <c r="Z9086" s="118"/>
    </row>
    <row r="9087" spans="16:26" x14ac:dyDescent="0.25">
      <c r="P9087" s="119"/>
      <c r="R9087" s="119"/>
      <c r="T9087" s="119"/>
      <c r="V9087" s="119"/>
      <c r="X9087" s="119"/>
      <c r="Z9087" s="119"/>
    </row>
    <row r="9088" spans="16:26" x14ac:dyDescent="0.25">
      <c r="P9088" s="119"/>
      <c r="R9088" s="119"/>
      <c r="T9088" s="119"/>
      <c r="V9088" s="119"/>
      <c r="X9088" s="119"/>
      <c r="Z9088" s="119"/>
    </row>
    <row r="9089" spans="16:26" x14ac:dyDescent="0.25">
      <c r="P9089" s="120"/>
      <c r="R9089" s="120"/>
      <c r="T9089" s="120"/>
      <c r="V9089" s="120"/>
      <c r="X9089" s="120"/>
      <c r="Z9089" s="120"/>
    </row>
    <row r="9090" spans="16:26" x14ac:dyDescent="0.25">
      <c r="P9090" s="119"/>
      <c r="R9090" s="119"/>
      <c r="T9090" s="119"/>
      <c r="V9090" s="119"/>
      <c r="X9090" s="119"/>
      <c r="Z9090" s="119"/>
    </row>
    <row r="9091" spans="16:26" x14ac:dyDescent="0.25">
      <c r="P9091" s="119"/>
      <c r="R9091" s="119"/>
      <c r="T9091" s="119"/>
      <c r="V9091" s="119"/>
      <c r="X9091" s="119"/>
      <c r="Z9091" s="119"/>
    </row>
    <row r="9092" spans="16:26" x14ac:dyDescent="0.25">
      <c r="P9092" s="120"/>
      <c r="R9092" s="120"/>
      <c r="T9092" s="120"/>
      <c r="V9092" s="120"/>
      <c r="X9092" s="120"/>
      <c r="Z9092" s="120"/>
    </row>
    <row r="9093" spans="16:26" x14ac:dyDescent="0.25">
      <c r="P9093" s="119"/>
      <c r="R9093" s="119"/>
      <c r="T9093" s="119"/>
      <c r="V9093" s="119"/>
      <c r="X9093" s="119"/>
      <c r="Z9093" s="119"/>
    </row>
    <row r="9094" spans="16:26" x14ac:dyDescent="0.25">
      <c r="P9094" s="120"/>
      <c r="R9094" s="120"/>
      <c r="T9094" s="120"/>
      <c r="V9094" s="120"/>
      <c r="X9094" s="120"/>
      <c r="Z9094" s="120"/>
    </row>
    <row r="9095" spans="16:26" x14ac:dyDescent="0.25">
      <c r="P9095" s="119"/>
      <c r="R9095" s="119"/>
      <c r="T9095" s="119"/>
      <c r="V9095" s="119"/>
      <c r="X9095" s="119"/>
      <c r="Z9095" s="119"/>
    </row>
    <row r="9096" spans="16:26" x14ac:dyDescent="0.25">
      <c r="P9096" s="119"/>
      <c r="R9096" s="119"/>
      <c r="T9096" s="119"/>
      <c r="V9096" s="119"/>
      <c r="X9096" s="119"/>
      <c r="Z9096" s="119"/>
    </row>
    <row r="9097" spans="16:26" x14ac:dyDescent="0.25">
      <c r="P9097" s="119"/>
      <c r="R9097" s="119"/>
      <c r="T9097" s="119"/>
      <c r="V9097" s="119"/>
      <c r="X9097" s="119"/>
      <c r="Z9097" s="119"/>
    </row>
    <row r="9098" spans="16:26" x14ac:dyDescent="0.25">
      <c r="P9098" s="121"/>
      <c r="R9098" s="121"/>
      <c r="T9098" s="121"/>
      <c r="V9098" s="121"/>
      <c r="X9098" s="121"/>
      <c r="Z9098" s="121"/>
    </row>
    <row r="9099" spans="16:26" x14ac:dyDescent="0.25">
      <c r="P9099" s="121"/>
      <c r="R9099" s="121"/>
      <c r="T9099" s="121"/>
      <c r="V9099" s="121"/>
      <c r="X9099" s="121"/>
      <c r="Z9099" s="121"/>
    </row>
    <row r="9100" spans="16:26" x14ac:dyDescent="0.25">
      <c r="P9100" s="121"/>
      <c r="R9100" s="121"/>
      <c r="T9100" s="121"/>
      <c r="V9100" s="121"/>
      <c r="X9100" s="121"/>
      <c r="Z9100" s="121"/>
    </row>
    <row r="9101" spans="16:26" x14ac:dyDescent="0.25">
      <c r="P9101" s="121"/>
      <c r="R9101" s="121"/>
      <c r="T9101" s="121"/>
      <c r="V9101" s="121"/>
      <c r="X9101" s="121"/>
      <c r="Z9101" s="121"/>
    </row>
    <row r="9102" spans="16:26" x14ac:dyDescent="0.25">
      <c r="P9102" s="122"/>
      <c r="R9102" s="122"/>
      <c r="T9102" s="122"/>
      <c r="V9102" s="122"/>
      <c r="X9102" s="122"/>
      <c r="Z9102" s="122"/>
    </row>
    <row r="9103" spans="16:26" x14ac:dyDescent="0.25">
      <c r="P9103" s="118"/>
      <c r="R9103" s="118"/>
      <c r="T9103" s="118"/>
      <c r="V9103" s="118"/>
      <c r="X9103" s="118"/>
      <c r="Z9103" s="118"/>
    </row>
    <row r="9104" spans="16:26" x14ac:dyDescent="0.25">
      <c r="P9104" s="119"/>
      <c r="R9104" s="119"/>
      <c r="T9104" s="119"/>
      <c r="V9104" s="119"/>
      <c r="X9104" s="119"/>
      <c r="Z9104" s="119"/>
    </row>
    <row r="9105" spans="16:26" x14ac:dyDescent="0.25">
      <c r="P9105" s="119"/>
      <c r="R9105" s="119"/>
      <c r="T9105" s="119"/>
      <c r="V9105" s="119"/>
      <c r="X9105" s="119"/>
      <c r="Z9105" s="119"/>
    </row>
    <row r="9106" spans="16:26" x14ac:dyDescent="0.25">
      <c r="P9106" s="120"/>
      <c r="R9106" s="120"/>
      <c r="T9106" s="120"/>
      <c r="V9106" s="120"/>
      <c r="X9106" s="120"/>
      <c r="Z9106" s="120"/>
    </row>
    <row r="9107" spans="16:26" x14ac:dyDescent="0.25">
      <c r="P9107" s="119"/>
      <c r="R9107" s="119"/>
      <c r="T9107" s="119"/>
      <c r="V9107" s="119"/>
      <c r="X9107" s="119"/>
      <c r="Z9107" s="119"/>
    </row>
    <row r="9108" spans="16:26" x14ac:dyDescent="0.25">
      <c r="P9108" s="119"/>
      <c r="R9108" s="119"/>
      <c r="T9108" s="119"/>
      <c r="V9108" s="119"/>
      <c r="X9108" s="119"/>
      <c r="Z9108" s="119"/>
    </row>
    <row r="9109" spans="16:26" x14ac:dyDescent="0.25">
      <c r="P9109" s="120"/>
      <c r="R9109" s="120"/>
      <c r="T9109" s="120"/>
      <c r="V9109" s="120"/>
      <c r="X9109" s="120"/>
      <c r="Z9109" s="120"/>
    </row>
    <row r="9110" spans="16:26" x14ac:dyDescent="0.25">
      <c r="P9110" s="119"/>
      <c r="R9110" s="119"/>
      <c r="T9110" s="119"/>
      <c r="V9110" s="119"/>
      <c r="X9110" s="119"/>
      <c r="Z9110" s="119"/>
    </row>
    <row r="9111" spans="16:26" x14ac:dyDescent="0.25">
      <c r="P9111" s="120"/>
      <c r="R9111" s="120"/>
      <c r="T9111" s="120"/>
      <c r="V9111" s="120"/>
      <c r="X9111" s="120"/>
      <c r="Z9111" s="120"/>
    </row>
    <row r="9112" spans="16:26" x14ac:dyDescent="0.25">
      <c r="P9112" s="119"/>
      <c r="R9112" s="119"/>
      <c r="T9112" s="119"/>
      <c r="V9112" s="119"/>
      <c r="X9112" s="119"/>
      <c r="Z9112" s="119"/>
    </row>
    <row r="9113" spans="16:26" x14ac:dyDescent="0.25">
      <c r="P9113" s="119"/>
      <c r="R9113" s="119"/>
      <c r="T9113" s="119"/>
      <c r="V9113" s="119"/>
      <c r="X9113" s="119"/>
      <c r="Z9113" s="119"/>
    </row>
    <row r="9114" spans="16:26" x14ac:dyDescent="0.25">
      <c r="P9114" s="119"/>
      <c r="R9114" s="119"/>
      <c r="T9114" s="119"/>
      <c r="V9114" s="119"/>
      <c r="X9114" s="119"/>
      <c r="Z9114" s="119"/>
    </row>
    <row r="9115" spans="16:26" x14ac:dyDescent="0.25">
      <c r="P9115" s="121"/>
      <c r="R9115" s="121"/>
      <c r="T9115" s="121"/>
      <c r="V9115" s="121"/>
      <c r="X9115" s="121"/>
      <c r="Z9115" s="121"/>
    </row>
    <row r="9116" spans="16:26" x14ac:dyDescent="0.25">
      <c r="P9116" s="121"/>
      <c r="R9116" s="121"/>
      <c r="T9116" s="121"/>
      <c r="V9116" s="121"/>
      <c r="X9116" s="121"/>
      <c r="Z9116" s="121"/>
    </row>
    <row r="9117" spans="16:26" x14ac:dyDescent="0.25">
      <c r="P9117" s="121"/>
      <c r="R9117" s="121"/>
      <c r="T9117" s="121"/>
      <c r="V9117" s="121"/>
      <c r="X9117" s="121"/>
      <c r="Z9117" s="121"/>
    </row>
    <row r="9118" spans="16:26" x14ac:dyDescent="0.25">
      <c r="P9118" s="121"/>
      <c r="R9118" s="121"/>
      <c r="T9118" s="121"/>
      <c r="V9118" s="121"/>
      <c r="X9118" s="121"/>
      <c r="Z9118" s="121"/>
    </row>
    <row r="9119" spans="16:26" x14ac:dyDescent="0.25">
      <c r="P9119" s="122"/>
      <c r="R9119" s="122"/>
      <c r="T9119" s="122"/>
      <c r="V9119" s="122"/>
      <c r="X9119" s="122"/>
      <c r="Z9119" s="122"/>
    </row>
    <row r="9120" spans="16:26" x14ac:dyDescent="0.25">
      <c r="P9120" s="118"/>
      <c r="R9120" s="118"/>
      <c r="T9120" s="118"/>
      <c r="V9120" s="118"/>
      <c r="X9120" s="118"/>
      <c r="Z9120" s="118"/>
    </row>
    <row r="9121" spans="16:26" x14ac:dyDescent="0.25">
      <c r="P9121" s="119"/>
      <c r="R9121" s="119"/>
      <c r="T9121" s="119"/>
      <c r="V9121" s="119"/>
      <c r="X9121" s="119"/>
      <c r="Z9121" s="119"/>
    </row>
    <row r="9122" spans="16:26" x14ac:dyDescent="0.25">
      <c r="P9122" s="119"/>
      <c r="R9122" s="119"/>
      <c r="T9122" s="119"/>
      <c r="V9122" s="119"/>
      <c r="X9122" s="119"/>
      <c r="Z9122" s="119"/>
    </row>
    <row r="9123" spans="16:26" x14ac:dyDescent="0.25">
      <c r="P9123" s="120"/>
      <c r="R9123" s="120"/>
      <c r="T9123" s="120"/>
      <c r="V9123" s="120"/>
      <c r="X9123" s="120"/>
      <c r="Z9123" s="120"/>
    </row>
    <row r="9124" spans="16:26" x14ac:dyDescent="0.25">
      <c r="P9124" s="119"/>
      <c r="R9124" s="119"/>
      <c r="T9124" s="119"/>
      <c r="V9124" s="119"/>
      <c r="X9124" s="119"/>
      <c r="Z9124" s="119"/>
    </row>
    <row r="9125" spans="16:26" x14ac:dyDescent="0.25">
      <c r="P9125" s="119"/>
      <c r="R9125" s="119"/>
      <c r="T9125" s="119"/>
      <c r="V9125" s="119"/>
      <c r="X9125" s="119"/>
      <c r="Z9125" s="119"/>
    </row>
    <row r="9126" spans="16:26" x14ac:dyDescent="0.25">
      <c r="P9126" s="120"/>
      <c r="R9126" s="120"/>
      <c r="T9126" s="120"/>
      <c r="V9126" s="120"/>
      <c r="X9126" s="120"/>
      <c r="Z9126" s="120"/>
    </row>
    <row r="9127" spans="16:26" x14ac:dyDescent="0.25">
      <c r="P9127" s="119"/>
      <c r="R9127" s="119"/>
      <c r="T9127" s="119"/>
      <c r="V9127" s="119"/>
      <c r="X9127" s="119"/>
      <c r="Z9127" s="119"/>
    </row>
    <row r="9128" spans="16:26" x14ac:dyDescent="0.25">
      <c r="P9128" s="120"/>
      <c r="R9128" s="120"/>
      <c r="T9128" s="120"/>
      <c r="V9128" s="120"/>
      <c r="X9128" s="120"/>
      <c r="Z9128" s="120"/>
    </row>
    <row r="9129" spans="16:26" x14ac:dyDescent="0.25">
      <c r="P9129" s="119"/>
      <c r="R9129" s="119"/>
      <c r="T9129" s="119"/>
      <c r="V9129" s="119"/>
      <c r="X9129" s="119"/>
      <c r="Z9129" s="119"/>
    </row>
    <row r="9130" spans="16:26" x14ac:dyDescent="0.25">
      <c r="P9130" s="119"/>
      <c r="R9130" s="119"/>
      <c r="T9130" s="119"/>
      <c r="V9130" s="119"/>
      <c r="X9130" s="119"/>
      <c r="Z9130" s="119"/>
    </row>
    <row r="9131" spans="16:26" x14ac:dyDescent="0.25">
      <c r="P9131" s="119"/>
      <c r="R9131" s="119"/>
      <c r="T9131" s="119"/>
      <c r="V9131" s="119"/>
      <c r="X9131" s="119"/>
      <c r="Z9131" s="119"/>
    </row>
    <row r="9132" spans="16:26" x14ac:dyDescent="0.25">
      <c r="P9132" s="121"/>
      <c r="R9132" s="121"/>
      <c r="T9132" s="121"/>
      <c r="V9132" s="121"/>
      <c r="X9132" s="121"/>
      <c r="Z9132" s="121"/>
    </row>
    <row r="9133" spans="16:26" x14ac:dyDescent="0.25">
      <c r="P9133" s="121"/>
      <c r="R9133" s="121"/>
      <c r="T9133" s="121"/>
      <c r="V9133" s="121"/>
      <c r="X9133" s="121"/>
      <c r="Z9133" s="121"/>
    </row>
    <row r="9134" spans="16:26" x14ac:dyDescent="0.25">
      <c r="P9134" s="121"/>
      <c r="R9134" s="121"/>
      <c r="T9134" s="121"/>
      <c r="V9134" s="121"/>
      <c r="X9134" s="121"/>
      <c r="Z9134" s="121"/>
    </row>
    <row r="9135" spans="16:26" x14ac:dyDescent="0.25">
      <c r="P9135" s="121"/>
      <c r="R9135" s="121"/>
      <c r="T9135" s="121"/>
      <c r="V9135" s="121"/>
      <c r="X9135" s="121"/>
      <c r="Z9135" s="121"/>
    </row>
    <row r="9136" spans="16:26" x14ac:dyDescent="0.25">
      <c r="P9136" s="122"/>
      <c r="R9136" s="122"/>
      <c r="T9136" s="122"/>
      <c r="V9136" s="122"/>
      <c r="X9136" s="122"/>
      <c r="Z9136" s="122"/>
    </row>
    <row r="9137" spans="16:26" x14ac:dyDescent="0.25">
      <c r="P9137" s="118"/>
      <c r="R9137" s="118"/>
      <c r="T9137" s="118"/>
      <c r="V9137" s="118"/>
      <c r="X9137" s="118"/>
      <c r="Z9137" s="118"/>
    </row>
    <row r="9138" spans="16:26" x14ac:dyDescent="0.25">
      <c r="P9138" s="119"/>
      <c r="R9138" s="119"/>
      <c r="T9138" s="119"/>
      <c r="V9138" s="119"/>
      <c r="X9138" s="119"/>
      <c r="Z9138" s="119"/>
    </row>
    <row r="9139" spans="16:26" x14ac:dyDescent="0.25">
      <c r="P9139" s="119"/>
      <c r="R9139" s="119"/>
      <c r="T9139" s="119"/>
      <c r="V9139" s="119"/>
      <c r="X9139" s="119"/>
      <c r="Z9139" s="119"/>
    </row>
    <row r="9140" spans="16:26" x14ac:dyDescent="0.25">
      <c r="P9140" s="120"/>
      <c r="R9140" s="120"/>
      <c r="T9140" s="120"/>
      <c r="V9140" s="120"/>
      <c r="X9140" s="120"/>
      <c r="Z9140" s="120"/>
    </row>
    <row r="9141" spans="16:26" x14ac:dyDescent="0.25">
      <c r="P9141" s="119"/>
      <c r="R9141" s="119"/>
      <c r="T9141" s="119"/>
      <c r="V9141" s="119"/>
      <c r="X9141" s="119"/>
      <c r="Z9141" s="119"/>
    </row>
    <row r="9142" spans="16:26" x14ac:dyDescent="0.25">
      <c r="P9142" s="119"/>
      <c r="R9142" s="119"/>
      <c r="T9142" s="119"/>
      <c r="V9142" s="119"/>
      <c r="X9142" s="119"/>
      <c r="Z9142" s="119"/>
    </row>
    <row r="9143" spans="16:26" x14ac:dyDescent="0.25">
      <c r="P9143" s="120"/>
      <c r="R9143" s="120"/>
      <c r="T9143" s="120"/>
      <c r="V9143" s="120"/>
      <c r="X9143" s="120"/>
      <c r="Z9143" s="120"/>
    </row>
    <row r="9144" spans="16:26" x14ac:dyDescent="0.25">
      <c r="P9144" s="119"/>
      <c r="R9144" s="119"/>
      <c r="T9144" s="119"/>
      <c r="V9144" s="119"/>
      <c r="X9144" s="119"/>
      <c r="Z9144" s="119"/>
    </row>
    <row r="9145" spans="16:26" x14ac:dyDescent="0.25">
      <c r="P9145" s="120"/>
      <c r="R9145" s="120"/>
      <c r="T9145" s="120"/>
      <c r="V9145" s="120"/>
      <c r="X9145" s="120"/>
      <c r="Z9145" s="120"/>
    </row>
    <row r="9146" spans="16:26" x14ac:dyDescent="0.25">
      <c r="P9146" s="119"/>
      <c r="R9146" s="119"/>
      <c r="T9146" s="119"/>
      <c r="V9146" s="119"/>
      <c r="X9146" s="119"/>
      <c r="Z9146" s="119"/>
    </row>
    <row r="9147" spans="16:26" x14ac:dyDescent="0.25">
      <c r="P9147" s="119"/>
      <c r="R9147" s="119"/>
      <c r="T9147" s="119"/>
      <c r="V9147" s="119"/>
      <c r="X9147" s="119"/>
      <c r="Z9147" s="119"/>
    </row>
    <row r="9148" spans="16:26" x14ac:dyDescent="0.25">
      <c r="P9148" s="119"/>
      <c r="R9148" s="119"/>
      <c r="T9148" s="119"/>
      <c r="V9148" s="119"/>
      <c r="X9148" s="119"/>
      <c r="Z9148" s="119"/>
    </row>
    <row r="9149" spans="16:26" x14ac:dyDescent="0.25">
      <c r="P9149" s="121"/>
      <c r="R9149" s="121"/>
      <c r="T9149" s="121"/>
      <c r="V9149" s="121"/>
      <c r="X9149" s="121"/>
      <c r="Z9149" s="121"/>
    </row>
    <row r="9150" spans="16:26" x14ac:dyDescent="0.25">
      <c r="P9150" s="121"/>
      <c r="R9150" s="121"/>
      <c r="T9150" s="121"/>
      <c r="V9150" s="121"/>
      <c r="X9150" s="121"/>
      <c r="Z9150" s="121"/>
    </row>
    <row r="9151" spans="16:26" x14ac:dyDescent="0.25">
      <c r="P9151" s="121"/>
      <c r="R9151" s="121"/>
      <c r="T9151" s="121"/>
      <c r="V9151" s="121"/>
      <c r="X9151" s="121"/>
      <c r="Z9151" s="121"/>
    </row>
    <row r="9152" spans="16:26" x14ac:dyDescent="0.25">
      <c r="P9152" s="121"/>
      <c r="R9152" s="121"/>
      <c r="T9152" s="121"/>
      <c r="V9152" s="121"/>
      <c r="X9152" s="121"/>
      <c r="Z9152" s="121"/>
    </row>
    <row r="9153" spans="16:26" x14ac:dyDescent="0.25">
      <c r="P9153" s="122"/>
      <c r="R9153" s="122"/>
      <c r="T9153" s="122"/>
      <c r="V9153" s="122"/>
      <c r="X9153" s="122"/>
      <c r="Z9153" s="122"/>
    </row>
    <row r="9154" spans="16:26" x14ac:dyDescent="0.25">
      <c r="P9154" s="118"/>
      <c r="R9154" s="118"/>
      <c r="T9154" s="118"/>
      <c r="V9154" s="118"/>
      <c r="X9154" s="118"/>
      <c r="Z9154" s="118"/>
    </row>
    <row r="9155" spans="16:26" x14ac:dyDescent="0.25">
      <c r="P9155" s="119"/>
      <c r="R9155" s="119"/>
      <c r="T9155" s="119"/>
      <c r="V9155" s="119"/>
      <c r="X9155" s="119"/>
      <c r="Z9155" s="119"/>
    </row>
    <row r="9156" spans="16:26" x14ac:dyDescent="0.25">
      <c r="P9156" s="119"/>
      <c r="R9156" s="119"/>
      <c r="T9156" s="119"/>
      <c r="V9156" s="119"/>
      <c r="X9156" s="119"/>
      <c r="Z9156" s="119"/>
    </row>
    <row r="9157" spans="16:26" x14ac:dyDescent="0.25">
      <c r="P9157" s="120"/>
      <c r="R9157" s="120"/>
      <c r="T9157" s="120"/>
      <c r="V9157" s="120"/>
      <c r="X9157" s="120"/>
      <c r="Z9157" s="120"/>
    </row>
    <row r="9158" spans="16:26" x14ac:dyDescent="0.25">
      <c r="P9158" s="119"/>
      <c r="R9158" s="119"/>
      <c r="T9158" s="119"/>
      <c r="V9158" s="119"/>
      <c r="X9158" s="119"/>
      <c r="Z9158" s="119"/>
    </row>
    <row r="9159" spans="16:26" x14ac:dyDescent="0.25">
      <c r="P9159" s="119"/>
      <c r="R9159" s="119"/>
      <c r="T9159" s="119"/>
      <c r="V9159" s="119"/>
      <c r="X9159" s="119"/>
      <c r="Z9159" s="119"/>
    </row>
    <row r="9160" spans="16:26" x14ac:dyDescent="0.25">
      <c r="P9160" s="120"/>
      <c r="R9160" s="120"/>
      <c r="T9160" s="120"/>
      <c r="V9160" s="120"/>
      <c r="X9160" s="120"/>
      <c r="Z9160" s="120"/>
    </row>
    <row r="9161" spans="16:26" x14ac:dyDescent="0.25">
      <c r="P9161" s="119"/>
      <c r="R9161" s="119"/>
      <c r="T9161" s="119"/>
      <c r="V9161" s="119"/>
      <c r="X9161" s="119"/>
      <c r="Z9161" s="119"/>
    </row>
    <row r="9162" spans="16:26" x14ac:dyDescent="0.25">
      <c r="P9162" s="120"/>
      <c r="R9162" s="120"/>
      <c r="T9162" s="120"/>
      <c r="V9162" s="120"/>
      <c r="X9162" s="120"/>
      <c r="Z9162" s="120"/>
    </row>
    <row r="9163" spans="16:26" x14ac:dyDescent="0.25">
      <c r="P9163" s="119"/>
      <c r="R9163" s="119"/>
      <c r="T9163" s="119"/>
      <c r="V9163" s="119"/>
      <c r="X9163" s="119"/>
      <c r="Z9163" s="119"/>
    </row>
    <row r="9164" spans="16:26" x14ac:dyDescent="0.25">
      <c r="P9164" s="119"/>
      <c r="R9164" s="119"/>
      <c r="T9164" s="119"/>
      <c r="V9164" s="119"/>
      <c r="X9164" s="119"/>
      <c r="Z9164" s="119"/>
    </row>
    <row r="9165" spans="16:26" x14ac:dyDescent="0.25">
      <c r="P9165" s="119"/>
      <c r="R9165" s="119"/>
      <c r="T9165" s="119"/>
      <c r="V9165" s="119"/>
      <c r="X9165" s="119"/>
      <c r="Z9165" s="119"/>
    </row>
    <row r="9166" spans="16:26" x14ac:dyDescent="0.25">
      <c r="P9166" s="121"/>
      <c r="R9166" s="121"/>
      <c r="T9166" s="121"/>
      <c r="V9166" s="121"/>
      <c r="X9166" s="121"/>
      <c r="Z9166" s="121"/>
    </row>
    <row r="9167" spans="16:26" x14ac:dyDescent="0.25">
      <c r="P9167" s="121"/>
      <c r="R9167" s="121"/>
      <c r="T9167" s="121"/>
      <c r="V9167" s="121"/>
      <c r="X9167" s="121"/>
      <c r="Z9167" s="121"/>
    </row>
    <row r="9168" spans="16:26" x14ac:dyDescent="0.25">
      <c r="P9168" s="121"/>
      <c r="R9168" s="121"/>
      <c r="T9168" s="121"/>
      <c r="V9168" s="121"/>
      <c r="X9168" s="121"/>
      <c r="Z9168" s="121"/>
    </row>
    <row r="9169" spans="16:26" x14ac:dyDescent="0.25">
      <c r="P9169" s="121"/>
      <c r="R9169" s="121"/>
      <c r="T9169" s="121"/>
      <c r="V9169" s="121"/>
      <c r="X9169" s="121"/>
      <c r="Z9169" s="121"/>
    </row>
    <row r="9170" spans="16:26" x14ac:dyDescent="0.25">
      <c r="P9170" s="122"/>
      <c r="R9170" s="122"/>
      <c r="T9170" s="122"/>
      <c r="V9170" s="122"/>
      <c r="X9170" s="122"/>
      <c r="Z9170" s="122"/>
    </row>
    <row r="9171" spans="16:26" x14ac:dyDescent="0.25">
      <c r="P9171" s="118"/>
      <c r="R9171" s="118"/>
      <c r="T9171" s="118"/>
      <c r="V9171" s="118"/>
      <c r="X9171" s="118"/>
      <c r="Z9171" s="118"/>
    </row>
    <row r="9172" spans="16:26" x14ac:dyDescent="0.25">
      <c r="P9172" s="119"/>
      <c r="R9172" s="119"/>
      <c r="T9172" s="119"/>
      <c r="V9172" s="119"/>
      <c r="X9172" s="119"/>
      <c r="Z9172" s="119"/>
    </row>
    <row r="9173" spans="16:26" x14ac:dyDescent="0.25">
      <c r="P9173" s="119"/>
      <c r="R9173" s="119"/>
      <c r="T9173" s="119"/>
      <c r="V9173" s="119"/>
      <c r="X9173" s="119"/>
      <c r="Z9173" s="119"/>
    </row>
    <row r="9174" spans="16:26" x14ac:dyDescent="0.25">
      <c r="P9174" s="120"/>
      <c r="R9174" s="120"/>
      <c r="T9174" s="120"/>
      <c r="V9174" s="120"/>
      <c r="X9174" s="120"/>
      <c r="Z9174" s="120"/>
    </row>
    <row r="9175" spans="16:26" x14ac:dyDescent="0.25">
      <c r="P9175" s="119"/>
      <c r="R9175" s="119"/>
      <c r="T9175" s="119"/>
      <c r="V9175" s="119"/>
      <c r="X9175" s="119"/>
      <c r="Z9175" s="119"/>
    </row>
    <row r="9176" spans="16:26" x14ac:dyDescent="0.25">
      <c r="P9176" s="119"/>
      <c r="R9176" s="119"/>
      <c r="T9176" s="119"/>
      <c r="V9176" s="119"/>
      <c r="X9176" s="119"/>
      <c r="Z9176" s="119"/>
    </row>
    <row r="9177" spans="16:26" x14ac:dyDescent="0.25">
      <c r="P9177" s="120"/>
      <c r="R9177" s="120"/>
      <c r="T9177" s="120"/>
      <c r="V9177" s="120"/>
      <c r="X9177" s="120"/>
      <c r="Z9177" s="120"/>
    </row>
    <row r="9178" spans="16:26" x14ac:dyDescent="0.25">
      <c r="P9178" s="119"/>
      <c r="R9178" s="119"/>
      <c r="T9178" s="119"/>
      <c r="V9178" s="119"/>
      <c r="X9178" s="119"/>
      <c r="Z9178" s="119"/>
    </row>
    <row r="9179" spans="16:26" x14ac:dyDescent="0.25">
      <c r="P9179" s="120"/>
      <c r="R9179" s="120"/>
      <c r="T9179" s="120"/>
      <c r="V9179" s="120"/>
      <c r="X9179" s="120"/>
      <c r="Z9179" s="120"/>
    </row>
    <row r="9180" spans="16:26" x14ac:dyDescent="0.25">
      <c r="P9180" s="119"/>
      <c r="R9180" s="119"/>
      <c r="T9180" s="119"/>
      <c r="V9180" s="119"/>
      <c r="X9180" s="119"/>
      <c r="Z9180" s="119"/>
    </row>
    <row r="9181" spans="16:26" x14ac:dyDescent="0.25">
      <c r="P9181" s="119"/>
      <c r="R9181" s="119"/>
      <c r="T9181" s="119"/>
      <c r="V9181" s="119"/>
      <c r="X9181" s="119"/>
      <c r="Z9181" s="119"/>
    </row>
    <row r="9182" spans="16:26" x14ac:dyDescent="0.25">
      <c r="P9182" s="119"/>
      <c r="R9182" s="119"/>
      <c r="T9182" s="119"/>
      <c r="V9182" s="119"/>
      <c r="X9182" s="119"/>
      <c r="Z9182" s="119"/>
    </row>
    <row r="9183" spans="16:26" x14ac:dyDescent="0.25">
      <c r="P9183" s="121"/>
      <c r="R9183" s="121"/>
      <c r="T9183" s="121"/>
      <c r="V9183" s="121"/>
      <c r="X9183" s="121"/>
      <c r="Z9183" s="121"/>
    </row>
    <row r="9184" spans="16:26" x14ac:dyDescent="0.25">
      <c r="P9184" s="121"/>
      <c r="R9184" s="121"/>
      <c r="T9184" s="121"/>
      <c r="V9184" s="121"/>
      <c r="X9184" s="121"/>
      <c r="Z9184" s="121"/>
    </row>
    <row r="9185" spans="16:26" x14ac:dyDescent="0.25">
      <c r="P9185" s="121"/>
      <c r="R9185" s="121"/>
      <c r="T9185" s="121"/>
      <c r="V9185" s="121"/>
      <c r="X9185" s="121"/>
      <c r="Z9185" s="121"/>
    </row>
    <row r="9186" spans="16:26" x14ac:dyDescent="0.25">
      <c r="P9186" s="121"/>
      <c r="R9186" s="121"/>
      <c r="T9186" s="121"/>
      <c r="V9186" s="121"/>
      <c r="X9186" s="121"/>
      <c r="Z9186" s="121"/>
    </row>
    <row r="9187" spans="16:26" x14ac:dyDescent="0.25">
      <c r="P9187" s="122"/>
      <c r="R9187" s="122"/>
      <c r="T9187" s="122"/>
      <c r="V9187" s="122"/>
      <c r="X9187" s="122"/>
      <c r="Z9187" s="122"/>
    </row>
    <row r="9188" spans="16:26" x14ac:dyDescent="0.25">
      <c r="P9188" s="118"/>
      <c r="R9188" s="118"/>
      <c r="T9188" s="118"/>
      <c r="V9188" s="118"/>
      <c r="X9188" s="118"/>
      <c r="Z9188" s="118"/>
    </row>
    <row r="9189" spans="16:26" x14ac:dyDescent="0.25">
      <c r="P9189" s="119"/>
      <c r="R9189" s="119"/>
      <c r="T9189" s="119"/>
      <c r="V9189" s="119"/>
      <c r="X9189" s="119"/>
      <c r="Z9189" s="119"/>
    </row>
    <row r="9190" spans="16:26" x14ac:dyDescent="0.25">
      <c r="P9190" s="119"/>
      <c r="R9190" s="119"/>
      <c r="T9190" s="119"/>
      <c r="V9190" s="119"/>
      <c r="X9190" s="119"/>
      <c r="Z9190" s="119"/>
    </row>
    <row r="9191" spans="16:26" x14ac:dyDescent="0.25">
      <c r="P9191" s="120"/>
      <c r="R9191" s="120"/>
      <c r="T9191" s="120"/>
      <c r="V9191" s="120"/>
      <c r="X9191" s="120"/>
      <c r="Z9191" s="120"/>
    </row>
    <row r="9192" spans="16:26" x14ac:dyDescent="0.25">
      <c r="P9192" s="119"/>
      <c r="R9192" s="119"/>
      <c r="T9192" s="119"/>
      <c r="V9192" s="119"/>
      <c r="X9192" s="119"/>
      <c r="Z9192" s="119"/>
    </row>
    <row r="9193" spans="16:26" x14ac:dyDescent="0.25">
      <c r="P9193" s="119"/>
      <c r="R9193" s="119"/>
      <c r="T9193" s="119"/>
      <c r="V9193" s="119"/>
      <c r="X9193" s="119"/>
      <c r="Z9193" s="119"/>
    </row>
    <row r="9194" spans="16:26" x14ac:dyDescent="0.25">
      <c r="P9194" s="120"/>
      <c r="R9194" s="120"/>
      <c r="T9194" s="120"/>
      <c r="V9194" s="120"/>
      <c r="X9194" s="120"/>
      <c r="Z9194" s="120"/>
    </row>
    <row r="9195" spans="16:26" x14ac:dyDescent="0.25">
      <c r="P9195" s="119"/>
      <c r="R9195" s="119"/>
      <c r="T9195" s="119"/>
      <c r="V9195" s="119"/>
      <c r="X9195" s="119"/>
      <c r="Z9195" s="119"/>
    </row>
    <row r="9196" spans="16:26" x14ac:dyDescent="0.25">
      <c r="P9196" s="120"/>
      <c r="R9196" s="120"/>
      <c r="T9196" s="120"/>
      <c r="V9196" s="120"/>
      <c r="X9196" s="120"/>
      <c r="Z9196" s="120"/>
    </row>
    <row r="9197" spans="16:26" x14ac:dyDescent="0.25">
      <c r="P9197" s="119"/>
      <c r="R9197" s="119"/>
      <c r="T9197" s="119"/>
      <c r="V9197" s="119"/>
      <c r="X9197" s="119"/>
      <c r="Z9197" s="119"/>
    </row>
    <row r="9198" spans="16:26" x14ac:dyDescent="0.25">
      <c r="P9198" s="119"/>
      <c r="R9198" s="119"/>
      <c r="T9198" s="119"/>
      <c r="V9198" s="119"/>
      <c r="X9198" s="119"/>
      <c r="Z9198" s="119"/>
    </row>
    <row r="9199" spans="16:26" x14ac:dyDescent="0.25">
      <c r="P9199" s="119"/>
      <c r="R9199" s="119"/>
      <c r="T9199" s="119"/>
      <c r="V9199" s="119"/>
      <c r="X9199" s="119"/>
      <c r="Z9199" s="119"/>
    </row>
    <row r="9200" spans="16:26" x14ac:dyDescent="0.25">
      <c r="P9200" s="121"/>
      <c r="R9200" s="121"/>
      <c r="T9200" s="121"/>
      <c r="V9200" s="121"/>
      <c r="X9200" s="121"/>
      <c r="Z9200" s="121"/>
    </row>
    <row r="9201" spans="16:26" x14ac:dyDescent="0.25">
      <c r="P9201" s="121"/>
      <c r="R9201" s="121"/>
      <c r="T9201" s="121"/>
      <c r="V9201" s="121"/>
      <c r="X9201" s="121"/>
      <c r="Z9201" s="121"/>
    </row>
    <row r="9202" spans="16:26" x14ac:dyDescent="0.25">
      <c r="P9202" s="121"/>
      <c r="R9202" s="121"/>
      <c r="T9202" s="121"/>
      <c r="V9202" s="121"/>
      <c r="X9202" s="121"/>
      <c r="Z9202" s="121"/>
    </row>
    <row r="9203" spans="16:26" x14ac:dyDescent="0.25">
      <c r="P9203" s="121"/>
      <c r="R9203" s="121"/>
      <c r="T9203" s="121"/>
      <c r="V9203" s="121"/>
      <c r="X9203" s="121"/>
      <c r="Z9203" s="121"/>
    </row>
    <row r="9204" spans="16:26" x14ac:dyDescent="0.25">
      <c r="P9204" s="122"/>
      <c r="R9204" s="122"/>
      <c r="T9204" s="122"/>
      <c r="V9204" s="122"/>
      <c r="X9204" s="122"/>
      <c r="Z9204" s="122"/>
    </row>
    <row r="9205" spans="16:26" x14ac:dyDescent="0.25">
      <c r="P9205" s="118"/>
      <c r="R9205" s="118"/>
      <c r="T9205" s="118"/>
      <c r="V9205" s="118"/>
      <c r="X9205" s="118"/>
      <c r="Z9205" s="118"/>
    </row>
    <row r="9206" spans="16:26" x14ac:dyDescent="0.25">
      <c r="P9206" s="119"/>
      <c r="R9206" s="119"/>
      <c r="T9206" s="119"/>
      <c r="V9206" s="119"/>
      <c r="X9206" s="119"/>
      <c r="Z9206" s="119"/>
    </row>
    <row r="9207" spans="16:26" x14ac:dyDescent="0.25">
      <c r="P9207" s="119"/>
      <c r="R9207" s="119"/>
      <c r="T9207" s="119"/>
      <c r="V9207" s="119"/>
      <c r="X9207" s="119"/>
      <c r="Z9207" s="119"/>
    </row>
    <row r="9208" spans="16:26" x14ac:dyDescent="0.25">
      <c r="P9208" s="120"/>
      <c r="R9208" s="120"/>
      <c r="T9208" s="120"/>
      <c r="V9208" s="120"/>
      <c r="X9208" s="120"/>
      <c r="Z9208" s="120"/>
    </row>
    <row r="9209" spans="16:26" x14ac:dyDescent="0.25">
      <c r="P9209" s="119"/>
      <c r="R9209" s="119"/>
      <c r="T9209" s="119"/>
      <c r="V9209" s="119"/>
      <c r="X9209" s="119"/>
      <c r="Z9209" s="119"/>
    </row>
    <row r="9210" spans="16:26" x14ac:dyDescent="0.25">
      <c r="P9210" s="119"/>
      <c r="R9210" s="119"/>
      <c r="T9210" s="119"/>
      <c r="V9210" s="119"/>
      <c r="X9210" s="119"/>
      <c r="Z9210" s="119"/>
    </row>
    <row r="9211" spans="16:26" x14ac:dyDescent="0.25">
      <c r="P9211" s="120"/>
      <c r="R9211" s="120"/>
      <c r="T9211" s="120"/>
      <c r="V9211" s="120"/>
      <c r="X9211" s="120"/>
      <c r="Z9211" s="120"/>
    </row>
    <row r="9212" spans="16:26" x14ac:dyDescent="0.25">
      <c r="P9212" s="119"/>
      <c r="R9212" s="119"/>
      <c r="T9212" s="119"/>
      <c r="V9212" s="119"/>
      <c r="X9212" s="119"/>
      <c r="Z9212" s="119"/>
    </row>
    <row r="9213" spans="16:26" x14ac:dyDescent="0.25">
      <c r="P9213" s="120"/>
      <c r="R9213" s="120"/>
      <c r="T9213" s="120"/>
      <c r="V9213" s="120"/>
      <c r="X9213" s="120"/>
      <c r="Z9213" s="120"/>
    </row>
    <row r="9214" spans="16:26" x14ac:dyDescent="0.25">
      <c r="P9214" s="119"/>
      <c r="R9214" s="119"/>
      <c r="T9214" s="119"/>
      <c r="V9214" s="119"/>
      <c r="X9214" s="119"/>
      <c r="Z9214" s="119"/>
    </row>
    <row r="9215" spans="16:26" x14ac:dyDescent="0.25">
      <c r="P9215" s="119"/>
      <c r="R9215" s="119"/>
      <c r="T9215" s="119"/>
      <c r="V9215" s="119"/>
      <c r="X9215" s="119"/>
      <c r="Z9215" s="119"/>
    </row>
    <row r="9216" spans="16:26" x14ac:dyDescent="0.25">
      <c r="P9216" s="119"/>
      <c r="R9216" s="119"/>
      <c r="T9216" s="119"/>
      <c r="V9216" s="119"/>
      <c r="X9216" s="119"/>
      <c r="Z9216" s="119"/>
    </row>
    <row r="9217" spans="16:26" x14ac:dyDescent="0.25">
      <c r="P9217" s="121"/>
      <c r="R9217" s="121"/>
      <c r="T9217" s="121"/>
      <c r="V9217" s="121"/>
      <c r="X9217" s="121"/>
      <c r="Z9217" s="121"/>
    </row>
    <row r="9218" spans="16:26" x14ac:dyDescent="0.25">
      <c r="P9218" s="121"/>
      <c r="R9218" s="121"/>
      <c r="T9218" s="121"/>
      <c r="V9218" s="121"/>
      <c r="X9218" s="121"/>
      <c r="Z9218" s="121"/>
    </row>
    <row r="9219" spans="16:26" x14ac:dyDescent="0.25">
      <c r="P9219" s="121"/>
      <c r="R9219" s="121"/>
      <c r="T9219" s="121"/>
      <c r="V9219" s="121"/>
      <c r="X9219" s="121"/>
      <c r="Z9219" s="121"/>
    </row>
    <row r="9220" spans="16:26" x14ac:dyDescent="0.25">
      <c r="P9220" s="121"/>
      <c r="R9220" s="121"/>
      <c r="T9220" s="121"/>
      <c r="V9220" s="121"/>
      <c r="X9220" s="121"/>
      <c r="Z9220" s="121"/>
    </row>
    <row r="9221" spans="16:26" x14ac:dyDescent="0.25">
      <c r="P9221" s="122"/>
      <c r="R9221" s="122"/>
      <c r="T9221" s="122"/>
      <c r="V9221" s="122"/>
      <c r="X9221" s="122"/>
      <c r="Z9221" s="122"/>
    </row>
    <row r="9222" spans="16:26" x14ac:dyDescent="0.25">
      <c r="P9222" s="118"/>
      <c r="R9222" s="118"/>
      <c r="T9222" s="118"/>
      <c r="V9222" s="118"/>
      <c r="X9222" s="118"/>
      <c r="Z9222" s="118"/>
    </row>
    <row r="9223" spans="16:26" x14ac:dyDescent="0.25">
      <c r="P9223" s="119"/>
      <c r="R9223" s="119"/>
      <c r="T9223" s="119"/>
      <c r="V9223" s="119"/>
      <c r="X9223" s="119"/>
      <c r="Z9223" s="119"/>
    </row>
    <row r="9224" spans="16:26" x14ac:dyDescent="0.25">
      <c r="P9224" s="119"/>
      <c r="R9224" s="119"/>
      <c r="T9224" s="119"/>
      <c r="V9224" s="119"/>
      <c r="X9224" s="119"/>
      <c r="Z9224" s="119"/>
    </row>
    <row r="9225" spans="16:26" x14ac:dyDescent="0.25">
      <c r="P9225" s="120"/>
      <c r="R9225" s="120"/>
      <c r="T9225" s="120"/>
      <c r="V9225" s="120"/>
      <c r="X9225" s="120"/>
      <c r="Z9225" s="120"/>
    </row>
    <row r="9226" spans="16:26" x14ac:dyDescent="0.25">
      <c r="P9226" s="119"/>
      <c r="R9226" s="119"/>
      <c r="T9226" s="119"/>
      <c r="V9226" s="119"/>
      <c r="X9226" s="119"/>
      <c r="Z9226" s="119"/>
    </row>
    <row r="9227" spans="16:26" x14ac:dyDescent="0.25">
      <c r="P9227" s="119"/>
      <c r="R9227" s="119"/>
      <c r="T9227" s="119"/>
      <c r="V9227" s="119"/>
      <c r="X9227" s="119"/>
      <c r="Z9227" s="119"/>
    </row>
    <row r="9228" spans="16:26" x14ac:dyDescent="0.25">
      <c r="P9228" s="120"/>
      <c r="R9228" s="120"/>
      <c r="T9228" s="120"/>
      <c r="V9228" s="120"/>
      <c r="X9228" s="120"/>
      <c r="Z9228" s="120"/>
    </row>
    <row r="9229" spans="16:26" x14ac:dyDescent="0.25">
      <c r="P9229" s="119"/>
      <c r="R9229" s="119"/>
      <c r="T9229" s="119"/>
      <c r="V9229" s="119"/>
      <c r="X9229" s="119"/>
      <c r="Z9229" s="119"/>
    </row>
    <row r="9230" spans="16:26" x14ac:dyDescent="0.25">
      <c r="P9230" s="120"/>
      <c r="R9230" s="120"/>
      <c r="T9230" s="120"/>
      <c r="V9230" s="120"/>
      <c r="X9230" s="120"/>
      <c r="Z9230" s="120"/>
    </row>
    <row r="9231" spans="16:26" x14ac:dyDescent="0.25">
      <c r="P9231" s="119"/>
      <c r="R9231" s="119"/>
      <c r="T9231" s="119"/>
      <c r="V9231" s="119"/>
      <c r="X9231" s="119"/>
      <c r="Z9231" s="119"/>
    </row>
    <row r="9232" spans="16:26" x14ac:dyDescent="0.25">
      <c r="P9232" s="119"/>
      <c r="R9232" s="119"/>
      <c r="T9232" s="119"/>
      <c r="V9232" s="119"/>
      <c r="X9232" s="119"/>
      <c r="Z9232" s="119"/>
    </row>
    <row r="9233" spans="16:26" x14ac:dyDescent="0.25">
      <c r="P9233" s="119"/>
      <c r="R9233" s="119"/>
      <c r="T9233" s="119"/>
      <c r="V9233" s="119"/>
      <c r="X9233" s="119"/>
      <c r="Z9233" s="119"/>
    </row>
    <row r="9234" spans="16:26" x14ac:dyDescent="0.25">
      <c r="P9234" s="121"/>
      <c r="R9234" s="121"/>
      <c r="T9234" s="121"/>
      <c r="V9234" s="121"/>
      <c r="X9234" s="121"/>
      <c r="Z9234" s="121"/>
    </row>
    <row r="9235" spans="16:26" x14ac:dyDescent="0.25">
      <c r="P9235" s="121"/>
      <c r="R9235" s="121"/>
      <c r="T9235" s="121"/>
      <c r="V9235" s="121"/>
      <c r="X9235" s="121"/>
      <c r="Z9235" s="121"/>
    </row>
    <row r="9236" spans="16:26" x14ac:dyDescent="0.25">
      <c r="P9236" s="121"/>
      <c r="R9236" s="121"/>
      <c r="T9236" s="121"/>
      <c r="V9236" s="121"/>
      <c r="X9236" s="121"/>
      <c r="Z9236" s="121"/>
    </row>
    <row r="9237" spans="16:26" x14ac:dyDescent="0.25">
      <c r="P9237" s="121"/>
      <c r="R9237" s="121"/>
      <c r="T9237" s="121"/>
      <c r="V9237" s="121"/>
      <c r="X9237" s="121"/>
      <c r="Z9237" s="121"/>
    </row>
    <row r="9238" spans="16:26" x14ac:dyDescent="0.25">
      <c r="P9238" s="122"/>
      <c r="R9238" s="122"/>
      <c r="T9238" s="122"/>
      <c r="V9238" s="122"/>
      <c r="X9238" s="122"/>
      <c r="Z9238" s="122"/>
    </row>
    <row r="9239" spans="16:26" x14ac:dyDescent="0.25">
      <c r="P9239" s="118"/>
      <c r="R9239" s="118"/>
      <c r="T9239" s="118"/>
      <c r="V9239" s="118"/>
      <c r="X9239" s="118"/>
      <c r="Z9239" s="118"/>
    </row>
    <row r="9240" spans="16:26" x14ac:dyDescent="0.25">
      <c r="P9240" s="119"/>
      <c r="R9240" s="119"/>
      <c r="T9240" s="119"/>
      <c r="V9240" s="119"/>
      <c r="X9240" s="119"/>
      <c r="Z9240" s="119"/>
    </row>
    <row r="9241" spans="16:26" x14ac:dyDescent="0.25">
      <c r="P9241" s="119"/>
      <c r="R9241" s="119"/>
      <c r="T9241" s="119"/>
      <c r="V9241" s="119"/>
      <c r="X9241" s="119"/>
      <c r="Z9241" s="119"/>
    </row>
    <row r="9242" spans="16:26" x14ac:dyDescent="0.25">
      <c r="P9242" s="120"/>
      <c r="R9242" s="120"/>
      <c r="T9242" s="120"/>
      <c r="V9242" s="120"/>
      <c r="X9242" s="120"/>
      <c r="Z9242" s="120"/>
    </row>
    <row r="9243" spans="16:26" x14ac:dyDescent="0.25">
      <c r="P9243" s="119"/>
      <c r="R9243" s="119"/>
      <c r="T9243" s="119"/>
      <c r="V9243" s="119"/>
      <c r="X9243" s="119"/>
      <c r="Z9243" s="119"/>
    </row>
    <row r="9244" spans="16:26" x14ac:dyDescent="0.25">
      <c r="P9244" s="119"/>
      <c r="R9244" s="119"/>
      <c r="T9244" s="119"/>
      <c r="V9244" s="119"/>
      <c r="X9244" s="119"/>
      <c r="Z9244" s="119"/>
    </row>
    <row r="9245" spans="16:26" x14ac:dyDescent="0.25">
      <c r="P9245" s="120"/>
      <c r="R9245" s="120"/>
      <c r="T9245" s="120"/>
      <c r="V9245" s="120"/>
      <c r="X9245" s="120"/>
      <c r="Z9245" s="120"/>
    </row>
    <row r="9246" spans="16:26" x14ac:dyDescent="0.25">
      <c r="P9246" s="119"/>
      <c r="R9246" s="119"/>
      <c r="T9246" s="119"/>
      <c r="V9246" s="119"/>
      <c r="X9246" s="119"/>
      <c r="Z9246" s="119"/>
    </row>
    <row r="9247" spans="16:26" x14ac:dyDescent="0.25">
      <c r="P9247" s="120"/>
      <c r="R9247" s="120"/>
      <c r="T9247" s="120"/>
      <c r="V9247" s="120"/>
      <c r="X9247" s="120"/>
      <c r="Z9247" s="120"/>
    </row>
    <row r="9248" spans="16:26" x14ac:dyDescent="0.25">
      <c r="P9248" s="119"/>
      <c r="R9248" s="119"/>
      <c r="T9248" s="119"/>
      <c r="V9248" s="119"/>
      <c r="X9248" s="119"/>
      <c r="Z9248" s="119"/>
    </row>
    <row r="9249" spans="16:26" x14ac:dyDescent="0.25">
      <c r="P9249" s="119"/>
      <c r="R9249" s="119"/>
      <c r="T9249" s="119"/>
      <c r="V9249" s="119"/>
      <c r="X9249" s="119"/>
      <c r="Z9249" s="119"/>
    </row>
    <row r="9250" spans="16:26" x14ac:dyDescent="0.25">
      <c r="P9250" s="119"/>
      <c r="R9250" s="119"/>
      <c r="T9250" s="119"/>
      <c r="V9250" s="119"/>
      <c r="X9250" s="119"/>
      <c r="Z9250" s="119"/>
    </row>
    <row r="9251" spans="16:26" x14ac:dyDescent="0.25">
      <c r="P9251" s="121"/>
      <c r="R9251" s="121"/>
      <c r="T9251" s="121"/>
      <c r="V9251" s="121"/>
      <c r="X9251" s="121"/>
      <c r="Z9251" s="121"/>
    </row>
    <row r="9252" spans="16:26" x14ac:dyDescent="0.25">
      <c r="P9252" s="121"/>
      <c r="R9252" s="121"/>
      <c r="T9252" s="121"/>
      <c r="V9252" s="121"/>
      <c r="X9252" s="121"/>
      <c r="Z9252" s="121"/>
    </row>
    <row r="9253" spans="16:26" x14ac:dyDescent="0.25">
      <c r="P9253" s="121"/>
      <c r="R9253" s="121"/>
      <c r="T9253" s="121"/>
      <c r="V9253" s="121"/>
      <c r="X9253" s="121"/>
      <c r="Z9253" s="121"/>
    </row>
    <row r="9254" spans="16:26" x14ac:dyDescent="0.25">
      <c r="P9254" s="121"/>
      <c r="R9254" s="121"/>
      <c r="T9254" s="121"/>
      <c r="V9254" s="121"/>
      <c r="X9254" s="121"/>
      <c r="Z9254" s="121"/>
    </row>
    <row r="9255" spans="16:26" x14ac:dyDescent="0.25">
      <c r="P9255" s="122"/>
      <c r="R9255" s="122"/>
      <c r="T9255" s="122"/>
      <c r="V9255" s="122"/>
      <c r="X9255" s="122"/>
      <c r="Z9255" s="122"/>
    </row>
    <row r="9256" spans="16:26" x14ac:dyDescent="0.25">
      <c r="P9256" s="118"/>
      <c r="R9256" s="118"/>
      <c r="T9256" s="118"/>
      <c r="V9256" s="118"/>
      <c r="X9256" s="118"/>
      <c r="Z9256" s="118"/>
    </row>
    <row r="9257" spans="16:26" x14ac:dyDescent="0.25">
      <c r="P9257" s="119"/>
      <c r="R9257" s="119"/>
      <c r="T9257" s="119"/>
      <c r="V9257" s="119"/>
      <c r="X9257" s="119"/>
      <c r="Z9257" s="119"/>
    </row>
    <row r="9258" spans="16:26" x14ac:dyDescent="0.25">
      <c r="P9258" s="119"/>
      <c r="R9258" s="119"/>
      <c r="T9258" s="119"/>
      <c r="V9258" s="119"/>
      <c r="X9258" s="119"/>
      <c r="Z9258" s="119"/>
    </row>
    <row r="9259" spans="16:26" x14ac:dyDescent="0.25">
      <c r="P9259" s="120"/>
      <c r="R9259" s="120"/>
      <c r="T9259" s="120"/>
      <c r="V9259" s="120"/>
      <c r="X9259" s="120"/>
      <c r="Z9259" s="120"/>
    </row>
    <row r="9260" spans="16:26" x14ac:dyDescent="0.25">
      <c r="P9260" s="119"/>
      <c r="R9260" s="119"/>
      <c r="T9260" s="119"/>
      <c r="V9260" s="119"/>
      <c r="X9260" s="119"/>
      <c r="Z9260" s="119"/>
    </row>
    <row r="9261" spans="16:26" x14ac:dyDescent="0.25">
      <c r="P9261" s="119"/>
      <c r="R9261" s="119"/>
      <c r="T9261" s="119"/>
      <c r="V9261" s="119"/>
      <c r="X9261" s="119"/>
      <c r="Z9261" s="119"/>
    </row>
    <row r="9262" spans="16:26" x14ac:dyDescent="0.25">
      <c r="P9262" s="120"/>
      <c r="R9262" s="120"/>
      <c r="T9262" s="120"/>
      <c r="V9262" s="120"/>
      <c r="X9262" s="120"/>
      <c r="Z9262" s="120"/>
    </row>
    <row r="9263" spans="16:26" x14ac:dyDescent="0.25">
      <c r="P9263" s="119"/>
      <c r="R9263" s="119"/>
      <c r="T9263" s="119"/>
      <c r="V9263" s="119"/>
      <c r="X9263" s="119"/>
      <c r="Z9263" s="119"/>
    </row>
    <row r="9264" spans="16:26" x14ac:dyDescent="0.25">
      <c r="P9264" s="120"/>
      <c r="R9264" s="120"/>
      <c r="T9264" s="120"/>
      <c r="V9264" s="120"/>
      <c r="X9264" s="120"/>
      <c r="Z9264" s="120"/>
    </row>
    <row r="9265" spans="16:26" x14ac:dyDescent="0.25">
      <c r="P9265" s="119"/>
      <c r="R9265" s="119"/>
      <c r="T9265" s="119"/>
      <c r="V9265" s="119"/>
      <c r="X9265" s="119"/>
      <c r="Z9265" s="119"/>
    </row>
    <row r="9266" spans="16:26" x14ac:dyDescent="0.25">
      <c r="P9266" s="119"/>
      <c r="R9266" s="119"/>
      <c r="T9266" s="119"/>
      <c r="V9266" s="119"/>
      <c r="X9266" s="119"/>
      <c r="Z9266" s="119"/>
    </row>
    <row r="9267" spans="16:26" x14ac:dyDescent="0.25">
      <c r="P9267" s="119"/>
      <c r="R9267" s="119"/>
      <c r="T9267" s="119"/>
      <c r="V9267" s="119"/>
      <c r="X9267" s="119"/>
      <c r="Z9267" s="119"/>
    </row>
    <row r="9268" spans="16:26" x14ac:dyDescent="0.25">
      <c r="P9268" s="121"/>
      <c r="R9268" s="121"/>
      <c r="T9268" s="121"/>
      <c r="V9268" s="121"/>
      <c r="X9268" s="121"/>
      <c r="Z9268" s="121"/>
    </row>
    <row r="9269" spans="16:26" x14ac:dyDescent="0.25">
      <c r="P9269" s="121"/>
      <c r="R9269" s="121"/>
      <c r="T9269" s="121"/>
      <c r="V9269" s="121"/>
      <c r="X9269" s="121"/>
      <c r="Z9269" s="121"/>
    </row>
    <row r="9270" spans="16:26" x14ac:dyDescent="0.25">
      <c r="P9270" s="121"/>
      <c r="R9270" s="121"/>
      <c r="T9270" s="121"/>
      <c r="V9270" s="121"/>
      <c r="X9270" s="121"/>
      <c r="Z9270" s="121"/>
    </row>
    <row r="9271" spans="16:26" x14ac:dyDescent="0.25">
      <c r="P9271" s="121"/>
      <c r="R9271" s="121"/>
      <c r="T9271" s="121"/>
      <c r="V9271" s="121"/>
      <c r="X9271" s="121"/>
      <c r="Z9271" s="121"/>
    </row>
    <row r="9272" spans="16:26" x14ac:dyDescent="0.25">
      <c r="P9272" s="122"/>
      <c r="R9272" s="122"/>
      <c r="T9272" s="122"/>
      <c r="V9272" s="122"/>
      <c r="X9272" s="122"/>
      <c r="Z9272" s="122"/>
    </row>
    <row r="9273" spans="16:26" x14ac:dyDescent="0.25">
      <c r="P9273" s="118"/>
      <c r="R9273" s="118"/>
      <c r="T9273" s="118"/>
      <c r="V9273" s="118"/>
      <c r="X9273" s="118"/>
      <c r="Z9273" s="118"/>
    </row>
    <row r="9274" spans="16:26" x14ac:dyDescent="0.25">
      <c r="P9274" s="119"/>
      <c r="R9274" s="119"/>
      <c r="T9274" s="119"/>
      <c r="V9274" s="119"/>
      <c r="X9274" s="119"/>
      <c r="Z9274" s="119"/>
    </row>
    <row r="9275" spans="16:26" x14ac:dyDescent="0.25">
      <c r="P9275" s="119"/>
      <c r="R9275" s="119"/>
      <c r="T9275" s="119"/>
      <c r="V9275" s="119"/>
      <c r="X9275" s="119"/>
      <c r="Z9275" s="119"/>
    </row>
    <row r="9276" spans="16:26" x14ac:dyDescent="0.25">
      <c r="P9276" s="120"/>
      <c r="R9276" s="120"/>
      <c r="T9276" s="120"/>
      <c r="V9276" s="120"/>
      <c r="X9276" s="120"/>
      <c r="Z9276" s="120"/>
    </row>
    <row r="9277" spans="16:26" x14ac:dyDescent="0.25">
      <c r="P9277" s="119"/>
      <c r="R9277" s="119"/>
      <c r="T9277" s="119"/>
      <c r="V9277" s="119"/>
      <c r="X9277" s="119"/>
      <c r="Z9277" s="119"/>
    </row>
    <row r="9278" spans="16:26" x14ac:dyDescent="0.25">
      <c r="P9278" s="119"/>
      <c r="R9278" s="119"/>
      <c r="T9278" s="119"/>
      <c r="V9278" s="119"/>
      <c r="X9278" s="119"/>
      <c r="Z9278" s="119"/>
    </row>
    <row r="9279" spans="16:26" x14ac:dyDescent="0.25">
      <c r="P9279" s="120"/>
      <c r="R9279" s="120"/>
      <c r="T9279" s="120"/>
      <c r="V9279" s="120"/>
      <c r="X9279" s="120"/>
      <c r="Z9279" s="120"/>
    </row>
    <row r="9280" spans="16:26" x14ac:dyDescent="0.25">
      <c r="P9280" s="119"/>
      <c r="R9280" s="119"/>
      <c r="T9280" s="119"/>
      <c r="V9280" s="119"/>
      <c r="X9280" s="119"/>
      <c r="Z9280" s="119"/>
    </row>
    <row r="9281" spans="16:26" x14ac:dyDescent="0.25">
      <c r="P9281" s="120"/>
      <c r="R9281" s="120"/>
      <c r="T9281" s="120"/>
      <c r="V9281" s="120"/>
      <c r="X9281" s="120"/>
      <c r="Z9281" s="120"/>
    </row>
    <row r="9282" spans="16:26" x14ac:dyDescent="0.25">
      <c r="P9282" s="119"/>
      <c r="R9282" s="119"/>
      <c r="T9282" s="119"/>
      <c r="V9282" s="119"/>
      <c r="X9282" s="119"/>
      <c r="Z9282" s="119"/>
    </row>
    <row r="9283" spans="16:26" x14ac:dyDescent="0.25">
      <c r="P9283" s="119"/>
      <c r="R9283" s="119"/>
      <c r="T9283" s="119"/>
      <c r="V9283" s="119"/>
      <c r="X9283" s="119"/>
      <c r="Z9283" s="119"/>
    </row>
    <row r="9284" spans="16:26" x14ac:dyDescent="0.25">
      <c r="P9284" s="119"/>
      <c r="R9284" s="119"/>
      <c r="T9284" s="119"/>
      <c r="V9284" s="119"/>
      <c r="X9284" s="119"/>
      <c r="Z9284" s="119"/>
    </row>
    <row r="9285" spans="16:26" x14ac:dyDescent="0.25">
      <c r="P9285" s="121"/>
      <c r="R9285" s="121"/>
      <c r="T9285" s="121"/>
      <c r="V9285" s="121"/>
      <c r="X9285" s="121"/>
      <c r="Z9285" s="121"/>
    </row>
    <row r="9286" spans="16:26" x14ac:dyDescent="0.25">
      <c r="P9286" s="121"/>
      <c r="R9286" s="121"/>
      <c r="T9286" s="121"/>
      <c r="V9286" s="121"/>
      <c r="X9286" s="121"/>
      <c r="Z9286" s="121"/>
    </row>
    <row r="9287" spans="16:26" x14ac:dyDescent="0.25">
      <c r="P9287" s="121"/>
      <c r="R9287" s="121"/>
      <c r="T9287" s="121"/>
      <c r="V9287" s="121"/>
      <c r="X9287" s="121"/>
      <c r="Z9287" s="121"/>
    </row>
    <row r="9288" spans="16:26" x14ac:dyDescent="0.25">
      <c r="P9288" s="121"/>
      <c r="R9288" s="121"/>
      <c r="T9288" s="121"/>
      <c r="V9288" s="121"/>
      <c r="X9288" s="121"/>
      <c r="Z9288" s="121"/>
    </row>
    <row r="9289" spans="16:26" x14ac:dyDescent="0.25">
      <c r="P9289" s="122"/>
      <c r="R9289" s="122"/>
      <c r="T9289" s="122"/>
      <c r="V9289" s="122"/>
      <c r="X9289" s="122"/>
      <c r="Z9289" s="122"/>
    </row>
    <row r="9290" spans="16:26" x14ac:dyDescent="0.25">
      <c r="P9290" s="118"/>
      <c r="R9290" s="118"/>
      <c r="T9290" s="118"/>
      <c r="V9290" s="118"/>
      <c r="X9290" s="118"/>
      <c r="Z9290" s="118"/>
    </row>
    <row r="9291" spans="16:26" x14ac:dyDescent="0.25">
      <c r="P9291" s="119"/>
      <c r="R9291" s="119"/>
      <c r="T9291" s="119"/>
      <c r="V9291" s="119"/>
      <c r="X9291" s="119"/>
      <c r="Z9291" s="119"/>
    </row>
    <row r="9292" spans="16:26" x14ac:dyDescent="0.25">
      <c r="P9292" s="119"/>
      <c r="R9292" s="119"/>
      <c r="T9292" s="119"/>
      <c r="V9292" s="119"/>
      <c r="X9292" s="119"/>
      <c r="Z9292" s="119"/>
    </row>
    <row r="9293" spans="16:26" x14ac:dyDescent="0.25">
      <c r="P9293" s="120"/>
      <c r="R9293" s="120"/>
      <c r="T9293" s="120"/>
      <c r="V9293" s="120"/>
      <c r="X9293" s="120"/>
      <c r="Z9293" s="120"/>
    </row>
    <row r="9294" spans="16:26" x14ac:dyDescent="0.25">
      <c r="P9294" s="119"/>
      <c r="R9294" s="119"/>
      <c r="T9294" s="119"/>
      <c r="V9294" s="119"/>
      <c r="X9294" s="119"/>
      <c r="Z9294" s="119"/>
    </row>
    <row r="9295" spans="16:26" x14ac:dyDescent="0.25">
      <c r="P9295" s="119"/>
      <c r="R9295" s="119"/>
      <c r="T9295" s="119"/>
      <c r="V9295" s="119"/>
      <c r="X9295" s="119"/>
      <c r="Z9295" s="119"/>
    </row>
    <row r="9296" spans="16:26" x14ac:dyDescent="0.25">
      <c r="P9296" s="120"/>
      <c r="R9296" s="120"/>
      <c r="T9296" s="120"/>
      <c r="V9296" s="120"/>
      <c r="X9296" s="120"/>
      <c r="Z9296" s="120"/>
    </row>
    <row r="9297" spans="16:26" x14ac:dyDescent="0.25">
      <c r="P9297" s="119"/>
      <c r="R9297" s="119"/>
      <c r="T9297" s="119"/>
      <c r="V9297" s="119"/>
      <c r="X9297" s="119"/>
      <c r="Z9297" s="119"/>
    </row>
    <row r="9298" spans="16:26" x14ac:dyDescent="0.25">
      <c r="P9298" s="120"/>
      <c r="R9298" s="120"/>
      <c r="T9298" s="120"/>
      <c r="V9298" s="120"/>
      <c r="X9298" s="120"/>
      <c r="Z9298" s="120"/>
    </row>
    <row r="9299" spans="16:26" x14ac:dyDescent="0.25">
      <c r="P9299" s="119"/>
      <c r="R9299" s="119"/>
      <c r="T9299" s="119"/>
      <c r="V9299" s="119"/>
      <c r="X9299" s="119"/>
      <c r="Z9299" s="119"/>
    </row>
    <row r="9300" spans="16:26" x14ac:dyDescent="0.25">
      <c r="P9300" s="119"/>
      <c r="R9300" s="119"/>
      <c r="T9300" s="119"/>
      <c r="V9300" s="119"/>
      <c r="X9300" s="119"/>
      <c r="Z9300" s="119"/>
    </row>
    <row r="9301" spans="16:26" x14ac:dyDescent="0.25">
      <c r="P9301" s="119"/>
      <c r="R9301" s="119"/>
      <c r="T9301" s="119"/>
      <c r="V9301" s="119"/>
      <c r="X9301" s="119"/>
      <c r="Z9301" s="119"/>
    </row>
    <row r="9302" spans="16:26" x14ac:dyDescent="0.25">
      <c r="P9302" s="121"/>
      <c r="R9302" s="121"/>
      <c r="T9302" s="121"/>
      <c r="V9302" s="121"/>
      <c r="X9302" s="121"/>
      <c r="Z9302" s="121"/>
    </row>
    <row r="9303" spans="16:26" x14ac:dyDescent="0.25">
      <c r="P9303" s="121"/>
      <c r="R9303" s="121"/>
      <c r="T9303" s="121"/>
      <c r="V9303" s="121"/>
      <c r="X9303" s="121"/>
      <c r="Z9303" s="121"/>
    </row>
    <row r="9304" spans="16:26" x14ac:dyDescent="0.25">
      <c r="P9304" s="121"/>
      <c r="R9304" s="121"/>
      <c r="T9304" s="121"/>
      <c r="V9304" s="121"/>
      <c r="X9304" s="121"/>
      <c r="Z9304" s="121"/>
    </row>
    <row r="9305" spans="16:26" x14ac:dyDescent="0.25">
      <c r="P9305" s="121"/>
      <c r="R9305" s="121"/>
      <c r="T9305" s="121"/>
      <c r="V9305" s="121"/>
      <c r="X9305" s="121"/>
      <c r="Z9305" s="121"/>
    </row>
    <row r="9306" spans="16:26" x14ac:dyDescent="0.25">
      <c r="P9306" s="122"/>
      <c r="R9306" s="122"/>
      <c r="T9306" s="122"/>
      <c r="V9306" s="122"/>
      <c r="X9306" s="122"/>
      <c r="Z9306" s="122"/>
    </row>
    <row r="9307" spans="16:26" x14ac:dyDescent="0.25">
      <c r="P9307" s="118"/>
      <c r="R9307" s="118"/>
      <c r="T9307" s="118"/>
      <c r="V9307" s="118"/>
      <c r="X9307" s="118"/>
      <c r="Z9307" s="118"/>
    </row>
    <row r="9308" spans="16:26" x14ac:dyDescent="0.25">
      <c r="P9308" s="119"/>
      <c r="R9308" s="119"/>
      <c r="T9308" s="119"/>
      <c r="V9308" s="119"/>
      <c r="X9308" s="119"/>
      <c r="Z9308" s="119"/>
    </row>
    <row r="9309" spans="16:26" x14ac:dyDescent="0.25">
      <c r="P9309" s="119"/>
      <c r="R9309" s="119"/>
      <c r="T9309" s="119"/>
      <c r="V9309" s="119"/>
      <c r="X9309" s="119"/>
      <c r="Z9309" s="119"/>
    </row>
    <row r="9310" spans="16:26" x14ac:dyDescent="0.25">
      <c r="P9310" s="120"/>
      <c r="R9310" s="120"/>
      <c r="T9310" s="120"/>
      <c r="V9310" s="120"/>
      <c r="X9310" s="120"/>
      <c r="Z9310" s="120"/>
    </row>
    <row r="9311" spans="16:26" x14ac:dyDescent="0.25">
      <c r="P9311" s="119"/>
      <c r="R9311" s="119"/>
      <c r="T9311" s="119"/>
      <c r="V9311" s="119"/>
      <c r="X9311" s="119"/>
      <c r="Z9311" s="119"/>
    </row>
    <row r="9312" spans="16:26" x14ac:dyDescent="0.25">
      <c r="P9312" s="119"/>
      <c r="R9312" s="119"/>
      <c r="T9312" s="119"/>
      <c r="V9312" s="119"/>
      <c r="X9312" s="119"/>
      <c r="Z9312" s="119"/>
    </row>
    <row r="9313" spans="16:26" x14ac:dyDescent="0.25">
      <c r="P9313" s="120"/>
      <c r="R9313" s="120"/>
      <c r="T9313" s="120"/>
      <c r="V9313" s="120"/>
      <c r="X9313" s="120"/>
      <c r="Z9313" s="120"/>
    </row>
    <row r="9314" spans="16:26" x14ac:dyDescent="0.25">
      <c r="P9314" s="119"/>
      <c r="R9314" s="119"/>
      <c r="T9314" s="119"/>
      <c r="V9314" s="119"/>
      <c r="X9314" s="119"/>
      <c r="Z9314" s="119"/>
    </row>
    <row r="9315" spans="16:26" x14ac:dyDescent="0.25">
      <c r="P9315" s="120"/>
      <c r="R9315" s="120"/>
      <c r="T9315" s="120"/>
      <c r="V9315" s="120"/>
      <c r="X9315" s="120"/>
      <c r="Z9315" s="120"/>
    </row>
    <row r="9316" spans="16:26" x14ac:dyDescent="0.25">
      <c r="P9316" s="119"/>
      <c r="R9316" s="119"/>
      <c r="T9316" s="119"/>
      <c r="V9316" s="119"/>
      <c r="X9316" s="119"/>
      <c r="Z9316" s="119"/>
    </row>
    <row r="9317" spans="16:26" x14ac:dyDescent="0.25">
      <c r="P9317" s="119"/>
      <c r="R9317" s="119"/>
      <c r="T9317" s="119"/>
      <c r="V9317" s="119"/>
      <c r="X9317" s="119"/>
      <c r="Z9317" s="119"/>
    </row>
    <row r="9318" spans="16:26" x14ac:dyDescent="0.25">
      <c r="P9318" s="119"/>
      <c r="R9318" s="119"/>
      <c r="T9318" s="119"/>
      <c r="V9318" s="119"/>
      <c r="X9318" s="119"/>
      <c r="Z9318" s="119"/>
    </row>
    <row r="9319" spans="16:26" x14ac:dyDescent="0.25">
      <c r="P9319" s="121"/>
      <c r="R9319" s="121"/>
      <c r="T9319" s="121"/>
      <c r="V9319" s="121"/>
      <c r="X9319" s="121"/>
      <c r="Z9319" s="121"/>
    </row>
    <row r="9320" spans="16:26" x14ac:dyDescent="0.25">
      <c r="P9320" s="121"/>
      <c r="R9320" s="121"/>
      <c r="T9320" s="121"/>
      <c r="V9320" s="121"/>
      <c r="X9320" s="121"/>
      <c r="Z9320" s="121"/>
    </row>
    <row r="9321" spans="16:26" x14ac:dyDescent="0.25">
      <c r="P9321" s="121"/>
      <c r="R9321" s="121"/>
      <c r="T9321" s="121"/>
      <c r="V9321" s="121"/>
      <c r="X9321" s="121"/>
      <c r="Z9321" s="121"/>
    </row>
    <row r="9322" spans="16:26" x14ac:dyDescent="0.25">
      <c r="P9322" s="121"/>
      <c r="R9322" s="121"/>
      <c r="T9322" s="121"/>
      <c r="V9322" s="121"/>
      <c r="X9322" s="121"/>
      <c r="Z9322" s="121"/>
    </row>
    <row r="9323" spans="16:26" x14ac:dyDescent="0.25">
      <c r="P9323" s="122"/>
      <c r="R9323" s="122"/>
      <c r="T9323" s="122"/>
      <c r="V9323" s="122"/>
      <c r="X9323" s="122"/>
      <c r="Z9323" s="122"/>
    </row>
    <row r="9324" spans="16:26" x14ac:dyDescent="0.25">
      <c r="P9324" s="118"/>
      <c r="R9324" s="118"/>
      <c r="T9324" s="118"/>
      <c r="V9324" s="118"/>
      <c r="X9324" s="118"/>
      <c r="Z9324" s="118"/>
    </row>
    <row r="9325" spans="16:26" x14ac:dyDescent="0.25">
      <c r="P9325" s="119"/>
      <c r="R9325" s="119"/>
      <c r="T9325" s="119"/>
      <c r="V9325" s="119"/>
      <c r="X9325" s="119"/>
      <c r="Z9325" s="119"/>
    </row>
    <row r="9326" spans="16:26" x14ac:dyDescent="0.25">
      <c r="P9326" s="119"/>
      <c r="R9326" s="119"/>
      <c r="T9326" s="119"/>
      <c r="V9326" s="119"/>
      <c r="X9326" s="119"/>
      <c r="Z9326" s="119"/>
    </row>
    <row r="9327" spans="16:26" x14ac:dyDescent="0.25">
      <c r="P9327" s="120"/>
      <c r="R9327" s="120"/>
      <c r="T9327" s="120"/>
      <c r="V9327" s="120"/>
      <c r="X9327" s="120"/>
      <c r="Z9327" s="120"/>
    </row>
    <row r="9328" spans="16:26" x14ac:dyDescent="0.25">
      <c r="P9328" s="119"/>
      <c r="R9328" s="119"/>
      <c r="T9328" s="119"/>
      <c r="V9328" s="119"/>
      <c r="X9328" s="119"/>
      <c r="Z9328" s="119"/>
    </row>
    <row r="9329" spans="16:26" x14ac:dyDescent="0.25">
      <c r="P9329" s="119"/>
      <c r="R9329" s="119"/>
      <c r="T9329" s="119"/>
      <c r="V9329" s="119"/>
      <c r="X9329" s="119"/>
      <c r="Z9329" s="119"/>
    </row>
    <row r="9330" spans="16:26" x14ac:dyDescent="0.25">
      <c r="P9330" s="120"/>
      <c r="R9330" s="120"/>
      <c r="T9330" s="120"/>
      <c r="V9330" s="120"/>
      <c r="X9330" s="120"/>
      <c r="Z9330" s="120"/>
    </row>
    <row r="9331" spans="16:26" x14ac:dyDescent="0.25">
      <c r="P9331" s="119"/>
      <c r="R9331" s="119"/>
      <c r="T9331" s="119"/>
      <c r="V9331" s="119"/>
      <c r="X9331" s="119"/>
      <c r="Z9331" s="119"/>
    </row>
    <row r="9332" spans="16:26" x14ac:dyDescent="0.25">
      <c r="P9332" s="120"/>
      <c r="R9332" s="120"/>
      <c r="T9332" s="120"/>
      <c r="V9332" s="120"/>
      <c r="X9332" s="120"/>
      <c r="Z9332" s="120"/>
    </row>
    <row r="9333" spans="16:26" x14ac:dyDescent="0.25">
      <c r="P9333" s="119"/>
      <c r="R9333" s="119"/>
      <c r="T9333" s="119"/>
      <c r="V9333" s="119"/>
      <c r="X9333" s="119"/>
      <c r="Z9333" s="119"/>
    </row>
    <row r="9334" spans="16:26" x14ac:dyDescent="0.25">
      <c r="P9334" s="119"/>
      <c r="R9334" s="119"/>
      <c r="T9334" s="119"/>
      <c r="V9334" s="119"/>
      <c r="X9334" s="119"/>
      <c r="Z9334" s="119"/>
    </row>
    <row r="9335" spans="16:26" x14ac:dyDescent="0.25">
      <c r="P9335" s="119"/>
      <c r="R9335" s="119"/>
      <c r="T9335" s="119"/>
      <c r="V9335" s="119"/>
      <c r="X9335" s="119"/>
      <c r="Z9335" s="119"/>
    </row>
    <row r="9336" spans="16:26" x14ac:dyDescent="0.25">
      <c r="P9336" s="121"/>
      <c r="R9336" s="121"/>
      <c r="T9336" s="121"/>
      <c r="V9336" s="121"/>
      <c r="X9336" s="121"/>
      <c r="Z9336" s="121"/>
    </row>
    <row r="9337" spans="16:26" x14ac:dyDescent="0.25">
      <c r="P9337" s="121"/>
      <c r="R9337" s="121"/>
      <c r="T9337" s="121"/>
      <c r="V9337" s="121"/>
      <c r="X9337" s="121"/>
      <c r="Z9337" s="121"/>
    </row>
    <row r="9338" spans="16:26" x14ac:dyDescent="0.25">
      <c r="P9338" s="121"/>
      <c r="R9338" s="121"/>
      <c r="T9338" s="121"/>
      <c r="V9338" s="121"/>
      <c r="X9338" s="121"/>
      <c r="Z9338" s="121"/>
    </row>
    <row r="9339" spans="16:26" x14ac:dyDescent="0.25">
      <c r="P9339" s="121"/>
      <c r="R9339" s="121"/>
      <c r="T9339" s="121"/>
      <c r="V9339" s="121"/>
      <c r="X9339" s="121"/>
      <c r="Z9339" s="121"/>
    </row>
    <row r="9340" spans="16:26" x14ac:dyDescent="0.25">
      <c r="P9340" s="122"/>
      <c r="R9340" s="122"/>
      <c r="T9340" s="122"/>
      <c r="V9340" s="122"/>
      <c r="X9340" s="122"/>
      <c r="Z9340" s="122"/>
    </row>
    <row r="9341" spans="16:26" x14ac:dyDescent="0.25">
      <c r="P9341" s="118"/>
      <c r="R9341" s="118"/>
      <c r="T9341" s="118"/>
      <c r="V9341" s="118"/>
      <c r="X9341" s="118"/>
      <c r="Z9341" s="118"/>
    </row>
    <row r="9342" spans="16:26" x14ac:dyDescent="0.25">
      <c r="P9342" s="119"/>
      <c r="R9342" s="119"/>
      <c r="T9342" s="119"/>
      <c r="V9342" s="119"/>
      <c r="X9342" s="119"/>
      <c r="Z9342" s="119"/>
    </row>
    <row r="9343" spans="16:26" x14ac:dyDescent="0.25">
      <c r="P9343" s="119"/>
      <c r="R9343" s="119"/>
      <c r="T9343" s="119"/>
      <c r="V9343" s="119"/>
      <c r="X9343" s="119"/>
      <c r="Z9343" s="119"/>
    </row>
    <row r="9344" spans="16:26" x14ac:dyDescent="0.25">
      <c r="P9344" s="120"/>
      <c r="R9344" s="120"/>
      <c r="T9344" s="120"/>
      <c r="V9344" s="120"/>
      <c r="X9344" s="120"/>
      <c r="Z9344" s="120"/>
    </row>
    <row r="9345" spans="16:26" x14ac:dyDescent="0.25">
      <c r="P9345" s="119"/>
      <c r="R9345" s="119"/>
      <c r="T9345" s="119"/>
      <c r="V9345" s="119"/>
      <c r="X9345" s="119"/>
      <c r="Z9345" s="119"/>
    </row>
    <row r="9346" spans="16:26" x14ac:dyDescent="0.25">
      <c r="P9346" s="119"/>
      <c r="R9346" s="119"/>
      <c r="T9346" s="119"/>
      <c r="V9346" s="119"/>
      <c r="X9346" s="119"/>
      <c r="Z9346" s="119"/>
    </row>
    <row r="9347" spans="16:26" x14ac:dyDescent="0.25">
      <c r="P9347" s="120"/>
      <c r="R9347" s="120"/>
      <c r="T9347" s="120"/>
      <c r="V9347" s="120"/>
      <c r="X9347" s="120"/>
      <c r="Z9347" s="120"/>
    </row>
    <row r="9348" spans="16:26" x14ac:dyDescent="0.25">
      <c r="P9348" s="119"/>
      <c r="R9348" s="119"/>
      <c r="T9348" s="119"/>
      <c r="V9348" s="119"/>
      <c r="X9348" s="119"/>
      <c r="Z9348" s="119"/>
    </row>
    <row r="9349" spans="16:26" x14ac:dyDescent="0.25">
      <c r="P9349" s="120"/>
      <c r="R9349" s="120"/>
      <c r="T9349" s="120"/>
      <c r="V9349" s="120"/>
      <c r="X9349" s="120"/>
      <c r="Z9349" s="120"/>
    </row>
    <row r="9350" spans="16:26" x14ac:dyDescent="0.25">
      <c r="P9350" s="119"/>
      <c r="R9350" s="119"/>
      <c r="T9350" s="119"/>
      <c r="V9350" s="119"/>
      <c r="X9350" s="119"/>
      <c r="Z9350" s="119"/>
    </row>
    <row r="9351" spans="16:26" x14ac:dyDescent="0.25">
      <c r="P9351" s="119"/>
      <c r="R9351" s="119"/>
      <c r="T9351" s="119"/>
      <c r="V9351" s="119"/>
      <c r="X9351" s="119"/>
      <c r="Z9351" s="119"/>
    </row>
    <row r="9352" spans="16:26" x14ac:dyDescent="0.25">
      <c r="P9352" s="119"/>
      <c r="R9352" s="119"/>
      <c r="T9352" s="119"/>
      <c r="V9352" s="119"/>
      <c r="X9352" s="119"/>
      <c r="Z9352" s="119"/>
    </row>
    <row r="9353" spans="16:26" x14ac:dyDescent="0.25">
      <c r="P9353" s="121"/>
      <c r="R9353" s="121"/>
      <c r="T9353" s="121"/>
      <c r="V9353" s="121"/>
      <c r="X9353" s="121"/>
      <c r="Z9353" s="121"/>
    </row>
    <row r="9354" spans="16:26" x14ac:dyDescent="0.25">
      <c r="P9354" s="121"/>
      <c r="R9354" s="121"/>
      <c r="T9354" s="121"/>
      <c r="V9354" s="121"/>
      <c r="X9354" s="121"/>
      <c r="Z9354" s="121"/>
    </row>
    <row r="9355" spans="16:26" x14ac:dyDescent="0.25">
      <c r="P9355" s="121"/>
      <c r="R9355" s="121"/>
      <c r="T9355" s="121"/>
      <c r="V9355" s="121"/>
      <c r="X9355" s="121"/>
      <c r="Z9355" s="121"/>
    </row>
    <row r="9356" spans="16:26" x14ac:dyDescent="0.25">
      <c r="P9356" s="121"/>
      <c r="R9356" s="121"/>
      <c r="T9356" s="121"/>
      <c r="V9356" s="121"/>
      <c r="X9356" s="121"/>
      <c r="Z9356" s="121"/>
    </row>
    <row r="9357" spans="16:26" x14ac:dyDescent="0.25">
      <c r="P9357" s="122"/>
      <c r="R9357" s="122"/>
      <c r="T9357" s="122"/>
      <c r="V9357" s="122"/>
      <c r="X9357" s="122"/>
      <c r="Z9357" s="122"/>
    </row>
    <row r="9358" spans="16:26" x14ac:dyDescent="0.25">
      <c r="P9358" s="118"/>
      <c r="R9358" s="118"/>
      <c r="T9358" s="118"/>
      <c r="V9358" s="118"/>
      <c r="X9358" s="118"/>
      <c r="Z9358" s="118"/>
    </row>
    <row r="9359" spans="16:26" x14ac:dyDescent="0.25">
      <c r="P9359" s="119"/>
      <c r="R9359" s="119"/>
      <c r="T9359" s="119"/>
      <c r="V9359" s="119"/>
      <c r="X9359" s="119"/>
      <c r="Z9359" s="119"/>
    </row>
    <row r="9360" spans="16:26" x14ac:dyDescent="0.25">
      <c r="P9360" s="119"/>
      <c r="R9360" s="119"/>
      <c r="T9360" s="119"/>
      <c r="V9360" s="119"/>
      <c r="X9360" s="119"/>
      <c r="Z9360" s="119"/>
    </row>
    <row r="9361" spans="16:26" x14ac:dyDescent="0.25">
      <c r="P9361" s="120"/>
      <c r="R9361" s="120"/>
      <c r="T9361" s="120"/>
      <c r="V9361" s="120"/>
      <c r="X9361" s="120"/>
      <c r="Z9361" s="120"/>
    </row>
    <row r="9362" spans="16:26" x14ac:dyDescent="0.25">
      <c r="P9362" s="119"/>
      <c r="R9362" s="119"/>
      <c r="T9362" s="119"/>
      <c r="V9362" s="119"/>
      <c r="X9362" s="119"/>
      <c r="Z9362" s="119"/>
    </row>
    <row r="9363" spans="16:26" x14ac:dyDescent="0.25">
      <c r="P9363" s="119"/>
      <c r="R9363" s="119"/>
      <c r="T9363" s="119"/>
      <c r="V9363" s="119"/>
      <c r="X9363" s="119"/>
      <c r="Z9363" s="119"/>
    </row>
    <row r="9364" spans="16:26" x14ac:dyDescent="0.25">
      <c r="P9364" s="120"/>
      <c r="R9364" s="120"/>
      <c r="T9364" s="120"/>
      <c r="V9364" s="120"/>
      <c r="X9364" s="120"/>
      <c r="Z9364" s="120"/>
    </row>
    <row r="9365" spans="16:26" x14ac:dyDescent="0.25">
      <c r="P9365" s="119"/>
      <c r="R9365" s="119"/>
      <c r="T9365" s="119"/>
      <c r="V9365" s="119"/>
      <c r="X9365" s="119"/>
      <c r="Z9365" s="119"/>
    </row>
    <row r="9366" spans="16:26" x14ac:dyDescent="0.25">
      <c r="P9366" s="120"/>
      <c r="R9366" s="120"/>
      <c r="T9366" s="120"/>
      <c r="V9366" s="120"/>
      <c r="X9366" s="120"/>
      <c r="Z9366" s="120"/>
    </row>
    <row r="9367" spans="16:26" x14ac:dyDescent="0.25">
      <c r="P9367" s="119"/>
      <c r="R9367" s="119"/>
      <c r="T9367" s="119"/>
      <c r="V9367" s="119"/>
      <c r="X9367" s="119"/>
      <c r="Z9367" s="119"/>
    </row>
    <row r="9368" spans="16:26" x14ac:dyDescent="0.25">
      <c r="P9368" s="119"/>
      <c r="R9368" s="119"/>
      <c r="T9368" s="119"/>
      <c r="V9368" s="119"/>
      <c r="X9368" s="119"/>
      <c r="Z9368" s="119"/>
    </row>
    <row r="9369" spans="16:26" x14ac:dyDescent="0.25">
      <c r="P9369" s="119"/>
      <c r="R9369" s="119"/>
      <c r="T9369" s="119"/>
      <c r="V9369" s="119"/>
      <c r="X9369" s="119"/>
      <c r="Z9369" s="119"/>
    </row>
    <row r="9370" spans="16:26" x14ac:dyDescent="0.25">
      <c r="P9370" s="121"/>
      <c r="R9370" s="121"/>
      <c r="T9370" s="121"/>
      <c r="V9370" s="121"/>
      <c r="X9370" s="121"/>
      <c r="Z9370" s="121"/>
    </row>
    <row r="9371" spans="16:26" x14ac:dyDescent="0.25">
      <c r="P9371" s="121"/>
      <c r="R9371" s="121"/>
      <c r="T9371" s="121"/>
      <c r="V9371" s="121"/>
      <c r="X9371" s="121"/>
      <c r="Z9371" s="121"/>
    </row>
    <row r="9372" spans="16:26" x14ac:dyDescent="0.25">
      <c r="P9372" s="121"/>
      <c r="R9372" s="121"/>
      <c r="T9372" s="121"/>
      <c r="V9372" s="121"/>
      <c r="X9372" s="121"/>
      <c r="Z9372" s="121"/>
    </row>
    <row r="9373" spans="16:26" x14ac:dyDescent="0.25">
      <c r="P9373" s="121"/>
      <c r="R9373" s="121"/>
      <c r="T9373" s="121"/>
      <c r="V9373" s="121"/>
      <c r="X9373" s="121"/>
      <c r="Z9373" s="121"/>
    </row>
    <row r="9374" spans="16:26" x14ac:dyDescent="0.25">
      <c r="P9374" s="122"/>
      <c r="R9374" s="122"/>
      <c r="T9374" s="122"/>
      <c r="V9374" s="122"/>
      <c r="X9374" s="122"/>
      <c r="Z9374" s="122"/>
    </row>
    <row r="9375" spans="16:26" x14ac:dyDescent="0.25">
      <c r="P9375" s="118"/>
      <c r="R9375" s="118"/>
      <c r="T9375" s="118"/>
      <c r="V9375" s="118"/>
      <c r="X9375" s="118"/>
      <c r="Z9375" s="118"/>
    </row>
    <row r="9376" spans="16:26" x14ac:dyDescent="0.25">
      <c r="P9376" s="119"/>
      <c r="R9376" s="119"/>
      <c r="T9376" s="119"/>
      <c r="V9376" s="119"/>
      <c r="X9376" s="119"/>
      <c r="Z9376" s="119"/>
    </row>
    <row r="9377" spans="16:26" x14ac:dyDescent="0.25">
      <c r="P9377" s="119"/>
      <c r="R9377" s="119"/>
      <c r="T9377" s="119"/>
      <c r="V9377" s="119"/>
      <c r="X9377" s="119"/>
      <c r="Z9377" s="119"/>
    </row>
    <row r="9378" spans="16:26" x14ac:dyDescent="0.25">
      <c r="P9378" s="120"/>
      <c r="R9378" s="120"/>
      <c r="T9378" s="120"/>
      <c r="V9378" s="120"/>
      <c r="X9378" s="120"/>
      <c r="Z9378" s="120"/>
    </row>
    <row r="9379" spans="16:26" x14ac:dyDescent="0.25">
      <c r="P9379" s="119"/>
      <c r="R9379" s="119"/>
      <c r="T9379" s="119"/>
      <c r="V9379" s="119"/>
      <c r="X9379" s="119"/>
      <c r="Z9379" s="119"/>
    </row>
    <row r="9380" spans="16:26" x14ac:dyDescent="0.25">
      <c r="P9380" s="119"/>
      <c r="R9380" s="119"/>
      <c r="T9380" s="119"/>
      <c r="V9380" s="119"/>
      <c r="X9380" s="119"/>
      <c r="Z9380" s="119"/>
    </row>
    <row r="9381" spans="16:26" x14ac:dyDescent="0.25">
      <c r="P9381" s="120"/>
      <c r="R9381" s="120"/>
      <c r="T9381" s="120"/>
      <c r="V9381" s="120"/>
      <c r="X9381" s="120"/>
      <c r="Z9381" s="120"/>
    </row>
    <row r="9382" spans="16:26" x14ac:dyDescent="0.25">
      <c r="P9382" s="119"/>
      <c r="R9382" s="119"/>
      <c r="T9382" s="119"/>
      <c r="V9382" s="119"/>
      <c r="X9382" s="119"/>
      <c r="Z9382" s="119"/>
    </row>
    <row r="9383" spans="16:26" x14ac:dyDescent="0.25">
      <c r="P9383" s="120"/>
      <c r="R9383" s="120"/>
      <c r="T9383" s="120"/>
      <c r="V9383" s="120"/>
      <c r="X9383" s="120"/>
      <c r="Z9383" s="120"/>
    </row>
    <row r="9384" spans="16:26" x14ac:dyDescent="0.25">
      <c r="P9384" s="119"/>
      <c r="R9384" s="119"/>
      <c r="T9384" s="119"/>
      <c r="V9384" s="119"/>
      <c r="X9384" s="119"/>
      <c r="Z9384" s="119"/>
    </row>
    <row r="9385" spans="16:26" x14ac:dyDescent="0.25">
      <c r="P9385" s="119"/>
      <c r="R9385" s="119"/>
      <c r="T9385" s="119"/>
      <c r="V9385" s="119"/>
      <c r="X9385" s="119"/>
      <c r="Z9385" s="119"/>
    </row>
    <row r="9386" spans="16:26" x14ac:dyDescent="0.25">
      <c r="P9386" s="119"/>
      <c r="R9386" s="119"/>
      <c r="T9386" s="119"/>
      <c r="V9386" s="119"/>
      <c r="X9386" s="119"/>
      <c r="Z9386" s="119"/>
    </row>
    <row r="9387" spans="16:26" x14ac:dyDescent="0.25">
      <c r="P9387" s="121"/>
      <c r="R9387" s="121"/>
      <c r="T9387" s="121"/>
      <c r="V9387" s="121"/>
      <c r="X9387" s="121"/>
      <c r="Z9387" s="121"/>
    </row>
    <row r="9388" spans="16:26" x14ac:dyDescent="0.25">
      <c r="P9388" s="121"/>
      <c r="R9388" s="121"/>
      <c r="T9388" s="121"/>
      <c r="V9388" s="121"/>
      <c r="X9388" s="121"/>
      <c r="Z9388" s="121"/>
    </row>
    <row r="9389" spans="16:26" x14ac:dyDescent="0.25">
      <c r="P9389" s="121"/>
      <c r="R9389" s="121"/>
      <c r="T9389" s="121"/>
      <c r="V9389" s="121"/>
      <c r="X9389" s="121"/>
      <c r="Z9389" s="121"/>
    </row>
    <row r="9390" spans="16:26" x14ac:dyDescent="0.25">
      <c r="P9390" s="121"/>
      <c r="R9390" s="121"/>
      <c r="T9390" s="121"/>
      <c r="V9390" s="121"/>
      <c r="X9390" s="121"/>
      <c r="Z9390" s="121"/>
    </row>
    <row r="9391" spans="16:26" x14ac:dyDescent="0.25">
      <c r="P9391" s="122"/>
      <c r="R9391" s="122"/>
      <c r="T9391" s="122"/>
      <c r="V9391" s="122"/>
      <c r="X9391" s="122"/>
      <c r="Z9391" s="122"/>
    </row>
    <row r="9392" spans="16:26" x14ac:dyDescent="0.25">
      <c r="P9392" s="118"/>
      <c r="R9392" s="118"/>
      <c r="T9392" s="118"/>
      <c r="V9392" s="118"/>
      <c r="X9392" s="118"/>
      <c r="Z9392" s="118"/>
    </row>
    <row r="9393" spans="16:26" x14ac:dyDescent="0.25">
      <c r="P9393" s="119"/>
      <c r="R9393" s="119"/>
      <c r="T9393" s="119"/>
      <c r="V9393" s="119"/>
      <c r="X9393" s="119"/>
      <c r="Z9393" s="119"/>
    </row>
    <row r="9394" spans="16:26" x14ac:dyDescent="0.25">
      <c r="P9394" s="119"/>
      <c r="R9394" s="119"/>
      <c r="T9394" s="119"/>
      <c r="V9394" s="119"/>
      <c r="X9394" s="119"/>
      <c r="Z9394" s="119"/>
    </row>
    <row r="9395" spans="16:26" x14ac:dyDescent="0.25">
      <c r="P9395" s="120"/>
      <c r="R9395" s="120"/>
      <c r="T9395" s="120"/>
      <c r="V9395" s="120"/>
      <c r="X9395" s="120"/>
      <c r="Z9395" s="120"/>
    </row>
    <row r="9396" spans="16:26" x14ac:dyDescent="0.25">
      <c r="P9396" s="119"/>
      <c r="R9396" s="119"/>
      <c r="T9396" s="119"/>
      <c r="V9396" s="119"/>
      <c r="X9396" s="119"/>
      <c r="Z9396" s="119"/>
    </row>
    <row r="9397" spans="16:26" x14ac:dyDescent="0.25">
      <c r="P9397" s="119"/>
      <c r="R9397" s="119"/>
      <c r="T9397" s="119"/>
      <c r="V9397" s="119"/>
      <c r="X9397" s="119"/>
      <c r="Z9397" s="119"/>
    </row>
    <row r="9398" spans="16:26" x14ac:dyDescent="0.25">
      <c r="P9398" s="120"/>
      <c r="R9398" s="120"/>
      <c r="T9398" s="120"/>
      <c r="V9398" s="120"/>
      <c r="X9398" s="120"/>
      <c r="Z9398" s="120"/>
    </row>
    <row r="9399" spans="16:26" x14ac:dyDescent="0.25">
      <c r="P9399" s="119"/>
      <c r="R9399" s="119"/>
      <c r="T9399" s="119"/>
      <c r="V9399" s="119"/>
      <c r="X9399" s="119"/>
      <c r="Z9399" s="119"/>
    </row>
    <row r="9400" spans="16:26" x14ac:dyDescent="0.25">
      <c r="P9400" s="120"/>
      <c r="R9400" s="120"/>
      <c r="T9400" s="120"/>
      <c r="V9400" s="120"/>
      <c r="X9400" s="120"/>
      <c r="Z9400" s="120"/>
    </row>
    <row r="9401" spans="16:26" x14ac:dyDescent="0.25">
      <c r="P9401" s="119"/>
      <c r="R9401" s="119"/>
      <c r="T9401" s="119"/>
      <c r="V9401" s="119"/>
      <c r="X9401" s="119"/>
      <c r="Z9401" s="119"/>
    </row>
    <row r="9402" spans="16:26" x14ac:dyDescent="0.25">
      <c r="P9402" s="119"/>
      <c r="R9402" s="119"/>
      <c r="T9402" s="119"/>
      <c r="V9402" s="119"/>
      <c r="X9402" s="119"/>
      <c r="Z9402" s="119"/>
    </row>
    <row r="9403" spans="16:26" x14ac:dyDescent="0.25">
      <c r="P9403" s="119"/>
      <c r="R9403" s="119"/>
      <c r="T9403" s="119"/>
      <c r="V9403" s="119"/>
      <c r="X9403" s="119"/>
      <c r="Z9403" s="119"/>
    </row>
    <row r="9404" spans="16:26" x14ac:dyDescent="0.25">
      <c r="P9404" s="121"/>
      <c r="R9404" s="121"/>
      <c r="T9404" s="121"/>
      <c r="V9404" s="121"/>
      <c r="X9404" s="121"/>
      <c r="Z9404" s="121"/>
    </row>
    <row r="9405" spans="16:26" x14ac:dyDescent="0.25">
      <c r="P9405" s="121"/>
      <c r="R9405" s="121"/>
      <c r="T9405" s="121"/>
      <c r="V9405" s="121"/>
      <c r="X9405" s="121"/>
      <c r="Z9405" s="121"/>
    </row>
    <row r="9406" spans="16:26" x14ac:dyDescent="0.25">
      <c r="P9406" s="121"/>
      <c r="R9406" s="121"/>
      <c r="T9406" s="121"/>
      <c r="V9406" s="121"/>
      <c r="X9406" s="121"/>
      <c r="Z9406" s="121"/>
    </row>
    <row r="9407" spans="16:26" x14ac:dyDescent="0.25">
      <c r="P9407" s="121"/>
      <c r="R9407" s="121"/>
      <c r="T9407" s="121"/>
      <c r="V9407" s="121"/>
      <c r="X9407" s="121"/>
      <c r="Z9407" s="121"/>
    </row>
    <row r="9408" spans="16:26" x14ac:dyDescent="0.25">
      <c r="P9408" s="122"/>
      <c r="R9408" s="122"/>
      <c r="T9408" s="122"/>
      <c r="V9408" s="122"/>
      <c r="X9408" s="122"/>
      <c r="Z9408" s="122"/>
    </row>
    <row r="9409" spans="16:26" x14ac:dyDescent="0.25">
      <c r="P9409" s="118"/>
      <c r="R9409" s="118"/>
      <c r="T9409" s="118"/>
      <c r="V9409" s="118"/>
      <c r="X9409" s="118"/>
      <c r="Z9409" s="118"/>
    </row>
    <row r="9410" spans="16:26" x14ac:dyDescent="0.25">
      <c r="P9410" s="119"/>
      <c r="R9410" s="119"/>
      <c r="T9410" s="119"/>
      <c r="V9410" s="119"/>
      <c r="X9410" s="119"/>
      <c r="Z9410" s="119"/>
    </row>
    <row r="9411" spans="16:26" x14ac:dyDescent="0.25">
      <c r="P9411" s="119"/>
      <c r="R9411" s="119"/>
      <c r="T9411" s="119"/>
      <c r="V9411" s="119"/>
      <c r="X9411" s="119"/>
      <c r="Z9411" s="119"/>
    </row>
    <row r="9412" spans="16:26" x14ac:dyDescent="0.25">
      <c r="P9412" s="120"/>
      <c r="R9412" s="120"/>
      <c r="T9412" s="120"/>
      <c r="V9412" s="120"/>
      <c r="X9412" s="120"/>
      <c r="Z9412" s="120"/>
    </row>
    <row r="9413" spans="16:26" x14ac:dyDescent="0.25">
      <c r="P9413" s="119"/>
      <c r="R9413" s="119"/>
      <c r="T9413" s="119"/>
      <c r="V9413" s="119"/>
      <c r="X9413" s="119"/>
      <c r="Z9413" s="119"/>
    </row>
    <row r="9414" spans="16:26" x14ac:dyDescent="0.25">
      <c r="P9414" s="119"/>
      <c r="R9414" s="119"/>
      <c r="T9414" s="119"/>
      <c r="V9414" s="119"/>
      <c r="X9414" s="119"/>
      <c r="Z9414" s="119"/>
    </row>
    <row r="9415" spans="16:26" x14ac:dyDescent="0.25">
      <c r="P9415" s="120"/>
      <c r="R9415" s="120"/>
      <c r="T9415" s="120"/>
      <c r="V9415" s="120"/>
      <c r="X9415" s="120"/>
      <c r="Z9415" s="120"/>
    </row>
    <row r="9416" spans="16:26" x14ac:dyDescent="0.25">
      <c r="P9416" s="119"/>
      <c r="R9416" s="119"/>
      <c r="T9416" s="119"/>
      <c r="V9416" s="119"/>
      <c r="X9416" s="119"/>
      <c r="Z9416" s="119"/>
    </row>
    <row r="9417" spans="16:26" x14ac:dyDescent="0.25">
      <c r="P9417" s="120"/>
      <c r="R9417" s="120"/>
      <c r="T9417" s="120"/>
      <c r="V9417" s="120"/>
      <c r="X9417" s="120"/>
      <c r="Z9417" s="120"/>
    </row>
    <row r="9418" spans="16:26" x14ac:dyDescent="0.25">
      <c r="P9418" s="119"/>
      <c r="R9418" s="119"/>
      <c r="T9418" s="119"/>
      <c r="V9418" s="119"/>
      <c r="X9418" s="119"/>
      <c r="Z9418" s="119"/>
    </row>
    <row r="9419" spans="16:26" x14ac:dyDescent="0.25">
      <c r="P9419" s="119"/>
      <c r="R9419" s="119"/>
      <c r="T9419" s="119"/>
      <c r="V9419" s="119"/>
      <c r="X9419" s="119"/>
      <c r="Z9419" s="119"/>
    </row>
    <row r="9420" spans="16:26" x14ac:dyDescent="0.25">
      <c r="P9420" s="119"/>
      <c r="R9420" s="119"/>
      <c r="T9420" s="119"/>
      <c r="V9420" s="119"/>
      <c r="X9420" s="119"/>
      <c r="Z9420" s="119"/>
    </row>
    <row r="9421" spans="16:26" x14ac:dyDescent="0.25">
      <c r="P9421" s="121"/>
      <c r="R9421" s="121"/>
      <c r="T9421" s="121"/>
      <c r="V9421" s="121"/>
      <c r="X9421" s="121"/>
      <c r="Z9421" s="121"/>
    </row>
    <row r="9422" spans="16:26" x14ac:dyDescent="0.25">
      <c r="P9422" s="121"/>
      <c r="R9422" s="121"/>
      <c r="T9422" s="121"/>
      <c r="V9422" s="121"/>
      <c r="X9422" s="121"/>
      <c r="Z9422" s="121"/>
    </row>
    <row r="9423" spans="16:26" x14ac:dyDescent="0.25">
      <c r="P9423" s="121"/>
      <c r="R9423" s="121"/>
      <c r="T9423" s="121"/>
      <c r="V9423" s="121"/>
      <c r="X9423" s="121"/>
      <c r="Z9423" s="121"/>
    </row>
    <row r="9424" spans="16:26" x14ac:dyDescent="0.25">
      <c r="P9424" s="121"/>
      <c r="R9424" s="121"/>
      <c r="T9424" s="121"/>
      <c r="V9424" s="121"/>
      <c r="X9424" s="121"/>
      <c r="Z9424" s="121"/>
    </row>
    <row r="9425" spans="16:26" x14ac:dyDescent="0.25">
      <c r="P9425" s="122"/>
      <c r="R9425" s="122"/>
      <c r="T9425" s="122"/>
      <c r="V9425" s="122"/>
      <c r="X9425" s="122"/>
      <c r="Z9425" s="122"/>
    </row>
    <row r="9426" spans="16:26" x14ac:dyDescent="0.25">
      <c r="P9426" s="118"/>
      <c r="R9426" s="118"/>
      <c r="T9426" s="118"/>
      <c r="V9426" s="118"/>
      <c r="X9426" s="118"/>
      <c r="Z9426" s="118"/>
    </row>
    <row r="9427" spans="16:26" x14ac:dyDescent="0.25">
      <c r="P9427" s="119"/>
      <c r="R9427" s="119"/>
      <c r="T9427" s="119"/>
      <c r="V9427" s="119"/>
      <c r="X9427" s="119"/>
      <c r="Z9427" s="119"/>
    </row>
    <row r="9428" spans="16:26" x14ac:dyDescent="0.25">
      <c r="P9428" s="119"/>
      <c r="R9428" s="119"/>
      <c r="T9428" s="119"/>
      <c r="V9428" s="119"/>
      <c r="X9428" s="119"/>
      <c r="Z9428" s="119"/>
    </row>
    <row r="9429" spans="16:26" x14ac:dyDescent="0.25">
      <c r="P9429" s="120"/>
      <c r="R9429" s="120"/>
      <c r="T9429" s="120"/>
      <c r="V9429" s="120"/>
      <c r="X9429" s="120"/>
      <c r="Z9429" s="120"/>
    </row>
    <row r="9430" spans="16:26" x14ac:dyDescent="0.25">
      <c r="P9430" s="119"/>
      <c r="R9430" s="119"/>
      <c r="T9430" s="119"/>
      <c r="V9430" s="119"/>
      <c r="X9430" s="119"/>
      <c r="Z9430" s="119"/>
    </row>
    <row r="9431" spans="16:26" x14ac:dyDescent="0.25">
      <c r="P9431" s="119"/>
      <c r="R9431" s="119"/>
      <c r="T9431" s="119"/>
      <c r="V9431" s="119"/>
      <c r="X9431" s="119"/>
      <c r="Z9431" s="119"/>
    </row>
    <row r="9432" spans="16:26" x14ac:dyDescent="0.25">
      <c r="P9432" s="120"/>
      <c r="R9432" s="120"/>
      <c r="T9432" s="120"/>
      <c r="V9432" s="120"/>
      <c r="X9432" s="120"/>
      <c r="Z9432" s="120"/>
    </row>
    <row r="9433" spans="16:26" x14ac:dyDescent="0.25">
      <c r="P9433" s="119"/>
      <c r="R9433" s="119"/>
      <c r="T9433" s="119"/>
      <c r="V9433" s="119"/>
      <c r="X9433" s="119"/>
      <c r="Z9433" s="119"/>
    </row>
    <row r="9434" spans="16:26" x14ac:dyDescent="0.25">
      <c r="P9434" s="120"/>
      <c r="R9434" s="120"/>
      <c r="T9434" s="120"/>
      <c r="V9434" s="120"/>
      <c r="X9434" s="120"/>
      <c r="Z9434" s="120"/>
    </row>
    <row r="9435" spans="16:26" x14ac:dyDescent="0.25">
      <c r="P9435" s="119"/>
      <c r="R9435" s="119"/>
      <c r="T9435" s="119"/>
      <c r="V9435" s="119"/>
      <c r="X9435" s="119"/>
      <c r="Z9435" s="119"/>
    </row>
    <row r="9436" spans="16:26" x14ac:dyDescent="0.25">
      <c r="P9436" s="119"/>
      <c r="R9436" s="119"/>
      <c r="T9436" s="119"/>
      <c r="V9436" s="119"/>
      <c r="X9436" s="119"/>
      <c r="Z9436" s="119"/>
    </row>
    <row r="9437" spans="16:26" x14ac:dyDescent="0.25">
      <c r="P9437" s="119"/>
      <c r="R9437" s="119"/>
      <c r="T9437" s="119"/>
      <c r="V9437" s="119"/>
      <c r="X9437" s="119"/>
      <c r="Z9437" s="119"/>
    </row>
    <row r="9438" spans="16:26" x14ac:dyDescent="0.25">
      <c r="P9438" s="121"/>
      <c r="R9438" s="121"/>
      <c r="T9438" s="121"/>
      <c r="V9438" s="121"/>
      <c r="X9438" s="121"/>
      <c r="Z9438" s="121"/>
    </row>
    <row r="9439" spans="16:26" x14ac:dyDescent="0.25">
      <c r="P9439" s="121"/>
      <c r="R9439" s="121"/>
      <c r="T9439" s="121"/>
      <c r="V9439" s="121"/>
      <c r="X9439" s="121"/>
      <c r="Z9439" s="121"/>
    </row>
    <row r="9440" spans="16:26" x14ac:dyDescent="0.25">
      <c r="P9440" s="121"/>
      <c r="R9440" s="121"/>
      <c r="T9440" s="121"/>
      <c r="V9440" s="121"/>
      <c r="X9440" s="121"/>
      <c r="Z9440" s="121"/>
    </row>
    <row r="9441" spans="16:26" x14ac:dyDescent="0.25">
      <c r="P9441" s="121"/>
      <c r="R9441" s="121"/>
      <c r="T9441" s="121"/>
      <c r="V9441" s="121"/>
      <c r="X9441" s="121"/>
      <c r="Z9441" s="121"/>
    </row>
    <row r="9442" spans="16:26" x14ac:dyDescent="0.25">
      <c r="P9442" s="122"/>
      <c r="R9442" s="122"/>
      <c r="T9442" s="122"/>
      <c r="V9442" s="122"/>
      <c r="X9442" s="122"/>
      <c r="Z9442" s="122"/>
    </row>
    <row r="9443" spans="16:26" x14ac:dyDescent="0.25">
      <c r="P9443" s="118"/>
      <c r="R9443" s="118"/>
      <c r="T9443" s="118"/>
      <c r="V9443" s="118"/>
      <c r="X9443" s="118"/>
      <c r="Z9443" s="118"/>
    </row>
    <row r="9444" spans="16:26" x14ac:dyDescent="0.25">
      <c r="P9444" s="119"/>
      <c r="R9444" s="119"/>
      <c r="T9444" s="119"/>
      <c r="V9444" s="119"/>
      <c r="X9444" s="119"/>
      <c r="Z9444" s="119"/>
    </row>
    <row r="9445" spans="16:26" x14ac:dyDescent="0.25">
      <c r="P9445" s="119"/>
      <c r="R9445" s="119"/>
      <c r="T9445" s="119"/>
      <c r="V9445" s="119"/>
      <c r="X9445" s="119"/>
      <c r="Z9445" s="119"/>
    </row>
    <row r="9446" spans="16:26" x14ac:dyDescent="0.25">
      <c r="P9446" s="120"/>
      <c r="R9446" s="120"/>
      <c r="T9446" s="120"/>
      <c r="V9446" s="120"/>
      <c r="X9446" s="120"/>
      <c r="Z9446" s="120"/>
    </row>
    <row r="9447" spans="16:26" x14ac:dyDescent="0.25">
      <c r="P9447" s="119"/>
      <c r="R9447" s="119"/>
      <c r="T9447" s="119"/>
      <c r="V9447" s="119"/>
      <c r="X9447" s="119"/>
      <c r="Z9447" s="119"/>
    </row>
    <row r="9448" spans="16:26" x14ac:dyDescent="0.25">
      <c r="P9448" s="119"/>
      <c r="R9448" s="119"/>
      <c r="T9448" s="119"/>
      <c r="V9448" s="119"/>
      <c r="X9448" s="119"/>
      <c r="Z9448" s="119"/>
    </row>
    <row r="9449" spans="16:26" x14ac:dyDescent="0.25">
      <c r="P9449" s="120"/>
      <c r="R9449" s="120"/>
      <c r="T9449" s="120"/>
      <c r="V9449" s="120"/>
      <c r="X9449" s="120"/>
      <c r="Z9449" s="120"/>
    </row>
    <row r="9450" spans="16:26" x14ac:dyDescent="0.25">
      <c r="P9450" s="119"/>
      <c r="R9450" s="119"/>
      <c r="T9450" s="119"/>
      <c r="V9450" s="119"/>
      <c r="X9450" s="119"/>
      <c r="Z9450" s="119"/>
    </row>
    <row r="9451" spans="16:26" x14ac:dyDescent="0.25">
      <c r="P9451" s="120"/>
      <c r="R9451" s="120"/>
      <c r="T9451" s="120"/>
      <c r="V9451" s="120"/>
      <c r="X9451" s="120"/>
      <c r="Z9451" s="120"/>
    </row>
    <row r="9452" spans="16:26" x14ac:dyDescent="0.25">
      <c r="P9452" s="119"/>
      <c r="R9452" s="119"/>
      <c r="T9452" s="119"/>
      <c r="V9452" s="119"/>
      <c r="X9452" s="119"/>
      <c r="Z9452" s="119"/>
    </row>
    <row r="9453" spans="16:26" x14ac:dyDescent="0.25">
      <c r="P9453" s="119"/>
      <c r="R9453" s="119"/>
      <c r="T9453" s="119"/>
      <c r="V9453" s="119"/>
      <c r="X9453" s="119"/>
      <c r="Z9453" s="119"/>
    </row>
    <row r="9454" spans="16:26" x14ac:dyDescent="0.25">
      <c r="P9454" s="119"/>
      <c r="R9454" s="119"/>
      <c r="T9454" s="119"/>
      <c r="V9454" s="119"/>
      <c r="X9454" s="119"/>
      <c r="Z9454" s="119"/>
    </row>
    <row r="9455" spans="16:26" x14ac:dyDescent="0.25">
      <c r="P9455" s="121"/>
      <c r="R9455" s="121"/>
      <c r="T9455" s="121"/>
      <c r="V9455" s="121"/>
      <c r="X9455" s="121"/>
      <c r="Z9455" s="121"/>
    </row>
    <row r="9456" spans="16:26" x14ac:dyDescent="0.25">
      <c r="P9456" s="121"/>
      <c r="R9456" s="121"/>
      <c r="T9456" s="121"/>
      <c r="V9456" s="121"/>
      <c r="X9456" s="121"/>
      <c r="Z9456" s="121"/>
    </row>
    <row r="9457" spans="16:26" x14ac:dyDescent="0.25">
      <c r="P9457" s="121"/>
      <c r="R9457" s="121"/>
      <c r="T9457" s="121"/>
      <c r="V9457" s="121"/>
      <c r="X9457" s="121"/>
      <c r="Z9457" s="121"/>
    </row>
    <row r="9458" spans="16:26" x14ac:dyDescent="0.25">
      <c r="P9458" s="121"/>
      <c r="R9458" s="121"/>
      <c r="T9458" s="121"/>
      <c r="V9458" s="121"/>
      <c r="X9458" s="121"/>
      <c r="Z9458" s="121"/>
    </row>
    <row r="9459" spans="16:26" x14ac:dyDescent="0.25">
      <c r="P9459" s="122"/>
      <c r="R9459" s="122"/>
      <c r="T9459" s="122"/>
      <c r="V9459" s="122"/>
      <c r="X9459" s="122"/>
      <c r="Z9459" s="122"/>
    </row>
    <row r="9460" spans="16:26" x14ac:dyDescent="0.25">
      <c r="P9460" s="118"/>
      <c r="R9460" s="118"/>
      <c r="T9460" s="118"/>
      <c r="V9460" s="118"/>
      <c r="X9460" s="118"/>
      <c r="Z9460" s="118"/>
    </row>
    <row r="9461" spans="16:26" x14ac:dyDescent="0.25">
      <c r="P9461" s="119"/>
      <c r="R9461" s="119"/>
      <c r="T9461" s="119"/>
      <c r="V9461" s="119"/>
      <c r="X9461" s="119"/>
      <c r="Z9461" s="119"/>
    </row>
    <row r="9462" spans="16:26" x14ac:dyDescent="0.25">
      <c r="P9462" s="119"/>
      <c r="R9462" s="119"/>
      <c r="T9462" s="119"/>
      <c r="V9462" s="119"/>
      <c r="X9462" s="119"/>
      <c r="Z9462" s="119"/>
    </row>
    <row r="9463" spans="16:26" x14ac:dyDescent="0.25">
      <c r="P9463" s="120"/>
      <c r="R9463" s="120"/>
      <c r="T9463" s="120"/>
      <c r="V9463" s="120"/>
      <c r="X9463" s="120"/>
      <c r="Z9463" s="120"/>
    </row>
    <row r="9464" spans="16:26" x14ac:dyDescent="0.25">
      <c r="P9464" s="119"/>
      <c r="R9464" s="119"/>
      <c r="T9464" s="119"/>
      <c r="V9464" s="119"/>
      <c r="X9464" s="119"/>
      <c r="Z9464" s="119"/>
    </row>
    <row r="9465" spans="16:26" x14ac:dyDescent="0.25">
      <c r="P9465" s="119"/>
      <c r="R9465" s="119"/>
      <c r="T9465" s="119"/>
      <c r="V9465" s="119"/>
      <c r="X9465" s="119"/>
      <c r="Z9465" s="119"/>
    </row>
    <row r="9466" spans="16:26" x14ac:dyDescent="0.25">
      <c r="P9466" s="120"/>
      <c r="R9466" s="120"/>
      <c r="T9466" s="120"/>
      <c r="V9466" s="120"/>
      <c r="X9466" s="120"/>
      <c r="Z9466" s="120"/>
    </row>
    <row r="9467" spans="16:26" x14ac:dyDescent="0.25">
      <c r="P9467" s="119"/>
      <c r="R9467" s="119"/>
      <c r="T9467" s="119"/>
      <c r="V9467" s="119"/>
      <c r="X9467" s="119"/>
      <c r="Z9467" s="119"/>
    </row>
    <row r="9468" spans="16:26" x14ac:dyDescent="0.25">
      <c r="P9468" s="120"/>
      <c r="R9468" s="120"/>
      <c r="T9468" s="120"/>
      <c r="V9468" s="120"/>
      <c r="X9468" s="120"/>
      <c r="Z9468" s="120"/>
    </row>
    <row r="9469" spans="16:26" x14ac:dyDescent="0.25">
      <c r="P9469" s="119"/>
      <c r="R9469" s="119"/>
      <c r="T9469" s="119"/>
      <c r="V9469" s="119"/>
      <c r="X9469" s="119"/>
      <c r="Z9469" s="119"/>
    </row>
    <row r="9470" spans="16:26" x14ac:dyDescent="0.25">
      <c r="P9470" s="119"/>
      <c r="R9470" s="119"/>
      <c r="T9470" s="119"/>
      <c r="V9470" s="119"/>
      <c r="X9470" s="119"/>
      <c r="Z9470" s="119"/>
    </row>
    <row r="9471" spans="16:26" x14ac:dyDescent="0.25">
      <c r="P9471" s="119"/>
      <c r="R9471" s="119"/>
      <c r="T9471" s="119"/>
      <c r="V9471" s="119"/>
      <c r="X9471" s="119"/>
      <c r="Z9471" s="119"/>
    </row>
    <row r="9472" spans="16:26" x14ac:dyDescent="0.25">
      <c r="P9472" s="121"/>
      <c r="R9472" s="121"/>
      <c r="T9472" s="121"/>
      <c r="V9472" s="121"/>
      <c r="X9472" s="121"/>
      <c r="Z9472" s="121"/>
    </row>
    <row r="9473" spans="16:26" x14ac:dyDescent="0.25">
      <c r="P9473" s="121"/>
      <c r="R9473" s="121"/>
      <c r="T9473" s="121"/>
      <c r="V9473" s="121"/>
      <c r="X9473" s="121"/>
      <c r="Z9473" s="121"/>
    </row>
    <row r="9474" spans="16:26" x14ac:dyDescent="0.25">
      <c r="P9474" s="121"/>
      <c r="R9474" s="121"/>
      <c r="T9474" s="121"/>
      <c r="V9474" s="121"/>
      <c r="X9474" s="121"/>
      <c r="Z9474" s="121"/>
    </row>
    <row r="9475" spans="16:26" x14ac:dyDescent="0.25">
      <c r="P9475" s="121"/>
      <c r="R9475" s="121"/>
      <c r="T9475" s="121"/>
      <c r="V9475" s="121"/>
      <c r="X9475" s="121"/>
      <c r="Z9475" s="121"/>
    </row>
    <row r="9476" spans="16:26" x14ac:dyDescent="0.25">
      <c r="P9476" s="122"/>
      <c r="R9476" s="122"/>
      <c r="T9476" s="122"/>
      <c r="V9476" s="122"/>
      <c r="X9476" s="122"/>
      <c r="Z9476" s="122"/>
    </row>
    <row r="9477" spans="16:26" x14ac:dyDescent="0.25">
      <c r="P9477" s="118"/>
      <c r="R9477" s="118"/>
      <c r="T9477" s="118"/>
      <c r="V9477" s="118"/>
      <c r="X9477" s="118"/>
      <c r="Z9477" s="118"/>
    </row>
    <row r="9478" spans="16:26" x14ac:dyDescent="0.25">
      <c r="P9478" s="119"/>
      <c r="R9478" s="119"/>
      <c r="T9478" s="119"/>
      <c r="V9478" s="119"/>
      <c r="X9478" s="119"/>
      <c r="Z9478" s="119"/>
    </row>
    <row r="9479" spans="16:26" x14ac:dyDescent="0.25">
      <c r="P9479" s="119"/>
      <c r="R9479" s="119"/>
      <c r="T9479" s="119"/>
      <c r="V9479" s="119"/>
      <c r="X9479" s="119"/>
      <c r="Z9479" s="119"/>
    </row>
    <row r="9480" spans="16:26" x14ac:dyDescent="0.25">
      <c r="P9480" s="120"/>
      <c r="R9480" s="120"/>
      <c r="T9480" s="120"/>
      <c r="V9480" s="120"/>
      <c r="X9480" s="120"/>
      <c r="Z9480" s="120"/>
    </row>
    <row r="9481" spans="16:26" x14ac:dyDescent="0.25">
      <c r="P9481" s="119"/>
      <c r="R9481" s="119"/>
      <c r="T9481" s="119"/>
      <c r="V9481" s="119"/>
      <c r="X9481" s="119"/>
      <c r="Z9481" s="119"/>
    </row>
    <row r="9482" spans="16:26" x14ac:dyDescent="0.25">
      <c r="P9482" s="119"/>
      <c r="R9482" s="119"/>
      <c r="T9482" s="119"/>
      <c r="V9482" s="119"/>
      <c r="X9482" s="119"/>
      <c r="Z9482" s="119"/>
    </row>
    <row r="9483" spans="16:26" x14ac:dyDescent="0.25">
      <c r="P9483" s="120"/>
      <c r="R9483" s="120"/>
      <c r="T9483" s="120"/>
      <c r="V9483" s="120"/>
      <c r="X9483" s="120"/>
      <c r="Z9483" s="120"/>
    </row>
    <row r="9484" spans="16:26" x14ac:dyDescent="0.25">
      <c r="P9484" s="119"/>
      <c r="R9484" s="119"/>
      <c r="T9484" s="119"/>
      <c r="V9484" s="119"/>
      <c r="X9484" s="119"/>
      <c r="Z9484" s="119"/>
    </row>
    <row r="9485" spans="16:26" x14ac:dyDescent="0.25">
      <c r="P9485" s="120"/>
      <c r="R9485" s="120"/>
      <c r="T9485" s="120"/>
      <c r="V9485" s="120"/>
      <c r="X9485" s="120"/>
      <c r="Z9485" s="120"/>
    </row>
    <row r="9486" spans="16:26" x14ac:dyDescent="0.25">
      <c r="P9486" s="119"/>
      <c r="R9486" s="119"/>
      <c r="T9486" s="119"/>
      <c r="V9486" s="119"/>
      <c r="X9486" s="119"/>
      <c r="Z9486" s="119"/>
    </row>
    <row r="9487" spans="16:26" x14ac:dyDescent="0.25">
      <c r="P9487" s="119"/>
      <c r="R9487" s="119"/>
      <c r="T9487" s="119"/>
      <c r="V9487" s="119"/>
      <c r="X9487" s="119"/>
      <c r="Z9487" s="119"/>
    </row>
    <row r="9488" spans="16:26" x14ac:dyDescent="0.25">
      <c r="P9488" s="119"/>
      <c r="R9488" s="119"/>
      <c r="T9488" s="119"/>
      <c r="V9488" s="119"/>
      <c r="X9488" s="119"/>
      <c r="Z9488" s="119"/>
    </row>
    <row r="9489" spans="16:26" x14ac:dyDescent="0.25">
      <c r="P9489" s="121"/>
      <c r="R9489" s="121"/>
      <c r="T9489" s="121"/>
      <c r="V9489" s="121"/>
      <c r="X9489" s="121"/>
      <c r="Z9489" s="121"/>
    </row>
    <row r="9490" spans="16:26" x14ac:dyDescent="0.25">
      <c r="P9490" s="121"/>
      <c r="R9490" s="121"/>
      <c r="T9490" s="121"/>
      <c r="V9490" s="121"/>
      <c r="X9490" s="121"/>
      <c r="Z9490" s="121"/>
    </row>
    <row r="9491" spans="16:26" x14ac:dyDescent="0.25">
      <c r="P9491" s="121"/>
      <c r="R9491" s="121"/>
      <c r="T9491" s="121"/>
      <c r="V9491" s="121"/>
      <c r="X9491" s="121"/>
      <c r="Z9491" s="121"/>
    </row>
    <row r="9492" spans="16:26" x14ac:dyDescent="0.25">
      <c r="P9492" s="121"/>
      <c r="R9492" s="121"/>
      <c r="T9492" s="121"/>
      <c r="V9492" s="121"/>
      <c r="X9492" s="121"/>
      <c r="Z9492" s="121"/>
    </row>
    <row r="9493" spans="16:26" x14ac:dyDescent="0.25">
      <c r="P9493" s="122"/>
      <c r="R9493" s="122"/>
      <c r="T9493" s="122"/>
      <c r="V9493" s="122"/>
      <c r="X9493" s="122"/>
      <c r="Z9493" s="122"/>
    </row>
    <row r="9494" spans="16:26" x14ac:dyDescent="0.25">
      <c r="P9494" s="118"/>
      <c r="R9494" s="118"/>
      <c r="T9494" s="118"/>
      <c r="V9494" s="118"/>
      <c r="X9494" s="118"/>
      <c r="Z9494" s="118"/>
    </row>
    <row r="9495" spans="16:26" x14ac:dyDescent="0.25">
      <c r="P9495" s="119"/>
      <c r="R9495" s="119"/>
      <c r="T9495" s="119"/>
      <c r="V9495" s="119"/>
      <c r="X9495" s="119"/>
      <c r="Z9495" s="119"/>
    </row>
    <row r="9496" spans="16:26" x14ac:dyDescent="0.25">
      <c r="P9496" s="119"/>
      <c r="R9496" s="119"/>
      <c r="T9496" s="119"/>
      <c r="V9496" s="119"/>
      <c r="X9496" s="119"/>
      <c r="Z9496" s="119"/>
    </row>
    <row r="9497" spans="16:26" x14ac:dyDescent="0.25">
      <c r="P9497" s="120"/>
      <c r="R9497" s="120"/>
      <c r="T9497" s="120"/>
      <c r="V9497" s="120"/>
      <c r="X9497" s="120"/>
      <c r="Z9497" s="120"/>
    </row>
    <row r="9498" spans="16:26" x14ac:dyDescent="0.25">
      <c r="P9498" s="119"/>
      <c r="R9498" s="119"/>
      <c r="T9498" s="119"/>
      <c r="V9498" s="119"/>
      <c r="X9498" s="119"/>
      <c r="Z9498" s="119"/>
    </row>
    <row r="9499" spans="16:26" x14ac:dyDescent="0.25">
      <c r="P9499" s="119"/>
      <c r="R9499" s="119"/>
      <c r="T9499" s="119"/>
      <c r="V9499" s="119"/>
      <c r="X9499" s="119"/>
      <c r="Z9499" s="119"/>
    </row>
    <row r="9500" spans="16:26" x14ac:dyDescent="0.25">
      <c r="P9500" s="120"/>
      <c r="R9500" s="120"/>
      <c r="T9500" s="120"/>
      <c r="V9500" s="120"/>
      <c r="X9500" s="120"/>
      <c r="Z9500" s="120"/>
    </row>
    <row r="9501" spans="16:26" x14ac:dyDescent="0.25">
      <c r="P9501" s="119"/>
      <c r="R9501" s="119"/>
      <c r="T9501" s="119"/>
      <c r="V9501" s="119"/>
      <c r="X9501" s="119"/>
      <c r="Z9501" s="119"/>
    </row>
    <row r="9502" spans="16:26" x14ac:dyDescent="0.25">
      <c r="P9502" s="120"/>
      <c r="R9502" s="120"/>
      <c r="T9502" s="120"/>
      <c r="V9502" s="120"/>
      <c r="X9502" s="120"/>
      <c r="Z9502" s="120"/>
    </row>
    <row r="9503" spans="16:26" x14ac:dyDescent="0.25">
      <c r="P9503" s="119"/>
      <c r="R9503" s="119"/>
      <c r="T9503" s="119"/>
      <c r="V9503" s="119"/>
      <c r="X9503" s="119"/>
      <c r="Z9503" s="119"/>
    </row>
    <row r="9504" spans="16:26" x14ac:dyDescent="0.25">
      <c r="P9504" s="119"/>
      <c r="R9504" s="119"/>
      <c r="T9504" s="119"/>
      <c r="V9504" s="119"/>
      <c r="X9504" s="119"/>
      <c r="Z9504" s="119"/>
    </row>
    <row r="9505" spans="16:26" x14ac:dyDescent="0.25">
      <c r="P9505" s="119"/>
      <c r="R9505" s="119"/>
      <c r="T9505" s="119"/>
      <c r="V9505" s="119"/>
      <c r="X9505" s="119"/>
      <c r="Z9505" s="119"/>
    </row>
    <row r="9506" spans="16:26" x14ac:dyDescent="0.25">
      <c r="P9506" s="121"/>
      <c r="R9506" s="121"/>
      <c r="T9506" s="121"/>
      <c r="V9506" s="121"/>
      <c r="X9506" s="121"/>
      <c r="Z9506" s="121"/>
    </row>
    <row r="9507" spans="16:26" x14ac:dyDescent="0.25">
      <c r="P9507" s="121"/>
      <c r="R9507" s="121"/>
      <c r="T9507" s="121"/>
      <c r="V9507" s="121"/>
      <c r="X9507" s="121"/>
      <c r="Z9507" s="121"/>
    </row>
    <row r="9508" spans="16:26" x14ac:dyDescent="0.25">
      <c r="P9508" s="121"/>
      <c r="R9508" s="121"/>
      <c r="T9508" s="121"/>
      <c r="V9508" s="121"/>
      <c r="X9508" s="121"/>
      <c r="Z9508" s="121"/>
    </row>
    <row r="9509" spans="16:26" x14ac:dyDescent="0.25">
      <c r="P9509" s="121"/>
      <c r="R9509" s="121"/>
      <c r="T9509" s="121"/>
      <c r="V9509" s="121"/>
      <c r="X9509" s="121"/>
      <c r="Z9509" s="121"/>
    </row>
    <row r="9510" spans="16:26" x14ac:dyDescent="0.25">
      <c r="P9510" s="122"/>
      <c r="R9510" s="122"/>
      <c r="T9510" s="122"/>
      <c r="V9510" s="122"/>
      <c r="X9510" s="122"/>
      <c r="Z9510" s="122"/>
    </row>
    <row r="9511" spans="16:26" x14ac:dyDescent="0.25">
      <c r="P9511" s="118"/>
      <c r="R9511" s="118"/>
      <c r="T9511" s="118"/>
      <c r="V9511" s="118"/>
      <c r="X9511" s="118"/>
      <c r="Z9511" s="118"/>
    </row>
    <row r="9512" spans="16:26" x14ac:dyDescent="0.25">
      <c r="P9512" s="119"/>
      <c r="R9512" s="119"/>
      <c r="T9512" s="119"/>
      <c r="V9512" s="119"/>
      <c r="X9512" s="119"/>
      <c r="Z9512" s="119"/>
    </row>
    <row r="9513" spans="16:26" x14ac:dyDescent="0.25">
      <c r="P9513" s="119"/>
      <c r="R9513" s="119"/>
      <c r="T9513" s="119"/>
      <c r="V9513" s="119"/>
      <c r="X9513" s="119"/>
      <c r="Z9513" s="119"/>
    </row>
    <row r="9514" spans="16:26" x14ac:dyDescent="0.25">
      <c r="P9514" s="120"/>
      <c r="R9514" s="120"/>
      <c r="T9514" s="120"/>
      <c r="V9514" s="120"/>
      <c r="X9514" s="120"/>
      <c r="Z9514" s="120"/>
    </row>
    <row r="9515" spans="16:26" x14ac:dyDescent="0.25">
      <c r="P9515" s="119"/>
      <c r="R9515" s="119"/>
      <c r="T9515" s="119"/>
      <c r="V9515" s="119"/>
      <c r="X9515" s="119"/>
      <c r="Z9515" s="119"/>
    </row>
    <row r="9516" spans="16:26" x14ac:dyDescent="0.25">
      <c r="P9516" s="119"/>
      <c r="R9516" s="119"/>
      <c r="T9516" s="119"/>
      <c r="V9516" s="119"/>
      <c r="X9516" s="119"/>
      <c r="Z9516" s="119"/>
    </row>
    <row r="9517" spans="16:26" x14ac:dyDescent="0.25">
      <c r="P9517" s="120"/>
      <c r="R9517" s="120"/>
      <c r="T9517" s="120"/>
      <c r="V9517" s="120"/>
      <c r="X9517" s="120"/>
      <c r="Z9517" s="120"/>
    </row>
    <row r="9518" spans="16:26" x14ac:dyDescent="0.25">
      <c r="P9518" s="119"/>
      <c r="R9518" s="119"/>
      <c r="T9518" s="119"/>
      <c r="V9518" s="119"/>
      <c r="X9518" s="119"/>
      <c r="Z9518" s="119"/>
    </row>
    <row r="9519" spans="16:26" x14ac:dyDescent="0.25">
      <c r="P9519" s="120"/>
      <c r="R9519" s="120"/>
      <c r="T9519" s="120"/>
      <c r="V9519" s="120"/>
      <c r="X9519" s="120"/>
      <c r="Z9519" s="120"/>
    </row>
    <row r="9520" spans="16:26" x14ac:dyDescent="0.25">
      <c r="P9520" s="119"/>
      <c r="R9520" s="119"/>
      <c r="T9520" s="119"/>
      <c r="V9520" s="119"/>
      <c r="X9520" s="119"/>
      <c r="Z9520" s="119"/>
    </row>
    <row r="9521" spans="16:26" x14ac:dyDescent="0.25">
      <c r="P9521" s="119"/>
      <c r="R9521" s="119"/>
      <c r="T9521" s="119"/>
      <c r="V9521" s="119"/>
      <c r="X9521" s="119"/>
      <c r="Z9521" s="119"/>
    </row>
    <row r="9522" spans="16:26" x14ac:dyDescent="0.25">
      <c r="P9522" s="119"/>
      <c r="R9522" s="119"/>
      <c r="T9522" s="119"/>
      <c r="V9522" s="119"/>
      <c r="X9522" s="119"/>
      <c r="Z9522" s="119"/>
    </row>
    <row r="9523" spans="16:26" x14ac:dyDescent="0.25">
      <c r="P9523" s="121"/>
      <c r="R9523" s="121"/>
      <c r="T9523" s="121"/>
      <c r="V9523" s="121"/>
      <c r="X9523" s="121"/>
      <c r="Z9523" s="121"/>
    </row>
    <row r="9524" spans="16:26" x14ac:dyDescent="0.25">
      <c r="P9524" s="121"/>
      <c r="R9524" s="121"/>
      <c r="T9524" s="121"/>
      <c r="V9524" s="121"/>
      <c r="X9524" s="121"/>
      <c r="Z9524" s="121"/>
    </row>
    <row r="9525" spans="16:26" x14ac:dyDescent="0.25">
      <c r="P9525" s="121"/>
      <c r="R9525" s="121"/>
      <c r="T9525" s="121"/>
      <c r="V9525" s="121"/>
      <c r="X9525" s="121"/>
      <c r="Z9525" s="121"/>
    </row>
    <row r="9526" spans="16:26" x14ac:dyDescent="0.25">
      <c r="P9526" s="121"/>
      <c r="R9526" s="121"/>
      <c r="T9526" s="121"/>
      <c r="V9526" s="121"/>
      <c r="X9526" s="121"/>
      <c r="Z9526" s="121"/>
    </row>
    <row r="9527" spans="16:26" x14ac:dyDescent="0.25">
      <c r="P9527" s="122"/>
      <c r="R9527" s="122"/>
      <c r="T9527" s="122"/>
      <c r="V9527" s="122"/>
      <c r="X9527" s="122"/>
      <c r="Z9527" s="122"/>
    </row>
    <row r="9528" spans="16:26" x14ac:dyDescent="0.25">
      <c r="P9528" s="118"/>
      <c r="R9528" s="118"/>
      <c r="T9528" s="118"/>
      <c r="V9528" s="118"/>
      <c r="X9528" s="118"/>
      <c r="Z9528" s="118"/>
    </row>
    <row r="9529" spans="16:26" x14ac:dyDescent="0.25">
      <c r="P9529" s="119"/>
      <c r="R9529" s="119"/>
      <c r="T9529" s="119"/>
      <c r="V9529" s="119"/>
      <c r="X9529" s="119"/>
      <c r="Z9529" s="119"/>
    </row>
    <row r="9530" spans="16:26" x14ac:dyDescent="0.25">
      <c r="P9530" s="119"/>
      <c r="R9530" s="119"/>
      <c r="T9530" s="119"/>
      <c r="V9530" s="119"/>
      <c r="X9530" s="119"/>
      <c r="Z9530" s="119"/>
    </row>
    <row r="9531" spans="16:26" x14ac:dyDescent="0.25">
      <c r="P9531" s="120"/>
      <c r="R9531" s="120"/>
      <c r="T9531" s="120"/>
      <c r="V9531" s="120"/>
      <c r="X9531" s="120"/>
      <c r="Z9531" s="120"/>
    </row>
    <row r="9532" spans="16:26" x14ac:dyDescent="0.25">
      <c r="P9532" s="119"/>
      <c r="R9532" s="119"/>
      <c r="T9532" s="119"/>
      <c r="V9532" s="119"/>
      <c r="X9532" s="119"/>
      <c r="Z9532" s="119"/>
    </row>
    <row r="9533" spans="16:26" x14ac:dyDescent="0.25">
      <c r="P9533" s="119"/>
      <c r="R9533" s="119"/>
      <c r="T9533" s="119"/>
      <c r="V9533" s="119"/>
      <c r="X9533" s="119"/>
      <c r="Z9533" s="119"/>
    </row>
    <row r="9534" spans="16:26" x14ac:dyDescent="0.25">
      <c r="P9534" s="120"/>
      <c r="R9534" s="120"/>
      <c r="T9534" s="120"/>
      <c r="V9534" s="120"/>
      <c r="X9534" s="120"/>
      <c r="Z9534" s="120"/>
    </row>
    <row r="9535" spans="16:26" x14ac:dyDescent="0.25">
      <c r="P9535" s="119"/>
      <c r="R9535" s="119"/>
      <c r="T9535" s="119"/>
      <c r="V9535" s="119"/>
      <c r="X9535" s="119"/>
      <c r="Z9535" s="119"/>
    </row>
    <row r="9536" spans="16:26" x14ac:dyDescent="0.25">
      <c r="P9536" s="120"/>
      <c r="R9536" s="120"/>
      <c r="T9536" s="120"/>
      <c r="V9536" s="120"/>
      <c r="X9536" s="120"/>
      <c r="Z9536" s="120"/>
    </row>
    <row r="9537" spans="16:26" x14ac:dyDescent="0.25">
      <c r="P9537" s="119"/>
      <c r="R9537" s="119"/>
      <c r="T9537" s="119"/>
      <c r="V9537" s="119"/>
      <c r="X9537" s="119"/>
      <c r="Z9537" s="119"/>
    </row>
    <row r="9538" spans="16:26" x14ac:dyDescent="0.25">
      <c r="P9538" s="119"/>
      <c r="R9538" s="119"/>
      <c r="T9538" s="119"/>
      <c r="V9538" s="119"/>
      <c r="X9538" s="119"/>
      <c r="Z9538" s="119"/>
    </row>
    <row r="9539" spans="16:26" x14ac:dyDescent="0.25">
      <c r="P9539" s="119"/>
      <c r="R9539" s="119"/>
      <c r="T9539" s="119"/>
      <c r="V9539" s="119"/>
      <c r="X9539" s="119"/>
      <c r="Z9539" s="119"/>
    </row>
    <row r="9540" spans="16:26" x14ac:dyDescent="0.25">
      <c r="P9540" s="121"/>
      <c r="R9540" s="121"/>
      <c r="T9540" s="121"/>
      <c r="V9540" s="121"/>
      <c r="X9540" s="121"/>
      <c r="Z9540" s="121"/>
    </row>
    <row r="9541" spans="16:26" x14ac:dyDescent="0.25">
      <c r="P9541" s="121"/>
      <c r="R9541" s="121"/>
      <c r="T9541" s="121"/>
      <c r="V9541" s="121"/>
      <c r="X9541" s="121"/>
      <c r="Z9541" s="121"/>
    </row>
    <row r="9542" spans="16:26" x14ac:dyDescent="0.25">
      <c r="P9542" s="121"/>
      <c r="R9542" s="121"/>
      <c r="T9542" s="121"/>
      <c r="V9542" s="121"/>
      <c r="X9542" s="121"/>
      <c r="Z9542" s="121"/>
    </row>
    <row r="9543" spans="16:26" x14ac:dyDescent="0.25">
      <c r="P9543" s="121"/>
      <c r="R9543" s="121"/>
      <c r="T9543" s="121"/>
      <c r="V9543" s="121"/>
      <c r="X9543" s="121"/>
      <c r="Z9543" s="121"/>
    </row>
    <row r="9544" spans="16:26" x14ac:dyDescent="0.25">
      <c r="P9544" s="122"/>
      <c r="R9544" s="122"/>
      <c r="T9544" s="122"/>
      <c r="V9544" s="122"/>
      <c r="X9544" s="122"/>
      <c r="Z9544" s="122"/>
    </row>
    <row r="9545" spans="16:26" x14ac:dyDescent="0.25">
      <c r="P9545" s="118"/>
      <c r="R9545" s="118"/>
      <c r="T9545" s="118"/>
      <c r="V9545" s="118"/>
      <c r="X9545" s="118"/>
      <c r="Z9545" s="118"/>
    </row>
    <row r="9546" spans="16:26" x14ac:dyDescent="0.25">
      <c r="P9546" s="119"/>
      <c r="R9546" s="119"/>
      <c r="T9546" s="119"/>
      <c r="V9546" s="119"/>
      <c r="X9546" s="119"/>
      <c r="Z9546" s="119"/>
    </row>
    <row r="9547" spans="16:26" x14ac:dyDescent="0.25">
      <c r="P9547" s="119"/>
      <c r="R9547" s="119"/>
      <c r="T9547" s="119"/>
      <c r="V9547" s="119"/>
      <c r="X9547" s="119"/>
      <c r="Z9547" s="119"/>
    </row>
    <row r="9548" spans="16:26" x14ac:dyDescent="0.25">
      <c r="P9548" s="120"/>
      <c r="R9548" s="120"/>
      <c r="T9548" s="120"/>
      <c r="V9548" s="120"/>
      <c r="X9548" s="120"/>
      <c r="Z9548" s="120"/>
    </row>
    <row r="9549" spans="16:26" x14ac:dyDescent="0.25">
      <c r="P9549" s="119"/>
      <c r="R9549" s="119"/>
      <c r="T9549" s="119"/>
      <c r="V9549" s="119"/>
      <c r="X9549" s="119"/>
      <c r="Z9549" s="119"/>
    </row>
    <row r="9550" spans="16:26" x14ac:dyDescent="0.25">
      <c r="P9550" s="119"/>
      <c r="R9550" s="119"/>
      <c r="T9550" s="119"/>
      <c r="V9550" s="119"/>
      <c r="X9550" s="119"/>
      <c r="Z9550" s="119"/>
    </row>
    <row r="9551" spans="16:26" x14ac:dyDescent="0.25">
      <c r="P9551" s="120"/>
      <c r="R9551" s="120"/>
      <c r="T9551" s="120"/>
      <c r="V9551" s="120"/>
      <c r="X9551" s="120"/>
      <c r="Z9551" s="120"/>
    </row>
    <row r="9552" spans="16:26" x14ac:dyDescent="0.25">
      <c r="P9552" s="119"/>
      <c r="R9552" s="119"/>
      <c r="T9552" s="119"/>
      <c r="V9552" s="119"/>
      <c r="X9552" s="119"/>
      <c r="Z9552" s="119"/>
    </row>
    <row r="9553" spans="16:26" x14ac:dyDescent="0.25">
      <c r="P9553" s="120"/>
      <c r="R9553" s="120"/>
      <c r="T9553" s="120"/>
      <c r="V9553" s="120"/>
      <c r="X9553" s="120"/>
      <c r="Z9553" s="120"/>
    </row>
    <row r="9554" spans="16:26" x14ac:dyDescent="0.25">
      <c r="P9554" s="119"/>
      <c r="R9554" s="119"/>
      <c r="T9554" s="119"/>
      <c r="V9554" s="119"/>
      <c r="X9554" s="119"/>
      <c r="Z9554" s="119"/>
    </row>
    <row r="9555" spans="16:26" x14ac:dyDescent="0.25">
      <c r="P9555" s="119"/>
      <c r="R9555" s="119"/>
      <c r="T9555" s="119"/>
      <c r="V9555" s="119"/>
      <c r="X9555" s="119"/>
      <c r="Z9555" s="119"/>
    </row>
    <row r="9556" spans="16:26" x14ac:dyDescent="0.25">
      <c r="P9556" s="119"/>
      <c r="R9556" s="119"/>
      <c r="T9556" s="119"/>
      <c r="V9556" s="119"/>
      <c r="X9556" s="119"/>
      <c r="Z9556" s="119"/>
    </row>
    <row r="9557" spans="16:26" x14ac:dyDescent="0.25">
      <c r="P9557" s="121"/>
      <c r="R9557" s="121"/>
      <c r="T9557" s="121"/>
      <c r="V9557" s="121"/>
      <c r="X9557" s="121"/>
      <c r="Z9557" s="121"/>
    </row>
    <row r="9558" spans="16:26" x14ac:dyDescent="0.25">
      <c r="P9558" s="121"/>
      <c r="R9558" s="121"/>
      <c r="T9558" s="121"/>
      <c r="V9558" s="121"/>
      <c r="X9558" s="121"/>
      <c r="Z9558" s="121"/>
    </row>
    <row r="9559" spans="16:26" x14ac:dyDescent="0.25">
      <c r="P9559" s="121"/>
      <c r="R9559" s="121"/>
      <c r="T9559" s="121"/>
      <c r="V9559" s="121"/>
      <c r="X9559" s="121"/>
      <c r="Z9559" s="121"/>
    </row>
    <row r="9560" spans="16:26" x14ac:dyDescent="0.25">
      <c r="P9560" s="121"/>
      <c r="R9560" s="121"/>
      <c r="T9560" s="121"/>
      <c r="V9560" s="121"/>
      <c r="X9560" s="121"/>
      <c r="Z9560" s="121"/>
    </row>
    <row r="9561" spans="16:26" x14ac:dyDescent="0.25">
      <c r="P9561" s="122"/>
      <c r="R9561" s="122"/>
      <c r="T9561" s="122"/>
      <c r="V9561" s="122"/>
      <c r="X9561" s="122"/>
      <c r="Z9561" s="122"/>
    </row>
    <row r="9562" spans="16:26" x14ac:dyDescent="0.25">
      <c r="P9562" s="118"/>
      <c r="R9562" s="118"/>
      <c r="T9562" s="118"/>
      <c r="V9562" s="118"/>
      <c r="X9562" s="118"/>
      <c r="Z9562" s="118"/>
    </row>
    <row r="9563" spans="16:26" x14ac:dyDescent="0.25">
      <c r="P9563" s="119"/>
      <c r="R9563" s="119"/>
      <c r="T9563" s="119"/>
      <c r="V9563" s="119"/>
      <c r="X9563" s="119"/>
      <c r="Z9563" s="119"/>
    </row>
    <row r="9564" spans="16:26" x14ac:dyDescent="0.25">
      <c r="P9564" s="119"/>
      <c r="R9564" s="119"/>
      <c r="T9564" s="119"/>
      <c r="V9564" s="119"/>
      <c r="X9564" s="119"/>
      <c r="Z9564" s="119"/>
    </row>
    <row r="9565" spans="16:26" x14ac:dyDescent="0.25">
      <c r="P9565" s="120"/>
      <c r="R9565" s="120"/>
      <c r="T9565" s="120"/>
      <c r="V9565" s="120"/>
      <c r="X9565" s="120"/>
      <c r="Z9565" s="120"/>
    </row>
    <row r="9566" spans="16:26" x14ac:dyDescent="0.25">
      <c r="P9566" s="119"/>
      <c r="R9566" s="119"/>
      <c r="T9566" s="119"/>
      <c r="V9566" s="119"/>
      <c r="X9566" s="119"/>
      <c r="Z9566" s="119"/>
    </row>
    <row r="9567" spans="16:26" x14ac:dyDescent="0.25">
      <c r="P9567" s="119"/>
      <c r="R9567" s="119"/>
      <c r="T9567" s="119"/>
      <c r="V9567" s="119"/>
      <c r="X9567" s="119"/>
      <c r="Z9567" s="119"/>
    </row>
    <row r="9568" spans="16:26" x14ac:dyDescent="0.25">
      <c r="P9568" s="120"/>
      <c r="R9568" s="120"/>
      <c r="T9568" s="120"/>
      <c r="V9568" s="120"/>
      <c r="X9568" s="120"/>
      <c r="Z9568" s="120"/>
    </row>
    <row r="9569" spans="16:26" x14ac:dyDescent="0.25">
      <c r="P9569" s="119"/>
      <c r="R9569" s="119"/>
      <c r="T9569" s="119"/>
      <c r="V9569" s="119"/>
      <c r="X9569" s="119"/>
      <c r="Z9569" s="119"/>
    </row>
    <row r="9570" spans="16:26" x14ac:dyDescent="0.25">
      <c r="P9570" s="120"/>
      <c r="R9570" s="120"/>
      <c r="T9570" s="120"/>
      <c r="V9570" s="120"/>
      <c r="X9570" s="120"/>
      <c r="Z9570" s="120"/>
    </row>
    <row r="9571" spans="16:26" x14ac:dyDescent="0.25">
      <c r="P9571" s="119"/>
      <c r="R9571" s="119"/>
      <c r="T9571" s="119"/>
      <c r="V9571" s="119"/>
      <c r="X9571" s="119"/>
      <c r="Z9571" s="119"/>
    </row>
    <row r="9572" spans="16:26" x14ac:dyDescent="0.25">
      <c r="P9572" s="119"/>
      <c r="R9572" s="119"/>
      <c r="T9572" s="119"/>
      <c r="V9572" s="119"/>
      <c r="X9572" s="119"/>
      <c r="Z9572" s="119"/>
    </row>
    <row r="9573" spans="16:26" x14ac:dyDescent="0.25">
      <c r="P9573" s="119"/>
      <c r="R9573" s="119"/>
      <c r="T9573" s="119"/>
      <c r="V9573" s="119"/>
      <c r="X9573" s="119"/>
      <c r="Z9573" s="119"/>
    </row>
    <row r="9574" spans="16:26" x14ac:dyDescent="0.25">
      <c r="P9574" s="121"/>
      <c r="R9574" s="121"/>
      <c r="T9574" s="121"/>
      <c r="V9574" s="121"/>
      <c r="X9574" s="121"/>
      <c r="Z9574" s="121"/>
    </row>
    <row r="9575" spans="16:26" x14ac:dyDescent="0.25">
      <c r="P9575" s="121"/>
      <c r="R9575" s="121"/>
      <c r="T9575" s="121"/>
      <c r="V9575" s="121"/>
      <c r="X9575" s="121"/>
      <c r="Z9575" s="121"/>
    </row>
    <row r="9576" spans="16:26" x14ac:dyDescent="0.25">
      <c r="P9576" s="121"/>
      <c r="R9576" s="121"/>
      <c r="T9576" s="121"/>
      <c r="V9576" s="121"/>
      <c r="X9576" s="121"/>
      <c r="Z9576" s="121"/>
    </row>
    <row r="9577" spans="16:26" x14ac:dyDescent="0.25">
      <c r="P9577" s="121"/>
      <c r="R9577" s="121"/>
      <c r="T9577" s="121"/>
      <c r="V9577" s="121"/>
      <c r="X9577" s="121"/>
      <c r="Z9577" s="121"/>
    </row>
    <row r="9578" spans="16:26" x14ac:dyDescent="0.25">
      <c r="P9578" s="122"/>
      <c r="R9578" s="122"/>
      <c r="T9578" s="122"/>
      <c r="V9578" s="122"/>
      <c r="X9578" s="122"/>
      <c r="Z9578" s="122"/>
    </row>
    <row r="9579" spans="16:26" x14ac:dyDescent="0.25">
      <c r="P9579" s="118"/>
      <c r="R9579" s="118"/>
      <c r="T9579" s="118"/>
      <c r="V9579" s="118"/>
      <c r="X9579" s="118"/>
      <c r="Z9579" s="118"/>
    </row>
    <row r="9580" spans="16:26" x14ac:dyDescent="0.25">
      <c r="P9580" s="119"/>
      <c r="R9580" s="119"/>
      <c r="T9580" s="119"/>
      <c r="V9580" s="119"/>
      <c r="X9580" s="119"/>
      <c r="Z9580" s="119"/>
    </row>
    <row r="9581" spans="16:26" x14ac:dyDescent="0.25">
      <c r="P9581" s="119"/>
      <c r="R9581" s="119"/>
      <c r="T9581" s="119"/>
      <c r="V9581" s="119"/>
      <c r="X9581" s="119"/>
      <c r="Z9581" s="119"/>
    </row>
    <row r="9582" spans="16:26" x14ac:dyDescent="0.25">
      <c r="P9582" s="120"/>
      <c r="R9582" s="120"/>
      <c r="T9582" s="120"/>
      <c r="V9582" s="120"/>
      <c r="X9582" s="120"/>
      <c r="Z9582" s="120"/>
    </row>
    <row r="9583" spans="16:26" x14ac:dyDescent="0.25">
      <c r="P9583" s="119"/>
      <c r="R9583" s="119"/>
      <c r="T9583" s="119"/>
      <c r="V9583" s="119"/>
      <c r="X9583" s="119"/>
      <c r="Z9583" s="119"/>
    </row>
    <row r="9584" spans="16:26" x14ac:dyDescent="0.25">
      <c r="P9584" s="119"/>
      <c r="R9584" s="119"/>
      <c r="T9584" s="119"/>
      <c r="V9584" s="119"/>
      <c r="X9584" s="119"/>
      <c r="Z9584" s="119"/>
    </row>
    <row r="9585" spans="16:26" x14ac:dyDescent="0.25">
      <c r="P9585" s="120"/>
      <c r="R9585" s="120"/>
      <c r="T9585" s="120"/>
      <c r="V9585" s="120"/>
      <c r="X9585" s="120"/>
      <c r="Z9585" s="120"/>
    </row>
    <row r="9586" spans="16:26" x14ac:dyDescent="0.25">
      <c r="P9586" s="119"/>
      <c r="R9586" s="119"/>
      <c r="T9586" s="119"/>
      <c r="V9586" s="119"/>
      <c r="X9586" s="119"/>
      <c r="Z9586" s="119"/>
    </row>
    <row r="9587" spans="16:26" x14ac:dyDescent="0.25">
      <c r="P9587" s="120"/>
      <c r="R9587" s="120"/>
      <c r="T9587" s="120"/>
      <c r="V9587" s="120"/>
      <c r="X9587" s="120"/>
      <c r="Z9587" s="120"/>
    </row>
    <row r="9588" spans="16:26" x14ac:dyDescent="0.25">
      <c r="P9588" s="119"/>
      <c r="R9588" s="119"/>
      <c r="T9588" s="119"/>
      <c r="V9588" s="119"/>
      <c r="X9588" s="119"/>
      <c r="Z9588" s="119"/>
    </row>
    <row r="9589" spans="16:26" x14ac:dyDescent="0.25">
      <c r="P9589" s="119"/>
      <c r="R9589" s="119"/>
      <c r="T9589" s="119"/>
      <c r="V9589" s="119"/>
      <c r="X9589" s="119"/>
      <c r="Z9589" s="119"/>
    </row>
    <row r="9590" spans="16:26" x14ac:dyDescent="0.25">
      <c r="P9590" s="119"/>
      <c r="R9590" s="119"/>
      <c r="T9590" s="119"/>
      <c r="V9590" s="119"/>
      <c r="X9590" s="119"/>
      <c r="Z9590" s="119"/>
    </row>
    <row r="9591" spans="16:26" x14ac:dyDescent="0.25">
      <c r="P9591" s="121"/>
      <c r="R9591" s="121"/>
      <c r="T9591" s="121"/>
      <c r="V9591" s="121"/>
      <c r="X9591" s="121"/>
      <c r="Z9591" s="121"/>
    </row>
    <row r="9592" spans="16:26" x14ac:dyDescent="0.25">
      <c r="P9592" s="121"/>
      <c r="R9592" s="121"/>
      <c r="T9592" s="121"/>
      <c r="V9592" s="121"/>
      <c r="X9592" s="121"/>
      <c r="Z9592" s="121"/>
    </row>
    <row r="9593" spans="16:26" x14ac:dyDescent="0.25">
      <c r="P9593" s="121"/>
      <c r="R9593" s="121"/>
      <c r="T9593" s="121"/>
      <c r="V9593" s="121"/>
      <c r="X9593" s="121"/>
      <c r="Z9593" s="121"/>
    </row>
    <row r="9594" spans="16:26" x14ac:dyDescent="0.25">
      <c r="P9594" s="121"/>
      <c r="R9594" s="121"/>
      <c r="T9594" s="121"/>
      <c r="V9594" s="121"/>
      <c r="X9594" s="121"/>
      <c r="Z9594" s="121"/>
    </row>
    <row r="9595" spans="16:26" x14ac:dyDescent="0.25">
      <c r="P9595" s="122"/>
      <c r="R9595" s="122"/>
      <c r="T9595" s="122"/>
      <c r="V9595" s="122"/>
      <c r="X9595" s="122"/>
      <c r="Z9595" s="122"/>
    </row>
    <row r="9596" spans="16:26" x14ac:dyDescent="0.25">
      <c r="P9596" s="118"/>
      <c r="R9596" s="118"/>
      <c r="T9596" s="118"/>
      <c r="V9596" s="118"/>
      <c r="X9596" s="118"/>
      <c r="Z9596" s="118"/>
    </row>
    <row r="9597" spans="16:26" x14ac:dyDescent="0.25">
      <c r="P9597" s="119"/>
      <c r="R9597" s="119"/>
      <c r="T9597" s="119"/>
      <c r="V9597" s="119"/>
      <c r="X9597" s="119"/>
      <c r="Z9597" s="119"/>
    </row>
    <row r="9598" spans="16:26" x14ac:dyDescent="0.25">
      <c r="P9598" s="119"/>
      <c r="R9598" s="119"/>
      <c r="T9598" s="119"/>
      <c r="V9598" s="119"/>
      <c r="X9598" s="119"/>
      <c r="Z9598" s="119"/>
    </row>
    <row r="9599" spans="16:26" x14ac:dyDescent="0.25">
      <c r="P9599" s="120"/>
      <c r="R9599" s="120"/>
      <c r="T9599" s="120"/>
      <c r="V9599" s="120"/>
      <c r="X9599" s="120"/>
      <c r="Z9599" s="120"/>
    </row>
    <row r="9600" spans="16:26" x14ac:dyDescent="0.25">
      <c r="P9600" s="119"/>
      <c r="R9600" s="119"/>
      <c r="T9600" s="119"/>
      <c r="V9600" s="119"/>
      <c r="X9600" s="119"/>
      <c r="Z9600" s="119"/>
    </row>
    <row r="9601" spans="16:26" x14ac:dyDescent="0.25">
      <c r="P9601" s="119"/>
      <c r="R9601" s="119"/>
      <c r="T9601" s="119"/>
      <c r="V9601" s="119"/>
      <c r="X9601" s="119"/>
      <c r="Z9601" s="119"/>
    </row>
    <row r="9602" spans="16:26" x14ac:dyDescent="0.25">
      <c r="P9602" s="120"/>
      <c r="R9602" s="120"/>
      <c r="T9602" s="120"/>
      <c r="V9602" s="120"/>
      <c r="X9602" s="120"/>
      <c r="Z9602" s="120"/>
    </row>
    <row r="9603" spans="16:26" x14ac:dyDescent="0.25">
      <c r="P9603" s="119"/>
      <c r="R9603" s="119"/>
      <c r="T9603" s="119"/>
      <c r="V9603" s="119"/>
      <c r="X9603" s="119"/>
      <c r="Z9603" s="119"/>
    </row>
    <row r="9604" spans="16:26" x14ac:dyDescent="0.25">
      <c r="P9604" s="120"/>
      <c r="R9604" s="120"/>
      <c r="T9604" s="120"/>
      <c r="V9604" s="120"/>
      <c r="X9604" s="120"/>
      <c r="Z9604" s="120"/>
    </row>
    <row r="9605" spans="16:26" x14ac:dyDescent="0.25">
      <c r="P9605" s="119"/>
      <c r="R9605" s="119"/>
      <c r="T9605" s="119"/>
      <c r="V9605" s="119"/>
      <c r="X9605" s="119"/>
      <c r="Z9605" s="119"/>
    </row>
    <row r="9606" spans="16:26" x14ac:dyDescent="0.25">
      <c r="P9606" s="119"/>
      <c r="R9606" s="119"/>
      <c r="T9606" s="119"/>
      <c r="V9606" s="119"/>
      <c r="X9606" s="119"/>
      <c r="Z9606" s="119"/>
    </row>
    <row r="9607" spans="16:26" x14ac:dyDescent="0.25">
      <c r="P9607" s="119"/>
      <c r="R9607" s="119"/>
      <c r="T9607" s="119"/>
      <c r="V9607" s="119"/>
      <c r="X9607" s="119"/>
      <c r="Z9607" s="119"/>
    </row>
    <row r="9608" spans="16:26" x14ac:dyDescent="0.25">
      <c r="P9608" s="121"/>
      <c r="R9608" s="121"/>
      <c r="T9608" s="121"/>
      <c r="V9608" s="121"/>
      <c r="X9608" s="121"/>
      <c r="Z9608" s="121"/>
    </row>
    <row r="9609" spans="16:26" x14ac:dyDescent="0.25">
      <c r="P9609" s="121"/>
      <c r="R9609" s="121"/>
      <c r="T9609" s="121"/>
      <c r="V9609" s="121"/>
      <c r="X9609" s="121"/>
      <c r="Z9609" s="121"/>
    </row>
    <row r="9610" spans="16:26" x14ac:dyDescent="0.25">
      <c r="P9610" s="121"/>
      <c r="R9610" s="121"/>
      <c r="T9610" s="121"/>
      <c r="V9610" s="121"/>
      <c r="X9610" s="121"/>
      <c r="Z9610" s="121"/>
    </row>
    <row r="9611" spans="16:26" x14ac:dyDescent="0.25">
      <c r="P9611" s="121"/>
      <c r="R9611" s="121"/>
      <c r="T9611" s="121"/>
      <c r="V9611" s="121"/>
      <c r="X9611" s="121"/>
      <c r="Z9611" s="121"/>
    </row>
    <row r="9612" spans="16:26" x14ac:dyDescent="0.25">
      <c r="P9612" s="122"/>
      <c r="R9612" s="122"/>
      <c r="T9612" s="122"/>
      <c r="V9612" s="122"/>
      <c r="X9612" s="122"/>
      <c r="Z9612" s="122"/>
    </row>
    <row r="9613" spans="16:26" x14ac:dyDescent="0.25">
      <c r="P9613" s="118"/>
      <c r="R9613" s="118"/>
      <c r="T9613" s="118"/>
      <c r="V9613" s="118"/>
      <c r="X9613" s="118"/>
      <c r="Z9613" s="118"/>
    </row>
    <row r="9614" spans="16:26" x14ac:dyDescent="0.25">
      <c r="P9614" s="119"/>
      <c r="R9614" s="119"/>
      <c r="T9614" s="119"/>
      <c r="V9614" s="119"/>
      <c r="X9614" s="119"/>
      <c r="Z9614" s="119"/>
    </row>
    <row r="9615" spans="16:26" x14ac:dyDescent="0.25">
      <c r="P9615" s="119"/>
      <c r="R9615" s="119"/>
      <c r="T9615" s="119"/>
      <c r="V9615" s="119"/>
      <c r="X9615" s="119"/>
      <c r="Z9615" s="119"/>
    </row>
    <row r="9616" spans="16:26" x14ac:dyDescent="0.25">
      <c r="P9616" s="120"/>
      <c r="R9616" s="120"/>
      <c r="T9616" s="120"/>
      <c r="V9616" s="120"/>
      <c r="X9616" s="120"/>
      <c r="Z9616" s="120"/>
    </row>
    <row r="9617" spans="16:26" x14ac:dyDescent="0.25">
      <c r="P9617" s="119"/>
      <c r="R9617" s="119"/>
      <c r="T9617" s="119"/>
      <c r="V9617" s="119"/>
      <c r="X9617" s="119"/>
      <c r="Z9617" s="119"/>
    </row>
    <row r="9618" spans="16:26" x14ac:dyDescent="0.25">
      <c r="P9618" s="119"/>
      <c r="R9618" s="119"/>
      <c r="T9618" s="119"/>
      <c r="V9618" s="119"/>
      <c r="X9618" s="119"/>
      <c r="Z9618" s="119"/>
    </row>
    <row r="9619" spans="16:26" x14ac:dyDescent="0.25">
      <c r="P9619" s="120"/>
      <c r="R9619" s="120"/>
      <c r="T9619" s="120"/>
      <c r="V9619" s="120"/>
      <c r="X9619" s="120"/>
      <c r="Z9619" s="120"/>
    </row>
    <row r="9620" spans="16:26" x14ac:dyDescent="0.25">
      <c r="P9620" s="119"/>
      <c r="R9620" s="119"/>
      <c r="T9620" s="119"/>
      <c r="V9620" s="119"/>
      <c r="X9620" s="119"/>
      <c r="Z9620" s="119"/>
    </row>
    <row r="9621" spans="16:26" x14ac:dyDescent="0.25">
      <c r="P9621" s="120"/>
      <c r="R9621" s="120"/>
      <c r="T9621" s="120"/>
      <c r="V9621" s="120"/>
      <c r="X9621" s="120"/>
      <c r="Z9621" s="120"/>
    </row>
    <row r="9622" spans="16:26" x14ac:dyDescent="0.25">
      <c r="P9622" s="119"/>
      <c r="R9622" s="119"/>
      <c r="T9622" s="119"/>
      <c r="V9622" s="119"/>
      <c r="X9622" s="119"/>
      <c r="Z9622" s="119"/>
    </row>
    <row r="9623" spans="16:26" x14ac:dyDescent="0.25">
      <c r="P9623" s="119"/>
      <c r="R9623" s="119"/>
      <c r="T9623" s="119"/>
      <c r="V9623" s="119"/>
      <c r="X9623" s="119"/>
      <c r="Z9623" s="119"/>
    </row>
    <row r="9624" spans="16:26" x14ac:dyDescent="0.25">
      <c r="P9624" s="119"/>
      <c r="R9624" s="119"/>
      <c r="T9624" s="119"/>
      <c r="V9624" s="119"/>
      <c r="X9624" s="119"/>
      <c r="Z9624" s="119"/>
    </row>
    <row r="9625" spans="16:26" x14ac:dyDescent="0.25">
      <c r="P9625" s="121"/>
      <c r="R9625" s="121"/>
      <c r="T9625" s="121"/>
      <c r="V9625" s="121"/>
      <c r="X9625" s="121"/>
      <c r="Z9625" s="121"/>
    </row>
    <row r="9626" spans="16:26" x14ac:dyDescent="0.25">
      <c r="P9626" s="121"/>
      <c r="R9626" s="121"/>
      <c r="T9626" s="121"/>
      <c r="V9626" s="121"/>
      <c r="X9626" s="121"/>
      <c r="Z9626" s="121"/>
    </row>
    <row r="9627" spans="16:26" x14ac:dyDescent="0.25">
      <c r="P9627" s="121"/>
      <c r="R9627" s="121"/>
      <c r="T9627" s="121"/>
      <c r="V9627" s="121"/>
      <c r="X9627" s="121"/>
      <c r="Z9627" s="121"/>
    </row>
    <row r="9628" spans="16:26" x14ac:dyDescent="0.25">
      <c r="P9628" s="121"/>
      <c r="R9628" s="121"/>
      <c r="T9628" s="121"/>
      <c r="V9628" s="121"/>
      <c r="X9628" s="121"/>
      <c r="Z9628" s="121"/>
    </row>
    <row r="9629" spans="16:26" x14ac:dyDescent="0.25">
      <c r="P9629" s="122"/>
      <c r="R9629" s="122"/>
      <c r="T9629" s="122"/>
      <c r="V9629" s="122"/>
      <c r="X9629" s="122"/>
      <c r="Z9629" s="122"/>
    </row>
    <row r="9630" spans="16:26" x14ac:dyDescent="0.25">
      <c r="P9630" s="118"/>
      <c r="R9630" s="118"/>
      <c r="T9630" s="118"/>
      <c r="V9630" s="118"/>
      <c r="X9630" s="118"/>
      <c r="Z9630" s="118"/>
    </row>
    <row r="9631" spans="16:26" x14ac:dyDescent="0.25">
      <c r="P9631" s="119"/>
      <c r="R9631" s="119"/>
      <c r="T9631" s="119"/>
      <c r="V9631" s="119"/>
      <c r="X9631" s="119"/>
      <c r="Z9631" s="119"/>
    </row>
    <row r="9632" spans="16:26" x14ac:dyDescent="0.25">
      <c r="P9632" s="119"/>
      <c r="R9632" s="119"/>
      <c r="T9632" s="119"/>
      <c r="V9632" s="119"/>
      <c r="X9632" s="119"/>
      <c r="Z9632" s="119"/>
    </row>
    <row r="9633" spans="16:26" x14ac:dyDescent="0.25">
      <c r="P9633" s="120"/>
      <c r="R9633" s="120"/>
      <c r="T9633" s="120"/>
      <c r="V9633" s="120"/>
      <c r="X9633" s="120"/>
      <c r="Z9633" s="120"/>
    </row>
    <row r="9634" spans="16:26" x14ac:dyDescent="0.25">
      <c r="P9634" s="119"/>
      <c r="R9634" s="119"/>
      <c r="T9634" s="119"/>
      <c r="V9634" s="119"/>
      <c r="X9634" s="119"/>
      <c r="Z9634" s="119"/>
    </row>
    <row r="9635" spans="16:26" x14ac:dyDescent="0.25">
      <c r="P9635" s="119"/>
      <c r="R9635" s="119"/>
      <c r="T9635" s="119"/>
      <c r="V9635" s="119"/>
      <c r="X9635" s="119"/>
      <c r="Z9635" s="119"/>
    </row>
    <row r="9636" spans="16:26" x14ac:dyDescent="0.25">
      <c r="P9636" s="120"/>
      <c r="R9636" s="120"/>
      <c r="T9636" s="120"/>
      <c r="V9636" s="120"/>
      <c r="X9636" s="120"/>
      <c r="Z9636" s="120"/>
    </row>
    <row r="9637" spans="16:26" x14ac:dyDescent="0.25">
      <c r="P9637" s="119"/>
      <c r="R9637" s="119"/>
      <c r="T9637" s="119"/>
      <c r="V9637" s="119"/>
      <c r="X9637" s="119"/>
      <c r="Z9637" s="119"/>
    </row>
    <row r="9638" spans="16:26" x14ac:dyDescent="0.25">
      <c r="P9638" s="120"/>
      <c r="R9638" s="120"/>
      <c r="T9638" s="120"/>
      <c r="V9638" s="120"/>
      <c r="X9638" s="120"/>
      <c r="Z9638" s="120"/>
    </row>
    <row r="9639" spans="16:26" x14ac:dyDescent="0.25">
      <c r="P9639" s="119"/>
      <c r="R9639" s="119"/>
      <c r="T9639" s="119"/>
      <c r="V9639" s="119"/>
      <c r="X9639" s="119"/>
      <c r="Z9639" s="119"/>
    </row>
    <row r="9640" spans="16:26" x14ac:dyDescent="0.25">
      <c r="P9640" s="119"/>
      <c r="R9640" s="119"/>
      <c r="T9640" s="119"/>
      <c r="V9640" s="119"/>
      <c r="X9640" s="119"/>
      <c r="Z9640" s="119"/>
    </row>
    <row r="9641" spans="16:26" x14ac:dyDescent="0.25">
      <c r="P9641" s="119"/>
      <c r="R9641" s="119"/>
      <c r="T9641" s="119"/>
      <c r="V9641" s="119"/>
      <c r="X9641" s="119"/>
      <c r="Z9641" s="119"/>
    </row>
    <row r="9642" spans="16:26" x14ac:dyDescent="0.25">
      <c r="P9642" s="121"/>
      <c r="R9642" s="121"/>
      <c r="T9642" s="121"/>
      <c r="V9642" s="121"/>
      <c r="X9642" s="121"/>
      <c r="Z9642" s="121"/>
    </row>
    <row r="9643" spans="16:26" x14ac:dyDescent="0.25">
      <c r="P9643" s="121"/>
      <c r="R9643" s="121"/>
      <c r="T9643" s="121"/>
      <c r="V9643" s="121"/>
      <c r="X9643" s="121"/>
      <c r="Z9643" s="121"/>
    </row>
    <row r="9644" spans="16:26" x14ac:dyDescent="0.25">
      <c r="P9644" s="121"/>
      <c r="R9644" s="121"/>
      <c r="T9644" s="121"/>
      <c r="V9644" s="121"/>
      <c r="X9644" s="121"/>
      <c r="Z9644" s="121"/>
    </row>
    <row r="9645" spans="16:26" x14ac:dyDescent="0.25">
      <c r="P9645" s="121"/>
      <c r="R9645" s="121"/>
      <c r="T9645" s="121"/>
      <c r="V9645" s="121"/>
      <c r="X9645" s="121"/>
      <c r="Z9645" s="121"/>
    </row>
    <row r="9646" spans="16:26" x14ac:dyDescent="0.25">
      <c r="P9646" s="122"/>
      <c r="R9646" s="122"/>
      <c r="T9646" s="122"/>
      <c r="V9646" s="122"/>
      <c r="X9646" s="122"/>
      <c r="Z9646" s="122"/>
    </row>
    <row r="9647" spans="16:26" x14ac:dyDescent="0.25">
      <c r="P9647" s="118"/>
      <c r="R9647" s="118"/>
      <c r="T9647" s="118"/>
      <c r="V9647" s="118"/>
      <c r="X9647" s="118"/>
      <c r="Z9647" s="118"/>
    </row>
    <row r="9648" spans="16:26" x14ac:dyDescent="0.25">
      <c r="P9648" s="119"/>
      <c r="R9648" s="119"/>
      <c r="T9648" s="119"/>
      <c r="V9648" s="119"/>
      <c r="X9648" s="119"/>
      <c r="Z9648" s="119"/>
    </row>
    <row r="9649" spans="16:26" x14ac:dyDescent="0.25">
      <c r="P9649" s="119"/>
      <c r="R9649" s="119"/>
      <c r="T9649" s="119"/>
      <c r="V9649" s="119"/>
      <c r="X9649" s="119"/>
      <c r="Z9649" s="119"/>
    </row>
    <row r="9650" spans="16:26" x14ac:dyDescent="0.25">
      <c r="P9650" s="120"/>
      <c r="R9650" s="120"/>
      <c r="T9650" s="120"/>
      <c r="V9650" s="120"/>
      <c r="X9650" s="120"/>
      <c r="Z9650" s="120"/>
    </row>
    <row r="9651" spans="16:26" x14ac:dyDescent="0.25">
      <c r="P9651" s="119"/>
      <c r="R9651" s="119"/>
      <c r="T9651" s="119"/>
      <c r="V9651" s="119"/>
      <c r="X9651" s="119"/>
      <c r="Z9651" s="119"/>
    </row>
    <row r="9652" spans="16:26" x14ac:dyDescent="0.25">
      <c r="P9652" s="119"/>
      <c r="R9652" s="119"/>
      <c r="T9652" s="119"/>
      <c r="V9652" s="119"/>
      <c r="X9652" s="119"/>
      <c r="Z9652" s="119"/>
    </row>
    <row r="9653" spans="16:26" x14ac:dyDescent="0.25">
      <c r="P9653" s="120"/>
      <c r="R9653" s="120"/>
      <c r="T9653" s="120"/>
      <c r="V9653" s="120"/>
      <c r="X9653" s="120"/>
      <c r="Z9653" s="120"/>
    </row>
    <row r="9654" spans="16:26" x14ac:dyDescent="0.25">
      <c r="P9654" s="119"/>
      <c r="R9654" s="119"/>
      <c r="T9654" s="119"/>
      <c r="V9654" s="119"/>
      <c r="X9654" s="119"/>
      <c r="Z9654" s="119"/>
    </row>
    <row r="9655" spans="16:26" x14ac:dyDescent="0.25">
      <c r="P9655" s="120"/>
      <c r="R9655" s="120"/>
      <c r="T9655" s="120"/>
      <c r="V9655" s="120"/>
      <c r="X9655" s="120"/>
      <c r="Z9655" s="120"/>
    </row>
    <row r="9656" spans="16:26" x14ac:dyDescent="0.25">
      <c r="P9656" s="119"/>
      <c r="R9656" s="119"/>
      <c r="T9656" s="119"/>
      <c r="V9656" s="119"/>
      <c r="X9656" s="119"/>
      <c r="Z9656" s="119"/>
    </row>
    <row r="9657" spans="16:26" x14ac:dyDescent="0.25">
      <c r="P9657" s="119"/>
      <c r="R9657" s="119"/>
      <c r="T9657" s="119"/>
      <c r="V9657" s="119"/>
      <c r="X9657" s="119"/>
      <c r="Z9657" s="119"/>
    </row>
    <row r="9658" spans="16:26" x14ac:dyDescent="0.25">
      <c r="P9658" s="119"/>
      <c r="R9658" s="119"/>
      <c r="T9658" s="119"/>
      <c r="V9658" s="119"/>
      <c r="X9658" s="119"/>
      <c r="Z9658" s="119"/>
    </row>
    <row r="9659" spans="16:26" x14ac:dyDescent="0.25">
      <c r="P9659" s="121"/>
      <c r="R9659" s="121"/>
      <c r="T9659" s="121"/>
      <c r="V9659" s="121"/>
      <c r="X9659" s="121"/>
      <c r="Z9659" s="121"/>
    </row>
    <row r="9660" spans="16:26" x14ac:dyDescent="0.25">
      <c r="P9660" s="121"/>
      <c r="R9660" s="121"/>
      <c r="T9660" s="121"/>
      <c r="V9660" s="121"/>
      <c r="X9660" s="121"/>
      <c r="Z9660" s="121"/>
    </row>
    <row r="9661" spans="16:26" x14ac:dyDescent="0.25">
      <c r="P9661" s="121"/>
      <c r="R9661" s="121"/>
      <c r="T9661" s="121"/>
      <c r="V9661" s="121"/>
      <c r="X9661" s="121"/>
      <c r="Z9661" s="121"/>
    </row>
    <row r="9662" spans="16:26" x14ac:dyDescent="0.25">
      <c r="P9662" s="121"/>
      <c r="R9662" s="121"/>
      <c r="T9662" s="121"/>
      <c r="V9662" s="121"/>
      <c r="X9662" s="121"/>
      <c r="Z9662" s="121"/>
    </row>
    <row r="9663" spans="16:26" x14ac:dyDescent="0.25">
      <c r="P9663" s="122"/>
      <c r="R9663" s="122"/>
      <c r="T9663" s="122"/>
      <c r="V9663" s="122"/>
      <c r="X9663" s="122"/>
      <c r="Z9663" s="122"/>
    </row>
    <row r="9664" spans="16:26" x14ac:dyDescent="0.25">
      <c r="P9664" s="118"/>
      <c r="R9664" s="118"/>
      <c r="T9664" s="118"/>
      <c r="V9664" s="118"/>
      <c r="X9664" s="118"/>
      <c r="Z9664" s="118"/>
    </row>
    <row r="9665" spans="16:26" x14ac:dyDescent="0.25">
      <c r="P9665" s="119"/>
      <c r="R9665" s="119"/>
      <c r="T9665" s="119"/>
      <c r="V9665" s="119"/>
      <c r="X9665" s="119"/>
      <c r="Z9665" s="119"/>
    </row>
    <row r="9666" spans="16:26" x14ac:dyDescent="0.25">
      <c r="P9666" s="119"/>
      <c r="R9666" s="119"/>
      <c r="T9666" s="119"/>
      <c r="V9666" s="119"/>
      <c r="X9666" s="119"/>
      <c r="Z9666" s="119"/>
    </row>
    <row r="9667" spans="16:26" x14ac:dyDescent="0.25">
      <c r="P9667" s="120"/>
      <c r="R9667" s="120"/>
      <c r="T9667" s="120"/>
      <c r="V9667" s="120"/>
      <c r="X9667" s="120"/>
      <c r="Z9667" s="120"/>
    </row>
    <row r="9668" spans="16:26" x14ac:dyDescent="0.25">
      <c r="P9668" s="119"/>
      <c r="R9668" s="119"/>
      <c r="T9668" s="119"/>
      <c r="V9668" s="119"/>
      <c r="X9668" s="119"/>
      <c r="Z9668" s="119"/>
    </row>
    <row r="9669" spans="16:26" x14ac:dyDescent="0.25">
      <c r="P9669" s="119"/>
      <c r="R9669" s="119"/>
      <c r="T9669" s="119"/>
      <c r="V9669" s="119"/>
      <c r="X9669" s="119"/>
      <c r="Z9669" s="119"/>
    </row>
    <row r="9670" spans="16:26" x14ac:dyDescent="0.25">
      <c r="P9670" s="120"/>
      <c r="R9670" s="120"/>
      <c r="T9670" s="120"/>
      <c r="V9670" s="120"/>
      <c r="X9670" s="120"/>
      <c r="Z9670" s="120"/>
    </row>
    <row r="9671" spans="16:26" x14ac:dyDescent="0.25">
      <c r="P9671" s="119"/>
      <c r="R9671" s="119"/>
      <c r="T9671" s="119"/>
      <c r="V9671" s="119"/>
      <c r="X9671" s="119"/>
      <c r="Z9671" s="119"/>
    </row>
    <row r="9672" spans="16:26" x14ac:dyDescent="0.25">
      <c r="P9672" s="120"/>
      <c r="R9672" s="120"/>
      <c r="T9672" s="120"/>
      <c r="V9672" s="120"/>
      <c r="X9672" s="120"/>
      <c r="Z9672" s="120"/>
    </row>
    <row r="9673" spans="16:26" x14ac:dyDescent="0.25">
      <c r="P9673" s="119"/>
      <c r="R9673" s="119"/>
      <c r="T9673" s="119"/>
      <c r="V9673" s="119"/>
      <c r="X9673" s="119"/>
      <c r="Z9673" s="119"/>
    </row>
    <row r="9674" spans="16:26" x14ac:dyDescent="0.25">
      <c r="P9674" s="119"/>
      <c r="R9674" s="119"/>
      <c r="T9674" s="119"/>
      <c r="V9674" s="119"/>
      <c r="X9674" s="119"/>
      <c r="Z9674" s="119"/>
    </row>
    <row r="9675" spans="16:26" x14ac:dyDescent="0.25">
      <c r="P9675" s="119"/>
      <c r="R9675" s="119"/>
      <c r="T9675" s="119"/>
      <c r="V9675" s="119"/>
      <c r="X9675" s="119"/>
      <c r="Z9675" s="119"/>
    </row>
    <row r="9676" spans="16:26" x14ac:dyDescent="0.25">
      <c r="P9676" s="121"/>
      <c r="R9676" s="121"/>
      <c r="T9676" s="121"/>
      <c r="V9676" s="121"/>
      <c r="X9676" s="121"/>
      <c r="Z9676" s="121"/>
    </row>
    <row r="9677" spans="16:26" x14ac:dyDescent="0.25">
      <c r="P9677" s="121"/>
      <c r="R9677" s="121"/>
      <c r="T9677" s="121"/>
      <c r="V9677" s="121"/>
      <c r="X9677" s="121"/>
      <c r="Z9677" s="121"/>
    </row>
    <row r="9678" spans="16:26" x14ac:dyDescent="0.25">
      <c r="P9678" s="121"/>
      <c r="R9678" s="121"/>
      <c r="T9678" s="121"/>
      <c r="V9678" s="121"/>
      <c r="X9678" s="121"/>
      <c r="Z9678" s="121"/>
    </row>
    <row r="9679" spans="16:26" x14ac:dyDescent="0.25">
      <c r="P9679" s="121"/>
      <c r="R9679" s="121"/>
      <c r="T9679" s="121"/>
      <c r="V9679" s="121"/>
      <c r="X9679" s="121"/>
      <c r="Z9679" s="121"/>
    </row>
    <row r="9680" spans="16:26" x14ac:dyDescent="0.25">
      <c r="P9680" s="122"/>
      <c r="R9680" s="122"/>
      <c r="T9680" s="122"/>
      <c r="V9680" s="122"/>
      <c r="X9680" s="122"/>
      <c r="Z9680" s="122"/>
    </row>
    <row r="9681" spans="16:26" x14ac:dyDescent="0.25">
      <c r="P9681" s="118"/>
      <c r="R9681" s="118"/>
      <c r="T9681" s="118"/>
      <c r="V9681" s="118"/>
      <c r="X9681" s="118"/>
      <c r="Z9681" s="118"/>
    </row>
    <row r="9682" spans="16:26" x14ac:dyDescent="0.25">
      <c r="P9682" s="119"/>
      <c r="R9682" s="119"/>
      <c r="T9682" s="119"/>
      <c r="V9682" s="119"/>
      <c r="X9682" s="119"/>
      <c r="Z9682" s="119"/>
    </row>
    <row r="9683" spans="16:26" x14ac:dyDescent="0.25">
      <c r="P9683" s="119"/>
      <c r="R9683" s="119"/>
      <c r="T9683" s="119"/>
      <c r="V9683" s="119"/>
      <c r="X9683" s="119"/>
      <c r="Z9683" s="119"/>
    </row>
    <row r="9684" spans="16:26" x14ac:dyDescent="0.25">
      <c r="P9684" s="120"/>
      <c r="R9684" s="120"/>
      <c r="T9684" s="120"/>
      <c r="V9684" s="120"/>
      <c r="X9684" s="120"/>
      <c r="Z9684" s="120"/>
    </row>
    <row r="9685" spans="16:26" x14ac:dyDescent="0.25">
      <c r="P9685" s="119"/>
      <c r="R9685" s="119"/>
      <c r="T9685" s="119"/>
      <c r="V9685" s="119"/>
      <c r="X9685" s="119"/>
      <c r="Z9685" s="119"/>
    </row>
    <row r="9686" spans="16:26" x14ac:dyDescent="0.25">
      <c r="P9686" s="119"/>
      <c r="R9686" s="119"/>
      <c r="T9686" s="119"/>
      <c r="V9686" s="119"/>
      <c r="X9686" s="119"/>
      <c r="Z9686" s="119"/>
    </row>
    <row r="9687" spans="16:26" x14ac:dyDescent="0.25">
      <c r="P9687" s="120"/>
      <c r="R9687" s="120"/>
      <c r="T9687" s="120"/>
      <c r="V9687" s="120"/>
      <c r="X9687" s="120"/>
      <c r="Z9687" s="120"/>
    </row>
    <row r="9688" spans="16:26" x14ac:dyDescent="0.25">
      <c r="P9688" s="119"/>
      <c r="R9688" s="119"/>
      <c r="T9688" s="119"/>
      <c r="V9688" s="119"/>
      <c r="X9688" s="119"/>
      <c r="Z9688" s="119"/>
    </row>
    <row r="9689" spans="16:26" x14ac:dyDescent="0.25">
      <c r="P9689" s="120"/>
      <c r="R9689" s="120"/>
      <c r="T9689" s="120"/>
      <c r="V9689" s="120"/>
      <c r="X9689" s="120"/>
      <c r="Z9689" s="120"/>
    </row>
    <row r="9690" spans="16:26" x14ac:dyDescent="0.25">
      <c r="P9690" s="119"/>
      <c r="R9690" s="119"/>
      <c r="T9690" s="119"/>
      <c r="V9690" s="119"/>
      <c r="X9690" s="119"/>
      <c r="Z9690" s="119"/>
    </row>
    <row r="9691" spans="16:26" x14ac:dyDescent="0.25">
      <c r="P9691" s="119"/>
      <c r="R9691" s="119"/>
      <c r="T9691" s="119"/>
      <c r="V9691" s="119"/>
      <c r="X9691" s="119"/>
      <c r="Z9691" s="119"/>
    </row>
    <row r="9692" spans="16:26" x14ac:dyDescent="0.25">
      <c r="P9692" s="119"/>
      <c r="R9692" s="119"/>
      <c r="T9692" s="119"/>
      <c r="V9692" s="119"/>
      <c r="X9692" s="119"/>
      <c r="Z9692" s="119"/>
    </row>
    <row r="9693" spans="16:26" x14ac:dyDescent="0.25">
      <c r="P9693" s="121"/>
      <c r="R9693" s="121"/>
      <c r="T9693" s="121"/>
      <c r="V9693" s="121"/>
      <c r="X9693" s="121"/>
      <c r="Z9693" s="121"/>
    </row>
    <row r="9694" spans="16:26" x14ac:dyDescent="0.25">
      <c r="P9694" s="121"/>
      <c r="R9694" s="121"/>
      <c r="T9694" s="121"/>
      <c r="V9694" s="121"/>
      <c r="X9694" s="121"/>
      <c r="Z9694" s="121"/>
    </row>
    <row r="9695" spans="16:26" x14ac:dyDescent="0.25">
      <c r="P9695" s="121"/>
      <c r="R9695" s="121"/>
      <c r="T9695" s="121"/>
      <c r="V9695" s="121"/>
      <c r="X9695" s="121"/>
      <c r="Z9695" s="121"/>
    </row>
    <row r="9696" spans="16:26" x14ac:dyDescent="0.25">
      <c r="P9696" s="121"/>
      <c r="R9696" s="121"/>
      <c r="T9696" s="121"/>
      <c r="V9696" s="121"/>
      <c r="X9696" s="121"/>
      <c r="Z9696" s="121"/>
    </row>
    <row r="9697" spans="16:26" x14ac:dyDescent="0.25">
      <c r="P9697" s="122"/>
      <c r="R9697" s="122"/>
      <c r="T9697" s="122"/>
      <c r="V9697" s="122"/>
      <c r="X9697" s="122"/>
      <c r="Z9697" s="122"/>
    </row>
    <row r="9698" spans="16:26" x14ac:dyDescent="0.25">
      <c r="P9698" s="118"/>
      <c r="R9698" s="118"/>
      <c r="T9698" s="118"/>
      <c r="V9698" s="118"/>
      <c r="X9698" s="118"/>
      <c r="Z9698" s="118"/>
    </row>
    <row r="9699" spans="16:26" x14ac:dyDescent="0.25">
      <c r="P9699" s="119"/>
      <c r="R9699" s="119"/>
      <c r="T9699" s="119"/>
      <c r="V9699" s="119"/>
      <c r="X9699" s="119"/>
      <c r="Z9699" s="119"/>
    </row>
    <row r="9700" spans="16:26" x14ac:dyDescent="0.25">
      <c r="P9700" s="119"/>
      <c r="R9700" s="119"/>
      <c r="T9700" s="119"/>
      <c r="V9700" s="119"/>
      <c r="X9700" s="119"/>
      <c r="Z9700" s="119"/>
    </row>
    <row r="9701" spans="16:26" x14ac:dyDescent="0.25">
      <c r="P9701" s="120"/>
      <c r="R9701" s="120"/>
      <c r="T9701" s="120"/>
      <c r="V9701" s="120"/>
      <c r="X9701" s="120"/>
      <c r="Z9701" s="120"/>
    </row>
    <row r="9702" spans="16:26" x14ac:dyDescent="0.25">
      <c r="P9702" s="119"/>
      <c r="R9702" s="119"/>
      <c r="T9702" s="119"/>
      <c r="V9702" s="119"/>
      <c r="X9702" s="119"/>
      <c r="Z9702" s="119"/>
    </row>
    <row r="9703" spans="16:26" x14ac:dyDescent="0.25">
      <c r="P9703" s="119"/>
      <c r="R9703" s="119"/>
      <c r="T9703" s="119"/>
      <c r="V9703" s="119"/>
      <c r="X9703" s="119"/>
      <c r="Z9703" s="119"/>
    </row>
    <row r="9704" spans="16:26" x14ac:dyDescent="0.25">
      <c r="P9704" s="120"/>
      <c r="R9704" s="120"/>
      <c r="T9704" s="120"/>
      <c r="V9704" s="120"/>
      <c r="X9704" s="120"/>
      <c r="Z9704" s="120"/>
    </row>
    <row r="9705" spans="16:26" x14ac:dyDescent="0.25">
      <c r="P9705" s="119"/>
      <c r="R9705" s="119"/>
      <c r="T9705" s="119"/>
      <c r="V9705" s="119"/>
      <c r="X9705" s="119"/>
      <c r="Z9705" s="119"/>
    </row>
    <row r="9706" spans="16:26" x14ac:dyDescent="0.25">
      <c r="P9706" s="120"/>
      <c r="R9706" s="120"/>
      <c r="T9706" s="120"/>
      <c r="V9706" s="120"/>
      <c r="X9706" s="120"/>
      <c r="Z9706" s="120"/>
    </row>
    <row r="9707" spans="16:26" x14ac:dyDescent="0.25">
      <c r="P9707" s="119"/>
      <c r="R9707" s="119"/>
      <c r="T9707" s="119"/>
      <c r="V9707" s="119"/>
      <c r="X9707" s="119"/>
      <c r="Z9707" s="119"/>
    </row>
    <row r="9708" spans="16:26" x14ac:dyDescent="0.25">
      <c r="P9708" s="119"/>
      <c r="R9708" s="119"/>
      <c r="T9708" s="119"/>
      <c r="V9708" s="119"/>
      <c r="X9708" s="119"/>
      <c r="Z9708" s="119"/>
    </row>
    <row r="9709" spans="16:26" x14ac:dyDescent="0.25">
      <c r="P9709" s="119"/>
      <c r="R9709" s="119"/>
      <c r="T9709" s="119"/>
      <c r="V9709" s="119"/>
      <c r="X9709" s="119"/>
      <c r="Z9709" s="119"/>
    </row>
    <row r="9710" spans="16:26" x14ac:dyDescent="0.25">
      <c r="P9710" s="121"/>
      <c r="R9710" s="121"/>
      <c r="T9710" s="121"/>
      <c r="V9710" s="121"/>
      <c r="X9710" s="121"/>
      <c r="Z9710" s="121"/>
    </row>
    <row r="9711" spans="16:26" x14ac:dyDescent="0.25">
      <c r="P9711" s="121"/>
      <c r="R9711" s="121"/>
      <c r="T9711" s="121"/>
      <c r="V9711" s="121"/>
      <c r="X9711" s="121"/>
      <c r="Z9711" s="121"/>
    </row>
    <row r="9712" spans="16:26" x14ac:dyDescent="0.25">
      <c r="P9712" s="121"/>
      <c r="R9712" s="121"/>
      <c r="T9712" s="121"/>
      <c r="V9712" s="121"/>
      <c r="X9712" s="121"/>
      <c r="Z9712" s="121"/>
    </row>
    <row r="9713" spans="16:26" x14ac:dyDescent="0.25">
      <c r="P9713" s="121"/>
      <c r="R9713" s="121"/>
      <c r="T9713" s="121"/>
      <c r="V9713" s="121"/>
      <c r="X9713" s="121"/>
      <c r="Z9713" s="121"/>
    </row>
    <row r="9714" spans="16:26" x14ac:dyDescent="0.25">
      <c r="P9714" s="122"/>
      <c r="R9714" s="122"/>
      <c r="T9714" s="122"/>
      <c r="V9714" s="122"/>
      <c r="X9714" s="122"/>
      <c r="Z9714" s="122"/>
    </row>
    <row r="9715" spans="16:26" x14ac:dyDescent="0.25">
      <c r="P9715" s="118"/>
      <c r="R9715" s="118"/>
      <c r="T9715" s="118"/>
      <c r="V9715" s="118"/>
      <c r="X9715" s="118"/>
      <c r="Z9715" s="118"/>
    </row>
    <row r="9716" spans="16:26" x14ac:dyDescent="0.25">
      <c r="P9716" s="119"/>
      <c r="R9716" s="119"/>
      <c r="T9716" s="119"/>
      <c r="V9716" s="119"/>
      <c r="X9716" s="119"/>
      <c r="Z9716" s="119"/>
    </row>
    <row r="9717" spans="16:26" x14ac:dyDescent="0.25">
      <c r="P9717" s="119"/>
      <c r="R9717" s="119"/>
      <c r="T9717" s="119"/>
      <c r="V9717" s="119"/>
      <c r="X9717" s="119"/>
      <c r="Z9717" s="119"/>
    </row>
    <row r="9718" spans="16:26" x14ac:dyDescent="0.25">
      <c r="P9718" s="120"/>
      <c r="R9718" s="120"/>
      <c r="T9718" s="120"/>
      <c r="V9718" s="120"/>
      <c r="X9718" s="120"/>
      <c r="Z9718" s="120"/>
    </row>
    <row r="9719" spans="16:26" x14ac:dyDescent="0.25">
      <c r="P9719" s="119"/>
      <c r="R9719" s="119"/>
      <c r="T9719" s="119"/>
      <c r="V9719" s="119"/>
      <c r="X9719" s="119"/>
      <c r="Z9719" s="119"/>
    </row>
    <row r="9720" spans="16:26" x14ac:dyDescent="0.25">
      <c r="P9720" s="119"/>
      <c r="R9720" s="119"/>
      <c r="T9720" s="119"/>
      <c r="V9720" s="119"/>
      <c r="X9720" s="119"/>
      <c r="Z9720" s="119"/>
    </row>
    <row r="9721" spans="16:26" x14ac:dyDescent="0.25">
      <c r="P9721" s="120"/>
      <c r="R9721" s="120"/>
      <c r="T9721" s="120"/>
      <c r="V9721" s="120"/>
      <c r="X9721" s="120"/>
      <c r="Z9721" s="120"/>
    </row>
    <row r="9722" spans="16:26" x14ac:dyDescent="0.25">
      <c r="P9722" s="119"/>
      <c r="R9722" s="119"/>
      <c r="T9722" s="119"/>
      <c r="V9722" s="119"/>
      <c r="X9722" s="119"/>
      <c r="Z9722" s="119"/>
    </row>
    <row r="9723" spans="16:26" x14ac:dyDescent="0.25">
      <c r="P9723" s="120"/>
      <c r="R9723" s="120"/>
      <c r="T9723" s="120"/>
      <c r="V9723" s="120"/>
      <c r="X9723" s="120"/>
      <c r="Z9723" s="120"/>
    </row>
    <row r="9724" spans="16:26" x14ac:dyDescent="0.25">
      <c r="P9724" s="119"/>
      <c r="R9724" s="119"/>
      <c r="T9724" s="119"/>
      <c r="V9724" s="119"/>
      <c r="X9724" s="119"/>
      <c r="Z9724" s="119"/>
    </row>
    <row r="9725" spans="16:26" x14ac:dyDescent="0.25">
      <c r="P9725" s="119"/>
      <c r="R9725" s="119"/>
      <c r="T9725" s="119"/>
      <c r="V9725" s="119"/>
      <c r="X9725" s="119"/>
      <c r="Z9725" s="119"/>
    </row>
    <row r="9726" spans="16:26" x14ac:dyDescent="0.25">
      <c r="P9726" s="119"/>
      <c r="R9726" s="119"/>
      <c r="T9726" s="119"/>
      <c r="V9726" s="119"/>
      <c r="X9726" s="119"/>
      <c r="Z9726" s="119"/>
    </row>
    <row r="9727" spans="16:26" x14ac:dyDescent="0.25">
      <c r="P9727" s="121"/>
      <c r="R9727" s="121"/>
      <c r="T9727" s="121"/>
      <c r="V9727" s="121"/>
      <c r="X9727" s="121"/>
      <c r="Z9727" s="121"/>
    </row>
    <row r="9728" spans="16:26" x14ac:dyDescent="0.25">
      <c r="P9728" s="121"/>
      <c r="R9728" s="121"/>
      <c r="T9728" s="121"/>
      <c r="V9728" s="121"/>
      <c r="X9728" s="121"/>
      <c r="Z9728" s="121"/>
    </row>
    <row r="9729" spans="16:26" x14ac:dyDescent="0.25">
      <c r="P9729" s="121"/>
      <c r="R9729" s="121"/>
      <c r="T9729" s="121"/>
      <c r="V9729" s="121"/>
      <c r="X9729" s="121"/>
      <c r="Z9729" s="121"/>
    </row>
    <row r="9730" spans="16:26" x14ac:dyDescent="0.25">
      <c r="P9730" s="121"/>
      <c r="R9730" s="121"/>
      <c r="T9730" s="121"/>
      <c r="V9730" s="121"/>
      <c r="X9730" s="121"/>
      <c r="Z9730" s="121"/>
    </row>
    <row r="9731" spans="16:26" x14ac:dyDescent="0.25">
      <c r="P9731" s="122"/>
      <c r="R9731" s="122"/>
      <c r="T9731" s="122"/>
      <c r="V9731" s="122"/>
      <c r="X9731" s="122"/>
      <c r="Z9731" s="122"/>
    </row>
    <row r="9732" spans="16:26" x14ac:dyDescent="0.25">
      <c r="P9732" s="118"/>
      <c r="R9732" s="118"/>
      <c r="T9732" s="118"/>
      <c r="V9732" s="118"/>
      <c r="X9732" s="118"/>
      <c r="Z9732" s="118"/>
    </row>
    <row r="9733" spans="16:26" x14ac:dyDescent="0.25">
      <c r="P9733" s="119"/>
      <c r="R9733" s="119"/>
      <c r="T9733" s="119"/>
      <c r="V9733" s="119"/>
      <c r="X9733" s="119"/>
      <c r="Z9733" s="119"/>
    </row>
    <row r="9734" spans="16:26" x14ac:dyDescent="0.25">
      <c r="P9734" s="119"/>
      <c r="R9734" s="119"/>
      <c r="T9734" s="119"/>
      <c r="V9734" s="119"/>
      <c r="X9734" s="119"/>
      <c r="Z9734" s="119"/>
    </row>
    <row r="9735" spans="16:26" x14ac:dyDescent="0.25">
      <c r="P9735" s="120"/>
      <c r="R9735" s="120"/>
      <c r="T9735" s="120"/>
      <c r="V9735" s="120"/>
      <c r="X9735" s="120"/>
      <c r="Z9735" s="120"/>
    </row>
    <row r="9736" spans="16:26" x14ac:dyDescent="0.25">
      <c r="P9736" s="119"/>
      <c r="R9736" s="119"/>
      <c r="T9736" s="119"/>
      <c r="V9736" s="119"/>
      <c r="X9736" s="119"/>
      <c r="Z9736" s="119"/>
    </row>
    <row r="9737" spans="16:26" x14ac:dyDescent="0.25">
      <c r="P9737" s="119"/>
      <c r="R9737" s="119"/>
      <c r="T9737" s="119"/>
      <c r="V9737" s="119"/>
      <c r="X9737" s="119"/>
      <c r="Z9737" s="119"/>
    </row>
    <row r="9738" spans="16:26" x14ac:dyDescent="0.25">
      <c r="P9738" s="120"/>
      <c r="R9738" s="120"/>
      <c r="T9738" s="120"/>
      <c r="V9738" s="120"/>
      <c r="X9738" s="120"/>
      <c r="Z9738" s="120"/>
    </row>
    <row r="9739" spans="16:26" x14ac:dyDescent="0.25">
      <c r="P9739" s="119"/>
      <c r="R9739" s="119"/>
      <c r="T9739" s="119"/>
      <c r="V9739" s="119"/>
      <c r="X9739" s="119"/>
      <c r="Z9739" s="119"/>
    </row>
    <row r="9740" spans="16:26" x14ac:dyDescent="0.25">
      <c r="P9740" s="120"/>
      <c r="R9740" s="120"/>
      <c r="T9740" s="120"/>
      <c r="V9740" s="120"/>
      <c r="X9740" s="120"/>
      <c r="Z9740" s="120"/>
    </row>
    <row r="9741" spans="16:26" x14ac:dyDescent="0.25">
      <c r="P9741" s="119"/>
      <c r="R9741" s="119"/>
      <c r="T9741" s="119"/>
      <c r="V9741" s="119"/>
      <c r="X9741" s="119"/>
      <c r="Z9741" s="119"/>
    </row>
    <row r="9742" spans="16:26" x14ac:dyDescent="0.25">
      <c r="P9742" s="119"/>
      <c r="R9742" s="119"/>
      <c r="T9742" s="119"/>
      <c r="V9742" s="119"/>
      <c r="X9742" s="119"/>
      <c r="Z9742" s="119"/>
    </row>
    <row r="9743" spans="16:26" x14ac:dyDescent="0.25">
      <c r="P9743" s="119"/>
      <c r="R9743" s="119"/>
      <c r="T9743" s="119"/>
      <c r="V9743" s="119"/>
      <c r="X9743" s="119"/>
      <c r="Z9743" s="119"/>
    </row>
    <row r="9744" spans="16:26" x14ac:dyDescent="0.25">
      <c r="P9744" s="121"/>
      <c r="R9744" s="121"/>
      <c r="T9744" s="121"/>
      <c r="V9744" s="121"/>
      <c r="X9744" s="121"/>
      <c r="Z9744" s="121"/>
    </row>
    <row r="9745" spans="16:26" x14ac:dyDescent="0.25">
      <c r="P9745" s="121"/>
      <c r="R9745" s="121"/>
      <c r="T9745" s="121"/>
      <c r="V9745" s="121"/>
      <c r="X9745" s="121"/>
      <c r="Z9745" s="121"/>
    </row>
    <row r="9746" spans="16:26" x14ac:dyDescent="0.25">
      <c r="P9746" s="121"/>
      <c r="R9746" s="121"/>
      <c r="T9746" s="121"/>
      <c r="V9746" s="121"/>
      <c r="X9746" s="121"/>
      <c r="Z9746" s="121"/>
    </row>
    <row r="9747" spans="16:26" x14ac:dyDescent="0.25">
      <c r="P9747" s="121"/>
      <c r="R9747" s="121"/>
      <c r="T9747" s="121"/>
      <c r="V9747" s="121"/>
      <c r="X9747" s="121"/>
      <c r="Z9747" s="121"/>
    </row>
    <row r="9748" spans="16:26" x14ac:dyDescent="0.25">
      <c r="P9748" s="122"/>
      <c r="R9748" s="122"/>
      <c r="T9748" s="122"/>
      <c r="V9748" s="122"/>
      <c r="X9748" s="122"/>
      <c r="Z9748" s="122"/>
    </row>
    <row r="9749" spans="16:26" x14ac:dyDescent="0.25">
      <c r="P9749" s="118"/>
      <c r="R9749" s="118"/>
      <c r="T9749" s="118"/>
      <c r="V9749" s="118"/>
      <c r="X9749" s="118"/>
      <c r="Z9749" s="118"/>
    </row>
    <row r="9750" spans="16:26" x14ac:dyDescent="0.25">
      <c r="P9750" s="119"/>
      <c r="R9750" s="119"/>
      <c r="T9750" s="119"/>
      <c r="V9750" s="119"/>
      <c r="X9750" s="119"/>
      <c r="Z9750" s="119"/>
    </row>
    <row r="9751" spans="16:26" x14ac:dyDescent="0.25">
      <c r="P9751" s="119"/>
      <c r="R9751" s="119"/>
      <c r="T9751" s="119"/>
      <c r="V9751" s="119"/>
      <c r="X9751" s="119"/>
      <c r="Z9751" s="119"/>
    </row>
    <row r="9752" spans="16:26" x14ac:dyDescent="0.25">
      <c r="P9752" s="120"/>
      <c r="R9752" s="120"/>
      <c r="T9752" s="120"/>
      <c r="V9752" s="120"/>
      <c r="X9752" s="120"/>
      <c r="Z9752" s="120"/>
    </row>
    <row r="9753" spans="16:26" x14ac:dyDescent="0.25">
      <c r="P9753" s="119"/>
      <c r="R9753" s="119"/>
      <c r="T9753" s="119"/>
      <c r="V9753" s="119"/>
      <c r="X9753" s="119"/>
      <c r="Z9753" s="119"/>
    </row>
    <row r="9754" spans="16:26" x14ac:dyDescent="0.25">
      <c r="P9754" s="119"/>
      <c r="R9754" s="119"/>
      <c r="T9754" s="119"/>
      <c r="V9754" s="119"/>
      <c r="X9754" s="119"/>
      <c r="Z9754" s="119"/>
    </row>
    <row r="9755" spans="16:26" x14ac:dyDescent="0.25">
      <c r="P9755" s="120"/>
      <c r="R9755" s="120"/>
      <c r="T9755" s="120"/>
      <c r="V9755" s="120"/>
      <c r="X9755" s="120"/>
      <c r="Z9755" s="120"/>
    </row>
    <row r="9756" spans="16:26" x14ac:dyDescent="0.25">
      <c r="P9756" s="119"/>
      <c r="R9756" s="119"/>
      <c r="T9756" s="119"/>
      <c r="V9756" s="119"/>
      <c r="X9756" s="119"/>
      <c r="Z9756" s="119"/>
    </row>
    <row r="9757" spans="16:26" x14ac:dyDescent="0.25">
      <c r="P9757" s="120"/>
      <c r="R9757" s="120"/>
      <c r="T9757" s="120"/>
      <c r="V9757" s="120"/>
      <c r="X9757" s="120"/>
      <c r="Z9757" s="120"/>
    </row>
    <row r="9758" spans="16:26" x14ac:dyDescent="0.25">
      <c r="P9758" s="119"/>
      <c r="R9758" s="119"/>
      <c r="T9758" s="119"/>
      <c r="V9758" s="119"/>
      <c r="X9758" s="119"/>
      <c r="Z9758" s="119"/>
    </row>
    <row r="9759" spans="16:26" x14ac:dyDescent="0.25">
      <c r="P9759" s="119"/>
      <c r="R9759" s="119"/>
      <c r="T9759" s="119"/>
      <c r="V9759" s="119"/>
      <c r="X9759" s="119"/>
      <c r="Z9759" s="119"/>
    </row>
    <row r="9760" spans="16:26" x14ac:dyDescent="0.25">
      <c r="P9760" s="119"/>
      <c r="R9760" s="119"/>
      <c r="T9760" s="119"/>
      <c r="V9760" s="119"/>
      <c r="X9760" s="119"/>
      <c r="Z9760" s="119"/>
    </row>
    <row r="9761" spans="16:26" x14ac:dyDescent="0.25">
      <c r="P9761" s="121"/>
      <c r="R9761" s="121"/>
      <c r="T9761" s="121"/>
      <c r="V9761" s="121"/>
      <c r="X9761" s="121"/>
      <c r="Z9761" s="121"/>
    </row>
    <row r="9762" spans="16:26" x14ac:dyDescent="0.25">
      <c r="P9762" s="121"/>
      <c r="R9762" s="121"/>
      <c r="T9762" s="121"/>
      <c r="V9762" s="121"/>
      <c r="X9762" s="121"/>
      <c r="Z9762" s="121"/>
    </row>
    <row r="9763" spans="16:26" x14ac:dyDescent="0.25">
      <c r="P9763" s="121"/>
      <c r="R9763" s="121"/>
      <c r="T9763" s="121"/>
      <c r="V9763" s="121"/>
      <c r="X9763" s="121"/>
      <c r="Z9763" s="121"/>
    </row>
    <row r="9764" spans="16:26" x14ac:dyDescent="0.25">
      <c r="P9764" s="121"/>
      <c r="R9764" s="121"/>
      <c r="T9764" s="121"/>
      <c r="V9764" s="121"/>
      <c r="X9764" s="121"/>
      <c r="Z9764" s="121"/>
    </row>
    <row r="9765" spans="16:26" x14ac:dyDescent="0.25">
      <c r="P9765" s="122"/>
      <c r="R9765" s="122"/>
      <c r="T9765" s="122"/>
      <c r="V9765" s="122"/>
      <c r="X9765" s="122"/>
      <c r="Z9765" s="122"/>
    </row>
    <row r="9766" spans="16:26" x14ac:dyDescent="0.25">
      <c r="P9766" s="118"/>
      <c r="R9766" s="118"/>
      <c r="T9766" s="118"/>
      <c r="V9766" s="118"/>
      <c r="X9766" s="118"/>
      <c r="Z9766" s="118"/>
    </row>
    <row r="9767" spans="16:26" x14ac:dyDescent="0.25">
      <c r="P9767" s="119"/>
      <c r="R9767" s="119"/>
      <c r="T9767" s="119"/>
      <c r="V9767" s="119"/>
      <c r="X9767" s="119"/>
      <c r="Z9767" s="119"/>
    </row>
    <row r="9768" spans="16:26" x14ac:dyDescent="0.25">
      <c r="P9768" s="119"/>
      <c r="R9768" s="119"/>
      <c r="T9768" s="119"/>
      <c r="V9768" s="119"/>
      <c r="X9768" s="119"/>
      <c r="Z9768" s="119"/>
    </row>
    <row r="9769" spans="16:26" x14ac:dyDescent="0.25">
      <c r="P9769" s="120"/>
      <c r="R9769" s="120"/>
      <c r="T9769" s="120"/>
      <c r="V9769" s="120"/>
      <c r="X9769" s="120"/>
      <c r="Z9769" s="120"/>
    </row>
    <row r="9770" spans="16:26" x14ac:dyDescent="0.25">
      <c r="P9770" s="119"/>
      <c r="R9770" s="119"/>
      <c r="T9770" s="119"/>
      <c r="V9770" s="119"/>
      <c r="X9770" s="119"/>
      <c r="Z9770" s="119"/>
    </row>
    <row r="9771" spans="16:26" x14ac:dyDescent="0.25">
      <c r="P9771" s="119"/>
      <c r="R9771" s="119"/>
      <c r="T9771" s="119"/>
      <c r="V9771" s="119"/>
      <c r="X9771" s="119"/>
      <c r="Z9771" s="119"/>
    </row>
    <row r="9772" spans="16:26" x14ac:dyDescent="0.25">
      <c r="P9772" s="120"/>
      <c r="R9772" s="120"/>
      <c r="T9772" s="120"/>
      <c r="V9772" s="120"/>
      <c r="X9772" s="120"/>
      <c r="Z9772" s="120"/>
    </row>
    <row r="9773" spans="16:26" x14ac:dyDescent="0.25">
      <c r="P9773" s="119"/>
      <c r="R9773" s="119"/>
      <c r="T9773" s="119"/>
      <c r="V9773" s="119"/>
      <c r="X9773" s="119"/>
      <c r="Z9773" s="119"/>
    </row>
    <row r="9774" spans="16:26" x14ac:dyDescent="0.25">
      <c r="P9774" s="120"/>
      <c r="R9774" s="120"/>
      <c r="T9774" s="120"/>
      <c r="V9774" s="120"/>
      <c r="X9774" s="120"/>
      <c r="Z9774" s="120"/>
    </row>
    <row r="9775" spans="16:26" x14ac:dyDescent="0.25">
      <c r="P9775" s="119"/>
      <c r="R9775" s="119"/>
      <c r="T9775" s="119"/>
      <c r="V9775" s="119"/>
      <c r="X9775" s="119"/>
      <c r="Z9775" s="119"/>
    </row>
    <row r="9776" spans="16:26" x14ac:dyDescent="0.25">
      <c r="P9776" s="119"/>
      <c r="R9776" s="119"/>
      <c r="T9776" s="119"/>
      <c r="V9776" s="119"/>
      <c r="X9776" s="119"/>
      <c r="Z9776" s="119"/>
    </row>
    <row r="9777" spans="16:26" x14ac:dyDescent="0.25">
      <c r="P9777" s="119"/>
      <c r="R9777" s="119"/>
      <c r="T9777" s="119"/>
      <c r="V9777" s="119"/>
      <c r="X9777" s="119"/>
      <c r="Z9777" s="119"/>
    </row>
    <row r="9778" spans="16:26" x14ac:dyDescent="0.25">
      <c r="P9778" s="121"/>
      <c r="R9778" s="121"/>
      <c r="T9778" s="121"/>
      <c r="V9778" s="121"/>
      <c r="X9778" s="121"/>
      <c r="Z9778" s="121"/>
    </row>
    <row r="9779" spans="16:26" x14ac:dyDescent="0.25">
      <c r="P9779" s="121"/>
      <c r="R9779" s="121"/>
      <c r="T9779" s="121"/>
      <c r="V9779" s="121"/>
      <c r="X9779" s="121"/>
      <c r="Z9779" s="121"/>
    </row>
    <row r="9780" spans="16:26" x14ac:dyDescent="0.25">
      <c r="P9780" s="121"/>
      <c r="R9780" s="121"/>
      <c r="T9780" s="121"/>
      <c r="V9780" s="121"/>
      <c r="X9780" s="121"/>
      <c r="Z9780" s="121"/>
    </row>
    <row r="9781" spans="16:26" x14ac:dyDescent="0.25">
      <c r="P9781" s="121"/>
      <c r="R9781" s="121"/>
      <c r="T9781" s="121"/>
      <c r="V9781" s="121"/>
      <c r="X9781" s="121"/>
      <c r="Z9781" s="121"/>
    </row>
    <row r="9782" spans="16:26" x14ac:dyDescent="0.25">
      <c r="P9782" s="122"/>
      <c r="R9782" s="122"/>
      <c r="T9782" s="122"/>
      <c r="V9782" s="122"/>
      <c r="X9782" s="122"/>
      <c r="Z9782" s="122"/>
    </row>
    <row r="9783" spans="16:26" x14ac:dyDescent="0.25">
      <c r="P9783" s="118"/>
      <c r="R9783" s="118"/>
      <c r="T9783" s="118"/>
      <c r="V9783" s="118"/>
      <c r="X9783" s="118"/>
      <c r="Z9783" s="118"/>
    </row>
    <row r="9784" spans="16:26" x14ac:dyDescent="0.25">
      <c r="P9784" s="119"/>
      <c r="R9784" s="119"/>
      <c r="T9784" s="119"/>
      <c r="V9784" s="119"/>
      <c r="X9784" s="119"/>
      <c r="Z9784" s="119"/>
    </row>
    <row r="9785" spans="16:26" x14ac:dyDescent="0.25">
      <c r="P9785" s="119"/>
      <c r="R9785" s="119"/>
      <c r="T9785" s="119"/>
      <c r="V9785" s="119"/>
      <c r="X9785" s="119"/>
      <c r="Z9785" s="119"/>
    </row>
    <row r="9786" spans="16:26" x14ac:dyDescent="0.25">
      <c r="P9786" s="120"/>
      <c r="R9786" s="120"/>
      <c r="T9786" s="120"/>
      <c r="V9786" s="120"/>
      <c r="X9786" s="120"/>
      <c r="Z9786" s="120"/>
    </row>
    <row r="9787" spans="16:26" x14ac:dyDescent="0.25">
      <c r="P9787" s="119"/>
      <c r="R9787" s="119"/>
      <c r="T9787" s="119"/>
      <c r="V9787" s="119"/>
      <c r="X9787" s="119"/>
      <c r="Z9787" s="119"/>
    </row>
    <row r="9788" spans="16:26" x14ac:dyDescent="0.25">
      <c r="P9788" s="119"/>
      <c r="R9788" s="119"/>
      <c r="T9788" s="119"/>
      <c r="V9788" s="119"/>
      <c r="X9788" s="119"/>
      <c r="Z9788" s="119"/>
    </row>
    <row r="9789" spans="16:26" x14ac:dyDescent="0.25">
      <c r="P9789" s="120"/>
      <c r="R9789" s="120"/>
      <c r="T9789" s="120"/>
      <c r="V9789" s="120"/>
      <c r="X9789" s="120"/>
      <c r="Z9789" s="120"/>
    </row>
    <row r="9790" spans="16:26" x14ac:dyDescent="0.25">
      <c r="P9790" s="119"/>
      <c r="R9790" s="119"/>
      <c r="T9790" s="119"/>
      <c r="V9790" s="119"/>
      <c r="X9790" s="119"/>
      <c r="Z9790" s="119"/>
    </row>
    <row r="9791" spans="16:26" x14ac:dyDescent="0.25">
      <c r="P9791" s="120"/>
      <c r="R9791" s="120"/>
      <c r="T9791" s="120"/>
      <c r="V9791" s="120"/>
      <c r="X9791" s="120"/>
      <c r="Z9791" s="120"/>
    </row>
    <row r="9792" spans="16:26" x14ac:dyDescent="0.25">
      <c r="P9792" s="119"/>
      <c r="R9792" s="119"/>
      <c r="T9792" s="119"/>
      <c r="V9792" s="119"/>
      <c r="X9792" s="119"/>
      <c r="Z9792" s="119"/>
    </row>
    <row r="9793" spans="16:26" x14ac:dyDescent="0.25">
      <c r="P9793" s="119"/>
      <c r="R9793" s="119"/>
      <c r="T9793" s="119"/>
      <c r="V9793" s="119"/>
      <c r="X9793" s="119"/>
      <c r="Z9793" s="119"/>
    </row>
    <row r="9794" spans="16:26" x14ac:dyDescent="0.25">
      <c r="P9794" s="119"/>
      <c r="R9794" s="119"/>
      <c r="T9794" s="119"/>
      <c r="V9794" s="119"/>
      <c r="X9794" s="119"/>
      <c r="Z9794" s="119"/>
    </row>
    <row r="9795" spans="16:26" x14ac:dyDescent="0.25">
      <c r="P9795" s="121"/>
      <c r="R9795" s="121"/>
      <c r="T9795" s="121"/>
      <c r="V9795" s="121"/>
      <c r="X9795" s="121"/>
      <c r="Z9795" s="121"/>
    </row>
    <row r="9796" spans="16:26" x14ac:dyDescent="0.25">
      <c r="P9796" s="121"/>
      <c r="R9796" s="121"/>
      <c r="T9796" s="121"/>
      <c r="V9796" s="121"/>
      <c r="X9796" s="121"/>
      <c r="Z9796" s="121"/>
    </row>
    <row r="9797" spans="16:26" x14ac:dyDescent="0.25">
      <c r="P9797" s="121"/>
      <c r="R9797" s="121"/>
      <c r="T9797" s="121"/>
      <c r="V9797" s="121"/>
      <c r="X9797" s="121"/>
      <c r="Z9797" s="121"/>
    </row>
    <row r="9798" spans="16:26" x14ac:dyDescent="0.25">
      <c r="P9798" s="121"/>
      <c r="R9798" s="121"/>
      <c r="T9798" s="121"/>
      <c r="V9798" s="121"/>
      <c r="X9798" s="121"/>
      <c r="Z9798" s="121"/>
    </row>
    <row r="9799" spans="16:26" x14ac:dyDescent="0.25">
      <c r="P9799" s="122"/>
      <c r="R9799" s="122"/>
      <c r="T9799" s="122"/>
      <c r="V9799" s="122"/>
      <c r="X9799" s="122"/>
      <c r="Z9799" s="122"/>
    </row>
    <row r="9800" spans="16:26" x14ac:dyDescent="0.25">
      <c r="P9800" s="118"/>
      <c r="R9800" s="118"/>
      <c r="T9800" s="118"/>
      <c r="V9800" s="118"/>
      <c r="X9800" s="118"/>
      <c r="Z9800" s="118"/>
    </row>
    <row r="9801" spans="16:26" x14ac:dyDescent="0.25">
      <c r="P9801" s="119"/>
      <c r="R9801" s="119"/>
      <c r="T9801" s="119"/>
      <c r="V9801" s="119"/>
      <c r="X9801" s="119"/>
      <c r="Z9801" s="119"/>
    </row>
    <row r="9802" spans="16:26" x14ac:dyDescent="0.25">
      <c r="P9802" s="119"/>
      <c r="R9802" s="119"/>
      <c r="T9802" s="119"/>
      <c r="V9802" s="119"/>
      <c r="X9802" s="119"/>
      <c r="Z9802" s="119"/>
    </row>
    <row r="9803" spans="16:26" x14ac:dyDescent="0.25">
      <c r="P9803" s="120"/>
      <c r="R9803" s="120"/>
      <c r="T9803" s="120"/>
      <c r="V9803" s="120"/>
      <c r="X9803" s="120"/>
      <c r="Z9803" s="120"/>
    </row>
    <row r="9804" spans="16:26" x14ac:dyDescent="0.25">
      <c r="P9804" s="119"/>
      <c r="R9804" s="119"/>
      <c r="T9804" s="119"/>
      <c r="V9804" s="119"/>
      <c r="X9804" s="119"/>
      <c r="Z9804" s="119"/>
    </row>
    <row r="9805" spans="16:26" x14ac:dyDescent="0.25">
      <c r="P9805" s="119"/>
      <c r="R9805" s="119"/>
      <c r="T9805" s="119"/>
      <c r="V9805" s="119"/>
      <c r="X9805" s="119"/>
      <c r="Z9805" s="119"/>
    </row>
    <row r="9806" spans="16:26" x14ac:dyDescent="0.25">
      <c r="P9806" s="120"/>
      <c r="R9806" s="120"/>
      <c r="T9806" s="120"/>
      <c r="V9806" s="120"/>
      <c r="X9806" s="120"/>
      <c r="Z9806" s="120"/>
    </row>
    <row r="9807" spans="16:26" x14ac:dyDescent="0.25">
      <c r="P9807" s="119"/>
      <c r="R9807" s="119"/>
      <c r="T9807" s="119"/>
      <c r="V9807" s="119"/>
      <c r="X9807" s="119"/>
      <c r="Z9807" s="119"/>
    </row>
    <row r="9808" spans="16:26" x14ac:dyDescent="0.25">
      <c r="P9808" s="120"/>
      <c r="R9808" s="120"/>
      <c r="T9808" s="120"/>
      <c r="V9808" s="120"/>
      <c r="X9808" s="120"/>
      <c r="Z9808" s="120"/>
    </row>
    <row r="9809" spans="16:26" x14ac:dyDescent="0.25">
      <c r="P9809" s="119"/>
      <c r="R9809" s="119"/>
      <c r="T9809" s="119"/>
      <c r="V9809" s="119"/>
      <c r="X9809" s="119"/>
      <c r="Z9809" s="119"/>
    </row>
    <row r="9810" spans="16:26" x14ac:dyDescent="0.25">
      <c r="P9810" s="119"/>
      <c r="R9810" s="119"/>
      <c r="T9810" s="119"/>
      <c r="V9810" s="119"/>
      <c r="X9810" s="119"/>
      <c r="Z9810" s="119"/>
    </row>
    <row r="9811" spans="16:26" x14ac:dyDescent="0.25">
      <c r="P9811" s="119"/>
      <c r="R9811" s="119"/>
      <c r="T9811" s="119"/>
      <c r="V9811" s="119"/>
      <c r="X9811" s="119"/>
      <c r="Z9811" s="119"/>
    </row>
    <row r="9812" spans="16:26" x14ac:dyDescent="0.25">
      <c r="P9812" s="121"/>
      <c r="R9812" s="121"/>
      <c r="T9812" s="121"/>
      <c r="V9812" s="121"/>
      <c r="X9812" s="121"/>
      <c r="Z9812" s="121"/>
    </row>
    <row r="9813" spans="16:26" x14ac:dyDescent="0.25">
      <c r="P9813" s="121"/>
      <c r="R9813" s="121"/>
      <c r="T9813" s="121"/>
      <c r="V9813" s="121"/>
      <c r="X9813" s="121"/>
      <c r="Z9813" s="121"/>
    </row>
    <row r="9814" spans="16:26" x14ac:dyDescent="0.25">
      <c r="P9814" s="121"/>
      <c r="R9814" s="121"/>
      <c r="T9814" s="121"/>
      <c r="V9814" s="121"/>
      <c r="X9814" s="121"/>
      <c r="Z9814" s="121"/>
    </row>
    <row r="9815" spans="16:26" x14ac:dyDescent="0.25">
      <c r="P9815" s="121"/>
      <c r="R9815" s="121"/>
      <c r="T9815" s="121"/>
      <c r="V9815" s="121"/>
      <c r="X9815" s="121"/>
      <c r="Z9815" s="121"/>
    </row>
    <row r="9816" spans="16:26" x14ac:dyDescent="0.25">
      <c r="P9816" s="122"/>
      <c r="R9816" s="122"/>
      <c r="T9816" s="122"/>
      <c r="V9816" s="122"/>
      <c r="X9816" s="122"/>
      <c r="Z9816" s="122"/>
    </row>
    <row r="9817" spans="16:26" x14ac:dyDescent="0.25">
      <c r="P9817" s="118"/>
      <c r="R9817" s="118"/>
      <c r="T9817" s="118"/>
      <c r="V9817" s="118"/>
      <c r="X9817" s="118"/>
      <c r="Z9817" s="118"/>
    </row>
    <row r="9818" spans="16:26" x14ac:dyDescent="0.25">
      <c r="P9818" s="119"/>
      <c r="R9818" s="119"/>
      <c r="T9818" s="119"/>
      <c r="V9818" s="119"/>
      <c r="X9818" s="119"/>
      <c r="Z9818" s="119"/>
    </row>
    <row r="9819" spans="16:26" x14ac:dyDescent="0.25">
      <c r="P9819" s="119"/>
      <c r="R9819" s="119"/>
      <c r="T9819" s="119"/>
      <c r="V9819" s="119"/>
      <c r="X9819" s="119"/>
      <c r="Z9819" s="119"/>
    </row>
    <row r="9820" spans="16:26" x14ac:dyDescent="0.25">
      <c r="P9820" s="120"/>
      <c r="R9820" s="120"/>
      <c r="T9820" s="120"/>
      <c r="V9820" s="120"/>
      <c r="X9820" s="120"/>
      <c r="Z9820" s="120"/>
    </row>
    <row r="9821" spans="16:26" x14ac:dyDescent="0.25">
      <c r="P9821" s="119"/>
      <c r="R9821" s="119"/>
      <c r="T9821" s="119"/>
      <c r="V9821" s="119"/>
      <c r="X9821" s="119"/>
      <c r="Z9821" s="119"/>
    </row>
    <row r="9822" spans="16:26" x14ac:dyDescent="0.25">
      <c r="P9822" s="119"/>
      <c r="R9822" s="119"/>
      <c r="T9822" s="119"/>
      <c r="V9822" s="119"/>
      <c r="X9822" s="119"/>
      <c r="Z9822" s="119"/>
    </row>
    <row r="9823" spans="16:26" x14ac:dyDescent="0.25">
      <c r="P9823" s="120"/>
      <c r="R9823" s="120"/>
      <c r="T9823" s="120"/>
      <c r="V9823" s="120"/>
      <c r="X9823" s="120"/>
      <c r="Z9823" s="120"/>
    </row>
    <row r="9824" spans="16:26" x14ac:dyDescent="0.25">
      <c r="P9824" s="119"/>
      <c r="R9824" s="119"/>
      <c r="T9824" s="119"/>
      <c r="V9824" s="119"/>
      <c r="X9824" s="119"/>
      <c r="Z9824" s="119"/>
    </row>
    <row r="9825" spans="16:26" x14ac:dyDescent="0.25">
      <c r="P9825" s="120"/>
      <c r="R9825" s="120"/>
      <c r="T9825" s="120"/>
      <c r="V9825" s="120"/>
      <c r="X9825" s="120"/>
      <c r="Z9825" s="120"/>
    </row>
    <row r="9826" spans="16:26" x14ac:dyDescent="0.25">
      <c r="P9826" s="119"/>
      <c r="R9826" s="119"/>
      <c r="T9826" s="119"/>
      <c r="V9826" s="119"/>
      <c r="X9826" s="119"/>
      <c r="Z9826" s="119"/>
    </row>
    <row r="9827" spans="16:26" x14ac:dyDescent="0.25">
      <c r="P9827" s="119"/>
      <c r="R9827" s="119"/>
      <c r="T9827" s="119"/>
      <c r="V9827" s="119"/>
      <c r="X9827" s="119"/>
      <c r="Z9827" s="119"/>
    </row>
    <row r="9828" spans="16:26" x14ac:dyDescent="0.25">
      <c r="P9828" s="119"/>
      <c r="R9828" s="119"/>
      <c r="T9828" s="119"/>
      <c r="V9828" s="119"/>
      <c r="X9828" s="119"/>
      <c r="Z9828" s="119"/>
    </row>
    <row r="9829" spans="16:26" x14ac:dyDescent="0.25">
      <c r="P9829" s="121"/>
      <c r="R9829" s="121"/>
      <c r="T9829" s="121"/>
      <c r="V9829" s="121"/>
      <c r="X9829" s="121"/>
      <c r="Z9829" s="121"/>
    </row>
    <row r="9830" spans="16:26" x14ac:dyDescent="0.25">
      <c r="P9830" s="121"/>
      <c r="R9830" s="121"/>
      <c r="T9830" s="121"/>
      <c r="V9830" s="121"/>
      <c r="X9830" s="121"/>
      <c r="Z9830" s="121"/>
    </row>
    <row r="9831" spans="16:26" x14ac:dyDescent="0.25">
      <c r="P9831" s="121"/>
      <c r="R9831" s="121"/>
      <c r="T9831" s="121"/>
      <c r="V9831" s="121"/>
      <c r="X9831" s="121"/>
      <c r="Z9831" s="121"/>
    </row>
    <row r="9832" spans="16:26" x14ac:dyDescent="0.25">
      <c r="P9832" s="121"/>
      <c r="R9832" s="121"/>
      <c r="T9832" s="121"/>
      <c r="V9832" s="121"/>
      <c r="X9832" s="121"/>
      <c r="Z9832" s="121"/>
    </row>
    <row r="9833" spans="16:26" x14ac:dyDescent="0.25">
      <c r="P9833" s="122"/>
      <c r="R9833" s="122"/>
      <c r="T9833" s="122"/>
      <c r="V9833" s="122"/>
      <c r="X9833" s="122"/>
      <c r="Z9833" s="122"/>
    </row>
    <row r="9834" spans="16:26" x14ac:dyDescent="0.25">
      <c r="P9834" s="118"/>
      <c r="R9834" s="118"/>
      <c r="T9834" s="118"/>
      <c r="V9834" s="118"/>
      <c r="X9834" s="118"/>
      <c r="Z9834" s="118"/>
    </row>
    <row r="9835" spans="16:26" x14ac:dyDescent="0.25">
      <c r="P9835" s="119"/>
      <c r="R9835" s="119"/>
      <c r="T9835" s="119"/>
      <c r="V9835" s="119"/>
      <c r="X9835" s="119"/>
      <c r="Z9835" s="119"/>
    </row>
    <row r="9836" spans="16:26" x14ac:dyDescent="0.25">
      <c r="P9836" s="119"/>
      <c r="R9836" s="119"/>
      <c r="T9836" s="119"/>
      <c r="V9836" s="119"/>
      <c r="X9836" s="119"/>
      <c r="Z9836" s="119"/>
    </row>
    <row r="9837" spans="16:26" x14ac:dyDescent="0.25">
      <c r="P9837" s="120"/>
      <c r="R9837" s="120"/>
      <c r="T9837" s="120"/>
      <c r="V9837" s="120"/>
      <c r="X9837" s="120"/>
      <c r="Z9837" s="120"/>
    </row>
    <row r="9838" spans="16:26" x14ac:dyDescent="0.25">
      <c r="P9838" s="119"/>
      <c r="R9838" s="119"/>
      <c r="T9838" s="119"/>
      <c r="V9838" s="119"/>
      <c r="X9838" s="119"/>
      <c r="Z9838" s="119"/>
    </row>
    <row r="9839" spans="16:26" x14ac:dyDescent="0.25">
      <c r="P9839" s="119"/>
      <c r="R9839" s="119"/>
      <c r="T9839" s="119"/>
      <c r="V9839" s="119"/>
      <c r="X9839" s="119"/>
      <c r="Z9839" s="119"/>
    </row>
    <row r="9840" spans="16:26" x14ac:dyDescent="0.25">
      <c r="P9840" s="120"/>
      <c r="R9840" s="120"/>
      <c r="T9840" s="120"/>
      <c r="V9840" s="120"/>
      <c r="X9840" s="120"/>
      <c r="Z9840" s="120"/>
    </row>
    <row r="9841" spans="16:26" x14ac:dyDescent="0.25">
      <c r="P9841" s="119"/>
      <c r="R9841" s="119"/>
      <c r="T9841" s="119"/>
      <c r="V9841" s="119"/>
      <c r="X9841" s="119"/>
      <c r="Z9841" s="119"/>
    </row>
    <row r="9842" spans="16:26" x14ac:dyDescent="0.25">
      <c r="P9842" s="120"/>
      <c r="R9842" s="120"/>
      <c r="T9842" s="120"/>
      <c r="V9842" s="120"/>
      <c r="X9842" s="120"/>
      <c r="Z9842" s="120"/>
    </row>
    <row r="9843" spans="16:26" x14ac:dyDescent="0.25">
      <c r="P9843" s="119"/>
      <c r="R9843" s="119"/>
      <c r="T9843" s="119"/>
      <c r="V9843" s="119"/>
      <c r="X9843" s="119"/>
      <c r="Z9843" s="119"/>
    </row>
    <row r="9844" spans="16:26" x14ac:dyDescent="0.25">
      <c r="P9844" s="119"/>
      <c r="R9844" s="119"/>
      <c r="T9844" s="119"/>
      <c r="V9844" s="119"/>
      <c r="X9844" s="119"/>
      <c r="Z9844" s="119"/>
    </row>
    <row r="9845" spans="16:26" x14ac:dyDescent="0.25">
      <c r="P9845" s="119"/>
      <c r="R9845" s="119"/>
      <c r="T9845" s="119"/>
      <c r="V9845" s="119"/>
      <c r="X9845" s="119"/>
      <c r="Z9845" s="119"/>
    </row>
    <row r="9846" spans="16:26" x14ac:dyDescent="0.25">
      <c r="P9846" s="121"/>
      <c r="R9846" s="121"/>
      <c r="T9846" s="121"/>
      <c r="V9846" s="121"/>
      <c r="X9846" s="121"/>
      <c r="Z9846" s="121"/>
    </row>
    <row r="9847" spans="16:26" x14ac:dyDescent="0.25">
      <c r="P9847" s="121"/>
      <c r="R9847" s="121"/>
      <c r="T9847" s="121"/>
      <c r="V9847" s="121"/>
      <c r="X9847" s="121"/>
      <c r="Z9847" s="121"/>
    </row>
    <row r="9848" spans="16:26" x14ac:dyDescent="0.25">
      <c r="P9848" s="121"/>
      <c r="R9848" s="121"/>
      <c r="T9848" s="121"/>
      <c r="V9848" s="121"/>
      <c r="X9848" s="121"/>
      <c r="Z9848" s="121"/>
    </row>
    <row r="9849" spans="16:26" x14ac:dyDescent="0.25">
      <c r="P9849" s="121"/>
      <c r="R9849" s="121"/>
      <c r="T9849" s="121"/>
      <c r="V9849" s="121"/>
      <c r="X9849" s="121"/>
      <c r="Z9849" s="121"/>
    </row>
    <row r="9850" spans="16:26" x14ac:dyDescent="0.25">
      <c r="P9850" s="122"/>
      <c r="R9850" s="122"/>
      <c r="T9850" s="122"/>
      <c r="V9850" s="122"/>
      <c r="X9850" s="122"/>
      <c r="Z9850" s="122"/>
    </row>
    <row r="9851" spans="16:26" x14ac:dyDescent="0.25">
      <c r="P9851" s="118"/>
      <c r="R9851" s="118"/>
      <c r="T9851" s="118"/>
      <c r="V9851" s="118"/>
      <c r="X9851" s="118"/>
      <c r="Z9851" s="118"/>
    </row>
    <row r="9852" spans="16:26" x14ac:dyDescent="0.25">
      <c r="P9852" s="119"/>
      <c r="R9852" s="119"/>
      <c r="T9852" s="119"/>
      <c r="V9852" s="119"/>
      <c r="X9852" s="119"/>
      <c r="Z9852" s="119"/>
    </row>
    <row r="9853" spans="16:26" x14ac:dyDescent="0.25">
      <c r="P9853" s="119"/>
      <c r="R9853" s="119"/>
      <c r="T9853" s="119"/>
      <c r="V9853" s="119"/>
      <c r="X9853" s="119"/>
      <c r="Z9853" s="119"/>
    </row>
    <row r="9854" spans="16:26" x14ac:dyDescent="0.25">
      <c r="P9854" s="120"/>
      <c r="R9854" s="120"/>
      <c r="T9854" s="120"/>
      <c r="V9854" s="120"/>
      <c r="X9854" s="120"/>
      <c r="Z9854" s="120"/>
    </row>
    <row r="9855" spans="16:26" x14ac:dyDescent="0.25">
      <c r="P9855" s="119"/>
      <c r="R9855" s="119"/>
      <c r="T9855" s="119"/>
      <c r="V9855" s="119"/>
      <c r="X9855" s="119"/>
      <c r="Z9855" s="119"/>
    </row>
    <row r="9856" spans="16:26" x14ac:dyDescent="0.25">
      <c r="P9856" s="119"/>
      <c r="R9856" s="119"/>
      <c r="T9856" s="119"/>
      <c r="V9856" s="119"/>
      <c r="X9856" s="119"/>
      <c r="Z9856" s="119"/>
    </row>
    <row r="9857" spans="16:26" x14ac:dyDescent="0.25">
      <c r="P9857" s="120"/>
      <c r="R9857" s="120"/>
      <c r="T9857" s="120"/>
      <c r="V9857" s="120"/>
      <c r="X9857" s="120"/>
      <c r="Z9857" s="120"/>
    </row>
    <row r="9858" spans="16:26" x14ac:dyDescent="0.25">
      <c r="P9858" s="119"/>
      <c r="R9858" s="119"/>
      <c r="T9858" s="119"/>
      <c r="V9858" s="119"/>
      <c r="X9858" s="119"/>
      <c r="Z9858" s="119"/>
    </row>
    <row r="9859" spans="16:26" x14ac:dyDescent="0.25">
      <c r="P9859" s="120"/>
      <c r="R9859" s="120"/>
      <c r="T9859" s="120"/>
      <c r="V9859" s="120"/>
      <c r="X9859" s="120"/>
      <c r="Z9859" s="120"/>
    </row>
    <row r="9860" spans="16:26" x14ac:dyDescent="0.25">
      <c r="P9860" s="119"/>
      <c r="R9860" s="119"/>
      <c r="T9860" s="119"/>
      <c r="V9860" s="119"/>
      <c r="X9860" s="119"/>
      <c r="Z9860" s="119"/>
    </row>
    <row r="9861" spans="16:26" x14ac:dyDescent="0.25">
      <c r="P9861" s="119"/>
      <c r="R9861" s="119"/>
      <c r="T9861" s="119"/>
      <c r="V9861" s="119"/>
      <c r="X9861" s="119"/>
      <c r="Z9861" s="119"/>
    </row>
    <row r="9862" spans="16:26" x14ac:dyDescent="0.25">
      <c r="P9862" s="119"/>
      <c r="R9862" s="119"/>
      <c r="T9862" s="119"/>
      <c r="V9862" s="119"/>
      <c r="X9862" s="119"/>
      <c r="Z9862" s="119"/>
    </row>
    <row r="9863" spans="16:26" x14ac:dyDescent="0.25">
      <c r="P9863" s="121"/>
      <c r="R9863" s="121"/>
      <c r="T9863" s="121"/>
      <c r="V9863" s="121"/>
      <c r="X9863" s="121"/>
      <c r="Z9863" s="121"/>
    </row>
    <row r="9864" spans="16:26" x14ac:dyDescent="0.25">
      <c r="P9864" s="121"/>
      <c r="R9864" s="121"/>
      <c r="T9864" s="121"/>
      <c r="V9864" s="121"/>
      <c r="X9864" s="121"/>
      <c r="Z9864" s="121"/>
    </row>
    <row r="9865" spans="16:26" x14ac:dyDescent="0.25">
      <c r="P9865" s="121"/>
      <c r="R9865" s="121"/>
      <c r="T9865" s="121"/>
      <c r="V9865" s="121"/>
      <c r="X9865" s="121"/>
      <c r="Z9865" s="121"/>
    </row>
    <row r="9866" spans="16:26" x14ac:dyDescent="0.25">
      <c r="P9866" s="121"/>
      <c r="R9866" s="121"/>
      <c r="T9866" s="121"/>
      <c r="V9866" s="121"/>
      <c r="X9866" s="121"/>
      <c r="Z9866" s="121"/>
    </row>
    <row r="9867" spans="16:26" x14ac:dyDescent="0.25">
      <c r="P9867" s="122"/>
      <c r="R9867" s="122"/>
      <c r="T9867" s="122"/>
      <c r="V9867" s="122"/>
      <c r="X9867" s="122"/>
      <c r="Z9867" s="122"/>
    </row>
    <row r="9868" spans="16:26" x14ac:dyDescent="0.25">
      <c r="P9868" s="118"/>
      <c r="R9868" s="118"/>
      <c r="T9868" s="118"/>
      <c r="V9868" s="118"/>
      <c r="X9868" s="118"/>
      <c r="Z9868" s="118"/>
    </row>
    <row r="9869" spans="16:26" x14ac:dyDescent="0.25">
      <c r="P9869" s="119"/>
      <c r="R9869" s="119"/>
      <c r="T9869" s="119"/>
      <c r="V9869" s="119"/>
      <c r="X9869" s="119"/>
      <c r="Z9869" s="119"/>
    </row>
    <row r="9870" spans="16:26" x14ac:dyDescent="0.25">
      <c r="P9870" s="119"/>
      <c r="R9870" s="119"/>
      <c r="T9870" s="119"/>
      <c r="V9870" s="119"/>
      <c r="X9870" s="119"/>
      <c r="Z9870" s="119"/>
    </row>
    <row r="9871" spans="16:26" x14ac:dyDescent="0.25">
      <c r="P9871" s="120"/>
      <c r="R9871" s="120"/>
      <c r="T9871" s="120"/>
      <c r="V9871" s="120"/>
      <c r="X9871" s="120"/>
      <c r="Z9871" s="120"/>
    </row>
    <row r="9872" spans="16:26" x14ac:dyDescent="0.25">
      <c r="P9872" s="119"/>
      <c r="R9872" s="119"/>
      <c r="T9872" s="119"/>
      <c r="V9872" s="119"/>
      <c r="X9872" s="119"/>
      <c r="Z9872" s="119"/>
    </row>
    <row r="9873" spans="16:26" x14ac:dyDescent="0.25">
      <c r="P9873" s="119"/>
      <c r="R9873" s="119"/>
      <c r="T9873" s="119"/>
      <c r="V9873" s="119"/>
      <c r="X9873" s="119"/>
      <c r="Z9873" s="119"/>
    </row>
    <row r="9874" spans="16:26" x14ac:dyDescent="0.25">
      <c r="P9874" s="120"/>
      <c r="R9874" s="120"/>
      <c r="T9874" s="120"/>
      <c r="V9874" s="120"/>
      <c r="X9874" s="120"/>
      <c r="Z9874" s="120"/>
    </row>
    <row r="9875" spans="16:26" x14ac:dyDescent="0.25">
      <c r="P9875" s="119"/>
      <c r="R9875" s="119"/>
      <c r="T9875" s="119"/>
      <c r="V9875" s="119"/>
      <c r="X9875" s="119"/>
      <c r="Z9875" s="119"/>
    </row>
    <row r="9876" spans="16:26" x14ac:dyDescent="0.25">
      <c r="P9876" s="120"/>
      <c r="R9876" s="120"/>
      <c r="T9876" s="120"/>
      <c r="V9876" s="120"/>
      <c r="X9876" s="120"/>
      <c r="Z9876" s="120"/>
    </row>
    <row r="9877" spans="16:26" x14ac:dyDescent="0.25">
      <c r="P9877" s="119"/>
      <c r="R9877" s="119"/>
      <c r="T9877" s="119"/>
      <c r="V9877" s="119"/>
      <c r="X9877" s="119"/>
      <c r="Z9877" s="119"/>
    </row>
    <row r="9878" spans="16:26" x14ac:dyDescent="0.25">
      <c r="P9878" s="119"/>
      <c r="R9878" s="119"/>
      <c r="T9878" s="119"/>
      <c r="V9878" s="119"/>
      <c r="X9878" s="119"/>
      <c r="Z9878" s="119"/>
    </row>
    <row r="9879" spans="16:26" x14ac:dyDescent="0.25">
      <c r="P9879" s="119"/>
      <c r="R9879" s="119"/>
      <c r="T9879" s="119"/>
      <c r="V9879" s="119"/>
      <c r="X9879" s="119"/>
      <c r="Z9879" s="119"/>
    </row>
    <row r="9880" spans="16:26" x14ac:dyDescent="0.25">
      <c r="P9880" s="121"/>
      <c r="R9880" s="121"/>
      <c r="T9880" s="121"/>
      <c r="V9880" s="121"/>
      <c r="X9880" s="121"/>
      <c r="Z9880" s="121"/>
    </row>
    <row r="9881" spans="16:26" x14ac:dyDescent="0.25">
      <c r="P9881" s="121"/>
      <c r="R9881" s="121"/>
      <c r="T9881" s="121"/>
      <c r="V9881" s="121"/>
      <c r="X9881" s="121"/>
      <c r="Z9881" s="121"/>
    </row>
    <row r="9882" spans="16:26" x14ac:dyDescent="0.25">
      <c r="P9882" s="121"/>
      <c r="R9882" s="121"/>
      <c r="T9882" s="121"/>
      <c r="V9882" s="121"/>
      <c r="X9882" s="121"/>
      <c r="Z9882" s="121"/>
    </row>
    <row r="9883" spans="16:26" x14ac:dyDescent="0.25">
      <c r="P9883" s="121"/>
      <c r="R9883" s="121"/>
      <c r="T9883" s="121"/>
      <c r="V9883" s="121"/>
      <c r="X9883" s="121"/>
      <c r="Z9883" s="121"/>
    </row>
    <row r="9884" spans="16:26" x14ac:dyDescent="0.25">
      <c r="P9884" s="122"/>
      <c r="R9884" s="122"/>
      <c r="T9884" s="122"/>
      <c r="V9884" s="122"/>
      <c r="X9884" s="122"/>
      <c r="Z9884" s="122"/>
    </row>
    <row r="9885" spans="16:26" x14ac:dyDescent="0.25">
      <c r="P9885" s="118"/>
      <c r="R9885" s="118"/>
      <c r="T9885" s="118"/>
      <c r="V9885" s="118"/>
      <c r="X9885" s="118"/>
      <c r="Z9885" s="118"/>
    </row>
    <row r="9886" spans="16:26" x14ac:dyDescent="0.25">
      <c r="P9886" s="119"/>
      <c r="R9886" s="119"/>
      <c r="T9886" s="119"/>
      <c r="V9886" s="119"/>
      <c r="X9886" s="119"/>
      <c r="Z9886" s="119"/>
    </row>
    <row r="9887" spans="16:26" x14ac:dyDescent="0.25">
      <c r="P9887" s="119"/>
      <c r="R9887" s="119"/>
      <c r="T9887" s="119"/>
      <c r="V9887" s="119"/>
      <c r="X9887" s="119"/>
      <c r="Z9887" s="119"/>
    </row>
    <row r="9888" spans="16:26" x14ac:dyDescent="0.25">
      <c r="P9888" s="120"/>
      <c r="R9888" s="120"/>
      <c r="T9888" s="120"/>
      <c r="V9888" s="120"/>
      <c r="X9888" s="120"/>
      <c r="Z9888" s="120"/>
    </row>
    <row r="9889" spans="16:26" x14ac:dyDescent="0.25">
      <c r="P9889" s="119"/>
      <c r="R9889" s="119"/>
      <c r="T9889" s="119"/>
      <c r="V9889" s="119"/>
      <c r="X9889" s="119"/>
      <c r="Z9889" s="119"/>
    </row>
    <row r="9890" spans="16:26" x14ac:dyDescent="0.25">
      <c r="P9890" s="119"/>
      <c r="R9890" s="119"/>
      <c r="T9890" s="119"/>
      <c r="V9890" s="119"/>
      <c r="X9890" s="119"/>
      <c r="Z9890" s="119"/>
    </row>
    <row r="9891" spans="16:26" x14ac:dyDescent="0.25">
      <c r="P9891" s="120"/>
      <c r="R9891" s="120"/>
      <c r="T9891" s="120"/>
      <c r="V9891" s="120"/>
      <c r="X9891" s="120"/>
      <c r="Z9891" s="120"/>
    </row>
    <row r="9892" spans="16:26" x14ac:dyDescent="0.25">
      <c r="P9892" s="119"/>
      <c r="R9892" s="119"/>
      <c r="T9892" s="119"/>
      <c r="V9892" s="119"/>
      <c r="X9892" s="119"/>
      <c r="Z9892" s="119"/>
    </row>
    <row r="9893" spans="16:26" x14ac:dyDescent="0.25">
      <c r="P9893" s="120"/>
      <c r="R9893" s="120"/>
      <c r="T9893" s="120"/>
      <c r="V9893" s="120"/>
      <c r="X9893" s="120"/>
      <c r="Z9893" s="120"/>
    </row>
    <row r="9894" spans="16:26" x14ac:dyDescent="0.25">
      <c r="P9894" s="119"/>
      <c r="R9894" s="119"/>
      <c r="T9894" s="119"/>
      <c r="V9894" s="119"/>
      <c r="X9894" s="119"/>
      <c r="Z9894" s="119"/>
    </row>
    <row r="9895" spans="16:26" x14ac:dyDescent="0.25">
      <c r="P9895" s="119"/>
      <c r="R9895" s="119"/>
      <c r="T9895" s="119"/>
      <c r="V9895" s="119"/>
      <c r="X9895" s="119"/>
      <c r="Z9895" s="119"/>
    </row>
    <row r="9896" spans="16:26" x14ac:dyDescent="0.25">
      <c r="P9896" s="119"/>
      <c r="R9896" s="119"/>
      <c r="T9896" s="119"/>
      <c r="V9896" s="119"/>
      <c r="X9896" s="119"/>
      <c r="Z9896" s="119"/>
    </row>
    <row r="9897" spans="16:26" x14ac:dyDescent="0.25">
      <c r="P9897" s="121"/>
      <c r="R9897" s="121"/>
      <c r="T9897" s="121"/>
      <c r="V9897" s="121"/>
      <c r="X9897" s="121"/>
      <c r="Z9897" s="121"/>
    </row>
    <row r="9898" spans="16:26" x14ac:dyDescent="0.25">
      <c r="P9898" s="121"/>
      <c r="R9898" s="121"/>
      <c r="T9898" s="121"/>
      <c r="V9898" s="121"/>
      <c r="X9898" s="121"/>
      <c r="Z9898" s="121"/>
    </row>
    <row r="9899" spans="16:26" x14ac:dyDescent="0.25">
      <c r="P9899" s="121"/>
      <c r="R9899" s="121"/>
      <c r="T9899" s="121"/>
      <c r="V9899" s="121"/>
      <c r="X9899" s="121"/>
      <c r="Z9899" s="121"/>
    </row>
    <row r="9900" spans="16:26" x14ac:dyDescent="0.25">
      <c r="P9900" s="121"/>
      <c r="R9900" s="121"/>
      <c r="T9900" s="121"/>
      <c r="V9900" s="121"/>
      <c r="X9900" s="121"/>
      <c r="Z9900" s="121"/>
    </row>
    <row r="9901" spans="16:26" x14ac:dyDescent="0.25">
      <c r="P9901" s="122"/>
      <c r="R9901" s="122"/>
      <c r="T9901" s="122"/>
      <c r="V9901" s="122"/>
      <c r="X9901" s="122"/>
      <c r="Z9901" s="122"/>
    </row>
    <row r="9902" spans="16:26" x14ac:dyDescent="0.25">
      <c r="P9902" s="118"/>
      <c r="R9902" s="118"/>
      <c r="T9902" s="118"/>
      <c r="V9902" s="118"/>
      <c r="X9902" s="118"/>
      <c r="Z9902" s="118"/>
    </row>
    <row r="9903" spans="16:26" x14ac:dyDescent="0.25">
      <c r="P9903" s="119"/>
      <c r="R9903" s="119"/>
      <c r="T9903" s="119"/>
      <c r="V9903" s="119"/>
      <c r="X9903" s="119"/>
      <c r="Z9903" s="119"/>
    </row>
    <row r="9904" spans="16:26" x14ac:dyDescent="0.25">
      <c r="P9904" s="119"/>
      <c r="R9904" s="119"/>
      <c r="T9904" s="119"/>
      <c r="V9904" s="119"/>
      <c r="X9904" s="119"/>
      <c r="Z9904" s="119"/>
    </row>
    <row r="9905" spans="16:26" x14ac:dyDescent="0.25">
      <c r="P9905" s="120"/>
      <c r="R9905" s="120"/>
      <c r="T9905" s="120"/>
      <c r="V9905" s="120"/>
      <c r="X9905" s="120"/>
      <c r="Z9905" s="120"/>
    </row>
    <row r="9906" spans="16:26" x14ac:dyDescent="0.25">
      <c r="P9906" s="119"/>
      <c r="R9906" s="119"/>
      <c r="T9906" s="119"/>
      <c r="V9906" s="119"/>
      <c r="X9906" s="119"/>
      <c r="Z9906" s="119"/>
    </row>
    <row r="9907" spans="16:26" x14ac:dyDescent="0.25">
      <c r="P9907" s="119"/>
      <c r="R9907" s="119"/>
      <c r="T9907" s="119"/>
      <c r="V9907" s="119"/>
      <c r="X9907" s="119"/>
      <c r="Z9907" s="119"/>
    </row>
    <row r="9908" spans="16:26" x14ac:dyDescent="0.25">
      <c r="P9908" s="120"/>
      <c r="R9908" s="120"/>
      <c r="T9908" s="120"/>
      <c r="V9908" s="120"/>
      <c r="X9908" s="120"/>
      <c r="Z9908" s="120"/>
    </row>
    <row r="9909" spans="16:26" x14ac:dyDescent="0.25">
      <c r="P9909" s="119"/>
      <c r="R9909" s="119"/>
      <c r="T9909" s="119"/>
      <c r="V9909" s="119"/>
      <c r="X9909" s="119"/>
      <c r="Z9909" s="119"/>
    </row>
    <row r="9910" spans="16:26" x14ac:dyDescent="0.25">
      <c r="P9910" s="120"/>
      <c r="R9910" s="120"/>
      <c r="T9910" s="120"/>
      <c r="V9910" s="120"/>
      <c r="X9910" s="120"/>
      <c r="Z9910" s="120"/>
    </row>
    <row r="9911" spans="16:26" x14ac:dyDescent="0.25">
      <c r="P9911" s="119"/>
      <c r="R9911" s="119"/>
      <c r="T9911" s="119"/>
      <c r="V9911" s="119"/>
      <c r="X9911" s="119"/>
      <c r="Z9911" s="119"/>
    </row>
    <row r="9912" spans="16:26" x14ac:dyDescent="0.25">
      <c r="P9912" s="119"/>
      <c r="R9912" s="119"/>
      <c r="T9912" s="119"/>
      <c r="V9912" s="119"/>
      <c r="X9912" s="119"/>
      <c r="Z9912" s="119"/>
    </row>
    <row r="9913" spans="16:26" x14ac:dyDescent="0.25">
      <c r="P9913" s="119"/>
      <c r="R9913" s="119"/>
      <c r="T9913" s="119"/>
      <c r="V9913" s="119"/>
      <c r="X9913" s="119"/>
      <c r="Z9913" s="119"/>
    </row>
    <row r="9914" spans="16:26" x14ac:dyDescent="0.25">
      <c r="P9914" s="121"/>
      <c r="R9914" s="121"/>
      <c r="T9914" s="121"/>
      <c r="V9914" s="121"/>
      <c r="X9914" s="121"/>
      <c r="Z9914" s="121"/>
    </row>
    <row r="9915" spans="16:26" x14ac:dyDescent="0.25">
      <c r="P9915" s="121"/>
      <c r="R9915" s="121"/>
      <c r="T9915" s="121"/>
      <c r="V9915" s="121"/>
      <c r="X9915" s="121"/>
      <c r="Z9915" s="121"/>
    </row>
    <row r="9916" spans="16:26" x14ac:dyDescent="0.25">
      <c r="P9916" s="121"/>
      <c r="R9916" s="121"/>
      <c r="T9916" s="121"/>
      <c r="V9916" s="121"/>
      <c r="X9916" s="121"/>
      <c r="Z9916" s="121"/>
    </row>
    <row r="9917" spans="16:26" x14ac:dyDescent="0.25">
      <c r="P9917" s="121"/>
      <c r="R9917" s="121"/>
      <c r="T9917" s="121"/>
      <c r="V9917" s="121"/>
      <c r="X9917" s="121"/>
      <c r="Z9917" s="121"/>
    </row>
    <row r="9918" spans="16:26" x14ac:dyDescent="0.25">
      <c r="P9918" s="122"/>
      <c r="R9918" s="122"/>
      <c r="T9918" s="122"/>
      <c r="V9918" s="122"/>
      <c r="X9918" s="122"/>
      <c r="Z9918" s="122"/>
    </row>
    <row r="9919" spans="16:26" x14ac:dyDescent="0.25">
      <c r="P9919" s="118"/>
      <c r="R9919" s="118"/>
      <c r="T9919" s="118"/>
      <c r="V9919" s="118"/>
      <c r="X9919" s="118"/>
      <c r="Z9919" s="118"/>
    </row>
    <row r="9920" spans="16:26" x14ac:dyDescent="0.25">
      <c r="P9920" s="119"/>
      <c r="R9920" s="119"/>
      <c r="T9920" s="119"/>
      <c r="V9920" s="119"/>
      <c r="X9920" s="119"/>
      <c r="Z9920" s="119"/>
    </row>
    <row r="9921" spans="16:26" x14ac:dyDescent="0.25">
      <c r="P9921" s="119"/>
      <c r="R9921" s="119"/>
      <c r="T9921" s="119"/>
      <c r="V9921" s="119"/>
      <c r="X9921" s="119"/>
      <c r="Z9921" s="119"/>
    </row>
    <row r="9922" spans="16:26" x14ac:dyDescent="0.25">
      <c r="P9922" s="120"/>
      <c r="R9922" s="120"/>
      <c r="T9922" s="120"/>
      <c r="V9922" s="120"/>
      <c r="X9922" s="120"/>
      <c r="Z9922" s="120"/>
    </row>
    <row r="9923" spans="16:26" x14ac:dyDescent="0.25">
      <c r="P9923" s="119"/>
      <c r="R9923" s="119"/>
      <c r="T9923" s="119"/>
      <c r="V9923" s="119"/>
      <c r="X9923" s="119"/>
      <c r="Z9923" s="119"/>
    </row>
    <row r="9924" spans="16:26" x14ac:dyDescent="0.25">
      <c r="P9924" s="119"/>
      <c r="R9924" s="119"/>
      <c r="T9924" s="119"/>
      <c r="V9924" s="119"/>
      <c r="X9924" s="119"/>
      <c r="Z9924" s="119"/>
    </row>
    <row r="9925" spans="16:26" x14ac:dyDescent="0.25">
      <c r="P9925" s="120"/>
      <c r="R9925" s="120"/>
      <c r="T9925" s="120"/>
      <c r="V9925" s="120"/>
      <c r="X9925" s="120"/>
      <c r="Z9925" s="120"/>
    </row>
    <row r="9926" spans="16:26" x14ac:dyDescent="0.25">
      <c r="P9926" s="119"/>
      <c r="R9926" s="119"/>
      <c r="T9926" s="119"/>
      <c r="V9926" s="119"/>
      <c r="X9926" s="119"/>
      <c r="Z9926" s="119"/>
    </row>
    <row r="9927" spans="16:26" x14ac:dyDescent="0.25">
      <c r="P9927" s="120"/>
      <c r="R9927" s="120"/>
      <c r="T9927" s="120"/>
      <c r="V9927" s="120"/>
      <c r="X9927" s="120"/>
      <c r="Z9927" s="120"/>
    </row>
    <row r="9928" spans="16:26" x14ac:dyDescent="0.25">
      <c r="P9928" s="119"/>
      <c r="R9928" s="119"/>
      <c r="T9928" s="119"/>
      <c r="V9928" s="119"/>
      <c r="X9928" s="119"/>
      <c r="Z9928" s="119"/>
    </row>
    <row r="9929" spans="16:26" x14ac:dyDescent="0.25">
      <c r="P9929" s="119"/>
      <c r="R9929" s="119"/>
      <c r="T9929" s="119"/>
      <c r="V9929" s="119"/>
      <c r="X9929" s="119"/>
      <c r="Z9929" s="119"/>
    </row>
    <row r="9930" spans="16:26" x14ac:dyDescent="0.25">
      <c r="P9930" s="119"/>
      <c r="R9930" s="119"/>
      <c r="T9930" s="119"/>
      <c r="V9930" s="119"/>
      <c r="X9930" s="119"/>
      <c r="Z9930" s="119"/>
    </row>
    <row r="9931" spans="16:26" x14ac:dyDescent="0.25">
      <c r="P9931" s="121"/>
      <c r="R9931" s="121"/>
      <c r="T9931" s="121"/>
      <c r="V9931" s="121"/>
      <c r="X9931" s="121"/>
      <c r="Z9931" s="121"/>
    </row>
    <row r="9932" spans="16:26" x14ac:dyDescent="0.25">
      <c r="P9932" s="121"/>
      <c r="R9932" s="121"/>
      <c r="T9932" s="121"/>
      <c r="V9932" s="121"/>
      <c r="X9932" s="121"/>
      <c r="Z9932" s="121"/>
    </row>
    <row r="9933" spans="16:26" x14ac:dyDescent="0.25">
      <c r="P9933" s="121"/>
      <c r="R9933" s="121"/>
      <c r="T9933" s="121"/>
      <c r="V9933" s="121"/>
      <c r="X9933" s="121"/>
      <c r="Z9933" s="121"/>
    </row>
    <row r="9934" spans="16:26" x14ac:dyDescent="0.25">
      <c r="P9934" s="121"/>
      <c r="R9934" s="121"/>
      <c r="T9934" s="121"/>
      <c r="V9934" s="121"/>
      <c r="X9934" s="121"/>
      <c r="Z9934" s="121"/>
    </row>
    <row r="9935" spans="16:26" x14ac:dyDescent="0.25">
      <c r="P9935" s="122"/>
      <c r="R9935" s="122"/>
      <c r="T9935" s="122"/>
      <c r="V9935" s="122"/>
      <c r="X9935" s="122"/>
      <c r="Z9935" s="122"/>
    </row>
    <row r="9936" spans="16:26" x14ac:dyDescent="0.25">
      <c r="P9936" s="118"/>
      <c r="R9936" s="118"/>
      <c r="T9936" s="118"/>
      <c r="V9936" s="118"/>
      <c r="X9936" s="118"/>
      <c r="Z9936" s="118"/>
    </row>
    <row r="9937" spans="16:26" x14ac:dyDescent="0.25">
      <c r="P9937" s="119"/>
      <c r="R9937" s="119"/>
      <c r="T9937" s="119"/>
      <c r="V9937" s="119"/>
      <c r="X9937" s="119"/>
      <c r="Z9937" s="119"/>
    </row>
    <row r="9938" spans="16:26" x14ac:dyDescent="0.25">
      <c r="P9938" s="119"/>
      <c r="R9938" s="119"/>
      <c r="T9938" s="119"/>
      <c r="V9938" s="119"/>
      <c r="X9938" s="119"/>
      <c r="Z9938" s="119"/>
    </row>
    <row r="9939" spans="16:26" x14ac:dyDescent="0.25">
      <c r="P9939" s="120"/>
      <c r="R9939" s="120"/>
      <c r="T9939" s="120"/>
      <c r="V9939" s="120"/>
      <c r="X9939" s="120"/>
      <c r="Z9939" s="120"/>
    </row>
    <row r="9940" spans="16:26" x14ac:dyDescent="0.25">
      <c r="P9940" s="119"/>
      <c r="R9940" s="119"/>
      <c r="T9940" s="119"/>
      <c r="V9940" s="119"/>
      <c r="X9940" s="119"/>
      <c r="Z9940" s="119"/>
    </row>
    <row r="9941" spans="16:26" x14ac:dyDescent="0.25">
      <c r="P9941" s="119"/>
      <c r="R9941" s="119"/>
      <c r="T9941" s="119"/>
      <c r="V9941" s="119"/>
      <c r="X9941" s="119"/>
      <c r="Z9941" s="119"/>
    </row>
    <row r="9942" spans="16:26" x14ac:dyDescent="0.25">
      <c r="P9942" s="120"/>
      <c r="R9942" s="120"/>
      <c r="T9942" s="120"/>
      <c r="V9942" s="120"/>
      <c r="X9942" s="120"/>
      <c r="Z9942" s="120"/>
    </row>
    <row r="9943" spans="16:26" x14ac:dyDescent="0.25">
      <c r="P9943" s="119"/>
      <c r="R9943" s="119"/>
      <c r="T9943" s="119"/>
      <c r="V9943" s="119"/>
      <c r="X9943" s="119"/>
      <c r="Z9943" s="119"/>
    </row>
    <row r="9944" spans="16:26" x14ac:dyDescent="0.25">
      <c r="P9944" s="120"/>
      <c r="R9944" s="120"/>
      <c r="T9944" s="120"/>
      <c r="V9944" s="120"/>
      <c r="X9944" s="120"/>
      <c r="Z9944" s="120"/>
    </row>
    <row r="9945" spans="16:26" x14ac:dyDescent="0.25">
      <c r="P9945" s="119"/>
      <c r="R9945" s="119"/>
      <c r="T9945" s="119"/>
      <c r="V9945" s="119"/>
      <c r="X9945" s="119"/>
      <c r="Z9945" s="119"/>
    </row>
    <row r="9946" spans="16:26" x14ac:dyDescent="0.25">
      <c r="P9946" s="119"/>
      <c r="R9946" s="119"/>
      <c r="T9946" s="119"/>
      <c r="V9946" s="119"/>
      <c r="X9946" s="119"/>
      <c r="Z9946" s="119"/>
    </row>
    <row r="9947" spans="16:26" x14ac:dyDescent="0.25">
      <c r="P9947" s="119"/>
      <c r="R9947" s="119"/>
      <c r="T9947" s="119"/>
      <c r="V9947" s="119"/>
      <c r="X9947" s="119"/>
      <c r="Z9947" s="119"/>
    </row>
    <row r="9948" spans="16:26" x14ac:dyDescent="0.25">
      <c r="P9948" s="121"/>
      <c r="R9948" s="121"/>
      <c r="T9948" s="121"/>
      <c r="V9948" s="121"/>
      <c r="X9948" s="121"/>
      <c r="Z9948" s="121"/>
    </row>
    <row r="9949" spans="16:26" x14ac:dyDescent="0.25">
      <c r="P9949" s="121"/>
      <c r="R9949" s="121"/>
      <c r="T9949" s="121"/>
      <c r="V9949" s="121"/>
      <c r="X9949" s="121"/>
      <c r="Z9949" s="121"/>
    </row>
    <row r="9950" spans="16:26" x14ac:dyDescent="0.25">
      <c r="P9950" s="121"/>
      <c r="R9950" s="121"/>
      <c r="T9950" s="121"/>
      <c r="V9950" s="121"/>
      <c r="X9950" s="121"/>
      <c r="Z9950" s="121"/>
    </row>
    <row r="9951" spans="16:26" x14ac:dyDescent="0.25">
      <c r="P9951" s="121"/>
      <c r="R9951" s="121"/>
      <c r="T9951" s="121"/>
      <c r="V9951" s="121"/>
      <c r="X9951" s="121"/>
      <c r="Z9951" s="121"/>
    </row>
    <row r="9952" spans="16:26" x14ac:dyDescent="0.25">
      <c r="P9952" s="122"/>
      <c r="R9952" s="122"/>
      <c r="T9952" s="122"/>
      <c r="V9952" s="122"/>
      <c r="X9952" s="122"/>
      <c r="Z9952" s="122"/>
    </row>
    <row r="9953" spans="16:26" x14ac:dyDescent="0.25">
      <c r="P9953" s="118"/>
      <c r="R9953" s="118"/>
      <c r="T9953" s="118"/>
      <c r="V9953" s="118"/>
      <c r="X9953" s="118"/>
      <c r="Z9953" s="118"/>
    </row>
    <row r="9954" spans="16:26" x14ac:dyDescent="0.25">
      <c r="P9954" s="119"/>
      <c r="R9954" s="119"/>
      <c r="T9954" s="119"/>
      <c r="V9954" s="119"/>
      <c r="X9954" s="119"/>
      <c r="Z9954" s="119"/>
    </row>
    <row r="9955" spans="16:26" x14ac:dyDescent="0.25">
      <c r="P9955" s="119"/>
      <c r="R9955" s="119"/>
      <c r="T9955" s="119"/>
      <c r="V9955" s="119"/>
      <c r="X9955" s="119"/>
      <c r="Z9955" s="119"/>
    </row>
    <row r="9956" spans="16:26" x14ac:dyDescent="0.25">
      <c r="P9956" s="120"/>
      <c r="R9956" s="120"/>
      <c r="T9956" s="120"/>
      <c r="V9956" s="120"/>
      <c r="X9956" s="120"/>
      <c r="Z9956" s="120"/>
    </row>
    <row r="9957" spans="16:26" x14ac:dyDescent="0.25">
      <c r="P9957" s="119"/>
      <c r="R9957" s="119"/>
      <c r="T9957" s="119"/>
      <c r="V9957" s="119"/>
      <c r="X9957" s="119"/>
      <c r="Z9957" s="119"/>
    </row>
    <row r="9958" spans="16:26" x14ac:dyDescent="0.25">
      <c r="P9958" s="119"/>
      <c r="R9958" s="119"/>
      <c r="T9958" s="119"/>
      <c r="V9958" s="119"/>
      <c r="X9958" s="119"/>
      <c r="Z9958" s="119"/>
    </row>
    <row r="9959" spans="16:26" x14ac:dyDescent="0.25">
      <c r="P9959" s="120"/>
      <c r="R9959" s="120"/>
      <c r="T9959" s="120"/>
      <c r="V9959" s="120"/>
      <c r="X9959" s="120"/>
      <c r="Z9959" s="120"/>
    </row>
    <row r="9960" spans="16:26" x14ac:dyDescent="0.25">
      <c r="P9960" s="119"/>
      <c r="R9960" s="119"/>
      <c r="T9960" s="119"/>
      <c r="V9960" s="119"/>
      <c r="X9960" s="119"/>
      <c r="Z9960" s="119"/>
    </row>
    <row r="9961" spans="16:26" x14ac:dyDescent="0.25">
      <c r="P9961" s="120"/>
      <c r="R9961" s="120"/>
      <c r="T9961" s="120"/>
      <c r="V9961" s="120"/>
      <c r="X9961" s="120"/>
      <c r="Z9961" s="120"/>
    </row>
    <row r="9962" spans="16:26" x14ac:dyDescent="0.25">
      <c r="P9962" s="119"/>
      <c r="R9962" s="119"/>
      <c r="T9962" s="119"/>
      <c r="V9962" s="119"/>
      <c r="X9962" s="119"/>
      <c r="Z9962" s="119"/>
    </row>
    <row r="9963" spans="16:26" x14ac:dyDescent="0.25">
      <c r="P9963" s="119"/>
      <c r="R9963" s="119"/>
      <c r="T9963" s="119"/>
      <c r="V9963" s="119"/>
      <c r="X9963" s="119"/>
      <c r="Z9963" s="119"/>
    </row>
    <row r="9964" spans="16:26" x14ac:dyDescent="0.25">
      <c r="P9964" s="119"/>
      <c r="R9964" s="119"/>
      <c r="T9964" s="119"/>
      <c r="V9964" s="119"/>
      <c r="X9964" s="119"/>
      <c r="Z9964" s="119"/>
    </row>
    <row r="9965" spans="16:26" x14ac:dyDescent="0.25">
      <c r="P9965" s="121"/>
      <c r="R9965" s="121"/>
      <c r="T9965" s="121"/>
      <c r="V9965" s="121"/>
      <c r="X9965" s="121"/>
      <c r="Z9965" s="121"/>
    </row>
    <row r="9966" spans="16:26" x14ac:dyDescent="0.25">
      <c r="P9966" s="121"/>
      <c r="R9966" s="121"/>
      <c r="T9966" s="121"/>
      <c r="V9966" s="121"/>
      <c r="X9966" s="121"/>
      <c r="Z9966" s="121"/>
    </row>
    <row r="9967" spans="16:26" x14ac:dyDescent="0.25">
      <c r="P9967" s="121"/>
      <c r="R9967" s="121"/>
      <c r="T9967" s="121"/>
      <c r="V9967" s="121"/>
      <c r="X9967" s="121"/>
      <c r="Z9967" s="121"/>
    </row>
    <row r="9968" spans="16:26" x14ac:dyDescent="0.25">
      <c r="P9968" s="121"/>
      <c r="R9968" s="121"/>
      <c r="T9968" s="121"/>
      <c r="V9968" s="121"/>
      <c r="X9968" s="121"/>
      <c r="Z9968" s="121"/>
    </row>
    <row r="9969" spans="16:26" x14ac:dyDescent="0.25">
      <c r="P9969" s="122"/>
      <c r="R9969" s="122"/>
      <c r="T9969" s="122"/>
      <c r="V9969" s="122"/>
      <c r="X9969" s="122"/>
      <c r="Z9969" s="122"/>
    </row>
    <row r="9970" spans="16:26" x14ac:dyDescent="0.25">
      <c r="P9970" s="118"/>
      <c r="R9970" s="118"/>
      <c r="T9970" s="118"/>
      <c r="V9970" s="118"/>
      <c r="X9970" s="118"/>
      <c r="Z9970" s="118"/>
    </row>
    <row r="9971" spans="16:26" x14ac:dyDescent="0.25">
      <c r="P9971" s="119"/>
      <c r="R9971" s="119"/>
      <c r="T9971" s="119"/>
      <c r="V9971" s="119"/>
      <c r="X9971" s="119"/>
      <c r="Z9971" s="119"/>
    </row>
    <row r="9972" spans="16:26" x14ac:dyDescent="0.25">
      <c r="P9972" s="119"/>
      <c r="R9972" s="119"/>
      <c r="T9972" s="119"/>
      <c r="V9972" s="119"/>
      <c r="X9972" s="119"/>
      <c r="Z9972" s="119"/>
    </row>
    <row r="9973" spans="16:26" x14ac:dyDescent="0.25">
      <c r="P9973" s="120"/>
      <c r="R9973" s="120"/>
      <c r="T9973" s="120"/>
      <c r="V9973" s="120"/>
      <c r="X9973" s="120"/>
      <c r="Z9973" s="120"/>
    </row>
    <row r="9974" spans="16:26" x14ac:dyDescent="0.25">
      <c r="P9974" s="119"/>
      <c r="R9974" s="119"/>
      <c r="T9974" s="119"/>
      <c r="V9974" s="119"/>
      <c r="X9974" s="119"/>
      <c r="Z9974" s="119"/>
    </row>
    <row r="9975" spans="16:26" x14ac:dyDescent="0.25">
      <c r="P9975" s="119"/>
      <c r="R9975" s="119"/>
      <c r="T9975" s="119"/>
      <c r="V9975" s="119"/>
      <c r="X9975" s="119"/>
      <c r="Z9975" s="119"/>
    </row>
    <row r="9976" spans="16:26" x14ac:dyDescent="0.25">
      <c r="P9976" s="120"/>
      <c r="R9976" s="120"/>
      <c r="T9976" s="120"/>
      <c r="V9976" s="120"/>
      <c r="X9976" s="120"/>
      <c r="Z9976" s="120"/>
    </row>
    <row r="9977" spans="16:26" x14ac:dyDescent="0.25">
      <c r="P9977" s="119"/>
      <c r="R9977" s="119"/>
      <c r="T9977" s="119"/>
      <c r="V9977" s="119"/>
      <c r="X9977" s="119"/>
      <c r="Z9977" s="119"/>
    </row>
    <row r="9978" spans="16:26" x14ac:dyDescent="0.25">
      <c r="P9978" s="120"/>
      <c r="R9978" s="120"/>
      <c r="T9978" s="120"/>
      <c r="V9978" s="120"/>
      <c r="X9978" s="120"/>
      <c r="Z9978" s="120"/>
    </row>
    <row r="9979" spans="16:26" x14ac:dyDescent="0.25">
      <c r="P9979" s="119"/>
      <c r="R9979" s="119"/>
      <c r="T9979" s="119"/>
      <c r="V9979" s="119"/>
      <c r="X9979" s="119"/>
      <c r="Z9979" s="119"/>
    </row>
    <row r="9980" spans="16:26" x14ac:dyDescent="0.25">
      <c r="P9980" s="119"/>
      <c r="R9980" s="119"/>
      <c r="T9980" s="119"/>
      <c r="V9980" s="119"/>
      <c r="X9980" s="119"/>
      <c r="Z9980" s="119"/>
    </row>
    <row r="9981" spans="16:26" x14ac:dyDescent="0.25">
      <c r="P9981" s="119"/>
      <c r="R9981" s="119"/>
      <c r="T9981" s="119"/>
      <c r="V9981" s="119"/>
      <c r="X9981" s="119"/>
      <c r="Z9981" s="119"/>
    </row>
    <row r="9982" spans="16:26" x14ac:dyDescent="0.25">
      <c r="P9982" s="121"/>
      <c r="R9982" s="121"/>
      <c r="T9982" s="121"/>
      <c r="V9982" s="121"/>
      <c r="X9982" s="121"/>
      <c r="Z9982" s="121"/>
    </row>
    <row r="9983" spans="16:26" x14ac:dyDescent="0.25">
      <c r="P9983" s="121"/>
      <c r="R9983" s="121"/>
      <c r="T9983" s="121"/>
      <c r="V9983" s="121"/>
      <c r="X9983" s="121"/>
      <c r="Z9983" s="121"/>
    </row>
    <row r="9984" spans="16:26" x14ac:dyDescent="0.25">
      <c r="P9984" s="121"/>
      <c r="R9984" s="121"/>
      <c r="T9984" s="121"/>
      <c r="V9984" s="121"/>
      <c r="X9984" s="121"/>
      <c r="Z9984" s="121"/>
    </row>
    <row r="9985" spans="16:26" x14ac:dyDescent="0.25">
      <c r="P9985" s="121"/>
      <c r="R9985" s="121"/>
      <c r="T9985" s="121"/>
      <c r="V9985" s="121"/>
      <c r="X9985" s="121"/>
      <c r="Z9985" s="121"/>
    </row>
    <row r="9986" spans="16:26" x14ac:dyDescent="0.25">
      <c r="P9986" s="122"/>
      <c r="R9986" s="122"/>
      <c r="T9986" s="122"/>
      <c r="V9986" s="122"/>
      <c r="X9986" s="122"/>
      <c r="Z9986" s="122"/>
    </row>
    <row r="9987" spans="16:26" x14ac:dyDescent="0.25">
      <c r="P9987" s="118"/>
      <c r="R9987" s="118"/>
      <c r="T9987" s="118"/>
      <c r="V9987" s="118"/>
      <c r="X9987" s="118"/>
      <c r="Z9987" s="118"/>
    </row>
    <row r="9988" spans="16:26" x14ac:dyDescent="0.25">
      <c r="P9988" s="119"/>
      <c r="R9988" s="119"/>
      <c r="T9988" s="119"/>
      <c r="V9988" s="119"/>
      <c r="X9988" s="119"/>
      <c r="Z9988" s="119"/>
    </row>
    <row r="9989" spans="16:26" x14ac:dyDescent="0.25">
      <c r="P9989" s="119"/>
      <c r="R9989" s="119"/>
      <c r="T9989" s="119"/>
      <c r="V9989" s="119"/>
      <c r="X9989" s="119"/>
      <c r="Z9989" s="119"/>
    </row>
    <row r="9990" spans="16:26" x14ac:dyDescent="0.25">
      <c r="P9990" s="120"/>
      <c r="R9990" s="120"/>
      <c r="T9990" s="120"/>
      <c r="V9990" s="120"/>
      <c r="X9990" s="120"/>
      <c r="Z9990" s="120"/>
    </row>
    <row r="9991" spans="16:26" x14ac:dyDescent="0.25">
      <c r="P9991" s="119"/>
      <c r="R9991" s="119"/>
      <c r="T9991" s="119"/>
      <c r="V9991" s="119"/>
      <c r="X9991" s="119"/>
      <c r="Z9991" s="119"/>
    </row>
    <row r="9992" spans="16:26" x14ac:dyDescent="0.25">
      <c r="P9992" s="119"/>
      <c r="R9992" s="119"/>
      <c r="T9992" s="119"/>
      <c r="V9992" s="119"/>
      <c r="X9992" s="119"/>
      <c r="Z9992" s="119"/>
    </row>
    <row r="9993" spans="16:26" x14ac:dyDescent="0.25">
      <c r="P9993" s="120"/>
      <c r="R9993" s="120"/>
      <c r="T9993" s="120"/>
      <c r="V9993" s="120"/>
      <c r="X9993" s="120"/>
      <c r="Z9993" s="120"/>
    </row>
    <row r="9994" spans="16:26" x14ac:dyDescent="0.25">
      <c r="P9994" s="119"/>
      <c r="R9994" s="119"/>
      <c r="T9994" s="119"/>
      <c r="V9994" s="119"/>
      <c r="X9994" s="119"/>
      <c r="Z9994" s="119"/>
    </row>
    <row r="9995" spans="16:26" x14ac:dyDescent="0.25">
      <c r="P9995" s="120"/>
      <c r="R9995" s="120"/>
      <c r="T9995" s="120"/>
      <c r="V9995" s="120"/>
      <c r="X9995" s="120"/>
      <c r="Z9995" s="120"/>
    </row>
    <row r="9996" spans="16:26" x14ac:dyDescent="0.25">
      <c r="P9996" s="119"/>
      <c r="R9996" s="119"/>
      <c r="T9996" s="119"/>
      <c r="V9996" s="119"/>
      <c r="X9996" s="119"/>
      <c r="Z9996" s="119"/>
    </row>
    <row r="9997" spans="16:26" x14ac:dyDescent="0.25">
      <c r="P9997" s="119"/>
      <c r="R9997" s="119"/>
      <c r="T9997" s="119"/>
      <c r="V9997" s="119"/>
      <c r="X9997" s="119"/>
      <c r="Z9997" s="119"/>
    </row>
    <row r="9998" spans="16:26" x14ac:dyDescent="0.25">
      <c r="P9998" s="119"/>
      <c r="R9998" s="119"/>
      <c r="T9998" s="119"/>
      <c r="V9998" s="119"/>
      <c r="X9998" s="119"/>
      <c r="Z9998" s="119"/>
    </row>
    <row r="9999" spans="16:26" x14ac:dyDescent="0.25">
      <c r="P9999" s="121"/>
      <c r="R9999" s="121"/>
      <c r="T9999" s="121"/>
      <c r="V9999" s="121"/>
      <c r="X9999" s="121"/>
      <c r="Z9999" s="121"/>
    </row>
    <row r="10000" spans="16:26" x14ac:dyDescent="0.25">
      <c r="P10000" s="121"/>
      <c r="R10000" s="121"/>
      <c r="T10000" s="121"/>
      <c r="V10000" s="121"/>
      <c r="X10000" s="121"/>
      <c r="Z10000" s="121"/>
    </row>
    <row r="10001" spans="16:26" x14ac:dyDescent="0.25">
      <c r="P10001" s="121"/>
      <c r="R10001" s="121"/>
      <c r="T10001" s="121"/>
      <c r="V10001" s="121"/>
      <c r="X10001" s="121"/>
      <c r="Z10001" s="121"/>
    </row>
    <row r="10002" spans="16:26" x14ac:dyDescent="0.25">
      <c r="P10002" s="121"/>
      <c r="R10002" s="121"/>
      <c r="T10002" s="121"/>
      <c r="V10002" s="121"/>
      <c r="X10002" s="121"/>
      <c r="Z10002" s="121"/>
    </row>
    <row r="10003" spans="16:26" x14ac:dyDescent="0.25">
      <c r="P10003" s="122"/>
      <c r="R10003" s="122"/>
      <c r="T10003" s="122"/>
      <c r="V10003" s="122"/>
      <c r="X10003" s="122"/>
      <c r="Z10003" s="122"/>
    </row>
    <row r="10004" spans="16:26" x14ac:dyDescent="0.25">
      <c r="P10004" s="118"/>
      <c r="R10004" s="118"/>
      <c r="T10004" s="118"/>
      <c r="V10004" s="118"/>
      <c r="X10004" s="118"/>
      <c r="Z10004" s="118"/>
    </row>
    <row r="10005" spans="16:26" x14ac:dyDescent="0.25">
      <c r="P10005" s="119"/>
      <c r="R10005" s="119"/>
      <c r="T10005" s="119"/>
      <c r="V10005" s="119"/>
      <c r="X10005" s="119"/>
      <c r="Z10005" s="119"/>
    </row>
    <row r="10006" spans="16:26" x14ac:dyDescent="0.25">
      <c r="P10006" s="119"/>
      <c r="R10006" s="119"/>
      <c r="T10006" s="119"/>
      <c r="V10006" s="119"/>
      <c r="X10006" s="119"/>
      <c r="Z10006" s="119"/>
    </row>
    <row r="10007" spans="16:26" x14ac:dyDescent="0.25">
      <c r="P10007" s="120"/>
      <c r="R10007" s="120"/>
      <c r="T10007" s="120"/>
      <c r="V10007" s="120"/>
      <c r="X10007" s="120"/>
      <c r="Z10007" s="120"/>
    </row>
    <row r="10008" spans="16:26" x14ac:dyDescent="0.25">
      <c r="P10008" s="119"/>
      <c r="R10008" s="119"/>
      <c r="T10008" s="119"/>
      <c r="V10008" s="119"/>
      <c r="X10008" s="119"/>
      <c r="Z10008" s="119"/>
    </row>
    <row r="10009" spans="16:26" x14ac:dyDescent="0.25">
      <c r="P10009" s="119"/>
      <c r="R10009" s="119"/>
      <c r="T10009" s="119"/>
      <c r="V10009" s="119"/>
      <c r="X10009" s="119"/>
      <c r="Z10009" s="119"/>
    </row>
    <row r="10010" spans="16:26" x14ac:dyDescent="0.25">
      <c r="P10010" s="120"/>
      <c r="R10010" s="120"/>
      <c r="T10010" s="120"/>
      <c r="V10010" s="120"/>
      <c r="X10010" s="120"/>
      <c r="Z10010" s="120"/>
    </row>
    <row r="10011" spans="16:26" x14ac:dyDescent="0.25">
      <c r="P10011" s="119"/>
      <c r="R10011" s="119"/>
      <c r="T10011" s="119"/>
      <c r="V10011" s="119"/>
      <c r="X10011" s="119"/>
      <c r="Z10011" s="119"/>
    </row>
    <row r="10012" spans="16:26" x14ac:dyDescent="0.25">
      <c r="P10012" s="120"/>
      <c r="R10012" s="120"/>
      <c r="T10012" s="120"/>
      <c r="V10012" s="120"/>
      <c r="X10012" s="120"/>
      <c r="Z10012" s="120"/>
    </row>
    <row r="10013" spans="16:26" x14ac:dyDescent="0.25">
      <c r="P10013" s="119"/>
      <c r="R10013" s="119"/>
      <c r="T10013" s="119"/>
      <c r="V10013" s="119"/>
      <c r="X10013" s="119"/>
      <c r="Z10013" s="119"/>
    </row>
    <row r="10014" spans="16:26" x14ac:dyDescent="0.25">
      <c r="P10014" s="119"/>
      <c r="R10014" s="119"/>
      <c r="T10014" s="119"/>
      <c r="V10014" s="119"/>
      <c r="X10014" s="119"/>
      <c r="Z10014" s="119"/>
    </row>
    <row r="10015" spans="16:26" x14ac:dyDescent="0.25">
      <c r="P10015" s="119"/>
      <c r="R10015" s="119"/>
      <c r="T10015" s="119"/>
      <c r="V10015" s="119"/>
      <c r="X10015" s="119"/>
      <c r="Z10015" s="119"/>
    </row>
    <row r="10016" spans="16:26" x14ac:dyDescent="0.25">
      <c r="P10016" s="121"/>
      <c r="R10016" s="121"/>
      <c r="T10016" s="121"/>
      <c r="V10016" s="121"/>
      <c r="X10016" s="121"/>
      <c r="Z10016" s="121"/>
    </row>
    <row r="10017" spans="16:26" x14ac:dyDescent="0.25">
      <c r="P10017" s="121"/>
      <c r="R10017" s="121"/>
      <c r="T10017" s="121"/>
      <c r="V10017" s="121"/>
      <c r="X10017" s="121"/>
      <c r="Z10017" s="121"/>
    </row>
    <row r="10018" spans="16:26" x14ac:dyDescent="0.25">
      <c r="P10018" s="121"/>
      <c r="R10018" s="121"/>
      <c r="T10018" s="121"/>
      <c r="V10018" s="121"/>
      <c r="X10018" s="121"/>
      <c r="Z10018" s="121"/>
    </row>
    <row r="10019" spans="16:26" x14ac:dyDescent="0.25">
      <c r="P10019" s="121"/>
      <c r="R10019" s="121"/>
      <c r="T10019" s="121"/>
      <c r="V10019" s="121"/>
      <c r="X10019" s="121"/>
      <c r="Z10019" s="121"/>
    </row>
    <row r="10020" spans="16:26" x14ac:dyDescent="0.25">
      <c r="P10020" s="122"/>
      <c r="R10020" s="122"/>
      <c r="T10020" s="122"/>
      <c r="V10020" s="122"/>
      <c r="X10020" s="122"/>
      <c r="Z10020" s="122"/>
    </row>
    <row r="10021" spans="16:26" x14ac:dyDescent="0.25">
      <c r="P10021" s="118"/>
      <c r="R10021" s="118"/>
      <c r="T10021" s="118"/>
      <c r="V10021" s="118"/>
      <c r="X10021" s="118"/>
      <c r="Z10021" s="118"/>
    </row>
    <row r="10022" spans="16:26" x14ac:dyDescent="0.25">
      <c r="P10022" s="119"/>
      <c r="R10022" s="119"/>
      <c r="T10022" s="119"/>
      <c r="V10022" s="119"/>
      <c r="X10022" s="119"/>
      <c r="Z10022" s="119"/>
    </row>
    <row r="10023" spans="16:26" x14ac:dyDescent="0.25">
      <c r="P10023" s="119"/>
      <c r="R10023" s="119"/>
      <c r="T10023" s="119"/>
      <c r="V10023" s="119"/>
      <c r="X10023" s="119"/>
      <c r="Z10023" s="119"/>
    </row>
    <row r="10024" spans="16:26" x14ac:dyDescent="0.25">
      <c r="P10024" s="120"/>
      <c r="R10024" s="120"/>
      <c r="T10024" s="120"/>
      <c r="V10024" s="120"/>
      <c r="X10024" s="120"/>
      <c r="Z10024" s="120"/>
    </row>
    <row r="10025" spans="16:26" x14ac:dyDescent="0.25">
      <c r="P10025" s="119"/>
      <c r="R10025" s="119"/>
      <c r="T10025" s="119"/>
      <c r="V10025" s="119"/>
      <c r="X10025" s="119"/>
      <c r="Z10025" s="119"/>
    </row>
    <row r="10026" spans="16:26" x14ac:dyDescent="0.25">
      <c r="P10026" s="119"/>
      <c r="R10026" s="119"/>
      <c r="T10026" s="119"/>
      <c r="V10026" s="119"/>
      <c r="X10026" s="119"/>
      <c r="Z10026" s="119"/>
    </row>
    <row r="10027" spans="16:26" x14ac:dyDescent="0.25">
      <c r="P10027" s="120"/>
      <c r="R10027" s="120"/>
      <c r="T10027" s="120"/>
      <c r="V10027" s="120"/>
      <c r="X10027" s="120"/>
      <c r="Z10027" s="120"/>
    </row>
    <row r="10028" spans="16:26" x14ac:dyDescent="0.25">
      <c r="P10028" s="119"/>
      <c r="R10028" s="119"/>
      <c r="T10028" s="119"/>
      <c r="V10028" s="119"/>
      <c r="X10028" s="119"/>
      <c r="Z10028" s="119"/>
    </row>
    <row r="10029" spans="16:26" x14ac:dyDescent="0.25">
      <c r="P10029" s="120"/>
      <c r="R10029" s="120"/>
      <c r="T10029" s="120"/>
      <c r="V10029" s="120"/>
      <c r="X10029" s="120"/>
      <c r="Z10029" s="120"/>
    </row>
    <row r="10030" spans="16:26" x14ac:dyDescent="0.25">
      <c r="P10030" s="119"/>
      <c r="R10030" s="119"/>
      <c r="T10030" s="119"/>
      <c r="V10030" s="119"/>
      <c r="X10030" s="119"/>
      <c r="Z10030" s="119"/>
    </row>
    <row r="10031" spans="16:26" x14ac:dyDescent="0.25">
      <c r="P10031" s="119"/>
      <c r="R10031" s="119"/>
      <c r="T10031" s="119"/>
      <c r="V10031" s="119"/>
      <c r="X10031" s="119"/>
      <c r="Z10031" s="119"/>
    </row>
    <row r="10032" spans="16:26" x14ac:dyDescent="0.25">
      <c r="P10032" s="119"/>
      <c r="R10032" s="119"/>
      <c r="T10032" s="119"/>
      <c r="V10032" s="119"/>
      <c r="X10032" s="119"/>
      <c r="Z10032" s="119"/>
    </row>
    <row r="10033" spans="16:26" x14ac:dyDescent="0.25">
      <c r="P10033" s="121"/>
      <c r="R10033" s="121"/>
      <c r="T10033" s="121"/>
      <c r="V10033" s="121"/>
      <c r="X10033" s="121"/>
      <c r="Z10033" s="121"/>
    </row>
    <row r="10034" spans="16:26" x14ac:dyDescent="0.25">
      <c r="P10034" s="121"/>
      <c r="R10034" s="121"/>
      <c r="T10034" s="121"/>
      <c r="V10034" s="121"/>
      <c r="X10034" s="121"/>
      <c r="Z10034" s="121"/>
    </row>
    <row r="10035" spans="16:26" x14ac:dyDescent="0.25">
      <c r="P10035" s="121"/>
      <c r="R10035" s="121"/>
      <c r="T10035" s="121"/>
      <c r="V10035" s="121"/>
      <c r="X10035" s="121"/>
      <c r="Z10035" s="121"/>
    </row>
    <row r="10036" spans="16:26" x14ac:dyDescent="0.25">
      <c r="P10036" s="121"/>
      <c r="R10036" s="121"/>
      <c r="T10036" s="121"/>
      <c r="V10036" s="121"/>
      <c r="X10036" s="121"/>
      <c r="Z10036" s="121"/>
    </row>
    <row r="10037" spans="16:26" x14ac:dyDescent="0.25">
      <c r="P10037" s="122"/>
      <c r="R10037" s="122"/>
      <c r="T10037" s="122"/>
      <c r="V10037" s="122"/>
      <c r="X10037" s="122"/>
      <c r="Z10037" s="122"/>
    </row>
    <row r="10038" spans="16:26" x14ac:dyDescent="0.25">
      <c r="P10038" s="118"/>
      <c r="R10038" s="118"/>
      <c r="T10038" s="118"/>
      <c r="V10038" s="118"/>
      <c r="X10038" s="118"/>
      <c r="Z10038" s="118"/>
    </row>
    <row r="10039" spans="16:26" x14ac:dyDescent="0.25">
      <c r="P10039" s="119"/>
      <c r="R10039" s="119"/>
      <c r="T10039" s="119"/>
      <c r="V10039" s="119"/>
      <c r="X10039" s="119"/>
      <c r="Z10039" s="119"/>
    </row>
    <row r="10040" spans="16:26" x14ac:dyDescent="0.25">
      <c r="P10040" s="119"/>
      <c r="R10040" s="119"/>
      <c r="T10040" s="119"/>
      <c r="V10040" s="119"/>
      <c r="X10040" s="119"/>
      <c r="Z10040" s="119"/>
    </row>
    <row r="10041" spans="16:26" x14ac:dyDescent="0.25">
      <c r="P10041" s="120"/>
      <c r="R10041" s="120"/>
      <c r="T10041" s="120"/>
      <c r="V10041" s="120"/>
      <c r="X10041" s="120"/>
      <c r="Z10041" s="120"/>
    </row>
    <row r="10042" spans="16:26" x14ac:dyDescent="0.25">
      <c r="P10042" s="119"/>
      <c r="R10042" s="119"/>
      <c r="T10042" s="119"/>
      <c r="V10042" s="119"/>
      <c r="X10042" s="119"/>
      <c r="Z10042" s="119"/>
    </row>
    <row r="10043" spans="16:26" x14ac:dyDescent="0.25">
      <c r="P10043" s="119"/>
      <c r="R10043" s="119"/>
      <c r="T10043" s="119"/>
      <c r="V10043" s="119"/>
      <c r="X10043" s="119"/>
      <c r="Z10043" s="119"/>
    </row>
    <row r="10044" spans="16:26" x14ac:dyDescent="0.25">
      <c r="P10044" s="120"/>
      <c r="R10044" s="120"/>
      <c r="T10044" s="120"/>
      <c r="V10044" s="120"/>
      <c r="X10044" s="120"/>
      <c r="Z10044" s="120"/>
    </row>
    <row r="10045" spans="16:26" x14ac:dyDescent="0.25">
      <c r="P10045" s="119"/>
      <c r="R10045" s="119"/>
      <c r="T10045" s="119"/>
      <c r="V10045" s="119"/>
      <c r="X10045" s="119"/>
      <c r="Z10045" s="119"/>
    </row>
    <row r="10046" spans="16:26" x14ac:dyDescent="0.25">
      <c r="P10046" s="120"/>
      <c r="R10046" s="120"/>
      <c r="T10046" s="120"/>
      <c r="V10046" s="120"/>
      <c r="X10046" s="120"/>
      <c r="Z10046" s="120"/>
    </row>
    <row r="10047" spans="16:26" x14ac:dyDescent="0.25">
      <c r="P10047" s="119"/>
      <c r="R10047" s="119"/>
      <c r="T10047" s="119"/>
      <c r="V10047" s="119"/>
      <c r="X10047" s="119"/>
      <c r="Z10047" s="119"/>
    </row>
    <row r="10048" spans="16:26" x14ac:dyDescent="0.25">
      <c r="P10048" s="119"/>
      <c r="R10048" s="119"/>
      <c r="T10048" s="119"/>
      <c r="V10048" s="119"/>
      <c r="X10048" s="119"/>
      <c r="Z10048" s="119"/>
    </row>
    <row r="10049" spans="16:26" x14ac:dyDescent="0.25">
      <c r="P10049" s="119"/>
      <c r="R10049" s="119"/>
      <c r="T10049" s="119"/>
      <c r="V10049" s="119"/>
      <c r="X10049" s="119"/>
      <c r="Z10049" s="119"/>
    </row>
    <row r="10050" spans="16:26" x14ac:dyDescent="0.25">
      <c r="P10050" s="121"/>
      <c r="R10050" s="121"/>
      <c r="T10050" s="121"/>
      <c r="V10050" s="121"/>
      <c r="X10050" s="121"/>
      <c r="Z10050" s="121"/>
    </row>
    <row r="10051" spans="16:26" x14ac:dyDescent="0.25">
      <c r="P10051" s="121"/>
      <c r="R10051" s="121"/>
      <c r="T10051" s="121"/>
      <c r="V10051" s="121"/>
      <c r="X10051" s="121"/>
      <c r="Z10051" s="121"/>
    </row>
    <row r="10052" spans="16:26" x14ac:dyDescent="0.25">
      <c r="P10052" s="121"/>
      <c r="R10052" s="121"/>
      <c r="T10052" s="121"/>
      <c r="V10052" s="121"/>
      <c r="X10052" s="121"/>
      <c r="Z10052" s="121"/>
    </row>
    <row r="10053" spans="16:26" x14ac:dyDescent="0.25">
      <c r="P10053" s="121"/>
      <c r="R10053" s="121"/>
      <c r="T10053" s="121"/>
      <c r="V10053" s="121"/>
      <c r="X10053" s="121"/>
      <c r="Z10053" s="121"/>
    </row>
    <row r="10054" spans="16:26" x14ac:dyDescent="0.25">
      <c r="P10054" s="122"/>
      <c r="R10054" s="122"/>
      <c r="T10054" s="122"/>
      <c r="V10054" s="122"/>
      <c r="X10054" s="122"/>
      <c r="Z10054" s="122"/>
    </row>
    <row r="10055" spans="16:26" x14ac:dyDescent="0.25">
      <c r="P10055" s="118"/>
      <c r="R10055" s="118"/>
      <c r="T10055" s="118"/>
      <c r="V10055" s="118"/>
      <c r="X10055" s="118"/>
      <c r="Z10055" s="118"/>
    </row>
    <row r="10056" spans="16:26" x14ac:dyDescent="0.25">
      <c r="P10056" s="119"/>
      <c r="R10056" s="119"/>
      <c r="T10056" s="119"/>
      <c r="V10056" s="119"/>
      <c r="X10056" s="119"/>
      <c r="Z10056" s="119"/>
    </row>
    <row r="10057" spans="16:26" x14ac:dyDescent="0.25">
      <c r="P10057" s="119"/>
      <c r="R10057" s="119"/>
      <c r="T10057" s="119"/>
      <c r="V10057" s="119"/>
      <c r="X10057" s="119"/>
      <c r="Z10057" s="119"/>
    </row>
    <row r="10058" spans="16:26" x14ac:dyDescent="0.25">
      <c r="P10058" s="120"/>
      <c r="R10058" s="120"/>
      <c r="T10058" s="120"/>
      <c r="V10058" s="120"/>
      <c r="X10058" s="120"/>
      <c r="Z10058" s="120"/>
    </row>
    <row r="10059" spans="16:26" x14ac:dyDescent="0.25">
      <c r="P10059" s="119"/>
      <c r="R10059" s="119"/>
      <c r="T10059" s="119"/>
      <c r="V10059" s="119"/>
      <c r="X10059" s="119"/>
      <c r="Z10059" s="119"/>
    </row>
    <row r="10060" spans="16:26" x14ac:dyDescent="0.25">
      <c r="P10060" s="119"/>
      <c r="R10060" s="119"/>
      <c r="T10060" s="119"/>
      <c r="V10060" s="119"/>
      <c r="X10060" s="119"/>
      <c r="Z10060" s="119"/>
    </row>
    <row r="10061" spans="16:26" x14ac:dyDescent="0.25">
      <c r="P10061" s="120"/>
      <c r="R10061" s="120"/>
      <c r="T10061" s="120"/>
      <c r="V10061" s="120"/>
      <c r="X10061" s="120"/>
      <c r="Z10061" s="120"/>
    </row>
    <row r="10062" spans="16:26" x14ac:dyDescent="0.25">
      <c r="P10062" s="119"/>
      <c r="R10062" s="119"/>
      <c r="T10062" s="119"/>
      <c r="V10062" s="119"/>
      <c r="X10062" s="119"/>
      <c r="Z10062" s="119"/>
    </row>
    <row r="10063" spans="16:26" x14ac:dyDescent="0.25">
      <c r="P10063" s="120"/>
      <c r="R10063" s="120"/>
      <c r="T10063" s="120"/>
      <c r="V10063" s="120"/>
      <c r="X10063" s="120"/>
      <c r="Z10063" s="120"/>
    </row>
    <row r="10064" spans="16:26" x14ac:dyDescent="0.25">
      <c r="P10064" s="119"/>
      <c r="R10064" s="119"/>
      <c r="T10064" s="119"/>
      <c r="V10064" s="119"/>
      <c r="X10064" s="119"/>
      <c r="Z10064" s="119"/>
    </row>
    <row r="10065" spans="16:26" x14ac:dyDescent="0.25">
      <c r="P10065" s="119"/>
      <c r="R10065" s="119"/>
      <c r="T10065" s="119"/>
      <c r="V10065" s="119"/>
      <c r="X10065" s="119"/>
      <c r="Z10065" s="119"/>
    </row>
    <row r="10066" spans="16:26" x14ac:dyDescent="0.25">
      <c r="P10066" s="119"/>
      <c r="R10066" s="119"/>
      <c r="T10066" s="119"/>
      <c r="V10066" s="119"/>
      <c r="X10066" s="119"/>
      <c r="Z10066" s="119"/>
    </row>
    <row r="10067" spans="16:26" x14ac:dyDescent="0.25">
      <c r="P10067" s="121"/>
      <c r="R10067" s="121"/>
      <c r="T10067" s="121"/>
      <c r="V10067" s="121"/>
      <c r="X10067" s="121"/>
      <c r="Z10067" s="121"/>
    </row>
    <row r="10068" spans="16:26" x14ac:dyDescent="0.25">
      <c r="P10068" s="121"/>
      <c r="R10068" s="121"/>
      <c r="T10068" s="121"/>
      <c r="V10068" s="121"/>
      <c r="X10068" s="121"/>
      <c r="Z10068" s="121"/>
    </row>
    <row r="10069" spans="16:26" x14ac:dyDescent="0.25">
      <c r="P10069" s="121"/>
      <c r="R10069" s="121"/>
      <c r="T10069" s="121"/>
      <c r="V10069" s="121"/>
      <c r="X10069" s="121"/>
      <c r="Z10069" s="121"/>
    </row>
    <row r="10070" spans="16:26" x14ac:dyDescent="0.25">
      <c r="P10070" s="121"/>
      <c r="R10070" s="121"/>
      <c r="T10070" s="121"/>
      <c r="V10070" s="121"/>
      <c r="X10070" s="121"/>
      <c r="Z10070" s="121"/>
    </row>
    <row r="10071" spans="16:26" x14ac:dyDescent="0.25">
      <c r="P10071" s="122"/>
      <c r="R10071" s="122"/>
      <c r="T10071" s="122"/>
      <c r="V10071" s="122"/>
      <c r="X10071" s="122"/>
      <c r="Z10071" s="122"/>
    </row>
    <row r="10072" spans="16:26" x14ac:dyDescent="0.25">
      <c r="P10072" s="118"/>
      <c r="R10072" s="118"/>
      <c r="T10072" s="118"/>
      <c r="V10072" s="118"/>
      <c r="X10072" s="118"/>
      <c r="Z10072" s="118"/>
    </row>
    <row r="10073" spans="16:26" x14ac:dyDescent="0.25">
      <c r="P10073" s="119"/>
      <c r="R10073" s="119"/>
      <c r="T10073" s="119"/>
      <c r="V10073" s="119"/>
      <c r="X10073" s="119"/>
      <c r="Z10073" s="119"/>
    </row>
    <row r="10074" spans="16:26" x14ac:dyDescent="0.25">
      <c r="P10074" s="119"/>
      <c r="R10074" s="119"/>
      <c r="T10074" s="119"/>
      <c r="V10074" s="119"/>
      <c r="X10074" s="119"/>
      <c r="Z10074" s="119"/>
    </row>
    <row r="10075" spans="16:26" x14ac:dyDescent="0.25">
      <c r="P10075" s="120"/>
      <c r="R10075" s="120"/>
      <c r="T10075" s="120"/>
      <c r="V10075" s="120"/>
      <c r="X10075" s="120"/>
      <c r="Z10075" s="120"/>
    </row>
    <row r="10076" spans="16:26" x14ac:dyDescent="0.25">
      <c r="P10076" s="119"/>
      <c r="R10076" s="119"/>
      <c r="T10076" s="119"/>
      <c r="V10076" s="119"/>
      <c r="X10076" s="119"/>
      <c r="Z10076" s="119"/>
    </row>
    <row r="10077" spans="16:26" x14ac:dyDescent="0.25">
      <c r="P10077" s="119"/>
      <c r="R10077" s="119"/>
      <c r="T10077" s="119"/>
      <c r="V10077" s="119"/>
      <c r="X10077" s="119"/>
      <c r="Z10077" s="119"/>
    </row>
    <row r="10078" spans="16:26" x14ac:dyDescent="0.25">
      <c r="P10078" s="120"/>
      <c r="R10078" s="120"/>
      <c r="T10078" s="120"/>
      <c r="V10078" s="120"/>
      <c r="X10078" s="120"/>
      <c r="Z10078" s="120"/>
    </row>
    <row r="10079" spans="16:26" x14ac:dyDescent="0.25">
      <c r="P10079" s="119"/>
      <c r="R10079" s="119"/>
      <c r="T10079" s="119"/>
      <c r="V10079" s="119"/>
      <c r="X10079" s="119"/>
      <c r="Z10079" s="119"/>
    </row>
    <row r="10080" spans="16:26" x14ac:dyDescent="0.25">
      <c r="P10080" s="120"/>
      <c r="R10080" s="120"/>
      <c r="T10080" s="120"/>
      <c r="V10080" s="120"/>
      <c r="X10080" s="120"/>
      <c r="Z10080" s="120"/>
    </row>
    <row r="10081" spans="16:26" x14ac:dyDescent="0.25">
      <c r="P10081" s="119"/>
      <c r="R10081" s="119"/>
      <c r="T10081" s="119"/>
      <c r="V10081" s="119"/>
      <c r="X10081" s="119"/>
      <c r="Z10081" s="119"/>
    </row>
    <row r="10082" spans="16:26" x14ac:dyDescent="0.25">
      <c r="P10082" s="119"/>
      <c r="R10082" s="119"/>
      <c r="T10082" s="119"/>
      <c r="V10082" s="119"/>
      <c r="X10082" s="119"/>
      <c r="Z10082" s="119"/>
    </row>
    <row r="10083" spans="16:26" x14ac:dyDescent="0.25">
      <c r="P10083" s="119"/>
      <c r="R10083" s="119"/>
      <c r="T10083" s="119"/>
      <c r="V10083" s="119"/>
      <c r="X10083" s="119"/>
      <c r="Z10083" s="119"/>
    </row>
    <row r="10084" spans="16:26" x14ac:dyDescent="0.25">
      <c r="P10084" s="121"/>
      <c r="R10084" s="121"/>
      <c r="T10084" s="121"/>
      <c r="V10084" s="121"/>
      <c r="X10084" s="121"/>
      <c r="Z10084" s="121"/>
    </row>
    <row r="10085" spans="16:26" x14ac:dyDescent="0.25">
      <c r="P10085" s="121"/>
      <c r="R10085" s="121"/>
      <c r="T10085" s="121"/>
      <c r="V10085" s="121"/>
      <c r="X10085" s="121"/>
      <c r="Z10085" s="121"/>
    </row>
    <row r="10086" spans="16:26" x14ac:dyDescent="0.25">
      <c r="P10086" s="121"/>
      <c r="R10086" s="121"/>
      <c r="T10086" s="121"/>
      <c r="V10086" s="121"/>
      <c r="X10086" s="121"/>
      <c r="Z10086" s="121"/>
    </row>
    <row r="10087" spans="16:26" x14ac:dyDescent="0.25">
      <c r="P10087" s="121"/>
      <c r="R10087" s="121"/>
      <c r="T10087" s="121"/>
      <c r="V10087" s="121"/>
      <c r="X10087" s="121"/>
      <c r="Z10087" s="121"/>
    </row>
    <row r="10088" spans="16:26" x14ac:dyDescent="0.25">
      <c r="P10088" s="122"/>
      <c r="R10088" s="122"/>
      <c r="T10088" s="122"/>
      <c r="V10088" s="122"/>
      <c r="X10088" s="122"/>
      <c r="Z10088" s="122"/>
    </row>
    <row r="10089" spans="16:26" x14ac:dyDescent="0.25">
      <c r="P10089" s="118"/>
      <c r="R10089" s="118"/>
      <c r="T10089" s="118"/>
      <c r="V10089" s="118"/>
      <c r="X10089" s="118"/>
      <c r="Z10089" s="118"/>
    </row>
    <row r="10090" spans="16:26" x14ac:dyDescent="0.25">
      <c r="P10090" s="119"/>
      <c r="R10090" s="119"/>
      <c r="T10090" s="119"/>
      <c r="V10090" s="119"/>
      <c r="X10090" s="119"/>
      <c r="Z10090" s="119"/>
    </row>
    <row r="10091" spans="16:26" x14ac:dyDescent="0.25">
      <c r="P10091" s="119"/>
      <c r="R10091" s="119"/>
      <c r="T10091" s="119"/>
      <c r="V10091" s="119"/>
      <c r="X10091" s="119"/>
      <c r="Z10091" s="119"/>
    </row>
    <row r="10092" spans="16:26" x14ac:dyDescent="0.25">
      <c r="P10092" s="120"/>
      <c r="R10092" s="120"/>
      <c r="T10092" s="120"/>
      <c r="V10092" s="120"/>
      <c r="X10092" s="120"/>
      <c r="Z10092" s="120"/>
    </row>
    <row r="10093" spans="16:26" x14ac:dyDescent="0.25">
      <c r="P10093" s="119"/>
      <c r="R10093" s="119"/>
      <c r="T10093" s="119"/>
      <c r="V10093" s="119"/>
      <c r="X10093" s="119"/>
      <c r="Z10093" s="119"/>
    </row>
    <row r="10094" spans="16:26" x14ac:dyDescent="0.25">
      <c r="P10094" s="119"/>
      <c r="R10094" s="119"/>
      <c r="T10094" s="119"/>
      <c r="V10094" s="119"/>
      <c r="X10094" s="119"/>
      <c r="Z10094" s="119"/>
    </row>
    <row r="10095" spans="16:26" x14ac:dyDescent="0.25">
      <c r="P10095" s="120"/>
      <c r="R10095" s="120"/>
      <c r="T10095" s="120"/>
      <c r="V10095" s="120"/>
      <c r="X10095" s="120"/>
      <c r="Z10095" s="120"/>
    </row>
    <row r="10096" spans="16:26" x14ac:dyDescent="0.25">
      <c r="P10096" s="119"/>
      <c r="R10096" s="119"/>
      <c r="T10096" s="119"/>
      <c r="V10096" s="119"/>
      <c r="X10096" s="119"/>
      <c r="Z10096" s="119"/>
    </row>
    <row r="10097" spans="16:26" x14ac:dyDescent="0.25">
      <c r="P10097" s="120"/>
      <c r="R10097" s="120"/>
      <c r="T10097" s="120"/>
      <c r="V10097" s="120"/>
      <c r="X10097" s="120"/>
      <c r="Z10097" s="120"/>
    </row>
    <row r="10098" spans="16:26" x14ac:dyDescent="0.25">
      <c r="P10098" s="119"/>
      <c r="R10098" s="119"/>
      <c r="T10098" s="119"/>
      <c r="V10098" s="119"/>
      <c r="X10098" s="119"/>
      <c r="Z10098" s="119"/>
    </row>
    <row r="10099" spans="16:26" x14ac:dyDescent="0.25">
      <c r="P10099" s="119"/>
      <c r="R10099" s="119"/>
      <c r="T10099" s="119"/>
      <c r="V10099" s="119"/>
      <c r="X10099" s="119"/>
      <c r="Z10099" s="119"/>
    </row>
    <row r="10100" spans="16:26" x14ac:dyDescent="0.25">
      <c r="P10100" s="119"/>
      <c r="R10100" s="119"/>
      <c r="T10100" s="119"/>
      <c r="V10100" s="119"/>
      <c r="X10100" s="119"/>
      <c r="Z10100" s="119"/>
    </row>
    <row r="10101" spans="16:26" x14ac:dyDescent="0.25">
      <c r="P10101" s="121"/>
      <c r="R10101" s="121"/>
      <c r="T10101" s="121"/>
      <c r="V10101" s="121"/>
      <c r="X10101" s="121"/>
      <c r="Z10101" s="121"/>
    </row>
    <row r="10102" spans="16:26" x14ac:dyDescent="0.25">
      <c r="P10102" s="121"/>
      <c r="R10102" s="121"/>
      <c r="T10102" s="121"/>
      <c r="V10102" s="121"/>
      <c r="X10102" s="121"/>
      <c r="Z10102" s="121"/>
    </row>
    <row r="10103" spans="16:26" x14ac:dyDescent="0.25">
      <c r="P10103" s="121"/>
      <c r="R10103" s="121"/>
      <c r="T10103" s="121"/>
      <c r="V10103" s="121"/>
      <c r="X10103" s="121"/>
      <c r="Z10103" s="121"/>
    </row>
    <row r="10104" spans="16:26" x14ac:dyDescent="0.25">
      <c r="P10104" s="121"/>
      <c r="R10104" s="121"/>
      <c r="T10104" s="121"/>
      <c r="V10104" s="121"/>
      <c r="X10104" s="121"/>
      <c r="Z10104" s="121"/>
    </row>
    <row r="10105" spans="16:26" x14ac:dyDescent="0.25">
      <c r="P10105" s="122"/>
      <c r="R10105" s="122"/>
      <c r="T10105" s="122"/>
      <c r="V10105" s="122"/>
      <c r="X10105" s="122"/>
      <c r="Z10105" s="122"/>
    </row>
    <row r="10106" spans="16:26" x14ac:dyDescent="0.25">
      <c r="P10106" s="118"/>
      <c r="R10106" s="118"/>
      <c r="T10106" s="118"/>
      <c r="V10106" s="118"/>
      <c r="X10106" s="118"/>
      <c r="Z10106" s="118"/>
    </row>
    <row r="10107" spans="16:26" x14ac:dyDescent="0.25">
      <c r="P10107" s="119"/>
      <c r="R10107" s="119"/>
      <c r="T10107" s="119"/>
      <c r="V10107" s="119"/>
      <c r="X10107" s="119"/>
      <c r="Z10107" s="119"/>
    </row>
    <row r="10108" spans="16:26" x14ac:dyDescent="0.25">
      <c r="P10108" s="119"/>
      <c r="R10108" s="119"/>
      <c r="T10108" s="119"/>
      <c r="V10108" s="119"/>
      <c r="X10108" s="119"/>
      <c r="Z10108" s="119"/>
    </row>
    <row r="10109" spans="16:26" x14ac:dyDescent="0.25">
      <c r="P10109" s="120"/>
      <c r="R10109" s="120"/>
      <c r="T10109" s="120"/>
      <c r="V10109" s="120"/>
      <c r="X10109" s="120"/>
      <c r="Z10109" s="120"/>
    </row>
    <row r="10110" spans="16:26" x14ac:dyDescent="0.25">
      <c r="P10110" s="119"/>
      <c r="R10110" s="119"/>
      <c r="T10110" s="119"/>
      <c r="V10110" s="119"/>
      <c r="X10110" s="119"/>
      <c r="Z10110" s="119"/>
    </row>
    <row r="10111" spans="16:26" x14ac:dyDescent="0.25">
      <c r="P10111" s="119"/>
      <c r="R10111" s="119"/>
      <c r="T10111" s="119"/>
      <c r="V10111" s="119"/>
      <c r="X10111" s="119"/>
      <c r="Z10111" s="119"/>
    </row>
    <row r="10112" spans="16:26" x14ac:dyDescent="0.25">
      <c r="P10112" s="120"/>
      <c r="R10112" s="120"/>
      <c r="T10112" s="120"/>
      <c r="V10112" s="120"/>
      <c r="X10112" s="120"/>
      <c r="Z10112" s="120"/>
    </row>
    <row r="10113" spans="16:26" x14ac:dyDescent="0.25">
      <c r="P10113" s="119"/>
      <c r="R10113" s="119"/>
      <c r="T10113" s="119"/>
      <c r="V10113" s="119"/>
      <c r="X10113" s="119"/>
      <c r="Z10113" s="119"/>
    </row>
    <row r="10114" spans="16:26" x14ac:dyDescent="0.25">
      <c r="P10114" s="120"/>
      <c r="R10114" s="120"/>
      <c r="T10114" s="120"/>
      <c r="V10114" s="120"/>
      <c r="X10114" s="120"/>
      <c r="Z10114" s="120"/>
    </row>
    <row r="10115" spans="16:26" x14ac:dyDescent="0.25">
      <c r="P10115" s="119"/>
      <c r="R10115" s="119"/>
      <c r="T10115" s="119"/>
      <c r="V10115" s="119"/>
      <c r="X10115" s="119"/>
      <c r="Z10115" s="119"/>
    </row>
    <row r="10116" spans="16:26" x14ac:dyDescent="0.25">
      <c r="P10116" s="119"/>
      <c r="R10116" s="119"/>
      <c r="T10116" s="119"/>
      <c r="V10116" s="119"/>
      <c r="X10116" s="119"/>
      <c r="Z10116" s="119"/>
    </row>
    <row r="10117" spans="16:26" x14ac:dyDescent="0.25">
      <c r="P10117" s="119"/>
      <c r="R10117" s="119"/>
      <c r="T10117" s="119"/>
      <c r="V10117" s="119"/>
      <c r="X10117" s="119"/>
      <c r="Z10117" s="119"/>
    </row>
    <row r="10118" spans="16:26" x14ac:dyDescent="0.25">
      <c r="P10118" s="121"/>
      <c r="R10118" s="121"/>
      <c r="T10118" s="121"/>
      <c r="V10118" s="121"/>
      <c r="X10118" s="121"/>
      <c r="Z10118" s="121"/>
    </row>
    <row r="10119" spans="16:26" x14ac:dyDescent="0.25">
      <c r="P10119" s="121"/>
      <c r="R10119" s="121"/>
      <c r="T10119" s="121"/>
      <c r="V10119" s="121"/>
      <c r="X10119" s="121"/>
      <c r="Z10119" s="121"/>
    </row>
    <row r="10120" spans="16:26" x14ac:dyDescent="0.25">
      <c r="P10120" s="121"/>
      <c r="R10120" s="121"/>
      <c r="T10120" s="121"/>
      <c r="V10120" s="121"/>
      <c r="X10120" s="121"/>
      <c r="Z10120" s="121"/>
    </row>
    <row r="10121" spans="16:26" x14ac:dyDescent="0.25">
      <c r="P10121" s="121"/>
      <c r="R10121" s="121"/>
      <c r="T10121" s="121"/>
      <c r="V10121" s="121"/>
      <c r="X10121" s="121"/>
      <c r="Z10121" s="121"/>
    </row>
    <row r="10122" spans="16:26" x14ac:dyDescent="0.25">
      <c r="P10122" s="122"/>
      <c r="R10122" s="122"/>
      <c r="T10122" s="122"/>
      <c r="V10122" s="122"/>
      <c r="X10122" s="122"/>
      <c r="Z10122" s="122"/>
    </row>
    <row r="10123" spans="16:26" x14ac:dyDescent="0.25">
      <c r="P10123" s="118"/>
      <c r="R10123" s="118"/>
      <c r="T10123" s="118"/>
      <c r="V10123" s="118"/>
      <c r="X10123" s="118"/>
      <c r="Z10123" s="118"/>
    </row>
    <row r="10124" spans="16:26" x14ac:dyDescent="0.25">
      <c r="P10124" s="119"/>
      <c r="R10124" s="119"/>
      <c r="T10124" s="119"/>
      <c r="V10124" s="119"/>
      <c r="X10124" s="119"/>
      <c r="Z10124" s="119"/>
    </row>
    <row r="10125" spans="16:26" x14ac:dyDescent="0.25">
      <c r="P10125" s="119"/>
      <c r="R10125" s="119"/>
      <c r="T10125" s="119"/>
      <c r="V10125" s="119"/>
      <c r="X10125" s="119"/>
      <c r="Z10125" s="119"/>
    </row>
    <row r="10126" spans="16:26" x14ac:dyDescent="0.25">
      <c r="P10126" s="120"/>
      <c r="R10126" s="120"/>
      <c r="T10126" s="120"/>
      <c r="V10126" s="120"/>
      <c r="X10126" s="120"/>
      <c r="Z10126" s="120"/>
    </row>
    <row r="10127" spans="16:26" x14ac:dyDescent="0.25">
      <c r="P10127" s="119"/>
      <c r="R10127" s="119"/>
      <c r="T10127" s="119"/>
      <c r="V10127" s="119"/>
      <c r="X10127" s="119"/>
      <c r="Z10127" s="119"/>
    </row>
    <row r="10128" spans="16:26" x14ac:dyDescent="0.25">
      <c r="P10128" s="119"/>
      <c r="R10128" s="119"/>
      <c r="T10128" s="119"/>
      <c r="V10128" s="119"/>
      <c r="X10128" s="119"/>
      <c r="Z10128" s="119"/>
    </row>
    <row r="10129" spans="16:26" x14ac:dyDescent="0.25">
      <c r="P10129" s="120"/>
      <c r="R10129" s="120"/>
      <c r="T10129" s="120"/>
      <c r="V10129" s="120"/>
      <c r="X10129" s="120"/>
      <c r="Z10129" s="120"/>
    </row>
    <row r="10130" spans="16:26" x14ac:dyDescent="0.25">
      <c r="P10130" s="119"/>
      <c r="R10130" s="119"/>
      <c r="T10130" s="119"/>
      <c r="V10130" s="119"/>
      <c r="X10130" s="119"/>
      <c r="Z10130" s="119"/>
    </row>
    <row r="10131" spans="16:26" x14ac:dyDescent="0.25">
      <c r="P10131" s="120"/>
      <c r="R10131" s="120"/>
      <c r="T10131" s="120"/>
      <c r="V10131" s="120"/>
      <c r="X10131" s="120"/>
      <c r="Z10131" s="120"/>
    </row>
    <row r="10132" spans="16:26" x14ac:dyDescent="0.25">
      <c r="P10132" s="119"/>
      <c r="R10132" s="119"/>
      <c r="T10132" s="119"/>
      <c r="V10132" s="119"/>
      <c r="X10132" s="119"/>
      <c r="Z10132" s="119"/>
    </row>
    <row r="10133" spans="16:26" x14ac:dyDescent="0.25">
      <c r="P10133" s="119"/>
      <c r="R10133" s="119"/>
      <c r="T10133" s="119"/>
      <c r="V10133" s="119"/>
      <c r="X10133" s="119"/>
      <c r="Z10133" s="119"/>
    </row>
    <row r="10134" spans="16:26" x14ac:dyDescent="0.25">
      <c r="P10134" s="119"/>
      <c r="R10134" s="119"/>
      <c r="T10134" s="119"/>
      <c r="V10134" s="119"/>
      <c r="X10134" s="119"/>
      <c r="Z10134" s="119"/>
    </row>
    <row r="10135" spans="16:26" x14ac:dyDescent="0.25">
      <c r="P10135" s="121"/>
      <c r="R10135" s="121"/>
      <c r="T10135" s="121"/>
      <c r="V10135" s="121"/>
      <c r="X10135" s="121"/>
      <c r="Z10135" s="121"/>
    </row>
    <row r="10136" spans="16:26" x14ac:dyDescent="0.25">
      <c r="P10136" s="121"/>
      <c r="R10136" s="121"/>
      <c r="T10136" s="121"/>
      <c r="V10136" s="121"/>
      <c r="X10136" s="121"/>
      <c r="Z10136" s="121"/>
    </row>
    <row r="10137" spans="16:26" x14ac:dyDescent="0.25">
      <c r="P10137" s="121"/>
      <c r="R10137" s="121"/>
      <c r="T10137" s="121"/>
      <c r="V10137" s="121"/>
      <c r="X10137" s="121"/>
      <c r="Z10137" s="121"/>
    </row>
    <row r="10138" spans="16:26" x14ac:dyDescent="0.25">
      <c r="P10138" s="121"/>
      <c r="R10138" s="121"/>
      <c r="T10138" s="121"/>
      <c r="V10138" s="121"/>
      <c r="X10138" s="121"/>
      <c r="Z10138" s="121"/>
    </row>
    <row r="10139" spans="16:26" x14ac:dyDescent="0.25">
      <c r="P10139" s="122"/>
      <c r="R10139" s="122"/>
      <c r="T10139" s="122"/>
      <c r="V10139" s="122"/>
      <c r="X10139" s="122"/>
      <c r="Z10139" s="122"/>
    </row>
    <row r="10140" spans="16:26" x14ac:dyDescent="0.25">
      <c r="P10140" s="118"/>
      <c r="R10140" s="118"/>
      <c r="T10140" s="118"/>
      <c r="V10140" s="118"/>
      <c r="X10140" s="118"/>
      <c r="Z10140" s="118"/>
    </row>
    <row r="10141" spans="16:26" x14ac:dyDescent="0.25">
      <c r="P10141" s="119"/>
      <c r="R10141" s="119"/>
      <c r="T10141" s="119"/>
      <c r="V10141" s="119"/>
      <c r="X10141" s="119"/>
      <c r="Z10141" s="119"/>
    </row>
    <row r="10142" spans="16:26" x14ac:dyDescent="0.25">
      <c r="P10142" s="119"/>
      <c r="R10142" s="119"/>
      <c r="T10142" s="119"/>
      <c r="V10142" s="119"/>
      <c r="X10142" s="119"/>
      <c r="Z10142" s="119"/>
    </row>
    <row r="10143" spans="16:26" x14ac:dyDescent="0.25">
      <c r="P10143" s="120"/>
      <c r="R10143" s="120"/>
      <c r="T10143" s="120"/>
      <c r="V10143" s="120"/>
      <c r="X10143" s="120"/>
      <c r="Z10143" s="120"/>
    </row>
    <row r="10144" spans="16:26" x14ac:dyDescent="0.25">
      <c r="P10144" s="119"/>
      <c r="R10144" s="119"/>
      <c r="T10144" s="119"/>
      <c r="V10144" s="119"/>
      <c r="X10144" s="119"/>
      <c r="Z10144" s="119"/>
    </row>
    <row r="10145" spans="16:26" x14ac:dyDescent="0.25">
      <c r="P10145" s="119"/>
      <c r="R10145" s="119"/>
      <c r="T10145" s="119"/>
      <c r="V10145" s="119"/>
      <c r="X10145" s="119"/>
      <c r="Z10145" s="119"/>
    </row>
    <row r="10146" spans="16:26" x14ac:dyDescent="0.25">
      <c r="P10146" s="120"/>
      <c r="R10146" s="120"/>
      <c r="T10146" s="120"/>
      <c r="V10146" s="120"/>
      <c r="X10146" s="120"/>
      <c r="Z10146" s="120"/>
    </row>
    <row r="10147" spans="16:26" x14ac:dyDescent="0.25">
      <c r="P10147" s="119"/>
      <c r="R10147" s="119"/>
      <c r="T10147" s="119"/>
      <c r="V10147" s="119"/>
      <c r="X10147" s="119"/>
      <c r="Z10147" s="119"/>
    </row>
    <row r="10148" spans="16:26" x14ac:dyDescent="0.25">
      <c r="P10148" s="120"/>
      <c r="R10148" s="120"/>
      <c r="T10148" s="120"/>
      <c r="V10148" s="120"/>
      <c r="X10148" s="120"/>
      <c r="Z10148" s="120"/>
    </row>
    <row r="10149" spans="16:26" x14ac:dyDescent="0.25">
      <c r="P10149" s="119"/>
      <c r="R10149" s="119"/>
      <c r="T10149" s="119"/>
      <c r="V10149" s="119"/>
      <c r="X10149" s="119"/>
      <c r="Z10149" s="119"/>
    </row>
    <row r="10150" spans="16:26" x14ac:dyDescent="0.25">
      <c r="P10150" s="119"/>
      <c r="R10150" s="119"/>
      <c r="T10150" s="119"/>
      <c r="V10150" s="119"/>
      <c r="X10150" s="119"/>
      <c r="Z10150" s="119"/>
    </row>
    <row r="10151" spans="16:26" x14ac:dyDescent="0.25">
      <c r="P10151" s="119"/>
      <c r="R10151" s="119"/>
      <c r="T10151" s="119"/>
      <c r="V10151" s="119"/>
      <c r="X10151" s="119"/>
      <c r="Z10151" s="119"/>
    </row>
    <row r="10152" spans="16:26" x14ac:dyDescent="0.25">
      <c r="P10152" s="121"/>
      <c r="R10152" s="121"/>
      <c r="T10152" s="121"/>
      <c r="V10152" s="121"/>
      <c r="X10152" s="121"/>
      <c r="Z10152" s="121"/>
    </row>
    <row r="10153" spans="16:26" x14ac:dyDescent="0.25">
      <c r="P10153" s="121"/>
      <c r="R10153" s="121"/>
      <c r="T10153" s="121"/>
      <c r="V10153" s="121"/>
      <c r="X10153" s="121"/>
      <c r="Z10153" s="121"/>
    </row>
    <row r="10154" spans="16:26" x14ac:dyDescent="0.25">
      <c r="P10154" s="121"/>
      <c r="R10154" s="121"/>
      <c r="T10154" s="121"/>
      <c r="V10154" s="121"/>
      <c r="X10154" s="121"/>
      <c r="Z10154" s="121"/>
    </row>
    <row r="10155" spans="16:26" x14ac:dyDescent="0.25">
      <c r="P10155" s="121"/>
      <c r="R10155" s="121"/>
      <c r="T10155" s="121"/>
      <c r="V10155" s="121"/>
      <c r="X10155" s="121"/>
      <c r="Z10155" s="121"/>
    </row>
    <row r="10156" spans="16:26" x14ac:dyDescent="0.25">
      <c r="P10156" s="122"/>
      <c r="R10156" s="122"/>
      <c r="T10156" s="122"/>
      <c r="V10156" s="122"/>
      <c r="X10156" s="122"/>
      <c r="Z10156" s="122"/>
    </row>
    <row r="10157" spans="16:26" x14ac:dyDescent="0.25">
      <c r="P10157" s="118"/>
      <c r="R10157" s="118"/>
      <c r="T10157" s="118"/>
      <c r="V10157" s="118"/>
      <c r="X10157" s="118"/>
      <c r="Z10157" s="118"/>
    </row>
    <row r="10158" spans="16:26" x14ac:dyDescent="0.25">
      <c r="P10158" s="119"/>
      <c r="R10158" s="119"/>
      <c r="T10158" s="119"/>
      <c r="V10158" s="119"/>
      <c r="X10158" s="119"/>
      <c r="Z10158" s="119"/>
    </row>
    <row r="10159" spans="16:26" x14ac:dyDescent="0.25">
      <c r="P10159" s="119"/>
      <c r="R10159" s="119"/>
      <c r="T10159" s="119"/>
      <c r="V10159" s="119"/>
      <c r="X10159" s="119"/>
      <c r="Z10159" s="119"/>
    </row>
    <row r="10160" spans="16:26" x14ac:dyDescent="0.25">
      <c r="P10160" s="120"/>
      <c r="R10160" s="120"/>
      <c r="T10160" s="120"/>
      <c r="V10160" s="120"/>
      <c r="X10160" s="120"/>
      <c r="Z10160" s="120"/>
    </row>
    <row r="10161" spans="16:26" x14ac:dyDescent="0.25">
      <c r="P10161" s="119"/>
      <c r="R10161" s="119"/>
      <c r="T10161" s="119"/>
      <c r="V10161" s="119"/>
      <c r="X10161" s="119"/>
      <c r="Z10161" s="119"/>
    </row>
    <row r="10162" spans="16:26" x14ac:dyDescent="0.25">
      <c r="P10162" s="119"/>
      <c r="R10162" s="119"/>
      <c r="T10162" s="119"/>
      <c r="V10162" s="119"/>
      <c r="X10162" s="119"/>
      <c r="Z10162" s="119"/>
    </row>
    <row r="10163" spans="16:26" x14ac:dyDescent="0.25">
      <c r="P10163" s="120"/>
      <c r="R10163" s="120"/>
      <c r="T10163" s="120"/>
      <c r="V10163" s="120"/>
      <c r="X10163" s="120"/>
      <c r="Z10163" s="120"/>
    </row>
    <row r="10164" spans="16:26" x14ac:dyDescent="0.25">
      <c r="P10164" s="119"/>
      <c r="R10164" s="119"/>
      <c r="T10164" s="119"/>
      <c r="V10164" s="119"/>
      <c r="X10164" s="119"/>
      <c r="Z10164" s="119"/>
    </row>
    <row r="10165" spans="16:26" x14ac:dyDescent="0.25">
      <c r="P10165" s="120"/>
      <c r="R10165" s="120"/>
      <c r="T10165" s="120"/>
      <c r="V10165" s="120"/>
      <c r="X10165" s="120"/>
      <c r="Z10165" s="120"/>
    </row>
    <row r="10166" spans="16:26" x14ac:dyDescent="0.25">
      <c r="P10166" s="119"/>
      <c r="R10166" s="119"/>
      <c r="T10166" s="119"/>
      <c r="V10166" s="119"/>
      <c r="X10166" s="119"/>
      <c r="Z10166" s="119"/>
    </row>
    <row r="10167" spans="16:26" x14ac:dyDescent="0.25">
      <c r="P10167" s="119"/>
      <c r="R10167" s="119"/>
      <c r="T10167" s="119"/>
      <c r="V10167" s="119"/>
      <c r="X10167" s="119"/>
      <c r="Z10167" s="119"/>
    </row>
    <row r="10168" spans="16:26" x14ac:dyDescent="0.25">
      <c r="P10168" s="119"/>
      <c r="R10168" s="119"/>
      <c r="T10168" s="119"/>
      <c r="V10168" s="119"/>
      <c r="X10168" s="119"/>
      <c r="Z10168" s="119"/>
    </row>
    <row r="10169" spans="16:26" x14ac:dyDescent="0.25">
      <c r="P10169" s="121"/>
      <c r="R10169" s="121"/>
      <c r="T10169" s="121"/>
      <c r="V10169" s="121"/>
      <c r="X10169" s="121"/>
      <c r="Z10169" s="121"/>
    </row>
    <row r="10170" spans="16:26" x14ac:dyDescent="0.25">
      <c r="P10170" s="121"/>
      <c r="R10170" s="121"/>
      <c r="T10170" s="121"/>
      <c r="V10170" s="121"/>
      <c r="X10170" s="121"/>
      <c r="Z10170" s="121"/>
    </row>
    <row r="10171" spans="16:26" x14ac:dyDescent="0.25">
      <c r="P10171" s="121"/>
      <c r="R10171" s="121"/>
      <c r="T10171" s="121"/>
      <c r="V10171" s="121"/>
      <c r="X10171" s="121"/>
      <c r="Z10171" s="121"/>
    </row>
    <row r="10172" spans="16:26" x14ac:dyDescent="0.25">
      <c r="P10172" s="121"/>
      <c r="R10172" s="121"/>
      <c r="T10172" s="121"/>
      <c r="V10172" s="121"/>
      <c r="X10172" s="121"/>
      <c r="Z10172" s="121"/>
    </row>
    <row r="10173" spans="16:26" x14ac:dyDescent="0.25">
      <c r="P10173" s="122"/>
      <c r="R10173" s="122"/>
      <c r="T10173" s="122"/>
      <c r="V10173" s="122"/>
      <c r="X10173" s="122"/>
      <c r="Z10173" s="122"/>
    </row>
    <row r="10174" spans="16:26" x14ac:dyDescent="0.25">
      <c r="P10174" s="118"/>
      <c r="R10174" s="118"/>
      <c r="T10174" s="118"/>
      <c r="V10174" s="118"/>
      <c r="X10174" s="118"/>
      <c r="Z10174" s="118"/>
    </row>
    <row r="10175" spans="16:26" x14ac:dyDescent="0.25">
      <c r="P10175" s="119"/>
      <c r="R10175" s="119"/>
      <c r="T10175" s="119"/>
      <c r="V10175" s="119"/>
      <c r="X10175" s="119"/>
      <c r="Z10175" s="119"/>
    </row>
    <row r="10176" spans="16:26" x14ac:dyDescent="0.25">
      <c r="P10176" s="119"/>
      <c r="R10176" s="119"/>
      <c r="T10176" s="119"/>
      <c r="V10176" s="119"/>
      <c r="X10176" s="119"/>
      <c r="Z10176" s="119"/>
    </row>
    <row r="10177" spans="16:26" x14ac:dyDescent="0.25">
      <c r="P10177" s="120"/>
      <c r="R10177" s="120"/>
      <c r="T10177" s="120"/>
      <c r="V10177" s="120"/>
      <c r="X10177" s="120"/>
      <c r="Z10177" s="120"/>
    </row>
    <row r="10178" spans="16:26" x14ac:dyDescent="0.25">
      <c r="P10178" s="119"/>
      <c r="R10178" s="119"/>
      <c r="T10178" s="119"/>
      <c r="V10178" s="119"/>
      <c r="X10178" s="119"/>
      <c r="Z10178" s="119"/>
    </row>
    <row r="10179" spans="16:26" x14ac:dyDescent="0.25">
      <c r="P10179" s="119"/>
      <c r="R10179" s="119"/>
      <c r="T10179" s="119"/>
      <c r="V10179" s="119"/>
      <c r="X10179" s="119"/>
      <c r="Z10179" s="119"/>
    </row>
    <row r="10180" spans="16:26" x14ac:dyDescent="0.25">
      <c r="P10180" s="120"/>
      <c r="R10180" s="120"/>
      <c r="T10180" s="120"/>
      <c r="V10180" s="120"/>
      <c r="X10180" s="120"/>
      <c r="Z10180" s="120"/>
    </row>
    <row r="10181" spans="16:26" x14ac:dyDescent="0.25">
      <c r="P10181" s="119"/>
      <c r="R10181" s="119"/>
      <c r="T10181" s="119"/>
      <c r="V10181" s="119"/>
      <c r="X10181" s="119"/>
      <c r="Z10181" s="119"/>
    </row>
    <row r="10182" spans="16:26" x14ac:dyDescent="0.25">
      <c r="P10182" s="120"/>
      <c r="R10182" s="120"/>
      <c r="T10182" s="120"/>
      <c r="V10182" s="120"/>
      <c r="X10182" s="120"/>
      <c r="Z10182" s="120"/>
    </row>
    <row r="10183" spans="16:26" x14ac:dyDescent="0.25">
      <c r="P10183" s="119"/>
      <c r="R10183" s="119"/>
      <c r="T10183" s="119"/>
      <c r="V10183" s="119"/>
      <c r="X10183" s="119"/>
      <c r="Z10183" s="119"/>
    </row>
    <row r="10184" spans="16:26" x14ac:dyDescent="0.25">
      <c r="P10184" s="119"/>
      <c r="R10184" s="119"/>
      <c r="T10184" s="119"/>
      <c r="V10184" s="119"/>
      <c r="X10184" s="119"/>
      <c r="Z10184" s="119"/>
    </row>
    <row r="10185" spans="16:26" x14ac:dyDescent="0.25">
      <c r="P10185" s="119"/>
      <c r="R10185" s="119"/>
      <c r="T10185" s="119"/>
      <c r="V10185" s="119"/>
      <c r="X10185" s="119"/>
      <c r="Z10185" s="119"/>
    </row>
    <row r="10186" spans="16:26" x14ac:dyDescent="0.25">
      <c r="P10186" s="121"/>
      <c r="R10186" s="121"/>
      <c r="T10186" s="121"/>
      <c r="V10186" s="121"/>
      <c r="X10186" s="121"/>
      <c r="Z10186" s="121"/>
    </row>
    <row r="10187" spans="16:26" x14ac:dyDescent="0.25">
      <c r="P10187" s="121"/>
      <c r="R10187" s="121"/>
      <c r="T10187" s="121"/>
      <c r="V10187" s="121"/>
      <c r="X10187" s="121"/>
      <c r="Z10187" s="121"/>
    </row>
    <row r="10188" spans="16:26" x14ac:dyDescent="0.25">
      <c r="P10188" s="121"/>
      <c r="R10188" s="121"/>
      <c r="T10188" s="121"/>
      <c r="V10188" s="121"/>
      <c r="X10188" s="121"/>
      <c r="Z10188" s="121"/>
    </row>
    <row r="10189" spans="16:26" x14ac:dyDescent="0.25">
      <c r="P10189" s="121"/>
      <c r="R10189" s="121"/>
      <c r="T10189" s="121"/>
      <c r="V10189" s="121"/>
      <c r="X10189" s="121"/>
      <c r="Z10189" s="121"/>
    </row>
    <row r="10190" spans="16:26" x14ac:dyDescent="0.25">
      <c r="P10190" s="122"/>
      <c r="R10190" s="122"/>
      <c r="T10190" s="122"/>
      <c r="V10190" s="122"/>
      <c r="X10190" s="122"/>
      <c r="Z10190" s="122"/>
    </row>
    <row r="10191" spans="16:26" x14ac:dyDescent="0.25">
      <c r="P10191" s="118"/>
      <c r="R10191" s="118"/>
      <c r="T10191" s="118"/>
      <c r="V10191" s="118"/>
      <c r="X10191" s="118"/>
      <c r="Z10191" s="118"/>
    </row>
    <row r="10192" spans="16:26" x14ac:dyDescent="0.25">
      <c r="P10192" s="119"/>
      <c r="R10192" s="119"/>
      <c r="T10192" s="119"/>
      <c r="V10192" s="119"/>
      <c r="X10192" s="119"/>
      <c r="Z10192" s="119"/>
    </row>
    <row r="10193" spans="16:26" x14ac:dyDescent="0.25">
      <c r="P10193" s="119"/>
      <c r="R10193" s="119"/>
      <c r="T10193" s="119"/>
      <c r="V10193" s="119"/>
      <c r="X10193" s="119"/>
      <c r="Z10193" s="119"/>
    </row>
    <row r="10194" spans="16:26" x14ac:dyDescent="0.25">
      <c r="P10194" s="120"/>
      <c r="R10194" s="120"/>
      <c r="T10194" s="120"/>
      <c r="V10194" s="120"/>
      <c r="X10194" s="120"/>
      <c r="Z10194" s="120"/>
    </row>
    <row r="10195" spans="16:26" x14ac:dyDescent="0.25">
      <c r="P10195" s="119"/>
      <c r="R10195" s="119"/>
      <c r="T10195" s="119"/>
      <c r="V10195" s="119"/>
      <c r="X10195" s="119"/>
      <c r="Z10195" s="119"/>
    </row>
    <row r="10196" spans="16:26" x14ac:dyDescent="0.25">
      <c r="P10196" s="119"/>
      <c r="R10196" s="119"/>
      <c r="T10196" s="119"/>
      <c r="V10196" s="119"/>
      <c r="X10196" s="119"/>
      <c r="Z10196" s="119"/>
    </row>
    <row r="10197" spans="16:26" x14ac:dyDescent="0.25">
      <c r="P10197" s="120"/>
      <c r="R10197" s="120"/>
      <c r="T10197" s="120"/>
      <c r="V10197" s="120"/>
      <c r="X10197" s="120"/>
      <c r="Z10197" s="120"/>
    </row>
    <row r="10198" spans="16:26" x14ac:dyDescent="0.25">
      <c r="P10198" s="119"/>
      <c r="R10198" s="119"/>
      <c r="T10198" s="119"/>
      <c r="V10198" s="119"/>
      <c r="X10198" s="119"/>
      <c r="Z10198" s="119"/>
    </row>
    <row r="10199" spans="16:26" x14ac:dyDescent="0.25">
      <c r="P10199" s="120"/>
      <c r="R10199" s="120"/>
      <c r="T10199" s="120"/>
      <c r="V10199" s="120"/>
      <c r="X10199" s="120"/>
      <c r="Z10199" s="120"/>
    </row>
    <row r="10200" spans="16:26" x14ac:dyDescent="0.25">
      <c r="P10200" s="119"/>
      <c r="R10200" s="119"/>
      <c r="T10200" s="119"/>
      <c r="V10200" s="119"/>
      <c r="X10200" s="119"/>
      <c r="Z10200" s="119"/>
    </row>
    <row r="10201" spans="16:26" x14ac:dyDescent="0.25">
      <c r="P10201" s="119"/>
      <c r="R10201" s="119"/>
      <c r="T10201" s="119"/>
      <c r="V10201" s="119"/>
      <c r="X10201" s="119"/>
      <c r="Z10201" s="119"/>
    </row>
    <row r="10202" spans="16:26" x14ac:dyDescent="0.25">
      <c r="P10202" s="119"/>
      <c r="R10202" s="119"/>
      <c r="T10202" s="119"/>
      <c r="V10202" s="119"/>
      <c r="X10202" s="119"/>
      <c r="Z10202" s="119"/>
    </row>
    <row r="10203" spans="16:26" x14ac:dyDescent="0.25">
      <c r="P10203" s="121"/>
      <c r="R10203" s="121"/>
      <c r="T10203" s="121"/>
      <c r="V10203" s="121"/>
      <c r="X10203" s="121"/>
      <c r="Z10203" s="121"/>
    </row>
    <row r="10204" spans="16:26" x14ac:dyDescent="0.25">
      <c r="P10204" s="121"/>
      <c r="R10204" s="121"/>
      <c r="T10204" s="121"/>
      <c r="V10204" s="121"/>
      <c r="X10204" s="121"/>
      <c r="Z10204" s="121"/>
    </row>
    <row r="10205" spans="16:26" x14ac:dyDescent="0.25">
      <c r="P10205" s="121"/>
      <c r="R10205" s="121"/>
      <c r="T10205" s="121"/>
      <c r="V10205" s="121"/>
      <c r="X10205" s="121"/>
      <c r="Z10205" s="121"/>
    </row>
    <row r="10206" spans="16:26" x14ac:dyDescent="0.25">
      <c r="P10206" s="121"/>
      <c r="R10206" s="121"/>
      <c r="T10206" s="121"/>
      <c r="V10206" s="121"/>
      <c r="X10206" s="121"/>
      <c r="Z10206" s="121"/>
    </row>
    <row r="10207" spans="16:26" x14ac:dyDescent="0.25">
      <c r="P10207" s="122"/>
      <c r="R10207" s="122"/>
      <c r="T10207" s="122"/>
      <c r="V10207" s="122"/>
      <c r="X10207" s="122"/>
      <c r="Z10207" s="122"/>
    </row>
    <row r="10208" spans="16:26" x14ac:dyDescent="0.25">
      <c r="P10208" s="118"/>
      <c r="R10208" s="118"/>
      <c r="T10208" s="118"/>
      <c r="V10208" s="118"/>
      <c r="X10208" s="118"/>
      <c r="Z10208" s="118"/>
    </row>
    <row r="10209" spans="16:26" x14ac:dyDescent="0.25">
      <c r="P10209" s="119"/>
      <c r="R10209" s="119"/>
      <c r="T10209" s="119"/>
      <c r="V10209" s="119"/>
      <c r="X10209" s="119"/>
      <c r="Z10209" s="119"/>
    </row>
    <row r="10210" spans="16:26" x14ac:dyDescent="0.25">
      <c r="P10210" s="119"/>
      <c r="R10210" s="119"/>
      <c r="T10210" s="119"/>
      <c r="V10210" s="119"/>
      <c r="X10210" s="119"/>
      <c r="Z10210" s="119"/>
    </row>
    <row r="10211" spans="16:26" x14ac:dyDescent="0.25">
      <c r="P10211" s="120"/>
      <c r="R10211" s="120"/>
      <c r="T10211" s="120"/>
      <c r="V10211" s="120"/>
      <c r="X10211" s="120"/>
      <c r="Z10211" s="120"/>
    </row>
    <row r="10212" spans="16:26" x14ac:dyDescent="0.25">
      <c r="P10212" s="119"/>
      <c r="R10212" s="119"/>
      <c r="T10212" s="119"/>
      <c r="V10212" s="119"/>
      <c r="X10212" s="119"/>
      <c r="Z10212" s="119"/>
    </row>
    <row r="10213" spans="16:26" x14ac:dyDescent="0.25">
      <c r="P10213" s="119"/>
      <c r="R10213" s="119"/>
      <c r="T10213" s="119"/>
      <c r="V10213" s="119"/>
      <c r="X10213" s="119"/>
      <c r="Z10213" s="119"/>
    </row>
    <row r="10214" spans="16:26" x14ac:dyDescent="0.25">
      <c r="P10214" s="120"/>
      <c r="R10214" s="120"/>
      <c r="T10214" s="120"/>
      <c r="V10214" s="120"/>
      <c r="X10214" s="120"/>
      <c r="Z10214" s="120"/>
    </row>
    <row r="10215" spans="16:26" x14ac:dyDescent="0.25">
      <c r="P10215" s="119"/>
      <c r="R10215" s="119"/>
      <c r="T10215" s="119"/>
      <c r="V10215" s="119"/>
      <c r="X10215" s="119"/>
      <c r="Z10215" s="119"/>
    </row>
    <row r="10216" spans="16:26" x14ac:dyDescent="0.25">
      <c r="P10216" s="120"/>
      <c r="R10216" s="120"/>
      <c r="T10216" s="120"/>
      <c r="V10216" s="120"/>
      <c r="X10216" s="120"/>
      <c r="Z10216" s="120"/>
    </row>
    <row r="10217" spans="16:26" x14ac:dyDescent="0.25">
      <c r="P10217" s="119"/>
      <c r="R10217" s="119"/>
      <c r="T10217" s="119"/>
      <c r="V10217" s="119"/>
      <c r="X10217" s="119"/>
      <c r="Z10217" s="119"/>
    </row>
    <row r="10218" spans="16:26" x14ac:dyDescent="0.25">
      <c r="P10218" s="119"/>
      <c r="R10218" s="119"/>
      <c r="T10218" s="119"/>
      <c r="V10218" s="119"/>
      <c r="X10218" s="119"/>
      <c r="Z10218" s="119"/>
    </row>
    <row r="10219" spans="16:26" x14ac:dyDescent="0.25">
      <c r="P10219" s="119"/>
      <c r="R10219" s="119"/>
      <c r="T10219" s="119"/>
      <c r="V10219" s="119"/>
      <c r="X10219" s="119"/>
      <c r="Z10219" s="119"/>
    </row>
    <row r="10220" spans="16:26" x14ac:dyDescent="0.25">
      <c r="P10220" s="121"/>
      <c r="R10220" s="121"/>
      <c r="T10220" s="121"/>
      <c r="V10220" s="121"/>
      <c r="X10220" s="121"/>
      <c r="Z10220" s="121"/>
    </row>
    <row r="10221" spans="16:26" x14ac:dyDescent="0.25">
      <c r="P10221" s="121"/>
      <c r="R10221" s="121"/>
      <c r="T10221" s="121"/>
      <c r="V10221" s="121"/>
      <c r="X10221" s="121"/>
      <c r="Z10221" s="121"/>
    </row>
    <row r="10222" spans="16:26" x14ac:dyDescent="0.25">
      <c r="P10222" s="121"/>
      <c r="R10222" s="121"/>
      <c r="T10222" s="121"/>
      <c r="V10222" s="121"/>
      <c r="X10222" s="121"/>
      <c r="Z10222" s="121"/>
    </row>
    <row r="10223" spans="16:26" x14ac:dyDescent="0.25">
      <c r="P10223" s="121"/>
      <c r="R10223" s="121"/>
      <c r="T10223" s="121"/>
      <c r="V10223" s="121"/>
      <c r="X10223" s="121"/>
      <c r="Z10223" s="121"/>
    </row>
    <row r="10224" spans="16:26" x14ac:dyDescent="0.25">
      <c r="P10224" s="122"/>
      <c r="R10224" s="122"/>
      <c r="T10224" s="122"/>
      <c r="V10224" s="122"/>
      <c r="X10224" s="122"/>
      <c r="Z10224" s="122"/>
    </row>
    <row r="10225" spans="16:26" x14ac:dyDescent="0.25">
      <c r="P10225" s="118"/>
      <c r="R10225" s="118"/>
      <c r="T10225" s="118"/>
      <c r="V10225" s="118"/>
      <c r="X10225" s="118"/>
      <c r="Z10225" s="118"/>
    </row>
    <row r="10226" spans="16:26" x14ac:dyDescent="0.25">
      <c r="P10226" s="119"/>
      <c r="R10226" s="119"/>
      <c r="T10226" s="119"/>
      <c r="V10226" s="119"/>
      <c r="X10226" s="119"/>
      <c r="Z10226" s="119"/>
    </row>
    <row r="10227" spans="16:26" x14ac:dyDescent="0.25">
      <c r="P10227" s="119"/>
      <c r="R10227" s="119"/>
      <c r="T10227" s="119"/>
      <c r="V10227" s="119"/>
      <c r="X10227" s="119"/>
      <c r="Z10227" s="119"/>
    </row>
    <row r="10228" spans="16:26" x14ac:dyDescent="0.25">
      <c r="P10228" s="120"/>
      <c r="R10228" s="120"/>
      <c r="T10228" s="120"/>
      <c r="V10228" s="120"/>
      <c r="X10228" s="120"/>
      <c r="Z10228" s="120"/>
    </row>
    <row r="10229" spans="16:26" x14ac:dyDescent="0.25">
      <c r="P10229" s="119"/>
      <c r="R10229" s="119"/>
      <c r="T10229" s="119"/>
      <c r="V10229" s="119"/>
      <c r="X10229" s="119"/>
      <c r="Z10229" s="119"/>
    </row>
    <row r="10230" spans="16:26" x14ac:dyDescent="0.25">
      <c r="P10230" s="119"/>
      <c r="R10230" s="119"/>
      <c r="T10230" s="119"/>
      <c r="V10230" s="119"/>
      <c r="X10230" s="119"/>
      <c r="Z10230" s="119"/>
    </row>
    <row r="10231" spans="16:26" x14ac:dyDescent="0.25">
      <c r="P10231" s="120"/>
      <c r="R10231" s="120"/>
      <c r="T10231" s="120"/>
      <c r="V10231" s="120"/>
      <c r="X10231" s="120"/>
      <c r="Z10231" s="120"/>
    </row>
    <row r="10232" spans="16:26" x14ac:dyDescent="0.25">
      <c r="P10232" s="119"/>
      <c r="R10232" s="119"/>
      <c r="T10232" s="119"/>
      <c r="V10232" s="119"/>
      <c r="X10232" s="119"/>
      <c r="Z10232" s="119"/>
    </row>
    <row r="10233" spans="16:26" x14ac:dyDescent="0.25">
      <c r="P10233" s="120"/>
      <c r="R10233" s="120"/>
      <c r="T10233" s="120"/>
      <c r="V10233" s="120"/>
      <c r="X10233" s="120"/>
      <c r="Z10233" s="120"/>
    </row>
    <row r="10234" spans="16:26" x14ac:dyDescent="0.25">
      <c r="P10234" s="119"/>
      <c r="R10234" s="119"/>
      <c r="T10234" s="119"/>
      <c r="V10234" s="119"/>
      <c r="X10234" s="119"/>
      <c r="Z10234" s="119"/>
    </row>
    <row r="10235" spans="16:26" x14ac:dyDescent="0.25">
      <c r="P10235" s="119"/>
      <c r="R10235" s="119"/>
      <c r="T10235" s="119"/>
      <c r="V10235" s="119"/>
      <c r="X10235" s="119"/>
      <c r="Z10235" s="119"/>
    </row>
    <row r="10236" spans="16:26" x14ac:dyDescent="0.25">
      <c r="P10236" s="119"/>
      <c r="R10236" s="119"/>
      <c r="T10236" s="119"/>
      <c r="V10236" s="119"/>
      <c r="X10236" s="119"/>
      <c r="Z10236" s="119"/>
    </row>
    <row r="10237" spans="16:26" x14ac:dyDescent="0.25">
      <c r="P10237" s="121"/>
      <c r="R10237" s="121"/>
      <c r="T10237" s="121"/>
      <c r="V10237" s="121"/>
      <c r="X10237" s="121"/>
      <c r="Z10237" s="121"/>
    </row>
    <row r="10238" spans="16:26" x14ac:dyDescent="0.25">
      <c r="P10238" s="121"/>
      <c r="R10238" s="121"/>
      <c r="T10238" s="121"/>
      <c r="V10238" s="121"/>
      <c r="X10238" s="121"/>
      <c r="Z10238" s="121"/>
    </row>
    <row r="10239" spans="16:26" x14ac:dyDescent="0.25">
      <c r="P10239" s="121"/>
      <c r="R10239" s="121"/>
      <c r="T10239" s="121"/>
      <c r="V10239" s="121"/>
      <c r="X10239" s="121"/>
      <c r="Z10239" s="121"/>
    </row>
    <row r="10240" spans="16:26" x14ac:dyDescent="0.25">
      <c r="P10240" s="121"/>
      <c r="R10240" s="121"/>
      <c r="T10240" s="121"/>
      <c r="V10240" s="121"/>
      <c r="X10240" s="121"/>
      <c r="Z10240" s="121"/>
    </row>
    <row r="10241" spans="16:26" x14ac:dyDescent="0.25">
      <c r="P10241" s="122"/>
      <c r="R10241" s="122"/>
      <c r="T10241" s="122"/>
      <c r="V10241" s="122"/>
      <c r="X10241" s="122"/>
      <c r="Z10241" s="122"/>
    </row>
    <row r="10242" spans="16:26" x14ac:dyDescent="0.25">
      <c r="P10242" s="118"/>
      <c r="R10242" s="118"/>
      <c r="T10242" s="118"/>
      <c r="V10242" s="118"/>
      <c r="X10242" s="118"/>
      <c r="Z10242" s="118"/>
    </row>
    <row r="10243" spans="16:26" x14ac:dyDescent="0.25">
      <c r="P10243" s="119"/>
      <c r="R10243" s="119"/>
      <c r="T10243" s="119"/>
      <c r="V10243" s="119"/>
      <c r="X10243" s="119"/>
      <c r="Z10243" s="119"/>
    </row>
    <row r="10244" spans="16:26" x14ac:dyDescent="0.25">
      <c r="P10244" s="119"/>
      <c r="R10244" s="119"/>
      <c r="T10244" s="119"/>
      <c r="V10244" s="119"/>
      <c r="X10244" s="119"/>
      <c r="Z10244" s="119"/>
    </row>
    <row r="10245" spans="16:26" x14ac:dyDescent="0.25">
      <c r="P10245" s="120"/>
      <c r="R10245" s="120"/>
      <c r="T10245" s="120"/>
      <c r="V10245" s="120"/>
      <c r="X10245" s="120"/>
      <c r="Z10245" s="120"/>
    </row>
    <row r="10246" spans="16:26" x14ac:dyDescent="0.25">
      <c r="P10246" s="119"/>
      <c r="R10246" s="119"/>
      <c r="T10246" s="119"/>
      <c r="V10246" s="119"/>
      <c r="X10246" s="119"/>
      <c r="Z10246" s="119"/>
    </row>
    <row r="10247" spans="16:26" x14ac:dyDescent="0.25">
      <c r="P10247" s="119"/>
      <c r="R10247" s="119"/>
      <c r="T10247" s="119"/>
      <c r="V10247" s="119"/>
      <c r="X10247" s="119"/>
      <c r="Z10247" s="119"/>
    </row>
    <row r="10248" spans="16:26" x14ac:dyDescent="0.25">
      <c r="P10248" s="120"/>
      <c r="R10248" s="120"/>
      <c r="T10248" s="120"/>
      <c r="V10248" s="120"/>
      <c r="X10248" s="120"/>
      <c r="Z10248" s="120"/>
    </row>
    <row r="10249" spans="16:26" x14ac:dyDescent="0.25">
      <c r="P10249" s="119"/>
      <c r="R10249" s="119"/>
      <c r="T10249" s="119"/>
      <c r="V10249" s="119"/>
      <c r="X10249" s="119"/>
      <c r="Z10249" s="119"/>
    </row>
    <row r="10250" spans="16:26" x14ac:dyDescent="0.25">
      <c r="P10250" s="120"/>
      <c r="R10250" s="120"/>
      <c r="T10250" s="120"/>
      <c r="V10250" s="120"/>
      <c r="X10250" s="120"/>
      <c r="Z10250" s="120"/>
    </row>
    <row r="10251" spans="16:26" x14ac:dyDescent="0.25">
      <c r="P10251" s="119"/>
      <c r="R10251" s="119"/>
      <c r="T10251" s="119"/>
      <c r="V10251" s="119"/>
      <c r="X10251" s="119"/>
      <c r="Z10251" s="119"/>
    </row>
    <row r="10252" spans="16:26" x14ac:dyDescent="0.25">
      <c r="P10252" s="119"/>
      <c r="R10252" s="119"/>
      <c r="T10252" s="119"/>
      <c r="V10252" s="119"/>
      <c r="X10252" s="119"/>
      <c r="Z10252" s="119"/>
    </row>
    <row r="10253" spans="16:26" x14ac:dyDescent="0.25">
      <c r="P10253" s="119"/>
      <c r="R10253" s="119"/>
      <c r="T10253" s="119"/>
      <c r="V10253" s="119"/>
      <c r="X10253" s="119"/>
      <c r="Z10253" s="119"/>
    </row>
    <row r="10254" spans="16:26" x14ac:dyDescent="0.25">
      <c r="P10254" s="121"/>
      <c r="R10254" s="121"/>
      <c r="T10254" s="121"/>
      <c r="V10254" s="121"/>
      <c r="X10254" s="121"/>
      <c r="Z10254" s="121"/>
    </row>
    <row r="10255" spans="16:26" x14ac:dyDescent="0.25">
      <c r="P10255" s="121"/>
      <c r="R10255" s="121"/>
      <c r="T10255" s="121"/>
      <c r="V10255" s="121"/>
      <c r="X10255" s="121"/>
      <c r="Z10255" s="121"/>
    </row>
    <row r="10256" spans="16:26" x14ac:dyDescent="0.25">
      <c r="P10256" s="121"/>
      <c r="R10256" s="121"/>
      <c r="T10256" s="121"/>
      <c r="V10256" s="121"/>
      <c r="X10256" s="121"/>
      <c r="Z10256" s="121"/>
    </row>
    <row r="10257" spans="16:26" x14ac:dyDescent="0.25">
      <c r="P10257" s="121"/>
      <c r="R10257" s="121"/>
      <c r="T10257" s="121"/>
      <c r="V10257" s="121"/>
      <c r="X10257" s="121"/>
      <c r="Z10257" s="121"/>
    </row>
    <row r="10258" spans="16:26" x14ac:dyDescent="0.25">
      <c r="P10258" s="122"/>
      <c r="R10258" s="122"/>
      <c r="T10258" s="122"/>
      <c r="V10258" s="122"/>
      <c r="X10258" s="122"/>
      <c r="Z10258" s="122"/>
    </row>
    <row r="10259" spans="16:26" x14ac:dyDescent="0.25">
      <c r="P10259" s="118"/>
      <c r="R10259" s="118"/>
      <c r="T10259" s="118"/>
      <c r="V10259" s="118"/>
      <c r="X10259" s="118"/>
      <c r="Z10259" s="118"/>
    </row>
    <row r="10260" spans="16:26" x14ac:dyDescent="0.25">
      <c r="P10260" s="119"/>
      <c r="R10260" s="119"/>
      <c r="T10260" s="119"/>
      <c r="V10260" s="119"/>
      <c r="X10260" s="119"/>
      <c r="Z10260" s="119"/>
    </row>
    <row r="10261" spans="16:26" x14ac:dyDescent="0.25">
      <c r="P10261" s="119"/>
      <c r="R10261" s="119"/>
      <c r="T10261" s="119"/>
      <c r="V10261" s="119"/>
      <c r="X10261" s="119"/>
      <c r="Z10261" s="119"/>
    </row>
    <row r="10262" spans="16:26" x14ac:dyDescent="0.25">
      <c r="P10262" s="120"/>
      <c r="R10262" s="120"/>
      <c r="T10262" s="120"/>
      <c r="V10262" s="120"/>
      <c r="X10262" s="120"/>
      <c r="Z10262" s="120"/>
    </row>
    <row r="10263" spans="16:26" x14ac:dyDescent="0.25">
      <c r="P10263" s="119"/>
      <c r="R10263" s="119"/>
      <c r="T10263" s="119"/>
      <c r="V10263" s="119"/>
      <c r="X10263" s="119"/>
      <c r="Z10263" s="119"/>
    </row>
    <row r="10264" spans="16:26" x14ac:dyDescent="0.25">
      <c r="P10264" s="119"/>
      <c r="R10264" s="119"/>
      <c r="T10264" s="119"/>
      <c r="V10264" s="119"/>
      <c r="X10264" s="119"/>
      <c r="Z10264" s="119"/>
    </row>
    <row r="10265" spans="16:26" x14ac:dyDescent="0.25">
      <c r="P10265" s="120"/>
      <c r="R10265" s="120"/>
      <c r="T10265" s="120"/>
      <c r="V10265" s="120"/>
      <c r="X10265" s="120"/>
      <c r="Z10265" s="120"/>
    </row>
    <row r="10266" spans="16:26" x14ac:dyDescent="0.25">
      <c r="P10266" s="119"/>
      <c r="R10266" s="119"/>
      <c r="T10266" s="119"/>
      <c r="V10266" s="119"/>
      <c r="X10266" s="119"/>
      <c r="Z10266" s="119"/>
    </row>
    <row r="10267" spans="16:26" x14ac:dyDescent="0.25">
      <c r="P10267" s="120"/>
      <c r="R10267" s="120"/>
      <c r="T10267" s="120"/>
      <c r="V10267" s="120"/>
      <c r="X10267" s="120"/>
      <c r="Z10267" s="120"/>
    </row>
    <row r="10268" spans="16:26" x14ac:dyDescent="0.25">
      <c r="P10268" s="119"/>
      <c r="R10268" s="119"/>
      <c r="T10268" s="119"/>
      <c r="V10268" s="119"/>
      <c r="X10268" s="119"/>
      <c r="Z10268" s="119"/>
    </row>
    <row r="10269" spans="16:26" x14ac:dyDescent="0.25">
      <c r="P10269" s="119"/>
      <c r="R10269" s="119"/>
      <c r="T10269" s="119"/>
      <c r="V10269" s="119"/>
      <c r="X10269" s="119"/>
      <c r="Z10269" s="119"/>
    </row>
    <row r="10270" spans="16:26" x14ac:dyDescent="0.25">
      <c r="P10270" s="119"/>
      <c r="R10270" s="119"/>
      <c r="T10270" s="119"/>
      <c r="V10270" s="119"/>
      <c r="X10270" s="119"/>
      <c r="Z10270" s="119"/>
    </row>
    <row r="10271" spans="16:26" x14ac:dyDescent="0.25">
      <c r="P10271" s="121"/>
      <c r="R10271" s="121"/>
      <c r="T10271" s="121"/>
      <c r="V10271" s="121"/>
      <c r="X10271" s="121"/>
      <c r="Z10271" s="121"/>
    </row>
    <row r="10272" spans="16:26" x14ac:dyDescent="0.25">
      <c r="P10272" s="121"/>
      <c r="R10272" s="121"/>
      <c r="T10272" s="121"/>
      <c r="V10272" s="121"/>
      <c r="X10272" s="121"/>
      <c r="Z10272" s="121"/>
    </row>
    <row r="10273" spans="16:26" x14ac:dyDescent="0.25">
      <c r="P10273" s="121"/>
      <c r="R10273" s="121"/>
      <c r="T10273" s="121"/>
      <c r="V10273" s="121"/>
      <c r="X10273" s="121"/>
      <c r="Z10273" s="121"/>
    </row>
    <row r="10274" spans="16:26" x14ac:dyDescent="0.25">
      <c r="P10274" s="121"/>
      <c r="R10274" s="121"/>
      <c r="T10274" s="121"/>
      <c r="V10274" s="121"/>
      <c r="X10274" s="121"/>
      <c r="Z10274" s="121"/>
    </row>
    <row r="10275" spans="16:26" x14ac:dyDescent="0.25">
      <c r="P10275" s="122"/>
      <c r="R10275" s="122"/>
      <c r="T10275" s="122"/>
      <c r="V10275" s="122"/>
      <c r="X10275" s="122"/>
      <c r="Z10275" s="122"/>
    </row>
    <row r="10276" spans="16:26" x14ac:dyDescent="0.25">
      <c r="P10276" s="118"/>
      <c r="R10276" s="118"/>
      <c r="T10276" s="118"/>
      <c r="V10276" s="118"/>
      <c r="X10276" s="118"/>
      <c r="Z10276" s="118"/>
    </row>
    <row r="10277" spans="16:26" x14ac:dyDescent="0.25">
      <c r="P10277" s="119"/>
      <c r="R10277" s="119"/>
      <c r="T10277" s="119"/>
      <c r="V10277" s="119"/>
      <c r="X10277" s="119"/>
      <c r="Z10277" s="119"/>
    </row>
    <row r="10278" spans="16:26" x14ac:dyDescent="0.25">
      <c r="P10278" s="119"/>
      <c r="R10278" s="119"/>
      <c r="T10278" s="119"/>
      <c r="V10278" s="119"/>
      <c r="X10278" s="119"/>
      <c r="Z10278" s="119"/>
    </row>
    <row r="10279" spans="16:26" x14ac:dyDescent="0.25">
      <c r="P10279" s="120"/>
      <c r="R10279" s="120"/>
      <c r="T10279" s="120"/>
      <c r="V10279" s="120"/>
      <c r="X10279" s="120"/>
      <c r="Z10279" s="120"/>
    </row>
    <row r="10280" spans="16:26" x14ac:dyDescent="0.25">
      <c r="P10280" s="119"/>
      <c r="R10280" s="119"/>
      <c r="T10280" s="119"/>
      <c r="V10280" s="119"/>
      <c r="X10280" s="119"/>
      <c r="Z10280" s="119"/>
    </row>
    <row r="10281" spans="16:26" x14ac:dyDescent="0.25">
      <c r="P10281" s="119"/>
      <c r="R10281" s="119"/>
      <c r="T10281" s="119"/>
      <c r="V10281" s="119"/>
      <c r="X10281" s="119"/>
      <c r="Z10281" s="119"/>
    </row>
    <row r="10282" spans="16:26" x14ac:dyDescent="0.25">
      <c r="P10282" s="120"/>
      <c r="R10282" s="120"/>
      <c r="T10282" s="120"/>
      <c r="V10282" s="120"/>
      <c r="X10282" s="120"/>
      <c r="Z10282" s="120"/>
    </row>
    <row r="10283" spans="16:26" x14ac:dyDescent="0.25">
      <c r="P10283" s="119"/>
      <c r="R10283" s="119"/>
      <c r="T10283" s="119"/>
      <c r="V10283" s="119"/>
      <c r="X10283" s="119"/>
      <c r="Z10283" s="119"/>
    </row>
    <row r="10284" spans="16:26" x14ac:dyDescent="0.25">
      <c r="P10284" s="120"/>
      <c r="R10284" s="120"/>
      <c r="T10284" s="120"/>
      <c r="V10284" s="120"/>
      <c r="X10284" s="120"/>
      <c r="Z10284" s="120"/>
    </row>
    <row r="10285" spans="16:26" x14ac:dyDescent="0.25">
      <c r="P10285" s="119"/>
      <c r="R10285" s="119"/>
      <c r="T10285" s="119"/>
      <c r="V10285" s="119"/>
      <c r="X10285" s="119"/>
      <c r="Z10285" s="119"/>
    </row>
    <row r="10286" spans="16:26" x14ac:dyDescent="0.25">
      <c r="P10286" s="119"/>
      <c r="R10286" s="119"/>
      <c r="T10286" s="119"/>
      <c r="V10286" s="119"/>
      <c r="X10286" s="119"/>
      <c r="Z10286" s="119"/>
    </row>
    <row r="10287" spans="16:26" x14ac:dyDescent="0.25">
      <c r="P10287" s="119"/>
      <c r="R10287" s="119"/>
      <c r="T10287" s="119"/>
      <c r="V10287" s="119"/>
      <c r="X10287" s="119"/>
      <c r="Z10287" s="119"/>
    </row>
    <row r="10288" spans="16:26" x14ac:dyDescent="0.25">
      <c r="P10288" s="121"/>
      <c r="R10288" s="121"/>
      <c r="T10288" s="121"/>
      <c r="V10288" s="121"/>
      <c r="X10288" s="121"/>
      <c r="Z10288" s="121"/>
    </row>
    <row r="10289" spans="16:26" x14ac:dyDescent="0.25">
      <c r="P10289" s="121"/>
      <c r="R10289" s="121"/>
      <c r="T10289" s="121"/>
      <c r="V10289" s="121"/>
      <c r="X10289" s="121"/>
      <c r="Z10289" s="121"/>
    </row>
    <row r="10290" spans="16:26" x14ac:dyDescent="0.25">
      <c r="P10290" s="121"/>
      <c r="R10290" s="121"/>
      <c r="T10290" s="121"/>
      <c r="V10290" s="121"/>
      <c r="X10290" s="121"/>
      <c r="Z10290" s="121"/>
    </row>
    <row r="10291" spans="16:26" x14ac:dyDescent="0.25">
      <c r="P10291" s="121"/>
      <c r="R10291" s="121"/>
      <c r="T10291" s="121"/>
      <c r="V10291" s="121"/>
      <c r="X10291" s="121"/>
      <c r="Z10291" s="121"/>
    </row>
    <row r="10292" spans="16:26" x14ac:dyDescent="0.25">
      <c r="P10292" s="122"/>
      <c r="R10292" s="122"/>
      <c r="T10292" s="122"/>
      <c r="V10292" s="122"/>
      <c r="X10292" s="122"/>
      <c r="Z10292" s="122"/>
    </row>
    <row r="10293" spans="16:26" x14ac:dyDescent="0.25">
      <c r="P10293" s="118"/>
      <c r="R10293" s="118"/>
      <c r="T10293" s="118"/>
      <c r="V10293" s="118"/>
      <c r="X10293" s="118"/>
      <c r="Z10293" s="118"/>
    </row>
    <row r="10294" spans="16:26" x14ac:dyDescent="0.25">
      <c r="P10294" s="119"/>
      <c r="R10294" s="119"/>
      <c r="T10294" s="119"/>
      <c r="V10294" s="119"/>
      <c r="X10294" s="119"/>
      <c r="Z10294" s="119"/>
    </row>
    <row r="10295" spans="16:26" x14ac:dyDescent="0.25">
      <c r="P10295" s="119"/>
      <c r="R10295" s="119"/>
      <c r="T10295" s="119"/>
      <c r="V10295" s="119"/>
      <c r="X10295" s="119"/>
      <c r="Z10295" s="119"/>
    </row>
    <row r="10296" spans="16:26" x14ac:dyDescent="0.25">
      <c r="P10296" s="120"/>
      <c r="R10296" s="120"/>
      <c r="T10296" s="120"/>
      <c r="V10296" s="120"/>
      <c r="X10296" s="120"/>
      <c r="Z10296" s="120"/>
    </row>
    <row r="10297" spans="16:26" x14ac:dyDescent="0.25">
      <c r="P10297" s="119"/>
      <c r="R10297" s="119"/>
      <c r="T10297" s="119"/>
      <c r="V10297" s="119"/>
      <c r="X10297" s="119"/>
      <c r="Z10297" s="119"/>
    </row>
    <row r="10298" spans="16:26" x14ac:dyDescent="0.25">
      <c r="P10298" s="119"/>
      <c r="R10298" s="119"/>
      <c r="T10298" s="119"/>
      <c r="V10298" s="119"/>
      <c r="X10298" s="119"/>
      <c r="Z10298" s="119"/>
    </row>
    <row r="10299" spans="16:26" x14ac:dyDescent="0.25">
      <c r="P10299" s="120"/>
      <c r="R10299" s="120"/>
      <c r="T10299" s="120"/>
      <c r="V10299" s="120"/>
      <c r="X10299" s="120"/>
      <c r="Z10299" s="120"/>
    </row>
    <row r="10300" spans="16:26" x14ac:dyDescent="0.25">
      <c r="P10300" s="119"/>
      <c r="R10300" s="119"/>
      <c r="T10300" s="119"/>
      <c r="V10300" s="119"/>
      <c r="X10300" s="119"/>
      <c r="Z10300" s="119"/>
    </row>
    <row r="10301" spans="16:26" x14ac:dyDescent="0.25">
      <c r="P10301" s="120"/>
      <c r="R10301" s="120"/>
      <c r="T10301" s="120"/>
      <c r="V10301" s="120"/>
      <c r="X10301" s="120"/>
      <c r="Z10301" s="120"/>
    </row>
    <row r="10302" spans="16:26" x14ac:dyDescent="0.25">
      <c r="P10302" s="119"/>
      <c r="R10302" s="119"/>
      <c r="T10302" s="119"/>
      <c r="V10302" s="119"/>
      <c r="X10302" s="119"/>
      <c r="Z10302" s="119"/>
    </row>
    <row r="10303" spans="16:26" x14ac:dyDescent="0.25">
      <c r="P10303" s="119"/>
      <c r="R10303" s="119"/>
      <c r="T10303" s="119"/>
      <c r="V10303" s="119"/>
      <c r="X10303" s="119"/>
      <c r="Z10303" s="119"/>
    </row>
    <row r="10304" spans="16:26" x14ac:dyDescent="0.25">
      <c r="P10304" s="119"/>
      <c r="R10304" s="119"/>
      <c r="T10304" s="119"/>
      <c r="V10304" s="119"/>
      <c r="X10304" s="119"/>
      <c r="Z10304" s="119"/>
    </row>
    <row r="10305" spans="16:26" x14ac:dyDescent="0.25">
      <c r="P10305" s="121"/>
      <c r="R10305" s="121"/>
      <c r="T10305" s="121"/>
      <c r="V10305" s="121"/>
      <c r="X10305" s="121"/>
      <c r="Z10305" s="121"/>
    </row>
    <row r="10306" spans="16:26" x14ac:dyDescent="0.25">
      <c r="P10306" s="121"/>
      <c r="R10306" s="121"/>
      <c r="T10306" s="121"/>
      <c r="V10306" s="121"/>
      <c r="X10306" s="121"/>
      <c r="Z10306" s="121"/>
    </row>
    <row r="10307" spans="16:26" x14ac:dyDescent="0.25">
      <c r="P10307" s="121"/>
      <c r="R10307" s="121"/>
      <c r="T10307" s="121"/>
      <c r="V10307" s="121"/>
      <c r="X10307" s="121"/>
      <c r="Z10307" s="121"/>
    </row>
    <row r="10308" spans="16:26" x14ac:dyDescent="0.25">
      <c r="P10308" s="121"/>
      <c r="R10308" s="121"/>
      <c r="T10308" s="121"/>
      <c r="V10308" s="121"/>
      <c r="X10308" s="121"/>
      <c r="Z10308" s="121"/>
    </row>
    <row r="10309" spans="16:26" x14ac:dyDescent="0.25">
      <c r="P10309" s="122"/>
      <c r="R10309" s="122"/>
      <c r="T10309" s="122"/>
      <c r="V10309" s="122"/>
      <c r="X10309" s="122"/>
      <c r="Z10309" s="122"/>
    </row>
    <row r="10310" spans="16:26" x14ac:dyDescent="0.25">
      <c r="P10310" s="118"/>
      <c r="R10310" s="118"/>
      <c r="T10310" s="118"/>
      <c r="V10310" s="118"/>
      <c r="X10310" s="118"/>
      <c r="Z10310" s="118"/>
    </row>
    <row r="10311" spans="16:26" x14ac:dyDescent="0.25">
      <c r="P10311" s="119"/>
      <c r="R10311" s="119"/>
      <c r="T10311" s="119"/>
      <c r="V10311" s="119"/>
      <c r="X10311" s="119"/>
      <c r="Z10311" s="119"/>
    </row>
    <row r="10312" spans="16:26" x14ac:dyDescent="0.25">
      <c r="P10312" s="119"/>
      <c r="R10312" s="119"/>
      <c r="T10312" s="119"/>
      <c r="V10312" s="119"/>
      <c r="X10312" s="119"/>
      <c r="Z10312" s="119"/>
    </row>
    <row r="10313" spans="16:26" x14ac:dyDescent="0.25">
      <c r="P10313" s="120"/>
      <c r="R10313" s="120"/>
      <c r="T10313" s="120"/>
      <c r="V10313" s="120"/>
      <c r="X10313" s="120"/>
      <c r="Z10313" s="120"/>
    </row>
    <row r="10314" spans="16:26" x14ac:dyDescent="0.25">
      <c r="P10314" s="119"/>
      <c r="R10314" s="119"/>
      <c r="T10314" s="119"/>
      <c r="V10314" s="119"/>
      <c r="X10314" s="119"/>
      <c r="Z10314" s="119"/>
    </row>
    <row r="10315" spans="16:26" x14ac:dyDescent="0.25">
      <c r="P10315" s="119"/>
      <c r="R10315" s="119"/>
      <c r="T10315" s="119"/>
      <c r="V10315" s="119"/>
      <c r="X10315" s="119"/>
      <c r="Z10315" s="119"/>
    </row>
    <row r="10316" spans="16:26" x14ac:dyDescent="0.25">
      <c r="P10316" s="120"/>
      <c r="R10316" s="120"/>
      <c r="T10316" s="120"/>
      <c r="V10316" s="120"/>
      <c r="X10316" s="120"/>
      <c r="Z10316" s="120"/>
    </row>
    <row r="10317" spans="16:26" x14ac:dyDescent="0.25">
      <c r="P10317" s="119"/>
      <c r="R10317" s="119"/>
      <c r="T10317" s="119"/>
      <c r="V10317" s="119"/>
      <c r="X10317" s="119"/>
      <c r="Z10317" s="119"/>
    </row>
    <row r="10318" spans="16:26" x14ac:dyDescent="0.25">
      <c r="P10318" s="120"/>
      <c r="R10318" s="120"/>
      <c r="T10318" s="120"/>
      <c r="V10318" s="120"/>
      <c r="X10318" s="120"/>
      <c r="Z10318" s="120"/>
    </row>
    <row r="10319" spans="16:26" x14ac:dyDescent="0.25">
      <c r="P10319" s="119"/>
      <c r="R10319" s="119"/>
      <c r="T10319" s="119"/>
      <c r="V10319" s="119"/>
      <c r="X10319" s="119"/>
      <c r="Z10319" s="119"/>
    </row>
    <row r="10320" spans="16:26" x14ac:dyDescent="0.25">
      <c r="P10320" s="119"/>
      <c r="R10320" s="119"/>
      <c r="T10320" s="119"/>
      <c r="V10320" s="119"/>
      <c r="X10320" s="119"/>
      <c r="Z10320" s="119"/>
    </row>
    <row r="10321" spans="16:26" x14ac:dyDescent="0.25">
      <c r="P10321" s="119"/>
      <c r="R10321" s="119"/>
      <c r="T10321" s="119"/>
      <c r="V10321" s="119"/>
      <c r="X10321" s="119"/>
      <c r="Z10321" s="119"/>
    </row>
    <row r="10322" spans="16:26" x14ac:dyDescent="0.25">
      <c r="P10322" s="121"/>
      <c r="R10322" s="121"/>
      <c r="T10322" s="121"/>
      <c r="V10322" s="121"/>
      <c r="X10322" s="121"/>
      <c r="Z10322" s="121"/>
    </row>
    <row r="10323" spans="16:26" x14ac:dyDescent="0.25">
      <c r="P10323" s="121"/>
      <c r="R10323" s="121"/>
      <c r="T10323" s="121"/>
      <c r="V10323" s="121"/>
      <c r="X10323" s="121"/>
      <c r="Z10323" s="121"/>
    </row>
    <row r="10324" spans="16:26" x14ac:dyDescent="0.25">
      <c r="P10324" s="121"/>
      <c r="R10324" s="121"/>
      <c r="T10324" s="121"/>
      <c r="V10324" s="121"/>
      <c r="X10324" s="121"/>
      <c r="Z10324" s="121"/>
    </row>
    <row r="10325" spans="16:26" x14ac:dyDescent="0.25">
      <c r="P10325" s="121"/>
      <c r="R10325" s="121"/>
      <c r="T10325" s="121"/>
      <c r="V10325" s="121"/>
      <c r="X10325" s="121"/>
      <c r="Z10325" s="121"/>
    </row>
    <row r="10326" spans="16:26" x14ac:dyDescent="0.25">
      <c r="P10326" s="122"/>
      <c r="R10326" s="122"/>
      <c r="T10326" s="122"/>
      <c r="V10326" s="122"/>
      <c r="X10326" s="122"/>
      <c r="Z10326" s="122"/>
    </row>
    <row r="10327" spans="16:26" x14ac:dyDescent="0.25">
      <c r="P10327" s="118"/>
      <c r="R10327" s="118"/>
      <c r="T10327" s="118"/>
      <c r="V10327" s="118"/>
      <c r="X10327" s="118"/>
      <c r="Z10327" s="118"/>
    </row>
    <row r="10328" spans="16:26" x14ac:dyDescent="0.25">
      <c r="P10328" s="119"/>
      <c r="R10328" s="119"/>
      <c r="T10328" s="119"/>
      <c r="V10328" s="119"/>
      <c r="X10328" s="119"/>
      <c r="Z10328" s="119"/>
    </row>
    <row r="10329" spans="16:26" x14ac:dyDescent="0.25">
      <c r="P10329" s="119"/>
      <c r="R10329" s="119"/>
      <c r="T10329" s="119"/>
      <c r="V10329" s="119"/>
      <c r="X10329" s="119"/>
      <c r="Z10329" s="119"/>
    </row>
    <row r="10330" spans="16:26" x14ac:dyDescent="0.25">
      <c r="P10330" s="120"/>
      <c r="R10330" s="120"/>
      <c r="T10330" s="120"/>
      <c r="V10330" s="120"/>
      <c r="X10330" s="120"/>
      <c r="Z10330" s="120"/>
    </row>
    <row r="10331" spans="16:26" x14ac:dyDescent="0.25">
      <c r="P10331" s="119"/>
      <c r="R10331" s="119"/>
      <c r="T10331" s="119"/>
      <c r="V10331" s="119"/>
      <c r="X10331" s="119"/>
      <c r="Z10331" s="119"/>
    </row>
    <row r="10332" spans="16:26" x14ac:dyDescent="0.25">
      <c r="P10332" s="119"/>
      <c r="R10332" s="119"/>
      <c r="T10332" s="119"/>
      <c r="V10332" s="119"/>
      <c r="X10332" s="119"/>
      <c r="Z10332" s="119"/>
    </row>
    <row r="10333" spans="16:26" x14ac:dyDescent="0.25">
      <c r="P10333" s="120"/>
      <c r="R10333" s="120"/>
      <c r="T10333" s="120"/>
      <c r="V10333" s="120"/>
      <c r="X10333" s="120"/>
      <c r="Z10333" s="120"/>
    </row>
    <row r="10334" spans="16:26" x14ac:dyDescent="0.25">
      <c r="P10334" s="119"/>
      <c r="R10334" s="119"/>
      <c r="T10334" s="119"/>
      <c r="V10334" s="119"/>
      <c r="X10334" s="119"/>
      <c r="Z10334" s="119"/>
    </row>
    <row r="10335" spans="16:26" x14ac:dyDescent="0.25">
      <c r="P10335" s="120"/>
      <c r="R10335" s="120"/>
      <c r="T10335" s="120"/>
      <c r="V10335" s="120"/>
      <c r="X10335" s="120"/>
      <c r="Z10335" s="120"/>
    </row>
    <row r="10336" spans="16:26" x14ac:dyDescent="0.25">
      <c r="P10336" s="119"/>
      <c r="R10336" s="119"/>
      <c r="T10336" s="119"/>
      <c r="V10336" s="119"/>
      <c r="X10336" s="119"/>
      <c r="Z10336" s="119"/>
    </row>
    <row r="10337" spans="16:26" x14ac:dyDescent="0.25">
      <c r="P10337" s="119"/>
      <c r="R10337" s="119"/>
      <c r="T10337" s="119"/>
      <c r="V10337" s="119"/>
      <c r="X10337" s="119"/>
      <c r="Z10337" s="119"/>
    </row>
    <row r="10338" spans="16:26" x14ac:dyDescent="0.25">
      <c r="P10338" s="119"/>
      <c r="R10338" s="119"/>
      <c r="T10338" s="119"/>
      <c r="V10338" s="119"/>
      <c r="X10338" s="119"/>
      <c r="Z10338" s="119"/>
    </row>
    <row r="10339" spans="16:26" x14ac:dyDescent="0.25">
      <c r="P10339" s="121"/>
      <c r="R10339" s="121"/>
      <c r="T10339" s="121"/>
      <c r="V10339" s="121"/>
      <c r="X10339" s="121"/>
      <c r="Z10339" s="121"/>
    </row>
    <row r="10340" spans="16:26" x14ac:dyDescent="0.25">
      <c r="P10340" s="121"/>
      <c r="R10340" s="121"/>
      <c r="T10340" s="121"/>
      <c r="V10340" s="121"/>
      <c r="X10340" s="121"/>
      <c r="Z10340" s="121"/>
    </row>
    <row r="10341" spans="16:26" x14ac:dyDescent="0.25">
      <c r="P10341" s="121"/>
      <c r="R10341" s="121"/>
      <c r="T10341" s="121"/>
      <c r="V10341" s="121"/>
      <c r="X10341" s="121"/>
      <c r="Z10341" s="121"/>
    </row>
    <row r="10342" spans="16:26" x14ac:dyDescent="0.25">
      <c r="P10342" s="121"/>
      <c r="R10342" s="121"/>
      <c r="T10342" s="121"/>
      <c r="V10342" s="121"/>
      <c r="X10342" s="121"/>
      <c r="Z10342" s="121"/>
    </row>
    <row r="10343" spans="16:26" x14ac:dyDescent="0.25">
      <c r="P10343" s="122"/>
      <c r="R10343" s="122"/>
      <c r="T10343" s="122"/>
      <c r="V10343" s="122"/>
      <c r="X10343" s="122"/>
      <c r="Z10343" s="122"/>
    </row>
    <row r="10344" spans="16:26" x14ac:dyDescent="0.25">
      <c r="P10344" s="118"/>
      <c r="R10344" s="118"/>
      <c r="T10344" s="118"/>
      <c r="V10344" s="118"/>
      <c r="X10344" s="118"/>
      <c r="Z10344" s="118"/>
    </row>
    <row r="10345" spans="16:26" x14ac:dyDescent="0.25">
      <c r="P10345" s="119"/>
      <c r="R10345" s="119"/>
      <c r="T10345" s="119"/>
      <c r="V10345" s="119"/>
      <c r="X10345" s="119"/>
      <c r="Z10345" s="119"/>
    </row>
    <row r="10346" spans="16:26" x14ac:dyDescent="0.25">
      <c r="P10346" s="119"/>
      <c r="R10346" s="119"/>
      <c r="T10346" s="119"/>
      <c r="V10346" s="119"/>
      <c r="X10346" s="119"/>
      <c r="Z10346" s="119"/>
    </row>
    <row r="10347" spans="16:26" x14ac:dyDescent="0.25">
      <c r="P10347" s="120"/>
      <c r="R10347" s="120"/>
      <c r="T10347" s="120"/>
      <c r="V10347" s="120"/>
      <c r="X10347" s="120"/>
      <c r="Z10347" s="120"/>
    </row>
    <row r="10348" spans="16:26" x14ac:dyDescent="0.25">
      <c r="P10348" s="119"/>
      <c r="R10348" s="119"/>
      <c r="T10348" s="119"/>
      <c r="V10348" s="119"/>
      <c r="X10348" s="119"/>
      <c r="Z10348" s="119"/>
    </row>
    <row r="10349" spans="16:26" x14ac:dyDescent="0.25">
      <c r="P10349" s="119"/>
      <c r="R10349" s="119"/>
      <c r="T10349" s="119"/>
      <c r="V10349" s="119"/>
      <c r="X10349" s="119"/>
      <c r="Z10349" s="119"/>
    </row>
    <row r="10350" spans="16:26" x14ac:dyDescent="0.25">
      <c r="P10350" s="120"/>
      <c r="R10350" s="120"/>
      <c r="T10350" s="120"/>
      <c r="V10350" s="120"/>
      <c r="X10350" s="120"/>
      <c r="Z10350" s="120"/>
    </row>
    <row r="10351" spans="16:26" x14ac:dyDescent="0.25">
      <c r="P10351" s="119"/>
      <c r="R10351" s="119"/>
      <c r="T10351" s="119"/>
      <c r="V10351" s="119"/>
      <c r="X10351" s="119"/>
      <c r="Z10351" s="119"/>
    </row>
    <row r="10352" spans="16:26" x14ac:dyDescent="0.25">
      <c r="P10352" s="120"/>
      <c r="R10352" s="120"/>
      <c r="T10352" s="120"/>
      <c r="V10352" s="120"/>
      <c r="X10352" s="120"/>
      <c r="Z10352" s="120"/>
    </row>
    <row r="10353" spans="16:26" x14ac:dyDescent="0.25">
      <c r="P10353" s="119"/>
      <c r="R10353" s="119"/>
      <c r="T10353" s="119"/>
      <c r="V10353" s="119"/>
      <c r="X10353" s="119"/>
      <c r="Z10353" s="119"/>
    </row>
    <row r="10354" spans="16:26" x14ac:dyDescent="0.25">
      <c r="P10354" s="119"/>
      <c r="R10354" s="119"/>
      <c r="T10354" s="119"/>
      <c r="V10354" s="119"/>
      <c r="X10354" s="119"/>
      <c r="Z10354" s="119"/>
    </row>
    <row r="10355" spans="16:26" x14ac:dyDescent="0.25">
      <c r="P10355" s="119"/>
      <c r="R10355" s="119"/>
      <c r="T10355" s="119"/>
      <c r="V10355" s="119"/>
      <c r="X10355" s="119"/>
      <c r="Z10355" s="119"/>
    </row>
    <row r="10356" spans="16:26" x14ac:dyDescent="0.25">
      <c r="P10356" s="121"/>
      <c r="R10356" s="121"/>
      <c r="T10356" s="121"/>
      <c r="V10356" s="121"/>
      <c r="X10356" s="121"/>
      <c r="Z10356" s="121"/>
    </row>
    <row r="10357" spans="16:26" x14ac:dyDescent="0.25">
      <c r="P10357" s="121"/>
      <c r="R10357" s="121"/>
      <c r="T10357" s="121"/>
      <c r="V10357" s="121"/>
      <c r="X10357" s="121"/>
      <c r="Z10357" s="121"/>
    </row>
    <row r="10358" spans="16:26" x14ac:dyDescent="0.25">
      <c r="P10358" s="121"/>
      <c r="R10358" s="121"/>
      <c r="T10358" s="121"/>
      <c r="V10358" s="121"/>
      <c r="X10358" s="121"/>
      <c r="Z10358" s="121"/>
    </row>
    <row r="10359" spans="16:26" x14ac:dyDescent="0.25">
      <c r="P10359" s="121"/>
      <c r="R10359" s="121"/>
      <c r="T10359" s="121"/>
      <c r="V10359" s="121"/>
      <c r="X10359" s="121"/>
      <c r="Z10359" s="121"/>
    </row>
    <row r="10360" spans="16:26" x14ac:dyDescent="0.25">
      <c r="P10360" s="122"/>
      <c r="R10360" s="122"/>
      <c r="T10360" s="122"/>
      <c r="V10360" s="122"/>
      <c r="X10360" s="122"/>
      <c r="Z10360" s="122"/>
    </row>
    <row r="10361" spans="16:26" x14ac:dyDescent="0.25">
      <c r="P10361" s="118"/>
      <c r="R10361" s="118"/>
      <c r="T10361" s="118"/>
      <c r="V10361" s="118"/>
      <c r="X10361" s="118"/>
      <c r="Z10361" s="118"/>
    </row>
    <row r="10362" spans="16:26" x14ac:dyDescent="0.25">
      <c r="P10362" s="119"/>
      <c r="R10362" s="119"/>
      <c r="T10362" s="119"/>
      <c r="V10362" s="119"/>
      <c r="X10362" s="119"/>
      <c r="Z10362" s="119"/>
    </row>
    <row r="10363" spans="16:26" x14ac:dyDescent="0.25">
      <c r="P10363" s="119"/>
      <c r="R10363" s="119"/>
      <c r="T10363" s="119"/>
      <c r="V10363" s="119"/>
      <c r="X10363" s="119"/>
      <c r="Z10363" s="119"/>
    </row>
    <row r="10364" spans="16:26" x14ac:dyDescent="0.25">
      <c r="P10364" s="120"/>
      <c r="R10364" s="120"/>
      <c r="T10364" s="120"/>
      <c r="V10364" s="120"/>
      <c r="X10364" s="120"/>
      <c r="Z10364" s="120"/>
    </row>
    <row r="10365" spans="16:26" x14ac:dyDescent="0.25">
      <c r="P10365" s="119"/>
      <c r="R10365" s="119"/>
      <c r="T10365" s="119"/>
      <c r="V10365" s="119"/>
      <c r="X10365" s="119"/>
      <c r="Z10365" s="119"/>
    </row>
    <row r="10366" spans="16:26" x14ac:dyDescent="0.25">
      <c r="P10366" s="119"/>
      <c r="R10366" s="119"/>
      <c r="T10366" s="119"/>
      <c r="V10366" s="119"/>
      <c r="X10366" s="119"/>
      <c r="Z10366" s="119"/>
    </row>
    <row r="10367" spans="16:26" x14ac:dyDescent="0.25">
      <c r="P10367" s="120"/>
      <c r="R10367" s="120"/>
      <c r="T10367" s="120"/>
      <c r="V10367" s="120"/>
      <c r="X10367" s="120"/>
      <c r="Z10367" s="120"/>
    </row>
    <row r="10368" spans="16:26" x14ac:dyDescent="0.25">
      <c r="P10368" s="119"/>
      <c r="R10368" s="119"/>
      <c r="T10368" s="119"/>
      <c r="V10368" s="119"/>
      <c r="X10368" s="119"/>
      <c r="Z10368" s="119"/>
    </row>
    <row r="10369" spans="16:26" x14ac:dyDescent="0.25">
      <c r="P10369" s="120"/>
      <c r="R10369" s="120"/>
      <c r="T10369" s="120"/>
      <c r="V10369" s="120"/>
      <c r="X10369" s="120"/>
      <c r="Z10369" s="120"/>
    </row>
    <row r="10370" spans="16:26" x14ac:dyDescent="0.25">
      <c r="P10370" s="119"/>
      <c r="R10370" s="119"/>
      <c r="T10370" s="119"/>
      <c r="V10370" s="119"/>
      <c r="X10370" s="119"/>
      <c r="Z10370" s="119"/>
    </row>
    <row r="10371" spans="16:26" x14ac:dyDescent="0.25">
      <c r="P10371" s="119"/>
      <c r="R10371" s="119"/>
      <c r="T10371" s="119"/>
      <c r="V10371" s="119"/>
      <c r="X10371" s="119"/>
      <c r="Z10371" s="119"/>
    </row>
    <row r="10372" spans="16:26" x14ac:dyDescent="0.25">
      <c r="P10372" s="119"/>
      <c r="R10372" s="119"/>
      <c r="T10372" s="119"/>
      <c r="V10372" s="119"/>
      <c r="X10372" s="119"/>
      <c r="Z10372" s="119"/>
    </row>
    <row r="10373" spans="16:26" x14ac:dyDescent="0.25">
      <c r="P10373" s="121"/>
      <c r="R10373" s="121"/>
      <c r="T10373" s="121"/>
      <c r="V10373" s="121"/>
      <c r="X10373" s="121"/>
      <c r="Z10373" s="121"/>
    </row>
    <row r="10374" spans="16:26" x14ac:dyDescent="0.25">
      <c r="P10374" s="121"/>
      <c r="R10374" s="121"/>
      <c r="T10374" s="121"/>
      <c r="V10374" s="121"/>
      <c r="X10374" s="121"/>
      <c r="Z10374" s="121"/>
    </row>
    <row r="10375" spans="16:26" x14ac:dyDescent="0.25">
      <c r="P10375" s="121"/>
      <c r="R10375" s="121"/>
      <c r="T10375" s="121"/>
      <c r="V10375" s="121"/>
      <c r="X10375" s="121"/>
      <c r="Z10375" s="121"/>
    </row>
    <row r="10376" spans="16:26" x14ac:dyDescent="0.25">
      <c r="P10376" s="121"/>
      <c r="R10376" s="121"/>
      <c r="T10376" s="121"/>
      <c r="V10376" s="121"/>
      <c r="X10376" s="121"/>
      <c r="Z10376" s="121"/>
    </row>
    <row r="10377" spans="16:26" x14ac:dyDescent="0.25">
      <c r="P10377" s="122"/>
      <c r="R10377" s="122"/>
      <c r="T10377" s="122"/>
      <c r="V10377" s="122"/>
      <c r="X10377" s="122"/>
      <c r="Z10377" s="122"/>
    </row>
    <row r="10378" spans="16:26" x14ac:dyDescent="0.25">
      <c r="P10378" s="118"/>
      <c r="R10378" s="118"/>
      <c r="T10378" s="118"/>
      <c r="V10378" s="118"/>
      <c r="X10378" s="118"/>
      <c r="Z10378" s="118"/>
    </row>
    <row r="10379" spans="16:26" x14ac:dyDescent="0.25">
      <c r="P10379" s="119"/>
      <c r="R10379" s="119"/>
      <c r="T10379" s="119"/>
      <c r="V10379" s="119"/>
      <c r="X10379" s="119"/>
      <c r="Z10379" s="119"/>
    </row>
    <row r="10380" spans="16:26" x14ac:dyDescent="0.25">
      <c r="P10380" s="119"/>
      <c r="R10380" s="119"/>
      <c r="T10380" s="119"/>
      <c r="V10380" s="119"/>
      <c r="X10380" s="119"/>
      <c r="Z10380" s="119"/>
    </row>
    <row r="10381" spans="16:26" x14ac:dyDescent="0.25">
      <c r="P10381" s="120"/>
      <c r="R10381" s="120"/>
      <c r="T10381" s="120"/>
      <c r="V10381" s="120"/>
      <c r="X10381" s="120"/>
      <c r="Z10381" s="120"/>
    </row>
    <row r="10382" spans="16:26" x14ac:dyDescent="0.25">
      <c r="P10382" s="119"/>
      <c r="R10382" s="119"/>
      <c r="T10382" s="119"/>
      <c r="V10382" s="119"/>
      <c r="X10382" s="119"/>
      <c r="Z10382" s="119"/>
    </row>
    <row r="10383" spans="16:26" x14ac:dyDescent="0.25">
      <c r="P10383" s="119"/>
      <c r="R10383" s="119"/>
      <c r="T10383" s="119"/>
      <c r="V10383" s="119"/>
      <c r="X10383" s="119"/>
      <c r="Z10383" s="119"/>
    </row>
    <row r="10384" spans="16:26" x14ac:dyDescent="0.25">
      <c r="P10384" s="120"/>
      <c r="R10384" s="120"/>
      <c r="T10384" s="120"/>
      <c r="V10384" s="120"/>
      <c r="X10384" s="120"/>
      <c r="Z10384" s="120"/>
    </row>
    <row r="10385" spans="16:26" x14ac:dyDescent="0.25">
      <c r="P10385" s="119"/>
      <c r="R10385" s="119"/>
      <c r="T10385" s="119"/>
      <c r="V10385" s="119"/>
      <c r="X10385" s="119"/>
      <c r="Z10385" s="119"/>
    </row>
    <row r="10386" spans="16:26" x14ac:dyDescent="0.25">
      <c r="P10386" s="120"/>
      <c r="R10386" s="120"/>
      <c r="T10386" s="120"/>
      <c r="V10386" s="120"/>
      <c r="X10386" s="120"/>
      <c r="Z10386" s="120"/>
    </row>
    <row r="10387" spans="16:26" x14ac:dyDescent="0.25">
      <c r="P10387" s="119"/>
      <c r="R10387" s="119"/>
      <c r="T10387" s="119"/>
      <c r="V10387" s="119"/>
      <c r="X10387" s="119"/>
      <c r="Z10387" s="119"/>
    </row>
    <row r="10388" spans="16:26" x14ac:dyDescent="0.25">
      <c r="P10388" s="119"/>
      <c r="R10388" s="119"/>
      <c r="T10388" s="119"/>
      <c r="V10388" s="119"/>
      <c r="X10388" s="119"/>
      <c r="Z10388" s="119"/>
    </row>
    <row r="10389" spans="16:26" x14ac:dyDescent="0.25">
      <c r="P10389" s="119"/>
      <c r="R10389" s="119"/>
      <c r="T10389" s="119"/>
      <c r="V10389" s="119"/>
      <c r="X10389" s="119"/>
      <c r="Z10389" s="119"/>
    </row>
    <row r="10390" spans="16:26" x14ac:dyDescent="0.25">
      <c r="P10390" s="121"/>
      <c r="R10390" s="121"/>
      <c r="T10390" s="121"/>
      <c r="V10390" s="121"/>
      <c r="X10390" s="121"/>
      <c r="Z10390" s="121"/>
    </row>
    <row r="10391" spans="16:26" x14ac:dyDescent="0.25">
      <c r="P10391" s="121"/>
      <c r="R10391" s="121"/>
      <c r="T10391" s="121"/>
      <c r="V10391" s="121"/>
      <c r="X10391" s="121"/>
      <c r="Z10391" s="121"/>
    </row>
    <row r="10392" spans="16:26" x14ac:dyDescent="0.25">
      <c r="P10392" s="121"/>
      <c r="R10392" s="121"/>
      <c r="T10392" s="121"/>
      <c r="V10392" s="121"/>
      <c r="X10392" s="121"/>
      <c r="Z10392" s="121"/>
    </row>
    <row r="10393" spans="16:26" x14ac:dyDescent="0.25">
      <c r="P10393" s="121"/>
      <c r="R10393" s="121"/>
      <c r="T10393" s="121"/>
      <c r="V10393" s="121"/>
      <c r="X10393" s="121"/>
      <c r="Z10393" s="121"/>
    </row>
    <row r="10394" spans="16:26" x14ac:dyDescent="0.25">
      <c r="P10394" s="122"/>
      <c r="R10394" s="122"/>
      <c r="T10394" s="122"/>
      <c r="V10394" s="122"/>
      <c r="X10394" s="122"/>
      <c r="Z10394" s="122"/>
    </row>
    <row r="10395" spans="16:26" x14ac:dyDescent="0.25">
      <c r="P10395" s="118"/>
      <c r="R10395" s="118"/>
      <c r="T10395" s="118"/>
      <c r="V10395" s="118"/>
      <c r="X10395" s="118"/>
      <c r="Z10395" s="118"/>
    </row>
    <row r="10396" spans="16:26" x14ac:dyDescent="0.25">
      <c r="P10396" s="119"/>
      <c r="R10396" s="119"/>
      <c r="T10396" s="119"/>
      <c r="V10396" s="119"/>
      <c r="X10396" s="119"/>
      <c r="Z10396" s="119"/>
    </row>
    <row r="10397" spans="16:26" x14ac:dyDescent="0.25">
      <c r="P10397" s="119"/>
      <c r="R10397" s="119"/>
      <c r="T10397" s="119"/>
      <c r="V10397" s="119"/>
      <c r="X10397" s="119"/>
      <c r="Z10397" s="119"/>
    </row>
    <row r="10398" spans="16:26" x14ac:dyDescent="0.25">
      <c r="P10398" s="120"/>
      <c r="R10398" s="120"/>
      <c r="T10398" s="120"/>
      <c r="V10398" s="120"/>
      <c r="X10398" s="120"/>
      <c r="Z10398" s="120"/>
    </row>
    <row r="10399" spans="16:26" x14ac:dyDescent="0.25">
      <c r="P10399" s="119"/>
      <c r="R10399" s="119"/>
      <c r="T10399" s="119"/>
      <c r="V10399" s="119"/>
      <c r="X10399" s="119"/>
      <c r="Z10399" s="119"/>
    </row>
    <row r="10400" spans="16:26" x14ac:dyDescent="0.25">
      <c r="P10400" s="119"/>
      <c r="R10400" s="119"/>
      <c r="T10400" s="119"/>
      <c r="V10400" s="119"/>
      <c r="X10400" s="119"/>
      <c r="Z10400" s="119"/>
    </row>
    <row r="10401" spans="16:26" x14ac:dyDescent="0.25">
      <c r="P10401" s="120"/>
      <c r="R10401" s="120"/>
      <c r="T10401" s="120"/>
      <c r="V10401" s="120"/>
      <c r="X10401" s="120"/>
      <c r="Z10401" s="120"/>
    </row>
    <row r="10402" spans="16:26" x14ac:dyDescent="0.25">
      <c r="P10402" s="119"/>
      <c r="R10402" s="119"/>
      <c r="T10402" s="119"/>
      <c r="V10402" s="119"/>
      <c r="X10402" s="119"/>
      <c r="Z10402" s="119"/>
    </row>
    <row r="10403" spans="16:26" x14ac:dyDescent="0.25">
      <c r="P10403" s="120"/>
      <c r="R10403" s="120"/>
      <c r="T10403" s="120"/>
      <c r="V10403" s="120"/>
      <c r="X10403" s="120"/>
      <c r="Z10403" s="120"/>
    </row>
    <row r="10404" spans="16:26" x14ac:dyDescent="0.25">
      <c r="P10404" s="119"/>
      <c r="R10404" s="119"/>
      <c r="T10404" s="119"/>
      <c r="V10404" s="119"/>
      <c r="X10404" s="119"/>
      <c r="Z10404" s="119"/>
    </row>
    <row r="10405" spans="16:26" x14ac:dyDescent="0.25">
      <c r="P10405" s="119"/>
      <c r="R10405" s="119"/>
      <c r="T10405" s="119"/>
      <c r="V10405" s="119"/>
      <c r="X10405" s="119"/>
      <c r="Z10405" s="119"/>
    </row>
    <row r="10406" spans="16:26" x14ac:dyDescent="0.25">
      <c r="P10406" s="119"/>
      <c r="R10406" s="119"/>
      <c r="T10406" s="119"/>
      <c r="V10406" s="119"/>
      <c r="X10406" s="119"/>
      <c r="Z10406" s="119"/>
    </row>
    <row r="10407" spans="16:26" x14ac:dyDescent="0.25">
      <c r="P10407" s="121"/>
      <c r="R10407" s="121"/>
      <c r="T10407" s="121"/>
      <c r="V10407" s="121"/>
      <c r="X10407" s="121"/>
      <c r="Z10407" s="121"/>
    </row>
    <row r="10408" spans="16:26" x14ac:dyDescent="0.25">
      <c r="P10408" s="121"/>
      <c r="R10408" s="121"/>
      <c r="T10408" s="121"/>
      <c r="V10408" s="121"/>
      <c r="X10408" s="121"/>
      <c r="Z10408" s="121"/>
    </row>
    <row r="10409" spans="16:26" x14ac:dyDescent="0.25">
      <c r="P10409" s="121"/>
      <c r="R10409" s="121"/>
      <c r="T10409" s="121"/>
      <c r="V10409" s="121"/>
      <c r="X10409" s="121"/>
      <c r="Z10409" s="121"/>
    </row>
    <row r="10410" spans="16:26" x14ac:dyDescent="0.25">
      <c r="P10410" s="121"/>
      <c r="R10410" s="121"/>
      <c r="T10410" s="121"/>
      <c r="V10410" s="121"/>
      <c r="X10410" s="121"/>
      <c r="Z10410" s="121"/>
    </row>
    <row r="10411" spans="16:26" x14ac:dyDescent="0.25">
      <c r="P10411" s="122"/>
      <c r="R10411" s="122"/>
      <c r="T10411" s="122"/>
      <c r="V10411" s="122"/>
      <c r="X10411" s="122"/>
      <c r="Z10411" s="122"/>
    </row>
    <row r="10412" spans="16:26" x14ac:dyDescent="0.25">
      <c r="P10412" s="118"/>
      <c r="R10412" s="118"/>
      <c r="T10412" s="118"/>
      <c r="V10412" s="118"/>
      <c r="X10412" s="118"/>
      <c r="Z10412" s="118"/>
    </row>
    <row r="10413" spans="16:26" x14ac:dyDescent="0.25">
      <c r="P10413" s="119"/>
      <c r="R10413" s="119"/>
      <c r="T10413" s="119"/>
      <c r="V10413" s="119"/>
      <c r="X10413" s="119"/>
      <c r="Z10413" s="119"/>
    </row>
    <row r="10414" spans="16:26" x14ac:dyDescent="0.25">
      <c r="P10414" s="119"/>
      <c r="R10414" s="119"/>
      <c r="T10414" s="119"/>
      <c r="V10414" s="119"/>
      <c r="X10414" s="119"/>
      <c r="Z10414" s="119"/>
    </row>
    <row r="10415" spans="16:26" x14ac:dyDescent="0.25">
      <c r="P10415" s="120"/>
      <c r="R10415" s="120"/>
      <c r="T10415" s="120"/>
      <c r="V10415" s="120"/>
      <c r="X10415" s="120"/>
      <c r="Z10415" s="120"/>
    </row>
    <row r="10416" spans="16:26" x14ac:dyDescent="0.25">
      <c r="P10416" s="119"/>
      <c r="R10416" s="119"/>
      <c r="T10416" s="119"/>
      <c r="V10416" s="119"/>
      <c r="X10416" s="119"/>
      <c r="Z10416" s="119"/>
    </row>
    <row r="10417" spans="16:26" x14ac:dyDescent="0.25">
      <c r="P10417" s="119"/>
      <c r="R10417" s="119"/>
      <c r="T10417" s="119"/>
      <c r="V10417" s="119"/>
      <c r="X10417" s="119"/>
      <c r="Z10417" s="119"/>
    </row>
    <row r="10418" spans="16:26" x14ac:dyDescent="0.25">
      <c r="P10418" s="120"/>
      <c r="R10418" s="120"/>
      <c r="T10418" s="120"/>
      <c r="V10418" s="120"/>
      <c r="X10418" s="120"/>
      <c r="Z10418" s="120"/>
    </row>
    <row r="10419" spans="16:26" x14ac:dyDescent="0.25">
      <c r="P10419" s="119"/>
      <c r="R10419" s="119"/>
      <c r="T10419" s="119"/>
      <c r="V10419" s="119"/>
      <c r="X10419" s="119"/>
      <c r="Z10419" s="119"/>
    </row>
    <row r="10420" spans="16:26" x14ac:dyDescent="0.25">
      <c r="P10420" s="120"/>
      <c r="R10420" s="120"/>
      <c r="T10420" s="120"/>
      <c r="V10420" s="120"/>
      <c r="X10420" s="120"/>
      <c r="Z10420" s="120"/>
    </row>
    <row r="10421" spans="16:26" x14ac:dyDescent="0.25">
      <c r="P10421" s="119"/>
      <c r="R10421" s="119"/>
      <c r="T10421" s="119"/>
      <c r="V10421" s="119"/>
      <c r="X10421" s="119"/>
      <c r="Z10421" s="119"/>
    </row>
    <row r="10422" spans="16:26" x14ac:dyDescent="0.25">
      <c r="P10422" s="119"/>
      <c r="R10422" s="119"/>
      <c r="T10422" s="119"/>
      <c r="V10422" s="119"/>
      <c r="X10422" s="119"/>
      <c r="Z10422" s="119"/>
    </row>
    <row r="10423" spans="16:26" x14ac:dyDescent="0.25">
      <c r="P10423" s="119"/>
      <c r="R10423" s="119"/>
      <c r="T10423" s="119"/>
      <c r="V10423" s="119"/>
      <c r="X10423" s="119"/>
      <c r="Z10423" s="119"/>
    </row>
    <row r="10424" spans="16:26" x14ac:dyDescent="0.25">
      <c r="P10424" s="121"/>
      <c r="R10424" s="121"/>
      <c r="T10424" s="121"/>
      <c r="V10424" s="121"/>
      <c r="X10424" s="121"/>
      <c r="Z10424" s="121"/>
    </row>
    <row r="10425" spans="16:26" x14ac:dyDescent="0.25">
      <c r="P10425" s="121"/>
      <c r="R10425" s="121"/>
      <c r="T10425" s="121"/>
      <c r="V10425" s="121"/>
      <c r="X10425" s="121"/>
      <c r="Z10425" s="121"/>
    </row>
    <row r="10426" spans="16:26" x14ac:dyDescent="0.25">
      <c r="P10426" s="121"/>
      <c r="R10426" s="121"/>
      <c r="T10426" s="121"/>
      <c r="V10426" s="121"/>
      <c r="X10426" s="121"/>
      <c r="Z10426" s="121"/>
    </row>
    <row r="10427" spans="16:26" x14ac:dyDescent="0.25">
      <c r="P10427" s="121"/>
      <c r="R10427" s="121"/>
      <c r="T10427" s="121"/>
      <c r="V10427" s="121"/>
      <c r="X10427" s="121"/>
      <c r="Z10427" s="121"/>
    </row>
    <row r="10428" spans="16:26" x14ac:dyDescent="0.25">
      <c r="P10428" s="122"/>
      <c r="R10428" s="122"/>
      <c r="T10428" s="122"/>
      <c r="V10428" s="122"/>
      <c r="X10428" s="122"/>
      <c r="Z10428" s="122"/>
    </row>
    <row r="10429" spans="16:26" x14ac:dyDescent="0.25">
      <c r="P10429" s="118"/>
      <c r="R10429" s="118"/>
      <c r="T10429" s="118"/>
      <c r="V10429" s="118"/>
      <c r="X10429" s="118"/>
      <c r="Z10429" s="118"/>
    </row>
    <row r="10430" spans="16:26" x14ac:dyDescent="0.25">
      <c r="P10430" s="119"/>
      <c r="R10430" s="119"/>
      <c r="T10430" s="119"/>
      <c r="V10430" s="119"/>
      <c r="X10430" s="119"/>
      <c r="Z10430" s="119"/>
    </row>
    <row r="10431" spans="16:26" x14ac:dyDescent="0.25">
      <c r="P10431" s="119"/>
      <c r="R10431" s="119"/>
      <c r="T10431" s="119"/>
      <c r="V10431" s="119"/>
      <c r="X10431" s="119"/>
      <c r="Z10431" s="119"/>
    </row>
    <row r="10432" spans="16:26" x14ac:dyDescent="0.25">
      <c r="P10432" s="120"/>
      <c r="R10432" s="120"/>
      <c r="T10432" s="120"/>
      <c r="V10432" s="120"/>
      <c r="X10432" s="120"/>
      <c r="Z10432" s="120"/>
    </row>
    <row r="10433" spans="16:26" x14ac:dyDescent="0.25">
      <c r="P10433" s="119"/>
      <c r="R10433" s="119"/>
      <c r="T10433" s="119"/>
      <c r="V10433" s="119"/>
      <c r="X10433" s="119"/>
      <c r="Z10433" s="119"/>
    </row>
    <row r="10434" spans="16:26" x14ac:dyDescent="0.25">
      <c r="P10434" s="119"/>
      <c r="R10434" s="119"/>
      <c r="T10434" s="119"/>
      <c r="V10434" s="119"/>
      <c r="X10434" s="119"/>
      <c r="Z10434" s="119"/>
    </row>
    <row r="10435" spans="16:26" x14ac:dyDescent="0.25">
      <c r="P10435" s="120"/>
      <c r="R10435" s="120"/>
      <c r="T10435" s="120"/>
      <c r="V10435" s="120"/>
      <c r="X10435" s="120"/>
      <c r="Z10435" s="120"/>
    </row>
    <row r="10436" spans="16:26" x14ac:dyDescent="0.25">
      <c r="P10436" s="119"/>
      <c r="R10436" s="119"/>
      <c r="T10436" s="119"/>
      <c r="V10436" s="119"/>
      <c r="X10436" s="119"/>
      <c r="Z10436" s="119"/>
    </row>
    <row r="10437" spans="16:26" x14ac:dyDescent="0.25">
      <c r="P10437" s="120"/>
      <c r="R10437" s="120"/>
      <c r="T10437" s="120"/>
      <c r="V10437" s="120"/>
      <c r="X10437" s="120"/>
      <c r="Z10437" s="120"/>
    </row>
    <row r="10438" spans="16:26" x14ac:dyDescent="0.25">
      <c r="P10438" s="119"/>
      <c r="R10438" s="119"/>
      <c r="T10438" s="119"/>
      <c r="V10438" s="119"/>
      <c r="X10438" s="119"/>
      <c r="Z10438" s="119"/>
    </row>
    <row r="10439" spans="16:26" x14ac:dyDescent="0.25">
      <c r="P10439" s="119"/>
      <c r="R10439" s="119"/>
      <c r="T10439" s="119"/>
      <c r="V10439" s="119"/>
      <c r="X10439" s="119"/>
      <c r="Z10439" s="119"/>
    </row>
    <row r="10440" spans="16:26" x14ac:dyDescent="0.25">
      <c r="P10440" s="119"/>
      <c r="R10440" s="119"/>
      <c r="T10440" s="119"/>
      <c r="V10440" s="119"/>
      <c r="X10440" s="119"/>
      <c r="Z10440" s="119"/>
    </row>
    <row r="10441" spans="16:26" x14ac:dyDescent="0.25">
      <c r="P10441" s="121"/>
      <c r="R10441" s="121"/>
      <c r="T10441" s="121"/>
      <c r="V10441" s="121"/>
      <c r="X10441" s="121"/>
      <c r="Z10441" s="121"/>
    </row>
    <row r="10442" spans="16:26" x14ac:dyDescent="0.25">
      <c r="P10442" s="121"/>
      <c r="R10442" s="121"/>
      <c r="T10442" s="121"/>
      <c r="V10442" s="121"/>
      <c r="X10442" s="121"/>
      <c r="Z10442" s="121"/>
    </row>
    <row r="10443" spans="16:26" x14ac:dyDescent="0.25">
      <c r="P10443" s="121"/>
      <c r="R10443" s="121"/>
      <c r="T10443" s="121"/>
      <c r="V10443" s="121"/>
      <c r="X10443" s="121"/>
      <c r="Z10443" s="121"/>
    </row>
    <row r="10444" spans="16:26" x14ac:dyDescent="0.25">
      <c r="P10444" s="121"/>
      <c r="R10444" s="121"/>
      <c r="T10444" s="121"/>
      <c r="V10444" s="121"/>
      <c r="X10444" s="121"/>
      <c r="Z10444" s="121"/>
    </row>
    <row r="10445" spans="16:26" x14ac:dyDescent="0.25">
      <c r="P10445" s="122"/>
      <c r="R10445" s="122"/>
      <c r="T10445" s="122"/>
      <c r="V10445" s="122"/>
      <c r="X10445" s="122"/>
      <c r="Z10445" s="122"/>
    </row>
    <row r="10446" spans="16:26" x14ac:dyDescent="0.25">
      <c r="P10446" s="118"/>
      <c r="R10446" s="118"/>
      <c r="T10446" s="118"/>
      <c r="V10446" s="118"/>
      <c r="X10446" s="118"/>
      <c r="Z10446" s="118"/>
    </row>
    <row r="10447" spans="16:26" x14ac:dyDescent="0.25">
      <c r="P10447" s="119"/>
      <c r="R10447" s="119"/>
      <c r="T10447" s="119"/>
      <c r="V10447" s="119"/>
      <c r="X10447" s="119"/>
      <c r="Z10447" s="119"/>
    </row>
    <row r="10448" spans="16:26" x14ac:dyDescent="0.25">
      <c r="P10448" s="119"/>
      <c r="R10448" s="119"/>
      <c r="T10448" s="119"/>
      <c r="V10448" s="119"/>
      <c r="X10448" s="119"/>
      <c r="Z10448" s="119"/>
    </row>
    <row r="10449" spans="16:26" x14ac:dyDescent="0.25">
      <c r="P10449" s="120"/>
      <c r="R10449" s="120"/>
      <c r="T10449" s="120"/>
      <c r="V10449" s="120"/>
      <c r="X10449" s="120"/>
      <c r="Z10449" s="120"/>
    </row>
    <row r="10450" spans="16:26" x14ac:dyDescent="0.25">
      <c r="P10450" s="119"/>
      <c r="R10450" s="119"/>
      <c r="T10450" s="119"/>
      <c r="V10450" s="119"/>
      <c r="X10450" s="119"/>
      <c r="Z10450" s="119"/>
    </row>
    <row r="10451" spans="16:26" x14ac:dyDescent="0.25">
      <c r="P10451" s="119"/>
      <c r="R10451" s="119"/>
      <c r="T10451" s="119"/>
      <c r="V10451" s="119"/>
      <c r="X10451" s="119"/>
      <c r="Z10451" s="119"/>
    </row>
    <row r="10452" spans="16:26" x14ac:dyDescent="0.25">
      <c r="P10452" s="120"/>
      <c r="R10452" s="120"/>
      <c r="T10452" s="120"/>
      <c r="V10452" s="120"/>
      <c r="X10452" s="120"/>
      <c r="Z10452" s="120"/>
    </row>
    <row r="10453" spans="16:26" x14ac:dyDescent="0.25">
      <c r="P10453" s="119"/>
      <c r="R10453" s="119"/>
      <c r="T10453" s="119"/>
      <c r="V10453" s="119"/>
      <c r="X10453" s="119"/>
      <c r="Z10453" s="119"/>
    </row>
    <row r="10454" spans="16:26" x14ac:dyDescent="0.25">
      <c r="P10454" s="120"/>
      <c r="R10454" s="120"/>
      <c r="T10454" s="120"/>
      <c r="V10454" s="120"/>
      <c r="X10454" s="120"/>
      <c r="Z10454" s="120"/>
    </row>
    <row r="10455" spans="16:26" x14ac:dyDescent="0.25">
      <c r="P10455" s="119"/>
      <c r="R10455" s="119"/>
      <c r="T10455" s="119"/>
      <c r="V10455" s="119"/>
      <c r="X10455" s="119"/>
      <c r="Z10455" s="119"/>
    </row>
    <row r="10456" spans="16:26" x14ac:dyDescent="0.25">
      <c r="P10456" s="119"/>
      <c r="R10456" s="119"/>
      <c r="T10456" s="119"/>
      <c r="V10456" s="119"/>
      <c r="X10456" s="119"/>
      <c r="Z10456" s="119"/>
    </row>
    <row r="10457" spans="16:26" x14ac:dyDescent="0.25">
      <c r="P10457" s="119"/>
      <c r="R10457" s="119"/>
      <c r="T10457" s="119"/>
      <c r="V10457" s="119"/>
      <c r="X10457" s="119"/>
      <c r="Z10457" s="119"/>
    </row>
    <row r="10458" spans="16:26" x14ac:dyDescent="0.25">
      <c r="P10458" s="121"/>
      <c r="R10458" s="121"/>
      <c r="T10458" s="121"/>
      <c r="V10458" s="121"/>
      <c r="X10458" s="121"/>
      <c r="Z10458" s="121"/>
    </row>
    <row r="10459" spans="16:26" x14ac:dyDescent="0.25">
      <c r="P10459" s="121"/>
      <c r="R10459" s="121"/>
      <c r="T10459" s="121"/>
      <c r="V10459" s="121"/>
      <c r="X10459" s="121"/>
      <c r="Z10459" s="121"/>
    </row>
    <row r="10460" spans="16:26" x14ac:dyDescent="0.25">
      <c r="P10460" s="121"/>
      <c r="R10460" s="121"/>
      <c r="T10460" s="121"/>
      <c r="V10460" s="121"/>
      <c r="X10460" s="121"/>
      <c r="Z10460" s="121"/>
    </row>
    <row r="10461" spans="16:26" x14ac:dyDescent="0.25">
      <c r="P10461" s="121"/>
      <c r="R10461" s="121"/>
      <c r="T10461" s="121"/>
      <c r="V10461" s="121"/>
      <c r="X10461" s="121"/>
      <c r="Z10461" s="121"/>
    </row>
    <row r="10462" spans="16:26" x14ac:dyDescent="0.25">
      <c r="P10462" s="122"/>
      <c r="R10462" s="122"/>
      <c r="T10462" s="122"/>
      <c r="V10462" s="122"/>
      <c r="X10462" s="122"/>
      <c r="Z10462" s="122"/>
    </row>
    <row r="10463" spans="16:26" x14ac:dyDescent="0.25">
      <c r="P10463" s="118"/>
      <c r="R10463" s="118"/>
      <c r="T10463" s="118"/>
      <c r="V10463" s="118"/>
      <c r="X10463" s="118"/>
      <c r="Z10463" s="118"/>
    </row>
    <row r="10464" spans="16:26" x14ac:dyDescent="0.25">
      <c r="P10464" s="119"/>
      <c r="R10464" s="119"/>
      <c r="T10464" s="119"/>
      <c r="V10464" s="119"/>
      <c r="X10464" s="119"/>
      <c r="Z10464" s="119"/>
    </row>
    <row r="10465" spans="16:26" x14ac:dyDescent="0.25">
      <c r="P10465" s="119"/>
      <c r="R10465" s="119"/>
      <c r="T10465" s="119"/>
      <c r="V10465" s="119"/>
      <c r="X10465" s="119"/>
      <c r="Z10465" s="119"/>
    </row>
    <row r="10466" spans="16:26" x14ac:dyDescent="0.25">
      <c r="P10466" s="120"/>
      <c r="R10466" s="120"/>
      <c r="T10466" s="120"/>
      <c r="V10466" s="120"/>
      <c r="X10466" s="120"/>
      <c r="Z10466" s="120"/>
    </row>
    <row r="10467" spans="16:26" x14ac:dyDescent="0.25">
      <c r="P10467" s="119"/>
      <c r="R10467" s="119"/>
      <c r="T10467" s="119"/>
      <c r="V10467" s="119"/>
      <c r="X10467" s="119"/>
      <c r="Z10467" s="119"/>
    </row>
    <row r="10468" spans="16:26" x14ac:dyDescent="0.25">
      <c r="P10468" s="119"/>
      <c r="R10468" s="119"/>
      <c r="T10468" s="119"/>
      <c r="V10468" s="119"/>
      <c r="X10468" s="119"/>
      <c r="Z10468" s="119"/>
    </row>
    <row r="10469" spans="16:26" x14ac:dyDescent="0.25">
      <c r="P10469" s="120"/>
      <c r="R10469" s="120"/>
      <c r="T10469" s="120"/>
      <c r="V10469" s="120"/>
      <c r="X10469" s="120"/>
      <c r="Z10469" s="120"/>
    </row>
    <row r="10470" spans="16:26" x14ac:dyDescent="0.25">
      <c r="P10470" s="119"/>
      <c r="R10470" s="119"/>
      <c r="T10470" s="119"/>
      <c r="V10470" s="119"/>
      <c r="X10470" s="119"/>
      <c r="Z10470" s="119"/>
    </row>
    <row r="10471" spans="16:26" x14ac:dyDescent="0.25">
      <c r="P10471" s="120"/>
      <c r="R10471" s="120"/>
      <c r="T10471" s="120"/>
      <c r="V10471" s="120"/>
      <c r="X10471" s="120"/>
      <c r="Z10471" s="120"/>
    </row>
    <row r="10472" spans="16:26" x14ac:dyDescent="0.25">
      <c r="P10472" s="119"/>
      <c r="R10472" s="119"/>
      <c r="T10472" s="119"/>
      <c r="V10472" s="119"/>
      <c r="X10472" s="119"/>
      <c r="Z10472" s="119"/>
    </row>
    <row r="10473" spans="16:26" x14ac:dyDescent="0.25">
      <c r="P10473" s="119"/>
      <c r="R10473" s="119"/>
      <c r="T10473" s="119"/>
      <c r="V10473" s="119"/>
      <c r="X10473" s="119"/>
      <c r="Z10473" s="119"/>
    </row>
    <row r="10474" spans="16:26" x14ac:dyDescent="0.25">
      <c r="P10474" s="119"/>
      <c r="R10474" s="119"/>
      <c r="T10474" s="119"/>
      <c r="V10474" s="119"/>
      <c r="X10474" s="119"/>
      <c r="Z10474" s="119"/>
    </row>
    <row r="10475" spans="16:26" x14ac:dyDescent="0.25">
      <c r="P10475" s="121"/>
      <c r="R10475" s="121"/>
      <c r="T10475" s="121"/>
      <c r="V10475" s="121"/>
      <c r="X10475" s="121"/>
      <c r="Z10475" s="121"/>
    </row>
    <row r="10476" spans="16:26" x14ac:dyDescent="0.25">
      <c r="P10476" s="121"/>
      <c r="R10476" s="121"/>
      <c r="T10476" s="121"/>
      <c r="V10476" s="121"/>
      <c r="X10476" s="121"/>
      <c r="Z10476" s="121"/>
    </row>
    <row r="10477" spans="16:26" x14ac:dyDescent="0.25">
      <c r="P10477" s="121"/>
      <c r="R10477" s="121"/>
      <c r="T10477" s="121"/>
      <c r="V10477" s="121"/>
      <c r="X10477" s="121"/>
      <c r="Z10477" s="121"/>
    </row>
    <row r="10478" spans="16:26" x14ac:dyDescent="0.25">
      <c r="P10478" s="121"/>
      <c r="R10478" s="121"/>
      <c r="T10478" s="121"/>
      <c r="V10478" s="121"/>
      <c r="X10478" s="121"/>
      <c r="Z10478" s="121"/>
    </row>
    <row r="10479" spans="16:26" x14ac:dyDescent="0.25">
      <c r="P10479" s="122"/>
      <c r="R10479" s="122"/>
      <c r="T10479" s="122"/>
      <c r="V10479" s="122"/>
      <c r="X10479" s="122"/>
      <c r="Z10479" s="122"/>
    </row>
    <row r="10480" spans="16:26" x14ac:dyDescent="0.25">
      <c r="P10480" s="118"/>
      <c r="R10480" s="118"/>
      <c r="T10480" s="118"/>
      <c r="V10480" s="118"/>
      <c r="X10480" s="118"/>
      <c r="Z10480" s="118"/>
    </row>
    <row r="10481" spans="16:26" x14ac:dyDescent="0.25">
      <c r="P10481" s="119"/>
      <c r="R10481" s="119"/>
      <c r="T10481" s="119"/>
      <c r="V10481" s="119"/>
      <c r="X10481" s="119"/>
      <c r="Z10481" s="119"/>
    </row>
    <row r="10482" spans="16:26" x14ac:dyDescent="0.25">
      <c r="P10482" s="119"/>
      <c r="R10482" s="119"/>
      <c r="T10482" s="119"/>
      <c r="V10482" s="119"/>
      <c r="X10482" s="119"/>
      <c r="Z10482" s="119"/>
    </row>
    <row r="10483" spans="16:26" x14ac:dyDescent="0.25">
      <c r="P10483" s="120"/>
      <c r="R10483" s="120"/>
      <c r="T10483" s="120"/>
      <c r="V10483" s="120"/>
      <c r="X10483" s="120"/>
      <c r="Z10483" s="120"/>
    </row>
    <row r="10484" spans="16:26" x14ac:dyDescent="0.25">
      <c r="P10484" s="119"/>
      <c r="R10484" s="119"/>
      <c r="T10484" s="119"/>
      <c r="V10484" s="119"/>
      <c r="X10484" s="119"/>
      <c r="Z10484" s="119"/>
    </row>
    <row r="10485" spans="16:26" x14ac:dyDescent="0.25">
      <c r="P10485" s="119"/>
      <c r="R10485" s="119"/>
      <c r="T10485" s="119"/>
      <c r="V10485" s="119"/>
      <c r="X10485" s="119"/>
      <c r="Z10485" s="119"/>
    </row>
    <row r="10486" spans="16:26" x14ac:dyDescent="0.25">
      <c r="P10486" s="120"/>
      <c r="R10486" s="120"/>
      <c r="T10486" s="120"/>
      <c r="V10486" s="120"/>
      <c r="X10486" s="120"/>
      <c r="Z10486" s="120"/>
    </row>
    <row r="10487" spans="16:26" x14ac:dyDescent="0.25">
      <c r="P10487" s="119"/>
      <c r="R10487" s="119"/>
      <c r="T10487" s="119"/>
      <c r="V10487" s="119"/>
      <c r="X10487" s="119"/>
      <c r="Z10487" s="119"/>
    </row>
    <row r="10488" spans="16:26" x14ac:dyDescent="0.25">
      <c r="P10488" s="120"/>
      <c r="R10488" s="120"/>
      <c r="T10488" s="120"/>
      <c r="V10488" s="120"/>
      <c r="X10488" s="120"/>
      <c r="Z10488" s="120"/>
    </row>
    <row r="10489" spans="16:26" x14ac:dyDescent="0.25">
      <c r="P10489" s="119"/>
      <c r="R10489" s="119"/>
      <c r="T10489" s="119"/>
      <c r="V10489" s="119"/>
      <c r="X10489" s="119"/>
      <c r="Z10489" s="119"/>
    </row>
    <row r="10490" spans="16:26" x14ac:dyDescent="0.25">
      <c r="P10490" s="119"/>
      <c r="R10490" s="119"/>
      <c r="T10490" s="119"/>
      <c r="V10490" s="119"/>
      <c r="X10490" s="119"/>
      <c r="Z10490" s="119"/>
    </row>
    <row r="10491" spans="16:26" x14ac:dyDescent="0.25">
      <c r="P10491" s="119"/>
      <c r="R10491" s="119"/>
      <c r="T10491" s="119"/>
      <c r="V10491" s="119"/>
      <c r="X10491" s="119"/>
      <c r="Z10491" s="119"/>
    </row>
    <row r="10492" spans="16:26" x14ac:dyDescent="0.25">
      <c r="P10492" s="121"/>
      <c r="R10492" s="121"/>
      <c r="T10492" s="121"/>
      <c r="V10492" s="121"/>
      <c r="X10492" s="121"/>
      <c r="Z10492" s="121"/>
    </row>
    <row r="10493" spans="16:26" x14ac:dyDescent="0.25">
      <c r="P10493" s="121"/>
      <c r="R10493" s="121"/>
      <c r="T10493" s="121"/>
      <c r="V10493" s="121"/>
      <c r="X10493" s="121"/>
      <c r="Z10493" s="121"/>
    </row>
    <row r="10494" spans="16:26" x14ac:dyDescent="0.25">
      <c r="P10494" s="121"/>
      <c r="R10494" s="121"/>
      <c r="T10494" s="121"/>
      <c r="V10494" s="121"/>
      <c r="X10494" s="121"/>
      <c r="Z10494" s="121"/>
    </row>
    <row r="10495" spans="16:26" x14ac:dyDescent="0.25">
      <c r="P10495" s="121"/>
      <c r="R10495" s="121"/>
      <c r="T10495" s="121"/>
      <c r="V10495" s="121"/>
      <c r="X10495" s="121"/>
      <c r="Z10495" s="121"/>
    </row>
    <row r="10496" spans="16:26" x14ac:dyDescent="0.25">
      <c r="P10496" s="122"/>
      <c r="R10496" s="122"/>
      <c r="T10496" s="122"/>
      <c r="V10496" s="122"/>
      <c r="X10496" s="122"/>
      <c r="Z10496" s="122"/>
    </row>
    <row r="10497" spans="16:26" x14ac:dyDescent="0.25">
      <c r="P10497" s="118"/>
      <c r="R10497" s="118"/>
      <c r="T10497" s="118"/>
      <c r="V10497" s="118"/>
      <c r="X10497" s="118"/>
      <c r="Z10497" s="118"/>
    </row>
    <row r="10498" spans="16:26" x14ac:dyDescent="0.25">
      <c r="P10498" s="119"/>
      <c r="R10498" s="119"/>
      <c r="T10498" s="119"/>
      <c r="V10498" s="119"/>
      <c r="X10498" s="119"/>
      <c r="Z10498" s="119"/>
    </row>
    <row r="10499" spans="16:26" x14ac:dyDescent="0.25">
      <c r="P10499" s="119"/>
      <c r="R10499" s="119"/>
      <c r="T10499" s="119"/>
      <c r="V10499" s="119"/>
      <c r="X10499" s="119"/>
      <c r="Z10499" s="119"/>
    </row>
    <row r="10500" spans="16:26" x14ac:dyDescent="0.25">
      <c r="P10500" s="120"/>
      <c r="R10500" s="120"/>
      <c r="T10500" s="120"/>
      <c r="V10500" s="120"/>
      <c r="X10500" s="120"/>
      <c r="Z10500" s="120"/>
    </row>
    <row r="10501" spans="16:26" x14ac:dyDescent="0.25">
      <c r="P10501" s="119"/>
      <c r="R10501" s="119"/>
      <c r="T10501" s="119"/>
      <c r="V10501" s="119"/>
      <c r="X10501" s="119"/>
      <c r="Z10501" s="119"/>
    </row>
    <row r="10502" spans="16:26" x14ac:dyDescent="0.25">
      <c r="P10502" s="119"/>
      <c r="R10502" s="119"/>
      <c r="T10502" s="119"/>
      <c r="V10502" s="119"/>
      <c r="X10502" s="119"/>
      <c r="Z10502" s="119"/>
    </row>
    <row r="10503" spans="16:26" x14ac:dyDescent="0.25">
      <c r="P10503" s="120"/>
      <c r="R10503" s="120"/>
      <c r="T10503" s="120"/>
      <c r="V10503" s="120"/>
      <c r="X10503" s="120"/>
      <c r="Z10503" s="120"/>
    </row>
    <row r="10504" spans="16:26" x14ac:dyDescent="0.25">
      <c r="P10504" s="119"/>
      <c r="R10504" s="119"/>
      <c r="T10504" s="119"/>
      <c r="V10504" s="119"/>
      <c r="X10504" s="119"/>
      <c r="Z10504" s="119"/>
    </row>
    <row r="10505" spans="16:26" x14ac:dyDescent="0.25">
      <c r="P10505" s="120"/>
      <c r="R10505" s="120"/>
      <c r="T10505" s="120"/>
      <c r="V10505" s="120"/>
      <c r="X10505" s="120"/>
      <c r="Z10505" s="120"/>
    </row>
    <row r="10506" spans="16:26" x14ac:dyDescent="0.25">
      <c r="P10506" s="119"/>
      <c r="R10506" s="119"/>
      <c r="T10506" s="119"/>
      <c r="V10506" s="119"/>
      <c r="X10506" s="119"/>
      <c r="Z10506" s="119"/>
    </row>
    <row r="10507" spans="16:26" x14ac:dyDescent="0.25">
      <c r="P10507" s="119"/>
      <c r="R10507" s="119"/>
      <c r="T10507" s="119"/>
      <c r="V10507" s="119"/>
      <c r="X10507" s="119"/>
      <c r="Z10507" s="119"/>
    </row>
    <row r="10508" spans="16:26" x14ac:dyDescent="0.25">
      <c r="P10508" s="119"/>
      <c r="R10508" s="119"/>
      <c r="T10508" s="119"/>
      <c r="V10508" s="119"/>
      <c r="X10508" s="119"/>
      <c r="Z10508" s="119"/>
    </row>
    <row r="10509" spans="16:26" x14ac:dyDescent="0.25">
      <c r="P10509" s="121"/>
      <c r="R10509" s="121"/>
      <c r="T10509" s="121"/>
      <c r="V10509" s="121"/>
      <c r="X10509" s="121"/>
      <c r="Z10509" s="121"/>
    </row>
    <row r="10510" spans="16:26" x14ac:dyDescent="0.25">
      <c r="P10510" s="121"/>
      <c r="R10510" s="121"/>
      <c r="T10510" s="121"/>
      <c r="V10510" s="121"/>
      <c r="X10510" s="121"/>
      <c r="Z10510" s="121"/>
    </row>
    <row r="10511" spans="16:26" x14ac:dyDescent="0.25">
      <c r="P10511" s="121"/>
      <c r="R10511" s="121"/>
      <c r="T10511" s="121"/>
      <c r="V10511" s="121"/>
      <c r="X10511" s="121"/>
      <c r="Z10511" s="121"/>
    </row>
    <row r="10512" spans="16:26" x14ac:dyDescent="0.25">
      <c r="P10512" s="121"/>
      <c r="R10512" s="121"/>
      <c r="T10512" s="121"/>
      <c r="V10512" s="121"/>
      <c r="X10512" s="121"/>
      <c r="Z10512" s="121"/>
    </row>
    <row r="10513" spans="16:26" x14ac:dyDescent="0.25">
      <c r="P10513" s="122"/>
      <c r="R10513" s="122"/>
      <c r="T10513" s="122"/>
      <c r="V10513" s="122"/>
      <c r="X10513" s="122"/>
      <c r="Z10513" s="122"/>
    </row>
    <row r="10514" spans="16:26" x14ac:dyDescent="0.25">
      <c r="P10514" s="118"/>
      <c r="R10514" s="118"/>
      <c r="T10514" s="118"/>
      <c r="V10514" s="118"/>
      <c r="X10514" s="118"/>
      <c r="Z10514" s="118"/>
    </row>
    <row r="10515" spans="16:26" x14ac:dyDescent="0.25">
      <c r="P10515" s="119"/>
      <c r="R10515" s="119"/>
      <c r="T10515" s="119"/>
      <c r="V10515" s="119"/>
      <c r="X10515" s="119"/>
      <c r="Z10515" s="119"/>
    </row>
    <row r="10516" spans="16:26" x14ac:dyDescent="0.25">
      <c r="P10516" s="119"/>
      <c r="R10516" s="119"/>
      <c r="T10516" s="119"/>
      <c r="V10516" s="119"/>
      <c r="X10516" s="119"/>
      <c r="Z10516" s="119"/>
    </row>
    <row r="10517" spans="16:26" x14ac:dyDescent="0.25">
      <c r="P10517" s="120"/>
      <c r="R10517" s="120"/>
      <c r="T10517" s="120"/>
      <c r="V10517" s="120"/>
      <c r="X10517" s="120"/>
      <c r="Z10517" s="120"/>
    </row>
    <row r="10518" spans="16:26" x14ac:dyDescent="0.25">
      <c r="P10518" s="119"/>
      <c r="R10518" s="119"/>
      <c r="T10518" s="119"/>
      <c r="V10518" s="119"/>
      <c r="X10518" s="119"/>
      <c r="Z10518" s="119"/>
    </row>
    <row r="10519" spans="16:26" x14ac:dyDescent="0.25">
      <c r="P10519" s="119"/>
      <c r="R10519" s="119"/>
      <c r="T10519" s="119"/>
      <c r="V10519" s="119"/>
      <c r="X10519" s="119"/>
      <c r="Z10519" s="119"/>
    </row>
    <row r="10520" spans="16:26" x14ac:dyDescent="0.25">
      <c r="P10520" s="120"/>
      <c r="R10520" s="120"/>
      <c r="T10520" s="120"/>
      <c r="V10520" s="120"/>
      <c r="X10520" s="120"/>
      <c r="Z10520" s="120"/>
    </row>
    <row r="10521" spans="16:26" x14ac:dyDescent="0.25">
      <c r="P10521" s="119"/>
      <c r="R10521" s="119"/>
      <c r="T10521" s="119"/>
      <c r="V10521" s="119"/>
      <c r="X10521" s="119"/>
      <c r="Z10521" s="119"/>
    </row>
    <row r="10522" spans="16:26" x14ac:dyDescent="0.25">
      <c r="P10522" s="120"/>
      <c r="R10522" s="120"/>
      <c r="T10522" s="120"/>
      <c r="V10522" s="120"/>
      <c r="X10522" s="120"/>
      <c r="Z10522" s="120"/>
    </row>
    <row r="10523" spans="16:26" x14ac:dyDescent="0.25">
      <c r="P10523" s="119"/>
      <c r="R10523" s="119"/>
      <c r="T10523" s="119"/>
      <c r="V10523" s="119"/>
      <c r="X10523" s="119"/>
      <c r="Z10523" s="119"/>
    </row>
    <row r="10524" spans="16:26" x14ac:dyDescent="0.25">
      <c r="P10524" s="119"/>
      <c r="R10524" s="119"/>
      <c r="T10524" s="119"/>
      <c r="V10524" s="119"/>
      <c r="X10524" s="119"/>
      <c r="Z10524" s="119"/>
    </row>
    <row r="10525" spans="16:26" x14ac:dyDescent="0.25">
      <c r="P10525" s="119"/>
      <c r="R10525" s="119"/>
      <c r="T10525" s="119"/>
      <c r="V10525" s="119"/>
      <c r="X10525" s="119"/>
      <c r="Z10525" s="119"/>
    </row>
    <row r="10526" spans="16:26" x14ac:dyDescent="0.25">
      <c r="P10526" s="121"/>
      <c r="R10526" s="121"/>
      <c r="T10526" s="121"/>
      <c r="V10526" s="121"/>
      <c r="X10526" s="121"/>
      <c r="Z10526" s="121"/>
    </row>
    <row r="10527" spans="16:26" x14ac:dyDescent="0.25">
      <c r="P10527" s="121"/>
      <c r="R10527" s="121"/>
      <c r="T10527" s="121"/>
      <c r="V10527" s="121"/>
      <c r="X10527" s="121"/>
      <c r="Z10527" s="121"/>
    </row>
    <row r="10528" spans="16:26" x14ac:dyDescent="0.25">
      <c r="P10528" s="121"/>
      <c r="R10528" s="121"/>
      <c r="T10528" s="121"/>
      <c r="V10528" s="121"/>
      <c r="X10528" s="121"/>
      <c r="Z10528" s="121"/>
    </row>
    <row r="10529" spans="16:26" x14ac:dyDescent="0.25">
      <c r="P10529" s="121"/>
      <c r="R10529" s="121"/>
      <c r="T10529" s="121"/>
      <c r="V10529" s="121"/>
      <c r="X10529" s="121"/>
      <c r="Z10529" s="121"/>
    </row>
    <row r="10530" spans="16:26" x14ac:dyDescent="0.25">
      <c r="P10530" s="122"/>
      <c r="R10530" s="122"/>
      <c r="T10530" s="122"/>
      <c r="V10530" s="122"/>
      <c r="X10530" s="122"/>
      <c r="Z10530" s="122"/>
    </row>
    <row r="10531" spans="16:26" x14ac:dyDescent="0.25">
      <c r="P10531" s="118"/>
      <c r="R10531" s="118"/>
      <c r="T10531" s="118"/>
      <c r="V10531" s="118"/>
      <c r="X10531" s="118"/>
      <c r="Z10531" s="118"/>
    </row>
    <row r="10532" spans="16:26" x14ac:dyDescent="0.25">
      <c r="P10532" s="119"/>
      <c r="R10532" s="119"/>
      <c r="T10532" s="119"/>
      <c r="V10532" s="119"/>
      <c r="X10532" s="119"/>
      <c r="Z10532" s="119"/>
    </row>
    <row r="10533" spans="16:26" x14ac:dyDescent="0.25">
      <c r="P10533" s="119"/>
      <c r="R10533" s="119"/>
      <c r="T10533" s="119"/>
      <c r="V10533" s="119"/>
      <c r="X10533" s="119"/>
      <c r="Z10533" s="119"/>
    </row>
    <row r="10534" spans="16:26" x14ac:dyDescent="0.25">
      <c r="P10534" s="120"/>
      <c r="R10534" s="120"/>
      <c r="T10534" s="120"/>
      <c r="V10534" s="120"/>
      <c r="X10534" s="120"/>
      <c r="Z10534" s="120"/>
    </row>
    <row r="10535" spans="16:26" x14ac:dyDescent="0.25">
      <c r="P10535" s="119"/>
      <c r="R10535" s="119"/>
      <c r="T10535" s="119"/>
      <c r="V10535" s="119"/>
      <c r="X10535" s="119"/>
      <c r="Z10535" s="119"/>
    </row>
    <row r="10536" spans="16:26" x14ac:dyDescent="0.25">
      <c r="P10536" s="119"/>
      <c r="R10536" s="119"/>
      <c r="T10536" s="119"/>
      <c r="V10536" s="119"/>
      <c r="X10536" s="119"/>
      <c r="Z10536" s="119"/>
    </row>
    <row r="10537" spans="16:26" x14ac:dyDescent="0.25">
      <c r="P10537" s="120"/>
      <c r="R10537" s="120"/>
      <c r="T10537" s="120"/>
      <c r="V10537" s="120"/>
      <c r="X10537" s="120"/>
      <c r="Z10537" s="120"/>
    </row>
    <row r="10538" spans="16:26" x14ac:dyDescent="0.25">
      <c r="P10538" s="119"/>
      <c r="R10538" s="119"/>
      <c r="T10538" s="119"/>
      <c r="V10538" s="119"/>
      <c r="X10538" s="119"/>
      <c r="Z10538" s="119"/>
    </row>
    <row r="10539" spans="16:26" x14ac:dyDescent="0.25">
      <c r="P10539" s="120"/>
      <c r="R10539" s="120"/>
      <c r="T10539" s="120"/>
      <c r="V10539" s="120"/>
      <c r="X10539" s="120"/>
      <c r="Z10539" s="120"/>
    </row>
    <row r="10540" spans="16:26" x14ac:dyDescent="0.25">
      <c r="P10540" s="119"/>
      <c r="R10540" s="119"/>
      <c r="T10540" s="119"/>
      <c r="V10540" s="119"/>
      <c r="X10540" s="119"/>
      <c r="Z10540" s="119"/>
    </row>
    <row r="10541" spans="16:26" x14ac:dyDescent="0.25">
      <c r="P10541" s="119"/>
      <c r="R10541" s="119"/>
      <c r="T10541" s="119"/>
      <c r="V10541" s="119"/>
      <c r="X10541" s="119"/>
      <c r="Z10541" s="119"/>
    </row>
    <row r="10542" spans="16:26" x14ac:dyDescent="0.25">
      <c r="P10542" s="119"/>
      <c r="R10542" s="119"/>
      <c r="T10542" s="119"/>
      <c r="V10542" s="119"/>
      <c r="X10542" s="119"/>
      <c r="Z10542" s="119"/>
    </row>
    <row r="10543" spans="16:26" x14ac:dyDescent="0.25">
      <c r="P10543" s="121"/>
      <c r="R10543" s="121"/>
      <c r="T10543" s="121"/>
      <c r="V10543" s="121"/>
      <c r="X10543" s="121"/>
      <c r="Z10543" s="121"/>
    </row>
    <row r="10544" spans="16:26" x14ac:dyDescent="0.25">
      <c r="P10544" s="121"/>
      <c r="R10544" s="121"/>
      <c r="T10544" s="121"/>
      <c r="V10544" s="121"/>
      <c r="X10544" s="121"/>
      <c r="Z10544" s="121"/>
    </row>
    <row r="10545" spans="16:26" x14ac:dyDescent="0.25">
      <c r="P10545" s="121"/>
      <c r="R10545" s="121"/>
      <c r="T10545" s="121"/>
      <c r="V10545" s="121"/>
      <c r="X10545" s="121"/>
      <c r="Z10545" s="121"/>
    </row>
    <row r="10546" spans="16:26" x14ac:dyDescent="0.25">
      <c r="P10546" s="121"/>
      <c r="R10546" s="121"/>
      <c r="T10546" s="121"/>
      <c r="V10546" s="121"/>
      <c r="X10546" s="121"/>
      <c r="Z10546" s="121"/>
    </row>
    <row r="10547" spans="16:26" x14ac:dyDescent="0.25">
      <c r="P10547" s="122"/>
      <c r="R10547" s="122"/>
      <c r="T10547" s="122"/>
      <c r="V10547" s="122"/>
      <c r="X10547" s="122"/>
      <c r="Z10547" s="122"/>
    </row>
    <row r="10548" spans="16:26" x14ac:dyDescent="0.25">
      <c r="P10548" s="118"/>
      <c r="R10548" s="118"/>
      <c r="T10548" s="118"/>
      <c r="V10548" s="118"/>
      <c r="X10548" s="118"/>
      <c r="Z10548" s="118"/>
    </row>
    <row r="10549" spans="16:26" x14ac:dyDescent="0.25">
      <c r="P10549" s="119"/>
      <c r="R10549" s="119"/>
      <c r="T10549" s="119"/>
      <c r="V10549" s="119"/>
      <c r="X10549" s="119"/>
      <c r="Z10549" s="119"/>
    </row>
    <row r="10550" spans="16:26" x14ac:dyDescent="0.25">
      <c r="P10550" s="119"/>
      <c r="R10550" s="119"/>
      <c r="T10550" s="119"/>
      <c r="V10550" s="119"/>
      <c r="X10550" s="119"/>
      <c r="Z10550" s="119"/>
    </row>
    <row r="10551" spans="16:26" x14ac:dyDescent="0.25">
      <c r="P10551" s="120"/>
      <c r="R10551" s="120"/>
      <c r="T10551" s="120"/>
      <c r="V10551" s="120"/>
      <c r="X10551" s="120"/>
      <c r="Z10551" s="120"/>
    </row>
    <row r="10552" spans="16:26" x14ac:dyDescent="0.25">
      <c r="P10552" s="119"/>
      <c r="R10552" s="119"/>
      <c r="T10552" s="119"/>
      <c r="V10552" s="119"/>
      <c r="X10552" s="119"/>
      <c r="Z10552" s="119"/>
    </row>
    <row r="10553" spans="16:26" x14ac:dyDescent="0.25">
      <c r="P10553" s="119"/>
      <c r="R10553" s="119"/>
      <c r="T10553" s="119"/>
      <c r="V10553" s="119"/>
      <c r="X10553" s="119"/>
      <c r="Z10553" s="119"/>
    </row>
    <row r="10554" spans="16:26" x14ac:dyDescent="0.25">
      <c r="P10554" s="120"/>
      <c r="R10554" s="120"/>
      <c r="T10554" s="120"/>
      <c r="V10554" s="120"/>
      <c r="X10554" s="120"/>
      <c r="Z10554" s="120"/>
    </row>
    <row r="10555" spans="16:26" x14ac:dyDescent="0.25">
      <c r="P10555" s="119"/>
      <c r="R10555" s="119"/>
      <c r="T10555" s="119"/>
      <c r="V10555" s="119"/>
      <c r="X10555" s="119"/>
      <c r="Z10555" s="119"/>
    </row>
    <row r="10556" spans="16:26" x14ac:dyDescent="0.25">
      <c r="P10556" s="120"/>
      <c r="R10556" s="120"/>
      <c r="T10556" s="120"/>
      <c r="V10556" s="120"/>
      <c r="X10556" s="120"/>
      <c r="Z10556" s="120"/>
    </row>
    <row r="10557" spans="16:26" x14ac:dyDescent="0.25">
      <c r="P10557" s="119"/>
      <c r="R10557" s="119"/>
      <c r="T10557" s="119"/>
      <c r="V10557" s="119"/>
      <c r="X10557" s="119"/>
      <c r="Z10557" s="119"/>
    </row>
    <row r="10558" spans="16:26" x14ac:dyDescent="0.25">
      <c r="P10558" s="119"/>
      <c r="R10558" s="119"/>
      <c r="T10558" s="119"/>
      <c r="V10558" s="119"/>
      <c r="X10558" s="119"/>
      <c r="Z10558" s="119"/>
    </row>
    <row r="10559" spans="16:26" x14ac:dyDescent="0.25">
      <c r="P10559" s="119"/>
      <c r="R10559" s="119"/>
      <c r="T10559" s="119"/>
      <c r="V10559" s="119"/>
      <c r="X10559" s="119"/>
      <c r="Z10559" s="119"/>
    </row>
    <row r="10560" spans="16:26" x14ac:dyDescent="0.25">
      <c r="P10560" s="121"/>
      <c r="R10560" s="121"/>
      <c r="T10560" s="121"/>
      <c r="V10560" s="121"/>
      <c r="X10560" s="121"/>
      <c r="Z10560" s="121"/>
    </row>
    <row r="10561" spans="16:26" x14ac:dyDescent="0.25">
      <c r="P10561" s="121"/>
      <c r="R10561" s="121"/>
      <c r="T10561" s="121"/>
      <c r="V10561" s="121"/>
      <c r="X10561" s="121"/>
      <c r="Z10561" s="121"/>
    </row>
    <row r="10562" spans="16:26" x14ac:dyDescent="0.25">
      <c r="P10562" s="121"/>
      <c r="R10562" s="121"/>
      <c r="T10562" s="121"/>
      <c r="V10562" s="121"/>
      <c r="X10562" s="121"/>
      <c r="Z10562" s="121"/>
    </row>
    <row r="10563" spans="16:26" x14ac:dyDescent="0.25">
      <c r="P10563" s="121"/>
      <c r="R10563" s="121"/>
      <c r="T10563" s="121"/>
      <c r="V10563" s="121"/>
      <c r="X10563" s="121"/>
      <c r="Z10563" s="121"/>
    </row>
    <row r="10564" spans="16:26" x14ac:dyDescent="0.25">
      <c r="P10564" s="122"/>
      <c r="R10564" s="122"/>
      <c r="T10564" s="122"/>
      <c r="V10564" s="122"/>
      <c r="X10564" s="122"/>
      <c r="Z10564" s="122"/>
    </row>
    <row r="10565" spans="16:26" x14ac:dyDescent="0.25">
      <c r="P10565" s="118"/>
      <c r="R10565" s="118"/>
      <c r="T10565" s="118"/>
      <c r="V10565" s="118"/>
      <c r="X10565" s="118"/>
      <c r="Z10565" s="118"/>
    </row>
    <row r="10566" spans="16:26" x14ac:dyDescent="0.25">
      <c r="P10566" s="119"/>
      <c r="R10566" s="119"/>
      <c r="T10566" s="119"/>
      <c r="V10566" s="119"/>
      <c r="X10566" s="119"/>
      <c r="Z10566" s="119"/>
    </row>
    <row r="10567" spans="16:26" x14ac:dyDescent="0.25">
      <c r="P10567" s="119"/>
      <c r="R10567" s="119"/>
      <c r="T10567" s="119"/>
      <c r="V10567" s="119"/>
      <c r="X10567" s="119"/>
      <c r="Z10567" s="119"/>
    </row>
    <row r="10568" spans="16:26" x14ac:dyDescent="0.25">
      <c r="P10568" s="120"/>
      <c r="R10568" s="120"/>
      <c r="T10568" s="120"/>
      <c r="V10568" s="120"/>
      <c r="X10568" s="120"/>
      <c r="Z10568" s="120"/>
    </row>
    <row r="10569" spans="16:26" x14ac:dyDescent="0.25">
      <c r="P10569" s="119"/>
      <c r="R10569" s="119"/>
      <c r="T10569" s="119"/>
      <c r="V10569" s="119"/>
      <c r="X10569" s="119"/>
      <c r="Z10569" s="119"/>
    </row>
    <row r="10570" spans="16:26" x14ac:dyDescent="0.25">
      <c r="P10570" s="119"/>
      <c r="R10570" s="119"/>
      <c r="T10570" s="119"/>
      <c r="V10570" s="119"/>
      <c r="X10570" s="119"/>
      <c r="Z10570" s="119"/>
    </row>
    <row r="10571" spans="16:26" x14ac:dyDescent="0.25">
      <c r="P10571" s="120"/>
      <c r="R10571" s="120"/>
      <c r="T10571" s="120"/>
      <c r="V10571" s="120"/>
      <c r="X10571" s="120"/>
      <c r="Z10571" s="120"/>
    </row>
    <row r="10572" spans="16:26" x14ac:dyDescent="0.25">
      <c r="P10572" s="119"/>
      <c r="R10572" s="119"/>
      <c r="T10572" s="119"/>
      <c r="V10572" s="119"/>
      <c r="X10572" s="119"/>
      <c r="Z10572" s="119"/>
    </row>
    <row r="10573" spans="16:26" x14ac:dyDescent="0.25">
      <c r="P10573" s="120"/>
      <c r="R10573" s="120"/>
      <c r="T10573" s="120"/>
      <c r="V10573" s="120"/>
      <c r="X10573" s="120"/>
      <c r="Z10573" s="120"/>
    </row>
    <row r="10574" spans="16:26" x14ac:dyDescent="0.25">
      <c r="P10574" s="119"/>
      <c r="R10574" s="119"/>
      <c r="T10574" s="119"/>
      <c r="V10574" s="119"/>
      <c r="X10574" s="119"/>
      <c r="Z10574" s="119"/>
    </row>
    <row r="10575" spans="16:26" x14ac:dyDescent="0.25">
      <c r="P10575" s="119"/>
      <c r="R10575" s="119"/>
      <c r="T10575" s="119"/>
      <c r="V10575" s="119"/>
      <c r="X10575" s="119"/>
      <c r="Z10575" s="119"/>
    </row>
    <row r="10576" spans="16:26" x14ac:dyDescent="0.25">
      <c r="P10576" s="119"/>
      <c r="R10576" s="119"/>
      <c r="T10576" s="119"/>
      <c r="V10576" s="119"/>
      <c r="X10576" s="119"/>
      <c r="Z10576" s="119"/>
    </row>
    <row r="10577" spans="16:26" x14ac:dyDescent="0.25">
      <c r="P10577" s="121"/>
      <c r="R10577" s="121"/>
      <c r="T10577" s="121"/>
      <c r="V10577" s="121"/>
      <c r="X10577" s="121"/>
      <c r="Z10577" s="121"/>
    </row>
    <row r="10578" spans="16:26" x14ac:dyDescent="0.25">
      <c r="P10578" s="121"/>
      <c r="R10578" s="121"/>
      <c r="T10578" s="121"/>
      <c r="V10578" s="121"/>
      <c r="X10578" s="121"/>
      <c r="Z10578" s="121"/>
    </row>
    <row r="10579" spans="16:26" x14ac:dyDescent="0.25">
      <c r="P10579" s="121"/>
      <c r="R10579" s="121"/>
      <c r="T10579" s="121"/>
      <c r="V10579" s="121"/>
      <c r="X10579" s="121"/>
      <c r="Z10579" s="121"/>
    </row>
    <row r="10580" spans="16:26" x14ac:dyDescent="0.25">
      <c r="P10580" s="121"/>
      <c r="R10580" s="121"/>
      <c r="T10580" s="121"/>
      <c r="V10580" s="121"/>
      <c r="X10580" s="121"/>
      <c r="Z10580" s="121"/>
    </row>
    <row r="10581" spans="16:26" x14ac:dyDescent="0.25">
      <c r="P10581" s="122"/>
      <c r="R10581" s="122"/>
      <c r="T10581" s="122"/>
      <c r="V10581" s="122"/>
      <c r="X10581" s="122"/>
      <c r="Z10581" s="122"/>
    </row>
    <row r="10582" spans="16:26" x14ac:dyDescent="0.25">
      <c r="P10582" s="118"/>
      <c r="R10582" s="118"/>
      <c r="T10582" s="118"/>
      <c r="V10582" s="118"/>
      <c r="X10582" s="118"/>
      <c r="Z10582" s="118"/>
    </row>
    <row r="10583" spans="16:26" x14ac:dyDescent="0.25">
      <c r="P10583" s="119"/>
      <c r="R10583" s="119"/>
      <c r="T10583" s="119"/>
      <c r="V10583" s="119"/>
      <c r="X10583" s="119"/>
      <c r="Z10583" s="119"/>
    </row>
    <row r="10584" spans="16:26" x14ac:dyDescent="0.25">
      <c r="P10584" s="119"/>
      <c r="R10584" s="119"/>
      <c r="T10584" s="119"/>
      <c r="V10584" s="119"/>
      <c r="X10584" s="119"/>
      <c r="Z10584" s="119"/>
    </row>
    <row r="10585" spans="16:26" x14ac:dyDescent="0.25">
      <c r="P10585" s="120"/>
      <c r="R10585" s="120"/>
      <c r="T10585" s="120"/>
      <c r="V10585" s="120"/>
      <c r="X10585" s="120"/>
      <c r="Z10585" s="120"/>
    </row>
    <row r="10586" spans="16:26" x14ac:dyDescent="0.25">
      <c r="P10586" s="119"/>
      <c r="R10586" s="119"/>
      <c r="T10586" s="119"/>
      <c r="V10586" s="119"/>
      <c r="X10586" s="119"/>
      <c r="Z10586" s="119"/>
    </row>
    <row r="10587" spans="16:26" x14ac:dyDescent="0.25">
      <c r="P10587" s="119"/>
      <c r="R10587" s="119"/>
      <c r="T10587" s="119"/>
      <c r="V10587" s="119"/>
      <c r="X10587" s="119"/>
      <c r="Z10587" s="119"/>
    </row>
    <row r="10588" spans="16:26" x14ac:dyDescent="0.25">
      <c r="P10588" s="120"/>
      <c r="R10588" s="120"/>
      <c r="T10588" s="120"/>
      <c r="V10588" s="120"/>
      <c r="X10588" s="120"/>
      <c r="Z10588" s="120"/>
    </row>
    <row r="10589" spans="16:26" x14ac:dyDescent="0.25">
      <c r="P10589" s="119"/>
      <c r="R10589" s="119"/>
      <c r="T10589" s="119"/>
      <c r="V10589" s="119"/>
      <c r="X10589" s="119"/>
      <c r="Z10589" s="119"/>
    </row>
    <row r="10590" spans="16:26" x14ac:dyDescent="0.25">
      <c r="P10590" s="120"/>
      <c r="R10590" s="120"/>
      <c r="T10590" s="120"/>
      <c r="V10590" s="120"/>
      <c r="X10590" s="120"/>
      <c r="Z10590" s="120"/>
    </row>
    <row r="10591" spans="16:26" x14ac:dyDescent="0.25">
      <c r="P10591" s="119"/>
      <c r="R10591" s="119"/>
      <c r="T10591" s="119"/>
      <c r="V10591" s="119"/>
      <c r="X10591" s="119"/>
      <c r="Z10591" s="119"/>
    </row>
    <row r="10592" spans="16:26" x14ac:dyDescent="0.25">
      <c r="P10592" s="119"/>
      <c r="R10592" s="119"/>
      <c r="T10592" s="119"/>
      <c r="V10592" s="119"/>
      <c r="X10592" s="119"/>
      <c r="Z10592" s="119"/>
    </row>
    <row r="10593" spans="16:26" x14ac:dyDescent="0.25">
      <c r="P10593" s="119"/>
      <c r="R10593" s="119"/>
      <c r="T10593" s="119"/>
      <c r="V10593" s="119"/>
      <c r="X10593" s="119"/>
      <c r="Z10593" s="119"/>
    </row>
    <row r="10594" spans="16:26" x14ac:dyDescent="0.25">
      <c r="P10594" s="121"/>
      <c r="R10594" s="121"/>
      <c r="T10594" s="121"/>
      <c r="V10594" s="121"/>
      <c r="X10594" s="121"/>
      <c r="Z10594" s="121"/>
    </row>
    <row r="10595" spans="16:26" x14ac:dyDescent="0.25">
      <c r="P10595" s="121"/>
      <c r="R10595" s="121"/>
      <c r="T10595" s="121"/>
      <c r="V10595" s="121"/>
      <c r="X10595" s="121"/>
      <c r="Z10595" s="121"/>
    </row>
    <row r="10596" spans="16:26" x14ac:dyDescent="0.25">
      <c r="P10596" s="121"/>
      <c r="R10596" s="121"/>
      <c r="T10596" s="121"/>
      <c r="V10596" s="121"/>
      <c r="X10596" s="121"/>
      <c r="Z10596" s="121"/>
    </row>
    <row r="10597" spans="16:26" x14ac:dyDescent="0.25">
      <c r="P10597" s="121"/>
      <c r="R10597" s="121"/>
      <c r="T10597" s="121"/>
      <c r="V10597" s="121"/>
      <c r="X10597" s="121"/>
      <c r="Z10597" s="121"/>
    </row>
    <row r="10598" spans="16:26" x14ac:dyDescent="0.25">
      <c r="P10598" s="122"/>
      <c r="R10598" s="122"/>
      <c r="T10598" s="122"/>
      <c r="V10598" s="122"/>
      <c r="X10598" s="122"/>
      <c r="Z10598" s="122"/>
    </row>
    <row r="10599" spans="16:26" x14ac:dyDescent="0.25">
      <c r="P10599" s="118"/>
      <c r="R10599" s="118"/>
      <c r="T10599" s="118"/>
      <c r="V10599" s="118"/>
      <c r="X10599" s="118"/>
      <c r="Z10599" s="118"/>
    </row>
    <row r="10600" spans="16:26" x14ac:dyDescent="0.25">
      <c r="P10600" s="119"/>
      <c r="R10600" s="119"/>
      <c r="T10600" s="119"/>
      <c r="V10600" s="119"/>
      <c r="X10600" s="119"/>
      <c r="Z10600" s="119"/>
    </row>
    <row r="10601" spans="16:26" x14ac:dyDescent="0.25">
      <c r="P10601" s="119"/>
      <c r="R10601" s="119"/>
      <c r="T10601" s="119"/>
      <c r="V10601" s="119"/>
      <c r="X10601" s="119"/>
      <c r="Z10601" s="119"/>
    </row>
    <row r="10602" spans="16:26" x14ac:dyDescent="0.25">
      <c r="P10602" s="120"/>
      <c r="R10602" s="120"/>
      <c r="T10602" s="120"/>
      <c r="V10602" s="120"/>
      <c r="X10602" s="120"/>
      <c r="Z10602" s="120"/>
    </row>
    <row r="10603" spans="16:26" x14ac:dyDescent="0.25">
      <c r="P10603" s="119"/>
      <c r="R10603" s="119"/>
      <c r="T10603" s="119"/>
      <c r="V10603" s="119"/>
      <c r="X10603" s="119"/>
      <c r="Z10603" s="119"/>
    </row>
    <row r="10604" spans="16:26" x14ac:dyDescent="0.25">
      <c r="P10604" s="119"/>
      <c r="R10604" s="119"/>
      <c r="T10604" s="119"/>
      <c r="V10604" s="119"/>
      <c r="X10604" s="119"/>
      <c r="Z10604" s="119"/>
    </row>
    <row r="10605" spans="16:26" x14ac:dyDescent="0.25">
      <c r="P10605" s="120"/>
      <c r="R10605" s="120"/>
      <c r="T10605" s="120"/>
      <c r="V10605" s="120"/>
      <c r="X10605" s="120"/>
      <c r="Z10605" s="120"/>
    </row>
    <row r="10606" spans="16:26" x14ac:dyDescent="0.25">
      <c r="P10606" s="119"/>
      <c r="R10606" s="119"/>
      <c r="T10606" s="119"/>
      <c r="V10606" s="119"/>
      <c r="X10606" s="119"/>
      <c r="Z10606" s="119"/>
    </row>
    <row r="10607" spans="16:26" x14ac:dyDescent="0.25">
      <c r="P10607" s="120"/>
      <c r="R10607" s="120"/>
      <c r="T10607" s="120"/>
      <c r="V10607" s="120"/>
      <c r="X10607" s="120"/>
      <c r="Z10607" s="120"/>
    </row>
    <row r="10608" spans="16:26" x14ac:dyDescent="0.25">
      <c r="P10608" s="119"/>
      <c r="R10608" s="119"/>
      <c r="T10608" s="119"/>
      <c r="V10608" s="119"/>
      <c r="X10608" s="119"/>
      <c r="Z10608" s="119"/>
    </row>
    <row r="10609" spans="16:26" x14ac:dyDescent="0.25">
      <c r="P10609" s="119"/>
      <c r="R10609" s="119"/>
      <c r="T10609" s="119"/>
      <c r="V10609" s="119"/>
      <c r="X10609" s="119"/>
      <c r="Z10609" s="119"/>
    </row>
    <row r="10610" spans="16:26" x14ac:dyDescent="0.25">
      <c r="P10610" s="119"/>
      <c r="R10610" s="119"/>
      <c r="T10610" s="119"/>
      <c r="V10610" s="119"/>
      <c r="X10610" s="119"/>
      <c r="Z10610" s="119"/>
    </row>
    <row r="10611" spans="16:26" x14ac:dyDescent="0.25">
      <c r="P10611" s="121"/>
      <c r="R10611" s="121"/>
      <c r="T10611" s="121"/>
      <c r="V10611" s="121"/>
      <c r="X10611" s="121"/>
      <c r="Z10611" s="121"/>
    </row>
    <row r="10612" spans="16:26" x14ac:dyDescent="0.25">
      <c r="P10612" s="121"/>
      <c r="R10612" s="121"/>
      <c r="T10612" s="121"/>
      <c r="V10612" s="121"/>
      <c r="X10612" s="121"/>
      <c r="Z10612" s="121"/>
    </row>
    <row r="10613" spans="16:26" x14ac:dyDescent="0.25">
      <c r="P10613" s="121"/>
      <c r="R10613" s="121"/>
      <c r="T10613" s="121"/>
      <c r="V10613" s="121"/>
      <c r="X10613" s="121"/>
      <c r="Z10613" s="121"/>
    </row>
    <row r="10614" spans="16:26" x14ac:dyDescent="0.25">
      <c r="P10614" s="121"/>
      <c r="R10614" s="121"/>
      <c r="T10614" s="121"/>
      <c r="V10614" s="121"/>
      <c r="X10614" s="121"/>
      <c r="Z10614" s="121"/>
    </row>
    <row r="10615" spans="16:26" x14ac:dyDescent="0.25">
      <c r="P10615" s="122"/>
      <c r="R10615" s="122"/>
      <c r="T10615" s="122"/>
      <c r="V10615" s="122"/>
      <c r="X10615" s="122"/>
      <c r="Z10615" s="122"/>
    </row>
    <row r="10616" spans="16:26" x14ac:dyDescent="0.25">
      <c r="P10616" s="118"/>
      <c r="R10616" s="118"/>
      <c r="T10616" s="118"/>
      <c r="V10616" s="118"/>
      <c r="X10616" s="118"/>
      <c r="Z10616" s="118"/>
    </row>
    <row r="10617" spans="16:26" x14ac:dyDescent="0.25">
      <c r="P10617" s="119"/>
      <c r="R10617" s="119"/>
      <c r="T10617" s="119"/>
      <c r="V10617" s="119"/>
      <c r="X10617" s="119"/>
      <c r="Z10617" s="119"/>
    </row>
    <row r="10618" spans="16:26" x14ac:dyDescent="0.25">
      <c r="P10618" s="119"/>
      <c r="R10618" s="119"/>
      <c r="T10618" s="119"/>
      <c r="V10618" s="119"/>
      <c r="X10618" s="119"/>
      <c r="Z10618" s="119"/>
    </row>
    <row r="10619" spans="16:26" x14ac:dyDescent="0.25">
      <c r="P10619" s="120"/>
      <c r="R10619" s="120"/>
      <c r="T10619" s="120"/>
      <c r="V10619" s="120"/>
      <c r="X10619" s="120"/>
      <c r="Z10619" s="120"/>
    </row>
    <row r="10620" spans="16:26" x14ac:dyDescent="0.25">
      <c r="P10620" s="119"/>
      <c r="R10620" s="119"/>
      <c r="T10620" s="119"/>
      <c r="V10620" s="119"/>
      <c r="X10620" s="119"/>
      <c r="Z10620" s="119"/>
    </row>
    <row r="10621" spans="16:26" x14ac:dyDescent="0.25">
      <c r="P10621" s="119"/>
      <c r="R10621" s="119"/>
      <c r="T10621" s="119"/>
      <c r="V10621" s="119"/>
      <c r="X10621" s="119"/>
      <c r="Z10621" s="119"/>
    </row>
    <row r="10622" spans="16:26" x14ac:dyDescent="0.25">
      <c r="P10622" s="120"/>
      <c r="R10622" s="120"/>
      <c r="T10622" s="120"/>
      <c r="V10622" s="120"/>
      <c r="X10622" s="120"/>
      <c r="Z10622" s="120"/>
    </row>
    <row r="10623" spans="16:26" x14ac:dyDescent="0.25">
      <c r="P10623" s="119"/>
      <c r="R10623" s="119"/>
      <c r="T10623" s="119"/>
      <c r="V10623" s="119"/>
      <c r="X10623" s="119"/>
      <c r="Z10623" s="119"/>
    </row>
    <row r="10624" spans="16:26" x14ac:dyDescent="0.25">
      <c r="P10624" s="120"/>
      <c r="R10624" s="120"/>
      <c r="T10624" s="120"/>
      <c r="V10624" s="120"/>
      <c r="X10624" s="120"/>
      <c r="Z10624" s="120"/>
    </row>
    <row r="10625" spans="16:26" x14ac:dyDescent="0.25">
      <c r="P10625" s="119"/>
      <c r="R10625" s="119"/>
      <c r="T10625" s="119"/>
      <c r="V10625" s="119"/>
      <c r="X10625" s="119"/>
      <c r="Z10625" s="119"/>
    </row>
    <row r="10626" spans="16:26" x14ac:dyDescent="0.25">
      <c r="P10626" s="119"/>
      <c r="R10626" s="119"/>
      <c r="T10626" s="119"/>
      <c r="V10626" s="119"/>
      <c r="X10626" s="119"/>
      <c r="Z10626" s="119"/>
    </row>
    <row r="10627" spans="16:26" x14ac:dyDescent="0.25">
      <c r="P10627" s="119"/>
      <c r="R10627" s="119"/>
      <c r="T10627" s="119"/>
      <c r="V10627" s="119"/>
      <c r="X10627" s="119"/>
      <c r="Z10627" s="119"/>
    </row>
    <row r="10628" spans="16:26" x14ac:dyDescent="0.25">
      <c r="P10628" s="121"/>
      <c r="R10628" s="121"/>
      <c r="T10628" s="121"/>
      <c r="V10628" s="121"/>
      <c r="X10628" s="121"/>
      <c r="Z10628" s="121"/>
    </row>
    <row r="10629" spans="16:26" x14ac:dyDescent="0.25">
      <c r="P10629" s="121"/>
      <c r="R10629" s="121"/>
      <c r="T10629" s="121"/>
      <c r="V10629" s="121"/>
      <c r="X10629" s="121"/>
      <c r="Z10629" s="121"/>
    </row>
    <row r="10630" spans="16:26" x14ac:dyDescent="0.25">
      <c r="P10630" s="121"/>
      <c r="R10630" s="121"/>
      <c r="T10630" s="121"/>
      <c r="V10630" s="121"/>
      <c r="X10630" s="121"/>
      <c r="Z10630" s="121"/>
    </row>
    <row r="10631" spans="16:26" x14ac:dyDescent="0.25">
      <c r="P10631" s="121"/>
      <c r="R10631" s="121"/>
      <c r="T10631" s="121"/>
      <c r="V10631" s="121"/>
      <c r="X10631" s="121"/>
      <c r="Z10631" s="121"/>
    </row>
    <row r="10632" spans="16:26" x14ac:dyDescent="0.25">
      <c r="P10632" s="122"/>
      <c r="R10632" s="122"/>
      <c r="T10632" s="122"/>
      <c r="V10632" s="122"/>
      <c r="X10632" s="122"/>
      <c r="Z10632" s="122"/>
    </row>
    <row r="10633" spans="16:26" x14ac:dyDescent="0.25">
      <c r="P10633" s="118"/>
      <c r="R10633" s="118"/>
      <c r="T10633" s="118"/>
      <c r="V10633" s="118"/>
      <c r="X10633" s="118"/>
      <c r="Z10633" s="118"/>
    </row>
    <row r="10634" spans="16:26" x14ac:dyDescent="0.25">
      <c r="P10634" s="119"/>
      <c r="R10634" s="119"/>
      <c r="T10634" s="119"/>
      <c r="V10634" s="119"/>
      <c r="X10634" s="119"/>
      <c r="Z10634" s="119"/>
    </row>
    <row r="10635" spans="16:26" x14ac:dyDescent="0.25">
      <c r="P10635" s="119"/>
      <c r="R10635" s="119"/>
      <c r="T10635" s="119"/>
      <c r="V10635" s="119"/>
      <c r="X10635" s="119"/>
      <c r="Z10635" s="119"/>
    </row>
    <row r="10636" spans="16:26" x14ac:dyDescent="0.25">
      <c r="P10636" s="120"/>
      <c r="R10636" s="120"/>
      <c r="T10636" s="120"/>
      <c r="V10636" s="120"/>
      <c r="X10636" s="120"/>
      <c r="Z10636" s="120"/>
    </row>
    <row r="10637" spans="16:26" x14ac:dyDescent="0.25">
      <c r="P10637" s="119"/>
      <c r="R10637" s="119"/>
      <c r="T10637" s="119"/>
      <c r="V10637" s="119"/>
      <c r="X10637" s="119"/>
      <c r="Z10637" s="119"/>
    </row>
    <row r="10638" spans="16:26" x14ac:dyDescent="0.25">
      <c r="P10638" s="119"/>
      <c r="R10638" s="119"/>
      <c r="T10638" s="119"/>
      <c r="V10638" s="119"/>
      <c r="X10638" s="119"/>
      <c r="Z10638" s="119"/>
    </row>
    <row r="10639" spans="16:26" x14ac:dyDescent="0.25">
      <c r="P10639" s="120"/>
      <c r="R10639" s="120"/>
      <c r="T10639" s="120"/>
      <c r="V10639" s="120"/>
      <c r="X10639" s="120"/>
      <c r="Z10639" s="120"/>
    </row>
    <row r="10640" spans="16:26" x14ac:dyDescent="0.25">
      <c r="P10640" s="119"/>
      <c r="R10640" s="119"/>
      <c r="T10640" s="119"/>
      <c r="V10640" s="119"/>
      <c r="X10640" s="119"/>
      <c r="Z10640" s="119"/>
    </row>
    <row r="10641" spans="16:26" x14ac:dyDescent="0.25">
      <c r="P10641" s="120"/>
      <c r="R10641" s="120"/>
      <c r="T10641" s="120"/>
      <c r="V10641" s="120"/>
      <c r="X10641" s="120"/>
      <c r="Z10641" s="120"/>
    </row>
    <row r="10642" spans="16:26" x14ac:dyDescent="0.25">
      <c r="P10642" s="119"/>
      <c r="R10642" s="119"/>
      <c r="T10642" s="119"/>
      <c r="V10642" s="119"/>
      <c r="X10642" s="119"/>
      <c r="Z10642" s="119"/>
    </row>
    <row r="10643" spans="16:26" x14ac:dyDescent="0.25">
      <c r="P10643" s="119"/>
      <c r="R10643" s="119"/>
      <c r="T10643" s="119"/>
      <c r="V10643" s="119"/>
      <c r="X10643" s="119"/>
      <c r="Z10643" s="119"/>
    </row>
    <row r="10644" spans="16:26" x14ac:dyDescent="0.25">
      <c r="P10644" s="119"/>
      <c r="R10644" s="119"/>
      <c r="T10644" s="119"/>
      <c r="V10644" s="119"/>
      <c r="X10644" s="119"/>
      <c r="Z10644" s="119"/>
    </row>
    <row r="10645" spans="16:26" x14ac:dyDescent="0.25">
      <c r="P10645" s="121"/>
      <c r="R10645" s="121"/>
      <c r="T10645" s="121"/>
      <c r="V10645" s="121"/>
      <c r="X10645" s="121"/>
      <c r="Z10645" s="121"/>
    </row>
    <row r="10646" spans="16:26" x14ac:dyDescent="0.25">
      <c r="P10646" s="121"/>
      <c r="R10646" s="121"/>
      <c r="T10646" s="121"/>
      <c r="V10646" s="121"/>
      <c r="X10646" s="121"/>
      <c r="Z10646" s="121"/>
    </row>
    <row r="10647" spans="16:26" x14ac:dyDescent="0.25">
      <c r="P10647" s="121"/>
      <c r="R10647" s="121"/>
      <c r="T10647" s="121"/>
      <c r="V10647" s="121"/>
      <c r="X10647" s="121"/>
      <c r="Z10647" s="121"/>
    </row>
    <row r="10648" spans="16:26" x14ac:dyDescent="0.25">
      <c r="P10648" s="121"/>
      <c r="R10648" s="121"/>
      <c r="T10648" s="121"/>
      <c r="V10648" s="121"/>
      <c r="X10648" s="121"/>
      <c r="Z10648" s="121"/>
    </row>
    <row r="10649" spans="16:26" x14ac:dyDescent="0.25">
      <c r="P10649" s="122"/>
      <c r="R10649" s="122"/>
      <c r="T10649" s="122"/>
      <c r="V10649" s="122"/>
      <c r="X10649" s="122"/>
      <c r="Z10649" s="122"/>
    </row>
    <row r="10650" spans="16:26" x14ac:dyDescent="0.25">
      <c r="P10650" s="118"/>
      <c r="R10650" s="118"/>
      <c r="T10650" s="118"/>
      <c r="V10650" s="118"/>
      <c r="X10650" s="118"/>
      <c r="Z10650" s="118"/>
    </row>
    <row r="10651" spans="16:26" x14ac:dyDescent="0.25">
      <c r="P10651" s="119"/>
      <c r="R10651" s="119"/>
      <c r="T10651" s="119"/>
      <c r="V10651" s="119"/>
      <c r="X10651" s="119"/>
      <c r="Z10651" s="119"/>
    </row>
    <row r="10652" spans="16:26" x14ac:dyDescent="0.25">
      <c r="P10652" s="119"/>
      <c r="R10652" s="119"/>
      <c r="T10652" s="119"/>
      <c r="V10652" s="119"/>
      <c r="X10652" s="119"/>
      <c r="Z10652" s="119"/>
    </row>
    <row r="10653" spans="16:26" x14ac:dyDescent="0.25">
      <c r="P10653" s="120"/>
      <c r="R10653" s="120"/>
      <c r="T10653" s="120"/>
      <c r="V10653" s="120"/>
      <c r="X10653" s="120"/>
      <c r="Z10653" s="120"/>
    </row>
    <row r="10654" spans="16:26" x14ac:dyDescent="0.25">
      <c r="P10654" s="119"/>
      <c r="R10654" s="119"/>
      <c r="T10654" s="119"/>
      <c r="V10654" s="119"/>
      <c r="X10654" s="119"/>
      <c r="Z10654" s="119"/>
    </row>
    <row r="10655" spans="16:26" x14ac:dyDescent="0.25">
      <c r="P10655" s="119"/>
      <c r="R10655" s="119"/>
      <c r="T10655" s="119"/>
      <c r="V10655" s="119"/>
      <c r="X10655" s="119"/>
      <c r="Z10655" s="119"/>
    </row>
    <row r="10656" spans="16:26" x14ac:dyDescent="0.25">
      <c r="P10656" s="120"/>
      <c r="R10656" s="120"/>
      <c r="T10656" s="120"/>
      <c r="V10656" s="120"/>
      <c r="X10656" s="120"/>
      <c r="Z10656" s="120"/>
    </row>
    <row r="10657" spans="16:26" x14ac:dyDescent="0.25">
      <c r="P10657" s="119"/>
      <c r="R10657" s="119"/>
      <c r="T10657" s="119"/>
      <c r="V10657" s="119"/>
      <c r="X10657" s="119"/>
      <c r="Z10657" s="119"/>
    </row>
    <row r="10658" spans="16:26" x14ac:dyDescent="0.25">
      <c r="P10658" s="120"/>
      <c r="R10658" s="120"/>
      <c r="T10658" s="120"/>
      <c r="V10658" s="120"/>
      <c r="X10658" s="120"/>
      <c r="Z10658" s="120"/>
    </row>
    <row r="10659" spans="16:26" x14ac:dyDescent="0.25">
      <c r="P10659" s="119"/>
      <c r="R10659" s="119"/>
      <c r="T10659" s="119"/>
      <c r="V10659" s="119"/>
      <c r="X10659" s="119"/>
      <c r="Z10659" s="119"/>
    </row>
    <row r="10660" spans="16:26" x14ac:dyDescent="0.25">
      <c r="P10660" s="119"/>
      <c r="R10660" s="119"/>
      <c r="T10660" s="119"/>
      <c r="V10660" s="119"/>
      <c r="X10660" s="119"/>
      <c r="Z10660" s="119"/>
    </row>
    <row r="10661" spans="16:26" x14ac:dyDescent="0.25">
      <c r="P10661" s="119"/>
      <c r="R10661" s="119"/>
      <c r="T10661" s="119"/>
      <c r="V10661" s="119"/>
      <c r="X10661" s="119"/>
      <c r="Z10661" s="119"/>
    </row>
    <row r="10662" spans="16:26" x14ac:dyDescent="0.25">
      <c r="P10662" s="121"/>
      <c r="R10662" s="121"/>
      <c r="T10662" s="121"/>
      <c r="V10662" s="121"/>
      <c r="X10662" s="121"/>
      <c r="Z10662" s="121"/>
    </row>
    <row r="10663" spans="16:26" x14ac:dyDescent="0.25">
      <c r="P10663" s="121"/>
      <c r="R10663" s="121"/>
      <c r="T10663" s="121"/>
      <c r="V10663" s="121"/>
      <c r="X10663" s="121"/>
      <c r="Z10663" s="121"/>
    </row>
    <row r="10664" spans="16:26" x14ac:dyDescent="0.25">
      <c r="P10664" s="121"/>
      <c r="R10664" s="121"/>
      <c r="T10664" s="121"/>
      <c r="V10664" s="121"/>
      <c r="X10664" s="121"/>
      <c r="Z10664" s="121"/>
    </row>
    <row r="10665" spans="16:26" x14ac:dyDescent="0.25">
      <c r="P10665" s="121"/>
      <c r="R10665" s="121"/>
      <c r="T10665" s="121"/>
      <c r="V10665" s="121"/>
      <c r="X10665" s="121"/>
      <c r="Z10665" s="121"/>
    </row>
    <row r="10666" spans="16:26" x14ac:dyDescent="0.25">
      <c r="P10666" s="122"/>
      <c r="R10666" s="122"/>
      <c r="T10666" s="122"/>
      <c r="V10666" s="122"/>
      <c r="X10666" s="122"/>
      <c r="Z10666" s="122"/>
    </row>
    <row r="10667" spans="16:26" x14ac:dyDescent="0.25">
      <c r="P10667" s="118"/>
      <c r="R10667" s="118"/>
      <c r="T10667" s="118"/>
      <c r="V10667" s="118"/>
      <c r="X10667" s="118"/>
      <c r="Z10667" s="118"/>
    </row>
    <row r="10668" spans="16:26" x14ac:dyDescent="0.25">
      <c r="P10668" s="119"/>
      <c r="R10668" s="119"/>
      <c r="T10668" s="119"/>
      <c r="V10668" s="119"/>
      <c r="X10668" s="119"/>
      <c r="Z10668" s="119"/>
    </row>
    <row r="10669" spans="16:26" x14ac:dyDescent="0.25">
      <c r="P10669" s="119"/>
      <c r="R10669" s="119"/>
      <c r="T10669" s="119"/>
      <c r="V10669" s="119"/>
      <c r="X10669" s="119"/>
      <c r="Z10669" s="119"/>
    </row>
    <row r="10670" spans="16:26" x14ac:dyDescent="0.25">
      <c r="P10670" s="120"/>
      <c r="R10670" s="120"/>
      <c r="T10670" s="120"/>
      <c r="V10670" s="120"/>
      <c r="X10670" s="120"/>
      <c r="Z10670" s="120"/>
    </row>
    <row r="10671" spans="16:26" x14ac:dyDescent="0.25">
      <c r="P10671" s="119"/>
      <c r="R10671" s="119"/>
      <c r="T10671" s="119"/>
      <c r="V10671" s="119"/>
      <c r="X10671" s="119"/>
      <c r="Z10671" s="119"/>
    </row>
    <row r="10672" spans="16:26" x14ac:dyDescent="0.25">
      <c r="P10672" s="119"/>
      <c r="R10672" s="119"/>
      <c r="T10672" s="119"/>
      <c r="V10672" s="119"/>
      <c r="X10672" s="119"/>
      <c r="Z10672" s="119"/>
    </row>
    <row r="10673" spans="16:26" x14ac:dyDescent="0.25">
      <c r="P10673" s="120"/>
      <c r="R10673" s="120"/>
      <c r="T10673" s="120"/>
      <c r="V10673" s="120"/>
      <c r="X10673" s="120"/>
      <c r="Z10673" s="120"/>
    </row>
    <row r="10674" spans="16:26" x14ac:dyDescent="0.25">
      <c r="P10674" s="119"/>
      <c r="R10674" s="119"/>
      <c r="T10674" s="119"/>
      <c r="V10674" s="119"/>
      <c r="X10674" s="119"/>
      <c r="Z10674" s="119"/>
    </row>
    <row r="10675" spans="16:26" x14ac:dyDescent="0.25">
      <c r="P10675" s="120"/>
      <c r="R10675" s="120"/>
      <c r="T10675" s="120"/>
      <c r="V10675" s="120"/>
      <c r="X10675" s="120"/>
      <c r="Z10675" s="120"/>
    </row>
    <row r="10676" spans="16:26" x14ac:dyDescent="0.25">
      <c r="P10676" s="119"/>
      <c r="R10676" s="119"/>
      <c r="T10676" s="119"/>
      <c r="V10676" s="119"/>
      <c r="X10676" s="119"/>
      <c r="Z10676" s="119"/>
    </row>
    <row r="10677" spans="16:26" x14ac:dyDescent="0.25">
      <c r="P10677" s="119"/>
      <c r="R10677" s="119"/>
      <c r="T10677" s="119"/>
      <c r="V10677" s="119"/>
      <c r="X10677" s="119"/>
      <c r="Z10677" s="119"/>
    </row>
    <row r="10678" spans="16:26" x14ac:dyDescent="0.25">
      <c r="P10678" s="119"/>
      <c r="R10678" s="119"/>
      <c r="T10678" s="119"/>
      <c r="V10678" s="119"/>
      <c r="X10678" s="119"/>
      <c r="Z10678" s="119"/>
    </row>
    <row r="10679" spans="16:26" x14ac:dyDescent="0.25">
      <c r="P10679" s="121"/>
      <c r="R10679" s="121"/>
      <c r="T10679" s="121"/>
      <c r="V10679" s="121"/>
      <c r="X10679" s="121"/>
      <c r="Z10679" s="121"/>
    </row>
    <row r="10680" spans="16:26" x14ac:dyDescent="0.25">
      <c r="P10680" s="121"/>
      <c r="R10680" s="121"/>
      <c r="T10680" s="121"/>
      <c r="V10680" s="121"/>
      <c r="X10680" s="121"/>
      <c r="Z10680" s="121"/>
    </row>
    <row r="10681" spans="16:26" x14ac:dyDescent="0.25">
      <c r="P10681" s="121"/>
      <c r="R10681" s="121"/>
      <c r="T10681" s="121"/>
      <c r="V10681" s="121"/>
      <c r="X10681" s="121"/>
      <c r="Z10681" s="121"/>
    </row>
    <row r="10682" spans="16:26" x14ac:dyDescent="0.25">
      <c r="P10682" s="121"/>
      <c r="R10682" s="121"/>
      <c r="T10682" s="121"/>
      <c r="V10682" s="121"/>
      <c r="X10682" s="121"/>
      <c r="Z10682" s="121"/>
    </row>
    <row r="10683" spans="16:26" x14ac:dyDescent="0.25">
      <c r="P10683" s="122"/>
      <c r="R10683" s="122"/>
      <c r="T10683" s="122"/>
      <c r="V10683" s="122"/>
      <c r="X10683" s="122"/>
      <c r="Z10683" s="122"/>
    </row>
    <row r="10684" spans="16:26" x14ac:dyDescent="0.25">
      <c r="P10684" s="118"/>
      <c r="R10684" s="118"/>
      <c r="T10684" s="118"/>
      <c r="V10684" s="118"/>
      <c r="X10684" s="118"/>
      <c r="Z10684" s="118"/>
    </row>
    <row r="10685" spans="16:26" x14ac:dyDescent="0.25">
      <c r="P10685" s="119"/>
      <c r="R10685" s="119"/>
      <c r="T10685" s="119"/>
      <c r="V10685" s="119"/>
      <c r="X10685" s="119"/>
      <c r="Z10685" s="119"/>
    </row>
    <row r="10686" spans="16:26" x14ac:dyDescent="0.25">
      <c r="P10686" s="119"/>
      <c r="R10686" s="119"/>
      <c r="T10686" s="119"/>
      <c r="V10686" s="119"/>
      <c r="X10686" s="119"/>
      <c r="Z10686" s="119"/>
    </row>
    <row r="10687" spans="16:26" x14ac:dyDescent="0.25">
      <c r="P10687" s="120"/>
      <c r="R10687" s="120"/>
      <c r="T10687" s="120"/>
      <c r="V10687" s="120"/>
      <c r="X10687" s="120"/>
      <c r="Z10687" s="120"/>
    </row>
    <row r="10688" spans="16:26" x14ac:dyDescent="0.25">
      <c r="P10688" s="119"/>
      <c r="R10688" s="119"/>
      <c r="T10688" s="119"/>
      <c r="V10688" s="119"/>
      <c r="X10688" s="119"/>
      <c r="Z10688" s="119"/>
    </row>
    <row r="10689" spans="16:26" x14ac:dyDescent="0.25">
      <c r="P10689" s="119"/>
      <c r="R10689" s="119"/>
      <c r="T10689" s="119"/>
      <c r="V10689" s="119"/>
      <c r="X10689" s="119"/>
      <c r="Z10689" s="119"/>
    </row>
    <row r="10690" spans="16:26" x14ac:dyDescent="0.25">
      <c r="P10690" s="120"/>
      <c r="R10690" s="120"/>
      <c r="T10690" s="120"/>
      <c r="V10690" s="120"/>
      <c r="X10690" s="120"/>
      <c r="Z10690" s="120"/>
    </row>
    <row r="10691" spans="16:26" x14ac:dyDescent="0.25">
      <c r="P10691" s="119"/>
      <c r="R10691" s="119"/>
      <c r="T10691" s="119"/>
      <c r="V10691" s="119"/>
      <c r="X10691" s="119"/>
      <c r="Z10691" s="119"/>
    </row>
    <row r="10692" spans="16:26" x14ac:dyDescent="0.25">
      <c r="P10692" s="120"/>
      <c r="R10692" s="120"/>
      <c r="T10692" s="120"/>
      <c r="V10692" s="120"/>
      <c r="X10692" s="120"/>
      <c r="Z10692" s="120"/>
    </row>
    <row r="10693" spans="16:26" x14ac:dyDescent="0.25">
      <c r="P10693" s="119"/>
      <c r="R10693" s="119"/>
      <c r="T10693" s="119"/>
      <c r="V10693" s="119"/>
      <c r="X10693" s="119"/>
      <c r="Z10693" s="119"/>
    </row>
    <row r="10694" spans="16:26" x14ac:dyDescent="0.25">
      <c r="P10694" s="119"/>
      <c r="R10694" s="119"/>
      <c r="T10694" s="119"/>
      <c r="V10694" s="119"/>
      <c r="X10694" s="119"/>
      <c r="Z10694" s="119"/>
    </row>
    <row r="10695" spans="16:26" x14ac:dyDescent="0.25">
      <c r="P10695" s="119"/>
      <c r="R10695" s="119"/>
      <c r="T10695" s="119"/>
      <c r="V10695" s="119"/>
      <c r="X10695" s="119"/>
      <c r="Z10695" s="119"/>
    </row>
    <row r="10696" spans="16:26" x14ac:dyDescent="0.25">
      <c r="P10696" s="121"/>
      <c r="R10696" s="121"/>
      <c r="T10696" s="121"/>
      <c r="V10696" s="121"/>
      <c r="X10696" s="121"/>
      <c r="Z10696" s="121"/>
    </row>
    <row r="10697" spans="16:26" x14ac:dyDescent="0.25">
      <c r="P10697" s="121"/>
      <c r="R10697" s="121"/>
      <c r="T10697" s="121"/>
      <c r="V10697" s="121"/>
      <c r="X10697" s="121"/>
      <c r="Z10697" s="121"/>
    </row>
    <row r="10698" spans="16:26" x14ac:dyDescent="0.25">
      <c r="P10698" s="121"/>
      <c r="R10698" s="121"/>
      <c r="T10698" s="121"/>
      <c r="V10698" s="121"/>
      <c r="X10698" s="121"/>
      <c r="Z10698" s="121"/>
    </row>
    <row r="10699" spans="16:26" x14ac:dyDescent="0.25">
      <c r="P10699" s="121"/>
      <c r="R10699" s="121"/>
      <c r="T10699" s="121"/>
      <c r="V10699" s="121"/>
      <c r="X10699" s="121"/>
      <c r="Z10699" s="121"/>
    </row>
    <row r="10700" spans="16:26" x14ac:dyDescent="0.25">
      <c r="P10700" s="122"/>
      <c r="R10700" s="122"/>
      <c r="T10700" s="122"/>
      <c r="V10700" s="122"/>
      <c r="X10700" s="122"/>
      <c r="Z10700" s="122"/>
    </row>
    <row r="10701" spans="16:26" x14ac:dyDescent="0.25">
      <c r="P10701" s="118"/>
      <c r="R10701" s="118"/>
      <c r="T10701" s="118"/>
      <c r="V10701" s="118"/>
      <c r="X10701" s="118"/>
      <c r="Z10701" s="118"/>
    </row>
    <row r="10702" spans="16:26" x14ac:dyDescent="0.25">
      <c r="P10702" s="119"/>
      <c r="R10702" s="119"/>
      <c r="T10702" s="119"/>
      <c r="V10702" s="119"/>
      <c r="X10702" s="119"/>
      <c r="Z10702" s="119"/>
    </row>
    <row r="10703" spans="16:26" x14ac:dyDescent="0.25">
      <c r="P10703" s="119"/>
      <c r="R10703" s="119"/>
      <c r="T10703" s="119"/>
      <c r="V10703" s="119"/>
      <c r="X10703" s="119"/>
      <c r="Z10703" s="119"/>
    </row>
    <row r="10704" spans="16:26" x14ac:dyDescent="0.25">
      <c r="P10704" s="120"/>
      <c r="R10704" s="120"/>
      <c r="T10704" s="120"/>
      <c r="V10704" s="120"/>
      <c r="X10704" s="120"/>
      <c r="Z10704" s="120"/>
    </row>
    <row r="10705" spans="16:26" x14ac:dyDescent="0.25">
      <c r="P10705" s="119"/>
      <c r="R10705" s="119"/>
      <c r="T10705" s="119"/>
      <c r="V10705" s="119"/>
      <c r="X10705" s="119"/>
      <c r="Z10705" s="119"/>
    </row>
    <row r="10706" spans="16:26" x14ac:dyDescent="0.25">
      <c r="P10706" s="119"/>
      <c r="R10706" s="119"/>
      <c r="T10706" s="119"/>
      <c r="V10706" s="119"/>
      <c r="X10706" s="119"/>
      <c r="Z10706" s="119"/>
    </row>
    <row r="10707" spans="16:26" x14ac:dyDescent="0.25">
      <c r="P10707" s="120"/>
      <c r="R10707" s="120"/>
      <c r="T10707" s="120"/>
      <c r="V10707" s="120"/>
      <c r="X10707" s="120"/>
      <c r="Z10707" s="120"/>
    </row>
    <row r="10708" spans="16:26" x14ac:dyDescent="0.25">
      <c r="P10708" s="119"/>
      <c r="R10708" s="119"/>
      <c r="T10708" s="119"/>
      <c r="V10708" s="119"/>
      <c r="X10708" s="119"/>
      <c r="Z10708" s="119"/>
    </row>
    <row r="10709" spans="16:26" x14ac:dyDescent="0.25">
      <c r="P10709" s="120"/>
      <c r="R10709" s="120"/>
      <c r="T10709" s="120"/>
      <c r="V10709" s="120"/>
      <c r="X10709" s="120"/>
      <c r="Z10709" s="120"/>
    </row>
    <row r="10710" spans="16:26" x14ac:dyDescent="0.25">
      <c r="P10710" s="119"/>
      <c r="R10710" s="119"/>
      <c r="T10710" s="119"/>
      <c r="V10710" s="119"/>
      <c r="X10710" s="119"/>
      <c r="Z10710" s="119"/>
    </row>
    <row r="10711" spans="16:26" x14ac:dyDescent="0.25">
      <c r="P10711" s="119"/>
      <c r="R10711" s="119"/>
      <c r="T10711" s="119"/>
      <c r="V10711" s="119"/>
      <c r="X10711" s="119"/>
      <c r="Z10711" s="119"/>
    </row>
    <row r="10712" spans="16:26" x14ac:dyDescent="0.25">
      <c r="P10712" s="119"/>
      <c r="R10712" s="119"/>
      <c r="T10712" s="119"/>
      <c r="V10712" s="119"/>
      <c r="X10712" s="119"/>
      <c r="Z10712" s="119"/>
    </row>
    <row r="10713" spans="16:26" x14ac:dyDescent="0.25">
      <c r="P10713" s="121"/>
      <c r="R10713" s="121"/>
      <c r="T10713" s="121"/>
      <c r="V10713" s="121"/>
      <c r="X10713" s="121"/>
      <c r="Z10713" s="121"/>
    </row>
    <row r="10714" spans="16:26" x14ac:dyDescent="0.25">
      <c r="P10714" s="121"/>
      <c r="R10714" s="121"/>
      <c r="T10714" s="121"/>
      <c r="V10714" s="121"/>
      <c r="X10714" s="121"/>
      <c r="Z10714" s="121"/>
    </row>
    <row r="10715" spans="16:26" x14ac:dyDescent="0.25">
      <c r="P10715" s="121"/>
      <c r="R10715" s="121"/>
      <c r="T10715" s="121"/>
      <c r="V10715" s="121"/>
      <c r="X10715" s="121"/>
      <c r="Z10715" s="121"/>
    </row>
    <row r="10716" spans="16:26" x14ac:dyDescent="0.25">
      <c r="P10716" s="121"/>
      <c r="R10716" s="121"/>
      <c r="T10716" s="121"/>
      <c r="V10716" s="121"/>
      <c r="X10716" s="121"/>
      <c r="Z10716" s="121"/>
    </row>
    <row r="10717" spans="16:26" x14ac:dyDescent="0.25">
      <c r="P10717" s="122"/>
      <c r="R10717" s="122"/>
      <c r="T10717" s="122"/>
      <c r="V10717" s="122"/>
      <c r="X10717" s="122"/>
      <c r="Z10717" s="122"/>
    </row>
    <row r="10718" spans="16:26" x14ac:dyDescent="0.25">
      <c r="P10718" s="118"/>
      <c r="R10718" s="118"/>
      <c r="T10718" s="118"/>
      <c r="V10718" s="118"/>
      <c r="X10718" s="118"/>
      <c r="Z10718" s="118"/>
    </row>
    <row r="10719" spans="16:26" x14ac:dyDescent="0.25">
      <c r="P10719" s="119"/>
      <c r="R10719" s="119"/>
      <c r="T10719" s="119"/>
      <c r="V10719" s="119"/>
      <c r="X10719" s="119"/>
      <c r="Z10719" s="119"/>
    </row>
    <row r="10720" spans="16:26" x14ac:dyDescent="0.25">
      <c r="P10720" s="119"/>
      <c r="R10720" s="119"/>
      <c r="T10720" s="119"/>
      <c r="V10720" s="119"/>
      <c r="X10720" s="119"/>
      <c r="Z10720" s="119"/>
    </row>
    <row r="10721" spans="16:26" x14ac:dyDescent="0.25">
      <c r="P10721" s="120"/>
      <c r="R10721" s="120"/>
      <c r="T10721" s="120"/>
      <c r="V10721" s="120"/>
      <c r="X10721" s="120"/>
      <c r="Z10721" s="120"/>
    </row>
    <row r="10722" spans="16:26" x14ac:dyDescent="0.25">
      <c r="P10722" s="119"/>
      <c r="R10722" s="119"/>
      <c r="T10722" s="119"/>
      <c r="V10722" s="119"/>
      <c r="X10722" s="119"/>
      <c r="Z10722" s="119"/>
    </row>
    <row r="10723" spans="16:26" x14ac:dyDescent="0.25">
      <c r="P10723" s="119"/>
      <c r="R10723" s="119"/>
      <c r="T10723" s="119"/>
      <c r="V10723" s="119"/>
      <c r="X10723" s="119"/>
      <c r="Z10723" s="119"/>
    </row>
    <row r="10724" spans="16:26" x14ac:dyDescent="0.25">
      <c r="P10724" s="120"/>
      <c r="R10724" s="120"/>
      <c r="T10724" s="120"/>
      <c r="V10724" s="120"/>
      <c r="X10724" s="120"/>
      <c r="Z10724" s="120"/>
    </row>
    <row r="10725" spans="16:26" x14ac:dyDescent="0.25">
      <c r="P10725" s="119"/>
      <c r="R10725" s="119"/>
      <c r="T10725" s="119"/>
      <c r="V10725" s="119"/>
      <c r="X10725" s="119"/>
      <c r="Z10725" s="119"/>
    </row>
    <row r="10726" spans="16:26" x14ac:dyDescent="0.25">
      <c r="P10726" s="120"/>
      <c r="R10726" s="120"/>
      <c r="T10726" s="120"/>
      <c r="V10726" s="120"/>
      <c r="X10726" s="120"/>
      <c r="Z10726" s="120"/>
    </row>
    <row r="10727" spans="16:26" x14ac:dyDescent="0.25">
      <c r="P10727" s="119"/>
      <c r="R10727" s="119"/>
      <c r="T10727" s="119"/>
      <c r="V10727" s="119"/>
      <c r="X10727" s="119"/>
      <c r="Z10727" s="119"/>
    </row>
    <row r="10728" spans="16:26" x14ac:dyDescent="0.25">
      <c r="P10728" s="119"/>
      <c r="R10728" s="119"/>
      <c r="T10728" s="119"/>
      <c r="V10728" s="119"/>
      <c r="X10728" s="119"/>
      <c r="Z10728" s="119"/>
    </row>
    <row r="10729" spans="16:26" x14ac:dyDescent="0.25">
      <c r="P10729" s="119"/>
      <c r="R10729" s="119"/>
      <c r="T10729" s="119"/>
      <c r="V10729" s="119"/>
      <c r="X10729" s="119"/>
      <c r="Z10729" s="119"/>
    </row>
    <row r="10730" spans="16:26" x14ac:dyDescent="0.25">
      <c r="P10730" s="121"/>
      <c r="R10730" s="121"/>
      <c r="T10730" s="121"/>
      <c r="V10730" s="121"/>
      <c r="X10730" s="121"/>
      <c r="Z10730" s="121"/>
    </row>
    <row r="10731" spans="16:26" x14ac:dyDescent="0.25">
      <c r="P10731" s="121"/>
      <c r="R10731" s="121"/>
      <c r="T10731" s="121"/>
      <c r="V10731" s="121"/>
      <c r="X10731" s="121"/>
      <c r="Z10731" s="121"/>
    </row>
    <row r="10732" spans="16:26" x14ac:dyDescent="0.25">
      <c r="P10732" s="121"/>
      <c r="R10732" s="121"/>
      <c r="T10732" s="121"/>
      <c r="V10732" s="121"/>
      <c r="X10732" s="121"/>
      <c r="Z10732" s="121"/>
    </row>
    <row r="10733" spans="16:26" x14ac:dyDescent="0.25">
      <c r="P10733" s="121"/>
      <c r="R10733" s="121"/>
      <c r="T10733" s="121"/>
      <c r="V10733" s="121"/>
      <c r="X10733" s="121"/>
      <c r="Z10733" s="121"/>
    </row>
    <row r="10734" spans="16:26" x14ac:dyDescent="0.25">
      <c r="P10734" s="122"/>
      <c r="R10734" s="122"/>
      <c r="T10734" s="122"/>
      <c r="V10734" s="122"/>
      <c r="X10734" s="122"/>
      <c r="Z10734" s="122"/>
    </row>
    <row r="10735" spans="16:26" x14ac:dyDescent="0.25">
      <c r="P10735" s="118"/>
      <c r="R10735" s="118"/>
      <c r="T10735" s="118"/>
      <c r="V10735" s="118"/>
      <c r="X10735" s="118"/>
      <c r="Z10735" s="118"/>
    </row>
    <row r="10736" spans="16:26" x14ac:dyDescent="0.25">
      <c r="P10736" s="119"/>
      <c r="R10736" s="119"/>
      <c r="T10736" s="119"/>
      <c r="V10736" s="119"/>
      <c r="X10736" s="119"/>
      <c r="Z10736" s="119"/>
    </row>
    <row r="10737" spans="16:26" x14ac:dyDescent="0.25">
      <c r="P10737" s="119"/>
      <c r="R10737" s="119"/>
      <c r="T10737" s="119"/>
      <c r="V10737" s="119"/>
      <c r="X10737" s="119"/>
      <c r="Z10737" s="119"/>
    </row>
    <row r="10738" spans="16:26" x14ac:dyDescent="0.25">
      <c r="P10738" s="120"/>
      <c r="R10738" s="120"/>
      <c r="T10738" s="120"/>
      <c r="V10738" s="120"/>
      <c r="X10738" s="120"/>
      <c r="Z10738" s="120"/>
    </row>
    <row r="10739" spans="16:26" x14ac:dyDescent="0.25">
      <c r="P10739" s="119"/>
      <c r="R10739" s="119"/>
      <c r="T10739" s="119"/>
      <c r="V10739" s="119"/>
      <c r="X10739" s="119"/>
      <c r="Z10739" s="119"/>
    </row>
    <row r="10740" spans="16:26" x14ac:dyDescent="0.25">
      <c r="P10740" s="119"/>
      <c r="R10740" s="119"/>
      <c r="T10740" s="119"/>
      <c r="V10740" s="119"/>
      <c r="X10740" s="119"/>
      <c r="Z10740" s="119"/>
    </row>
    <row r="10741" spans="16:26" x14ac:dyDescent="0.25">
      <c r="P10741" s="120"/>
      <c r="R10741" s="120"/>
      <c r="T10741" s="120"/>
      <c r="V10741" s="120"/>
      <c r="X10741" s="120"/>
      <c r="Z10741" s="120"/>
    </row>
    <row r="10742" spans="16:26" x14ac:dyDescent="0.25">
      <c r="P10742" s="119"/>
      <c r="R10742" s="119"/>
      <c r="T10742" s="119"/>
      <c r="V10742" s="119"/>
      <c r="X10742" s="119"/>
      <c r="Z10742" s="119"/>
    </row>
    <row r="10743" spans="16:26" x14ac:dyDescent="0.25">
      <c r="P10743" s="120"/>
      <c r="R10743" s="120"/>
      <c r="T10743" s="120"/>
      <c r="V10743" s="120"/>
      <c r="X10743" s="120"/>
      <c r="Z10743" s="120"/>
    </row>
    <row r="10744" spans="16:26" x14ac:dyDescent="0.25">
      <c r="P10744" s="119"/>
      <c r="R10744" s="119"/>
      <c r="T10744" s="119"/>
      <c r="V10744" s="119"/>
      <c r="X10744" s="119"/>
      <c r="Z10744" s="119"/>
    </row>
    <row r="10745" spans="16:26" x14ac:dyDescent="0.25">
      <c r="P10745" s="119"/>
      <c r="R10745" s="119"/>
      <c r="T10745" s="119"/>
      <c r="V10745" s="119"/>
      <c r="X10745" s="119"/>
      <c r="Z10745" s="119"/>
    </row>
    <row r="10746" spans="16:26" x14ac:dyDescent="0.25">
      <c r="P10746" s="119"/>
      <c r="R10746" s="119"/>
      <c r="T10746" s="119"/>
      <c r="V10746" s="119"/>
      <c r="X10746" s="119"/>
      <c r="Z10746" s="119"/>
    </row>
    <row r="10747" spans="16:26" x14ac:dyDescent="0.25">
      <c r="P10747" s="121"/>
      <c r="R10747" s="121"/>
      <c r="T10747" s="121"/>
      <c r="V10747" s="121"/>
      <c r="X10747" s="121"/>
      <c r="Z10747" s="121"/>
    </row>
    <row r="10748" spans="16:26" x14ac:dyDescent="0.25">
      <c r="P10748" s="121"/>
      <c r="R10748" s="121"/>
      <c r="T10748" s="121"/>
      <c r="V10748" s="121"/>
      <c r="X10748" s="121"/>
      <c r="Z10748" s="121"/>
    </row>
    <row r="10749" spans="16:26" x14ac:dyDescent="0.25">
      <c r="P10749" s="121"/>
      <c r="R10749" s="121"/>
      <c r="T10749" s="121"/>
      <c r="V10749" s="121"/>
      <c r="X10749" s="121"/>
      <c r="Z10749" s="121"/>
    </row>
    <row r="10750" spans="16:26" x14ac:dyDescent="0.25">
      <c r="P10750" s="121"/>
      <c r="R10750" s="121"/>
      <c r="T10750" s="121"/>
      <c r="V10750" s="121"/>
      <c r="X10750" s="121"/>
      <c r="Z10750" s="121"/>
    </row>
    <row r="10751" spans="16:26" x14ac:dyDescent="0.25">
      <c r="P10751" s="122"/>
      <c r="R10751" s="122"/>
      <c r="T10751" s="122"/>
      <c r="V10751" s="122"/>
      <c r="X10751" s="122"/>
      <c r="Z10751" s="122"/>
    </row>
    <row r="10752" spans="16:26" x14ac:dyDescent="0.25">
      <c r="P10752" s="118"/>
      <c r="R10752" s="118"/>
      <c r="T10752" s="118"/>
      <c r="V10752" s="118"/>
      <c r="X10752" s="118"/>
      <c r="Z10752" s="118"/>
    </row>
    <row r="10753" spans="16:26" x14ac:dyDescent="0.25">
      <c r="P10753" s="119"/>
      <c r="R10753" s="119"/>
      <c r="T10753" s="119"/>
      <c r="V10753" s="119"/>
      <c r="X10753" s="119"/>
      <c r="Z10753" s="119"/>
    </row>
    <row r="10754" spans="16:26" x14ac:dyDescent="0.25">
      <c r="P10754" s="119"/>
      <c r="R10754" s="119"/>
      <c r="T10754" s="119"/>
      <c r="V10754" s="119"/>
      <c r="X10754" s="119"/>
      <c r="Z10754" s="119"/>
    </row>
    <row r="10755" spans="16:26" x14ac:dyDescent="0.25">
      <c r="P10755" s="120"/>
      <c r="R10755" s="120"/>
      <c r="T10755" s="120"/>
      <c r="V10755" s="120"/>
      <c r="X10755" s="120"/>
      <c r="Z10755" s="120"/>
    </row>
    <row r="10756" spans="16:26" x14ac:dyDescent="0.25">
      <c r="P10756" s="119"/>
      <c r="R10756" s="119"/>
      <c r="T10756" s="119"/>
      <c r="V10756" s="119"/>
      <c r="X10756" s="119"/>
      <c r="Z10756" s="119"/>
    </row>
    <row r="10757" spans="16:26" x14ac:dyDescent="0.25">
      <c r="P10757" s="119"/>
      <c r="R10757" s="119"/>
      <c r="T10757" s="119"/>
      <c r="V10757" s="119"/>
      <c r="X10757" s="119"/>
      <c r="Z10757" s="119"/>
    </row>
    <row r="10758" spans="16:26" x14ac:dyDescent="0.25">
      <c r="P10758" s="120"/>
      <c r="R10758" s="120"/>
      <c r="T10758" s="120"/>
      <c r="V10758" s="120"/>
      <c r="X10758" s="120"/>
      <c r="Z10758" s="120"/>
    </row>
    <row r="10759" spans="16:26" x14ac:dyDescent="0.25">
      <c r="P10759" s="119"/>
      <c r="R10759" s="119"/>
      <c r="T10759" s="119"/>
      <c r="V10759" s="119"/>
      <c r="X10759" s="119"/>
      <c r="Z10759" s="119"/>
    </row>
    <row r="10760" spans="16:26" x14ac:dyDescent="0.25">
      <c r="P10760" s="120"/>
      <c r="R10760" s="120"/>
      <c r="T10760" s="120"/>
      <c r="V10760" s="120"/>
      <c r="X10760" s="120"/>
      <c r="Z10760" s="120"/>
    </row>
    <row r="10761" spans="16:26" x14ac:dyDescent="0.25">
      <c r="P10761" s="119"/>
      <c r="R10761" s="119"/>
      <c r="T10761" s="119"/>
      <c r="V10761" s="119"/>
      <c r="X10761" s="119"/>
      <c r="Z10761" s="119"/>
    </row>
    <row r="10762" spans="16:26" x14ac:dyDescent="0.25">
      <c r="P10762" s="119"/>
      <c r="R10762" s="119"/>
      <c r="T10762" s="119"/>
      <c r="V10762" s="119"/>
      <c r="X10762" s="119"/>
      <c r="Z10762" s="119"/>
    </row>
    <row r="10763" spans="16:26" x14ac:dyDescent="0.25">
      <c r="P10763" s="119"/>
      <c r="R10763" s="119"/>
      <c r="T10763" s="119"/>
      <c r="V10763" s="119"/>
      <c r="X10763" s="119"/>
      <c r="Z10763" s="119"/>
    </row>
    <row r="10764" spans="16:26" x14ac:dyDescent="0.25">
      <c r="P10764" s="121"/>
      <c r="R10764" s="121"/>
      <c r="T10764" s="121"/>
      <c r="V10764" s="121"/>
      <c r="X10764" s="121"/>
      <c r="Z10764" s="121"/>
    </row>
    <row r="10765" spans="16:26" x14ac:dyDescent="0.25">
      <c r="P10765" s="121"/>
      <c r="R10765" s="121"/>
      <c r="T10765" s="121"/>
      <c r="V10765" s="121"/>
      <c r="X10765" s="121"/>
      <c r="Z10765" s="121"/>
    </row>
    <row r="10766" spans="16:26" x14ac:dyDescent="0.25">
      <c r="P10766" s="121"/>
      <c r="R10766" s="121"/>
      <c r="T10766" s="121"/>
      <c r="V10766" s="121"/>
      <c r="X10766" s="121"/>
      <c r="Z10766" s="121"/>
    </row>
    <row r="10767" spans="16:26" x14ac:dyDescent="0.25">
      <c r="P10767" s="121"/>
      <c r="R10767" s="121"/>
      <c r="T10767" s="121"/>
      <c r="V10767" s="121"/>
      <c r="X10767" s="121"/>
      <c r="Z10767" s="121"/>
    </row>
    <row r="10768" spans="16:26" x14ac:dyDescent="0.25">
      <c r="P10768" s="122"/>
      <c r="R10768" s="122"/>
      <c r="T10768" s="122"/>
      <c r="V10768" s="122"/>
      <c r="X10768" s="122"/>
      <c r="Z10768" s="122"/>
    </row>
    <row r="10769" spans="16:26" x14ac:dyDescent="0.25">
      <c r="P10769" s="118"/>
      <c r="R10769" s="118"/>
      <c r="T10769" s="118"/>
      <c r="V10769" s="118"/>
      <c r="X10769" s="118"/>
      <c r="Z10769" s="118"/>
    </row>
    <row r="10770" spans="16:26" x14ac:dyDescent="0.25">
      <c r="P10770" s="119"/>
      <c r="R10770" s="119"/>
      <c r="T10770" s="119"/>
      <c r="V10770" s="119"/>
      <c r="X10770" s="119"/>
      <c r="Z10770" s="119"/>
    </row>
    <row r="10771" spans="16:26" x14ac:dyDescent="0.25">
      <c r="P10771" s="119"/>
      <c r="R10771" s="119"/>
      <c r="T10771" s="119"/>
      <c r="V10771" s="119"/>
      <c r="X10771" s="119"/>
      <c r="Z10771" s="119"/>
    </row>
    <row r="10772" spans="16:26" x14ac:dyDescent="0.25">
      <c r="P10772" s="120"/>
      <c r="R10772" s="120"/>
      <c r="T10772" s="120"/>
      <c r="V10772" s="120"/>
      <c r="X10772" s="120"/>
      <c r="Z10772" s="120"/>
    </row>
    <row r="10773" spans="16:26" x14ac:dyDescent="0.25">
      <c r="P10773" s="119"/>
      <c r="R10773" s="119"/>
      <c r="T10773" s="119"/>
      <c r="V10773" s="119"/>
      <c r="X10773" s="119"/>
      <c r="Z10773" s="119"/>
    </row>
    <row r="10774" spans="16:26" x14ac:dyDescent="0.25">
      <c r="P10774" s="119"/>
      <c r="R10774" s="119"/>
      <c r="T10774" s="119"/>
      <c r="V10774" s="119"/>
      <c r="X10774" s="119"/>
      <c r="Z10774" s="119"/>
    </row>
    <row r="10775" spans="16:26" x14ac:dyDescent="0.25">
      <c r="P10775" s="120"/>
      <c r="R10775" s="120"/>
      <c r="T10775" s="120"/>
      <c r="V10775" s="120"/>
      <c r="X10775" s="120"/>
      <c r="Z10775" s="120"/>
    </row>
    <row r="10776" spans="16:26" x14ac:dyDescent="0.25">
      <c r="P10776" s="119"/>
      <c r="R10776" s="119"/>
      <c r="T10776" s="119"/>
      <c r="V10776" s="119"/>
      <c r="X10776" s="119"/>
      <c r="Z10776" s="119"/>
    </row>
    <row r="10777" spans="16:26" x14ac:dyDescent="0.25">
      <c r="P10777" s="120"/>
      <c r="R10777" s="120"/>
      <c r="T10777" s="120"/>
      <c r="V10777" s="120"/>
      <c r="X10777" s="120"/>
      <c r="Z10777" s="120"/>
    </row>
    <row r="10778" spans="16:26" x14ac:dyDescent="0.25">
      <c r="P10778" s="119"/>
      <c r="R10778" s="119"/>
      <c r="T10778" s="119"/>
      <c r="V10778" s="119"/>
      <c r="X10778" s="119"/>
      <c r="Z10778" s="119"/>
    </row>
    <row r="10779" spans="16:26" x14ac:dyDescent="0.25">
      <c r="P10779" s="119"/>
      <c r="R10779" s="119"/>
      <c r="T10779" s="119"/>
      <c r="V10779" s="119"/>
      <c r="X10779" s="119"/>
      <c r="Z10779" s="119"/>
    </row>
    <row r="10780" spans="16:26" x14ac:dyDescent="0.25">
      <c r="P10780" s="119"/>
      <c r="R10780" s="119"/>
      <c r="T10780" s="119"/>
      <c r="V10780" s="119"/>
      <c r="X10780" s="119"/>
      <c r="Z10780" s="119"/>
    </row>
    <row r="10781" spans="16:26" x14ac:dyDescent="0.25">
      <c r="P10781" s="121"/>
      <c r="R10781" s="121"/>
      <c r="T10781" s="121"/>
      <c r="V10781" s="121"/>
      <c r="X10781" s="121"/>
      <c r="Z10781" s="121"/>
    </row>
    <row r="10782" spans="16:26" x14ac:dyDescent="0.25">
      <c r="P10782" s="121"/>
      <c r="R10782" s="121"/>
      <c r="T10782" s="121"/>
      <c r="V10782" s="121"/>
      <c r="X10782" s="121"/>
      <c r="Z10782" s="121"/>
    </row>
    <row r="10783" spans="16:26" x14ac:dyDescent="0.25">
      <c r="P10783" s="121"/>
      <c r="R10783" s="121"/>
      <c r="T10783" s="121"/>
      <c r="V10783" s="121"/>
      <c r="X10783" s="121"/>
      <c r="Z10783" s="121"/>
    </row>
    <row r="10784" spans="16:26" x14ac:dyDescent="0.25">
      <c r="P10784" s="121"/>
      <c r="R10784" s="121"/>
      <c r="T10784" s="121"/>
      <c r="V10784" s="121"/>
      <c r="X10784" s="121"/>
      <c r="Z10784" s="121"/>
    </row>
    <row r="10785" spans="16:26" x14ac:dyDescent="0.25">
      <c r="P10785" s="122"/>
      <c r="R10785" s="122"/>
      <c r="T10785" s="122"/>
      <c r="V10785" s="122"/>
      <c r="X10785" s="122"/>
      <c r="Z10785" s="122"/>
    </row>
    <row r="10786" spans="16:26" x14ac:dyDescent="0.25">
      <c r="P10786" s="118"/>
      <c r="R10786" s="118"/>
      <c r="T10786" s="118"/>
      <c r="V10786" s="118"/>
      <c r="X10786" s="118"/>
      <c r="Z10786" s="118"/>
    </row>
    <row r="10787" spans="16:26" x14ac:dyDescent="0.25">
      <c r="P10787" s="119"/>
      <c r="R10787" s="119"/>
      <c r="T10787" s="119"/>
      <c r="V10787" s="119"/>
      <c r="X10787" s="119"/>
      <c r="Z10787" s="119"/>
    </row>
    <row r="10788" spans="16:26" x14ac:dyDescent="0.25">
      <c r="P10788" s="119"/>
      <c r="R10788" s="119"/>
      <c r="T10788" s="119"/>
      <c r="V10788" s="119"/>
      <c r="X10788" s="119"/>
      <c r="Z10788" s="119"/>
    </row>
    <row r="10789" spans="16:26" x14ac:dyDescent="0.25">
      <c r="P10789" s="120"/>
      <c r="R10789" s="120"/>
      <c r="T10789" s="120"/>
      <c r="V10789" s="120"/>
      <c r="X10789" s="120"/>
      <c r="Z10789" s="120"/>
    </row>
    <row r="10790" spans="16:26" x14ac:dyDescent="0.25">
      <c r="P10790" s="119"/>
      <c r="R10790" s="119"/>
      <c r="T10790" s="119"/>
      <c r="V10790" s="119"/>
      <c r="X10790" s="119"/>
      <c r="Z10790" s="119"/>
    </row>
    <row r="10791" spans="16:26" x14ac:dyDescent="0.25">
      <c r="P10791" s="119"/>
      <c r="R10791" s="119"/>
      <c r="T10791" s="119"/>
      <c r="V10791" s="119"/>
      <c r="X10791" s="119"/>
      <c r="Z10791" s="119"/>
    </row>
    <row r="10792" spans="16:26" x14ac:dyDescent="0.25">
      <c r="P10792" s="120"/>
      <c r="R10792" s="120"/>
      <c r="T10792" s="120"/>
      <c r="V10792" s="120"/>
      <c r="X10792" s="120"/>
      <c r="Z10792" s="120"/>
    </row>
    <row r="10793" spans="16:26" x14ac:dyDescent="0.25">
      <c r="P10793" s="119"/>
      <c r="R10793" s="119"/>
      <c r="T10793" s="119"/>
      <c r="V10793" s="119"/>
      <c r="X10793" s="119"/>
      <c r="Z10793" s="119"/>
    </row>
    <row r="10794" spans="16:26" x14ac:dyDescent="0.25">
      <c r="P10794" s="120"/>
      <c r="R10794" s="120"/>
      <c r="T10794" s="120"/>
      <c r="V10794" s="120"/>
      <c r="X10794" s="120"/>
      <c r="Z10794" s="120"/>
    </row>
    <row r="10795" spans="16:26" x14ac:dyDescent="0.25">
      <c r="P10795" s="119"/>
      <c r="R10795" s="119"/>
      <c r="T10795" s="119"/>
      <c r="V10795" s="119"/>
      <c r="X10795" s="119"/>
      <c r="Z10795" s="119"/>
    </row>
    <row r="10796" spans="16:26" x14ac:dyDescent="0.25">
      <c r="P10796" s="119"/>
      <c r="R10796" s="119"/>
      <c r="T10796" s="119"/>
      <c r="V10796" s="119"/>
      <c r="X10796" s="119"/>
      <c r="Z10796" s="119"/>
    </row>
    <row r="10797" spans="16:26" x14ac:dyDescent="0.25">
      <c r="P10797" s="119"/>
      <c r="R10797" s="119"/>
      <c r="T10797" s="119"/>
      <c r="V10797" s="119"/>
      <c r="X10797" s="119"/>
      <c r="Z10797" s="119"/>
    </row>
    <row r="10798" spans="16:26" x14ac:dyDescent="0.25">
      <c r="P10798" s="121"/>
      <c r="R10798" s="121"/>
      <c r="T10798" s="121"/>
      <c r="V10798" s="121"/>
      <c r="X10798" s="121"/>
      <c r="Z10798" s="121"/>
    </row>
    <row r="10799" spans="16:26" x14ac:dyDescent="0.25">
      <c r="P10799" s="121"/>
      <c r="R10799" s="121"/>
      <c r="T10799" s="121"/>
      <c r="V10799" s="121"/>
      <c r="X10799" s="121"/>
      <c r="Z10799" s="121"/>
    </row>
    <row r="10800" spans="16:26" x14ac:dyDescent="0.25">
      <c r="P10800" s="121"/>
      <c r="R10800" s="121"/>
      <c r="T10800" s="121"/>
      <c r="V10800" s="121"/>
      <c r="X10800" s="121"/>
      <c r="Z10800" s="121"/>
    </row>
    <row r="10801" spans="16:26" x14ac:dyDescent="0.25">
      <c r="P10801" s="121"/>
      <c r="R10801" s="121"/>
      <c r="T10801" s="121"/>
      <c r="V10801" s="121"/>
      <c r="X10801" s="121"/>
      <c r="Z10801" s="121"/>
    </row>
    <row r="10802" spans="16:26" x14ac:dyDescent="0.25">
      <c r="P10802" s="122"/>
      <c r="R10802" s="122"/>
      <c r="T10802" s="122"/>
      <c r="V10802" s="122"/>
      <c r="X10802" s="122"/>
      <c r="Z10802" s="122"/>
    </row>
    <row r="10803" spans="16:26" x14ac:dyDescent="0.25">
      <c r="P10803" s="118"/>
      <c r="R10803" s="118"/>
      <c r="T10803" s="118"/>
      <c r="V10803" s="118"/>
      <c r="X10803" s="118"/>
      <c r="Z10803" s="118"/>
    </row>
    <row r="10804" spans="16:26" x14ac:dyDescent="0.25">
      <c r="P10804" s="119"/>
      <c r="R10804" s="119"/>
      <c r="T10804" s="119"/>
      <c r="V10804" s="119"/>
      <c r="X10804" s="119"/>
      <c r="Z10804" s="119"/>
    </row>
    <row r="10805" spans="16:26" x14ac:dyDescent="0.25">
      <c r="P10805" s="119"/>
      <c r="R10805" s="119"/>
      <c r="T10805" s="119"/>
      <c r="V10805" s="119"/>
      <c r="X10805" s="119"/>
      <c r="Z10805" s="119"/>
    </row>
    <row r="10806" spans="16:26" x14ac:dyDescent="0.25">
      <c r="P10806" s="120"/>
      <c r="R10806" s="120"/>
      <c r="T10806" s="120"/>
      <c r="V10806" s="120"/>
      <c r="X10806" s="120"/>
      <c r="Z10806" s="120"/>
    </row>
    <row r="10807" spans="16:26" x14ac:dyDescent="0.25">
      <c r="P10807" s="119"/>
      <c r="R10807" s="119"/>
      <c r="T10807" s="119"/>
      <c r="V10807" s="119"/>
      <c r="X10807" s="119"/>
      <c r="Z10807" s="119"/>
    </row>
    <row r="10808" spans="16:26" x14ac:dyDescent="0.25">
      <c r="P10808" s="119"/>
      <c r="R10808" s="119"/>
      <c r="T10808" s="119"/>
      <c r="V10808" s="119"/>
      <c r="X10808" s="119"/>
      <c r="Z10808" s="119"/>
    </row>
    <row r="10809" spans="16:26" x14ac:dyDescent="0.25">
      <c r="P10809" s="120"/>
      <c r="R10809" s="120"/>
      <c r="T10809" s="120"/>
      <c r="V10809" s="120"/>
      <c r="X10809" s="120"/>
      <c r="Z10809" s="120"/>
    </row>
    <row r="10810" spans="16:26" x14ac:dyDescent="0.25">
      <c r="P10810" s="119"/>
      <c r="R10810" s="119"/>
      <c r="T10810" s="119"/>
      <c r="V10810" s="119"/>
      <c r="X10810" s="119"/>
      <c r="Z10810" s="119"/>
    </row>
    <row r="10811" spans="16:26" x14ac:dyDescent="0.25">
      <c r="P10811" s="120"/>
      <c r="R10811" s="120"/>
      <c r="T10811" s="120"/>
      <c r="V10811" s="120"/>
      <c r="X10811" s="120"/>
      <c r="Z10811" s="120"/>
    </row>
    <row r="10812" spans="16:26" x14ac:dyDescent="0.25">
      <c r="P10812" s="119"/>
      <c r="R10812" s="119"/>
      <c r="T10812" s="119"/>
      <c r="V10812" s="119"/>
      <c r="X10812" s="119"/>
      <c r="Z10812" s="119"/>
    </row>
    <row r="10813" spans="16:26" x14ac:dyDescent="0.25">
      <c r="P10813" s="119"/>
      <c r="R10813" s="119"/>
      <c r="T10813" s="119"/>
      <c r="V10813" s="119"/>
      <c r="X10813" s="119"/>
      <c r="Z10813" s="119"/>
    </row>
    <row r="10814" spans="16:26" x14ac:dyDescent="0.25">
      <c r="P10814" s="119"/>
      <c r="R10814" s="119"/>
      <c r="T10814" s="119"/>
      <c r="V10814" s="119"/>
      <c r="X10814" s="119"/>
      <c r="Z10814" s="119"/>
    </row>
    <row r="10815" spans="16:26" x14ac:dyDescent="0.25">
      <c r="P10815" s="121"/>
      <c r="R10815" s="121"/>
      <c r="T10815" s="121"/>
      <c r="V10815" s="121"/>
      <c r="X10815" s="121"/>
      <c r="Z10815" s="121"/>
    </row>
    <row r="10816" spans="16:26" x14ac:dyDescent="0.25">
      <c r="P10816" s="121"/>
      <c r="R10816" s="121"/>
      <c r="T10816" s="121"/>
      <c r="V10816" s="121"/>
      <c r="X10816" s="121"/>
      <c r="Z10816" s="121"/>
    </row>
    <row r="10817" spans="16:26" x14ac:dyDescent="0.25">
      <c r="P10817" s="121"/>
      <c r="R10817" s="121"/>
      <c r="T10817" s="121"/>
      <c r="V10817" s="121"/>
      <c r="X10817" s="121"/>
      <c r="Z10817" s="121"/>
    </row>
    <row r="10818" spans="16:26" x14ac:dyDescent="0.25">
      <c r="P10818" s="121"/>
      <c r="R10818" s="121"/>
      <c r="T10818" s="121"/>
      <c r="V10818" s="121"/>
      <c r="X10818" s="121"/>
      <c r="Z10818" s="121"/>
    </row>
    <row r="10819" spans="16:26" x14ac:dyDescent="0.25">
      <c r="P10819" s="122"/>
      <c r="R10819" s="122"/>
      <c r="T10819" s="122"/>
      <c r="V10819" s="122"/>
      <c r="X10819" s="122"/>
      <c r="Z10819" s="122"/>
    </row>
    <row r="10820" spans="16:26" x14ac:dyDescent="0.25">
      <c r="P10820" s="118"/>
      <c r="R10820" s="118"/>
      <c r="T10820" s="118"/>
      <c r="V10820" s="118"/>
      <c r="X10820" s="118"/>
      <c r="Z10820" s="118"/>
    </row>
    <row r="10821" spans="16:26" x14ac:dyDescent="0.25">
      <c r="P10821" s="119"/>
      <c r="R10821" s="119"/>
      <c r="T10821" s="119"/>
      <c r="V10821" s="119"/>
      <c r="X10821" s="119"/>
      <c r="Z10821" s="119"/>
    </row>
    <row r="10822" spans="16:26" x14ac:dyDescent="0.25">
      <c r="P10822" s="119"/>
      <c r="R10822" s="119"/>
      <c r="T10822" s="119"/>
      <c r="V10822" s="119"/>
      <c r="X10822" s="119"/>
      <c r="Z10822" s="119"/>
    </row>
    <row r="10823" spans="16:26" x14ac:dyDescent="0.25">
      <c r="P10823" s="120"/>
      <c r="R10823" s="120"/>
      <c r="T10823" s="120"/>
      <c r="V10823" s="120"/>
      <c r="X10823" s="120"/>
      <c r="Z10823" s="120"/>
    </row>
    <row r="10824" spans="16:26" x14ac:dyDescent="0.25">
      <c r="P10824" s="119"/>
      <c r="R10824" s="119"/>
      <c r="T10824" s="119"/>
      <c r="V10824" s="119"/>
      <c r="X10824" s="119"/>
      <c r="Z10824" s="119"/>
    </row>
    <row r="10825" spans="16:26" x14ac:dyDescent="0.25">
      <c r="P10825" s="119"/>
      <c r="R10825" s="119"/>
      <c r="T10825" s="119"/>
      <c r="V10825" s="119"/>
      <c r="X10825" s="119"/>
      <c r="Z10825" s="119"/>
    </row>
    <row r="10826" spans="16:26" x14ac:dyDescent="0.25">
      <c r="P10826" s="120"/>
      <c r="R10826" s="120"/>
      <c r="T10826" s="120"/>
      <c r="V10826" s="120"/>
      <c r="X10826" s="120"/>
      <c r="Z10826" s="120"/>
    </row>
    <row r="10827" spans="16:26" x14ac:dyDescent="0.25">
      <c r="P10827" s="119"/>
      <c r="R10827" s="119"/>
      <c r="T10827" s="119"/>
      <c r="V10827" s="119"/>
      <c r="X10827" s="119"/>
      <c r="Z10827" s="119"/>
    </row>
    <row r="10828" spans="16:26" x14ac:dyDescent="0.25">
      <c r="P10828" s="120"/>
      <c r="R10828" s="120"/>
      <c r="T10828" s="120"/>
      <c r="V10828" s="120"/>
      <c r="X10828" s="120"/>
      <c r="Z10828" s="120"/>
    </row>
    <row r="10829" spans="16:26" x14ac:dyDescent="0.25">
      <c r="P10829" s="119"/>
      <c r="R10829" s="119"/>
      <c r="T10829" s="119"/>
      <c r="V10829" s="119"/>
      <c r="X10829" s="119"/>
      <c r="Z10829" s="119"/>
    </row>
    <row r="10830" spans="16:26" x14ac:dyDescent="0.25">
      <c r="P10830" s="119"/>
      <c r="R10830" s="119"/>
      <c r="T10830" s="119"/>
      <c r="V10830" s="119"/>
      <c r="X10830" s="119"/>
      <c r="Z10830" s="119"/>
    </row>
    <row r="10831" spans="16:26" x14ac:dyDescent="0.25">
      <c r="P10831" s="119"/>
      <c r="R10831" s="119"/>
      <c r="T10831" s="119"/>
      <c r="V10831" s="119"/>
      <c r="X10831" s="119"/>
      <c r="Z10831" s="119"/>
    </row>
    <row r="10832" spans="16:26" x14ac:dyDescent="0.25">
      <c r="P10832" s="121"/>
      <c r="R10832" s="121"/>
      <c r="T10832" s="121"/>
      <c r="V10832" s="121"/>
      <c r="X10832" s="121"/>
      <c r="Z10832" s="121"/>
    </row>
    <row r="10833" spans="16:26" x14ac:dyDescent="0.25">
      <c r="P10833" s="121"/>
      <c r="R10833" s="121"/>
      <c r="T10833" s="121"/>
      <c r="V10833" s="121"/>
      <c r="X10833" s="121"/>
      <c r="Z10833" s="121"/>
    </row>
    <row r="10834" spans="16:26" x14ac:dyDescent="0.25">
      <c r="P10834" s="121"/>
      <c r="R10834" s="121"/>
      <c r="T10834" s="121"/>
      <c r="V10834" s="121"/>
      <c r="X10834" s="121"/>
      <c r="Z10834" s="121"/>
    </row>
    <row r="10835" spans="16:26" x14ac:dyDescent="0.25">
      <c r="P10835" s="121"/>
      <c r="R10835" s="121"/>
      <c r="T10835" s="121"/>
      <c r="V10835" s="121"/>
      <c r="X10835" s="121"/>
      <c r="Z10835" s="121"/>
    </row>
    <row r="10836" spans="16:26" x14ac:dyDescent="0.25">
      <c r="P10836" s="122"/>
      <c r="R10836" s="122"/>
      <c r="T10836" s="122"/>
      <c r="V10836" s="122"/>
      <c r="X10836" s="122"/>
      <c r="Z10836" s="122"/>
    </row>
    <row r="10837" spans="16:26" x14ac:dyDescent="0.25">
      <c r="P10837" s="118"/>
      <c r="R10837" s="118"/>
      <c r="T10837" s="118"/>
      <c r="V10837" s="118"/>
      <c r="X10837" s="118"/>
      <c r="Z10837" s="118"/>
    </row>
    <row r="10838" spans="16:26" x14ac:dyDescent="0.25">
      <c r="P10838" s="119"/>
      <c r="R10838" s="119"/>
      <c r="T10838" s="119"/>
      <c r="V10838" s="119"/>
      <c r="X10838" s="119"/>
      <c r="Z10838" s="119"/>
    </row>
    <row r="10839" spans="16:26" x14ac:dyDescent="0.25">
      <c r="P10839" s="119"/>
      <c r="R10839" s="119"/>
      <c r="T10839" s="119"/>
      <c r="V10839" s="119"/>
      <c r="X10839" s="119"/>
      <c r="Z10839" s="119"/>
    </row>
    <row r="10840" spans="16:26" x14ac:dyDescent="0.25">
      <c r="P10840" s="120"/>
      <c r="R10840" s="120"/>
      <c r="T10840" s="120"/>
      <c r="V10840" s="120"/>
      <c r="X10840" s="120"/>
      <c r="Z10840" s="120"/>
    </row>
    <row r="10841" spans="16:26" x14ac:dyDescent="0.25">
      <c r="P10841" s="119"/>
      <c r="R10841" s="119"/>
      <c r="T10841" s="119"/>
      <c r="V10841" s="119"/>
      <c r="X10841" s="119"/>
      <c r="Z10841" s="119"/>
    </row>
    <row r="10842" spans="16:26" x14ac:dyDescent="0.25">
      <c r="P10842" s="119"/>
      <c r="R10842" s="119"/>
      <c r="T10842" s="119"/>
      <c r="V10842" s="119"/>
      <c r="X10842" s="119"/>
      <c r="Z10842" s="119"/>
    </row>
    <row r="10843" spans="16:26" x14ac:dyDescent="0.25">
      <c r="P10843" s="120"/>
      <c r="R10843" s="120"/>
      <c r="T10843" s="120"/>
      <c r="V10843" s="120"/>
      <c r="X10843" s="120"/>
      <c r="Z10843" s="120"/>
    </row>
    <row r="10844" spans="16:26" x14ac:dyDescent="0.25">
      <c r="P10844" s="119"/>
      <c r="R10844" s="119"/>
      <c r="T10844" s="119"/>
      <c r="V10844" s="119"/>
      <c r="X10844" s="119"/>
      <c r="Z10844" s="119"/>
    </row>
    <row r="10845" spans="16:26" x14ac:dyDescent="0.25">
      <c r="P10845" s="120"/>
      <c r="R10845" s="120"/>
      <c r="T10845" s="120"/>
      <c r="V10845" s="120"/>
      <c r="X10845" s="120"/>
      <c r="Z10845" s="120"/>
    </row>
    <row r="10846" spans="16:26" x14ac:dyDescent="0.25">
      <c r="P10846" s="119"/>
      <c r="R10846" s="119"/>
      <c r="T10846" s="119"/>
      <c r="V10846" s="119"/>
      <c r="X10846" s="119"/>
      <c r="Z10846" s="119"/>
    </row>
    <row r="10847" spans="16:26" x14ac:dyDescent="0.25">
      <c r="P10847" s="119"/>
      <c r="R10847" s="119"/>
      <c r="T10847" s="119"/>
      <c r="V10847" s="119"/>
      <c r="X10847" s="119"/>
      <c r="Z10847" s="119"/>
    </row>
    <row r="10848" spans="16:26" x14ac:dyDescent="0.25">
      <c r="P10848" s="119"/>
      <c r="R10848" s="119"/>
      <c r="T10848" s="119"/>
      <c r="V10848" s="119"/>
      <c r="X10848" s="119"/>
      <c r="Z10848" s="119"/>
    </row>
    <row r="10849" spans="16:26" x14ac:dyDescent="0.25">
      <c r="P10849" s="121"/>
      <c r="R10849" s="121"/>
      <c r="T10849" s="121"/>
      <c r="V10849" s="121"/>
      <c r="X10849" s="121"/>
      <c r="Z10849" s="121"/>
    </row>
    <row r="10850" spans="16:26" x14ac:dyDescent="0.25">
      <c r="P10850" s="121"/>
      <c r="R10850" s="121"/>
      <c r="T10850" s="121"/>
      <c r="V10850" s="121"/>
      <c r="X10850" s="121"/>
      <c r="Z10850" s="121"/>
    </row>
    <row r="10851" spans="16:26" x14ac:dyDescent="0.25">
      <c r="P10851" s="121"/>
      <c r="R10851" s="121"/>
      <c r="T10851" s="121"/>
      <c r="V10851" s="121"/>
      <c r="X10851" s="121"/>
      <c r="Z10851" s="121"/>
    </row>
    <row r="10852" spans="16:26" x14ac:dyDescent="0.25">
      <c r="P10852" s="121"/>
      <c r="R10852" s="121"/>
      <c r="T10852" s="121"/>
      <c r="V10852" s="121"/>
      <c r="X10852" s="121"/>
      <c r="Z10852" s="121"/>
    </row>
    <row r="10853" spans="16:26" x14ac:dyDescent="0.25">
      <c r="P10853" s="122"/>
      <c r="R10853" s="122"/>
      <c r="T10853" s="122"/>
      <c r="V10853" s="122"/>
      <c r="X10853" s="122"/>
      <c r="Z10853" s="122"/>
    </row>
    <row r="10854" spans="16:26" x14ac:dyDescent="0.25">
      <c r="P10854" s="118"/>
      <c r="R10854" s="118"/>
      <c r="T10854" s="118"/>
      <c r="V10854" s="118"/>
      <c r="X10854" s="118"/>
      <c r="Z10854" s="118"/>
    </row>
    <row r="10855" spans="16:26" x14ac:dyDescent="0.25">
      <c r="P10855" s="119"/>
      <c r="R10855" s="119"/>
      <c r="T10855" s="119"/>
      <c r="V10855" s="119"/>
      <c r="X10855" s="119"/>
      <c r="Z10855" s="119"/>
    </row>
    <row r="10856" spans="16:26" x14ac:dyDescent="0.25">
      <c r="P10856" s="119"/>
      <c r="R10856" s="119"/>
      <c r="T10856" s="119"/>
      <c r="V10856" s="119"/>
      <c r="X10856" s="119"/>
      <c r="Z10856" s="119"/>
    </row>
    <row r="10857" spans="16:26" x14ac:dyDescent="0.25">
      <c r="P10857" s="120"/>
      <c r="R10857" s="120"/>
      <c r="T10857" s="120"/>
      <c r="V10857" s="120"/>
      <c r="X10857" s="120"/>
      <c r="Z10857" s="120"/>
    </row>
    <row r="10858" spans="16:26" x14ac:dyDescent="0.25">
      <c r="P10858" s="119"/>
      <c r="R10858" s="119"/>
      <c r="T10858" s="119"/>
      <c r="V10858" s="119"/>
      <c r="X10858" s="119"/>
      <c r="Z10858" s="119"/>
    </row>
    <row r="10859" spans="16:26" x14ac:dyDescent="0.25">
      <c r="P10859" s="119"/>
      <c r="R10859" s="119"/>
      <c r="T10859" s="119"/>
      <c r="V10859" s="119"/>
      <c r="X10859" s="119"/>
      <c r="Z10859" s="119"/>
    </row>
    <row r="10860" spans="16:26" x14ac:dyDescent="0.25">
      <c r="P10860" s="120"/>
      <c r="R10860" s="120"/>
      <c r="T10860" s="120"/>
      <c r="V10860" s="120"/>
      <c r="X10860" s="120"/>
      <c r="Z10860" s="120"/>
    </row>
    <row r="10861" spans="16:26" x14ac:dyDescent="0.25">
      <c r="P10861" s="119"/>
      <c r="R10861" s="119"/>
      <c r="T10861" s="119"/>
      <c r="V10861" s="119"/>
      <c r="X10861" s="119"/>
      <c r="Z10861" s="119"/>
    </row>
    <row r="10862" spans="16:26" x14ac:dyDescent="0.25">
      <c r="P10862" s="120"/>
      <c r="R10862" s="120"/>
      <c r="T10862" s="120"/>
      <c r="V10862" s="120"/>
      <c r="X10862" s="120"/>
      <c r="Z10862" s="120"/>
    </row>
    <row r="10863" spans="16:26" x14ac:dyDescent="0.25">
      <c r="P10863" s="119"/>
      <c r="R10863" s="119"/>
      <c r="T10863" s="119"/>
      <c r="V10863" s="119"/>
      <c r="X10863" s="119"/>
      <c r="Z10863" s="119"/>
    </row>
    <row r="10864" spans="16:26" x14ac:dyDescent="0.25">
      <c r="P10864" s="119"/>
      <c r="R10864" s="119"/>
      <c r="T10864" s="119"/>
      <c r="V10864" s="119"/>
      <c r="X10864" s="119"/>
      <c r="Z10864" s="119"/>
    </row>
    <row r="10865" spans="16:26" x14ac:dyDescent="0.25">
      <c r="P10865" s="119"/>
      <c r="R10865" s="119"/>
      <c r="T10865" s="119"/>
      <c r="V10865" s="119"/>
      <c r="X10865" s="119"/>
      <c r="Z10865" s="119"/>
    </row>
    <row r="10866" spans="16:26" x14ac:dyDescent="0.25">
      <c r="P10866" s="121"/>
      <c r="R10866" s="121"/>
      <c r="T10866" s="121"/>
      <c r="V10866" s="121"/>
      <c r="X10866" s="121"/>
      <c r="Z10866" s="121"/>
    </row>
    <row r="10867" spans="16:26" x14ac:dyDescent="0.25">
      <c r="P10867" s="121"/>
      <c r="R10867" s="121"/>
      <c r="T10867" s="121"/>
      <c r="V10867" s="121"/>
      <c r="X10867" s="121"/>
      <c r="Z10867" s="121"/>
    </row>
    <row r="10868" spans="16:26" x14ac:dyDescent="0.25">
      <c r="P10868" s="121"/>
      <c r="R10868" s="121"/>
      <c r="T10868" s="121"/>
      <c r="V10868" s="121"/>
      <c r="X10868" s="121"/>
      <c r="Z10868" s="121"/>
    </row>
    <row r="10869" spans="16:26" x14ac:dyDescent="0.25">
      <c r="P10869" s="121"/>
      <c r="R10869" s="121"/>
      <c r="T10869" s="121"/>
      <c r="V10869" s="121"/>
      <c r="X10869" s="121"/>
      <c r="Z10869" s="121"/>
    </row>
    <row r="10870" spans="16:26" x14ac:dyDescent="0.25">
      <c r="P10870" s="122"/>
      <c r="R10870" s="122"/>
      <c r="T10870" s="122"/>
      <c r="V10870" s="122"/>
      <c r="X10870" s="122"/>
      <c r="Z10870" s="122"/>
    </row>
    <row r="10871" spans="16:26" x14ac:dyDescent="0.25">
      <c r="P10871" s="118"/>
      <c r="R10871" s="118"/>
      <c r="T10871" s="118"/>
      <c r="V10871" s="118"/>
      <c r="X10871" s="118"/>
      <c r="Z10871" s="118"/>
    </row>
    <row r="10872" spans="16:26" x14ac:dyDescent="0.25">
      <c r="P10872" s="119"/>
      <c r="R10872" s="119"/>
      <c r="T10872" s="119"/>
      <c r="V10872" s="119"/>
      <c r="X10872" s="119"/>
      <c r="Z10872" s="119"/>
    </row>
    <row r="10873" spans="16:26" x14ac:dyDescent="0.25">
      <c r="P10873" s="119"/>
      <c r="R10873" s="119"/>
      <c r="T10873" s="119"/>
      <c r="V10873" s="119"/>
      <c r="X10873" s="119"/>
      <c r="Z10873" s="119"/>
    </row>
    <row r="10874" spans="16:26" x14ac:dyDescent="0.25">
      <c r="P10874" s="120"/>
      <c r="R10874" s="120"/>
      <c r="T10874" s="120"/>
      <c r="V10874" s="120"/>
      <c r="X10874" s="120"/>
      <c r="Z10874" s="120"/>
    </row>
    <row r="10875" spans="16:26" x14ac:dyDescent="0.25">
      <c r="P10875" s="119"/>
      <c r="R10875" s="119"/>
      <c r="T10875" s="119"/>
      <c r="V10875" s="119"/>
      <c r="X10875" s="119"/>
      <c r="Z10875" s="119"/>
    </row>
    <row r="10876" spans="16:26" x14ac:dyDescent="0.25">
      <c r="P10876" s="119"/>
      <c r="R10876" s="119"/>
      <c r="T10876" s="119"/>
      <c r="V10876" s="119"/>
      <c r="X10876" s="119"/>
      <c r="Z10876" s="119"/>
    </row>
    <row r="10877" spans="16:26" x14ac:dyDescent="0.25">
      <c r="P10877" s="120"/>
      <c r="R10877" s="120"/>
      <c r="T10877" s="120"/>
      <c r="V10877" s="120"/>
      <c r="X10877" s="120"/>
      <c r="Z10877" s="120"/>
    </row>
    <row r="10878" spans="16:26" x14ac:dyDescent="0.25">
      <c r="P10878" s="119"/>
      <c r="R10878" s="119"/>
      <c r="T10878" s="119"/>
      <c r="V10878" s="119"/>
      <c r="X10878" s="119"/>
      <c r="Z10878" s="119"/>
    </row>
    <row r="10879" spans="16:26" x14ac:dyDescent="0.25">
      <c r="P10879" s="120"/>
      <c r="R10879" s="120"/>
      <c r="T10879" s="120"/>
      <c r="V10879" s="120"/>
      <c r="X10879" s="120"/>
      <c r="Z10879" s="120"/>
    </row>
    <row r="10880" spans="16:26" x14ac:dyDescent="0.25">
      <c r="P10880" s="119"/>
      <c r="R10880" s="119"/>
      <c r="T10880" s="119"/>
      <c r="V10880" s="119"/>
      <c r="X10880" s="119"/>
      <c r="Z10880" s="119"/>
    </row>
    <row r="10881" spans="16:26" x14ac:dyDescent="0.25">
      <c r="P10881" s="119"/>
      <c r="R10881" s="119"/>
      <c r="T10881" s="119"/>
      <c r="V10881" s="119"/>
      <c r="X10881" s="119"/>
      <c r="Z10881" s="119"/>
    </row>
    <row r="10882" spans="16:26" x14ac:dyDescent="0.25">
      <c r="P10882" s="119"/>
      <c r="R10882" s="119"/>
      <c r="T10882" s="119"/>
      <c r="V10882" s="119"/>
      <c r="X10882" s="119"/>
      <c r="Z10882" s="119"/>
    </row>
    <row r="10883" spans="16:26" x14ac:dyDescent="0.25">
      <c r="P10883" s="121"/>
      <c r="R10883" s="121"/>
      <c r="T10883" s="121"/>
      <c r="V10883" s="121"/>
      <c r="X10883" s="121"/>
      <c r="Z10883" s="121"/>
    </row>
    <row r="10884" spans="16:26" x14ac:dyDescent="0.25">
      <c r="P10884" s="121"/>
      <c r="R10884" s="121"/>
      <c r="T10884" s="121"/>
      <c r="V10884" s="121"/>
      <c r="X10884" s="121"/>
      <c r="Z10884" s="121"/>
    </row>
    <row r="10885" spans="16:26" x14ac:dyDescent="0.25">
      <c r="P10885" s="121"/>
      <c r="R10885" s="121"/>
      <c r="T10885" s="121"/>
      <c r="V10885" s="121"/>
      <c r="X10885" s="121"/>
      <c r="Z10885" s="121"/>
    </row>
    <row r="10886" spans="16:26" x14ac:dyDescent="0.25">
      <c r="P10886" s="121"/>
      <c r="R10886" s="121"/>
      <c r="T10886" s="121"/>
      <c r="V10886" s="121"/>
      <c r="X10886" s="121"/>
      <c r="Z10886" s="121"/>
    </row>
    <row r="10887" spans="16:26" x14ac:dyDescent="0.25">
      <c r="P10887" s="122"/>
      <c r="R10887" s="122"/>
      <c r="T10887" s="122"/>
      <c r="V10887" s="122"/>
      <c r="X10887" s="122"/>
      <c r="Z10887" s="122"/>
    </row>
    <row r="10888" spans="16:26" x14ac:dyDescent="0.25">
      <c r="P10888" s="118"/>
      <c r="R10888" s="118"/>
      <c r="T10888" s="118"/>
      <c r="V10888" s="118"/>
      <c r="X10888" s="118"/>
      <c r="Z10888" s="118"/>
    </row>
    <row r="10889" spans="16:26" x14ac:dyDescent="0.25">
      <c r="P10889" s="119"/>
      <c r="R10889" s="119"/>
      <c r="T10889" s="119"/>
      <c r="V10889" s="119"/>
      <c r="X10889" s="119"/>
      <c r="Z10889" s="119"/>
    </row>
    <row r="10890" spans="16:26" x14ac:dyDescent="0.25">
      <c r="P10890" s="119"/>
      <c r="R10890" s="119"/>
      <c r="T10890" s="119"/>
      <c r="V10890" s="119"/>
      <c r="X10890" s="119"/>
      <c r="Z10890" s="119"/>
    </row>
    <row r="10891" spans="16:26" x14ac:dyDescent="0.25">
      <c r="P10891" s="120"/>
      <c r="R10891" s="120"/>
      <c r="T10891" s="120"/>
      <c r="V10891" s="120"/>
      <c r="X10891" s="120"/>
      <c r="Z10891" s="120"/>
    </row>
    <row r="10892" spans="16:26" x14ac:dyDescent="0.25">
      <c r="P10892" s="119"/>
      <c r="R10892" s="119"/>
      <c r="T10892" s="119"/>
      <c r="V10892" s="119"/>
      <c r="X10892" s="119"/>
      <c r="Z10892" s="119"/>
    </row>
    <row r="10893" spans="16:26" x14ac:dyDescent="0.25">
      <c r="P10893" s="119"/>
      <c r="R10893" s="119"/>
      <c r="T10893" s="119"/>
      <c r="V10893" s="119"/>
      <c r="X10893" s="119"/>
      <c r="Z10893" s="119"/>
    </row>
    <row r="10894" spans="16:26" x14ac:dyDescent="0.25">
      <c r="P10894" s="120"/>
      <c r="R10894" s="120"/>
      <c r="T10894" s="120"/>
      <c r="V10894" s="120"/>
      <c r="X10894" s="120"/>
      <c r="Z10894" s="120"/>
    </row>
    <row r="10895" spans="16:26" x14ac:dyDescent="0.25">
      <c r="P10895" s="119"/>
      <c r="R10895" s="119"/>
      <c r="T10895" s="119"/>
      <c r="V10895" s="119"/>
      <c r="X10895" s="119"/>
      <c r="Z10895" s="119"/>
    </row>
    <row r="10896" spans="16:26" x14ac:dyDescent="0.25">
      <c r="P10896" s="120"/>
      <c r="R10896" s="120"/>
      <c r="T10896" s="120"/>
      <c r="V10896" s="120"/>
      <c r="X10896" s="120"/>
      <c r="Z10896" s="120"/>
    </row>
    <row r="10897" spans="16:26" x14ac:dyDescent="0.25">
      <c r="P10897" s="119"/>
      <c r="R10897" s="119"/>
      <c r="T10897" s="119"/>
      <c r="V10897" s="119"/>
      <c r="X10897" s="119"/>
      <c r="Z10897" s="119"/>
    </row>
    <row r="10898" spans="16:26" x14ac:dyDescent="0.25">
      <c r="P10898" s="119"/>
      <c r="R10898" s="119"/>
      <c r="T10898" s="119"/>
      <c r="V10898" s="119"/>
      <c r="X10898" s="119"/>
      <c r="Z10898" s="119"/>
    </row>
    <row r="10899" spans="16:26" x14ac:dyDescent="0.25">
      <c r="P10899" s="119"/>
      <c r="R10899" s="119"/>
      <c r="T10899" s="119"/>
      <c r="V10899" s="119"/>
      <c r="X10899" s="119"/>
      <c r="Z10899" s="119"/>
    </row>
    <row r="10900" spans="16:26" x14ac:dyDescent="0.25">
      <c r="P10900" s="121"/>
      <c r="R10900" s="121"/>
      <c r="T10900" s="121"/>
      <c r="V10900" s="121"/>
      <c r="X10900" s="121"/>
      <c r="Z10900" s="121"/>
    </row>
    <row r="10901" spans="16:26" x14ac:dyDescent="0.25">
      <c r="P10901" s="121"/>
      <c r="R10901" s="121"/>
      <c r="T10901" s="121"/>
      <c r="V10901" s="121"/>
      <c r="X10901" s="121"/>
      <c r="Z10901" s="121"/>
    </row>
    <row r="10902" spans="16:26" x14ac:dyDescent="0.25">
      <c r="P10902" s="121"/>
      <c r="R10902" s="121"/>
      <c r="T10902" s="121"/>
      <c r="V10902" s="121"/>
      <c r="X10902" s="121"/>
      <c r="Z10902" s="121"/>
    </row>
    <row r="10903" spans="16:26" x14ac:dyDescent="0.25">
      <c r="P10903" s="121"/>
      <c r="R10903" s="121"/>
      <c r="T10903" s="121"/>
      <c r="V10903" s="121"/>
      <c r="X10903" s="121"/>
      <c r="Z10903" s="121"/>
    </row>
    <row r="10904" spans="16:26" x14ac:dyDescent="0.25">
      <c r="P10904" s="122"/>
      <c r="R10904" s="122"/>
      <c r="T10904" s="122"/>
      <c r="V10904" s="122"/>
      <c r="X10904" s="122"/>
      <c r="Z10904" s="122"/>
    </row>
    <row r="10905" spans="16:26" x14ac:dyDescent="0.25">
      <c r="P10905" s="118"/>
      <c r="R10905" s="118"/>
      <c r="T10905" s="118"/>
      <c r="V10905" s="118"/>
      <c r="X10905" s="118"/>
      <c r="Z10905" s="118"/>
    </row>
    <row r="10906" spans="16:26" x14ac:dyDescent="0.25">
      <c r="P10906" s="119"/>
      <c r="R10906" s="119"/>
      <c r="T10906" s="119"/>
      <c r="V10906" s="119"/>
      <c r="X10906" s="119"/>
      <c r="Z10906" s="119"/>
    </row>
    <row r="10907" spans="16:26" x14ac:dyDescent="0.25">
      <c r="P10907" s="119"/>
      <c r="R10907" s="119"/>
      <c r="T10907" s="119"/>
      <c r="V10907" s="119"/>
      <c r="X10907" s="119"/>
      <c r="Z10907" s="119"/>
    </row>
    <row r="10908" spans="16:26" x14ac:dyDescent="0.25">
      <c r="P10908" s="120"/>
      <c r="R10908" s="120"/>
      <c r="T10908" s="120"/>
      <c r="V10908" s="120"/>
      <c r="X10908" s="120"/>
      <c r="Z10908" s="120"/>
    </row>
    <row r="10909" spans="16:26" x14ac:dyDescent="0.25">
      <c r="P10909" s="119"/>
      <c r="R10909" s="119"/>
      <c r="T10909" s="119"/>
      <c r="V10909" s="119"/>
      <c r="X10909" s="119"/>
      <c r="Z10909" s="119"/>
    </row>
    <row r="10910" spans="16:26" x14ac:dyDescent="0.25">
      <c r="P10910" s="119"/>
      <c r="R10910" s="119"/>
      <c r="T10910" s="119"/>
      <c r="V10910" s="119"/>
      <c r="X10910" s="119"/>
      <c r="Z10910" s="119"/>
    </row>
    <row r="10911" spans="16:26" x14ac:dyDescent="0.25">
      <c r="P10911" s="120"/>
      <c r="R10911" s="120"/>
      <c r="T10911" s="120"/>
      <c r="V10911" s="120"/>
      <c r="X10911" s="120"/>
      <c r="Z10911" s="120"/>
    </row>
    <row r="10912" spans="16:26" x14ac:dyDescent="0.25">
      <c r="P10912" s="119"/>
      <c r="R10912" s="119"/>
      <c r="T10912" s="119"/>
      <c r="V10912" s="119"/>
      <c r="X10912" s="119"/>
      <c r="Z10912" s="119"/>
    </row>
    <row r="10913" spans="16:26" x14ac:dyDescent="0.25">
      <c r="P10913" s="120"/>
      <c r="R10913" s="120"/>
      <c r="T10913" s="120"/>
      <c r="V10913" s="120"/>
      <c r="X10913" s="120"/>
      <c r="Z10913" s="120"/>
    </row>
    <row r="10914" spans="16:26" x14ac:dyDescent="0.25">
      <c r="P10914" s="119"/>
      <c r="R10914" s="119"/>
      <c r="T10914" s="119"/>
      <c r="V10914" s="119"/>
      <c r="X10914" s="119"/>
      <c r="Z10914" s="119"/>
    </row>
    <row r="10915" spans="16:26" x14ac:dyDescent="0.25">
      <c r="P10915" s="119"/>
      <c r="R10915" s="119"/>
      <c r="T10915" s="119"/>
      <c r="V10915" s="119"/>
      <c r="X10915" s="119"/>
      <c r="Z10915" s="119"/>
    </row>
    <row r="10916" spans="16:26" x14ac:dyDescent="0.25">
      <c r="P10916" s="119"/>
      <c r="R10916" s="119"/>
      <c r="T10916" s="119"/>
      <c r="V10916" s="119"/>
      <c r="X10916" s="119"/>
      <c r="Z10916" s="119"/>
    </row>
    <row r="10917" spans="16:26" x14ac:dyDescent="0.25">
      <c r="P10917" s="121"/>
      <c r="R10917" s="121"/>
      <c r="T10917" s="121"/>
      <c r="V10917" s="121"/>
      <c r="X10917" s="121"/>
      <c r="Z10917" s="121"/>
    </row>
    <row r="10918" spans="16:26" x14ac:dyDescent="0.25">
      <c r="P10918" s="121"/>
      <c r="R10918" s="121"/>
      <c r="T10918" s="121"/>
      <c r="V10918" s="121"/>
      <c r="X10918" s="121"/>
      <c r="Z10918" s="121"/>
    </row>
    <row r="10919" spans="16:26" x14ac:dyDescent="0.25">
      <c r="P10919" s="121"/>
      <c r="R10919" s="121"/>
      <c r="T10919" s="121"/>
      <c r="V10919" s="121"/>
      <c r="X10919" s="121"/>
      <c r="Z10919" s="121"/>
    </row>
    <row r="10920" spans="16:26" x14ac:dyDescent="0.25">
      <c r="P10920" s="121"/>
      <c r="R10920" s="121"/>
      <c r="T10920" s="121"/>
      <c r="V10920" s="121"/>
      <c r="X10920" s="121"/>
      <c r="Z10920" s="121"/>
    </row>
    <row r="10921" spans="16:26" x14ac:dyDescent="0.25">
      <c r="P10921" s="122"/>
      <c r="R10921" s="122"/>
      <c r="T10921" s="122"/>
      <c r="V10921" s="122"/>
      <c r="X10921" s="122"/>
      <c r="Z10921" s="122"/>
    </row>
    <row r="10922" spans="16:26" x14ac:dyDescent="0.25">
      <c r="P10922" s="118"/>
      <c r="R10922" s="118"/>
      <c r="T10922" s="118"/>
      <c r="V10922" s="118"/>
      <c r="X10922" s="118"/>
      <c r="Z10922" s="118"/>
    </row>
    <row r="10923" spans="16:26" x14ac:dyDescent="0.25">
      <c r="P10923" s="119"/>
      <c r="R10923" s="119"/>
      <c r="T10923" s="119"/>
      <c r="V10923" s="119"/>
      <c r="X10923" s="119"/>
      <c r="Z10923" s="119"/>
    </row>
    <row r="10924" spans="16:26" x14ac:dyDescent="0.25">
      <c r="P10924" s="119"/>
      <c r="R10924" s="119"/>
      <c r="T10924" s="119"/>
      <c r="V10924" s="119"/>
      <c r="X10924" s="119"/>
      <c r="Z10924" s="119"/>
    </row>
    <row r="10925" spans="16:26" x14ac:dyDescent="0.25">
      <c r="P10925" s="120"/>
      <c r="R10925" s="120"/>
      <c r="T10925" s="120"/>
      <c r="V10925" s="120"/>
      <c r="X10925" s="120"/>
      <c r="Z10925" s="120"/>
    </row>
    <row r="10926" spans="16:26" x14ac:dyDescent="0.25">
      <c r="P10926" s="119"/>
      <c r="R10926" s="119"/>
      <c r="T10926" s="119"/>
      <c r="V10926" s="119"/>
      <c r="X10926" s="119"/>
      <c r="Z10926" s="119"/>
    </row>
    <row r="10927" spans="16:26" x14ac:dyDescent="0.25">
      <c r="P10927" s="119"/>
      <c r="R10927" s="119"/>
      <c r="T10927" s="119"/>
      <c r="V10927" s="119"/>
      <c r="X10927" s="119"/>
      <c r="Z10927" s="119"/>
    </row>
    <row r="10928" spans="16:26" x14ac:dyDescent="0.25">
      <c r="P10928" s="120"/>
      <c r="R10928" s="120"/>
      <c r="T10928" s="120"/>
      <c r="V10928" s="120"/>
      <c r="X10928" s="120"/>
      <c r="Z10928" s="120"/>
    </row>
    <row r="10929" spans="16:26" x14ac:dyDescent="0.25">
      <c r="P10929" s="119"/>
      <c r="R10929" s="119"/>
      <c r="T10929" s="119"/>
      <c r="V10929" s="119"/>
      <c r="X10929" s="119"/>
      <c r="Z10929" s="119"/>
    </row>
    <row r="10930" spans="16:26" x14ac:dyDescent="0.25">
      <c r="P10930" s="120"/>
      <c r="R10930" s="120"/>
      <c r="T10930" s="120"/>
      <c r="V10930" s="120"/>
      <c r="X10930" s="120"/>
      <c r="Z10930" s="120"/>
    </row>
    <row r="10931" spans="16:26" x14ac:dyDescent="0.25">
      <c r="P10931" s="119"/>
      <c r="R10931" s="119"/>
      <c r="T10931" s="119"/>
      <c r="V10931" s="119"/>
      <c r="X10931" s="119"/>
      <c r="Z10931" s="119"/>
    </row>
    <row r="10932" spans="16:26" x14ac:dyDescent="0.25">
      <c r="P10932" s="119"/>
      <c r="R10932" s="119"/>
      <c r="T10932" s="119"/>
      <c r="V10932" s="119"/>
      <c r="X10932" s="119"/>
      <c r="Z10932" s="119"/>
    </row>
    <row r="10933" spans="16:26" x14ac:dyDescent="0.25">
      <c r="P10933" s="119"/>
      <c r="R10933" s="119"/>
      <c r="T10933" s="119"/>
      <c r="V10933" s="119"/>
      <c r="X10933" s="119"/>
      <c r="Z10933" s="119"/>
    </row>
    <row r="10934" spans="16:26" x14ac:dyDescent="0.25">
      <c r="P10934" s="121"/>
      <c r="R10934" s="121"/>
      <c r="T10934" s="121"/>
      <c r="V10934" s="121"/>
      <c r="X10934" s="121"/>
      <c r="Z10934" s="121"/>
    </row>
    <row r="10935" spans="16:26" x14ac:dyDescent="0.25">
      <c r="P10935" s="121"/>
      <c r="R10935" s="121"/>
      <c r="T10935" s="121"/>
      <c r="V10935" s="121"/>
      <c r="X10935" s="121"/>
      <c r="Z10935" s="121"/>
    </row>
    <row r="10936" spans="16:26" x14ac:dyDescent="0.25">
      <c r="P10936" s="121"/>
      <c r="R10936" s="121"/>
      <c r="T10936" s="121"/>
      <c r="V10936" s="121"/>
      <c r="X10936" s="121"/>
      <c r="Z10936" s="121"/>
    </row>
    <row r="10937" spans="16:26" x14ac:dyDescent="0.25">
      <c r="P10937" s="121"/>
      <c r="R10937" s="121"/>
      <c r="T10937" s="121"/>
      <c r="V10937" s="121"/>
      <c r="X10937" s="121"/>
      <c r="Z10937" s="121"/>
    </row>
    <row r="10938" spans="16:26" x14ac:dyDescent="0.25">
      <c r="P10938" s="122"/>
      <c r="R10938" s="122"/>
      <c r="T10938" s="122"/>
      <c r="V10938" s="122"/>
      <c r="X10938" s="122"/>
      <c r="Z10938" s="122"/>
    </row>
    <row r="10939" spans="16:26" x14ac:dyDescent="0.25">
      <c r="P10939" s="118"/>
      <c r="R10939" s="118"/>
      <c r="T10939" s="118"/>
      <c r="V10939" s="118"/>
      <c r="X10939" s="118"/>
      <c r="Z10939" s="118"/>
    </row>
    <row r="10940" spans="16:26" x14ac:dyDescent="0.25">
      <c r="P10940" s="119"/>
      <c r="R10940" s="119"/>
      <c r="T10940" s="119"/>
      <c r="V10940" s="119"/>
      <c r="X10940" s="119"/>
      <c r="Z10940" s="119"/>
    </row>
    <row r="10941" spans="16:26" x14ac:dyDescent="0.25">
      <c r="P10941" s="119"/>
      <c r="R10941" s="119"/>
      <c r="T10941" s="119"/>
      <c r="V10941" s="119"/>
      <c r="X10941" s="119"/>
      <c r="Z10941" s="119"/>
    </row>
    <row r="10942" spans="16:26" x14ac:dyDescent="0.25">
      <c r="P10942" s="120"/>
      <c r="R10942" s="120"/>
      <c r="T10942" s="120"/>
      <c r="V10942" s="120"/>
      <c r="X10942" s="120"/>
      <c r="Z10942" s="120"/>
    </row>
    <row r="10943" spans="16:26" x14ac:dyDescent="0.25">
      <c r="P10943" s="119"/>
      <c r="R10943" s="119"/>
      <c r="T10943" s="119"/>
      <c r="V10943" s="119"/>
      <c r="X10943" s="119"/>
      <c r="Z10943" s="119"/>
    </row>
    <row r="10944" spans="16:26" x14ac:dyDescent="0.25">
      <c r="P10944" s="119"/>
      <c r="R10944" s="119"/>
      <c r="T10944" s="119"/>
      <c r="V10944" s="119"/>
      <c r="X10944" s="119"/>
      <c r="Z10944" s="119"/>
    </row>
    <row r="10945" spans="16:26" x14ac:dyDescent="0.25">
      <c r="P10945" s="120"/>
      <c r="R10945" s="120"/>
      <c r="T10945" s="120"/>
      <c r="V10945" s="120"/>
      <c r="X10945" s="120"/>
      <c r="Z10945" s="120"/>
    </row>
    <row r="10946" spans="16:26" x14ac:dyDescent="0.25">
      <c r="P10946" s="119"/>
      <c r="R10946" s="119"/>
      <c r="T10946" s="119"/>
      <c r="V10946" s="119"/>
      <c r="X10946" s="119"/>
      <c r="Z10946" s="119"/>
    </row>
    <row r="10947" spans="16:26" x14ac:dyDescent="0.25">
      <c r="P10947" s="120"/>
      <c r="R10947" s="120"/>
      <c r="T10947" s="120"/>
      <c r="V10947" s="120"/>
      <c r="X10947" s="120"/>
      <c r="Z10947" s="120"/>
    </row>
    <row r="10948" spans="16:26" x14ac:dyDescent="0.25">
      <c r="P10948" s="119"/>
      <c r="R10948" s="119"/>
      <c r="T10948" s="119"/>
      <c r="V10948" s="119"/>
      <c r="X10948" s="119"/>
      <c r="Z10948" s="119"/>
    </row>
    <row r="10949" spans="16:26" x14ac:dyDescent="0.25">
      <c r="P10949" s="119"/>
      <c r="R10949" s="119"/>
      <c r="T10949" s="119"/>
      <c r="V10949" s="119"/>
      <c r="X10949" s="119"/>
      <c r="Z10949" s="119"/>
    </row>
    <row r="10950" spans="16:26" x14ac:dyDescent="0.25">
      <c r="P10950" s="119"/>
      <c r="R10950" s="119"/>
      <c r="T10950" s="119"/>
      <c r="V10950" s="119"/>
      <c r="X10950" s="119"/>
      <c r="Z10950" s="119"/>
    </row>
    <row r="10951" spans="16:26" x14ac:dyDescent="0.25">
      <c r="P10951" s="121"/>
      <c r="R10951" s="121"/>
      <c r="T10951" s="121"/>
      <c r="V10951" s="121"/>
      <c r="X10951" s="121"/>
      <c r="Z10951" s="121"/>
    </row>
    <row r="10952" spans="16:26" x14ac:dyDescent="0.25">
      <c r="P10952" s="121"/>
      <c r="R10952" s="121"/>
      <c r="T10952" s="121"/>
      <c r="V10952" s="121"/>
      <c r="X10952" s="121"/>
      <c r="Z10952" s="121"/>
    </row>
    <row r="10953" spans="16:26" x14ac:dyDescent="0.25">
      <c r="P10953" s="121"/>
      <c r="R10953" s="121"/>
      <c r="T10953" s="121"/>
      <c r="V10953" s="121"/>
      <c r="X10953" s="121"/>
      <c r="Z10953" s="121"/>
    </row>
    <row r="10954" spans="16:26" x14ac:dyDescent="0.25">
      <c r="P10954" s="121"/>
      <c r="R10954" s="121"/>
      <c r="T10954" s="121"/>
      <c r="V10954" s="121"/>
      <c r="X10954" s="121"/>
      <c r="Z10954" s="121"/>
    </row>
    <row r="10955" spans="16:26" x14ac:dyDescent="0.25">
      <c r="P10955" s="122"/>
      <c r="R10955" s="122"/>
      <c r="T10955" s="122"/>
      <c r="V10955" s="122"/>
      <c r="X10955" s="122"/>
      <c r="Z10955" s="122"/>
    </row>
    <row r="10956" spans="16:26" x14ac:dyDescent="0.25">
      <c r="P10956" s="118"/>
      <c r="R10956" s="118"/>
      <c r="T10956" s="118"/>
      <c r="V10956" s="118"/>
      <c r="X10956" s="118"/>
      <c r="Z10956" s="118"/>
    </row>
    <row r="10957" spans="16:26" x14ac:dyDescent="0.25">
      <c r="P10957" s="119"/>
      <c r="R10957" s="119"/>
      <c r="T10957" s="119"/>
      <c r="V10957" s="119"/>
      <c r="X10957" s="119"/>
      <c r="Z10957" s="119"/>
    </row>
    <row r="10958" spans="16:26" x14ac:dyDescent="0.25">
      <c r="P10958" s="119"/>
      <c r="R10958" s="119"/>
      <c r="T10958" s="119"/>
      <c r="V10958" s="119"/>
      <c r="X10958" s="119"/>
      <c r="Z10958" s="119"/>
    </row>
    <row r="10959" spans="16:26" x14ac:dyDescent="0.25">
      <c r="P10959" s="120"/>
      <c r="R10959" s="120"/>
      <c r="T10959" s="120"/>
      <c r="V10959" s="120"/>
      <c r="X10959" s="120"/>
      <c r="Z10959" s="120"/>
    </row>
    <row r="10960" spans="16:26" x14ac:dyDescent="0.25">
      <c r="P10960" s="119"/>
      <c r="R10960" s="119"/>
      <c r="T10960" s="119"/>
      <c r="V10960" s="119"/>
      <c r="X10960" s="119"/>
      <c r="Z10960" s="119"/>
    </row>
    <row r="10961" spans="16:26" x14ac:dyDescent="0.25">
      <c r="P10961" s="119"/>
      <c r="R10961" s="119"/>
      <c r="T10961" s="119"/>
      <c r="V10961" s="119"/>
      <c r="X10961" s="119"/>
      <c r="Z10961" s="119"/>
    </row>
    <row r="10962" spans="16:26" x14ac:dyDescent="0.25">
      <c r="P10962" s="120"/>
      <c r="R10962" s="120"/>
      <c r="T10962" s="120"/>
      <c r="V10962" s="120"/>
      <c r="X10962" s="120"/>
      <c r="Z10962" s="120"/>
    </row>
    <row r="10963" spans="16:26" x14ac:dyDescent="0.25">
      <c r="P10963" s="119"/>
      <c r="R10963" s="119"/>
      <c r="T10963" s="119"/>
      <c r="V10963" s="119"/>
      <c r="X10963" s="119"/>
      <c r="Z10963" s="119"/>
    </row>
    <row r="10964" spans="16:26" x14ac:dyDescent="0.25">
      <c r="P10964" s="120"/>
      <c r="R10964" s="120"/>
      <c r="T10964" s="120"/>
      <c r="V10964" s="120"/>
      <c r="X10964" s="120"/>
      <c r="Z10964" s="120"/>
    </row>
    <row r="10965" spans="16:26" x14ac:dyDescent="0.25">
      <c r="P10965" s="119"/>
      <c r="R10965" s="119"/>
      <c r="T10965" s="119"/>
      <c r="V10965" s="119"/>
      <c r="X10965" s="119"/>
      <c r="Z10965" s="119"/>
    </row>
    <row r="10966" spans="16:26" x14ac:dyDescent="0.25">
      <c r="P10966" s="119"/>
      <c r="R10966" s="119"/>
      <c r="T10966" s="119"/>
      <c r="V10966" s="119"/>
      <c r="X10966" s="119"/>
      <c r="Z10966" s="119"/>
    </row>
    <row r="10967" spans="16:26" x14ac:dyDescent="0.25">
      <c r="P10967" s="119"/>
      <c r="R10967" s="119"/>
      <c r="T10967" s="119"/>
      <c r="V10967" s="119"/>
      <c r="X10967" s="119"/>
      <c r="Z10967" s="119"/>
    </row>
    <row r="10968" spans="16:26" x14ac:dyDescent="0.25">
      <c r="P10968" s="121"/>
      <c r="R10968" s="121"/>
      <c r="T10968" s="121"/>
      <c r="V10968" s="121"/>
      <c r="X10968" s="121"/>
      <c r="Z10968" s="121"/>
    </row>
    <row r="10969" spans="16:26" x14ac:dyDescent="0.25">
      <c r="P10969" s="121"/>
      <c r="R10969" s="121"/>
      <c r="T10969" s="121"/>
      <c r="V10969" s="121"/>
      <c r="X10969" s="121"/>
      <c r="Z10969" s="121"/>
    </row>
    <row r="10970" spans="16:26" x14ac:dyDescent="0.25">
      <c r="P10970" s="121"/>
      <c r="R10970" s="121"/>
      <c r="T10970" s="121"/>
      <c r="V10970" s="121"/>
      <c r="X10970" s="121"/>
      <c r="Z10970" s="121"/>
    </row>
    <row r="10971" spans="16:26" x14ac:dyDescent="0.25">
      <c r="P10971" s="121"/>
      <c r="R10971" s="121"/>
      <c r="T10971" s="121"/>
      <c r="V10971" s="121"/>
      <c r="X10971" s="121"/>
      <c r="Z10971" s="121"/>
    </row>
    <row r="10972" spans="16:26" x14ac:dyDescent="0.25">
      <c r="P10972" s="122"/>
      <c r="R10972" s="122"/>
      <c r="T10972" s="122"/>
      <c r="V10972" s="122"/>
      <c r="X10972" s="122"/>
      <c r="Z10972" s="122"/>
    </row>
    <row r="10973" spans="16:26" x14ac:dyDescent="0.25">
      <c r="P10973" s="118"/>
      <c r="R10973" s="118"/>
      <c r="T10973" s="118"/>
      <c r="V10973" s="118"/>
      <c r="X10973" s="118"/>
      <c r="Z10973" s="118"/>
    </row>
    <row r="10974" spans="16:26" x14ac:dyDescent="0.25">
      <c r="P10974" s="119"/>
      <c r="R10974" s="119"/>
      <c r="T10974" s="119"/>
      <c r="V10974" s="119"/>
      <c r="X10974" s="119"/>
      <c r="Z10974" s="119"/>
    </row>
    <row r="10975" spans="16:26" x14ac:dyDescent="0.25">
      <c r="P10975" s="119"/>
      <c r="R10975" s="119"/>
      <c r="T10975" s="119"/>
      <c r="V10975" s="119"/>
      <c r="X10975" s="119"/>
      <c r="Z10975" s="119"/>
    </row>
    <row r="10976" spans="16:26" x14ac:dyDescent="0.25">
      <c r="P10976" s="120"/>
      <c r="R10976" s="120"/>
      <c r="T10976" s="120"/>
      <c r="V10976" s="120"/>
      <c r="X10976" s="120"/>
      <c r="Z10976" s="120"/>
    </row>
    <row r="10977" spans="16:26" x14ac:dyDescent="0.25">
      <c r="P10977" s="119"/>
      <c r="R10977" s="119"/>
      <c r="T10977" s="119"/>
      <c r="V10977" s="119"/>
      <c r="X10977" s="119"/>
      <c r="Z10977" s="119"/>
    </row>
    <row r="10978" spans="16:26" x14ac:dyDescent="0.25">
      <c r="P10978" s="119"/>
      <c r="R10978" s="119"/>
      <c r="T10978" s="119"/>
      <c r="V10978" s="119"/>
      <c r="X10978" s="119"/>
      <c r="Z10978" s="119"/>
    </row>
    <row r="10979" spans="16:26" x14ac:dyDescent="0.25">
      <c r="P10979" s="120"/>
      <c r="R10979" s="120"/>
      <c r="T10979" s="120"/>
      <c r="V10979" s="120"/>
      <c r="X10979" s="120"/>
      <c r="Z10979" s="120"/>
    </row>
    <row r="10980" spans="16:26" x14ac:dyDescent="0.25">
      <c r="P10980" s="119"/>
      <c r="R10980" s="119"/>
      <c r="T10980" s="119"/>
      <c r="V10980" s="119"/>
      <c r="X10980" s="119"/>
      <c r="Z10980" s="119"/>
    </row>
    <row r="10981" spans="16:26" x14ac:dyDescent="0.25">
      <c r="P10981" s="120"/>
      <c r="R10981" s="120"/>
      <c r="T10981" s="120"/>
      <c r="V10981" s="120"/>
      <c r="X10981" s="120"/>
      <c r="Z10981" s="120"/>
    </row>
    <row r="10982" spans="16:26" x14ac:dyDescent="0.25">
      <c r="P10982" s="119"/>
      <c r="R10982" s="119"/>
      <c r="T10982" s="119"/>
      <c r="V10982" s="119"/>
      <c r="X10982" s="119"/>
      <c r="Z10982" s="119"/>
    </row>
    <row r="10983" spans="16:26" x14ac:dyDescent="0.25">
      <c r="P10983" s="119"/>
      <c r="R10983" s="119"/>
      <c r="T10983" s="119"/>
      <c r="V10983" s="119"/>
      <c r="X10983" s="119"/>
      <c r="Z10983" s="119"/>
    </row>
    <row r="10984" spans="16:26" x14ac:dyDescent="0.25">
      <c r="P10984" s="119"/>
      <c r="R10984" s="119"/>
      <c r="T10984" s="119"/>
      <c r="V10984" s="119"/>
      <c r="X10984" s="119"/>
      <c r="Z10984" s="119"/>
    </row>
    <row r="10985" spans="16:26" x14ac:dyDescent="0.25">
      <c r="P10985" s="121"/>
      <c r="R10985" s="121"/>
      <c r="T10985" s="121"/>
      <c r="V10985" s="121"/>
      <c r="X10985" s="121"/>
      <c r="Z10985" s="121"/>
    </row>
    <row r="10986" spans="16:26" x14ac:dyDescent="0.25">
      <c r="P10986" s="121"/>
      <c r="R10986" s="121"/>
      <c r="T10986" s="121"/>
      <c r="V10986" s="121"/>
      <c r="X10986" s="121"/>
      <c r="Z10986" s="121"/>
    </row>
    <row r="10987" spans="16:26" x14ac:dyDescent="0.25">
      <c r="P10987" s="121"/>
      <c r="R10987" s="121"/>
      <c r="T10987" s="121"/>
      <c r="V10987" s="121"/>
      <c r="X10987" s="121"/>
      <c r="Z10987" s="121"/>
    </row>
    <row r="10988" spans="16:26" x14ac:dyDescent="0.25">
      <c r="P10988" s="121"/>
      <c r="R10988" s="121"/>
      <c r="T10988" s="121"/>
      <c r="V10988" s="121"/>
      <c r="X10988" s="121"/>
      <c r="Z10988" s="121"/>
    </row>
    <row r="10989" spans="16:26" x14ac:dyDescent="0.25">
      <c r="P10989" s="122"/>
      <c r="R10989" s="122"/>
      <c r="T10989" s="122"/>
      <c r="V10989" s="122"/>
      <c r="X10989" s="122"/>
      <c r="Z10989" s="122"/>
    </row>
    <row r="10990" spans="16:26" x14ac:dyDescent="0.25">
      <c r="P10990" s="118"/>
      <c r="R10990" s="118"/>
      <c r="T10990" s="118"/>
      <c r="V10990" s="118"/>
      <c r="X10990" s="118"/>
      <c r="Z10990" s="118"/>
    </row>
    <row r="10991" spans="16:26" x14ac:dyDescent="0.25">
      <c r="P10991" s="119"/>
      <c r="R10991" s="119"/>
      <c r="T10991" s="119"/>
      <c r="V10991" s="119"/>
      <c r="X10991" s="119"/>
      <c r="Z10991" s="119"/>
    </row>
    <row r="10992" spans="16:26" x14ac:dyDescent="0.25">
      <c r="P10992" s="119"/>
      <c r="R10992" s="119"/>
      <c r="T10992" s="119"/>
      <c r="V10992" s="119"/>
      <c r="X10992" s="119"/>
      <c r="Z10992" s="119"/>
    </row>
    <row r="10993" spans="16:26" x14ac:dyDescent="0.25">
      <c r="P10993" s="120"/>
      <c r="R10993" s="120"/>
      <c r="T10993" s="120"/>
      <c r="V10993" s="120"/>
      <c r="X10993" s="120"/>
      <c r="Z10993" s="120"/>
    </row>
    <row r="10994" spans="16:26" x14ac:dyDescent="0.25">
      <c r="P10994" s="119"/>
      <c r="R10994" s="119"/>
      <c r="T10994" s="119"/>
      <c r="V10994" s="119"/>
      <c r="X10994" s="119"/>
      <c r="Z10994" s="119"/>
    </row>
    <row r="10995" spans="16:26" x14ac:dyDescent="0.25">
      <c r="P10995" s="119"/>
      <c r="R10995" s="119"/>
      <c r="T10995" s="119"/>
      <c r="V10995" s="119"/>
      <c r="X10995" s="119"/>
      <c r="Z10995" s="119"/>
    </row>
    <row r="10996" spans="16:26" x14ac:dyDescent="0.25">
      <c r="P10996" s="120"/>
      <c r="R10996" s="120"/>
      <c r="T10996" s="120"/>
      <c r="V10996" s="120"/>
      <c r="X10996" s="120"/>
      <c r="Z10996" s="120"/>
    </row>
    <row r="10997" spans="16:26" x14ac:dyDescent="0.25">
      <c r="P10997" s="119"/>
      <c r="R10997" s="119"/>
      <c r="T10997" s="119"/>
      <c r="V10997" s="119"/>
      <c r="X10997" s="119"/>
      <c r="Z10997" s="119"/>
    </row>
    <row r="10998" spans="16:26" x14ac:dyDescent="0.25">
      <c r="P10998" s="120"/>
      <c r="R10998" s="120"/>
      <c r="T10998" s="120"/>
      <c r="V10998" s="120"/>
      <c r="X10998" s="120"/>
      <c r="Z10998" s="120"/>
    </row>
    <row r="10999" spans="16:26" x14ac:dyDescent="0.25">
      <c r="P10999" s="119"/>
      <c r="R10999" s="119"/>
      <c r="T10999" s="119"/>
      <c r="V10999" s="119"/>
      <c r="X10999" s="119"/>
      <c r="Z10999" s="119"/>
    </row>
    <row r="11000" spans="16:26" x14ac:dyDescent="0.25">
      <c r="P11000" s="119"/>
      <c r="R11000" s="119"/>
      <c r="T11000" s="119"/>
      <c r="V11000" s="119"/>
      <c r="X11000" s="119"/>
      <c r="Z11000" s="119"/>
    </row>
    <row r="11001" spans="16:26" x14ac:dyDescent="0.25">
      <c r="P11001" s="119"/>
      <c r="R11001" s="119"/>
      <c r="T11001" s="119"/>
      <c r="V11001" s="119"/>
      <c r="X11001" s="119"/>
      <c r="Z11001" s="119"/>
    </row>
    <row r="11002" spans="16:26" x14ac:dyDescent="0.25">
      <c r="P11002" s="121"/>
      <c r="R11002" s="121"/>
      <c r="T11002" s="121"/>
      <c r="V11002" s="121"/>
      <c r="X11002" s="121"/>
      <c r="Z11002" s="121"/>
    </row>
    <row r="11003" spans="16:26" x14ac:dyDescent="0.25">
      <c r="P11003" s="121"/>
      <c r="R11003" s="121"/>
      <c r="T11003" s="121"/>
      <c r="V11003" s="121"/>
      <c r="X11003" s="121"/>
      <c r="Z11003" s="121"/>
    </row>
    <row r="11004" spans="16:26" x14ac:dyDescent="0.25">
      <c r="P11004" s="121"/>
      <c r="R11004" s="121"/>
      <c r="T11004" s="121"/>
      <c r="V11004" s="121"/>
      <c r="X11004" s="121"/>
      <c r="Z11004" s="121"/>
    </row>
    <row r="11005" spans="16:26" x14ac:dyDescent="0.25">
      <c r="P11005" s="121"/>
      <c r="R11005" s="121"/>
      <c r="T11005" s="121"/>
      <c r="V11005" s="121"/>
      <c r="X11005" s="121"/>
      <c r="Z11005" s="121"/>
    </row>
    <row r="11006" spans="16:26" x14ac:dyDescent="0.25">
      <c r="P11006" s="122"/>
      <c r="R11006" s="122"/>
      <c r="T11006" s="122"/>
      <c r="V11006" s="122"/>
      <c r="X11006" s="122"/>
      <c r="Z11006" s="122"/>
    </row>
    <row r="11007" spans="16:26" x14ac:dyDescent="0.25">
      <c r="P11007" s="118"/>
      <c r="R11007" s="118"/>
      <c r="T11007" s="118"/>
      <c r="V11007" s="118"/>
      <c r="X11007" s="118"/>
      <c r="Z11007" s="118"/>
    </row>
    <row r="11008" spans="16:26" x14ac:dyDescent="0.25">
      <c r="P11008" s="119"/>
      <c r="R11008" s="119"/>
      <c r="T11008" s="119"/>
      <c r="V11008" s="119"/>
      <c r="X11008" s="119"/>
      <c r="Z11008" s="119"/>
    </row>
    <row r="11009" spans="16:26" x14ac:dyDescent="0.25">
      <c r="P11009" s="119"/>
      <c r="R11009" s="119"/>
      <c r="T11009" s="119"/>
      <c r="V11009" s="119"/>
      <c r="X11009" s="119"/>
      <c r="Z11009" s="119"/>
    </row>
    <row r="11010" spans="16:26" x14ac:dyDescent="0.25">
      <c r="P11010" s="120"/>
      <c r="R11010" s="120"/>
      <c r="T11010" s="120"/>
      <c r="V11010" s="120"/>
      <c r="X11010" s="120"/>
      <c r="Z11010" s="120"/>
    </row>
    <row r="11011" spans="16:26" x14ac:dyDescent="0.25">
      <c r="P11011" s="119"/>
      <c r="R11011" s="119"/>
      <c r="T11011" s="119"/>
      <c r="V11011" s="119"/>
      <c r="X11011" s="119"/>
      <c r="Z11011" s="119"/>
    </row>
    <row r="11012" spans="16:26" x14ac:dyDescent="0.25">
      <c r="P11012" s="119"/>
      <c r="R11012" s="119"/>
      <c r="T11012" s="119"/>
      <c r="V11012" s="119"/>
      <c r="X11012" s="119"/>
      <c r="Z11012" s="119"/>
    </row>
    <row r="11013" spans="16:26" x14ac:dyDescent="0.25">
      <c r="P11013" s="120"/>
      <c r="R11013" s="120"/>
      <c r="T11013" s="120"/>
      <c r="V11013" s="120"/>
      <c r="X11013" s="120"/>
      <c r="Z11013" s="120"/>
    </row>
    <row r="11014" spans="16:26" x14ac:dyDescent="0.25">
      <c r="P11014" s="119"/>
      <c r="R11014" s="119"/>
      <c r="T11014" s="119"/>
      <c r="V11014" s="119"/>
      <c r="X11014" s="119"/>
      <c r="Z11014" s="119"/>
    </row>
    <row r="11015" spans="16:26" x14ac:dyDescent="0.25">
      <c r="P11015" s="120"/>
      <c r="R11015" s="120"/>
      <c r="T11015" s="120"/>
      <c r="V11015" s="120"/>
      <c r="X11015" s="120"/>
      <c r="Z11015" s="120"/>
    </row>
    <row r="11016" spans="16:26" x14ac:dyDescent="0.25">
      <c r="P11016" s="119"/>
      <c r="R11016" s="119"/>
      <c r="T11016" s="119"/>
      <c r="V11016" s="119"/>
      <c r="X11016" s="119"/>
      <c r="Z11016" s="119"/>
    </row>
    <row r="11017" spans="16:26" x14ac:dyDescent="0.25">
      <c r="P11017" s="119"/>
      <c r="R11017" s="119"/>
      <c r="T11017" s="119"/>
      <c r="V11017" s="119"/>
      <c r="X11017" s="119"/>
      <c r="Z11017" s="119"/>
    </row>
    <row r="11018" spans="16:26" x14ac:dyDescent="0.25">
      <c r="P11018" s="119"/>
      <c r="R11018" s="119"/>
      <c r="T11018" s="119"/>
      <c r="V11018" s="119"/>
      <c r="X11018" s="119"/>
      <c r="Z11018" s="119"/>
    </row>
    <row r="11019" spans="16:26" x14ac:dyDescent="0.25">
      <c r="P11019" s="121"/>
      <c r="R11019" s="121"/>
      <c r="T11019" s="121"/>
      <c r="V11019" s="121"/>
      <c r="X11019" s="121"/>
      <c r="Z11019" s="121"/>
    </row>
    <row r="11020" spans="16:26" x14ac:dyDescent="0.25">
      <c r="P11020" s="121"/>
      <c r="R11020" s="121"/>
      <c r="T11020" s="121"/>
      <c r="V11020" s="121"/>
      <c r="X11020" s="121"/>
      <c r="Z11020" s="121"/>
    </row>
    <row r="11021" spans="16:26" x14ac:dyDescent="0.25">
      <c r="P11021" s="121"/>
      <c r="R11021" s="121"/>
      <c r="T11021" s="121"/>
      <c r="V11021" s="121"/>
      <c r="X11021" s="121"/>
      <c r="Z11021" s="121"/>
    </row>
    <row r="11022" spans="16:26" x14ac:dyDescent="0.25">
      <c r="P11022" s="121"/>
      <c r="R11022" s="121"/>
      <c r="T11022" s="121"/>
      <c r="V11022" s="121"/>
      <c r="X11022" s="121"/>
      <c r="Z11022" s="121"/>
    </row>
    <row r="11023" spans="16:26" x14ac:dyDescent="0.25">
      <c r="P11023" s="122"/>
      <c r="R11023" s="122"/>
      <c r="T11023" s="122"/>
      <c r="V11023" s="122"/>
      <c r="X11023" s="122"/>
      <c r="Z11023" s="122"/>
    </row>
    <row r="11024" spans="16:26" x14ac:dyDescent="0.25">
      <c r="P11024" s="118"/>
      <c r="R11024" s="118"/>
      <c r="T11024" s="118"/>
      <c r="V11024" s="118"/>
      <c r="X11024" s="118"/>
      <c r="Z11024" s="118"/>
    </row>
    <row r="11025" spans="16:26" x14ac:dyDescent="0.25">
      <c r="P11025" s="119"/>
      <c r="R11025" s="119"/>
      <c r="T11025" s="119"/>
      <c r="V11025" s="119"/>
      <c r="X11025" s="119"/>
      <c r="Z11025" s="119"/>
    </row>
    <row r="11026" spans="16:26" x14ac:dyDescent="0.25">
      <c r="P11026" s="119"/>
      <c r="R11026" s="119"/>
      <c r="T11026" s="119"/>
      <c r="V11026" s="119"/>
      <c r="X11026" s="119"/>
      <c r="Z11026" s="119"/>
    </row>
    <row r="11027" spans="16:26" x14ac:dyDescent="0.25">
      <c r="P11027" s="120"/>
      <c r="R11027" s="120"/>
      <c r="T11027" s="120"/>
      <c r="V11027" s="120"/>
      <c r="X11027" s="120"/>
      <c r="Z11027" s="120"/>
    </row>
    <row r="11028" spans="16:26" x14ac:dyDescent="0.25">
      <c r="P11028" s="119"/>
      <c r="R11028" s="119"/>
      <c r="T11028" s="119"/>
      <c r="V11028" s="119"/>
      <c r="X11028" s="119"/>
      <c r="Z11028" s="119"/>
    </row>
    <row r="11029" spans="16:26" x14ac:dyDescent="0.25">
      <c r="P11029" s="119"/>
      <c r="R11029" s="119"/>
      <c r="T11029" s="119"/>
      <c r="V11029" s="119"/>
      <c r="X11029" s="119"/>
      <c r="Z11029" s="119"/>
    </row>
    <row r="11030" spans="16:26" x14ac:dyDescent="0.25">
      <c r="P11030" s="120"/>
      <c r="R11030" s="120"/>
      <c r="T11030" s="120"/>
      <c r="V11030" s="120"/>
      <c r="X11030" s="120"/>
      <c r="Z11030" s="120"/>
    </row>
    <row r="11031" spans="16:26" x14ac:dyDescent="0.25">
      <c r="P11031" s="119"/>
      <c r="R11031" s="119"/>
      <c r="T11031" s="119"/>
      <c r="V11031" s="119"/>
      <c r="X11031" s="119"/>
      <c r="Z11031" s="119"/>
    </row>
    <row r="11032" spans="16:26" x14ac:dyDescent="0.25">
      <c r="P11032" s="120"/>
      <c r="R11032" s="120"/>
      <c r="T11032" s="120"/>
      <c r="V11032" s="120"/>
      <c r="X11032" s="120"/>
      <c r="Z11032" s="120"/>
    </row>
    <row r="11033" spans="16:26" x14ac:dyDescent="0.25">
      <c r="P11033" s="119"/>
      <c r="R11033" s="119"/>
      <c r="T11033" s="119"/>
      <c r="V11033" s="119"/>
      <c r="X11033" s="119"/>
      <c r="Z11033" s="119"/>
    </row>
    <row r="11034" spans="16:26" x14ac:dyDescent="0.25">
      <c r="P11034" s="119"/>
      <c r="R11034" s="119"/>
      <c r="T11034" s="119"/>
      <c r="V11034" s="119"/>
      <c r="X11034" s="119"/>
      <c r="Z11034" s="119"/>
    </row>
    <row r="11035" spans="16:26" x14ac:dyDescent="0.25">
      <c r="P11035" s="119"/>
      <c r="R11035" s="119"/>
      <c r="T11035" s="119"/>
      <c r="V11035" s="119"/>
      <c r="X11035" s="119"/>
      <c r="Z11035" s="119"/>
    </row>
    <row r="11036" spans="16:26" x14ac:dyDescent="0.25">
      <c r="P11036" s="121"/>
      <c r="R11036" s="121"/>
      <c r="T11036" s="121"/>
      <c r="V11036" s="121"/>
      <c r="X11036" s="121"/>
      <c r="Z11036" s="121"/>
    </row>
    <row r="11037" spans="16:26" x14ac:dyDescent="0.25">
      <c r="P11037" s="121"/>
      <c r="R11037" s="121"/>
      <c r="T11037" s="121"/>
      <c r="V11037" s="121"/>
      <c r="X11037" s="121"/>
      <c r="Z11037" s="121"/>
    </row>
    <row r="11038" spans="16:26" x14ac:dyDescent="0.25">
      <c r="P11038" s="121"/>
      <c r="R11038" s="121"/>
      <c r="T11038" s="121"/>
      <c r="V11038" s="121"/>
      <c r="X11038" s="121"/>
      <c r="Z11038" s="121"/>
    </row>
    <row r="11039" spans="16:26" x14ac:dyDescent="0.25">
      <c r="P11039" s="121"/>
      <c r="R11039" s="121"/>
      <c r="T11039" s="121"/>
      <c r="V11039" s="121"/>
      <c r="X11039" s="121"/>
      <c r="Z11039" s="121"/>
    </row>
    <row r="11040" spans="16:26" x14ac:dyDescent="0.25">
      <c r="P11040" s="122"/>
      <c r="R11040" s="122"/>
      <c r="T11040" s="122"/>
      <c r="V11040" s="122"/>
      <c r="X11040" s="122"/>
      <c r="Z11040" s="122"/>
    </row>
    <row r="11041" spans="16:26" x14ac:dyDescent="0.25">
      <c r="P11041" s="118"/>
      <c r="R11041" s="118"/>
      <c r="T11041" s="118"/>
      <c r="V11041" s="118"/>
      <c r="X11041" s="118"/>
      <c r="Z11041" s="118"/>
    </row>
    <row r="11042" spans="16:26" x14ac:dyDescent="0.25">
      <c r="P11042" s="119"/>
      <c r="R11042" s="119"/>
      <c r="T11042" s="119"/>
      <c r="V11042" s="119"/>
      <c r="X11042" s="119"/>
      <c r="Z11042" s="119"/>
    </row>
    <row r="11043" spans="16:26" x14ac:dyDescent="0.25">
      <c r="P11043" s="119"/>
      <c r="R11043" s="119"/>
      <c r="T11043" s="119"/>
      <c r="V11043" s="119"/>
      <c r="X11043" s="119"/>
      <c r="Z11043" s="119"/>
    </row>
    <row r="11044" spans="16:26" x14ac:dyDescent="0.25">
      <c r="P11044" s="120"/>
      <c r="R11044" s="120"/>
      <c r="T11044" s="120"/>
      <c r="V11044" s="120"/>
      <c r="X11044" s="120"/>
      <c r="Z11044" s="120"/>
    </row>
    <row r="11045" spans="16:26" x14ac:dyDescent="0.25">
      <c r="P11045" s="119"/>
      <c r="R11045" s="119"/>
      <c r="T11045" s="119"/>
      <c r="V11045" s="119"/>
      <c r="X11045" s="119"/>
      <c r="Z11045" s="119"/>
    </row>
    <row r="11046" spans="16:26" x14ac:dyDescent="0.25">
      <c r="P11046" s="119"/>
      <c r="R11046" s="119"/>
      <c r="T11046" s="119"/>
      <c r="V11046" s="119"/>
      <c r="X11046" s="119"/>
      <c r="Z11046" s="119"/>
    </row>
    <row r="11047" spans="16:26" x14ac:dyDescent="0.25">
      <c r="P11047" s="120"/>
      <c r="R11047" s="120"/>
      <c r="T11047" s="120"/>
      <c r="V11047" s="120"/>
      <c r="X11047" s="120"/>
      <c r="Z11047" s="120"/>
    </row>
    <row r="11048" spans="16:26" x14ac:dyDescent="0.25">
      <c r="P11048" s="119"/>
      <c r="R11048" s="119"/>
      <c r="T11048" s="119"/>
      <c r="V11048" s="119"/>
      <c r="X11048" s="119"/>
      <c r="Z11048" s="119"/>
    </row>
    <row r="11049" spans="16:26" x14ac:dyDescent="0.25">
      <c r="P11049" s="120"/>
      <c r="R11049" s="120"/>
      <c r="T11049" s="120"/>
      <c r="V11049" s="120"/>
      <c r="X11049" s="120"/>
      <c r="Z11049" s="120"/>
    </row>
    <row r="11050" spans="16:26" x14ac:dyDescent="0.25">
      <c r="P11050" s="119"/>
      <c r="R11050" s="119"/>
      <c r="T11050" s="119"/>
      <c r="V11050" s="119"/>
      <c r="X11050" s="119"/>
      <c r="Z11050" s="119"/>
    </row>
    <row r="11051" spans="16:26" x14ac:dyDescent="0.25">
      <c r="P11051" s="119"/>
      <c r="R11051" s="119"/>
      <c r="T11051" s="119"/>
      <c r="V11051" s="119"/>
      <c r="X11051" s="119"/>
      <c r="Z11051" s="119"/>
    </row>
    <row r="11052" spans="16:26" x14ac:dyDescent="0.25">
      <c r="P11052" s="119"/>
      <c r="R11052" s="119"/>
      <c r="T11052" s="119"/>
      <c r="V11052" s="119"/>
      <c r="X11052" s="119"/>
      <c r="Z11052" s="119"/>
    </row>
    <row r="11053" spans="16:26" x14ac:dyDescent="0.25">
      <c r="P11053" s="121"/>
      <c r="R11053" s="121"/>
      <c r="T11053" s="121"/>
      <c r="V11053" s="121"/>
      <c r="X11053" s="121"/>
      <c r="Z11053" s="121"/>
    </row>
    <row r="11054" spans="16:26" x14ac:dyDescent="0.25">
      <c r="P11054" s="121"/>
      <c r="R11054" s="121"/>
      <c r="T11054" s="121"/>
      <c r="V11054" s="121"/>
      <c r="X11054" s="121"/>
      <c r="Z11054" s="121"/>
    </row>
    <row r="11055" spans="16:26" x14ac:dyDescent="0.25">
      <c r="P11055" s="121"/>
      <c r="R11055" s="121"/>
      <c r="T11055" s="121"/>
      <c r="V11055" s="121"/>
      <c r="X11055" s="121"/>
      <c r="Z11055" s="121"/>
    </row>
    <row r="11056" spans="16:26" x14ac:dyDescent="0.25">
      <c r="P11056" s="121"/>
      <c r="R11056" s="121"/>
      <c r="T11056" s="121"/>
      <c r="V11056" s="121"/>
      <c r="X11056" s="121"/>
      <c r="Z11056" s="121"/>
    </row>
    <row r="11057" spans="16:26" x14ac:dyDescent="0.25">
      <c r="P11057" s="122"/>
      <c r="R11057" s="122"/>
      <c r="T11057" s="122"/>
      <c r="V11057" s="122"/>
      <c r="X11057" s="122"/>
      <c r="Z11057" s="122"/>
    </row>
    <row r="11058" spans="16:26" x14ac:dyDescent="0.25">
      <c r="P11058" s="118"/>
      <c r="R11058" s="118"/>
      <c r="T11058" s="118"/>
      <c r="V11058" s="118"/>
      <c r="X11058" s="118"/>
      <c r="Z11058" s="118"/>
    </row>
    <row r="11059" spans="16:26" x14ac:dyDescent="0.25">
      <c r="P11059" s="119"/>
      <c r="R11059" s="119"/>
      <c r="T11059" s="119"/>
      <c r="V11059" s="119"/>
      <c r="X11059" s="119"/>
      <c r="Z11059" s="119"/>
    </row>
    <row r="11060" spans="16:26" x14ac:dyDescent="0.25">
      <c r="P11060" s="119"/>
      <c r="R11060" s="119"/>
      <c r="T11060" s="119"/>
      <c r="V11060" s="119"/>
      <c r="X11060" s="119"/>
      <c r="Z11060" s="119"/>
    </row>
    <row r="11061" spans="16:26" x14ac:dyDescent="0.25">
      <c r="P11061" s="120"/>
      <c r="R11061" s="120"/>
      <c r="T11061" s="120"/>
      <c r="V11061" s="120"/>
      <c r="X11061" s="120"/>
      <c r="Z11061" s="120"/>
    </row>
    <row r="11062" spans="16:26" x14ac:dyDescent="0.25">
      <c r="P11062" s="119"/>
      <c r="R11062" s="119"/>
      <c r="T11062" s="119"/>
      <c r="V11062" s="119"/>
      <c r="X11062" s="119"/>
      <c r="Z11062" s="119"/>
    </row>
    <row r="11063" spans="16:26" x14ac:dyDescent="0.25">
      <c r="P11063" s="119"/>
      <c r="R11063" s="119"/>
      <c r="T11063" s="119"/>
      <c r="V11063" s="119"/>
      <c r="X11063" s="119"/>
      <c r="Z11063" s="119"/>
    </row>
    <row r="11064" spans="16:26" x14ac:dyDescent="0.25">
      <c r="P11064" s="120"/>
      <c r="R11064" s="120"/>
      <c r="T11064" s="120"/>
      <c r="V11064" s="120"/>
      <c r="X11064" s="120"/>
      <c r="Z11064" s="120"/>
    </row>
    <row r="11065" spans="16:26" x14ac:dyDescent="0.25">
      <c r="P11065" s="119"/>
      <c r="R11065" s="119"/>
      <c r="T11065" s="119"/>
      <c r="V11065" s="119"/>
      <c r="X11065" s="119"/>
      <c r="Z11065" s="119"/>
    </row>
    <row r="11066" spans="16:26" x14ac:dyDescent="0.25">
      <c r="P11066" s="120"/>
      <c r="R11066" s="120"/>
      <c r="T11066" s="120"/>
      <c r="V11066" s="120"/>
      <c r="X11066" s="120"/>
      <c r="Z11066" s="120"/>
    </row>
    <row r="11067" spans="16:26" x14ac:dyDescent="0.25">
      <c r="P11067" s="119"/>
      <c r="R11067" s="119"/>
      <c r="T11067" s="119"/>
      <c r="V11067" s="119"/>
      <c r="X11067" s="119"/>
      <c r="Z11067" s="119"/>
    </row>
    <row r="11068" spans="16:26" x14ac:dyDescent="0.25">
      <c r="P11068" s="119"/>
      <c r="R11068" s="119"/>
      <c r="T11068" s="119"/>
      <c r="V11068" s="119"/>
      <c r="X11068" s="119"/>
      <c r="Z11068" s="119"/>
    </row>
    <row r="11069" spans="16:26" x14ac:dyDescent="0.25">
      <c r="P11069" s="119"/>
      <c r="R11069" s="119"/>
      <c r="T11069" s="119"/>
      <c r="V11069" s="119"/>
      <c r="X11069" s="119"/>
      <c r="Z11069" s="119"/>
    </row>
    <row r="11070" spans="16:26" x14ac:dyDescent="0.25">
      <c r="P11070" s="121"/>
      <c r="R11070" s="121"/>
      <c r="T11070" s="121"/>
      <c r="V11070" s="121"/>
      <c r="X11070" s="121"/>
      <c r="Z11070" s="121"/>
    </row>
    <row r="11071" spans="16:26" x14ac:dyDescent="0.25">
      <c r="P11071" s="121"/>
      <c r="R11071" s="121"/>
      <c r="T11071" s="121"/>
      <c r="V11071" s="121"/>
      <c r="X11071" s="121"/>
      <c r="Z11071" s="121"/>
    </row>
    <row r="11072" spans="16:26" x14ac:dyDescent="0.25">
      <c r="P11072" s="121"/>
      <c r="R11072" s="121"/>
      <c r="T11072" s="121"/>
      <c r="V11072" s="121"/>
      <c r="X11072" s="121"/>
      <c r="Z11072" s="121"/>
    </row>
    <row r="11073" spans="16:26" x14ac:dyDescent="0.25">
      <c r="P11073" s="121"/>
      <c r="R11073" s="121"/>
      <c r="T11073" s="121"/>
      <c r="V11073" s="121"/>
      <c r="X11073" s="121"/>
      <c r="Z11073" s="121"/>
    </row>
    <row r="11074" spans="16:26" x14ac:dyDescent="0.25">
      <c r="P11074" s="122"/>
      <c r="R11074" s="122"/>
      <c r="T11074" s="122"/>
      <c r="V11074" s="122"/>
      <c r="X11074" s="122"/>
      <c r="Z11074" s="122"/>
    </row>
    <row r="11075" spans="16:26" x14ac:dyDescent="0.25">
      <c r="P11075" s="118"/>
      <c r="R11075" s="118"/>
      <c r="T11075" s="118"/>
      <c r="V11075" s="118"/>
      <c r="X11075" s="118"/>
      <c r="Z11075" s="118"/>
    </row>
    <row r="11076" spans="16:26" x14ac:dyDescent="0.25">
      <c r="P11076" s="119"/>
      <c r="R11076" s="119"/>
      <c r="T11076" s="119"/>
      <c r="V11076" s="119"/>
      <c r="X11076" s="119"/>
      <c r="Z11076" s="119"/>
    </row>
    <row r="11077" spans="16:26" x14ac:dyDescent="0.25">
      <c r="P11077" s="119"/>
      <c r="R11077" s="119"/>
      <c r="T11077" s="119"/>
      <c r="V11077" s="119"/>
      <c r="X11077" s="119"/>
      <c r="Z11077" s="119"/>
    </row>
    <row r="11078" spans="16:26" x14ac:dyDescent="0.25">
      <c r="P11078" s="120"/>
      <c r="R11078" s="120"/>
      <c r="T11078" s="120"/>
      <c r="V11078" s="120"/>
      <c r="X11078" s="120"/>
      <c r="Z11078" s="120"/>
    </row>
    <row r="11079" spans="16:26" x14ac:dyDescent="0.25">
      <c r="P11079" s="119"/>
      <c r="R11079" s="119"/>
      <c r="T11079" s="119"/>
      <c r="V11079" s="119"/>
      <c r="X11079" s="119"/>
      <c r="Z11079" s="119"/>
    </row>
    <row r="11080" spans="16:26" x14ac:dyDescent="0.25">
      <c r="P11080" s="119"/>
      <c r="R11080" s="119"/>
      <c r="T11080" s="119"/>
      <c r="V11080" s="119"/>
      <c r="X11080" s="119"/>
      <c r="Z11080" s="119"/>
    </row>
    <row r="11081" spans="16:26" x14ac:dyDescent="0.25">
      <c r="P11081" s="120"/>
      <c r="R11081" s="120"/>
      <c r="T11081" s="120"/>
      <c r="V11081" s="120"/>
      <c r="X11081" s="120"/>
      <c r="Z11081" s="120"/>
    </row>
    <row r="11082" spans="16:26" x14ac:dyDescent="0.25">
      <c r="P11082" s="119"/>
      <c r="R11082" s="119"/>
      <c r="T11082" s="119"/>
      <c r="V11082" s="119"/>
      <c r="X11082" s="119"/>
      <c r="Z11082" s="119"/>
    </row>
    <row r="11083" spans="16:26" x14ac:dyDescent="0.25">
      <c r="P11083" s="120"/>
      <c r="R11083" s="120"/>
      <c r="T11083" s="120"/>
      <c r="V11083" s="120"/>
      <c r="X11083" s="120"/>
      <c r="Z11083" s="120"/>
    </row>
    <row r="11084" spans="16:26" x14ac:dyDescent="0.25">
      <c r="P11084" s="119"/>
      <c r="R11084" s="119"/>
      <c r="T11084" s="119"/>
      <c r="V11084" s="119"/>
      <c r="X11084" s="119"/>
      <c r="Z11084" s="119"/>
    </row>
    <row r="11085" spans="16:26" x14ac:dyDescent="0.25">
      <c r="P11085" s="119"/>
      <c r="R11085" s="119"/>
      <c r="T11085" s="119"/>
      <c r="V11085" s="119"/>
      <c r="X11085" s="119"/>
      <c r="Z11085" s="119"/>
    </row>
    <row r="11086" spans="16:26" x14ac:dyDescent="0.25">
      <c r="P11086" s="119"/>
      <c r="R11086" s="119"/>
      <c r="T11086" s="119"/>
      <c r="V11086" s="119"/>
      <c r="X11086" s="119"/>
      <c r="Z11086" s="119"/>
    </row>
    <row r="11087" spans="16:26" x14ac:dyDescent="0.25">
      <c r="P11087" s="121"/>
      <c r="R11087" s="121"/>
      <c r="T11087" s="121"/>
      <c r="V11087" s="121"/>
      <c r="X11087" s="121"/>
      <c r="Z11087" s="121"/>
    </row>
    <row r="11088" spans="16:26" x14ac:dyDescent="0.25">
      <c r="P11088" s="121"/>
      <c r="R11088" s="121"/>
      <c r="T11088" s="121"/>
      <c r="V11088" s="121"/>
      <c r="X11088" s="121"/>
      <c r="Z11088" s="121"/>
    </row>
    <row r="11089" spans="16:26" x14ac:dyDescent="0.25">
      <c r="P11089" s="121"/>
      <c r="R11089" s="121"/>
      <c r="T11089" s="121"/>
      <c r="V11089" s="121"/>
      <c r="X11089" s="121"/>
      <c r="Z11089" s="121"/>
    </row>
    <row r="11090" spans="16:26" x14ac:dyDescent="0.25">
      <c r="P11090" s="121"/>
      <c r="R11090" s="121"/>
      <c r="T11090" s="121"/>
      <c r="V11090" s="121"/>
      <c r="X11090" s="121"/>
      <c r="Z11090" s="121"/>
    </row>
    <row r="11091" spans="16:26" x14ac:dyDescent="0.25">
      <c r="P11091" s="122"/>
      <c r="R11091" s="122"/>
      <c r="T11091" s="122"/>
      <c r="V11091" s="122"/>
      <c r="X11091" s="122"/>
      <c r="Z11091" s="122"/>
    </row>
    <row r="11092" spans="16:26" x14ac:dyDescent="0.25">
      <c r="P11092" s="118"/>
      <c r="R11092" s="118"/>
      <c r="T11092" s="118"/>
      <c r="V11092" s="118"/>
      <c r="X11092" s="118"/>
      <c r="Z11092" s="118"/>
    </row>
    <row r="11093" spans="16:26" x14ac:dyDescent="0.25">
      <c r="P11093" s="119"/>
      <c r="R11093" s="119"/>
      <c r="T11093" s="119"/>
      <c r="V11093" s="119"/>
      <c r="X11093" s="119"/>
      <c r="Z11093" s="119"/>
    </row>
    <row r="11094" spans="16:26" x14ac:dyDescent="0.25">
      <c r="P11094" s="119"/>
      <c r="R11094" s="119"/>
      <c r="T11094" s="119"/>
      <c r="V11094" s="119"/>
      <c r="X11094" s="119"/>
      <c r="Z11094" s="119"/>
    </row>
    <row r="11095" spans="16:26" x14ac:dyDescent="0.25">
      <c r="P11095" s="120"/>
      <c r="R11095" s="120"/>
      <c r="T11095" s="120"/>
      <c r="V11095" s="120"/>
      <c r="X11095" s="120"/>
      <c r="Z11095" s="120"/>
    </row>
    <row r="11096" spans="16:26" x14ac:dyDescent="0.25">
      <c r="P11096" s="119"/>
      <c r="R11096" s="119"/>
      <c r="T11096" s="119"/>
      <c r="V11096" s="119"/>
      <c r="X11096" s="119"/>
      <c r="Z11096" s="119"/>
    </row>
    <row r="11097" spans="16:26" x14ac:dyDescent="0.25">
      <c r="P11097" s="119"/>
      <c r="R11097" s="119"/>
      <c r="T11097" s="119"/>
      <c r="V11097" s="119"/>
      <c r="X11097" s="119"/>
      <c r="Z11097" s="119"/>
    </row>
    <row r="11098" spans="16:26" x14ac:dyDescent="0.25">
      <c r="P11098" s="120"/>
      <c r="R11098" s="120"/>
      <c r="T11098" s="120"/>
      <c r="V11098" s="120"/>
      <c r="X11098" s="120"/>
      <c r="Z11098" s="120"/>
    </row>
    <row r="11099" spans="16:26" x14ac:dyDescent="0.25">
      <c r="P11099" s="119"/>
      <c r="R11099" s="119"/>
      <c r="T11099" s="119"/>
      <c r="V11099" s="119"/>
      <c r="X11099" s="119"/>
      <c r="Z11099" s="119"/>
    </row>
    <row r="11100" spans="16:26" x14ac:dyDescent="0.25">
      <c r="P11100" s="120"/>
      <c r="R11100" s="120"/>
      <c r="T11100" s="120"/>
      <c r="V11100" s="120"/>
      <c r="X11100" s="120"/>
      <c r="Z11100" s="120"/>
    </row>
    <row r="11101" spans="16:26" x14ac:dyDescent="0.25">
      <c r="P11101" s="119"/>
      <c r="R11101" s="119"/>
      <c r="T11101" s="119"/>
      <c r="V11101" s="119"/>
      <c r="X11101" s="119"/>
      <c r="Z11101" s="119"/>
    </row>
    <row r="11102" spans="16:26" x14ac:dyDescent="0.25">
      <c r="P11102" s="119"/>
      <c r="R11102" s="119"/>
      <c r="T11102" s="119"/>
      <c r="V11102" s="119"/>
      <c r="X11102" s="119"/>
      <c r="Z11102" s="119"/>
    </row>
    <row r="11103" spans="16:26" x14ac:dyDescent="0.25">
      <c r="P11103" s="119"/>
      <c r="R11103" s="119"/>
      <c r="T11103" s="119"/>
      <c r="V11103" s="119"/>
      <c r="X11103" s="119"/>
      <c r="Z11103" s="119"/>
    </row>
    <row r="11104" spans="16:26" x14ac:dyDescent="0.25">
      <c r="P11104" s="121"/>
      <c r="R11104" s="121"/>
      <c r="T11104" s="121"/>
      <c r="V11104" s="121"/>
      <c r="X11104" s="121"/>
      <c r="Z11104" s="121"/>
    </row>
    <row r="11105" spans="16:26" x14ac:dyDescent="0.25">
      <c r="P11105" s="121"/>
      <c r="R11105" s="121"/>
      <c r="T11105" s="121"/>
      <c r="V11105" s="121"/>
      <c r="X11105" s="121"/>
      <c r="Z11105" s="121"/>
    </row>
    <row r="11106" spans="16:26" x14ac:dyDescent="0.25">
      <c r="P11106" s="121"/>
      <c r="R11106" s="121"/>
      <c r="T11106" s="121"/>
      <c r="V11106" s="121"/>
      <c r="X11106" s="121"/>
      <c r="Z11106" s="121"/>
    </row>
    <row r="11107" spans="16:26" x14ac:dyDescent="0.25">
      <c r="P11107" s="121"/>
      <c r="R11107" s="121"/>
      <c r="T11107" s="121"/>
      <c r="V11107" s="121"/>
      <c r="X11107" s="121"/>
      <c r="Z11107" s="121"/>
    </row>
    <row r="11108" spans="16:26" x14ac:dyDescent="0.25">
      <c r="P11108" s="122"/>
      <c r="R11108" s="122"/>
      <c r="T11108" s="122"/>
      <c r="V11108" s="122"/>
      <c r="X11108" s="122"/>
      <c r="Z11108" s="122"/>
    </row>
    <row r="11109" spans="16:26" x14ac:dyDescent="0.25">
      <c r="P11109" s="118"/>
      <c r="R11109" s="118"/>
      <c r="T11109" s="118"/>
      <c r="V11109" s="118"/>
      <c r="X11109" s="118"/>
      <c r="Z11109" s="118"/>
    </row>
    <row r="11110" spans="16:26" x14ac:dyDescent="0.25">
      <c r="P11110" s="119"/>
      <c r="R11110" s="119"/>
      <c r="T11110" s="119"/>
      <c r="V11110" s="119"/>
      <c r="X11110" s="119"/>
      <c r="Z11110" s="119"/>
    </row>
    <row r="11111" spans="16:26" x14ac:dyDescent="0.25">
      <c r="P11111" s="119"/>
      <c r="R11111" s="119"/>
      <c r="T11111" s="119"/>
      <c r="V11111" s="119"/>
      <c r="X11111" s="119"/>
      <c r="Z11111" s="119"/>
    </row>
    <row r="11112" spans="16:26" x14ac:dyDescent="0.25">
      <c r="P11112" s="120"/>
      <c r="R11112" s="120"/>
      <c r="T11112" s="120"/>
      <c r="V11112" s="120"/>
      <c r="X11112" s="120"/>
      <c r="Z11112" s="120"/>
    </row>
    <row r="11113" spans="16:26" x14ac:dyDescent="0.25">
      <c r="P11113" s="119"/>
      <c r="R11113" s="119"/>
      <c r="T11113" s="119"/>
      <c r="V11113" s="119"/>
      <c r="X11113" s="119"/>
      <c r="Z11113" s="119"/>
    </row>
    <row r="11114" spans="16:26" x14ac:dyDescent="0.25">
      <c r="P11114" s="119"/>
      <c r="R11114" s="119"/>
      <c r="T11114" s="119"/>
      <c r="V11114" s="119"/>
      <c r="X11114" s="119"/>
      <c r="Z11114" s="119"/>
    </row>
    <row r="11115" spans="16:26" x14ac:dyDescent="0.25">
      <c r="P11115" s="120"/>
      <c r="R11115" s="120"/>
      <c r="T11115" s="120"/>
      <c r="V11115" s="120"/>
      <c r="X11115" s="120"/>
      <c r="Z11115" s="120"/>
    </row>
    <row r="11116" spans="16:26" x14ac:dyDescent="0.25">
      <c r="P11116" s="119"/>
      <c r="R11116" s="119"/>
      <c r="T11116" s="119"/>
      <c r="V11116" s="119"/>
      <c r="X11116" s="119"/>
      <c r="Z11116" s="119"/>
    </row>
    <row r="11117" spans="16:26" x14ac:dyDescent="0.25">
      <c r="P11117" s="120"/>
      <c r="R11117" s="120"/>
      <c r="T11117" s="120"/>
      <c r="V11117" s="120"/>
      <c r="X11117" s="120"/>
      <c r="Z11117" s="120"/>
    </row>
    <row r="11118" spans="16:26" x14ac:dyDescent="0.25">
      <c r="P11118" s="119"/>
      <c r="R11118" s="119"/>
      <c r="T11118" s="119"/>
      <c r="V11118" s="119"/>
      <c r="X11118" s="119"/>
      <c r="Z11118" s="119"/>
    </row>
    <row r="11119" spans="16:26" x14ac:dyDescent="0.25">
      <c r="P11119" s="119"/>
      <c r="R11119" s="119"/>
      <c r="T11119" s="119"/>
      <c r="V11119" s="119"/>
      <c r="X11119" s="119"/>
      <c r="Z11119" s="119"/>
    </row>
    <row r="11120" spans="16:26" x14ac:dyDescent="0.25">
      <c r="P11120" s="119"/>
      <c r="R11120" s="119"/>
      <c r="T11120" s="119"/>
      <c r="V11120" s="119"/>
      <c r="X11120" s="119"/>
      <c r="Z11120" s="119"/>
    </row>
    <row r="11121" spans="16:26" x14ac:dyDescent="0.25">
      <c r="P11121" s="121"/>
      <c r="R11121" s="121"/>
      <c r="T11121" s="121"/>
      <c r="V11121" s="121"/>
      <c r="X11121" s="121"/>
      <c r="Z11121" s="121"/>
    </row>
    <row r="11122" spans="16:26" x14ac:dyDescent="0.25">
      <c r="P11122" s="121"/>
      <c r="R11122" s="121"/>
      <c r="T11122" s="121"/>
      <c r="V11122" s="121"/>
      <c r="X11122" s="121"/>
      <c r="Z11122" s="121"/>
    </row>
    <row r="11123" spans="16:26" x14ac:dyDescent="0.25">
      <c r="P11123" s="121"/>
      <c r="R11123" s="121"/>
      <c r="T11123" s="121"/>
      <c r="V11123" s="121"/>
      <c r="X11123" s="121"/>
      <c r="Z11123" s="121"/>
    </row>
    <row r="11124" spans="16:26" x14ac:dyDescent="0.25">
      <c r="P11124" s="121"/>
      <c r="R11124" s="121"/>
      <c r="T11124" s="121"/>
      <c r="V11124" s="121"/>
      <c r="X11124" s="121"/>
      <c r="Z11124" s="121"/>
    </row>
    <row r="11125" spans="16:26" x14ac:dyDescent="0.25">
      <c r="P11125" s="122"/>
      <c r="R11125" s="122"/>
      <c r="T11125" s="122"/>
      <c r="V11125" s="122"/>
      <c r="X11125" s="122"/>
      <c r="Z11125" s="122"/>
    </row>
    <row r="11126" spans="16:26" x14ac:dyDescent="0.25">
      <c r="P11126" s="118"/>
      <c r="R11126" s="118"/>
      <c r="T11126" s="118"/>
      <c r="V11126" s="118"/>
      <c r="X11126" s="118"/>
      <c r="Z11126" s="118"/>
    </row>
    <row r="11127" spans="16:26" x14ac:dyDescent="0.25">
      <c r="P11127" s="119"/>
      <c r="R11127" s="119"/>
      <c r="T11127" s="119"/>
      <c r="V11127" s="119"/>
      <c r="X11127" s="119"/>
      <c r="Z11127" s="119"/>
    </row>
    <row r="11128" spans="16:26" x14ac:dyDescent="0.25">
      <c r="P11128" s="119"/>
      <c r="R11128" s="119"/>
      <c r="T11128" s="119"/>
      <c r="V11128" s="119"/>
      <c r="X11128" s="119"/>
      <c r="Z11128" s="119"/>
    </row>
    <row r="11129" spans="16:26" x14ac:dyDescent="0.25">
      <c r="P11129" s="120"/>
      <c r="R11129" s="120"/>
      <c r="T11129" s="120"/>
      <c r="V11129" s="120"/>
      <c r="X11129" s="120"/>
      <c r="Z11129" s="120"/>
    </row>
    <row r="11130" spans="16:26" x14ac:dyDescent="0.25">
      <c r="P11130" s="119"/>
      <c r="R11130" s="119"/>
      <c r="T11130" s="119"/>
      <c r="V11130" s="119"/>
      <c r="X11130" s="119"/>
      <c r="Z11130" s="119"/>
    </row>
    <row r="11131" spans="16:26" x14ac:dyDescent="0.25">
      <c r="P11131" s="119"/>
      <c r="R11131" s="119"/>
      <c r="T11131" s="119"/>
      <c r="V11131" s="119"/>
      <c r="X11131" s="119"/>
      <c r="Z11131" s="119"/>
    </row>
    <row r="11132" spans="16:26" x14ac:dyDescent="0.25">
      <c r="P11132" s="120"/>
      <c r="R11132" s="120"/>
      <c r="T11132" s="120"/>
      <c r="V11132" s="120"/>
      <c r="X11132" s="120"/>
      <c r="Z11132" s="120"/>
    </row>
    <row r="11133" spans="16:26" x14ac:dyDescent="0.25">
      <c r="P11133" s="119"/>
      <c r="R11133" s="119"/>
      <c r="T11133" s="119"/>
      <c r="V11133" s="119"/>
      <c r="X11133" s="119"/>
      <c r="Z11133" s="119"/>
    </row>
    <row r="11134" spans="16:26" x14ac:dyDescent="0.25">
      <c r="P11134" s="120"/>
      <c r="R11134" s="120"/>
      <c r="T11134" s="120"/>
      <c r="V11134" s="120"/>
      <c r="X11134" s="120"/>
      <c r="Z11134" s="120"/>
    </row>
    <row r="11135" spans="16:26" x14ac:dyDescent="0.25">
      <c r="P11135" s="119"/>
      <c r="R11135" s="119"/>
      <c r="T11135" s="119"/>
      <c r="V11135" s="119"/>
      <c r="X11135" s="119"/>
      <c r="Z11135" s="119"/>
    </row>
    <row r="11136" spans="16:26" x14ac:dyDescent="0.25">
      <c r="P11136" s="119"/>
      <c r="R11136" s="119"/>
      <c r="T11136" s="119"/>
      <c r="V11136" s="119"/>
      <c r="X11136" s="119"/>
      <c r="Z11136" s="119"/>
    </row>
    <row r="11137" spans="16:26" x14ac:dyDescent="0.25">
      <c r="P11137" s="119"/>
      <c r="R11137" s="119"/>
      <c r="T11137" s="119"/>
      <c r="V11137" s="119"/>
      <c r="X11137" s="119"/>
      <c r="Z11137" s="119"/>
    </row>
    <row r="11138" spans="16:26" x14ac:dyDescent="0.25">
      <c r="P11138" s="121"/>
      <c r="R11138" s="121"/>
      <c r="T11138" s="121"/>
      <c r="V11138" s="121"/>
      <c r="X11138" s="121"/>
      <c r="Z11138" s="121"/>
    </row>
    <row r="11139" spans="16:26" x14ac:dyDescent="0.25">
      <c r="P11139" s="121"/>
      <c r="R11139" s="121"/>
      <c r="T11139" s="121"/>
      <c r="V11139" s="121"/>
      <c r="X11139" s="121"/>
      <c r="Z11139" s="121"/>
    </row>
    <row r="11140" spans="16:26" x14ac:dyDescent="0.25">
      <c r="P11140" s="121"/>
      <c r="R11140" s="121"/>
      <c r="T11140" s="121"/>
      <c r="V11140" s="121"/>
      <c r="X11140" s="121"/>
      <c r="Z11140" s="121"/>
    </row>
    <row r="11141" spans="16:26" x14ac:dyDescent="0.25">
      <c r="P11141" s="121"/>
      <c r="R11141" s="121"/>
      <c r="T11141" s="121"/>
      <c r="V11141" s="121"/>
      <c r="X11141" s="121"/>
      <c r="Z11141" s="121"/>
    </row>
    <row r="11142" spans="16:26" x14ac:dyDescent="0.25">
      <c r="P11142" s="122"/>
      <c r="R11142" s="122"/>
      <c r="T11142" s="122"/>
      <c r="V11142" s="122"/>
      <c r="X11142" s="122"/>
      <c r="Z11142" s="122"/>
    </row>
    <row r="11143" spans="16:26" x14ac:dyDescent="0.25">
      <c r="P11143" s="118"/>
      <c r="R11143" s="118"/>
      <c r="T11143" s="118"/>
      <c r="V11143" s="118"/>
      <c r="X11143" s="118"/>
      <c r="Z11143" s="118"/>
    </row>
    <row r="11144" spans="16:26" x14ac:dyDescent="0.25">
      <c r="P11144" s="119"/>
      <c r="R11144" s="119"/>
      <c r="T11144" s="119"/>
      <c r="V11144" s="119"/>
      <c r="X11144" s="119"/>
      <c r="Z11144" s="119"/>
    </row>
    <row r="11145" spans="16:26" x14ac:dyDescent="0.25">
      <c r="P11145" s="119"/>
      <c r="R11145" s="119"/>
      <c r="T11145" s="119"/>
      <c r="V11145" s="119"/>
      <c r="X11145" s="119"/>
      <c r="Z11145" s="119"/>
    </row>
    <row r="11146" spans="16:26" x14ac:dyDescent="0.25">
      <c r="P11146" s="120"/>
      <c r="R11146" s="120"/>
      <c r="T11146" s="120"/>
      <c r="V11146" s="120"/>
      <c r="X11146" s="120"/>
      <c r="Z11146" s="120"/>
    </row>
    <row r="11147" spans="16:26" x14ac:dyDescent="0.25">
      <c r="P11147" s="119"/>
      <c r="R11147" s="119"/>
      <c r="T11147" s="119"/>
      <c r="V11147" s="119"/>
      <c r="X11147" s="119"/>
      <c r="Z11147" s="119"/>
    </row>
    <row r="11148" spans="16:26" x14ac:dyDescent="0.25">
      <c r="P11148" s="119"/>
      <c r="R11148" s="119"/>
      <c r="T11148" s="119"/>
      <c r="V11148" s="119"/>
      <c r="X11148" s="119"/>
      <c r="Z11148" s="119"/>
    </row>
    <row r="11149" spans="16:26" x14ac:dyDescent="0.25">
      <c r="P11149" s="120"/>
      <c r="R11149" s="120"/>
      <c r="T11149" s="120"/>
      <c r="V11149" s="120"/>
      <c r="X11149" s="120"/>
      <c r="Z11149" s="120"/>
    </row>
    <row r="11150" spans="16:26" x14ac:dyDescent="0.25">
      <c r="P11150" s="119"/>
      <c r="R11150" s="119"/>
      <c r="T11150" s="119"/>
      <c r="V11150" s="119"/>
      <c r="X11150" s="119"/>
      <c r="Z11150" s="119"/>
    </row>
    <row r="11151" spans="16:26" x14ac:dyDescent="0.25">
      <c r="P11151" s="120"/>
      <c r="R11151" s="120"/>
      <c r="T11151" s="120"/>
      <c r="V11151" s="120"/>
      <c r="X11151" s="120"/>
      <c r="Z11151" s="120"/>
    </row>
    <row r="11152" spans="16:26" x14ac:dyDescent="0.25">
      <c r="P11152" s="119"/>
      <c r="R11152" s="119"/>
      <c r="T11152" s="119"/>
      <c r="V11152" s="119"/>
      <c r="X11152" s="119"/>
      <c r="Z11152" s="119"/>
    </row>
    <row r="11153" spans="16:26" x14ac:dyDescent="0.25">
      <c r="P11153" s="119"/>
      <c r="R11153" s="119"/>
      <c r="T11153" s="119"/>
      <c r="V11153" s="119"/>
      <c r="X11153" s="119"/>
      <c r="Z11153" s="119"/>
    </row>
    <row r="11154" spans="16:26" x14ac:dyDescent="0.25">
      <c r="P11154" s="119"/>
      <c r="R11154" s="119"/>
      <c r="T11154" s="119"/>
      <c r="V11154" s="119"/>
      <c r="X11154" s="119"/>
      <c r="Z11154" s="119"/>
    </row>
    <row r="11155" spans="16:26" x14ac:dyDescent="0.25">
      <c r="P11155" s="121"/>
      <c r="R11155" s="121"/>
      <c r="T11155" s="121"/>
      <c r="V11155" s="121"/>
      <c r="X11155" s="121"/>
      <c r="Z11155" s="121"/>
    </row>
    <row r="11156" spans="16:26" x14ac:dyDescent="0.25">
      <c r="P11156" s="121"/>
      <c r="R11156" s="121"/>
      <c r="T11156" s="121"/>
      <c r="V11156" s="121"/>
      <c r="X11156" s="121"/>
      <c r="Z11156" s="121"/>
    </row>
    <row r="11157" spans="16:26" x14ac:dyDescent="0.25">
      <c r="P11157" s="121"/>
      <c r="R11157" s="121"/>
      <c r="T11157" s="121"/>
      <c r="V11157" s="121"/>
      <c r="X11157" s="121"/>
      <c r="Z11157" s="121"/>
    </row>
    <row r="11158" spans="16:26" x14ac:dyDescent="0.25">
      <c r="P11158" s="121"/>
      <c r="R11158" s="121"/>
      <c r="T11158" s="121"/>
      <c r="V11158" s="121"/>
      <c r="X11158" s="121"/>
      <c r="Z11158" s="121"/>
    </row>
    <row r="11159" spans="16:26" x14ac:dyDescent="0.25">
      <c r="P11159" s="122"/>
      <c r="R11159" s="122"/>
      <c r="T11159" s="122"/>
      <c r="V11159" s="122"/>
      <c r="X11159" s="122"/>
      <c r="Z11159" s="122"/>
    </row>
    <row r="11160" spans="16:26" x14ac:dyDescent="0.25">
      <c r="P11160" s="118"/>
      <c r="R11160" s="118"/>
      <c r="T11160" s="118"/>
      <c r="V11160" s="118"/>
      <c r="X11160" s="118"/>
      <c r="Z11160" s="118"/>
    </row>
    <row r="11161" spans="16:26" x14ac:dyDescent="0.25">
      <c r="P11161" s="119"/>
      <c r="R11161" s="119"/>
      <c r="T11161" s="119"/>
      <c r="V11161" s="119"/>
      <c r="X11161" s="119"/>
      <c r="Z11161" s="119"/>
    </row>
    <row r="11162" spans="16:26" x14ac:dyDescent="0.25">
      <c r="P11162" s="119"/>
      <c r="R11162" s="119"/>
      <c r="T11162" s="119"/>
      <c r="V11162" s="119"/>
      <c r="X11162" s="119"/>
      <c r="Z11162" s="119"/>
    </row>
    <row r="11163" spans="16:26" x14ac:dyDescent="0.25">
      <c r="P11163" s="120"/>
      <c r="R11163" s="120"/>
      <c r="T11163" s="120"/>
      <c r="V11163" s="120"/>
      <c r="X11163" s="120"/>
      <c r="Z11163" s="120"/>
    </row>
    <row r="11164" spans="16:26" x14ac:dyDescent="0.25">
      <c r="P11164" s="119"/>
      <c r="R11164" s="119"/>
      <c r="T11164" s="119"/>
      <c r="V11164" s="119"/>
      <c r="X11164" s="119"/>
      <c r="Z11164" s="119"/>
    </row>
    <row r="11165" spans="16:26" x14ac:dyDescent="0.25">
      <c r="P11165" s="119"/>
      <c r="R11165" s="119"/>
      <c r="T11165" s="119"/>
      <c r="V11165" s="119"/>
      <c r="X11165" s="119"/>
      <c r="Z11165" s="119"/>
    </row>
    <row r="11166" spans="16:26" x14ac:dyDescent="0.25">
      <c r="P11166" s="120"/>
      <c r="R11166" s="120"/>
      <c r="T11166" s="120"/>
      <c r="V11166" s="120"/>
      <c r="X11166" s="120"/>
      <c r="Z11166" s="120"/>
    </row>
    <row r="11167" spans="16:26" x14ac:dyDescent="0.25">
      <c r="P11167" s="119"/>
      <c r="R11167" s="119"/>
      <c r="T11167" s="119"/>
      <c r="V11167" s="119"/>
      <c r="X11167" s="119"/>
      <c r="Z11167" s="119"/>
    </row>
    <row r="11168" spans="16:26" x14ac:dyDescent="0.25">
      <c r="P11168" s="120"/>
      <c r="R11168" s="120"/>
      <c r="T11168" s="120"/>
      <c r="V11168" s="120"/>
      <c r="X11168" s="120"/>
      <c r="Z11168" s="120"/>
    </row>
    <row r="11169" spans="16:26" x14ac:dyDescent="0.25">
      <c r="P11169" s="119"/>
      <c r="R11169" s="119"/>
      <c r="T11169" s="119"/>
      <c r="V11169" s="119"/>
      <c r="X11169" s="119"/>
      <c r="Z11169" s="119"/>
    </row>
    <row r="11170" spans="16:26" x14ac:dyDescent="0.25">
      <c r="P11170" s="119"/>
      <c r="R11170" s="119"/>
      <c r="T11170" s="119"/>
      <c r="V11170" s="119"/>
      <c r="X11170" s="119"/>
      <c r="Z11170" s="119"/>
    </row>
    <row r="11171" spans="16:26" x14ac:dyDescent="0.25">
      <c r="P11171" s="119"/>
      <c r="R11171" s="119"/>
      <c r="T11171" s="119"/>
      <c r="V11171" s="119"/>
      <c r="X11171" s="119"/>
      <c r="Z11171" s="119"/>
    </row>
    <row r="11172" spans="16:26" x14ac:dyDescent="0.25">
      <c r="P11172" s="121"/>
      <c r="R11172" s="121"/>
      <c r="T11172" s="121"/>
      <c r="V11172" s="121"/>
      <c r="X11172" s="121"/>
      <c r="Z11172" s="121"/>
    </row>
    <row r="11173" spans="16:26" x14ac:dyDescent="0.25">
      <c r="P11173" s="121"/>
      <c r="R11173" s="121"/>
      <c r="T11173" s="121"/>
      <c r="V11173" s="121"/>
      <c r="X11173" s="121"/>
      <c r="Z11173" s="121"/>
    </row>
    <row r="11174" spans="16:26" x14ac:dyDescent="0.25">
      <c r="P11174" s="121"/>
      <c r="R11174" s="121"/>
      <c r="T11174" s="121"/>
      <c r="V11174" s="121"/>
      <c r="X11174" s="121"/>
      <c r="Z11174" s="121"/>
    </row>
    <row r="11175" spans="16:26" x14ac:dyDescent="0.25">
      <c r="P11175" s="121"/>
      <c r="R11175" s="121"/>
      <c r="T11175" s="121"/>
      <c r="V11175" s="121"/>
      <c r="X11175" s="121"/>
      <c r="Z11175" s="121"/>
    </row>
    <row r="11176" spans="16:26" x14ac:dyDescent="0.25">
      <c r="P11176" s="122"/>
      <c r="R11176" s="122"/>
      <c r="T11176" s="122"/>
      <c r="V11176" s="122"/>
      <c r="X11176" s="122"/>
      <c r="Z11176" s="122"/>
    </row>
    <row r="11177" spans="16:26" x14ac:dyDescent="0.25">
      <c r="P11177" s="118"/>
      <c r="R11177" s="118"/>
      <c r="T11177" s="118"/>
      <c r="V11177" s="118"/>
      <c r="X11177" s="118"/>
      <c r="Z11177" s="118"/>
    </row>
    <row r="11178" spans="16:26" x14ac:dyDescent="0.25">
      <c r="P11178" s="119"/>
      <c r="R11178" s="119"/>
      <c r="T11178" s="119"/>
      <c r="V11178" s="119"/>
      <c r="X11178" s="119"/>
      <c r="Z11178" s="119"/>
    </row>
    <row r="11179" spans="16:26" x14ac:dyDescent="0.25">
      <c r="P11179" s="119"/>
      <c r="R11179" s="119"/>
      <c r="T11179" s="119"/>
      <c r="V11179" s="119"/>
      <c r="X11179" s="119"/>
      <c r="Z11179" s="119"/>
    </row>
    <row r="11180" spans="16:26" x14ac:dyDescent="0.25">
      <c r="P11180" s="120"/>
      <c r="R11180" s="120"/>
      <c r="T11180" s="120"/>
      <c r="V11180" s="120"/>
      <c r="X11180" s="120"/>
      <c r="Z11180" s="120"/>
    </row>
    <row r="11181" spans="16:26" x14ac:dyDescent="0.25">
      <c r="P11181" s="119"/>
      <c r="R11181" s="119"/>
      <c r="T11181" s="119"/>
      <c r="V11181" s="119"/>
      <c r="X11181" s="119"/>
      <c r="Z11181" s="119"/>
    </row>
    <row r="11182" spans="16:26" x14ac:dyDescent="0.25">
      <c r="P11182" s="119"/>
      <c r="R11182" s="119"/>
      <c r="T11182" s="119"/>
      <c r="V11182" s="119"/>
      <c r="X11182" s="119"/>
      <c r="Z11182" s="119"/>
    </row>
    <row r="11183" spans="16:26" x14ac:dyDescent="0.25">
      <c r="P11183" s="120"/>
      <c r="R11183" s="120"/>
      <c r="T11183" s="120"/>
      <c r="V11183" s="120"/>
      <c r="X11183" s="120"/>
      <c r="Z11183" s="120"/>
    </row>
    <row r="11184" spans="16:26" x14ac:dyDescent="0.25">
      <c r="P11184" s="119"/>
      <c r="R11184" s="119"/>
      <c r="T11184" s="119"/>
      <c r="V11184" s="119"/>
      <c r="X11184" s="119"/>
      <c r="Z11184" s="119"/>
    </row>
    <row r="11185" spans="16:26" x14ac:dyDescent="0.25">
      <c r="P11185" s="120"/>
      <c r="R11185" s="120"/>
      <c r="T11185" s="120"/>
      <c r="V11185" s="120"/>
      <c r="X11185" s="120"/>
      <c r="Z11185" s="120"/>
    </row>
    <row r="11186" spans="16:26" x14ac:dyDescent="0.25">
      <c r="P11186" s="119"/>
      <c r="R11186" s="119"/>
      <c r="T11186" s="119"/>
      <c r="V11186" s="119"/>
      <c r="X11186" s="119"/>
      <c r="Z11186" s="119"/>
    </row>
    <row r="11187" spans="16:26" x14ac:dyDescent="0.25">
      <c r="P11187" s="119"/>
      <c r="R11187" s="119"/>
      <c r="T11187" s="119"/>
      <c r="V11187" s="119"/>
      <c r="X11187" s="119"/>
      <c r="Z11187" s="119"/>
    </row>
    <row r="11188" spans="16:26" x14ac:dyDescent="0.25">
      <c r="P11188" s="119"/>
      <c r="R11188" s="119"/>
      <c r="T11188" s="119"/>
      <c r="V11188" s="119"/>
      <c r="X11188" s="119"/>
      <c r="Z11188" s="119"/>
    </row>
    <row r="11189" spans="16:26" x14ac:dyDescent="0.25">
      <c r="P11189" s="121"/>
      <c r="R11189" s="121"/>
      <c r="T11189" s="121"/>
      <c r="V11189" s="121"/>
      <c r="X11189" s="121"/>
      <c r="Z11189" s="121"/>
    </row>
    <row r="11190" spans="16:26" x14ac:dyDescent="0.25">
      <c r="P11190" s="121"/>
      <c r="R11190" s="121"/>
      <c r="T11190" s="121"/>
      <c r="V11190" s="121"/>
      <c r="X11190" s="121"/>
      <c r="Z11190" s="121"/>
    </row>
    <row r="11191" spans="16:26" x14ac:dyDescent="0.25">
      <c r="P11191" s="121"/>
      <c r="R11191" s="121"/>
      <c r="T11191" s="121"/>
      <c r="V11191" s="121"/>
      <c r="X11191" s="121"/>
      <c r="Z11191" s="121"/>
    </row>
    <row r="11192" spans="16:26" x14ac:dyDescent="0.25">
      <c r="P11192" s="121"/>
      <c r="R11192" s="121"/>
      <c r="T11192" s="121"/>
      <c r="V11192" s="121"/>
      <c r="X11192" s="121"/>
      <c r="Z11192" s="121"/>
    </row>
    <row r="11193" spans="16:26" x14ac:dyDescent="0.25">
      <c r="P11193" s="122"/>
      <c r="R11193" s="122"/>
      <c r="T11193" s="122"/>
      <c r="V11193" s="122"/>
      <c r="X11193" s="122"/>
      <c r="Z11193" s="122"/>
    </row>
    <row r="11194" spans="16:26" x14ac:dyDescent="0.25">
      <c r="P11194" s="118"/>
      <c r="R11194" s="118"/>
      <c r="T11194" s="118"/>
      <c r="V11194" s="118"/>
      <c r="X11194" s="118"/>
      <c r="Z11194" s="118"/>
    </row>
    <row r="11195" spans="16:26" x14ac:dyDescent="0.25">
      <c r="P11195" s="119"/>
      <c r="R11195" s="119"/>
      <c r="T11195" s="119"/>
      <c r="V11195" s="119"/>
      <c r="X11195" s="119"/>
      <c r="Z11195" s="119"/>
    </row>
    <row r="11196" spans="16:26" x14ac:dyDescent="0.25">
      <c r="P11196" s="119"/>
      <c r="R11196" s="119"/>
      <c r="T11196" s="119"/>
      <c r="V11196" s="119"/>
      <c r="X11196" s="119"/>
      <c r="Z11196" s="119"/>
    </row>
    <row r="11197" spans="16:26" x14ac:dyDescent="0.25">
      <c r="P11197" s="120"/>
      <c r="R11197" s="120"/>
      <c r="T11197" s="120"/>
      <c r="V11197" s="120"/>
      <c r="X11197" s="120"/>
      <c r="Z11197" s="120"/>
    </row>
    <row r="11198" spans="16:26" x14ac:dyDescent="0.25">
      <c r="P11198" s="119"/>
      <c r="R11198" s="119"/>
      <c r="T11198" s="119"/>
      <c r="V11198" s="119"/>
      <c r="X11198" s="119"/>
      <c r="Z11198" s="119"/>
    </row>
    <row r="11199" spans="16:26" x14ac:dyDescent="0.25">
      <c r="P11199" s="119"/>
      <c r="R11199" s="119"/>
      <c r="T11199" s="119"/>
      <c r="V11199" s="119"/>
      <c r="X11199" s="119"/>
      <c r="Z11199" s="119"/>
    </row>
    <row r="11200" spans="16:26" x14ac:dyDescent="0.25">
      <c r="P11200" s="120"/>
      <c r="R11200" s="120"/>
      <c r="T11200" s="120"/>
      <c r="V11200" s="120"/>
      <c r="X11200" s="120"/>
      <c r="Z11200" s="120"/>
    </row>
    <row r="11201" spans="16:26" x14ac:dyDescent="0.25">
      <c r="P11201" s="119"/>
      <c r="R11201" s="119"/>
      <c r="T11201" s="119"/>
      <c r="V11201" s="119"/>
      <c r="X11201" s="119"/>
      <c r="Z11201" s="119"/>
    </row>
    <row r="11202" spans="16:26" x14ac:dyDescent="0.25">
      <c r="P11202" s="120"/>
      <c r="R11202" s="120"/>
      <c r="T11202" s="120"/>
      <c r="V11202" s="120"/>
      <c r="X11202" s="120"/>
      <c r="Z11202" s="120"/>
    </row>
    <row r="11203" spans="16:26" x14ac:dyDescent="0.25">
      <c r="P11203" s="119"/>
      <c r="R11203" s="119"/>
      <c r="T11203" s="119"/>
      <c r="V11203" s="119"/>
      <c r="X11203" s="119"/>
      <c r="Z11203" s="119"/>
    </row>
    <row r="11204" spans="16:26" x14ac:dyDescent="0.25">
      <c r="P11204" s="119"/>
      <c r="R11204" s="119"/>
      <c r="T11204" s="119"/>
      <c r="V11204" s="119"/>
      <c r="X11204" s="119"/>
      <c r="Z11204" s="119"/>
    </row>
    <row r="11205" spans="16:26" x14ac:dyDescent="0.25">
      <c r="P11205" s="119"/>
      <c r="R11205" s="119"/>
      <c r="T11205" s="119"/>
      <c r="V11205" s="119"/>
      <c r="X11205" s="119"/>
      <c r="Z11205" s="119"/>
    </row>
    <row r="11206" spans="16:26" x14ac:dyDescent="0.25">
      <c r="P11206" s="121"/>
      <c r="R11206" s="121"/>
      <c r="T11206" s="121"/>
      <c r="V11206" s="121"/>
      <c r="X11206" s="121"/>
      <c r="Z11206" s="121"/>
    </row>
    <row r="11207" spans="16:26" x14ac:dyDescent="0.25">
      <c r="P11207" s="121"/>
      <c r="R11207" s="121"/>
      <c r="T11207" s="121"/>
      <c r="V11207" s="121"/>
      <c r="X11207" s="121"/>
      <c r="Z11207" s="121"/>
    </row>
    <row r="11208" spans="16:26" x14ac:dyDescent="0.25">
      <c r="P11208" s="121"/>
      <c r="R11208" s="121"/>
      <c r="T11208" s="121"/>
      <c r="V11208" s="121"/>
      <c r="X11208" s="121"/>
      <c r="Z11208" s="121"/>
    </row>
    <row r="11209" spans="16:26" x14ac:dyDescent="0.25">
      <c r="P11209" s="121"/>
      <c r="R11209" s="121"/>
      <c r="T11209" s="121"/>
      <c r="V11209" s="121"/>
      <c r="X11209" s="121"/>
      <c r="Z11209" s="121"/>
    </row>
    <row r="11210" spans="16:26" x14ac:dyDescent="0.25">
      <c r="P11210" s="122"/>
      <c r="R11210" s="122"/>
      <c r="T11210" s="122"/>
      <c r="V11210" s="122"/>
      <c r="X11210" s="122"/>
      <c r="Z11210" s="122"/>
    </row>
    <row r="11211" spans="16:26" x14ac:dyDescent="0.25">
      <c r="P11211" s="118"/>
      <c r="R11211" s="118"/>
      <c r="T11211" s="118"/>
      <c r="V11211" s="118"/>
      <c r="X11211" s="118"/>
      <c r="Z11211" s="118"/>
    </row>
    <row r="11212" spans="16:26" x14ac:dyDescent="0.25">
      <c r="P11212" s="119"/>
      <c r="R11212" s="119"/>
      <c r="T11212" s="119"/>
      <c r="V11212" s="119"/>
      <c r="X11212" s="119"/>
      <c r="Z11212" s="119"/>
    </row>
    <row r="11213" spans="16:26" x14ac:dyDescent="0.25">
      <c r="P11213" s="119"/>
      <c r="R11213" s="119"/>
      <c r="T11213" s="119"/>
      <c r="V11213" s="119"/>
      <c r="X11213" s="119"/>
      <c r="Z11213" s="119"/>
    </row>
    <row r="11214" spans="16:26" x14ac:dyDescent="0.25">
      <c r="P11214" s="120"/>
      <c r="R11214" s="120"/>
      <c r="T11214" s="120"/>
      <c r="V11214" s="120"/>
      <c r="X11214" s="120"/>
      <c r="Z11214" s="120"/>
    </row>
    <row r="11215" spans="16:26" x14ac:dyDescent="0.25">
      <c r="P11215" s="119"/>
      <c r="R11215" s="119"/>
      <c r="T11215" s="119"/>
      <c r="V11215" s="119"/>
      <c r="X11215" s="119"/>
      <c r="Z11215" s="119"/>
    </row>
    <row r="11216" spans="16:26" x14ac:dyDescent="0.25">
      <c r="P11216" s="119"/>
      <c r="R11216" s="119"/>
      <c r="T11216" s="119"/>
      <c r="V11216" s="119"/>
      <c r="X11216" s="119"/>
      <c r="Z11216" s="119"/>
    </row>
    <row r="11217" spans="16:26" x14ac:dyDescent="0.25">
      <c r="P11217" s="120"/>
      <c r="R11217" s="120"/>
      <c r="T11217" s="120"/>
      <c r="V11217" s="120"/>
      <c r="X11217" s="120"/>
      <c r="Z11217" s="120"/>
    </row>
    <row r="11218" spans="16:26" x14ac:dyDescent="0.25">
      <c r="P11218" s="119"/>
      <c r="R11218" s="119"/>
      <c r="T11218" s="119"/>
      <c r="V11218" s="119"/>
      <c r="X11218" s="119"/>
      <c r="Z11218" s="119"/>
    </row>
    <row r="11219" spans="16:26" x14ac:dyDescent="0.25">
      <c r="P11219" s="120"/>
      <c r="R11219" s="120"/>
      <c r="T11219" s="120"/>
      <c r="V11219" s="120"/>
      <c r="X11219" s="120"/>
      <c r="Z11219" s="120"/>
    </row>
    <row r="11220" spans="16:26" x14ac:dyDescent="0.25">
      <c r="P11220" s="119"/>
      <c r="R11220" s="119"/>
      <c r="T11220" s="119"/>
      <c r="V11220" s="119"/>
      <c r="X11220" s="119"/>
      <c r="Z11220" s="119"/>
    </row>
    <row r="11221" spans="16:26" x14ac:dyDescent="0.25">
      <c r="P11221" s="119"/>
      <c r="R11221" s="119"/>
      <c r="T11221" s="119"/>
      <c r="V11221" s="119"/>
      <c r="X11221" s="119"/>
      <c r="Z11221" s="119"/>
    </row>
    <row r="11222" spans="16:26" x14ac:dyDescent="0.25">
      <c r="P11222" s="119"/>
      <c r="R11222" s="119"/>
      <c r="T11222" s="119"/>
      <c r="V11222" s="119"/>
      <c r="X11222" s="119"/>
      <c r="Z11222" s="119"/>
    </row>
    <row r="11223" spans="16:26" x14ac:dyDescent="0.25">
      <c r="P11223" s="121"/>
      <c r="R11223" s="121"/>
      <c r="T11223" s="121"/>
      <c r="V11223" s="121"/>
      <c r="X11223" s="121"/>
      <c r="Z11223" s="121"/>
    </row>
    <row r="11224" spans="16:26" x14ac:dyDescent="0.25">
      <c r="P11224" s="121"/>
      <c r="R11224" s="121"/>
      <c r="T11224" s="121"/>
      <c r="V11224" s="121"/>
      <c r="X11224" s="121"/>
      <c r="Z11224" s="121"/>
    </row>
    <row r="11225" spans="16:26" x14ac:dyDescent="0.25">
      <c r="P11225" s="121"/>
      <c r="R11225" s="121"/>
      <c r="T11225" s="121"/>
      <c r="V11225" s="121"/>
      <c r="X11225" s="121"/>
      <c r="Z11225" s="121"/>
    </row>
    <row r="11226" spans="16:26" x14ac:dyDescent="0.25">
      <c r="P11226" s="121"/>
      <c r="R11226" s="121"/>
      <c r="T11226" s="121"/>
      <c r="V11226" s="121"/>
      <c r="X11226" s="121"/>
      <c r="Z11226" s="121"/>
    </row>
    <row r="11227" spans="16:26" x14ac:dyDescent="0.25">
      <c r="P11227" s="122"/>
      <c r="R11227" s="122"/>
      <c r="T11227" s="122"/>
      <c r="V11227" s="122"/>
      <c r="X11227" s="122"/>
      <c r="Z11227" s="122"/>
    </row>
    <row r="11228" spans="16:26" x14ac:dyDescent="0.25">
      <c r="P11228" s="118"/>
      <c r="R11228" s="118"/>
      <c r="T11228" s="118"/>
      <c r="V11228" s="118"/>
      <c r="X11228" s="118"/>
      <c r="Z11228" s="118"/>
    </row>
    <row r="11229" spans="16:26" x14ac:dyDescent="0.25">
      <c r="P11229" s="119"/>
      <c r="R11229" s="119"/>
      <c r="T11229" s="119"/>
      <c r="V11229" s="119"/>
      <c r="X11229" s="119"/>
      <c r="Z11229" s="119"/>
    </row>
    <row r="11230" spans="16:26" x14ac:dyDescent="0.25">
      <c r="P11230" s="119"/>
      <c r="R11230" s="119"/>
      <c r="T11230" s="119"/>
      <c r="V11230" s="119"/>
      <c r="X11230" s="119"/>
      <c r="Z11230" s="119"/>
    </row>
    <row r="11231" spans="16:26" x14ac:dyDescent="0.25">
      <c r="P11231" s="120"/>
      <c r="R11231" s="120"/>
      <c r="T11231" s="120"/>
      <c r="V11231" s="120"/>
      <c r="X11231" s="120"/>
      <c r="Z11231" s="120"/>
    </row>
    <row r="11232" spans="16:26" x14ac:dyDescent="0.25">
      <c r="P11232" s="119"/>
      <c r="R11232" s="119"/>
      <c r="T11232" s="119"/>
      <c r="V11232" s="119"/>
      <c r="X11232" s="119"/>
      <c r="Z11232" s="119"/>
    </row>
    <row r="11233" spans="16:26" x14ac:dyDescent="0.25">
      <c r="P11233" s="119"/>
      <c r="R11233" s="119"/>
      <c r="T11233" s="119"/>
      <c r="V11233" s="119"/>
      <c r="X11233" s="119"/>
      <c r="Z11233" s="119"/>
    </row>
    <row r="11234" spans="16:26" x14ac:dyDescent="0.25">
      <c r="P11234" s="120"/>
      <c r="R11234" s="120"/>
      <c r="T11234" s="120"/>
      <c r="V11234" s="120"/>
      <c r="X11234" s="120"/>
      <c r="Z11234" s="120"/>
    </row>
    <row r="11235" spans="16:26" x14ac:dyDescent="0.25">
      <c r="P11235" s="119"/>
      <c r="R11235" s="119"/>
      <c r="T11235" s="119"/>
      <c r="V11235" s="119"/>
      <c r="X11235" s="119"/>
      <c r="Z11235" s="119"/>
    </row>
    <row r="11236" spans="16:26" x14ac:dyDescent="0.25">
      <c r="P11236" s="120"/>
      <c r="R11236" s="120"/>
      <c r="T11236" s="120"/>
      <c r="V11236" s="120"/>
      <c r="X11236" s="120"/>
      <c r="Z11236" s="120"/>
    </row>
    <row r="11237" spans="16:26" x14ac:dyDescent="0.25">
      <c r="P11237" s="119"/>
      <c r="R11237" s="119"/>
      <c r="T11237" s="119"/>
      <c r="V11237" s="119"/>
      <c r="X11237" s="119"/>
      <c r="Z11237" s="119"/>
    </row>
    <row r="11238" spans="16:26" x14ac:dyDescent="0.25">
      <c r="P11238" s="119"/>
      <c r="R11238" s="119"/>
      <c r="T11238" s="119"/>
      <c r="V11238" s="119"/>
      <c r="X11238" s="119"/>
      <c r="Z11238" s="119"/>
    </row>
    <row r="11239" spans="16:26" x14ac:dyDescent="0.25">
      <c r="P11239" s="119"/>
      <c r="R11239" s="119"/>
      <c r="T11239" s="119"/>
      <c r="V11239" s="119"/>
      <c r="X11239" s="119"/>
      <c r="Z11239" s="119"/>
    </row>
    <row r="11240" spans="16:26" x14ac:dyDescent="0.25">
      <c r="P11240" s="121"/>
      <c r="R11240" s="121"/>
      <c r="T11240" s="121"/>
      <c r="V11240" s="121"/>
      <c r="X11240" s="121"/>
      <c r="Z11240" s="121"/>
    </row>
    <row r="11241" spans="16:26" x14ac:dyDescent="0.25">
      <c r="P11241" s="121"/>
      <c r="R11241" s="121"/>
      <c r="T11241" s="121"/>
      <c r="V11241" s="121"/>
      <c r="X11241" s="121"/>
      <c r="Z11241" s="121"/>
    </row>
    <row r="11242" spans="16:26" x14ac:dyDescent="0.25">
      <c r="P11242" s="121"/>
      <c r="R11242" s="121"/>
      <c r="T11242" s="121"/>
      <c r="V11242" s="121"/>
      <c r="X11242" s="121"/>
      <c r="Z11242" s="121"/>
    </row>
    <row r="11243" spans="16:26" x14ac:dyDescent="0.25">
      <c r="P11243" s="121"/>
      <c r="R11243" s="121"/>
      <c r="T11243" s="121"/>
      <c r="V11243" s="121"/>
      <c r="X11243" s="121"/>
      <c r="Z11243" s="121"/>
    </row>
    <row r="11244" spans="16:26" x14ac:dyDescent="0.25">
      <c r="P11244" s="122"/>
      <c r="R11244" s="122"/>
      <c r="T11244" s="122"/>
      <c r="V11244" s="122"/>
      <c r="X11244" s="122"/>
      <c r="Z11244" s="122"/>
    </row>
    <row r="11245" spans="16:26" x14ac:dyDescent="0.25">
      <c r="P11245" s="118"/>
      <c r="R11245" s="118"/>
      <c r="T11245" s="118"/>
      <c r="V11245" s="118"/>
      <c r="X11245" s="118"/>
      <c r="Z11245" s="118"/>
    </row>
    <row r="11246" spans="16:26" x14ac:dyDescent="0.25">
      <c r="P11246" s="119"/>
      <c r="R11246" s="119"/>
      <c r="T11246" s="119"/>
      <c r="V11246" s="119"/>
      <c r="X11246" s="119"/>
      <c r="Z11246" s="119"/>
    </row>
    <row r="11247" spans="16:26" x14ac:dyDescent="0.25">
      <c r="P11247" s="119"/>
      <c r="R11247" s="119"/>
      <c r="T11247" s="119"/>
      <c r="V11247" s="119"/>
      <c r="X11247" s="119"/>
      <c r="Z11247" s="119"/>
    </row>
    <row r="11248" spans="16:26" x14ac:dyDescent="0.25">
      <c r="P11248" s="120"/>
      <c r="R11248" s="120"/>
      <c r="T11248" s="120"/>
      <c r="V11248" s="120"/>
      <c r="X11248" s="120"/>
      <c r="Z11248" s="120"/>
    </row>
    <row r="11249" spans="16:26" x14ac:dyDescent="0.25">
      <c r="P11249" s="119"/>
      <c r="R11249" s="119"/>
      <c r="T11249" s="119"/>
      <c r="V11249" s="119"/>
      <c r="X11249" s="119"/>
      <c r="Z11249" s="119"/>
    </row>
    <row r="11250" spans="16:26" x14ac:dyDescent="0.25">
      <c r="P11250" s="119"/>
      <c r="R11250" s="119"/>
      <c r="T11250" s="119"/>
      <c r="V11250" s="119"/>
      <c r="X11250" s="119"/>
      <c r="Z11250" s="119"/>
    </row>
    <row r="11251" spans="16:26" x14ac:dyDescent="0.25">
      <c r="P11251" s="120"/>
      <c r="R11251" s="120"/>
      <c r="T11251" s="120"/>
      <c r="V11251" s="120"/>
      <c r="X11251" s="120"/>
      <c r="Z11251" s="120"/>
    </row>
    <row r="11252" spans="16:26" x14ac:dyDescent="0.25">
      <c r="P11252" s="119"/>
      <c r="R11252" s="119"/>
      <c r="T11252" s="119"/>
      <c r="V11252" s="119"/>
      <c r="X11252" s="119"/>
      <c r="Z11252" s="119"/>
    </row>
    <row r="11253" spans="16:26" x14ac:dyDescent="0.25">
      <c r="P11253" s="120"/>
      <c r="R11253" s="120"/>
      <c r="T11253" s="120"/>
      <c r="V11253" s="120"/>
      <c r="X11253" s="120"/>
      <c r="Z11253" s="120"/>
    </row>
    <row r="11254" spans="16:26" x14ac:dyDescent="0.25">
      <c r="P11254" s="119"/>
      <c r="R11254" s="119"/>
      <c r="T11254" s="119"/>
      <c r="V11254" s="119"/>
      <c r="X11254" s="119"/>
      <c r="Z11254" s="119"/>
    </row>
    <row r="11255" spans="16:26" x14ac:dyDescent="0.25">
      <c r="P11255" s="119"/>
      <c r="R11255" s="119"/>
      <c r="T11255" s="119"/>
      <c r="V11255" s="119"/>
      <c r="X11255" s="119"/>
      <c r="Z11255" s="119"/>
    </row>
    <row r="11256" spans="16:26" x14ac:dyDescent="0.25">
      <c r="P11256" s="119"/>
      <c r="R11256" s="119"/>
      <c r="T11256" s="119"/>
      <c r="V11256" s="119"/>
      <c r="X11256" s="119"/>
      <c r="Z11256" s="119"/>
    </row>
    <row r="11257" spans="16:26" x14ac:dyDescent="0.25">
      <c r="P11257" s="121"/>
      <c r="R11257" s="121"/>
      <c r="T11257" s="121"/>
      <c r="V11257" s="121"/>
      <c r="X11257" s="121"/>
      <c r="Z11257" s="121"/>
    </row>
    <row r="11258" spans="16:26" x14ac:dyDescent="0.25">
      <c r="P11258" s="121"/>
      <c r="R11258" s="121"/>
      <c r="T11258" s="121"/>
      <c r="V11258" s="121"/>
      <c r="X11258" s="121"/>
      <c r="Z11258" s="121"/>
    </row>
    <row r="11259" spans="16:26" x14ac:dyDescent="0.25">
      <c r="P11259" s="121"/>
      <c r="R11259" s="121"/>
      <c r="T11259" s="121"/>
      <c r="V11259" s="121"/>
      <c r="X11259" s="121"/>
      <c r="Z11259" s="121"/>
    </row>
    <row r="11260" spans="16:26" x14ac:dyDescent="0.25">
      <c r="P11260" s="121"/>
      <c r="R11260" s="121"/>
      <c r="T11260" s="121"/>
      <c r="V11260" s="121"/>
      <c r="X11260" s="121"/>
      <c r="Z11260" s="121"/>
    </row>
    <row r="11261" spans="16:26" x14ac:dyDescent="0.25">
      <c r="P11261" s="122"/>
      <c r="R11261" s="122"/>
      <c r="T11261" s="122"/>
      <c r="V11261" s="122"/>
      <c r="X11261" s="122"/>
      <c r="Z11261" s="122"/>
    </row>
    <row r="11262" spans="16:26" x14ac:dyDescent="0.25">
      <c r="P11262" s="118"/>
      <c r="R11262" s="118"/>
      <c r="T11262" s="118"/>
      <c r="V11262" s="118"/>
      <c r="X11262" s="118"/>
      <c r="Z11262" s="118"/>
    </row>
    <row r="11263" spans="16:26" x14ac:dyDescent="0.25">
      <c r="P11263" s="119"/>
      <c r="R11263" s="119"/>
      <c r="T11263" s="119"/>
      <c r="V11263" s="119"/>
      <c r="X11263" s="119"/>
      <c r="Z11263" s="119"/>
    </row>
    <row r="11264" spans="16:26" x14ac:dyDescent="0.25">
      <c r="P11264" s="119"/>
      <c r="R11264" s="119"/>
      <c r="T11264" s="119"/>
      <c r="V11264" s="119"/>
      <c r="X11264" s="119"/>
      <c r="Z11264" s="119"/>
    </row>
    <row r="11265" spans="16:26" x14ac:dyDescent="0.25">
      <c r="P11265" s="120"/>
      <c r="R11265" s="120"/>
      <c r="T11265" s="120"/>
      <c r="V11265" s="120"/>
      <c r="X11265" s="120"/>
      <c r="Z11265" s="120"/>
    </row>
    <row r="11266" spans="16:26" x14ac:dyDescent="0.25">
      <c r="P11266" s="119"/>
      <c r="R11266" s="119"/>
      <c r="T11266" s="119"/>
      <c r="V11266" s="119"/>
      <c r="X11266" s="119"/>
      <c r="Z11266" s="119"/>
    </row>
    <row r="11267" spans="16:26" x14ac:dyDescent="0.25">
      <c r="P11267" s="119"/>
      <c r="R11267" s="119"/>
      <c r="T11267" s="119"/>
      <c r="V11267" s="119"/>
      <c r="X11267" s="119"/>
      <c r="Z11267" s="119"/>
    </row>
    <row r="11268" spans="16:26" x14ac:dyDescent="0.25">
      <c r="P11268" s="120"/>
      <c r="R11268" s="120"/>
      <c r="T11268" s="120"/>
      <c r="V11268" s="120"/>
      <c r="X11268" s="120"/>
      <c r="Z11268" s="120"/>
    </row>
    <row r="11269" spans="16:26" x14ac:dyDescent="0.25">
      <c r="P11269" s="119"/>
      <c r="R11269" s="119"/>
      <c r="T11269" s="119"/>
      <c r="V11269" s="119"/>
      <c r="X11269" s="119"/>
      <c r="Z11269" s="119"/>
    </row>
    <row r="11270" spans="16:26" x14ac:dyDescent="0.25">
      <c r="P11270" s="120"/>
      <c r="R11270" s="120"/>
      <c r="T11270" s="120"/>
      <c r="V11270" s="120"/>
      <c r="X11270" s="120"/>
      <c r="Z11270" s="120"/>
    </row>
    <row r="11271" spans="16:26" x14ac:dyDescent="0.25">
      <c r="P11271" s="119"/>
      <c r="R11271" s="119"/>
      <c r="T11271" s="119"/>
      <c r="V11271" s="119"/>
      <c r="X11271" s="119"/>
      <c r="Z11271" s="119"/>
    </row>
    <row r="11272" spans="16:26" x14ac:dyDescent="0.25">
      <c r="P11272" s="119"/>
      <c r="R11272" s="119"/>
      <c r="T11272" s="119"/>
      <c r="V11272" s="119"/>
      <c r="X11272" s="119"/>
      <c r="Z11272" s="119"/>
    </row>
    <row r="11273" spans="16:26" x14ac:dyDescent="0.25">
      <c r="P11273" s="119"/>
      <c r="R11273" s="119"/>
      <c r="T11273" s="119"/>
      <c r="V11273" s="119"/>
      <c r="X11273" s="119"/>
      <c r="Z11273" s="119"/>
    </row>
    <row r="11274" spans="16:26" x14ac:dyDescent="0.25">
      <c r="P11274" s="121"/>
      <c r="R11274" s="121"/>
      <c r="T11274" s="121"/>
      <c r="V11274" s="121"/>
      <c r="X11274" s="121"/>
      <c r="Z11274" s="121"/>
    </row>
    <row r="11275" spans="16:26" x14ac:dyDescent="0.25">
      <c r="P11275" s="121"/>
      <c r="R11275" s="121"/>
      <c r="T11275" s="121"/>
      <c r="V11275" s="121"/>
      <c r="X11275" s="121"/>
      <c r="Z11275" s="121"/>
    </row>
    <row r="11276" spans="16:26" x14ac:dyDescent="0.25">
      <c r="P11276" s="121"/>
      <c r="R11276" s="121"/>
      <c r="T11276" s="121"/>
      <c r="V11276" s="121"/>
      <c r="X11276" s="121"/>
      <c r="Z11276" s="121"/>
    </row>
    <row r="11277" spans="16:26" x14ac:dyDescent="0.25">
      <c r="P11277" s="121"/>
      <c r="R11277" s="121"/>
      <c r="T11277" s="121"/>
      <c r="V11277" s="121"/>
      <c r="X11277" s="121"/>
      <c r="Z11277" s="121"/>
    </row>
    <row r="11278" spans="16:26" x14ac:dyDescent="0.25">
      <c r="P11278" s="122"/>
      <c r="R11278" s="122"/>
      <c r="T11278" s="122"/>
      <c r="V11278" s="122"/>
      <c r="X11278" s="122"/>
      <c r="Z11278" s="122"/>
    </row>
    <row r="11279" spans="16:26" x14ac:dyDescent="0.25">
      <c r="P11279" s="118"/>
      <c r="R11279" s="118"/>
      <c r="T11279" s="118"/>
      <c r="V11279" s="118"/>
      <c r="X11279" s="118"/>
      <c r="Z11279" s="118"/>
    </row>
    <row r="11280" spans="16:26" x14ac:dyDescent="0.25">
      <c r="P11280" s="119"/>
      <c r="R11280" s="119"/>
      <c r="T11280" s="119"/>
      <c r="V11280" s="119"/>
      <c r="X11280" s="119"/>
      <c r="Z11280" s="119"/>
    </row>
    <row r="11281" spans="16:26" x14ac:dyDescent="0.25">
      <c r="P11281" s="119"/>
      <c r="R11281" s="119"/>
      <c r="T11281" s="119"/>
      <c r="V11281" s="119"/>
      <c r="X11281" s="119"/>
      <c r="Z11281" s="119"/>
    </row>
    <row r="11282" spans="16:26" x14ac:dyDescent="0.25">
      <c r="P11282" s="120"/>
      <c r="R11282" s="120"/>
      <c r="T11282" s="120"/>
      <c r="V11282" s="120"/>
      <c r="X11282" s="120"/>
      <c r="Z11282" s="120"/>
    </row>
    <row r="11283" spans="16:26" x14ac:dyDescent="0.25">
      <c r="P11283" s="119"/>
      <c r="R11283" s="119"/>
      <c r="T11283" s="119"/>
      <c r="V11283" s="119"/>
      <c r="X11283" s="119"/>
      <c r="Z11283" s="119"/>
    </row>
    <row r="11284" spans="16:26" x14ac:dyDescent="0.25">
      <c r="P11284" s="119"/>
      <c r="R11284" s="119"/>
      <c r="T11284" s="119"/>
      <c r="V11284" s="119"/>
      <c r="X11284" s="119"/>
      <c r="Z11284" s="119"/>
    </row>
    <row r="11285" spans="16:26" x14ac:dyDescent="0.25">
      <c r="P11285" s="120"/>
      <c r="R11285" s="120"/>
      <c r="T11285" s="120"/>
      <c r="V11285" s="120"/>
      <c r="X11285" s="120"/>
      <c r="Z11285" s="120"/>
    </row>
    <row r="11286" spans="16:26" x14ac:dyDescent="0.25">
      <c r="P11286" s="119"/>
      <c r="R11286" s="119"/>
      <c r="T11286" s="119"/>
      <c r="V11286" s="119"/>
      <c r="X11286" s="119"/>
      <c r="Z11286" s="119"/>
    </row>
    <row r="11287" spans="16:26" x14ac:dyDescent="0.25">
      <c r="P11287" s="120"/>
      <c r="R11287" s="120"/>
      <c r="T11287" s="120"/>
      <c r="V11287" s="120"/>
      <c r="X11287" s="120"/>
      <c r="Z11287" s="120"/>
    </row>
    <row r="11288" spans="16:26" x14ac:dyDescent="0.25">
      <c r="P11288" s="119"/>
      <c r="R11288" s="119"/>
      <c r="T11288" s="119"/>
      <c r="V11288" s="119"/>
      <c r="X11288" s="119"/>
      <c r="Z11288" s="119"/>
    </row>
    <row r="11289" spans="16:26" x14ac:dyDescent="0.25">
      <c r="P11289" s="119"/>
      <c r="R11289" s="119"/>
      <c r="T11289" s="119"/>
      <c r="V11289" s="119"/>
      <c r="X11289" s="119"/>
      <c r="Z11289" s="119"/>
    </row>
    <row r="11290" spans="16:26" x14ac:dyDescent="0.25">
      <c r="P11290" s="119"/>
      <c r="R11290" s="119"/>
      <c r="T11290" s="119"/>
      <c r="V11290" s="119"/>
      <c r="X11290" s="119"/>
      <c r="Z11290" s="119"/>
    </row>
    <row r="11291" spans="16:26" x14ac:dyDescent="0.25">
      <c r="P11291" s="121"/>
      <c r="R11291" s="121"/>
      <c r="T11291" s="121"/>
      <c r="V11291" s="121"/>
      <c r="X11291" s="121"/>
      <c r="Z11291" s="121"/>
    </row>
    <row r="11292" spans="16:26" x14ac:dyDescent="0.25">
      <c r="P11292" s="121"/>
      <c r="R11292" s="121"/>
      <c r="T11292" s="121"/>
      <c r="V11292" s="121"/>
      <c r="X11292" s="121"/>
      <c r="Z11292" s="121"/>
    </row>
    <row r="11293" spans="16:26" x14ac:dyDescent="0.25">
      <c r="P11293" s="121"/>
      <c r="R11293" s="121"/>
      <c r="T11293" s="121"/>
      <c r="V11293" s="121"/>
      <c r="X11293" s="121"/>
      <c r="Z11293" s="121"/>
    </row>
    <row r="11294" spans="16:26" x14ac:dyDescent="0.25">
      <c r="P11294" s="121"/>
      <c r="R11294" s="121"/>
      <c r="T11294" s="121"/>
      <c r="V11294" s="121"/>
      <c r="X11294" s="121"/>
      <c r="Z11294" s="121"/>
    </row>
    <row r="11295" spans="16:26" x14ac:dyDescent="0.25">
      <c r="P11295" s="122"/>
      <c r="R11295" s="122"/>
      <c r="T11295" s="122"/>
      <c r="V11295" s="122"/>
      <c r="X11295" s="122"/>
      <c r="Z11295" s="122"/>
    </row>
    <row r="11296" spans="16:26" x14ac:dyDescent="0.25">
      <c r="P11296" s="118"/>
      <c r="R11296" s="118"/>
      <c r="T11296" s="118"/>
      <c r="V11296" s="118"/>
      <c r="X11296" s="118"/>
      <c r="Z11296" s="118"/>
    </row>
    <row r="11297" spans="16:26" x14ac:dyDescent="0.25">
      <c r="P11297" s="119"/>
      <c r="R11297" s="119"/>
      <c r="T11297" s="119"/>
      <c r="V11297" s="119"/>
      <c r="X11297" s="119"/>
      <c r="Z11297" s="119"/>
    </row>
    <row r="11298" spans="16:26" x14ac:dyDescent="0.25">
      <c r="P11298" s="119"/>
      <c r="R11298" s="119"/>
      <c r="T11298" s="119"/>
      <c r="V11298" s="119"/>
      <c r="X11298" s="119"/>
      <c r="Z11298" s="119"/>
    </row>
    <row r="11299" spans="16:26" x14ac:dyDescent="0.25">
      <c r="P11299" s="120"/>
      <c r="R11299" s="120"/>
      <c r="T11299" s="120"/>
      <c r="V11299" s="120"/>
      <c r="X11299" s="120"/>
      <c r="Z11299" s="120"/>
    </row>
    <row r="11300" spans="16:26" x14ac:dyDescent="0.25">
      <c r="P11300" s="119"/>
      <c r="R11300" s="119"/>
      <c r="T11300" s="119"/>
      <c r="V11300" s="119"/>
      <c r="X11300" s="119"/>
      <c r="Z11300" s="119"/>
    </row>
    <row r="11301" spans="16:26" x14ac:dyDescent="0.25">
      <c r="P11301" s="119"/>
      <c r="R11301" s="119"/>
      <c r="T11301" s="119"/>
      <c r="V11301" s="119"/>
      <c r="X11301" s="119"/>
      <c r="Z11301" s="119"/>
    </row>
    <row r="11302" spans="16:26" x14ac:dyDescent="0.25">
      <c r="P11302" s="120"/>
      <c r="R11302" s="120"/>
      <c r="T11302" s="120"/>
      <c r="V11302" s="120"/>
      <c r="X11302" s="120"/>
      <c r="Z11302" s="120"/>
    </row>
    <row r="11303" spans="16:26" x14ac:dyDescent="0.25">
      <c r="P11303" s="119"/>
      <c r="R11303" s="119"/>
      <c r="T11303" s="119"/>
      <c r="V11303" s="119"/>
      <c r="X11303" s="119"/>
      <c r="Z11303" s="119"/>
    </row>
    <row r="11304" spans="16:26" x14ac:dyDescent="0.25">
      <c r="P11304" s="120"/>
      <c r="R11304" s="120"/>
      <c r="T11304" s="120"/>
      <c r="V11304" s="120"/>
      <c r="X11304" s="120"/>
      <c r="Z11304" s="120"/>
    </row>
    <row r="11305" spans="16:26" x14ac:dyDescent="0.25">
      <c r="P11305" s="119"/>
      <c r="R11305" s="119"/>
      <c r="T11305" s="119"/>
      <c r="V11305" s="119"/>
      <c r="X11305" s="119"/>
      <c r="Z11305" s="119"/>
    </row>
    <row r="11306" spans="16:26" x14ac:dyDescent="0.25">
      <c r="P11306" s="119"/>
      <c r="R11306" s="119"/>
      <c r="T11306" s="119"/>
      <c r="V11306" s="119"/>
      <c r="X11306" s="119"/>
      <c r="Z11306" s="119"/>
    </row>
    <row r="11307" spans="16:26" x14ac:dyDescent="0.25">
      <c r="P11307" s="119"/>
      <c r="R11307" s="119"/>
      <c r="T11307" s="119"/>
      <c r="V11307" s="119"/>
      <c r="X11307" s="119"/>
      <c r="Z11307" s="119"/>
    </row>
    <row r="11308" spans="16:26" x14ac:dyDescent="0.25">
      <c r="P11308" s="121"/>
      <c r="R11308" s="121"/>
      <c r="T11308" s="121"/>
      <c r="V11308" s="121"/>
      <c r="X11308" s="121"/>
      <c r="Z11308" s="121"/>
    </row>
    <row r="11309" spans="16:26" x14ac:dyDescent="0.25">
      <c r="P11309" s="121"/>
      <c r="R11309" s="121"/>
      <c r="T11309" s="121"/>
      <c r="V11309" s="121"/>
      <c r="X11309" s="121"/>
      <c r="Z11309" s="121"/>
    </row>
    <row r="11310" spans="16:26" x14ac:dyDescent="0.25">
      <c r="P11310" s="121"/>
      <c r="R11310" s="121"/>
      <c r="T11310" s="121"/>
      <c r="V11310" s="121"/>
      <c r="X11310" s="121"/>
      <c r="Z11310" s="121"/>
    </row>
    <row r="11311" spans="16:26" x14ac:dyDescent="0.25">
      <c r="P11311" s="121"/>
      <c r="R11311" s="121"/>
      <c r="T11311" s="121"/>
      <c r="V11311" s="121"/>
      <c r="X11311" s="121"/>
      <c r="Z11311" s="121"/>
    </row>
    <row r="11312" spans="16:26" x14ac:dyDescent="0.25">
      <c r="P11312" s="122"/>
      <c r="R11312" s="122"/>
      <c r="T11312" s="122"/>
      <c r="V11312" s="122"/>
      <c r="X11312" s="122"/>
      <c r="Z11312" s="122"/>
    </row>
    <row r="11313" spans="16:26" x14ac:dyDescent="0.25">
      <c r="P11313" s="118"/>
      <c r="R11313" s="118"/>
      <c r="T11313" s="118"/>
      <c r="V11313" s="118"/>
      <c r="X11313" s="118"/>
      <c r="Z11313" s="118"/>
    </row>
    <row r="11314" spans="16:26" x14ac:dyDescent="0.25">
      <c r="P11314" s="119"/>
      <c r="R11314" s="119"/>
      <c r="T11314" s="119"/>
      <c r="V11314" s="119"/>
      <c r="X11314" s="119"/>
      <c r="Z11314" s="119"/>
    </row>
    <row r="11315" spans="16:26" x14ac:dyDescent="0.25">
      <c r="P11315" s="119"/>
      <c r="R11315" s="119"/>
      <c r="T11315" s="119"/>
      <c r="V11315" s="119"/>
      <c r="X11315" s="119"/>
      <c r="Z11315" s="119"/>
    </row>
    <row r="11316" spans="16:26" x14ac:dyDescent="0.25">
      <c r="P11316" s="120"/>
      <c r="R11316" s="120"/>
      <c r="T11316" s="120"/>
      <c r="V11316" s="120"/>
      <c r="X11316" s="120"/>
      <c r="Z11316" s="120"/>
    </row>
    <row r="11317" spans="16:26" x14ac:dyDescent="0.25">
      <c r="P11317" s="119"/>
      <c r="R11317" s="119"/>
      <c r="T11317" s="119"/>
      <c r="V11317" s="119"/>
      <c r="X11317" s="119"/>
      <c r="Z11317" s="119"/>
    </row>
    <row r="11318" spans="16:26" x14ac:dyDescent="0.25">
      <c r="P11318" s="119"/>
      <c r="R11318" s="119"/>
      <c r="T11318" s="119"/>
      <c r="V11318" s="119"/>
      <c r="X11318" s="119"/>
      <c r="Z11318" s="119"/>
    </row>
    <row r="11319" spans="16:26" x14ac:dyDescent="0.25">
      <c r="P11319" s="120"/>
      <c r="R11319" s="120"/>
      <c r="T11319" s="120"/>
      <c r="V11319" s="120"/>
      <c r="X11319" s="120"/>
      <c r="Z11319" s="120"/>
    </row>
    <row r="11320" spans="16:26" x14ac:dyDescent="0.25">
      <c r="P11320" s="119"/>
      <c r="R11320" s="119"/>
      <c r="T11320" s="119"/>
      <c r="V11320" s="119"/>
      <c r="X11320" s="119"/>
      <c r="Z11320" s="119"/>
    </row>
    <row r="11321" spans="16:26" x14ac:dyDescent="0.25">
      <c r="P11321" s="120"/>
      <c r="R11321" s="120"/>
      <c r="T11321" s="120"/>
      <c r="V11321" s="120"/>
      <c r="X11321" s="120"/>
      <c r="Z11321" s="120"/>
    </row>
    <row r="11322" spans="16:26" x14ac:dyDescent="0.25">
      <c r="P11322" s="119"/>
      <c r="R11322" s="119"/>
      <c r="T11322" s="119"/>
      <c r="V11322" s="119"/>
      <c r="X11322" s="119"/>
      <c r="Z11322" s="119"/>
    </row>
    <row r="11323" spans="16:26" x14ac:dyDescent="0.25">
      <c r="P11323" s="119"/>
      <c r="R11323" s="119"/>
      <c r="T11323" s="119"/>
      <c r="V11323" s="119"/>
      <c r="X11323" s="119"/>
      <c r="Z11323" s="119"/>
    </row>
    <row r="11324" spans="16:26" x14ac:dyDescent="0.25">
      <c r="P11324" s="119"/>
      <c r="R11324" s="119"/>
      <c r="T11324" s="119"/>
      <c r="V11324" s="119"/>
      <c r="X11324" s="119"/>
      <c r="Z11324" s="119"/>
    </row>
    <row r="11325" spans="16:26" x14ac:dyDescent="0.25">
      <c r="P11325" s="121"/>
      <c r="R11325" s="121"/>
      <c r="T11325" s="121"/>
      <c r="V11325" s="121"/>
      <c r="X11325" s="121"/>
      <c r="Z11325" s="121"/>
    </row>
    <row r="11326" spans="16:26" x14ac:dyDescent="0.25">
      <c r="P11326" s="121"/>
      <c r="R11326" s="121"/>
      <c r="T11326" s="121"/>
      <c r="V11326" s="121"/>
      <c r="X11326" s="121"/>
      <c r="Z11326" s="121"/>
    </row>
    <row r="11327" spans="16:26" x14ac:dyDescent="0.25">
      <c r="P11327" s="121"/>
      <c r="R11327" s="121"/>
      <c r="T11327" s="121"/>
      <c r="V11327" s="121"/>
      <c r="X11327" s="121"/>
      <c r="Z11327" s="121"/>
    </row>
    <row r="11328" spans="16:26" x14ac:dyDescent="0.25">
      <c r="P11328" s="121"/>
      <c r="R11328" s="121"/>
      <c r="T11328" s="121"/>
      <c r="V11328" s="121"/>
      <c r="X11328" s="121"/>
      <c r="Z11328" s="121"/>
    </row>
    <row r="11329" spans="16:26" x14ac:dyDescent="0.25">
      <c r="P11329" s="122"/>
      <c r="R11329" s="122"/>
      <c r="T11329" s="122"/>
      <c r="V11329" s="122"/>
      <c r="X11329" s="122"/>
      <c r="Z11329" s="122"/>
    </row>
    <row r="11330" spans="16:26" x14ac:dyDescent="0.25">
      <c r="P11330" s="118"/>
      <c r="R11330" s="118"/>
      <c r="T11330" s="118"/>
      <c r="V11330" s="118"/>
      <c r="X11330" s="118"/>
      <c r="Z11330" s="118"/>
    </row>
    <row r="11331" spans="16:26" x14ac:dyDescent="0.25">
      <c r="P11331" s="119"/>
      <c r="R11331" s="119"/>
      <c r="T11331" s="119"/>
      <c r="V11331" s="119"/>
      <c r="X11331" s="119"/>
      <c r="Z11331" s="119"/>
    </row>
    <row r="11332" spans="16:26" x14ac:dyDescent="0.25">
      <c r="P11332" s="119"/>
      <c r="R11332" s="119"/>
      <c r="T11332" s="119"/>
      <c r="V11332" s="119"/>
      <c r="X11332" s="119"/>
      <c r="Z11332" s="119"/>
    </row>
    <row r="11333" spans="16:26" x14ac:dyDescent="0.25">
      <c r="P11333" s="120"/>
      <c r="R11333" s="120"/>
      <c r="T11333" s="120"/>
      <c r="V11333" s="120"/>
      <c r="X11333" s="120"/>
      <c r="Z11333" s="120"/>
    </row>
    <row r="11334" spans="16:26" x14ac:dyDescent="0.25">
      <c r="P11334" s="119"/>
      <c r="R11334" s="119"/>
      <c r="T11334" s="119"/>
      <c r="V11334" s="119"/>
      <c r="X11334" s="119"/>
      <c r="Z11334" s="119"/>
    </row>
    <row r="11335" spans="16:26" x14ac:dyDescent="0.25">
      <c r="P11335" s="119"/>
      <c r="R11335" s="119"/>
      <c r="T11335" s="119"/>
      <c r="V11335" s="119"/>
      <c r="X11335" s="119"/>
      <c r="Z11335" s="119"/>
    </row>
    <row r="11336" spans="16:26" x14ac:dyDescent="0.25">
      <c r="P11336" s="120"/>
      <c r="R11336" s="120"/>
      <c r="T11336" s="120"/>
      <c r="V11336" s="120"/>
      <c r="X11336" s="120"/>
      <c r="Z11336" s="120"/>
    </row>
    <row r="11337" spans="16:26" x14ac:dyDescent="0.25">
      <c r="P11337" s="119"/>
      <c r="R11337" s="119"/>
      <c r="T11337" s="119"/>
      <c r="V11337" s="119"/>
      <c r="X11337" s="119"/>
      <c r="Z11337" s="119"/>
    </row>
    <row r="11338" spans="16:26" x14ac:dyDescent="0.25">
      <c r="P11338" s="120"/>
      <c r="R11338" s="120"/>
      <c r="T11338" s="120"/>
      <c r="V11338" s="120"/>
      <c r="X11338" s="120"/>
      <c r="Z11338" s="120"/>
    </row>
    <row r="11339" spans="16:26" x14ac:dyDescent="0.25">
      <c r="P11339" s="119"/>
      <c r="R11339" s="119"/>
      <c r="T11339" s="119"/>
      <c r="V11339" s="119"/>
      <c r="X11339" s="119"/>
      <c r="Z11339" s="119"/>
    </row>
    <row r="11340" spans="16:26" x14ac:dyDescent="0.25">
      <c r="P11340" s="119"/>
      <c r="R11340" s="119"/>
      <c r="T11340" s="119"/>
      <c r="V11340" s="119"/>
      <c r="X11340" s="119"/>
      <c r="Z11340" s="119"/>
    </row>
    <row r="11341" spans="16:26" x14ac:dyDescent="0.25">
      <c r="P11341" s="119"/>
      <c r="R11341" s="119"/>
      <c r="T11341" s="119"/>
      <c r="V11341" s="119"/>
      <c r="X11341" s="119"/>
      <c r="Z11341" s="119"/>
    </row>
    <row r="11342" spans="16:26" x14ac:dyDescent="0.25">
      <c r="P11342" s="121"/>
      <c r="R11342" s="121"/>
      <c r="T11342" s="121"/>
      <c r="V11342" s="121"/>
      <c r="X11342" s="121"/>
      <c r="Z11342" s="121"/>
    </row>
    <row r="11343" spans="16:26" x14ac:dyDescent="0.25">
      <c r="P11343" s="121"/>
      <c r="R11343" s="121"/>
      <c r="T11343" s="121"/>
      <c r="V11343" s="121"/>
      <c r="X11343" s="121"/>
      <c r="Z11343" s="121"/>
    </row>
    <row r="11344" spans="16:26" x14ac:dyDescent="0.25">
      <c r="P11344" s="121"/>
      <c r="R11344" s="121"/>
      <c r="T11344" s="121"/>
      <c r="V11344" s="121"/>
      <c r="X11344" s="121"/>
      <c r="Z11344" s="121"/>
    </row>
    <row r="11345" spans="16:26" x14ac:dyDescent="0.25">
      <c r="P11345" s="121"/>
      <c r="R11345" s="121"/>
      <c r="T11345" s="121"/>
      <c r="V11345" s="121"/>
      <c r="X11345" s="121"/>
      <c r="Z11345" s="121"/>
    </row>
    <row r="11346" spans="16:26" x14ac:dyDescent="0.25">
      <c r="P11346" s="122"/>
      <c r="R11346" s="122"/>
      <c r="T11346" s="122"/>
      <c r="V11346" s="122"/>
      <c r="X11346" s="122"/>
      <c r="Z11346" s="122"/>
    </row>
    <row r="11347" spans="16:26" x14ac:dyDescent="0.25">
      <c r="P11347" s="118"/>
      <c r="R11347" s="118"/>
      <c r="T11347" s="118"/>
      <c r="V11347" s="118"/>
      <c r="X11347" s="118"/>
      <c r="Z11347" s="118"/>
    </row>
    <row r="11348" spans="16:26" x14ac:dyDescent="0.25">
      <c r="P11348" s="119"/>
      <c r="R11348" s="119"/>
      <c r="T11348" s="119"/>
      <c r="V11348" s="119"/>
      <c r="X11348" s="119"/>
      <c r="Z11348" s="119"/>
    </row>
    <row r="11349" spans="16:26" x14ac:dyDescent="0.25">
      <c r="P11349" s="119"/>
      <c r="R11349" s="119"/>
      <c r="T11349" s="119"/>
      <c r="V11349" s="119"/>
      <c r="X11349" s="119"/>
      <c r="Z11349" s="119"/>
    </row>
    <row r="11350" spans="16:26" x14ac:dyDescent="0.25">
      <c r="P11350" s="120"/>
      <c r="R11350" s="120"/>
      <c r="T11350" s="120"/>
      <c r="V11350" s="120"/>
      <c r="X11350" s="120"/>
      <c r="Z11350" s="120"/>
    </row>
    <row r="11351" spans="16:26" x14ac:dyDescent="0.25">
      <c r="P11351" s="119"/>
      <c r="R11351" s="119"/>
      <c r="T11351" s="119"/>
      <c r="V11351" s="119"/>
      <c r="X11351" s="119"/>
      <c r="Z11351" s="119"/>
    </row>
    <row r="11352" spans="16:26" x14ac:dyDescent="0.25">
      <c r="P11352" s="119"/>
      <c r="R11352" s="119"/>
      <c r="T11352" s="119"/>
      <c r="V11352" s="119"/>
      <c r="X11352" s="119"/>
      <c r="Z11352" s="119"/>
    </row>
    <row r="11353" spans="16:26" x14ac:dyDescent="0.25">
      <c r="P11353" s="120"/>
      <c r="R11353" s="120"/>
      <c r="T11353" s="120"/>
      <c r="V11353" s="120"/>
      <c r="X11353" s="120"/>
      <c r="Z11353" s="120"/>
    </row>
    <row r="11354" spans="16:26" x14ac:dyDescent="0.25">
      <c r="P11354" s="119"/>
      <c r="R11354" s="119"/>
      <c r="T11354" s="119"/>
      <c r="V11354" s="119"/>
      <c r="X11354" s="119"/>
      <c r="Z11354" s="119"/>
    </row>
    <row r="11355" spans="16:26" x14ac:dyDescent="0.25">
      <c r="P11355" s="120"/>
      <c r="R11355" s="120"/>
      <c r="T11355" s="120"/>
      <c r="V11355" s="120"/>
      <c r="X11355" s="120"/>
      <c r="Z11355" s="120"/>
    </row>
    <row r="11356" spans="16:26" x14ac:dyDescent="0.25">
      <c r="P11356" s="119"/>
      <c r="R11356" s="119"/>
      <c r="T11356" s="119"/>
      <c r="V11356" s="119"/>
      <c r="X11356" s="119"/>
      <c r="Z11356" s="119"/>
    </row>
    <row r="11357" spans="16:26" x14ac:dyDescent="0.25">
      <c r="P11357" s="119"/>
      <c r="R11357" s="119"/>
      <c r="T11357" s="119"/>
      <c r="V11357" s="119"/>
      <c r="X11357" s="119"/>
      <c r="Z11357" s="119"/>
    </row>
    <row r="11358" spans="16:26" x14ac:dyDescent="0.25">
      <c r="P11358" s="119"/>
      <c r="R11358" s="119"/>
      <c r="T11358" s="119"/>
      <c r="V11358" s="119"/>
      <c r="X11358" s="119"/>
      <c r="Z11358" s="119"/>
    </row>
    <row r="11359" spans="16:26" x14ac:dyDescent="0.25">
      <c r="P11359" s="121"/>
      <c r="R11359" s="121"/>
      <c r="T11359" s="121"/>
      <c r="V11359" s="121"/>
      <c r="X11359" s="121"/>
      <c r="Z11359" s="121"/>
    </row>
    <row r="11360" spans="16:26" x14ac:dyDescent="0.25">
      <c r="P11360" s="121"/>
      <c r="R11360" s="121"/>
      <c r="T11360" s="121"/>
      <c r="V11360" s="121"/>
      <c r="X11360" s="121"/>
      <c r="Z11360" s="121"/>
    </row>
    <row r="11361" spans="16:26" x14ac:dyDescent="0.25">
      <c r="P11361" s="121"/>
      <c r="R11361" s="121"/>
      <c r="T11361" s="121"/>
      <c r="V11361" s="121"/>
      <c r="X11361" s="121"/>
      <c r="Z11361" s="121"/>
    </row>
    <row r="11362" spans="16:26" x14ac:dyDescent="0.25">
      <c r="P11362" s="121"/>
      <c r="R11362" s="121"/>
      <c r="T11362" s="121"/>
      <c r="V11362" s="121"/>
      <c r="X11362" s="121"/>
      <c r="Z11362" s="121"/>
    </row>
    <row r="11363" spans="16:26" x14ac:dyDescent="0.25">
      <c r="P11363" s="122"/>
      <c r="R11363" s="122"/>
      <c r="T11363" s="122"/>
      <c r="V11363" s="122"/>
      <c r="X11363" s="122"/>
      <c r="Z11363" s="122"/>
    </row>
    <row r="11364" spans="16:26" x14ac:dyDescent="0.25">
      <c r="P11364" s="118"/>
      <c r="R11364" s="118"/>
      <c r="T11364" s="118"/>
      <c r="V11364" s="118"/>
      <c r="X11364" s="118"/>
      <c r="Z11364" s="118"/>
    </row>
    <row r="11365" spans="16:26" x14ac:dyDescent="0.25">
      <c r="P11365" s="119"/>
      <c r="R11365" s="119"/>
      <c r="T11365" s="119"/>
      <c r="V11365" s="119"/>
      <c r="X11365" s="119"/>
      <c r="Z11365" s="119"/>
    </row>
    <row r="11366" spans="16:26" x14ac:dyDescent="0.25">
      <c r="P11366" s="119"/>
      <c r="R11366" s="119"/>
      <c r="T11366" s="119"/>
      <c r="V11366" s="119"/>
      <c r="X11366" s="119"/>
      <c r="Z11366" s="119"/>
    </row>
    <row r="11367" spans="16:26" x14ac:dyDescent="0.25">
      <c r="P11367" s="120"/>
      <c r="R11367" s="120"/>
      <c r="T11367" s="120"/>
      <c r="V11367" s="120"/>
      <c r="X11367" s="120"/>
      <c r="Z11367" s="120"/>
    </row>
    <row r="11368" spans="16:26" x14ac:dyDescent="0.25">
      <c r="P11368" s="119"/>
      <c r="R11368" s="119"/>
      <c r="T11368" s="119"/>
      <c r="V11368" s="119"/>
      <c r="X11368" s="119"/>
      <c r="Z11368" s="119"/>
    </row>
    <row r="11369" spans="16:26" x14ac:dyDescent="0.25">
      <c r="P11369" s="119"/>
      <c r="R11369" s="119"/>
      <c r="T11369" s="119"/>
      <c r="V11369" s="119"/>
      <c r="X11369" s="119"/>
      <c r="Z11369" s="119"/>
    </row>
    <row r="11370" spans="16:26" x14ac:dyDescent="0.25">
      <c r="P11370" s="120"/>
      <c r="R11370" s="120"/>
      <c r="T11370" s="120"/>
      <c r="V11370" s="120"/>
      <c r="X11370" s="120"/>
      <c r="Z11370" s="120"/>
    </row>
    <row r="11371" spans="16:26" x14ac:dyDescent="0.25">
      <c r="P11371" s="119"/>
      <c r="R11371" s="119"/>
      <c r="T11371" s="119"/>
      <c r="V11371" s="119"/>
      <c r="X11371" s="119"/>
      <c r="Z11371" s="119"/>
    </row>
    <row r="11372" spans="16:26" x14ac:dyDescent="0.25">
      <c r="P11372" s="120"/>
      <c r="R11372" s="120"/>
      <c r="T11372" s="120"/>
      <c r="V11372" s="120"/>
      <c r="X11372" s="120"/>
      <c r="Z11372" s="120"/>
    </row>
    <row r="11373" spans="16:26" x14ac:dyDescent="0.25">
      <c r="P11373" s="119"/>
      <c r="R11373" s="119"/>
      <c r="T11373" s="119"/>
      <c r="V11373" s="119"/>
      <c r="X11373" s="119"/>
      <c r="Z11373" s="119"/>
    </row>
    <row r="11374" spans="16:26" x14ac:dyDescent="0.25">
      <c r="P11374" s="119"/>
      <c r="R11374" s="119"/>
      <c r="T11374" s="119"/>
      <c r="V11374" s="119"/>
      <c r="X11374" s="119"/>
      <c r="Z11374" s="119"/>
    </row>
    <row r="11375" spans="16:26" x14ac:dyDescent="0.25">
      <c r="P11375" s="119"/>
      <c r="R11375" s="119"/>
      <c r="T11375" s="119"/>
      <c r="V11375" s="119"/>
      <c r="X11375" s="119"/>
      <c r="Z11375" s="119"/>
    </row>
    <row r="11376" spans="16:26" x14ac:dyDescent="0.25">
      <c r="P11376" s="121"/>
      <c r="R11376" s="121"/>
      <c r="T11376" s="121"/>
      <c r="V11376" s="121"/>
      <c r="X11376" s="121"/>
      <c r="Z11376" s="121"/>
    </row>
    <row r="11377" spans="16:26" x14ac:dyDescent="0.25">
      <c r="P11377" s="121"/>
      <c r="R11377" s="121"/>
      <c r="T11377" s="121"/>
      <c r="V11377" s="121"/>
      <c r="X11377" s="121"/>
      <c r="Z11377" s="121"/>
    </row>
    <row r="11378" spans="16:26" x14ac:dyDescent="0.25">
      <c r="P11378" s="121"/>
      <c r="R11378" s="121"/>
      <c r="T11378" s="121"/>
      <c r="V11378" s="121"/>
      <c r="X11378" s="121"/>
      <c r="Z11378" s="121"/>
    </row>
    <row r="11379" spans="16:26" x14ac:dyDescent="0.25">
      <c r="P11379" s="121"/>
      <c r="R11379" s="121"/>
      <c r="T11379" s="121"/>
      <c r="V11379" s="121"/>
      <c r="X11379" s="121"/>
      <c r="Z11379" s="121"/>
    </row>
    <row r="11380" spans="16:26" x14ac:dyDescent="0.25">
      <c r="P11380" s="122"/>
      <c r="R11380" s="122"/>
      <c r="T11380" s="122"/>
      <c r="V11380" s="122"/>
      <c r="X11380" s="122"/>
      <c r="Z11380" s="122"/>
    </row>
    <row r="11381" spans="16:26" x14ac:dyDescent="0.25">
      <c r="P11381" s="118"/>
      <c r="R11381" s="118"/>
      <c r="T11381" s="118"/>
      <c r="V11381" s="118"/>
      <c r="X11381" s="118"/>
      <c r="Z11381" s="118"/>
    </row>
    <row r="11382" spans="16:26" x14ac:dyDescent="0.25">
      <c r="P11382" s="119"/>
      <c r="R11382" s="119"/>
      <c r="T11382" s="119"/>
      <c r="V11382" s="119"/>
      <c r="X11382" s="119"/>
      <c r="Z11382" s="119"/>
    </row>
    <row r="11383" spans="16:26" x14ac:dyDescent="0.25">
      <c r="P11383" s="119"/>
      <c r="R11383" s="119"/>
      <c r="T11383" s="119"/>
      <c r="V11383" s="119"/>
      <c r="X11383" s="119"/>
      <c r="Z11383" s="119"/>
    </row>
    <row r="11384" spans="16:26" x14ac:dyDescent="0.25">
      <c r="P11384" s="120"/>
      <c r="R11384" s="120"/>
      <c r="T11384" s="120"/>
      <c r="V11384" s="120"/>
      <c r="X11384" s="120"/>
      <c r="Z11384" s="120"/>
    </row>
    <row r="11385" spans="16:26" x14ac:dyDescent="0.25">
      <c r="P11385" s="119"/>
      <c r="R11385" s="119"/>
      <c r="T11385" s="119"/>
      <c r="V11385" s="119"/>
      <c r="X11385" s="119"/>
      <c r="Z11385" s="119"/>
    </row>
    <row r="11386" spans="16:26" x14ac:dyDescent="0.25">
      <c r="P11386" s="119"/>
      <c r="R11386" s="119"/>
      <c r="T11386" s="119"/>
      <c r="V11386" s="119"/>
      <c r="X11386" s="119"/>
      <c r="Z11386" s="119"/>
    </row>
    <row r="11387" spans="16:26" x14ac:dyDescent="0.25">
      <c r="P11387" s="120"/>
      <c r="R11387" s="120"/>
      <c r="T11387" s="120"/>
      <c r="V11387" s="120"/>
      <c r="X11387" s="120"/>
      <c r="Z11387" s="120"/>
    </row>
    <row r="11388" spans="16:26" x14ac:dyDescent="0.25">
      <c r="P11388" s="119"/>
      <c r="R11388" s="119"/>
      <c r="T11388" s="119"/>
      <c r="V11388" s="119"/>
      <c r="X11388" s="119"/>
      <c r="Z11388" s="119"/>
    </row>
    <row r="11389" spans="16:26" x14ac:dyDescent="0.25">
      <c r="P11389" s="120"/>
      <c r="R11389" s="120"/>
      <c r="T11389" s="120"/>
      <c r="V11389" s="120"/>
      <c r="X11389" s="120"/>
      <c r="Z11389" s="120"/>
    </row>
    <row r="11390" spans="16:26" x14ac:dyDescent="0.25">
      <c r="P11390" s="119"/>
      <c r="R11390" s="119"/>
      <c r="T11390" s="119"/>
      <c r="V11390" s="119"/>
      <c r="X11390" s="119"/>
      <c r="Z11390" s="119"/>
    </row>
    <row r="11391" spans="16:26" x14ac:dyDescent="0.25">
      <c r="P11391" s="119"/>
      <c r="R11391" s="119"/>
      <c r="T11391" s="119"/>
      <c r="V11391" s="119"/>
      <c r="X11391" s="119"/>
      <c r="Z11391" s="119"/>
    </row>
    <row r="11392" spans="16:26" x14ac:dyDescent="0.25">
      <c r="P11392" s="119"/>
      <c r="R11392" s="119"/>
      <c r="T11392" s="119"/>
      <c r="V11392" s="119"/>
      <c r="X11392" s="119"/>
      <c r="Z11392" s="119"/>
    </row>
    <row r="11393" spans="16:26" x14ac:dyDescent="0.25">
      <c r="P11393" s="121"/>
      <c r="R11393" s="121"/>
      <c r="T11393" s="121"/>
      <c r="V11393" s="121"/>
      <c r="X11393" s="121"/>
      <c r="Z11393" s="121"/>
    </row>
    <row r="11394" spans="16:26" x14ac:dyDescent="0.25">
      <c r="P11394" s="121"/>
      <c r="R11394" s="121"/>
      <c r="T11394" s="121"/>
      <c r="V11394" s="121"/>
      <c r="X11394" s="121"/>
      <c r="Z11394" s="121"/>
    </row>
    <row r="11395" spans="16:26" x14ac:dyDescent="0.25">
      <c r="P11395" s="121"/>
      <c r="R11395" s="121"/>
      <c r="T11395" s="121"/>
      <c r="V11395" s="121"/>
      <c r="X11395" s="121"/>
      <c r="Z11395" s="121"/>
    </row>
    <row r="11396" spans="16:26" x14ac:dyDescent="0.25">
      <c r="P11396" s="121"/>
      <c r="R11396" s="121"/>
      <c r="T11396" s="121"/>
      <c r="V11396" s="121"/>
      <c r="X11396" s="121"/>
      <c r="Z11396" s="121"/>
    </row>
    <row r="11397" spans="16:26" x14ac:dyDescent="0.25">
      <c r="P11397" s="122"/>
      <c r="R11397" s="122"/>
      <c r="T11397" s="122"/>
      <c r="V11397" s="122"/>
      <c r="X11397" s="122"/>
      <c r="Z11397" s="122"/>
    </row>
    <row r="11398" spans="16:26" x14ac:dyDescent="0.25">
      <c r="P11398" s="118"/>
      <c r="R11398" s="118"/>
      <c r="T11398" s="118"/>
      <c r="V11398" s="118"/>
      <c r="X11398" s="118"/>
      <c r="Z11398" s="118"/>
    </row>
    <row r="11399" spans="16:26" x14ac:dyDescent="0.25">
      <c r="P11399" s="119"/>
      <c r="R11399" s="119"/>
      <c r="T11399" s="119"/>
      <c r="V11399" s="119"/>
      <c r="X11399" s="119"/>
      <c r="Z11399" s="119"/>
    </row>
    <row r="11400" spans="16:26" x14ac:dyDescent="0.25">
      <c r="P11400" s="119"/>
      <c r="R11400" s="119"/>
      <c r="T11400" s="119"/>
      <c r="V11400" s="119"/>
      <c r="X11400" s="119"/>
      <c r="Z11400" s="119"/>
    </row>
    <row r="11401" spans="16:26" x14ac:dyDescent="0.25">
      <c r="P11401" s="120"/>
      <c r="R11401" s="120"/>
      <c r="T11401" s="120"/>
      <c r="V11401" s="120"/>
      <c r="X11401" s="120"/>
      <c r="Z11401" s="120"/>
    </row>
    <row r="11402" spans="16:26" x14ac:dyDescent="0.25">
      <c r="P11402" s="119"/>
      <c r="R11402" s="119"/>
      <c r="T11402" s="119"/>
      <c r="V11402" s="119"/>
      <c r="X11402" s="119"/>
      <c r="Z11402" s="119"/>
    </row>
    <row r="11403" spans="16:26" x14ac:dyDescent="0.25">
      <c r="P11403" s="119"/>
      <c r="R11403" s="119"/>
      <c r="T11403" s="119"/>
      <c r="V11403" s="119"/>
      <c r="X11403" s="119"/>
      <c r="Z11403" s="119"/>
    </row>
    <row r="11404" spans="16:26" x14ac:dyDescent="0.25">
      <c r="P11404" s="120"/>
      <c r="R11404" s="120"/>
      <c r="T11404" s="120"/>
      <c r="V11404" s="120"/>
      <c r="X11404" s="120"/>
      <c r="Z11404" s="120"/>
    </row>
    <row r="11405" spans="16:26" x14ac:dyDescent="0.25">
      <c r="P11405" s="119"/>
      <c r="R11405" s="119"/>
      <c r="T11405" s="119"/>
      <c r="V11405" s="119"/>
      <c r="X11405" s="119"/>
      <c r="Z11405" s="119"/>
    </row>
    <row r="11406" spans="16:26" x14ac:dyDescent="0.25">
      <c r="P11406" s="120"/>
      <c r="R11406" s="120"/>
      <c r="T11406" s="120"/>
      <c r="V11406" s="120"/>
      <c r="X11406" s="120"/>
      <c r="Z11406" s="120"/>
    </row>
    <row r="11407" spans="16:26" x14ac:dyDescent="0.25">
      <c r="P11407" s="119"/>
      <c r="R11407" s="119"/>
      <c r="T11407" s="119"/>
      <c r="V11407" s="119"/>
      <c r="X11407" s="119"/>
      <c r="Z11407" s="119"/>
    </row>
    <row r="11408" spans="16:26" x14ac:dyDescent="0.25">
      <c r="P11408" s="119"/>
      <c r="R11408" s="119"/>
      <c r="T11408" s="119"/>
      <c r="V11408" s="119"/>
      <c r="X11408" s="119"/>
      <c r="Z11408" s="119"/>
    </row>
    <row r="11409" spans="16:26" x14ac:dyDescent="0.25">
      <c r="P11409" s="119"/>
      <c r="R11409" s="119"/>
      <c r="T11409" s="119"/>
      <c r="V11409" s="119"/>
      <c r="X11409" s="119"/>
      <c r="Z11409" s="119"/>
    </row>
    <row r="11410" spans="16:26" x14ac:dyDescent="0.25">
      <c r="P11410" s="121"/>
      <c r="R11410" s="121"/>
      <c r="T11410" s="121"/>
      <c r="V11410" s="121"/>
      <c r="X11410" s="121"/>
      <c r="Z11410" s="121"/>
    </row>
    <row r="11411" spans="16:26" x14ac:dyDescent="0.25">
      <c r="P11411" s="121"/>
      <c r="R11411" s="121"/>
      <c r="T11411" s="121"/>
      <c r="V11411" s="121"/>
      <c r="X11411" s="121"/>
      <c r="Z11411" s="121"/>
    </row>
    <row r="11412" spans="16:26" x14ac:dyDescent="0.25">
      <c r="P11412" s="121"/>
      <c r="R11412" s="121"/>
      <c r="T11412" s="121"/>
      <c r="V11412" s="121"/>
      <c r="X11412" s="121"/>
      <c r="Z11412" s="121"/>
    </row>
    <row r="11413" spans="16:26" x14ac:dyDescent="0.25">
      <c r="P11413" s="121"/>
      <c r="R11413" s="121"/>
      <c r="T11413" s="121"/>
      <c r="V11413" s="121"/>
      <c r="X11413" s="121"/>
      <c r="Z11413" s="121"/>
    </row>
    <row r="11414" spans="16:26" x14ac:dyDescent="0.25">
      <c r="P11414" s="122"/>
      <c r="R11414" s="122"/>
      <c r="T11414" s="122"/>
      <c r="V11414" s="122"/>
      <c r="X11414" s="122"/>
      <c r="Z11414" s="122"/>
    </row>
    <row r="11415" spans="16:26" x14ac:dyDescent="0.25">
      <c r="P11415" s="118"/>
      <c r="R11415" s="118"/>
      <c r="T11415" s="118"/>
      <c r="V11415" s="118"/>
      <c r="X11415" s="118"/>
      <c r="Z11415" s="118"/>
    </row>
    <row r="11416" spans="16:26" x14ac:dyDescent="0.25">
      <c r="P11416" s="119"/>
      <c r="R11416" s="119"/>
      <c r="T11416" s="119"/>
      <c r="V11416" s="119"/>
      <c r="X11416" s="119"/>
      <c r="Z11416" s="119"/>
    </row>
    <row r="11417" spans="16:26" x14ac:dyDescent="0.25">
      <c r="P11417" s="119"/>
      <c r="R11417" s="119"/>
      <c r="T11417" s="119"/>
      <c r="V11417" s="119"/>
      <c r="X11417" s="119"/>
      <c r="Z11417" s="119"/>
    </row>
    <row r="11418" spans="16:26" x14ac:dyDescent="0.25">
      <c r="P11418" s="120"/>
      <c r="R11418" s="120"/>
      <c r="T11418" s="120"/>
      <c r="V11418" s="120"/>
      <c r="X11418" s="120"/>
      <c r="Z11418" s="120"/>
    </row>
    <row r="11419" spans="16:26" x14ac:dyDescent="0.25">
      <c r="P11419" s="119"/>
      <c r="R11419" s="119"/>
      <c r="T11419" s="119"/>
      <c r="V11419" s="119"/>
      <c r="X11419" s="119"/>
      <c r="Z11419" s="119"/>
    </row>
    <row r="11420" spans="16:26" x14ac:dyDescent="0.25">
      <c r="P11420" s="119"/>
      <c r="R11420" s="119"/>
      <c r="T11420" s="119"/>
      <c r="V11420" s="119"/>
      <c r="X11420" s="119"/>
      <c r="Z11420" s="119"/>
    </row>
    <row r="11421" spans="16:26" x14ac:dyDescent="0.25">
      <c r="P11421" s="120"/>
      <c r="R11421" s="120"/>
      <c r="T11421" s="120"/>
      <c r="V11421" s="120"/>
      <c r="X11421" s="120"/>
      <c r="Z11421" s="120"/>
    </row>
    <row r="11422" spans="16:26" x14ac:dyDescent="0.25">
      <c r="P11422" s="119"/>
      <c r="R11422" s="119"/>
      <c r="T11422" s="119"/>
      <c r="V11422" s="119"/>
      <c r="X11422" s="119"/>
      <c r="Z11422" s="119"/>
    </row>
    <row r="11423" spans="16:26" x14ac:dyDescent="0.25">
      <c r="P11423" s="120"/>
      <c r="R11423" s="120"/>
      <c r="T11423" s="120"/>
      <c r="V11423" s="120"/>
      <c r="X11423" s="120"/>
      <c r="Z11423" s="120"/>
    </row>
    <row r="11424" spans="16:26" x14ac:dyDescent="0.25">
      <c r="P11424" s="119"/>
      <c r="R11424" s="119"/>
      <c r="T11424" s="119"/>
      <c r="V11424" s="119"/>
      <c r="X11424" s="119"/>
      <c r="Z11424" s="119"/>
    </row>
    <row r="11425" spans="16:26" x14ac:dyDescent="0.25">
      <c r="P11425" s="119"/>
      <c r="R11425" s="119"/>
      <c r="T11425" s="119"/>
      <c r="V11425" s="119"/>
      <c r="X11425" s="119"/>
      <c r="Z11425" s="119"/>
    </row>
    <row r="11426" spans="16:26" x14ac:dyDescent="0.25">
      <c r="P11426" s="119"/>
      <c r="R11426" s="119"/>
      <c r="T11426" s="119"/>
      <c r="V11426" s="119"/>
      <c r="X11426" s="119"/>
      <c r="Z11426" s="119"/>
    </row>
    <row r="11427" spans="16:26" x14ac:dyDescent="0.25">
      <c r="P11427" s="121"/>
      <c r="R11427" s="121"/>
      <c r="T11427" s="121"/>
      <c r="V11427" s="121"/>
      <c r="X11427" s="121"/>
      <c r="Z11427" s="121"/>
    </row>
    <row r="11428" spans="16:26" x14ac:dyDescent="0.25">
      <c r="P11428" s="121"/>
      <c r="R11428" s="121"/>
      <c r="T11428" s="121"/>
      <c r="V11428" s="121"/>
      <c r="X11428" s="121"/>
      <c r="Z11428" s="121"/>
    </row>
    <row r="11429" spans="16:26" x14ac:dyDescent="0.25">
      <c r="P11429" s="121"/>
      <c r="R11429" s="121"/>
      <c r="T11429" s="121"/>
      <c r="V11429" s="121"/>
      <c r="X11429" s="121"/>
      <c r="Z11429" s="121"/>
    </row>
    <row r="11430" spans="16:26" x14ac:dyDescent="0.25">
      <c r="P11430" s="121"/>
      <c r="R11430" s="121"/>
      <c r="T11430" s="121"/>
      <c r="V11430" s="121"/>
      <c r="X11430" s="121"/>
      <c r="Z11430" s="121"/>
    </row>
    <row r="11431" spans="16:26" x14ac:dyDescent="0.25">
      <c r="P11431" s="122"/>
      <c r="R11431" s="122"/>
      <c r="T11431" s="122"/>
      <c r="V11431" s="122"/>
      <c r="X11431" s="122"/>
      <c r="Z11431" s="122"/>
    </row>
    <row r="11432" spans="16:26" x14ac:dyDescent="0.25">
      <c r="P11432" s="118"/>
      <c r="R11432" s="118"/>
      <c r="T11432" s="118"/>
      <c r="V11432" s="118"/>
      <c r="X11432" s="118"/>
      <c r="Z11432" s="118"/>
    </row>
    <row r="11433" spans="16:26" x14ac:dyDescent="0.25">
      <c r="P11433" s="119"/>
      <c r="R11433" s="119"/>
      <c r="T11433" s="119"/>
      <c r="V11433" s="119"/>
      <c r="X11433" s="119"/>
      <c r="Z11433" s="119"/>
    </row>
    <row r="11434" spans="16:26" x14ac:dyDescent="0.25">
      <c r="P11434" s="119"/>
      <c r="R11434" s="119"/>
      <c r="T11434" s="119"/>
      <c r="V11434" s="119"/>
      <c r="X11434" s="119"/>
      <c r="Z11434" s="119"/>
    </row>
    <row r="11435" spans="16:26" x14ac:dyDescent="0.25">
      <c r="P11435" s="120"/>
      <c r="R11435" s="120"/>
      <c r="T11435" s="120"/>
      <c r="V11435" s="120"/>
      <c r="X11435" s="120"/>
      <c r="Z11435" s="120"/>
    </row>
    <row r="11436" spans="16:26" x14ac:dyDescent="0.25">
      <c r="P11436" s="119"/>
      <c r="R11436" s="119"/>
      <c r="T11436" s="119"/>
      <c r="V11436" s="119"/>
      <c r="X11436" s="119"/>
      <c r="Z11436" s="119"/>
    </row>
    <row r="11437" spans="16:26" x14ac:dyDescent="0.25">
      <c r="P11437" s="119"/>
      <c r="R11437" s="119"/>
      <c r="T11437" s="119"/>
      <c r="V11437" s="119"/>
      <c r="X11437" s="119"/>
      <c r="Z11437" s="119"/>
    </row>
    <row r="11438" spans="16:26" x14ac:dyDescent="0.25">
      <c r="P11438" s="120"/>
      <c r="R11438" s="120"/>
      <c r="T11438" s="120"/>
      <c r="V11438" s="120"/>
      <c r="X11438" s="120"/>
      <c r="Z11438" s="120"/>
    </row>
    <row r="11439" spans="16:26" x14ac:dyDescent="0.25">
      <c r="P11439" s="119"/>
      <c r="R11439" s="119"/>
      <c r="T11439" s="119"/>
      <c r="V11439" s="119"/>
      <c r="X11439" s="119"/>
      <c r="Z11439" s="119"/>
    </row>
    <row r="11440" spans="16:26" x14ac:dyDescent="0.25">
      <c r="P11440" s="120"/>
      <c r="R11440" s="120"/>
      <c r="T11440" s="120"/>
      <c r="V11440" s="120"/>
      <c r="X11440" s="120"/>
      <c r="Z11440" s="120"/>
    </row>
    <row r="11441" spans="16:26" x14ac:dyDescent="0.25">
      <c r="P11441" s="119"/>
      <c r="R11441" s="119"/>
      <c r="T11441" s="119"/>
      <c r="V11441" s="119"/>
      <c r="X11441" s="119"/>
      <c r="Z11441" s="119"/>
    </row>
    <row r="11442" spans="16:26" x14ac:dyDescent="0.25">
      <c r="P11442" s="119"/>
      <c r="R11442" s="119"/>
      <c r="T11442" s="119"/>
      <c r="V11442" s="119"/>
      <c r="X11442" s="119"/>
      <c r="Z11442" s="119"/>
    </row>
    <row r="11443" spans="16:26" x14ac:dyDescent="0.25">
      <c r="P11443" s="119"/>
      <c r="R11443" s="119"/>
      <c r="T11443" s="119"/>
      <c r="V11443" s="119"/>
      <c r="X11443" s="119"/>
      <c r="Z11443" s="119"/>
    </row>
    <row r="11444" spans="16:26" x14ac:dyDescent="0.25">
      <c r="P11444" s="121"/>
      <c r="R11444" s="121"/>
      <c r="T11444" s="121"/>
      <c r="V11444" s="121"/>
      <c r="X11444" s="121"/>
      <c r="Z11444" s="121"/>
    </row>
    <row r="11445" spans="16:26" x14ac:dyDescent="0.25">
      <c r="P11445" s="121"/>
      <c r="R11445" s="121"/>
      <c r="T11445" s="121"/>
      <c r="V11445" s="121"/>
      <c r="X11445" s="121"/>
      <c r="Z11445" s="121"/>
    </row>
    <row r="11446" spans="16:26" x14ac:dyDescent="0.25">
      <c r="P11446" s="121"/>
      <c r="R11446" s="121"/>
      <c r="T11446" s="121"/>
      <c r="V11446" s="121"/>
      <c r="X11446" s="121"/>
      <c r="Z11446" s="121"/>
    </row>
    <row r="11447" spans="16:26" x14ac:dyDescent="0.25">
      <c r="P11447" s="121"/>
      <c r="R11447" s="121"/>
      <c r="T11447" s="121"/>
      <c r="V11447" s="121"/>
      <c r="X11447" s="121"/>
      <c r="Z11447" s="121"/>
    </row>
    <row r="11448" spans="16:26" x14ac:dyDescent="0.25">
      <c r="P11448" s="122"/>
      <c r="R11448" s="122"/>
      <c r="T11448" s="122"/>
      <c r="V11448" s="122"/>
      <c r="X11448" s="122"/>
      <c r="Z11448" s="122"/>
    </row>
    <row r="11449" spans="16:26" x14ac:dyDescent="0.25">
      <c r="P11449" s="118"/>
      <c r="R11449" s="118"/>
      <c r="T11449" s="118"/>
      <c r="V11449" s="118"/>
      <c r="X11449" s="118"/>
      <c r="Z11449" s="118"/>
    </row>
    <row r="11450" spans="16:26" x14ac:dyDescent="0.25">
      <c r="P11450" s="119"/>
      <c r="R11450" s="119"/>
      <c r="T11450" s="119"/>
      <c r="V11450" s="119"/>
      <c r="X11450" s="119"/>
      <c r="Z11450" s="119"/>
    </row>
    <row r="11451" spans="16:26" x14ac:dyDescent="0.25">
      <c r="P11451" s="119"/>
      <c r="R11451" s="119"/>
      <c r="T11451" s="119"/>
      <c r="V11451" s="119"/>
      <c r="X11451" s="119"/>
      <c r="Z11451" s="119"/>
    </row>
    <row r="11452" spans="16:26" x14ac:dyDescent="0.25">
      <c r="P11452" s="120"/>
      <c r="R11452" s="120"/>
      <c r="T11452" s="120"/>
      <c r="V11452" s="120"/>
      <c r="X11452" s="120"/>
      <c r="Z11452" s="120"/>
    </row>
    <row r="11453" spans="16:26" x14ac:dyDescent="0.25">
      <c r="P11453" s="119"/>
      <c r="R11453" s="119"/>
      <c r="T11453" s="119"/>
      <c r="V11453" s="119"/>
      <c r="X11453" s="119"/>
      <c r="Z11453" s="119"/>
    </row>
    <row r="11454" spans="16:26" x14ac:dyDescent="0.25">
      <c r="P11454" s="119"/>
      <c r="R11454" s="119"/>
      <c r="T11454" s="119"/>
      <c r="V11454" s="119"/>
      <c r="X11454" s="119"/>
      <c r="Z11454" s="119"/>
    </row>
    <row r="11455" spans="16:26" x14ac:dyDescent="0.25">
      <c r="P11455" s="120"/>
      <c r="R11455" s="120"/>
      <c r="T11455" s="120"/>
      <c r="V11455" s="120"/>
      <c r="X11455" s="120"/>
      <c r="Z11455" s="120"/>
    </row>
    <row r="11456" spans="16:26" x14ac:dyDescent="0.25">
      <c r="P11456" s="119"/>
      <c r="R11456" s="119"/>
      <c r="T11456" s="119"/>
      <c r="V11456" s="119"/>
      <c r="X11456" s="119"/>
      <c r="Z11456" s="119"/>
    </row>
    <row r="11457" spans="16:26" x14ac:dyDescent="0.25">
      <c r="P11457" s="120"/>
      <c r="R11457" s="120"/>
      <c r="T11457" s="120"/>
      <c r="V11457" s="120"/>
      <c r="X11457" s="120"/>
      <c r="Z11457" s="120"/>
    </row>
    <row r="11458" spans="16:26" x14ac:dyDescent="0.25">
      <c r="P11458" s="119"/>
      <c r="R11458" s="119"/>
      <c r="T11458" s="119"/>
      <c r="V11458" s="119"/>
      <c r="X11458" s="119"/>
      <c r="Z11458" s="119"/>
    </row>
    <row r="11459" spans="16:26" x14ac:dyDescent="0.25">
      <c r="P11459" s="119"/>
      <c r="R11459" s="119"/>
      <c r="T11459" s="119"/>
      <c r="V11459" s="119"/>
      <c r="X11459" s="119"/>
      <c r="Z11459" s="119"/>
    </row>
    <row r="11460" spans="16:26" x14ac:dyDescent="0.25">
      <c r="P11460" s="119"/>
      <c r="R11460" s="119"/>
      <c r="T11460" s="119"/>
      <c r="V11460" s="119"/>
      <c r="X11460" s="119"/>
      <c r="Z11460" s="119"/>
    </row>
    <row r="11461" spans="16:26" x14ac:dyDescent="0.25">
      <c r="P11461" s="121"/>
      <c r="R11461" s="121"/>
      <c r="T11461" s="121"/>
      <c r="V11461" s="121"/>
      <c r="X11461" s="121"/>
      <c r="Z11461" s="121"/>
    </row>
    <row r="11462" spans="16:26" x14ac:dyDescent="0.25">
      <c r="P11462" s="121"/>
      <c r="R11462" s="121"/>
      <c r="T11462" s="121"/>
      <c r="V11462" s="121"/>
      <c r="X11462" s="121"/>
      <c r="Z11462" s="121"/>
    </row>
    <row r="11463" spans="16:26" x14ac:dyDescent="0.25">
      <c r="P11463" s="121"/>
      <c r="R11463" s="121"/>
      <c r="T11463" s="121"/>
      <c r="V11463" s="121"/>
      <c r="X11463" s="121"/>
      <c r="Z11463" s="121"/>
    </row>
    <row r="11464" spans="16:26" x14ac:dyDescent="0.25">
      <c r="P11464" s="121"/>
      <c r="R11464" s="121"/>
      <c r="T11464" s="121"/>
      <c r="V11464" s="121"/>
      <c r="X11464" s="121"/>
      <c r="Z11464" s="121"/>
    </row>
    <row r="11465" spans="16:26" x14ac:dyDescent="0.25">
      <c r="P11465" s="122"/>
      <c r="R11465" s="122"/>
      <c r="T11465" s="122"/>
      <c r="V11465" s="122"/>
      <c r="X11465" s="122"/>
      <c r="Z11465" s="122"/>
    </row>
    <row r="11466" spans="16:26" x14ac:dyDescent="0.25">
      <c r="P11466" s="118"/>
      <c r="R11466" s="118"/>
      <c r="T11466" s="118"/>
      <c r="V11466" s="118"/>
      <c r="X11466" s="118"/>
      <c r="Z11466" s="118"/>
    </row>
    <row r="11467" spans="16:26" x14ac:dyDescent="0.25">
      <c r="P11467" s="119"/>
      <c r="R11467" s="119"/>
      <c r="T11467" s="119"/>
      <c r="V11467" s="119"/>
      <c r="X11467" s="119"/>
      <c r="Z11467" s="119"/>
    </row>
    <row r="11468" spans="16:26" x14ac:dyDescent="0.25">
      <c r="P11468" s="119"/>
      <c r="R11468" s="119"/>
      <c r="T11468" s="119"/>
      <c r="V11468" s="119"/>
      <c r="X11468" s="119"/>
      <c r="Z11468" s="119"/>
    </row>
    <row r="11469" spans="16:26" x14ac:dyDescent="0.25">
      <c r="P11469" s="120"/>
      <c r="R11469" s="120"/>
      <c r="T11469" s="120"/>
      <c r="V11469" s="120"/>
      <c r="X11469" s="120"/>
      <c r="Z11469" s="120"/>
    </row>
    <row r="11470" spans="16:26" x14ac:dyDescent="0.25">
      <c r="P11470" s="119"/>
      <c r="R11470" s="119"/>
      <c r="T11470" s="119"/>
      <c r="V11470" s="119"/>
      <c r="X11470" s="119"/>
      <c r="Z11470" s="119"/>
    </row>
    <row r="11471" spans="16:26" x14ac:dyDescent="0.25">
      <c r="P11471" s="119"/>
      <c r="R11471" s="119"/>
      <c r="T11471" s="119"/>
      <c r="V11471" s="119"/>
      <c r="X11471" s="119"/>
      <c r="Z11471" s="119"/>
    </row>
    <row r="11472" spans="16:26" x14ac:dyDescent="0.25">
      <c r="P11472" s="120"/>
      <c r="R11472" s="120"/>
      <c r="T11472" s="120"/>
      <c r="V11472" s="120"/>
      <c r="X11472" s="120"/>
      <c r="Z11472" s="120"/>
    </row>
    <row r="11473" spans="16:26" x14ac:dyDescent="0.25">
      <c r="P11473" s="119"/>
      <c r="R11473" s="119"/>
      <c r="T11473" s="119"/>
      <c r="V11473" s="119"/>
      <c r="X11473" s="119"/>
      <c r="Z11473" s="119"/>
    </row>
    <row r="11474" spans="16:26" x14ac:dyDescent="0.25">
      <c r="P11474" s="120"/>
      <c r="R11474" s="120"/>
      <c r="T11474" s="120"/>
      <c r="V11474" s="120"/>
      <c r="X11474" s="120"/>
      <c r="Z11474" s="120"/>
    </row>
    <row r="11475" spans="16:26" x14ac:dyDescent="0.25">
      <c r="P11475" s="119"/>
      <c r="R11475" s="119"/>
      <c r="T11475" s="119"/>
      <c r="V11475" s="119"/>
      <c r="X11475" s="119"/>
      <c r="Z11475" s="119"/>
    </row>
    <row r="11476" spans="16:26" x14ac:dyDescent="0.25">
      <c r="P11476" s="119"/>
      <c r="R11476" s="119"/>
      <c r="T11476" s="119"/>
      <c r="V11476" s="119"/>
      <c r="X11476" s="119"/>
      <c r="Z11476" s="119"/>
    </row>
    <row r="11477" spans="16:26" x14ac:dyDescent="0.25">
      <c r="P11477" s="119"/>
      <c r="R11477" s="119"/>
      <c r="T11477" s="119"/>
      <c r="V11477" s="119"/>
      <c r="X11477" s="119"/>
      <c r="Z11477" s="119"/>
    </row>
    <row r="11478" spans="16:26" x14ac:dyDescent="0.25">
      <c r="P11478" s="121"/>
      <c r="R11478" s="121"/>
      <c r="T11478" s="121"/>
      <c r="V11478" s="121"/>
      <c r="X11478" s="121"/>
      <c r="Z11478" s="121"/>
    </row>
    <row r="11479" spans="16:26" x14ac:dyDescent="0.25">
      <c r="P11479" s="121"/>
      <c r="R11479" s="121"/>
      <c r="T11479" s="121"/>
      <c r="V11479" s="121"/>
      <c r="X11479" s="121"/>
      <c r="Z11479" s="121"/>
    </row>
    <row r="11480" spans="16:26" x14ac:dyDescent="0.25">
      <c r="P11480" s="121"/>
      <c r="R11480" s="121"/>
      <c r="T11480" s="121"/>
      <c r="V11480" s="121"/>
      <c r="X11480" s="121"/>
      <c r="Z11480" s="121"/>
    </row>
    <row r="11481" spans="16:26" x14ac:dyDescent="0.25">
      <c r="P11481" s="121"/>
      <c r="R11481" s="121"/>
      <c r="T11481" s="121"/>
      <c r="V11481" s="121"/>
      <c r="X11481" s="121"/>
      <c r="Z11481" s="121"/>
    </row>
    <row r="11482" spans="16:26" x14ac:dyDescent="0.25">
      <c r="P11482" s="122"/>
      <c r="R11482" s="122"/>
      <c r="T11482" s="122"/>
      <c r="V11482" s="122"/>
      <c r="X11482" s="122"/>
      <c r="Z11482" s="122"/>
    </row>
    <row r="11483" spans="16:26" x14ac:dyDescent="0.25">
      <c r="P11483" s="118"/>
      <c r="R11483" s="118"/>
      <c r="T11483" s="118"/>
      <c r="V11483" s="118"/>
      <c r="X11483" s="118"/>
      <c r="Z11483" s="118"/>
    </row>
    <row r="11484" spans="16:26" x14ac:dyDescent="0.25">
      <c r="P11484" s="119"/>
      <c r="R11484" s="119"/>
      <c r="T11484" s="119"/>
      <c r="V11484" s="119"/>
      <c r="X11484" s="119"/>
      <c r="Z11484" s="119"/>
    </row>
    <row r="11485" spans="16:26" x14ac:dyDescent="0.25">
      <c r="P11485" s="119"/>
      <c r="R11485" s="119"/>
      <c r="T11485" s="119"/>
      <c r="V11485" s="119"/>
      <c r="X11485" s="119"/>
      <c r="Z11485" s="119"/>
    </row>
    <row r="11486" spans="16:26" x14ac:dyDescent="0.25">
      <c r="P11486" s="120"/>
      <c r="R11486" s="120"/>
      <c r="T11486" s="120"/>
      <c r="V11486" s="120"/>
      <c r="X11486" s="120"/>
      <c r="Z11486" s="120"/>
    </row>
    <row r="11487" spans="16:26" x14ac:dyDescent="0.25">
      <c r="P11487" s="119"/>
      <c r="R11487" s="119"/>
      <c r="T11487" s="119"/>
      <c r="V11487" s="119"/>
      <c r="X11487" s="119"/>
      <c r="Z11487" s="119"/>
    </row>
    <row r="11488" spans="16:26" x14ac:dyDescent="0.25">
      <c r="P11488" s="119"/>
      <c r="R11488" s="119"/>
      <c r="T11488" s="119"/>
      <c r="V11488" s="119"/>
      <c r="X11488" s="119"/>
      <c r="Z11488" s="119"/>
    </row>
    <row r="11489" spans="16:26" x14ac:dyDescent="0.25">
      <c r="P11489" s="120"/>
      <c r="R11489" s="120"/>
      <c r="T11489" s="120"/>
      <c r="V11489" s="120"/>
      <c r="X11489" s="120"/>
      <c r="Z11489" s="120"/>
    </row>
    <row r="11490" spans="16:26" x14ac:dyDescent="0.25">
      <c r="P11490" s="119"/>
      <c r="R11490" s="119"/>
      <c r="T11490" s="119"/>
      <c r="V11490" s="119"/>
      <c r="X11490" s="119"/>
      <c r="Z11490" s="119"/>
    </row>
    <row r="11491" spans="16:26" x14ac:dyDescent="0.25">
      <c r="P11491" s="120"/>
      <c r="R11491" s="120"/>
      <c r="T11491" s="120"/>
      <c r="V11491" s="120"/>
      <c r="X11491" s="120"/>
      <c r="Z11491" s="120"/>
    </row>
    <row r="11492" spans="16:26" x14ac:dyDescent="0.25">
      <c r="P11492" s="119"/>
      <c r="R11492" s="119"/>
      <c r="T11492" s="119"/>
      <c r="V11492" s="119"/>
      <c r="X11492" s="119"/>
      <c r="Z11492" s="119"/>
    </row>
    <row r="11493" spans="16:26" x14ac:dyDescent="0.25">
      <c r="P11493" s="119"/>
      <c r="R11493" s="119"/>
      <c r="T11493" s="119"/>
      <c r="V11493" s="119"/>
      <c r="X11493" s="119"/>
      <c r="Z11493" s="119"/>
    </row>
    <row r="11494" spans="16:26" x14ac:dyDescent="0.25">
      <c r="P11494" s="119"/>
      <c r="R11494" s="119"/>
      <c r="T11494" s="119"/>
      <c r="V11494" s="119"/>
      <c r="X11494" s="119"/>
      <c r="Z11494" s="119"/>
    </row>
    <row r="11495" spans="16:26" x14ac:dyDescent="0.25">
      <c r="P11495" s="121"/>
      <c r="R11495" s="121"/>
      <c r="T11495" s="121"/>
      <c r="V11495" s="121"/>
      <c r="X11495" s="121"/>
      <c r="Z11495" s="121"/>
    </row>
    <row r="11496" spans="16:26" x14ac:dyDescent="0.25">
      <c r="P11496" s="121"/>
      <c r="R11496" s="121"/>
      <c r="T11496" s="121"/>
      <c r="V11496" s="121"/>
      <c r="X11496" s="121"/>
      <c r="Z11496" s="121"/>
    </row>
    <row r="11497" spans="16:26" x14ac:dyDescent="0.25">
      <c r="P11497" s="121"/>
      <c r="R11497" s="121"/>
      <c r="T11497" s="121"/>
      <c r="V11497" s="121"/>
      <c r="X11497" s="121"/>
      <c r="Z11497" s="121"/>
    </row>
    <row r="11498" spans="16:26" x14ac:dyDescent="0.25">
      <c r="P11498" s="121"/>
      <c r="R11498" s="121"/>
      <c r="T11498" s="121"/>
      <c r="V11498" s="121"/>
      <c r="X11498" s="121"/>
      <c r="Z11498" s="121"/>
    </row>
    <row r="11499" spans="16:26" x14ac:dyDescent="0.25">
      <c r="P11499" s="122"/>
      <c r="R11499" s="122"/>
      <c r="T11499" s="122"/>
      <c r="V11499" s="122"/>
      <c r="X11499" s="122"/>
      <c r="Z11499" s="122"/>
    </row>
    <row r="11500" spans="16:26" x14ac:dyDescent="0.25">
      <c r="P11500" s="118"/>
      <c r="R11500" s="118"/>
      <c r="T11500" s="118"/>
      <c r="V11500" s="118"/>
      <c r="X11500" s="118"/>
      <c r="Z11500" s="118"/>
    </row>
    <row r="11501" spans="16:26" x14ac:dyDescent="0.25">
      <c r="P11501" s="119"/>
      <c r="R11501" s="119"/>
      <c r="T11501" s="119"/>
      <c r="V11501" s="119"/>
      <c r="X11501" s="119"/>
      <c r="Z11501" s="119"/>
    </row>
    <row r="11502" spans="16:26" x14ac:dyDescent="0.25">
      <c r="P11502" s="119"/>
      <c r="R11502" s="119"/>
      <c r="T11502" s="119"/>
      <c r="V11502" s="119"/>
      <c r="X11502" s="119"/>
      <c r="Z11502" s="119"/>
    </row>
    <row r="11503" spans="16:26" x14ac:dyDescent="0.25">
      <c r="P11503" s="120"/>
      <c r="R11503" s="120"/>
      <c r="T11503" s="120"/>
      <c r="V11503" s="120"/>
      <c r="X11503" s="120"/>
      <c r="Z11503" s="120"/>
    </row>
    <row r="11504" spans="16:26" x14ac:dyDescent="0.25">
      <c r="P11504" s="119"/>
      <c r="R11504" s="119"/>
      <c r="T11504" s="119"/>
      <c r="V11504" s="119"/>
      <c r="X11504" s="119"/>
      <c r="Z11504" s="119"/>
    </row>
    <row r="11505" spans="16:26" x14ac:dyDescent="0.25">
      <c r="P11505" s="119"/>
      <c r="R11505" s="119"/>
      <c r="T11505" s="119"/>
      <c r="V11505" s="119"/>
      <c r="X11505" s="119"/>
      <c r="Z11505" s="119"/>
    </row>
    <row r="11506" spans="16:26" x14ac:dyDescent="0.25">
      <c r="P11506" s="120"/>
      <c r="R11506" s="120"/>
      <c r="T11506" s="120"/>
      <c r="V11506" s="120"/>
      <c r="X11506" s="120"/>
      <c r="Z11506" s="120"/>
    </row>
    <row r="11507" spans="16:26" x14ac:dyDescent="0.25">
      <c r="P11507" s="119"/>
      <c r="R11507" s="119"/>
      <c r="T11507" s="119"/>
      <c r="V11507" s="119"/>
      <c r="X11507" s="119"/>
      <c r="Z11507" s="119"/>
    </row>
    <row r="11508" spans="16:26" x14ac:dyDescent="0.25">
      <c r="P11508" s="120"/>
      <c r="R11508" s="120"/>
      <c r="T11508" s="120"/>
      <c r="V11508" s="120"/>
      <c r="X11508" s="120"/>
      <c r="Z11508" s="120"/>
    </row>
    <row r="11509" spans="16:26" x14ac:dyDescent="0.25">
      <c r="P11509" s="119"/>
      <c r="R11509" s="119"/>
      <c r="T11509" s="119"/>
      <c r="V11509" s="119"/>
      <c r="X11509" s="119"/>
      <c r="Z11509" s="119"/>
    </row>
    <row r="11510" spans="16:26" x14ac:dyDescent="0.25">
      <c r="P11510" s="119"/>
      <c r="R11510" s="119"/>
      <c r="T11510" s="119"/>
      <c r="V11510" s="119"/>
      <c r="X11510" s="119"/>
      <c r="Z11510" s="119"/>
    </row>
    <row r="11511" spans="16:26" x14ac:dyDescent="0.25">
      <c r="P11511" s="119"/>
      <c r="R11511" s="119"/>
      <c r="T11511" s="119"/>
      <c r="V11511" s="119"/>
      <c r="X11511" s="119"/>
      <c r="Z11511" s="119"/>
    </row>
    <row r="11512" spans="16:26" x14ac:dyDescent="0.25">
      <c r="P11512" s="121"/>
      <c r="R11512" s="121"/>
      <c r="T11512" s="121"/>
      <c r="V11512" s="121"/>
      <c r="X11512" s="121"/>
      <c r="Z11512" s="121"/>
    </row>
    <row r="11513" spans="16:26" x14ac:dyDescent="0.25">
      <c r="P11513" s="121"/>
      <c r="R11513" s="121"/>
      <c r="T11513" s="121"/>
      <c r="V11513" s="121"/>
      <c r="X11513" s="121"/>
      <c r="Z11513" s="121"/>
    </row>
    <row r="11514" spans="16:26" x14ac:dyDescent="0.25">
      <c r="P11514" s="121"/>
      <c r="R11514" s="121"/>
      <c r="T11514" s="121"/>
      <c r="V11514" s="121"/>
      <c r="X11514" s="121"/>
      <c r="Z11514" s="121"/>
    </row>
    <row r="11515" spans="16:26" x14ac:dyDescent="0.25">
      <c r="P11515" s="121"/>
      <c r="R11515" s="121"/>
      <c r="T11515" s="121"/>
      <c r="V11515" s="121"/>
      <c r="X11515" s="121"/>
      <c r="Z11515" s="121"/>
    </row>
    <row r="11516" spans="16:26" x14ac:dyDescent="0.25">
      <c r="P11516" s="122"/>
      <c r="R11516" s="122"/>
      <c r="T11516" s="122"/>
      <c r="V11516" s="122"/>
      <c r="X11516" s="122"/>
      <c r="Z11516" s="122"/>
    </row>
    <row r="11517" spans="16:26" x14ac:dyDescent="0.25">
      <c r="P11517" s="118"/>
      <c r="R11517" s="118"/>
      <c r="T11517" s="118"/>
      <c r="V11517" s="118"/>
      <c r="X11517" s="118"/>
      <c r="Z11517" s="118"/>
    </row>
    <row r="11518" spans="16:26" x14ac:dyDescent="0.25">
      <c r="P11518" s="119"/>
      <c r="R11518" s="119"/>
      <c r="T11518" s="119"/>
      <c r="V11518" s="119"/>
      <c r="X11518" s="119"/>
      <c r="Z11518" s="119"/>
    </row>
    <row r="11519" spans="16:26" x14ac:dyDescent="0.25">
      <c r="P11519" s="119"/>
      <c r="R11519" s="119"/>
      <c r="T11519" s="119"/>
      <c r="V11519" s="119"/>
      <c r="X11519" s="119"/>
      <c r="Z11519" s="119"/>
    </row>
    <row r="11520" spans="16:26" x14ac:dyDescent="0.25">
      <c r="P11520" s="120"/>
      <c r="R11520" s="120"/>
      <c r="T11520" s="120"/>
      <c r="V11520" s="120"/>
      <c r="X11520" s="120"/>
      <c r="Z11520" s="120"/>
    </row>
    <row r="11521" spans="16:26" x14ac:dyDescent="0.25">
      <c r="P11521" s="119"/>
      <c r="R11521" s="119"/>
      <c r="T11521" s="119"/>
      <c r="V11521" s="119"/>
      <c r="X11521" s="119"/>
      <c r="Z11521" s="119"/>
    </row>
    <row r="11522" spans="16:26" x14ac:dyDescent="0.25">
      <c r="P11522" s="119"/>
      <c r="R11522" s="119"/>
      <c r="T11522" s="119"/>
      <c r="V11522" s="119"/>
      <c r="X11522" s="119"/>
      <c r="Z11522" s="119"/>
    </row>
    <row r="11523" spans="16:26" x14ac:dyDescent="0.25">
      <c r="P11523" s="120"/>
      <c r="R11523" s="120"/>
      <c r="T11523" s="120"/>
      <c r="V11523" s="120"/>
      <c r="X11523" s="120"/>
      <c r="Z11523" s="120"/>
    </row>
    <row r="11524" spans="16:26" x14ac:dyDescent="0.25">
      <c r="P11524" s="119"/>
      <c r="R11524" s="119"/>
      <c r="T11524" s="119"/>
      <c r="V11524" s="119"/>
      <c r="X11524" s="119"/>
      <c r="Z11524" s="119"/>
    </row>
    <row r="11525" spans="16:26" x14ac:dyDescent="0.25">
      <c r="P11525" s="120"/>
      <c r="R11525" s="120"/>
      <c r="T11525" s="120"/>
      <c r="V11525" s="120"/>
      <c r="X11525" s="120"/>
      <c r="Z11525" s="120"/>
    </row>
    <row r="11526" spans="16:26" x14ac:dyDescent="0.25">
      <c r="P11526" s="119"/>
      <c r="R11526" s="119"/>
      <c r="T11526" s="119"/>
      <c r="V11526" s="119"/>
      <c r="X11526" s="119"/>
      <c r="Z11526" s="119"/>
    </row>
    <row r="11527" spans="16:26" x14ac:dyDescent="0.25">
      <c r="P11527" s="119"/>
      <c r="R11527" s="119"/>
      <c r="T11527" s="119"/>
      <c r="V11527" s="119"/>
      <c r="X11527" s="119"/>
      <c r="Z11527" s="119"/>
    </row>
    <row r="11528" spans="16:26" x14ac:dyDescent="0.25">
      <c r="P11528" s="119"/>
      <c r="R11528" s="119"/>
      <c r="T11528" s="119"/>
      <c r="V11528" s="119"/>
      <c r="X11528" s="119"/>
      <c r="Z11528" s="119"/>
    </row>
    <row r="11529" spans="16:26" x14ac:dyDescent="0.25">
      <c r="P11529" s="121"/>
      <c r="R11529" s="121"/>
      <c r="T11529" s="121"/>
      <c r="V11529" s="121"/>
      <c r="X11529" s="121"/>
      <c r="Z11529" s="121"/>
    </row>
    <row r="11530" spans="16:26" x14ac:dyDescent="0.25">
      <c r="P11530" s="121"/>
      <c r="R11530" s="121"/>
      <c r="T11530" s="121"/>
      <c r="V11530" s="121"/>
      <c r="X11530" s="121"/>
      <c r="Z11530" s="121"/>
    </row>
    <row r="11531" spans="16:26" x14ac:dyDescent="0.25">
      <c r="P11531" s="121"/>
      <c r="R11531" s="121"/>
      <c r="T11531" s="121"/>
      <c r="V11531" s="121"/>
      <c r="X11531" s="121"/>
      <c r="Z11531" s="121"/>
    </row>
    <row r="11532" spans="16:26" x14ac:dyDescent="0.25">
      <c r="P11532" s="121"/>
      <c r="R11532" s="121"/>
      <c r="T11532" s="121"/>
      <c r="V11532" s="121"/>
      <c r="X11532" s="121"/>
      <c r="Z11532" s="121"/>
    </row>
    <row r="11533" spans="16:26" x14ac:dyDescent="0.25">
      <c r="P11533" s="122"/>
      <c r="R11533" s="122"/>
      <c r="T11533" s="122"/>
      <c r="V11533" s="122"/>
      <c r="X11533" s="122"/>
      <c r="Z11533" s="122"/>
    </row>
    <row r="11534" spans="16:26" x14ac:dyDescent="0.25">
      <c r="P11534" s="118"/>
      <c r="R11534" s="118"/>
      <c r="T11534" s="118"/>
      <c r="V11534" s="118"/>
      <c r="X11534" s="118"/>
      <c r="Z11534" s="118"/>
    </row>
    <row r="11535" spans="16:26" x14ac:dyDescent="0.25">
      <c r="P11535" s="119"/>
      <c r="R11535" s="119"/>
      <c r="T11535" s="119"/>
      <c r="V11535" s="119"/>
      <c r="X11535" s="119"/>
      <c r="Z11535" s="119"/>
    </row>
    <row r="11536" spans="16:26" x14ac:dyDescent="0.25">
      <c r="P11536" s="119"/>
      <c r="R11536" s="119"/>
      <c r="T11536" s="119"/>
      <c r="V11536" s="119"/>
      <c r="X11536" s="119"/>
      <c r="Z11536" s="119"/>
    </row>
    <row r="11537" spans="16:26" x14ac:dyDescent="0.25">
      <c r="P11537" s="120"/>
      <c r="R11537" s="120"/>
      <c r="T11537" s="120"/>
      <c r="V11537" s="120"/>
      <c r="X11537" s="120"/>
      <c r="Z11537" s="120"/>
    </row>
    <row r="11538" spans="16:26" x14ac:dyDescent="0.25">
      <c r="P11538" s="119"/>
      <c r="R11538" s="119"/>
      <c r="T11538" s="119"/>
      <c r="V11538" s="119"/>
      <c r="X11538" s="119"/>
      <c r="Z11538" s="119"/>
    </row>
    <row r="11539" spans="16:26" x14ac:dyDescent="0.25">
      <c r="P11539" s="119"/>
      <c r="R11539" s="119"/>
      <c r="T11539" s="119"/>
      <c r="V11539" s="119"/>
      <c r="X11539" s="119"/>
      <c r="Z11539" s="119"/>
    </row>
    <row r="11540" spans="16:26" x14ac:dyDescent="0.25">
      <c r="P11540" s="120"/>
      <c r="R11540" s="120"/>
      <c r="T11540" s="120"/>
      <c r="V11540" s="120"/>
      <c r="X11540" s="120"/>
      <c r="Z11540" s="120"/>
    </row>
    <row r="11541" spans="16:26" x14ac:dyDescent="0.25">
      <c r="P11541" s="119"/>
      <c r="R11541" s="119"/>
      <c r="T11541" s="119"/>
      <c r="V11541" s="119"/>
      <c r="X11541" s="119"/>
      <c r="Z11541" s="119"/>
    </row>
    <row r="11542" spans="16:26" x14ac:dyDescent="0.25">
      <c r="P11542" s="120"/>
      <c r="R11542" s="120"/>
      <c r="T11542" s="120"/>
      <c r="V11542" s="120"/>
      <c r="X11542" s="120"/>
      <c r="Z11542" s="120"/>
    </row>
    <row r="11543" spans="16:26" x14ac:dyDescent="0.25">
      <c r="P11543" s="119"/>
      <c r="R11543" s="119"/>
      <c r="T11543" s="119"/>
      <c r="V11543" s="119"/>
      <c r="X11543" s="119"/>
      <c r="Z11543" s="119"/>
    </row>
    <row r="11544" spans="16:26" x14ac:dyDescent="0.25">
      <c r="P11544" s="119"/>
      <c r="R11544" s="119"/>
      <c r="T11544" s="119"/>
      <c r="V11544" s="119"/>
      <c r="X11544" s="119"/>
      <c r="Z11544" s="119"/>
    </row>
    <row r="11545" spans="16:26" x14ac:dyDescent="0.25">
      <c r="P11545" s="119"/>
      <c r="R11545" s="119"/>
      <c r="T11545" s="119"/>
      <c r="V11545" s="119"/>
      <c r="X11545" s="119"/>
      <c r="Z11545" s="119"/>
    </row>
    <row r="11546" spans="16:26" x14ac:dyDescent="0.25">
      <c r="P11546" s="121"/>
      <c r="R11546" s="121"/>
      <c r="T11546" s="121"/>
      <c r="V11546" s="121"/>
      <c r="X11546" s="121"/>
      <c r="Z11546" s="121"/>
    </row>
    <row r="11547" spans="16:26" x14ac:dyDescent="0.25">
      <c r="P11547" s="121"/>
      <c r="R11547" s="121"/>
      <c r="T11547" s="121"/>
      <c r="V11547" s="121"/>
      <c r="X11547" s="121"/>
      <c r="Z11547" s="121"/>
    </row>
    <row r="11548" spans="16:26" x14ac:dyDescent="0.25">
      <c r="P11548" s="121"/>
      <c r="R11548" s="121"/>
      <c r="T11548" s="121"/>
      <c r="V11548" s="121"/>
      <c r="X11548" s="121"/>
      <c r="Z11548" s="121"/>
    </row>
    <row r="11549" spans="16:26" x14ac:dyDescent="0.25">
      <c r="P11549" s="121"/>
      <c r="R11549" s="121"/>
      <c r="T11549" s="121"/>
      <c r="V11549" s="121"/>
      <c r="X11549" s="121"/>
      <c r="Z11549" s="121"/>
    </row>
    <row r="11550" spans="16:26" x14ac:dyDescent="0.25">
      <c r="P11550" s="122"/>
      <c r="R11550" s="122"/>
      <c r="T11550" s="122"/>
      <c r="V11550" s="122"/>
      <c r="X11550" s="122"/>
      <c r="Z11550" s="122"/>
    </row>
    <row r="11551" spans="16:26" x14ac:dyDescent="0.25">
      <c r="P11551" s="118"/>
      <c r="R11551" s="118"/>
      <c r="T11551" s="118"/>
      <c r="V11551" s="118"/>
      <c r="X11551" s="118"/>
      <c r="Z11551" s="118"/>
    </row>
    <row r="11552" spans="16:26" x14ac:dyDescent="0.25">
      <c r="P11552" s="119"/>
      <c r="R11552" s="119"/>
      <c r="T11552" s="119"/>
      <c r="V11552" s="119"/>
      <c r="X11552" s="119"/>
      <c r="Z11552" s="119"/>
    </row>
    <row r="11553" spans="16:26" x14ac:dyDescent="0.25">
      <c r="P11553" s="119"/>
      <c r="R11553" s="119"/>
      <c r="T11553" s="119"/>
      <c r="V11553" s="119"/>
      <c r="X11553" s="119"/>
      <c r="Z11553" s="119"/>
    </row>
    <row r="11554" spans="16:26" x14ac:dyDescent="0.25">
      <c r="P11554" s="120"/>
      <c r="R11554" s="120"/>
      <c r="T11554" s="120"/>
      <c r="V11554" s="120"/>
      <c r="X11554" s="120"/>
      <c r="Z11554" s="120"/>
    </row>
    <row r="11555" spans="16:26" x14ac:dyDescent="0.25">
      <c r="P11555" s="119"/>
      <c r="R11555" s="119"/>
      <c r="T11555" s="119"/>
      <c r="V11555" s="119"/>
      <c r="X11555" s="119"/>
      <c r="Z11555" s="119"/>
    </row>
    <row r="11556" spans="16:26" x14ac:dyDescent="0.25">
      <c r="P11556" s="119"/>
      <c r="R11556" s="119"/>
      <c r="T11556" s="119"/>
      <c r="V11556" s="119"/>
      <c r="X11556" s="119"/>
      <c r="Z11556" s="119"/>
    </row>
    <row r="11557" spans="16:26" x14ac:dyDescent="0.25">
      <c r="P11557" s="120"/>
      <c r="R11557" s="120"/>
      <c r="T11557" s="120"/>
      <c r="V11557" s="120"/>
      <c r="X11557" s="120"/>
      <c r="Z11557" s="120"/>
    </row>
    <row r="11558" spans="16:26" x14ac:dyDescent="0.25">
      <c r="P11558" s="119"/>
      <c r="R11558" s="119"/>
      <c r="T11558" s="119"/>
      <c r="V11558" s="119"/>
      <c r="X11558" s="119"/>
      <c r="Z11558" s="119"/>
    </row>
    <row r="11559" spans="16:26" x14ac:dyDescent="0.25">
      <c r="P11559" s="120"/>
      <c r="R11559" s="120"/>
      <c r="T11559" s="120"/>
      <c r="V11559" s="120"/>
      <c r="X11559" s="120"/>
      <c r="Z11559" s="120"/>
    </row>
    <row r="11560" spans="16:26" x14ac:dyDescent="0.25">
      <c r="P11560" s="119"/>
      <c r="R11560" s="119"/>
      <c r="T11560" s="119"/>
      <c r="V11560" s="119"/>
      <c r="X11560" s="119"/>
      <c r="Z11560" s="119"/>
    </row>
    <row r="11561" spans="16:26" x14ac:dyDescent="0.25">
      <c r="P11561" s="119"/>
      <c r="R11561" s="119"/>
      <c r="T11561" s="119"/>
      <c r="V11561" s="119"/>
      <c r="X11561" s="119"/>
      <c r="Z11561" s="119"/>
    </row>
    <row r="11562" spans="16:26" x14ac:dyDescent="0.25">
      <c r="P11562" s="119"/>
      <c r="R11562" s="119"/>
      <c r="T11562" s="119"/>
      <c r="V11562" s="119"/>
      <c r="X11562" s="119"/>
      <c r="Z11562" s="119"/>
    </row>
    <row r="11563" spans="16:26" x14ac:dyDescent="0.25">
      <c r="P11563" s="121"/>
      <c r="R11563" s="121"/>
      <c r="T11563" s="121"/>
      <c r="V11563" s="121"/>
      <c r="X11563" s="121"/>
      <c r="Z11563" s="121"/>
    </row>
    <row r="11564" spans="16:26" x14ac:dyDescent="0.25">
      <c r="P11564" s="121"/>
      <c r="R11564" s="121"/>
      <c r="T11564" s="121"/>
      <c r="V11564" s="121"/>
      <c r="X11564" s="121"/>
      <c r="Z11564" s="121"/>
    </row>
    <row r="11565" spans="16:26" x14ac:dyDescent="0.25">
      <c r="P11565" s="121"/>
      <c r="R11565" s="121"/>
      <c r="T11565" s="121"/>
      <c r="V11565" s="121"/>
      <c r="X11565" s="121"/>
      <c r="Z11565" s="121"/>
    </row>
    <row r="11566" spans="16:26" x14ac:dyDescent="0.25">
      <c r="P11566" s="121"/>
      <c r="R11566" s="121"/>
      <c r="T11566" s="121"/>
      <c r="V11566" s="121"/>
      <c r="X11566" s="121"/>
      <c r="Z11566" s="121"/>
    </row>
    <row r="11567" spans="16:26" x14ac:dyDescent="0.25">
      <c r="P11567" s="122"/>
      <c r="R11567" s="122"/>
      <c r="T11567" s="122"/>
      <c r="V11567" s="122"/>
      <c r="X11567" s="122"/>
      <c r="Z11567" s="122"/>
    </row>
    <row r="11568" spans="16:26" x14ac:dyDescent="0.25">
      <c r="P11568" s="118"/>
      <c r="R11568" s="118"/>
      <c r="T11568" s="118"/>
      <c r="V11568" s="118"/>
      <c r="X11568" s="118"/>
      <c r="Z11568" s="118"/>
    </row>
    <row r="11569" spans="16:26" x14ac:dyDescent="0.25">
      <c r="P11569" s="119"/>
      <c r="R11569" s="119"/>
      <c r="T11569" s="119"/>
      <c r="V11569" s="119"/>
      <c r="X11569" s="119"/>
      <c r="Z11569" s="119"/>
    </row>
    <row r="11570" spans="16:26" x14ac:dyDescent="0.25">
      <c r="P11570" s="119"/>
      <c r="R11570" s="119"/>
      <c r="T11570" s="119"/>
      <c r="V11570" s="119"/>
      <c r="X11570" s="119"/>
      <c r="Z11570" s="119"/>
    </row>
    <row r="11571" spans="16:26" x14ac:dyDescent="0.25">
      <c r="P11571" s="120"/>
      <c r="R11571" s="120"/>
      <c r="T11571" s="120"/>
      <c r="V11571" s="120"/>
      <c r="X11571" s="120"/>
      <c r="Z11571" s="120"/>
    </row>
    <row r="11572" spans="16:26" x14ac:dyDescent="0.25">
      <c r="P11572" s="119"/>
      <c r="R11572" s="119"/>
      <c r="T11572" s="119"/>
      <c r="V11572" s="119"/>
      <c r="X11572" s="119"/>
      <c r="Z11572" s="119"/>
    </row>
    <row r="11573" spans="16:26" x14ac:dyDescent="0.25">
      <c r="P11573" s="119"/>
      <c r="R11573" s="119"/>
      <c r="T11573" s="119"/>
      <c r="V11573" s="119"/>
      <c r="X11573" s="119"/>
      <c r="Z11573" s="119"/>
    </row>
    <row r="11574" spans="16:26" x14ac:dyDescent="0.25">
      <c r="P11574" s="120"/>
      <c r="R11574" s="120"/>
      <c r="T11574" s="120"/>
      <c r="V11574" s="120"/>
      <c r="X11574" s="120"/>
      <c r="Z11574" s="120"/>
    </row>
    <row r="11575" spans="16:26" x14ac:dyDescent="0.25">
      <c r="P11575" s="119"/>
      <c r="R11575" s="119"/>
      <c r="T11575" s="119"/>
      <c r="V11575" s="119"/>
      <c r="X11575" s="119"/>
      <c r="Z11575" s="119"/>
    </row>
    <row r="11576" spans="16:26" x14ac:dyDescent="0.25">
      <c r="P11576" s="120"/>
      <c r="R11576" s="120"/>
      <c r="T11576" s="120"/>
      <c r="V11576" s="120"/>
      <c r="X11576" s="120"/>
      <c r="Z11576" s="120"/>
    </row>
    <row r="11577" spans="16:26" x14ac:dyDescent="0.25">
      <c r="P11577" s="119"/>
      <c r="R11577" s="119"/>
      <c r="T11577" s="119"/>
      <c r="V11577" s="119"/>
      <c r="X11577" s="119"/>
      <c r="Z11577" s="119"/>
    </row>
    <row r="11578" spans="16:26" x14ac:dyDescent="0.25">
      <c r="P11578" s="119"/>
      <c r="R11578" s="119"/>
      <c r="T11578" s="119"/>
      <c r="V11578" s="119"/>
      <c r="X11578" s="119"/>
      <c r="Z11578" s="119"/>
    </row>
    <row r="11579" spans="16:26" x14ac:dyDescent="0.25">
      <c r="P11579" s="119"/>
      <c r="R11579" s="119"/>
      <c r="T11579" s="119"/>
      <c r="V11579" s="119"/>
      <c r="X11579" s="119"/>
      <c r="Z11579" s="119"/>
    </row>
    <row r="11580" spans="16:26" x14ac:dyDescent="0.25">
      <c r="P11580" s="121"/>
      <c r="R11580" s="121"/>
      <c r="T11580" s="121"/>
      <c r="V11580" s="121"/>
      <c r="X11580" s="121"/>
      <c r="Z11580" s="121"/>
    </row>
    <row r="11581" spans="16:26" x14ac:dyDescent="0.25">
      <c r="P11581" s="121"/>
      <c r="R11581" s="121"/>
      <c r="T11581" s="121"/>
      <c r="V11581" s="121"/>
      <c r="X11581" s="121"/>
      <c r="Z11581" s="121"/>
    </row>
    <row r="11582" spans="16:26" x14ac:dyDescent="0.25">
      <c r="P11582" s="121"/>
      <c r="R11582" s="121"/>
      <c r="T11582" s="121"/>
      <c r="V11582" s="121"/>
      <c r="X11582" s="121"/>
      <c r="Z11582" s="121"/>
    </row>
    <row r="11583" spans="16:26" x14ac:dyDescent="0.25">
      <c r="P11583" s="121"/>
      <c r="R11583" s="121"/>
      <c r="T11583" s="121"/>
      <c r="V11583" s="121"/>
      <c r="X11583" s="121"/>
      <c r="Z11583" s="121"/>
    </row>
    <row r="11584" spans="16:26" x14ac:dyDescent="0.25">
      <c r="P11584" s="122"/>
      <c r="R11584" s="122"/>
      <c r="T11584" s="122"/>
      <c r="V11584" s="122"/>
      <c r="X11584" s="122"/>
      <c r="Z11584" s="122"/>
    </row>
    <row r="11585" spans="16:26" x14ac:dyDescent="0.25">
      <c r="P11585" s="118"/>
      <c r="R11585" s="118"/>
      <c r="T11585" s="118"/>
      <c r="V11585" s="118"/>
      <c r="X11585" s="118"/>
      <c r="Z11585" s="118"/>
    </row>
    <row r="11586" spans="16:26" x14ac:dyDescent="0.25">
      <c r="P11586" s="119"/>
      <c r="R11586" s="119"/>
      <c r="T11586" s="119"/>
      <c r="V11586" s="119"/>
      <c r="X11586" s="119"/>
      <c r="Z11586" s="119"/>
    </row>
    <row r="11587" spans="16:26" x14ac:dyDescent="0.25">
      <c r="P11587" s="119"/>
      <c r="R11587" s="119"/>
      <c r="T11587" s="119"/>
      <c r="V11587" s="119"/>
      <c r="X11587" s="119"/>
      <c r="Z11587" s="119"/>
    </row>
    <row r="11588" spans="16:26" x14ac:dyDescent="0.25">
      <c r="P11588" s="120"/>
      <c r="R11588" s="120"/>
      <c r="T11588" s="120"/>
      <c r="V11588" s="120"/>
      <c r="X11588" s="120"/>
      <c r="Z11588" s="120"/>
    </row>
    <row r="11589" spans="16:26" x14ac:dyDescent="0.25">
      <c r="P11589" s="119"/>
      <c r="R11589" s="119"/>
      <c r="T11589" s="119"/>
      <c r="V11589" s="119"/>
      <c r="X11589" s="119"/>
      <c r="Z11589" s="119"/>
    </row>
    <row r="11590" spans="16:26" x14ac:dyDescent="0.25">
      <c r="P11590" s="119"/>
      <c r="R11590" s="119"/>
      <c r="T11590" s="119"/>
      <c r="V11590" s="119"/>
      <c r="X11590" s="119"/>
      <c r="Z11590" s="119"/>
    </row>
    <row r="11591" spans="16:26" x14ac:dyDescent="0.25">
      <c r="P11591" s="120"/>
      <c r="R11591" s="120"/>
      <c r="T11591" s="120"/>
      <c r="V11591" s="120"/>
      <c r="X11591" s="120"/>
      <c r="Z11591" s="120"/>
    </row>
    <row r="11592" spans="16:26" x14ac:dyDescent="0.25">
      <c r="P11592" s="119"/>
      <c r="R11592" s="119"/>
      <c r="T11592" s="119"/>
      <c r="V11592" s="119"/>
      <c r="X11592" s="119"/>
      <c r="Z11592" s="119"/>
    </row>
    <row r="11593" spans="16:26" x14ac:dyDescent="0.25">
      <c r="P11593" s="120"/>
      <c r="R11593" s="120"/>
      <c r="T11593" s="120"/>
      <c r="V11593" s="120"/>
      <c r="X11593" s="120"/>
      <c r="Z11593" s="120"/>
    </row>
    <row r="11594" spans="16:26" x14ac:dyDescent="0.25">
      <c r="P11594" s="119"/>
      <c r="R11594" s="119"/>
      <c r="T11594" s="119"/>
      <c r="V11594" s="119"/>
      <c r="X11594" s="119"/>
      <c r="Z11594" s="119"/>
    </row>
    <row r="11595" spans="16:26" x14ac:dyDescent="0.25">
      <c r="P11595" s="119"/>
      <c r="R11595" s="119"/>
      <c r="T11595" s="119"/>
      <c r="V11595" s="119"/>
      <c r="X11595" s="119"/>
      <c r="Z11595" s="119"/>
    </row>
    <row r="11596" spans="16:26" x14ac:dyDescent="0.25">
      <c r="P11596" s="119"/>
      <c r="R11596" s="119"/>
      <c r="T11596" s="119"/>
      <c r="V11596" s="119"/>
      <c r="X11596" s="119"/>
      <c r="Z11596" s="119"/>
    </row>
    <row r="11597" spans="16:26" x14ac:dyDescent="0.25">
      <c r="P11597" s="121"/>
      <c r="R11597" s="121"/>
      <c r="T11597" s="121"/>
      <c r="V11597" s="121"/>
      <c r="X11597" s="121"/>
      <c r="Z11597" s="121"/>
    </row>
    <row r="11598" spans="16:26" x14ac:dyDescent="0.25">
      <c r="P11598" s="121"/>
      <c r="R11598" s="121"/>
      <c r="T11598" s="121"/>
      <c r="V11598" s="121"/>
      <c r="X11598" s="121"/>
      <c r="Z11598" s="121"/>
    </row>
    <row r="11599" spans="16:26" x14ac:dyDescent="0.25">
      <c r="P11599" s="121"/>
      <c r="R11599" s="121"/>
      <c r="T11599" s="121"/>
      <c r="V11599" s="121"/>
      <c r="X11599" s="121"/>
      <c r="Z11599" s="121"/>
    </row>
    <row r="11600" spans="16:26" x14ac:dyDescent="0.25">
      <c r="P11600" s="121"/>
      <c r="R11600" s="121"/>
      <c r="T11600" s="121"/>
      <c r="V11600" s="121"/>
      <c r="X11600" s="121"/>
      <c r="Z11600" s="121"/>
    </row>
    <row r="11601" spans="16:26" x14ac:dyDescent="0.25">
      <c r="P11601" s="122"/>
      <c r="R11601" s="122"/>
      <c r="T11601" s="122"/>
      <c r="V11601" s="122"/>
      <c r="X11601" s="122"/>
      <c r="Z11601" s="122"/>
    </row>
    <row r="11602" spans="16:26" x14ac:dyDescent="0.25">
      <c r="P11602" s="118"/>
      <c r="R11602" s="118"/>
      <c r="T11602" s="118"/>
      <c r="V11602" s="118"/>
      <c r="X11602" s="118"/>
      <c r="Z11602" s="118"/>
    </row>
    <row r="11603" spans="16:26" x14ac:dyDescent="0.25">
      <c r="P11603" s="119"/>
      <c r="R11603" s="119"/>
      <c r="T11603" s="119"/>
      <c r="V11603" s="119"/>
      <c r="X11603" s="119"/>
      <c r="Z11603" s="119"/>
    </row>
    <row r="11604" spans="16:26" x14ac:dyDescent="0.25">
      <c r="P11604" s="119"/>
      <c r="R11604" s="119"/>
      <c r="T11604" s="119"/>
      <c r="V11604" s="119"/>
      <c r="X11604" s="119"/>
      <c r="Z11604" s="119"/>
    </row>
    <row r="11605" spans="16:26" x14ac:dyDescent="0.25">
      <c r="P11605" s="120"/>
      <c r="R11605" s="120"/>
      <c r="T11605" s="120"/>
      <c r="V11605" s="120"/>
      <c r="X11605" s="120"/>
      <c r="Z11605" s="120"/>
    </row>
    <row r="11606" spans="16:26" x14ac:dyDescent="0.25">
      <c r="P11606" s="119"/>
      <c r="R11606" s="119"/>
      <c r="T11606" s="119"/>
      <c r="V11606" s="119"/>
      <c r="X11606" s="119"/>
      <c r="Z11606" s="119"/>
    </row>
    <row r="11607" spans="16:26" x14ac:dyDescent="0.25">
      <c r="P11607" s="119"/>
      <c r="R11607" s="119"/>
      <c r="T11607" s="119"/>
      <c r="V11607" s="119"/>
      <c r="X11607" s="119"/>
      <c r="Z11607" s="119"/>
    </row>
    <row r="11608" spans="16:26" x14ac:dyDescent="0.25">
      <c r="P11608" s="120"/>
      <c r="R11608" s="120"/>
      <c r="T11608" s="120"/>
      <c r="V11608" s="120"/>
      <c r="X11608" s="120"/>
      <c r="Z11608" s="120"/>
    </row>
    <row r="11609" spans="16:26" x14ac:dyDescent="0.25">
      <c r="P11609" s="119"/>
      <c r="R11609" s="119"/>
      <c r="T11609" s="119"/>
      <c r="V11609" s="119"/>
      <c r="X11609" s="119"/>
      <c r="Z11609" s="119"/>
    </row>
    <row r="11610" spans="16:26" x14ac:dyDescent="0.25">
      <c r="P11610" s="120"/>
      <c r="R11610" s="120"/>
      <c r="T11610" s="120"/>
      <c r="V11610" s="120"/>
      <c r="X11610" s="120"/>
      <c r="Z11610" s="120"/>
    </row>
    <row r="11611" spans="16:26" x14ac:dyDescent="0.25">
      <c r="P11611" s="119"/>
      <c r="R11611" s="119"/>
      <c r="T11611" s="119"/>
      <c r="V11611" s="119"/>
      <c r="X11611" s="119"/>
      <c r="Z11611" s="119"/>
    </row>
    <row r="11612" spans="16:26" x14ac:dyDescent="0.25">
      <c r="P11612" s="119"/>
      <c r="R11612" s="119"/>
      <c r="T11612" s="119"/>
      <c r="V11612" s="119"/>
      <c r="X11612" s="119"/>
      <c r="Z11612" s="119"/>
    </row>
    <row r="11613" spans="16:26" x14ac:dyDescent="0.25">
      <c r="P11613" s="119"/>
      <c r="R11613" s="119"/>
      <c r="T11613" s="119"/>
      <c r="V11613" s="119"/>
      <c r="X11613" s="119"/>
      <c r="Z11613" s="119"/>
    </row>
    <row r="11614" spans="16:26" x14ac:dyDescent="0.25">
      <c r="P11614" s="121"/>
      <c r="R11614" s="121"/>
      <c r="T11614" s="121"/>
      <c r="V11614" s="121"/>
      <c r="X11614" s="121"/>
      <c r="Z11614" s="121"/>
    </row>
    <row r="11615" spans="16:26" x14ac:dyDescent="0.25">
      <c r="P11615" s="121"/>
      <c r="R11615" s="121"/>
      <c r="T11615" s="121"/>
      <c r="V11615" s="121"/>
      <c r="X11615" s="121"/>
      <c r="Z11615" s="121"/>
    </row>
    <row r="11616" spans="16:26" x14ac:dyDescent="0.25">
      <c r="P11616" s="121"/>
      <c r="R11616" s="121"/>
      <c r="T11616" s="121"/>
      <c r="V11616" s="121"/>
      <c r="X11616" s="121"/>
      <c r="Z11616" s="121"/>
    </row>
    <row r="11617" spans="16:26" x14ac:dyDescent="0.25">
      <c r="P11617" s="121"/>
      <c r="R11617" s="121"/>
      <c r="T11617" s="121"/>
      <c r="V11617" s="121"/>
      <c r="X11617" s="121"/>
      <c r="Z11617" s="121"/>
    </row>
    <row r="11618" spans="16:26" x14ac:dyDescent="0.25">
      <c r="P11618" s="122"/>
      <c r="R11618" s="122"/>
      <c r="T11618" s="122"/>
      <c r="V11618" s="122"/>
      <c r="X11618" s="122"/>
      <c r="Z11618" s="122"/>
    </row>
    <row r="11619" spans="16:26" x14ac:dyDescent="0.25">
      <c r="P11619" s="118"/>
      <c r="R11619" s="118"/>
      <c r="T11619" s="118"/>
      <c r="V11619" s="118"/>
      <c r="X11619" s="118"/>
      <c r="Z11619" s="118"/>
    </row>
    <row r="11620" spans="16:26" x14ac:dyDescent="0.25">
      <c r="P11620" s="119"/>
      <c r="R11620" s="119"/>
      <c r="T11620" s="119"/>
      <c r="V11620" s="119"/>
      <c r="X11620" s="119"/>
      <c r="Z11620" s="119"/>
    </row>
    <row r="11621" spans="16:26" x14ac:dyDescent="0.25">
      <c r="P11621" s="119"/>
      <c r="R11621" s="119"/>
      <c r="T11621" s="119"/>
      <c r="V11621" s="119"/>
      <c r="X11621" s="119"/>
      <c r="Z11621" s="119"/>
    </row>
    <row r="11622" spans="16:26" x14ac:dyDescent="0.25">
      <c r="P11622" s="120"/>
      <c r="R11622" s="120"/>
      <c r="T11622" s="120"/>
      <c r="V11622" s="120"/>
      <c r="X11622" s="120"/>
      <c r="Z11622" s="120"/>
    </row>
    <row r="11623" spans="16:26" x14ac:dyDescent="0.25">
      <c r="P11623" s="119"/>
      <c r="R11623" s="119"/>
      <c r="T11623" s="119"/>
      <c r="V11623" s="119"/>
      <c r="X11623" s="119"/>
      <c r="Z11623" s="119"/>
    </row>
    <row r="11624" spans="16:26" x14ac:dyDescent="0.25">
      <c r="P11624" s="119"/>
      <c r="R11624" s="119"/>
      <c r="T11624" s="119"/>
      <c r="V11624" s="119"/>
      <c r="X11624" s="119"/>
      <c r="Z11624" s="119"/>
    </row>
    <row r="11625" spans="16:26" x14ac:dyDescent="0.25">
      <c r="P11625" s="120"/>
      <c r="R11625" s="120"/>
      <c r="T11625" s="120"/>
      <c r="V11625" s="120"/>
      <c r="X11625" s="120"/>
      <c r="Z11625" s="120"/>
    </row>
    <row r="11626" spans="16:26" x14ac:dyDescent="0.25">
      <c r="P11626" s="119"/>
      <c r="R11626" s="119"/>
      <c r="T11626" s="119"/>
      <c r="V11626" s="119"/>
      <c r="X11626" s="119"/>
      <c r="Z11626" s="119"/>
    </row>
    <row r="11627" spans="16:26" x14ac:dyDescent="0.25">
      <c r="P11627" s="120"/>
      <c r="R11627" s="120"/>
      <c r="T11627" s="120"/>
      <c r="V11627" s="120"/>
      <c r="X11627" s="120"/>
      <c r="Z11627" s="120"/>
    </row>
    <row r="11628" spans="16:26" x14ac:dyDescent="0.25">
      <c r="P11628" s="119"/>
      <c r="R11628" s="119"/>
      <c r="T11628" s="119"/>
      <c r="V11628" s="119"/>
      <c r="X11628" s="119"/>
      <c r="Z11628" s="119"/>
    </row>
    <row r="11629" spans="16:26" x14ac:dyDescent="0.25">
      <c r="P11629" s="119"/>
      <c r="R11629" s="119"/>
      <c r="T11629" s="119"/>
      <c r="V11629" s="119"/>
      <c r="X11629" s="119"/>
      <c r="Z11629" s="119"/>
    </row>
    <row r="11630" spans="16:26" x14ac:dyDescent="0.25">
      <c r="P11630" s="119"/>
      <c r="R11630" s="119"/>
      <c r="T11630" s="119"/>
      <c r="V11630" s="119"/>
      <c r="X11630" s="119"/>
      <c r="Z11630" s="119"/>
    </row>
    <row r="11631" spans="16:26" x14ac:dyDescent="0.25">
      <c r="P11631" s="121"/>
      <c r="R11631" s="121"/>
      <c r="T11631" s="121"/>
      <c r="V11631" s="121"/>
      <c r="X11631" s="121"/>
      <c r="Z11631" s="121"/>
    </row>
    <row r="11632" spans="16:26" x14ac:dyDescent="0.25">
      <c r="P11632" s="121"/>
      <c r="R11632" s="121"/>
      <c r="T11632" s="121"/>
      <c r="V11632" s="121"/>
      <c r="X11632" s="121"/>
      <c r="Z11632" s="121"/>
    </row>
    <row r="11633" spans="16:26" x14ac:dyDescent="0.25">
      <c r="P11633" s="121"/>
      <c r="R11633" s="121"/>
      <c r="T11633" s="121"/>
      <c r="V11633" s="121"/>
      <c r="X11633" s="121"/>
      <c r="Z11633" s="121"/>
    </row>
    <row r="11634" spans="16:26" x14ac:dyDescent="0.25">
      <c r="P11634" s="121"/>
      <c r="R11634" s="121"/>
      <c r="T11634" s="121"/>
      <c r="V11634" s="121"/>
      <c r="X11634" s="121"/>
      <c r="Z11634" s="121"/>
    </row>
    <row r="11635" spans="16:26" x14ac:dyDescent="0.25">
      <c r="P11635" s="122"/>
      <c r="R11635" s="122"/>
      <c r="T11635" s="122"/>
      <c r="V11635" s="122"/>
      <c r="X11635" s="122"/>
      <c r="Z11635" s="122"/>
    </row>
    <row r="11636" spans="16:26" x14ac:dyDescent="0.25">
      <c r="P11636" s="118"/>
      <c r="R11636" s="118"/>
      <c r="T11636" s="118"/>
      <c r="V11636" s="118"/>
      <c r="X11636" s="118"/>
      <c r="Z11636" s="118"/>
    </row>
    <row r="11637" spans="16:26" x14ac:dyDescent="0.25">
      <c r="P11637" s="119"/>
      <c r="R11637" s="119"/>
      <c r="T11637" s="119"/>
      <c r="V11637" s="119"/>
      <c r="X11637" s="119"/>
      <c r="Z11637" s="119"/>
    </row>
    <row r="11638" spans="16:26" x14ac:dyDescent="0.25">
      <c r="P11638" s="119"/>
      <c r="R11638" s="119"/>
      <c r="T11638" s="119"/>
      <c r="V11638" s="119"/>
      <c r="X11638" s="119"/>
      <c r="Z11638" s="119"/>
    </row>
    <row r="11639" spans="16:26" x14ac:dyDescent="0.25">
      <c r="P11639" s="120"/>
      <c r="R11639" s="120"/>
      <c r="T11639" s="120"/>
      <c r="V11639" s="120"/>
      <c r="X11639" s="120"/>
      <c r="Z11639" s="120"/>
    </row>
    <row r="11640" spans="16:26" x14ac:dyDescent="0.25">
      <c r="P11640" s="119"/>
      <c r="R11640" s="119"/>
      <c r="T11640" s="119"/>
      <c r="V11640" s="119"/>
      <c r="X11640" s="119"/>
      <c r="Z11640" s="119"/>
    </row>
    <row r="11641" spans="16:26" x14ac:dyDescent="0.25">
      <c r="P11641" s="119"/>
      <c r="R11641" s="119"/>
      <c r="T11641" s="119"/>
      <c r="V11641" s="119"/>
      <c r="X11641" s="119"/>
      <c r="Z11641" s="119"/>
    </row>
    <row r="11642" spans="16:26" x14ac:dyDescent="0.25">
      <c r="P11642" s="120"/>
      <c r="R11642" s="120"/>
      <c r="T11642" s="120"/>
      <c r="V11642" s="120"/>
      <c r="X11642" s="120"/>
      <c r="Z11642" s="120"/>
    </row>
    <row r="11643" spans="16:26" x14ac:dyDescent="0.25">
      <c r="P11643" s="119"/>
      <c r="R11643" s="119"/>
      <c r="T11643" s="119"/>
      <c r="V11643" s="119"/>
      <c r="X11643" s="119"/>
      <c r="Z11643" s="119"/>
    </row>
    <row r="11644" spans="16:26" x14ac:dyDescent="0.25">
      <c r="P11644" s="120"/>
      <c r="R11644" s="120"/>
      <c r="T11644" s="120"/>
      <c r="V11644" s="120"/>
      <c r="X11644" s="120"/>
      <c r="Z11644" s="120"/>
    </row>
    <row r="11645" spans="16:26" x14ac:dyDescent="0.25">
      <c r="P11645" s="119"/>
      <c r="R11645" s="119"/>
      <c r="T11645" s="119"/>
      <c r="V11645" s="119"/>
      <c r="X11645" s="119"/>
      <c r="Z11645" s="119"/>
    </row>
    <row r="11646" spans="16:26" x14ac:dyDescent="0.25">
      <c r="P11646" s="119"/>
      <c r="R11646" s="119"/>
      <c r="T11646" s="119"/>
      <c r="V11646" s="119"/>
      <c r="X11646" s="119"/>
      <c r="Z11646" s="119"/>
    </row>
    <row r="11647" spans="16:26" x14ac:dyDescent="0.25">
      <c r="P11647" s="119"/>
      <c r="R11647" s="119"/>
      <c r="T11647" s="119"/>
      <c r="V11647" s="119"/>
      <c r="X11647" s="119"/>
      <c r="Z11647" s="119"/>
    </row>
    <row r="11648" spans="16:26" x14ac:dyDescent="0.25">
      <c r="P11648" s="121"/>
      <c r="R11648" s="121"/>
      <c r="T11648" s="121"/>
      <c r="V11648" s="121"/>
      <c r="X11648" s="121"/>
      <c r="Z11648" s="121"/>
    </row>
    <row r="11649" spans="16:26" x14ac:dyDescent="0.25">
      <c r="P11649" s="121"/>
      <c r="R11649" s="121"/>
      <c r="T11649" s="121"/>
      <c r="V11649" s="121"/>
      <c r="X11649" s="121"/>
      <c r="Z11649" s="121"/>
    </row>
    <row r="11650" spans="16:26" x14ac:dyDescent="0.25">
      <c r="P11650" s="121"/>
      <c r="R11650" s="121"/>
      <c r="T11650" s="121"/>
      <c r="V11650" s="121"/>
      <c r="X11650" s="121"/>
      <c r="Z11650" s="121"/>
    </row>
    <row r="11651" spans="16:26" x14ac:dyDescent="0.25">
      <c r="P11651" s="121"/>
      <c r="R11651" s="121"/>
      <c r="T11651" s="121"/>
      <c r="V11651" s="121"/>
      <c r="X11651" s="121"/>
      <c r="Z11651" s="121"/>
    </row>
    <row r="11652" spans="16:26" x14ac:dyDescent="0.25">
      <c r="P11652" s="122"/>
      <c r="R11652" s="122"/>
      <c r="T11652" s="122"/>
      <c r="V11652" s="122"/>
      <c r="X11652" s="122"/>
      <c r="Z11652" s="122"/>
    </row>
    <row r="11653" spans="16:26" x14ac:dyDescent="0.25">
      <c r="P11653" s="118"/>
      <c r="R11653" s="118"/>
      <c r="T11653" s="118"/>
      <c r="V11653" s="118"/>
      <c r="X11653" s="118"/>
      <c r="Z11653" s="118"/>
    </row>
    <row r="11654" spans="16:26" x14ac:dyDescent="0.25">
      <c r="P11654" s="119"/>
      <c r="R11654" s="119"/>
      <c r="T11654" s="119"/>
      <c r="V11654" s="119"/>
      <c r="X11654" s="119"/>
      <c r="Z11654" s="119"/>
    </row>
    <row r="11655" spans="16:26" x14ac:dyDescent="0.25">
      <c r="P11655" s="119"/>
      <c r="R11655" s="119"/>
      <c r="T11655" s="119"/>
      <c r="V11655" s="119"/>
      <c r="X11655" s="119"/>
      <c r="Z11655" s="119"/>
    </row>
    <row r="11656" spans="16:26" x14ac:dyDescent="0.25">
      <c r="P11656" s="120"/>
      <c r="R11656" s="120"/>
      <c r="T11656" s="120"/>
      <c r="V11656" s="120"/>
      <c r="X11656" s="120"/>
      <c r="Z11656" s="120"/>
    </row>
    <row r="11657" spans="16:26" x14ac:dyDescent="0.25">
      <c r="P11657" s="119"/>
      <c r="R11657" s="119"/>
      <c r="T11657" s="119"/>
      <c r="V11657" s="119"/>
      <c r="X11657" s="119"/>
      <c r="Z11657" s="119"/>
    </row>
    <row r="11658" spans="16:26" x14ac:dyDescent="0.25">
      <c r="P11658" s="119"/>
      <c r="R11658" s="119"/>
      <c r="T11658" s="119"/>
      <c r="V11658" s="119"/>
      <c r="X11658" s="119"/>
      <c r="Z11658" s="119"/>
    </row>
    <row r="11659" spans="16:26" x14ac:dyDescent="0.25">
      <c r="P11659" s="120"/>
      <c r="R11659" s="120"/>
      <c r="T11659" s="120"/>
      <c r="V11659" s="120"/>
      <c r="X11659" s="120"/>
      <c r="Z11659" s="120"/>
    </row>
    <row r="11660" spans="16:26" x14ac:dyDescent="0.25">
      <c r="P11660" s="119"/>
      <c r="R11660" s="119"/>
      <c r="T11660" s="119"/>
      <c r="V11660" s="119"/>
      <c r="X11660" s="119"/>
      <c r="Z11660" s="119"/>
    </row>
    <row r="11661" spans="16:26" x14ac:dyDescent="0.25">
      <c r="P11661" s="120"/>
      <c r="R11661" s="120"/>
      <c r="T11661" s="120"/>
      <c r="V11661" s="120"/>
      <c r="X11661" s="120"/>
      <c r="Z11661" s="120"/>
    </row>
    <row r="11662" spans="16:26" x14ac:dyDescent="0.25">
      <c r="P11662" s="119"/>
      <c r="R11662" s="119"/>
      <c r="T11662" s="119"/>
      <c r="V11662" s="119"/>
      <c r="X11662" s="119"/>
      <c r="Z11662" s="119"/>
    </row>
    <row r="11663" spans="16:26" x14ac:dyDescent="0.25">
      <c r="P11663" s="119"/>
      <c r="R11663" s="119"/>
      <c r="T11663" s="119"/>
      <c r="V11663" s="119"/>
      <c r="X11663" s="119"/>
      <c r="Z11663" s="119"/>
    </row>
    <row r="11664" spans="16:26" x14ac:dyDescent="0.25">
      <c r="P11664" s="119"/>
      <c r="R11664" s="119"/>
      <c r="T11664" s="119"/>
      <c r="V11664" s="119"/>
      <c r="X11664" s="119"/>
      <c r="Z11664" s="119"/>
    </row>
    <row r="11665" spans="16:26" x14ac:dyDescent="0.25">
      <c r="P11665" s="121"/>
      <c r="R11665" s="121"/>
      <c r="T11665" s="121"/>
      <c r="V11665" s="121"/>
      <c r="X11665" s="121"/>
      <c r="Z11665" s="121"/>
    </row>
    <row r="11666" spans="16:26" x14ac:dyDescent="0.25">
      <c r="P11666" s="121"/>
      <c r="R11666" s="121"/>
      <c r="T11666" s="121"/>
      <c r="V11666" s="121"/>
      <c r="X11666" s="121"/>
      <c r="Z11666" s="121"/>
    </row>
    <row r="11667" spans="16:26" x14ac:dyDescent="0.25">
      <c r="P11667" s="121"/>
      <c r="R11667" s="121"/>
      <c r="T11667" s="121"/>
      <c r="V11667" s="121"/>
      <c r="X11667" s="121"/>
      <c r="Z11667" s="121"/>
    </row>
    <row r="11668" spans="16:26" x14ac:dyDescent="0.25">
      <c r="P11668" s="121"/>
      <c r="R11668" s="121"/>
      <c r="T11668" s="121"/>
      <c r="V11668" s="121"/>
      <c r="X11668" s="121"/>
      <c r="Z11668" s="121"/>
    </row>
    <row r="11669" spans="16:26" x14ac:dyDescent="0.25">
      <c r="P11669" s="122"/>
      <c r="R11669" s="122"/>
      <c r="T11669" s="122"/>
      <c r="V11669" s="122"/>
      <c r="X11669" s="122"/>
      <c r="Z11669" s="122"/>
    </row>
    <row r="11670" spans="16:26" x14ac:dyDescent="0.25">
      <c r="P11670" s="118"/>
      <c r="R11670" s="118"/>
      <c r="T11670" s="118"/>
      <c r="V11670" s="118"/>
      <c r="X11670" s="118"/>
      <c r="Z11670" s="118"/>
    </row>
    <row r="11671" spans="16:26" x14ac:dyDescent="0.25">
      <c r="P11671" s="119"/>
      <c r="R11671" s="119"/>
      <c r="T11671" s="119"/>
      <c r="V11671" s="119"/>
      <c r="X11671" s="119"/>
      <c r="Z11671" s="119"/>
    </row>
    <row r="11672" spans="16:26" x14ac:dyDescent="0.25">
      <c r="P11672" s="119"/>
      <c r="R11672" s="119"/>
      <c r="T11672" s="119"/>
      <c r="V11672" s="119"/>
      <c r="X11672" s="119"/>
      <c r="Z11672" s="119"/>
    </row>
    <row r="11673" spans="16:26" x14ac:dyDescent="0.25">
      <c r="P11673" s="120"/>
      <c r="R11673" s="120"/>
      <c r="T11673" s="120"/>
      <c r="V11673" s="120"/>
      <c r="X11673" s="120"/>
      <c r="Z11673" s="120"/>
    </row>
    <row r="11674" spans="16:26" x14ac:dyDescent="0.25">
      <c r="P11674" s="119"/>
      <c r="R11674" s="119"/>
      <c r="T11674" s="119"/>
      <c r="V11674" s="119"/>
      <c r="X11674" s="119"/>
      <c r="Z11674" s="119"/>
    </row>
    <row r="11675" spans="16:26" x14ac:dyDescent="0.25">
      <c r="P11675" s="119"/>
      <c r="R11675" s="119"/>
      <c r="T11675" s="119"/>
      <c r="V11675" s="119"/>
      <c r="X11675" s="119"/>
      <c r="Z11675" s="119"/>
    </row>
    <row r="11676" spans="16:26" x14ac:dyDescent="0.25">
      <c r="P11676" s="120"/>
      <c r="R11676" s="120"/>
      <c r="T11676" s="120"/>
      <c r="V11676" s="120"/>
      <c r="X11676" s="120"/>
      <c r="Z11676" s="120"/>
    </row>
    <row r="11677" spans="16:26" x14ac:dyDescent="0.25">
      <c r="P11677" s="119"/>
      <c r="R11677" s="119"/>
      <c r="T11677" s="119"/>
      <c r="V11677" s="119"/>
      <c r="X11677" s="119"/>
      <c r="Z11677" s="119"/>
    </row>
    <row r="11678" spans="16:26" x14ac:dyDescent="0.25">
      <c r="P11678" s="120"/>
      <c r="R11678" s="120"/>
      <c r="T11678" s="120"/>
      <c r="V11678" s="120"/>
      <c r="X11678" s="120"/>
      <c r="Z11678" s="120"/>
    </row>
    <row r="11679" spans="16:26" x14ac:dyDescent="0.25">
      <c r="P11679" s="119"/>
      <c r="R11679" s="119"/>
      <c r="T11679" s="119"/>
      <c r="V11679" s="119"/>
      <c r="X11679" s="119"/>
      <c r="Z11679" s="119"/>
    </row>
    <row r="11680" spans="16:26" x14ac:dyDescent="0.25">
      <c r="P11680" s="119"/>
      <c r="R11680" s="119"/>
      <c r="T11680" s="119"/>
      <c r="V11680" s="119"/>
      <c r="X11680" s="119"/>
      <c r="Z11680" s="119"/>
    </row>
    <row r="11681" spans="16:26" x14ac:dyDescent="0.25">
      <c r="P11681" s="119"/>
      <c r="R11681" s="119"/>
      <c r="T11681" s="119"/>
      <c r="V11681" s="119"/>
      <c r="X11681" s="119"/>
      <c r="Z11681" s="119"/>
    </row>
    <row r="11682" spans="16:26" x14ac:dyDescent="0.25">
      <c r="P11682" s="121"/>
      <c r="R11682" s="121"/>
      <c r="T11682" s="121"/>
      <c r="V11682" s="121"/>
      <c r="X11682" s="121"/>
      <c r="Z11682" s="121"/>
    </row>
    <row r="11683" spans="16:26" x14ac:dyDescent="0.25">
      <c r="P11683" s="121"/>
      <c r="R11683" s="121"/>
      <c r="T11683" s="121"/>
      <c r="V11683" s="121"/>
      <c r="X11683" s="121"/>
      <c r="Z11683" s="121"/>
    </row>
    <row r="11684" spans="16:26" x14ac:dyDescent="0.25">
      <c r="P11684" s="121"/>
      <c r="R11684" s="121"/>
      <c r="T11684" s="121"/>
      <c r="V11684" s="121"/>
      <c r="X11684" s="121"/>
      <c r="Z11684" s="121"/>
    </row>
    <row r="11685" spans="16:26" x14ac:dyDescent="0.25">
      <c r="P11685" s="121"/>
      <c r="R11685" s="121"/>
      <c r="T11685" s="121"/>
      <c r="V11685" s="121"/>
      <c r="X11685" s="121"/>
      <c r="Z11685" s="121"/>
    </row>
    <row r="11686" spans="16:26" x14ac:dyDescent="0.25">
      <c r="P11686" s="122"/>
      <c r="R11686" s="122"/>
      <c r="T11686" s="122"/>
      <c r="V11686" s="122"/>
      <c r="X11686" s="122"/>
      <c r="Z11686" s="122"/>
    </row>
    <row r="11687" spans="16:26" x14ac:dyDescent="0.25">
      <c r="P11687" s="118"/>
      <c r="R11687" s="118"/>
      <c r="T11687" s="118"/>
      <c r="V11687" s="118"/>
      <c r="X11687" s="118"/>
      <c r="Z11687" s="118"/>
    </row>
    <row r="11688" spans="16:26" x14ac:dyDescent="0.25">
      <c r="P11688" s="119"/>
      <c r="R11688" s="119"/>
      <c r="T11688" s="119"/>
      <c r="V11688" s="119"/>
      <c r="X11688" s="119"/>
      <c r="Z11688" s="119"/>
    </row>
    <row r="11689" spans="16:26" x14ac:dyDescent="0.25">
      <c r="P11689" s="119"/>
      <c r="R11689" s="119"/>
      <c r="T11689" s="119"/>
      <c r="V11689" s="119"/>
      <c r="X11689" s="119"/>
      <c r="Z11689" s="119"/>
    </row>
    <row r="11690" spans="16:26" x14ac:dyDescent="0.25">
      <c r="P11690" s="120"/>
      <c r="R11690" s="120"/>
      <c r="T11690" s="120"/>
      <c r="V11690" s="120"/>
      <c r="X11690" s="120"/>
      <c r="Z11690" s="120"/>
    </row>
    <row r="11691" spans="16:26" x14ac:dyDescent="0.25">
      <c r="P11691" s="119"/>
      <c r="R11691" s="119"/>
      <c r="T11691" s="119"/>
      <c r="V11691" s="119"/>
      <c r="X11691" s="119"/>
      <c r="Z11691" s="119"/>
    </row>
    <row r="11692" spans="16:26" x14ac:dyDescent="0.25">
      <c r="P11692" s="119"/>
      <c r="R11692" s="119"/>
      <c r="T11692" s="119"/>
      <c r="V11692" s="119"/>
      <c r="X11692" s="119"/>
      <c r="Z11692" s="119"/>
    </row>
    <row r="11693" spans="16:26" x14ac:dyDescent="0.25">
      <c r="P11693" s="120"/>
      <c r="R11693" s="120"/>
      <c r="T11693" s="120"/>
      <c r="V11693" s="120"/>
      <c r="X11693" s="120"/>
      <c r="Z11693" s="120"/>
    </row>
    <row r="11694" spans="16:26" x14ac:dyDescent="0.25">
      <c r="P11694" s="119"/>
      <c r="R11694" s="119"/>
      <c r="T11694" s="119"/>
      <c r="V11694" s="119"/>
      <c r="X11694" s="119"/>
      <c r="Z11694" s="119"/>
    </row>
    <row r="11695" spans="16:26" x14ac:dyDescent="0.25">
      <c r="P11695" s="120"/>
      <c r="R11695" s="120"/>
      <c r="T11695" s="120"/>
      <c r="V11695" s="120"/>
      <c r="X11695" s="120"/>
      <c r="Z11695" s="120"/>
    </row>
    <row r="11696" spans="16:26" x14ac:dyDescent="0.25">
      <c r="P11696" s="119"/>
      <c r="R11696" s="119"/>
      <c r="T11696" s="119"/>
      <c r="V11696" s="119"/>
      <c r="X11696" s="119"/>
      <c r="Z11696" s="119"/>
    </row>
    <row r="11697" spans="16:26" x14ac:dyDescent="0.25">
      <c r="P11697" s="119"/>
      <c r="R11697" s="119"/>
      <c r="T11697" s="119"/>
      <c r="V11697" s="119"/>
      <c r="X11697" s="119"/>
      <c r="Z11697" s="119"/>
    </row>
    <row r="11698" spans="16:26" x14ac:dyDescent="0.25">
      <c r="P11698" s="119"/>
      <c r="R11698" s="119"/>
      <c r="T11698" s="119"/>
      <c r="V11698" s="119"/>
      <c r="X11698" s="119"/>
      <c r="Z11698" s="119"/>
    </row>
    <row r="11699" spans="16:26" x14ac:dyDescent="0.25">
      <c r="P11699" s="121"/>
      <c r="R11699" s="121"/>
      <c r="T11699" s="121"/>
      <c r="V11699" s="121"/>
      <c r="X11699" s="121"/>
      <c r="Z11699" s="121"/>
    </row>
    <row r="11700" spans="16:26" x14ac:dyDescent="0.25">
      <c r="P11700" s="121"/>
      <c r="R11700" s="121"/>
      <c r="T11700" s="121"/>
      <c r="V11700" s="121"/>
      <c r="X11700" s="121"/>
      <c r="Z11700" s="121"/>
    </row>
    <row r="11701" spans="16:26" x14ac:dyDescent="0.25">
      <c r="P11701" s="121"/>
      <c r="R11701" s="121"/>
      <c r="T11701" s="121"/>
      <c r="V11701" s="121"/>
      <c r="X11701" s="121"/>
      <c r="Z11701" s="121"/>
    </row>
    <row r="11702" spans="16:26" x14ac:dyDescent="0.25">
      <c r="P11702" s="121"/>
      <c r="R11702" s="121"/>
      <c r="T11702" s="121"/>
      <c r="V11702" s="121"/>
      <c r="X11702" s="121"/>
      <c r="Z11702" s="121"/>
    </row>
    <row r="11703" spans="16:26" x14ac:dyDescent="0.25">
      <c r="P11703" s="122"/>
      <c r="R11703" s="122"/>
      <c r="T11703" s="122"/>
      <c r="V11703" s="122"/>
      <c r="X11703" s="122"/>
      <c r="Z11703" s="122"/>
    </row>
    <row r="11704" spans="16:26" x14ac:dyDescent="0.25">
      <c r="P11704" s="118"/>
      <c r="R11704" s="118"/>
      <c r="T11704" s="118"/>
      <c r="V11704" s="118"/>
      <c r="X11704" s="118"/>
      <c r="Z11704" s="118"/>
    </row>
    <row r="11705" spans="16:26" x14ac:dyDescent="0.25">
      <c r="P11705" s="119"/>
      <c r="R11705" s="119"/>
      <c r="T11705" s="119"/>
      <c r="V11705" s="119"/>
      <c r="X11705" s="119"/>
      <c r="Z11705" s="119"/>
    </row>
    <row r="11706" spans="16:26" x14ac:dyDescent="0.25">
      <c r="P11706" s="119"/>
      <c r="R11706" s="119"/>
      <c r="T11706" s="119"/>
      <c r="V11706" s="119"/>
      <c r="X11706" s="119"/>
      <c r="Z11706" s="119"/>
    </row>
    <row r="11707" spans="16:26" x14ac:dyDescent="0.25">
      <c r="P11707" s="120"/>
      <c r="R11707" s="120"/>
      <c r="T11707" s="120"/>
      <c r="V11707" s="120"/>
      <c r="X11707" s="120"/>
      <c r="Z11707" s="120"/>
    </row>
    <row r="11708" spans="16:26" x14ac:dyDescent="0.25">
      <c r="P11708" s="119"/>
      <c r="R11708" s="119"/>
      <c r="T11708" s="119"/>
      <c r="V11708" s="119"/>
      <c r="X11708" s="119"/>
      <c r="Z11708" s="119"/>
    </row>
    <row r="11709" spans="16:26" x14ac:dyDescent="0.25">
      <c r="P11709" s="119"/>
      <c r="R11709" s="119"/>
      <c r="T11709" s="119"/>
      <c r="V11709" s="119"/>
      <c r="X11709" s="119"/>
      <c r="Z11709" s="119"/>
    </row>
    <row r="11710" spans="16:26" x14ac:dyDescent="0.25">
      <c r="P11710" s="120"/>
      <c r="R11710" s="120"/>
      <c r="T11710" s="120"/>
      <c r="V11710" s="120"/>
      <c r="X11710" s="120"/>
      <c r="Z11710" s="120"/>
    </row>
    <row r="11711" spans="16:26" x14ac:dyDescent="0.25">
      <c r="P11711" s="119"/>
      <c r="R11711" s="119"/>
      <c r="T11711" s="119"/>
      <c r="V11711" s="119"/>
      <c r="X11711" s="119"/>
      <c r="Z11711" s="119"/>
    </row>
    <row r="11712" spans="16:26" x14ac:dyDescent="0.25">
      <c r="P11712" s="120"/>
      <c r="R11712" s="120"/>
      <c r="T11712" s="120"/>
      <c r="V11712" s="120"/>
      <c r="X11712" s="120"/>
      <c r="Z11712" s="120"/>
    </row>
    <row r="11713" spans="16:26" x14ac:dyDescent="0.25">
      <c r="P11713" s="119"/>
      <c r="R11713" s="119"/>
      <c r="T11713" s="119"/>
      <c r="V11713" s="119"/>
      <c r="X11713" s="119"/>
      <c r="Z11713" s="119"/>
    </row>
    <row r="11714" spans="16:26" x14ac:dyDescent="0.25">
      <c r="P11714" s="119"/>
      <c r="R11714" s="119"/>
      <c r="T11714" s="119"/>
      <c r="V11714" s="119"/>
      <c r="X11714" s="119"/>
      <c r="Z11714" s="119"/>
    </row>
    <row r="11715" spans="16:26" x14ac:dyDescent="0.25">
      <c r="P11715" s="119"/>
      <c r="R11715" s="119"/>
      <c r="T11715" s="119"/>
      <c r="V11715" s="119"/>
      <c r="X11715" s="119"/>
      <c r="Z11715" s="119"/>
    </row>
    <row r="11716" spans="16:26" x14ac:dyDescent="0.25">
      <c r="P11716" s="121"/>
      <c r="R11716" s="121"/>
      <c r="T11716" s="121"/>
      <c r="V11716" s="121"/>
      <c r="X11716" s="121"/>
      <c r="Z11716" s="121"/>
    </row>
    <row r="11717" spans="16:26" x14ac:dyDescent="0.25">
      <c r="P11717" s="121"/>
      <c r="R11717" s="121"/>
      <c r="T11717" s="121"/>
      <c r="V11717" s="121"/>
      <c r="X11717" s="121"/>
      <c r="Z11717" s="121"/>
    </row>
    <row r="11718" spans="16:26" x14ac:dyDescent="0.25">
      <c r="P11718" s="121"/>
      <c r="R11718" s="121"/>
      <c r="T11718" s="121"/>
      <c r="V11718" s="121"/>
      <c r="X11718" s="121"/>
      <c r="Z11718" s="121"/>
    </row>
    <row r="11719" spans="16:26" x14ac:dyDescent="0.25">
      <c r="P11719" s="121"/>
      <c r="R11719" s="121"/>
      <c r="T11719" s="121"/>
      <c r="V11719" s="121"/>
      <c r="X11719" s="121"/>
      <c r="Z11719" s="121"/>
    </row>
    <row r="11720" spans="16:26" x14ac:dyDescent="0.25">
      <c r="P11720" s="122"/>
      <c r="R11720" s="122"/>
      <c r="T11720" s="122"/>
      <c r="V11720" s="122"/>
      <c r="X11720" s="122"/>
      <c r="Z11720" s="122"/>
    </row>
    <row r="11721" spans="16:26" x14ac:dyDescent="0.25">
      <c r="P11721" s="118"/>
      <c r="R11721" s="118"/>
      <c r="T11721" s="118"/>
      <c r="V11721" s="118"/>
      <c r="X11721" s="118"/>
      <c r="Z11721" s="118"/>
    </row>
    <row r="11722" spans="16:26" x14ac:dyDescent="0.25">
      <c r="P11722" s="119"/>
      <c r="R11722" s="119"/>
      <c r="T11722" s="119"/>
      <c r="V11722" s="119"/>
      <c r="X11722" s="119"/>
      <c r="Z11722" s="119"/>
    </row>
    <row r="11723" spans="16:26" x14ac:dyDescent="0.25">
      <c r="P11723" s="119"/>
      <c r="R11723" s="119"/>
      <c r="T11723" s="119"/>
      <c r="V11723" s="119"/>
      <c r="X11723" s="119"/>
      <c r="Z11723" s="119"/>
    </row>
    <row r="11724" spans="16:26" x14ac:dyDescent="0.25">
      <c r="P11724" s="120"/>
      <c r="R11724" s="120"/>
      <c r="T11724" s="120"/>
      <c r="V11724" s="120"/>
      <c r="X11724" s="120"/>
      <c r="Z11724" s="120"/>
    </row>
    <row r="11725" spans="16:26" x14ac:dyDescent="0.25">
      <c r="P11725" s="119"/>
      <c r="R11725" s="119"/>
      <c r="T11725" s="119"/>
      <c r="V11725" s="119"/>
      <c r="X11725" s="119"/>
      <c r="Z11725" s="119"/>
    </row>
    <row r="11726" spans="16:26" x14ac:dyDescent="0.25">
      <c r="P11726" s="119"/>
      <c r="R11726" s="119"/>
      <c r="T11726" s="119"/>
      <c r="V11726" s="119"/>
      <c r="X11726" s="119"/>
      <c r="Z11726" s="119"/>
    </row>
    <row r="11727" spans="16:26" x14ac:dyDescent="0.25">
      <c r="P11727" s="120"/>
      <c r="R11727" s="120"/>
      <c r="T11727" s="120"/>
      <c r="V11727" s="120"/>
      <c r="X11727" s="120"/>
      <c r="Z11727" s="120"/>
    </row>
    <row r="11728" spans="16:26" x14ac:dyDescent="0.25">
      <c r="P11728" s="119"/>
      <c r="R11728" s="119"/>
      <c r="T11728" s="119"/>
      <c r="V11728" s="119"/>
      <c r="X11728" s="119"/>
      <c r="Z11728" s="119"/>
    </row>
    <row r="11729" spans="16:26" x14ac:dyDescent="0.25">
      <c r="P11729" s="120"/>
      <c r="R11729" s="120"/>
      <c r="T11729" s="120"/>
      <c r="V11729" s="120"/>
      <c r="X11729" s="120"/>
      <c r="Z11729" s="120"/>
    </row>
    <row r="11730" spans="16:26" x14ac:dyDescent="0.25">
      <c r="P11730" s="119"/>
      <c r="R11730" s="119"/>
      <c r="T11730" s="119"/>
      <c r="V11730" s="119"/>
      <c r="X11730" s="119"/>
      <c r="Z11730" s="119"/>
    </row>
    <row r="11731" spans="16:26" x14ac:dyDescent="0.25">
      <c r="P11731" s="119"/>
      <c r="R11731" s="119"/>
      <c r="T11731" s="119"/>
      <c r="V11731" s="119"/>
      <c r="X11731" s="119"/>
      <c r="Z11731" s="119"/>
    </row>
    <row r="11732" spans="16:26" x14ac:dyDescent="0.25">
      <c r="P11732" s="119"/>
      <c r="R11732" s="119"/>
      <c r="T11732" s="119"/>
      <c r="V11732" s="119"/>
      <c r="X11732" s="119"/>
      <c r="Z11732" s="119"/>
    </row>
    <row r="11733" spans="16:26" x14ac:dyDescent="0.25">
      <c r="P11733" s="121"/>
      <c r="R11733" s="121"/>
      <c r="T11733" s="121"/>
      <c r="V11733" s="121"/>
      <c r="X11733" s="121"/>
      <c r="Z11733" s="121"/>
    </row>
    <row r="11734" spans="16:26" x14ac:dyDescent="0.25">
      <c r="P11734" s="121"/>
      <c r="R11734" s="121"/>
      <c r="T11734" s="121"/>
      <c r="V11734" s="121"/>
      <c r="X11734" s="121"/>
      <c r="Z11734" s="121"/>
    </row>
    <row r="11735" spans="16:26" x14ac:dyDescent="0.25">
      <c r="P11735" s="121"/>
      <c r="R11735" s="121"/>
      <c r="T11735" s="121"/>
      <c r="V11735" s="121"/>
      <c r="X11735" s="121"/>
      <c r="Z11735" s="121"/>
    </row>
    <row r="11736" spans="16:26" x14ac:dyDescent="0.25">
      <c r="P11736" s="121"/>
      <c r="R11736" s="121"/>
      <c r="T11736" s="121"/>
      <c r="V11736" s="121"/>
      <c r="X11736" s="121"/>
      <c r="Z11736" s="121"/>
    </row>
    <row r="11737" spans="16:26" x14ac:dyDescent="0.25">
      <c r="P11737" s="122"/>
      <c r="R11737" s="122"/>
      <c r="T11737" s="122"/>
      <c r="V11737" s="122"/>
      <c r="X11737" s="122"/>
      <c r="Z11737" s="122"/>
    </row>
    <row r="11738" spans="16:26" x14ac:dyDescent="0.25">
      <c r="P11738" s="118"/>
      <c r="R11738" s="118"/>
      <c r="T11738" s="118"/>
      <c r="V11738" s="118"/>
      <c r="X11738" s="118"/>
      <c r="Z11738" s="118"/>
    </row>
    <row r="11739" spans="16:26" x14ac:dyDescent="0.25">
      <c r="P11739" s="119"/>
      <c r="R11739" s="119"/>
      <c r="T11739" s="119"/>
      <c r="V11739" s="119"/>
      <c r="X11739" s="119"/>
      <c r="Z11739" s="119"/>
    </row>
    <row r="11740" spans="16:26" x14ac:dyDescent="0.25">
      <c r="P11740" s="119"/>
      <c r="R11740" s="119"/>
      <c r="T11740" s="119"/>
      <c r="V11740" s="119"/>
      <c r="X11740" s="119"/>
      <c r="Z11740" s="119"/>
    </row>
    <row r="11741" spans="16:26" x14ac:dyDescent="0.25">
      <c r="P11741" s="120"/>
      <c r="R11741" s="120"/>
      <c r="T11741" s="120"/>
      <c r="V11741" s="120"/>
      <c r="X11741" s="120"/>
      <c r="Z11741" s="120"/>
    </row>
    <row r="11742" spans="16:26" x14ac:dyDescent="0.25">
      <c r="P11742" s="119"/>
      <c r="R11742" s="119"/>
      <c r="T11742" s="119"/>
      <c r="V11742" s="119"/>
      <c r="X11742" s="119"/>
      <c r="Z11742" s="119"/>
    </row>
    <row r="11743" spans="16:26" x14ac:dyDescent="0.25">
      <c r="P11743" s="119"/>
      <c r="R11743" s="119"/>
      <c r="T11743" s="119"/>
      <c r="V11743" s="119"/>
      <c r="X11743" s="119"/>
      <c r="Z11743" s="119"/>
    </row>
    <row r="11744" spans="16:26" x14ac:dyDescent="0.25">
      <c r="P11744" s="120"/>
      <c r="R11744" s="120"/>
      <c r="T11744" s="120"/>
      <c r="V11744" s="120"/>
      <c r="X11744" s="120"/>
      <c r="Z11744" s="120"/>
    </row>
    <row r="11745" spans="16:26" x14ac:dyDescent="0.25">
      <c r="P11745" s="119"/>
      <c r="R11745" s="119"/>
      <c r="T11745" s="119"/>
      <c r="V11745" s="119"/>
      <c r="X11745" s="119"/>
      <c r="Z11745" s="119"/>
    </row>
    <row r="11746" spans="16:26" x14ac:dyDescent="0.25">
      <c r="P11746" s="120"/>
      <c r="R11746" s="120"/>
      <c r="T11746" s="120"/>
      <c r="V11746" s="120"/>
      <c r="X11746" s="120"/>
      <c r="Z11746" s="120"/>
    </row>
    <row r="11747" spans="16:26" x14ac:dyDescent="0.25">
      <c r="P11747" s="119"/>
      <c r="R11747" s="119"/>
      <c r="T11747" s="119"/>
      <c r="V11747" s="119"/>
      <c r="X11747" s="119"/>
      <c r="Z11747" s="119"/>
    </row>
    <row r="11748" spans="16:26" x14ac:dyDescent="0.25">
      <c r="P11748" s="119"/>
      <c r="R11748" s="119"/>
      <c r="T11748" s="119"/>
      <c r="V11748" s="119"/>
      <c r="X11748" s="119"/>
      <c r="Z11748" s="119"/>
    </row>
    <row r="11749" spans="16:26" x14ac:dyDescent="0.25">
      <c r="P11749" s="119"/>
      <c r="R11749" s="119"/>
      <c r="T11749" s="119"/>
      <c r="V11749" s="119"/>
      <c r="X11749" s="119"/>
      <c r="Z11749" s="119"/>
    </row>
    <row r="11750" spans="16:26" x14ac:dyDescent="0.25">
      <c r="P11750" s="121"/>
      <c r="R11750" s="121"/>
      <c r="T11750" s="121"/>
      <c r="V11750" s="121"/>
      <c r="X11750" s="121"/>
      <c r="Z11750" s="121"/>
    </row>
    <row r="11751" spans="16:26" x14ac:dyDescent="0.25">
      <c r="P11751" s="121"/>
      <c r="R11751" s="121"/>
      <c r="T11751" s="121"/>
      <c r="V11751" s="121"/>
      <c r="X11751" s="121"/>
      <c r="Z11751" s="121"/>
    </row>
    <row r="11752" spans="16:26" x14ac:dyDescent="0.25">
      <c r="P11752" s="121"/>
      <c r="R11752" s="121"/>
      <c r="T11752" s="121"/>
      <c r="V11752" s="121"/>
      <c r="X11752" s="121"/>
      <c r="Z11752" s="121"/>
    </row>
    <row r="11753" spans="16:26" x14ac:dyDescent="0.25">
      <c r="P11753" s="121"/>
      <c r="R11753" s="121"/>
      <c r="T11753" s="121"/>
      <c r="V11753" s="121"/>
      <c r="X11753" s="121"/>
      <c r="Z11753" s="121"/>
    </row>
    <row r="11754" spans="16:26" x14ac:dyDescent="0.25">
      <c r="P11754" s="122"/>
      <c r="R11754" s="122"/>
      <c r="T11754" s="122"/>
      <c r="V11754" s="122"/>
      <c r="X11754" s="122"/>
      <c r="Z11754" s="122"/>
    </row>
    <row r="11755" spans="16:26" x14ac:dyDescent="0.25">
      <c r="P11755" s="118"/>
      <c r="R11755" s="118"/>
      <c r="T11755" s="118"/>
      <c r="V11755" s="118"/>
      <c r="X11755" s="118"/>
      <c r="Z11755" s="118"/>
    </row>
    <row r="11756" spans="16:26" x14ac:dyDescent="0.25">
      <c r="P11756" s="119"/>
      <c r="R11756" s="119"/>
      <c r="T11756" s="119"/>
      <c r="V11756" s="119"/>
      <c r="X11756" s="119"/>
      <c r="Z11756" s="119"/>
    </row>
    <row r="11757" spans="16:26" x14ac:dyDescent="0.25">
      <c r="P11757" s="119"/>
      <c r="R11757" s="119"/>
      <c r="T11757" s="119"/>
      <c r="V11757" s="119"/>
      <c r="X11757" s="119"/>
      <c r="Z11757" s="119"/>
    </row>
    <row r="11758" spans="16:26" x14ac:dyDescent="0.25">
      <c r="P11758" s="120"/>
      <c r="R11758" s="120"/>
      <c r="T11758" s="120"/>
      <c r="V11758" s="120"/>
      <c r="X11758" s="120"/>
      <c r="Z11758" s="120"/>
    </row>
    <row r="11759" spans="16:26" x14ac:dyDescent="0.25">
      <c r="P11759" s="119"/>
      <c r="R11759" s="119"/>
      <c r="T11759" s="119"/>
      <c r="V11759" s="119"/>
      <c r="X11759" s="119"/>
      <c r="Z11759" s="119"/>
    </row>
    <row r="11760" spans="16:26" x14ac:dyDescent="0.25">
      <c r="P11760" s="119"/>
      <c r="R11760" s="119"/>
      <c r="T11760" s="119"/>
      <c r="V11760" s="119"/>
      <c r="X11760" s="119"/>
      <c r="Z11760" s="119"/>
    </row>
    <row r="11761" spans="16:26" x14ac:dyDescent="0.25">
      <c r="P11761" s="120"/>
      <c r="R11761" s="120"/>
      <c r="T11761" s="120"/>
      <c r="V11761" s="120"/>
      <c r="X11761" s="120"/>
      <c r="Z11761" s="120"/>
    </row>
    <row r="11762" spans="16:26" x14ac:dyDescent="0.25">
      <c r="P11762" s="119"/>
      <c r="R11762" s="119"/>
      <c r="T11762" s="119"/>
      <c r="V11762" s="119"/>
      <c r="X11762" s="119"/>
      <c r="Z11762" s="119"/>
    </row>
    <row r="11763" spans="16:26" x14ac:dyDescent="0.25">
      <c r="P11763" s="120"/>
      <c r="R11763" s="120"/>
      <c r="T11763" s="120"/>
      <c r="V11763" s="120"/>
      <c r="X11763" s="120"/>
      <c r="Z11763" s="120"/>
    </row>
    <row r="11764" spans="16:26" x14ac:dyDescent="0.25">
      <c r="P11764" s="119"/>
      <c r="R11764" s="119"/>
      <c r="T11764" s="119"/>
      <c r="V11764" s="119"/>
      <c r="X11764" s="119"/>
      <c r="Z11764" s="119"/>
    </row>
    <row r="11765" spans="16:26" x14ac:dyDescent="0.25">
      <c r="P11765" s="119"/>
      <c r="R11765" s="119"/>
      <c r="T11765" s="119"/>
      <c r="V11765" s="119"/>
      <c r="X11765" s="119"/>
      <c r="Z11765" s="119"/>
    </row>
    <row r="11766" spans="16:26" x14ac:dyDescent="0.25">
      <c r="P11766" s="119"/>
      <c r="R11766" s="119"/>
      <c r="T11766" s="119"/>
      <c r="V11766" s="119"/>
      <c r="X11766" s="119"/>
      <c r="Z11766" s="119"/>
    </row>
    <row r="11767" spans="16:26" x14ac:dyDescent="0.25">
      <c r="P11767" s="121"/>
      <c r="R11767" s="121"/>
      <c r="T11767" s="121"/>
      <c r="V11767" s="121"/>
      <c r="X11767" s="121"/>
      <c r="Z11767" s="121"/>
    </row>
    <row r="11768" spans="16:26" x14ac:dyDescent="0.25">
      <c r="P11768" s="121"/>
      <c r="R11768" s="121"/>
      <c r="T11768" s="121"/>
      <c r="V11768" s="121"/>
      <c r="X11768" s="121"/>
      <c r="Z11768" s="121"/>
    </row>
    <row r="11769" spans="16:26" x14ac:dyDescent="0.25">
      <c r="P11769" s="121"/>
      <c r="R11769" s="121"/>
      <c r="T11769" s="121"/>
      <c r="V11769" s="121"/>
      <c r="X11769" s="121"/>
      <c r="Z11769" s="121"/>
    </row>
    <row r="11770" spans="16:26" x14ac:dyDescent="0.25">
      <c r="P11770" s="121"/>
      <c r="R11770" s="121"/>
      <c r="T11770" s="121"/>
      <c r="V11770" s="121"/>
      <c r="X11770" s="121"/>
      <c r="Z11770" s="121"/>
    </row>
    <row r="11771" spans="16:26" x14ac:dyDescent="0.25">
      <c r="P11771" s="122"/>
      <c r="R11771" s="122"/>
      <c r="T11771" s="122"/>
      <c r="V11771" s="122"/>
      <c r="X11771" s="122"/>
      <c r="Z11771" s="122"/>
    </row>
    <row r="11772" spans="16:26" x14ac:dyDescent="0.25">
      <c r="P11772" s="118"/>
      <c r="R11772" s="118"/>
      <c r="T11772" s="118"/>
      <c r="V11772" s="118"/>
      <c r="X11772" s="118"/>
      <c r="Z11772" s="118"/>
    </row>
    <row r="11773" spans="16:26" x14ac:dyDescent="0.25">
      <c r="P11773" s="119"/>
      <c r="R11773" s="119"/>
      <c r="T11773" s="119"/>
      <c r="V11773" s="119"/>
      <c r="X11773" s="119"/>
      <c r="Z11773" s="119"/>
    </row>
    <row r="11774" spans="16:26" x14ac:dyDescent="0.25">
      <c r="P11774" s="119"/>
      <c r="R11774" s="119"/>
      <c r="T11774" s="119"/>
      <c r="V11774" s="119"/>
      <c r="X11774" s="119"/>
      <c r="Z11774" s="119"/>
    </row>
    <row r="11775" spans="16:26" x14ac:dyDescent="0.25">
      <c r="P11775" s="120"/>
      <c r="R11775" s="120"/>
      <c r="T11775" s="120"/>
      <c r="V11775" s="120"/>
      <c r="X11775" s="120"/>
      <c r="Z11775" s="120"/>
    </row>
    <row r="11776" spans="16:26" x14ac:dyDescent="0.25">
      <c r="P11776" s="119"/>
      <c r="R11776" s="119"/>
      <c r="T11776" s="119"/>
      <c r="V11776" s="119"/>
      <c r="X11776" s="119"/>
      <c r="Z11776" s="119"/>
    </row>
    <row r="11777" spans="16:26" x14ac:dyDescent="0.25">
      <c r="P11777" s="119"/>
      <c r="R11777" s="119"/>
      <c r="T11777" s="119"/>
      <c r="V11777" s="119"/>
      <c r="X11777" s="119"/>
      <c r="Z11777" s="119"/>
    </row>
    <row r="11778" spans="16:26" x14ac:dyDescent="0.25">
      <c r="P11778" s="120"/>
      <c r="R11778" s="120"/>
      <c r="T11778" s="120"/>
      <c r="V11778" s="120"/>
      <c r="X11778" s="120"/>
      <c r="Z11778" s="120"/>
    </row>
    <row r="11779" spans="16:26" x14ac:dyDescent="0.25">
      <c r="P11779" s="119"/>
      <c r="R11779" s="119"/>
      <c r="T11779" s="119"/>
      <c r="V11779" s="119"/>
      <c r="X11779" s="119"/>
      <c r="Z11779" s="119"/>
    </row>
    <row r="11780" spans="16:26" x14ac:dyDescent="0.25">
      <c r="P11780" s="120"/>
      <c r="R11780" s="120"/>
      <c r="T11780" s="120"/>
      <c r="V11780" s="120"/>
      <c r="X11780" s="120"/>
      <c r="Z11780" s="120"/>
    </row>
    <row r="11781" spans="16:26" x14ac:dyDescent="0.25">
      <c r="P11781" s="119"/>
      <c r="R11781" s="119"/>
      <c r="T11781" s="119"/>
      <c r="V11781" s="119"/>
      <c r="X11781" s="119"/>
      <c r="Z11781" s="119"/>
    </row>
    <row r="11782" spans="16:26" x14ac:dyDescent="0.25">
      <c r="P11782" s="119"/>
      <c r="R11782" s="119"/>
      <c r="T11782" s="119"/>
      <c r="V11782" s="119"/>
      <c r="X11782" s="119"/>
      <c r="Z11782" s="119"/>
    </row>
    <row r="11783" spans="16:26" x14ac:dyDescent="0.25">
      <c r="P11783" s="119"/>
      <c r="R11783" s="119"/>
      <c r="T11783" s="119"/>
      <c r="V11783" s="119"/>
      <c r="X11783" s="119"/>
      <c r="Z11783" s="119"/>
    </row>
    <row r="11784" spans="16:26" x14ac:dyDescent="0.25">
      <c r="P11784" s="121"/>
      <c r="R11784" s="121"/>
      <c r="T11784" s="121"/>
      <c r="V11784" s="121"/>
      <c r="X11784" s="121"/>
      <c r="Z11784" s="121"/>
    </row>
    <row r="11785" spans="16:26" x14ac:dyDescent="0.25">
      <c r="P11785" s="121"/>
      <c r="R11785" s="121"/>
      <c r="T11785" s="121"/>
      <c r="V11785" s="121"/>
      <c r="X11785" s="121"/>
      <c r="Z11785" s="121"/>
    </row>
    <row r="11786" spans="16:26" x14ac:dyDescent="0.25">
      <c r="P11786" s="121"/>
      <c r="R11786" s="121"/>
      <c r="T11786" s="121"/>
      <c r="V11786" s="121"/>
      <c r="X11786" s="121"/>
      <c r="Z11786" s="121"/>
    </row>
    <row r="11787" spans="16:26" x14ac:dyDescent="0.25">
      <c r="P11787" s="121"/>
      <c r="R11787" s="121"/>
      <c r="T11787" s="121"/>
      <c r="V11787" s="121"/>
      <c r="X11787" s="121"/>
      <c r="Z11787" s="121"/>
    </row>
    <row r="11788" spans="16:26" x14ac:dyDescent="0.25">
      <c r="P11788" s="122"/>
      <c r="R11788" s="122"/>
      <c r="T11788" s="122"/>
      <c r="V11788" s="122"/>
      <c r="X11788" s="122"/>
      <c r="Z11788" s="122"/>
    </row>
    <row r="11789" spans="16:26" x14ac:dyDescent="0.25">
      <c r="P11789" s="118"/>
      <c r="R11789" s="118"/>
      <c r="T11789" s="118"/>
      <c r="V11789" s="118"/>
      <c r="X11789" s="118"/>
      <c r="Z11789" s="118"/>
    </row>
    <row r="11790" spans="16:26" x14ac:dyDescent="0.25">
      <c r="P11790" s="119"/>
      <c r="R11790" s="119"/>
      <c r="T11790" s="119"/>
      <c r="V11790" s="119"/>
      <c r="X11790" s="119"/>
      <c r="Z11790" s="119"/>
    </row>
    <row r="11791" spans="16:26" x14ac:dyDescent="0.25">
      <c r="P11791" s="119"/>
      <c r="R11791" s="119"/>
      <c r="T11791" s="119"/>
      <c r="V11791" s="119"/>
      <c r="X11791" s="119"/>
      <c r="Z11791" s="119"/>
    </row>
    <row r="11792" spans="16:26" x14ac:dyDescent="0.25">
      <c r="P11792" s="120"/>
      <c r="R11792" s="120"/>
      <c r="T11792" s="120"/>
      <c r="V11792" s="120"/>
      <c r="X11792" s="120"/>
      <c r="Z11792" s="120"/>
    </row>
    <row r="11793" spans="16:26" x14ac:dyDescent="0.25">
      <c r="P11793" s="119"/>
      <c r="R11793" s="119"/>
      <c r="T11793" s="119"/>
      <c r="V11793" s="119"/>
      <c r="X11793" s="119"/>
      <c r="Z11793" s="119"/>
    </row>
    <row r="11794" spans="16:26" x14ac:dyDescent="0.25">
      <c r="P11794" s="119"/>
      <c r="R11794" s="119"/>
      <c r="T11794" s="119"/>
      <c r="V11794" s="119"/>
      <c r="X11794" s="119"/>
      <c r="Z11794" s="119"/>
    </row>
    <row r="11795" spans="16:26" x14ac:dyDescent="0.25">
      <c r="P11795" s="120"/>
      <c r="R11795" s="120"/>
      <c r="T11795" s="120"/>
      <c r="V11795" s="120"/>
      <c r="X11795" s="120"/>
      <c r="Z11795" s="120"/>
    </row>
    <row r="11796" spans="16:26" x14ac:dyDescent="0.25">
      <c r="P11796" s="119"/>
      <c r="R11796" s="119"/>
      <c r="T11796" s="119"/>
      <c r="V11796" s="119"/>
      <c r="X11796" s="119"/>
      <c r="Z11796" s="119"/>
    </row>
    <row r="11797" spans="16:26" x14ac:dyDescent="0.25">
      <c r="P11797" s="120"/>
      <c r="R11797" s="120"/>
      <c r="T11797" s="120"/>
      <c r="V11797" s="120"/>
      <c r="X11797" s="120"/>
      <c r="Z11797" s="120"/>
    </row>
    <row r="11798" spans="16:26" x14ac:dyDescent="0.25">
      <c r="P11798" s="119"/>
      <c r="R11798" s="119"/>
      <c r="T11798" s="119"/>
      <c r="V11798" s="119"/>
      <c r="X11798" s="119"/>
      <c r="Z11798" s="119"/>
    </row>
    <row r="11799" spans="16:26" x14ac:dyDescent="0.25">
      <c r="P11799" s="119"/>
      <c r="R11799" s="119"/>
      <c r="T11799" s="119"/>
      <c r="V11799" s="119"/>
      <c r="X11799" s="119"/>
      <c r="Z11799" s="119"/>
    </row>
    <row r="11800" spans="16:26" x14ac:dyDescent="0.25">
      <c r="P11800" s="119"/>
      <c r="R11800" s="119"/>
      <c r="T11800" s="119"/>
      <c r="V11800" s="119"/>
      <c r="X11800" s="119"/>
      <c r="Z11800" s="119"/>
    </row>
    <row r="11801" spans="16:26" x14ac:dyDescent="0.25">
      <c r="P11801" s="121"/>
      <c r="R11801" s="121"/>
      <c r="T11801" s="121"/>
      <c r="V11801" s="121"/>
      <c r="X11801" s="121"/>
      <c r="Z11801" s="121"/>
    </row>
    <row r="11802" spans="16:26" x14ac:dyDescent="0.25">
      <c r="P11802" s="121"/>
      <c r="R11802" s="121"/>
      <c r="T11802" s="121"/>
      <c r="V11802" s="121"/>
      <c r="X11802" s="121"/>
      <c r="Z11802" s="121"/>
    </row>
    <row r="11803" spans="16:26" x14ac:dyDescent="0.25">
      <c r="P11803" s="121"/>
      <c r="R11803" s="121"/>
      <c r="T11803" s="121"/>
      <c r="V11803" s="121"/>
      <c r="X11803" s="121"/>
      <c r="Z11803" s="121"/>
    </row>
    <row r="11804" spans="16:26" x14ac:dyDescent="0.25">
      <c r="P11804" s="121"/>
      <c r="R11804" s="121"/>
      <c r="T11804" s="121"/>
      <c r="V11804" s="121"/>
      <c r="X11804" s="121"/>
      <c r="Z11804" s="121"/>
    </row>
    <row r="11805" spans="16:26" x14ac:dyDescent="0.25">
      <c r="P11805" s="122"/>
      <c r="R11805" s="122"/>
      <c r="T11805" s="122"/>
      <c r="V11805" s="122"/>
      <c r="X11805" s="122"/>
      <c r="Z11805" s="122"/>
    </row>
    <row r="11806" spans="16:26" x14ac:dyDescent="0.25">
      <c r="P11806" s="118"/>
      <c r="R11806" s="118"/>
      <c r="T11806" s="118"/>
      <c r="V11806" s="118"/>
      <c r="X11806" s="118"/>
      <c r="Z11806" s="118"/>
    </row>
    <row r="11807" spans="16:26" x14ac:dyDescent="0.25">
      <c r="P11807" s="119"/>
      <c r="R11807" s="119"/>
      <c r="T11807" s="119"/>
      <c r="V11807" s="119"/>
      <c r="X11807" s="119"/>
      <c r="Z11807" s="119"/>
    </row>
    <row r="11808" spans="16:26" x14ac:dyDescent="0.25">
      <c r="P11808" s="119"/>
      <c r="R11808" s="119"/>
      <c r="T11808" s="119"/>
      <c r="V11808" s="119"/>
      <c r="X11808" s="119"/>
      <c r="Z11808" s="119"/>
    </row>
    <row r="11809" spans="16:26" x14ac:dyDescent="0.25">
      <c r="P11809" s="120"/>
      <c r="R11809" s="120"/>
      <c r="T11809" s="120"/>
      <c r="V11809" s="120"/>
      <c r="X11809" s="120"/>
      <c r="Z11809" s="120"/>
    </row>
    <row r="11810" spans="16:26" x14ac:dyDescent="0.25">
      <c r="P11810" s="119"/>
      <c r="R11810" s="119"/>
      <c r="T11810" s="119"/>
      <c r="V11810" s="119"/>
      <c r="X11810" s="119"/>
      <c r="Z11810" s="119"/>
    </row>
    <row r="11811" spans="16:26" x14ac:dyDescent="0.25">
      <c r="P11811" s="119"/>
      <c r="R11811" s="119"/>
      <c r="T11811" s="119"/>
      <c r="V11811" s="119"/>
      <c r="X11811" s="119"/>
      <c r="Z11811" s="119"/>
    </row>
    <row r="11812" spans="16:26" x14ac:dyDescent="0.25">
      <c r="P11812" s="120"/>
      <c r="R11812" s="120"/>
      <c r="T11812" s="120"/>
      <c r="V11812" s="120"/>
      <c r="X11812" s="120"/>
      <c r="Z11812" s="120"/>
    </row>
    <row r="11813" spans="16:26" x14ac:dyDescent="0.25">
      <c r="P11813" s="119"/>
      <c r="R11813" s="119"/>
      <c r="T11813" s="119"/>
      <c r="V11813" s="119"/>
      <c r="X11813" s="119"/>
      <c r="Z11813" s="119"/>
    </row>
    <row r="11814" spans="16:26" x14ac:dyDescent="0.25">
      <c r="P11814" s="120"/>
      <c r="R11814" s="120"/>
      <c r="T11814" s="120"/>
      <c r="V11814" s="120"/>
      <c r="X11814" s="120"/>
      <c r="Z11814" s="120"/>
    </row>
    <row r="11815" spans="16:26" x14ac:dyDescent="0.25">
      <c r="P11815" s="119"/>
      <c r="R11815" s="119"/>
      <c r="T11815" s="119"/>
      <c r="V11815" s="119"/>
      <c r="X11815" s="119"/>
      <c r="Z11815" s="119"/>
    </row>
    <row r="11816" spans="16:26" x14ac:dyDescent="0.25">
      <c r="P11816" s="119"/>
      <c r="R11816" s="119"/>
      <c r="T11816" s="119"/>
      <c r="V11816" s="119"/>
      <c r="X11816" s="119"/>
      <c r="Z11816" s="119"/>
    </row>
    <row r="11817" spans="16:26" x14ac:dyDescent="0.25">
      <c r="P11817" s="119"/>
      <c r="R11817" s="119"/>
      <c r="T11817" s="119"/>
      <c r="V11817" s="119"/>
      <c r="X11817" s="119"/>
      <c r="Z11817" s="119"/>
    </row>
    <row r="11818" spans="16:26" x14ac:dyDescent="0.25">
      <c r="P11818" s="121"/>
      <c r="R11818" s="121"/>
      <c r="T11818" s="121"/>
      <c r="V11818" s="121"/>
      <c r="X11818" s="121"/>
      <c r="Z11818" s="121"/>
    </row>
    <row r="11819" spans="16:26" x14ac:dyDescent="0.25">
      <c r="P11819" s="121"/>
      <c r="R11819" s="121"/>
      <c r="T11819" s="121"/>
      <c r="V11819" s="121"/>
      <c r="X11819" s="121"/>
      <c r="Z11819" s="121"/>
    </row>
    <row r="11820" spans="16:26" x14ac:dyDescent="0.25">
      <c r="P11820" s="121"/>
      <c r="R11820" s="121"/>
      <c r="T11820" s="121"/>
      <c r="V11820" s="121"/>
      <c r="X11820" s="121"/>
      <c r="Z11820" s="121"/>
    </row>
    <row r="11821" spans="16:26" x14ac:dyDescent="0.25">
      <c r="P11821" s="121"/>
      <c r="R11821" s="121"/>
      <c r="T11821" s="121"/>
      <c r="V11821" s="121"/>
      <c r="X11821" s="121"/>
      <c r="Z11821" s="121"/>
    </row>
    <row r="11822" spans="16:26" x14ac:dyDescent="0.25">
      <c r="P11822" s="122"/>
      <c r="R11822" s="122"/>
      <c r="T11822" s="122"/>
      <c r="V11822" s="122"/>
      <c r="X11822" s="122"/>
      <c r="Z11822" s="122"/>
    </row>
    <row r="11823" spans="16:26" x14ac:dyDescent="0.25">
      <c r="P11823" s="118"/>
      <c r="R11823" s="118"/>
      <c r="T11823" s="118"/>
      <c r="V11823" s="118"/>
      <c r="X11823" s="118"/>
      <c r="Z11823" s="118"/>
    </row>
    <row r="11824" spans="16:26" x14ac:dyDescent="0.25">
      <c r="P11824" s="119"/>
      <c r="R11824" s="119"/>
      <c r="T11824" s="119"/>
      <c r="V11824" s="119"/>
      <c r="X11824" s="119"/>
      <c r="Z11824" s="119"/>
    </row>
    <row r="11825" spans="16:26" x14ac:dyDescent="0.25">
      <c r="P11825" s="119"/>
      <c r="R11825" s="119"/>
      <c r="T11825" s="119"/>
      <c r="V11825" s="119"/>
      <c r="X11825" s="119"/>
      <c r="Z11825" s="119"/>
    </row>
    <row r="11826" spans="16:26" x14ac:dyDescent="0.25">
      <c r="P11826" s="120"/>
      <c r="R11826" s="120"/>
      <c r="T11826" s="120"/>
      <c r="V11826" s="120"/>
      <c r="X11826" s="120"/>
      <c r="Z11826" s="120"/>
    </row>
    <row r="11827" spans="16:26" x14ac:dyDescent="0.25">
      <c r="P11827" s="119"/>
      <c r="R11827" s="119"/>
      <c r="T11827" s="119"/>
      <c r="V11827" s="119"/>
      <c r="X11827" s="119"/>
      <c r="Z11827" s="119"/>
    </row>
    <row r="11828" spans="16:26" x14ac:dyDescent="0.25">
      <c r="P11828" s="119"/>
      <c r="R11828" s="119"/>
      <c r="T11828" s="119"/>
      <c r="V11828" s="119"/>
      <c r="X11828" s="119"/>
      <c r="Z11828" s="119"/>
    </row>
    <row r="11829" spans="16:26" x14ac:dyDescent="0.25">
      <c r="P11829" s="120"/>
      <c r="R11829" s="120"/>
      <c r="T11829" s="120"/>
      <c r="V11829" s="120"/>
      <c r="X11829" s="120"/>
      <c r="Z11829" s="120"/>
    </row>
    <row r="11830" spans="16:26" x14ac:dyDescent="0.25">
      <c r="P11830" s="119"/>
      <c r="R11830" s="119"/>
      <c r="T11830" s="119"/>
      <c r="V11830" s="119"/>
      <c r="X11830" s="119"/>
      <c r="Z11830" s="119"/>
    </row>
    <row r="11831" spans="16:26" x14ac:dyDescent="0.25">
      <c r="P11831" s="120"/>
      <c r="R11831" s="120"/>
      <c r="T11831" s="120"/>
      <c r="V11831" s="120"/>
      <c r="X11831" s="120"/>
      <c r="Z11831" s="120"/>
    </row>
    <row r="11832" spans="16:26" x14ac:dyDescent="0.25">
      <c r="P11832" s="119"/>
      <c r="R11832" s="119"/>
      <c r="T11832" s="119"/>
      <c r="V11832" s="119"/>
      <c r="X11832" s="119"/>
      <c r="Z11832" s="119"/>
    </row>
    <row r="11833" spans="16:26" x14ac:dyDescent="0.25">
      <c r="P11833" s="119"/>
      <c r="R11833" s="119"/>
      <c r="T11833" s="119"/>
      <c r="V11833" s="119"/>
      <c r="X11833" s="119"/>
      <c r="Z11833" s="119"/>
    </row>
    <row r="11834" spans="16:26" x14ac:dyDescent="0.25">
      <c r="P11834" s="119"/>
      <c r="R11834" s="119"/>
      <c r="T11834" s="119"/>
      <c r="V11834" s="119"/>
      <c r="X11834" s="119"/>
      <c r="Z11834" s="119"/>
    </row>
    <row r="11835" spans="16:26" x14ac:dyDescent="0.25">
      <c r="P11835" s="121"/>
      <c r="R11835" s="121"/>
      <c r="T11835" s="121"/>
      <c r="V11835" s="121"/>
      <c r="X11835" s="121"/>
      <c r="Z11835" s="121"/>
    </row>
    <row r="11836" spans="16:26" x14ac:dyDescent="0.25">
      <c r="P11836" s="121"/>
      <c r="R11836" s="121"/>
      <c r="T11836" s="121"/>
      <c r="V11836" s="121"/>
      <c r="X11836" s="121"/>
      <c r="Z11836" s="121"/>
    </row>
    <row r="11837" spans="16:26" x14ac:dyDescent="0.25">
      <c r="P11837" s="121"/>
      <c r="R11837" s="121"/>
      <c r="T11837" s="121"/>
      <c r="V11837" s="121"/>
      <c r="X11837" s="121"/>
      <c r="Z11837" s="121"/>
    </row>
    <row r="11838" spans="16:26" x14ac:dyDescent="0.25">
      <c r="P11838" s="121"/>
      <c r="R11838" s="121"/>
      <c r="T11838" s="121"/>
      <c r="V11838" s="121"/>
      <c r="X11838" s="121"/>
      <c r="Z11838" s="121"/>
    </row>
    <row r="11839" spans="16:26" x14ac:dyDescent="0.25">
      <c r="P11839" s="122"/>
      <c r="R11839" s="122"/>
      <c r="T11839" s="122"/>
      <c r="V11839" s="122"/>
      <c r="X11839" s="122"/>
      <c r="Z11839" s="122"/>
    </row>
    <row r="11840" spans="16:26" x14ac:dyDescent="0.25">
      <c r="P11840" s="118"/>
      <c r="R11840" s="118"/>
      <c r="T11840" s="118"/>
      <c r="V11840" s="118"/>
      <c r="X11840" s="118"/>
      <c r="Z11840" s="118"/>
    </row>
    <row r="11841" spans="16:26" x14ac:dyDescent="0.25">
      <c r="P11841" s="119"/>
      <c r="R11841" s="119"/>
      <c r="T11841" s="119"/>
      <c r="V11841" s="119"/>
      <c r="X11841" s="119"/>
      <c r="Z11841" s="119"/>
    </row>
    <row r="11842" spans="16:26" x14ac:dyDescent="0.25">
      <c r="P11842" s="119"/>
      <c r="R11842" s="119"/>
      <c r="T11842" s="119"/>
      <c r="V11842" s="119"/>
      <c r="X11842" s="119"/>
      <c r="Z11842" s="119"/>
    </row>
    <row r="11843" spans="16:26" x14ac:dyDescent="0.25">
      <c r="P11843" s="120"/>
      <c r="R11843" s="120"/>
      <c r="T11843" s="120"/>
      <c r="V11843" s="120"/>
      <c r="X11843" s="120"/>
      <c r="Z11843" s="120"/>
    </row>
    <row r="11844" spans="16:26" x14ac:dyDescent="0.25">
      <c r="P11844" s="119"/>
      <c r="R11844" s="119"/>
      <c r="T11844" s="119"/>
      <c r="V11844" s="119"/>
      <c r="X11844" s="119"/>
      <c r="Z11844" s="119"/>
    </row>
    <row r="11845" spans="16:26" x14ac:dyDescent="0.25">
      <c r="P11845" s="119"/>
      <c r="R11845" s="119"/>
      <c r="T11845" s="119"/>
      <c r="V11845" s="119"/>
      <c r="X11845" s="119"/>
      <c r="Z11845" s="119"/>
    </row>
    <row r="11846" spans="16:26" x14ac:dyDescent="0.25">
      <c r="P11846" s="120"/>
      <c r="R11846" s="120"/>
      <c r="T11846" s="120"/>
      <c r="V11846" s="120"/>
      <c r="X11846" s="120"/>
      <c r="Z11846" s="120"/>
    </row>
    <row r="11847" spans="16:26" x14ac:dyDescent="0.25">
      <c r="P11847" s="119"/>
      <c r="R11847" s="119"/>
      <c r="T11847" s="119"/>
      <c r="V11847" s="119"/>
      <c r="X11847" s="119"/>
      <c r="Z11847" s="119"/>
    </row>
    <row r="11848" spans="16:26" x14ac:dyDescent="0.25">
      <c r="P11848" s="120"/>
      <c r="R11848" s="120"/>
      <c r="T11848" s="120"/>
      <c r="V11848" s="120"/>
      <c r="X11848" s="120"/>
      <c r="Z11848" s="120"/>
    </row>
    <row r="11849" spans="16:26" x14ac:dyDescent="0.25">
      <c r="P11849" s="119"/>
      <c r="R11849" s="119"/>
      <c r="T11849" s="119"/>
      <c r="V11849" s="119"/>
      <c r="X11849" s="119"/>
      <c r="Z11849" s="119"/>
    </row>
    <row r="11850" spans="16:26" x14ac:dyDescent="0.25">
      <c r="P11850" s="119"/>
      <c r="R11850" s="119"/>
      <c r="T11850" s="119"/>
      <c r="V11850" s="119"/>
      <c r="X11850" s="119"/>
      <c r="Z11850" s="119"/>
    </row>
    <row r="11851" spans="16:26" x14ac:dyDescent="0.25">
      <c r="P11851" s="119"/>
      <c r="R11851" s="119"/>
      <c r="T11851" s="119"/>
      <c r="V11851" s="119"/>
      <c r="X11851" s="119"/>
      <c r="Z11851" s="119"/>
    </row>
    <row r="11852" spans="16:26" x14ac:dyDescent="0.25">
      <c r="P11852" s="121"/>
      <c r="R11852" s="121"/>
      <c r="T11852" s="121"/>
      <c r="V11852" s="121"/>
      <c r="X11852" s="121"/>
      <c r="Z11852" s="121"/>
    </row>
    <row r="11853" spans="16:26" x14ac:dyDescent="0.25">
      <c r="P11853" s="121"/>
      <c r="R11853" s="121"/>
      <c r="T11853" s="121"/>
      <c r="V11853" s="121"/>
      <c r="X11853" s="121"/>
      <c r="Z11853" s="121"/>
    </row>
    <row r="11854" spans="16:26" x14ac:dyDescent="0.25">
      <c r="P11854" s="121"/>
      <c r="R11854" s="121"/>
      <c r="T11854" s="121"/>
      <c r="V11854" s="121"/>
      <c r="X11854" s="121"/>
      <c r="Z11854" s="121"/>
    </row>
    <row r="11855" spans="16:26" x14ac:dyDescent="0.25">
      <c r="P11855" s="121"/>
      <c r="R11855" s="121"/>
      <c r="T11855" s="121"/>
      <c r="V11855" s="121"/>
      <c r="X11855" s="121"/>
      <c r="Z11855" s="121"/>
    </row>
    <row r="11856" spans="16:26" x14ac:dyDescent="0.25">
      <c r="P11856" s="122"/>
      <c r="R11856" s="122"/>
      <c r="T11856" s="122"/>
      <c r="V11856" s="122"/>
      <c r="X11856" s="122"/>
      <c r="Z11856" s="122"/>
    </row>
    <row r="11857" spans="16:26" x14ac:dyDescent="0.25">
      <c r="P11857" s="118"/>
      <c r="R11857" s="118"/>
      <c r="T11857" s="118"/>
      <c r="V11857" s="118"/>
      <c r="X11857" s="118"/>
      <c r="Z11857" s="118"/>
    </row>
    <row r="11858" spans="16:26" x14ac:dyDescent="0.25">
      <c r="P11858" s="119"/>
      <c r="R11858" s="119"/>
      <c r="T11858" s="119"/>
      <c r="V11858" s="119"/>
      <c r="X11858" s="119"/>
      <c r="Z11858" s="119"/>
    </row>
    <row r="11859" spans="16:26" x14ac:dyDescent="0.25">
      <c r="P11859" s="119"/>
      <c r="R11859" s="119"/>
      <c r="T11859" s="119"/>
      <c r="V11859" s="119"/>
      <c r="X11859" s="119"/>
      <c r="Z11859" s="119"/>
    </row>
    <row r="11860" spans="16:26" x14ac:dyDescent="0.25">
      <c r="P11860" s="120"/>
      <c r="R11860" s="120"/>
      <c r="T11860" s="120"/>
      <c r="V11860" s="120"/>
      <c r="X11860" s="120"/>
      <c r="Z11860" s="120"/>
    </row>
    <row r="11861" spans="16:26" x14ac:dyDescent="0.25">
      <c r="P11861" s="119"/>
      <c r="R11861" s="119"/>
      <c r="T11861" s="119"/>
      <c r="V11861" s="119"/>
      <c r="X11861" s="119"/>
      <c r="Z11861" s="119"/>
    </row>
    <row r="11862" spans="16:26" x14ac:dyDescent="0.25">
      <c r="P11862" s="119"/>
      <c r="R11862" s="119"/>
      <c r="T11862" s="119"/>
      <c r="V11862" s="119"/>
      <c r="X11862" s="119"/>
      <c r="Z11862" s="119"/>
    </row>
    <row r="11863" spans="16:26" x14ac:dyDescent="0.25">
      <c r="P11863" s="120"/>
      <c r="R11863" s="120"/>
      <c r="T11863" s="120"/>
      <c r="V11863" s="120"/>
      <c r="X11863" s="120"/>
      <c r="Z11863" s="120"/>
    </row>
    <row r="11864" spans="16:26" x14ac:dyDescent="0.25">
      <c r="P11864" s="119"/>
      <c r="R11864" s="119"/>
      <c r="T11864" s="119"/>
      <c r="V11864" s="119"/>
      <c r="X11864" s="119"/>
      <c r="Z11864" s="119"/>
    </row>
    <row r="11865" spans="16:26" x14ac:dyDescent="0.25">
      <c r="P11865" s="120"/>
      <c r="R11865" s="120"/>
      <c r="T11865" s="120"/>
      <c r="V11865" s="120"/>
      <c r="X11865" s="120"/>
      <c r="Z11865" s="120"/>
    </row>
    <row r="11866" spans="16:26" x14ac:dyDescent="0.25">
      <c r="P11866" s="119"/>
      <c r="R11866" s="119"/>
      <c r="T11866" s="119"/>
      <c r="V11866" s="119"/>
      <c r="X11866" s="119"/>
      <c r="Z11866" s="119"/>
    </row>
    <row r="11867" spans="16:26" x14ac:dyDescent="0.25">
      <c r="P11867" s="119"/>
      <c r="R11867" s="119"/>
      <c r="T11867" s="119"/>
      <c r="V11867" s="119"/>
      <c r="X11867" s="119"/>
      <c r="Z11867" s="119"/>
    </row>
    <row r="11868" spans="16:26" x14ac:dyDescent="0.25">
      <c r="P11868" s="119"/>
      <c r="R11868" s="119"/>
      <c r="T11868" s="119"/>
      <c r="V11868" s="119"/>
      <c r="X11868" s="119"/>
      <c r="Z11868" s="119"/>
    </row>
    <row r="11869" spans="16:26" x14ac:dyDescent="0.25">
      <c r="P11869" s="121"/>
      <c r="R11869" s="121"/>
      <c r="T11869" s="121"/>
      <c r="V11869" s="121"/>
      <c r="X11869" s="121"/>
      <c r="Z11869" s="121"/>
    </row>
    <row r="11870" spans="16:26" x14ac:dyDescent="0.25">
      <c r="P11870" s="121"/>
      <c r="R11870" s="121"/>
      <c r="T11870" s="121"/>
      <c r="V11870" s="121"/>
      <c r="X11870" s="121"/>
      <c r="Z11870" s="121"/>
    </row>
    <row r="11871" spans="16:26" x14ac:dyDescent="0.25">
      <c r="P11871" s="121"/>
      <c r="R11871" s="121"/>
      <c r="T11871" s="121"/>
      <c r="V11871" s="121"/>
      <c r="X11871" s="121"/>
      <c r="Z11871" s="121"/>
    </row>
    <row r="11872" spans="16:26" x14ac:dyDescent="0.25">
      <c r="P11872" s="121"/>
      <c r="R11872" s="121"/>
      <c r="T11872" s="121"/>
      <c r="V11872" s="121"/>
      <c r="X11872" s="121"/>
      <c r="Z11872" s="121"/>
    </row>
    <row r="11873" spans="16:26" x14ac:dyDescent="0.25">
      <c r="P11873" s="122"/>
      <c r="R11873" s="122"/>
      <c r="T11873" s="122"/>
      <c r="V11873" s="122"/>
      <c r="X11873" s="122"/>
      <c r="Z11873" s="122"/>
    </row>
    <row r="11874" spans="16:26" x14ac:dyDescent="0.25">
      <c r="P11874" s="118"/>
      <c r="R11874" s="118"/>
      <c r="T11874" s="118"/>
      <c r="V11874" s="118"/>
      <c r="X11874" s="118"/>
      <c r="Z11874" s="118"/>
    </row>
    <row r="11875" spans="16:26" x14ac:dyDescent="0.25">
      <c r="P11875" s="119"/>
      <c r="R11875" s="119"/>
      <c r="T11875" s="119"/>
      <c r="V11875" s="119"/>
      <c r="X11875" s="119"/>
      <c r="Z11875" s="119"/>
    </row>
    <row r="11876" spans="16:26" x14ac:dyDescent="0.25">
      <c r="P11876" s="119"/>
      <c r="R11876" s="119"/>
      <c r="T11876" s="119"/>
      <c r="V11876" s="119"/>
      <c r="X11876" s="119"/>
      <c r="Z11876" s="119"/>
    </row>
    <row r="11877" spans="16:26" x14ac:dyDescent="0.25">
      <c r="P11877" s="120"/>
      <c r="R11877" s="120"/>
      <c r="T11877" s="120"/>
      <c r="V11877" s="120"/>
      <c r="X11877" s="120"/>
      <c r="Z11877" s="120"/>
    </row>
    <row r="11878" spans="16:26" x14ac:dyDescent="0.25">
      <c r="P11878" s="119"/>
      <c r="R11878" s="119"/>
      <c r="T11878" s="119"/>
      <c r="V11878" s="119"/>
      <c r="X11878" s="119"/>
      <c r="Z11878" s="119"/>
    </row>
    <row r="11879" spans="16:26" x14ac:dyDescent="0.25">
      <c r="P11879" s="119"/>
      <c r="R11879" s="119"/>
      <c r="T11879" s="119"/>
      <c r="V11879" s="119"/>
      <c r="X11879" s="119"/>
      <c r="Z11879" s="119"/>
    </row>
    <row r="11880" spans="16:26" x14ac:dyDescent="0.25">
      <c r="P11880" s="120"/>
      <c r="R11880" s="120"/>
      <c r="T11880" s="120"/>
      <c r="V11880" s="120"/>
      <c r="X11880" s="120"/>
      <c r="Z11880" s="120"/>
    </row>
    <row r="11881" spans="16:26" x14ac:dyDescent="0.25">
      <c r="P11881" s="119"/>
      <c r="R11881" s="119"/>
      <c r="T11881" s="119"/>
      <c r="V11881" s="119"/>
      <c r="X11881" s="119"/>
      <c r="Z11881" s="119"/>
    </row>
    <row r="11882" spans="16:26" x14ac:dyDescent="0.25">
      <c r="P11882" s="120"/>
      <c r="R11882" s="120"/>
      <c r="T11882" s="120"/>
      <c r="V11882" s="120"/>
      <c r="X11882" s="120"/>
      <c r="Z11882" s="120"/>
    </row>
    <row r="11883" spans="16:26" x14ac:dyDescent="0.25">
      <c r="P11883" s="119"/>
      <c r="R11883" s="119"/>
      <c r="T11883" s="119"/>
      <c r="V11883" s="119"/>
      <c r="X11883" s="119"/>
      <c r="Z11883" s="119"/>
    </row>
    <row r="11884" spans="16:26" x14ac:dyDescent="0.25">
      <c r="P11884" s="119"/>
      <c r="R11884" s="119"/>
      <c r="T11884" s="119"/>
      <c r="V11884" s="119"/>
      <c r="X11884" s="119"/>
      <c r="Z11884" s="119"/>
    </row>
    <row r="11885" spans="16:26" x14ac:dyDescent="0.25">
      <c r="P11885" s="119"/>
      <c r="R11885" s="119"/>
      <c r="T11885" s="119"/>
      <c r="V11885" s="119"/>
      <c r="X11885" s="119"/>
      <c r="Z11885" s="119"/>
    </row>
    <row r="11886" spans="16:26" x14ac:dyDescent="0.25">
      <c r="P11886" s="121"/>
      <c r="R11886" s="121"/>
      <c r="T11886" s="121"/>
      <c r="V11886" s="121"/>
      <c r="X11886" s="121"/>
      <c r="Z11886" s="121"/>
    </row>
    <row r="11887" spans="16:26" x14ac:dyDescent="0.25">
      <c r="P11887" s="121"/>
      <c r="R11887" s="121"/>
      <c r="T11887" s="121"/>
      <c r="V11887" s="121"/>
      <c r="X11887" s="121"/>
      <c r="Z11887" s="121"/>
    </row>
    <row r="11888" spans="16:26" x14ac:dyDescent="0.25">
      <c r="P11888" s="121"/>
      <c r="R11888" s="121"/>
      <c r="T11888" s="121"/>
      <c r="V11888" s="121"/>
      <c r="X11888" s="121"/>
      <c r="Z11888" s="121"/>
    </row>
    <row r="11889" spans="16:26" x14ac:dyDescent="0.25">
      <c r="P11889" s="121"/>
      <c r="R11889" s="121"/>
      <c r="T11889" s="121"/>
      <c r="V11889" s="121"/>
      <c r="X11889" s="121"/>
      <c r="Z11889" s="121"/>
    </row>
    <row r="11890" spans="16:26" x14ac:dyDescent="0.25">
      <c r="P11890" s="122"/>
      <c r="R11890" s="122"/>
      <c r="T11890" s="122"/>
      <c r="V11890" s="122"/>
      <c r="X11890" s="122"/>
      <c r="Z11890" s="122"/>
    </row>
    <row r="11891" spans="16:26" x14ac:dyDescent="0.25">
      <c r="P11891" s="118"/>
      <c r="R11891" s="118"/>
      <c r="T11891" s="118"/>
      <c r="V11891" s="118"/>
      <c r="X11891" s="118"/>
      <c r="Z11891" s="118"/>
    </row>
    <row r="11892" spans="16:26" x14ac:dyDescent="0.25">
      <c r="P11892" s="119"/>
      <c r="R11892" s="119"/>
      <c r="T11892" s="119"/>
      <c r="V11892" s="119"/>
      <c r="X11892" s="119"/>
      <c r="Z11892" s="119"/>
    </row>
    <row r="11893" spans="16:26" x14ac:dyDescent="0.25">
      <c r="P11893" s="119"/>
      <c r="R11893" s="119"/>
      <c r="T11893" s="119"/>
      <c r="V11893" s="119"/>
      <c r="X11893" s="119"/>
      <c r="Z11893" s="119"/>
    </row>
    <row r="11894" spans="16:26" x14ac:dyDescent="0.25">
      <c r="P11894" s="120"/>
      <c r="R11894" s="120"/>
      <c r="T11894" s="120"/>
      <c r="V11894" s="120"/>
      <c r="X11894" s="120"/>
      <c r="Z11894" s="120"/>
    </row>
    <row r="11895" spans="16:26" x14ac:dyDescent="0.25">
      <c r="P11895" s="119"/>
      <c r="R11895" s="119"/>
      <c r="T11895" s="119"/>
      <c r="V11895" s="119"/>
      <c r="X11895" s="119"/>
      <c r="Z11895" s="119"/>
    </row>
    <row r="11896" spans="16:26" x14ac:dyDescent="0.25">
      <c r="P11896" s="119"/>
      <c r="R11896" s="119"/>
      <c r="T11896" s="119"/>
      <c r="V11896" s="119"/>
      <c r="X11896" s="119"/>
      <c r="Z11896" s="119"/>
    </row>
    <row r="11897" spans="16:26" x14ac:dyDescent="0.25">
      <c r="P11897" s="120"/>
      <c r="R11897" s="120"/>
      <c r="T11897" s="120"/>
      <c r="V11897" s="120"/>
      <c r="X11897" s="120"/>
      <c r="Z11897" s="120"/>
    </row>
    <row r="11898" spans="16:26" x14ac:dyDescent="0.25">
      <c r="P11898" s="119"/>
      <c r="R11898" s="119"/>
      <c r="T11898" s="119"/>
      <c r="V11898" s="119"/>
      <c r="X11898" s="119"/>
      <c r="Z11898" s="119"/>
    </row>
    <row r="11899" spans="16:26" x14ac:dyDescent="0.25">
      <c r="P11899" s="120"/>
      <c r="R11899" s="120"/>
      <c r="T11899" s="120"/>
      <c r="V11899" s="120"/>
      <c r="X11899" s="120"/>
      <c r="Z11899" s="120"/>
    </row>
    <row r="11900" spans="16:26" x14ac:dyDescent="0.25">
      <c r="P11900" s="119"/>
      <c r="R11900" s="119"/>
      <c r="T11900" s="119"/>
      <c r="V11900" s="119"/>
      <c r="X11900" s="119"/>
      <c r="Z11900" s="119"/>
    </row>
    <row r="11901" spans="16:26" x14ac:dyDescent="0.25">
      <c r="P11901" s="119"/>
      <c r="R11901" s="119"/>
      <c r="T11901" s="119"/>
      <c r="V11901" s="119"/>
      <c r="X11901" s="119"/>
      <c r="Z11901" s="119"/>
    </row>
    <row r="11902" spans="16:26" x14ac:dyDescent="0.25">
      <c r="P11902" s="119"/>
      <c r="R11902" s="119"/>
      <c r="T11902" s="119"/>
      <c r="V11902" s="119"/>
      <c r="X11902" s="119"/>
      <c r="Z11902" s="119"/>
    </row>
    <row r="11903" spans="16:26" x14ac:dyDescent="0.25">
      <c r="P11903" s="121"/>
      <c r="R11903" s="121"/>
      <c r="T11903" s="121"/>
      <c r="V11903" s="121"/>
      <c r="X11903" s="121"/>
      <c r="Z11903" s="121"/>
    </row>
    <row r="11904" spans="16:26" x14ac:dyDescent="0.25">
      <c r="P11904" s="121"/>
      <c r="R11904" s="121"/>
      <c r="T11904" s="121"/>
      <c r="V11904" s="121"/>
      <c r="X11904" s="121"/>
      <c r="Z11904" s="121"/>
    </row>
    <row r="11905" spans="16:26" x14ac:dyDescent="0.25">
      <c r="P11905" s="121"/>
      <c r="R11905" s="121"/>
      <c r="T11905" s="121"/>
      <c r="V11905" s="121"/>
      <c r="X11905" s="121"/>
      <c r="Z11905" s="121"/>
    </row>
    <row r="11906" spans="16:26" x14ac:dyDescent="0.25">
      <c r="P11906" s="121"/>
      <c r="R11906" s="121"/>
      <c r="T11906" s="121"/>
      <c r="V11906" s="121"/>
      <c r="X11906" s="121"/>
      <c r="Z11906" s="121"/>
    </row>
    <row r="11907" spans="16:26" x14ac:dyDescent="0.25">
      <c r="P11907" s="122"/>
      <c r="R11907" s="122"/>
      <c r="T11907" s="122"/>
      <c r="V11907" s="122"/>
      <c r="X11907" s="122"/>
      <c r="Z11907" s="122"/>
    </row>
    <row r="11908" spans="16:26" x14ac:dyDescent="0.25">
      <c r="P11908" s="118"/>
      <c r="R11908" s="118"/>
      <c r="T11908" s="118"/>
      <c r="V11908" s="118"/>
      <c r="X11908" s="118"/>
      <c r="Z11908" s="118"/>
    </row>
    <row r="11909" spans="16:26" x14ac:dyDescent="0.25">
      <c r="P11909" s="119"/>
      <c r="R11909" s="119"/>
      <c r="T11909" s="119"/>
      <c r="V11909" s="119"/>
      <c r="X11909" s="119"/>
      <c r="Z11909" s="119"/>
    </row>
    <row r="11910" spans="16:26" x14ac:dyDescent="0.25">
      <c r="P11910" s="119"/>
      <c r="R11910" s="119"/>
      <c r="T11910" s="119"/>
      <c r="V11910" s="119"/>
      <c r="X11910" s="119"/>
      <c r="Z11910" s="119"/>
    </row>
    <row r="11911" spans="16:26" x14ac:dyDescent="0.25">
      <c r="P11911" s="120"/>
      <c r="R11911" s="120"/>
      <c r="T11911" s="120"/>
      <c r="V11911" s="120"/>
      <c r="X11911" s="120"/>
      <c r="Z11911" s="120"/>
    </row>
    <row r="11912" spans="16:26" x14ac:dyDescent="0.25">
      <c r="P11912" s="119"/>
      <c r="R11912" s="119"/>
      <c r="T11912" s="119"/>
      <c r="V11912" s="119"/>
      <c r="X11912" s="119"/>
      <c r="Z11912" s="119"/>
    </row>
    <row r="11913" spans="16:26" x14ac:dyDescent="0.25">
      <c r="P11913" s="119"/>
      <c r="R11913" s="119"/>
      <c r="T11913" s="119"/>
      <c r="V11913" s="119"/>
      <c r="X11913" s="119"/>
      <c r="Z11913" s="119"/>
    </row>
    <row r="11914" spans="16:26" x14ac:dyDescent="0.25">
      <c r="P11914" s="120"/>
      <c r="R11914" s="120"/>
      <c r="T11914" s="120"/>
      <c r="V11914" s="120"/>
      <c r="X11914" s="120"/>
      <c r="Z11914" s="120"/>
    </row>
    <row r="11915" spans="16:26" x14ac:dyDescent="0.25">
      <c r="P11915" s="119"/>
      <c r="R11915" s="119"/>
      <c r="T11915" s="119"/>
      <c r="V11915" s="119"/>
      <c r="X11915" s="119"/>
      <c r="Z11915" s="119"/>
    </row>
    <row r="11916" spans="16:26" x14ac:dyDescent="0.25">
      <c r="P11916" s="120"/>
      <c r="R11916" s="120"/>
      <c r="T11916" s="120"/>
      <c r="V11916" s="120"/>
      <c r="X11916" s="120"/>
      <c r="Z11916" s="120"/>
    </row>
    <row r="11917" spans="16:26" x14ac:dyDescent="0.25">
      <c r="P11917" s="119"/>
      <c r="R11917" s="119"/>
      <c r="T11917" s="119"/>
      <c r="V11917" s="119"/>
      <c r="X11917" s="119"/>
      <c r="Z11917" s="119"/>
    </row>
    <row r="11918" spans="16:26" x14ac:dyDescent="0.25">
      <c r="P11918" s="119"/>
      <c r="R11918" s="119"/>
      <c r="T11918" s="119"/>
      <c r="V11918" s="119"/>
      <c r="X11918" s="119"/>
      <c r="Z11918" s="119"/>
    </row>
    <row r="11919" spans="16:26" x14ac:dyDescent="0.25">
      <c r="P11919" s="119"/>
      <c r="R11919" s="119"/>
      <c r="T11919" s="119"/>
      <c r="V11919" s="119"/>
      <c r="X11919" s="119"/>
      <c r="Z11919" s="119"/>
    </row>
    <row r="11920" spans="16:26" x14ac:dyDescent="0.25">
      <c r="P11920" s="121"/>
      <c r="R11920" s="121"/>
      <c r="T11920" s="121"/>
      <c r="V11920" s="121"/>
      <c r="X11920" s="121"/>
      <c r="Z11920" s="121"/>
    </row>
    <row r="11921" spans="16:26" x14ac:dyDescent="0.25">
      <c r="P11921" s="121"/>
      <c r="R11921" s="121"/>
      <c r="T11921" s="121"/>
      <c r="V11921" s="121"/>
      <c r="X11921" s="121"/>
      <c r="Z11921" s="121"/>
    </row>
    <row r="11922" spans="16:26" x14ac:dyDescent="0.25">
      <c r="P11922" s="121"/>
      <c r="R11922" s="121"/>
      <c r="T11922" s="121"/>
      <c r="V11922" s="121"/>
      <c r="X11922" s="121"/>
      <c r="Z11922" s="121"/>
    </row>
    <row r="11923" spans="16:26" x14ac:dyDescent="0.25">
      <c r="P11923" s="121"/>
      <c r="R11923" s="121"/>
      <c r="T11923" s="121"/>
      <c r="V11923" s="121"/>
      <c r="X11923" s="121"/>
      <c r="Z11923" s="121"/>
    </row>
    <row r="11924" spans="16:26" x14ac:dyDescent="0.25">
      <c r="P11924" s="122"/>
      <c r="R11924" s="122"/>
      <c r="T11924" s="122"/>
      <c r="V11924" s="122"/>
      <c r="X11924" s="122"/>
      <c r="Z11924" s="122"/>
    </row>
    <row r="11925" spans="16:26" x14ac:dyDescent="0.25">
      <c r="P11925" s="118"/>
      <c r="R11925" s="118"/>
      <c r="T11925" s="118"/>
      <c r="V11925" s="118"/>
      <c r="X11925" s="118"/>
      <c r="Z11925" s="118"/>
    </row>
    <row r="11926" spans="16:26" x14ac:dyDescent="0.25">
      <c r="P11926" s="119"/>
      <c r="R11926" s="119"/>
      <c r="T11926" s="119"/>
      <c r="V11926" s="119"/>
      <c r="X11926" s="119"/>
      <c r="Z11926" s="119"/>
    </row>
    <row r="11927" spans="16:26" x14ac:dyDescent="0.25">
      <c r="P11927" s="119"/>
      <c r="R11927" s="119"/>
      <c r="T11927" s="119"/>
      <c r="V11927" s="119"/>
      <c r="X11927" s="119"/>
      <c r="Z11927" s="119"/>
    </row>
    <row r="11928" spans="16:26" x14ac:dyDescent="0.25">
      <c r="P11928" s="120"/>
      <c r="R11928" s="120"/>
      <c r="T11928" s="120"/>
      <c r="V11928" s="120"/>
      <c r="X11928" s="120"/>
      <c r="Z11928" s="120"/>
    </row>
    <row r="11929" spans="16:26" x14ac:dyDescent="0.25">
      <c r="P11929" s="119"/>
      <c r="R11929" s="119"/>
      <c r="T11929" s="119"/>
      <c r="V11929" s="119"/>
      <c r="X11929" s="119"/>
      <c r="Z11929" s="119"/>
    </row>
    <row r="11930" spans="16:26" x14ac:dyDescent="0.25">
      <c r="P11930" s="119"/>
      <c r="R11930" s="119"/>
      <c r="T11930" s="119"/>
      <c r="V11930" s="119"/>
      <c r="X11930" s="119"/>
      <c r="Z11930" s="119"/>
    </row>
    <row r="11931" spans="16:26" x14ac:dyDescent="0.25">
      <c r="P11931" s="120"/>
      <c r="R11931" s="120"/>
      <c r="T11931" s="120"/>
      <c r="V11931" s="120"/>
      <c r="X11931" s="120"/>
      <c r="Z11931" s="120"/>
    </row>
    <row r="11932" spans="16:26" x14ac:dyDescent="0.25">
      <c r="P11932" s="119"/>
      <c r="R11932" s="119"/>
      <c r="T11932" s="119"/>
      <c r="V11932" s="119"/>
      <c r="X11932" s="119"/>
      <c r="Z11932" s="119"/>
    </row>
    <row r="11933" spans="16:26" x14ac:dyDescent="0.25">
      <c r="P11933" s="120"/>
      <c r="R11933" s="120"/>
      <c r="T11933" s="120"/>
      <c r="V11933" s="120"/>
      <c r="X11933" s="120"/>
      <c r="Z11933" s="120"/>
    </row>
    <row r="11934" spans="16:26" x14ac:dyDescent="0.25">
      <c r="P11934" s="119"/>
      <c r="R11934" s="119"/>
      <c r="T11934" s="119"/>
      <c r="V11934" s="119"/>
      <c r="X11934" s="119"/>
      <c r="Z11934" s="119"/>
    </row>
    <row r="11935" spans="16:26" x14ac:dyDescent="0.25">
      <c r="P11935" s="119"/>
      <c r="R11935" s="119"/>
      <c r="T11935" s="119"/>
      <c r="V11935" s="119"/>
      <c r="X11935" s="119"/>
      <c r="Z11935" s="119"/>
    </row>
    <row r="11936" spans="16:26" x14ac:dyDescent="0.25">
      <c r="P11936" s="119"/>
      <c r="R11936" s="119"/>
      <c r="T11936" s="119"/>
      <c r="V11936" s="119"/>
      <c r="X11936" s="119"/>
      <c r="Z11936" s="119"/>
    </row>
    <row r="11937" spans="16:26" x14ac:dyDescent="0.25">
      <c r="P11937" s="121"/>
      <c r="R11937" s="121"/>
      <c r="T11937" s="121"/>
      <c r="V11937" s="121"/>
      <c r="X11937" s="121"/>
      <c r="Z11937" s="121"/>
    </row>
    <row r="11938" spans="16:26" x14ac:dyDescent="0.25">
      <c r="P11938" s="121"/>
      <c r="R11938" s="121"/>
      <c r="T11938" s="121"/>
      <c r="V11938" s="121"/>
      <c r="X11938" s="121"/>
      <c r="Z11938" s="121"/>
    </row>
    <row r="11939" spans="16:26" x14ac:dyDescent="0.25">
      <c r="P11939" s="121"/>
      <c r="R11939" s="121"/>
      <c r="T11939" s="121"/>
      <c r="V11939" s="121"/>
      <c r="X11939" s="121"/>
      <c r="Z11939" s="121"/>
    </row>
    <row r="11940" spans="16:26" x14ac:dyDescent="0.25">
      <c r="P11940" s="121"/>
      <c r="R11940" s="121"/>
      <c r="T11940" s="121"/>
      <c r="V11940" s="121"/>
      <c r="X11940" s="121"/>
      <c r="Z11940" s="121"/>
    </row>
    <row r="11941" spans="16:26" x14ac:dyDescent="0.25">
      <c r="P11941" s="122"/>
      <c r="R11941" s="122"/>
      <c r="T11941" s="122"/>
      <c r="V11941" s="122"/>
      <c r="X11941" s="122"/>
      <c r="Z11941" s="122"/>
    </row>
    <row r="11942" spans="16:26" x14ac:dyDescent="0.25">
      <c r="P11942" s="118"/>
      <c r="R11942" s="118"/>
      <c r="T11942" s="118"/>
      <c r="V11942" s="118"/>
      <c r="X11942" s="118"/>
      <c r="Z11942" s="118"/>
    </row>
    <row r="11943" spans="16:26" x14ac:dyDescent="0.25">
      <c r="P11943" s="119"/>
      <c r="R11943" s="119"/>
      <c r="T11943" s="119"/>
      <c r="V11943" s="119"/>
      <c r="X11943" s="119"/>
      <c r="Z11943" s="119"/>
    </row>
    <row r="11944" spans="16:26" x14ac:dyDescent="0.25">
      <c r="P11944" s="119"/>
      <c r="R11944" s="119"/>
      <c r="T11944" s="119"/>
      <c r="V11944" s="119"/>
      <c r="X11944" s="119"/>
      <c r="Z11944" s="119"/>
    </row>
    <row r="11945" spans="16:26" x14ac:dyDescent="0.25">
      <c r="P11945" s="120"/>
      <c r="R11945" s="120"/>
      <c r="T11945" s="120"/>
      <c r="V11945" s="120"/>
      <c r="X11945" s="120"/>
      <c r="Z11945" s="120"/>
    </row>
    <row r="11946" spans="16:26" x14ac:dyDescent="0.25">
      <c r="P11946" s="119"/>
      <c r="R11946" s="119"/>
      <c r="T11946" s="119"/>
      <c r="V11946" s="119"/>
      <c r="X11946" s="119"/>
      <c r="Z11946" s="119"/>
    </row>
    <row r="11947" spans="16:26" x14ac:dyDescent="0.25">
      <c r="P11947" s="119"/>
      <c r="R11947" s="119"/>
      <c r="T11947" s="119"/>
      <c r="V11947" s="119"/>
      <c r="X11947" s="119"/>
      <c r="Z11947" s="119"/>
    </row>
    <row r="11948" spans="16:26" x14ac:dyDescent="0.25">
      <c r="P11948" s="120"/>
      <c r="R11948" s="120"/>
      <c r="T11948" s="120"/>
      <c r="V11948" s="120"/>
      <c r="X11948" s="120"/>
      <c r="Z11948" s="120"/>
    </row>
    <row r="11949" spans="16:26" x14ac:dyDescent="0.25">
      <c r="P11949" s="119"/>
      <c r="R11949" s="119"/>
      <c r="T11949" s="119"/>
      <c r="V11949" s="119"/>
      <c r="X11949" s="119"/>
      <c r="Z11949" s="119"/>
    </row>
    <row r="11950" spans="16:26" x14ac:dyDescent="0.25">
      <c r="P11950" s="120"/>
      <c r="R11950" s="120"/>
      <c r="T11950" s="120"/>
      <c r="V11950" s="120"/>
      <c r="X11950" s="120"/>
      <c r="Z11950" s="120"/>
    </row>
    <row r="11951" spans="16:26" x14ac:dyDescent="0.25">
      <c r="P11951" s="119"/>
      <c r="R11951" s="119"/>
      <c r="T11951" s="119"/>
      <c r="V11951" s="119"/>
      <c r="X11951" s="119"/>
      <c r="Z11951" s="119"/>
    </row>
    <row r="11952" spans="16:26" x14ac:dyDescent="0.25">
      <c r="P11952" s="119"/>
      <c r="R11952" s="119"/>
      <c r="T11952" s="119"/>
      <c r="V11952" s="119"/>
      <c r="X11952" s="119"/>
      <c r="Z11952" s="119"/>
    </row>
    <row r="11953" spans="16:26" x14ac:dyDescent="0.25">
      <c r="P11953" s="119"/>
      <c r="R11953" s="119"/>
      <c r="T11953" s="119"/>
      <c r="V11953" s="119"/>
      <c r="X11953" s="119"/>
      <c r="Z11953" s="119"/>
    </row>
    <row r="11954" spans="16:26" x14ac:dyDescent="0.25">
      <c r="P11954" s="121"/>
      <c r="R11954" s="121"/>
      <c r="T11954" s="121"/>
      <c r="V11954" s="121"/>
      <c r="X11954" s="121"/>
      <c r="Z11954" s="121"/>
    </row>
    <row r="11955" spans="16:26" x14ac:dyDescent="0.25">
      <c r="P11955" s="121"/>
      <c r="R11955" s="121"/>
      <c r="T11955" s="121"/>
      <c r="V11955" s="121"/>
      <c r="X11955" s="121"/>
      <c r="Z11955" s="121"/>
    </row>
    <row r="11956" spans="16:26" x14ac:dyDescent="0.25">
      <c r="P11956" s="121"/>
      <c r="R11956" s="121"/>
      <c r="T11956" s="121"/>
      <c r="V11956" s="121"/>
      <c r="X11956" s="121"/>
      <c r="Z11956" s="121"/>
    </row>
    <row r="11957" spans="16:26" x14ac:dyDescent="0.25">
      <c r="P11957" s="121"/>
      <c r="R11957" s="121"/>
      <c r="T11957" s="121"/>
      <c r="V11957" s="121"/>
      <c r="X11957" s="121"/>
      <c r="Z11957" s="121"/>
    </row>
    <row r="11958" spans="16:26" x14ac:dyDescent="0.25">
      <c r="P11958" s="122"/>
      <c r="R11958" s="122"/>
      <c r="T11958" s="122"/>
      <c r="V11958" s="122"/>
      <c r="X11958" s="122"/>
      <c r="Z11958" s="122"/>
    </row>
    <row r="11959" spans="16:26" x14ac:dyDescent="0.25">
      <c r="P11959" s="118"/>
      <c r="R11959" s="118"/>
      <c r="T11959" s="118"/>
      <c r="V11959" s="118"/>
      <c r="X11959" s="118"/>
      <c r="Z11959" s="118"/>
    </row>
    <row r="11960" spans="16:26" x14ac:dyDescent="0.25">
      <c r="P11960" s="119"/>
      <c r="R11960" s="119"/>
      <c r="T11960" s="119"/>
      <c r="V11960" s="119"/>
      <c r="X11960" s="119"/>
      <c r="Z11960" s="119"/>
    </row>
    <row r="11961" spans="16:26" x14ac:dyDescent="0.25">
      <c r="P11961" s="119"/>
      <c r="R11961" s="119"/>
      <c r="T11961" s="119"/>
      <c r="V11961" s="119"/>
      <c r="X11961" s="119"/>
      <c r="Z11961" s="119"/>
    </row>
    <row r="11962" spans="16:26" x14ac:dyDescent="0.25">
      <c r="P11962" s="120"/>
      <c r="R11962" s="120"/>
      <c r="T11962" s="120"/>
      <c r="V11962" s="120"/>
      <c r="X11962" s="120"/>
      <c r="Z11962" s="120"/>
    </row>
    <row r="11963" spans="16:26" x14ac:dyDescent="0.25">
      <c r="P11963" s="119"/>
      <c r="R11963" s="119"/>
      <c r="T11963" s="119"/>
      <c r="V11963" s="119"/>
      <c r="X11963" s="119"/>
      <c r="Z11963" s="119"/>
    </row>
    <row r="11964" spans="16:26" x14ac:dyDescent="0.25">
      <c r="P11964" s="119"/>
      <c r="R11964" s="119"/>
      <c r="T11964" s="119"/>
      <c r="V11964" s="119"/>
      <c r="X11964" s="119"/>
      <c r="Z11964" s="119"/>
    </row>
    <row r="11965" spans="16:26" x14ac:dyDescent="0.25">
      <c r="P11965" s="120"/>
      <c r="R11965" s="120"/>
      <c r="T11965" s="120"/>
      <c r="V11965" s="120"/>
      <c r="X11965" s="120"/>
      <c r="Z11965" s="120"/>
    </row>
    <row r="11966" spans="16:26" x14ac:dyDescent="0.25">
      <c r="P11966" s="119"/>
      <c r="R11966" s="119"/>
      <c r="T11966" s="119"/>
      <c r="V11966" s="119"/>
      <c r="X11966" s="119"/>
      <c r="Z11966" s="119"/>
    </row>
    <row r="11967" spans="16:26" x14ac:dyDescent="0.25">
      <c r="P11967" s="120"/>
      <c r="R11967" s="120"/>
      <c r="T11967" s="120"/>
      <c r="V11967" s="120"/>
      <c r="X11967" s="120"/>
      <c r="Z11967" s="120"/>
    </row>
    <row r="11968" spans="16:26" x14ac:dyDescent="0.25">
      <c r="P11968" s="119"/>
      <c r="R11968" s="119"/>
      <c r="T11968" s="119"/>
      <c r="V11968" s="119"/>
      <c r="X11968" s="119"/>
      <c r="Z11968" s="119"/>
    </row>
    <row r="11969" spans="16:26" x14ac:dyDescent="0.25">
      <c r="P11969" s="119"/>
      <c r="R11969" s="119"/>
      <c r="T11969" s="119"/>
      <c r="V11969" s="119"/>
      <c r="X11969" s="119"/>
      <c r="Z11969" s="119"/>
    </row>
    <row r="11970" spans="16:26" x14ac:dyDescent="0.25">
      <c r="P11970" s="119"/>
      <c r="R11970" s="119"/>
      <c r="T11970" s="119"/>
      <c r="V11970" s="119"/>
      <c r="X11970" s="119"/>
      <c r="Z11970" s="119"/>
    </row>
    <row r="11971" spans="16:26" x14ac:dyDescent="0.25">
      <c r="P11971" s="121"/>
      <c r="R11971" s="121"/>
      <c r="T11971" s="121"/>
      <c r="V11971" s="121"/>
      <c r="X11971" s="121"/>
      <c r="Z11971" s="121"/>
    </row>
    <row r="11972" spans="16:26" x14ac:dyDescent="0.25">
      <c r="P11972" s="121"/>
      <c r="R11972" s="121"/>
      <c r="T11972" s="121"/>
      <c r="V11972" s="121"/>
      <c r="X11972" s="121"/>
      <c r="Z11972" s="121"/>
    </row>
    <row r="11973" spans="16:26" x14ac:dyDescent="0.25">
      <c r="P11973" s="121"/>
      <c r="R11973" s="121"/>
      <c r="T11973" s="121"/>
      <c r="V11973" s="121"/>
      <c r="X11973" s="121"/>
      <c r="Z11973" s="121"/>
    </row>
    <row r="11974" spans="16:26" x14ac:dyDescent="0.25">
      <c r="P11974" s="121"/>
      <c r="R11974" s="121"/>
      <c r="T11974" s="121"/>
      <c r="V11974" s="121"/>
      <c r="X11974" s="121"/>
      <c r="Z11974" s="121"/>
    </row>
    <row r="11975" spans="16:26" x14ac:dyDescent="0.25">
      <c r="P11975" s="122"/>
      <c r="R11975" s="122"/>
      <c r="T11975" s="122"/>
      <c r="V11975" s="122"/>
      <c r="X11975" s="122"/>
      <c r="Z11975" s="122"/>
    </row>
    <row r="11976" spans="16:26" x14ac:dyDescent="0.25">
      <c r="P11976" s="118"/>
      <c r="R11976" s="118"/>
      <c r="T11976" s="118"/>
      <c r="V11976" s="118"/>
      <c r="X11976" s="118"/>
      <c r="Z11976" s="118"/>
    </row>
    <row r="11977" spans="16:26" x14ac:dyDescent="0.25">
      <c r="P11977" s="119"/>
      <c r="R11977" s="119"/>
      <c r="T11977" s="119"/>
      <c r="V11977" s="119"/>
      <c r="X11977" s="119"/>
      <c r="Z11977" s="119"/>
    </row>
    <row r="11978" spans="16:26" x14ac:dyDescent="0.25">
      <c r="P11978" s="119"/>
      <c r="R11978" s="119"/>
      <c r="T11978" s="119"/>
      <c r="V11978" s="119"/>
      <c r="X11978" s="119"/>
      <c r="Z11978" s="119"/>
    </row>
    <row r="11979" spans="16:26" x14ac:dyDescent="0.25">
      <c r="P11979" s="120"/>
      <c r="R11979" s="120"/>
      <c r="T11979" s="120"/>
      <c r="V11979" s="120"/>
      <c r="X11979" s="120"/>
      <c r="Z11979" s="120"/>
    </row>
    <row r="11980" spans="16:26" x14ac:dyDescent="0.25">
      <c r="P11980" s="119"/>
      <c r="R11980" s="119"/>
      <c r="T11980" s="119"/>
      <c r="V11980" s="119"/>
      <c r="X11980" s="119"/>
      <c r="Z11980" s="119"/>
    </row>
    <row r="11981" spans="16:26" x14ac:dyDescent="0.25">
      <c r="P11981" s="119"/>
      <c r="R11981" s="119"/>
      <c r="T11981" s="119"/>
      <c r="V11981" s="119"/>
      <c r="X11981" s="119"/>
      <c r="Z11981" s="119"/>
    </row>
    <row r="11982" spans="16:26" x14ac:dyDescent="0.25">
      <c r="P11982" s="120"/>
      <c r="R11982" s="120"/>
      <c r="T11982" s="120"/>
      <c r="V11982" s="120"/>
      <c r="X11982" s="120"/>
      <c r="Z11982" s="120"/>
    </row>
    <row r="11983" spans="16:26" x14ac:dyDescent="0.25">
      <c r="P11983" s="119"/>
      <c r="R11983" s="119"/>
      <c r="T11983" s="119"/>
      <c r="V11983" s="119"/>
      <c r="X11983" s="119"/>
      <c r="Z11983" s="119"/>
    </row>
    <row r="11984" spans="16:26" x14ac:dyDescent="0.25">
      <c r="P11984" s="120"/>
      <c r="R11984" s="120"/>
      <c r="T11984" s="120"/>
      <c r="V11984" s="120"/>
      <c r="X11984" s="120"/>
      <c r="Z11984" s="120"/>
    </row>
    <row r="11985" spans="16:26" x14ac:dyDescent="0.25">
      <c r="P11985" s="119"/>
      <c r="R11985" s="119"/>
      <c r="T11985" s="119"/>
      <c r="V11985" s="119"/>
      <c r="X11985" s="119"/>
      <c r="Z11985" s="119"/>
    </row>
    <row r="11986" spans="16:26" x14ac:dyDescent="0.25">
      <c r="P11986" s="119"/>
      <c r="R11986" s="119"/>
      <c r="T11986" s="119"/>
      <c r="V11986" s="119"/>
      <c r="X11986" s="119"/>
      <c r="Z11986" s="119"/>
    </row>
    <row r="11987" spans="16:26" x14ac:dyDescent="0.25">
      <c r="P11987" s="119"/>
      <c r="R11987" s="119"/>
      <c r="T11987" s="119"/>
      <c r="V11987" s="119"/>
      <c r="X11987" s="119"/>
      <c r="Z11987" s="119"/>
    </row>
    <row r="11988" spans="16:26" x14ac:dyDescent="0.25">
      <c r="P11988" s="121"/>
      <c r="R11988" s="121"/>
      <c r="T11988" s="121"/>
      <c r="V11988" s="121"/>
      <c r="X11988" s="121"/>
      <c r="Z11988" s="121"/>
    </row>
    <row r="11989" spans="16:26" x14ac:dyDescent="0.25">
      <c r="P11989" s="121"/>
      <c r="R11989" s="121"/>
      <c r="T11989" s="121"/>
      <c r="V11989" s="121"/>
      <c r="X11989" s="121"/>
      <c r="Z11989" s="121"/>
    </row>
    <row r="11990" spans="16:26" x14ac:dyDescent="0.25">
      <c r="P11990" s="121"/>
      <c r="R11990" s="121"/>
      <c r="T11990" s="121"/>
      <c r="V11990" s="121"/>
      <c r="X11990" s="121"/>
      <c r="Z11990" s="121"/>
    </row>
    <row r="11991" spans="16:26" x14ac:dyDescent="0.25">
      <c r="P11991" s="121"/>
      <c r="R11991" s="121"/>
      <c r="T11991" s="121"/>
      <c r="V11991" s="121"/>
      <c r="X11991" s="121"/>
      <c r="Z11991" s="121"/>
    </row>
    <row r="11992" spans="16:26" x14ac:dyDescent="0.25">
      <c r="P11992" s="122"/>
      <c r="R11992" s="122"/>
      <c r="T11992" s="122"/>
      <c r="V11992" s="122"/>
      <c r="X11992" s="122"/>
      <c r="Z11992" s="122"/>
    </row>
    <row r="11993" spans="16:26" x14ac:dyDescent="0.25">
      <c r="P11993" s="118"/>
      <c r="R11993" s="118"/>
      <c r="T11993" s="118"/>
      <c r="V11993" s="118"/>
      <c r="X11993" s="118"/>
      <c r="Z11993" s="118"/>
    </row>
    <row r="11994" spans="16:26" x14ac:dyDescent="0.25">
      <c r="P11994" s="119"/>
      <c r="R11994" s="119"/>
      <c r="T11994" s="119"/>
      <c r="V11994" s="119"/>
      <c r="X11994" s="119"/>
      <c r="Z11994" s="119"/>
    </row>
    <row r="11995" spans="16:26" x14ac:dyDescent="0.25">
      <c r="P11995" s="119"/>
      <c r="R11995" s="119"/>
      <c r="T11995" s="119"/>
      <c r="V11995" s="119"/>
      <c r="X11995" s="119"/>
      <c r="Z11995" s="119"/>
    </row>
    <row r="11996" spans="16:26" x14ac:dyDescent="0.25">
      <c r="P11996" s="120"/>
      <c r="R11996" s="120"/>
      <c r="T11996" s="120"/>
      <c r="V11996" s="120"/>
      <c r="X11996" s="120"/>
      <c r="Z11996" s="120"/>
    </row>
    <row r="11997" spans="16:26" x14ac:dyDescent="0.25">
      <c r="P11997" s="119"/>
      <c r="R11997" s="119"/>
      <c r="T11997" s="119"/>
      <c r="V11997" s="119"/>
      <c r="X11997" s="119"/>
      <c r="Z11997" s="119"/>
    </row>
    <row r="11998" spans="16:26" x14ac:dyDescent="0.25">
      <c r="P11998" s="119"/>
      <c r="R11998" s="119"/>
      <c r="T11998" s="119"/>
      <c r="V11998" s="119"/>
      <c r="X11998" s="119"/>
      <c r="Z11998" s="119"/>
    </row>
    <row r="11999" spans="16:26" x14ac:dyDescent="0.25">
      <c r="P11999" s="120"/>
      <c r="R11999" s="120"/>
      <c r="T11999" s="120"/>
      <c r="V11999" s="120"/>
      <c r="X11999" s="120"/>
      <c r="Z11999" s="120"/>
    </row>
    <row r="12000" spans="16:26" x14ac:dyDescent="0.25">
      <c r="P12000" s="119"/>
      <c r="R12000" s="119"/>
      <c r="T12000" s="119"/>
      <c r="V12000" s="119"/>
      <c r="X12000" s="119"/>
      <c r="Z12000" s="119"/>
    </row>
    <row r="12001" spans="16:26" x14ac:dyDescent="0.25">
      <c r="P12001" s="120"/>
      <c r="R12001" s="120"/>
      <c r="T12001" s="120"/>
      <c r="V12001" s="120"/>
      <c r="X12001" s="120"/>
      <c r="Z12001" s="120"/>
    </row>
    <row r="12002" spans="16:26" x14ac:dyDescent="0.25">
      <c r="P12002" s="119"/>
      <c r="R12002" s="119"/>
      <c r="T12002" s="119"/>
      <c r="V12002" s="119"/>
      <c r="X12002" s="119"/>
      <c r="Z12002" s="119"/>
    </row>
    <row r="12003" spans="16:26" x14ac:dyDescent="0.25">
      <c r="P12003" s="119"/>
      <c r="R12003" s="119"/>
      <c r="T12003" s="119"/>
      <c r="V12003" s="119"/>
      <c r="X12003" s="119"/>
      <c r="Z12003" s="119"/>
    </row>
    <row r="12004" spans="16:26" x14ac:dyDescent="0.25">
      <c r="P12004" s="119"/>
      <c r="R12004" s="119"/>
      <c r="T12004" s="119"/>
      <c r="V12004" s="119"/>
      <c r="X12004" s="119"/>
      <c r="Z12004" s="119"/>
    </row>
    <row r="12005" spans="16:26" x14ac:dyDescent="0.25">
      <c r="P12005" s="121"/>
      <c r="R12005" s="121"/>
      <c r="T12005" s="121"/>
      <c r="V12005" s="121"/>
      <c r="X12005" s="121"/>
      <c r="Z12005" s="121"/>
    </row>
    <row r="12006" spans="16:26" x14ac:dyDescent="0.25">
      <c r="P12006" s="121"/>
      <c r="R12006" s="121"/>
      <c r="T12006" s="121"/>
      <c r="V12006" s="121"/>
      <c r="X12006" s="121"/>
      <c r="Z12006" s="121"/>
    </row>
    <row r="12007" spans="16:26" x14ac:dyDescent="0.25">
      <c r="P12007" s="121"/>
      <c r="R12007" s="121"/>
      <c r="T12007" s="121"/>
      <c r="V12007" s="121"/>
      <c r="X12007" s="121"/>
      <c r="Z12007" s="121"/>
    </row>
    <row r="12008" spans="16:26" x14ac:dyDescent="0.25">
      <c r="P12008" s="121"/>
      <c r="R12008" s="121"/>
      <c r="T12008" s="121"/>
      <c r="V12008" s="121"/>
      <c r="X12008" s="121"/>
      <c r="Z12008" s="121"/>
    </row>
    <row r="12009" spans="16:26" x14ac:dyDescent="0.25">
      <c r="P12009" s="122"/>
      <c r="R12009" s="122"/>
      <c r="T12009" s="122"/>
      <c r="V12009" s="122"/>
      <c r="X12009" s="122"/>
      <c r="Z12009" s="122"/>
    </row>
    <row r="12010" spans="16:26" x14ac:dyDescent="0.25">
      <c r="P12010" s="118"/>
      <c r="R12010" s="118"/>
      <c r="T12010" s="118"/>
      <c r="V12010" s="118"/>
      <c r="X12010" s="118"/>
      <c r="Z12010" s="118"/>
    </row>
    <row r="12011" spans="16:26" x14ac:dyDescent="0.25">
      <c r="P12011" s="119"/>
      <c r="R12011" s="119"/>
      <c r="T12011" s="119"/>
      <c r="V12011" s="119"/>
      <c r="X12011" s="119"/>
      <c r="Z12011" s="119"/>
    </row>
    <row r="12012" spans="16:26" x14ac:dyDescent="0.25">
      <c r="P12012" s="119"/>
      <c r="R12012" s="119"/>
      <c r="T12012" s="119"/>
      <c r="V12012" s="119"/>
      <c r="X12012" s="119"/>
      <c r="Z12012" s="119"/>
    </row>
    <row r="12013" spans="16:26" x14ac:dyDescent="0.25">
      <c r="P12013" s="120"/>
      <c r="R12013" s="120"/>
      <c r="T12013" s="120"/>
      <c r="V12013" s="120"/>
      <c r="X12013" s="120"/>
      <c r="Z12013" s="120"/>
    </row>
    <row r="12014" spans="16:26" x14ac:dyDescent="0.25">
      <c r="P12014" s="119"/>
      <c r="R12014" s="119"/>
      <c r="T12014" s="119"/>
      <c r="V12014" s="119"/>
      <c r="X12014" s="119"/>
      <c r="Z12014" s="119"/>
    </row>
    <row r="12015" spans="16:26" x14ac:dyDescent="0.25">
      <c r="P12015" s="119"/>
      <c r="R12015" s="119"/>
      <c r="T12015" s="119"/>
      <c r="V12015" s="119"/>
      <c r="X12015" s="119"/>
      <c r="Z12015" s="119"/>
    </row>
    <row r="12016" spans="16:26" x14ac:dyDescent="0.25">
      <c r="P12016" s="120"/>
      <c r="R12016" s="120"/>
      <c r="T12016" s="120"/>
      <c r="V12016" s="120"/>
      <c r="X12016" s="120"/>
      <c r="Z12016" s="120"/>
    </row>
    <row r="12017" spans="16:26" x14ac:dyDescent="0.25">
      <c r="P12017" s="119"/>
      <c r="R12017" s="119"/>
      <c r="T12017" s="119"/>
      <c r="V12017" s="119"/>
      <c r="X12017" s="119"/>
      <c r="Z12017" s="119"/>
    </row>
    <row r="12018" spans="16:26" x14ac:dyDescent="0.25">
      <c r="P12018" s="120"/>
      <c r="R12018" s="120"/>
      <c r="T12018" s="120"/>
      <c r="V12018" s="120"/>
      <c r="X12018" s="120"/>
      <c r="Z12018" s="120"/>
    </row>
    <row r="12019" spans="16:26" x14ac:dyDescent="0.25">
      <c r="P12019" s="119"/>
      <c r="R12019" s="119"/>
      <c r="T12019" s="119"/>
      <c r="V12019" s="119"/>
      <c r="X12019" s="119"/>
      <c r="Z12019" s="119"/>
    </row>
    <row r="12020" spans="16:26" x14ac:dyDescent="0.25">
      <c r="P12020" s="119"/>
      <c r="R12020" s="119"/>
      <c r="T12020" s="119"/>
      <c r="V12020" s="119"/>
      <c r="X12020" s="119"/>
      <c r="Z12020" s="119"/>
    </row>
    <row r="12021" spans="16:26" x14ac:dyDescent="0.25">
      <c r="P12021" s="119"/>
      <c r="R12021" s="119"/>
      <c r="T12021" s="119"/>
      <c r="V12021" s="119"/>
      <c r="X12021" s="119"/>
      <c r="Z12021" s="119"/>
    </row>
    <row r="12022" spans="16:26" x14ac:dyDescent="0.25">
      <c r="P12022" s="121"/>
      <c r="R12022" s="121"/>
      <c r="T12022" s="121"/>
      <c r="V12022" s="121"/>
      <c r="X12022" s="121"/>
      <c r="Z12022" s="121"/>
    </row>
    <row r="12023" spans="16:26" x14ac:dyDescent="0.25">
      <c r="P12023" s="121"/>
      <c r="R12023" s="121"/>
      <c r="T12023" s="121"/>
      <c r="V12023" s="121"/>
      <c r="X12023" s="121"/>
      <c r="Z12023" s="121"/>
    </row>
    <row r="12024" spans="16:26" x14ac:dyDescent="0.25">
      <c r="P12024" s="121"/>
      <c r="R12024" s="121"/>
      <c r="T12024" s="121"/>
      <c r="V12024" s="121"/>
      <c r="X12024" s="121"/>
      <c r="Z12024" s="121"/>
    </row>
    <row r="12025" spans="16:26" x14ac:dyDescent="0.25">
      <c r="P12025" s="121"/>
      <c r="R12025" s="121"/>
      <c r="T12025" s="121"/>
      <c r="V12025" s="121"/>
      <c r="X12025" s="121"/>
      <c r="Z12025" s="121"/>
    </row>
    <row r="12026" spans="16:26" x14ac:dyDescent="0.25">
      <c r="P12026" s="122"/>
      <c r="R12026" s="122"/>
      <c r="T12026" s="122"/>
      <c r="V12026" s="122"/>
      <c r="X12026" s="122"/>
      <c r="Z12026" s="122"/>
    </row>
    <row r="12027" spans="16:26" x14ac:dyDescent="0.25">
      <c r="P12027" s="118"/>
      <c r="R12027" s="118"/>
      <c r="T12027" s="118"/>
      <c r="V12027" s="118"/>
      <c r="X12027" s="118"/>
      <c r="Z12027" s="118"/>
    </row>
    <row r="12028" spans="16:26" x14ac:dyDescent="0.25">
      <c r="P12028" s="119"/>
      <c r="R12028" s="119"/>
      <c r="T12028" s="119"/>
      <c r="V12028" s="119"/>
      <c r="X12028" s="119"/>
      <c r="Z12028" s="119"/>
    </row>
    <row r="12029" spans="16:26" x14ac:dyDescent="0.25">
      <c r="P12029" s="119"/>
      <c r="R12029" s="119"/>
      <c r="T12029" s="119"/>
      <c r="V12029" s="119"/>
      <c r="X12029" s="119"/>
      <c r="Z12029" s="119"/>
    </row>
    <row r="12030" spans="16:26" x14ac:dyDescent="0.25">
      <c r="P12030" s="120"/>
      <c r="R12030" s="120"/>
      <c r="T12030" s="120"/>
      <c r="V12030" s="120"/>
      <c r="X12030" s="120"/>
      <c r="Z12030" s="120"/>
    </row>
    <row r="12031" spans="16:26" x14ac:dyDescent="0.25">
      <c r="P12031" s="119"/>
      <c r="R12031" s="119"/>
      <c r="T12031" s="119"/>
      <c r="V12031" s="119"/>
      <c r="X12031" s="119"/>
      <c r="Z12031" s="119"/>
    </row>
    <row r="12032" spans="16:26" x14ac:dyDescent="0.25">
      <c r="P12032" s="119"/>
      <c r="R12032" s="119"/>
      <c r="T12032" s="119"/>
      <c r="V12032" s="119"/>
      <c r="X12032" s="119"/>
      <c r="Z12032" s="119"/>
    </row>
    <row r="12033" spans="16:26" x14ac:dyDescent="0.25">
      <c r="P12033" s="120"/>
      <c r="R12033" s="120"/>
      <c r="T12033" s="120"/>
      <c r="V12033" s="120"/>
      <c r="X12033" s="120"/>
      <c r="Z12033" s="120"/>
    </row>
    <row r="12034" spans="16:26" x14ac:dyDescent="0.25">
      <c r="P12034" s="119"/>
      <c r="R12034" s="119"/>
      <c r="T12034" s="119"/>
      <c r="V12034" s="119"/>
      <c r="X12034" s="119"/>
      <c r="Z12034" s="119"/>
    </row>
    <row r="12035" spans="16:26" x14ac:dyDescent="0.25">
      <c r="P12035" s="120"/>
      <c r="R12035" s="120"/>
      <c r="T12035" s="120"/>
      <c r="V12035" s="120"/>
      <c r="X12035" s="120"/>
      <c r="Z12035" s="120"/>
    </row>
    <row r="12036" spans="16:26" x14ac:dyDescent="0.25">
      <c r="P12036" s="119"/>
      <c r="R12036" s="119"/>
      <c r="T12036" s="119"/>
      <c r="V12036" s="119"/>
      <c r="X12036" s="119"/>
      <c r="Z12036" s="119"/>
    </row>
    <row r="12037" spans="16:26" x14ac:dyDescent="0.25">
      <c r="P12037" s="119"/>
      <c r="R12037" s="119"/>
      <c r="T12037" s="119"/>
      <c r="V12037" s="119"/>
      <c r="X12037" s="119"/>
      <c r="Z12037" s="119"/>
    </row>
    <row r="12038" spans="16:26" x14ac:dyDescent="0.25">
      <c r="P12038" s="119"/>
      <c r="R12038" s="119"/>
      <c r="T12038" s="119"/>
      <c r="V12038" s="119"/>
      <c r="X12038" s="119"/>
      <c r="Z12038" s="119"/>
    </row>
    <row r="12039" spans="16:26" x14ac:dyDescent="0.25">
      <c r="P12039" s="121"/>
      <c r="R12039" s="121"/>
      <c r="T12039" s="121"/>
      <c r="V12039" s="121"/>
      <c r="X12039" s="121"/>
      <c r="Z12039" s="121"/>
    </row>
    <row r="12040" spans="16:26" x14ac:dyDescent="0.25">
      <c r="P12040" s="121"/>
      <c r="R12040" s="121"/>
      <c r="T12040" s="121"/>
      <c r="V12040" s="121"/>
      <c r="X12040" s="121"/>
      <c r="Z12040" s="121"/>
    </row>
    <row r="12041" spans="16:26" x14ac:dyDescent="0.25">
      <c r="P12041" s="121"/>
      <c r="R12041" s="121"/>
      <c r="T12041" s="121"/>
      <c r="V12041" s="121"/>
      <c r="X12041" s="121"/>
      <c r="Z12041" s="121"/>
    </row>
    <row r="12042" spans="16:26" x14ac:dyDescent="0.25">
      <c r="P12042" s="121"/>
      <c r="R12042" s="121"/>
      <c r="T12042" s="121"/>
      <c r="V12042" s="121"/>
      <c r="X12042" s="121"/>
      <c r="Z12042" s="121"/>
    </row>
    <row r="12043" spans="16:26" x14ac:dyDescent="0.25">
      <c r="P12043" s="122"/>
      <c r="R12043" s="122"/>
      <c r="T12043" s="122"/>
      <c r="V12043" s="122"/>
      <c r="X12043" s="122"/>
      <c r="Z12043" s="122"/>
    </row>
    <row r="12044" spans="16:26" x14ac:dyDescent="0.25">
      <c r="P12044" s="118"/>
      <c r="R12044" s="118"/>
      <c r="T12044" s="118"/>
      <c r="V12044" s="118"/>
      <c r="X12044" s="118"/>
      <c r="Z12044" s="118"/>
    </row>
    <row r="12045" spans="16:26" x14ac:dyDescent="0.25">
      <c r="P12045" s="119"/>
      <c r="R12045" s="119"/>
      <c r="T12045" s="119"/>
      <c r="V12045" s="119"/>
      <c r="X12045" s="119"/>
      <c r="Z12045" s="119"/>
    </row>
    <row r="12046" spans="16:26" x14ac:dyDescent="0.25">
      <c r="P12046" s="119"/>
      <c r="R12046" s="119"/>
      <c r="T12046" s="119"/>
      <c r="V12046" s="119"/>
      <c r="X12046" s="119"/>
      <c r="Z12046" s="119"/>
    </row>
    <row r="12047" spans="16:26" x14ac:dyDescent="0.25">
      <c r="P12047" s="120"/>
      <c r="R12047" s="120"/>
      <c r="T12047" s="120"/>
      <c r="V12047" s="120"/>
      <c r="X12047" s="120"/>
      <c r="Z12047" s="120"/>
    </row>
    <row r="12048" spans="16:26" x14ac:dyDescent="0.25">
      <c r="P12048" s="119"/>
      <c r="R12048" s="119"/>
      <c r="T12048" s="119"/>
      <c r="V12048" s="119"/>
      <c r="X12048" s="119"/>
      <c r="Z12048" s="119"/>
    </row>
    <row r="12049" spans="16:26" x14ac:dyDescent="0.25">
      <c r="P12049" s="119"/>
      <c r="R12049" s="119"/>
      <c r="T12049" s="119"/>
      <c r="V12049" s="119"/>
      <c r="X12049" s="119"/>
      <c r="Z12049" s="119"/>
    </row>
    <row r="12050" spans="16:26" x14ac:dyDescent="0.25">
      <c r="P12050" s="120"/>
      <c r="R12050" s="120"/>
      <c r="T12050" s="120"/>
      <c r="V12050" s="120"/>
      <c r="X12050" s="120"/>
      <c r="Z12050" s="120"/>
    </row>
    <row r="12051" spans="16:26" x14ac:dyDescent="0.25">
      <c r="P12051" s="119"/>
      <c r="R12051" s="119"/>
      <c r="T12051" s="119"/>
      <c r="V12051" s="119"/>
      <c r="X12051" s="119"/>
      <c r="Z12051" s="119"/>
    </row>
    <row r="12052" spans="16:26" x14ac:dyDescent="0.25">
      <c r="P12052" s="120"/>
      <c r="R12052" s="120"/>
      <c r="T12052" s="120"/>
      <c r="V12052" s="120"/>
      <c r="X12052" s="120"/>
      <c r="Z12052" s="120"/>
    </row>
    <row r="12053" spans="16:26" x14ac:dyDescent="0.25">
      <c r="P12053" s="119"/>
      <c r="R12053" s="119"/>
      <c r="T12053" s="119"/>
      <c r="V12053" s="119"/>
      <c r="X12053" s="119"/>
      <c r="Z12053" s="119"/>
    </row>
    <row r="12054" spans="16:26" x14ac:dyDescent="0.25">
      <c r="P12054" s="119"/>
      <c r="R12054" s="119"/>
      <c r="T12054" s="119"/>
      <c r="V12054" s="119"/>
      <c r="X12054" s="119"/>
      <c r="Z12054" s="119"/>
    </row>
    <row r="12055" spans="16:26" x14ac:dyDescent="0.25">
      <c r="P12055" s="119"/>
      <c r="R12055" s="119"/>
      <c r="T12055" s="119"/>
      <c r="V12055" s="119"/>
      <c r="X12055" s="119"/>
      <c r="Z12055" s="119"/>
    </row>
    <row r="12056" spans="16:26" x14ac:dyDescent="0.25">
      <c r="P12056" s="121"/>
      <c r="R12056" s="121"/>
      <c r="T12056" s="121"/>
      <c r="V12056" s="121"/>
      <c r="X12056" s="121"/>
      <c r="Z12056" s="121"/>
    </row>
    <row r="12057" spans="16:26" x14ac:dyDescent="0.25">
      <c r="P12057" s="121"/>
      <c r="R12057" s="121"/>
      <c r="T12057" s="121"/>
      <c r="V12057" s="121"/>
      <c r="X12057" s="121"/>
      <c r="Z12057" s="121"/>
    </row>
    <row r="12058" spans="16:26" x14ac:dyDescent="0.25">
      <c r="P12058" s="121"/>
      <c r="R12058" s="121"/>
      <c r="T12058" s="121"/>
      <c r="V12058" s="121"/>
      <c r="X12058" s="121"/>
      <c r="Z12058" s="121"/>
    </row>
    <row r="12059" spans="16:26" x14ac:dyDescent="0.25">
      <c r="P12059" s="121"/>
      <c r="R12059" s="121"/>
      <c r="T12059" s="121"/>
      <c r="V12059" s="121"/>
      <c r="X12059" s="121"/>
      <c r="Z12059" s="121"/>
    </row>
    <row r="12060" spans="16:26" x14ac:dyDescent="0.25">
      <c r="P12060" s="122"/>
      <c r="R12060" s="122"/>
      <c r="T12060" s="122"/>
      <c r="V12060" s="122"/>
      <c r="X12060" s="122"/>
      <c r="Z12060" s="122"/>
    </row>
    <row r="12061" spans="16:26" x14ac:dyDescent="0.25">
      <c r="P12061" s="118"/>
      <c r="R12061" s="118"/>
      <c r="T12061" s="118"/>
      <c r="V12061" s="118"/>
      <c r="X12061" s="118"/>
      <c r="Z12061" s="118"/>
    </row>
    <row r="12062" spans="16:26" x14ac:dyDescent="0.25">
      <c r="P12062" s="119"/>
      <c r="R12062" s="119"/>
      <c r="T12062" s="119"/>
      <c r="V12062" s="119"/>
      <c r="X12062" s="119"/>
      <c r="Z12062" s="119"/>
    </row>
    <row r="12063" spans="16:26" x14ac:dyDescent="0.25">
      <c r="P12063" s="119"/>
      <c r="R12063" s="119"/>
      <c r="T12063" s="119"/>
      <c r="V12063" s="119"/>
      <c r="X12063" s="119"/>
      <c r="Z12063" s="119"/>
    </row>
    <row r="12064" spans="16:26" x14ac:dyDescent="0.25">
      <c r="P12064" s="120"/>
      <c r="R12064" s="120"/>
      <c r="T12064" s="120"/>
      <c r="V12064" s="120"/>
      <c r="X12064" s="120"/>
      <c r="Z12064" s="120"/>
    </row>
    <row r="12065" spans="16:26" x14ac:dyDescent="0.25">
      <c r="P12065" s="119"/>
      <c r="R12065" s="119"/>
      <c r="T12065" s="119"/>
      <c r="V12065" s="119"/>
      <c r="X12065" s="119"/>
      <c r="Z12065" s="119"/>
    </row>
    <row r="12066" spans="16:26" x14ac:dyDescent="0.25">
      <c r="P12066" s="119"/>
      <c r="R12066" s="119"/>
      <c r="T12066" s="119"/>
      <c r="V12066" s="119"/>
      <c r="X12066" s="119"/>
      <c r="Z12066" s="119"/>
    </row>
    <row r="12067" spans="16:26" x14ac:dyDescent="0.25">
      <c r="P12067" s="120"/>
      <c r="R12067" s="120"/>
      <c r="T12067" s="120"/>
      <c r="V12067" s="120"/>
      <c r="X12067" s="120"/>
      <c r="Z12067" s="120"/>
    </row>
    <row r="12068" spans="16:26" x14ac:dyDescent="0.25">
      <c r="P12068" s="119"/>
      <c r="R12068" s="119"/>
      <c r="T12068" s="119"/>
      <c r="V12068" s="119"/>
      <c r="X12068" s="119"/>
      <c r="Z12068" s="119"/>
    </row>
    <row r="12069" spans="16:26" x14ac:dyDescent="0.25">
      <c r="P12069" s="120"/>
      <c r="R12069" s="120"/>
      <c r="T12069" s="120"/>
      <c r="V12069" s="120"/>
      <c r="X12069" s="120"/>
      <c r="Z12069" s="120"/>
    </row>
    <row r="12070" spans="16:26" x14ac:dyDescent="0.25">
      <c r="P12070" s="119"/>
      <c r="R12070" s="119"/>
      <c r="T12070" s="119"/>
      <c r="V12070" s="119"/>
      <c r="X12070" s="119"/>
      <c r="Z12070" s="119"/>
    </row>
    <row r="12071" spans="16:26" x14ac:dyDescent="0.25">
      <c r="P12071" s="119"/>
      <c r="R12071" s="119"/>
      <c r="T12071" s="119"/>
      <c r="V12071" s="119"/>
      <c r="X12071" s="119"/>
      <c r="Z12071" s="119"/>
    </row>
    <row r="12072" spans="16:26" x14ac:dyDescent="0.25">
      <c r="P12072" s="119"/>
      <c r="R12072" s="119"/>
      <c r="T12072" s="119"/>
      <c r="V12072" s="119"/>
      <c r="X12072" s="119"/>
      <c r="Z12072" s="119"/>
    </row>
    <row r="12073" spans="16:26" x14ac:dyDescent="0.25">
      <c r="P12073" s="121"/>
      <c r="R12073" s="121"/>
      <c r="T12073" s="121"/>
      <c r="V12073" s="121"/>
      <c r="X12073" s="121"/>
      <c r="Z12073" s="121"/>
    </row>
    <row r="12074" spans="16:26" x14ac:dyDescent="0.25">
      <c r="P12074" s="121"/>
      <c r="R12074" s="121"/>
      <c r="T12074" s="121"/>
      <c r="V12074" s="121"/>
      <c r="X12074" s="121"/>
      <c r="Z12074" s="121"/>
    </row>
    <row r="12075" spans="16:26" x14ac:dyDescent="0.25">
      <c r="P12075" s="121"/>
      <c r="R12075" s="121"/>
      <c r="T12075" s="121"/>
      <c r="V12075" s="121"/>
      <c r="X12075" s="121"/>
      <c r="Z12075" s="121"/>
    </row>
    <row r="12076" spans="16:26" x14ac:dyDescent="0.25">
      <c r="P12076" s="121"/>
      <c r="R12076" s="121"/>
      <c r="T12076" s="121"/>
      <c r="V12076" s="121"/>
      <c r="X12076" s="121"/>
      <c r="Z12076" s="121"/>
    </row>
    <row r="12077" spans="16:26" x14ac:dyDescent="0.25">
      <c r="P12077" s="122"/>
      <c r="R12077" s="122"/>
      <c r="T12077" s="122"/>
      <c r="V12077" s="122"/>
      <c r="X12077" s="122"/>
      <c r="Z12077" s="122"/>
    </row>
    <row r="12078" spans="16:26" x14ac:dyDescent="0.25">
      <c r="P12078" s="118"/>
      <c r="R12078" s="118"/>
      <c r="T12078" s="118"/>
      <c r="V12078" s="118"/>
      <c r="X12078" s="118"/>
      <c r="Z12078" s="118"/>
    </row>
    <row r="12079" spans="16:26" x14ac:dyDescent="0.25">
      <c r="P12079" s="119"/>
      <c r="R12079" s="119"/>
      <c r="T12079" s="119"/>
      <c r="V12079" s="119"/>
      <c r="X12079" s="119"/>
      <c r="Z12079" s="119"/>
    </row>
    <row r="12080" spans="16:26" x14ac:dyDescent="0.25">
      <c r="P12080" s="119"/>
      <c r="R12080" s="119"/>
      <c r="T12080" s="119"/>
      <c r="V12080" s="119"/>
      <c r="X12080" s="119"/>
      <c r="Z12080" s="119"/>
    </row>
    <row r="12081" spans="16:26" x14ac:dyDescent="0.25">
      <c r="P12081" s="120"/>
      <c r="R12081" s="120"/>
      <c r="T12081" s="120"/>
      <c r="V12081" s="120"/>
      <c r="X12081" s="120"/>
      <c r="Z12081" s="120"/>
    </row>
    <row r="12082" spans="16:26" x14ac:dyDescent="0.25">
      <c r="P12082" s="119"/>
      <c r="R12082" s="119"/>
      <c r="T12082" s="119"/>
      <c r="V12082" s="119"/>
      <c r="X12082" s="119"/>
      <c r="Z12082" s="119"/>
    </row>
    <row r="12083" spans="16:26" x14ac:dyDescent="0.25">
      <c r="P12083" s="119"/>
      <c r="R12083" s="119"/>
      <c r="T12083" s="119"/>
      <c r="V12083" s="119"/>
      <c r="X12083" s="119"/>
      <c r="Z12083" s="119"/>
    </row>
    <row r="12084" spans="16:26" x14ac:dyDescent="0.25">
      <c r="P12084" s="120"/>
      <c r="R12084" s="120"/>
      <c r="T12084" s="120"/>
      <c r="V12084" s="120"/>
      <c r="X12084" s="120"/>
      <c r="Z12084" s="120"/>
    </row>
    <row r="12085" spans="16:26" x14ac:dyDescent="0.25">
      <c r="P12085" s="119"/>
      <c r="R12085" s="119"/>
      <c r="T12085" s="119"/>
      <c r="V12085" s="119"/>
      <c r="X12085" s="119"/>
      <c r="Z12085" s="119"/>
    </row>
    <row r="12086" spans="16:26" x14ac:dyDescent="0.25">
      <c r="P12086" s="120"/>
      <c r="R12086" s="120"/>
      <c r="T12086" s="120"/>
      <c r="V12086" s="120"/>
      <c r="X12086" s="120"/>
      <c r="Z12086" s="120"/>
    </row>
    <row r="12087" spans="16:26" x14ac:dyDescent="0.25">
      <c r="P12087" s="119"/>
      <c r="R12087" s="119"/>
      <c r="T12087" s="119"/>
      <c r="V12087" s="119"/>
      <c r="X12087" s="119"/>
      <c r="Z12087" s="119"/>
    </row>
    <row r="12088" spans="16:26" x14ac:dyDescent="0.25">
      <c r="P12088" s="119"/>
      <c r="R12088" s="119"/>
      <c r="T12088" s="119"/>
      <c r="V12088" s="119"/>
      <c r="X12088" s="119"/>
      <c r="Z12088" s="119"/>
    </row>
    <row r="12089" spans="16:26" x14ac:dyDescent="0.25">
      <c r="P12089" s="119"/>
      <c r="R12089" s="119"/>
      <c r="T12089" s="119"/>
      <c r="V12089" s="119"/>
      <c r="X12089" s="119"/>
      <c r="Z12089" s="119"/>
    </row>
    <row r="12090" spans="16:26" x14ac:dyDescent="0.25">
      <c r="P12090" s="121"/>
      <c r="R12090" s="121"/>
      <c r="T12090" s="121"/>
      <c r="V12090" s="121"/>
      <c r="X12090" s="121"/>
      <c r="Z12090" s="121"/>
    </row>
    <row r="12091" spans="16:26" x14ac:dyDescent="0.25">
      <c r="P12091" s="121"/>
      <c r="R12091" s="121"/>
      <c r="T12091" s="121"/>
      <c r="V12091" s="121"/>
      <c r="X12091" s="121"/>
      <c r="Z12091" s="121"/>
    </row>
    <row r="12092" spans="16:26" x14ac:dyDescent="0.25">
      <c r="P12092" s="121"/>
      <c r="R12092" s="121"/>
      <c r="T12092" s="121"/>
      <c r="V12092" s="121"/>
      <c r="X12092" s="121"/>
      <c r="Z12092" s="121"/>
    </row>
    <row r="12093" spans="16:26" x14ac:dyDescent="0.25">
      <c r="P12093" s="121"/>
      <c r="R12093" s="121"/>
      <c r="T12093" s="121"/>
      <c r="V12093" s="121"/>
      <c r="X12093" s="121"/>
      <c r="Z12093" s="121"/>
    </row>
    <row r="12094" spans="16:26" x14ac:dyDescent="0.25">
      <c r="P12094" s="122"/>
      <c r="R12094" s="122"/>
      <c r="T12094" s="122"/>
      <c r="V12094" s="122"/>
      <c r="X12094" s="122"/>
      <c r="Z12094" s="122"/>
    </row>
    <row r="12095" spans="16:26" x14ac:dyDescent="0.25">
      <c r="P12095" s="118"/>
      <c r="R12095" s="118"/>
      <c r="T12095" s="118"/>
      <c r="V12095" s="118"/>
      <c r="X12095" s="118"/>
      <c r="Z12095" s="118"/>
    </row>
    <row r="12096" spans="16:26" x14ac:dyDescent="0.25">
      <c r="P12096" s="119"/>
      <c r="R12096" s="119"/>
      <c r="T12096" s="119"/>
      <c r="V12096" s="119"/>
      <c r="X12096" s="119"/>
      <c r="Z12096" s="119"/>
    </row>
    <row r="12097" spans="16:26" x14ac:dyDescent="0.25">
      <c r="P12097" s="119"/>
      <c r="R12097" s="119"/>
      <c r="T12097" s="119"/>
      <c r="V12097" s="119"/>
      <c r="X12097" s="119"/>
      <c r="Z12097" s="119"/>
    </row>
    <row r="12098" spans="16:26" x14ac:dyDescent="0.25">
      <c r="P12098" s="120"/>
      <c r="R12098" s="120"/>
      <c r="T12098" s="120"/>
      <c r="V12098" s="120"/>
      <c r="X12098" s="120"/>
      <c r="Z12098" s="120"/>
    </row>
    <row r="12099" spans="16:26" x14ac:dyDescent="0.25">
      <c r="P12099" s="119"/>
      <c r="R12099" s="119"/>
      <c r="T12099" s="119"/>
      <c r="V12099" s="119"/>
      <c r="X12099" s="119"/>
      <c r="Z12099" s="119"/>
    </row>
    <row r="12100" spans="16:26" x14ac:dyDescent="0.25">
      <c r="P12100" s="119"/>
      <c r="R12100" s="119"/>
      <c r="T12100" s="119"/>
      <c r="V12100" s="119"/>
      <c r="X12100" s="119"/>
      <c r="Z12100" s="119"/>
    </row>
    <row r="12101" spans="16:26" x14ac:dyDescent="0.25">
      <c r="P12101" s="120"/>
      <c r="R12101" s="120"/>
      <c r="T12101" s="120"/>
      <c r="V12101" s="120"/>
      <c r="X12101" s="120"/>
      <c r="Z12101" s="120"/>
    </row>
    <row r="12102" spans="16:26" x14ac:dyDescent="0.25">
      <c r="P12102" s="119"/>
      <c r="R12102" s="119"/>
      <c r="T12102" s="119"/>
      <c r="V12102" s="119"/>
      <c r="X12102" s="119"/>
      <c r="Z12102" s="119"/>
    </row>
    <row r="12103" spans="16:26" x14ac:dyDescent="0.25">
      <c r="P12103" s="120"/>
      <c r="R12103" s="120"/>
      <c r="T12103" s="120"/>
      <c r="V12103" s="120"/>
      <c r="X12103" s="120"/>
      <c r="Z12103" s="120"/>
    </row>
    <row r="12104" spans="16:26" x14ac:dyDescent="0.25">
      <c r="P12104" s="119"/>
      <c r="R12104" s="119"/>
      <c r="T12104" s="119"/>
      <c r="V12104" s="119"/>
      <c r="X12104" s="119"/>
      <c r="Z12104" s="119"/>
    </row>
    <row r="12105" spans="16:26" x14ac:dyDescent="0.25">
      <c r="P12105" s="119"/>
      <c r="R12105" s="119"/>
      <c r="T12105" s="119"/>
      <c r="V12105" s="119"/>
      <c r="X12105" s="119"/>
      <c r="Z12105" s="119"/>
    </row>
    <row r="12106" spans="16:26" x14ac:dyDescent="0.25">
      <c r="P12106" s="119"/>
      <c r="R12106" s="119"/>
      <c r="T12106" s="119"/>
      <c r="V12106" s="119"/>
      <c r="X12106" s="119"/>
      <c r="Z12106" s="119"/>
    </row>
    <row r="12107" spans="16:26" x14ac:dyDescent="0.25">
      <c r="P12107" s="121"/>
      <c r="R12107" s="121"/>
      <c r="T12107" s="121"/>
      <c r="V12107" s="121"/>
      <c r="X12107" s="121"/>
      <c r="Z12107" s="121"/>
    </row>
    <row r="12108" spans="16:26" x14ac:dyDescent="0.25">
      <c r="P12108" s="121"/>
      <c r="R12108" s="121"/>
      <c r="T12108" s="121"/>
      <c r="V12108" s="121"/>
      <c r="X12108" s="121"/>
      <c r="Z12108" s="121"/>
    </row>
    <row r="12109" spans="16:26" x14ac:dyDescent="0.25">
      <c r="P12109" s="121"/>
      <c r="R12109" s="121"/>
      <c r="T12109" s="121"/>
      <c r="V12109" s="121"/>
      <c r="X12109" s="121"/>
      <c r="Z12109" s="121"/>
    </row>
    <row r="12110" spans="16:26" x14ac:dyDescent="0.25">
      <c r="P12110" s="121"/>
      <c r="R12110" s="121"/>
      <c r="T12110" s="121"/>
      <c r="V12110" s="121"/>
      <c r="X12110" s="121"/>
      <c r="Z12110" s="121"/>
    </row>
    <row r="12111" spans="16:26" x14ac:dyDescent="0.25">
      <c r="P12111" s="122"/>
      <c r="R12111" s="122"/>
      <c r="T12111" s="122"/>
      <c r="V12111" s="122"/>
      <c r="X12111" s="122"/>
      <c r="Z12111" s="122"/>
    </row>
    <row r="12112" spans="16:26" x14ac:dyDescent="0.25">
      <c r="P12112" s="118"/>
      <c r="R12112" s="118"/>
      <c r="T12112" s="118"/>
      <c r="V12112" s="118"/>
      <c r="X12112" s="118"/>
      <c r="Z12112" s="118"/>
    </row>
    <row r="12113" spans="16:26" x14ac:dyDescent="0.25">
      <c r="P12113" s="119"/>
      <c r="R12113" s="119"/>
      <c r="T12113" s="119"/>
      <c r="V12113" s="119"/>
      <c r="X12113" s="119"/>
      <c r="Z12113" s="119"/>
    </row>
    <row r="12114" spans="16:26" x14ac:dyDescent="0.25">
      <c r="P12114" s="119"/>
      <c r="R12114" s="119"/>
      <c r="T12114" s="119"/>
      <c r="V12114" s="119"/>
      <c r="X12114" s="119"/>
      <c r="Z12114" s="119"/>
    </row>
    <row r="12115" spans="16:26" x14ac:dyDescent="0.25">
      <c r="P12115" s="120"/>
      <c r="R12115" s="120"/>
      <c r="T12115" s="120"/>
      <c r="V12115" s="120"/>
      <c r="X12115" s="120"/>
      <c r="Z12115" s="120"/>
    </row>
    <row r="12116" spans="16:26" x14ac:dyDescent="0.25">
      <c r="P12116" s="119"/>
      <c r="R12116" s="119"/>
      <c r="T12116" s="119"/>
      <c r="V12116" s="119"/>
      <c r="X12116" s="119"/>
      <c r="Z12116" s="119"/>
    </row>
    <row r="12117" spans="16:26" x14ac:dyDescent="0.25">
      <c r="P12117" s="119"/>
      <c r="R12117" s="119"/>
      <c r="T12117" s="119"/>
      <c r="V12117" s="119"/>
      <c r="X12117" s="119"/>
      <c r="Z12117" s="119"/>
    </row>
    <row r="12118" spans="16:26" x14ac:dyDescent="0.25">
      <c r="P12118" s="120"/>
      <c r="R12118" s="120"/>
      <c r="T12118" s="120"/>
      <c r="V12118" s="120"/>
      <c r="X12118" s="120"/>
      <c r="Z12118" s="120"/>
    </row>
    <row r="12119" spans="16:26" x14ac:dyDescent="0.25">
      <c r="P12119" s="119"/>
      <c r="R12119" s="119"/>
      <c r="T12119" s="119"/>
      <c r="V12119" s="119"/>
      <c r="X12119" s="119"/>
      <c r="Z12119" s="119"/>
    </row>
    <row r="12120" spans="16:26" x14ac:dyDescent="0.25">
      <c r="P12120" s="120"/>
      <c r="R12120" s="120"/>
      <c r="T12120" s="120"/>
      <c r="V12120" s="120"/>
      <c r="X12120" s="120"/>
      <c r="Z12120" s="120"/>
    </row>
    <row r="12121" spans="16:26" x14ac:dyDescent="0.25">
      <c r="P12121" s="119"/>
      <c r="R12121" s="119"/>
      <c r="T12121" s="119"/>
      <c r="V12121" s="119"/>
      <c r="X12121" s="119"/>
      <c r="Z12121" s="119"/>
    </row>
    <row r="12122" spans="16:26" x14ac:dyDescent="0.25">
      <c r="P12122" s="119"/>
      <c r="R12122" s="119"/>
      <c r="T12122" s="119"/>
      <c r="V12122" s="119"/>
      <c r="X12122" s="119"/>
      <c r="Z12122" s="119"/>
    </row>
    <row r="12123" spans="16:26" x14ac:dyDescent="0.25">
      <c r="P12123" s="119"/>
      <c r="R12123" s="119"/>
      <c r="T12123" s="119"/>
      <c r="V12123" s="119"/>
      <c r="X12123" s="119"/>
      <c r="Z12123" s="119"/>
    </row>
    <row r="12124" spans="16:26" x14ac:dyDescent="0.25">
      <c r="P12124" s="121"/>
      <c r="R12124" s="121"/>
      <c r="T12124" s="121"/>
      <c r="V12124" s="121"/>
      <c r="X12124" s="121"/>
      <c r="Z12124" s="121"/>
    </row>
    <row r="12125" spans="16:26" x14ac:dyDescent="0.25">
      <c r="P12125" s="121"/>
      <c r="R12125" s="121"/>
      <c r="T12125" s="121"/>
      <c r="V12125" s="121"/>
      <c r="X12125" s="121"/>
      <c r="Z12125" s="121"/>
    </row>
    <row r="12126" spans="16:26" x14ac:dyDescent="0.25">
      <c r="P12126" s="121"/>
      <c r="R12126" s="121"/>
      <c r="T12126" s="121"/>
      <c r="V12126" s="121"/>
      <c r="X12126" s="121"/>
      <c r="Z12126" s="121"/>
    </row>
    <row r="12127" spans="16:26" x14ac:dyDescent="0.25">
      <c r="P12127" s="121"/>
      <c r="R12127" s="121"/>
      <c r="T12127" s="121"/>
      <c r="V12127" s="121"/>
      <c r="X12127" s="121"/>
      <c r="Z12127" s="121"/>
    </row>
    <row r="12128" spans="16:26" x14ac:dyDescent="0.25">
      <c r="P12128" s="122"/>
      <c r="R12128" s="122"/>
      <c r="T12128" s="122"/>
      <c r="V12128" s="122"/>
      <c r="X12128" s="122"/>
      <c r="Z12128" s="122"/>
    </row>
    <row r="12129" spans="16:26" x14ac:dyDescent="0.25">
      <c r="P12129" s="118"/>
      <c r="R12129" s="118"/>
      <c r="T12129" s="118"/>
      <c r="V12129" s="118"/>
      <c r="X12129" s="118"/>
      <c r="Z12129" s="118"/>
    </row>
    <row r="12130" spans="16:26" x14ac:dyDescent="0.25">
      <c r="P12130" s="119"/>
      <c r="R12130" s="119"/>
      <c r="T12130" s="119"/>
      <c r="V12130" s="119"/>
      <c r="X12130" s="119"/>
      <c r="Z12130" s="119"/>
    </row>
    <row r="12131" spans="16:26" x14ac:dyDescent="0.25">
      <c r="P12131" s="119"/>
      <c r="R12131" s="119"/>
      <c r="T12131" s="119"/>
      <c r="V12131" s="119"/>
      <c r="X12131" s="119"/>
      <c r="Z12131" s="119"/>
    </row>
    <row r="12132" spans="16:26" x14ac:dyDescent="0.25">
      <c r="P12132" s="120"/>
      <c r="R12132" s="120"/>
      <c r="T12132" s="120"/>
      <c r="V12132" s="120"/>
      <c r="X12132" s="120"/>
      <c r="Z12132" s="120"/>
    </row>
    <row r="12133" spans="16:26" x14ac:dyDescent="0.25">
      <c r="P12133" s="119"/>
      <c r="R12133" s="119"/>
      <c r="T12133" s="119"/>
      <c r="V12133" s="119"/>
      <c r="X12133" s="119"/>
      <c r="Z12133" s="119"/>
    </row>
    <row r="12134" spans="16:26" x14ac:dyDescent="0.25">
      <c r="P12134" s="119"/>
      <c r="R12134" s="119"/>
      <c r="T12134" s="119"/>
      <c r="V12134" s="119"/>
      <c r="X12134" s="119"/>
      <c r="Z12134" s="119"/>
    </row>
    <row r="12135" spans="16:26" x14ac:dyDescent="0.25">
      <c r="P12135" s="120"/>
      <c r="R12135" s="120"/>
      <c r="T12135" s="120"/>
      <c r="V12135" s="120"/>
      <c r="X12135" s="120"/>
      <c r="Z12135" s="120"/>
    </row>
    <row r="12136" spans="16:26" x14ac:dyDescent="0.25">
      <c r="P12136" s="119"/>
      <c r="R12136" s="119"/>
      <c r="T12136" s="119"/>
      <c r="V12136" s="119"/>
      <c r="X12136" s="119"/>
      <c r="Z12136" s="119"/>
    </row>
    <row r="12137" spans="16:26" x14ac:dyDescent="0.25">
      <c r="P12137" s="120"/>
      <c r="R12137" s="120"/>
      <c r="T12137" s="120"/>
      <c r="V12137" s="120"/>
      <c r="X12137" s="120"/>
      <c r="Z12137" s="120"/>
    </row>
    <row r="12138" spans="16:26" x14ac:dyDescent="0.25">
      <c r="P12138" s="119"/>
      <c r="R12138" s="119"/>
      <c r="T12138" s="119"/>
      <c r="V12138" s="119"/>
      <c r="X12138" s="119"/>
      <c r="Z12138" s="119"/>
    </row>
    <row r="12139" spans="16:26" x14ac:dyDescent="0.25">
      <c r="P12139" s="119"/>
      <c r="R12139" s="119"/>
      <c r="T12139" s="119"/>
      <c r="V12139" s="119"/>
      <c r="X12139" s="119"/>
      <c r="Z12139" s="119"/>
    </row>
    <row r="12140" spans="16:26" x14ac:dyDescent="0.25">
      <c r="P12140" s="119"/>
      <c r="R12140" s="119"/>
      <c r="T12140" s="119"/>
      <c r="V12140" s="119"/>
      <c r="X12140" s="119"/>
      <c r="Z12140" s="119"/>
    </row>
    <row r="12141" spans="16:26" x14ac:dyDescent="0.25">
      <c r="P12141" s="121"/>
      <c r="R12141" s="121"/>
      <c r="T12141" s="121"/>
      <c r="V12141" s="121"/>
      <c r="X12141" s="121"/>
      <c r="Z12141" s="121"/>
    </row>
    <row r="12142" spans="16:26" x14ac:dyDescent="0.25">
      <c r="P12142" s="121"/>
      <c r="R12142" s="121"/>
      <c r="T12142" s="121"/>
      <c r="V12142" s="121"/>
      <c r="X12142" s="121"/>
      <c r="Z12142" s="121"/>
    </row>
    <row r="12143" spans="16:26" x14ac:dyDescent="0.25">
      <c r="P12143" s="121"/>
      <c r="R12143" s="121"/>
      <c r="T12143" s="121"/>
      <c r="V12143" s="121"/>
      <c r="X12143" s="121"/>
      <c r="Z12143" s="121"/>
    </row>
    <row r="12144" spans="16:26" x14ac:dyDescent="0.25">
      <c r="P12144" s="121"/>
      <c r="R12144" s="121"/>
      <c r="T12144" s="121"/>
      <c r="V12144" s="121"/>
      <c r="X12144" s="121"/>
      <c r="Z12144" s="121"/>
    </row>
    <row r="12145" spans="16:26" x14ac:dyDescent="0.25">
      <c r="P12145" s="122"/>
      <c r="R12145" s="122"/>
      <c r="T12145" s="122"/>
      <c r="V12145" s="122"/>
      <c r="X12145" s="122"/>
      <c r="Z12145" s="122"/>
    </row>
    <row r="12146" spans="16:26" x14ac:dyDescent="0.25">
      <c r="P12146" s="118"/>
      <c r="R12146" s="118"/>
      <c r="T12146" s="118"/>
      <c r="V12146" s="118"/>
      <c r="X12146" s="118"/>
      <c r="Z12146" s="118"/>
    </row>
    <row r="12147" spans="16:26" x14ac:dyDescent="0.25">
      <c r="P12147" s="119"/>
      <c r="R12147" s="119"/>
      <c r="T12147" s="119"/>
      <c r="V12147" s="119"/>
      <c r="X12147" s="119"/>
      <c r="Z12147" s="119"/>
    </row>
    <row r="12148" spans="16:26" x14ac:dyDescent="0.25">
      <c r="P12148" s="119"/>
      <c r="R12148" s="119"/>
      <c r="T12148" s="119"/>
      <c r="V12148" s="119"/>
      <c r="X12148" s="119"/>
      <c r="Z12148" s="119"/>
    </row>
    <row r="12149" spans="16:26" x14ac:dyDescent="0.25">
      <c r="P12149" s="120"/>
      <c r="R12149" s="120"/>
      <c r="T12149" s="120"/>
      <c r="V12149" s="120"/>
      <c r="X12149" s="120"/>
      <c r="Z12149" s="120"/>
    </row>
    <row r="12150" spans="16:26" x14ac:dyDescent="0.25">
      <c r="P12150" s="119"/>
      <c r="R12150" s="119"/>
      <c r="T12150" s="119"/>
      <c r="V12150" s="119"/>
      <c r="X12150" s="119"/>
      <c r="Z12150" s="119"/>
    </row>
    <row r="12151" spans="16:26" x14ac:dyDescent="0.25">
      <c r="P12151" s="119"/>
      <c r="R12151" s="119"/>
      <c r="T12151" s="119"/>
      <c r="V12151" s="119"/>
      <c r="X12151" s="119"/>
      <c r="Z12151" s="119"/>
    </row>
    <row r="12152" spans="16:26" x14ac:dyDescent="0.25">
      <c r="P12152" s="120"/>
      <c r="R12152" s="120"/>
      <c r="T12152" s="120"/>
      <c r="V12152" s="120"/>
      <c r="X12152" s="120"/>
      <c r="Z12152" s="120"/>
    </row>
    <row r="12153" spans="16:26" x14ac:dyDescent="0.25">
      <c r="P12153" s="119"/>
      <c r="R12153" s="119"/>
      <c r="T12153" s="119"/>
      <c r="V12153" s="119"/>
      <c r="X12153" s="119"/>
      <c r="Z12153" s="119"/>
    </row>
    <row r="12154" spans="16:26" x14ac:dyDescent="0.25">
      <c r="P12154" s="120"/>
      <c r="R12154" s="120"/>
      <c r="T12154" s="120"/>
      <c r="V12154" s="120"/>
      <c r="X12154" s="120"/>
      <c r="Z12154" s="120"/>
    </row>
    <row r="12155" spans="16:26" x14ac:dyDescent="0.25">
      <c r="P12155" s="119"/>
      <c r="R12155" s="119"/>
      <c r="T12155" s="119"/>
      <c r="V12155" s="119"/>
      <c r="X12155" s="119"/>
      <c r="Z12155" s="119"/>
    </row>
    <row r="12156" spans="16:26" x14ac:dyDescent="0.25">
      <c r="P12156" s="119"/>
      <c r="R12156" s="119"/>
      <c r="T12156" s="119"/>
      <c r="V12156" s="119"/>
      <c r="X12156" s="119"/>
      <c r="Z12156" s="119"/>
    </row>
    <row r="12157" spans="16:26" x14ac:dyDescent="0.25">
      <c r="P12157" s="119"/>
      <c r="R12157" s="119"/>
      <c r="T12157" s="119"/>
      <c r="V12157" s="119"/>
      <c r="X12157" s="119"/>
      <c r="Z12157" s="119"/>
    </row>
    <row r="12158" spans="16:26" x14ac:dyDescent="0.25">
      <c r="P12158" s="121"/>
      <c r="R12158" s="121"/>
      <c r="T12158" s="121"/>
      <c r="V12158" s="121"/>
      <c r="X12158" s="121"/>
      <c r="Z12158" s="121"/>
    </row>
    <row r="12159" spans="16:26" x14ac:dyDescent="0.25">
      <c r="P12159" s="121"/>
      <c r="R12159" s="121"/>
      <c r="T12159" s="121"/>
      <c r="V12159" s="121"/>
      <c r="X12159" s="121"/>
      <c r="Z12159" s="121"/>
    </row>
    <row r="12160" spans="16:26" x14ac:dyDescent="0.25">
      <c r="P12160" s="121"/>
      <c r="R12160" s="121"/>
      <c r="T12160" s="121"/>
      <c r="V12160" s="121"/>
      <c r="X12160" s="121"/>
      <c r="Z12160" s="121"/>
    </row>
    <row r="12161" spans="16:26" x14ac:dyDescent="0.25">
      <c r="P12161" s="121"/>
      <c r="R12161" s="121"/>
      <c r="T12161" s="121"/>
      <c r="V12161" s="121"/>
      <c r="X12161" s="121"/>
      <c r="Z12161" s="121"/>
    </row>
    <row r="12162" spans="16:26" x14ac:dyDescent="0.25">
      <c r="P12162" s="122"/>
      <c r="R12162" s="122"/>
      <c r="T12162" s="122"/>
      <c r="V12162" s="122"/>
      <c r="X12162" s="122"/>
      <c r="Z12162" s="122"/>
    </row>
    <row r="12163" spans="16:26" x14ac:dyDescent="0.25">
      <c r="P12163" s="118"/>
      <c r="R12163" s="118"/>
      <c r="T12163" s="118"/>
      <c r="V12163" s="118"/>
      <c r="X12163" s="118"/>
      <c r="Z12163" s="118"/>
    </row>
    <row r="12164" spans="16:26" x14ac:dyDescent="0.25">
      <c r="P12164" s="119"/>
      <c r="R12164" s="119"/>
      <c r="T12164" s="119"/>
      <c r="V12164" s="119"/>
      <c r="X12164" s="119"/>
      <c r="Z12164" s="119"/>
    </row>
    <row r="12165" spans="16:26" x14ac:dyDescent="0.25">
      <c r="P12165" s="119"/>
      <c r="R12165" s="119"/>
      <c r="T12165" s="119"/>
      <c r="V12165" s="119"/>
      <c r="X12165" s="119"/>
      <c r="Z12165" s="119"/>
    </row>
    <row r="12166" spans="16:26" x14ac:dyDescent="0.25">
      <c r="P12166" s="120"/>
      <c r="R12166" s="120"/>
      <c r="T12166" s="120"/>
      <c r="V12166" s="120"/>
      <c r="X12166" s="120"/>
      <c r="Z12166" s="120"/>
    </row>
    <row r="12167" spans="16:26" x14ac:dyDescent="0.25">
      <c r="P12167" s="119"/>
      <c r="R12167" s="119"/>
      <c r="T12167" s="119"/>
      <c r="V12167" s="119"/>
      <c r="X12167" s="119"/>
      <c r="Z12167" s="119"/>
    </row>
    <row r="12168" spans="16:26" x14ac:dyDescent="0.25">
      <c r="P12168" s="119"/>
      <c r="R12168" s="119"/>
      <c r="T12168" s="119"/>
      <c r="V12168" s="119"/>
      <c r="X12168" s="119"/>
      <c r="Z12168" s="119"/>
    </row>
    <row r="12169" spans="16:26" x14ac:dyDescent="0.25">
      <c r="P12169" s="120"/>
      <c r="R12169" s="120"/>
      <c r="T12169" s="120"/>
      <c r="V12169" s="120"/>
      <c r="X12169" s="120"/>
      <c r="Z12169" s="120"/>
    </row>
    <row r="12170" spans="16:26" x14ac:dyDescent="0.25">
      <c r="P12170" s="119"/>
      <c r="R12170" s="119"/>
      <c r="T12170" s="119"/>
      <c r="V12170" s="119"/>
      <c r="X12170" s="119"/>
      <c r="Z12170" s="119"/>
    </row>
    <row r="12171" spans="16:26" x14ac:dyDescent="0.25">
      <c r="P12171" s="120"/>
      <c r="R12171" s="120"/>
      <c r="T12171" s="120"/>
      <c r="V12171" s="120"/>
      <c r="X12171" s="120"/>
      <c r="Z12171" s="120"/>
    </row>
    <row r="12172" spans="16:26" x14ac:dyDescent="0.25">
      <c r="P12172" s="119"/>
      <c r="R12172" s="119"/>
      <c r="T12172" s="119"/>
      <c r="V12172" s="119"/>
      <c r="X12172" s="119"/>
      <c r="Z12172" s="119"/>
    </row>
    <row r="12173" spans="16:26" x14ac:dyDescent="0.25">
      <c r="P12173" s="119"/>
      <c r="R12173" s="119"/>
      <c r="T12173" s="119"/>
      <c r="V12173" s="119"/>
      <c r="X12173" s="119"/>
      <c r="Z12173" s="119"/>
    </row>
    <row r="12174" spans="16:26" x14ac:dyDescent="0.25">
      <c r="P12174" s="119"/>
      <c r="R12174" s="119"/>
      <c r="T12174" s="119"/>
      <c r="V12174" s="119"/>
      <c r="X12174" s="119"/>
      <c r="Z12174" s="119"/>
    </row>
    <row r="12175" spans="16:26" x14ac:dyDescent="0.25">
      <c r="P12175" s="121"/>
      <c r="R12175" s="121"/>
      <c r="T12175" s="121"/>
      <c r="V12175" s="121"/>
      <c r="X12175" s="121"/>
      <c r="Z12175" s="121"/>
    </row>
    <row r="12176" spans="16:26" x14ac:dyDescent="0.25">
      <c r="P12176" s="121"/>
      <c r="R12176" s="121"/>
      <c r="T12176" s="121"/>
      <c r="V12176" s="121"/>
      <c r="X12176" s="121"/>
      <c r="Z12176" s="121"/>
    </row>
    <row r="12177" spans="16:26" x14ac:dyDescent="0.25">
      <c r="P12177" s="121"/>
      <c r="R12177" s="121"/>
      <c r="T12177" s="121"/>
      <c r="V12177" s="121"/>
      <c r="X12177" s="121"/>
      <c r="Z12177" s="121"/>
    </row>
    <row r="12178" spans="16:26" x14ac:dyDescent="0.25">
      <c r="P12178" s="121"/>
      <c r="R12178" s="121"/>
      <c r="T12178" s="121"/>
      <c r="V12178" s="121"/>
      <c r="X12178" s="121"/>
      <c r="Z12178" s="121"/>
    </row>
    <row r="12179" spans="16:26" x14ac:dyDescent="0.25">
      <c r="P12179" s="122"/>
      <c r="R12179" s="122"/>
      <c r="T12179" s="122"/>
      <c r="V12179" s="122"/>
      <c r="X12179" s="122"/>
      <c r="Z12179" s="122"/>
    </row>
    <row r="12180" spans="16:26" x14ac:dyDescent="0.25">
      <c r="P12180" s="118"/>
      <c r="R12180" s="118"/>
      <c r="T12180" s="118"/>
      <c r="V12180" s="118"/>
      <c r="X12180" s="118"/>
      <c r="Z12180" s="118"/>
    </row>
    <row r="12181" spans="16:26" x14ac:dyDescent="0.25">
      <c r="P12181" s="119"/>
      <c r="R12181" s="119"/>
      <c r="T12181" s="119"/>
      <c r="V12181" s="119"/>
      <c r="X12181" s="119"/>
      <c r="Z12181" s="119"/>
    </row>
    <row r="12182" spans="16:26" x14ac:dyDescent="0.25">
      <c r="P12182" s="119"/>
      <c r="R12182" s="119"/>
      <c r="T12182" s="119"/>
      <c r="V12182" s="119"/>
      <c r="X12182" s="119"/>
      <c r="Z12182" s="119"/>
    </row>
    <row r="12183" spans="16:26" x14ac:dyDescent="0.25">
      <c r="P12183" s="120"/>
      <c r="R12183" s="120"/>
      <c r="T12183" s="120"/>
      <c r="V12183" s="120"/>
      <c r="X12183" s="120"/>
      <c r="Z12183" s="120"/>
    </row>
    <row r="12184" spans="16:26" x14ac:dyDescent="0.25">
      <c r="P12184" s="119"/>
      <c r="R12184" s="119"/>
      <c r="T12184" s="119"/>
      <c r="V12184" s="119"/>
      <c r="X12184" s="119"/>
      <c r="Z12184" s="119"/>
    </row>
    <row r="12185" spans="16:26" x14ac:dyDescent="0.25">
      <c r="P12185" s="119"/>
      <c r="R12185" s="119"/>
      <c r="T12185" s="119"/>
      <c r="V12185" s="119"/>
      <c r="X12185" s="119"/>
      <c r="Z12185" s="119"/>
    </row>
    <row r="12186" spans="16:26" x14ac:dyDescent="0.25">
      <c r="P12186" s="120"/>
      <c r="R12186" s="120"/>
      <c r="T12186" s="120"/>
      <c r="V12186" s="120"/>
      <c r="X12186" s="120"/>
      <c r="Z12186" s="120"/>
    </row>
    <row r="12187" spans="16:26" x14ac:dyDescent="0.25">
      <c r="P12187" s="119"/>
      <c r="R12187" s="119"/>
      <c r="T12187" s="119"/>
      <c r="V12187" s="119"/>
      <c r="X12187" s="119"/>
      <c r="Z12187" s="119"/>
    </row>
    <row r="12188" spans="16:26" x14ac:dyDescent="0.25">
      <c r="P12188" s="120"/>
      <c r="R12188" s="120"/>
      <c r="T12188" s="120"/>
      <c r="V12188" s="120"/>
      <c r="X12188" s="120"/>
      <c r="Z12188" s="120"/>
    </row>
    <row r="12189" spans="16:26" x14ac:dyDescent="0.25">
      <c r="P12189" s="119"/>
      <c r="R12189" s="119"/>
      <c r="T12189" s="119"/>
      <c r="V12189" s="119"/>
      <c r="X12189" s="119"/>
      <c r="Z12189" s="119"/>
    </row>
    <row r="12190" spans="16:26" x14ac:dyDescent="0.25">
      <c r="P12190" s="119"/>
      <c r="R12190" s="119"/>
      <c r="T12190" s="119"/>
      <c r="V12190" s="119"/>
      <c r="X12190" s="119"/>
      <c r="Z12190" s="119"/>
    </row>
    <row r="12191" spans="16:26" x14ac:dyDescent="0.25">
      <c r="P12191" s="119"/>
      <c r="R12191" s="119"/>
      <c r="T12191" s="119"/>
      <c r="V12191" s="119"/>
      <c r="X12191" s="119"/>
      <c r="Z12191" s="119"/>
    </row>
    <row r="12192" spans="16:26" x14ac:dyDescent="0.25">
      <c r="P12192" s="121"/>
      <c r="R12192" s="121"/>
      <c r="T12192" s="121"/>
      <c r="V12192" s="121"/>
      <c r="X12192" s="121"/>
      <c r="Z12192" s="121"/>
    </row>
    <row r="12193" spans="16:26" x14ac:dyDescent="0.25">
      <c r="P12193" s="121"/>
      <c r="R12193" s="121"/>
      <c r="T12193" s="121"/>
      <c r="V12193" s="121"/>
      <c r="X12193" s="121"/>
      <c r="Z12193" s="121"/>
    </row>
    <row r="12194" spans="16:26" x14ac:dyDescent="0.25">
      <c r="P12194" s="121"/>
      <c r="R12194" s="121"/>
      <c r="T12194" s="121"/>
      <c r="V12194" s="121"/>
      <c r="X12194" s="121"/>
      <c r="Z12194" s="121"/>
    </row>
    <row r="12195" spans="16:26" x14ac:dyDescent="0.25">
      <c r="P12195" s="121"/>
      <c r="R12195" s="121"/>
      <c r="T12195" s="121"/>
      <c r="V12195" s="121"/>
      <c r="X12195" s="121"/>
      <c r="Z12195" s="121"/>
    </row>
    <row r="12196" spans="16:26" x14ac:dyDescent="0.25">
      <c r="P12196" s="122"/>
      <c r="R12196" s="122"/>
      <c r="T12196" s="122"/>
      <c r="V12196" s="122"/>
      <c r="X12196" s="122"/>
      <c r="Z12196" s="122"/>
    </row>
    <row r="12197" spans="16:26" x14ac:dyDescent="0.25">
      <c r="P12197" s="118"/>
      <c r="R12197" s="118"/>
      <c r="T12197" s="118"/>
      <c r="V12197" s="118"/>
      <c r="X12197" s="118"/>
      <c r="Z12197" s="118"/>
    </row>
    <row r="12198" spans="16:26" x14ac:dyDescent="0.25">
      <c r="P12198" s="119"/>
      <c r="R12198" s="119"/>
      <c r="T12198" s="119"/>
      <c r="V12198" s="119"/>
      <c r="X12198" s="119"/>
      <c r="Z12198" s="119"/>
    </row>
    <row r="12199" spans="16:26" x14ac:dyDescent="0.25">
      <c r="P12199" s="119"/>
      <c r="R12199" s="119"/>
      <c r="T12199" s="119"/>
      <c r="V12199" s="119"/>
      <c r="X12199" s="119"/>
      <c r="Z12199" s="119"/>
    </row>
    <row r="12200" spans="16:26" x14ac:dyDescent="0.25">
      <c r="P12200" s="120"/>
      <c r="R12200" s="120"/>
      <c r="T12200" s="120"/>
      <c r="V12200" s="120"/>
      <c r="X12200" s="120"/>
      <c r="Z12200" s="120"/>
    </row>
    <row r="12201" spans="16:26" x14ac:dyDescent="0.25">
      <c r="P12201" s="119"/>
      <c r="R12201" s="119"/>
      <c r="T12201" s="119"/>
      <c r="V12201" s="119"/>
      <c r="X12201" s="119"/>
      <c r="Z12201" s="119"/>
    </row>
    <row r="12202" spans="16:26" x14ac:dyDescent="0.25">
      <c r="P12202" s="119"/>
      <c r="R12202" s="119"/>
      <c r="T12202" s="119"/>
      <c r="V12202" s="119"/>
      <c r="X12202" s="119"/>
      <c r="Z12202" s="119"/>
    </row>
    <row r="12203" spans="16:26" x14ac:dyDescent="0.25">
      <c r="P12203" s="120"/>
      <c r="R12203" s="120"/>
      <c r="T12203" s="120"/>
      <c r="V12203" s="120"/>
      <c r="X12203" s="120"/>
      <c r="Z12203" s="120"/>
    </row>
    <row r="12204" spans="16:26" x14ac:dyDescent="0.25">
      <c r="P12204" s="119"/>
      <c r="R12204" s="119"/>
      <c r="T12204" s="119"/>
      <c r="V12204" s="119"/>
      <c r="X12204" s="119"/>
      <c r="Z12204" s="119"/>
    </row>
    <row r="12205" spans="16:26" x14ac:dyDescent="0.25">
      <c r="P12205" s="120"/>
      <c r="R12205" s="120"/>
      <c r="T12205" s="120"/>
      <c r="V12205" s="120"/>
      <c r="X12205" s="120"/>
      <c r="Z12205" s="120"/>
    </row>
    <row r="12206" spans="16:26" x14ac:dyDescent="0.25">
      <c r="P12206" s="119"/>
      <c r="R12206" s="119"/>
      <c r="T12206" s="119"/>
      <c r="V12206" s="119"/>
      <c r="X12206" s="119"/>
      <c r="Z12206" s="119"/>
    </row>
    <row r="12207" spans="16:26" x14ac:dyDescent="0.25">
      <c r="P12207" s="119"/>
      <c r="R12207" s="119"/>
      <c r="T12207" s="119"/>
      <c r="V12207" s="119"/>
      <c r="X12207" s="119"/>
      <c r="Z12207" s="119"/>
    </row>
    <row r="12208" spans="16:26" x14ac:dyDescent="0.25">
      <c r="P12208" s="119"/>
      <c r="R12208" s="119"/>
      <c r="T12208" s="119"/>
      <c r="V12208" s="119"/>
      <c r="X12208" s="119"/>
      <c r="Z12208" s="119"/>
    </row>
    <row r="12209" spans="16:26" x14ac:dyDescent="0.25">
      <c r="P12209" s="121"/>
      <c r="R12209" s="121"/>
      <c r="T12209" s="121"/>
      <c r="V12209" s="121"/>
      <c r="X12209" s="121"/>
      <c r="Z12209" s="121"/>
    </row>
    <row r="12210" spans="16:26" x14ac:dyDescent="0.25">
      <c r="P12210" s="121"/>
      <c r="R12210" s="121"/>
      <c r="T12210" s="121"/>
      <c r="V12210" s="121"/>
      <c r="X12210" s="121"/>
      <c r="Z12210" s="121"/>
    </row>
    <row r="12211" spans="16:26" x14ac:dyDescent="0.25">
      <c r="P12211" s="121"/>
      <c r="R12211" s="121"/>
      <c r="T12211" s="121"/>
      <c r="V12211" s="121"/>
      <c r="X12211" s="121"/>
      <c r="Z12211" s="121"/>
    </row>
    <row r="12212" spans="16:26" x14ac:dyDescent="0.25">
      <c r="P12212" s="121"/>
      <c r="R12212" s="121"/>
      <c r="T12212" s="121"/>
      <c r="V12212" s="121"/>
      <c r="X12212" s="121"/>
      <c r="Z12212" s="121"/>
    </row>
    <row r="12213" spans="16:26" x14ac:dyDescent="0.25">
      <c r="P12213" s="122"/>
      <c r="R12213" s="122"/>
      <c r="T12213" s="122"/>
      <c r="V12213" s="122"/>
      <c r="X12213" s="122"/>
      <c r="Z12213" s="122"/>
    </row>
    <row r="12214" spans="16:26" x14ac:dyDescent="0.25">
      <c r="P12214" s="118"/>
      <c r="R12214" s="118"/>
      <c r="T12214" s="118"/>
      <c r="V12214" s="118"/>
      <c r="X12214" s="118"/>
      <c r="Z12214" s="118"/>
    </row>
    <row r="12215" spans="16:26" x14ac:dyDescent="0.25">
      <c r="P12215" s="119"/>
      <c r="R12215" s="119"/>
      <c r="T12215" s="119"/>
      <c r="V12215" s="119"/>
      <c r="X12215" s="119"/>
      <c r="Z12215" s="119"/>
    </row>
    <row r="12216" spans="16:26" x14ac:dyDescent="0.25">
      <c r="P12216" s="119"/>
      <c r="R12216" s="119"/>
      <c r="T12216" s="119"/>
      <c r="V12216" s="119"/>
      <c r="X12216" s="119"/>
      <c r="Z12216" s="119"/>
    </row>
    <row r="12217" spans="16:26" x14ac:dyDescent="0.25">
      <c r="P12217" s="120"/>
      <c r="R12217" s="120"/>
      <c r="T12217" s="120"/>
      <c r="V12217" s="120"/>
      <c r="X12217" s="120"/>
      <c r="Z12217" s="120"/>
    </row>
    <row r="12218" spans="16:26" x14ac:dyDescent="0.25">
      <c r="P12218" s="119"/>
      <c r="R12218" s="119"/>
      <c r="T12218" s="119"/>
      <c r="V12218" s="119"/>
      <c r="X12218" s="119"/>
      <c r="Z12218" s="119"/>
    </row>
    <row r="12219" spans="16:26" x14ac:dyDescent="0.25">
      <c r="P12219" s="119"/>
      <c r="R12219" s="119"/>
      <c r="T12219" s="119"/>
      <c r="V12219" s="119"/>
      <c r="X12219" s="119"/>
      <c r="Z12219" s="119"/>
    </row>
    <row r="12220" spans="16:26" x14ac:dyDescent="0.25">
      <c r="P12220" s="120"/>
      <c r="R12220" s="120"/>
      <c r="T12220" s="120"/>
      <c r="V12220" s="120"/>
      <c r="X12220" s="120"/>
      <c r="Z12220" s="120"/>
    </row>
    <row r="12221" spans="16:26" x14ac:dyDescent="0.25">
      <c r="P12221" s="119"/>
      <c r="R12221" s="119"/>
      <c r="T12221" s="119"/>
      <c r="V12221" s="119"/>
      <c r="X12221" s="119"/>
      <c r="Z12221" s="119"/>
    </row>
    <row r="12222" spans="16:26" x14ac:dyDescent="0.25">
      <c r="P12222" s="120"/>
      <c r="R12222" s="120"/>
      <c r="T12222" s="120"/>
      <c r="V12222" s="120"/>
      <c r="X12222" s="120"/>
      <c r="Z12222" s="120"/>
    </row>
    <row r="12223" spans="16:26" x14ac:dyDescent="0.25">
      <c r="P12223" s="119"/>
      <c r="R12223" s="119"/>
      <c r="T12223" s="119"/>
      <c r="V12223" s="119"/>
      <c r="X12223" s="119"/>
      <c r="Z12223" s="119"/>
    </row>
    <row r="12224" spans="16:26" x14ac:dyDescent="0.25">
      <c r="P12224" s="119"/>
      <c r="R12224" s="119"/>
      <c r="T12224" s="119"/>
      <c r="V12224" s="119"/>
      <c r="X12224" s="119"/>
      <c r="Z12224" s="119"/>
    </row>
    <row r="12225" spans="16:26" x14ac:dyDescent="0.25">
      <c r="P12225" s="119"/>
      <c r="R12225" s="119"/>
      <c r="T12225" s="119"/>
      <c r="V12225" s="119"/>
      <c r="X12225" s="119"/>
      <c r="Z12225" s="119"/>
    </row>
    <row r="12226" spans="16:26" x14ac:dyDescent="0.25">
      <c r="P12226" s="121"/>
      <c r="R12226" s="121"/>
      <c r="T12226" s="121"/>
      <c r="V12226" s="121"/>
      <c r="X12226" s="121"/>
      <c r="Z12226" s="121"/>
    </row>
    <row r="12227" spans="16:26" x14ac:dyDescent="0.25">
      <c r="P12227" s="121"/>
      <c r="R12227" s="121"/>
      <c r="T12227" s="121"/>
      <c r="V12227" s="121"/>
      <c r="X12227" s="121"/>
      <c r="Z12227" s="121"/>
    </row>
    <row r="12228" spans="16:26" x14ac:dyDescent="0.25">
      <c r="P12228" s="121"/>
      <c r="R12228" s="121"/>
      <c r="T12228" s="121"/>
      <c r="V12228" s="121"/>
      <c r="X12228" s="121"/>
      <c r="Z12228" s="121"/>
    </row>
    <row r="12229" spans="16:26" x14ac:dyDescent="0.25">
      <c r="P12229" s="121"/>
      <c r="R12229" s="121"/>
      <c r="T12229" s="121"/>
      <c r="V12229" s="121"/>
      <c r="X12229" s="121"/>
      <c r="Z12229" s="121"/>
    </row>
    <row r="12230" spans="16:26" x14ac:dyDescent="0.25">
      <c r="P12230" s="122"/>
      <c r="R12230" s="122"/>
      <c r="T12230" s="122"/>
      <c r="V12230" s="122"/>
      <c r="X12230" s="122"/>
      <c r="Z12230" s="122"/>
    </row>
    <row r="12231" spans="16:26" x14ac:dyDescent="0.25">
      <c r="P12231" s="118"/>
      <c r="R12231" s="118"/>
      <c r="T12231" s="118"/>
      <c r="V12231" s="118"/>
      <c r="X12231" s="118"/>
      <c r="Z12231" s="118"/>
    </row>
    <row r="12232" spans="16:26" x14ac:dyDescent="0.25">
      <c r="P12232" s="119"/>
      <c r="R12232" s="119"/>
      <c r="T12232" s="119"/>
      <c r="V12232" s="119"/>
      <c r="X12232" s="119"/>
      <c r="Z12232" s="119"/>
    </row>
    <row r="12233" spans="16:26" x14ac:dyDescent="0.25">
      <c r="P12233" s="119"/>
      <c r="R12233" s="119"/>
      <c r="T12233" s="119"/>
      <c r="V12233" s="119"/>
      <c r="X12233" s="119"/>
      <c r="Z12233" s="119"/>
    </row>
    <row r="12234" spans="16:26" x14ac:dyDescent="0.25">
      <c r="P12234" s="120"/>
      <c r="R12234" s="120"/>
      <c r="T12234" s="120"/>
      <c r="V12234" s="120"/>
      <c r="X12234" s="120"/>
      <c r="Z12234" s="120"/>
    </row>
    <row r="12235" spans="16:26" x14ac:dyDescent="0.25">
      <c r="P12235" s="119"/>
      <c r="R12235" s="119"/>
      <c r="T12235" s="119"/>
      <c r="V12235" s="119"/>
      <c r="X12235" s="119"/>
      <c r="Z12235" s="119"/>
    </row>
    <row r="12236" spans="16:26" x14ac:dyDescent="0.25">
      <c r="P12236" s="119"/>
      <c r="R12236" s="119"/>
      <c r="T12236" s="119"/>
      <c r="V12236" s="119"/>
      <c r="X12236" s="119"/>
      <c r="Z12236" s="119"/>
    </row>
    <row r="12237" spans="16:26" x14ac:dyDescent="0.25">
      <c r="P12237" s="120"/>
      <c r="R12237" s="120"/>
      <c r="T12237" s="120"/>
      <c r="V12237" s="120"/>
      <c r="X12237" s="120"/>
      <c r="Z12237" s="120"/>
    </row>
    <row r="12238" spans="16:26" x14ac:dyDescent="0.25">
      <c r="P12238" s="119"/>
      <c r="R12238" s="119"/>
      <c r="T12238" s="119"/>
      <c r="V12238" s="119"/>
      <c r="X12238" s="119"/>
      <c r="Z12238" s="119"/>
    </row>
    <row r="12239" spans="16:26" x14ac:dyDescent="0.25">
      <c r="P12239" s="120"/>
      <c r="R12239" s="120"/>
      <c r="T12239" s="120"/>
      <c r="V12239" s="120"/>
      <c r="X12239" s="120"/>
      <c r="Z12239" s="120"/>
    </row>
    <row r="12240" spans="16:26" x14ac:dyDescent="0.25">
      <c r="P12240" s="119"/>
      <c r="R12240" s="119"/>
      <c r="T12240" s="119"/>
      <c r="V12240" s="119"/>
      <c r="X12240" s="119"/>
      <c r="Z12240" s="119"/>
    </row>
    <row r="12241" spans="16:26" x14ac:dyDescent="0.25">
      <c r="P12241" s="119"/>
      <c r="R12241" s="119"/>
      <c r="T12241" s="119"/>
      <c r="V12241" s="119"/>
      <c r="X12241" s="119"/>
      <c r="Z12241" s="119"/>
    </row>
    <row r="12242" spans="16:26" x14ac:dyDescent="0.25">
      <c r="P12242" s="119"/>
      <c r="R12242" s="119"/>
      <c r="T12242" s="119"/>
      <c r="V12242" s="119"/>
      <c r="X12242" s="119"/>
      <c r="Z12242" s="119"/>
    </row>
    <row r="12243" spans="16:26" x14ac:dyDescent="0.25">
      <c r="P12243" s="121"/>
      <c r="R12243" s="121"/>
      <c r="T12243" s="121"/>
      <c r="V12243" s="121"/>
      <c r="X12243" s="121"/>
      <c r="Z12243" s="121"/>
    </row>
    <row r="12244" spans="16:26" x14ac:dyDescent="0.25">
      <c r="P12244" s="121"/>
      <c r="R12244" s="121"/>
      <c r="T12244" s="121"/>
      <c r="V12244" s="121"/>
      <c r="X12244" s="121"/>
      <c r="Z12244" s="121"/>
    </row>
    <row r="12245" spans="16:26" x14ac:dyDescent="0.25">
      <c r="P12245" s="121"/>
      <c r="R12245" s="121"/>
      <c r="T12245" s="121"/>
      <c r="V12245" s="121"/>
      <c r="X12245" s="121"/>
      <c r="Z12245" s="121"/>
    </row>
    <row r="12246" spans="16:26" x14ac:dyDescent="0.25">
      <c r="P12246" s="121"/>
      <c r="R12246" s="121"/>
      <c r="T12246" s="121"/>
      <c r="V12246" s="121"/>
      <c r="X12246" s="121"/>
      <c r="Z12246" s="121"/>
    </row>
    <row r="12247" spans="16:26" x14ac:dyDescent="0.25">
      <c r="P12247" s="122"/>
      <c r="R12247" s="122"/>
      <c r="T12247" s="122"/>
      <c r="V12247" s="122"/>
      <c r="X12247" s="122"/>
      <c r="Z12247" s="122"/>
    </row>
    <row r="12248" spans="16:26" x14ac:dyDescent="0.25">
      <c r="P12248" s="118"/>
      <c r="R12248" s="118"/>
      <c r="T12248" s="118"/>
      <c r="V12248" s="118"/>
      <c r="X12248" s="118"/>
      <c r="Z12248" s="118"/>
    </row>
    <row r="12249" spans="16:26" x14ac:dyDescent="0.25">
      <c r="P12249" s="119"/>
      <c r="R12249" s="119"/>
      <c r="T12249" s="119"/>
      <c r="V12249" s="119"/>
      <c r="X12249" s="119"/>
      <c r="Z12249" s="119"/>
    </row>
    <row r="12250" spans="16:26" x14ac:dyDescent="0.25">
      <c r="P12250" s="119"/>
      <c r="R12250" s="119"/>
      <c r="T12250" s="119"/>
      <c r="V12250" s="119"/>
      <c r="X12250" s="119"/>
      <c r="Z12250" s="119"/>
    </row>
    <row r="12251" spans="16:26" x14ac:dyDescent="0.25">
      <c r="P12251" s="120"/>
      <c r="R12251" s="120"/>
      <c r="T12251" s="120"/>
      <c r="V12251" s="120"/>
      <c r="X12251" s="120"/>
      <c r="Z12251" s="120"/>
    </row>
    <row r="12252" spans="16:26" x14ac:dyDescent="0.25">
      <c r="P12252" s="119"/>
      <c r="R12252" s="119"/>
      <c r="T12252" s="119"/>
      <c r="V12252" s="119"/>
      <c r="X12252" s="119"/>
      <c r="Z12252" s="119"/>
    </row>
    <row r="12253" spans="16:26" x14ac:dyDescent="0.25">
      <c r="P12253" s="119"/>
      <c r="R12253" s="119"/>
      <c r="T12253" s="119"/>
      <c r="V12253" s="119"/>
      <c r="X12253" s="119"/>
      <c r="Z12253" s="119"/>
    </row>
    <row r="12254" spans="16:26" x14ac:dyDescent="0.25">
      <c r="P12254" s="120"/>
      <c r="R12254" s="120"/>
      <c r="T12254" s="120"/>
      <c r="V12254" s="120"/>
      <c r="X12254" s="120"/>
      <c r="Z12254" s="120"/>
    </row>
    <row r="12255" spans="16:26" x14ac:dyDescent="0.25">
      <c r="P12255" s="119"/>
      <c r="R12255" s="119"/>
      <c r="T12255" s="119"/>
      <c r="V12255" s="119"/>
      <c r="X12255" s="119"/>
      <c r="Z12255" s="119"/>
    </row>
    <row r="12256" spans="16:26" x14ac:dyDescent="0.25">
      <c r="P12256" s="120"/>
      <c r="R12256" s="120"/>
      <c r="T12256" s="120"/>
      <c r="V12256" s="120"/>
      <c r="X12256" s="120"/>
      <c r="Z12256" s="120"/>
    </row>
    <row r="12257" spans="16:26" x14ac:dyDescent="0.25">
      <c r="P12257" s="119"/>
      <c r="R12257" s="119"/>
      <c r="T12257" s="119"/>
      <c r="V12257" s="119"/>
      <c r="X12257" s="119"/>
      <c r="Z12257" s="119"/>
    </row>
    <row r="12258" spans="16:26" x14ac:dyDescent="0.25">
      <c r="P12258" s="119"/>
      <c r="R12258" s="119"/>
      <c r="T12258" s="119"/>
      <c r="V12258" s="119"/>
      <c r="X12258" s="119"/>
      <c r="Z12258" s="119"/>
    </row>
    <row r="12259" spans="16:26" x14ac:dyDescent="0.25">
      <c r="P12259" s="119"/>
      <c r="R12259" s="119"/>
      <c r="T12259" s="119"/>
      <c r="V12259" s="119"/>
      <c r="X12259" s="119"/>
      <c r="Z12259" s="119"/>
    </row>
    <row r="12260" spans="16:26" x14ac:dyDescent="0.25">
      <c r="P12260" s="121"/>
      <c r="R12260" s="121"/>
      <c r="T12260" s="121"/>
      <c r="V12260" s="121"/>
      <c r="X12260" s="121"/>
      <c r="Z12260" s="121"/>
    </row>
    <row r="12261" spans="16:26" x14ac:dyDescent="0.25">
      <c r="P12261" s="121"/>
      <c r="R12261" s="121"/>
      <c r="T12261" s="121"/>
      <c r="V12261" s="121"/>
      <c r="X12261" s="121"/>
      <c r="Z12261" s="121"/>
    </row>
    <row r="12262" spans="16:26" x14ac:dyDescent="0.25">
      <c r="P12262" s="121"/>
      <c r="R12262" s="121"/>
      <c r="T12262" s="121"/>
      <c r="V12262" s="121"/>
      <c r="X12262" s="121"/>
      <c r="Z12262" s="121"/>
    </row>
    <row r="12263" spans="16:26" x14ac:dyDescent="0.25">
      <c r="P12263" s="121"/>
      <c r="R12263" s="121"/>
      <c r="T12263" s="121"/>
      <c r="V12263" s="121"/>
      <c r="X12263" s="121"/>
      <c r="Z12263" s="121"/>
    </row>
    <row r="12264" spans="16:26" x14ac:dyDescent="0.25">
      <c r="P12264" s="122"/>
      <c r="R12264" s="122"/>
      <c r="T12264" s="122"/>
      <c r="V12264" s="122"/>
      <c r="X12264" s="122"/>
      <c r="Z12264" s="122"/>
    </row>
    <row r="12265" spans="16:26" x14ac:dyDescent="0.25">
      <c r="P12265" s="118"/>
      <c r="R12265" s="118"/>
      <c r="T12265" s="118"/>
      <c r="V12265" s="118"/>
      <c r="X12265" s="118"/>
      <c r="Z12265" s="118"/>
    </row>
    <row r="12266" spans="16:26" x14ac:dyDescent="0.25">
      <c r="P12266" s="119"/>
      <c r="R12266" s="119"/>
      <c r="T12266" s="119"/>
      <c r="V12266" s="119"/>
      <c r="X12266" s="119"/>
      <c r="Z12266" s="119"/>
    </row>
    <row r="12267" spans="16:26" x14ac:dyDescent="0.25">
      <c r="P12267" s="119"/>
      <c r="R12267" s="119"/>
      <c r="T12267" s="119"/>
      <c r="V12267" s="119"/>
      <c r="X12267" s="119"/>
      <c r="Z12267" s="119"/>
    </row>
    <row r="12268" spans="16:26" x14ac:dyDescent="0.25">
      <c r="P12268" s="120"/>
      <c r="R12268" s="120"/>
      <c r="T12268" s="120"/>
      <c r="V12268" s="120"/>
      <c r="X12268" s="120"/>
      <c r="Z12268" s="120"/>
    </row>
    <row r="12269" spans="16:26" x14ac:dyDescent="0.25">
      <c r="P12269" s="119"/>
      <c r="R12269" s="119"/>
      <c r="T12269" s="119"/>
      <c r="V12269" s="119"/>
      <c r="X12269" s="119"/>
      <c r="Z12269" s="119"/>
    </row>
    <row r="12270" spans="16:26" x14ac:dyDescent="0.25">
      <c r="P12270" s="119"/>
      <c r="R12270" s="119"/>
      <c r="T12270" s="119"/>
      <c r="V12270" s="119"/>
      <c r="X12270" s="119"/>
      <c r="Z12270" s="119"/>
    </row>
    <row r="12271" spans="16:26" x14ac:dyDescent="0.25">
      <c r="P12271" s="120"/>
      <c r="R12271" s="120"/>
      <c r="T12271" s="120"/>
      <c r="V12271" s="120"/>
      <c r="X12271" s="120"/>
      <c r="Z12271" s="120"/>
    </row>
    <row r="12272" spans="16:26" x14ac:dyDescent="0.25">
      <c r="P12272" s="119"/>
      <c r="R12272" s="119"/>
      <c r="T12272" s="119"/>
      <c r="V12272" s="119"/>
      <c r="X12272" s="119"/>
      <c r="Z12272" s="119"/>
    </row>
    <row r="12273" spans="16:26" x14ac:dyDescent="0.25">
      <c r="P12273" s="120"/>
      <c r="R12273" s="120"/>
      <c r="T12273" s="120"/>
      <c r="V12273" s="120"/>
      <c r="X12273" s="120"/>
      <c r="Z12273" s="120"/>
    </row>
    <row r="12274" spans="16:26" x14ac:dyDescent="0.25">
      <c r="P12274" s="119"/>
      <c r="R12274" s="119"/>
      <c r="T12274" s="119"/>
      <c r="V12274" s="119"/>
      <c r="X12274" s="119"/>
      <c r="Z12274" s="119"/>
    </row>
    <row r="12275" spans="16:26" x14ac:dyDescent="0.25">
      <c r="P12275" s="119"/>
      <c r="R12275" s="119"/>
      <c r="T12275" s="119"/>
      <c r="V12275" s="119"/>
      <c r="X12275" s="119"/>
      <c r="Z12275" s="119"/>
    </row>
    <row r="12276" spans="16:26" x14ac:dyDescent="0.25">
      <c r="P12276" s="119"/>
      <c r="R12276" s="119"/>
      <c r="T12276" s="119"/>
      <c r="V12276" s="119"/>
      <c r="X12276" s="119"/>
      <c r="Z12276" s="119"/>
    </row>
    <row r="12277" spans="16:26" x14ac:dyDescent="0.25">
      <c r="P12277" s="121"/>
      <c r="R12277" s="121"/>
      <c r="T12277" s="121"/>
      <c r="V12277" s="121"/>
      <c r="X12277" s="121"/>
      <c r="Z12277" s="121"/>
    </row>
    <row r="12278" spans="16:26" x14ac:dyDescent="0.25">
      <c r="P12278" s="121"/>
      <c r="R12278" s="121"/>
      <c r="T12278" s="121"/>
      <c r="V12278" s="121"/>
      <c r="X12278" s="121"/>
      <c r="Z12278" s="121"/>
    </row>
    <row r="12279" spans="16:26" x14ac:dyDescent="0.25">
      <c r="P12279" s="121"/>
      <c r="R12279" s="121"/>
      <c r="T12279" s="121"/>
      <c r="V12279" s="121"/>
      <c r="X12279" s="121"/>
      <c r="Z12279" s="121"/>
    </row>
    <row r="12280" spans="16:26" x14ac:dyDescent="0.25">
      <c r="P12280" s="121"/>
      <c r="R12280" s="121"/>
      <c r="T12280" s="121"/>
      <c r="V12280" s="121"/>
      <c r="X12280" s="121"/>
      <c r="Z12280" s="121"/>
    </row>
    <row r="12281" spans="16:26" x14ac:dyDescent="0.25">
      <c r="P12281" s="122"/>
      <c r="R12281" s="122"/>
      <c r="T12281" s="122"/>
      <c r="V12281" s="122"/>
      <c r="X12281" s="122"/>
      <c r="Z12281" s="122"/>
    </row>
    <row r="12282" spans="16:26" x14ac:dyDescent="0.25">
      <c r="P12282" s="118"/>
      <c r="R12282" s="118"/>
      <c r="T12282" s="118"/>
      <c r="V12282" s="118"/>
      <c r="X12282" s="118"/>
      <c r="Z12282" s="118"/>
    </row>
    <row r="12283" spans="16:26" x14ac:dyDescent="0.25">
      <c r="P12283" s="119"/>
      <c r="R12283" s="119"/>
      <c r="T12283" s="119"/>
      <c r="V12283" s="119"/>
      <c r="X12283" s="119"/>
      <c r="Z12283" s="119"/>
    </row>
    <row r="12284" spans="16:26" x14ac:dyDescent="0.25">
      <c r="P12284" s="119"/>
      <c r="R12284" s="119"/>
      <c r="T12284" s="119"/>
      <c r="V12284" s="119"/>
      <c r="X12284" s="119"/>
      <c r="Z12284" s="119"/>
    </row>
    <row r="12285" spans="16:26" x14ac:dyDescent="0.25">
      <c r="P12285" s="120"/>
      <c r="R12285" s="120"/>
      <c r="T12285" s="120"/>
      <c r="V12285" s="120"/>
      <c r="X12285" s="120"/>
      <c r="Z12285" s="120"/>
    </row>
    <row r="12286" spans="16:26" x14ac:dyDescent="0.25">
      <c r="P12286" s="119"/>
      <c r="R12286" s="119"/>
      <c r="T12286" s="119"/>
      <c r="V12286" s="119"/>
      <c r="X12286" s="119"/>
      <c r="Z12286" s="119"/>
    </row>
    <row r="12287" spans="16:26" x14ac:dyDescent="0.25">
      <c r="P12287" s="119"/>
      <c r="R12287" s="119"/>
      <c r="T12287" s="119"/>
      <c r="V12287" s="119"/>
      <c r="X12287" s="119"/>
      <c r="Z12287" s="119"/>
    </row>
    <row r="12288" spans="16:26" x14ac:dyDescent="0.25">
      <c r="P12288" s="120"/>
      <c r="R12288" s="120"/>
      <c r="T12288" s="120"/>
      <c r="V12288" s="120"/>
      <c r="X12288" s="120"/>
      <c r="Z12288" s="120"/>
    </row>
    <row r="12289" spans="16:26" x14ac:dyDescent="0.25">
      <c r="P12289" s="119"/>
      <c r="R12289" s="119"/>
      <c r="T12289" s="119"/>
      <c r="V12289" s="119"/>
      <c r="X12289" s="119"/>
      <c r="Z12289" s="119"/>
    </row>
    <row r="12290" spans="16:26" x14ac:dyDescent="0.25">
      <c r="P12290" s="120"/>
      <c r="R12290" s="120"/>
      <c r="T12290" s="120"/>
      <c r="V12290" s="120"/>
      <c r="X12290" s="120"/>
      <c r="Z12290" s="120"/>
    </row>
    <row r="12291" spans="16:26" x14ac:dyDescent="0.25">
      <c r="P12291" s="119"/>
      <c r="R12291" s="119"/>
      <c r="T12291" s="119"/>
      <c r="V12291" s="119"/>
      <c r="X12291" s="119"/>
      <c r="Z12291" s="119"/>
    </row>
    <row r="12292" spans="16:26" x14ac:dyDescent="0.25">
      <c r="P12292" s="119"/>
      <c r="R12292" s="119"/>
      <c r="T12292" s="119"/>
      <c r="V12292" s="119"/>
      <c r="X12292" s="119"/>
      <c r="Z12292" s="119"/>
    </row>
    <row r="12293" spans="16:26" x14ac:dyDescent="0.25">
      <c r="P12293" s="119"/>
      <c r="R12293" s="119"/>
      <c r="T12293" s="119"/>
      <c r="V12293" s="119"/>
      <c r="X12293" s="119"/>
      <c r="Z12293" s="119"/>
    </row>
    <row r="12294" spans="16:26" x14ac:dyDescent="0.25">
      <c r="P12294" s="121"/>
      <c r="R12294" s="121"/>
      <c r="T12294" s="121"/>
      <c r="V12294" s="121"/>
      <c r="X12294" s="121"/>
      <c r="Z12294" s="121"/>
    </row>
    <row r="12295" spans="16:26" x14ac:dyDescent="0.25">
      <c r="P12295" s="121"/>
      <c r="R12295" s="121"/>
      <c r="T12295" s="121"/>
      <c r="V12295" s="121"/>
      <c r="X12295" s="121"/>
      <c r="Z12295" s="121"/>
    </row>
    <row r="12296" spans="16:26" x14ac:dyDescent="0.25">
      <c r="P12296" s="121"/>
      <c r="R12296" s="121"/>
      <c r="T12296" s="121"/>
      <c r="V12296" s="121"/>
      <c r="X12296" s="121"/>
      <c r="Z12296" s="121"/>
    </row>
    <row r="12297" spans="16:26" x14ac:dyDescent="0.25">
      <c r="P12297" s="121"/>
      <c r="R12297" s="121"/>
      <c r="T12297" s="121"/>
      <c r="V12297" s="121"/>
      <c r="X12297" s="121"/>
      <c r="Z12297" s="121"/>
    </row>
    <row r="12298" spans="16:26" x14ac:dyDescent="0.25">
      <c r="P12298" s="122"/>
      <c r="R12298" s="122"/>
      <c r="T12298" s="122"/>
      <c r="V12298" s="122"/>
      <c r="X12298" s="122"/>
      <c r="Z12298" s="122"/>
    </row>
    <row r="12299" spans="16:26" x14ac:dyDescent="0.25">
      <c r="P12299" s="118"/>
      <c r="R12299" s="118"/>
      <c r="T12299" s="118"/>
      <c r="V12299" s="118"/>
      <c r="X12299" s="118"/>
      <c r="Z12299" s="118"/>
    </row>
    <row r="12300" spans="16:26" x14ac:dyDescent="0.25">
      <c r="P12300" s="119"/>
      <c r="R12300" s="119"/>
      <c r="T12300" s="119"/>
      <c r="V12300" s="119"/>
      <c r="X12300" s="119"/>
      <c r="Z12300" s="119"/>
    </row>
    <row r="12301" spans="16:26" x14ac:dyDescent="0.25">
      <c r="P12301" s="119"/>
      <c r="R12301" s="119"/>
      <c r="T12301" s="119"/>
      <c r="V12301" s="119"/>
      <c r="X12301" s="119"/>
      <c r="Z12301" s="119"/>
    </row>
    <row r="12302" spans="16:26" x14ac:dyDescent="0.25">
      <c r="P12302" s="120"/>
      <c r="R12302" s="120"/>
      <c r="T12302" s="120"/>
      <c r="V12302" s="120"/>
      <c r="X12302" s="120"/>
      <c r="Z12302" s="120"/>
    </row>
    <row r="12303" spans="16:26" x14ac:dyDescent="0.25">
      <c r="P12303" s="119"/>
      <c r="R12303" s="119"/>
      <c r="T12303" s="119"/>
      <c r="V12303" s="119"/>
      <c r="X12303" s="119"/>
      <c r="Z12303" s="119"/>
    </row>
    <row r="12304" spans="16:26" x14ac:dyDescent="0.25">
      <c r="P12304" s="119"/>
      <c r="R12304" s="119"/>
      <c r="T12304" s="119"/>
      <c r="V12304" s="119"/>
      <c r="X12304" s="119"/>
      <c r="Z12304" s="119"/>
    </row>
    <row r="12305" spans="16:26" x14ac:dyDescent="0.25">
      <c r="P12305" s="120"/>
      <c r="R12305" s="120"/>
      <c r="T12305" s="120"/>
      <c r="V12305" s="120"/>
      <c r="X12305" s="120"/>
      <c r="Z12305" s="120"/>
    </row>
    <row r="12306" spans="16:26" x14ac:dyDescent="0.25">
      <c r="P12306" s="119"/>
      <c r="R12306" s="119"/>
      <c r="T12306" s="119"/>
      <c r="V12306" s="119"/>
      <c r="X12306" s="119"/>
      <c r="Z12306" s="119"/>
    </row>
    <row r="12307" spans="16:26" x14ac:dyDescent="0.25">
      <c r="P12307" s="120"/>
      <c r="R12307" s="120"/>
      <c r="T12307" s="120"/>
      <c r="V12307" s="120"/>
      <c r="X12307" s="120"/>
      <c r="Z12307" s="120"/>
    </row>
    <row r="12308" spans="16:26" x14ac:dyDescent="0.25">
      <c r="P12308" s="119"/>
      <c r="R12308" s="119"/>
      <c r="T12308" s="119"/>
      <c r="V12308" s="119"/>
      <c r="X12308" s="119"/>
      <c r="Z12308" s="119"/>
    </row>
    <row r="12309" spans="16:26" x14ac:dyDescent="0.25">
      <c r="P12309" s="119"/>
      <c r="R12309" s="119"/>
      <c r="T12309" s="119"/>
      <c r="V12309" s="119"/>
      <c r="X12309" s="119"/>
      <c r="Z12309" s="119"/>
    </row>
    <row r="12310" spans="16:26" x14ac:dyDescent="0.25">
      <c r="P12310" s="119"/>
      <c r="R12310" s="119"/>
      <c r="T12310" s="119"/>
      <c r="V12310" s="119"/>
      <c r="X12310" s="119"/>
      <c r="Z12310" s="119"/>
    </row>
    <row r="12311" spans="16:26" x14ac:dyDescent="0.25">
      <c r="P12311" s="121"/>
      <c r="R12311" s="121"/>
      <c r="T12311" s="121"/>
      <c r="V12311" s="121"/>
      <c r="X12311" s="121"/>
      <c r="Z12311" s="121"/>
    </row>
    <row r="12312" spans="16:26" x14ac:dyDescent="0.25">
      <c r="P12312" s="121"/>
      <c r="R12312" s="121"/>
      <c r="T12312" s="121"/>
      <c r="V12312" s="121"/>
      <c r="X12312" s="121"/>
      <c r="Z12312" s="121"/>
    </row>
    <row r="12313" spans="16:26" x14ac:dyDescent="0.25">
      <c r="P12313" s="121"/>
      <c r="R12313" s="121"/>
      <c r="T12313" s="121"/>
      <c r="V12313" s="121"/>
      <c r="X12313" s="121"/>
      <c r="Z12313" s="121"/>
    </row>
    <row r="12314" spans="16:26" x14ac:dyDescent="0.25">
      <c r="P12314" s="121"/>
      <c r="R12314" s="121"/>
      <c r="T12314" s="121"/>
      <c r="V12314" s="121"/>
      <c r="X12314" s="121"/>
      <c r="Z12314" s="121"/>
    </row>
    <row r="12315" spans="16:26" x14ac:dyDescent="0.25">
      <c r="P12315" s="122"/>
      <c r="R12315" s="122"/>
      <c r="T12315" s="122"/>
      <c r="V12315" s="122"/>
      <c r="X12315" s="122"/>
      <c r="Z12315" s="122"/>
    </row>
    <row r="12316" spans="16:26" x14ac:dyDescent="0.25">
      <c r="P12316" s="118"/>
      <c r="R12316" s="118"/>
      <c r="T12316" s="118"/>
      <c r="V12316" s="118"/>
      <c r="X12316" s="118"/>
      <c r="Z12316" s="118"/>
    </row>
    <row r="12317" spans="16:26" x14ac:dyDescent="0.25">
      <c r="P12317" s="119"/>
      <c r="R12317" s="119"/>
      <c r="T12317" s="119"/>
      <c r="V12317" s="119"/>
      <c r="X12317" s="119"/>
      <c r="Z12317" s="119"/>
    </row>
    <row r="12318" spans="16:26" x14ac:dyDescent="0.25">
      <c r="P12318" s="119"/>
      <c r="R12318" s="119"/>
      <c r="T12318" s="119"/>
      <c r="V12318" s="119"/>
      <c r="X12318" s="119"/>
      <c r="Z12318" s="119"/>
    </row>
    <row r="12319" spans="16:26" x14ac:dyDescent="0.25">
      <c r="P12319" s="120"/>
      <c r="R12319" s="120"/>
      <c r="T12319" s="120"/>
      <c r="V12319" s="120"/>
      <c r="X12319" s="120"/>
      <c r="Z12319" s="120"/>
    </row>
    <row r="12320" spans="16:26" x14ac:dyDescent="0.25">
      <c r="P12320" s="119"/>
      <c r="R12320" s="119"/>
      <c r="T12320" s="119"/>
      <c r="V12320" s="119"/>
      <c r="X12320" s="119"/>
      <c r="Z12320" s="119"/>
    </row>
    <row r="12321" spans="16:26" x14ac:dyDescent="0.25">
      <c r="P12321" s="119"/>
      <c r="R12321" s="119"/>
      <c r="T12321" s="119"/>
      <c r="V12321" s="119"/>
      <c r="X12321" s="119"/>
      <c r="Z12321" s="119"/>
    </row>
    <row r="12322" spans="16:26" x14ac:dyDescent="0.25">
      <c r="P12322" s="120"/>
      <c r="R12322" s="120"/>
      <c r="T12322" s="120"/>
      <c r="V12322" s="120"/>
      <c r="X12322" s="120"/>
      <c r="Z12322" s="120"/>
    </row>
    <row r="12323" spans="16:26" x14ac:dyDescent="0.25">
      <c r="P12323" s="119"/>
      <c r="R12323" s="119"/>
      <c r="T12323" s="119"/>
      <c r="V12323" s="119"/>
      <c r="X12323" s="119"/>
      <c r="Z12323" s="119"/>
    </row>
    <row r="12324" spans="16:26" x14ac:dyDescent="0.25">
      <c r="P12324" s="120"/>
      <c r="R12324" s="120"/>
      <c r="T12324" s="120"/>
      <c r="V12324" s="120"/>
      <c r="X12324" s="120"/>
      <c r="Z12324" s="120"/>
    </row>
    <row r="12325" spans="16:26" x14ac:dyDescent="0.25">
      <c r="P12325" s="119"/>
      <c r="R12325" s="119"/>
      <c r="T12325" s="119"/>
      <c r="V12325" s="119"/>
      <c r="X12325" s="119"/>
      <c r="Z12325" s="119"/>
    </row>
    <row r="12326" spans="16:26" x14ac:dyDescent="0.25">
      <c r="P12326" s="119"/>
      <c r="R12326" s="119"/>
      <c r="T12326" s="119"/>
      <c r="V12326" s="119"/>
      <c r="X12326" s="119"/>
      <c r="Z12326" s="119"/>
    </row>
    <row r="12327" spans="16:26" x14ac:dyDescent="0.25">
      <c r="P12327" s="119"/>
      <c r="R12327" s="119"/>
      <c r="T12327" s="119"/>
      <c r="V12327" s="119"/>
      <c r="X12327" s="119"/>
      <c r="Z12327" s="119"/>
    </row>
    <row r="12328" spans="16:26" x14ac:dyDescent="0.25">
      <c r="P12328" s="121"/>
      <c r="R12328" s="121"/>
      <c r="T12328" s="121"/>
      <c r="V12328" s="121"/>
      <c r="X12328" s="121"/>
      <c r="Z12328" s="121"/>
    </row>
    <row r="12329" spans="16:26" x14ac:dyDescent="0.25">
      <c r="P12329" s="121"/>
      <c r="R12329" s="121"/>
      <c r="T12329" s="121"/>
      <c r="V12329" s="121"/>
      <c r="X12329" s="121"/>
      <c r="Z12329" s="121"/>
    </row>
    <row r="12330" spans="16:26" x14ac:dyDescent="0.25">
      <c r="P12330" s="121"/>
      <c r="R12330" s="121"/>
      <c r="T12330" s="121"/>
      <c r="V12330" s="121"/>
      <c r="X12330" s="121"/>
      <c r="Z12330" s="121"/>
    </row>
    <row r="12331" spans="16:26" x14ac:dyDescent="0.25">
      <c r="P12331" s="121"/>
      <c r="R12331" s="121"/>
      <c r="T12331" s="121"/>
      <c r="V12331" s="121"/>
      <c r="X12331" s="121"/>
      <c r="Z12331" s="121"/>
    </row>
    <row r="12332" spans="16:26" x14ac:dyDescent="0.25">
      <c r="P12332" s="122"/>
      <c r="R12332" s="122"/>
      <c r="T12332" s="122"/>
      <c r="V12332" s="122"/>
      <c r="X12332" s="122"/>
      <c r="Z12332" s="122"/>
    </row>
    <row r="12333" spans="16:26" x14ac:dyDescent="0.25">
      <c r="P12333" s="118"/>
      <c r="R12333" s="118"/>
      <c r="T12333" s="118"/>
      <c r="V12333" s="118"/>
      <c r="X12333" s="118"/>
      <c r="Z12333" s="118"/>
    </row>
    <row r="12334" spans="16:26" x14ac:dyDescent="0.25">
      <c r="P12334" s="119"/>
      <c r="R12334" s="119"/>
      <c r="T12334" s="119"/>
      <c r="V12334" s="119"/>
      <c r="X12334" s="119"/>
      <c r="Z12334" s="119"/>
    </row>
    <row r="12335" spans="16:26" x14ac:dyDescent="0.25">
      <c r="P12335" s="119"/>
      <c r="R12335" s="119"/>
      <c r="T12335" s="119"/>
      <c r="V12335" s="119"/>
      <c r="X12335" s="119"/>
      <c r="Z12335" s="119"/>
    </row>
    <row r="12336" spans="16:26" x14ac:dyDescent="0.25">
      <c r="P12336" s="120"/>
      <c r="R12336" s="120"/>
      <c r="T12336" s="120"/>
      <c r="V12336" s="120"/>
      <c r="X12336" s="120"/>
      <c r="Z12336" s="120"/>
    </row>
    <row r="12337" spans="16:26" x14ac:dyDescent="0.25">
      <c r="P12337" s="119"/>
      <c r="R12337" s="119"/>
      <c r="T12337" s="119"/>
      <c r="V12337" s="119"/>
      <c r="X12337" s="119"/>
      <c r="Z12337" s="119"/>
    </row>
    <row r="12338" spans="16:26" x14ac:dyDescent="0.25">
      <c r="P12338" s="119"/>
      <c r="R12338" s="119"/>
      <c r="T12338" s="119"/>
      <c r="V12338" s="119"/>
      <c r="X12338" s="119"/>
      <c r="Z12338" s="119"/>
    </row>
    <row r="12339" spans="16:26" x14ac:dyDescent="0.25">
      <c r="P12339" s="120"/>
      <c r="R12339" s="120"/>
      <c r="T12339" s="120"/>
      <c r="V12339" s="120"/>
      <c r="X12339" s="120"/>
      <c r="Z12339" s="120"/>
    </row>
    <row r="12340" spans="16:26" x14ac:dyDescent="0.25">
      <c r="P12340" s="119"/>
      <c r="R12340" s="119"/>
      <c r="T12340" s="119"/>
      <c r="V12340" s="119"/>
      <c r="X12340" s="119"/>
      <c r="Z12340" s="119"/>
    </row>
    <row r="12341" spans="16:26" x14ac:dyDescent="0.25">
      <c r="P12341" s="120"/>
      <c r="R12341" s="120"/>
      <c r="T12341" s="120"/>
      <c r="V12341" s="120"/>
      <c r="X12341" s="120"/>
      <c r="Z12341" s="120"/>
    </row>
    <row r="12342" spans="16:26" x14ac:dyDescent="0.25">
      <c r="P12342" s="119"/>
      <c r="R12342" s="119"/>
      <c r="T12342" s="119"/>
      <c r="V12342" s="119"/>
      <c r="X12342" s="119"/>
      <c r="Z12342" s="119"/>
    </row>
    <row r="12343" spans="16:26" x14ac:dyDescent="0.25">
      <c r="P12343" s="119"/>
      <c r="R12343" s="119"/>
      <c r="T12343" s="119"/>
      <c r="V12343" s="119"/>
      <c r="X12343" s="119"/>
      <c r="Z12343" s="119"/>
    </row>
    <row r="12344" spans="16:26" x14ac:dyDescent="0.25">
      <c r="P12344" s="119"/>
      <c r="R12344" s="119"/>
      <c r="T12344" s="119"/>
      <c r="V12344" s="119"/>
      <c r="X12344" s="119"/>
      <c r="Z12344" s="119"/>
    </row>
    <row r="12345" spans="16:26" x14ac:dyDescent="0.25">
      <c r="P12345" s="121"/>
      <c r="R12345" s="121"/>
      <c r="T12345" s="121"/>
      <c r="V12345" s="121"/>
      <c r="X12345" s="121"/>
      <c r="Z12345" s="121"/>
    </row>
    <row r="12346" spans="16:26" x14ac:dyDescent="0.25">
      <c r="P12346" s="121"/>
      <c r="R12346" s="121"/>
      <c r="T12346" s="121"/>
      <c r="V12346" s="121"/>
      <c r="X12346" s="121"/>
      <c r="Z12346" s="121"/>
    </row>
    <row r="12347" spans="16:26" x14ac:dyDescent="0.25">
      <c r="P12347" s="121"/>
      <c r="R12347" s="121"/>
      <c r="T12347" s="121"/>
      <c r="V12347" s="121"/>
      <c r="X12347" s="121"/>
      <c r="Z12347" s="121"/>
    </row>
    <row r="12348" spans="16:26" x14ac:dyDescent="0.25">
      <c r="P12348" s="121"/>
      <c r="R12348" s="121"/>
      <c r="T12348" s="121"/>
      <c r="V12348" s="121"/>
      <c r="X12348" s="121"/>
      <c r="Z12348" s="121"/>
    </row>
    <row r="12349" spans="16:26" x14ac:dyDescent="0.25">
      <c r="P12349" s="122"/>
      <c r="R12349" s="122"/>
      <c r="T12349" s="122"/>
      <c r="V12349" s="122"/>
      <c r="X12349" s="122"/>
      <c r="Z12349" s="122"/>
    </row>
    <row r="12350" spans="16:26" x14ac:dyDescent="0.25">
      <c r="P12350" s="118"/>
      <c r="R12350" s="118"/>
      <c r="T12350" s="118"/>
      <c r="V12350" s="118"/>
      <c r="X12350" s="118"/>
      <c r="Z12350" s="118"/>
    </row>
    <row r="12351" spans="16:26" x14ac:dyDescent="0.25">
      <c r="P12351" s="119"/>
      <c r="R12351" s="119"/>
      <c r="T12351" s="119"/>
      <c r="V12351" s="119"/>
      <c r="X12351" s="119"/>
      <c r="Z12351" s="119"/>
    </row>
    <row r="12352" spans="16:26" x14ac:dyDescent="0.25">
      <c r="P12352" s="119"/>
      <c r="R12352" s="119"/>
      <c r="T12352" s="119"/>
      <c r="V12352" s="119"/>
      <c r="X12352" s="119"/>
      <c r="Z12352" s="119"/>
    </row>
    <row r="12353" spans="16:26" x14ac:dyDescent="0.25">
      <c r="P12353" s="120"/>
      <c r="R12353" s="120"/>
      <c r="T12353" s="120"/>
      <c r="V12353" s="120"/>
      <c r="X12353" s="120"/>
      <c r="Z12353" s="120"/>
    </row>
    <row r="12354" spans="16:26" x14ac:dyDescent="0.25">
      <c r="P12354" s="119"/>
      <c r="R12354" s="119"/>
      <c r="T12354" s="119"/>
      <c r="V12354" s="119"/>
      <c r="X12354" s="119"/>
      <c r="Z12354" s="119"/>
    </row>
    <row r="12355" spans="16:26" x14ac:dyDescent="0.25">
      <c r="P12355" s="119"/>
      <c r="R12355" s="119"/>
      <c r="T12355" s="119"/>
      <c r="V12355" s="119"/>
      <c r="X12355" s="119"/>
      <c r="Z12355" s="119"/>
    </row>
    <row r="12356" spans="16:26" x14ac:dyDescent="0.25">
      <c r="P12356" s="120"/>
      <c r="R12356" s="120"/>
      <c r="T12356" s="120"/>
      <c r="V12356" s="120"/>
      <c r="X12356" s="120"/>
      <c r="Z12356" s="120"/>
    </row>
    <row r="12357" spans="16:26" x14ac:dyDescent="0.25">
      <c r="P12357" s="119"/>
      <c r="R12357" s="119"/>
      <c r="T12357" s="119"/>
      <c r="V12357" s="119"/>
      <c r="X12357" s="119"/>
      <c r="Z12357" s="119"/>
    </row>
    <row r="12358" spans="16:26" x14ac:dyDescent="0.25">
      <c r="P12358" s="120"/>
      <c r="R12358" s="120"/>
      <c r="T12358" s="120"/>
      <c r="V12358" s="120"/>
      <c r="X12358" s="120"/>
      <c r="Z12358" s="120"/>
    </row>
    <row r="12359" spans="16:26" x14ac:dyDescent="0.25">
      <c r="P12359" s="119"/>
      <c r="R12359" s="119"/>
      <c r="T12359" s="119"/>
      <c r="V12359" s="119"/>
      <c r="X12359" s="119"/>
      <c r="Z12359" s="119"/>
    </row>
    <row r="12360" spans="16:26" x14ac:dyDescent="0.25">
      <c r="P12360" s="119"/>
      <c r="R12360" s="119"/>
      <c r="T12360" s="119"/>
      <c r="V12360" s="119"/>
      <c r="X12360" s="119"/>
      <c r="Z12360" s="119"/>
    </row>
    <row r="12361" spans="16:26" x14ac:dyDescent="0.25">
      <c r="P12361" s="119"/>
      <c r="R12361" s="119"/>
      <c r="T12361" s="119"/>
      <c r="V12361" s="119"/>
      <c r="X12361" s="119"/>
      <c r="Z12361" s="119"/>
    </row>
    <row r="12362" spans="16:26" x14ac:dyDescent="0.25">
      <c r="P12362" s="121"/>
      <c r="R12362" s="121"/>
      <c r="T12362" s="121"/>
      <c r="V12362" s="121"/>
      <c r="X12362" s="121"/>
      <c r="Z12362" s="121"/>
    </row>
    <row r="12363" spans="16:26" x14ac:dyDescent="0.25">
      <c r="P12363" s="121"/>
      <c r="R12363" s="121"/>
      <c r="T12363" s="121"/>
      <c r="V12363" s="121"/>
      <c r="X12363" s="121"/>
      <c r="Z12363" s="121"/>
    </row>
    <row r="12364" spans="16:26" x14ac:dyDescent="0.25">
      <c r="P12364" s="121"/>
      <c r="R12364" s="121"/>
      <c r="T12364" s="121"/>
      <c r="V12364" s="121"/>
      <c r="X12364" s="121"/>
      <c r="Z12364" s="121"/>
    </row>
    <row r="12365" spans="16:26" x14ac:dyDescent="0.25">
      <c r="P12365" s="121"/>
      <c r="R12365" s="121"/>
      <c r="T12365" s="121"/>
      <c r="V12365" s="121"/>
      <c r="X12365" s="121"/>
      <c r="Z12365" s="121"/>
    </row>
    <row r="12366" spans="16:26" x14ac:dyDescent="0.25">
      <c r="P12366" s="122"/>
      <c r="R12366" s="122"/>
      <c r="T12366" s="122"/>
      <c r="V12366" s="122"/>
      <c r="X12366" s="122"/>
      <c r="Z12366" s="122"/>
    </row>
    <row r="12367" spans="16:26" x14ac:dyDescent="0.25">
      <c r="P12367" s="118"/>
      <c r="R12367" s="118"/>
      <c r="T12367" s="118"/>
      <c r="V12367" s="118"/>
      <c r="X12367" s="118"/>
      <c r="Z12367" s="118"/>
    </row>
    <row r="12368" spans="16:26" x14ac:dyDescent="0.25">
      <c r="P12368" s="119"/>
      <c r="R12368" s="119"/>
      <c r="T12368" s="119"/>
      <c r="V12368" s="119"/>
      <c r="X12368" s="119"/>
      <c r="Z12368" s="119"/>
    </row>
    <row r="12369" spans="16:26" x14ac:dyDescent="0.25">
      <c r="P12369" s="119"/>
      <c r="R12369" s="119"/>
      <c r="T12369" s="119"/>
      <c r="V12369" s="119"/>
      <c r="X12369" s="119"/>
      <c r="Z12369" s="119"/>
    </row>
    <row r="12370" spans="16:26" x14ac:dyDescent="0.25">
      <c r="P12370" s="120"/>
      <c r="R12370" s="120"/>
      <c r="T12370" s="120"/>
      <c r="V12370" s="120"/>
      <c r="X12370" s="120"/>
      <c r="Z12370" s="120"/>
    </row>
    <row r="12371" spans="16:26" x14ac:dyDescent="0.25">
      <c r="P12371" s="119"/>
      <c r="R12371" s="119"/>
      <c r="T12371" s="119"/>
      <c r="V12371" s="119"/>
      <c r="X12371" s="119"/>
      <c r="Z12371" s="119"/>
    </row>
    <row r="12372" spans="16:26" x14ac:dyDescent="0.25">
      <c r="P12372" s="119"/>
      <c r="R12372" s="119"/>
      <c r="T12372" s="119"/>
      <c r="V12372" s="119"/>
      <c r="X12372" s="119"/>
      <c r="Z12372" s="119"/>
    </row>
    <row r="12373" spans="16:26" x14ac:dyDescent="0.25">
      <c r="P12373" s="120"/>
      <c r="R12373" s="120"/>
      <c r="T12373" s="120"/>
      <c r="V12373" s="120"/>
      <c r="X12373" s="120"/>
      <c r="Z12373" s="120"/>
    </row>
    <row r="12374" spans="16:26" x14ac:dyDescent="0.25">
      <c r="P12374" s="119"/>
      <c r="R12374" s="119"/>
      <c r="T12374" s="119"/>
      <c r="V12374" s="119"/>
      <c r="X12374" s="119"/>
      <c r="Z12374" s="119"/>
    </row>
    <row r="12375" spans="16:26" x14ac:dyDescent="0.25">
      <c r="P12375" s="120"/>
      <c r="R12375" s="120"/>
      <c r="T12375" s="120"/>
      <c r="V12375" s="120"/>
      <c r="X12375" s="120"/>
      <c r="Z12375" s="120"/>
    </row>
    <row r="12376" spans="16:26" x14ac:dyDescent="0.25">
      <c r="P12376" s="119"/>
      <c r="R12376" s="119"/>
      <c r="T12376" s="119"/>
      <c r="V12376" s="119"/>
      <c r="X12376" s="119"/>
      <c r="Z12376" s="119"/>
    </row>
    <row r="12377" spans="16:26" x14ac:dyDescent="0.25">
      <c r="P12377" s="119"/>
      <c r="R12377" s="119"/>
      <c r="T12377" s="119"/>
      <c r="V12377" s="119"/>
      <c r="X12377" s="119"/>
      <c r="Z12377" s="119"/>
    </row>
    <row r="12378" spans="16:26" x14ac:dyDescent="0.25">
      <c r="P12378" s="119"/>
      <c r="R12378" s="119"/>
      <c r="T12378" s="119"/>
      <c r="V12378" s="119"/>
      <c r="X12378" s="119"/>
      <c r="Z12378" s="119"/>
    </row>
    <row r="12379" spans="16:26" x14ac:dyDescent="0.25">
      <c r="P12379" s="121"/>
      <c r="R12379" s="121"/>
      <c r="T12379" s="121"/>
      <c r="V12379" s="121"/>
      <c r="X12379" s="121"/>
      <c r="Z12379" s="121"/>
    </row>
    <row r="12380" spans="16:26" x14ac:dyDescent="0.25">
      <c r="P12380" s="121"/>
      <c r="R12380" s="121"/>
      <c r="T12380" s="121"/>
      <c r="V12380" s="121"/>
      <c r="X12380" s="121"/>
      <c r="Z12380" s="121"/>
    </row>
    <row r="12381" spans="16:26" x14ac:dyDescent="0.25">
      <c r="P12381" s="121"/>
      <c r="R12381" s="121"/>
      <c r="T12381" s="121"/>
      <c r="V12381" s="121"/>
      <c r="X12381" s="121"/>
      <c r="Z12381" s="121"/>
    </row>
    <row r="12382" spans="16:26" x14ac:dyDescent="0.25">
      <c r="P12382" s="121"/>
      <c r="R12382" s="121"/>
      <c r="T12382" s="121"/>
      <c r="V12382" s="121"/>
      <c r="X12382" s="121"/>
      <c r="Z12382" s="121"/>
    </row>
    <row r="12383" spans="16:26" x14ac:dyDescent="0.25">
      <c r="P12383" s="122"/>
      <c r="R12383" s="122"/>
      <c r="T12383" s="122"/>
      <c r="V12383" s="122"/>
      <c r="X12383" s="122"/>
      <c r="Z12383" s="122"/>
    </row>
    <row r="12384" spans="16:26" x14ac:dyDescent="0.25">
      <c r="P12384" s="118"/>
      <c r="R12384" s="118"/>
      <c r="T12384" s="118"/>
      <c r="V12384" s="118"/>
      <c r="X12384" s="118"/>
      <c r="Z12384" s="118"/>
    </row>
    <row r="12385" spans="16:26" x14ac:dyDescent="0.25">
      <c r="P12385" s="119"/>
      <c r="R12385" s="119"/>
      <c r="T12385" s="119"/>
      <c r="V12385" s="119"/>
      <c r="X12385" s="119"/>
      <c r="Z12385" s="119"/>
    </row>
    <row r="12386" spans="16:26" x14ac:dyDescent="0.25">
      <c r="P12386" s="119"/>
      <c r="R12386" s="119"/>
      <c r="T12386" s="119"/>
      <c r="V12386" s="119"/>
      <c r="X12386" s="119"/>
      <c r="Z12386" s="119"/>
    </row>
    <row r="12387" spans="16:26" x14ac:dyDescent="0.25">
      <c r="P12387" s="120"/>
      <c r="R12387" s="120"/>
      <c r="T12387" s="120"/>
      <c r="V12387" s="120"/>
      <c r="X12387" s="120"/>
      <c r="Z12387" s="120"/>
    </row>
    <row r="12388" spans="16:26" x14ac:dyDescent="0.25">
      <c r="P12388" s="119"/>
      <c r="R12388" s="119"/>
      <c r="T12388" s="119"/>
      <c r="V12388" s="119"/>
      <c r="X12388" s="119"/>
      <c r="Z12388" s="119"/>
    </row>
    <row r="12389" spans="16:26" x14ac:dyDescent="0.25">
      <c r="P12389" s="119"/>
      <c r="R12389" s="119"/>
      <c r="T12389" s="119"/>
      <c r="V12389" s="119"/>
      <c r="X12389" s="119"/>
      <c r="Z12389" s="119"/>
    </row>
    <row r="12390" spans="16:26" x14ac:dyDescent="0.25">
      <c r="P12390" s="120"/>
      <c r="R12390" s="120"/>
      <c r="T12390" s="120"/>
      <c r="V12390" s="120"/>
      <c r="X12390" s="120"/>
      <c r="Z12390" s="120"/>
    </row>
    <row r="12391" spans="16:26" x14ac:dyDescent="0.25">
      <c r="P12391" s="119"/>
      <c r="R12391" s="119"/>
      <c r="T12391" s="119"/>
      <c r="V12391" s="119"/>
      <c r="X12391" s="119"/>
      <c r="Z12391" s="119"/>
    </row>
    <row r="12392" spans="16:26" x14ac:dyDescent="0.25">
      <c r="P12392" s="120"/>
      <c r="R12392" s="120"/>
      <c r="T12392" s="120"/>
      <c r="V12392" s="120"/>
      <c r="X12392" s="120"/>
      <c r="Z12392" s="120"/>
    </row>
    <row r="12393" spans="16:26" x14ac:dyDescent="0.25">
      <c r="P12393" s="119"/>
      <c r="R12393" s="119"/>
      <c r="T12393" s="119"/>
      <c r="V12393" s="119"/>
      <c r="X12393" s="119"/>
      <c r="Z12393" s="119"/>
    </row>
    <row r="12394" spans="16:26" x14ac:dyDescent="0.25">
      <c r="P12394" s="119"/>
      <c r="R12394" s="119"/>
      <c r="T12394" s="119"/>
      <c r="V12394" s="119"/>
      <c r="X12394" s="119"/>
      <c r="Z12394" s="119"/>
    </row>
    <row r="12395" spans="16:26" x14ac:dyDescent="0.25">
      <c r="P12395" s="119"/>
      <c r="R12395" s="119"/>
      <c r="T12395" s="119"/>
      <c r="V12395" s="119"/>
      <c r="X12395" s="119"/>
      <c r="Z12395" s="119"/>
    </row>
    <row r="12396" spans="16:26" x14ac:dyDescent="0.25">
      <c r="P12396" s="121"/>
      <c r="R12396" s="121"/>
      <c r="T12396" s="121"/>
      <c r="V12396" s="121"/>
      <c r="X12396" s="121"/>
      <c r="Z12396" s="121"/>
    </row>
    <row r="12397" spans="16:26" x14ac:dyDescent="0.25">
      <c r="P12397" s="121"/>
      <c r="R12397" s="121"/>
      <c r="T12397" s="121"/>
      <c r="V12397" s="121"/>
      <c r="X12397" s="121"/>
      <c r="Z12397" s="121"/>
    </row>
    <row r="12398" spans="16:26" x14ac:dyDescent="0.25">
      <c r="P12398" s="121"/>
      <c r="R12398" s="121"/>
      <c r="T12398" s="121"/>
      <c r="V12398" s="121"/>
      <c r="X12398" s="121"/>
      <c r="Z12398" s="121"/>
    </row>
    <row r="12399" spans="16:26" x14ac:dyDescent="0.25">
      <c r="P12399" s="121"/>
      <c r="R12399" s="121"/>
      <c r="T12399" s="121"/>
      <c r="V12399" s="121"/>
      <c r="X12399" s="121"/>
      <c r="Z12399" s="121"/>
    </row>
    <row r="12400" spans="16:26" x14ac:dyDescent="0.25">
      <c r="P12400" s="122"/>
      <c r="R12400" s="122"/>
      <c r="T12400" s="122"/>
      <c r="V12400" s="122"/>
      <c r="X12400" s="122"/>
      <c r="Z12400" s="122"/>
    </row>
    <row r="12401" spans="16:26" x14ac:dyDescent="0.25">
      <c r="P12401" s="118"/>
      <c r="R12401" s="118"/>
      <c r="T12401" s="118"/>
      <c r="V12401" s="118"/>
      <c r="X12401" s="118"/>
      <c r="Z12401" s="118"/>
    </row>
    <row r="12402" spans="16:26" x14ac:dyDescent="0.25">
      <c r="P12402" s="119"/>
      <c r="R12402" s="119"/>
      <c r="T12402" s="119"/>
      <c r="V12402" s="119"/>
      <c r="X12402" s="119"/>
      <c r="Z12402" s="119"/>
    </row>
    <row r="12403" spans="16:26" x14ac:dyDescent="0.25">
      <c r="P12403" s="119"/>
      <c r="R12403" s="119"/>
      <c r="T12403" s="119"/>
      <c r="V12403" s="119"/>
      <c r="X12403" s="119"/>
      <c r="Z12403" s="119"/>
    </row>
    <row r="12404" spans="16:26" x14ac:dyDescent="0.25">
      <c r="P12404" s="120"/>
      <c r="R12404" s="120"/>
      <c r="T12404" s="120"/>
      <c r="V12404" s="120"/>
      <c r="X12404" s="120"/>
      <c r="Z12404" s="120"/>
    </row>
    <row r="12405" spans="16:26" x14ac:dyDescent="0.25">
      <c r="P12405" s="119"/>
      <c r="R12405" s="119"/>
      <c r="T12405" s="119"/>
      <c r="V12405" s="119"/>
      <c r="X12405" s="119"/>
      <c r="Z12405" s="119"/>
    </row>
    <row r="12406" spans="16:26" x14ac:dyDescent="0.25">
      <c r="P12406" s="119"/>
      <c r="R12406" s="119"/>
      <c r="T12406" s="119"/>
      <c r="V12406" s="119"/>
      <c r="X12406" s="119"/>
      <c r="Z12406" s="119"/>
    </row>
    <row r="12407" spans="16:26" x14ac:dyDescent="0.25">
      <c r="P12407" s="120"/>
      <c r="R12407" s="120"/>
      <c r="T12407" s="120"/>
      <c r="V12407" s="120"/>
      <c r="X12407" s="120"/>
      <c r="Z12407" s="120"/>
    </row>
    <row r="12408" spans="16:26" x14ac:dyDescent="0.25">
      <c r="P12408" s="119"/>
      <c r="R12408" s="119"/>
      <c r="T12408" s="119"/>
      <c r="V12408" s="119"/>
      <c r="X12408" s="119"/>
      <c r="Z12408" s="119"/>
    </row>
    <row r="12409" spans="16:26" x14ac:dyDescent="0.25">
      <c r="P12409" s="120"/>
      <c r="R12409" s="120"/>
      <c r="T12409" s="120"/>
      <c r="V12409" s="120"/>
      <c r="X12409" s="120"/>
      <c r="Z12409" s="120"/>
    </row>
    <row r="12410" spans="16:26" x14ac:dyDescent="0.25">
      <c r="P12410" s="119"/>
      <c r="R12410" s="119"/>
      <c r="T12410" s="119"/>
      <c r="V12410" s="119"/>
      <c r="X12410" s="119"/>
      <c r="Z12410" s="119"/>
    </row>
    <row r="12411" spans="16:26" x14ac:dyDescent="0.25">
      <c r="P12411" s="119"/>
      <c r="R12411" s="119"/>
      <c r="T12411" s="119"/>
      <c r="V12411" s="119"/>
      <c r="X12411" s="119"/>
      <c r="Z12411" s="119"/>
    </row>
    <row r="12412" spans="16:26" x14ac:dyDescent="0.25">
      <c r="P12412" s="119"/>
      <c r="R12412" s="119"/>
      <c r="T12412" s="119"/>
      <c r="V12412" s="119"/>
      <c r="X12412" s="119"/>
      <c r="Z12412" s="119"/>
    </row>
    <row r="12413" spans="16:26" x14ac:dyDescent="0.25">
      <c r="P12413" s="121"/>
      <c r="R12413" s="121"/>
      <c r="T12413" s="121"/>
      <c r="V12413" s="121"/>
      <c r="X12413" s="121"/>
      <c r="Z12413" s="121"/>
    </row>
    <row r="12414" spans="16:26" x14ac:dyDescent="0.25">
      <c r="P12414" s="121"/>
      <c r="R12414" s="121"/>
      <c r="T12414" s="121"/>
      <c r="V12414" s="121"/>
      <c r="X12414" s="121"/>
      <c r="Z12414" s="121"/>
    </row>
    <row r="12415" spans="16:26" x14ac:dyDescent="0.25">
      <c r="P12415" s="121"/>
      <c r="R12415" s="121"/>
      <c r="T12415" s="121"/>
      <c r="V12415" s="121"/>
      <c r="X12415" s="121"/>
      <c r="Z12415" s="121"/>
    </row>
    <row r="12416" spans="16:26" x14ac:dyDescent="0.25">
      <c r="P12416" s="121"/>
      <c r="R12416" s="121"/>
      <c r="T12416" s="121"/>
      <c r="V12416" s="121"/>
      <c r="X12416" s="121"/>
      <c r="Z12416" s="121"/>
    </row>
    <row r="12417" spans="16:26" x14ac:dyDescent="0.25">
      <c r="P12417" s="122"/>
      <c r="R12417" s="122"/>
      <c r="T12417" s="122"/>
      <c r="V12417" s="122"/>
      <c r="X12417" s="122"/>
      <c r="Z12417" s="122"/>
    </row>
    <row r="12418" spans="16:26" x14ac:dyDescent="0.25">
      <c r="P12418" s="118"/>
      <c r="R12418" s="118"/>
      <c r="T12418" s="118"/>
      <c r="V12418" s="118"/>
      <c r="X12418" s="118"/>
      <c r="Z12418" s="118"/>
    </row>
    <row r="12419" spans="16:26" x14ac:dyDescent="0.25">
      <c r="P12419" s="119"/>
      <c r="R12419" s="119"/>
      <c r="T12419" s="119"/>
      <c r="V12419" s="119"/>
      <c r="X12419" s="119"/>
      <c r="Z12419" s="119"/>
    </row>
    <row r="12420" spans="16:26" x14ac:dyDescent="0.25">
      <c r="P12420" s="119"/>
      <c r="R12420" s="119"/>
      <c r="T12420" s="119"/>
      <c r="V12420" s="119"/>
      <c r="X12420" s="119"/>
      <c r="Z12420" s="119"/>
    </row>
    <row r="12421" spans="16:26" x14ac:dyDescent="0.25">
      <c r="P12421" s="120"/>
      <c r="R12421" s="120"/>
      <c r="T12421" s="120"/>
      <c r="V12421" s="120"/>
      <c r="X12421" s="120"/>
      <c r="Z12421" s="120"/>
    </row>
    <row r="12422" spans="16:26" x14ac:dyDescent="0.25">
      <c r="P12422" s="119"/>
      <c r="R12422" s="119"/>
      <c r="T12422" s="119"/>
      <c r="V12422" s="119"/>
      <c r="X12422" s="119"/>
      <c r="Z12422" s="119"/>
    </row>
    <row r="12423" spans="16:26" x14ac:dyDescent="0.25">
      <c r="P12423" s="119"/>
      <c r="R12423" s="119"/>
      <c r="T12423" s="119"/>
      <c r="V12423" s="119"/>
      <c r="X12423" s="119"/>
      <c r="Z12423" s="119"/>
    </row>
    <row r="12424" spans="16:26" x14ac:dyDescent="0.25">
      <c r="P12424" s="120"/>
      <c r="R12424" s="120"/>
      <c r="T12424" s="120"/>
      <c r="V12424" s="120"/>
      <c r="X12424" s="120"/>
      <c r="Z12424" s="120"/>
    </row>
    <row r="12425" spans="16:26" x14ac:dyDescent="0.25">
      <c r="P12425" s="119"/>
      <c r="R12425" s="119"/>
      <c r="T12425" s="119"/>
      <c r="V12425" s="119"/>
      <c r="X12425" s="119"/>
      <c r="Z12425" s="119"/>
    </row>
    <row r="12426" spans="16:26" x14ac:dyDescent="0.25">
      <c r="P12426" s="120"/>
      <c r="R12426" s="120"/>
      <c r="T12426" s="120"/>
      <c r="V12426" s="120"/>
      <c r="X12426" s="120"/>
      <c r="Z12426" s="120"/>
    </row>
    <row r="12427" spans="16:26" x14ac:dyDescent="0.25">
      <c r="P12427" s="119"/>
      <c r="R12427" s="119"/>
      <c r="T12427" s="119"/>
      <c r="V12427" s="119"/>
      <c r="X12427" s="119"/>
      <c r="Z12427" s="119"/>
    </row>
    <row r="12428" spans="16:26" x14ac:dyDescent="0.25">
      <c r="P12428" s="119"/>
      <c r="R12428" s="119"/>
      <c r="T12428" s="119"/>
      <c r="V12428" s="119"/>
      <c r="X12428" s="119"/>
      <c r="Z12428" s="119"/>
    </row>
    <row r="12429" spans="16:26" x14ac:dyDescent="0.25">
      <c r="P12429" s="119"/>
      <c r="R12429" s="119"/>
      <c r="T12429" s="119"/>
      <c r="V12429" s="119"/>
      <c r="X12429" s="119"/>
      <c r="Z12429" s="119"/>
    </row>
    <row r="12430" spans="16:26" x14ac:dyDescent="0.25">
      <c r="P12430" s="121"/>
      <c r="R12430" s="121"/>
      <c r="T12430" s="121"/>
      <c r="V12430" s="121"/>
      <c r="X12430" s="121"/>
      <c r="Z12430" s="121"/>
    </row>
    <row r="12431" spans="16:26" x14ac:dyDescent="0.25">
      <c r="P12431" s="121"/>
      <c r="R12431" s="121"/>
      <c r="T12431" s="121"/>
      <c r="V12431" s="121"/>
      <c r="X12431" s="121"/>
      <c r="Z12431" s="121"/>
    </row>
    <row r="12432" spans="16:26" x14ac:dyDescent="0.25">
      <c r="P12432" s="121"/>
      <c r="R12432" s="121"/>
      <c r="T12432" s="121"/>
      <c r="V12432" s="121"/>
      <c r="X12432" s="121"/>
      <c r="Z12432" s="121"/>
    </row>
    <row r="12433" spans="16:26" x14ac:dyDescent="0.25">
      <c r="P12433" s="121"/>
      <c r="R12433" s="121"/>
      <c r="T12433" s="121"/>
      <c r="V12433" s="121"/>
      <c r="X12433" s="121"/>
      <c r="Z12433" s="121"/>
    </row>
    <row r="12434" spans="16:26" x14ac:dyDescent="0.25">
      <c r="P12434" s="122"/>
      <c r="R12434" s="122"/>
      <c r="T12434" s="122"/>
      <c r="V12434" s="122"/>
      <c r="X12434" s="122"/>
      <c r="Z12434" s="122"/>
    </row>
    <row r="12435" spans="16:26" x14ac:dyDescent="0.25">
      <c r="P12435" s="118"/>
      <c r="R12435" s="118"/>
      <c r="T12435" s="118"/>
      <c r="V12435" s="118"/>
      <c r="X12435" s="118"/>
      <c r="Z12435" s="118"/>
    </row>
    <row r="12436" spans="16:26" x14ac:dyDescent="0.25">
      <c r="P12436" s="119"/>
      <c r="R12436" s="119"/>
      <c r="T12436" s="119"/>
      <c r="V12436" s="119"/>
      <c r="X12436" s="119"/>
      <c r="Z12436" s="119"/>
    </row>
    <row r="12437" spans="16:26" x14ac:dyDescent="0.25">
      <c r="P12437" s="119"/>
      <c r="R12437" s="119"/>
      <c r="T12437" s="119"/>
      <c r="V12437" s="119"/>
      <c r="X12437" s="119"/>
      <c r="Z12437" s="119"/>
    </row>
    <row r="12438" spans="16:26" x14ac:dyDescent="0.25">
      <c r="P12438" s="120"/>
      <c r="R12438" s="120"/>
      <c r="T12438" s="120"/>
      <c r="V12438" s="120"/>
      <c r="X12438" s="120"/>
      <c r="Z12438" s="120"/>
    </row>
    <row r="12439" spans="16:26" x14ac:dyDescent="0.25">
      <c r="P12439" s="119"/>
      <c r="R12439" s="119"/>
      <c r="T12439" s="119"/>
      <c r="V12439" s="119"/>
      <c r="X12439" s="119"/>
      <c r="Z12439" s="119"/>
    </row>
    <row r="12440" spans="16:26" x14ac:dyDescent="0.25">
      <c r="P12440" s="119"/>
      <c r="R12440" s="119"/>
      <c r="T12440" s="119"/>
      <c r="V12440" s="119"/>
      <c r="X12440" s="119"/>
      <c r="Z12440" s="119"/>
    </row>
    <row r="12441" spans="16:26" x14ac:dyDescent="0.25">
      <c r="P12441" s="120"/>
      <c r="R12441" s="120"/>
      <c r="T12441" s="120"/>
      <c r="V12441" s="120"/>
      <c r="X12441" s="120"/>
      <c r="Z12441" s="120"/>
    </row>
    <row r="12442" spans="16:26" x14ac:dyDescent="0.25">
      <c r="P12442" s="119"/>
      <c r="R12442" s="119"/>
      <c r="T12442" s="119"/>
      <c r="V12442" s="119"/>
      <c r="X12442" s="119"/>
      <c r="Z12442" s="119"/>
    </row>
    <row r="12443" spans="16:26" x14ac:dyDescent="0.25">
      <c r="P12443" s="120"/>
      <c r="R12443" s="120"/>
      <c r="T12443" s="120"/>
      <c r="V12443" s="120"/>
      <c r="X12443" s="120"/>
      <c r="Z12443" s="120"/>
    </row>
    <row r="12444" spans="16:26" x14ac:dyDescent="0.25">
      <c r="P12444" s="119"/>
      <c r="R12444" s="119"/>
      <c r="T12444" s="119"/>
      <c r="V12444" s="119"/>
      <c r="X12444" s="119"/>
      <c r="Z12444" s="119"/>
    </row>
    <row r="12445" spans="16:26" x14ac:dyDescent="0.25">
      <c r="P12445" s="119"/>
      <c r="R12445" s="119"/>
      <c r="T12445" s="119"/>
      <c r="V12445" s="119"/>
      <c r="X12445" s="119"/>
      <c r="Z12445" s="119"/>
    </row>
    <row r="12446" spans="16:26" x14ac:dyDescent="0.25">
      <c r="P12446" s="119"/>
      <c r="R12446" s="119"/>
      <c r="T12446" s="119"/>
      <c r="V12446" s="119"/>
      <c r="X12446" s="119"/>
      <c r="Z12446" s="119"/>
    </row>
    <row r="12447" spans="16:26" x14ac:dyDescent="0.25">
      <c r="P12447" s="121"/>
      <c r="R12447" s="121"/>
      <c r="T12447" s="121"/>
      <c r="V12447" s="121"/>
      <c r="X12447" s="121"/>
      <c r="Z12447" s="121"/>
    </row>
    <row r="12448" spans="16:26" x14ac:dyDescent="0.25">
      <c r="P12448" s="121"/>
      <c r="R12448" s="121"/>
      <c r="T12448" s="121"/>
      <c r="V12448" s="121"/>
      <c r="X12448" s="121"/>
      <c r="Z12448" s="121"/>
    </row>
    <row r="12449" spans="16:26" x14ac:dyDescent="0.25">
      <c r="P12449" s="121"/>
      <c r="R12449" s="121"/>
      <c r="T12449" s="121"/>
      <c r="V12449" s="121"/>
      <c r="X12449" s="121"/>
      <c r="Z12449" s="121"/>
    </row>
    <row r="12450" spans="16:26" x14ac:dyDescent="0.25">
      <c r="P12450" s="121"/>
      <c r="R12450" s="121"/>
      <c r="T12450" s="121"/>
      <c r="V12450" s="121"/>
      <c r="X12450" s="121"/>
      <c r="Z12450" s="121"/>
    </row>
    <row r="12451" spans="16:26" x14ac:dyDescent="0.25">
      <c r="P12451" s="122"/>
      <c r="R12451" s="122"/>
      <c r="T12451" s="122"/>
      <c r="V12451" s="122"/>
      <c r="X12451" s="122"/>
      <c r="Z12451" s="122"/>
    </row>
    <row r="12452" spans="16:26" x14ac:dyDescent="0.25">
      <c r="P12452" s="118"/>
      <c r="R12452" s="118"/>
      <c r="T12452" s="118"/>
      <c r="V12452" s="118"/>
      <c r="X12452" s="118"/>
      <c r="Z12452" s="118"/>
    </row>
    <row r="12453" spans="16:26" x14ac:dyDescent="0.25">
      <c r="P12453" s="119"/>
      <c r="R12453" s="119"/>
      <c r="T12453" s="119"/>
      <c r="V12453" s="119"/>
      <c r="X12453" s="119"/>
      <c r="Z12453" s="119"/>
    </row>
    <row r="12454" spans="16:26" x14ac:dyDescent="0.25">
      <c r="P12454" s="119"/>
      <c r="R12454" s="119"/>
      <c r="T12454" s="119"/>
      <c r="V12454" s="119"/>
      <c r="X12454" s="119"/>
      <c r="Z12454" s="119"/>
    </row>
    <row r="12455" spans="16:26" x14ac:dyDescent="0.25">
      <c r="P12455" s="120"/>
      <c r="R12455" s="120"/>
      <c r="T12455" s="120"/>
      <c r="V12455" s="120"/>
      <c r="X12455" s="120"/>
      <c r="Z12455" s="120"/>
    </row>
    <row r="12456" spans="16:26" x14ac:dyDescent="0.25">
      <c r="P12456" s="119"/>
      <c r="R12456" s="119"/>
      <c r="T12456" s="119"/>
      <c r="V12456" s="119"/>
      <c r="X12456" s="119"/>
      <c r="Z12456" s="119"/>
    </row>
    <row r="12457" spans="16:26" x14ac:dyDescent="0.25">
      <c r="P12457" s="119"/>
      <c r="R12457" s="119"/>
      <c r="T12457" s="119"/>
      <c r="V12457" s="119"/>
      <c r="X12457" s="119"/>
      <c r="Z12457" s="119"/>
    </row>
    <row r="12458" spans="16:26" x14ac:dyDescent="0.25">
      <c r="P12458" s="120"/>
      <c r="R12458" s="120"/>
      <c r="T12458" s="120"/>
      <c r="V12458" s="120"/>
      <c r="X12458" s="120"/>
      <c r="Z12458" s="120"/>
    </row>
    <row r="12459" spans="16:26" x14ac:dyDescent="0.25">
      <c r="P12459" s="119"/>
      <c r="R12459" s="119"/>
      <c r="T12459" s="119"/>
      <c r="V12459" s="119"/>
      <c r="X12459" s="119"/>
      <c r="Z12459" s="119"/>
    </row>
    <row r="12460" spans="16:26" x14ac:dyDescent="0.25">
      <c r="P12460" s="120"/>
      <c r="R12460" s="120"/>
      <c r="T12460" s="120"/>
      <c r="V12460" s="120"/>
      <c r="X12460" s="120"/>
      <c r="Z12460" s="120"/>
    </row>
    <row r="12461" spans="16:26" x14ac:dyDescent="0.25">
      <c r="P12461" s="119"/>
      <c r="R12461" s="119"/>
      <c r="T12461" s="119"/>
      <c r="V12461" s="119"/>
      <c r="X12461" s="119"/>
      <c r="Z12461" s="119"/>
    </row>
    <row r="12462" spans="16:26" x14ac:dyDescent="0.25">
      <c r="P12462" s="119"/>
      <c r="R12462" s="119"/>
      <c r="T12462" s="119"/>
      <c r="V12462" s="119"/>
      <c r="X12462" s="119"/>
      <c r="Z12462" s="119"/>
    </row>
    <row r="12463" spans="16:26" x14ac:dyDescent="0.25">
      <c r="P12463" s="119"/>
      <c r="R12463" s="119"/>
      <c r="T12463" s="119"/>
      <c r="V12463" s="119"/>
      <c r="X12463" s="119"/>
      <c r="Z12463" s="119"/>
    </row>
    <row r="12464" spans="16:26" x14ac:dyDescent="0.25">
      <c r="P12464" s="121"/>
      <c r="R12464" s="121"/>
      <c r="T12464" s="121"/>
      <c r="V12464" s="121"/>
      <c r="X12464" s="121"/>
      <c r="Z12464" s="121"/>
    </row>
    <row r="12465" spans="16:26" x14ac:dyDescent="0.25">
      <c r="P12465" s="121"/>
      <c r="R12465" s="121"/>
      <c r="T12465" s="121"/>
      <c r="V12465" s="121"/>
      <c r="X12465" s="121"/>
      <c r="Z12465" s="121"/>
    </row>
    <row r="12466" spans="16:26" x14ac:dyDescent="0.25">
      <c r="P12466" s="121"/>
      <c r="R12466" s="121"/>
      <c r="T12466" s="121"/>
      <c r="V12466" s="121"/>
      <c r="X12466" s="121"/>
      <c r="Z12466" s="121"/>
    </row>
    <row r="12467" spans="16:26" x14ac:dyDescent="0.25">
      <c r="P12467" s="121"/>
      <c r="R12467" s="121"/>
      <c r="T12467" s="121"/>
      <c r="V12467" s="121"/>
      <c r="X12467" s="121"/>
      <c r="Z12467" s="121"/>
    </row>
    <row r="12468" spans="16:26" x14ac:dyDescent="0.25">
      <c r="P12468" s="122"/>
      <c r="R12468" s="122"/>
      <c r="T12468" s="122"/>
      <c r="V12468" s="122"/>
      <c r="X12468" s="122"/>
      <c r="Z12468" s="122"/>
    </row>
    <row r="12469" spans="16:26" x14ac:dyDescent="0.25">
      <c r="P12469" s="118"/>
      <c r="R12469" s="118"/>
      <c r="T12469" s="118"/>
      <c r="V12469" s="118"/>
      <c r="X12469" s="118"/>
      <c r="Z12469" s="118"/>
    </row>
    <row r="12470" spans="16:26" x14ac:dyDescent="0.25">
      <c r="P12470" s="119"/>
      <c r="R12470" s="119"/>
      <c r="T12470" s="119"/>
      <c r="V12470" s="119"/>
      <c r="X12470" s="119"/>
      <c r="Z12470" s="119"/>
    </row>
    <row r="12471" spans="16:26" x14ac:dyDescent="0.25">
      <c r="P12471" s="119"/>
      <c r="R12471" s="119"/>
      <c r="T12471" s="119"/>
      <c r="V12471" s="119"/>
      <c r="X12471" s="119"/>
      <c r="Z12471" s="119"/>
    </row>
    <row r="12472" spans="16:26" x14ac:dyDescent="0.25">
      <c r="P12472" s="120"/>
      <c r="R12472" s="120"/>
      <c r="T12472" s="120"/>
      <c r="V12472" s="120"/>
      <c r="X12472" s="120"/>
      <c r="Z12472" s="120"/>
    </row>
    <row r="12473" spans="16:26" x14ac:dyDescent="0.25">
      <c r="P12473" s="119"/>
      <c r="R12473" s="119"/>
      <c r="T12473" s="119"/>
      <c r="V12473" s="119"/>
      <c r="X12473" s="119"/>
      <c r="Z12473" s="119"/>
    </row>
    <row r="12474" spans="16:26" x14ac:dyDescent="0.25">
      <c r="P12474" s="119"/>
      <c r="R12474" s="119"/>
      <c r="T12474" s="119"/>
      <c r="V12474" s="119"/>
      <c r="X12474" s="119"/>
      <c r="Z12474" s="119"/>
    </row>
    <row r="12475" spans="16:26" x14ac:dyDescent="0.25">
      <c r="P12475" s="120"/>
      <c r="R12475" s="120"/>
      <c r="T12475" s="120"/>
      <c r="V12475" s="120"/>
      <c r="X12475" s="120"/>
      <c r="Z12475" s="120"/>
    </row>
    <row r="12476" spans="16:26" x14ac:dyDescent="0.25">
      <c r="P12476" s="119"/>
      <c r="R12476" s="119"/>
      <c r="T12476" s="119"/>
      <c r="V12476" s="119"/>
      <c r="X12476" s="119"/>
      <c r="Z12476" s="119"/>
    </row>
    <row r="12477" spans="16:26" x14ac:dyDescent="0.25">
      <c r="P12477" s="120"/>
      <c r="R12477" s="120"/>
      <c r="T12477" s="120"/>
      <c r="V12477" s="120"/>
      <c r="X12477" s="120"/>
      <c r="Z12477" s="120"/>
    </row>
    <row r="12478" spans="16:26" x14ac:dyDescent="0.25">
      <c r="P12478" s="119"/>
      <c r="R12478" s="119"/>
      <c r="T12478" s="119"/>
      <c r="V12478" s="119"/>
      <c r="X12478" s="119"/>
      <c r="Z12478" s="119"/>
    </row>
    <row r="12479" spans="16:26" x14ac:dyDescent="0.25">
      <c r="P12479" s="119"/>
      <c r="R12479" s="119"/>
      <c r="T12479" s="119"/>
      <c r="V12479" s="119"/>
      <c r="X12479" s="119"/>
      <c r="Z12479" s="119"/>
    </row>
    <row r="12480" spans="16:26" x14ac:dyDescent="0.25">
      <c r="P12480" s="119"/>
      <c r="R12480" s="119"/>
      <c r="T12480" s="119"/>
      <c r="V12480" s="119"/>
      <c r="X12480" s="119"/>
      <c r="Z12480" s="119"/>
    </row>
    <row r="12481" spans="16:26" x14ac:dyDescent="0.25">
      <c r="P12481" s="121"/>
      <c r="R12481" s="121"/>
      <c r="T12481" s="121"/>
      <c r="V12481" s="121"/>
      <c r="X12481" s="121"/>
      <c r="Z12481" s="121"/>
    </row>
    <row r="12482" spans="16:26" x14ac:dyDescent="0.25">
      <c r="P12482" s="121"/>
      <c r="R12482" s="121"/>
      <c r="T12482" s="121"/>
      <c r="V12482" s="121"/>
      <c r="X12482" s="121"/>
      <c r="Z12482" s="121"/>
    </row>
    <row r="12483" spans="16:26" x14ac:dyDescent="0.25">
      <c r="P12483" s="121"/>
      <c r="R12483" s="121"/>
      <c r="T12483" s="121"/>
      <c r="V12483" s="121"/>
      <c r="X12483" s="121"/>
      <c r="Z12483" s="121"/>
    </row>
    <row r="12484" spans="16:26" x14ac:dyDescent="0.25">
      <c r="P12484" s="121"/>
      <c r="R12484" s="121"/>
      <c r="T12484" s="121"/>
      <c r="V12484" s="121"/>
      <c r="X12484" s="121"/>
      <c r="Z12484" s="121"/>
    </row>
    <row r="12485" spans="16:26" x14ac:dyDescent="0.25">
      <c r="P12485" s="122"/>
      <c r="R12485" s="122"/>
      <c r="T12485" s="122"/>
      <c r="V12485" s="122"/>
      <c r="X12485" s="122"/>
      <c r="Z12485" s="122"/>
    </row>
    <row r="12486" spans="16:26" x14ac:dyDescent="0.25">
      <c r="P12486" s="118"/>
      <c r="R12486" s="118"/>
      <c r="T12486" s="118"/>
      <c r="V12486" s="118"/>
      <c r="X12486" s="118"/>
      <c r="Z12486" s="118"/>
    </row>
    <row r="12487" spans="16:26" x14ac:dyDescent="0.25">
      <c r="P12487" s="119"/>
      <c r="R12487" s="119"/>
      <c r="T12487" s="119"/>
      <c r="V12487" s="119"/>
      <c r="X12487" s="119"/>
      <c r="Z12487" s="119"/>
    </row>
    <row r="12488" spans="16:26" x14ac:dyDescent="0.25">
      <c r="P12488" s="119"/>
      <c r="R12488" s="119"/>
      <c r="T12488" s="119"/>
      <c r="V12488" s="119"/>
      <c r="X12488" s="119"/>
      <c r="Z12488" s="119"/>
    </row>
    <row r="12489" spans="16:26" x14ac:dyDescent="0.25">
      <c r="P12489" s="120"/>
      <c r="R12489" s="120"/>
      <c r="T12489" s="120"/>
      <c r="V12489" s="120"/>
      <c r="X12489" s="120"/>
      <c r="Z12489" s="120"/>
    </row>
    <row r="12490" spans="16:26" x14ac:dyDescent="0.25">
      <c r="P12490" s="119"/>
      <c r="R12490" s="119"/>
      <c r="T12490" s="119"/>
      <c r="V12490" s="119"/>
      <c r="X12490" s="119"/>
      <c r="Z12490" s="119"/>
    </row>
    <row r="12491" spans="16:26" x14ac:dyDescent="0.25">
      <c r="P12491" s="119"/>
      <c r="R12491" s="119"/>
      <c r="T12491" s="119"/>
      <c r="V12491" s="119"/>
      <c r="X12491" s="119"/>
      <c r="Z12491" s="119"/>
    </row>
    <row r="12492" spans="16:26" x14ac:dyDescent="0.25">
      <c r="P12492" s="120"/>
      <c r="R12492" s="120"/>
      <c r="T12492" s="120"/>
      <c r="V12492" s="120"/>
      <c r="X12492" s="120"/>
      <c r="Z12492" s="120"/>
    </row>
    <row r="12493" spans="16:26" x14ac:dyDescent="0.25">
      <c r="P12493" s="119"/>
      <c r="R12493" s="119"/>
      <c r="T12493" s="119"/>
      <c r="V12493" s="119"/>
      <c r="X12493" s="119"/>
      <c r="Z12493" s="119"/>
    </row>
    <row r="12494" spans="16:26" x14ac:dyDescent="0.25">
      <c r="P12494" s="120"/>
      <c r="R12494" s="120"/>
      <c r="T12494" s="120"/>
      <c r="V12494" s="120"/>
      <c r="X12494" s="120"/>
      <c r="Z12494" s="120"/>
    </row>
    <row r="12495" spans="16:26" x14ac:dyDescent="0.25">
      <c r="P12495" s="119"/>
      <c r="R12495" s="119"/>
      <c r="T12495" s="119"/>
      <c r="V12495" s="119"/>
      <c r="X12495" s="119"/>
      <c r="Z12495" s="119"/>
    </row>
    <row r="12496" spans="16:26" x14ac:dyDescent="0.25">
      <c r="P12496" s="119"/>
      <c r="R12496" s="119"/>
      <c r="T12496" s="119"/>
      <c r="V12496" s="119"/>
      <c r="X12496" s="119"/>
      <c r="Z12496" s="119"/>
    </row>
    <row r="12497" spans="16:26" x14ac:dyDescent="0.25">
      <c r="P12497" s="119"/>
      <c r="R12497" s="119"/>
      <c r="T12497" s="119"/>
      <c r="V12497" s="119"/>
      <c r="X12497" s="119"/>
      <c r="Z12497" s="119"/>
    </row>
    <row r="12498" spans="16:26" x14ac:dyDescent="0.25">
      <c r="P12498" s="121"/>
      <c r="R12498" s="121"/>
      <c r="T12498" s="121"/>
      <c r="V12498" s="121"/>
      <c r="X12498" s="121"/>
      <c r="Z12498" s="121"/>
    </row>
    <row r="12499" spans="16:26" x14ac:dyDescent="0.25">
      <c r="P12499" s="121"/>
      <c r="R12499" s="121"/>
      <c r="T12499" s="121"/>
      <c r="V12499" s="121"/>
      <c r="X12499" s="121"/>
      <c r="Z12499" s="121"/>
    </row>
    <row r="12500" spans="16:26" x14ac:dyDescent="0.25">
      <c r="P12500" s="121"/>
      <c r="R12500" s="121"/>
      <c r="T12500" s="121"/>
      <c r="V12500" s="121"/>
      <c r="X12500" s="121"/>
      <c r="Z12500" s="121"/>
    </row>
    <row r="12501" spans="16:26" x14ac:dyDescent="0.25">
      <c r="P12501" s="121"/>
      <c r="R12501" s="121"/>
      <c r="T12501" s="121"/>
      <c r="V12501" s="121"/>
      <c r="X12501" s="121"/>
      <c r="Z12501" s="121"/>
    </row>
    <row r="12502" spans="16:26" x14ac:dyDescent="0.25">
      <c r="P12502" s="122"/>
      <c r="R12502" s="122"/>
      <c r="T12502" s="122"/>
      <c r="V12502" s="122"/>
      <c r="X12502" s="122"/>
      <c r="Z12502" s="122"/>
    </row>
    <row r="12503" spans="16:26" x14ac:dyDescent="0.25">
      <c r="P12503" s="118"/>
      <c r="R12503" s="118"/>
      <c r="T12503" s="118"/>
      <c r="V12503" s="118"/>
      <c r="X12503" s="118"/>
      <c r="Z12503" s="118"/>
    </row>
    <row r="12504" spans="16:26" x14ac:dyDescent="0.25">
      <c r="P12504" s="119"/>
      <c r="R12504" s="119"/>
      <c r="T12504" s="119"/>
      <c r="V12504" s="119"/>
      <c r="X12504" s="119"/>
      <c r="Z12504" s="119"/>
    </row>
    <row r="12505" spans="16:26" x14ac:dyDescent="0.25">
      <c r="P12505" s="119"/>
      <c r="R12505" s="119"/>
      <c r="T12505" s="119"/>
      <c r="V12505" s="119"/>
      <c r="X12505" s="119"/>
      <c r="Z12505" s="119"/>
    </row>
    <row r="12506" spans="16:26" x14ac:dyDescent="0.25">
      <c r="P12506" s="120"/>
      <c r="R12506" s="120"/>
      <c r="T12506" s="120"/>
      <c r="V12506" s="120"/>
      <c r="X12506" s="120"/>
      <c r="Z12506" s="120"/>
    </row>
    <row r="12507" spans="16:26" x14ac:dyDescent="0.25">
      <c r="P12507" s="119"/>
      <c r="R12507" s="119"/>
      <c r="T12507" s="119"/>
      <c r="V12507" s="119"/>
      <c r="X12507" s="119"/>
      <c r="Z12507" s="119"/>
    </row>
    <row r="12508" spans="16:26" x14ac:dyDescent="0.25">
      <c r="P12508" s="119"/>
      <c r="R12508" s="119"/>
      <c r="T12508" s="119"/>
      <c r="V12508" s="119"/>
      <c r="X12508" s="119"/>
      <c r="Z12508" s="119"/>
    </row>
    <row r="12509" spans="16:26" x14ac:dyDescent="0.25">
      <c r="P12509" s="120"/>
      <c r="R12509" s="120"/>
      <c r="T12509" s="120"/>
      <c r="V12509" s="120"/>
      <c r="X12509" s="120"/>
      <c r="Z12509" s="120"/>
    </row>
    <row r="12510" spans="16:26" x14ac:dyDescent="0.25">
      <c r="P12510" s="119"/>
      <c r="R12510" s="119"/>
      <c r="T12510" s="119"/>
      <c r="V12510" s="119"/>
      <c r="X12510" s="119"/>
      <c r="Z12510" s="119"/>
    </row>
    <row r="12511" spans="16:26" x14ac:dyDescent="0.25">
      <c r="P12511" s="120"/>
      <c r="R12511" s="120"/>
      <c r="T12511" s="120"/>
      <c r="V12511" s="120"/>
      <c r="X12511" s="120"/>
      <c r="Z12511" s="120"/>
    </row>
    <row r="12512" spans="16:26" x14ac:dyDescent="0.25">
      <c r="P12512" s="119"/>
      <c r="R12512" s="119"/>
      <c r="T12512" s="119"/>
      <c r="V12512" s="119"/>
      <c r="X12512" s="119"/>
      <c r="Z12512" s="119"/>
    </row>
    <row r="12513" spans="16:26" x14ac:dyDescent="0.25">
      <c r="P12513" s="119"/>
      <c r="R12513" s="119"/>
      <c r="T12513" s="119"/>
      <c r="V12513" s="119"/>
      <c r="X12513" s="119"/>
      <c r="Z12513" s="119"/>
    </row>
    <row r="12514" spans="16:26" x14ac:dyDescent="0.25">
      <c r="P12514" s="119"/>
      <c r="R12514" s="119"/>
      <c r="T12514" s="119"/>
      <c r="V12514" s="119"/>
      <c r="X12514" s="119"/>
      <c r="Z12514" s="119"/>
    </row>
    <row r="12515" spans="16:26" x14ac:dyDescent="0.25">
      <c r="P12515" s="121"/>
      <c r="R12515" s="121"/>
      <c r="T12515" s="121"/>
      <c r="V12515" s="121"/>
      <c r="X12515" s="121"/>
      <c r="Z12515" s="121"/>
    </row>
    <row r="12516" spans="16:26" x14ac:dyDescent="0.25">
      <c r="P12516" s="121"/>
      <c r="R12516" s="121"/>
      <c r="T12516" s="121"/>
      <c r="V12516" s="121"/>
      <c r="X12516" s="121"/>
      <c r="Z12516" s="121"/>
    </row>
    <row r="12517" spans="16:26" x14ac:dyDescent="0.25">
      <c r="P12517" s="121"/>
      <c r="R12517" s="121"/>
      <c r="T12517" s="121"/>
      <c r="V12517" s="121"/>
      <c r="X12517" s="121"/>
      <c r="Z12517" s="121"/>
    </row>
    <row r="12518" spans="16:26" x14ac:dyDescent="0.25">
      <c r="P12518" s="121"/>
      <c r="R12518" s="121"/>
      <c r="T12518" s="121"/>
      <c r="V12518" s="121"/>
      <c r="X12518" s="121"/>
      <c r="Z12518" s="121"/>
    </row>
    <row r="12519" spans="16:26" x14ac:dyDescent="0.25">
      <c r="P12519" s="122"/>
      <c r="R12519" s="122"/>
      <c r="T12519" s="122"/>
      <c r="V12519" s="122"/>
      <c r="X12519" s="122"/>
      <c r="Z12519" s="122"/>
    </row>
    <row r="12520" spans="16:26" x14ac:dyDescent="0.25">
      <c r="P12520" s="118"/>
      <c r="R12520" s="118"/>
      <c r="T12520" s="118"/>
      <c r="V12520" s="118"/>
      <c r="X12520" s="118"/>
      <c r="Z12520" s="118"/>
    </row>
    <row r="12521" spans="16:26" x14ac:dyDescent="0.25">
      <c r="P12521" s="119"/>
      <c r="R12521" s="119"/>
      <c r="T12521" s="119"/>
      <c r="V12521" s="119"/>
      <c r="X12521" s="119"/>
      <c r="Z12521" s="119"/>
    </row>
    <row r="12522" spans="16:26" x14ac:dyDescent="0.25">
      <c r="P12522" s="119"/>
      <c r="R12522" s="119"/>
      <c r="T12522" s="119"/>
      <c r="V12522" s="119"/>
      <c r="X12522" s="119"/>
      <c r="Z12522" s="119"/>
    </row>
    <row r="12523" spans="16:26" x14ac:dyDescent="0.25">
      <c r="P12523" s="120"/>
      <c r="R12523" s="120"/>
      <c r="T12523" s="120"/>
      <c r="V12523" s="120"/>
      <c r="X12523" s="120"/>
      <c r="Z12523" s="120"/>
    </row>
    <row r="12524" spans="16:26" x14ac:dyDescent="0.25">
      <c r="P12524" s="119"/>
      <c r="R12524" s="119"/>
      <c r="T12524" s="119"/>
      <c r="V12524" s="119"/>
      <c r="X12524" s="119"/>
      <c r="Z12524" s="119"/>
    </row>
    <row r="12525" spans="16:26" x14ac:dyDescent="0.25">
      <c r="P12525" s="119"/>
      <c r="R12525" s="119"/>
      <c r="T12525" s="119"/>
      <c r="V12525" s="119"/>
      <c r="X12525" s="119"/>
      <c r="Z12525" s="119"/>
    </row>
    <row r="12526" spans="16:26" x14ac:dyDescent="0.25">
      <c r="P12526" s="120"/>
      <c r="R12526" s="120"/>
      <c r="T12526" s="120"/>
      <c r="V12526" s="120"/>
      <c r="X12526" s="120"/>
      <c r="Z12526" s="120"/>
    </row>
    <row r="12527" spans="16:26" x14ac:dyDescent="0.25">
      <c r="P12527" s="119"/>
      <c r="R12527" s="119"/>
      <c r="T12527" s="119"/>
      <c r="V12527" s="119"/>
      <c r="X12527" s="119"/>
      <c r="Z12527" s="119"/>
    </row>
    <row r="12528" spans="16:26" x14ac:dyDescent="0.25">
      <c r="P12528" s="120"/>
      <c r="R12528" s="120"/>
      <c r="T12528" s="120"/>
      <c r="V12528" s="120"/>
      <c r="X12528" s="120"/>
      <c r="Z12528" s="120"/>
    </row>
    <row r="12529" spans="16:26" x14ac:dyDescent="0.25">
      <c r="P12529" s="119"/>
      <c r="R12529" s="119"/>
      <c r="T12529" s="119"/>
      <c r="V12529" s="119"/>
      <c r="X12529" s="119"/>
      <c r="Z12529" s="119"/>
    </row>
    <row r="12530" spans="16:26" x14ac:dyDescent="0.25">
      <c r="P12530" s="119"/>
      <c r="R12530" s="119"/>
      <c r="T12530" s="119"/>
      <c r="V12530" s="119"/>
      <c r="X12530" s="119"/>
      <c r="Z12530" s="119"/>
    </row>
    <row r="12531" spans="16:26" x14ac:dyDescent="0.25">
      <c r="P12531" s="119"/>
      <c r="R12531" s="119"/>
      <c r="T12531" s="119"/>
      <c r="V12531" s="119"/>
      <c r="X12531" s="119"/>
      <c r="Z12531" s="119"/>
    </row>
    <row r="12532" spans="16:26" x14ac:dyDescent="0.25">
      <c r="P12532" s="121"/>
      <c r="R12532" s="121"/>
      <c r="T12532" s="121"/>
      <c r="V12532" s="121"/>
      <c r="X12532" s="121"/>
      <c r="Z12532" s="121"/>
    </row>
    <row r="12533" spans="16:26" x14ac:dyDescent="0.25">
      <c r="P12533" s="121"/>
      <c r="R12533" s="121"/>
      <c r="T12533" s="121"/>
      <c r="V12533" s="121"/>
      <c r="X12533" s="121"/>
      <c r="Z12533" s="121"/>
    </row>
    <row r="12534" spans="16:26" x14ac:dyDescent="0.25">
      <c r="P12534" s="121"/>
      <c r="R12534" s="121"/>
      <c r="T12534" s="121"/>
      <c r="V12534" s="121"/>
      <c r="X12534" s="121"/>
      <c r="Z12534" s="121"/>
    </row>
    <row r="12535" spans="16:26" x14ac:dyDescent="0.25">
      <c r="P12535" s="121"/>
      <c r="R12535" s="121"/>
      <c r="T12535" s="121"/>
      <c r="V12535" s="121"/>
      <c r="X12535" s="121"/>
      <c r="Z12535" s="121"/>
    </row>
    <row r="12536" spans="16:26" x14ac:dyDescent="0.25">
      <c r="P12536" s="122"/>
      <c r="R12536" s="122"/>
      <c r="T12536" s="122"/>
      <c r="V12536" s="122"/>
      <c r="X12536" s="122"/>
      <c r="Z12536" s="122"/>
    </row>
    <row r="12537" spans="16:26" x14ac:dyDescent="0.25">
      <c r="P12537" s="118"/>
      <c r="R12537" s="118"/>
      <c r="T12537" s="118"/>
      <c r="V12537" s="118"/>
      <c r="X12537" s="118"/>
      <c r="Z12537" s="118"/>
    </row>
    <row r="12538" spans="16:26" x14ac:dyDescent="0.25">
      <c r="P12538" s="119"/>
      <c r="R12538" s="119"/>
      <c r="T12538" s="119"/>
      <c r="V12538" s="119"/>
      <c r="X12538" s="119"/>
      <c r="Z12538" s="119"/>
    </row>
    <row r="12539" spans="16:26" x14ac:dyDescent="0.25">
      <c r="P12539" s="119"/>
      <c r="R12539" s="119"/>
      <c r="T12539" s="119"/>
      <c r="V12539" s="119"/>
      <c r="X12539" s="119"/>
      <c r="Z12539" s="119"/>
    </row>
    <row r="12540" spans="16:26" x14ac:dyDescent="0.25">
      <c r="P12540" s="120"/>
      <c r="R12540" s="120"/>
      <c r="T12540" s="120"/>
      <c r="V12540" s="120"/>
      <c r="X12540" s="120"/>
      <c r="Z12540" s="120"/>
    </row>
    <row r="12541" spans="16:26" x14ac:dyDescent="0.25">
      <c r="P12541" s="119"/>
      <c r="R12541" s="119"/>
      <c r="T12541" s="119"/>
      <c r="V12541" s="119"/>
      <c r="X12541" s="119"/>
      <c r="Z12541" s="119"/>
    </row>
    <row r="12542" spans="16:26" x14ac:dyDescent="0.25">
      <c r="P12542" s="119"/>
      <c r="R12542" s="119"/>
      <c r="T12542" s="119"/>
      <c r="V12542" s="119"/>
      <c r="X12542" s="119"/>
      <c r="Z12542" s="119"/>
    </row>
    <row r="12543" spans="16:26" x14ac:dyDescent="0.25">
      <c r="P12543" s="120"/>
      <c r="R12543" s="120"/>
      <c r="T12543" s="120"/>
      <c r="V12543" s="120"/>
      <c r="X12543" s="120"/>
      <c r="Z12543" s="120"/>
    </row>
    <row r="12544" spans="16:26" x14ac:dyDescent="0.25">
      <c r="P12544" s="119"/>
      <c r="R12544" s="119"/>
      <c r="T12544" s="119"/>
      <c r="V12544" s="119"/>
      <c r="X12544" s="119"/>
      <c r="Z12544" s="119"/>
    </row>
    <row r="12545" spans="16:26" x14ac:dyDescent="0.25">
      <c r="P12545" s="120"/>
      <c r="R12545" s="120"/>
      <c r="T12545" s="120"/>
      <c r="V12545" s="120"/>
      <c r="X12545" s="120"/>
      <c r="Z12545" s="120"/>
    </row>
    <row r="12546" spans="16:26" x14ac:dyDescent="0.25">
      <c r="P12546" s="119"/>
      <c r="R12546" s="119"/>
      <c r="T12546" s="119"/>
      <c r="V12546" s="119"/>
      <c r="X12546" s="119"/>
      <c r="Z12546" s="119"/>
    </row>
    <row r="12547" spans="16:26" x14ac:dyDescent="0.25">
      <c r="P12547" s="119"/>
      <c r="R12547" s="119"/>
      <c r="T12547" s="119"/>
      <c r="V12547" s="119"/>
      <c r="X12547" s="119"/>
      <c r="Z12547" s="119"/>
    </row>
    <row r="12548" spans="16:26" x14ac:dyDescent="0.25">
      <c r="P12548" s="119"/>
      <c r="R12548" s="119"/>
      <c r="T12548" s="119"/>
      <c r="V12548" s="119"/>
      <c r="X12548" s="119"/>
      <c r="Z12548" s="119"/>
    </row>
    <row r="12549" spans="16:26" x14ac:dyDescent="0.25">
      <c r="P12549" s="121"/>
      <c r="R12549" s="121"/>
      <c r="T12549" s="121"/>
      <c r="V12549" s="121"/>
      <c r="X12549" s="121"/>
      <c r="Z12549" s="121"/>
    </row>
    <row r="12550" spans="16:26" x14ac:dyDescent="0.25">
      <c r="P12550" s="121"/>
      <c r="R12550" s="121"/>
      <c r="T12550" s="121"/>
      <c r="V12550" s="121"/>
      <c r="X12550" s="121"/>
      <c r="Z12550" s="121"/>
    </row>
    <row r="12551" spans="16:26" x14ac:dyDescent="0.25">
      <c r="P12551" s="121"/>
      <c r="R12551" s="121"/>
      <c r="T12551" s="121"/>
      <c r="V12551" s="121"/>
      <c r="X12551" s="121"/>
      <c r="Z12551" s="121"/>
    </row>
    <row r="12552" spans="16:26" x14ac:dyDescent="0.25">
      <c r="P12552" s="121"/>
      <c r="R12552" s="121"/>
      <c r="T12552" s="121"/>
      <c r="V12552" s="121"/>
      <c r="X12552" s="121"/>
      <c r="Z12552" s="121"/>
    </row>
    <row r="12553" spans="16:26" x14ac:dyDescent="0.25">
      <c r="P12553" s="122"/>
      <c r="R12553" s="122"/>
      <c r="T12553" s="122"/>
      <c r="V12553" s="122"/>
      <c r="X12553" s="122"/>
      <c r="Z12553" s="122"/>
    </row>
    <row r="12554" spans="16:26" x14ac:dyDescent="0.25">
      <c r="P12554" s="118"/>
      <c r="R12554" s="118"/>
      <c r="T12554" s="118"/>
      <c r="V12554" s="118"/>
      <c r="X12554" s="118"/>
      <c r="Z12554" s="118"/>
    </row>
    <row r="12555" spans="16:26" x14ac:dyDescent="0.25">
      <c r="P12555" s="119"/>
      <c r="R12555" s="119"/>
      <c r="T12555" s="119"/>
      <c r="V12555" s="119"/>
      <c r="X12555" s="119"/>
      <c r="Z12555" s="119"/>
    </row>
    <row r="12556" spans="16:26" x14ac:dyDescent="0.25">
      <c r="P12556" s="119"/>
      <c r="R12556" s="119"/>
      <c r="T12556" s="119"/>
      <c r="V12556" s="119"/>
      <c r="X12556" s="119"/>
      <c r="Z12556" s="119"/>
    </row>
    <row r="12557" spans="16:26" x14ac:dyDescent="0.25">
      <c r="P12557" s="120"/>
      <c r="R12557" s="120"/>
      <c r="T12557" s="120"/>
      <c r="V12557" s="120"/>
      <c r="X12557" s="120"/>
      <c r="Z12557" s="120"/>
    </row>
    <row r="12558" spans="16:26" x14ac:dyDescent="0.25">
      <c r="P12558" s="119"/>
      <c r="R12558" s="119"/>
      <c r="T12558" s="119"/>
      <c r="V12558" s="119"/>
      <c r="X12558" s="119"/>
      <c r="Z12558" s="119"/>
    </row>
    <row r="12559" spans="16:26" x14ac:dyDescent="0.25">
      <c r="P12559" s="119"/>
      <c r="R12559" s="119"/>
      <c r="T12559" s="119"/>
      <c r="V12559" s="119"/>
      <c r="X12559" s="119"/>
      <c r="Z12559" s="119"/>
    </row>
    <row r="12560" spans="16:26" x14ac:dyDescent="0.25">
      <c r="P12560" s="120"/>
      <c r="R12560" s="120"/>
      <c r="T12560" s="120"/>
      <c r="V12560" s="120"/>
      <c r="X12560" s="120"/>
      <c r="Z12560" s="120"/>
    </row>
    <row r="12561" spans="16:26" x14ac:dyDescent="0.25">
      <c r="P12561" s="119"/>
      <c r="R12561" s="119"/>
      <c r="T12561" s="119"/>
      <c r="V12561" s="119"/>
      <c r="X12561" s="119"/>
      <c r="Z12561" s="119"/>
    </row>
    <row r="12562" spans="16:26" x14ac:dyDescent="0.25">
      <c r="P12562" s="120"/>
      <c r="R12562" s="120"/>
      <c r="T12562" s="120"/>
      <c r="V12562" s="120"/>
      <c r="X12562" s="120"/>
      <c r="Z12562" s="120"/>
    </row>
    <row r="12563" spans="16:26" x14ac:dyDescent="0.25">
      <c r="P12563" s="119"/>
      <c r="R12563" s="119"/>
      <c r="T12563" s="119"/>
      <c r="V12563" s="119"/>
      <c r="X12563" s="119"/>
      <c r="Z12563" s="119"/>
    </row>
    <row r="12564" spans="16:26" x14ac:dyDescent="0.25">
      <c r="P12564" s="119"/>
      <c r="R12564" s="119"/>
      <c r="T12564" s="119"/>
      <c r="V12564" s="119"/>
      <c r="X12564" s="119"/>
      <c r="Z12564" s="119"/>
    </row>
    <row r="12565" spans="16:26" x14ac:dyDescent="0.25">
      <c r="P12565" s="119"/>
      <c r="R12565" s="119"/>
      <c r="T12565" s="119"/>
      <c r="V12565" s="119"/>
      <c r="X12565" s="119"/>
      <c r="Z12565" s="119"/>
    </row>
    <row r="12566" spans="16:26" x14ac:dyDescent="0.25">
      <c r="P12566" s="121"/>
      <c r="R12566" s="121"/>
      <c r="T12566" s="121"/>
      <c r="V12566" s="121"/>
      <c r="X12566" s="121"/>
      <c r="Z12566" s="121"/>
    </row>
    <row r="12567" spans="16:26" x14ac:dyDescent="0.25">
      <c r="P12567" s="121"/>
      <c r="R12567" s="121"/>
      <c r="T12567" s="121"/>
      <c r="V12567" s="121"/>
      <c r="X12567" s="121"/>
      <c r="Z12567" s="121"/>
    </row>
    <row r="12568" spans="16:26" x14ac:dyDescent="0.25">
      <c r="P12568" s="121"/>
      <c r="R12568" s="121"/>
      <c r="T12568" s="121"/>
      <c r="V12568" s="121"/>
      <c r="X12568" s="121"/>
      <c r="Z12568" s="121"/>
    </row>
    <row r="12569" spans="16:26" x14ac:dyDescent="0.25">
      <c r="P12569" s="121"/>
      <c r="R12569" s="121"/>
      <c r="T12569" s="121"/>
      <c r="V12569" s="121"/>
      <c r="X12569" s="121"/>
      <c r="Z12569" s="121"/>
    </row>
    <row r="12570" spans="16:26" x14ac:dyDescent="0.25">
      <c r="P12570" s="122"/>
      <c r="R12570" s="122"/>
      <c r="T12570" s="122"/>
      <c r="V12570" s="122"/>
      <c r="X12570" s="122"/>
      <c r="Z12570" s="122"/>
    </row>
    <row r="12571" spans="16:26" x14ac:dyDescent="0.25">
      <c r="P12571" s="118"/>
      <c r="R12571" s="118"/>
      <c r="T12571" s="118"/>
      <c r="V12571" s="118"/>
      <c r="X12571" s="118"/>
      <c r="Z12571" s="118"/>
    </row>
    <row r="12572" spans="16:26" x14ac:dyDescent="0.25">
      <c r="P12572" s="119"/>
      <c r="R12572" s="119"/>
      <c r="T12572" s="119"/>
      <c r="V12572" s="119"/>
      <c r="X12572" s="119"/>
      <c r="Z12572" s="119"/>
    </row>
    <row r="12573" spans="16:26" x14ac:dyDescent="0.25">
      <c r="P12573" s="119"/>
      <c r="R12573" s="119"/>
      <c r="T12573" s="119"/>
      <c r="V12573" s="119"/>
      <c r="X12573" s="119"/>
      <c r="Z12573" s="119"/>
    </row>
    <row r="12574" spans="16:26" x14ac:dyDescent="0.25">
      <c r="P12574" s="120"/>
      <c r="R12574" s="120"/>
      <c r="T12574" s="120"/>
      <c r="V12574" s="120"/>
      <c r="X12574" s="120"/>
      <c r="Z12574" s="120"/>
    </row>
    <row r="12575" spans="16:26" x14ac:dyDescent="0.25">
      <c r="P12575" s="119"/>
      <c r="R12575" s="119"/>
      <c r="T12575" s="119"/>
      <c r="V12575" s="119"/>
      <c r="X12575" s="119"/>
      <c r="Z12575" s="119"/>
    </row>
    <row r="12576" spans="16:26" x14ac:dyDescent="0.25">
      <c r="P12576" s="119"/>
      <c r="R12576" s="119"/>
      <c r="T12576" s="119"/>
      <c r="V12576" s="119"/>
      <c r="X12576" s="119"/>
      <c r="Z12576" s="119"/>
    </row>
    <row r="12577" spans="16:26" x14ac:dyDescent="0.25">
      <c r="P12577" s="120"/>
      <c r="R12577" s="120"/>
      <c r="T12577" s="120"/>
      <c r="V12577" s="120"/>
      <c r="X12577" s="120"/>
      <c r="Z12577" s="120"/>
    </row>
    <row r="12578" spans="16:26" x14ac:dyDescent="0.25">
      <c r="P12578" s="119"/>
      <c r="R12578" s="119"/>
      <c r="T12578" s="119"/>
      <c r="V12578" s="119"/>
      <c r="X12578" s="119"/>
      <c r="Z12578" s="119"/>
    </row>
    <row r="12579" spans="16:26" x14ac:dyDescent="0.25">
      <c r="P12579" s="120"/>
      <c r="R12579" s="120"/>
      <c r="T12579" s="120"/>
      <c r="V12579" s="120"/>
      <c r="X12579" s="120"/>
      <c r="Z12579" s="120"/>
    </row>
    <row r="12580" spans="16:26" x14ac:dyDescent="0.25">
      <c r="P12580" s="119"/>
      <c r="R12580" s="119"/>
      <c r="T12580" s="119"/>
      <c r="V12580" s="119"/>
      <c r="X12580" s="119"/>
      <c r="Z12580" s="119"/>
    </row>
    <row r="12581" spans="16:26" x14ac:dyDescent="0.25">
      <c r="P12581" s="119"/>
      <c r="R12581" s="119"/>
      <c r="T12581" s="119"/>
      <c r="V12581" s="119"/>
      <c r="X12581" s="119"/>
      <c r="Z12581" s="119"/>
    </row>
    <row r="12582" spans="16:26" x14ac:dyDescent="0.25">
      <c r="P12582" s="119"/>
      <c r="R12582" s="119"/>
      <c r="T12582" s="119"/>
      <c r="V12582" s="119"/>
      <c r="X12582" s="119"/>
      <c r="Z12582" s="119"/>
    </row>
    <row r="12583" spans="16:26" x14ac:dyDescent="0.25">
      <c r="P12583" s="121"/>
      <c r="R12583" s="121"/>
      <c r="T12583" s="121"/>
      <c r="V12583" s="121"/>
      <c r="X12583" s="121"/>
      <c r="Z12583" s="121"/>
    </row>
    <row r="12584" spans="16:26" x14ac:dyDescent="0.25">
      <c r="P12584" s="121"/>
      <c r="R12584" s="121"/>
      <c r="T12584" s="121"/>
      <c r="V12584" s="121"/>
      <c r="X12584" s="121"/>
      <c r="Z12584" s="121"/>
    </row>
    <row r="12585" spans="16:26" x14ac:dyDescent="0.25">
      <c r="P12585" s="121"/>
      <c r="R12585" s="121"/>
      <c r="T12585" s="121"/>
      <c r="V12585" s="121"/>
      <c r="X12585" s="121"/>
      <c r="Z12585" s="121"/>
    </row>
    <row r="12586" spans="16:26" x14ac:dyDescent="0.25">
      <c r="P12586" s="121"/>
      <c r="R12586" s="121"/>
      <c r="T12586" s="121"/>
      <c r="V12586" s="121"/>
      <c r="X12586" s="121"/>
      <c r="Z12586" s="121"/>
    </row>
    <row r="12587" spans="16:26" x14ac:dyDescent="0.25">
      <c r="P12587" s="122"/>
      <c r="R12587" s="122"/>
      <c r="T12587" s="122"/>
      <c r="V12587" s="122"/>
      <c r="X12587" s="122"/>
      <c r="Z12587" s="122"/>
    </row>
    <row r="12588" spans="16:26" x14ac:dyDescent="0.25">
      <c r="P12588" s="118"/>
      <c r="R12588" s="118"/>
      <c r="T12588" s="118"/>
      <c r="V12588" s="118"/>
      <c r="X12588" s="118"/>
      <c r="Z12588" s="118"/>
    </row>
    <row r="12589" spans="16:26" x14ac:dyDescent="0.25">
      <c r="P12589" s="119"/>
      <c r="R12589" s="119"/>
      <c r="T12589" s="119"/>
      <c r="V12589" s="119"/>
      <c r="X12589" s="119"/>
      <c r="Z12589" s="119"/>
    </row>
    <row r="12590" spans="16:26" x14ac:dyDescent="0.25">
      <c r="P12590" s="119"/>
      <c r="R12590" s="119"/>
      <c r="T12590" s="119"/>
      <c r="V12590" s="119"/>
      <c r="X12590" s="119"/>
      <c r="Z12590" s="119"/>
    </row>
    <row r="12591" spans="16:26" x14ac:dyDescent="0.25">
      <c r="P12591" s="120"/>
      <c r="R12591" s="120"/>
      <c r="T12591" s="120"/>
      <c r="V12591" s="120"/>
      <c r="X12591" s="120"/>
      <c r="Z12591" s="120"/>
    </row>
    <row r="12592" spans="16:26" x14ac:dyDescent="0.25">
      <c r="P12592" s="119"/>
      <c r="R12592" s="119"/>
      <c r="T12592" s="119"/>
      <c r="V12592" s="119"/>
      <c r="X12592" s="119"/>
      <c r="Z12592" s="119"/>
    </row>
    <row r="12593" spans="16:26" x14ac:dyDescent="0.25">
      <c r="P12593" s="119"/>
      <c r="R12593" s="119"/>
      <c r="T12593" s="119"/>
      <c r="V12593" s="119"/>
      <c r="X12593" s="119"/>
      <c r="Z12593" s="119"/>
    </row>
    <row r="12594" spans="16:26" x14ac:dyDescent="0.25">
      <c r="P12594" s="120"/>
      <c r="R12594" s="120"/>
      <c r="T12594" s="120"/>
      <c r="V12594" s="120"/>
      <c r="X12594" s="120"/>
      <c r="Z12594" s="120"/>
    </row>
    <row r="12595" spans="16:26" x14ac:dyDescent="0.25">
      <c r="P12595" s="119"/>
      <c r="R12595" s="119"/>
      <c r="T12595" s="119"/>
      <c r="V12595" s="119"/>
      <c r="X12595" s="119"/>
      <c r="Z12595" s="119"/>
    </row>
    <row r="12596" spans="16:26" x14ac:dyDescent="0.25">
      <c r="P12596" s="120"/>
      <c r="R12596" s="120"/>
      <c r="T12596" s="120"/>
      <c r="V12596" s="120"/>
      <c r="X12596" s="120"/>
      <c r="Z12596" s="120"/>
    </row>
    <row r="12597" spans="16:26" x14ac:dyDescent="0.25">
      <c r="P12597" s="119"/>
      <c r="R12597" s="119"/>
      <c r="T12597" s="119"/>
      <c r="V12597" s="119"/>
      <c r="X12597" s="119"/>
      <c r="Z12597" s="119"/>
    </row>
    <row r="12598" spans="16:26" x14ac:dyDescent="0.25">
      <c r="P12598" s="119"/>
      <c r="R12598" s="119"/>
      <c r="T12598" s="119"/>
      <c r="V12598" s="119"/>
      <c r="X12598" s="119"/>
      <c r="Z12598" s="119"/>
    </row>
    <row r="12599" spans="16:26" x14ac:dyDescent="0.25">
      <c r="P12599" s="119"/>
      <c r="R12599" s="119"/>
      <c r="T12599" s="119"/>
      <c r="V12599" s="119"/>
      <c r="X12599" s="119"/>
      <c r="Z12599" s="119"/>
    </row>
    <row r="12600" spans="16:26" x14ac:dyDescent="0.25">
      <c r="P12600" s="121"/>
      <c r="R12600" s="121"/>
      <c r="T12600" s="121"/>
      <c r="V12600" s="121"/>
      <c r="X12600" s="121"/>
      <c r="Z12600" s="121"/>
    </row>
    <row r="12601" spans="16:26" x14ac:dyDescent="0.25">
      <c r="P12601" s="121"/>
      <c r="R12601" s="121"/>
      <c r="T12601" s="121"/>
      <c r="V12601" s="121"/>
      <c r="X12601" s="121"/>
      <c r="Z12601" s="121"/>
    </row>
    <row r="12602" spans="16:26" x14ac:dyDescent="0.25">
      <c r="P12602" s="121"/>
      <c r="R12602" s="121"/>
      <c r="T12602" s="121"/>
      <c r="V12602" s="121"/>
      <c r="X12602" s="121"/>
      <c r="Z12602" s="121"/>
    </row>
    <row r="12603" spans="16:26" x14ac:dyDescent="0.25">
      <c r="P12603" s="121"/>
      <c r="R12603" s="121"/>
      <c r="T12603" s="121"/>
      <c r="V12603" s="121"/>
      <c r="X12603" s="121"/>
      <c r="Z12603" s="121"/>
    </row>
    <row r="12604" spans="16:26" x14ac:dyDescent="0.25">
      <c r="P12604" s="122"/>
      <c r="R12604" s="122"/>
      <c r="T12604" s="122"/>
      <c r="V12604" s="122"/>
      <c r="X12604" s="122"/>
      <c r="Z12604" s="122"/>
    </row>
    <row r="12605" spans="16:26" x14ac:dyDescent="0.25">
      <c r="P12605" s="118"/>
      <c r="R12605" s="118"/>
      <c r="T12605" s="118"/>
      <c r="V12605" s="118"/>
      <c r="X12605" s="118"/>
      <c r="Z12605" s="118"/>
    </row>
    <row r="12606" spans="16:26" x14ac:dyDescent="0.25">
      <c r="P12606" s="119"/>
      <c r="R12606" s="119"/>
      <c r="T12606" s="119"/>
      <c r="V12606" s="119"/>
      <c r="X12606" s="119"/>
      <c r="Z12606" s="119"/>
    </row>
    <row r="12607" spans="16:26" x14ac:dyDescent="0.25">
      <c r="P12607" s="119"/>
      <c r="R12607" s="119"/>
      <c r="T12607" s="119"/>
      <c r="V12607" s="119"/>
      <c r="X12607" s="119"/>
      <c r="Z12607" s="119"/>
    </row>
    <row r="12608" spans="16:26" x14ac:dyDescent="0.25">
      <c r="P12608" s="120"/>
      <c r="R12608" s="120"/>
      <c r="T12608" s="120"/>
      <c r="V12608" s="120"/>
      <c r="X12608" s="120"/>
      <c r="Z12608" s="120"/>
    </row>
    <row r="12609" spans="16:26" x14ac:dyDescent="0.25">
      <c r="P12609" s="119"/>
      <c r="R12609" s="119"/>
      <c r="T12609" s="119"/>
      <c r="V12609" s="119"/>
      <c r="X12609" s="119"/>
      <c r="Z12609" s="119"/>
    </row>
    <row r="12610" spans="16:26" x14ac:dyDescent="0.25">
      <c r="P12610" s="119"/>
      <c r="R12610" s="119"/>
      <c r="T12610" s="119"/>
      <c r="V12610" s="119"/>
      <c r="X12610" s="119"/>
      <c r="Z12610" s="119"/>
    </row>
    <row r="12611" spans="16:26" x14ac:dyDescent="0.25">
      <c r="P12611" s="120"/>
      <c r="R12611" s="120"/>
      <c r="T12611" s="120"/>
      <c r="V12611" s="120"/>
      <c r="X12611" s="120"/>
      <c r="Z12611" s="120"/>
    </row>
    <row r="12612" spans="16:26" x14ac:dyDescent="0.25">
      <c r="P12612" s="119"/>
      <c r="R12612" s="119"/>
      <c r="T12612" s="119"/>
      <c r="V12612" s="119"/>
      <c r="X12612" s="119"/>
      <c r="Z12612" s="119"/>
    </row>
    <row r="12613" spans="16:26" x14ac:dyDescent="0.25">
      <c r="P12613" s="120"/>
      <c r="R12613" s="120"/>
      <c r="T12613" s="120"/>
      <c r="V12613" s="120"/>
      <c r="X12613" s="120"/>
      <c r="Z12613" s="120"/>
    </row>
    <row r="12614" spans="16:26" x14ac:dyDescent="0.25">
      <c r="P12614" s="119"/>
      <c r="R12614" s="119"/>
      <c r="T12614" s="119"/>
      <c r="V12614" s="119"/>
      <c r="X12614" s="119"/>
      <c r="Z12614" s="119"/>
    </row>
    <row r="12615" spans="16:26" x14ac:dyDescent="0.25">
      <c r="P12615" s="119"/>
      <c r="R12615" s="119"/>
      <c r="T12615" s="119"/>
      <c r="V12615" s="119"/>
      <c r="X12615" s="119"/>
      <c r="Z12615" s="119"/>
    </row>
    <row r="12616" spans="16:26" x14ac:dyDescent="0.25">
      <c r="P12616" s="119"/>
      <c r="R12616" s="119"/>
      <c r="T12616" s="119"/>
      <c r="V12616" s="119"/>
      <c r="X12616" s="119"/>
      <c r="Z12616" s="119"/>
    </row>
    <row r="12617" spans="16:26" x14ac:dyDescent="0.25">
      <c r="P12617" s="121"/>
      <c r="R12617" s="121"/>
      <c r="T12617" s="121"/>
      <c r="V12617" s="121"/>
      <c r="X12617" s="121"/>
      <c r="Z12617" s="121"/>
    </row>
    <row r="12618" spans="16:26" x14ac:dyDescent="0.25">
      <c r="P12618" s="121"/>
      <c r="R12618" s="121"/>
      <c r="T12618" s="121"/>
      <c r="V12618" s="121"/>
      <c r="X12618" s="121"/>
      <c r="Z12618" s="121"/>
    </row>
    <row r="12619" spans="16:26" x14ac:dyDescent="0.25">
      <c r="P12619" s="121"/>
      <c r="R12619" s="121"/>
      <c r="T12619" s="121"/>
      <c r="V12619" s="121"/>
      <c r="X12619" s="121"/>
      <c r="Z12619" s="121"/>
    </row>
    <row r="12620" spans="16:26" x14ac:dyDescent="0.25">
      <c r="P12620" s="121"/>
      <c r="R12620" s="121"/>
      <c r="T12620" s="121"/>
      <c r="V12620" s="121"/>
      <c r="X12620" s="121"/>
      <c r="Z12620" s="121"/>
    </row>
    <row r="12621" spans="16:26" x14ac:dyDescent="0.25">
      <c r="P12621" s="122"/>
      <c r="R12621" s="122"/>
      <c r="T12621" s="122"/>
      <c r="V12621" s="122"/>
      <c r="X12621" s="122"/>
      <c r="Z12621" s="122"/>
    </row>
    <row r="12622" spans="16:26" x14ac:dyDescent="0.25">
      <c r="P12622" s="118"/>
      <c r="R12622" s="118"/>
      <c r="T12622" s="118"/>
      <c r="V12622" s="118"/>
      <c r="X12622" s="118"/>
      <c r="Z12622" s="118"/>
    </row>
    <row r="12623" spans="16:26" x14ac:dyDescent="0.25">
      <c r="P12623" s="119"/>
      <c r="R12623" s="119"/>
      <c r="T12623" s="119"/>
      <c r="V12623" s="119"/>
      <c r="X12623" s="119"/>
      <c r="Z12623" s="119"/>
    </row>
    <row r="12624" spans="16:26" x14ac:dyDescent="0.25">
      <c r="P12624" s="119"/>
      <c r="R12624" s="119"/>
      <c r="T12624" s="119"/>
      <c r="V12624" s="119"/>
      <c r="X12624" s="119"/>
      <c r="Z12624" s="119"/>
    </row>
    <row r="12625" spans="16:26" x14ac:dyDescent="0.25">
      <c r="P12625" s="120"/>
      <c r="R12625" s="120"/>
      <c r="T12625" s="120"/>
      <c r="V12625" s="120"/>
      <c r="X12625" s="120"/>
      <c r="Z12625" s="120"/>
    </row>
    <row r="12626" spans="16:26" x14ac:dyDescent="0.25">
      <c r="P12626" s="119"/>
      <c r="R12626" s="119"/>
      <c r="T12626" s="119"/>
      <c r="V12626" s="119"/>
      <c r="X12626" s="119"/>
      <c r="Z12626" s="119"/>
    </row>
    <row r="12627" spans="16:26" x14ac:dyDescent="0.25">
      <c r="P12627" s="119"/>
      <c r="R12627" s="119"/>
      <c r="T12627" s="119"/>
      <c r="V12627" s="119"/>
      <c r="X12627" s="119"/>
      <c r="Z12627" s="119"/>
    </row>
    <row r="12628" spans="16:26" x14ac:dyDescent="0.25">
      <c r="P12628" s="120"/>
      <c r="R12628" s="120"/>
      <c r="T12628" s="120"/>
      <c r="V12628" s="120"/>
      <c r="X12628" s="120"/>
      <c r="Z12628" s="120"/>
    </row>
    <row r="12629" spans="16:26" x14ac:dyDescent="0.25">
      <c r="P12629" s="119"/>
      <c r="R12629" s="119"/>
      <c r="T12629" s="119"/>
      <c r="V12629" s="119"/>
      <c r="X12629" s="119"/>
      <c r="Z12629" s="119"/>
    </row>
    <row r="12630" spans="16:26" x14ac:dyDescent="0.25">
      <c r="P12630" s="120"/>
      <c r="R12630" s="120"/>
      <c r="T12630" s="120"/>
      <c r="V12630" s="120"/>
      <c r="X12630" s="120"/>
      <c r="Z12630" s="120"/>
    </row>
    <row r="12631" spans="16:26" x14ac:dyDescent="0.25">
      <c r="P12631" s="119"/>
      <c r="R12631" s="119"/>
      <c r="T12631" s="119"/>
      <c r="V12631" s="119"/>
      <c r="X12631" s="119"/>
      <c r="Z12631" s="119"/>
    </row>
    <row r="12632" spans="16:26" x14ac:dyDescent="0.25">
      <c r="P12632" s="119"/>
      <c r="R12632" s="119"/>
      <c r="T12632" s="119"/>
      <c r="V12632" s="119"/>
      <c r="X12632" s="119"/>
      <c r="Z12632" s="119"/>
    </row>
    <row r="12633" spans="16:26" x14ac:dyDescent="0.25">
      <c r="P12633" s="119"/>
      <c r="R12633" s="119"/>
      <c r="T12633" s="119"/>
      <c r="V12633" s="119"/>
      <c r="X12633" s="119"/>
      <c r="Z12633" s="119"/>
    </row>
    <row r="12634" spans="16:26" x14ac:dyDescent="0.25">
      <c r="P12634" s="121"/>
      <c r="R12634" s="121"/>
      <c r="T12634" s="121"/>
      <c r="V12634" s="121"/>
      <c r="X12634" s="121"/>
      <c r="Z12634" s="121"/>
    </row>
    <row r="12635" spans="16:26" x14ac:dyDescent="0.25">
      <c r="P12635" s="121"/>
      <c r="R12635" s="121"/>
      <c r="T12635" s="121"/>
      <c r="V12635" s="121"/>
      <c r="X12635" s="121"/>
      <c r="Z12635" s="121"/>
    </row>
    <row r="12636" spans="16:26" x14ac:dyDescent="0.25">
      <c r="P12636" s="121"/>
      <c r="R12636" s="121"/>
      <c r="T12636" s="121"/>
      <c r="V12636" s="121"/>
      <c r="X12636" s="121"/>
      <c r="Z12636" s="121"/>
    </row>
    <row r="12637" spans="16:26" x14ac:dyDescent="0.25">
      <c r="P12637" s="121"/>
      <c r="R12637" s="121"/>
      <c r="T12637" s="121"/>
      <c r="V12637" s="121"/>
      <c r="X12637" s="121"/>
      <c r="Z12637" s="121"/>
    </row>
    <row r="12638" spans="16:26" x14ac:dyDescent="0.25">
      <c r="P12638" s="122"/>
      <c r="R12638" s="122"/>
      <c r="T12638" s="122"/>
      <c r="V12638" s="122"/>
      <c r="X12638" s="122"/>
      <c r="Z12638" s="122"/>
    </row>
    <row r="12639" spans="16:26" x14ac:dyDescent="0.25">
      <c r="P12639" s="118"/>
      <c r="R12639" s="118"/>
      <c r="T12639" s="118"/>
      <c r="V12639" s="118"/>
      <c r="X12639" s="118"/>
      <c r="Z12639" s="118"/>
    </row>
    <row r="12640" spans="16:26" x14ac:dyDescent="0.25">
      <c r="P12640" s="119"/>
      <c r="R12640" s="119"/>
      <c r="T12640" s="119"/>
      <c r="V12640" s="119"/>
      <c r="X12640" s="119"/>
      <c r="Z12640" s="119"/>
    </row>
    <row r="12641" spans="16:26" x14ac:dyDescent="0.25">
      <c r="P12641" s="119"/>
      <c r="R12641" s="119"/>
      <c r="T12641" s="119"/>
      <c r="V12641" s="119"/>
      <c r="X12641" s="119"/>
      <c r="Z12641" s="119"/>
    </row>
    <row r="12642" spans="16:26" x14ac:dyDescent="0.25">
      <c r="P12642" s="120"/>
      <c r="R12642" s="120"/>
      <c r="T12642" s="120"/>
      <c r="V12642" s="120"/>
      <c r="X12642" s="120"/>
      <c r="Z12642" s="120"/>
    </row>
    <row r="12643" spans="16:26" x14ac:dyDescent="0.25">
      <c r="P12643" s="119"/>
      <c r="R12643" s="119"/>
      <c r="T12643" s="119"/>
      <c r="V12643" s="119"/>
      <c r="X12643" s="119"/>
      <c r="Z12643" s="119"/>
    </row>
    <row r="12644" spans="16:26" x14ac:dyDescent="0.25">
      <c r="P12644" s="119"/>
      <c r="R12644" s="119"/>
      <c r="T12644" s="119"/>
      <c r="V12644" s="119"/>
      <c r="X12644" s="119"/>
      <c r="Z12644" s="119"/>
    </row>
    <row r="12645" spans="16:26" x14ac:dyDescent="0.25">
      <c r="P12645" s="120"/>
      <c r="R12645" s="120"/>
      <c r="T12645" s="120"/>
      <c r="V12645" s="120"/>
      <c r="X12645" s="120"/>
      <c r="Z12645" s="120"/>
    </row>
    <row r="12646" spans="16:26" x14ac:dyDescent="0.25">
      <c r="P12646" s="119"/>
      <c r="R12646" s="119"/>
      <c r="T12646" s="119"/>
      <c r="V12646" s="119"/>
      <c r="X12646" s="119"/>
      <c r="Z12646" s="119"/>
    </row>
    <row r="12647" spans="16:26" x14ac:dyDescent="0.25">
      <c r="P12647" s="120"/>
      <c r="R12647" s="120"/>
      <c r="T12647" s="120"/>
      <c r="V12647" s="120"/>
      <c r="X12647" s="120"/>
      <c r="Z12647" s="120"/>
    </row>
    <row r="12648" spans="16:26" x14ac:dyDescent="0.25">
      <c r="P12648" s="119"/>
      <c r="R12648" s="119"/>
      <c r="T12648" s="119"/>
      <c r="V12648" s="119"/>
      <c r="X12648" s="119"/>
      <c r="Z12648" s="119"/>
    </row>
    <row r="12649" spans="16:26" x14ac:dyDescent="0.25">
      <c r="P12649" s="119"/>
      <c r="R12649" s="119"/>
      <c r="T12649" s="119"/>
      <c r="V12649" s="119"/>
      <c r="X12649" s="119"/>
      <c r="Z12649" s="119"/>
    </row>
    <row r="12650" spans="16:26" x14ac:dyDescent="0.25">
      <c r="P12650" s="119"/>
      <c r="R12650" s="119"/>
      <c r="T12650" s="119"/>
      <c r="V12650" s="119"/>
      <c r="X12650" s="119"/>
      <c r="Z12650" s="119"/>
    </row>
    <row r="12651" spans="16:26" x14ac:dyDescent="0.25">
      <c r="P12651" s="121"/>
      <c r="R12651" s="121"/>
      <c r="T12651" s="121"/>
      <c r="V12651" s="121"/>
      <c r="X12651" s="121"/>
      <c r="Z12651" s="121"/>
    </row>
    <row r="12652" spans="16:26" x14ac:dyDescent="0.25">
      <c r="P12652" s="121"/>
      <c r="R12652" s="121"/>
      <c r="T12652" s="121"/>
      <c r="V12652" s="121"/>
      <c r="X12652" s="121"/>
      <c r="Z12652" s="121"/>
    </row>
    <row r="12653" spans="16:26" x14ac:dyDescent="0.25">
      <c r="P12653" s="121"/>
      <c r="R12653" s="121"/>
      <c r="T12653" s="121"/>
      <c r="V12653" s="121"/>
      <c r="X12653" s="121"/>
      <c r="Z12653" s="121"/>
    </row>
    <row r="12654" spans="16:26" x14ac:dyDescent="0.25">
      <c r="P12654" s="121"/>
      <c r="R12654" s="121"/>
      <c r="T12654" s="121"/>
      <c r="V12654" s="121"/>
      <c r="X12654" s="121"/>
      <c r="Z12654" s="121"/>
    </row>
    <row r="12655" spans="16:26" x14ac:dyDescent="0.25">
      <c r="P12655" s="122"/>
      <c r="R12655" s="122"/>
      <c r="T12655" s="122"/>
      <c r="V12655" s="122"/>
      <c r="X12655" s="122"/>
      <c r="Z12655" s="122"/>
    </row>
    <row r="12656" spans="16:26" x14ac:dyDescent="0.25">
      <c r="P12656" s="118"/>
      <c r="R12656" s="118"/>
      <c r="T12656" s="118"/>
      <c r="V12656" s="118"/>
      <c r="X12656" s="118"/>
      <c r="Z12656" s="118"/>
    </row>
    <row r="12657" spans="16:26" x14ac:dyDescent="0.25">
      <c r="P12657" s="119"/>
      <c r="R12657" s="119"/>
      <c r="T12657" s="119"/>
      <c r="V12657" s="119"/>
      <c r="X12657" s="119"/>
      <c r="Z12657" s="119"/>
    </row>
    <row r="12658" spans="16:26" x14ac:dyDescent="0.25">
      <c r="P12658" s="119"/>
      <c r="R12658" s="119"/>
      <c r="T12658" s="119"/>
      <c r="V12658" s="119"/>
      <c r="X12658" s="119"/>
      <c r="Z12658" s="119"/>
    </row>
    <row r="12659" spans="16:26" x14ac:dyDescent="0.25">
      <c r="P12659" s="120"/>
      <c r="R12659" s="120"/>
      <c r="T12659" s="120"/>
      <c r="V12659" s="120"/>
      <c r="X12659" s="120"/>
      <c r="Z12659" s="120"/>
    </row>
    <row r="12660" spans="16:26" x14ac:dyDescent="0.25">
      <c r="P12660" s="119"/>
      <c r="R12660" s="119"/>
      <c r="T12660" s="119"/>
      <c r="V12660" s="119"/>
      <c r="X12660" s="119"/>
      <c r="Z12660" s="119"/>
    </row>
    <row r="12661" spans="16:26" x14ac:dyDescent="0.25">
      <c r="P12661" s="119"/>
      <c r="R12661" s="119"/>
      <c r="T12661" s="119"/>
      <c r="V12661" s="119"/>
      <c r="X12661" s="119"/>
      <c r="Z12661" s="119"/>
    </row>
    <row r="12662" spans="16:26" x14ac:dyDescent="0.25">
      <c r="P12662" s="120"/>
      <c r="R12662" s="120"/>
      <c r="T12662" s="120"/>
      <c r="V12662" s="120"/>
      <c r="X12662" s="120"/>
      <c r="Z12662" s="120"/>
    </row>
    <row r="12663" spans="16:26" x14ac:dyDescent="0.25">
      <c r="P12663" s="119"/>
      <c r="R12663" s="119"/>
      <c r="T12663" s="119"/>
      <c r="V12663" s="119"/>
      <c r="X12663" s="119"/>
      <c r="Z12663" s="119"/>
    </row>
    <row r="12664" spans="16:26" x14ac:dyDescent="0.25">
      <c r="P12664" s="120"/>
      <c r="R12664" s="120"/>
      <c r="T12664" s="120"/>
      <c r="V12664" s="120"/>
      <c r="X12664" s="120"/>
      <c r="Z12664" s="120"/>
    </row>
    <row r="12665" spans="16:26" x14ac:dyDescent="0.25">
      <c r="P12665" s="119"/>
      <c r="R12665" s="119"/>
      <c r="T12665" s="119"/>
      <c r="V12665" s="119"/>
      <c r="X12665" s="119"/>
      <c r="Z12665" s="119"/>
    </row>
    <row r="12666" spans="16:26" x14ac:dyDescent="0.25">
      <c r="P12666" s="119"/>
      <c r="R12666" s="119"/>
      <c r="T12666" s="119"/>
      <c r="V12666" s="119"/>
      <c r="X12666" s="119"/>
      <c r="Z12666" s="119"/>
    </row>
    <row r="12667" spans="16:26" x14ac:dyDescent="0.25">
      <c r="P12667" s="119"/>
      <c r="R12667" s="119"/>
      <c r="T12667" s="119"/>
      <c r="V12667" s="119"/>
      <c r="X12667" s="119"/>
      <c r="Z12667" s="119"/>
    </row>
    <row r="12668" spans="16:26" x14ac:dyDescent="0.25">
      <c r="P12668" s="121"/>
      <c r="R12668" s="121"/>
      <c r="T12668" s="121"/>
      <c r="V12668" s="121"/>
      <c r="X12668" s="121"/>
      <c r="Z12668" s="121"/>
    </row>
    <row r="12669" spans="16:26" x14ac:dyDescent="0.25">
      <c r="P12669" s="121"/>
      <c r="R12669" s="121"/>
      <c r="T12669" s="121"/>
      <c r="V12669" s="121"/>
      <c r="X12669" s="121"/>
      <c r="Z12669" s="121"/>
    </row>
    <row r="12670" spans="16:26" x14ac:dyDescent="0.25">
      <c r="P12670" s="121"/>
      <c r="R12670" s="121"/>
      <c r="T12670" s="121"/>
      <c r="V12670" s="121"/>
      <c r="X12670" s="121"/>
      <c r="Z12670" s="121"/>
    </row>
    <row r="12671" spans="16:26" x14ac:dyDescent="0.25">
      <c r="P12671" s="121"/>
      <c r="R12671" s="121"/>
      <c r="T12671" s="121"/>
      <c r="V12671" s="121"/>
      <c r="X12671" s="121"/>
      <c r="Z12671" s="121"/>
    </row>
    <row r="12672" spans="16:26" x14ac:dyDescent="0.25">
      <c r="P12672" s="122"/>
      <c r="R12672" s="122"/>
      <c r="T12672" s="122"/>
      <c r="V12672" s="122"/>
      <c r="X12672" s="122"/>
      <c r="Z12672" s="122"/>
    </row>
    <row r="12673" spans="16:26" x14ac:dyDescent="0.25">
      <c r="P12673" s="118"/>
      <c r="R12673" s="118"/>
      <c r="T12673" s="118"/>
      <c r="V12673" s="118"/>
      <c r="X12673" s="118"/>
      <c r="Z12673" s="118"/>
    </row>
    <row r="12674" spans="16:26" x14ac:dyDescent="0.25">
      <c r="P12674" s="119"/>
      <c r="R12674" s="119"/>
      <c r="T12674" s="119"/>
      <c r="V12674" s="119"/>
      <c r="X12674" s="119"/>
      <c r="Z12674" s="119"/>
    </row>
    <row r="12675" spans="16:26" x14ac:dyDescent="0.25">
      <c r="P12675" s="119"/>
      <c r="R12675" s="119"/>
      <c r="T12675" s="119"/>
      <c r="V12675" s="119"/>
      <c r="X12675" s="119"/>
      <c r="Z12675" s="119"/>
    </row>
    <row r="12676" spans="16:26" x14ac:dyDescent="0.25">
      <c r="P12676" s="120"/>
      <c r="R12676" s="120"/>
      <c r="T12676" s="120"/>
      <c r="V12676" s="120"/>
      <c r="X12676" s="120"/>
      <c r="Z12676" s="120"/>
    </row>
    <row r="12677" spans="16:26" x14ac:dyDescent="0.25">
      <c r="P12677" s="119"/>
      <c r="R12677" s="119"/>
      <c r="T12677" s="119"/>
      <c r="V12677" s="119"/>
      <c r="X12677" s="119"/>
      <c r="Z12677" s="119"/>
    </row>
    <row r="12678" spans="16:26" x14ac:dyDescent="0.25">
      <c r="P12678" s="119"/>
      <c r="R12678" s="119"/>
      <c r="T12678" s="119"/>
      <c r="V12678" s="119"/>
      <c r="X12678" s="119"/>
      <c r="Z12678" s="119"/>
    </row>
    <row r="12679" spans="16:26" x14ac:dyDescent="0.25">
      <c r="P12679" s="120"/>
      <c r="R12679" s="120"/>
      <c r="T12679" s="120"/>
      <c r="V12679" s="120"/>
      <c r="X12679" s="120"/>
      <c r="Z12679" s="120"/>
    </row>
    <row r="12680" spans="16:26" x14ac:dyDescent="0.25">
      <c r="P12680" s="119"/>
      <c r="R12680" s="119"/>
      <c r="T12680" s="119"/>
      <c r="V12680" s="119"/>
      <c r="X12680" s="119"/>
      <c r="Z12680" s="119"/>
    </row>
    <row r="12681" spans="16:26" x14ac:dyDescent="0.25">
      <c r="P12681" s="120"/>
      <c r="R12681" s="120"/>
      <c r="T12681" s="120"/>
      <c r="V12681" s="120"/>
      <c r="X12681" s="120"/>
      <c r="Z12681" s="120"/>
    </row>
    <row r="12682" spans="16:26" x14ac:dyDescent="0.25">
      <c r="P12682" s="119"/>
      <c r="R12682" s="119"/>
      <c r="T12682" s="119"/>
      <c r="V12682" s="119"/>
      <c r="X12682" s="119"/>
      <c r="Z12682" s="119"/>
    </row>
    <row r="12683" spans="16:26" x14ac:dyDescent="0.25">
      <c r="P12683" s="119"/>
      <c r="R12683" s="119"/>
      <c r="T12683" s="119"/>
      <c r="V12683" s="119"/>
      <c r="X12683" s="119"/>
      <c r="Z12683" s="119"/>
    </row>
    <row r="12684" spans="16:26" x14ac:dyDescent="0.25">
      <c r="P12684" s="119"/>
      <c r="R12684" s="119"/>
      <c r="T12684" s="119"/>
      <c r="V12684" s="119"/>
      <c r="X12684" s="119"/>
      <c r="Z12684" s="119"/>
    </row>
    <row r="12685" spans="16:26" x14ac:dyDescent="0.25">
      <c r="P12685" s="121"/>
      <c r="R12685" s="121"/>
      <c r="T12685" s="121"/>
      <c r="V12685" s="121"/>
      <c r="X12685" s="121"/>
      <c r="Z12685" s="121"/>
    </row>
    <row r="12686" spans="16:26" x14ac:dyDescent="0.25">
      <c r="P12686" s="121"/>
      <c r="R12686" s="121"/>
      <c r="T12686" s="121"/>
      <c r="V12686" s="121"/>
      <c r="X12686" s="121"/>
      <c r="Z12686" s="121"/>
    </row>
    <row r="12687" spans="16:26" x14ac:dyDescent="0.25">
      <c r="P12687" s="121"/>
      <c r="R12687" s="121"/>
      <c r="T12687" s="121"/>
      <c r="V12687" s="121"/>
      <c r="X12687" s="121"/>
      <c r="Z12687" s="121"/>
    </row>
    <row r="12688" spans="16:26" x14ac:dyDescent="0.25">
      <c r="P12688" s="121"/>
      <c r="R12688" s="121"/>
      <c r="T12688" s="121"/>
      <c r="V12688" s="121"/>
      <c r="X12688" s="121"/>
      <c r="Z12688" s="121"/>
    </row>
    <row r="12689" spans="16:26" x14ac:dyDescent="0.25">
      <c r="P12689" s="122"/>
      <c r="R12689" s="122"/>
      <c r="T12689" s="122"/>
      <c r="V12689" s="122"/>
      <c r="X12689" s="122"/>
      <c r="Z12689" s="122"/>
    </row>
    <row r="12690" spans="16:26" x14ac:dyDescent="0.25">
      <c r="P12690" s="118"/>
      <c r="R12690" s="118"/>
      <c r="T12690" s="118"/>
      <c r="V12690" s="118"/>
      <c r="X12690" s="118"/>
      <c r="Z12690" s="118"/>
    </row>
    <row r="12691" spans="16:26" x14ac:dyDescent="0.25">
      <c r="P12691" s="119"/>
      <c r="R12691" s="119"/>
      <c r="T12691" s="119"/>
      <c r="V12691" s="119"/>
      <c r="X12691" s="119"/>
      <c r="Z12691" s="119"/>
    </row>
    <row r="12692" spans="16:26" x14ac:dyDescent="0.25">
      <c r="P12692" s="119"/>
      <c r="R12692" s="119"/>
      <c r="T12692" s="119"/>
      <c r="V12692" s="119"/>
      <c r="X12692" s="119"/>
      <c r="Z12692" s="119"/>
    </row>
    <row r="12693" spans="16:26" x14ac:dyDescent="0.25">
      <c r="P12693" s="120"/>
      <c r="R12693" s="120"/>
      <c r="T12693" s="120"/>
      <c r="V12693" s="120"/>
      <c r="X12693" s="120"/>
      <c r="Z12693" s="120"/>
    </row>
    <row r="12694" spans="16:26" x14ac:dyDescent="0.25">
      <c r="P12694" s="119"/>
      <c r="R12694" s="119"/>
      <c r="T12694" s="119"/>
      <c r="V12694" s="119"/>
      <c r="X12694" s="119"/>
      <c r="Z12694" s="119"/>
    </row>
    <row r="12695" spans="16:26" x14ac:dyDescent="0.25">
      <c r="P12695" s="119"/>
      <c r="R12695" s="119"/>
      <c r="T12695" s="119"/>
      <c r="V12695" s="119"/>
      <c r="X12695" s="119"/>
      <c r="Z12695" s="119"/>
    </row>
    <row r="12696" spans="16:26" x14ac:dyDescent="0.25">
      <c r="P12696" s="120"/>
      <c r="R12696" s="120"/>
      <c r="T12696" s="120"/>
      <c r="V12696" s="120"/>
      <c r="X12696" s="120"/>
      <c r="Z12696" s="120"/>
    </row>
    <row r="12697" spans="16:26" x14ac:dyDescent="0.25">
      <c r="P12697" s="119"/>
      <c r="R12697" s="119"/>
      <c r="T12697" s="119"/>
      <c r="V12697" s="119"/>
      <c r="X12697" s="119"/>
      <c r="Z12697" s="119"/>
    </row>
    <row r="12698" spans="16:26" x14ac:dyDescent="0.25">
      <c r="P12698" s="120"/>
      <c r="R12698" s="120"/>
      <c r="T12698" s="120"/>
      <c r="V12698" s="120"/>
      <c r="X12698" s="120"/>
      <c r="Z12698" s="120"/>
    </row>
    <row r="12699" spans="16:26" x14ac:dyDescent="0.25">
      <c r="P12699" s="119"/>
      <c r="R12699" s="119"/>
      <c r="T12699" s="119"/>
      <c r="V12699" s="119"/>
      <c r="X12699" s="119"/>
      <c r="Z12699" s="119"/>
    </row>
    <row r="12700" spans="16:26" x14ac:dyDescent="0.25">
      <c r="P12700" s="119"/>
      <c r="R12700" s="119"/>
      <c r="T12700" s="119"/>
      <c r="V12700" s="119"/>
      <c r="X12700" s="119"/>
      <c r="Z12700" s="119"/>
    </row>
    <row r="12701" spans="16:26" x14ac:dyDescent="0.25">
      <c r="P12701" s="119"/>
      <c r="R12701" s="119"/>
      <c r="T12701" s="119"/>
      <c r="V12701" s="119"/>
      <c r="X12701" s="119"/>
      <c r="Z12701" s="119"/>
    </row>
    <row r="12702" spans="16:26" x14ac:dyDescent="0.25">
      <c r="P12702" s="121"/>
      <c r="R12702" s="121"/>
      <c r="T12702" s="121"/>
      <c r="V12702" s="121"/>
      <c r="X12702" s="121"/>
      <c r="Z12702" s="121"/>
    </row>
    <row r="12703" spans="16:26" x14ac:dyDescent="0.25">
      <c r="P12703" s="121"/>
      <c r="R12703" s="121"/>
      <c r="T12703" s="121"/>
      <c r="V12703" s="121"/>
      <c r="X12703" s="121"/>
      <c r="Z12703" s="121"/>
    </row>
    <row r="12704" spans="16:26" x14ac:dyDescent="0.25">
      <c r="P12704" s="121"/>
      <c r="R12704" s="121"/>
      <c r="T12704" s="121"/>
      <c r="V12704" s="121"/>
      <c r="X12704" s="121"/>
      <c r="Z12704" s="121"/>
    </row>
    <row r="12705" spans="16:26" x14ac:dyDescent="0.25">
      <c r="P12705" s="121"/>
      <c r="R12705" s="121"/>
      <c r="T12705" s="121"/>
      <c r="V12705" s="121"/>
      <c r="X12705" s="121"/>
      <c r="Z12705" s="121"/>
    </row>
    <row r="12706" spans="16:26" x14ac:dyDescent="0.25">
      <c r="P12706" s="122"/>
      <c r="R12706" s="122"/>
      <c r="T12706" s="122"/>
      <c r="V12706" s="122"/>
      <c r="X12706" s="122"/>
      <c r="Z12706" s="122"/>
    </row>
    <row r="12707" spans="16:26" x14ac:dyDescent="0.25">
      <c r="P12707" s="118"/>
      <c r="R12707" s="118"/>
      <c r="T12707" s="118"/>
      <c r="V12707" s="118"/>
      <c r="X12707" s="118"/>
      <c r="Z12707" s="118"/>
    </row>
    <row r="12708" spans="16:26" x14ac:dyDescent="0.25">
      <c r="P12708" s="119"/>
      <c r="R12708" s="119"/>
      <c r="T12708" s="119"/>
      <c r="V12708" s="119"/>
      <c r="X12708" s="119"/>
      <c r="Z12708" s="119"/>
    </row>
    <row r="12709" spans="16:26" x14ac:dyDescent="0.25">
      <c r="P12709" s="119"/>
      <c r="R12709" s="119"/>
      <c r="T12709" s="119"/>
      <c r="V12709" s="119"/>
      <c r="X12709" s="119"/>
      <c r="Z12709" s="119"/>
    </row>
    <row r="12710" spans="16:26" x14ac:dyDescent="0.25">
      <c r="P12710" s="120"/>
      <c r="R12710" s="120"/>
      <c r="T12710" s="120"/>
      <c r="V12710" s="120"/>
      <c r="X12710" s="120"/>
      <c r="Z12710" s="120"/>
    </row>
    <row r="12711" spans="16:26" x14ac:dyDescent="0.25">
      <c r="P12711" s="119"/>
      <c r="R12711" s="119"/>
      <c r="T12711" s="119"/>
      <c r="V12711" s="119"/>
      <c r="X12711" s="119"/>
      <c r="Z12711" s="119"/>
    </row>
    <row r="12712" spans="16:26" x14ac:dyDescent="0.25">
      <c r="P12712" s="119"/>
      <c r="R12712" s="119"/>
      <c r="T12712" s="119"/>
      <c r="V12712" s="119"/>
      <c r="X12712" s="119"/>
      <c r="Z12712" s="119"/>
    </row>
    <row r="12713" spans="16:26" x14ac:dyDescent="0.25">
      <c r="P12713" s="120"/>
      <c r="R12713" s="120"/>
      <c r="T12713" s="120"/>
      <c r="V12713" s="120"/>
      <c r="X12713" s="120"/>
      <c r="Z12713" s="120"/>
    </row>
    <row r="12714" spans="16:26" x14ac:dyDescent="0.25">
      <c r="P12714" s="119"/>
      <c r="R12714" s="119"/>
      <c r="T12714" s="119"/>
      <c r="V12714" s="119"/>
      <c r="X12714" s="119"/>
      <c r="Z12714" s="119"/>
    </row>
    <row r="12715" spans="16:26" x14ac:dyDescent="0.25">
      <c r="P12715" s="120"/>
      <c r="R12715" s="120"/>
      <c r="T12715" s="120"/>
      <c r="V12715" s="120"/>
      <c r="X12715" s="120"/>
      <c r="Z12715" s="120"/>
    </row>
    <row r="12716" spans="16:26" x14ac:dyDescent="0.25">
      <c r="P12716" s="119"/>
      <c r="R12716" s="119"/>
      <c r="T12716" s="119"/>
      <c r="V12716" s="119"/>
      <c r="X12716" s="119"/>
      <c r="Z12716" s="119"/>
    </row>
    <row r="12717" spans="16:26" x14ac:dyDescent="0.25">
      <c r="P12717" s="119"/>
      <c r="R12717" s="119"/>
      <c r="T12717" s="119"/>
      <c r="V12717" s="119"/>
      <c r="X12717" s="119"/>
      <c r="Z12717" s="119"/>
    </row>
    <row r="12718" spans="16:26" x14ac:dyDescent="0.25">
      <c r="P12718" s="119"/>
      <c r="R12718" s="119"/>
      <c r="T12718" s="119"/>
      <c r="V12718" s="119"/>
      <c r="X12718" s="119"/>
      <c r="Z12718" s="119"/>
    </row>
    <row r="12719" spans="16:26" x14ac:dyDescent="0.25">
      <c r="P12719" s="121"/>
      <c r="R12719" s="121"/>
      <c r="T12719" s="121"/>
      <c r="V12719" s="121"/>
      <c r="X12719" s="121"/>
      <c r="Z12719" s="121"/>
    </row>
    <row r="12720" spans="16:26" x14ac:dyDescent="0.25">
      <c r="P12720" s="121"/>
      <c r="R12720" s="121"/>
      <c r="T12720" s="121"/>
      <c r="V12720" s="121"/>
      <c r="X12720" s="121"/>
      <c r="Z12720" s="121"/>
    </row>
    <row r="12721" spans="16:26" x14ac:dyDescent="0.25">
      <c r="P12721" s="121"/>
      <c r="R12721" s="121"/>
      <c r="T12721" s="121"/>
      <c r="V12721" s="121"/>
      <c r="X12721" s="121"/>
      <c r="Z12721" s="121"/>
    </row>
    <row r="12722" spans="16:26" x14ac:dyDescent="0.25">
      <c r="P12722" s="121"/>
      <c r="R12722" s="121"/>
      <c r="T12722" s="121"/>
      <c r="V12722" s="121"/>
      <c r="X12722" s="121"/>
      <c r="Z12722" s="121"/>
    </row>
    <row r="12723" spans="16:26" x14ac:dyDescent="0.25">
      <c r="P12723" s="122"/>
      <c r="R12723" s="122"/>
      <c r="T12723" s="122"/>
      <c r="V12723" s="122"/>
      <c r="X12723" s="122"/>
      <c r="Z12723" s="122"/>
    </row>
    <row r="12724" spans="16:26" x14ac:dyDescent="0.25">
      <c r="P12724" s="118"/>
      <c r="R12724" s="118"/>
      <c r="T12724" s="118"/>
      <c r="V12724" s="118"/>
      <c r="X12724" s="118"/>
      <c r="Z12724" s="118"/>
    </row>
    <row r="12725" spans="16:26" x14ac:dyDescent="0.25">
      <c r="P12725" s="119"/>
      <c r="R12725" s="119"/>
      <c r="T12725" s="119"/>
      <c r="V12725" s="119"/>
      <c r="X12725" s="119"/>
      <c r="Z12725" s="119"/>
    </row>
    <row r="12726" spans="16:26" x14ac:dyDescent="0.25">
      <c r="P12726" s="119"/>
      <c r="R12726" s="119"/>
      <c r="T12726" s="119"/>
      <c r="V12726" s="119"/>
      <c r="X12726" s="119"/>
      <c r="Z12726" s="119"/>
    </row>
    <row r="12727" spans="16:26" x14ac:dyDescent="0.25">
      <c r="P12727" s="120"/>
      <c r="R12727" s="120"/>
      <c r="T12727" s="120"/>
      <c r="V12727" s="120"/>
      <c r="X12727" s="120"/>
      <c r="Z12727" s="120"/>
    </row>
    <row r="12728" spans="16:26" x14ac:dyDescent="0.25">
      <c r="P12728" s="119"/>
      <c r="R12728" s="119"/>
      <c r="T12728" s="119"/>
      <c r="V12728" s="119"/>
      <c r="X12728" s="119"/>
      <c r="Z12728" s="119"/>
    </row>
    <row r="12729" spans="16:26" x14ac:dyDescent="0.25">
      <c r="P12729" s="119"/>
      <c r="R12729" s="119"/>
      <c r="T12729" s="119"/>
      <c r="V12729" s="119"/>
      <c r="X12729" s="119"/>
      <c r="Z12729" s="119"/>
    </row>
    <row r="12730" spans="16:26" x14ac:dyDescent="0.25">
      <c r="P12730" s="120"/>
      <c r="R12730" s="120"/>
      <c r="T12730" s="120"/>
      <c r="V12730" s="120"/>
      <c r="X12730" s="120"/>
      <c r="Z12730" s="120"/>
    </row>
    <row r="12731" spans="16:26" x14ac:dyDescent="0.25">
      <c r="P12731" s="119"/>
      <c r="R12731" s="119"/>
      <c r="T12731" s="119"/>
      <c r="V12731" s="119"/>
      <c r="X12731" s="119"/>
      <c r="Z12731" s="119"/>
    </row>
    <row r="12732" spans="16:26" x14ac:dyDescent="0.25">
      <c r="P12732" s="120"/>
      <c r="R12732" s="120"/>
      <c r="T12732" s="120"/>
      <c r="V12732" s="120"/>
      <c r="X12732" s="120"/>
      <c r="Z12732" s="120"/>
    </row>
    <row r="12733" spans="16:26" x14ac:dyDescent="0.25">
      <c r="P12733" s="119"/>
      <c r="R12733" s="119"/>
      <c r="T12733" s="119"/>
      <c r="V12733" s="119"/>
      <c r="X12733" s="119"/>
      <c r="Z12733" s="119"/>
    </row>
    <row r="12734" spans="16:26" x14ac:dyDescent="0.25">
      <c r="P12734" s="119"/>
      <c r="R12734" s="119"/>
      <c r="T12734" s="119"/>
      <c r="V12734" s="119"/>
      <c r="X12734" s="119"/>
      <c r="Z12734" s="119"/>
    </row>
    <row r="12735" spans="16:26" x14ac:dyDescent="0.25">
      <c r="P12735" s="119"/>
      <c r="R12735" s="119"/>
      <c r="T12735" s="119"/>
      <c r="V12735" s="119"/>
      <c r="X12735" s="119"/>
      <c r="Z12735" s="119"/>
    </row>
    <row r="12736" spans="16:26" x14ac:dyDescent="0.25">
      <c r="P12736" s="121"/>
      <c r="R12736" s="121"/>
      <c r="T12736" s="121"/>
      <c r="V12736" s="121"/>
      <c r="X12736" s="121"/>
      <c r="Z12736" s="121"/>
    </row>
    <row r="12737" spans="16:26" x14ac:dyDescent="0.25">
      <c r="P12737" s="121"/>
      <c r="R12737" s="121"/>
      <c r="T12737" s="121"/>
      <c r="V12737" s="121"/>
      <c r="X12737" s="121"/>
      <c r="Z12737" s="121"/>
    </row>
    <row r="12738" spans="16:26" x14ac:dyDescent="0.25">
      <c r="P12738" s="121"/>
      <c r="R12738" s="121"/>
      <c r="T12738" s="121"/>
      <c r="V12738" s="121"/>
      <c r="X12738" s="121"/>
      <c r="Z12738" s="121"/>
    </row>
    <row r="12739" spans="16:26" x14ac:dyDescent="0.25">
      <c r="P12739" s="121"/>
      <c r="R12739" s="121"/>
      <c r="T12739" s="121"/>
      <c r="V12739" s="121"/>
      <c r="X12739" s="121"/>
      <c r="Z12739" s="121"/>
    </row>
    <row r="12740" spans="16:26" x14ac:dyDescent="0.25">
      <c r="P12740" s="122"/>
      <c r="R12740" s="122"/>
      <c r="T12740" s="122"/>
      <c r="V12740" s="122"/>
      <c r="X12740" s="122"/>
      <c r="Z12740" s="122"/>
    </row>
    <row r="12741" spans="16:26" x14ac:dyDescent="0.25">
      <c r="P12741" s="118"/>
      <c r="R12741" s="118"/>
      <c r="T12741" s="118"/>
      <c r="V12741" s="118"/>
      <c r="X12741" s="118"/>
      <c r="Z12741" s="118"/>
    </row>
    <row r="12742" spans="16:26" x14ac:dyDescent="0.25">
      <c r="P12742" s="119"/>
      <c r="R12742" s="119"/>
      <c r="T12742" s="119"/>
      <c r="V12742" s="119"/>
      <c r="X12742" s="119"/>
      <c r="Z12742" s="119"/>
    </row>
    <row r="12743" spans="16:26" x14ac:dyDescent="0.25">
      <c r="P12743" s="119"/>
      <c r="R12743" s="119"/>
      <c r="T12743" s="119"/>
      <c r="V12743" s="119"/>
      <c r="X12743" s="119"/>
      <c r="Z12743" s="119"/>
    </row>
    <row r="12744" spans="16:26" x14ac:dyDescent="0.25">
      <c r="P12744" s="120"/>
      <c r="R12744" s="120"/>
      <c r="T12744" s="120"/>
      <c r="V12744" s="120"/>
      <c r="X12744" s="120"/>
      <c r="Z12744" s="120"/>
    </row>
    <row r="12745" spans="16:26" x14ac:dyDescent="0.25">
      <c r="P12745" s="119"/>
      <c r="R12745" s="119"/>
      <c r="T12745" s="119"/>
      <c r="V12745" s="119"/>
      <c r="X12745" s="119"/>
      <c r="Z12745" s="119"/>
    </row>
    <row r="12746" spans="16:26" x14ac:dyDescent="0.25">
      <c r="P12746" s="119"/>
      <c r="R12746" s="119"/>
      <c r="T12746" s="119"/>
      <c r="V12746" s="119"/>
      <c r="X12746" s="119"/>
      <c r="Z12746" s="119"/>
    </row>
    <row r="12747" spans="16:26" x14ac:dyDescent="0.25">
      <c r="P12747" s="120"/>
      <c r="R12747" s="120"/>
      <c r="T12747" s="120"/>
      <c r="V12747" s="120"/>
      <c r="X12747" s="120"/>
      <c r="Z12747" s="120"/>
    </row>
    <row r="12748" spans="16:26" x14ac:dyDescent="0.25">
      <c r="P12748" s="119"/>
      <c r="R12748" s="119"/>
      <c r="T12748" s="119"/>
      <c r="V12748" s="119"/>
      <c r="X12748" s="119"/>
      <c r="Z12748" s="119"/>
    </row>
    <row r="12749" spans="16:26" x14ac:dyDescent="0.25">
      <c r="P12749" s="120"/>
      <c r="R12749" s="120"/>
      <c r="T12749" s="120"/>
      <c r="V12749" s="120"/>
      <c r="X12749" s="120"/>
      <c r="Z12749" s="120"/>
    </row>
    <row r="12750" spans="16:26" x14ac:dyDescent="0.25">
      <c r="P12750" s="119"/>
      <c r="R12750" s="119"/>
      <c r="T12750" s="119"/>
      <c r="V12750" s="119"/>
      <c r="X12750" s="119"/>
      <c r="Z12750" s="119"/>
    </row>
    <row r="12751" spans="16:26" x14ac:dyDescent="0.25">
      <c r="P12751" s="119"/>
      <c r="R12751" s="119"/>
      <c r="T12751" s="119"/>
      <c r="V12751" s="119"/>
      <c r="X12751" s="119"/>
      <c r="Z12751" s="119"/>
    </row>
    <row r="12752" spans="16:26" x14ac:dyDescent="0.25">
      <c r="P12752" s="119"/>
      <c r="R12752" s="119"/>
      <c r="T12752" s="119"/>
      <c r="V12752" s="119"/>
      <c r="X12752" s="119"/>
      <c r="Z12752" s="119"/>
    </row>
    <row r="12753" spans="16:26" x14ac:dyDescent="0.25">
      <c r="P12753" s="121"/>
      <c r="R12753" s="121"/>
      <c r="T12753" s="121"/>
      <c r="V12753" s="121"/>
      <c r="X12753" s="121"/>
      <c r="Z12753" s="121"/>
    </row>
    <row r="12754" spans="16:26" x14ac:dyDescent="0.25">
      <c r="P12754" s="121"/>
      <c r="R12754" s="121"/>
      <c r="T12754" s="121"/>
      <c r="V12754" s="121"/>
      <c r="X12754" s="121"/>
      <c r="Z12754" s="121"/>
    </row>
    <row r="12755" spans="16:26" x14ac:dyDescent="0.25">
      <c r="P12755" s="121"/>
      <c r="R12755" s="121"/>
      <c r="T12755" s="121"/>
      <c r="V12755" s="121"/>
      <c r="X12755" s="121"/>
      <c r="Z12755" s="121"/>
    </row>
    <row r="12756" spans="16:26" x14ac:dyDescent="0.25">
      <c r="P12756" s="121"/>
      <c r="R12756" s="121"/>
      <c r="T12756" s="121"/>
      <c r="V12756" s="121"/>
      <c r="X12756" s="121"/>
      <c r="Z12756" s="121"/>
    </row>
    <row r="12757" spans="16:26" x14ac:dyDescent="0.25">
      <c r="P12757" s="122"/>
      <c r="R12757" s="122"/>
      <c r="T12757" s="122"/>
      <c r="V12757" s="122"/>
      <c r="X12757" s="122"/>
      <c r="Z12757" s="122"/>
    </row>
    <row r="12758" spans="16:26" x14ac:dyDescent="0.25">
      <c r="P12758" s="118"/>
      <c r="R12758" s="118"/>
      <c r="T12758" s="118"/>
      <c r="V12758" s="118"/>
      <c r="X12758" s="118"/>
      <c r="Z12758" s="118"/>
    </row>
    <row r="12759" spans="16:26" x14ac:dyDescent="0.25">
      <c r="P12759" s="119"/>
      <c r="R12759" s="119"/>
      <c r="T12759" s="119"/>
      <c r="V12759" s="119"/>
      <c r="X12759" s="119"/>
      <c r="Z12759" s="119"/>
    </row>
    <row r="12760" spans="16:26" x14ac:dyDescent="0.25">
      <c r="P12760" s="119"/>
      <c r="R12760" s="119"/>
      <c r="T12760" s="119"/>
      <c r="V12760" s="119"/>
      <c r="X12760" s="119"/>
      <c r="Z12760" s="119"/>
    </row>
    <row r="12761" spans="16:26" x14ac:dyDescent="0.25">
      <c r="P12761" s="120"/>
      <c r="R12761" s="120"/>
      <c r="T12761" s="120"/>
      <c r="V12761" s="120"/>
      <c r="X12761" s="120"/>
      <c r="Z12761" s="120"/>
    </row>
    <row r="12762" spans="16:26" x14ac:dyDescent="0.25">
      <c r="P12762" s="119"/>
      <c r="R12762" s="119"/>
      <c r="T12762" s="119"/>
      <c r="V12762" s="119"/>
      <c r="X12762" s="119"/>
      <c r="Z12762" s="119"/>
    </row>
    <row r="12763" spans="16:26" x14ac:dyDescent="0.25">
      <c r="P12763" s="119"/>
      <c r="R12763" s="119"/>
      <c r="T12763" s="119"/>
      <c r="V12763" s="119"/>
      <c r="X12763" s="119"/>
      <c r="Z12763" s="119"/>
    </row>
    <row r="12764" spans="16:26" x14ac:dyDescent="0.25">
      <c r="P12764" s="120"/>
      <c r="R12764" s="120"/>
      <c r="T12764" s="120"/>
      <c r="V12764" s="120"/>
      <c r="X12764" s="120"/>
      <c r="Z12764" s="120"/>
    </row>
    <row r="12765" spans="16:26" x14ac:dyDescent="0.25">
      <c r="P12765" s="119"/>
      <c r="R12765" s="119"/>
      <c r="T12765" s="119"/>
      <c r="V12765" s="119"/>
      <c r="X12765" s="119"/>
      <c r="Z12765" s="119"/>
    </row>
    <row r="12766" spans="16:26" x14ac:dyDescent="0.25">
      <c r="P12766" s="120"/>
      <c r="R12766" s="120"/>
      <c r="T12766" s="120"/>
      <c r="V12766" s="120"/>
      <c r="X12766" s="120"/>
      <c r="Z12766" s="120"/>
    </row>
    <row r="12767" spans="16:26" x14ac:dyDescent="0.25">
      <c r="P12767" s="119"/>
      <c r="R12767" s="119"/>
      <c r="T12767" s="119"/>
      <c r="V12767" s="119"/>
      <c r="X12767" s="119"/>
      <c r="Z12767" s="119"/>
    </row>
    <row r="12768" spans="16:26" x14ac:dyDescent="0.25">
      <c r="P12768" s="119"/>
      <c r="R12768" s="119"/>
      <c r="T12768" s="119"/>
      <c r="V12768" s="119"/>
      <c r="X12768" s="119"/>
      <c r="Z12768" s="119"/>
    </row>
    <row r="12769" spans="16:26" x14ac:dyDescent="0.25">
      <c r="P12769" s="119"/>
      <c r="R12769" s="119"/>
      <c r="T12769" s="119"/>
      <c r="V12769" s="119"/>
      <c r="X12769" s="119"/>
      <c r="Z12769" s="119"/>
    </row>
    <row r="12770" spans="16:26" x14ac:dyDescent="0.25">
      <c r="P12770" s="121"/>
      <c r="R12770" s="121"/>
      <c r="T12770" s="121"/>
      <c r="V12770" s="121"/>
      <c r="X12770" s="121"/>
      <c r="Z12770" s="121"/>
    </row>
    <row r="12771" spans="16:26" x14ac:dyDescent="0.25">
      <c r="P12771" s="121"/>
      <c r="R12771" s="121"/>
      <c r="T12771" s="121"/>
      <c r="V12771" s="121"/>
      <c r="X12771" s="121"/>
      <c r="Z12771" s="121"/>
    </row>
    <row r="12772" spans="16:26" x14ac:dyDescent="0.25">
      <c r="P12772" s="121"/>
      <c r="R12772" s="121"/>
      <c r="T12772" s="121"/>
      <c r="V12772" s="121"/>
      <c r="X12772" s="121"/>
      <c r="Z12772" s="121"/>
    </row>
    <row r="12773" spans="16:26" x14ac:dyDescent="0.25">
      <c r="P12773" s="121"/>
      <c r="R12773" s="121"/>
      <c r="T12773" s="121"/>
      <c r="V12773" s="121"/>
      <c r="X12773" s="121"/>
      <c r="Z12773" s="121"/>
    </row>
    <row r="12774" spans="16:26" x14ac:dyDescent="0.25">
      <c r="P12774" s="122"/>
      <c r="R12774" s="122"/>
      <c r="T12774" s="122"/>
      <c r="V12774" s="122"/>
      <c r="X12774" s="122"/>
      <c r="Z12774" s="122"/>
    </row>
    <row r="12775" spans="16:26" x14ac:dyDescent="0.25">
      <c r="P12775" s="118"/>
      <c r="R12775" s="118"/>
      <c r="T12775" s="118"/>
      <c r="V12775" s="118"/>
      <c r="X12775" s="118"/>
      <c r="Z12775" s="118"/>
    </row>
    <row r="12776" spans="16:26" x14ac:dyDescent="0.25">
      <c r="P12776" s="119"/>
      <c r="R12776" s="119"/>
      <c r="T12776" s="119"/>
      <c r="V12776" s="119"/>
      <c r="X12776" s="119"/>
      <c r="Z12776" s="119"/>
    </row>
    <row r="12777" spans="16:26" x14ac:dyDescent="0.25">
      <c r="P12777" s="119"/>
      <c r="R12777" s="119"/>
      <c r="T12777" s="119"/>
      <c r="V12777" s="119"/>
      <c r="X12777" s="119"/>
      <c r="Z12777" s="119"/>
    </row>
    <row r="12778" spans="16:26" x14ac:dyDescent="0.25">
      <c r="P12778" s="120"/>
      <c r="R12778" s="120"/>
      <c r="T12778" s="120"/>
      <c r="V12778" s="120"/>
      <c r="X12778" s="120"/>
      <c r="Z12778" s="120"/>
    </row>
    <row r="12779" spans="16:26" x14ac:dyDescent="0.25">
      <c r="P12779" s="119"/>
      <c r="R12779" s="119"/>
      <c r="T12779" s="119"/>
      <c r="V12779" s="119"/>
      <c r="X12779" s="119"/>
      <c r="Z12779" s="119"/>
    </row>
    <row r="12780" spans="16:26" x14ac:dyDescent="0.25">
      <c r="P12780" s="119"/>
      <c r="R12780" s="119"/>
      <c r="T12780" s="119"/>
      <c r="V12780" s="119"/>
      <c r="X12780" s="119"/>
      <c r="Z12780" s="119"/>
    </row>
    <row r="12781" spans="16:26" x14ac:dyDescent="0.25">
      <c r="P12781" s="120"/>
      <c r="R12781" s="120"/>
      <c r="T12781" s="120"/>
      <c r="V12781" s="120"/>
      <c r="X12781" s="120"/>
      <c r="Z12781" s="120"/>
    </row>
    <row r="12782" spans="16:26" x14ac:dyDescent="0.25">
      <c r="P12782" s="119"/>
      <c r="R12782" s="119"/>
      <c r="T12782" s="119"/>
      <c r="V12782" s="119"/>
      <c r="X12782" s="119"/>
      <c r="Z12782" s="119"/>
    </row>
    <row r="12783" spans="16:26" x14ac:dyDescent="0.25">
      <c r="P12783" s="120"/>
      <c r="R12783" s="120"/>
      <c r="T12783" s="120"/>
      <c r="V12783" s="120"/>
      <c r="X12783" s="120"/>
      <c r="Z12783" s="120"/>
    </row>
    <row r="12784" spans="16:26" x14ac:dyDescent="0.25">
      <c r="P12784" s="119"/>
      <c r="R12784" s="119"/>
      <c r="T12784" s="119"/>
      <c r="V12784" s="119"/>
      <c r="X12784" s="119"/>
      <c r="Z12784" s="119"/>
    </row>
    <row r="12785" spans="16:26" x14ac:dyDescent="0.25">
      <c r="P12785" s="119"/>
      <c r="R12785" s="119"/>
      <c r="T12785" s="119"/>
      <c r="V12785" s="119"/>
      <c r="X12785" s="119"/>
      <c r="Z12785" s="119"/>
    </row>
    <row r="12786" spans="16:26" x14ac:dyDescent="0.25">
      <c r="P12786" s="119"/>
      <c r="R12786" s="119"/>
      <c r="T12786" s="119"/>
      <c r="V12786" s="119"/>
      <c r="X12786" s="119"/>
      <c r="Z12786" s="119"/>
    </row>
    <row r="12787" spans="16:26" x14ac:dyDescent="0.25">
      <c r="P12787" s="121"/>
      <c r="R12787" s="121"/>
      <c r="T12787" s="121"/>
      <c r="V12787" s="121"/>
      <c r="X12787" s="121"/>
      <c r="Z12787" s="121"/>
    </row>
    <row r="12788" spans="16:26" x14ac:dyDescent="0.25">
      <c r="P12788" s="121"/>
      <c r="R12788" s="121"/>
      <c r="T12788" s="121"/>
      <c r="V12788" s="121"/>
      <c r="X12788" s="121"/>
      <c r="Z12788" s="121"/>
    </row>
    <row r="12789" spans="16:26" x14ac:dyDescent="0.25">
      <c r="P12789" s="121"/>
      <c r="R12789" s="121"/>
      <c r="T12789" s="121"/>
      <c r="V12789" s="121"/>
      <c r="X12789" s="121"/>
      <c r="Z12789" s="121"/>
    </row>
    <row r="12790" spans="16:26" x14ac:dyDescent="0.25">
      <c r="P12790" s="121"/>
      <c r="R12790" s="121"/>
      <c r="T12790" s="121"/>
      <c r="V12790" s="121"/>
      <c r="X12790" s="121"/>
      <c r="Z12790" s="121"/>
    </row>
    <row r="12791" spans="16:26" x14ac:dyDescent="0.25">
      <c r="P12791" s="122"/>
      <c r="R12791" s="122"/>
      <c r="T12791" s="122"/>
      <c r="V12791" s="122"/>
      <c r="X12791" s="122"/>
      <c r="Z12791" s="122"/>
    </row>
    <row r="12792" spans="16:26" x14ac:dyDescent="0.25">
      <c r="P12792" s="118"/>
      <c r="R12792" s="118"/>
      <c r="T12792" s="118"/>
      <c r="V12792" s="118"/>
      <c r="X12792" s="118"/>
      <c r="Z12792" s="118"/>
    </row>
    <row r="12793" spans="16:26" x14ac:dyDescent="0.25">
      <c r="P12793" s="119"/>
      <c r="R12793" s="119"/>
      <c r="T12793" s="119"/>
      <c r="V12793" s="119"/>
      <c r="X12793" s="119"/>
      <c r="Z12793" s="119"/>
    </row>
    <row r="12794" spans="16:26" x14ac:dyDescent="0.25">
      <c r="P12794" s="119"/>
      <c r="R12794" s="119"/>
      <c r="T12794" s="119"/>
      <c r="V12794" s="119"/>
      <c r="X12794" s="119"/>
      <c r="Z12794" s="119"/>
    </row>
    <row r="12795" spans="16:26" x14ac:dyDescent="0.25">
      <c r="P12795" s="120"/>
      <c r="R12795" s="120"/>
      <c r="T12795" s="120"/>
      <c r="V12795" s="120"/>
      <c r="X12795" s="120"/>
      <c r="Z12795" s="120"/>
    </row>
    <row r="12796" spans="16:26" x14ac:dyDescent="0.25">
      <c r="P12796" s="119"/>
      <c r="R12796" s="119"/>
      <c r="T12796" s="119"/>
      <c r="V12796" s="119"/>
      <c r="X12796" s="119"/>
      <c r="Z12796" s="119"/>
    </row>
    <row r="12797" spans="16:26" x14ac:dyDescent="0.25">
      <c r="P12797" s="119"/>
      <c r="R12797" s="119"/>
      <c r="T12797" s="119"/>
      <c r="V12797" s="119"/>
      <c r="X12797" s="119"/>
      <c r="Z12797" s="119"/>
    </row>
    <row r="12798" spans="16:26" x14ac:dyDescent="0.25">
      <c r="P12798" s="120"/>
      <c r="R12798" s="120"/>
      <c r="T12798" s="120"/>
      <c r="V12798" s="120"/>
      <c r="X12798" s="120"/>
      <c r="Z12798" s="120"/>
    </row>
    <row r="12799" spans="16:26" x14ac:dyDescent="0.25">
      <c r="P12799" s="119"/>
      <c r="R12799" s="119"/>
      <c r="T12799" s="119"/>
      <c r="V12799" s="119"/>
      <c r="X12799" s="119"/>
      <c r="Z12799" s="119"/>
    </row>
    <row r="12800" spans="16:26" x14ac:dyDescent="0.25">
      <c r="P12800" s="120"/>
      <c r="R12800" s="120"/>
      <c r="T12800" s="120"/>
      <c r="V12800" s="120"/>
      <c r="X12800" s="120"/>
      <c r="Z12800" s="120"/>
    </row>
    <row r="12801" spans="16:26" x14ac:dyDescent="0.25">
      <c r="P12801" s="119"/>
      <c r="R12801" s="119"/>
      <c r="T12801" s="119"/>
      <c r="V12801" s="119"/>
      <c r="X12801" s="119"/>
      <c r="Z12801" s="119"/>
    </row>
    <row r="12802" spans="16:26" x14ac:dyDescent="0.25">
      <c r="P12802" s="119"/>
      <c r="R12802" s="119"/>
      <c r="T12802" s="119"/>
      <c r="V12802" s="119"/>
      <c r="X12802" s="119"/>
      <c r="Z12802" s="119"/>
    </row>
    <row r="12803" spans="16:26" x14ac:dyDescent="0.25">
      <c r="P12803" s="119"/>
      <c r="R12803" s="119"/>
      <c r="T12803" s="119"/>
      <c r="V12803" s="119"/>
      <c r="X12803" s="119"/>
      <c r="Z12803" s="119"/>
    </row>
    <row r="12804" spans="16:26" x14ac:dyDescent="0.25">
      <c r="P12804" s="121"/>
      <c r="R12804" s="121"/>
      <c r="T12804" s="121"/>
      <c r="V12804" s="121"/>
      <c r="X12804" s="121"/>
      <c r="Z12804" s="121"/>
    </row>
    <row r="12805" spans="16:26" x14ac:dyDescent="0.25">
      <c r="P12805" s="121"/>
      <c r="R12805" s="121"/>
      <c r="T12805" s="121"/>
      <c r="V12805" s="121"/>
      <c r="X12805" s="121"/>
      <c r="Z12805" s="121"/>
    </row>
    <row r="12806" spans="16:26" x14ac:dyDescent="0.25">
      <c r="P12806" s="121"/>
      <c r="R12806" s="121"/>
      <c r="T12806" s="121"/>
      <c r="V12806" s="121"/>
      <c r="X12806" s="121"/>
      <c r="Z12806" s="121"/>
    </row>
    <row r="12807" spans="16:26" x14ac:dyDescent="0.25">
      <c r="P12807" s="121"/>
      <c r="R12807" s="121"/>
      <c r="T12807" s="121"/>
      <c r="V12807" s="121"/>
      <c r="X12807" s="121"/>
      <c r="Z12807" s="121"/>
    </row>
    <row r="12808" spans="16:26" x14ac:dyDescent="0.25">
      <c r="P12808" s="122"/>
      <c r="R12808" s="122"/>
      <c r="T12808" s="122"/>
      <c r="V12808" s="122"/>
      <c r="X12808" s="122"/>
      <c r="Z12808" s="122"/>
    </row>
    <row r="12809" spans="16:26" x14ac:dyDescent="0.25">
      <c r="P12809" s="118"/>
      <c r="R12809" s="118"/>
      <c r="T12809" s="118"/>
      <c r="V12809" s="118"/>
      <c r="X12809" s="118"/>
      <c r="Z12809" s="118"/>
    </row>
    <row r="12810" spans="16:26" x14ac:dyDescent="0.25">
      <c r="P12810" s="119"/>
      <c r="R12810" s="119"/>
      <c r="T12810" s="119"/>
      <c r="V12810" s="119"/>
      <c r="X12810" s="119"/>
      <c r="Z12810" s="119"/>
    </row>
    <row r="12811" spans="16:26" x14ac:dyDescent="0.25">
      <c r="P12811" s="119"/>
      <c r="R12811" s="119"/>
      <c r="T12811" s="119"/>
      <c r="V12811" s="119"/>
      <c r="X12811" s="119"/>
      <c r="Z12811" s="119"/>
    </row>
    <row r="12812" spans="16:26" x14ac:dyDescent="0.25">
      <c r="P12812" s="120"/>
      <c r="R12812" s="120"/>
      <c r="T12812" s="120"/>
      <c r="V12812" s="120"/>
      <c r="X12812" s="120"/>
      <c r="Z12812" s="120"/>
    </row>
    <row r="12813" spans="16:26" x14ac:dyDescent="0.25">
      <c r="P12813" s="119"/>
      <c r="R12813" s="119"/>
      <c r="T12813" s="119"/>
      <c r="V12813" s="119"/>
      <c r="X12813" s="119"/>
      <c r="Z12813" s="119"/>
    </row>
    <row r="12814" spans="16:26" x14ac:dyDescent="0.25">
      <c r="P12814" s="119"/>
      <c r="R12814" s="119"/>
      <c r="T12814" s="119"/>
      <c r="V12814" s="119"/>
      <c r="X12814" s="119"/>
      <c r="Z12814" s="119"/>
    </row>
    <row r="12815" spans="16:26" x14ac:dyDescent="0.25">
      <c r="P12815" s="120"/>
      <c r="R12815" s="120"/>
      <c r="T12815" s="120"/>
      <c r="V12815" s="120"/>
      <c r="X12815" s="120"/>
      <c r="Z12815" s="120"/>
    </row>
    <row r="12816" spans="16:26" x14ac:dyDescent="0.25">
      <c r="P12816" s="119"/>
      <c r="R12816" s="119"/>
      <c r="T12816" s="119"/>
      <c r="V12816" s="119"/>
      <c r="X12816" s="119"/>
      <c r="Z12816" s="119"/>
    </row>
    <row r="12817" spans="16:26" x14ac:dyDescent="0.25">
      <c r="P12817" s="120"/>
      <c r="R12817" s="120"/>
      <c r="T12817" s="120"/>
      <c r="V12817" s="120"/>
      <c r="X12817" s="120"/>
      <c r="Z12817" s="120"/>
    </row>
    <row r="12818" spans="16:26" x14ac:dyDescent="0.25">
      <c r="P12818" s="119"/>
      <c r="R12818" s="119"/>
      <c r="T12818" s="119"/>
      <c r="V12818" s="119"/>
      <c r="X12818" s="119"/>
      <c r="Z12818" s="119"/>
    </row>
    <row r="12819" spans="16:26" x14ac:dyDescent="0.25">
      <c r="P12819" s="119"/>
      <c r="R12819" s="119"/>
      <c r="T12819" s="119"/>
      <c r="V12819" s="119"/>
      <c r="X12819" s="119"/>
      <c r="Z12819" s="119"/>
    </row>
    <row r="12820" spans="16:26" x14ac:dyDescent="0.25">
      <c r="P12820" s="119"/>
      <c r="R12820" s="119"/>
      <c r="T12820" s="119"/>
      <c r="V12820" s="119"/>
      <c r="X12820" s="119"/>
      <c r="Z12820" s="119"/>
    </row>
    <row r="12821" spans="16:26" x14ac:dyDescent="0.25">
      <c r="P12821" s="121"/>
      <c r="R12821" s="121"/>
      <c r="T12821" s="121"/>
      <c r="V12821" s="121"/>
      <c r="X12821" s="121"/>
      <c r="Z12821" s="121"/>
    </row>
    <row r="12822" spans="16:26" x14ac:dyDescent="0.25">
      <c r="P12822" s="121"/>
      <c r="R12822" s="121"/>
      <c r="T12822" s="121"/>
      <c r="V12822" s="121"/>
      <c r="X12822" s="121"/>
      <c r="Z12822" s="121"/>
    </row>
    <row r="12823" spans="16:26" x14ac:dyDescent="0.25">
      <c r="P12823" s="121"/>
      <c r="R12823" s="121"/>
      <c r="T12823" s="121"/>
      <c r="V12823" s="121"/>
      <c r="X12823" s="121"/>
      <c r="Z12823" s="121"/>
    </row>
    <row r="12824" spans="16:26" x14ac:dyDescent="0.25">
      <c r="P12824" s="121"/>
      <c r="R12824" s="121"/>
      <c r="T12824" s="121"/>
      <c r="V12824" s="121"/>
      <c r="X12824" s="121"/>
      <c r="Z12824" s="121"/>
    </row>
    <row r="12825" spans="16:26" x14ac:dyDescent="0.25">
      <c r="P12825" s="122"/>
      <c r="R12825" s="122"/>
      <c r="T12825" s="122"/>
      <c r="V12825" s="122"/>
      <c r="X12825" s="122"/>
      <c r="Z12825" s="122"/>
    </row>
    <row r="12826" spans="16:26" x14ac:dyDescent="0.25">
      <c r="P12826" s="118"/>
      <c r="R12826" s="118"/>
      <c r="T12826" s="118"/>
      <c r="V12826" s="118"/>
      <c r="X12826" s="118"/>
      <c r="Z12826" s="118"/>
    </row>
    <row r="12827" spans="16:26" x14ac:dyDescent="0.25">
      <c r="P12827" s="119"/>
      <c r="R12827" s="119"/>
      <c r="T12827" s="119"/>
      <c r="V12827" s="119"/>
      <c r="X12827" s="119"/>
      <c r="Z12827" s="119"/>
    </row>
    <row r="12828" spans="16:26" x14ac:dyDescent="0.25">
      <c r="P12828" s="119"/>
      <c r="R12828" s="119"/>
      <c r="T12828" s="119"/>
      <c r="V12828" s="119"/>
      <c r="X12828" s="119"/>
      <c r="Z12828" s="119"/>
    </row>
    <row r="12829" spans="16:26" x14ac:dyDescent="0.25">
      <c r="P12829" s="120"/>
      <c r="R12829" s="120"/>
      <c r="T12829" s="120"/>
      <c r="V12829" s="120"/>
      <c r="X12829" s="120"/>
      <c r="Z12829" s="120"/>
    </row>
    <row r="12830" spans="16:26" x14ac:dyDescent="0.25">
      <c r="P12830" s="119"/>
      <c r="R12830" s="119"/>
      <c r="T12830" s="119"/>
      <c r="V12830" s="119"/>
      <c r="X12830" s="119"/>
      <c r="Z12830" s="119"/>
    </row>
    <row r="12831" spans="16:26" x14ac:dyDescent="0.25">
      <c r="P12831" s="119"/>
      <c r="R12831" s="119"/>
      <c r="T12831" s="119"/>
      <c r="V12831" s="119"/>
      <c r="X12831" s="119"/>
      <c r="Z12831" s="119"/>
    </row>
    <row r="12832" spans="16:26" x14ac:dyDescent="0.25">
      <c r="P12832" s="120"/>
      <c r="R12832" s="120"/>
      <c r="T12832" s="120"/>
      <c r="V12832" s="120"/>
      <c r="X12832" s="120"/>
      <c r="Z12832" s="120"/>
    </row>
    <row r="12833" spans="16:26" x14ac:dyDescent="0.25">
      <c r="P12833" s="119"/>
      <c r="R12833" s="119"/>
      <c r="T12833" s="119"/>
      <c r="V12833" s="119"/>
      <c r="X12833" s="119"/>
      <c r="Z12833" s="119"/>
    </row>
    <row r="12834" spans="16:26" x14ac:dyDescent="0.25">
      <c r="P12834" s="120"/>
      <c r="R12834" s="120"/>
      <c r="T12834" s="120"/>
      <c r="V12834" s="120"/>
      <c r="X12834" s="120"/>
      <c r="Z12834" s="120"/>
    </row>
    <row r="12835" spans="16:26" x14ac:dyDescent="0.25">
      <c r="P12835" s="119"/>
      <c r="R12835" s="119"/>
      <c r="T12835" s="119"/>
      <c r="V12835" s="119"/>
      <c r="X12835" s="119"/>
      <c r="Z12835" s="119"/>
    </row>
    <row r="12836" spans="16:26" x14ac:dyDescent="0.25">
      <c r="P12836" s="119"/>
      <c r="R12836" s="119"/>
      <c r="T12836" s="119"/>
      <c r="V12836" s="119"/>
      <c r="X12836" s="119"/>
      <c r="Z12836" s="119"/>
    </row>
    <row r="12837" spans="16:26" x14ac:dyDescent="0.25">
      <c r="P12837" s="119"/>
      <c r="R12837" s="119"/>
      <c r="T12837" s="119"/>
      <c r="V12837" s="119"/>
      <c r="X12837" s="119"/>
      <c r="Z12837" s="119"/>
    </row>
    <row r="12838" spans="16:26" x14ac:dyDescent="0.25">
      <c r="P12838" s="121"/>
      <c r="R12838" s="121"/>
      <c r="T12838" s="121"/>
      <c r="V12838" s="121"/>
      <c r="X12838" s="121"/>
      <c r="Z12838" s="121"/>
    </row>
    <row r="12839" spans="16:26" x14ac:dyDescent="0.25">
      <c r="P12839" s="121"/>
      <c r="R12839" s="121"/>
      <c r="T12839" s="121"/>
      <c r="V12839" s="121"/>
      <c r="X12839" s="121"/>
      <c r="Z12839" s="121"/>
    </row>
    <row r="12840" spans="16:26" x14ac:dyDescent="0.25">
      <c r="P12840" s="121"/>
      <c r="R12840" s="121"/>
      <c r="T12840" s="121"/>
      <c r="V12840" s="121"/>
      <c r="X12840" s="121"/>
      <c r="Z12840" s="121"/>
    </row>
    <row r="12841" spans="16:26" x14ac:dyDescent="0.25">
      <c r="P12841" s="121"/>
      <c r="R12841" s="121"/>
      <c r="T12841" s="121"/>
      <c r="V12841" s="121"/>
      <c r="X12841" s="121"/>
      <c r="Z12841" s="121"/>
    </row>
    <row r="12842" spans="16:26" x14ac:dyDescent="0.25">
      <c r="P12842" s="122"/>
      <c r="R12842" s="122"/>
      <c r="T12842" s="122"/>
      <c r="V12842" s="122"/>
      <c r="X12842" s="122"/>
      <c r="Z12842" s="122"/>
    </row>
    <row r="12843" spans="16:26" x14ac:dyDescent="0.25">
      <c r="P12843" s="118"/>
      <c r="R12843" s="118"/>
      <c r="T12843" s="118"/>
      <c r="V12843" s="118"/>
      <c r="X12843" s="118"/>
      <c r="Z12843" s="118"/>
    </row>
    <row r="12844" spans="16:26" x14ac:dyDescent="0.25">
      <c r="P12844" s="119"/>
      <c r="R12844" s="119"/>
      <c r="T12844" s="119"/>
      <c r="V12844" s="119"/>
      <c r="X12844" s="119"/>
      <c r="Z12844" s="119"/>
    </row>
    <row r="12845" spans="16:26" x14ac:dyDescent="0.25">
      <c r="P12845" s="119"/>
      <c r="R12845" s="119"/>
      <c r="T12845" s="119"/>
      <c r="V12845" s="119"/>
      <c r="X12845" s="119"/>
      <c r="Z12845" s="119"/>
    </row>
    <row r="12846" spans="16:26" x14ac:dyDescent="0.25">
      <c r="P12846" s="120"/>
      <c r="R12846" s="120"/>
      <c r="T12846" s="120"/>
      <c r="V12846" s="120"/>
      <c r="X12846" s="120"/>
      <c r="Z12846" s="120"/>
    </row>
    <row r="12847" spans="16:26" x14ac:dyDescent="0.25">
      <c r="P12847" s="119"/>
      <c r="R12847" s="119"/>
      <c r="T12847" s="119"/>
      <c r="V12847" s="119"/>
      <c r="X12847" s="119"/>
      <c r="Z12847" s="119"/>
    </row>
    <row r="12848" spans="16:26" x14ac:dyDescent="0.25">
      <c r="P12848" s="119"/>
      <c r="R12848" s="119"/>
      <c r="T12848" s="119"/>
      <c r="V12848" s="119"/>
      <c r="X12848" s="119"/>
      <c r="Z12848" s="119"/>
    </row>
    <row r="12849" spans="16:26" x14ac:dyDescent="0.25">
      <c r="P12849" s="120"/>
      <c r="R12849" s="120"/>
      <c r="T12849" s="120"/>
      <c r="V12849" s="120"/>
      <c r="X12849" s="120"/>
      <c r="Z12849" s="120"/>
    </row>
    <row r="12850" spans="16:26" x14ac:dyDescent="0.25">
      <c r="P12850" s="119"/>
      <c r="R12850" s="119"/>
      <c r="T12850" s="119"/>
      <c r="V12850" s="119"/>
      <c r="X12850" s="119"/>
      <c r="Z12850" s="119"/>
    </row>
    <row r="12851" spans="16:26" x14ac:dyDescent="0.25">
      <c r="P12851" s="120"/>
      <c r="R12851" s="120"/>
      <c r="T12851" s="120"/>
      <c r="V12851" s="120"/>
      <c r="X12851" s="120"/>
      <c r="Z12851" s="120"/>
    </row>
    <row r="12852" spans="16:26" x14ac:dyDescent="0.25">
      <c r="P12852" s="119"/>
      <c r="R12852" s="119"/>
      <c r="T12852" s="119"/>
      <c r="V12852" s="119"/>
      <c r="X12852" s="119"/>
      <c r="Z12852" s="119"/>
    </row>
    <row r="12853" spans="16:26" x14ac:dyDescent="0.25">
      <c r="P12853" s="119"/>
      <c r="R12853" s="119"/>
      <c r="T12853" s="119"/>
      <c r="V12853" s="119"/>
      <c r="X12853" s="119"/>
      <c r="Z12853" s="119"/>
    </row>
    <row r="12854" spans="16:26" x14ac:dyDescent="0.25">
      <c r="P12854" s="119"/>
      <c r="R12854" s="119"/>
      <c r="T12854" s="119"/>
      <c r="V12854" s="119"/>
      <c r="X12854" s="119"/>
      <c r="Z12854" s="119"/>
    </row>
    <row r="12855" spans="16:26" x14ac:dyDescent="0.25">
      <c r="P12855" s="121"/>
      <c r="R12855" s="121"/>
      <c r="T12855" s="121"/>
      <c r="V12855" s="121"/>
      <c r="X12855" s="121"/>
      <c r="Z12855" s="121"/>
    </row>
    <row r="12856" spans="16:26" x14ac:dyDescent="0.25">
      <c r="P12856" s="121"/>
      <c r="R12856" s="121"/>
      <c r="T12856" s="121"/>
      <c r="V12856" s="121"/>
      <c r="X12856" s="121"/>
      <c r="Z12856" s="121"/>
    </row>
    <row r="12857" spans="16:26" x14ac:dyDescent="0.25">
      <c r="P12857" s="121"/>
      <c r="R12857" s="121"/>
      <c r="T12857" s="121"/>
      <c r="V12857" s="121"/>
      <c r="X12857" s="121"/>
      <c r="Z12857" s="121"/>
    </row>
    <row r="12858" spans="16:26" x14ac:dyDescent="0.25">
      <c r="P12858" s="121"/>
      <c r="R12858" s="121"/>
      <c r="T12858" s="121"/>
      <c r="V12858" s="121"/>
      <c r="X12858" s="121"/>
      <c r="Z12858" s="121"/>
    </row>
    <row r="12859" spans="16:26" x14ac:dyDescent="0.25">
      <c r="P12859" s="122"/>
      <c r="R12859" s="122"/>
      <c r="T12859" s="122"/>
      <c r="V12859" s="122"/>
      <c r="X12859" s="122"/>
      <c r="Z12859" s="122"/>
    </row>
    <row r="12860" spans="16:26" x14ac:dyDescent="0.25">
      <c r="P12860" s="118"/>
      <c r="R12860" s="118"/>
      <c r="T12860" s="118"/>
      <c r="V12860" s="118"/>
      <c r="X12860" s="118"/>
      <c r="Z12860" s="118"/>
    </row>
    <row r="12861" spans="16:26" x14ac:dyDescent="0.25">
      <c r="P12861" s="119"/>
      <c r="R12861" s="119"/>
      <c r="T12861" s="119"/>
      <c r="V12861" s="119"/>
      <c r="X12861" s="119"/>
      <c r="Z12861" s="119"/>
    </row>
    <row r="12862" spans="16:26" x14ac:dyDescent="0.25">
      <c r="P12862" s="119"/>
      <c r="R12862" s="119"/>
      <c r="T12862" s="119"/>
      <c r="V12862" s="119"/>
      <c r="X12862" s="119"/>
      <c r="Z12862" s="119"/>
    </row>
    <row r="12863" spans="16:26" x14ac:dyDescent="0.25">
      <c r="P12863" s="120"/>
      <c r="R12863" s="120"/>
      <c r="T12863" s="120"/>
      <c r="V12863" s="120"/>
      <c r="X12863" s="120"/>
      <c r="Z12863" s="120"/>
    </row>
    <row r="12864" spans="16:26" x14ac:dyDescent="0.25">
      <c r="P12864" s="119"/>
      <c r="R12864" s="119"/>
      <c r="T12864" s="119"/>
      <c r="V12864" s="119"/>
      <c r="X12864" s="119"/>
      <c r="Z12864" s="119"/>
    </row>
    <row r="12865" spans="16:26" x14ac:dyDescent="0.25">
      <c r="P12865" s="119"/>
      <c r="R12865" s="119"/>
      <c r="T12865" s="119"/>
      <c r="V12865" s="119"/>
      <c r="X12865" s="119"/>
      <c r="Z12865" s="119"/>
    </row>
    <row r="12866" spans="16:26" x14ac:dyDescent="0.25">
      <c r="P12866" s="120"/>
      <c r="R12866" s="120"/>
      <c r="T12866" s="120"/>
      <c r="V12866" s="120"/>
      <c r="X12866" s="120"/>
      <c r="Z12866" s="120"/>
    </row>
    <row r="12867" spans="16:26" x14ac:dyDescent="0.25">
      <c r="P12867" s="119"/>
      <c r="R12867" s="119"/>
      <c r="T12867" s="119"/>
      <c r="V12867" s="119"/>
      <c r="X12867" s="119"/>
      <c r="Z12867" s="119"/>
    </row>
    <row r="12868" spans="16:26" x14ac:dyDescent="0.25">
      <c r="P12868" s="120"/>
      <c r="R12868" s="120"/>
      <c r="T12868" s="120"/>
      <c r="V12868" s="120"/>
      <c r="X12868" s="120"/>
      <c r="Z12868" s="120"/>
    </row>
    <row r="12869" spans="16:26" x14ac:dyDescent="0.25">
      <c r="P12869" s="119"/>
      <c r="R12869" s="119"/>
      <c r="T12869" s="119"/>
      <c r="V12869" s="119"/>
      <c r="X12869" s="119"/>
      <c r="Z12869" s="119"/>
    </row>
    <row r="12870" spans="16:26" x14ac:dyDescent="0.25">
      <c r="P12870" s="119"/>
      <c r="R12870" s="119"/>
      <c r="T12870" s="119"/>
      <c r="V12870" s="119"/>
      <c r="X12870" s="119"/>
      <c r="Z12870" s="119"/>
    </row>
    <row r="12871" spans="16:26" x14ac:dyDescent="0.25">
      <c r="P12871" s="119"/>
      <c r="R12871" s="119"/>
      <c r="T12871" s="119"/>
      <c r="V12871" s="119"/>
      <c r="X12871" s="119"/>
      <c r="Z12871" s="119"/>
    </row>
    <row r="12872" spans="16:26" x14ac:dyDescent="0.25">
      <c r="P12872" s="121"/>
      <c r="R12872" s="121"/>
      <c r="T12872" s="121"/>
      <c r="V12872" s="121"/>
      <c r="X12872" s="121"/>
      <c r="Z12872" s="121"/>
    </row>
    <row r="12873" spans="16:26" x14ac:dyDescent="0.25">
      <c r="P12873" s="121"/>
      <c r="R12873" s="121"/>
      <c r="T12873" s="121"/>
      <c r="V12873" s="121"/>
      <c r="X12873" s="121"/>
      <c r="Z12873" s="121"/>
    </row>
    <row r="12874" spans="16:26" x14ac:dyDescent="0.25">
      <c r="P12874" s="121"/>
      <c r="R12874" s="121"/>
      <c r="T12874" s="121"/>
      <c r="V12874" s="121"/>
      <c r="X12874" s="121"/>
      <c r="Z12874" s="121"/>
    </row>
    <row r="12875" spans="16:26" x14ac:dyDescent="0.25">
      <c r="P12875" s="121"/>
      <c r="R12875" s="121"/>
      <c r="T12875" s="121"/>
      <c r="V12875" s="121"/>
      <c r="X12875" s="121"/>
      <c r="Z12875" s="121"/>
    </row>
    <row r="12876" spans="16:26" x14ac:dyDescent="0.25">
      <c r="P12876" s="122"/>
      <c r="R12876" s="122"/>
      <c r="T12876" s="122"/>
      <c r="V12876" s="122"/>
      <c r="X12876" s="122"/>
      <c r="Z12876" s="122"/>
    </row>
    <row r="12877" spans="16:26" x14ac:dyDescent="0.25">
      <c r="P12877" s="118"/>
      <c r="R12877" s="118"/>
      <c r="T12877" s="118"/>
      <c r="V12877" s="118"/>
      <c r="X12877" s="118"/>
      <c r="Z12877" s="118"/>
    </row>
    <row r="12878" spans="16:26" x14ac:dyDescent="0.25">
      <c r="P12878" s="119"/>
      <c r="R12878" s="119"/>
      <c r="T12878" s="119"/>
      <c r="V12878" s="119"/>
      <c r="X12878" s="119"/>
      <c r="Z12878" s="119"/>
    </row>
    <row r="12879" spans="16:26" x14ac:dyDescent="0.25">
      <c r="P12879" s="119"/>
      <c r="R12879" s="119"/>
      <c r="T12879" s="119"/>
      <c r="V12879" s="119"/>
      <c r="X12879" s="119"/>
      <c r="Z12879" s="119"/>
    </row>
    <row r="12880" spans="16:26" x14ac:dyDescent="0.25">
      <c r="P12880" s="120"/>
      <c r="R12880" s="120"/>
      <c r="T12880" s="120"/>
      <c r="V12880" s="120"/>
      <c r="X12880" s="120"/>
      <c r="Z12880" s="120"/>
    </row>
    <row r="12881" spans="16:26" x14ac:dyDescent="0.25">
      <c r="P12881" s="119"/>
      <c r="R12881" s="119"/>
      <c r="T12881" s="119"/>
      <c r="V12881" s="119"/>
      <c r="X12881" s="119"/>
      <c r="Z12881" s="119"/>
    </row>
    <row r="12882" spans="16:26" x14ac:dyDescent="0.25">
      <c r="P12882" s="119"/>
      <c r="R12882" s="119"/>
      <c r="T12882" s="119"/>
      <c r="V12882" s="119"/>
      <c r="X12882" s="119"/>
      <c r="Z12882" s="119"/>
    </row>
    <row r="12883" spans="16:26" x14ac:dyDescent="0.25">
      <c r="P12883" s="120"/>
      <c r="R12883" s="120"/>
      <c r="T12883" s="120"/>
      <c r="V12883" s="120"/>
      <c r="X12883" s="120"/>
      <c r="Z12883" s="120"/>
    </row>
    <row r="12884" spans="16:26" x14ac:dyDescent="0.25">
      <c r="P12884" s="119"/>
      <c r="R12884" s="119"/>
      <c r="T12884" s="119"/>
      <c r="V12884" s="119"/>
      <c r="X12884" s="119"/>
      <c r="Z12884" s="119"/>
    </row>
    <row r="12885" spans="16:26" x14ac:dyDescent="0.25">
      <c r="P12885" s="120"/>
      <c r="R12885" s="120"/>
      <c r="T12885" s="120"/>
      <c r="V12885" s="120"/>
      <c r="X12885" s="120"/>
      <c r="Z12885" s="120"/>
    </row>
    <row r="12886" spans="16:26" x14ac:dyDescent="0.25">
      <c r="P12886" s="119"/>
      <c r="R12886" s="119"/>
      <c r="T12886" s="119"/>
      <c r="V12886" s="119"/>
      <c r="X12886" s="119"/>
      <c r="Z12886" s="119"/>
    </row>
    <row r="12887" spans="16:26" x14ac:dyDescent="0.25">
      <c r="P12887" s="119"/>
      <c r="R12887" s="119"/>
      <c r="T12887" s="119"/>
      <c r="V12887" s="119"/>
      <c r="X12887" s="119"/>
      <c r="Z12887" s="119"/>
    </row>
    <row r="12888" spans="16:26" x14ac:dyDescent="0.25">
      <c r="P12888" s="119"/>
      <c r="R12888" s="119"/>
      <c r="T12888" s="119"/>
      <c r="V12888" s="119"/>
      <c r="X12888" s="119"/>
      <c r="Z12888" s="119"/>
    </row>
    <row r="12889" spans="16:26" x14ac:dyDescent="0.25">
      <c r="P12889" s="121"/>
      <c r="R12889" s="121"/>
      <c r="T12889" s="121"/>
      <c r="V12889" s="121"/>
      <c r="X12889" s="121"/>
      <c r="Z12889" s="121"/>
    </row>
    <row r="12890" spans="16:26" x14ac:dyDescent="0.25">
      <c r="P12890" s="121"/>
      <c r="R12890" s="121"/>
      <c r="T12890" s="121"/>
      <c r="V12890" s="121"/>
      <c r="X12890" s="121"/>
      <c r="Z12890" s="121"/>
    </row>
    <row r="12891" spans="16:26" x14ac:dyDescent="0.25">
      <c r="P12891" s="121"/>
      <c r="R12891" s="121"/>
      <c r="T12891" s="121"/>
      <c r="V12891" s="121"/>
      <c r="X12891" s="121"/>
      <c r="Z12891" s="121"/>
    </row>
    <row r="12892" spans="16:26" x14ac:dyDescent="0.25">
      <c r="P12892" s="121"/>
      <c r="R12892" s="121"/>
      <c r="T12892" s="121"/>
      <c r="V12892" s="121"/>
      <c r="X12892" s="121"/>
      <c r="Z12892" s="121"/>
    </row>
    <row r="12893" spans="16:26" x14ac:dyDescent="0.25">
      <c r="P12893" s="122"/>
      <c r="R12893" s="122"/>
      <c r="T12893" s="122"/>
      <c r="V12893" s="122"/>
      <c r="X12893" s="122"/>
      <c r="Z12893" s="122"/>
    </row>
    <row r="12894" spans="16:26" x14ac:dyDescent="0.25">
      <c r="P12894" s="118"/>
      <c r="R12894" s="118"/>
      <c r="T12894" s="118"/>
      <c r="V12894" s="118"/>
      <c r="X12894" s="118"/>
      <c r="Z12894" s="118"/>
    </row>
    <row r="12895" spans="16:26" x14ac:dyDescent="0.25">
      <c r="P12895" s="119"/>
      <c r="R12895" s="119"/>
      <c r="T12895" s="119"/>
      <c r="V12895" s="119"/>
      <c r="X12895" s="119"/>
      <c r="Z12895" s="119"/>
    </row>
    <row r="12896" spans="16:26" x14ac:dyDescent="0.25">
      <c r="P12896" s="119"/>
      <c r="R12896" s="119"/>
      <c r="T12896" s="119"/>
      <c r="V12896" s="119"/>
      <c r="X12896" s="119"/>
      <c r="Z12896" s="119"/>
    </row>
    <row r="12897" spans="16:26" x14ac:dyDescent="0.25">
      <c r="P12897" s="120"/>
      <c r="R12897" s="120"/>
      <c r="T12897" s="120"/>
      <c r="V12897" s="120"/>
      <c r="X12897" s="120"/>
      <c r="Z12897" s="120"/>
    </row>
    <row r="12898" spans="16:26" x14ac:dyDescent="0.25">
      <c r="P12898" s="119"/>
      <c r="R12898" s="119"/>
      <c r="T12898" s="119"/>
      <c r="V12898" s="119"/>
      <c r="X12898" s="119"/>
      <c r="Z12898" s="119"/>
    </row>
    <row r="12899" spans="16:26" x14ac:dyDescent="0.25">
      <c r="P12899" s="119"/>
      <c r="R12899" s="119"/>
      <c r="T12899" s="119"/>
      <c r="V12899" s="119"/>
      <c r="X12899" s="119"/>
      <c r="Z12899" s="119"/>
    </row>
    <row r="12900" spans="16:26" x14ac:dyDescent="0.25">
      <c r="P12900" s="120"/>
      <c r="R12900" s="120"/>
      <c r="T12900" s="120"/>
      <c r="V12900" s="120"/>
      <c r="X12900" s="120"/>
      <c r="Z12900" s="120"/>
    </row>
    <row r="12901" spans="16:26" x14ac:dyDescent="0.25">
      <c r="P12901" s="119"/>
      <c r="R12901" s="119"/>
      <c r="T12901" s="119"/>
      <c r="V12901" s="119"/>
      <c r="X12901" s="119"/>
      <c r="Z12901" s="119"/>
    </row>
    <row r="12902" spans="16:26" x14ac:dyDescent="0.25">
      <c r="P12902" s="120"/>
      <c r="R12902" s="120"/>
      <c r="T12902" s="120"/>
      <c r="V12902" s="120"/>
      <c r="X12902" s="120"/>
      <c r="Z12902" s="120"/>
    </row>
    <row r="12903" spans="16:26" x14ac:dyDescent="0.25">
      <c r="P12903" s="119"/>
      <c r="R12903" s="119"/>
      <c r="T12903" s="119"/>
      <c r="V12903" s="119"/>
      <c r="X12903" s="119"/>
      <c r="Z12903" s="119"/>
    </row>
    <row r="12904" spans="16:26" x14ac:dyDescent="0.25">
      <c r="P12904" s="119"/>
      <c r="R12904" s="119"/>
      <c r="T12904" s="119"/>
      <c r="V12904" s="119"/>
      <c r="X12904" s="119"/>
      <c r="Z12904" s="119"/>
    </row>
    <row r="12905" spans="16:26" x14ac:dyDescent="0.25">
      <c r="P12905" s="119"/>
      <c r="R12905" s="119"/>
      <c r="T12905" s="119"/>
      <c r="V12905" s="119"/>
      <c r="X12905" s="119"/>
      <c r="Z12905" s="119"/>
    </row>
    <row r="12906" spans="16:26" x14ac:dyDescent="0.25">
      <c r="P12906" s="121"/>
      <c r="R12906" s="121"/>
      <c r="T12906" s="121"/>
      <c r="V12906" s="121"/>
      <c r="X12906" s="121"/>
      <c r="Z12906" s="121"/>
    </row>
    <row r="12907" spans="16:26" x14ac:dyDescent="0.25">
      <c r="P12907" s="121"/>
      <c r="R12907" s="121"/>
      <c r="T12907" s="121"/>
      <c r="V12907" s="121"/>
      <c r="X12907" s="121"/>
      <c r="Z12907" s="121"/>
    </row>
    <row r="12908" spans="16:26" x14ac:dyDescent="0.25">
      <c r="P12908" s="121"/>
      <c r="R12908" s="121"/>
      <c r="T12908" s="121"/>
      <c r="V12908" s="121"/>
      <c r="X12908" s="121"/>
      <c r="Z12908" s="121"/>
    </row>
    <row r="12909" spans="16:26" x14ac:dyDescent="0.25">
      <c r="P12909" s="121"/>
      <c r="R12909" s="121"/>
      <c r="T12909" s="121"/>
      <c r="V12909" s="121"/>
      <c r="X12909" s="121"/>
      <c r="Z12909" s="121"/>
    </row>
    <row r="12910" spans="16:26" x14ac:dyDescent="0.25">
      <c r="P12910" s="122"/>
      <c r="R12910" s="122"/>
      <c r="T12910" s="122"/>
      <c r="V12910" s="122"/>
      <c r="X12910" s="122"/>
      <c r="Z12910" s="122"/>
    </row>
    <row r="12911" spans="16:26" x14ac:dyDescent="0.25">
      <c r="P12911" s="118"/>
      <c r="R12911" s="118"/>
      <c r="T12911" s="118"/>
      <c r="V12911" s="118"/>
      <c r="X12911" s="118"/>
      <c r="Z12911" s="118"/>
    </row>
    <row r="12912" spans="16:26" x14ac:dyDescent="0.25">
      <c r="P12912" s="119"/>
      <c r="R12912" s="119"/>
      <c r="T12912" s="119"/>
      <c r="V12912" s="119"/>
      <c r="X12912" s="119"/>
      <c r="Z12912" s="119"/>
    </row>
    <row r="12913" spans="16:26" x14ac:dyDescent="0.25">
      <c r="P12913" s="119"/>
      <c r="R12913" s="119"/>
      <c r="T12913" s="119"/>
      <c r="V12913" s="119"/>
      <c r="X12913" s="119"/>
      <c r="Z12913" s="119"/>
    </row>
    <row r="12914" spans="16:26" x14ac:dyDescent="0.25">
      <c r="P12914" s="120"/>
      <c r="R12914" s="120"/>
      <c r="T12914" s="120"/>
      <c r="V12914" s="120"/>
      <c r="X12914" s="120"/>
      <c r="Z12914" s="120"/>
    </row>
    <row r="12915" spans="16:26" x14ac:dyDescent="0.25">
      <c r="P12915" s="119"/>
      <c r="R12915" s="119"/>
      <c r="T12915" s="119"/>
      <c r="V12915" s="119"/>
      <c r="X12915" s="119"/>
      <c r="Z12915" s="119"/>
    </row>
    <row r="12916" spans="16:26" x14ac:dyDescent="0.25">
      <c r="P12916" s="119"/>
      <c r="R12916" s="119"/>
      <c r="T12916" s="119"/>
      <c r="V12916" s="119"/>
      <c r="X12916" s="119"/>
      <c r="Z12916" s="119"/>
    </row>
    <row r="12917" spans="16:26" x14ac:dyDescent="0.25">
      <c r="P12917" s="120"/>
      <c r="R12917" s="120"/>
      <c r="T12917" s="120"/>
      <c r="V12917" s="120"/>
      <c r="X12917" s="120"/>
      <c r="Z12917" s="120"/>
    </row>
    <row r="12918" spans="16:26" x14ac:dyDescent="0.25">
      <c r="P12918" s="119"/>
      <c r="R12918" s="119"/>
      <c r="T12918" s="119"/>
      <c r="V12918" s="119"/>
      <c r="X12918" s="119"/>
      <c r="Z12918" s="119"/>
    </row>
    <row r="12919" spans="16:26" x14ac:dyDescent="0.25">
      <c r="P12919" s="120"/>
      <c r="R12919" s="120"/>
      <c r="T12919" s="120"/>
      <c r="V12919" s="120"/>
      <c r="X12919" s="120"/>
      <c r="Z12919" s="120"/>
    </row>
    <row r="12920" spans="16:26" x14ac:dyDescent="0.25">
      <c r="P12920" s="119"/>
      <c r="R12920" s="119"/>
      <c r="T12920" s="119"/>
      <c r="V12920" s="119"/>
      <c r="X12920" s="119"/>
      <c r="Z12920" s="119"/>
    </row>
    <row r="12921" spans="16:26" x14ac:dyDescent="0.25">
      <c r="P12921" s="119"/>
      <c r="R12921" s="119"/>
      <c r="T12921" s="119"/>
      <c r="V12921" s="119"/>
      <c r="X12921" s="119"/>
      <c r="Z12921" s="119"/>
    </row>
    <row r="12922" spans="16:26" x14ac:dyDescent="0.25">
      <c r="P12922" s="119"/>
      <c r="R12922" s="119"/>
      <c r="T12922" s="119"/>
      <c r="V12922" s="119"/>
      <c r="X12922" s="119"/>
      <c r="Z12922" s="119"/>
    </row>
    <row r="12923" spans="16:26" x14ac:dyDescent="0.25">
      <c r="P12923" s="121"/>
      <c r="R12923" s="121"/>
      <c r="T12923" s="121"/>
      <c r="V12923" s="121"/>
      <c r="X12923" s="121"/>
      <c r="Z12923" s="121"/>
    </row>
    <row r="12924" spans="16:26" x14ac:dyDescent="0.25">
      <c r="P12924" s="121"/>
      <c r="R12924" s="121"/>
      <c r="T12924" s="121"/>
      <c r="V12924" s="121"/>
      <c r="X12924" s="121"/>
      <c r="Z12924" s="121"/>
    </row>
    <row r="12925" spans="16:26" x14ac:dyDescent="0.25">
      <c r="P12925" s="121"/>
      <c r="R12925" s="121"/>
      <c r="T12925" s="121"/>
      <c r="V12925" s="121"/>
      <c r="X12925" s="121"/>
      <c r="Z12925" s="121"/>
    </row>
    <row r="12926" spans="16:26" x14ac:dyDescent="0.25">
      <c r="P12926" s="121"/>
      <c r="R12926" s="121"/>
      <c r="T12926" s="121"/>
      <c r="V12926" s="121"/>
      <c r="X12926" s="121"/>
      <c r="Z12926" s="121"/>
    </row>
    <row r="12927" spans="16:26" x14ac:dyDescent="0.25">
      <c r="P12927" s="122"/>
      <c r="R12927" s="122"/>
      <c r="T12927" s="122"/>
      <c r="V12927" s="122"/>
      <c r="X12927" s="122"/>
      <c r="Z12927" s="122"/>
    </row>
    <row r="12928" spans="16:26" x14ac:dyDescent="0.25">
      <c r="P12928" s="118"/>
      <c r="R12928" s="118"/>
      <c r="T12928" s="118"/>
      <c r="V12928" s="118"/>
      <c r="X12928" s="118"/>
      <c r="Z12928" s="118"/>
    </row>
    <row r="12929" spans="16:26" x14ac:dyDescent="0.25">
      <c r="P12929" s="119"/>
      <c r="R12929" s="119"/>
      <c r="T12929" s="119"/>
      <c r="V12929" s="119"/>
      <c r="X12929" s="119"/>
      <c r="Z12929" s="119"/>
    </row>
    <row r="12930" spans="16:26" x14ac:dyDescent="0.25">
      <c r="P12930" s="119"/>
      <c r="R12930" s="119"/>
      <c r="T12930" s="119"/>
      <c r="V12930" s="119"/>
      <c r="X12930" s="119"/>
      <c r="Z12930" s="119"/>
    </row>
    <row r="12931" spans="16:26" x14ac:dyDescent="0.25">
      <c r="P12931" s="120"/>
      <c r="R12931" s="120"/>
      <c r="T12931" s="120"/>
      <c r="V12931" s="120"/>
      <c r="X12931" s="120"/>
      <c r="Z12931" s="120"/>
    </row>
    <row r="12932" spans="16:26" x14ac:dyDescent="0.25">
      <c r="P12932" s="119"/>
      <c r="R12932" s="119"/>
      <c r="T12932" s="119"/>
      <c r="V12932" s="119"/>
      <c r="X12932" s="119"/>
      <c r="Z12932" s="119"/>
    </row>
    <row r="12933" spans="16:26" x14ac:dyDescent="0.25">
      <c r="P12933" s="119"/>
      <c r="R12933" s="119"/>
      <c r="T12933" s="119"/>
      <c r="V12933" s="119"/>
      <c r="X12933" s="119"/>
      <c r="Z12933" s="119"/>
    </row>
    <row r="12934" spans="16:26" x14ac:dyDescent="0.25">
      <c r="P12934" s="120"/>
      <c r="R12934" s="120"/>
      <c r="T12934" s="120"/>
      <c r="V12934" s="120"/>
      <c r="X12934" s="120"/>
      <c r="Z12934" s="120"/>
    </row>
    <row r="12935" spans="16:26" x14ac:dyDescent="0.25">
      <c r="P12935" s="119"/>
      <c r="R12935" s="119"/>
      <c r="T12935" s="119"/>
      <c r="V12935" s="119"/>
      <c r="X12935" s="119"/>
      <c r="Z12935" s="119"/>
    </row>
    <row r="12936" spans="16:26" x14ac:dyDescent="0.25">
      <c r="P12936" s="120"/>
      <c r="R12936" s="120"/>
      <c r="T12936" s="120"/>
      <c r="V12936" s="120"/>
      <c r="X12936" s="120"/>
      <c r="Z12936" s="120"/>
    </row>
    <row r="12937" spans="16:26" x14ac:dyDescent="0.25">
      <c r="P12937" s="119"/>
      <c r="R12937" s="119"/>
      <c r="T12937" s="119"/>
      <c r="V12937" s="119"/>
      <c r="X12937" s="119"/>
      <c r="Z12937" s="119"/>
    </row>
    <row r="12938" spans="16:26" x14ac:dyDescent="0.25">
      <c r="P12938" s="119"/>
      <c r="R12938" s="119"/>
      <c r="T12938" s="119"/>
      <c r="V12938" s="119"/>
      <c r="X12938" s="119"/>
      <c r="Z12938" s="119"/>
    </row>
    <row r="12939" spans="16:26" x14ac:dyDescent="0.25">
      <c r="P12939" s="119"/>
      <c r="R12939" s="119"/>
      <c r="T12939" s="119"/>
      <c r="V12939" s="119"/>
      <c r="X12939" s="119"/>
      <c r="Z12939" s="119"/>
    </row>
    <row r="12940" spans="16:26" x14ac:dyDescent="0.25">
      <c r="P12940" s="121"/>
      <c r="R12940" s="121"/>
      <c r="T12940" s="121"/>
      <c r="V12940" s="121"/>
      <c r="X12940" s="121"/>
      <c r="Z12940" s="121"/>
    </row>
    <row r="12941" spans="16:26" x14ac:dyDescent="0.25">
      <c r="P12941" s="121"/>
      <c r="R12941" s="121"/>
      <c r="T12941" s="121"/>
      <c r="V12941" s="121"/>
      <c r="X12941" s="121"/>
      <c r="Z12941" s="121"/>
    </row>
    <row r="12942" spans="16:26" x14ac:dyDescent="0.25">
      <c r="P12942" s="121"/>
      <c r="R12942" s="121"/>
      <c r="T12942" s="121"/>
      <c r="V12942" s="121"/>
      <c r="X12942" s="121"/>
      <c r="Z12942" s="121"/>
    </row>
    <row r="12943" spans="16:26" x14ac:dyDescent="0.25">
      <c r="P12943" s="121"/>
      <c r="R12943" s="121"/>
      <c r="T12943" s="121"/>
      <c r="V12943" s="121"/>
      <c r="X12943" s="121"/>
      <c r="Z12943" s="121"/>
    </row>
    <row r="12944" spans="16:26" x14ac:dyDescent="0.25">
      <c r="P12944" s="122"/>
      <c r="R12944" s="122"/>
      <c r="T12944" s="122"/>
      <c r="V12944" s="122"/>
      <c r="X12944" s="122"/>
      <c r="Z12944" s="122"/>
    </row>
    <row r="12945" spans="16:26" x14ac:dyDescent="0.25">
      <c r="P12945" s="118"/>
      <c r="R12945" s="118"/>
      <c r="T12945" s="118"/>
      <c r="V12945" s="118"/>
      <c r="X12945" s="118"/>
      <c r="Z12945" s="118"/>
    </row>
    <row r="12946" spans="16:26" x14ac:dyDescent="0.25">
      <c r="P12946" s="119"/>
      <c r="R12946" s="119"/>
      <c r="T12946" s="119"/>
      <c r="V12946" s="119"/>
      <c r="X12946" s="119"/>
      <c r="Z12946" s="119"/>
    </row>
    <row r="12947" spans="16:26" x14ac:dyDescent="0.25">
      <c r="P12947" s="119"/>
      <c r="R12947" s="119"/>
      <c r="T12947" s="119"/>
      <c r="V12947" s="119"/>
      <c r="X12947" s="119"/>
      <c r="Z12947" s="119"/>
    </row>
    <row r="12948" spans="16:26" x14ac:dyDescent="0.25">
      <c r="P12948" s="120"/>
      <c r="R12948" s="120"/>
      <c r="T12948" s="120"/>
      <c r="V12948" s="120"/>
      <c r="X12948" s="120"/>
      <c r="Z12948" s="120"/>
    </row>
    <row r="12949" spans="16:26" x14ac:dyDescent="0.25">
      <c r="P12949" s="119"/>
      <c r="R12949" s="119"/>
      <c r="T12949" s="119"/>
      <c r="V12949" s="119"/>
      <c r="X12949" s="119"/>
      <c r="Z12949" s="119"/>
    </row>
    <row r="12950" spans="16:26" x14ac:dyDescent="0.25">
      <c r="P12950" s="119"/>
      <c r="R12950" s="119"/>
      <c r="T12950" s="119"/>
      <c r="V12950" s="119"/>
      <c r="X12950" s="119"/>
      <c r="Z12950" s="119"/>
    </row>
    <row r="12951" spans="16:26" x14ac:dyDescent="0.25">
      <c r="P12951" s="120"/>
      <c r="R12951" s="120"/>
      <c r="T12951" s="120"/>
      <c r="V12951" s="120"/>
      <c r="X12951" s="120"/>
      <c r="Z12951" s="120"/>
    </row>
    <row r="12952" spans="16:26" x14ac:dyDescent="0.25">
      <c r="P12952" s="119"/>
      <c r="R12952" s="119"/>
      <c r="T12952" s="119"/>
      <c r="V12952" s="119"/>
      <c r="X12952" s="119"/>
      <c r="Z12952" s="119"/>
    </row>
    <row r="12953" spans="16:26" x14ac:dyDescent="0.25">
      <c r="P12953" s="120"/>
      <c r="R12953" s="120"/>
      <c r="T12953" s="120"/>
      <c r="V12953" s="120"/>
      <c r="X12953" s="120"/>
      <c r="Z12953" s="120"/>
    </row>
    <row r="12954" spans="16:26" x14ac:dyDescent="0.25">
      <c r="P12954" s="119"/>
      <c r="R12954" s="119"/>
      <c r="T12954" s="119"/>
      <c r="V12954" s="119"/>
      <c r="X12954" s="119"/>
      <c r="Z12954" s="119"/>
    </row>
    <row r="12955" spans="16:26" x14ac:dyDescent="0.25">
      <c r="P12955" s="119"/>
      <c r="R12955" s="119"/>
      <c r="T12955" s="119"/>
      <c r="V12955" s="119"/>
      <c r="X12955" s="119"/>
      <c r="Z12955" s="119"/>
    </row>
    <row r="12956" spans="16:26" x14ac:dyDescent="0.25">
      <c r="P12956" s="119"/>
      <c r="R12956" s="119"/>
      <c r="T12956" s="119"/>
      <c r="V12956" s="119"/>
      <c r="X12956" s="119"/>
      <c r="Z12956" s="119"/>
    </row>
    <row r="12957" spans="16:26" x14ac:dyDescent="0.25">
      <c r="P12957" s="121"/>
      <c r="R12957" s="121"/>
      <c r="T12957" s="121"/>
      <c r="V12957" s="121"/>
      <c r="X12957" s="121"/>
      <c r="Z12957" s="121"/>
    </row>
    <row r="12958" spans="16:26" x14ac:dyDescent="0.25">
      <c r="P12958" s="121"/>
      <c r="R12958" s="121"/>
      <c r="T12958" s="121"/>
      <c r="V12958" s="121"/>
      <c r="X12958" s="121"/>
      <c r="Z12958" s="121"/>
    </row>
    <row r="12959" spans="16:26" x14ac:dyDescent="0.25">
      <c r="P12959" s="121"/>
      <c r="R12959" s="121"/>
      <c r="T12959" s="121"/>
      <c r="V12959" s="121"/>
      <c r="X12959" s="121"/>
      <c r="Z12959" s="121"/>
    </row>
    <row r="12960" spans="16:26" x14ac:dyDescent="0.25">
      <c r="P12960" s="121"/>
      <c r="R12960" s="121"/>
      <c r="T12960" s="121"/>
      <c r="V12960" s="121"/>
      <c r="X12960" s="121"/>
      <c r="Z12960" s="121"/>
    </row>
    <row r="12961" spans="16:26" x14ac:dyDescent="0.25">
      <c r="P12961" s="122"/>
      <c r="R12961" s="122"/>
      <c r="T12961" s="122"/>
      <c r="V12961" s="122"/>
      <c r="X12961" s="122"/>
      <c r="Z12961" s="122"/>
    </row>
    <row r="12962" spans="16:26" x14ac:dyDescent="0.25">
      <c r="P12962" s="118"/>
      <c r="R12962" s="118"/>
      <c r="T12962" s="118"/>
      <c r="V12962" s="118"/>
      <c r="X12962" s="118"/>
      <c r="Z12962" s="118"/>
    </row>
    <row r="12963" spans="16:26" x14ac:dyDescent="0.25">
      <c r="P12963" s="119"/>
      <c r="R12963" s="119"/>
      <c r="T12963" s="119"/>
      <c r="V12963" s="119"/>
      <c r="X12963" s="119"/>
      <c r="Z12963" s="119"/>
    </row>
    <row r="12964" spans="16:26" x14ac:dyDescent="0.25">
      <c r="P12964" s="119"/>
      <c r="R12964" s="119"/>
      <c r="T12964" s="119"/>
      <c r="V12964" s="119"/>
      <c r="X12964" s="119"/>
      <c r="Z12964" s="119"/>
    </row>
    <row r="12965" spans="16:26" x14ac:dyDescent="0.25">
      <c r="P12965" s="120"/>
      <c r="R12965" s="120"/>
      <c r="T12965" s="120"/>
      <c r="V12965" s="120"/>
      <c r="X12965" s="120"/>
      <c r="Z12965" s="120"/>
    </row>
    <row r="12966" spans="16:26" x14ac:dyDescent="0.25">
      <c r="P12966" s="119"/>
      <c r="R12966" s="119"/>
      <c r="T12966" s="119"/>
      <c r="V12966" s="119"/>
      <c r="X12966" s="119"/>
      <c r="Z12966" s="119"/>
    </row>
    <row r="12967" spans="16:26" x14ac:dyDescent="0.25">
      <c r="P12967" s="119"/>
      <c r="R12967" s="119"/>
      <c r="T12967" s="119"/>
      <c r="V12967" s="119"/>
      <c r="X12967" s="119"/>
      <c r="Z12967" s="119"/>
    </row>
    <row r="12968" spans="16:26" x14ac:dyDescent="0.25">
      <c r="P12968" s="120"/>
      <c r="R12968" s="120"/>
      <c r="T12968" s="120"/>
      <c r="V12968" s="120"/>
      <c r="X12968" s="120"/>
      <c r="Z12968" s="120"/>
    </row>
    <row r="12969" spans="16:26" x14ac:dyDescent="0.25">
      <c r="P12969" s="119"/>
      <c r="R12969" s="119"/>
      <c r="T12969" s="119"/>
      <c r="V12969" s="119"/>
      <c r="X12969" s="119"/>
      <c r="Z12969" s="119"/>
    </row>
    <row r="12970" spans="16:26" x14ac:dyDescent="0.25">
      <c r="P12970" s="120"/>
      <c r="R12970" s="120"/>
      <c r="T12970" s="120"/>
      <c r="V12970" s="120"/>
      <c r="X12970" s="120"/>
      <c r="Z12970" s="120"/>
    </row>
    <row r="12971" spans="16:26" x14ac:dyDescent="0.25">
      <c r="P12971" s="119"/>
      <c r="R12971" s="119"/>
      <c r="T12971" s="119"/>
      <c r="V12971" s="119"/>
      <c r="X12971" s="119"/>
      <c r="Z12971" s="119"/>
    </row>
    <row r="12972" spans="16:26" x14ac:dyDescent="0.25">
      <c r="P12972" s="119"/>
      <c r="R12972" s="119"/>
      <c r="T12972" s="119"/>
      <c r="V12972" s="119"/>
      <c r="X12972" s="119"/>
      <c r="Z12972" s="119"/>
    </row>
    <row r="12973" spans="16:26" x14ac:dyDescent="0.25">
      <c r="P12973" s="119"/>
      <c r="R12973" s="119"/>
      <c r="T12973" s="119"/>
      <c r="V12973" s="119"/>
      <c r="X12973" s="119"/>
      <c r="Z12973" s="119"/>
    </row>
    <row r="12974" spans="16:26" x14ac:dyDescent="0.25">
      <c r="P12974" s="121"/>
      <c r="R12974" s="121"/>
      <c r="T12974" s="121"/>
      <c r="V12974" s="121"/>
      <c r="X12974" s="121"/>
      <c r="Z12974" s="121"/>
    </row>
    <row r="12975" spans="16:26" x14ac:dyDescent="0.25">
      <c r="P12975" s="121"/>
      <c r="R12975" s="121"/>
      <c r="T12975" s="121"/>
      <c r="V12975" s="121"/>
      <c r="X12975" s="121"/>
      <c r="Z12975" s="121"/>
    </row>
    <row r="12976" spans="16:26" x14ac:dyDescent="0.25">
      <c r="P12976" s="121"/>
      <c r="R12976" s="121"/>
      <c r="T12976" s="121"/>
      <c r="V12976" s="121"/>
      <c r="X12976" s="121"/>
      <c r="Z12976" s="121"/>
    </row>
    <row r="12977" spans="16:26" x14ac:dyDescent="0.25">
      <c r="P12977" s="121"/>
      <c r="R12977" s="121"/>
      <c r="T12977" s="121"/>
      <c r="V12977" s="121"/>
      <c r="X12977" s="121"/>
      <c r="Z12977" s="121"/>
    </row>
    <row r="12978" spans="16:26" x14ac:dyDescent="0.25">
      <c r="P12978" s="122"/>
      <c r="R12978" s="122"/>
      <c r="T12978" s="122"/>
      <c r="V12978" s="122"/>
      <c r="X12978" s="122"/>
      <c r="Z12978" s="122"/>
    </row>
    <row r="12979" spans="16:26" x14ac:dyDescent="0.25">
      <c r="P12979" s="118"/>
      <c r="R12979" s="118"/>
      <c r="T12979" s="118"/>
      <c r="V12979" s="118"/>
      <c r="X12979" s="118"/>
      <c r="Z12979" s="118"/>
    </row>
    <row r="12980" spans="16:26" x14ac:dyDescent="0.25">
      <c r="P12980" s="119"/>
      <c r="R12980" s="119"/>
      <c r="T12980" s="119"/>
      <c r="V12980" s="119"/>
      <c r="X12980" s="119"/>
      <c r="Z12980" s="119"/>
    </row>
    <row r="12981" spans="16:26" x14ac:dyDescent="0.25">
      <c r="P12981" s="119"/>
      <c r="R12981" s="119"/>
      <c r="T12981" s="119"/>
      <c r="V12981" s="119"/>
      <c r="X12981" s="119"/>
      <c r="Z12981" s="119"/>
    </row>
    <row r="12982" spans="16:26" x14ac:dyDescent="0.25">
      <c r="P12982" s="120"/>
      <c r="R12982" s="120"/>
      <c r="T12982" s="120"/>
      <c r="V12982" s="120"/>
      <c r="X12982" s="120"/>
      <c r="Z12982" s="120"/>
    </row>
    <row r="12983" spans="16:26" x14ac:dyDescent="0.25">
      <c r="P12983" s="119"/>
      <c r="R12983" s="119"/>
      <c r="T12983" s="119"/>
      <c r="V12983" s="119"/>
      <c r="X12983" s="119"/>
      <c r="Z12983" s="119"/>
    </row>
    <row r="12984" spans="16:26" x14ac:dyDescent="0.25">
      <c r="P12984" s="119"/>
      <c r="R12984" s="119"/>
      <c r="T12984" s="119"/>
      <c r="V12984" s="119"/>
      <c r="X12984" s="119"/>
      <c r="Z12984" s="119"/>
    </row>
    <row r="12985" spans="16:26" x14ac:dyDescent="0.25">
      <c r="P12985" s="120"/>
      <c r="R12985" s="120"/>
      <c r="T12985" s="120"/>
      <c r="V12985" s="120"/>
      <c r="X12985" s="120"/>
      <c r="Z12985" s="120"/>
    </row>
    <row r="12986" spans="16:26" x14ac:dyDescent="0.25">
      <c r="P12986" s="119"/>
      <c r="R12986" s="119"/>
      <c r="T12986" s="119"/>
      <c r="V12986" s="119"/>
      <c r="X12986" s="119"/>
      <c r="Z12986" s="119"/>
    </row>
    <row r="12987" spans="16:26" x14ac:dyDescent="0.25">
      <c r="P12987" s="120"/>
      <c r="R12987" s="120"/>
      <c r="T12987" s="120"/>
      <c r="V12987" s="120"/>
      <c r="X12987" s="120"/>
      <c r="Z12987" s="120"/>
    </row>
    <row r="12988" spans="16:26" x14ac:dyDescent="0.25">
      <c r="P12988" s="119"/>
      <c r="R12988" s="119"/>
      <c r="T12988" s="119"/>
      <c r="V12988" s="119"/>
      <c r="X12988" s="119"/>
      <c r="Z12988" s="119"/>
    </row>
    <row r="12989" spans="16:26" x14ac:dyDescent="0.25">
      <c r="P12989" s="119"/>
      <c r="R12989" s="119"/>
      <c r="T12989" s="119"/>
      <c r="V12989" s="119"/>
      <c r="X12989" s="119"/>
      <c r="Z12989" s="119"/>
    </row>
    <row r="12990" spans="16:26" x14ac:dyDescent="0.25">
      <c r="P12990" s="119"/>
      <c r="R12990" s="119"/>
      <c r="T12990" s="119"/>
      <c r="V12990" s="119"/>
      <c r="X12990" s="119"/>
      <c r="Z12990" s="119"/>
    </row>
    <row r="12991" spans="16:26" x14ac:dyDescent="0.25">
      <c r="P12991" s="121"/>
      <c r="R12991" s="121"/>
      <c r="T12991" s="121"/>
      <c r="V12991" s="121"/>
      <c r="X12991" s="121"/>
      <c r="Z12991" s="121"/>
    </row>
    <row r="12992" spans="16:26" x14ac:dyDescent="0.25">
      <c r="P12992" s="121"/>
      <c r="R12992" s="121"/>
      <c r="T12992" s="121"/>
      <c r="V12992" s="121"/>
      <c r="X12992" s="121"/>
      <c r="Z12992" s="121"/>
    </row>
    <row r="12993" spans="16:26" x14ac:dyDescent="0.25">
      <c r="P12993" s="121"/>
      <c r="R12993" s="121"/>
      <c r="T12993" s="121"/>
      <c r="V12993" s="121"/>
      <c r="X12993" s="121"/>
      <c r="Z12993" s="121"/>
    </row>
    <row r="12994" spans="16:26" x14ac:dyDescent="0.25">
      <c r="P12994" s="121"/>
      <c r="R12994" s="121"/>
      <c r="T12994" s="121"/>
      <c r="V12994" s="121"/>
      <c r="X12994" s="121"/>
      <c r="Z12994" s="121"/>
    </row>
    <row r="12995" spans="16:26" x14ac:dyDescent="0.25">
      <c r="P12995" s="122"/>
      <c r="R12995" s="122"/>
      <c r="T12995" s="122"/>
      <c r="V12995" s="122"/>
      <c r="X12995" s="122"/>
      <c r="Z12995" s="122"/>
    </row>
    <row r="12996" spans="16:26" x14ac:dyDescent="0.25">
      <c r="P12996" s="118"/>
      <c r="R12996" s="118"/>
      <c r="T12996" s="118"/>
      <c r="V12996" s="118"/>
      <c r="X12996" s="118"/>
      <c r="Z12996" s="118"/>
    </row>
    <row r="12997" spans="16:26" x14ac:dyDescent="0.25">
      <c r="P12997" s="119"/>
      <c r="R12997" s="119"/>
      <c r="T12997" s="119"/>
      <c r="V12997" s="119"/>
      <c r="X12997" s="119"/>
      <c r="Z12997" s="119"/>
    </row>
    <row r="12998" spans="16:26" x14ac:dyDescent="0.25">
      <c r="P12998" s="119"/>
      <c r="R12998" s="119"/>
      <c r="T12998" s="119"/>
      <c r="V12998" s="119"/>
      <c r="X12998" s="119"/>
      <c r="Z12998" s="119"/>
    </row>
    <row r="12999" spans="16:26" x14ac:dyDescent="0.25">
      <c r="P12999" s="120"/>
      <c r="R12999" s="120"/>
      <c r="T12999" s="120"/>
      <c r="V12999" s="120"/>
      <c r="X12999" s="120"/>
      <c r="Z12999" s="120"/>
    </row>
    <row r="13000" spans="16:26" x14ac:dyDescent="0.25">
      <c r="P13000" s="119"/>
      <c r="R13000" s="119"/>
      <c r="T13000" s="119"/>
      <c r="V13000" s="119"/>
      <c r="X13000" s="119"/>
      <c r="Z13000" s="119"/>
    </row>
    <row r="13001" spans="16:26" x14ac:dyDescent="0.25">
      <c r="P13001" s="119"/>
      <c r="R13001" s="119"/>
      <c r="T13001" s="119"/>
      <c r="V13001" s="119"/>
      <c r="X13001" s="119"/>
      <c r="Z13001" s="119"/>
    </row>
    <row r="13002" spans="16:26" x14ac:dyDescent="0.25">
      <c r="P13002" s="120"/>
      <c r="R13002" s="120"/>
      <c r="T13002" s="120"/>
      <c r="V13002" s="120"/>
      <c r="X13002" s="120"/>
      <c r="Z13002" s="120"/>
    </row>
    <row r="13003" spans="16:26" x14ac:dyDescent="0.25">
      <c r="P13003" s="119"/>
      <c r="R13003" s="119"/>
      <c r="T13003" s="119"/>
      <c r="V13003" s="119"/>
      <c r="X13003" s="119"/>
      <c r="Z13003" s="119"/>
    </row>
    <row r="13004" spans="16:26" x14ac:dyDescent="0.25">
      <c r="P13004" s="120"/>
      <c r="R13004" s="120"/>
      <c r="T13004" s="120"/>
      <c r="V13004" s="120"/>
      <c r="X13004" s="120"/>
      <c r="Z13004" s="120"/>
    </row>
    <row r="13005" spans="16:26" x14ac:dyDescent="0.25">
      <c r="P13005" s="119"/>
      <c r="R13005" s="119"/>
      <c r="T13005" s="119"/>
      <c r="V13005" s="119"/>
      <c r="X13005" s="119"/>
      <c r="Z13005" s="119"/>
    </row>
    <row r="13006" spans="16:26" x14ac:dyDescent="0.25">
      <c r="P13006" s="119"/>
      <c r="R13006" s="119"/>
      <c r="T13006" s="119"/>
      <c r="V13006" s="119"/>
      <c r="X13006" s="119"/>
      <c r="Z13006" s="119"/>
    </row>
    <row r="13007" spans="16:26" x14ac:dyDescent="0.25">
      <c r="P13007" s="119"/>
      <c r="R13007" s="119"/>
      <c r="T13007" s="119"/>
      <c r="V13007" s="119"/>
      <c r="X13007" s="119"/>
      <c r="Z13007" s="119"/>
    </row>
    <row r="13008" spans="16:26" x14ac:dyDescent="0.25">
      <c r="P13008" s="121"/>
      <c r="R13008" s="121"/>
      <c r="T13008" s="121"/>
      <c r="V13008" s="121"/>
      <c r="X13008" s="121"/>
      <c r="Z13008" s="121"/>
    </row>
    <row r="13009" spans="16:26" x14ac:dyDescent="0.25">
      <c r="P13009" s="121"/>
      <c r="R13009" s="121"/>
      <c r="T13009" s="121"/>
      <c r="V13009" s="121"/>
      <c r="X13009" s="121"/>
      <c r="Z13009" s="121"/>
    </row>
    <row r="13010" spans="16:26" x14ac:dyDescent="0.25">
      <c r="P13010" s="121"/>
      <c r="R13010" s="121"/>
      <c r="T13010" s="121"/>
      <c r="V13010" s="121"/>
      <c r="X13010" s="121"/>
      <c r="Z13010" s="121"/>
    </row>
    <row r="13011" spans="16:26" x14ac:dyDescent="0.25">
      <c r="P13011" s="121"/>
      <c r="R13011" s="121"/>
      <c r="T13011" s="121"/>
      <c r="V13011" s="121"/>
      <c r="X13011" s="121"/>
      <c r="Z13011" s="121"/>
    </row>
    <row r="13012" spans="16:26" x14ac:dyDescent="0.25">
      <c r="P13012" s="122"/>
      <c r="R13012" s="122"/>
      <c r="T13012" s="122"/>
      <c r="V13012" s="122"/>
      <c r="X13012" s="122"/>
      <c r="Z13012" s="122"/>
    </row>
    <row r="13013" spans="16:26" x14ac:dyDescent="0.25">
      <c r="P13013" s="118"/>
      <c r="R13013" s="118"/>
      <c r="T13013" s="118"/>
      <c r="V13013" s="118"/>
      <c r="X13013" s="118"/>
      <c r="Z13013" s="118"/>
    </row>
    <row r="13014" spans="16:26" x14ac:dyDescent="0.25">
      <c r="P13014" s="119"/>
      <c r="R13014" s="119"/>
      <c r="T13014" s="119"/>
      <c r="V13014" s="119"/>
      <c r="X13014" s="119"/>
      <c r="Z13014" s="119"/>
    </row>
    <row r="13015" spans="16:26" x14ac:dyDescent="0.25">
      <c r="P13015" s="119"/>
      <c r="R13015" s="119"/>
      <c r="T13015" s="119"/>
      <c r="V13015" s="119"/>
      <c r="X13015" s="119"/>
      <c r="Z13015" s="119"/>
    </row>
    <row r="13016" spans="16:26" x14ac:dyDescent="0.25">
      <c r="P13016" s="120"/>
      <c r="R13016" s="120"/>
      <c r="T13016" s="120"/>
      <c r="V13016" s="120"/>
      <c r="X13016" s="120"/>
      <c r="Z13016" s="120"/>
    </row>
    <row r="13017" spans="16:26" x14ac:dyDescent="0.25">
      <c r="P13017" s="119"/>
      <c r="R13017" s="119"/>
      <c r="T13017" s="119"/>
      <c r="V13017" s="119"/>
      <c r="X13017" s="119"/>
      <c r="Z13017" s="119"/>
    </row>
    <row r="13018" spans="16:26" x14ac:dyDescent="0.25">
      <c r="P13018" s="119"/>
      <c r="R13018" s="119"/>
      <c r="T13018" s="119"/>
      <c r="V13018" s="119"/>
      <c r="X13018" s="119"/>
      <c r="Z13018" s="119"/>
    </row>
    <row r="13019" spans="16:26" x14ac:dyDescent="0.25">
      <c r="P13019" s="120"/>
      <c r="R13019" s="120"/>
      <c r="T13019" s="120"/>
      <c r="V13019" s="120"/>
      <c r="X13019" s="120"/>
      <c r="Z13019" s="120"/>
    </row>
    <row r="13020" spans="16:26" x14ac:dyDescent="0.25">
      <c r="P13020" s="119"/>
      <c r="R13020" s="119"/>
      <c r="T13020" s="119"/>
      <c r="V13020" s="119"/>
      <c r="X13020" s="119"/>
      <c r="Z13020" s="119"/>
    </row>
    <row r="13021" spans="16:26" x14ac:dyDescent="0.25">
      <c r="P13021" s="120"/>
      <c r="R13021" s="120"/>
      <c r="T13021" s="120"/>
      <c r="V13021" s="120"/>
      <c r="X13021" s="120"/>
      <c r="Z13021" s="120"/>
    </row>
    <row r="13022" spans="16:26" x14ac:dyDescent="0.25">
      <c r="P13022" s="119"/>
      <c r="R13022" s="119"/>
      <c r="T13022" s="119"/>
      <c r="V13022" s="119"/>
      <c r="X13022" s="119"/>
      <c r="Z13022" s="119"/>
    </row>
    <row r="13023" spans="16:26" x14ac:dyDescent="0.25">
      <c r="P13023" s="119"/>
      <c r="R13023" s="119"/>
      <c r="T13023" s="119"/>
      <c r="V13023" s="119"/>
      <c r="X13023" s="119"/>
      <c r="Z13023" s="119"/>
    </row>
    <row r="13024" spans="16:26" x14ac:dyDescent="0.25">
      <c r="P13024" s="119"/>
      <c r="R13024" s="119"/>
      <c r="T13024" s="119"/>
      <c r="V13024" s="119"/>
      <c r="X13024" s="119"/>
      <c r="Z13024" s="119"/>
    </row>
    <row r="13025" spans="16:26" x14ac:dyDescent="0.25">
      <c r="P13025" s="121"/>
      <c r="R13025" s="121"/>
      <c r="T13025" s="121"/>
      <c r="V13025" s="121"/>
      <c r="X13025" s="121"/>
      <c r="Z13025" s="121"/>
    </row>
    <row r="13026" spans="16:26" x14ac:dyDescent="0.25">
      <c r="P13026" s="121"/>
      <c r="R13026" s="121"/>
      <c r="T13026" s="121"/>
      <c r="V13026" s="121"/>
      <c r="X13026" s="121"/>
      <c r="Z13026" s="121"/>
    </row>
    <row r="13027" spans="16:26" x14ac:dyDescent="0.25">
      <c r="P13027" s="121"/>
      <c r="R13027" s="121"/>
      <c r="T13027" s="121"/>
      <c r="V13027" s="121"/>
      <c r="X13027" s="121"/>
      <c r="Z13027" s="121"/>
    </row>
    <row r="13028" spans="16:26" x14ac:dyDescent="0.25">
      <c r="P13028" s="121"/>
      <c r="R13028" s="121"/>
      <c r="T13028" s="121"/>
      <c r="V13028" s="121"/>
      <c r="X13028" s="121"/>
      <c r="Z13028" s="121"/>
    </row>
    <row r="13029" spans="16:26" x14ac:dyDescent="0.25">
      <c r="P13029" s="122"/>
      <c r="R13029" s="122"/>
      <c r="T13029" s="122"/>
      <c r="V13029" s="122"/>
      <c r="X13029" s="122"/>
      <c r="Z13029" s="122"/>
    </row>
    <row r="13030" spans="16:26" x14ac:dyDescent="0.25">
      <c r="P13030" s="118"/>
      <c r="R13030" s="118"/>
      <c r="T13030" s="118"/>
      <c r="V13030" s="118"/>
      <c r="X13030" s="118"/>
      <c r="Z13030" s="118"/>
    </row>
    <row r="13031" spans="16:26" x14ac:dyDescent="0.25">
      <c r="P13031" s="119"/>
      <c r="R13031" s="119"/>
      <c r="T13031" s="119"/>
      <c r="V13031" s="119"/>
      <c r="X13031" s="119"/>
      <c r="Z13031" s="119"/>
    </row>
    <row r="13032" spans="16:26" x14ac:dyDescent="0.25">
      <c r="P13032" s="119"/>
      <c r="R13032" s="119"/>
      <c r="T13032" s="119"/>
      <c r="V13032" s="119"/>
      <c r="X13032" s="119"/>
      <c r="Z13032" s="119"/>
    </row>
    <row r="13033" spans="16:26" x14ac:dyDescent="0.25">
      <c r="P13033" s="120"/>
      <c r="R13033" s="120"/>
      <c r="T13033" s="120"/>
      <c r="V13033" s="120"/>
      <c r="X13033" s="120"/>
      <c r="Z13033" s="120"/>
    </row>
    <row r="13034" spans="16:26" x14ac:dyDescent="0.25">
      <c r="P13034" s="119"/>
      <c r="R13034" s="119"/>
      <c r="T13034" s="119"/>
      <c r="V13034" s="119"/>
      <c r="X13034" s="119"/>
      <c r="Z13034" s="119"/>
    </row>
    <row r="13035" spans="16:26" x14ac:dyDescent="0.25">
      <c r="P13035" s="119"/>
      <c r="R13035" s="119"/>
      <c r="T13035" s="119"/>
      <c r="V13035" s="119"/>
      <c r="X13035" s="119"/>
      <c r="Z13035" s="119"/>
    </row>
    <row r="13036" spans="16:26" x14ac:dyDescent="0.25">
      <c r="P13036" s="120"/>
      <c r="R13036" s="120"/>
      <c r="T13036" s="120"/>
      <c r="V13036" s="120"/>
      <c r="X13036" s="120"/>
      <c r="Z13036" s="120"/>
    </row>
    <row r="13037" spans="16:26" x14ac:dyDescent="0.25">
      <c r="P13037" s="119"/>
      <c r="R13037" s="119"/>
      <c r="T13037" s="119"/>
      <c r="V13037" s="119"/>
      <c r="X13037" s="119"/>
      <c r="Z13037" s="119"/>
    </row>
    <row r="13038" spans="16:26" x14ac:dyDescent="0.25">
      <c r="P13038" s="120"/>
      <c r="R13038" s="120"/>
      <c r="T13038" s="120"/>
      <c r="V13038" s="120"/>
      <c r="X13038" s="120"/>
      <c r="Z13038" s="120"/>
    </row>
    <row r="13039" spans="16:26" x14ac:dyDescent="0.25">
      <c r="P13039" s="119"/>
      <c r="R13039" s="119"/>
      <c r="T13039" s="119"/>
      <c r="V13039" s="119"/>
      <c r="X13039" s="119"/>
      <c r="Z13039" s="119"/>
    </row>
    <row r="13040" spans="16:26" x14ac:dyDescent="0.25">
      <c r="P13040" s="119"/>
      <c r="R13040" s="119"/>
      <c r="T13040" s="119"/>
      <c r="V13040" s="119"/>
      <c r="X13040" s="119"/>
      <c r="Z13040" s="119"/>
    </row>
    <row r="13041" spans="16:26" x14ac:dyDescent="0.25">
      <c r="P13041" s="119"/>
      <c r="R13041" s="119"/>
      <c r="T13041" s="119"/>
      <c r="V13041" s="119"/>
      <c r="X13041" s="119"/>
      <c r="Z13041" s="119"/>
    </row>
    <row r="13042" spans="16:26" x14ac:dyDescent="0.25">
      <c r="P13042" s="121"/>
      <c r="R13042" s="121"/>
      <c r="T13042" s="121"/>
      <c r="V13042" s="121"/>
      <c r="X13042" s="121"/>
      <c r="Z13042" s="121"/>
    </row>
    <row r="13043" spans="16:26" x14ac:dyDescent="0.25">
      <c r="P13043" s="121"/>
      <c r="R13043" s="121"/>
      <c r="T13043" s="121"/>
      <c r="V13043" s="121"/>
      <c r="X13043" s="121"/>
      <c r="Z13043" s="121"/>
    </row>
    <row r="13044" spans="16:26" x14ac:dyDescent="0.25">
      <c r="P13044" s="121"/>
      <c r="R13044" s="121"/>
      <c r="T13044" s="121"/>
      <c r="V13044" s="121"/>
      <c r="X13044" s="121"/>
      <c r="Z13044" s="121"/>
    </row>
    <row r="13045" spans="16:26" x14ac:dyDescent="0.25">
      <c r="P13045" s="121"/>
      <c r="R13045" s="121"/>
      <c r="T13045" s="121"/>
      <c r="V13045" s="121"/>
      <c r="X13045" s="121"/>
      <c r="Z13045" s="121"/>
    </row>
    <row r="13046" spans="16:26" x14ac:dyDescent="0.25">
      <c r="P13046" s="122"/>
      <c r="R13046" s="122"/>
      <c r="T13046" s="122"/>
      <c r="V13046" s="122"/>
      <c r="X13046" s="122"/>
      <c r="Z13046" s="122"/>
    </row>
    <row r="13047" spans="16:26" x14ac:dyDescent="0.25">
      <c r="P13047" s="118"/>
      <c r="R13047" s="118"/>
      <c r="T13047" s="118"/>
      <c r="V13047" s="118"/>
      <c r="X13047" s="118"/>
      <c r="Z13047" s="118"/>
    </row>
    <row r="13048" spans="16:26" x14ac:dyDescent="0.25">
      <c r="P13048" s="119"/>
      <c r="R13048" s="119"/>
      <c r="T13048" s="119"/>
      <c r="V13048" s="119"/>
      <c r="X13048" s="119"/>
      <c r="Z13048" s="119"/>
    </row>
    <row r="13049" spans="16:26" x14ac:dyDescent="0.25">
      <c r="P13049" s="119"/>
      <c r="R13049" s="119"/>
      <c r="T13049" s="119"/>
      <c r="V13049" s="119"/>
      <c r="X13049" s="119"/>
      <c r="Z13049" s="119"/>
    </row>
    <row r="13050" spans="16:26" x14ac:dyDescent="0.25">
      <c r="P13050" s="120"/>
      <c r="R13050" s="120"/>
      <c r="T13050" s="120"/>
      <c r="V13050" s="120"/>
      <c r="X13050" s="120"/>
      <c r="Z13050" s="120"/>
    </row>
    <row r="13051" spans="16:26" x14ac:dyDescent="0.25">
      <c r="P13051" s="119"/>
      <c r="R13051" s="119"/>
      <c r="T13051" s="119"/>
      <c r="V13051" s="119"/>
      <c r="X13051" s="119"/>
      <c r="Z13051" s="119"/>
    </row>
    <row r="13052" spans="16:26" x14ac:dyDescent="0.25">
      <c r="P13052" s="119"/>
      <c r="R13052" s="119"/>
      <c r="T13052" s="119"/>
      <c r="V13052" s="119"/>
      <c r="X13052" s="119"/>
      <c r="Z13052" s="119"/>
    </row>
    <row r="13053" spans="16:26" x14ac:dyDescent="0.25">
      <c r="P13053" s="120"/>
      <c r="R13053" s="120"/>
      <c r="T13053" s="120"/>
      <c r="V13053" s="120"/>
      <c r="X13053" s="120"/>
      <c r="Z13053" s="120"/>
    </row>
    <row r="13054" spans="16:26" x14ac:dyDescent="0.25">
      <c r="P13054" s="119"/>
      <c r="R13054" s="119"/>
      <c r="T13054" s="119"/>
      <c r="V13054" s="119"/>
      <c r="X13054" s="119"/>
      <c r="Z13054" s="119"/>
    </row>
    <row r="13055" spans="16:26" x14ac:dyDescent="0.25">
      <c r="P13055" s="120"/>
      <c r="R13055" s="120"/>
      <c r="T13055" s="120"/>
      <c r="V13055" s="120"/>
      <c r="X13055" s="120"/>
      <c r="Z13055" s="120"/>
    </row>
    <row r="13056" spans="16:26" x14ac:dyDescent="0.25">
      <c r="P13056" s="119"/>
      <c r="R13056" s="119"/>
      <c r="T13056" s="119"/>
      <c r="V13056" s="119"/>
      <c r="X13056" s="119"/>
      <c r="Z13056" s="119"/>
    </row>
    <row r="13057" spans="16:26" x14ac:dyDescent="0.25">
      <c r="P13057" s="119"/>
      <c r="R13057" s="119"/>
      <c r="T13057" s="119"/>
      <c r="V13057" s="119"/>
      <c r="X13057" s="119"/>
      <c r="Z13057" s="119"/>
    </row>
    <row r="13058" spans="16:26" x14ac:dyDescent="0.25">
      <c r="P13058" s="119"/>
      <c r="R13058" s="119"/>
      <c r="T13058" s="119"/>
      <c r="V13058" s="119"/>
      <c r="X13058" s="119"/>
      <c r="Z13058" s="119"/>
    </row>
    <row r="13059" spans="16:26" x14ac:dyDescent="0.25">
      <c r="P13059" s="121"/>
      <c r="R13059" s="121"/>
      <c r="T13059" s="121"/>
      <c r="V13059" s="121"/>
      <c r="X13059" s="121"/>
      <c r="Z13059" s="121"/>
    </row>
    <row r="13060" spans="16:26" x14ac:dyDescent="0.25">
      <c r="P13060" s="121"/>
      <c r="R13060" s="121"/>
      <c r="T13060" s="121"/>
      <c r="V13060" s="121"/>
      <c r="X13060" s="121"/>
      <c r="Z13060" s="121"/>
    </row>
    <row r="13061" spans="16:26" x14ac:dyDescent="0.25">
      <c r="P13061" s="121"/>
      <c r="R13061" s="121"/>
      <c r="T13061" s="121"/>
      <c r="V13061" s="121"/>
      <c r="X13061" s="121"/>
      <c r="Z13061" s="121"/>
    </row>
    <row r="13062" spans="16:26" x14ac:dyDescent="0.25">
      <c r="P13062" s="121"/>
      <c r="R13062" s="121"/>
      <c r="T13062" s="121"/>
      <c r="V13062" s="121"/>
      <c r="X13062" s="121"/>
      <c r="Z13062" s="121"/>
    </row>
    <row r="13063" spans="16:26" x14ac:dyDescent="0.25">
      <c r="P13063" s="122"/>
      <c r="R13063" s="122"/>
      <c r="T13063" s="122"/>
      <c r="V13063" s="122"/>
      <c r="X13063" s="122"/>
      <c r="Z13063" s="122"/>
    </row>
    <row r="13064" spans="16:26" x14ac:dyDescent="0.25">
      <c r="P13064" s="118"/>
      <c r="R13064" s="118"/>
      <c r="T13064" s="118"/>
      <c r="V13064" s="118"/>
      <c r="X13064" s="118"/>
      <c r="Z13064" s="118"/>
    </row>
    <row r="13065" spans="16:26" x14ac:dyDescent="0.25">
      <c r="P13065" s="119"/>
      <c r="R13065" s="119"/>
      <c r="T13065" s="119"/>
      <c r="V13065" s="119"/>
      <c r="X13065" s="119"/>
      <c r="Z13065" s="119"/>
    </row>
    <row r="13066" spans="16:26" x14ac:dyDescent="0.25">
      <c r="P13066" s="119"/>
      <c r="R13066" s="119"/>
      <c r="T13066" s="119"/>
      <c r="V13066" s="119"/>
      <c r="X13066" s="119"/>
      <c r="Z13066" s="119"/>
    </row>
    <row r="13067" spans="16:26" x14ac:dyDescent="0.25">
      <c r="P13067" s="120"/>
      <c r="R13067" s="120"/>
      <c r="T13067" s="120"/>
      <c r="V13067" s="120"/>
      <c r="X13067" s="120"/>
      <c r="Z13067" s="120"/>
    </row>
    <row r="13068" spans="16:26" x14ac:dyDescent="0.25">
      <c r="P13068" s="119"/>
      <c r="R13068" s="119"/>
      <c r="T13068" s="119"/>
      <c r="V13068" s="119"/>
      <c r="X13068" s="119"/>
      <c r="Z13068" s="119"/>
    </row>
    <row r="13069" spans="16:26" x14ac:dyDescent="0.25">
      <c r="P13069" s="119"/>
      <c r="R13069" s="119"/>
      <c r="T13069" s="119"/>
      <c r="V13069" s="119"/>
      <c r="X13069" s="119"/>
      <c r="Z13069" s="119"/>
    </row>
    <row r="13070" spans="16:26" x14ac:dyDescent="0.25">
      <c r="P13070" s="120"/>
      <c r="R13070" s="120"/>
      <c r="T13070" s="120"/>
      <c r="V13070" s="120"/>
      <c r="X13070" s="120"/>
      <c r="Z13070" s="120"/>
    </row>
    <row r="13071" spans="16:26" x14ac:dyDescent="0.25">
      <c r="P13071" s="119"/>
      <c r="R13071" s="119"/>
      <c r="T13071" s="119"/>
      <c r="V13071" s="119"/>
      <c r="X13071" s="119"/>
      <c r="Z13071" s="119"/>
    </row>
    <row r="13072" spans="16:26" x14ac:dyDescent="0.25">
      <c r="P13072" s="120"/>
      <c r="R13072" s="120"/>
      <c r="T13072" s="120"/>
      <c r="V13072" s="120"/>
      <c r="X13072" s="120"/>
      <c r="Z13072" s="120"/>
    </row>
    <row r="13073" spans="16:26" x14ac:dyDescent="0.25">
      <c r="P13073" s="119"/>
      <c r="R13073" s="119"/>
      <c r="T13073" s="119"/>
      <c r="V13073" s="119"/>
      <c r="X13073" s="119"/>
      <c r="Z13073" s="119"/>
    </row>
    <row r="13074" spans="16:26" x14ac:dyDescent="0.25">
      <c r="P13074" s="119"/>
      <c r="R13074" s="119"/>
      <c r="T13074" s="119"/>
      <c r="V13074" s="119"/>
      <c r="X13074" s="119"/>
      <c r="Z13074" s="119"/>
    </row>
    <row r="13075" spans="16:26" x14ac:dyDescent="0.25">
      <c r="P13075" s="119"/>
      <c r="R13075" s="119"/>
      <c r="T13075" s="119"/>
      <c r="V13075" s="119"/>
      <c r="X13075" s="119"/>
      <c r="Z13075" s="119"/>
    </row>
    <row r="13076" spans="16:26" x14ac:dyDescent="0.25">
      <c r="P13076" s="121"/>
      <c r="R13076" s="121"/>
      <c r="T13076" s="121"/>
      <c r="V13076" s="121"/>
      <c r="X13076" s="121"/>
      <c r="Z13076" s="121"/>
    </row>
    <row r="13077" spans="16:26" x14ac:dyDescent="0.25">
      <c r="P13077" s="121"/>
      <c r="R13077" s="121"/>
      <c r="T13077" s="121"/>
      <c r="V13077" s="121"/>
      <c r="X13077" s="121"/>
      <c r="Z13077" s="121"/>
    </row>
    <row r="13078" spans="16:26" x14ac:dyDescent="0.25">
      <c r="P13078" s="121"/>
      <c r="R13078" s="121"/>
      <c r="T13078" s="121"/>
      <c r="V13078" s="121"/>
      <c r="X13078" s="121"/>
      <c r="Z13078" s="121"/>
    </row>
    <row r="13079" spans="16:26" x14ac:dyDescent="0.25">
      <c r="P13079" s="121"/>
      <c r="R13079" s="121"/>
      <c r="T13079" s="121"/>
      <c r="V13079" s="121"/>
      <c r="X13079" s="121"/>
      <c r="Z13079" s="121"/>
    </row>
    <row r="13080" spans="16:26" x14ac:dyDescent="0.25">
      <c r="P13080" s="122"/>
      <c r="R13080" s="122"/>
      <c r="T13080" s="122"/>
      <c r="V13080" s="122"/>
      <c r="X13080" s="122"/>
      <c r="Z13080" s="122"/>
    </row>
    <row r="13081" spans="16:26" x14ac:dyDescent="0.25">
      <c r="P13081" s="118"/>
      <c r="R13081" s="118"/>
      <c r="T13081" s="118"/>
      <c r="V13081" s="118"/>
      <c r="X13081" s="118"/>
      <c r="Z13081" s="118"/>
    </row>
    <row r="13082" spans="16:26" x14ac:dyDescent="0.25">
      <c r="P13082" s="119"/>
      <c r="R13082" s="119"/>
      <c r="T13082" s="119"/>
      <c r="V13082" s="119"/>
      <c r="X13082" s="119"/>
      <c r="Z13082" s="119"/>
    </row>
    <row r="13083" spans="16:26" x14ac:dyDescent="0.25">
      <c r="P13083" s="119"/>
      <c r="R13083" s="119"/>
      <c r="T13083" s="119"/>
      <c r="V13083" s="119"/>
      <c r="X13083" s="119"/>
      <c r="Z13083" s="119"/>
    </row>
    <row r="13084" spans="16:26" x14ac:dyDescent="0.25">
      <c r="P13084" s="120"/>
      <c r="R13084" s="120"/>
      <c r="T13084" s="120"/>
      <c r="V13084" s="120"/>
      <c r="X13084" s="120"/>
      <c r="Z13084" s="120"/>
    </row>
    <row r="13085" spans="16:26" x14ac:dyDescent="0.25">
      <c r="P13085" s="119"/>
      <c r="R13085" s="119"/>
      <c r="T13085" s="119"/>
      <c r="V13085" s="119"/>
      <c r="X13085" s="119"/>
      <c r="Z13085" s="119"/>
    </row>
    <row r="13086" spans="16:26" x14ac:dyDescent="0.25">
      <c r="P13086" s="119"/>
      <c r="R13086" s="119"/>
      <c r="T13086" s="119"/>
      <c r="V13086" s="119"/>
      <c r="X13086" s="119"/>
      <c r="Z13086" s="119"/>
    </row>
    <row r="13087" spans="16:26" x14ac:dyDescent="0.25">
      <c r="P13087" s="120"/>
      <c r="R13087" s="120"/>
      <c r="T13087" s="120"/>
      <c r="V13087" s="120"/>
      <c r="X13087" s="120"/>
      <c r="Z13087" s="120"/>
    </row>
    <row r="13088" spans="16:26" x14ac:dyDescent="0.25">
      <c r="P13088" s="119"/>
      <c r="R13088" s="119"/>
      <c r="T13088" s="119"/>
      <c r="V13088" s="119"/>
      <c r="X13088" s="119"/>
      <c r="Z13088" s="119"/>
    </row>
    <row r="13089" spans="16:26" x14ac:dyDescent="0.25">
      <c r="P13089" s="120"/>
      <c r="R13089" s="120"/>
      <c r="T13089" s="120"/>
      <c r="V13089" s="120"/>
      <c r="X13089" s="120"/>
      <c r="Z13089" s="120"/>
    </row>
    <row r="13090" spans="16:26" x14ac:dyDescent="0.25">
      <c r="P13090" s="119"/>
      <c r="R13090" s="119"/>
      <c r="T13090" s="119"/>
      <c r="V13090" s="119"/>
      <c r="X13090" s="119"/>
      <c r="Z13090" s="119"/>
    </row>
    <row r="13091" spans="16:26" x14ac:dyDescent="0.25">
      <c r="P13091" s="119"/>
      <c r="R13091" s="119"/>
      <c r="T13091" s="119"/>
      <c r="V13091" s="119"/>
      <c r="X13091" s="119"/>
      <c r="Z13091" s="119"/>
    </row>
    <row r="13092" spans="16:26" x14ac:dyDescent="0.25">
      <c r="P13092" s="119"/>
      <c r="R13092" s="119"/>
      <c r="T13092" s="119"/>
      <c r="V13092" s="119"/>
      <c r="X13092" s="119"/>
      <c r="Z13092" s="119"/>
    </row>
    <row r="13093" spans="16:26" x14ac:dyDescent="0.25">
      <c r="P13093" s="121"/>
      <c r="R13093" s="121"/>
      <c r="T13093" s="121"/>
      <c r="V13093" s="121"/>
      <c r="X13093" s="121"/>
      <c r="Z13093" s="121"/>
    </row>
    <row r="13094" spans="16:26" x14ac:dyDescent="0.25">
      <c r="P13094" s="121"/>
      <c r="R13094" s="121"/>
      <c r="T13094" s="121"/>
      <c r="V13094" s="121"/>
      <c r="X13094" s="121"/>
      <c r="Z13094" s="121"/>
    </row>
    <row r="13095" spans="16:26" x14ac:dyDescent="0.25">
      <c r="P13095" s="121"/>
      <c r="R13095" s="121"/>
      <c r="T13095" s="121"/>
      <c r="V13095" s="121"/>
      <c r="X13095" s="121"/>
      <c r="Z13095" s="121"/>
    </row>
    <row r="13096" spans="16:26" x14ac:dyDescent="0.25">
      <c r="P13096" s="121"/>
      <c r="R13096" s="121"/>
      <c r="T13096" s="121"/>
      <c r="V13096" s="121"/>
      <c r="X13096" s="121"/>
      <c r="Z13096" s="121"/>
    </row>
    <row r="13097" spans="16:26" x14ac:dyDescent="0.25">
      <c r="P13097" s="122"/>
      <c r="R13097" s="122"/>
      <c r="T13097" s="122"/>
      <c r="V13097" s="122"/>
      <c r="X13097" s="122"/>
      <c r="Z13097" s="122"/>
    </row>
    <row r="13098" spans="16:26" x14ac:dyDescent="0.25">
      <c r="P13098" s="118"/>
      <c r="R13098" s="118"/>
      <c r="T13098" s="118"/>
      <c r="V13098" s="118"/>
      <c r="X13098" s="118"/>
      <c r="Z13098" s="118"/>
    </row>
    <row r="13099" spans="16:26" x14ac:dyDescent="0.25">
      <c r="P13099" s="119"/>
      <c r="R13099" s="119"/>
      <c r="T13099" s="119"/>
      <c r="V13099" s="119"/>
      <c r="X13099" s="119"/>
      <c r="Z13099" s="119"/>
    </row>
    <row r="13100" spans="16:26" x14ac:dyDescent="0.25">
      <c r="P13100" s="119"/>
      <c r="R13100" s="119"/>
      <c r="T13100" s="119"/>
      <c r="V13100" s="119"/>
      <c r="X13100" s="119"/>
      <c r="Z13100" s="119"/>
    </row>
    <row r="13101" spans="16:26" x14ac:dyDescent="0.25">
      <c r="P13101" s="120"/>
      <c r="R13101" s="120"/>
      <c r="T13101" s="120"/>
      <c r="V13101" s="120"/>
      <c r="X13101" s="120"/>
      <c r="Z13101" s="120"/>
    </row>
    <row r="13102" spans="16:26" x14ac:dyDescent="0.25">
      <c r="P13102" s="119"/>
      <c r="R13102" s="119"/>
      <c r="T13102" s="119"/>
      <c r="V13102" s="119"/>
      <c r="X13102" s="119"/>
      <c r="Z13102" s="119"/>
    </row>
    <row r="13103" spans="16:26" x14ac:dyDescent="0.25">
      <c r="P13103" s="119"/>
      <c r="R13103" s="119"/>
      <c r="T13103" s="119"/>
      <c r="V13103" s="119"/>
      <c r="X13103" s="119"/>
      <c r="Z13103" s="119"/>
    </row>
    <row r="13104" spans="16:26" x14ac:dyDescent="0.25">
      <c r="P13104" s="120"/>
      <c r="R13104" s="120"/>
      <c r="T13104" s="120"/>
      <c r="V13104" s="120"/>
      <c r="X13104" s="120"/>
      <c r="Z13104" s="120"/>
    </row>
    <row r="13105" spans="16:26" x14ac:dyDescent="0.25">
      <c r="P13105" s="119"/>
      <c r="R13105" s="119"/>
      <c r="T13105" s="119"/>
      <c r="V13105" s="119"/>
      <c r="X13105" s="119"/>
      <c r="Z13105" s="119"/>
    </row>
    <row r="13106" spans="16:26" x14ac:dyDescent="0.25">
      <c r="P13106" s="120"/>
      <c r="R13106" s="120"/>
      <c r="T13106" s="120"/>
      <c r="V13106" s="120"/>
      <c r="X13106" s="120"/>
      <c r="Z13106" s="120"/>
    </row>
    <row r="13107" spans="16:26" x14ac:dyDescent="0.25">
      <c r="P13107" s="119"/>
      <c r="R13107" s="119"/>
      <c r="T13107" s="119"/>
      <c r="V13107" s="119"/>
      <c r="X13107" s="119"/>
      <c r="Z13107" s="119"/>
    </row>
    <row r="13108" spans="16:26" x14ac:dyDescent="0.25">
      <c r="P13108" s="119"/>
      <c r="R13108" s="119"/>
      <c r="T13108" s="119"/>
      <c r="V13108" s="119"/>
      <c r="X13108" s="119"/>
      <c r="Z13108" s="119"/>
    </row>
    <row r="13109" spans="16:26" x14ac:dyDescent="0.25">
      <c r="P13109" s="119"/>
      <c r="R13109" s="119"/>
      <c r="T13109" s="119"/>
      <c r="V13109" s="119"/>
      <c r="X13109" s="119"/>
      <c r="Z13109" s="119"/>
    </row>
    <row r="13110" spans="16:26" x14ac:dyDescent="0.25">
      <c r="P13110" s="121"/>
      <c r="R13110" s="121"/>
      <c r="T13110" s="121"/>
      <c r="V13110" s="121"/>
      <c r="X13110" s="121"/>
      <c r="Z13110" s="121"/>
    </row>
    <row r="13111" spans="16:26" x14ac:dyDescent="0.25">
      <c r="P13111" s="121"/>
      <c r="R13111" s="121"/>
      <c r="T13111" s="121"/>
      <c r="V13111" s="121"/>
      <c r="X13111" s="121"/>
      <c r="Z13111" s="121"/>
    </row>
    <row r="13112" spans="16:26" x14ac:dyDescent="0.25">
      <c r="P13112" s="121"/>
      <c r="R13112" s="121"/>
      <c r="T13112" s="121"/>
      <c r="V13112" s="121"/>
      <c r="X13112" s="121"/>
      <c r="Z13112" s="121"/>
    </row>
    <row r="13113" spans="16:26" x14ac:dyDescent="0.25">
      <c r="P13113" s="121"/>
      <c r="R13113" s="121"/>
      <c r="T13113" s="121"/>
      <c r="V13113" s="121"/>
      <c r="X13113" s="121"/>
      <c r="Z13113" s="121"/>
    </row>
    <row r="13114" spans="16:26" x14ac:dyDescent="0.25">
      <c r="P13114" s="122"/>
      <c r="R13114" s="122"/>
      <c r="T13114" s="122"/>
      <c r="V13114" s="122"/>
      <c r="X13114" s="122"/>
      <c r="Z13114" s="122"/>
    </row>
    <row r="13115" spans="16:26" x14ac:dyDescent="0.25">
      <c r="P13115" s="118"/>
      <c r="R13115" s="118"/>
      <c r="T13115" s="118"/>
      <c r="V13115" s="118"/>
      <c r="X13115" s="118"/>
      <c r="Z13115" s="118"/>
    </row>
    <row r="13116" spans="16:26" x14ac:dyDescent="0.25">
      <c r="P13116" s="119"/>
      <c r="R13116" s="119"/>
      <c r="T13116" s="119"/>
      <c r="V13116" s="119"/>
      <c r="X13116" s="119"/>
      <c r="Z13116" s="119"/>
    </row>
    <row r="13117" spans="16:26" x14ac:dyDescent="0.25">
      <c r="P13117" s="119"/>
      <c r="R13117" s="119"/>
      <c r="T13117" s="119"/>
      <c r="V13117" s="119"/>
      <c r="X13117" s="119"/>
      <c r="Z13117" s="119"/>
    </row>
    <row r="13118" spans="16:26" x14ac:dyDescent="0.25">
      <c r="P13118" s="120"/>
      <c r="R13118" s="120"/>
      <c r="T13118" s="120"/>
      <c r="V13118" s="120"/>
      <c r="X13118" s="120"/>
      <c r="Z13118" s="120"/>
    </row>
    <row r="13119" spans="16:26" x14ac:dyDescent="0.25">
      <c r="P13119" s="119"/>
      <c r="R13119" s="119"/>
      <c r="T13119" s="119"/>
      <c r="V13119" s="119"/>
      <c r="X13119" s="119"/>
      <c r="Z13119" s="119"/>
    </row>
    <row r="13120" spans="16:26" x14ac:dyDescent="0.25">
      <c r="P13120" s="119"/>
      <c r="R13120" s="119"/>
      <c r="T13120" s="119"/>
      <c r="V13120" s="119"/>
      <c r="X13120" s="119"/>
      <c r="Z13120" s="119"/>
    </row>
    <row r="13121" spans="16:26" x14ac:dyDescent="0.25">
      <c r="P13121" s="120"/>
      <c r="R13121" s="120"/>
      <c r="T13121" s="120"/>
      <c r="V13121" s="120"/>
      <c r="X13121" s="120"/>
      <c r="Z13121" s="120"/>
    </row>
    <row r="13122" spans="16:26" x14ac:dyDescent="0.25">
      <c r="P13122" s="119"/>
      <c r="R13122" s="119"/>
      <c r="T13122" s="119"/>
      <c r="V13122" s="119"/>
      <c r="X13122" s="119"/>
      <c r="Z13122" s="119"/>
    </row>
    <row r="13123" spans="16:26" x14ac:dyDescent="0.25">
      <c r="P13123" s="120"/>
      <c r="R13123" s="120"/>
      <c r="T13123" s="120"/>
      <c r="V13123" s="120"/>
      <c r="X13123" s="120"/>
      <c r="Z13123" s="120"/>
    </row>
    <row r="13124" spans="16:26" x14ac:dyDescent="0.25">
      <c r="P13124" s="119"/>
      <c r="R13124" s="119"/>
      <c r="T13124" s="119"/>
      <c r="V13124" s="119"/>
      <c r="X13124" s="119"/>
      <c r="Z13124" s="119"/>
    </row>
    <row r="13125" spans="16:26" x14ac:dyDescent="0.25">
      <c r="P13125" s="119"/>
      <c r="R13125" s="119"/>
      <c r="T13125" s="119"/>
      <c r="V13125" s="119"/>
      <c r="X13125" s="119"/>
      <c r="Z13125" s="119"/>
    </row>
    <row r="13126" spans="16:26" x14ac:dyDescent="0.25">
      <c r="P13126" s="119"/>
      <c r="R13126" s="119"/>
      <c r="T13126" s="119"/>
      <c r="V13126" s="119"/>
      <c r="X13126" s="119"/>
      <c r="Z13126" s="119"/>
    </row>
    <row r="13127" spans="16:26" x14ac:dyDescent="0.25">
      <c r="P13127" s="121"/>
      <c r="R13127" s="121"/>
      <c r="T13127" s="121"/>
      <c r="V13127" s="121"/>
      <c r="X13127" s="121"/>
      <c r="Z13127" s="121"/>
    </row>
    <row r="13128" spans="16:26" x14ac:dyDescent="0.25">
      <c r="P13128" s="121"/>
      <c r="R13128" s="121"/>
      <c r="T13128" s="121"/>
      <c r="V13128" s="121"/>
      <c r="X13128" s="121"/>
      <c r="Z13128" s="121"/>
    </row>
    <row r="13129" spans="16:26" x14ac:dyDescent="0.25">
      <c r="P13129" s="121"/>
      <c r="R13129" s="121"/>
      <c r="T13129" s="121"/>
      <c r="V13129" s="121"/>
      <c r="X13129" s="121"/>
      <c r="Z13129" s="121"/>
    </row>
    <row r="13130" spans="16:26" x14ac:dyDescent="0.25">
      <c r="P13130" s="121"/>
      <c r="R13130" s="121"/>
      <c r="T13130" s="121"/>
      <c r="V13130" s="121"/>
      <c r="X13130" s="121"/>
      <c r="Z13130" s="121"/>
    </row>
    <row r="13131" spans="16:26" x14ac:dyDescent="0.25">
      <c r="P13131" s="122"/>
      <c r="R13131" s="122"/>
      <c r="T13131" s="122"/>
      <c r="V13131" s="122"/>
      <c r="X13131" s="122"/>
      <c r="Z13131" s="122"/>
    </row>
    <row r="13132" spans="16:26" x14ac:dyDescent="0.25">
      <c r="P13132" s="118"/>
      <c r="R13132" s="118"/>
      <c r="T13132" s="118"/>
      <c r="V13132" s="118"/>
      <c r="X13132" s="118"/>
      <c r="Z13132" s="118"/>
    </row>
    <row r="13133" spans="16:26" x14ac:dyDescent="0.25">
      <c r="P13133" s="119"/>
      <c r="R13133" s="119"/>
      <c r="T13133" s="119"/>
      <c r="V13133" s="119"/>
      <c r="X13133" s="119"/>
      <c r="Z13133" s="119"/>
    </row>
    <row r="13134" spans="16:26" x14ac:dyDescent="0.25">
      <c r="P13134" s="119"/>
      <c r="R13134" s="119"/>
      <c r="T13134" s="119"/>
      <c r="V13134" s="119"/>
      <c r="X13134" s="119"/>
      <c r="Z13134" s="119"/>
    </row>
    <row r="13135" spans="16:26" x14ac:dyDescent="0.25">
      <c r="P13135" s="120"/>
      <c r="R13135" s="120"/>
      <c r="T13135" s="120"/>
      <c r="V13135" s="120"/>
      <c r="X13135" s="120"/>
      <c r="Z13135" s="120"/>
    </row>
    <row r="13136" spans="16:26" x14ac:dyDescent="0.25">
      <c r="P13136" s="119"/>
      <c r="R13136" s="119"/>
      <c r="T13136" s="119"/>
      <c r="V13136" s="119"/>
      <c r="X13136" s="119"/>
      <c r="Z13136" s="119"/>
    </row>
    <row r="13137" spans="16:26" x14ac:dyDescent="0.25">
      <c r="P13137" s="119"/>
      <c r="R13137" s="119"/>
      <c r="T13137" s="119"/>
      <c r="V13137" s="119"/>
      <c r="X13137" s="119"/>
      <c r="Z13137" s="119"/>
    </row>
    <row r="13138" spans="16:26" x14ac:dyDescent="0.25">
      <c r="P13138" s="120"/>
      <c r="R13138" s="120"/>
      <c r="T13138" s="120"/>
      <c r="V13138" s="120"/>
      <c r="X13138" s="120"/>
      <c r="Z13138" s="120"/>
    </row>
    <row r="13139" spans="16:26" x14ac:dyDescent="0.25">
      <c r="P13139" s="119"/>
      <c r="R13139" s="119"/>
      <c r="T13139" s="119"/>
      <c r="V13139" s="119"/>
      <c r="X13139" s="119"/>
      <c r="Z13139" s="119"/>
    </row>
    <row r="13140" spans="16:26" x14ac:dyDescent="0.25">
      <c r="P13140" s="120"/>
      <c r="R13140" s="120"/>
      <c r="T13140" s="120"/>
      <c r="V13140" s="120"/>
      <c r="X13140" s="120"/>
      <c r="Z13140" s="120"/>
    </row>
    <row r="13141" spans="16:26" x14ac:dyDescent="0.25">
      <c r="P13141" s="119"/>
      <c r="R13141" s="119"/>
      <c r="T13141" s="119"/>
      <c r="V13141" s="119"/>
      <c r="X13141" s="119"/>
      <c r="Z13141" s="119"/>
    </row>
    <row r="13142" spans="16:26" x14ac:dyDescent="0.25">
      <c r="P13142" s="119"/>
      <c r="R13142" s="119"/>
      <c r="T13142" s="119"/>
      <c r="V13142" s="119"/>
      <c r="X13142" s="119"/>
      <c r="Z13142" s="119"/>
    </row>
    <row r="13143" spans="16:26" x14ac:dyDescent="0.25">
      <c r="P13143" s="119"/>
      <c r="R13143" s="119"/>
      <c r="T13143" s="119"/>
      <c r="V13143" s="119"/>
      <c r="X13143" s="119"/>
      <c r="Z13143" s="119"/>
    </row>
    <row r="13144" spans="16:26" x14ac:dyDescent="0.25">
      <c r="P13144" s="121"/>
      <c r="R13144" s="121"/>
      <c r="T13144" s="121"/>
      <c r="V13144" s="121"/>
      <c r="X13144" s="121"/>
      <c r="Z13144" s="121"/>
    </row>
    <row r="13145" spans="16:26" x14ac:dyDescent="0.25">
      <c r="P13145" s="121"/>
      <c r="R13145" s="121"/>
      <c r="T13145" s="121"/>
      <c r="V13145" s="121"/>
      <c r="X13145" s="121"/>
      <c r="Z13145" s="121"/>
    </row>
    <row r="13146" spans="16:26" x14ac:dyDescent="0.25">
      <c r="P13146" s="121"/>
      <c r="R13146" s="121"/>
      <c r="T13146" s="121"/>
      <c r="V13146" s="121"/>
      <c r="X13146" s="121"/>
      <c r="Z13146" s="121"/>
    </row>
    <row r="13147" spans="16:26" x14ac:dyDescent="0.25">
      <c r="P13147" s="121"/>
      <c r="R13147" s="121"/>
      <c r="T13147" s="121"/>
      <c r="V13147" s="121"/>
      <c r="X13147" s="121"/>
      <c r="Z13147" s="121"/>
    </row>
    <row r="13148" spans="16:26" x14ac:dyDescent="0.25">
      <c r="P13148" s="122"/>
      <c r="R13148" s="122"/>
      <c r="T13148" s="122"/>
      <c r="V13148" s="122"/>
      <c r="X13148" s="122"/>
      <c r="Z13148" s="122"/>
    </row>
    <row r="13149" spans="16:26" x14ac:dyDescent="0.25">
      <c r="P13149" s="118"/>
      <c r="R13149" s="118"/>
      <c r="T13149" s="118"/>
      <c r="V13149" s="118"/>
      <c r="X13149" s="118"/>
      <c r="Z13149" s="118"/>
    </row>
    <row r="13150" spans="16:26" x14ac:dyDescent="0.25">
      <c r="P13150" s="119"/>
      <c r="R13150" s="119"/>
      <c r="T13150" s="119"/>
      <c r="V13150" s="119"/>
      <c r="X13150" s="119"/>
      <c r="Z13150" s="119"/>
    </row>
    <row r="13151" spans="16:26" x14ac:dyDescent="0.25">
      <c r="P13151" s="119"/>
      <c r="R13151" s="119"/>
      <c r="T13151" s="119"/>
      <c r="V13151" s="119"/>
      <c r="X13151" s="119"/>
      <c r="Z13151" s="119"/>
    </row>
    <row r="13152" spans="16:26" x14ac:dyDescent="0.25">
      <c r="P13152" s="120"/>
      <c r="R13152" s="120"/>
      <c r="T13152" s="120"/>
      <c r="V13152" s="120"/>
      <c r="X13152" s="120"/>
      <c r="Z13152" s="120"/>
    </row>
    <row r="13153" spans="16:26" x14ac:dyDescent="0.25">
      <c r="P13153" s="119"/>
      <c r="R13153" s="119"/>
      <c r="T13153" s="119"/>
      <c r="V13153" s="119"/>
      <c r="X13153" s="119"/>
      <c r="Z13153" s="119"/>
    </row>
    <row r="13154" spans="16:26" x14ac:dyDescent="0.25">
      <c r="P13154" s="119"/>
      <c r="R13154" s="119"/>
      <c r="T13154" s="119"/>
      <c r="V13154" s="119"/>
      <c r="X13154" s="119"/>
      <c r="Z13154" s="119"/>
    </row>
    <row r="13155" spans="16:26" x14ac:dyDescent="0.25">
      <c r="P13155" s="120"/>
      <c r="R13155" s="120"/>
      <c r="T13155" s="120"/>
      <c r="V13155" s="120"/>
      <c r="X13155" s="120"/>
      <c r="Z13155" s="120"/>
    </row>
    <row r="13156" spans="16:26" x14ac:dyDescent="0.25">
      <c r="P13156" s="119"/>
      <c r="R13156" s="119"/>
      <c r="T13156" s="119"/>
      <c r="V13156" s="119"/>
      <c r="X13156" s="119"/>
      <c r="Z13156" s="119"/>
    </row>
    <row r="13157" spans="16:26" x14ac:dyDescent="0.25">
      <c r="P13157" s="120"/>
      <c r="R13157" s="120"/>
      <c r="T13157" s="120"/>
      <c r="V13157" s="120"/>
      <c r="X13157" s="120"/>
      <c r="Z13157" s="120"/>
    </row>
    <row r="13158" spans="16:26" x14ac:dyDescent="0.25">
      <c r="P13158" s="119"/>
      <c r="R13158" s="119"/>
      <c r="T13158" s="119"/>
      <c r="V13158" s="119"/>
      <c r="X13158" s="119"/>
      <c r="Z13158" s="119"/>
    </row>
    <row r="13159" spans="16:26" x14ac:dyDescent="0.25">
      <c r="P13159" s="119"/>
      <c r="R13159" s="119"/>
      <c r="T13159" s="119"/>
      <c r="V13159" s="119"/>
      <c r="X13159" s="119"/>
      <c r="Z13159" s="119"/>
    </row>
    <row r="13160" spans="16:26" x14ac:dyDescent="0.25">
      <c r="P13160" s="119"/>
      <c r="R13160" s="119"/>
      <c r="T13160" s="119"/>
      <c r="V13160" s="119"/>
      <c r="X13160" s="119"/>
      <c r="Z13160" s="119"/>
    </row>
    <row r="13161" spans="16:26" x14ac:dyDescent="0.25">
      <c r="P13161" s="121"/>
      <c r="R13161" s="121"/>
      <c r="T13161" s="121"/>
      <c r="V13161" s="121"/>
      <c r="X13161" s="121"/>
      <c r="Z13161" s="121"/>
    </row>
    <row r="13162" spans="16:26" x14ac:dyDescent="0.25">
      <c r="P13162" s="121"/>
      <c r="R13162" s="121"/>
      <c r="T13162" s="121"/>
      <c r="V13162" s="121"/>
      <c r="X13162" s="121"/>
      <c r="Z13162" s="121"/>
    </row>
    <row r="13163" spans="16:26" x14ac:dyDescent="0.25">
      <c r="P13163" s="121"/>
      <c r="R13163" s="121"/>
      <c r="T13163" s="121"/>
      <c r="V13163" s="121"/>
      <c r="X13163" s="121"/>
      <c r="Z13163" s="121"/>
    </row>
    <row r="13164" spans="16:26" x14ac:dyDescent="0.25">
      <c r="P13164" s="121"/>
      <c r="R13164" s="121"/>
      <c r="T13164" s="121"/>
      <c r="V13164" s="121"/>
      <c r="X13164" s="121"/>
      <c r="Z13164" s="121"/>
    </row>
    <row r="13165" spans="16:26" x14ac:dyDescent="0.25">
      <c r="P13165" s="122"/>
      <c r="R13165" s="122"/>
      <c r="T13165" s="122"/>
      <c r="V13165" s="122"/>
      <c r="X13165" s="122"/>
      <c r="Z13165" s="122"/>
    </row>
    <row r="13166" spans="16:26" x14ac:dyDescent="0.25">
      <c r="P13166" s="118"/>
      <c r="R13166" s="118"/>
      <c r="T13166" s="118"/>
      <c r="V13166" s="118"/>
      <c r="X13166" s="118"/>
      <c r="Z13166" s="118"/>
    </row>
    <row r="13167" spans="16:26" x14ac:dyDescent="0.25">
      <c r="P13167" s="119"/>
      <c r="R13167" s="119"/>
      <c r="T13167" s="119"/>
      <c r="V13167" s="119"/>
      <c r="X13167" s="119"/>
      <c r="Z13167" s="119"/>
    </row>
    <row r="13168" spans="16:26" x14ac:dyDescent="0.25">
      <c r="P13168" s="119"/>
      <c r="R13168" s="119"/>
      <c r="T13168" s="119"/>
      <c r="V13168" s="119"/>
      <c r="X13168" s="119"/>
      <c r="Z13168" s="119"/>
    </row>
    <row r="13169" spans="16:26" x14ac:dyDescent="0.25">
      <c r="P13169" s="120"/>
      <c r="R13169" s="120"/>
      <c r="T13169" s="120"/>
      <c r="V13169" s="120"/>
      <c r="X13169" s="120"/>
      <c r="Z13169" s="120"/>
    </row>
    <row r="13170" spans="16:26" x14ac:dyDescent="0.25">
      <c r="P13170" s="119"/>
      <c r="R13170" s="119"/>
      <c r="T13170" s="119"/>
      <c r="V13170" s="119"/>
      <c r="X13170" s="119"/>
      <c r="Z13170" s="119"/>
    </row>
    <row r="13171" spans="16:26" x14ac:dyDescent="0.25">
      <c r="P13171" s="119"/>
      <c r="R13171" s="119"/>
      <c r="T13171" s="119"/>
      <c r="V13171" s="119"/>
      <c r="X13171" s="119"/>
      <c r="Z13171" s="119"/>
    </row>
    <row r="13172" spans="16:26" x14ac:dyDescent="0.25">
      <c r="P13172" s="120"/>
      <c r="R13172" s="120"/>
      <c r="T13172" s="120"/>
      <c r="V13172" s="120"/>
      <c r="X13172" s="120"/>
      <c r="Z13172" s="120"/>
    </row>
    <row r="13173" spans="16:26" x14ac:dyDescent="0.25">
      <c r="P13173" s="119"/>
      <c r="R13173" s="119"/>
      <c r="T13173" s="119"/>
      <c r="V13173" s="119"/>
      <c r="X13173" s="119"/>
      <c r="Z13173" s="119"/>
    </row>
    <row r="13174" spans="16:26" x14ac:dyDescent="0.25">
      <c r="P13174" s="120"/>
      <c r="R13174" s="120"/>
      <c r="T13174" s="120"/>
      <c r="V13174" s="120"/>
      <c r="X13174" s="120"/>
      <c r="Z13174" s="120"/>
    </row>
    <row r="13175" spans="16:26" x14ac:dyDescent="0.25">
      <c r="P13175" s="119"/>
      <c r="R13175" s="119"/>
      <c r="T13175" s="119"/>
      <c r="V13175" s="119"/>
      <c r="X13175" s="119"/>
      <c r="Z13175" s="119"/>
    </row>
    <row r="13176" spans="16:26" x14ac:dyDescent="0.25">
      <c r="P13176" s="119"/>
      <c r="R13176" s="119"/>
      <c r="T13176" s="119"/>
      <c r="V13176" s="119"/>
      <c r="X13176" s="119"/>
      <c r="Z13176" s="119"/>
    </row>
    <row r="13177" spans="16:26" x14ac:dyDescent="0.25">
      <c r="P13177" s="119"/>
      <c r="R13177" s="119"/>
      <c r="T13177" s="119"/>
      <c r="V13177" s="119"/>
      <c r="X13177" s="119"/>
      <c r="Z13177" s="119"/>
    </row>
    <row r="13178" spans="16:26" x14ac:dyDescent="0.25">
      <c r="P13178" s="121"/>
      <c r="R13178" s="121"/>
      <c r="T13178" s="121"/>
      <c r="V13178" s="121"/>
      <c r="X13178" s="121"/>
      <c r="Z13178" s="121"/>
    </row>
    <row r="13179" spans="16:26" x14ac:dyDescent="0.25">
      <c r="P13179" s="121"/>
      <c r="R13179" s="121"/>
      <c r="T13179" s="121"/>
      <c r="V13179" s="121"/>
      <c r="X13179" s="121"/>
      <c r="Z13179" s="121"/>
    </row>
    <row r="13180" spans="16:26" x14ac:dyDescent="0.25">
      <c r="P13180" s="121"/>
      <c r="R13180" s="121"/>
      <c r="T13180" s="121"/>
      <c r="V13180" s="121"/>
      <c r="X13180" s="121"/>
      <c r="Z13180" s="121"/>
    </row>
    <row r="13181" spans="16:26" x14ac:dyDescent="0.25">
      <c r="P13181" s="121"/>
      <c r="R13181" s="121"/>
      <c r="T13181" s="121"/>
      <c r="V13181" s="121"/>
      <c r="X13181" s="121"/>
      <c r="Z13181" s="121"/>
    </row>
    <row r="13182" spans="16:26" x14ac:dyDescent="0.25">
      <c r="P13182" s="122"/>
      <c r="R13182" s="122"/>
      <c r="T13182" s="122"/>
      <c r="V13182" s="122"/>
      <c r="X13182" s="122"/>
      <c r="Z13182" s="122"/>
    </row>
    <row r="13183" spans="16:26" x14ac:dyDescent="0.25">
      <c r="P13183" s="118"/>
      <c r="R13183" s="118"/>
      <c r="T13183" s="118"/>
      <c r="V13183" s="118"/>
      <c r="X13183" s="118"/>
      <c r="Z13183" s="118"/>
    </row>
    <row r="13184" spans="16:26" x14ac:dyDescent="0.25">
      <c r="P13184" s="119"/>
      <c r="R13184" s="119"/>
      <c r="T13184" s="119"/>
      <c r="V13184" s="119"/>
      <c r="X13184" s="119"/>
      <c r="Z13184" s="119"/>
    </row>
    <row r="13185" spans="16:26" x14ac:dyDescent="0.25">
      <c r="P13185" s="119"/>
      <c r="R13185" s="119"/>
      <c r="T13185" s="119"/>
      <c r="V13185" s="119"/>
      <c r="X13185" s="119"/>
      <c r="Z13185" s="119"/>
    </row>
    <row r="13186" spans="16:26" x14ac:dyDescent="0.25">
      <c r="P13186" s="120"/>
      <c r="R13186" s="120"/>
      <c r="T13186" s="120"/>
      <c r="V13186" s="120"/>
      <c r="X13186" s="120"/>
      <c r="Z13186" s="120"/>
    </row>
    <row r="13187" spans="16:26" x14ac:dyDescent="0.25">
      <c r="P13187" s="119"/>
      <c r="R13187" s="119"/>
      <c r="T13187" s="119"/>
      <c r="V13187" s="119"/>
      <c r="X13187" s="119"/>
      <c r="Z13187" s="119"/>
    </row>
    <row r="13188" spans="16:26" x14ac:dyDescent="0.25">
      <c r="P13188" s="119"/>
      <c r="R13188" s="119"/>
      <c r="T13188" s="119"/>
      <c r="V13188" s="119"/>
      <c r="X13188" s="119"/>
      <c r="Z13188" s="119"/>
    </row>
    <row r="13189" spans="16:26" x14ac:dyDescent="0.25">
      <c r="P13189" s="120"/>
      <c r="R13189" s="120"/>
      <c r="T13189" s="120"/>
      <c r="V13189" s="120"/>
      <c r="X13189" s="120"/>
      <c r="Z13189" s="120"/>
    </row>
    <row r="13190" spans="16:26" x14ac:dyDescent="0.25">
      <c r="P13190" s="119"/>
      <c r="R13190" s="119"/>
      <c r="T13190" s="119"/>
      <c r="V13190" s="119"/>
      <c r="X13190" s="119"/>
      <c r="Z13190" s="119"/>
    </row>
    <row r="13191" spans="16:26" x14ac:dyDescent="0.25">
      <c r="P13191" s="120"/>
      <c r="R13191" s="120"/>
      <c r="T13191" s="120"/>
      <c r="V13191" s="120"/>
      <c r="X13191" s="120"/>
      <c r="Z13191" s="120"/>
    </row>
    <row r="13192" spans="16:26" x14ac:dyDescent="0.25">
      <c r="P13192" s="119"/>
      <c r="R13192" s="119"/>
      <c r="T13192" s="119"/>
      <c r="V13192" s="119"/>
      <c r="X13192" s="119"/>
      <c r="Z13192" s="119"/>
    </row>
    <row r="13193" spans="16:26" x14ac:dyDescent="0.25">
      <c r="P13193" s="119"/>
      <c r="R13193" s="119"/>
      <c r="T13193" s="119"/>
      <c r="V13193" s="119"/>
      <c r="X13193" s="119"/>
      <c r="Z13193" s="119"/>
    </row>
    <row r="13194" spans="16:26" x14ac:dyDescent="0.25">
      <c r="P13194" s="119"/>
      <c r="R13194" s="119"/>
      <c r="T13194" s="119"/>
      <c r="V13194" s="119"/>
      <c r="X13194" s="119"/>
      <c r="Z13194" s="119"/>
    </row>
    <row r="13195" spans="16:26" x14ac:dyDescent="0.25">
      <c r="P13195" s="121"/>
      <c r="R13195" s="121"/>
      <c r="T13195" s="121"/>
      <c r="V13195" s="121"/>
      <c r="X13195" s="121"/>
      <c r="Z13195" s="121"/>
    </row>
    <row r="13196" spans="16:26" x14ac:dyDescent="0.25">
      <c r="P13196" s="121"/>
      <c r="R13196" s="121"/>
      <c r="T13196" s="121"/>
      <c r="V13196" s="121"/>
      <c r="X13196" s="121"/>
      <c r="Z13196" s="121"/>
    </row>
    <row r="13197" spans="16:26" x14ac:dyDescent="0.25">
      <c r="P13197" s="121"/>
      <c r="R13197" s="121"/>
      <c r="T13197" s="121"/>
      <c r="V13197" s="121"/>
      <c r="X13197" s="121"/>
      <c r="Z13197" s="121"/>
    </row>
    <row r="13198" spans="16:26" x14ac:dyDescent="0.25">
      <c r="P13198" s="121"/>
      <c r="R13198" s="121"/>
      <c r="T13198" s="121"/>
      <c r="V13198" s="121"/>
      <c r="X13198" s="121"/>
      <c r="Z13198" s="121"/>
    </row>
    <row r="13199" spans="16:26" x14ac:dyDescent="0.25">
      <c r="P13199" s="122"/>
      <c r="R13199" s="122"/>
      <c r="T13199" s="122"/>
      <c r="V13199" s="122"/>
      <c r="X13199" s="122"/>
      <c r="Z13199" s="122"/>
    </row>
    <row r="13200" spans="16:26" x14ac:dyDescent="0.25">
      <c r="P13200" s="118"/>
      <c r="R13200" s="118"/>
      <c r="T13200" s="118"/>
      <c r="V13200" s="118"/>
      <c r="X13200" s="118"/>
      <c r="Z13200" s="118"/>
    </row>
    <row r="13201" spans="16:26" x14ac:dyDescent="0.25">
      <c r="P13201" s="119"/>
      <c r="R13201" s="119"/>
      <c r="T13201" s="119"/>
      <c r="V13201" s="119"/>
      <c r="X13201" s="119"/>
      <c r="Z13201" s="119"/>
    </row>
    <row r="13202" spans="16:26" x14ac:dyDescent="0.25">
      <c r="P13202" s="119"/>
      <c r="R13202" s="119"/>
      <c r="T13202" s="119"/>
      <c r="V13202" s="119"/>
      <c r="X13202" s="119"/>
      <c r="Z13202" s="119"/>
    </row>
    <row r="13203" spans="16:26" x14ac:dyDescent="0.25">
      <c r="P13203" s="120"/>
      <c r="R13203" s="120"/>
      <c r="T13203" s="120"/>
      <c r="V13203" s="120"/>
      <c r="X13203" s="120"/>
      <c r="Z13203" s="120"/>
    </row>
    <row r="13204" spans="16:26" x14ac:dyDescent="0.25">
      <c r="P13204" s="119"/>
      <c r="R13204" s="119"/>
      <c r="T13204" s="119"/>
      <c r="V13204" s="119"/>
      <c r="X13204" s="119"/>
      <c r="Z13204" s="119"/>
    </row>
    <row r="13205" spans="16:26" x14ac:dyDescent="0.25">
      <c r="P13205" s="119"/>
      <c r="R13205" s="119"/>
      <c r="T13205" s="119"/>
      <c r="V13205" s="119"/>
      <c r="X13205" s="119"/>
      <c r="Z13205" s="119"/>
    </row>
    <row r="13206" spans="16:26" x14ac:dyDescent="0.25">
      <c r="P13206" s="120"/>
      <c r="R13206" s="120"/>
      <c r="T13206" s="120"/>
      <c r="V13206" s="120"/>
      <c r="X13206" s="120"/>
      <c r="Z13206" s="120"/>
    </row>
    <row r="13207" spans="16:26" x14ac:dyDescent="0.25">
      <c r="P13207" s="119"/>
      <c r="R13207" s="119"/>
      <c r="T13207" s="119"/>
      <c r="V13207" s="119"/>
      <c r="X13207" s="119"/>
      <c r="Z13207" s="119"/>
    </row>
    <row r="13208" spans="16:26" x14ac:dyDescent="0.25">
      <c r="P13208" s="120"/>
      <c r="R13208" s="120"/>
      <c r="T13208" s="120"/>
      <c r="V13208" s="120"/>
      <c r="X13208" s="120"/>
      <c r="Z13208" s="120"/>
    </row>
    <row r="13209" spans="16:26" x14ac:dyDescent="0.25">
      <c r="P13209" s="119"/>
      <c r="R13209" s="119"/>
      <c r="T13209" s="119"/>
      <c r="V13209" s="119"/>
      <c r="X13209" s="119"/>
      <c r="Z13209" s="119"/>
    </row>
    <row r="13210" spans="16:26" x14ac:dyDescent="0.25">
      <c r="P13210" s="119"/>
      <c r="R13210" s="119"/>
      <c r="T13210" s="119"/>
      <c r="V13210" s="119"/>
      <c r="X13210" s="119"/>
      <c r="Z13210" s="119"/>
    </row>
    <row r="13211" spans="16:26" x14ac:dyDescent="0.25">
      <c r="P13211" s="119"/>
      <c r="R13211" s="119"/>
      <c r="T13211" s="119"/>
      <c r="V13211" s="119"/>
      <c r="X13211" s="119"/>
      <c r="Z13211" s="119"/>
    </row>
    <row r="13212" spans="16:26" x14ac:dyDescent="0.25">
      <c r="P13212" s="121"/>
      <c r="R13212" s="121"/>
      <c r="T13212" s="121"/>
      <c r="V13212" s="121"/>
      <c r="X13212" s="121"/>
      <c r="Z13212" s="121"/>
    </row>
    <row r="13213" spans="16:26" x14ac:dyDescent="0.25">
      <c r="P13213" s="121"/>
      <c r="R13213" s="121"/>
      <c r="T13213" s="121"/>
      <c r="V13213" s="121"/>
      <c r="X13213" s="121"/>
      <c r="Z13213" s="121"/>
    </row>
    <row r="13214" spans="16:26" x14ac:dyDescent="0.25">
      <c r="P13214" s="121"/>
      <c r="R13214" s="121"/>
      <c r="T13214" s="121"/>
      <c r="V13214" s="121"/>
      <c r="X13214" s="121"/>
      <c r="Z13214" s="121"/>
    </row>
    <row r="13215" spans="16:26" x14ac:dyDescent="0.25">
      <c r="P13215" s="121"/>
      <c r="R13215" s="121"/>
      <c r="T13215" s="121"/>
      <c r="V13215" s="121"/>
      <c r="X13215" s="121"/>
      <c r="Z13215" s="121"/>
    </row>
    <row r="13216" spans="16:26" x14ac:dyDescent="0.25">
      <c r="P13216" s="122"/>
      <c r="R13216" s="122"/>
      <c r="T13216" s="122"/>
      <c r="V13216" s="122"/>
      <c r="X13216" s="122"/>
      <c r="Z13216" s="122"/>
    </row>
    <row r="13217" spans="16:26" x14ac:dyDescent="0.25">
      <c r="P13217" s="118"/>
      <c r="R13217" s="118"/>
      <c r="T13217" s="118"/>
      <c r="V13217" s="118"/>
      <c r="X13217" s="118"/>
      <c r="Z13217" s="118"/>
    </row>
    <row r="13218" spans="16:26" x14ac:dyDescent="0.25">
      <c r="P13218" s="119"/>
      <c r="R13218" s="119"/>
      <c r="T13218" s="119"/>
      <c r="V13218" s="119"/>
      <c r="X13218" s="119"/>
      <c r="Z13218" s="119"/>
    </row>
    <row r="13219" spans="16:26" x14ac:dyDescent="0.25">
      <c r="P13219" s="119"/>
      <c r="R13219" s="119"/>
      <c r="T13219" s="119"/>
      <c r="V13219" s="119"/>
      <c r="X13219" s="119"/>
      <c r="Z13219" s="119"/>
    </row>
    <row r="13220" spans="16:26" x14ac:dyDescent="0.25">
      <c r="P13220" s="120"/>
      <c r="R13220" s="120"/>
      <c r="T13220" s="120"/>
      <c r="V13220" s="120"/>
      <c r="X13220" s="120"/>
      <c r="Z13220" s="120"/>
    </row>
    <row r="13221" spans="16:26" x14ac:dyDescent="0.25">
      <c r="P13221" s="119"/>
      <c r="R13221" s="119"/>
      <c r="T13221" s="119"/>
      <c r="V13221" s="119"/>
      <c r="X13221" s="119"/>
      <c r="Z13221" s="119"/>
    </row>
    <row r="13222" spans="16:26" x14ac:dyDescent="0.25">
      <c r="P13222" s="119"/>
      <c r="R13222" s="119"/>
      <c r="T13222" s="119"/>
      <c r="V13222" s="119"/>
      <c r="X13222" s="119"/>
      <c r="Z13222" s="119"/>
    </row>
    <row r="13223" spans="16:26" x14ac:dyDescent="0.25">
      <c r="P13223" s="120"/>
      <c r="R13223" s="120"/>
      <c r="T13223" s="120"/>
      <c r="V13223" s="120"/>
      <c r="X13223" s="120"/>
      <c r="Z13223" s="120"/>
    </row>
    <row r="13224" spans="16:26" x14ac:dyDescent="0.25">
      <c r="P13224" s="119"/>
      <c r="R13224" s="119"/>
      <c r="T13224" s="119"/>
      <c r="V13224" s="119"/>
      <c r="X13224" s="119"/>
      <c r="Z13224" s="119"/>
    </row>
    <row r="13225" spans="16:26" x14ac:dyDescent="0.25">
      <c r="P13225" s="120"/>
      <c r="R13225" s="120"/>
      <c r="T13225" s="120"/>
      <c r="V13225" s="120"/>
      <c r="X13225" s="120"/>
      <c r="Z13225" s="120"/>
    </row>
    <row r="13226" spans="16:26" x14ac:dyDescent="0.25">
      <c r="P13226" s="119"/>
      <c r="R13226" s="119"/>
      <c r="T13226" s="119"/>
      <c r="V13226" s="119"/>
      <c r="X13226" s="119"/>
      <c r="Z13226" s="119"/>
    </row>
    <row r="13227" spans="16:26" x14ac:dyDescent="0.25">
      <c r="P13227" s="119"/>
      <c r="R13227" s="119"/>
      <c r="T13227" s="119"/>
      <c r="V13227" s="119"/>
      <c r="X13227" s="119"/>
      <c r="Z13227" s="119"/>
    </row>
    <row r="13228" spans="16:26" x14ac:dyDescent="0.25">
      <c r="P13228" s="119"/>
      <c r="R13228" s="119"/>
      <c r="T13228" s="119"/>
      <c r="V13228" s="119"/>
      <c r="X13228" s="119"/>
      <c r="Z13228" s="119"/>
    </row>
    <row r="13229" spans="16:26" x14ac:dyDescent="0.25">
      <c r="P13229" s="121"/>
      <c r="R13229" s="121"/>
      <c r="T13229" s="121"/>
      <c r="V13229" s="121"/>
      <c r="X13229" s="121"/>
      <c r="Z13229" s="121"/>
    </row>
    <row r="13230" spans="16:26" x14ac:dyDescent="0.25">
      <c r="P13230" s="121"/>
      <c r="R13230" s="121"/>
      <c r="T13230" s="121"/>
      <c r="V13230" s="121"/>
      <c r="X13230" s="121"/>
      <c r="Z13230" s="121"/>
    </row>
    <row r="13231" spans="16:26" x14ac:dyDescent="0.25">
      <c r="P13231" s="121"/>
      <c r="R13231" s="121"/>
      <c r="T13231" s="121"/>
      <c r="V13231" s="121"/>
      <c r="X13231" s="121"/>
      <c r="Z13231" s="121"/>
    </row>
    <row r="13232" spans="16:26" x14ac:dyDescent="0.25">
      <c r="P13232" s="121"/>
      <c r="R13232" s="121"/>
      <c r="T13232" s="121"/>
      <c r="V13232" s="121"/>
      <c r="X13232" s="121"/>
      <c r="Z13232" s="121"/>
    </row>
    <row r="13233" spans="16:26" x14ac:dyDescent="0.25">
      <c r="P13233" s="122"/>
      <c r="R13233" s="122"/>
      <c r="T13233" s="122"/>
      <c r="V13233" s="122"/>
      <c r="X13233" s="122"/>
      <c r="Z13233" s="122"/>
    </row>
    <row r="13234" spans="16:26" x14ac:dyDescent="0.25">
      <c r="P13234" s="118"/>
      <c r="R13234" s="118"/>
      <c r="T13234" s="118"/>
      <c r="V13234" s="118"/>
      <c r="X13234" s="118"/>
      <c r="Z13234" s="118"/>
    </row>
    <row r="13235" spans="16:26" x14ac:dyDescent="0.25">
      <c r="P13235" s="119"/>
      <c r="R13235" s="119"/>
      <c r="T13235" s="119"/>
      <c r="V13235" s="119"/>
      <c r="X13235" s="119"/>
      <c r="Z13235" s="119"/>
    </row>
    <row r="13236" spans="16:26" x14ac:dyDescent="0.25">
      <c r="P13236" s="119"/>
      <c r="R13236" s="119"/>
      <c r="T13236" s="119"/>
      <c r="V13236" s="119"/>
      <c r="X13236" s="119"/>
      <c r="Z13236" s="119"/>
    </row>
    <row r="13237" spans="16:26" x14ac:dyDescent="0.25">
      <c r="P13237" s="120"/>
      <c r="R13237" s="120"/>
      <c r="T13237" s="120"/>
      <c r="V13237" s="120"/>
      <c r="X13237" s="120"/>
      <c r="Z13237" s="120"/>
    </row>
    <row r="13238" spans="16:26" x14ac:dyDescent="0.25">
      <c r="P13238" s="119"/>
      <c r="R13238" s="119"/>
      <c r="T13238" s="119"/>
      <c r="V13238" s="119"/>
      <c r="X13238" s="119"/>
      <c r="Z13238" s="119"/>
    </row>
    <row r="13239" spans="16:26" x14ac:dyDescent="0.25">
      <c r="P13239" s="119"/>
      <c r="R13239" s="119"/>
      <c r="T13239" s="119"/>
      <c r="V13239" s="119"/>
      <c r="X13239" s="119"/>
      <c r="Z13239" s="119"/>
    </row>
    <row r="13240" spans="16:26" x14ac:dyDescent="0.25">
      <c r="P13240" s="120"/>
      <c r="R13240" s="120"/>
      <c r="T13240" s="120"/>
      <c r="V13240" s="120"/>
      <c r="X13240" s="120"/>
      <c r="Z13240" s="120"/>
    </row>
    <row r="13241" spans="16:26" x14ac:dyDescent="0.25">
      <c r="P13241" s="119"/>
      <c r="R13241" s="119"/>
      <c r="T13241" s="119"/>
      <c r="V13241" s="119"/>
      <c r="X13241" s="119"/>
      <c r="Z13241" s="119"/>
    </row>
    <row r="13242" spans="16:26" x14ac:dyDescent="0.25">
      <c r="P13242" s="120"/>
      <c r="R13242" s="120"/>
      <c r="T13242" s="120"/>
      <c r="V13242" s="120"/>
      <c r="X13242" s="120"/>
      <c r="Z13242" s="120"/>
    </row>
    <row r="13243" spans="16:26" x14ac:dyDescent="0.25">
      <c r="P13243" s="119"/>
      <c r="R13243" s="119"/>
      <c r="T13243" s="119"/>
      <c r="V13243" s="119"/>
      <c r="X13243" s="119"/>
      <c r="Z13243" s="119"/>
    </row>
    <row r="13244" spans="16:26" x14ac:dyDescent="0.25">
      <c r="P13244" s="119"/>
      <c r="R13244" s="119"/>
      <c r="T13244" s="119"/>
      <c r="V13244" s="119"/>
      <c r="X13244" s="119"/>
      <c r="Z13244" s="119"/>
    </row>
    <row r="13245" spans="16:26" x14ac:dyDescent="0.25">
      <c r="P13245" s="119"/>
      <c r="R13245" s="119"/>
      <c r="T13245" s="119"/>
      <c r="V13245" s="119"/>
      <c r="X13245" s="119"/>
      <c r="Z13245" s="119"/>
    </row>
    <row r="13246" spans="16:26" x14ac:dyDescent="0.25">
      <c r="P13246" s="121"/>
      <c r="R13246" s="121"/>
      <c r="T13246" s="121"/>
      <c r="V13246" s="121"/>
      <c r="X13246" s="121"/>
      <c r="Z13246" s="121"/>
    </row>
    <row r="13247" spans="16:26" x14ac:dyDescent="0.25">
      <c r="P13247" s="121"/>
      <c r="R13247" s="121"/>
      <c r="T13247" s="121"/>
      <c r="V13247" s="121"/>
      <c r="X13247" s="121"/>
      <c r="Z13247" s="121"/>
    </row>
    <row r="13248" spans="16:26" x14ac:dyDescent="0.25">
      <c r="P13248" s="121"/>
      <c r="R13248" s="121"/>
      <c r="T13248" s="121"/>
      <c r="V13248" s="121"/>
      <c r="X13248" s="121"/>
      <c r="Z13248" s="121"/>
    </row>
    <row r="13249" spans="16:26" x14ac:dyDescent="0.25">
      <c r="P13249" s="121"/>
      <c r="R13249" s="121"/>
      <c r="T13249" s="121"/>
      <c r="V13249" s="121"/>
      <c r="X13249" s="121"/>
      <c r="Z13249" s="121"/>
    </row>
    <row r="13250" spans="16:26" x14ac:dyDescent="0.25">
      <c r="P13250" s="122"/>
      <c r="R13250" s="122"/>
      <c r="T13250" s="122"/>
      <c r="V13250" s="122"/>
      <c r="X13250" s="122"/>
      <c r="Z13250" s="122"/>
    </row>
    <row r="13251" spans="16:26" x14ac:dyDescent="0.25">
      <c r="P13251" s="118"/>
      <c r="R13251" s="118"/>
      <c r="T13251" s="118"/>
      <c r="V13251" s="118"/>
      <c r="X13251" s="118"/>
      <c r="Z13251" s="118"/>
    </row>
    <row r="13252" spans="16:26" x14ac:dyDescent="0.25">
      <c r="P13252" s="119"/>
      <c r="R13252" s="119"/>
      <c r="T13252" s="119"/>
      <c r="V13252" s="119"/>
      <c r="X13252" s="119"/>
      <c r="Z13252" s="119"/>
    </row>
    <row r="13253" spans="16:26" x14ac:dyDescent="0.25">
      <c r="P13253" s="119"/>
      <c r="R13253" s="119"/>
      <c r="T13253" s="119"/>
      <c r="V13253" s="119"/>
      <c r="X13253" s="119"/>
      <c r="Z13253" s="119"/>
    </row>
    <row r="13254" spans="16:26" x14ac:dyDescent="0.25">
      <c r="P13254" s="120"/>
      <c r="R13254" s="120"/>
      <c r="T13254" s="120"/>
      <c r="V13254" s="120"/>
      <c r="X13254" s="120"/>
      <c r="Z13254" s="120"/>
    </row>
    <row r="13255" spans="16:26" x14ac:dyDescent="0.25">
      <c r="P13255" s="119"/>
      <c r="R13255" s="119"/>
      <c r="T13255" s="119"/>
      <c r="V13255" s="119"/>
      <c r="X13255" s="119"/>
      <c r="Z13255" s="119"/>
    </row>
    <row r="13256" spans="16:26" x14ac:dyDescent="0.25">
      <c r="P13256" s="119"/>
      <c r="R13256" s="119"/>
      <c r="T13256" s="119"/>
      <c r="V13256" s="119"/>
      <c r="X13256" s="119"/>
      <c r="Z13256" s="119"/>
    </row>
    <row r="13257" spans="16:26" x14ac:dyDescent="0.25">
      <c r="P13257" s="120"/>
      <c r="R13257" s="120"/>
      <c r="T13257" s="120"/>
      <c r="V13257" s="120"/>
      <c r="X13257" s="120"/>
      <c r="Z13257" s="120"/>
    </row>
    <row r="13258" spans="16:26" x14ac:dyDescent="0.25">
      <c r="P13258" s="119"/>
      <c r="R13258" s="119"/>
      <c r="T13258" s="119"/>
      <c r="V13258" s="119"/>
      <c r="X13258" s="119"/>
      <c r="Z13258" s="119"/>
    </row>
    <row r="13259" spans="16:26" x14ac:dyDescent="0.25">
      <c r="P13259" s="120"/>
      <c r="R13259" s="120"/>
      <c r="T13259" s="120"/>
      <c r="V13259" s="120"/>
      <c r="X13259" s="120"/>
      <c r="Z13259" s="120"/>
    </row>
    <row r="13260" spans="16:26" x14ac:dyDescent="0.25">
      <c r="P13260" s="119"/>
      <c r="R13260" s="119"/>
      <c r="T13260" s="119"/>
      <c r="V13260" s="119"/>
      <c r="X13260" s="119"/>
      <c r="Z13260" s="119"/>
    </row>
    <row r="13261" spans="16:26" x14ac:dyDescent="0.25">
      <c r="P13261" s="119"/>
      <c r="R13261" s="119"/>
      <c r="T13261" s="119"/>
      <c r="V13261" s="119"/>
      <c r="X13261" s="119"/>
      <c r="Z13261" s="119"/>
    </row>
    <row r="13262" spans="16:26" x14ac:dyDescent="0.25">
      <c r="P13262" s="119"/>
      <c r="R13262" s="119"/>
      <c r="T13262" s="119"/>
      <c r="V13262" s="119"/>
      <c r="X13262" s="119"/>
      <c r="Z13262" s="119"/>
    </row>
    <row r="13263" spans="16:26" x14ac:dyDescent="0.25">
      <c r="P13263" s="121"/>
      <c r="R13263" s="121"/>
      <c r="T13263" s="121"/>
      <c r="V13263" s="121"/>
      <c r="X13263" s="121"/>
      <c r="Z13263" s="121"/>
    </row>
    <row r="13264" spans="16:26" x14ac:dyDescent="0.25">
      <c r="P13264" s="121"/>
      <c r="R13264" s="121"/>
      <c r="T13264" s="121"/>
      <c r="V13264" s="121"/>
      <c r="X13264" s="121"/>
      <c r="Z13264" s="121"/>
    </row>
    <row r="13265" spans="16:26" x14ac:dyDescent="0.25">
      <c r="P13265" s="121"/>
      <c r="R13265" s="121"/>
      <c r="T13265" s="121"/>
      <c r="V13265" s="121"/>
      <c r="X13265" s="121"/>
      <c r="Z13265" s="121"/>
    </row>
    <row r="13266" spans="16:26" x14ac:dyDescent="0.25">
      <c r="P13266" s="121"/>
      <c r="R13266" s="121"/>
      <c r="T13266" s="121"/>
      <c r="V13266" s="121"/>
      <c r="X13266" s="121"/>
      <c r="Z13266" s="121"/>
    </row>
    <row r="13267" spans="16:26" x14ac:dyDescent="0.25">
      <c r="P13267" s="122"/>
      <c r="R13267" s="122"/>
      <c r="T13267" s="122"/>
      <c r="V13267" s="122"/>
      <c r="X13267" s="122"/>
      <c r="Z13267" s="122"/>
    </row>
    <row r="13268" spans="16:26" x14ac:dyDescent="0.25">
      <c r="P13268" s="118"/>
      <c r="R13268" s="118"/>
      <c r="T13268" s="118"/>
      <c r="V13268" s="118"/>
      <c r="X13268" s="118"/>
      <c r="Z13268" s="118"/>
    </row>
    <row r="13269" spans="16:26" x14ac:dyDescent="0.25">
      <c r="P13269" s="119"/>
      <c r="R13269" s="119"/>
      <c r="T13269" s="119"/>
      <c r="V13269" s="119"/>
      <c r="X13269" s="119"/>
      <c r="Z13269" s="119"/>
    </row>
    <row r="13270" spans="16:26" x14ac:dyDescent="0.25">
      <c r="P13270" s="119"/>
      <c r="R13270" s="119"/>
      <c r="T13270" s="119"/>
      <c r="V13270" s="119"/>
      <c r="X13270" s="119"/>
      <c r="Z13270" s="119"/>
    </row>
    <row r="13271" spans="16:26" x14ac:dyDescent="0.25">
      <c r="P13271" s="120"/>
      <c r="R13271" s="120"/>
      <c r="T13271" s="120"/>
      <c r="V13271" s="120"/>
      <c r="X13271" s="120"/>
      <c r="Z13271" s="120"/>
    </row>
    <row r="13272" spans="16:26" x14ac:dyDescent="0.25">
      <c r="P13272" s="119"/>
      <c r="R13272" s="119"/>
      <c r="T13272" s="119"/>
      <c r="V13272" s="119"/>
      <c r="X13272" s="119"/>
      <c r="Z13272" s="119"/>
    </row>
    <row r="13273" spans="16:26" x14ac:dyDescent="0.25">
      <c r="P13273" s="119"/>
      <c r="R13273" s="119"/>
      <c r="T13273" s="119"/>
      <c r="V13273" s="119"/>
      <c r="X13273" s="119"/>
      <c r="Z13273" s="119"/>
    </row>
    <row r="13274" spans="16:26" x14ac:dyDescent="0.25">
      <c r="P13274" s="120"/>
      <c r="R13274" s="120"/>
      <c r="T13274" s="120"/>
      <c r="V13274" s="120"/>
      <c r="X13274" s="120"/>
      <c r="Z13274" s="120"/>
    </row>
    <row r="13275" spans="16:26" x14ac:dyDescent="0.25">
      <c r="P13275" s="119"/>
      <c r="R13275" s="119"/>
      <c r="T13275" s="119"/>
      <c r="V13275" s="119"/>
      <c r="X13275" s="119"/>
      <c r="Z13275" s="119"/>
    </row>
    <row r="13276" spans="16:26" x14ac:dyDescent="0.25">
      <c r="P13276" s="120"/>
      <c r="R13276" s="120"/>
      <c r="T13276" s="120"/>
      <c r="V13276" s="120"/>
      <c r="X13276" s="120"/>
      <c r="Z13276" s="120"/>
    </row>
    <row r="13277" spans="16:26" x14ac:dyDescent="0.25">
      <c r="P13277" s="119"/>
      <c r="R13277" s="119"/>
      <c r="T13277" s="119"/>
      <c r="V13277" s="119"/>
      <c r="X13277" s="119"/>
      <c r="Z13277" s="119"/>
    </row>
    <row r="13278" spans="16:26" x14ac:dyDescent="0.25">
      <c r="P13278" s="119"/>
      <c r="R13278" s="119"/>
      <c r="T13278" s="119"/>
      <c r="V13278" s="119"/>
      <c r="X13278" s="119"/>
      <c r="Z13278" s="119"/>
    </row>
    <row r="13279" spans="16:26" x14ac:dyDescent="0.25">
      <c r="P13279" s="119"/>
      <c r="R13279" s="119"/>
      <c r="T13279" s="119"/>
      <c r="V13279" s="119"/>
      <c r="X13279" s="119"/>
      <c r="Z13279" s="119"/>
    </row>
    <row r="13280" spans="16:26" x14ac:dyDescent="0.25">
      <c r="P13280" s="121"/>
      <c r="R13280" s="121"/>
      <c r="T13280" s="121"/>
      <c r="V13280" s="121"/>
      <c r="X13280" s="121"/>
      <c r="Z13280" s="121"/>
    </row>
    <row r="13281" spans="16:26" x14ac:dyDescent="0.25">
      <c r="P13281" s="121"/>
      <c r="R13281" s="121"/>
      <c r="T13281" s="121"/>
      <c r="V13281" s="121"/>
      <c r="X13281" s="121"/>
      <c r="Z13281" s="121"/>
    </row>
    <row r="13282" spans="16:26" x14ac:dyDescent="0.25">
      <c r="P13282" s="121"/>
      <c r="R13282" s="121"/>
      <c r="T13282" s="121"/>
      <c r="V13282" s="121"/>
      <c r="X13282" s="121"/>
      <c r="Z13282" s="121"/>
    </row>
    <row r="13283" spans="16:26" x14ac:dyDescent="0.25">
      <c r="P13283" s="121"/>
      <c r="R13283" s="121"/>
      <c r="T13283" s="121"/>
      <c r="V13283" s="121"/>
      <c r="X13283" s="121"/>
      <c r="Z13283" s="121"/>
    </row>
    <row r="13284" spans="16:26" x14ac:dyDescent="0.25">
      <c r="P13284" s="122"/>
      <c r="R13284" s="122"/>
      <c r="T13284" s="122"/>
      <c r="V13284" s="122"/>
      <c r="X13284" s="122"/>
      <c r="Z13284" s="122"/>
    </row>
    <row r="13285" spans="16:26" x14ac:dyDescent="0.25">
      <c r="P13285" s="118"/>
      <c r="R13285" s="118"/>
      <c r="T13285" s="118"/>
      <c r="V13285" s="118"/>
      <c r="X13285" s="118"/>
      <c r="Z13285" s="118"/>
    </row>
    <row r="13286" spans="16:26" x14ac:dyDescent="0.25">
      <c r="P13286" s="119"/>
      <c r="R13286" s="119"/>
      <c r="T13286" s="119"/>
      <c r="V13286" s="119"/>
      <c r="X13286" s="119"/>
      <c r="Z13286" s="119"/>
    </row>
    <row r="13287" spans="16:26" x14ac:dyDescent="0.25">
      <c r="P13287" s="119"/>
      <c r="R13287" s="119"/>
      <c r="T13287" s="119"/>
      <c r="V13287" s="119"/>
      <c r="X13287" s="119"/>
      <c r="Z13287" s="119"/>
    </row>
    <row r="13288" spans="16:26" x14ac:dyDescent="0.25">
      <c r="P13288" s="120"/>
      <c r="R13288" s="120"/>
      <c r="T13288" s="120"/>
      <c r="V13288" s="120"/>
      <c r="X13288" s="120"/>
      <c r="Z13288" s="120"/>
    </row>
    <row r="13289" spans="16:26" x14ac:dyDescent="0.25">
      <c r="P13289" s="119"/>
      <c r="R13289" s="119"/>
      <c r="T13289" s="119"/>
      <c r="V13289" s="119"/>
      <c r="X13289" s="119"/>
      <c r="Z13289" s="119"/>
    </row>
    <row r="13290" spans="16:26" x14ac:dyDescent="0.25">
      <c r="P13290" s="119"/>
      <c r="R13290" s="119"/>
      <c r="T13290" s="119"/>
      <c r="V13290" s="119"/>
      <c r="X13290" s="119"/>
      <c r="Z13290" s="119"/>
    </row>
    <row r="13291" spans="16:26" x14ac:dyDescent="0.25">
      <c r="P13291" s="120"/>
      <c r="R13291" s="120"/>
      <c r="T13291" s="120"/>
      <c r="V13291" s="120"/>
      <c r="X13291" s="120"/>
      <c r="Z13291" s="120"/>
    </row>
    <row r="13292" spans="16:26" x14ac:dyDescent="0.25">
      <c r="P13292" s="119"/>
      <c r="R13292" s="119"/>
      <c r="T13292" s="119"/>
      <c r="V13292" s="119"/>
      <c r="X13292" s="119"/>
      <c r="Z13292" s="119"/>
    </row>
    <row r="13293" spans="16:26" x14ac:dyDescent="0.25">
      <c r="P13293" s="120"/>
      <c r="R13293" s="120"/>
      <c r="T13293" s="120"/>
      <c r="V13293" s="120"/>
      <c r="X13293" s="120"/>
      <c r="Z13293" s="120"/>
    </row>
    <row r="13294" spans="16:26" x14ac:dyDescent="0.25">
      <c r="P13294" s="119"/>
      <c r="R13294" s="119"/>
      <c r="T13294" s="119"/>
      <c r="V13294" s="119"/>
      <c r="X13294" s="119"/>
      <c r="Z13294" s="119"/>
    </row>
    <row r="13295" spans="16:26" x14ac:dyDescent="0.25">
      <c r="P13295" s="119"/>
      <c r="R13295" s="119"/>
      <c r="T13295" s="119"/>
      <c r="V13295" s="119"/>
      <c r="X13295" s="119"/>
      <c r="Z13295" s="119"/>
    </row>
    <row r="13296" spans="16:26" x14ac:dyDescent="0.25">
      <c r="P13296" s="119"/>
      <c r="R13296" s="119"/>
      <c r="T13296" s="119"/>
      <c r="V13296" s="119"/>
      <c r="X13296" s="119"/>
      <c r="Z13296" s="119"/>
    </row>
    <row r="13297" spans="16:26" x14ac:dyDescent="0.25">
      <c r="P13297" s="121"/>
      <c r="R13297" s="121"/>
      <c r="T13297" s="121"/>
      <c r="V13297" s="121"/>
      <c r="X13297" s="121"/>
      <c r="Z13297" s="121"/>
    </row>
    <row r="13298" spans="16:26" x14ac:dyDescent="0.25">
      <c r="P13298" s="121"/>
      <c r="R13298" s="121"/>
      <c r="T13298" s="121"/>
      <c r="V13298" s="121"/>
      <c r="X13298" s="121"/>
      <c r="Z13298" s="121"/>
    </row>
    <row r="13299" spans="16:26" x14ac:dyDescent="0.25">
      <c r="P13299" s="121"/>
      <c r="R13299" s="121"/>
      <c r="T13299" s="121"/>
      <c r="V13299" s="121"/>
      <c r="X13299" s="121"/>
      <c r="Z13299" s="121"/>
    </row>
    <row r="13300" spans="16:26" x14ac:dyDescent="0.25">
      <c r="P13300" s="121"/>
      <c r="R13300" s="121"/>
      <c r="T13300" s="121"/>
      <c r="V13300" s="121"/>
      <c r="X13300" s="121"/>
      <c r="Z13300" s="121"/>
    </row>
    <row r="13301" spans="16:26" x14ac:dyDescent="0.25">
      <c r="P13301" s="122"/>
      <c r="R13301" s="122"/>
      <c r="T13301" s="122"/>
      <c r="V13301" s="122"/>
      <c r="X13301" s="122"/>
      <c r="Z13301" s="122"/>
    </row>
    <row r="13302" spans="16:26" x14ac:dyDescent="0.25">
      <c r="P13302" s="118"/>
      <c r="R13302" s="118"/>
      <c r="T13302" s="118"/>
      <c r="V13302" s="118"/>
      <c r="X13302" s="118"/>
      <c r="Z13302" s="118"/>
    </row>
    <row r="13303" spans="16:26" x14ac:dyDescent="0.25">
      <c r="P13303" s="119"/>
      <c r="R13303" s="119"/>
      <c r="T13303" s="119"/>
      <c r="V13303" s="119"/>
      <c r="X13303" s="119"/>
      <c r="Z13303" s="119"/>
    </row>
    <row r="13304" spans="16:26" x14ac:dyDescent="0.25">
      <c r="P13304" s="119"/>
      <c r="R13304" s="119"/>
      <c r="T13304" s="119"/>
      <c r="V13304" s="119"/>
      <c r="X13304" s="119"/>
      <c r="Z13304" s="119"/>
    </row>
    <row r="13305" spans="16:26" x14ac:dyDescent="0.25">
      <c r="P13305" s="120"/>
      <c r="R13305" s="120"/>
      <c r="T13305" s="120"/>
      <c r="V13305" s="120"/>
      <c r="X13305" s="120"/>
      <c r="Z13305" s="120"/>
    </row>
    <row r="13306" spans="16:26" x14ac:dyDescent="0.25">
      <c r="P13306" s="119"/>
      <c r="R13306" s="119"/>
      <c r="T13306" s="119"/>
      <c r="V13306" s="119"/>
      <c r="X13306" s="119"/>
      <c r="Z13306" s="119"/>
    </row>
    <row r="13307" spans="16:26" x14ac:dyDescent="0.25">
      <c r="P13307" s="119"/>
      <c r="R13307" s="119"/>
      <c r="T13307" s="119"/>
      <c r="V13307" s="119"/>
      <c r="X13307" s="119"/>
      <c r="Z13307" s="119"/>
    </row>
    <row r="13308" spans="16:26" x14ac:dyDescent="0.25">
      <c r="P13308" s="120"/>
      <c r="R13308" s="120"/>
      <c r="T13308" s="120"/>
      <c r="V13308" s="120"/>
      <c r="X13308" s="120"/>
      <c r="Z13308" s="120"/>
    </row>
    <row r="13309" spans="16:26" x14ac:dyDescent="0.25">
      <c r="P13309" s="119"/>
      <c r="R13309" s="119"/>
      <c r="T13309" s="119"/>
      <c r="V13309" s="119"/>
      <c r="X13309" s="119"/>
      <c r="Z13309" s="119"/>
    </row>
    <row r="13310" spans="16:26" x14ac:dyDescent="0.25">
      <c r="P13310" s="120"/>
      <c r="R13310" s="120"/>
      <c r="T13310" s="120"/>
      <c r="V13310" s="120"/>
      <c r="X13310" s="120"/>
      <c r="Z13310" s="120"/>
    </row>
    <row r="13311" spans="16:26" x14ac:dyDescent="0.25">
      <c r="P13311" s="119"/>
      <c r="R13311" s="119"/>
      <c r="T13311" s="119"/>
      <c r="V13311" s="119"/>
      <c r="X13311" s="119"/>
      <c r="Z13311" s="119"/>
    </row>
    <row r="13312" spans="16:26" x14ac:dyDescent="0.25">
      <c r="P13312" s="119"/>
      <c r="R13312" s="119"/>
      <c r="T13312" s="119"/>
      <c r="V13312" s="119"/>
      <c r="X13312" s="119"/>
      <c r="Z13312" s="119"/>
    </row>
    <row r="13313" spans="16:26" x14ac:dyDescent="0.25">
      <c r="P13313" s="119"/>
      <c r="R13313" s="119"/>
      <c r="T13313" s="119"/>
      <c r="V13313" s="119"/>
      <c r="X13313" s="119"/>
      <c r="Z13313" s="119"/>
    </row>
    <row r="13314" spans="16:26" x14ac:dyDescent="0.25">
      <c r="P13314" s="121"/>
      <c r="R13314" s="121"/>
      <c r="T13314" s="121"/>
      <c r="V13314" s="121"/>
      <c r="X13314" s="121"/>
      <c r="Z13314" s="121"/>
    </row>
    <row r="13315" spans="16:26" x14ac:dyDescent="0.25">
      <c r="P13315" s="121"/>
      <c r="R13315" s="121"/>
      <c r="T13315" s="121"/>
      <c r="V13315" s="121"/>
      <c r="X13315" s="121"/>
      <c r="Z13315" s="121"/>
    </row>
    <row r="13316" spans="16:26" x14ac:dyDescent="0.25">
      <c r="P13316" s="121"/>
      <c r="R13316" s="121"/>
      <c r="T13316" s="121"/>
      <c r="V13316" s="121"/>
      <c r="X13316" s="121"/>
      <c r="Z13316" s="121"/>
    </row>
    <row r="13317" spans="16:26" x14ac:dyDescent="0.25">
      <c r="P13317" s="121"/>
      <c r="R13317" s="121"/>
      <c r="T13317" s="121"/>
      <c r="V13317" s="121"/>
      <c r="X13317" s="121"/>
      <c r="Z13317" s="121"/>
    </row>
    <row r="13318" spans="16:26" x14ac:dyDescent="0.25">
      <c r="P13318" s="122"/>
      <c r="R13318" s="122"/>
      <c r="T13318" s="122"/>
      <c r="V13318" s="122"/>
      <c r="X13318" s="122"/>
      <c r="Z13318" s="122"/>
    </row>
    <row r="13319" spans="16:26" x14ac:dyDescent="0.25">
      <c r="P13319" s="118"/>
      <c r="R13319" s="118"/>
      <c r="T13319" s="118"/>
      <c r="V13319" s="118"/>
      <c r="X13319" s="118"/>
      <c r="Z13319" s="118"/>
    </row>
    <row r="13320" spans="16:26" x14ac:dyDescent="0.25">
      <c r="P13320" s="119"/>
      <c r="R13320" s="119"/>
      <c r="T13320" s="119"/>
      <c r="V13320" s="119"/>
      <c r="X13320" s="119"/>
      <c r="Z13320" s="119"/>
    </row>
    <row r="13321" spans="16:26" x14ac:dyDescent="0.25">
      <c r="P13321" s="119"/>
      <c r="R13321" s="119"/>
      <c r="T13321" s="119"/>
      <c r="V13321" s="119"/>
      <c r="X13321" s="119"/>
      <c r="Z13321" s="119"/>
    </row>
    <row r="13322" spans="16:26" x14ac:dyDescent="0.25">
      <c r="P13322" s="120"/>
      <c r="R13322" s="120"/>
      <c r="T13322" s="120"/>
      <c r="V13322" s="120"/>
      <c r="X13322" s="120"/>
      <c r="Z13322" s="120"/>
    </row>
    <row r="13323" spans="16:26" x14ac:dyDescent="0.25">
      <c r="P13323" s="119"/>
      <c r="R13323" s="119"/>
      <c r="T13323" s="119"/>
      <c r="V13323" s="119"/>
      <c r="X13323" s="119"/>
      <c r="Z13323" s="119"/>
    </row>
    <row r="13324" spans="16:26" x14ac:dyDescent="0.25">
      <c r="P13324" s="119"/>
      <c r="R13324" s="119"/>
      <c r="T13324" s="119"/>
      <c r="V13324" s="119"/>
      <c r="X13324" s="119"/>
      <c r="Z13324" s="119"/>
    </row>
    <row r="13325" spans="16:26" x14ac:dyDescent="0.25">
      <c r="P13325" s="120"/>
      <c r="R13325" s="120"/>
      <c r="T13325" s="120"/>
      <c r="V13325" s="120"/>
      <c r="X13325" s="120"/>
      <c r="Z13325" s="120"/>
    </row>
    <row r="13326" spans="16:26" x14ac:dyDescent="0.25">
      <c r="P13326" s="119"/>
      <c r="R13326" s="119"/>
      <c r="T13326" s="119"/>
      <c r="V13326" s="119"/>
      <c r="X13326" s="119"/>
      <c r="Z13326" s="119"/>
    </row>
    <row r="13327" spans="16:26" x14ac:dyDescent="0.25">
      <c r="P13327" s="120"/>
      <c r="R13327" s="120"/>
      <c r="T13327" s="120"/>
      <c r="V13327" s="120"/>
      <c r="X13327" s="120"/>
      <c r="Z13327" s="120"/>
    </row>
    <row r="13328" spans="16:26" x14ac:dyDescent="0.25">
      <c r="P13328" s="119"/>
      <c r="R13328" s="119"/>
      <c r="T13328" s="119"/>
      <c r="V13328" s="119"/>
      <c r="X13328" s="119"/>
      <c r="Z13328" s="119"/>
    </row>
    <row r="13329" spans="16:26" x14ac:dyDescent="0.25">
      <c r="P13329" s="119"/>
      <c r="R13329" s="119"/>
      <c r="T13329" s="119"/>
      <c r="V13329" s="119"/>
      <c r="X13329" s="119"/>
      <c r="Z13329" s="119"/>
    </row>
    <row r="13330" spans="16:26" x14ac:dyDescent="0.25">
      <c r="P13330" s="119"/>
      <c r="R13330" s="119"/>
      <c r="T13330" s="119"/>
      <c r="V13330" s="119"/>
      <c r="X13330" s="119"/>
      <c r="Z13330" s="119"/>
    </row>
    <row r="13331" spans="16:26" x14ac:dyDescent="0.25">
      <c r="P13331" s="121"/>
      <c r="R13331" s="121"/>
      <c r="T13331" s="121"/>
      <c r="V13331" s="121"/>
      <c r="X13331" s="121"/>
      <c r="Z13331" s="121"/>
    </row>
    <row r="13332" spans="16:26" x14ac:dyDescent="0.25">
      <c r="P13332" s="121"/>
      <c r="R13332" s="121"/>
      <c r="T13332" s="121"/>
      <c r="V13332" s="121"/>
      <c r="X13332" s="121"/>
      <c r="Z13332" s="121"/>
    </row>
    <row r="13333" spans="16:26" x14ac:dyDescent="0.25">
      <c r="P13333" s="121"/>
      <c r="R13333" s="121"/>
      <c r="T13333" s="121"/>
      <c r="V13333" s="121"/>
      <c r="X13333" s="121"/>
      <c r="Z13333" s="121"/>
    </row>
    <row r="13334" spans="16:26" x14ac:dyDescent="0.25">
      <c r="P13334" s="121"/>
      <c r="R13334" s="121"/>
      <c r="T13334" s="121"/>
      <c r="V13334" s="121"/>
      <c r="X13334" s="121"/>
      <c r="Z13334" s="121"/>
    </row>
    <row r="13335" spans="16:26" x14ac:dyDescent="0.25">
      <c r="P13335" s="122"/>
      <c r="R13335" s="122"/>
      <c r="T13335" s="122"/>
      <c r="V13335" s="122"/>
      <c r="X13335" s="122"/>
      <c r="Z13335" s="122"/>
    </row>
    <row r="13336" spans="16:26" x14ac:dyDescent="0.25">
      <c r="P13336" s="118"/>
      <c r="R13336" s="118"/>
      <c r="T13336" s="118"/>
      <c r="V13336" s="118"/>
      <c r="X13336" s="118"/>
      <c r="Z13336" s="118"/>
    </row>
    <row r="13337" spans="16:26" x14ac:dyDescent="0.25">
      <c r="P13337" s="119"/>
      <c r="R13337" s="119"/>
      <c r="T13337" s="119"/>
      <c r="V13337" s="119"/>
      <c r="X13337" s="119"/>
      <c r="Z13337" s="119"/>
    </row>
    <row r="13338" spans="16:26" x14ac:dyDescent="0.25">
      <c r="P13338" s="119"/>
      <c r="R13338" s="119"/>
      <c r="T13338" s="119"/>
      <c r="V13338" s="119"/>
      <c r="X13338" s="119"/>
      <c r="Z13338" s="119"/>
    </row>
    <row r="13339" spans="16:26" x14ac:dyDescent="0.25">
      <c r="P13339" s="120"/>
      <c r="R13339" s="120"/>
      <c r="T13339" s="120"/>
      <c r="V13339" s="120"/>
      <c r="X13339" s="120"/>
      <c r="Z13339" s="120"/>
    </row>
    <row r="13340" spans="16:26" x14ac:dyDescent="0.25">
      <c r="P13340" s="119"/>
      <c r="R13340" s="119"/>
      <c r="T13340" s="119"/>
      <c r="V13340" s="119"/>
      <c r="X13340" s="119"/>
      <c r="Z13340" s="119"/>
    </row>
    <row r="13341" spans="16:26" x14ac:dyDescent="0.25">
      <c r="P13341" s="119"/>
      <c r="R13341" s="119"/>
      <c r="T13341" s="119"/>
      <c r="V13341" s="119"/>
      <c r="X13341" s="119"/>
      <c r="Z13341" s="119"/>
    </row>
    <row r="13342" spans="16:26" x14ac:dyDescent="0.25">
      <c r="P13342" s="120"/>
      <c r="R13342" s="120"/>
      <c r="T13342" s="120"/>
      <c r="V13342" s="120"/>
      <c r="X13342" s="120"/>
      <c r="Z13342" s="120"/>
    </row>
    <row r="13343" spans="16:26" x14ac:dyDescent="0.25">
      <c r="P13343" s="119"/>
      <c r="R13343" s="119"/>
      <c r="T13343" s="119"/>
      <c r="V13343" s="119"/>
      <c r="X13343" s="119"/>
      <c r="Z13343" s="119"/>
    </row>
    <row r="13344" spans="16:26" x14ac:dyDescent="0.25">
      <c r="P13344" s="120"/>
      <c r="R13344" s="120"/>
      <c r="T13344" s="120"/>
      <c r="V13344" s="120"/>
      <c r="X13344" s="120"/>
      <c r="Z13344" s="120"/>
    </row>
    <row r="13345" spans="16:26" x14ac:dyDescent="0.25">
      <c r="P13345" s="119"/>
      <c r="R13345" s="119"/>
      <c r="T13345" s="119"/>
      <c r="V13345" s="119"/>
      <c r="X13345" s="119"/>
      <c r="Z13345" s="119"/>
    </row>
    <row r="13346" spans="16:26" x14ac:dyDescent="0.25">
      <c r="P13346" s="119"/>
      <c r="R13346" s="119"/>
      <c r="T13346" s="119"/>
      <c r="V13346" s="119"/>
      <c r="X13346" s="119"/>
      <c r="Z13346" s="119"/>
    </row>
    <row r="13347" spans="16:26" x14ac:dyDescent="0.25">
      <c r="P13347" s="119"/>
      <c r="R13347" s="119"/>
      <c r="T13347" s="119"/>
      <c r="V13347" s="119"/>
      <c r="X13347" s="119"/>
      <c r="Z13347" s="119"/>
    </row>
    <row r="13348" spans="16:26" x14ac:dyDescent="0.25">
      <c r="P13348" s="121"/>
      <c r="R13348" s="121"/>
      <c r="T13348" s="121"/>
      <c r="V13348" s="121"/>
      <c r="X13348" s="121"/>
      <c r="Z13348" s="121"/>
    </row>
    <row r="13349" spans="16:26" x14ac:dyDescent="0.25">
      <c r="P13349" s="121"/>
      <c r="R13349" s="121"/>
      <c r="T13349" s="121"/>
      <c r="V13349" s="121"/>
      <c r="X13349" s="121"/>
      <c r="Z13349" s="121"/>
    </row>
    <row r="13350" spans="16:26" x14ac:dyDescent="0.25">
      <c r="P13350" s="121"/>
      <c r="R13350" s="121"/>
      <c r="T13350" s="121"/>
      <c r="V13350" s="121"/>
      <c r="X13350" s="121"/>
      <c r="Z13350" s="121"/>
    </row>
    <row r="13351" spans="16:26" x14ac:dyDescent="0.25">
      <c r="P13351" s="121"/>
      <c r="R13351" s="121"/>
      <c r="T13351" s="121"/>
      <c r="V13351" s="121"/>
      <c r="X13351" s="121"/>
      <c r="Z13351" s="121"/>
    </row>
    <row r="13352" spans="16:26" x14ac:dyDescent="0.25">
      <c r="P13352" s="122"/>
      <c r="R13352" s="122"/>
      <c r="T13352" s="122"/>
      <c r="V13352" s="122"/>
      <c r="X13352" s="122"/>
      <c r="Z13352" s="122"/>
    </row>
    <row r="13353" spans="16:26" x14ac:dyDescent="0.25">
      <c r="P13353" s="118"/>
      <c r="R13353" s="118"/>
      <c r="T13353" s="118"/>
      <c r="V13353" s="118"/>
      <c r="X13353" s="118"/>
      <c r="Z13353" s="118"/>
    </row>
    <row r="13354" spans="16:26" x14ac:dyDescent="0.25">
      <c r="P13354" s="119"/>
      <c r="R13354" s="119"/>
      <c r="T13354" s="119"/>
      <c r="V13354" s="119"/>
      <c r="X13354" s="119"/>
      <c r="Z13354" s="119"/>
    </row>
    <row r="13355" spans="16:26" x14ac:dyDescent="0.25">
      <c r="P13355" s="119"/>
      <c r="R13355" s="119"/>
      <c r="T13355" s="119"/>
      <c r="V13355" s="119"/>
      <c r="X13355" s="119"/>
      <c r="Z13355" s="119"/>
    </row>
    <row r="13356" spans="16:26" x14ac:dyDescent="0.25">
      <c r="P13356" s="120"/>
      <c r="R13356" s="120"/>
      <c r="T13356" s="120"/>
      <c r="V13356" s="120"/>
      <c r="X13356" s="120"/>
      <c r="Z13356" s="120"/>
    </row>
    <row r="13357" spans="16:26" x14ac:dyDescent="0.25">
      <c r="P13357" s="119"/>
      <c r="R13357" s="119"/>
      <c r="T13357" s="119"/>
      <c r="V13357" s="119"/>
      <c r="X13357" s="119"/>
      <c r="Z13357" s="119"/>
    </row>
    <row r="13358" spans="16:26" x14ac:dyDescent="0.25">
      <c r="P13358" s="119"/>
      <c r="R13358" s="119"/>
      <c r="T13358" s="119"/>
      <c r="V13358" s="119"/>
      <c r="X13358" s="119"/>
      <c r="Z13358" s="119"/>
    </row>
    <row r="13359" spans="16:26" x14ac:dyDescent="0.25">
      <c r="P13359" s="120"/>
      <c r="R13359" s="120"/>
      <c r="T13359" s="120"/>
      <c r="V13359" s="120"/>
      <c r="X13359" s="120"/>
      <c r="Z13359" s="120"/>
    </row>
    <row r="13360" spans="16:26" x14ac:dyDescent="0.25">
      <c r="P13360" s="119"/>
      <c r="R13360" s="119"/>
      <c r="T13360" s="119"/>
      <c r="V13360" s="119"/>
      <c r="X13360" s="119"/>
      <c r="Z13360" s="119"/>
    </row>
    <row r="13361" spans="16:26" x14ac:dyDescent="0.25">
      <c r="P13361" s="120"/>
      <c r="R13361" s="120"/>
      <c r="T13361" s="120"/>
      <c r="V13361" s="120"/>
      <c r="X13361" s="120"/>
      <c r="Z13361" s="120"/>
    </row>
    <row r="13362" spans="16:26" x14ac:dyDescent="0.25">
      <c r="P13362" s="119"/>
      <c r="R13362" s="119"/>
      <c r="T13362" s="119"/>
      <c r="V13362" s="119"/>
      <c r="X13362" s="119"/>
      <c r="Z13362" s="119"/>
    </row>
    <row r="13363" spans="16:26" x14ac:dyDescent="0.25">
      <c r="P13363" s="119"/>
      <c r="R13363" s="119"/>
      <c r="T13363" s="119"/>
      <c r="V13363" s="119"/>
      <c r="X13363" s="119"/>
      <c r="Z13363" s="119"/>
    </row>
    <row r="13364" spans="16:26" x14ac:dyDescent="0.25">
      <c r="P13364" s="119"/>
      <c r="R13364" s="119"/>
      <c r="T13364" s="119"/>
      <c r="V13364" s="119"/>
      <c r="X13364" s="119"/>
      <c r="Z13364" s="119"/>
    </row>
    <row r="13365" spans="16:26" x14ac:dyDescent="0.25">
      <c r="P13365" s="121"/>
      <c r="R13365" s="121"/>
      <c r="T13365" s="121"/>
      <c r="V13365" s="121"/>
      <c r="X13365" s="121"/>
      <c r="Z13365" s="121"/>
    </row>
    <row r="13366" spans="16:26" x14ac:dyDescent="0.25">
      <c r="P13366" s="121"/>
      <c r="R13366" s="121"/>
      <c r="T13366" s="121"/>
      <c r="V13366" s="121"/>
      <c r="X13366" s="121"/>
      <c r="Z13366" s="121"/>
    </row>
    <row r="13367" spans="16:26" x14ac:dyDescent="0.25">
      <c r="P13367" s="121"/>
      <c r="R13367" s="121"/>
      <c r="T13367" s="121"/>
      <c r="V13367" s="121"/>
      <c r="X13367" s="121"/>
      <c r="Z13367" s="121"/>
    </row>
    <row r="13368" spans="16:26" x14ac:dyDescent="0.25">
      <c r="P13368" s="121"/>
      <c r="R13368" s="121"/>
      <c r="T13368" s="121"/>
      <c r="V13368" s="121"/>
      <c r="X13368" s="121"/>
      <c r="Z13368" s="121"/>
    </row>
    <row r="13369" spans="16:26" x14ac:dyDescent="0.25">
      <c r="P13369" s="122"/>
      <c r="R13369" s="122"/>
      <c r="T13369" s="122"/>
      <c r="V13369" s="122"/>
      <c r="X13369" s="122"/>
      <c r="Z13369" s="122"/>
    </row>
    <row r="13370" spans="16:26" x14ac:dyDescent="0.25">
      <c r="P13370" s="118"/>
      <c r="R13370" s="118"/>
      <c r="T13370" s="118"/>
      <c r="V13370" s="118"/>
      <c r="X13370" s="118"/>
      <c r="Z13370" s="118"/>
    </row>
    <row r="13371" spans="16:26" x14ac:dyDescent="0.25">
      <c r="P13371" s="119"/>
      <c r="R13371" s="119"/>
      <c r="T13371" s="119"/>
      <c r="V13371" s="119"/>
      <c r="X13371" s="119"/>
      <c r="Z13371" s="119"/>
    </row>
    <row r="13372" spans="16:26" x14ac:dyDescent="0.25">
      <c r="P13372" s="119"/>
      <c r="R13372" s="119"/>
      <c r="T13372" s="119"/>
      <c r="V13372" s="119"/>
      <c r="X13372" s="119"/>
      <c r="Z13372" s="119"/>
    </row>
    <row r="13373" spans="16:26" x14ac:dyDescent="0.25">
      <c r="P13373" s="120"/>
      <c r="R13373" s="120"/>
      <c r="T13373" s="120"/>
      <c r="V13373" s="120"/>
      <c r="X13373" s="120"/>
      <c r="Z13373" s="120"/>
    </row>
    <row r="13374" spans="16:26" x14ac:dyDescent="0.25">
      <c r="P13374" s="119"/>
      <c r="R13374" s="119"/>
      <c r="T13374" s="119"/>
      <c r="V13374" s="119"/>
      <c r="X13374" s="119"/>
      <c r="Z13374" s="119"/>
    </row>
    <row r="13375" spans="16:26" x14ac:dyDescent="0.25">
      <c r="P13375" s="119"/>
      <c r="R13375" s="119"/>
      <c r="T13375" s="119"/>
      <c r="V13375" s="119"/>
      <c r="X13375" s="119"/>
      <c r="Z13375" s="119"/>
    </row>
    <row r="13376" spans="16:26" x14ac:dyDescent="0.25">
      <c r="P13376" s="120"/>
      <c r="R13376" s="120"/>
      <c r="T13376" s="120"/>
      <c r="V13376" s="120"/>
      <c r="X13376" s="120"/>
      <c r="Z13376" s="120"/>
    </row>
    <row r="13377" spans="16:26" x14ac:dyDescent="0.25">
      <c r="P13377" s="119"/>
      <c r="R13377" s="119"/>
      <c r="T13377" s="119"/>
      <c r="V13377" s="119"/>
      <c r="X13377" s="119"/>
      <c r="Z13377" s="119"/>
    </row>
    <row r="13378" spans="16:26" x14ac:dyDescent="0.25">
      <c r="P13378" s="120"/>
      <c r="R13378" s="120"/>
      <c r="T13378" s="120"/>
      <c r="V13378" s="120"/>
      <c r="X13378" s="120"/>
      <c r="Z13378" s="120"/>
    </row>
    <row r="13379" spans="16:26" x14ac:dyDescent="0.25">
      <c r="P13379" s="119"/>
      <c r="R13379" s="119"/>
      <c r="T13379" s="119"/>
      <c r="V13379" s="119"/>
      <c r="X13379" s="119"/>
      <c r="Z13379" s="119"/>
    </row>
    <row r="13380" spans="16:26" x14ac:dyDescent="0.25">
      <c r="P13380" s="119"/>
      <c r="R13380" s="119"/>
      <c r="T13380" s="119"/>
      <c r="V13380" s="119"/>
      <c r="X13380" s="119"/>
      <c r="Z13380" s="119"/>
    </row>
    <row r="13381" spans="16:26" x14ac:dyDescent="0.25">
      <c r="P13381" s="119"/>
      <c r="R13381" s="119"/>
      <c r="T13381" s="119"/>
      <c r="V13381" s="119"/>
      <c r="X13381" s="119"/>
      <c r="Z13381" s="119"/>
    </row>
    <row r="13382" spans="16:26" x14ac:dyDescent="0.25">
      <c r="P13382" s="121"/>
      <c r="R13382" s="121"/>
      <c r="T13382" s="121"/>
      <c r="V13382" s="121"/>
      <c r="X13382" s="121"/>
      <c r="Z13382" s="121"/>
    </row>
    <row r="13383" spans="16:26" x14ac:dyDescent="0.25">
      <c r="P13383" s="121"/>
      <c r="R13383" s="121"/>
      <c r="T13383" s="121"/>
      <c r="V13383" s="121"/>
      <c r="X13383" s="121"/>
      <c r="Z13383" s="121"/>
    </row>
    <row r="13384" spans="16:26" x14ac:dyDescent="0.25">
      <c r="P13384" s="121"/>
      <c r="R13384" s="121"/>
      <c r="T13384" s="121"/>
      <c r="V13384" s="121"/>
      <c r="X13384" s="121"/>
      <c r="Z13384" s="121"/>
    </row>
    <row r="13385" spans="16:26" x14ac:dyDescent="0.25">
      <c r="P13385" s="121"/>
      <c r="R13385" s="121"/>
      <c r="T13385" s="121"/>
      <c r="V13385" s="121"/>
      <c r="X13385" s="121"/>
      <c r="Z13385" s="121"/>
    </row>
    <row r="13386" spans="16:26" x14ac:dyDescent="0.25">
      <c r="P13386" s="122"/>
      <c r="R13386" s="122"/>
      <c r="T13386" s="122"/>
      <c r="V13386" s="122"/>
      <c r="X13386" s="122"/>
      <c r="Z13386" s="122"/>
    </row>
    <row r="13387" spans="16:26" x14ac:dyDescent="0.25">
      <c r="P13387" s="118"/>
      <c r="R13387" s="118"/>
      <c r="T13387" s="118"/>
      <c r="V13387" s="118"/>
      <c r="X13387" s="118"/>
      <c r="Z13387" s="118"/>
    </row>
    <row r="13388" spans="16:26" x14ac:dyDescent="0.25">
      <c r="P13388" s="119"/>
      <c r="R13388" s="119"/>
      <c r="T13388" s="119"/>
      <c r="V13388" s="119"/>
      <c r="X13388" s="119"/>
      <c r="Z13388" s="119"/>
    </row>
    <row r="13389" spans="16:26" x14ac:dyDescent="0.25">
      <c r="P13389" s="119"/>
      <c r="R13389" s="119"/>
      <c r="T13389" s="119"/>
      <c r="V13389" s="119"/>
      <c r="X13389" s="119"/>
      <c r="Z13389" s="119"/>
    </row>
    <row r="13390" spans="16:26" x14ac:dyDescent="0.25">
      <c r="P13390" s="120"/>
      <c r="R13390" s="120"/>
      <c r="T13390" s="120"/>
      <c r="V13390" s="120"/>
      <c r="X13390" s="120"/>
      <c r="Z13390" s="120"/>
    </row>
    <row r="13391" spans="16:26" x14ac:dyDescent="0.25">
      <c r="P13391" s="119"/>
      <c r="R13391" s="119"/>
      <c r="T13391" s="119"/>
      <c r="V13391" s="119"/>
      <c r="X13391" s="119"/>
      <c r="Z13391" s="119"/>
    </row>
    <row r="13392" spans="16:26" x14ac:dyDescent="0.25">
      <c r="P13392" s="119"/>
      <c r="R13392" s="119"/>
      <c r="T13392" s="119"/>
      <c r="V13392" s="119"/>
      <c r="X13392" s="119"/>
      <c r="Z13392" s="119"/>
    </row>
    <row r="13393" spans="16:26" x14ac:dyDescent="0.25">
      <c r="P13393" s="120"/>
      <c r="R13393" s="120"/>
      <c r="T13393" s="120"/>
      <c r="V13393" s="120"/>
      <c r="X13393" s="120"/>
      <c r="Z13393" s="120"/>
    </row>
    <row r="13394" spans="16:26" x14ac:dyDescent="0.25">
      <c r="P13394" s="119"/>
      <c r="R13394" s="119"/>
      <c r="T13394" s="119"/>
      <c r="V13394" s="119"/>
      <c r="X13394" s="119"/>
      <c r="Z13394" s="119"/>
    </row>
    <row r="13395" spans="16:26" x14ac:dyDescent="0.25">
      <c r="P13395" s="120"/>
      <c r="R13395" s="120"/>
      <c r="T13395" s="120"/>
      <c r="V13395" s="120"/>
      <c r="X13395" s="120"/>
      <c r="Z13395" s="120"/>
    </row>
    <row r="13396" spans="16:26" x14ac:dyDescent="0.25">
      <c r="P13396" s="119"/>
      <c r="R13396" s="119"/>
      <c r="T13396" s="119"/>
      <c r="V13396" s="119"/>
      <c r="X13396" s="119"/>
      <c r="Z13396" s="119"/>
    </row>
    <row r="13397" spans="16:26" x14ac:dyDescent="0.25">
      <c r="P13397" s="119"/>
      <c r="R13397" s="119"/>
      <c r="T13397" s="119"/>
      <c r="V13397" s="119"/>
      <c r="X13397" s="119"/>
      <c r="Z13397" s="119"/>
    </row>
    <row r="13398" spans="16:26" x14ac:dyDescent="0.25">
      <c r="P13398" s="119"/>
      <c r="R13398" s="119"/>
      <c r="T13398" s="119"/>
      <c r="V13398" s="119"/>
      <c r="X13398" s="119"/>
      <c r="Z13398" s="119"/>
    </row>
    <row r="13399" spans="16:26" x14ac:dyDescent="0.25">
      <c r="P13399" s="121"/>
      <c r="R13399" s="121"/>
      <c r="T13399" s="121"/>
      <c r="V13399" s="121"/>
      <c r="X13399" s="121"/>
      <c r="Z13399" s="121"/>
    </row>
    <row r="13400" spans="16:26" x14ac:dyDescent="0.25">
      <c r="P13400" s="121"/>
      <c r="R13400" s="121"/>
      <c r="T13400" s="121"/>
      <c r="V13400" s="121"/>
      <c r="X13400" s="121"/>
      <c r="Z13400" s="121"/>
    </row>
    <row r="13401" spans="16:26" x14ac:dyDescent="0.25">
      <c r="P13401" s="121"/>
      <c r="R13401" s="121"/>
      <c r="T13401" s="121"/>
      <c r="V13401" s="121"/>
      <c r="X13401" s="121"/>
      <c r="Z13401" s="121"/>
    </row>
    <row r="13402" spans="16:26" x14ac:dyDescent="0.25">
      <c r="P13402" s="121"/>
      <c r="R13402" s="121"/>
      <c r="T13402" s="121"/>
      <c r="V13402" s="121"/>
      <c r="X13402" s="121"/>
      <c r="Z13402" s="121"/>
    </row>
    <row r="13403" spans="16:26" x14ac:dyDescent="0.25">
      <c r="P13403" s="122"/>
      <c r="R13403" s="122"/>
      <c r="T13403" s="122"/>
      <c r="V13403" s="122"/>
      <c r="X13403" s="122"/>
      <c r="Z13403" s="122"/>
    </row>
    <row r="13404" spans="16:26" x14ac:dyDescent="0.25">
      <c r="P13404" s="118"/>
      <c r="R13404" s="118"/>
      <c r="T13404" s="118"/>
      <c r="V13404" s="118"/>
      <c r="X13404" s="118"/>
      <c r="Z13404" s="118"/>
    </row>
    <row r="13405" spans="16:26" x14ac:dyDescent="0.25">
      <c r="P13405" s="119"/>
      <c r="R13405" s="119"/>
      <c r="T13405" s="119"/>
      <c r="V13405" s="119"/>
      <c r="X13405" s="119"/>
      <c r="Z13405" s="119"/>
    </row>
    <row r="13406" spans="16:26" x14ac:dyDescent="0.25">
      <c r="P13406" s="119"/>
      <c r="R13406" s="119"/>
      <c r="T13406" s="119"/>
      <c r="V13406" s="119"/>
      <c r="X13406" s="119"/>
      <c r="Z13406" s="119"/>
    </row>
    <row r="13407" spans="16:26" x14ac:dyDescent="0.25">
      <c r="P13407" s="120"/>
      <c r="R13407" s="120"/>
      <c r="T13407" s="120"/>
      <c r="V13407" s="120"/>
      <c r="X13407" s="120"/>
      <c r="Z13407" s="120"/>
    </row>
    <row r="13408" spans="16:26" x14ac:dyDescent="0.25">
      <c r="P13408" s="119"/>
      <c r="R13408" s="119"/>
      <c r="T13408" s="119"/>
      <c r="V13408" s="119"/>
      <c r="X13408" s="119"/>
      <c r="Z13408" s="119"/>
    </row>
    <row r="13409" spans="16:26" x14ac:dyDescent="0.25">
      <c r="P13409" s="119"/>
      <c r="R13409" s="119"/>
      <c r="T13409" s="119"/>
      <c r="V13409" s="119"/>
      <c r="X13409" s="119"/>
      <c r="Z13409" s="119"/>
    </row>
    <row r="13410" spans="16:26" x14ac:dyDescent="0.25">
      <c r="P13410" s="120"/>
      <c r="R13410" s="120"/>
      <c r="T13410" s="120"/>
      <c r="V13410" s="120"/>
      <c r="X13410" s="120"/>
      <c r="Z13410" s="120"/>
    </row>
    <row r="13411" spans="16:26" x14ac:dyDescent="0.25">
      <c r="P13411" s="119"/>
      <c r="R13411" s="119"/>
      <c r="T13411" s="119"/>
      <c r="V13411" s="119"/>
      <c r="X13411" s="119"/>
      <c r="Z13411" s="119"/>
    </row>
    <row r="13412" spans="16:26" x14ac:dyDescent="0.25">
      <c r="P13412" s="120"/>
      <c r="R13412" s="120"/>
      <c r="T13412" s="120"/>
      <c r="V13412" s="120"/>
      <c r="X13412" s="120"/>
      <c r="Z13412" s="120"/>
    </row>
    <row r="13413" spans="16:26" x14ac:dyDescent="0.25">
      <c r="P13413" s="119"/>
      <c r="R13413" s="119"/>
      <c r="T13413" s="119"/>
      <c r="V13413" s="119"/>
      <c r="X13413" s="119"/>
      <c r="Z13413" s="119"/>
    </row>
    <row r="13414" spans="16:26" x14ac:dyDescent="0.25">
      <c r="P13414" s="119"/>
      <c r="R13414" s="119"/>
      <c r="T13414" s="119"/>
      <c r="V13414" s="119"/>
      <c r="X13414" s="119"/>
      <c r="Z13414" s="119"/>
    </row>
    <row r="13415" spans="16:26" x14ac:dyDescent="0.25">
      <c r="P13415" s="119"/>
      <c r="R13415" s="119"/>
      <c r="T13415" s="119"/>
      <c r="V13415" s="119"/>
      <c r="X13415" s="119"/>
      <c r="Z13415" s="119"/>
    </row>
    <row r="13416" spans="16:26" x14ac:dyDescent="0.25">
      <c r="P13416" s="121"/>
      <c r="R13416" s="121"/>
      <c r="T13416" s="121"/>
      <c r="V13416" s="121"/>
      <c r="X13416" s="121"/>
      <c r="Z13416" s="121"/>
    </row>
    <row r="13417" spans="16:26" x14ac:dyDescent="0.25">
      <c r="P13417" s="121"/>
      <c r="R13417" s="121"/>
      <c r="T13417" s="121"/>
      <c r="V13417" s="121"/>
      <c r="X13417" s="121"/>
      <c r="Z13417" s="121"/>
    </row>
    <row r="13418" spans="16:26" x14ac:dyDescent="0.25">
      <c r="P13418" s="121"/>
      <c r="R13418" s="121"/>
      <c r="T13418" s="121"/>
      <c r="V13418" s="121"/>
      <c r="X13418" s="121"/>
      <c r="Z13418" s="121"/>
    </row>
    <row r="13419" spans="16:26" x14ac:dyDescent="0.25">
      <c r="P13419" s="121"/>
      <c r="R13419" s="121"/>
      <c r="T13419" s="121"/>
      <c r="V13419" s="121"/>
      <c r="X13419" s="121"/>
      <c r="Z13419" s="121"/>
    </row>
    <row r="13420" spans="16:26" x14ac:dyDescent="0.25">
      <c r="P13420" s="122"/>
      <c r="R13420" s="122"/>
      <c r="T13420" s="122"/>
      <c r="V13420" s="122"/>
      <c r="X13420" s="122"/>
      <c r="Z13420" s="122"/>
    </row>
    <row r="13421" spans="16:26" x14ac:dyDescent="0.25">
      <c r="P13421" s="118"/>
      <c r="R13421" s="118"/>
      <c r="T13421" s="118"/>
      <c r="V13421" s="118"/>
      <c r="X13421" s="118"/>
      <c r="Z13421" s="118"/>
    </row>
    <row r="13422" spans="16:26" x14ac:dyDescent="0.25">
      <c r="P13422" s="119"/>
      <c r="R13422" s="119"/>
      <c r="T13422" s="119"/>
      <c r="V13422" s="119"/>
      <c r="X13422" s="119"/>
      <c r="Z13422" s="119"/>
    </row>
    <row r="13423" spans="16:26" x14ac:dyDescent="0.25">
      <c r="P13423" s="119"/>
      <c r="R13423" s="119"/>
      <c r="T13423" s="119"/>
      <c r="V13423" s="119"/>
      <c r="X13423" s="119"/>
      <c r="Z13423" s="119"/>
    </row>
    <row r="13424" spans="16:26" x14ac:dyDescent="0.25">
      <c r="P13424" s="120"/>
      <c r="R13424" s="120"/>
      <c r="T13424" s="120"/>
      <c r="V13424" s="120"/>
      <c r="X13424" s="120"/>
      <c r="Z13424" s="120"/>
    </row>
    <row r="13425" spans="16:26" x14ac:dyDescent="0.25">
      <c r="P13425" s="119"/>
      <c r="R13425" s="119"/>
      <c r="T13425" s="119"/>
      <c r="V13425" s="119"/>
      <c r="X13425" s="119"/>
      <c r="Z13425" s="119"/>
    </row>
    <row r="13426" spans="16:26" x14ac:dyDescent="0.25">
      <c r="P13426" s="119"/>
      <c r="R13426" s="119"/>
      <c r="T13426" s="119"/>
      <c r="V13426" s="119"/>
      <c r="X13426" s="119"/>
      <c r="Z13426" s="119"/>
    </row>
    <row r="13427" spans="16:26" x14ac:dyDescent="0.25">
      <c r="P13427" s="120"/>
      <c r="R13427" s="120"/>
      <c r="T13427" s="120"/>
      <c r="V13427" s="120"/>
      <c r="X13427" s="120"/>
      <c r="Z13427" s="120"/>
    </row>
    <row r="13428" spans="16:26" x14ac:dyDescent="0.25">
      <c r="P13428" s="119"/>
      <c r="R13428" s="119"/>
      <c r="T13428" s="119"/>
      <c r="V13428" s="119"/>
      <c r="X13428" s="119"/>
      <c r="Z13428" s="119"/>
    </row>
    <row r="13429" spans="16:26" x14ac:dyDescent="0.25">
      <c r="P13429" s="120"/>
      <c r="R13429" s="120"/>
      <c r="T13429" s="120"/>
      <c r="V13429" s="120"/>
      <c r="X13429" s="120"/>
      <c r="Z13429" s="120"/>
    </row>
    <row r="13430" spans="16:26" x14ac:dyDescent="0.25">
      <c r="P13430" s="119"/>
      <c r="R13430" s="119"/>
      <c r="T13430" s="119"/>
      <c r="V13430" s="119"/>
      <c r="X13430" s="119"/>
      <c r="Z13430" s="119"/>
    </row>
    <row r="13431" spans="16:26" x14ac:dyDescent="0.25">
      <c r="P13431" s="119"/>
      <c r="R13431" s="119"/>
      <c r="T13431" s="119"/>
      <c r="V13431" s="119"/>
      <c r="X13431" s="119"/>
      <c r="Z13431" s="119"/>
    </row>
    <row r="13432" spans="16:26" x14ac:dyDescent="0.25">
      <c r="P13432" s="119"/>
      <c r="R13432" s="119"/>
      <c r="T13432" s="119"/>
      <c r="V13432" s="119"/>
      <c r="X13432" s="119"/>
      <c r="Z13432" s="119"/>
    </row>
    <row r="13433" spans="16:26" x14ac:dyDescent="0.25">
      <c r="P13433" s="121"/>
      <c r="R13433" s="121"/>
      <c r="T13433" s="121"/>
      <c r="V13433" s="121"/>
      <c r="X13433" s="121"/>
      <c r="Z13433" s="121"/>
    </row>
    <row r="13434" spans="16:26" x14ac:dyDescent="0.25">
      <c r="P13434" s="121"/>
      <c r="R13434" s="121"/>
      <c r="T13434" s="121"/>
      <c r="V13434" s="121"/>
      <c r="X13434" s="121"/>
      <c r="Z13434" s="121"/>
    </row>
    <row r="13435" spans="16:26" x14ac:dyDescent="0.25">
      <c r="P13435" s="121"/>
      <c r="R13435" s="121"/>
      <c r="T13435" s="121"/>
      <c r="V13435" s="121"/>
      <c r="X13435" s="121"/>
      <c r="Z13435" s="121"/>
    </row>
    <row r="13436" spans="16:26" x14ac:dyDescent="0.25">
      <c r="P13436" s="121"/>
      <c r="R13436" s="121"/>
      <c r="T13436" s="121"/>
      <c r="V13436" s="121"/>
      <c r="X13436" s="121"/>
      <c r="Z13436" s="121"/>
    </row>
    <row r="13437" spans="16:26" x14ac:dyDescent="0.25">
      <c r="P13437" s="122"/>
      <c r="R13437" s="122"/>
      <c r="T13437" s="122"/>
      <c r="V13437" s="122"/>
      <c r="X13437" s="122"/>
      <c r="Z13437" s="122"/>
    </row>
    <row r="13438" spans="16:26" x14ac:dyDescent="0.25">
      <c r="P13438" s="118"/>
      <c r="R13438" s="118"/>
      <c r="T13438" s="118"/>
      <c r="V13438" s="118"/>
      <c r="X13438" s="118"/>
      <c r="Z13438" s="118"/>
    </row>
    <row r="13439" spans="16:26" x14ac:dyDescent="0.25">
      <c r="P13439" s="119"/>
      <c r="R13439" s="119"/>
      <c r="T13439" s="119"/>
      <c r="V13439" s="119"/>
      <c r="X13439" s="119"/>
      <c r="Z13439" s="119"/>
    </row>
    <row r="13440" spans="16:26" x14ac:dyDescent="0.25">
      <c r="P13440" s="119"/>
      <c r="R13440" s="119"/>
      <c r="T13440" s="119"/>
      <c r="V13440" s="119"/>
      <c r="X13440" s="119"/>
      <c r="Z13440" s="119"/>
    </row>
    <row r="13441" spans="16:26" x14ac:dyDescent="0.25">
      <c r="P13441" s="120"/>
      <c r="R13441" s="120"/>
      <c r="T13441" s="120"/>
      <c r="V13441" s="120"/>
      <c r="X13441" s="120"/>
      <c r="Z13441" s="120"/>
    </row>
    <row r="13442" spans="16:26" x14ac:dyDescent="0.25">
      <c r="P13442" s="119"/>
      <c r="R13442" s="119"/>
      <c r="T13442" s="119"/>
      <c r="V13442" s="119"/>
      <c r="X13442" s="119"/>
      <c r="Z13442" s="119"/>
    </row>
    <row r="13443" spans="16:26" x14ac:dyDescent="0.25">
      <c r="P13443" s="119"/>
      <c r="R13443" s="119"/>
      <c r="T13443" s="119"/>
      <c r="V13443" s="119"/>
      <c r="X13443" s="119"/>
      <c r="Z13443" s="119"/>
    </row>
    <row r="13444" spans="16:26" x14ac:dyDescent="0.25">
      <c r="P13444" s="120"/>
      <c r="R13444" s="120"/>
      <c r="T13444" s="120"/>
      <c r="V13444" s="120"/>
      <c r="X13444" s="120"/>
      <c r="Z13444" s="120"/>
    </row>
    <row r="13445" spans="16:26" x14ac:dyDescent="0.25">
      <c r="P13445" s="119"/>
      <c r="R13445" s="119"/>
      <c r="T13445" s="119"/>
      <c r="V13445" s="119"/>
      <c r="X13445" s="119"/>
      <c r="Z13445" s="119"/>
    </row>
    <row r="13446" spans="16:26" x14ac:dyDescent="0.25">
      <c r="P13446" s="120"/>
      <c r="R13446" s="120"/>
      <c r="T13446" s="120"/>
      <c r="V13446" s="120"/>
      <c r="X13446" s="120"/>
      <c r="Z13446" s="120"/>
    </row>
    <row r="13447" spans="16:26" x14ac:dyDescent="0.25">
      <c r="P13447" s="119"/>
      <c r="R13447" s="119"/>
      <c r="T13447" s="119"/>
      <c r="V13447" s="119"/>
      <c r="X13447" s="119"/>
      <c r="Z13447" s="119"/>
    </row>
    <row r="13448" spans="16:26" x14ac:dyDescent="0.25">
      <c r="P13448" s="119"/>
      <c r="R13448" s="119"/>
      <c r="T13448" s="119"/>
      <c r="V13448" s="119"/>
      <c r="X13448" s="119"/>
      <c r="Z13448" s="119"/>
    </row>
    <row r="13449" spans="16:26" x14ac:dyDescent="0.25">
      <c r="P13449" s="119"/>
      <c r="R13449" s="119"/>
      <c r="T13449" s="119"/>
      <c r="V13449" s="119"/>
      <c r="X13449" s="119"/>
      <c r="Z13449" s="119"/>
    </row>
    <row r="13450" spans="16:26" x14ac:dyDescent="0.25">
      <c r="P13450" s="121"/>
      <c r="R13450" s="121"/>
      <c r="T13450" s="121"/>
      <c r="V13450" s="121"/>
      <c r="X13450" s="121"/>
      <c r="Z13450" s="121"/>
    </row>
    <row r="13451" spans="16:26" x14ac:dyDescent="0.25">
      <c r="P13451" s="121"/>
      <c r="R13451" s="121"/>
      <c r="T13451" s="121"/>
      <c r="V13451" s="121"/>
      <c r="X13451" s="121"/>
      <c r="Z13451" s="121"/>
    </row>
    <row r="13452" spans="16:26" x14ac:dyDescent="0.25">
      <c r="P13452" s="121"/>
      <c r="R13452" s="121"/>
      <c r="T13452" s="121"/>
      <c r="V13452" s="121"/>
      <c r="X13452" s="121"/>
      <c r="Z13452" s="121"/>
    </row>
    <row r="13453" spans="16:26" x14ac:dyDescent="0.25">
      <c r="P13453" s="121"/>
      <c r="R13453" s="121"/>
      <c r="T13453" s="121"/>
      <c r="V13453" s="121"/>
      <c r="X13453" s="121"/>
      <c r="Z13453" s="121"/>
    </row>
    <row r="13454" spans="16:26" x14ac:dyDescent="0.25">
      <c r="P13454" s="122"/>
      <c r="R13454" s="122"/>
      <c r="T13454" s="122"/>
      <c r="V13454" s="122"/>
      <c r="X13454" s="122"/>
      <c r="Z13454" s="122"/>
    </row>
    <row r="13455" spans="16:26" x14ac:dyDescent="0.25">
      <c r="P13455" s="118"/>
      <c r="R13455" s="118"/>
      <c r="T13455" s="118"/>
      <c r="V13455" s="118"/>
      <c r="X13455" s="118"/>
      <c r="Z13455" s="118"/>
    </row>
    <row r="13456" spans="16:26" x14ac:dyDescent="0.25">
      <c r="P13456" s="119"/>
      <c r="R13456" s="119"/>
      <c r="T13456" s="119"/>
      <c r="V13456" s="119"/>
      <c r="X13456" s="119"/>
      <c r="Z13456" s="119"/>
    </row>
    <row r="13457" spans="16:26" x14ac:dyDescent="0.25">
      <c r="P13457" s="119"/>
      <c r="R13457" s="119"/>
      <c r="T13457" s="119"/>
      <c r="V13457" s="119"/>
      <c r="X13457" s="119"/>
      <c r="Z13457" s="119"/>
    </row>
    <row r="13458" spans="16:26" x14ac:dyDescent="0.25">
      <c r="P13458" s="120"/>
      <c r="R13458" s="120"/>
      <c r="T13458" s="120"/>
      <c r="V13458" s="120"/>
      <c r="X13458" s="120"/>
      <c r="Z13458" s="120"/>
    </row>
    <row r="13459" spans="16:26" x14ac:dyDescent="0.25">
      <c r="P13459" s="119"/>
      <c r="R13459" s="119"/>
      <c r="T13459" s="119"/>
      <c r="V13459" s="119"/>
      <c r="X13459" s="119"/>
      <c r="Z13459" s="119"/>
    </row>
    <row r="13460" spans="16:26" x14ac:dyDescent="0.25">
      <c r="P13460" s="119"/>
      <c r="R13460" s="119"/>
      <c r="T13460" s="119"/>
      <c r="V13460" s="119"/>
      <c r="X13460" s="119"/>
      <c r="Z13460" s="119"/>
    </row>
    <row r="13461" spans="16:26" x14ac:dyDescent="0.25">
      <c r="P13461" s="120"/>
      <c r="R13461" s="120"/>
      <c r="T13461" s="120"/>
      <c r="V13461" s="120"/>
      <c r="X13461" s="120"/>
      <c r="Z13461" s="120"/>
    </row>
    <row r="13462" spans="16:26" x14ac:dyDescent="0.25">
      <c r="P13462" s="119"/>
      <c r="R13462" s="119"/>
      <c r="T13462" s="119"/>
      <c r="V13462" s="119"/>
      <c r="X13462" s="119"/>
      <c r="Z13462" s="119"/>
    </row>
    <row r="13463" spans="16:26" x14ac:dyDescent="0.25">
      <c r="P13463" s="120"/>
      <c r="R13463" s="120"/>
      <c r="T13463" s="120"/>
      <c r="V13463" s="120"/>
      <c r="X13463" s="120"/>
      <c r="Z13463" s="120"/>
    </row>
    <row r="13464" spans="16:26" x14ac:dyDescent="0.25">
      <c r="P13464" s="119"/>
      <c r="R13464" s="119"/>
      <c r="T13464" s="119"/>
      <c r="V13464" s="119"/>
      <c r="X13464" s="119"/>
      <c r="Z13464" s="119"/>
    </row>
    <row r="13465" spans="16:26" x14ac:dyDescent="0.25">
      <c r="P13465" s="119"/>
      <c r="R13465" s="119"/>
      <c r="T13465" s="119"/>
      <c r="V13465" s="119"/>
      <c r="X13465" s="119"/>
      <c r="Z13465" s="119"/>
    </row>
    <row r="13466" spans="16:26" x14ac:dyDescent="0.25">
      <c r="P13466" s="119"/>
      <c r="R13466" s="119"/>
      <c r="T13466" s="119"/>
      <c r="V13466" s="119"/>
      <c r="X13466" s="119"/>
      <c r="Z13466" s="119"/>
    </row>
    <row r="13467" spans="16:26" x14ac:dyDescent="0.25">
      <c r="P13467" s="121"/>
      <c r="R13467" s="121"/>
      <c r="T13467" s="121"/>
      <c r="V13467" s="121"/>
      <c r="X13467" s="121"/>
      <c r="Z13467" s="121"/>
    </row>
    <row r="13468" spans="16:26" x14ac:dyDescent="0.25">
      <c r="P13468" s="121"/>
      <c r="R13468" s="121"/>
      <c r="T13468" s="121"/>
      <c r="V13468" s="121"/>
      <c r="X13468" s="121"/>
      <c r="Z13468" s="121"/>
    </row>
    <row r="13469" spans="16:26" x14ac:dyDescent="0.25">
      <c r="P13469" s="121"/>
      <c r="R13469" s="121"/>
      <c r="T13469" s="121"/>
      <c r="V13469" s="121"/>
      <c r="X13469" s="121"/>
      <c r="Z13469" s="121"/>
    </row>
    <row r="13470" spans="16:26" x14ac:dyDescent="0.25">
      <c r="P13470" s="121"/>
      <c r="R13470" s="121"/>
      <c r="T13470" s="121"/>
      <c r="V13470" s="121"/>
      <c r="X13470" s="121"/>
      <c r="Z13470" s="121"/>
    </row>
    <row r="13471" spans="16:26" x14ac:dyDescent="0.25">
      <c r="P13471" s="122"/>
      <c r="R13471" s="122"/>
      <c r="T13471" s="122"/>
      <c r="V13471" s="122"/>
      <c r="X13471" s="122"/>
      <c r="Z13471" s="122"/>
    </row>
    <row r="13472" spans="16:26" x14ac:dyDescent="0.25">
      <c r="P13472" s="118"/>
      <c r="R13472" s="118"/>
      <c r="T13472" s="118"/>
      <c r="V13472" s="118"/>
      <c r="X13472" s="118"/>
      <c r="Z13472" s="118"/>
    </row>
    <row r="13473" spans="16:26" x14ac:dyDescent="0.25">
      <c r="P13473" s="119"/>
      <c r="R13473" s="119"/>
      <c r="T13473" s="119"/>
      <c r="V13473" s="119"/>
      <c r="X13473" s="119"/>
      <c r="Z13473" s="119"/>
    </row>
    <row r="13474" spans="16:26" x14ac:dyDescent="0.25">
      <c r="P13474" s="119"/>
      <c r="R13474" s="119"/>
      <c r="T13474" s="119"/>
      <c r="V13474" s="119"/>
      <c r="X13474" s="119"/>
      <c r="Z13474" s="119"/>
    </row>
    <row r="13475" spans="16:26" x14ac:dyDescent="0.25">
      <c r="P13475" s="120"/>
      <c r="R13475" s="120"/>
      <c r="T13475" s="120"/>
      <c r="V13475" s="120"/>
      <c r="X13475" s="120"/>
      <c r="Z13475" s="120"/>
    </row>
    <row r="13476" spans="16:26" x14ac:dyDescent="0.25">
      <c r="P13476" s="119"/>
      <c r="R13476" s="119"/>
      <c r="T13476" s="119"/>
      <c r="V13476" s="119"/>
      <c r="X13476" s="119"/>
      <c r="Z13476" s="119"/>
    </row>
    <row r="13477" spans="16:26" x14ac:dyDescent="0.25">
      <c r="P13477" s="119"/>
      <c r="R13477" s="119"/>
      <c r="T13477" s="119"/>
      <c r="V13477" s="119"/>
      <c r="X13477" s="119"/>
      <c r="Z13477" s="119"/>
    </row>
    <row r="13478" spans="16:26" x14ac:dyDescent="0.25">
      <c r="P13478" s="120"/>
      <c r="R13478" s="120"/>
      <c r="T13478" s="120"/>
      <c r="V13478" s="120"/>
      <c r="X13478" s="120"/>
      <c r="Z13478" s="120"/>
    </row>
    <row r="13479" spans="16:26" x14ac:dyDescent="0.25">
      <c r="P13479" s="119"/>
      <c r="R13479" s="119"/>
      <c r="T13479" s="119"/>
      <c r="V13479" s="119"/>
      <c r="X13479" s="119"/>
      <c r="Z13479" s="119"/>
    </row>
    <row r="13480" spans="16:26" x14ac:dyDescent="0.25">
      <c r="P13480" s="120"/>
      <c r="R13480" s="120"/>
      <c r="T13480" s="120"/>
      <c r="V13480" s="120"/>
      <c r="X13480" s="120"/>
      <c r="Z13480" s="120"/>
    </row>
    <row r="13481" spans="16:26" x14ac:dyDescent="0.25">
      <c r="P13481" s="119"/>
      <c r="R13481" s="119"/>
      <c r="T13481" s="119"/>
      <c r="V13481" s="119"/>
      <c r="X13481" s="119"/>
      <c r="Z13481" s="119"/>
    </row>
    <row r="13482" spans="16:26" x14ac:dyDescent="0.25">
      <c r="P13482" s="119"/>
      <c r="R13482" s="119"/>
      <c r="T13482" s="119"/>
      <c r="V13482" s="119"/>
      <c r="X13482" s="119"/>
      <c r="Z13482" s="119"/>
    </row>
    <row r="13483" spans="16:26" x14ac:dyDescent="0.25">
      <c r="P13483" s="119"/>
      <c r="R13483" s="119"/>
      <c r="T13483" s="119"/>
      <c r="V13483" s="119"/>
      <c r="X13483" s="119"/>
      <c r="Z13483" s="119"/>
    </row>
    <row r="13484" spans="16:26" x14ac:dyDescent="0.25">
      <c r="P13484" s="121"/>
      <c r="R13484" s="121"/>
      <c r="T13484" s="121"/>
      <c r="V13484" s="121"/>
      <c r="X13484" s="121"/>
      <c r="Z13484" s="121"/>
    </row>
    <row r="13485" spans="16:26" x14ac:dyDescent="0.25">
      <c r="P13485" s="121"/>
      <c r="R13485" s="121"/>
      <c r="T13485" s="121"/>
      <c r="V13485" s="121"/>
      <c r="X13485" s="121"/>
      <c r="Z13485" s="121"/>
    </row>
    <row r="13486" spans="16:26" x14ac:dyDescent="0.25">
      <c r="P13486" s="121"/>
      <c r="R13486" s="121"/>
      <c r="T13486" s="121"/>
      <c r="V13486" s="121"/>
      <c r="X13486" s="121"/>
      <c r="Z13486" s="121"/>
    </row>
    <row r="13487" spans="16:26" x14ac:dyDescent="0.25">
      <c r="P13487" s="121"/>
      <c r="R13487" s="121"/>
      <c r="T13487" s="121"/>
      <c r="V13487" s="121"/>
      <c r="X13487" s="121"/>
      <c r="Z13487" s="121"/>
    </row>
    <row r="13488" spans="16:26" x14ac:dyDescent="0.25">
      <c r="P13488" s="122"/>
      <c r="R13488" s="122"/>
      <c r="T13488" s="122"/>
      <c r="V13488" s="122"/>
      <c r="X13488" s="122"/>
      <c r="Z13488" s="122"/>
    </row>
    <row r="13489" spans="16:26" x14ac:dyDescent="0.25">
      <c r="P13489" s="118"/>
      <c r="R13489" s="118"/>
      <c r="T13489" s="118"/>
      <c r="V13489" s="118"/>
      <c r="X13489" s="118"/>
      <c r="Z13489" s="118"/>
    </row>
    <row r="13490" spans="16:26" x14ac:dyDescent="0.25">
      <c r="P13490" s="119"/>
      <c r="R13490" s="119"/>
      <c r="T13490" s="119"/>
      <c r="V13490" s="119"/>
      <c r="X13490" s="119"/>
      <c r="Z13490" s="119"/>
    </row>
    <row r="13491" spans="16:26" x14ac:dyDescent="0.25">
      <c r="P13491" s="119"/>
      <c r="R13491" s="119"/>
      <c r="T13491" s="119"/>
      <c r="V13491" s="119"/>
      <c r="X13491" s="119"/>
      <c r="Z13491" s="119"/>
    </row>
    <row r="13492" spans="16:26" x14ac:dyDescent="0.25">
      <c r="P13492" s="120"/>
      <c r="R13492" s="120"/>
      <c r="T13492" s="120"/>
      <c r="V13492" s="120"/>
      <c r="X13492" s="120"/>
      <c r="Z13492" s="120"/>
    </row>
    <row r="13493" spans="16:26" x14ac:dyDescent="0.25">
      <c r="P13493" s="119"/>
      <c r="R13493" s="119"/>
      <c r="T13493" s="119"/>
      <c r="V13493" s="119"/>
      <c r="X13493" s="119"/>
      <c r="Z13493" s="119"/>
    </row>
    <row r="13494" spans="16:26" x14ac:dyDescent="0.25">
      <c r="P13494" s="119"/>
      <c r="R13494" s="119"/>
      <c r="T13494" s="119"/>
      <c r="V13494" s="119"/>
      <c r="X13494" s="119"/>
      <c r="Z13494" s="119"/>
    </row>
    <row r="13495" spans="16:26" x14ac:dyDescent="0.25">
      <c r="P13495" s="120"/>
      <c r="R13495" s="120"/>
      <c r="T13495" s="120"/>
      <c r="V13495" s="120"/>
      <c r="X13495" s="120"/>
      <c r="Z13495" s="120"/>
    </row>
    <row r="13496" spans="16:26" x14ac:dyDescent="0.25">
      <c r="P13496" s="119"/>
      <c r="R13496" s="119"/>
      <c r="T13496" s="119"/>
      <c r="V13496" s="119"/>
      <c r="X13496" s="119"/>
      <c r="Z13496" s="119"/>
    </row>
    <row r="13497" spans="16:26" x14ac:dyDescent="0.25">
      <c r="P13497" s="120"/>
      <c r="R13497" s="120"/>
      <c r="T13497" s="120"/>
      <c r="V13497" s="120"/>
      <c r="X13497" s="120"/>
      <c r="Z13497" s="120"/>
    </row>
    <row r="13498" spans="16:26" x14ac:dyDescent="0.25">
      <c r="P13498" s="119"/>
      <c r="R13498" s="119"/>
      <c r="T13498" s="119"/>
      <c r="V13498" s="119"/>
      <c r="X13498" s="119"/>
      <c r="Z13498" s="119"/>
    </row>
    <row r="13499" spans="16:26" x14ac:dyDescent="0.25">
      <c r="P13499" s="119"/>
      <c r="R13499" s="119"/>
      <c r="T13499" s="119"/>
      <c r="V13499" s="119"/>
      <c r="X13499" s="119"/>
      <c r="Z13499" s="119"/>
    </row>
    <row r="13500" spans="16:26" x14ac:dyDescent="0.25">
      <c r="P13500" s="119"/>
      <c r="R13500" s="119"/>
      <c r="T13500" s="119"/>
      <c r="V13500" s="119"/>
      <c r="X13500" s="119"/>
      <c r="Z13500" s="119"/>
    </row>
    <row r="13501" spans="16:26" x14ac:dyDescent="0.25">
      <c r="P13501" s="121"/>
      <c r="R13501" s="121"/>
      <c r="T13501" s="121"/>
      <c r="V13501" s="121"/>
      <c r="X13501" s="121"/>
      <c r="Z13501" s="121"/>
    </row>
    <row r="13502" spans="16:26" x14ac:dyDescent="0.25">
      <c r="P13502" s="121"/>
      <c r="R13502" s="121"/>
      <c r="T13502" s="121"/>
      <c r="V13502" s="121"/>
      <c r="X13502" s="121"/>
      <c r="Z13502" s="121"/>
    </row>
    <row r="13503" spans="16:26" x14ac:dyDescent="0.25">
      <c r="P13503" s="121"/>
      <c r="R13503" s="121"/>
      <c r="T13503" s="121"/>
      <c r="V13503" s="121"/>
      <c r="X13503" s="121"/>
      <c r="Z13503" s="121"/>
    </row>
    <row r="13504" spans="16:26" x14ac:dyDescent="0.25">
      <c r="P13504" s="121"/>
      <c r="R13504" s="121"/>
      <c r="T13504" s="121"/>
      <c r="V13504" s="121"/>
      <c r="X13504" s="121"/>
      <c r="Z13504" s="121"/>
    </row>
    <row r="13505" spans="16:26" x14ac:dyDescent="0.25">
      <c r="P13505" s="122"/>
      <c r="R13505" s="122"/>
      <c r="T13505" s="122"/>
      <c r="V13505" s="122"/>
      <c r="X13505" s="122"/>
      <c r="Z13505" s="122"/>
    </row>
    <row r="13506" spans="16:26" x14ac:dyDescent="0.25">
      <c r="P13506" s="118"/>
      <c r="R13506" s="118"/>
      <c r="T13506" s="118"/>
      <c r="V13506" s="118"/>
      <c r="X13506" s="118"/>
      <c r="Z13506" s="118"/>
    </row>
    <row r="13507" spans="16:26" x14ac:dyDescent="0.25">
      <c r="P13507" s="119"/>
      <c r="R13507" s="119"/>
      <c r="T13507" s="119"/>
      <c r="V13507" s="119"/>
      <c r="X13507" s="119"/>
      <c r="Z13507" s="119"/>
    </row>
    <row r="13508" spans="16:26" x14ac:dyDescent="0.25">
      <c r="P13508" s="119"/>
      <c r="R13508" s="119"/>
      <c r="T13508" s="119"/>
      <c r="V13508" s="119"/>
      <c r="X13508" s="119"/>
      <c r="Z13508" s="119"/>
    </row>
    <row r="13509" spans="16:26" x14ac:dyDescent="0.25">
      <c r="P13509" s="120"/>
      <c r="R13509" s="120"/>
      <c r="T13509" s="120"/>
      <c r="V13509" s="120"/>
      <c r="X13509" s="120"/>
      <c r="Z13509" s="120"/>
    </row>
    <row r="13510" spans="16:26" x14ac:dyDescent="0.25">
      <c r="P13510" s="119"/>
      <c r="R13510" s="119"/>
      <c r="T13510" s="119"/>
      <c r="V13510" s="119"/>
      <c r="X13510" s="119"/>
      <c r="Z13510" s="119"/>
    </row>
    <row r="13511" spans="16:26" x14ac:dyDescent="0.25">
      <c r="P13511" s="119"/>
      <c r="R13511" s="119"/>
      <c r="T13511" s="119"/>
      <c r="V13511" s="119"/>
      <c r="X13511" s="119"/>
      <c r="Z13511" s="119"/>
    </row>
    <row r="13512" spans="16:26" x14ac:dyDescent="0.25">
      <c r="P13512" s="120"/>
      <c r="R13512" s="120"/>
      <c r="T13512" s="120"/>
      <c r="V13512" s="120"/>
      <c r="X13512" s="120"/>
      <c r="Z13512" s="120"/>
    </row>
    <row r="13513" spans="16:26" x14ac:dyDescent="0.25">
      <c r="P13513" s="119"/>
      <c r="R13513" s="119"/>
      <c r="T13513" s="119"/>
      <c r="V13513" s="119"/>
      <c r="X13513" s="119"/>
      <c r="Z13513" s="119"/>
    </row>
    <row r="13514" spans="16:26" x14ac:dyDescent="0.25">
      <c r="P13514" s="120"/>
      <c r="R13514" s="120"/>
      <c r="T13514" s="120"/>
      <c r="V13514" s="120"/>
      <c r="X13514" s="120"/>
      <c r="Z13514" s="120"/>
    </row>
    <row r="13515" spans="16:26" x14ac:dyDescent="0.25">
      <c r="P13515" s="119"/>
      <c r="R13515" s="119"/>
      <c r="T13515" s="119"/>
      <c r="V13515" s="119"/>
      <c r="X13515" s="119"/>
      <c r="Z13515" s="119"/>
    </row>
    <row r="13516" spans="16:26" x14ac:dyDescent="0.25">
      <c r="P13516" s="119"/>
      <c r="R13516" s="119"/>
      <c r="T13516" s="119"/>
      <c r="V13516" s="119"/>
      <c r="X13516" s="119"/>
      <c r="Z13516" s="119"/>
    </row>
    <row r="13517" spans="16:26" x14ac:dyDescent="0.25">
      <c r="P13517" s="119"/>
      <c r="R13517" s="119"/>
      <c r="T13517" s="119"/>
      <c r="V13517" s="119"/>
      <c r="X13517" s="119"/>
      <c r="Z13517" s="119"/>
    </row>
    <row r="13518" spans="16:26" x14ac:dyDescent="0.25">
      <c r="P13518" s="121"/>
      <c r="R13518" s="121"/>
      <c r="T13518" s="121"/>
      <c r="V13518" s="121"/>
      <c r="X13518" s="121"/>
      <c r="Z13518" s="121"/>
    </row>
    <row r="13519" spans="16:26" x14ac:dyDescent="0.25">
      <c r="P13519" s="121"/>
      <c r="R13519" s="121"/>
      <c r="T13519" s="121"/>
      <c r="V13519" s="121"/>
      <c r="X13519" s="121"/>
      <c r="Z13519" s="121"/>
    </row>
    <row r="13520" spans="16:26" x14ac:dyDescent="0.25">
      <c r="P13520" s="121"/>
      <c r="R13520" s="121"/>
      <c r="T13520" s="121"/>
      <c r="V13520" s="121"/>
      <c r="X13520" s="121"/>
      <c r="Z13520" s="121"/>
    </row>
    <row r="13521" spans="16:26" x14ac:dyDescent="0.25">
      <c r="P13521" s="121"/>
      <c r="R13521" s="121"/>
      <c r="T13521" s="121"/>
      <c r="V13521" s="121"/>
      <c r="X13521" s="121"/>
      <c r="Z13521" s="121"/>
    </row>
    <row r="13522" spans="16:26" x14ac:dyDescent="0.25">
      <c r="P13522" s="122"/>
      <c r="R13522" s="122"/>
      <c r="T13522" s="122"/>
      <c r="V13522" s="122"/>
      <c r="X13522" s="122"/>
      <c r="Z13522" s="122"/>
    </row>
    <row r="13523" spans="16:26" x14ac:dyDescent="0.25">
      <c r="P13523" s="118"/>
      <c r="R13523" s="118"/>
      <c r="T13523" s="118"/>
      <c r="V13523" s="118"/>
      <c r="X13523" s="118"/>
      <c r="Z13523" s="118"/>
    </row>
    <row r="13524" spans="16:26" x14ac:dyDescent="0.25">
      <c r="P13524" s="119"/>
      <c r="R13524" s="119"/>
      <c r="T13524" s="119"/>
      <c r="V13524" s="119"/>
      <c r="X13524" s="119"/>
      <c r="Z13524" s="119"/>
    </row>
    <row r="13525" spans="16:26" x14ac:dyDescent="0.25">
      <c r="P13525" s="119"/>
      <c r="R13525" s="119"/>
      <c r="T13525" s="119"/>
      <c r="V13525" s="119"/>
      <c r="X13525" s="119"/>
      <c r="Z13525" s="119"/>
    </row>
    <row r="13526" spans="16:26" x14ac:dyDescent="0.25">
      <c r="P13526" s="120"/>
      <c r="R13526" s="120"/>
      <c r="T13526" s="120"/>
      <c r="V13526" s="120"/>
      <c r="X13526" s="120"/>
      <c r="Z13526" s="120"/>
    </row>
    <row r="13527" spans="16:26" x14ac:dyDescent="0.25">
      <c r="P13527" s="119"/>
      <c r="R13527" s="119"/>
      <c r="T13527" s="119"/>
      <c r="V13527" s="119"/>
      <c r="X13527" s="119"/>
      <c r="Z13527" s="119"/>
    </row>
    <row r="13528" spans="16:26" x14ac:dyDescent="0.25">
      <c r="P13528" s="119"/>
      <c r="R13528" s="119"/>
      <c r="T13528" s="119"/>
      <c r="V13528" s="119"/>
      <c r="X13528" s="119"/>
      <c r="Z13528" s="119"/>
    </row>
    <row r="13529" spans="16:26" x14ac:dyDescent="0.25">
      <c r="P13529" s="120"/>
      <c r="R13529" s="120"/>
      <c r="T13529" s="120"/>
      <c r="V13529" s="120"/>
      <c r="X13529" s="120"/>
      <c r="Z13529" s="120"/>
    </row>
    <row r="13530" spans="16:26" x14ac:dyDescent="0.25">
      <c r="P13530" s="119"/>
      <c r="R13530" s="119"/>
      <c r="T13530" s="119"/>
      <c r="V13530" s="119"/>
      <c r="X13530" s="119"/>
      <c r="Z13530" s="119"/>
    </row>
    <row r="13531" spans="16:26" x14ac:dyDescent="0.25">
      <c r="P13531" s="120"/>
      <c r="R13531" s="120"/>
      <c r="T13531" s="120"/>
      <c r="V13531" s="120"/>
      <c r="X13531" s="120"/>
      <c r="Z13531" s="120"/>
    </row>
    <row r="13532" spans="16:26" x14ac:dyDescent="0.25">
      <c r="P13532" s="119"/>
      <c r="R13532" s="119"/>
      <c r="T13532" s="119"/>
      <c r="V13532" s="119"/>
      <c r="X13532" s="119"/>
      <c r="Z13532" s="119"/>
    </row>
    <row r="13533" spans="16:26" x14ac:dyDescent="0.25">
      <c r="P13533" s="119"/>
      <c r="R13533" s="119"/>
      <c r="T13533" s="119"/>
      <c r="V13533" s="119"/>
      <c r="X13533" s="119"/>
      <c r="Z13533" s="119"/>
    </row>
    <row r="13534" spans="16:26" x14ac:dyDescent="0.25">
      <c r="P13534" s="119"/>
      <c r="R13534" s="119"/>
      <c r="T13534" s="119"/>
      <c r="V13534" s="119"/>
      <c r="X13534" s="119"/>
      <c r="Z13534" s="119"/>
    </row>
    <row r="13535" spans="16:26" x14ac:dyDescent="0.25">
      <c r="P13535" s="121"/>
      <c r="R13535" s="121"/>
      <c r="T13535" s="121"/>
      <c r="V13535" s="121"/>
      <c r="X13535" s="121"/>
      <c r="Z13535" s="121"/>
    </row>
    <row r="13536" spans="16:26" x14ac:dyDescent="0.25">
      <c r="P13536" s="121"/>
      <c r="R13536" s="121"/>
      <c r="T13536" s="121"/>
      <c r="V13536" s="121"/>
      <c r="X13536" s="121"/>
      <c r="Z13536" s="121"/>
    </row>
    <row r="13537" spans="16:26" x14ac:dyDescent="0.25">
      <c r="P13537" s="121"/>
      <c r="R13537" s="121"/>
      <c r="T13537" s="121"/>
      <c r="V13537" s="121"/>
      <c r="X13537" s="121"/>
      <c r="Z13537" s="121"/>
    </row>
    <row r="13538" spans="16:26" x14ac:dyDescent="0.25">
      <c r="P13538" s="121"/>
      <c r="R13538" s="121"/>
      <c r="T13538" s="121"/>
      <c r="V13538" s="121"/>
      <c r="X13538" s="121"/>
      <c r="Z13538" s="121"/>
    </row>
    <row r="13539" spans="16:26" x14ac:dyDescent="0.25">
      <c r="P13539" s="122"/>
      <c r="R13539" s="122"/>
      <c r="T13539" s="122"/>
      <c r="V13539" s="122"/>
      <c r="X13539" s="122"/>
      <c r="Z13539" s="122"/>
    </row>
    <row r="13540" spans="16:26" x14ac:dyDescent="0.25">
      <c r="P13540" s="118"/>
      <c r="R13540" s="118"/>
      <c r="T13540" s="118"/>
      <c r="V13540" s="118"/>
      <c r="X13540" s="118"/>
      <c r="Z13540" s="118"/>
    </row>
    <row r="13541" spans="16:26" x14ac:dyDescent="0.25">
      <c r="P13541" s="119"/>
      <c r="R13541" s="119"/>
      <c r="T13541" s="119"/>
      <c r="V13541" s="119"/>
      <c r="X13541" s="119"/>
      <c r="Z13541" s="119"/>
    </row>
    <row r="13542" spans="16:26" x14ac:dyDescent="0.25">
      <c r="P13542" s="119"/>
      <c r="R13542" s="119"/>
      <c r="T13542" s="119"/>
      <c r="V13542" s="119"/>
      <c r="X13542" s="119"/>
      <c r="Z13542" s="119"/>
    </row>
    <row r="13543" spans="16:26" x14ac:dyDescent="0.25">
      <c r="P13543" s="120"/>
      <c r="R13543" s="120"/>
      <c r="T13543" s="120"/>
      <c r="V13543" s="120"/>
      <c r="X13543" s="120"/>
      <c r="Z13543" s="120"/>
    </row>
    <row r="13544" spans="16:26" x14ac:dyDescent="0.25">
      <c r="P13544" s="119"/>
      <c r="R13544" s="119"/>
      <c r="T13544" s="119"/>
      <c r="V13544" s="119"/>
      <c r="X13544" s="119"/>
      <c r="Z13544" s="119"/>
    </row>
    <row r="13545" spans="16:26" x14ac:dyDescent="0.25">
      <c r="P13545" s="119"/>
      <c r="R13545" s="119"/>
      <c r="T13545" s="119"/>
      <c r="V13545" s="119"/>
      <c r="X13545" s="119"/>
      <c r="Z13545" s="119"/>
    </row>
    <row r="13546" spans="16:26" x14ac:dyDescent="0.25">
      <c r="P13546" s="120"/>
      <c r="R13546" s="120"/>
      <c r="T13546" s="120"/>
      <c r="V13546" s="120"/>
      <c r="X13546" s="120"/>
      <c r="Z13546" s="120"/>
    </row>
    <row r="13547" spans="16:26" x14ac:dyDescent="0.25">
      <c r="P13547" s="119"/>
      <c r="R13547" s="119"/>
      <c r="T13547" s="119"/>
      <c r="V13547" s="119"/>
      <c r="X13547" s="119"/>
      <c r="Z13547" s="119"/>
    </row>
    <row r="13548" spans="16:26" x14ac:dyDescent="0.25">
      <c r="P13548" s="120"/>
      <c r="R13548" s="120"/>
      <c r="T13548" s="120"/>
      <c r="V13548" s="120"/>
      <c r="X13548" s="120"/>
      <c r="Z13548" s="120"/>
    </row>
    <row r="13549" spans="16:26" x14ac:dyDescent="0.25">
      <c r="P13549" s="119"/>
      <c r="R13549" s="119"/>
      <c r="T13549" s="119"/>
      <c r="V13549" s="119"/>
      <c r="X13549" s="119"/>
      <c r="Z13549" s="119"/>
    </row>
    <row r="13550" spans="16:26" x14ac:dyDescent="0.25">
      <c r="P13550" s="119"/>
      <c r="R13550" s="119"/>
      <c r="T13550" s="119"/>
      <c r="V13550" s="119"/>
      <c r="X13550" s="119"/>
      <c r="Z13550" s="119"/>
    </row>
    <row r="13551" spans="16:26" x14ac:dyDescent="0.25">
      <c r="P13551" s="119"/>
      <c r="R13551" s="119"/>
      <c r="T13551" s="119"/>
      <c r="V13551" s="119"/>
      <c r="X13551" s="119"/>
      <c r="Z13551" s="119"/>
    </row>
    <row r="13552" spans="16:26" x14ac:dyDescent="0.25">
      <c r="P13552" s="121"/>
      <c r="R13552" s="121"/>
      <c r="T13552" s="121"/>
      <c r="V13552" s="121"/>
      <c r="X13552" s="121"/>
      <c r="Z13552" s="121"/>
    </row>
    <row r="13553" spans="16:26" x14ac:dyDescent="0.25">
      <c r="P13553" s="121"/>
      <c r="R13553" s="121"/>
      <c r="T13553" s="121"/>
      <c r="V13553" s="121"/>
      <c r="X13553" s="121"/>
      <c r="Z13553" s="121"/>
    </row>
    <row r="13554" spans="16:26" x14ac:dyDescent="0.25">
      <c r="P13554" s="121"/>
      <c r="R13554" s="121"/>
      <c r="T13554" s="121"/>
      <c r="V13554" s="121"/>
      <c r="X13554" s="121"/>
      <c r="Z13554" s="121"/>
    </row>
    <row r="13555" spans="16:26" x14ac:dyDescent="0.25">
      <c r="P13555" s="121"/>
      <c r="R13555" s="121"/>
      <c r="T13555" s="121"/>
      <c r="V13555" s="121"/>
      <c r="X13555" s="121"/>
      <c r="Z13555" s="121"/>
    </row>
    <row r="13556" spans="16:26" x14ac:dyDescent="0.25">
      <c r="P13556" s="122"/>
      <c r="R13556" s="122"/>
      <c r="T13556" s="122"/>
      <c r="V13556" s="122"/>
      <c r="X13556" s="122"/>
      <c r="Z13556" s="122"/>
    </row>
    <row r="13557" spans="16:26" x14ac:dyDescent="0.25">
      <c r="P13557" s="118"/>
      <c r="R13557" s="118"/>
      <c r="T13557" s="118"/>
      <c r="V13557" s="118"/>
      <c r="X13557" s="118"/>
      <c r="Z13557" s="118"/>
    </row>
    <row r="13558" spans="16:26" x14ac:dyDescent="0.25">
      <c r="P13558" s="119"/>
      <c r="R13558" s="119"/>
      <c r="T13558" s="119"/>
      <c r="V13558" s="119"/>
      <c r="X13558" s="119"/>
      <c r="Z13558" s="119"/>
    </row>
    <row r="13559" spans="16:26" x14ac:dyDescent="0.25">
      <c r="P13559" s="119"/>
      <c r="R13559" s="119"/>
      <c r="T13559" s="119"/>
      <c r="V13559" s="119"/>
      <c r="X13559" s="119"/>
      <c r="Z13559" s="119"/>
    </row>
    <row r="13560" spans="16:26" x14ac:dyDescent="0.25">
      <c r="P13560" s="120"/>
      <c r="R13560" s="120"/>
      <c r="T13560" s="120"/>
      <c r="V13560" s="120"/>
      <c r="X13560" s="120"/>
      <c r="Z13560" s="120"/>
    </row>
    <row r="13561" spans="16:26" x14ac:dyDescent="0.25">
      <c r="P13561" s="119"/>
      <c r="R13561" s="119"/>
      <c r="T13561" s="119"/>
      <c r="V13561" s="119"/>
      <c r="X13561" s="119"/>
      <c r="Z13561" s="119"/>
    </row>
    <row r="13562" spans="16:26" x14ac:dyDescent="0.25">
      <c r="P13562" s="119"/>
      <c r="R13562" s="119"/>
      <c r="T13562" s="119"/>
      <c r="V13562" s="119"/>
      <c r="X13562" s="119"/>
      <c r="Z13562" s="119"/>
    </row>
    <row r="13563" spans="16:26" x14ac:dyDescent="0.25">
      <c r="P13563" s="120"/>
      <c r="R13563" s="120"/>
      <c r="T13563" s="120"/>
      <c r="V13563" s="120"/>
      <c r="X13563" s="120"/>
      <c r="Z13563" s="120"/>
    </row>
    <row r="13564" spans="16:26" x14ac:dyDescent="0.25">
      <c r="P13564" s="119"/>
      <c r="R13564" s="119"/>
      <c r="T13564" s="119"/>
      <c r="V13564" s="119"/>
      <c r="X13564" s="119"/>
      <c r="Z13564" s="119"/>
    </row>
    <row r="13565" spans="16:26" x14ac:dyDescent="0.25">
      <c r="P13565" s="120"/>
      <c r="R13565" s="120"/>
      <c r="T13565" s="120"/>
      <c r="V13565" s="120"/>
      <c r="X13565" s="120"/>
      <c r="Z13565" s="120"/>
    </row>
    <row r="13566" spans="16:26" x14ac:dyDescent="0.25">
      <c r="P13566" s="119"/>
      <c r="R13566" s="119"/>
      <c r="T13566" s="119"/>
      <c r="V13566" s="119"/>
      <c r="X13566" s="119"/>
      <c r="Z13566" s="119"/>
    </row>
    <row r="13567" spans="16:26" x14ac:dyDescent="0.25">
      <c r="P13567" s="119"/>
      <c r="R13567" s="119"/>
      <c r="T13567" s="119"/>
      <c r="V13567" s="119"/>
      <c r="X13567" s="119"/>
      <c r="Z13567" s="119"/>
    </row>
    <row r="13568" spans="16:26" x14ac:dyDescent="0.25">
      <c r="P13568" s="119"/>
      <c r="R13568" s="119"/>
      <c r="T13568" s="119"/>
      <c r="V13568" s="119"/>
      <c r="X13568" s="119"/>
      <c r="Z13568" s="119"/>
    </row>
    <row r="13569" spans="16:26" x14ac:dyDescent="0.25">
      <c r="P13569" s="121"/>
      <c r="R13569" s="121"/>
      <c r="T13569" s="121"/>
      <c r="V13569" s="121"/>
      <c r="X13569" s="121"/>
      <c r="Z13569" s="121"/>
    </row>
    <row r="13570" spans="16:26" x14ac:dyDescent="0.25">
      <c r="P13570" s="121"/>
      <c r="R13570" s="121"/>
      <c r="T13570" s="121"/>
      <c r="V13570" s="121"/>
      <c r="X13570" s="121"/>
      <c r="Z13570" s="121"/>
    </row>
    <row r="13571" spans="16:26" x14ac:dyDescent="0.25">
      <c r="P13571" s="121"/>
      <c r="R13571" s="121"/>
      <c r="T13571" s="121"/>
      <c r="V13571" s="121"/>
      <c r="X13571" s="121"/>
      <c r="Z13571" s="121"/>
    </row>
    <row r="13572" spans="16:26" x14ac:dyDescent="0.25">
      <c r="P13572" s="121"/>
      <c r="R13572" s="121"/>
      <c r="T13572" s="121"/>
      <c r="V13572" s="121"/>
      <c r="X13572" s="121"/>
      <c r="Z13572" s="121"/>
    </row>
    <row r="13573" spans="16:26" x14ac:dyDescent="0.25">
      <c r="P13573" s="122"/>
      <c r="R13573" s="122"/>
      <c r="T13573" s="122"/>
      <c r="V13573" s="122"/>
      <c r="X13573" s="122"/>
      <c r="Z13573" s="122"/>
    </row>
    <row r="13574" spans="16:26" x14ac:dyDescent="0.25">
      <c r="P13574" s="118"/>
      <c r="R13574" s="118"/>
      <c r="T13574" s="118"/>
      <c r="V13574" s="118"/>
      <c r="X13574" s="118"/>
      <c r="Z13574" s="118"/>
    </row>
    <row r="13575" spans="16:26" x14ac:dyDescent="0.25">
      <c r="P13575" s="119"/>
      <c r="R13575" s="119"/>
      <c r="T13575" s="119"/>
      <c r="V13575" s="119"/>
      <c r="X13575" s="119"/>
      <c r="Z13575" s="119"/>
    </row>
    <row r="13576" spans="16:26" x14ac:dyDescent="0.25">
      <c r="P13576" s="119"/>
      <c r="R13576" s="119"/>
      <c r="T13576" s="119"/>
      <c r="V13576" s="119"/>
      <c r="X13576" s="119"/>
      <c r="Z13576" s="119"/>
    </row>
    <row r="13577" spans="16:26" x14ac:dyDescent="0.25">
      <c r="P13577" s="120"/>
      <c r="R13577" s="120"/>
      <c r="T13577" s="120"/>
      <c r="V13577" s="120"/>
      <c r="X13577" s="120"/>
      <c r="Z13577" s="120"/>
    </row>
    <row r="13578" spans="16:26" x14ac:dyDescent="0.25">
      <c r="P13578" s="119"/>
      <c r="R13578" s="119"/>
      <c r="T13578" s="119"/>
      <c r="V13578" s="119"/>
      <c r="X13578" s="119"/>
      <c r="Z13578" s="119"/>
    </row>
    <row r="13579" spans="16:26" x14ac:dyDescent="0.25">
      <c r="P13579" s="119"/>
      <c r="R13579" s="119"/>
      <c r="T13579" s="119"/>
      <c r="V13579" s="119"/>
      <c r="X13579" s="119"/>
      <c r="Z13579" s="119"/>
    </row>
    <row r="13580" spans="16:26" x14ac:dyDescent="0.25">
      <c r="P13580" s="120"/>
      <c r="R13580" s="120"/>
      <c r="T13580" s="120"/>
      <c r="V13580" s="120"/>
      <c r="X13580" s="120"/>
      <c r="Z13580" s="120"/>
    </row>
    <row r="13581" spans="16:26" x14ac:dyDescent="0.25">
      <c r="P13581" s="119"/>
      <c r="R13581" s="119"/>
      <c r="T13581" s="119"/>
      <c r="V13581" s="119"/>
      <c r="X13581" s="119"/>
      <c r="Z13581" s="119"/>
    </row>
    <row r="13582" spans="16:26" x14ac:dyDescent="0.25">
      <c r="P13582" s="120"/>
      <c r="R13582" s="120"/>
      <c r="T13582" s="120"/>
      <c r="V13582" s="120"/>
      <c r="X13582" s="120"/>
      <c r="Z13582" s="120"/>
    </row>
    <row r="13583" spans="16:26" x14ac:dyDescent="0.25">
      <c r="P13583" s="119"/>
      <c r="R13583" s="119"/>
      <c r="T13583" s="119"/>
      <c r="V13583" s="119"/>
      <c r="X13583" s="119"/>
      <c r="Z13583" s="119"/>
    </row>
    <row r="13584" spans="16:26" x14ac:dyDescent="0.25">
      <c r="P13584" s="119"/>
      <c r="R13584" s="119"/>
      <c r="T13584" s="119"/>
      <c r="V13584" s="119"/>
      <c r="X13584" s="119"/>
      <c r="Z13584" s="119"/>
    </row>
    <row r="13585" spans="16:26" x14ac:dyDescent="0.25">
      <c r="P13585" s="119"/>
      <c r="R13585" s="119"/>
      <c r="T13585" s="119"/>
      <c r="V13585" s="119"/>
      <c r="X13585" s="119"/>
      <c r="Z13585" s="119"/>
    </row>
    <row r="13586" spans="16:26" x14ac:dyDescent="0.25">
      <c r="P13586" s="121"/>
      <c r="R13586" s="121"/>
      <c r="T13586" s="121"/>
      <c r="V13586" s="121"/>
      <c r="X13586" s="121"/>
      <c r="Z13586" s="121"/>
    </row>
    <row r="13587" spans="16:26" x14ac:dyDescent="0.25">
      <c r="P13587" s="121"/>
      <c r="R13587" s="121"/>
      <c r="T13587" s="121"/>
      <c r="V13587" s="121"/>
      <c r="X13587" s="121"/>
      <c r="Z13587" s="121"/>
    </row>
    <row r="13588" spans="16:26" x14ac:dyDescent="0.25">
      <c r="P13588" s="121"/>
      <c r="R13588" s="121"/>
      <c r="T13588" s="121"/>
      <c r="V13588" s="121"/>
      <c r="X13588" s="121"/>
      <c r="Z13588" s="121"/>
    </row>
    <row r="13589" spans="16:26" x14ac:dyDescent="0.25">
      <c r="P13589" s="121"/>
      <c r="R13589" s="121"/>
      <c r="T13589" s="121"/>
      <c r="V13589" s="121"/>
      <c r="X13589" s="121"/>
      <c r="Z13589" s="121"/>
    </row>
    <row r="13590" spans="16:26" x14ac:dyDescent="0.25">
      <c r="P13590" s="122"/>
      <c r="R13590" s="122"/>
      <c r="T13590" s="122"/>
      <c r="V13590" s="122"/>
      <c r="X13590" s="122"/>
      <c r="Z13590" s="122"/>
    </row>
    <row r="13591" spans="16:26" x14ac:dyDescent="0.25">
      <c r="P13591" s="118"/>
      <c r="R13591" s="118"/>
      <c r="T13591" s="118"/>
      <c r="V13591" s="118"/>
      <c r="X13591" s="118"/>
      <c r="Z13591" s="118"/>
    </row>
    <row r="13592" spans="16:26" x14ac:dyDescent="0.25">
      <c r="P13592" s="119"/>
      <c r="R13592" s="119"/>
      <c r="T13592" s="119"/>
      <c r="V13592" s="119"/>
      <c r="X13592" s="119"/>
      <c r="Z13592" s="119"/>
    </row>
    <row r="13593" spans="16:26" x14ac:dyDescent="0.25">
      <c r="P13593" s="119"/>
      <c r="R13593" s="119"/>
      <c r="T13593" s="119"/>
      <c r="V13593" s="119"/>
      <c r="X13593" s="119"/>
      <c r="Z13593" s="119"/>
    </row>
    <row r="13594" spans="16:26" x14ac:dyDescent="0.25">
      <c r="P13594" s="120"/>
      <c r="R13594" s="120"/>
      <c r="T13594" s="120"/>
      <c r="V13594" s="120"/>
      <c r="X13594" s="120"/>
      <c r="Z13594" s="120"/>
    </row>
    <row r="13595" spans="16:26" x14ac:dyDescent="0.25">
      <c r="P13595" s="119"/>
      <c r="R13595" s="119"/>
      <c r="T13595" s="119"/>
      <c r="V13595" s="119"/>
      <c r="X13595" s="119"/>
      <c r="Z13595" s="119"/>
    </row>
    <row r="13596" spans="16:26" x14ac:dyDescent="0.25">
      <c r="P13596" s="119"/>
      <c r="R13596" s="119"/>
      <c r="T13596" s="119"/>
      <c r="V13596" s="119"/>
      <c r="X13596" s="119"/>
      <c r="Z13596" s="119"/>
    </row>
    <row r="13597" spans="16:26" x14ac:dyDescent="0.25">
      <c r="P13597" s="120"/>
      <c r="R13597" s="120"/>
      <c r="T13597" s="120"/>
      <c r="V13597" s="120"/>
      <c r="X13597" s="120"/>
      <c r="Z13597" s="120"/>
    </row>
    <row r="13598" spans="16:26" x14ac:dyDescent="0.25">
      <c r="P13598" s="119"/>
      <c r="R13598" s="119"/>
      <c r="T13598" s="119"/>
      <c r="V13598" s="119"/>
      <c r="X13598" s="119"/>
      <c r="Z13598" s="119"/>
    </row>
    <row r="13599" spans="16:26" x14ac:dyDescent="0.25">
      <c r="P13599" s="120"/>
      <c r="R13599" s="120"/>
      <c r="T13599" s="120"/>
      <c r="V13599" s="120"/>
      <c r="X13599" s="120"/>
      <c r="Z13599" s="120"/>
    </row>
    <row r="13600" spans="16:26" x14ac:dyDescent="0.25">
      <c r="P13600" s="119"/>
      <c r="R13600" s="119"/>
      <c r="T13600" s="119"/>
      <c r="V13600" s="119"/>
      <c r="X13600" s="119"/>
      <c r="Z13600" s="119"/>
    </row>
    <row r="13601" spans="16:26" x14ac:dyDescent="0.25">
      <c r="P13601" s="119"/>
      <c r="R13601" s="119"/>
      <c r="T13601" s="119"/>
      <c r="V13601" s="119"/>
      <c r="X13601" s="119"/>
      <c r="Z13601" s="119"/>
    </row>
    <row r="13602" spans="16:26" x14ac:dyDescent="0.25">
      <c r="P13602" s="119"/>
      <c r="R13602" s="119"/>
      <c r="T13602" s="119"/>
      <c r="V13602" s="119"/>
      <c r="X13602" s="119"/>
      <c r="Z13602" s="119"/>
    </row>
    <row r="13603" spans="16:26" x14ac:dyDescent="0.25">
      <c r="P13603" s="121"/>
      <c r="R13603" s="121"/>
      <c r="T13603" s="121"/>
      <c r="V13603" s="121"/>
      <c r="X13603" s="121"/>
      <c r="Z13603" s="121"/>
    </row>
    <row r="13604" spans="16:26" x14ac:dyDescent="0.25">
      <c r="P13604" s="121"/>
      <c r="R13604" s="121"/>
      <c r="T13604" s="121"/>
      <c r="V13604" s="121"/>
      <c r="X13604" s="121"/>
      <c r="Z13604" s="121"/>
    </row>
    <row r="13605" spans="16:26" x14ac:dyDescent="0.25">
      <c r="P13605" s="121"/>
      <c r="R13605" s="121"/>
      <c r="T13605" s="121"/>
      <c r="V13605" s="121"/>
      <c r="X13605" s="121"/>
      <c r="Z13605" s="121"/>
    </row>
    <row r="13606" spans="16:26" x14ac:dyDescent="0.25">
      <c r="P13606" s="121"/>
      <c r="R13606" s="121"/>
      <c r="T13606" s="121"/>
      <c r="V13606" s="121"/>
      <c r="X13606" s="121"/>
      <c r="Z13606" s="121"/>
    </row>
    <row r="13607" spans="16:26" x14ac:dyDescent="0.25">
      <c r="P13607" s="122"/>
      <c r="R13607" s="122"/>
      <c r="T13607" s="122"/>
      <c r="V13607" s="122"/>
      <c r="X13607" s="122"/>
      <c r="Z13607" s="122"/>
    </row>
    <row r="13608" spans="16:26" x14ac:dyDescent="0.25">
      <c r="P13608" s="118"/>
      <c r="R13608" s="118"/>
      <c r="T13608" s="118"/>
      <c r="V13608" s="118"/>
      <c r="X13608" s="118"/>
      <c r="Z13608" s="118"/>
    </row>
    <row r="13609" spans="16:26" x14ac:dyDescent="0.25">
      <c r="P13609" s="119"/>
      <c r="R13609" s="119"/>
      <c r="T13609" s="119"/>
      <c r="V13609" s="119"/>
      <c r="X13609" s="119"/>
      <c r="Z13609" s="119"/>
    </row>
    <row r="13610" spans="16:26" x14ac:dyDescent="0.25">
      <c r="P13610" s="119"/>
      <c r="R13610" s="119"/>
      <c r="T13610" s="119"/>
      <c r="V13610" s="119"/>
      <c r="X13610" s="119"/>
      <c r="Z13610" s="119"/>
    </row>
    <row r="13611" spans="16:26" x14ac:dyDescent="0.25">
      <c r="P13611" s="120"/>
      <c r="R13611" s="120"/>
      <c r="T13611" s="120"/>
      <c r="V13611" s="120"/>
      <c r="X13611" s="120"/>
      <c r="Z13611" s="120"/>
    </row>
    <row r="13612" spans="16:26" x14ac:dyDescent="0.25">
      <c r="P13612" s="119"/>
      <c r="R13612" s="119"/>
      <c r="T13612" s="119"/>
      <c r="V13612" s="119"/>
      <c r="X13612" s="119"/>
      <c r="Z13612" s="119"/>
    </row>
    <row r="13613" spans="16:26" x14ac:dyDescent="0.25">
      <c r="P13613" s="119"/>
      <c r="R13613" s="119"/>
      <c r="T13613" s="119"/>
      <c r="V13613" s="119"/>
      <c r="X13613" s="119"/>
      <c r="Z13613" s="119"/>
    </row>
    <row r="13614" spans="16:26" x14ac:dyDescent="0.25">
      <c r="P13614" s="120"/>
      <c r="R13614" s="120"/>
      <c r="T13614" s="120"/>
      <c r="V13614" s="120"/>
      <c r="X13614" s="120"/>
      <c r="Z13614" s="120"/>
    </row>
    <row r="13615" spans="16:26" x14ac:dyDescent="0.25">
      <c r="P13615" s="119"/>
      <c r="R13615" s="119"/>
      <c r="T13615" s="119"/>
      <c r="V13615" s="119"/>
      <c r="X13615" s="119"/>
      <c r="Z13615" s="119"/>
    </row>
    <row r="13616" spans="16:26" x14ac:dyDescent="0.25">
      <c r="P13616" s="120"/>
      <c r="R13616" s="120"/>
      <c r="T13616" s="120"/>
      <c r="V13616" s="120"/>
      <c r="X13616" s="120"/>
      <c r="Z13616" s="120"/>
    </row>
    <row r="13617" spans="16:26" x14ac:dyDescent="0.25">
      <c r="P13617" s="119"/>
      <c r="R13617" s="119"/>
      <c r="T13617" s="119"/>
      <c r="V13617" s="119"/>
      <c r="X13617" s="119"/>
      <c r="Z13617" s="119"/>
    </row>
    <row r="13618" spans="16:26" x14ac:dyDescent="0.25">
      <c r="P13618" s="119"/>
      <c r="R13618" s="119"/>
      <c r="T13618" s="119"/>
      <c r="V13618" s="119"/>
      <c r="X13618" s="119"/>
      <c r="Z13618" s="119"/>
    </row>
    <row r="13619" spans="16:26" x14ac:dyDescent="0.25">
      <c r="P13619" s="119"/>
      <c r="R13619" s="119"/>
      <c r="T13619" s="119"/>
      <c r="V13619" s="119"/>
      <c r="X13619" s="119"/>
      <c r="Z13619" s="119"/>
    </row>
    <row r="13620" spans="16:26" x14ac:dyDescent="0.25">
      <c r="P13620" s="121"/>
      <c r="R13620" s="121"/>
      <c r="T13620" s="121"/>
      <c r="V13620" s="121"/>
      <c r="X13620" s="121"/>
      <c r="Z13620" s="121"/>
    </row>
    <row r="13621" spans="16:26" x14ac:dyDescent="0.25">
      <c r="P13621" s="121"/>
      <c r="R13621" s="121"/>
      <c r="T13621" s="121"/>
      <c r="V13621" s="121"/>
      <c r="X13621" s="121"/>
      <c r="Z13621" s="121"/>
    </row>
    <row r="13622" spans="16:26" x14ac:dyDescent="0.25">
      <c r="P13622" s="121"/>
      <c r="R13622" s="121"/>
      <c r="T13622" s="121"/>
      <c r="V13622" s="121"/>
      <c r="X13622" s="121"/>
      <c r="Z13622" s="121"/>
    </row>
    <row r="13623" spans="16:26" x14ac:dyDescent="0.25">
      <c r="P13623" s="121"/>
      <c r="R13623" s="121"/>
      <c r="T13623" s="121"/>
      <c r="V13623" s="121"/>
      <c r="X13623" s="121"/>
      <c r="Z13623" s="121"/>
    </row>
    <row r="13624" spans="16:26" x14ac:dyDescent="0.25">
      <c r="P13624" s="122"/>
      <c r="R13624" s="122"/>
      <c r="T13624" s="122"/>
      <c r="V13624" s="122"/>
      <c r="X13624" s="122"/>
      <c r="Z13624" s="122"/>
    </row>
    <row r="13625" spans="16:26" x14ac:dyDescent="0.25">
      <c r="P13625" s="118"/>
      <c r="R13625" s="118"/>
      <c r="T13625" s="118"/>
      <c r="V13625" s="118"/>
      <c r="X13625" s="118"/>
      <c r="Z13625" s="118"/>
    </row>
    <row r="13626" spans="16:26" x14ac:dyDescent="0.25">
      <c r="P13626" s="119"/>
      <c r="R13626" s="119"/>
      <c r="T13626" s="119"/>
      <c r="V13626" s="119"/>
      <c r="X13626" s="119"/>
      <c r="Z13626" s="119"/>
    </row>
    <row r="13627" spans="16:26" x14ac:dyDescent="0.25">
      <c r="P13627" s="119"/>
      <c r="R13627" s="119"/>
      <c r="T13627" s="119"/>
      <c r="V13627" s="119"/>
      <c r="X13627" s="119"/>
      <c r="Z13627" s="119"/>
    </row>
    <row r="13628" spans="16:26" x14ac:dyDescent="0.25">
      <c r="P13628" s="120"/>
      <c r="R13628" s="120"/>
      <c r="T13628" s="120"/>
      <c r="V13628" s="120"/>
      <c r="X13628" s="120"/>
      <c r="Z13628" s="120"/>
    </row>
    <row r="13629" spans="16:26" x14ac:dyDescent="0.25">
      <c r="P13629" s="119"/>
      <c r="R13629" s="119"/>
      <c r="T13629" s="119"/>
      <c r="V13629" s="119"/>
      <c r="X13629" s="119"/>
      <c r="Z13629" s="119"/>
    </row>
    <row r="13630" spans="16:26" x14ac:dyDescent="0.25">
      <c r="P13630" s="119"/>
      <c r="R13630" s="119"/>
      <c r="T13630" s="119"/>
      <c r="V13630" s="119"/>
      <c r="X13630" s="119"/>
      <c r="Z13630" s="119"/>
    </row>
    <row r="13631" spans="16:26" x14ac:dyDescent="0.25">
      <c r="P13631" s="120"/>
      <c r="R13631" s="120"/>
      <c r="T13631" s="120"/>
      <c r="V13631" s="120"/>
      <c r="X13631" s="120"/>
      <c r="Z13631" s="120"/>
    </row>
    <row r="13632" spans="16:26" x14ac:dyDescent="0.25">
      <c r="P13632" s="119"/>
      <c r="R13632" s="119"/>
      <c r="T13632" s="119"/>
      <c r="V13632" s="119"/>
      <c r="X13632" s="119"/>
      <c r="Z13632" s="119"/>
    </row>
    <row r="13633" spans="16:26" x14ac:dyDescent="0.25">
      <c r="P13633" s="120"/>
      <c r="R13633" s="120"/>
      <c r="T13633" s="120"/>
      <c r="V13633" s="120"/>
      <c r="X13633" s="120"/>
      <c r="Z13633" s="120"/>
    </row>
    <row r="13634" spans="16:26" x14ac:dyDescent="0.25">
      <c r="P13634" s="119"/>
      <c r="R13634" s="119"/>
      <c r="T13634" s="119"/>
      <c r="V13634" s="119"/>
      <c r="X13634" s="119"/>
      <c r="Z13634" s="119"/>
    </row>
    <row r="13635" spans="16:26" x14ac:dyDescent="0.25">
      <c r="P13635" s="119"/>
      <c r="R13635" s="119"/>
      <c r="T13635" s="119"/>
      <c r="V13635" s="119"/>
      <c r="X13635" s="119"/>
      <c r="Z13635" s="119"/>
    </row>
    <row r="13636" spans="16:26" x14ac:dyDescent="0.25">
      <c r="P13636" s="119"/>
      <c r="R13636" s="119"/>
      <c r="T13636" s="119"/>
      <c r="V13636" s="119"/>
      <c r="X13636" s="119"/>
      <c r="Z13636" s="119"/>
    </row>
    <row r="13637" spans="16:26" x14ac:dyDescent="0.25">
      <c r="P13637" s="121"/>
      <c r="R13637" s="121"/>
      <c r="T13637" s="121"/>
      <c r="V13637" s="121"/>
      <c r="X13637" s="121"/>
      <c r="Z13637" s="121"/>
    </row>
    <row r="13638" spans="16:26" x14ac:dyDescent="0.25">
      <c r="P13638" s="121"/>
      <c r="R13638" s="121"/>
      <c r="T13638" s="121"/>
      <c r="V13638" s="121"/>
      <c r="X13638" s="121"/>
      <c r="Z13638" s="121"/>
    </row>
    <row r="13639" spans="16:26" x14ac:dyDescent="0.25">
      <c r="P13639" s="121"/>
      <c r="R13639" s="121"/>
      <c r="T13639" s="121"/>
      <c r="V13639" s="121"/>
      <c r="X13639" s="121"/>
      <c r="Z13639" s="121"/>
    </row>
    <row r="13640" spans="16:26" x14ac:dyDescent="0.25">
      <c r="P13640" s="121"/>
      <c r="R13640" s="121"/>
      <c r="T13640" s="121"/>
      <c r="V13640" s="121"/>
      <c r="X13640" s="121"/>
      <c r="Z13640" s="121"/>
    </row>
    <row r="13641" spans="16:26" x14ac:dyDescent="0.25">
      <c r="P13641" s="122"/>
      <c r="R13641" s="122"/>
      <c r="T13641" s="122"/>
      <c r="V13641" s="122"/>
      <c r="X13641" s="122"/>
      <c r="Z13641" s="122"/>
    </row>
    <row r="13642" spans="16:26" x14ac:dyDescent="0.25">
      <c r="P13642" s="118"/>
      <c r="R13642" s="118"/>
      <c r="T13642" s="118"/>
      <c r="V13642" s="118"/>
      <c r="X13642" s="118"/>
      <c r="Z13642" s="118"/>
    </row>
    <row r="13643" spans="16:26" x14ac:dyDescent="0.25">
      <c r="P13643" s="119"/>
      <c r="R13643" s="119"/>
      <c r="T13643" s="119"/>
      <c r="V13643" s="119"/>
      <c r="X13643" s="119"/>
      <c r="Z13643" s="119"/>
    </row>
    <row r="13644" spans="16:26" x14ac:dyDescent="0.25">
      <c r="P13644" s="119"/>
      <c r="R13644" s="119"/>
      <c r="T13644" s="119"/>
      <c r="V13644" s="119"/>
      <c r="X13644" s="119"/>
      <c r="Z13644" s="119"/>
    </row>
    <row r="13645" spans="16:26" x14ac:dyDescent="0.25">
      <c r="P13645" s="120"/>
      <c r="R13645" s="120"/>
      <c r="T13645" s="120"/>
      <c r="V13645" s="120"/>
      <c r="X13645" s="120"/>
      <c r="Z13645" s="120"/>
    </row>
    <row r="13646" spans="16:26" x14ac:dyDescent="0.25">
      <c r="P13646" s="119"/>
      <c r="R13646" s="119"/>
      <c r="T13646" s="119"/>
      <c r="V13646" s="119"/>
      <c r="X13646" s="119"/>
      <c r="Z13646" s="119"/>
    </row>
    <row r="13647" spans="16:26" x14ac:dyDescent="0.25">
      <c r="P13647" s="119"/>
      <c r="R13647" s="119"/>
      <c r="T13647" s="119"/>
      <c r="V13647" s="119"/>
      <c r="X13647" s="119"/>
      <c r="Z13647" s="119"/>
    </row>
    <row r="13648" spans="16:26" x14ac:dyDescent="0.25">
      <c r="P13648" s="120"/>
      <c r="R13648" s="120"/>
      <c r="T13648" s="120"/>
      <c r="V13648" s="120"/>
      <c r="X13648" s="120"/>
      <c r="Z13648" s="120"/>
    </row>
    <row r="13649" spans="16:26" x14ac:dyDescent="0.25">
      <c r="P13649" s="119"/>
      <c r="R13649" s="119"/>
      <c r="T13649" s="119"/>
      <c r="V13649" s="119"/>
      <c r="X13649" s="119"/>
      <c r="Z13649" s="119"/>
    </row>
    <row r="13650" spans="16:26" x14ac:dyDescent="0.25">
      <c r="P13650" s="120"/>
      <c r="R13650" s="120"/>
      <c r="T13650" s="120"/>
      <c r="V13650" s="120"/>
      <c r="X13650" s="120"/>
      <c r="Z13650" s="120"/>
    </row>
    <row r="13651" spans="16:26" x14ac:dyDescent="0.25">
      <c r="P13651" s="119"/>
      <c r="R13651" s="119"/>
      <c r="T13651" s="119"/>
      <c r="V13651" s="119"/>
      <c r="X13651" s="119"/>
      <c r="Z13651" s="119"/>
    </row>
    <row r="13652" spans="16:26" x14ac:dyDescent="0.25">
      <c r="P13652" s="119"/>
      <c r="R13652" s="119"/>
      <c r="T13652" s="119"/>
      <c r="V13652" s="119"/>
      <c r="X13652" s="119"/>
      <c r="Z13652" s="119"/>
    </row>
    <row r="13653" spans="16:26" x14ac:dyDescent="0.25">
      <c r="P13653" s="119"/>
      <c r="R13653" s="119"/>
      <c r="T13653" s="119"/>
      <c r="V13653" s="119"/>
      <c r="X13653" s="119"/>
      <c r="Z13653" s="119"/>
    </row>
    <row r="13654" spans="16:26" x14ac:dyDescent="0.25">
      <c r="P13654" s="121"/>
      <c r="R13654" s="121"/>
      <c r="T13654" s="121"/>
      <c r="V13654" s="121"/>
      <c r="X13654" s="121"/>
      <c r="Z13654" s="121"/>
    </row>
    <row r="13655" spans="16:26" x14ac:dyDescent="0.25">
      <c r="P13655" s="121"/>
      <c r="R13655" s="121"/>
      <c r="T13655" s="121"/>
      <c r="V13655" s="121"/>
      <c r="X13655" s="121"/>
      <c r="Z13655" s="121"/>
    </row>
    <row r="13656" spans="16:26" x14ac:dyDescent="0.25">
      <c r="P13656" s="121"/>
      <c r="R13656" s="121"/>
      <c r="T13656" s="121"/>
      <c r="V13656" s="121"/>
      <c r="X13656" s="121"/>
      <c r="Z13656" s="121"/>
    </row>
    <row r="13657" spans="16:26" x14ac:dyDescent="0.25">
      <c r="P13657" s="121"/>
      <c r="R13657" s="121"/>
      <c r="T13657" s="121"/>
      <c r="V13657" s="121"/>
      <c r="X13657" s="121"/>
      <c r="Z13657" s="121"/>
    </row>
    <row r="13658" spans="16:26" x14ac:dyDescent="0.25">
      <c r="P13658" s="122"/>
      <c r="R13658" s="122"/>
      <c r="T13658" s="122"/>
      <c r="V13658" s="122"/>
      <c r="X13658" s="122"/>
      <c r="Z13658" s="122"/>
    </row>
    <row r="13659" spans="16:26" x14ac:dyDescent="0.25">
      <c r="P13659" s="118"/>
      <c r="R13659" s="118"/>
      <c r="T13659" s="118"/>
      <c r="V13659" s="118"/>
      <c r="X13659" s="118"/>
      <c r="Z13659" s="118"/>
    </row>
    <row r="13660" spans="16:26" x14ac:dyDescent="0.25">
      <c r="P13660" s="119"/>
      <c r="R13660" s="119"/>
      <c r="T13660" s="119"/>
      <c r="V13660" s="119"/>
      <c r="X13660" s="119"/>
      <c r="Z13660" s="119"/>
    </row>
    <row r="13661" spans="16:26" x14ac:dyDescent="0.25">
      <c r="P13661" s="119"/>
      <c r="R13661" s="119"/>
      <c r="T13661" s="119"/>
      <c r="V13661" s="119"/>
      <c r="X13661" s="119"/>
      <c r="Z13661" s="119"/>
    </row>
    <row r="13662" spans="16:26" x14ac:dyDescent="0.25">
      <c r="P13662" s="120"/>
      <c r="R13662" s="120"/>
      <c r="T13662" s="120"/>
      <c r="V13662" s="120"/>
      <c r="X13662" s="120"/>
      <c r="Z13662" s="120"/>
    </row>
    <row r="13663" spans="16:26" x14ac:dyDescent="0.25">
      <c r="P13663" s="119"/>
      <c r="R13663" s="119"/>
      <c r="T13663" s="119"/>
      <c r="V13663" s="119"/>
      <c r="X13663" s="119"/>
      <c r="Z13663" s="119"/>
    </row>
    <row r="13664" spans="16:26" x14ac:dyDescent="0.25">
      <c r="P13664" s="119"/>
      <c r="R13664" s="119"/>
      <c r="T13664" s="119"/>
      <c r="V13664" s="119"/>
      <c r="X13664" s="119"/>
      <c r="Z13664" s="119"/>
    </row>
    <row r="13665" spans="16:26" x14ac:dyDescent="0.25">
      <c r="P13665" s="120"/>
      <c r="R13665" s="120"/>
      <c r="T13665" s="120"/>
      <c r="V13665" s="120"/>
      <c r="X13665" s="120"/>
      <c r="Z13665" s="120"/>
    </row>
    <row r="13666" spans="16:26" x14ac:dyDescent="0.25">
      <c r="P13666" s="119"/>
      <c r="R13666" s="119"/>
      <c r="T13666" s="119"/>
      <c r="V13666" s="119"/>
      <c r="X13666" s="119"/>
      <c r="Z13666" s="119"/>
    </row>
    <row r="13667" spans="16:26" x14ac:dyDescent="0.25">
      <c r="P13667" s="120"/>
      <c r="R13667" s="120"/>
      <c r="T13667" s="120"/>
      <c r="V13667" s="120"/>
      <c r="X13667" s="120"/>
      <c r="Z13667" s="120"/>
    </row>
    <row r="13668" spans="16:26" x14ac:dyDescent="0.25">
      <c r="P13668" s="119"/>
      <c r="R13668" s="119"/>
      <c r="T13668" s="119"/>
      <c r="V13668" s="119"/>
      <c r="X13668" s="119"/>
      <c r="Z13668" s="119"/>
    </row>
    <row r="13669" spans="16:26" x14ac:dyDescent="0.25">
      <c r="P13669" s="119"/>
      <c r="R13669" s="119"/>
      <c r="T13669" s="119"/>
      <c r="V13669" s="119"/>
      <c r="X13669" s="119"/>
      <c r="Z13669" s="119"/>
    </row>
    <row r="13670" spans="16:26" x14ac:dyDescent="0.25">
      <c r="P13670" s="119"/>
      <c r="R13670" s="119"/>
      <c r="T13670" s="119"/>
      <c r="V13670" s="119"/>
      <c r="X13670" s="119"/>
      <c r="Z13670" s="119"/>
    </row>
    <row r="13671" spans="16:26" x14ac:dyDescent="0.25">
      <c r="P13671" s="121"/>
      <c r="R13671" s="121"/>
      <c r="T13671" s="121"/>
      <c r="V13671" s="121"/>
      <c r="X13671" s="121"/>
      <c r="Z13671" s="121"/>
    </row>
    <row r="13672" spans="16:26" x14ac:dyDescent="0.25">
      <c r="P13672" s="121"/>
      <c r="R13672" s="121"/>
      <c r="T13672" s="121"/>
      <c r="V13672" s="121"/>
      <c r="X13672" s="121"/>
      <c r="Z13672" s="121"/>
    </row>
    <row r="13673" spans="16:26" x14ac:dyDescent="0.25">
      <c r="P13673" s="121"/>
      <c r="R13673" s="121"/>
      <c r="T13673" s="121"/>
      <c r="V13673" s="121"/>
      <c r="X13673" s="121"/>
      <c r="Z13673" s="121"/>
    </row>
    <row r="13674" spans="16:26" x14ac:dyDescent="0.25">
      <c r="P13674" s="121"/>
      <c r="R13674" s="121"/>
      <c r="T13674" s="121"/>
      <c r="V13674" s="121"/>
      <c r="X13674" s="121"/>
      <c r="Z13674" s="121"/>
    </row>
    <row r="13675" spans="16:26" x14ac:dyDescent="0.25">
      <c r="P13675" s="122"/>
      <c r="R13675" s="122"/>
      <c r="T13675" s="122"/>
      <c r="V13675" s="122"/>
      <c r="X13675" s="122"/>
      <c r="Z13675" s="122"/>
    </row>
    <row r="13676" spans="16:26" x14ac:dyDescent="0.25">
      <c r="P13676" s="118"/>
      <c r="R13676" s="118"/>
      <c r="T13676" s="118"/>
      <c r="V13676" s="118"/>
      <c r="X13676" s="118"/>
      <c r="Z13676" s="118"/>
    </row>
    <row r="13677" spans="16:26" x14ac:dyDescent="0.25">
      <c r="P13677" s="119"/>
      <c r="R13677" s="119"/>
      <c r="T13677" s="119"/>
      <c r="V13677" s="119"/>
      <c r="X13677" s="119"/>
      <c r="Z13677" s="119"/>
    </row>
    <row r="13678" spans="16:26" x14ac:dyDescent="0.25">
      <c r="P13678" s="119"/>
      <c r="R13678" s="119"/>
      <c r="T13678" s="119"/>
      <c r="V13678" s="119"/>
      <c r="X13678" s="119"/>
      <c r="Z13678" s="119"/>
    </row>
    <row r="13679" spans="16:26" x14ac:dyDescent="0.25">
      <c r="P13679" s="120"/>
      <c r="R13679" s="120"/>
      <c r="T13679" s="120"/>
      <c r="V13679" s="120"/>
      <c r="X13679" s="120"/>
      <c r="Z13679" s="120"/>
    </row>
    <row r="13680" spans="16:26" x14ac:dyDescent="0.25">
      <c r="P13680" s="119"/>
      <c r="R13680" s="119"/>
      <c r="T13680" s="119"/>
      <c r="V13680" s="119"/>
      <c r="X13680" s="119"/>
      <c r="Z13680" s="119"/>
    </row>
    <row r="13681" spans="16:26" x14ac:dyDescent="0.25">
      <c r="P13681" s="119"/>
      <c r="R13681" s="119"/>
      <c r="T13681" s="119"/>
      <c r="V13681" s="119"/>
      <c r="X13681" s="119"/>
      <c r="Z13681" s="119"/>
    </row>
    <row r="13682" spans="16:26" x14ac:dyDescent="0.25">
      <c r="P13682" s="120"/>
      <c r="R13682" s="120"/>
      <c r="T13682" s="120"/>
      <c r="V13682" s="120"/>
      <c r="X13682" s="120"/>
      <c r="Z13682" s="120"/>
    </row>
    <row r="13683" spans="16:26" x14ac:dyDescent="0.25">
      <c r="P13683" s="119"/>
      <c r="R13683" s="119"/>
      <c r="T13683" s="119"/>
      <c r="V13683" s="119"/>
      <c r="X13683" s="119"/>
      <c r="Z13683" s="119"/>
    </row>
    <row r="13684" spans="16:26" x14ac:dyDescent="0.25">
      <c r="P13684" s="120"/>
      <c r="R13684" s="120"/>
      <c r="T13684" s="120"/>
      <c r="V13684" s="120"/>
      <c r="X13684" s="120"/>
      <c r="Z13684" s="120"/>
    </row>
    <row r="13685" spans="16:26" x14ac:dyDescent="0.25">
      <c r="P13685" s="119"/>
      <c r="R13685" s="119"/>
      <c r="T13685" s="119"/>
      <c r="V13685" s="119"/>
      <c r="X13685" s="119"/>
      <c r="Z13685" s="119"/>
    </row>
    <row r="13686" spans="16:26" x14ac:dyDescent="0.25">
      <c r="P13686" s="119"/>
      <c r="R13686" s="119"/>
      <c r="T13686" s="119"/>
      <c r="V13686" s="119"/>
      <c r="X13686" s="119"/>
      <c r="Z13686" s="119"/>
    </row>
    <row r="13687" spans="16:26" x14ac:dyDescent="0.25">
      <c r="P13687" s="119"/>
      <c r="R13687" s="119"/>
      <c r="T13687" s="119"/>
      <c r="V13687" s="119"/>
      <c r="X13687" s="119"/>
      <c r="Z13687" s="119"/>
    </row>
    <row r="13688" spans="16:26" x14ac:dyDescent="0.25">
      <c r="P13688" s="121"/>
      <c r="R13688" s="121"/>
      <c r="T13688" s="121"/>
      <c r="V13688" s="121"/>
      <c r="X13688" s="121"/>
      <c r="Z13688" s="121"/>
    </row>
    <row r="13689" spans="16:26" x14ac:dyDescent="0.25">
      <c r="P13689" s="121"/>
      <c r="R13689" s="121"/>
      <c r="T13689" s="121"/>
      <c r="V13689" s="121"/>
      <c r="X13689" s="121"/>
      <c r="Z13689" s="121"/>
    </row>
    <row r="13690" spans="16:26" x14ac:dyDescent="0.25">
      <c r="P13690" s="121"/>
      <c r="R13690" s="121"/>
      <c r="T13690" s="121"/>
      <c r="V13690" s="121"/>
      <c r="X13690" s="121"/>
      <c r="Z13690" s="121"/>
    </row>
    <row r="13691" spans="16:26" x14ac:dyDescent="0.25">
      <c r="P13691" s="121"/>
      <c r="R13691" s="121"/>
      <c r="T13691" s="121"/>
      <c r="V13691" s="121"/>
      <c r="X13691" s="121"/>
      <c r="Z13691" s="121"/>
    </row>
    <row r="13692" spans="16:26" x14ac:dyDescent="0.25">
      <c r="P13692" s="122"/>
      <c r="R13692" s="122"/>
      <c r="T13692" s="122"/>
      <c r="V13692" s="122"/>
      <c r="X13692" s="122"/>
      <c r="Z13692" s="122"/>
    </row>
    <row r="13693" spans="16:26" x14ac:dyDescent="0.25">
      <c r="P13693" s="118"/>
      <c r="R13693" s="118"/>
      <c r="T13693" s="118"/>
      <c r="V13693" s="118"/>
      <c r="X13693" s="118"/>
      <c r="Z13693" s="118"/>
    </row>
    <row r="13694" spans="16:26" x14ac:dyDescent="0.25">
      <c r="P13694" s="119"/>
      <c r="R13694" s="119"/>
      <c r="T13694" s="119"/>
      <c r="V13694" s="119"/>
      <c r="X13694" s="119"/>
      <c r="Z13694" s="119"/>
    </row>
    <row r="13695" spans="16:26" x14ac:dyDescent="0.25">
      <c r="P13695" s="119"/>
      <c r="R13695" s="119"/>
      <c r="T13695" s="119"/>
      <c r="V13695" s="119"/>
      <c r="X13695" s="119"/>
      <c r="Z13695" s="119"/>
    </row>
    <row r="13696" spans="16:26" x14ac:dyDescent="0.25">
      <c r="P13696" s="120"/>
      <c r="R13696" s="120"/>
      <c r="T13696" s="120"/>
      <c r="V13696" s="120"/>
      <c r="X13696" s="120"/>
      <c r="Z13696" s="120"/>
    </row>
    <row r="13697" spans="16:26" x14ac:dyDescent="0.25">
      <c r="P13697" s="119"/>
      <c r="R13697" s="119"/>
      <c r="T13697" s="119"/>
      <c r="V13697" s="119"/>
      <c r="X13697" s="119"/>
      <c r="Z13697" s="119"/>
    </row>
    <row r="13698" spans="16:26" x14ac:dyDescent="0.25">
      <c r="P13698" s="119"/>
      <c r="R13698" s="119"/>
      <c r="T13698" s="119"/>
      <c r="V13698" s="119"/>
      <c r="X13698" s="119"/>
      <c r="Z13698" s="119"/>
    </row>
    <row r="13699" spans="16:26" x14ac:dyDescent="0.25">
      <c r="P13699" s="120"/>
      <c r="R13699" s="120"/>
      <c r="T13699" s="120"/>
      <c r="V13699" s="120"/>
      <c r="X13699" s="120"/>
      <c r="Z13699" s="120"/>
    </row>
    <row r="13700" spans="16:26" x14ac:dyDescent="0.25">
      <c r="P13700" s="119"/>
      <c r="R13700" s="119"/>
      <c r="T13700" s="119"/>
      <c r="V13700" s="119"/>
      <c r="X13700" s="119"/>
      <c r="Z13700" s="119"/>
    </row>
    <row r="13701" spans="16:26" x14ac:dyDescent="0.25">
      <c r="P13701" s="120"/>
      <c r="R13701" s="120"/>
      <c r="T13701" s="120"/>
      <c r="V13701" s="120"/>
      <c r="X13701" s="120"/>
      <c r="Z13701" s="120"/>
    </row>
    <row r="13702" spans="16:26" x14ac:dyDescent="0.25">
      <c r="P13702" s="119"/>
      <c r="R13702" s="119"/>
      <c r="T13702" s="119"/>
      <c r="V13702" s="119"/>
      <c r="X13702" s="119"/>
      <c r="Z13702" s="119"/>
    </row>
    <row r="13703" spans="16:26" x14ac:dyDescent="0.25">
      <c r="P13703" s="119"/>
      <c r="R13703" s="119"/>
      <c r="T13703" s="119"/>
      <c r="V13703" s="119"/>
      <c r="X13703" s="119"/>
      <c r="Z13703" s="119"/>
    </row>
    <row r="13704" spans="16:26" x14ac:dyDescent="0.25">
      <c r="P13704" s="119"/>
      <c r="R13704" s="119"/>
      <c r="T13704" s="119"/>
      <c r="V13704" s="119"/>
      <c r="X13704" s="119"/>
      <c r="Z13704" s="119"/>
    </row>
    <row r="13705" spans="16:26" x14ac:dyDescent="0.25">
      <c r="P13705" s="121"/>
      <c r="R13705" s="121"/>
      <c r="T13705" s="121"/>
      <c r="V13705" s="121"/>
      <c r="X13705" s="121"/>
      <c r="Z13705" s="121"/>
    </row>
    <row r="13706" spans="16:26" x14ac:dyDescent="0.25">
      <c r="P13706" s="121"/>
      <c r="R13706" s="121"/>
      <c r="T13706" s="121"/>
      <c r="V13706" s="121"/>
      <c r="X13706" s="121"/>
      <c r="Z13706" s="121"/>
    </row>
    <row r="13707" spans="16:26" x14ac:dyDescent="0.25">
      <c r="P13707" s="121"/>
      <c r="R13707" s="121"/>
      <c r="T13707" s="121"/>
      <c r="V13707" s="121"/>
      <c r="X13707" s="121"/>
      <c r="Z13707" s="121"/>
    </row>
    <row r="13708" spans="16:26" x14ac:dyDescent="0.25">
      <c r="P13708" s="121"/>
      <c r="R13708" s="121"/>
      <c r="T13708" s="121"/>
      <c r="V13708" s="121"/>
      <c r="X13708" s="121"/>
      <c r="Z13708" s="121"/>
    </row>
    <row r="13709" spans="16:26" x14ac:dyDescent="0.25">
      <c r="P13709" s="122"/>
      <c r="R13709" s="122"/>
      <c r="T13709" s="122"/>
      <c r="V13709" s="122"/>
      <c r="X13709" s="122"/>
      <c r="Z13709" s="122"/>
    </row>
    <row r="13710" spans="16:26" x14ac:dyDescent="0.25">
      <c r="P13710" s="118"/>
      <c r="R13710" s="118"/>
      <c r="T13710" s="118"/>
      <c r="V13710" s="118"/>
      <c r="X13710" s="118"/>
      <c r="Z13710" s="118"/>
    </row>
    <row r="13711" spans="16:26" x14ac:dyDescent="0.25">
      <c r="P13711" s="119"/>
      <c r="R13711" s="119"/>
      <c r="T13711" s="119"/>
      <c r="V13711" s="119"/>
      <c r="X13711" s="119"/>
      <c r="Z13711" s="119"/>
    </row>
    <row r="13712" spans="16:26" x14ac:dyDescent="0.25">
      <c r="P13712" s="119"/>
      <c r="R13712" s="119"/>
      <c r="T13712" s="119"/>
      <c r="V13712" s="119"/>
      <c r="X13712" s="119"/>
      <c r="Z13712" s="119"/>
    </row>
    <row r="13713" spans="16:26" x14ac:dyDescent="0.25">
      <c r="P13713" s="120"/>
      <c r="R13713" s="120"/>
      <c r="T13713" s="120"/>
      <c r="V13713" s="120"/>
      <c r="X13713" s="120"/>
      <c r="Z13713" s="120"/>
    </row>
    <row r="13714" spans="16:26" x14ac:dyDescent="0.25">
      <c r="P13714" s="119"/>
      <c r="R13714" s="119"/>
      <c r="T13714" s="119"/>
      <c r="V13714" s="119"/>
      <c r="X13714" s="119"/>
      <c r="Z13714" s="119"/>
    </row>
    <row r="13715" spans="16:26" x14ac:dyDescent="0.25">
      <c r="P13715" s="119"/>
      <c r="R13715" s="119"/>
      <c r="T13715" s="119"/>
      <c r="V13715" s="119"/>
      <c r="X13715" s="119"/>
      <c r="Z13715" s="119"/>
    </row>
    <row r="13716" spans="16:26" x14ac:dyDescent="0.25">
      <c r="P13716" s="120"/>
      <c r="R13716" s="120"/>
      <c r="T13716" s="120"/>
      <c r="V13716" s="120"/>
      <c r="X13716" s="120"/>
      <c r="Z13716" s="120"/>
    </row>
    <row r="13717" spans="16:26" x14ac:dyDescent="0.25">
      <c r="P13717" s="119"/>
      <c r="R13717" s="119"/>
      <c r="T13717" s="119"/>
      <c r="V13717" s="119"/>
      <c r="X13717" s="119"/>
      <c r="Z13717" s="119"/>
    </row>
    <row r="13718" spans="16:26" x14ac:dyDescent="0.25">
      <c r="P13718" s="120"/>
      <c r="R13718" s="120"/>
      <c r="T13718" s="120"/>
      <c r="V13718" s="120"/>
      <c r="X13718" s="120"/>
      <c r="Z13718" s="120"/>
    </row>
    <row r="13719" spans="16:26" x14ac:dyDescent="0.25">
      <c r="P13719" s="119"/>
      <c r="R13719" s="119"/>
      <c r="T13719" s="119"/>
      <c r="V13719" s="119"/>
      <c r="X13719" s="119"/>
      <c r="Z13719" s="119"/>
    </row>
    <row r="13720" spans="16:26" x14ac:dyDescent="0.25">
      <c r="P13720" s="119"/>
      <c r="R13720" s="119"/>
      <c r="T13720" s="119"/>
      <c r="V13720" s="119"/>
      <c r="X13720" s="119"/>
      <c r="Z13720" s="119"/>
    </row>
    <row r="13721" spans="16:26" x14ac:dyDescent="0.25">
      <c r="P13721" s="119"/>
      <c r="R13721" s="119"/>
      <c r="T13721" s="119"/>
      <c r="V13721" s="119"/>
      <c r="X13721" s="119"/>
      <c r="Z13721" s="119"/>
    </row>
    <row r="13722" spans="16:26" x14ac:dyDescent="0.25">
      <c r="P13722" s="121"/>
      <c r="R13722" s="121"/>
      <c r="T13722" s="121"/>
      <c r="V13722" s="121"/>
      <c r="X13722" s="121"/>
      <c r="Z13722" s="121"/>
    </row>
    <row r="13723" spans="16:26" x14ac:dyDescent="0.25">
      <c r="P13723" s="121"/>
      <c r="R13723" s="121"/>
      <c r="T13723" s="121"/>
      <c r="V13723" s="121"/>
      <c r="X13723" s="121"/>
      <c r="Z13723" s="121"/>
    </row>
    <row r="13724" spans="16:26" x14ac:dyDescent="0.25">
      <c r="P13724" s="121"/>
      <c r="R13724" s="121"/>
      <c r="T13724" s="121"/>
      <c r="V13724" s="121"/>
      <c r="X13724" s="121"/>
      <c r="Z13724" s="121"/>
    </row>
    <row r="13725" spans="16:26" x14ac:dyDescent="0.25">
      <c r="P13725" s="121"/>
      <c r="R13725" s="121"/>
      <c r="T13725" s="121"/>
      <c r="V13725" s="121"/>
      <c r="X13725" s="121"/>
      <c r="Z13725" s="121"/>
    </row>
    <row r="13726" spans="16:26" x14ac:dyDescent="0.25">
      <c r="P13726" s="122"/>
      <c r="R13726" s="122"/>
      <c r="T13726" s="122"/>
      <c r="V13726" s="122"/>
      <c r="X13726" s="122"/>
      <c r="Z13726" s="122"/>
    </row>
    <row r="13727" spans="16:26" x14ac:dyDescent="0.25">
      <c r="P13727" s="118"/>
      <c r="R13727" s="118"/>
      <c r="T13727" s="118"/>
      <c r="V13727" s="118"/>
      <c r="X13727" s="118"/>
      <c r="Z13727" s="118"/>
    </row>
    <row r="13728" spans="16:26" x14ac:dyDescent="0.25">
      <c r="P13728" s="119"/>
      <c r="R13728" s="119"/>
      <c r="T13728" s="119"/>
      <c r="V13728" s="119"/>
      <c r="X13728" s="119"/>
      <c r="Z13728" s="119"/>
    </row>
    <row r="13729" spans="16:26" x14ac:dyDescent="0.25">
      <c r="P13729" s="119"/>
      <c r="R13729" s="119"/>
      <c r="T13729" s="119"/>
      <c r="V13729" s="119"/>
      <c r="X13729" s="119"/>
      <c r="Z13729" s="119"/>
    </row>
    <row r="13730" spans="16:26" x14ac:dyDescent="0.25">
      <c r="P13730" s="120"/>
      <c r="R13730" s="120"/>
      <c r="T13730" s="120"/>
      <c r="V13730" s="120"/>
      <c r="X13730" s="120"/>
      <c r="Z13730" s="120"/>
    </row>
    <row r="13731" spans="16:26" x14ac:dyDescent="0.25">
      <c r="P13731" s="119"/>
      <c r="R13731" s="119"/>
      <c r="T13731" s="119"/>
      <c r="V13731" s="119"/>
      <c r="X13731" s="119"/>
      <c r="Z13731" s="119"/>
    </row>
    <row r="13732" spans="16:26" x14ac:dyDescent="0.25">
      <c r="P13732" s="119"/>
      <c r="R13732" s="119"/>
      <c r="T13732" s="119"/>
      <c r="V13732" s="119"/>
      <c r="X13732" s="119"/>
      <c r="Z13732" s="119"/>
    </row>
    <row r="13733" spans="16:26" x14ac:dyDescent="0.25">
      <c r="P13733" s="120"/>
      <c r="R13733" s="120"/>
      <c r="T13733" s="120"/>
      <c r="V13733" s="120"/>
      <c r="X13733" s="120"/>
      <c r="Z13733" s="120"/>
    </row>
    <row r="13734" spans="16:26" x14ac:dyDescent="0.25">
      <c r="P13734" s="119"/>
      <c r="R13734" s="119"/>
      <c r="T13734" s="119"/>
      <c r="V13734" s="119"/>
      <c r="X13734" s="119"/>
      <c r="Z13734" s="119"/>
    </row>
    <row r="13735" spans="16:26" x14ac:dyDescent="0.25">
      <c r="P13735" s="120"/>
      <c r="R13735" s="120"/>
      <c r="T13735" s="120"/>
      <c r="V13735" s="120"/>
      <c r="X13735" s="120"/>
      <c r="Z13735" s="120"/>
    </row>
    <row r="13736" spans="16:26" x14ac:dyDescent="0.25">
      <c r="P13736" s="119"/>
      <c r="R13736" s="119"/>
      <c r="T13736" s="119"/>
      <c r="V13736" s="119"/>
      <c r="X13736" s="119"/>
      <c r="Z13736" s="119"/>
    </row>
    <row r="13737" spans="16:26" x14ac:dyDescent="0.25">
      <c r="P13737" s="119"/>
      <c r="R13737" s="119"/>
      <c r="T13737" s="119"/>
      <c r="V13737" s="119"/>
      <c r="X13737" s="119"/>
      <c r="Z13737" s="119"/>
    </row>
    <row r="13738" spans="16:26" x14ac:dyDescent="0.25">
      <c r="P13738" s="119"/>
      <c r="R13738" s="119"/>
      <c r="T13738" s="119"/>
      <c r="V13738" s="119"/>
      <c r="X13738" s="119"/>
      <c r="Z13738" s="119"/>
    </row>
    <row r="13739" spans="16:26" x14ac:dyDescent="0.25">
      <c r="P13739" s="121"/>
      <c r="R13739" s="121"/>
      <c r="T13739" s="121"/>
      <c r="V13739" s="121"/>
      <c r="X13739" s="121"/>
      <c r="Z13739" s="121"/>
    </row>
    <row r="13740" spans="16:26" x14ac:dyDescent="0.25">
      <c r="P13740" s="121"/>
      <c r="R13740" s="121"/>
      <c r="T13740" s="121"/>
      <c r="V13740" s="121"/>
      <c r="X13740" s="121"/>
      <c r="Z13740" s="121"/>
    </row>
    <row r="13741" spans="16:26" x14ac:dyDescent="0.25">
      <c r="P13741" s="121"/>
      <c r="R13741" s="121"/>
      <c r="T13741" s="121"/>
      <c r="V13741" s="121"/>
      <c r="X13741" s="121"/>
      <c r="Z13741" s="121"/>
    </row>
    <row r="13742" spans="16:26" x14ac:dyDescent="0.25">
      <c r="P13742" s="121"/>
      <c r="R13742" s="121"/>
      <c r="T13742" s="121"/>
      <c r="V13742" s="121"/>
      <c r="X13742" s="121"/>
      <c r="Z13742" s="121"/>
    </row>
    <row r="13743" spans="16:26" x14ac:dyDescent="0.25">
      <c r="P13743" s="122"/>
      <c r="R13743" s="122"/>
      <c r="T13743" s="122"/>
      <c r="V13743" s="122"/>
      <c r="X13743" s="122"/>
      <c r="Z13743" s="122"/>
    </row>
    <row r="13744" spans="16:26" x14ac:dyDescent="0.25">
      <c r="P13744" s="118"/>
      <c r="R13744" s="118"/>
      <c r="T13744" s="118"/>
      <c r="V13744" s="118"/>
      <c r="X13744" s="118"/>
      <c r="Z13744" s="118"/>
    </row>
    <row r="13745" spans="16:26" x14ac:dyDescent="0.25">
      <c r="P13745" s="119"/>
      <c r="R13745" s="119"/>
      <c r="T13745" s="119"/>
      <c r="V13745" s="119"/>
      <c r="X13745" s="119"/>
      <c r="Z13745" s="119"/>
    </row>
    <row r="13746" spans="16:26" x14ac:dyDescent="0.25">
      <c r="P13746" s="119"/>
      <c r="R13746" s="119"/>
      <c r="T13746" s="119"/>
      <c r="V13746" s="119"/>
      <c r="X13746" s="119"/>
      <c r="Z13746" s="119"/>
    </row>
    <row r="13747" spans="16:26" x14ac:dyDescent="0.25">
      <c r="P13747" s="120"/>
      <c r="R13747" s="120"/>
      <c r="T13747" s="120"/>
      <c r="V13747" s="120"/>
      <c r="X13747" s="120"/>
      <c r="Z13747" s="120"/>
    </row>
    <row r="13748" spans="16:26" x14ac:dyDescent="0.25">
      <c r="P13748" s="119"/>
      <c r="R13748" s="119"/>
      <c r="T13748" s="119"/>
      <c r="V13748" s="119"/>
      <c r="X13748" s="119"/>
      <c r="Z13748" s="119"/>
    </row>
    <row r="13749" spans="16:26" x14ac:dyDescent="0.25">
      <c r="P13749" s="119"/>
      <c r="R13749" s="119"/>
      <c r="T13749" s="119"/>
      <c r="V13749" s="119"/>
      <c r="X13749" s="119"/>
      <c r="Z13749" s="119"/>
    </row>
    <row r="13750" spans="16:26" x14ac:dyDescent="0.25">
      <c r="P13750" s="120"/>
      <c r="R13750" s="120"/>
      <c r="T13750" s="120"/>
      <c r="V13750" s="120"/>
      <c r="X13750" s="120"/>
      <c r="Z13750" s="120"/>
    </row>
    <row r="13751" spans="16:26" x14ac:dyDescent="0.25">
      <c r="P13751" s="119"/>
      <c r="R13751" s="119"/>
      <c r="T13751" s="119"/>
      <c r="V13751" s="119"/>
      <c r="X13751" s="119"/>
      <c r="Z13751" s="119"/>
    </row>
    <row r="13752" spans="16:26" x14ac:dyDescent="0.25">
      <c r="P13752" s="120"/>
      <c r="R13752" s="120"/>
      <c r="T13752" s="120"/>
      <c r="V13752" s="120"/>
      <c r="X13752" s="120"/>
      <c r="Z13752" s="120"/>
    </row>
    <row r="13753" spans="16:26" x14ac:dyDescent="0.25">
      <c r="P13753" s="119"/>
      <c r="R13753" s="119"/>
      <c r="T13753" s="119"/>
      <c r="V13753" s="119"/>
      <c r="X13753" s="119"/>
      <c r="Z13753" s="119"/>
    </row>
    <row r="13754" spans="16:26" x14ac:dyDescent="0.25">
      <c r="P13754" s="119"/>
      <c r="R13754" s="119"/>
      <c r="T13754" s="119"/>
      <c r="V13754" s="119"/>
      <c r="X13754" s="119"/>
      <c r="Z13754" s="119"/>
    </row>
    <row r="13755" spans="16:26" x14ac:dyDescent="0.25">
      <c r="P13755" s="119"/>
      <c r="R13755" s="119"/>
      <c r="T13755" s="119"/>
      <c r="V13755" s="119"/>
      <c r="X13755" s="119"/>
      <c r="Z13755" s="119"/>
    </row>
    <row r="13756" spans="16:26" x14ac:dyDescent="0.25">
      <c r="P13756" s="121"/>
      <c r="R13756" s="121"/>
      <c r="T13756" s="121"/>
      <c r="V13756" s="121"/>
      <c r="X13756" s="121"/>
      <c r="Z13756" s="121"/>
    </row>
    <row r="13757" spans="16:26" x14ac:dyDescent="0.25">
      <c r="P13757" s="121"/>
      <c r="R13757" s="121"/>
      <c r="T13757" s="121"/>
      <c r="V13757" s="121"/>
      <c r="X13757" s="121"/>
      <c r="Z13757" s="121"/>
    </row>
    <row r="13758" spans="16:26" x14ac:dyDescent="0.25">
      <c r="P13758" s="121"/>
      <c r="R13758" s="121"/>
      <c r="T13758" s="121"/>
      <c r="V13758" s="121"/>
      <c r="X13758" s="121"/>
      <c r="Z13758" s="121"/>
    </row>
    <row r="13759" spans="16:26" x14ac:dyDescent="0.25">
      <c r="P13759" s="121"/>
      <c r="R13759" s="121"/>
      <c r="T13759" s="121"/>
      <c r="V13759" s="121"/>
      <c r="X13759" s="121"/>
      <c r="Z13759" s="121"/>
    </row>
    <row r="13760" spans="16:26" x14ac:dyDescent="0.25">
      <c r="P13760" s="122"/>
      <c r="R13760" s="122"/>
      <c r="T13760" s="122"/>
      <c r="V13760" s="122"/>
      <c r="X13760" s="122"/>
      <c r="Z13760" s="122"/>
    </row>
    <row r="13761" spans="16:26" x14ac:dyDescent="0.25">
      <c r="P13761" s="118"/>
      <c r="R13761" s="118"/>
      <c r="T13761" s="118"/>
      <c r="V13761" s="118"/>
      <c r="X13761" s="118"/>
      <c r="Z13761" s="118"/>
    </row>
    <row r="13762" spans="16:26" x14ac:dyDescent="0.25">
      <c r="P13762" s="119"/>
      <c r="R13762" s="119"/>
      <c r="T13762" s="119"/>
      <c r="V13762" s="119"/>
      <c r="X13762" s="119"/>
      <c r="Z13762" s="119"/>
    </row>
    <row r="13763" spans="16:26" x14ac:dyDescent="0.25">
      <c r="P13763" s="119"/>
      <c r="R13763" s="119"/>
      <c r="T13763" s="119"/>
      <c r="V13763" s="119"/>
      <c r="X13763" s="119"/>
      <c r="Z13763" s="119"/>
    </row>
    <row r="13764" spans="16:26" x14ac:dyDescent="0.25">
      <c r="P13764" s="120"/>
      <c r="R13764" s="120"/>
      <c r="T13764" s="120"/>
      <c r="V13764" s="120"/>
      <c r="X13764" s="120"/>
      <c r="Z13764" s="120"/>
    </row>
    <row r="13765" spans="16:26" x14ac:dyDescent="0.25">
      <c r="P13765" s="119"/>
      <c r="R13765" s="119"/>
      <c r="T13765" s="119"/>
      <c r="V13765" s="119"/>
      <c r="X13765" s="119"/>
      <c r="Z13765" s="119"/>
    </row>
    <row r="13766" spans="16:26" x14ac:dyDescent="0.25">
      <c r="P13766" s="119"/>
      <c r="R13766" s="119"/>
      <c r="T13766" s="119"/>
      <c r="V13766" s="119"/>
      <c r="X13766" s="119"/>
      <c r="Z13766" s="119"/>
    </row>
    <row r="13767" spans="16:26" x14ac:dyDescent="0.25">
      <c r="P13767" s="120"/>
      <c r="R13767" s="120"/>
      <c r="T13767" s="120"/>
      <c r="V13767" s="120"/>
      <c r="X13767" s="120"/>
      <c r="Z13767" s="120"/>
    </row>
    <row r="13768" spans="16:26" x14ac:dyDescent="0.25">
      <c r="P13768" s="119"/>
      <c r="R13768" s="119"/>
      <c r="T13768" s="119"/>
      <c r="V13768" s="119"/>
      <c r="X13768" s="119"/>
      <c r="Z13768" s="119"/>
    </row>
    <row r="13769" spans="16:26" x14ac:dyDescent="0.25">
      <c r="P13769" s="120"/>
      <c r="R13769" s="120"/>
      <c r="T13769" s="120"/>
      <c r="V13769" s="120"/>
      <c r="X13769" s="120"/>
      <c r="Z13769" s="120"/>
    </row>
    <row r="13770" spans="16:26" x14ac:dyDescent="0.25">
      <c r="P13770" s="119"/>
      <c r="R13770" s="119"/>
      <c r="T13770" s="119"/>
      <c r="V13770" s="119"/>
      <c r="X13770" s="119"/>
      <c r="Z13770" s="119"/>
    </row>
    <row r="13771" spans="16:26" x14ac:dyDescent="0.25">
      <c r="P13771" s="119"/>
      <c r="R13771" s="119"/>
      <c r="T13771" s="119"/>
      <c r="V13771" s="119"/>
      <c r="X13771" s="119"/>
      <c r="Z13771" s="119"/>
    </row>
    <row r="13772" spans="16:26" x14ac:dyDescent="0.25">
      <c r="P13772" s="119"/>
      <c r="R13772" s="119"/>
      <c r="T13772" s="119"/>
      <c r="V13772" s="119"/>
      <c r="X13772" s="119"/>
      <c r="Z13772" s="119"/>
    </row>
    <row r="13773" spans="16:26" x14ac:dyDescent="0.25">
      <c r="P13773" s="121"/>
      <c r="R13773" s="121"/>
      <c r="T13773" s="121"/>
      <c r="V13773" s="121"/>
      <c r="X13773" s="121"/>
      <c r="Z13773" s="121"/>
    </row>
    <row r="13774" spans="16:26" x14ac:dyDescent="0.25">
      <c r="P13774" s="121"/>
      <c r="R13774" s="121"/>
      <c r="T13774" s="121"/>
      <c r="V13774" s="121"/>
      <c r="X13774" s="121"/>
      <c r="Z13774" s="121"/>
    </row>
    <row r="13775" spans="16:26" x14ac:dyDescent="0.25">
      <c r="P13775" s="121"/>
      <c r="R13775" s="121"/>
      <c r="T13775" s="121"/>
      <c r="V13775" s="121"/>
      <c r="X13775" s="121"/>
      <c r="Z13775" s="121"/>
    </row>
    <row r="13776" spans="16:26" x14ac:dyDescent="0.25">
      <c r="P13776" s="121"/>
      <c r="R13776" s="121"/>
      <c r="T13776" s="121"/>
      <c r="V13776" s="121"/>
      <c r="X13776" s="121"/>
      <c r="Z13776" s="121"/>
    </row>
    <row r="13777" spans="16:26" x14ac:dyDescent="0.25">
      <c r="P13777" s="122"/>
      <c r="R13777" s="122"/>
      <c r="T13777" s="122"/>
      <c r="V13777" s="122"/>
      <c r="X13777" s="122"/>
      <c r="Z13777" s="122"/>
    </row>
    <row r="13778" spans="16:26" x14ac:dyDescent="0.25">
      <c r="P13778" s="118"/>
      <c r="R13778" s="118"/>
      <c r="T13778" s="118"/>
      <c r="V13778" s="118"/>
      <c r="X13778" s="118"/>
      <c r="Z13778" s="118"/>
    </row>
    <row r="13779" spans="16:26" x14ac:dyDescent="0.25">
      <c r="P13779" s="119"/>
      <c r="R13779" s="119"/>
      <c r="T13779" s="119"/>
      <c r="V13779" s="119"/>
      <c r="X13779" s="119"/>
      <c r="Z13779" s="119"/>
    </row>
    <row r="13780" spans="16:26" x14ac:dyDescent="0.25">
      <c r="P13780" s="119"/>
      <c r="R13780" s="119"/>
      <c r="T13780" s="119"/>
      <c r="V13780" s="119"/>
      <c r="X13780" s="119"/>
      <c r="Z13780" s="119"/>
    </row>
    <row r="13781" spans="16:26" x14ac:dyDescent="0.25">
      <c r="P13781" s="120"/>
      <c r="R13781" s="120"/>
      <c r="T13781" s="120"/>
      <c r="V13781" s="120"/>
      <c r="X13781" s="120"/>
      <c r="Z13781" s="120"/>
    </row>
    <row r="13782" spans="16:26" x14ac:dyDescent="0.25">
      <c r="P13782" s="119"/>
      <c r="R13782" s="119"/>
      <c r="T13782" s="119"/>
      <c r="V13782" s="119"/>
      <c r="X13782" s="119"/>
      <c r="Z13782" s="119"/>
    </row>
    <row r="13783" spans="16:26" x14ac:dyDescent="0.25">
      <c r="P13783" s="119"/>
      <c r="R13783" s="119"/>
      <c r="T13783" s="119"/>
      <c r="V13783" s="119"/>
      <c r="X13783" s="119"/>
      <c r="Z13783" s="119"/>
    </row>
    <row r="13784" spans="16:26" x14ac:dyDescent="0.25">
      <c r="P13784" s="120"/>
      <c r="R13784" s="120"/>
      <c r="T13784" s="120"/>
      <c r="V13784" s="120"/>
      <c r="X13784" s="120"/>
      <c r="Z13784" s="120"/>
    </row>
    <row r="13785" spans="16:26" x14ac:dyDescent="0.25">
      <c r="P13785" s="119"/>
      <c r="R13785" s="119"/>
      <c r="T13785" s="119"/>
      <c r="V13785" s="119"/>
      <c r="X13785" s="119"/>
      <c r="Z13785" s="119"/>
    </row>
    <row r="13786" spans="16:26" x14ac:dyDescent="0.25">
      <c r="P13786" s="120"/>
      <c r="R13786" s="120"/>
      <c r="T13786" s="120"/>
      <c r="V13786" s="120"/>
      <c r="X13786" s="120"/>
      <c r="Z13786" s="120"/>
    </row>
    <row r="13787" spans="16:26" x14ac:dyDescent="0.25">
      <c r="P13787" s="119"/>
      <c r="R13787" s="119"/>
      <c r="T13787" s="119"/>
      <c r="V13787" s="119"/>
      <c r="X13787" s="119"/>
      <c r="Z13787" s="119"/>
    </row>
    <row r="13788" spans="16:26" x14ac:dyDescent="0.25">
      <c r="P13788" s="119"/>
      <c r="R13788" s="119"/>
      <c r="T13788" s="119"/>
      <c r="V13788" s="119"/>
      <c r="X13788" s="119"/>
      <c r="Z13788" s="119"/>
    </row>
    <row r="13789" spans="16:26" x14ac:dyDescent="0.25">
      <c r="P13789" s="119"/>
      <c r="R13789" s="119"/>
      <c r="T13789" s="119"/>
      <c r="V13789" s="119"/>
      <c r="X13789" s="119"/>
      <c r="Z13789" s="119"/>
    </row>
    <row r="13790" spans="16:26" x14ac:dyDescent="0.25">
      <c r="P13790" s="121"/>
      <c r="R13790" s="121"/>
      <c r="T13790" s="121"/>
      <c r="V13790" s="121"/>
      <c r="X13790" s="121"/>
      <c r="Z13790" s="121"/>
    </row>
    <row r="13791" spans="16:26" x14ac:dyDescent="0.25">
      <c r="P13791" s="121"/>
      <c r="R13791" s="121"/>
      <c r="T13791" s="121"/>
      <c r="V13791" s="121"/>
      <c r="X13791" s="121"/>
      <c r="Z13791" s="121"/>
    </row>
    <row r="13792" spans="16:26" x14ac:dyDescent="0.25">
      <c r="P13792" s="121"/>
      <c r="R13792" s="121"/>
      <c r="T13792" s="121"/>
      <c r="V13792" s="121"/>
      <c r="X13792" s="121"/>
      <c r="Z13792" s="121"/>
    </row>
    <row r="13793" spans="16:26" x14ac:dyDescent="0.25">
      <c r="P13793" s="121"/>
      <c r="R13793" s="121"/>
      <c r="T13793" s="121"/>
      <c r="V13793" s="121"/>
      <c r="X13793" s="121"/>
      <c r="Z13793" s="121"/>
    </row>
    <row r="13794" spans="16:26" x14ac:dyDescent="0.25">
      <c r="P13794" s="122"/>
      <c r="R13794" s="122"/>
      <c r="T13794" s="122"/>
      <c r="V13794" s="122"/>
      <c r="X13794" s="122"/>
      <c r="Z13794" s="122"/>
    </row>
    <row r="13795" spans="16:26" x14ac:dyDescent="0.25">
      <c r="P13795" s="118"/>
      <c r="R13795" s="118"/>
      <c r="T13795" s="118"/>
      <c r="V13795" s="118"/>
      <c r="X13795" s="118"/>
      <c r="Z13795" s="118"/>
    </row>
    <row r="13796" spans="16:26" x14ac:dyDescent="0.25">
      <c r="P13796" s="119"/>
      <c r="R13796" s="119"/>
      <c r="T13796" s="119"/>
      <c r="V13796" s="119"/>
      <c r="X13796" s="119"/>
      <c r="Z13796" s="119"/>
    </row>
    <row r="13797" spans="16:26" x14ac:dyDescent="0.25">
      <c r="P13797" s="119"/>
      <c r="R13797" s="119"/>
      <c r="T13797" s="119"/>
      <c r="V13797" s="119"/>
      <c r="X13797" s="119"/>
      <c r="Z13797" s="119"/>
    </row>
    <row r="13798" spans="16:26" x14ac:dyDescent="0.25">
      <c r="P13798" s="120"/>
      <c r="R13798" s="120"/>
      <c r="T13798" s="120"/>
      <c r="V13798" s="120"/>
      <c r="X13798" s="120"/>
      <c r="Z13798" s="120"/>
    </row>
    <row r="13799" spans="16:26" x14ac:dyDescent="0.25">
      <c r="P13799" s="119"/>
      <c r="R13799" s="119"/>
      <c r="T13799" s="119"/>
      <c r="V13799" s="119"/>
      <c r="X13799" s="119"/>
      <c r="Z13799" s="119"/>
    </row>
    <row r="13800" spans="16:26" x14ac:dyDescent="0.25">
      <c r="P13800" s="119"/>
      <c r="R13800" s="119"/>
      <c r="T13800" s="119"/>
      <c r="V13800" s="119"/>
      <c r="X13800" s="119"/>
      <c r="Z13800" s="119"/>
    </row>
    <row r="13801" spans="16:26" x14ac:dyDescent="0.25">
      <c r="P13801" s="120"/>
      <c r="R13801" s="120"/>
      <c r="T13801" s="120"/>
      <c r="V13801" s="120"/>
      <c r="X13801" s="120"/>
      <c r="Z13801" s="120"/>
    </row>
    <row r="13802" spans="16:26" x14ac:dyDescent="0.25">
      <c r="P13802" s="119"/>
      <c r="R13802" s="119"/>
      <c r="T13802" s="119"/>
      <c r="V13802" s="119"/>
      <c r="X13802" s="119"/>
      <c r="Z13802" s="119"/>
    </row>
    <row r="13803" spans="16:26" x14ac:dyDescent="0.25">
      <c r="P13803" s="120"/>
      <c r="R13803" s="120"/>
      <c r="T13803" s="120"/>
      <c r="V13803" s="120"/>
      <c r="X13803" s="120"/>
      <c r="Z13803" s="120"/>
    </row>
    <row r="13804" spans="16:26" x14ac:dyDescent="0.25">
      <c r="P13804" s="119"/>
      <c r="R13804" s="119"/>
      <c r="T13804" s="119"/>
      <c r="V13804" s="119"/>
      <c r="X13804" s="119"/>
      <c r="Z13804" s="119"/>
    </row>
    <row r="13805" spans="16:26" x14ac:dyDescent="0.25">
      <c r="P13805" s="119"/>
      <c r="R13805" s="119"/>
      <c r="T13805" s="119"/>
      <c r="V13805" s="119"/>
      <c r="X13805" s="119"/>
      <c r="Z13805" s="119"/>
    </row>
    <row r="13806" spans="16:26" x14ac:dyDescent="0.25">
      <c r="P13806" s="119"/>
      <c r="R13806" s="119"/>
      <c r="T13806" s="119"/>
      <c r="V13806" s="119"/>
      <c r="X13806" s="119"/>
      <c r="Z13806" s="119"/>
    </row>
    <row r="13807" spans="16:26" x14ac:dyDescent="0.25">
      <c r="P13807" s="121"/>
      <c r="R13807" s="121"/>
      <c r="T13807" s="121"/>
      <c r="V13807" s="121"/>
      <c r="X13807" s="121"/>
      <c r="Z13807" s="121"/>
    </row>
    <row r="13808" spans="16:26" x14ac:dyDescent="0.25">
      <c r="P13808" s="121"/>
      <c r="R13808" s="121"/>
      <c r="T13808" s="121"/>
      <c r="V13808" s="121"/>
      <c r="X13808" s="121"/>
      <c r="Z13808" s="121"/>
    </row>
    <row r="13809" spans="16:26" x14ac:dyDescent="0.25">
      <c r="P13809" s="121"/>
      <c r="R13809" s="121"/>
      <c r="T13809" s="121"/>
      <c r="V13809" s="121"/>
      <c r="X13809" s="121"/>
      <c r="Z13809" s="121"/>
    </row>
    <row r="13810" spans="16:26" x14ac:dyDescent="0.25">
      <c r="P13810" s="121"/>
      <c r="R13810" s="121"/>
      <c r="T13810" s="121"/>
      <c r="V13810" s="121"/>
      <c r="X13810" s="121"/>
      <c r="Z13810" s="121"/>
    </row>
    <row r="13811" spans="16:26" x14ac:dyDescent="0.25">
      <c r="P13811" s="122"/>
      <c r="R13811" s="122"/>
      <c r="T13811" s="122"/>
      <c r="V13811" s="122"/>
      <c r="X13811" s="122"/>
      <c r="Z13811" s="122"/>
    </row>
    <row r="13812" spans="16:26" x14ac:dyDescent="0.25">
      <c r="P13812" s="118"/>
      <c r="R13812" s="118"/>
      <c r="T13812" s="118"/>
      <c r="V13812" s="118"/>
      <c r="X13812" s="118"/>
      <c r="Z13812" s="118"/>
    </row>
    <row r="13813" spans="16:26" x14ac:dyDescent="0.25">
      <c r="P13813" s="119"/>
      <c r="R13813" s="119"/>
      <c r="T13813" s="119"/>
      <c r="V13813" s="119"/>
      <c r="X13813" s="119"/>
      <c r="Z13813" s="119"/>
    </row>
    <row r="13814" spans="16:26" x14ac:dyDescent="0.25">
      <c r="P13814" s="119"/>
      <c r="R13814" s="119"/>
      <c r="T13814" s="119"/>
      <c r="V13814" s="119"/>
      <c r="X13814" s="119"/>
      <c r="Z13814" s="119"/>
    </row>
    <row r="13815" spans="16:26" x14ac:dyDescent="0.25">
      <c r="P13815" s="120"/>
      <c r="R13815" s="120"/>
      <c r="T13815" s="120"/>
      <c r="V13815" s="120"/>
      <c r="X13815" s="120"/>
      <c r="Z13815" s="120"/>
    </row>
    <row r="13816" spans="16:26" x14ac:dyDescent="0.25">
      <c r="P13816" s="119"/>
      <c r="R13816" s="119"/>
      <c r="T13816" s="119"/>
      <c r="V13816" s="119"/>
      <c r="X13816" s="119"/>
      <c r="Z13816" s="119"/>
    </row>
    <row r="13817" spans="16:26" x14ac:dyDescent="0.25">
      <c r="P13817" s="119"/>
      <c r="R13817" s="119"/>
      <c r="T13817" s="119"/>
      <c r="V13817" s="119"/>
      <c r="X13817" s="119"/>
      <c r="Z13817" s="119"/>
    </row>
    <row r="13818" spans="16:26" x14ac:dyDescent="0.25">
      <c r="P13818" s="120"/>
      <c r="R13818" s="120"/>
      <c r="T13818" s="120"/>
      <c r="V13818" s="120"/>
      <c r="X13818" s="120"/>
      <c r="Z13818" s="120"/>
    </row>
    <row r="13819" spans="16:26" x14ac:dyDescent="0.25">
      <c r="P13819" s="119"/>
      <c r="R13819" s="119"/>
      <c r="T13819" s="119"/>
      <c r="V13819" s="119"/>
      <c r="X13819" s="119"/>
      <c r="Z13819" s="119"/>
    </row>
    <row r="13820" spans="16:26" x14ac:dyDescent="0.25">
      <c r="P13820" s="120"/>
      <c r="R13820" s="120"/>
      <c r="T13820" s="120"/>
      <c r="V13820" s="120"/>
      <c r="X13820" s="120"/>
      <c r="Z13820" s="120"/>
    </row>
    <row r="13821" spans="16:26" x14ac:dyDescent="0.25">
      <c r="P13821" s="119"/>
      <c r="R13821" s="119"/>
      <c r="T13821" s="119"/>
      <c r="V13821" s="119"/>
      <c r="X13821" s="119"/>
      <c r="Z13821" s="119"/>
    </row>
    <row r="13822" spans="16:26" x14ac:dyDescent="0.25">
      <c r="P13822" s="119"/>
      <c r="R13822" s="119"/>
      <c r="T13822" s="119"/>
      <c r="V13822" s="119"/>
      <c r="X13822" s="119"/>
      <c r="Z13822" s="119"/>
    </row>
    <row r="13823" spans="16:26" x14ac:dyDescent="0.25">
      <c r="P13823" s="119"/>
      <c r="R13823" s="119"/>
      <c r="T13823" s="119"/>
      <c r="V13823" s="119"/>
      <c r="X13823" s="119"/>
      <c r="Z13823" s="119"/>
    </row>
    <row r="13824" spans="16:26" x14ac:dyDescent="0.25">
      <c r="P13824" s="121"/>
      <c r="R13824" s="121"/>
      <c r="T13824" s="121"/>
      <c r="V13824" s="121"/>
      <c r="X13824" s="121"/>
      <c r="Z13824" s="121"/>
    </row>
    <row r="13825" spans="16:26" x14ac:dyDescent="0.25">
      <c r="P13825" s="121"/>
      <c r="R13825" s="121"/>
      <c r="T13825" s="121"/>
      <c r="V13825" s="121"/>
      <c r="X13825" s="121"/>
      <c r="Z13825" s="121"/>
    </row>
    <row r="13826" spans="16:26" x14ac:dyDescent="0.25">
      <c r="P13826" s="121"/>
      <c r="R13826" s="121"/>
      <c r="T13826" s="121"/>
      <c r="V13826" s="121"/>
      <c r="X13826" s="121"/>
      <c r="Z13826" s="121"/>
    </row>
    <row r="13827" spans="16:26" x14ac:dyDescent="0.25">
      <c r="P13827" s="121"/>
      <c r="R13827" s="121"/>
      <c r="T13827" s="121"/>
      <c r="V13827" s="121"/>
      <c r="X13827" s="121"/>
      <c r="Z13827" s="121"/>
    </row>
    <row r="13828" spans="16:26" x14ac:dyDescent="0.25">
      <c r="P13828" s="122"/>
      <c r="R13828" s="122"/>
      <c r="T13828" s="122"/>
      <c r="V13828" s="122"/>
      <c r="X13828" s="122"/>
      <c r="Z13828" s="122"/>
    </row>
    <row r="13829" spans="16:26" x14ac:dyDescent="0.25">
      <c r="P13829" s="118"/>
      <c r="R13829" s="118"/>
      <c r="T13829" s="118"/>
      <c r="V13829" s="118"/>
      <c r="X13829" s="118"/>
      <c r="Z13829" s="118"/>
    </row>
    <row r="13830" spans="16:26" x14ac:dyDescent="0.25">
      <c r="P13830" s="119"/>
      <c r="R13830" s="119"/>
      <c r="T13830" s="119"/>
      <c r="V13830" s="119"/>
      <c r="X13830" s="119"/>
      <c r="Z13830" s="119"/>
    </row>
    <row r="13831" spans="16:26" x14ac:dyDescent="0.25">
      <c r="P13831" s="119"/>
      <c r="R13831" s="119"/>
      <c r="T13831" s="119"/>
      <c r="V13831" s="119"/>
      <c r="X13831" s="119"/>
      <c r="Z13831" s="119"/>
    </row>
    <row r="13832" spans="16:26" x14ac:dyDescent="0.25">
      <c r="P13832" s="120"/>
      <c r="R13832" s="120"/>
      <c r="T13832" s="120"/>
      <c r="V13832" s="120"/>
      <c r="X13832" s="120"/>
      <c r="Z13832" s="120"/>
    </row>
    <row r="13833" spans="16:26" x14ac:dyDescent="0.25">
      <c r="P13833" s="119"/>
      <c r="R13833" s="119"/>
      <c r="T13833" s="119"/>
      <c r="V13833" s="119"/>
      <c r="X13833" s="119"/>
      <c r="Z13833" s="119"/>
    </row>
    <row r="13834" spans="16:26" x14ac:dyDescent="0.25">
      <c r="P13834" s="119"/>
      <c r="R13834" s="119"/>
      <c r="T13834" s="119"/>
      <c r="V13834" s="119"/>
      <c r="X13834" s="119"/>
      <c r="Z13834" s="119"/>
    </row>
    <row r="13835" spans="16:26" x14ac:dyDescent="0.25">
      <c r="P13835" s="120"/>
      <c r="R13835" s="120"/>
      <c r="T13835" s="120"/>
      <c r="V13835" s="120"/>
      <c r="X13835" s="120"/>
      <c r="Z13835" s="120"/>
    </row>
    <row r="13836" spans="16:26" x14ac:dyDescent="0.25">
      <c r="P13836" s="119"/>
      <c r="R13836" s="119"/>
      <c r="T13836" s="119"/>
      <c r="V13836" s="119"/>
      <c r="X13836" s="119"/>
      <c r="Z13836" s="119"/>
    </row>
    <row r="13837" spans="16:26" x14ac:dyDescent="0.25">
      <c r="P13837" s="120"/>
      <c r="R13837" s="120"/>
      <c r="T13837" s="120"/>
      <c r="V13837" s="120"/>
      <c r="X13837" s="120"/>
      <c r="Z13837" s="120"/>
    </row>
    <row r="13838" spans="16:26" x14ac:dyDescent="0.25">
      <c r="P13838" s="119"/>
      <c r="R13838" s="119"/>
      <c r="T13838" s="119"/>
      <c r="V13838" s="119"/>
      <c r="X13838" s="119"/>
      <c r="Z13838" s="119"/>
    </row>
    <row r="13839" spans="16:26" x14ac:dyDescent="0.25">
      <c r="P13839" s="119"/>
      <c r="R13839" s="119"/>
      <c r="T13839" s="119"/>
      <c r="V13839" s="119"/>
      <c r="X13839" s="119"/>
      <c r="Z13839" s="119"/>
    </row>
    <row r="13840" spans="16:26" x14ac:dyDescent="0.25">
      <c r="P13840" s="119"/>
      <c r="R13840" s="119"/>
      <c r="T13840" s="119"/>
      <c r="V13840" s="119"/>
      <c r="X13840" s="119"/>
      <c r="Z13840" s="119"/>
    </row>
    <row r="13841" spans="16:26" x14ac:dyDescent="0.25">
      <c r="P13841" s="121"/>
      <c r="R13841" s="121"/>
      <c r="T13841" s="121"/>
      <c r="V13841" s="121"/>
      <c r="X13841" s="121"/>
      <c r="Z13841" s="121"/>
    </row>
    <row r="13842" spans="16:26" x14ac:dyDescent="0.25">
      <c r="P13842" s="121"/>
      <c r="R13842" s="121"/>
      <c r="T13842" s="121"/>
      <c r="V13842" s="121"/>
      <c r="X13842" s="121"/>
      <c r="Z13842" s="121"/>
    </row>
    <row r="13843" spans="16:26" x14ac:dyDescent="0.25">
      <c r="P13843" s="121"/>
      <c r="R13843" s="121"/>
      <c r="T13843" s="121"/>
      <c r="V13843" s="121"/>
      <c r="X13843" s="121"/>
      <c r="Z13843" s="121"/>
    </row>
    <row r="13844" spans="16:26" x14ac:dyDescent="0.25">
      <c r="P13844" s="121"/>
      <c r="R13844" s="121"/>
      <c r="T13844" s="121"/>
      <c r="V13844" s="121"/>
      <c r="X13844" s="121"/>
      <c r="Z13844" s="121"/>
    </row>
    <row r="13845" spans="16:26" x14ac:dyDescent="0.25">
      <c r="P13845" s="122"/>
      <c r="R13845" s="122"/>
      <c r="T13845" s="122"/>
      <c r="V13845" s="122"/>
      <c r="X13845" s="122"/>
      <c r="Z13845" s="122"/>
    </row>
    <row r="13846" spans="16:26" x14ac:dyDescent="0.25">
      <c r="P13846" s="118"/>
      <c r="R13846" s="118"/>
      <c r="T13846" s="118"/>
      <c r="V13846" s="118"/>
      <c r="X13846" s="118"/>
      <c r="Z13846" s="118"/>
    </row>
    <row r="13847" spans="16:26" x14ac:dyDescent="0.25">
      <c r="P13847" s="119"/>
      <c r="R13847" s="119"/>
      <c r="T13847" s="119"/>
      <c r="V13847" s="119"/>
      <c r="X13847" s="119"/>
      <c r="Z13847" s="119"/>
    </row>
    <row r="13848" spans="16:26" x14ac:dyDescent="0.25">
      <c r="P13848" s="119"/>
      <c r="R13848" s="119"/>
      <c r="T13848" s="119"/>
      <c r="V13848" s="119"/>
      <c r="X13848" s="119"/>
      <c r="Z13848" s="119"/>
    </row>
    <row r="13849" spans="16:26" x14ac:dyDescent="0.25">
      <c r="P13849" s="120"/>
      <c r="R13849" s="120"/>
      <c r="T13849" s="120"/>
      <c r="V13849" s="120"/>
      <c r="X13849" s="120"/>
      <c r="Z13849" s="120"/>
    </row>
    <row r="13850" spans="16:26" x14ac:dyDescent="0.25">
      <c r="P13850" s="119"/>
      <c r="R13850" s="119"/>
      <c r="T13850" s="119"/>
      <c r="V13850" s="119"/>
      <c r="X13850" s="119"/>
      <c r="Z13850" s="119"/>
    </row>
    <row r="13851" spans="16:26" x14ac:dyDescent="0.25">
      <c r="P13851" s="119"/>
      <c r="R13851" s="119"/>
      <c r="T13851" s="119"/>
      <c r="V13851" s="119"/>
      <c r="X13851" s="119"/>
      <c r="Z13851" s="119"/>
    </row>
    <row r="13852" spans="16:26" x14ac:dyDescent="0.25">
      <c r="P13852" s="120"/>
      <c r="R13852" s="120"/>
      <c r="T13852" s="120"/>
      <c r="V13852" s="120"/>
      <c r="X13852" s="120"/>
      <c r="Z13852" s="120"/>
    </row>
    <row r="13853" spans="16:26" x14ac:dyDescent="0.25">
      <c r="P13853" s="119"/>
      <c r="R13853" s="119"/>
      <c r="T13853" s="119"/>
      <c r="V13853" s="119"/>
      <c r="X13853" s="119"/>
      <c r="Z13853" s="119"/>
    </row>
    <row r="13854" spans="16:26" x14ac:dyDescent="0.25">
      <c r="P13854" s="120"/>
      <c r="R13854" s="120"/>
      <c r="T13854" s="120"/>
      <c r="V13854" s="120"/>
      <c r="X13854" s="120"/>
      <c r="Z13854" s="120"/>
    </row>
    <row r="13855" spans="16:26" x14ac:dyDescent="0.25">
      <c r="P13855" s="119"/>
      <c r="R13855" s="119"/>
      <c r="T13855" s="119"/>
      <c r="V13855" s="119"/>
      <c r="X13855" s="119"/>
      <c r="Z13855" s="119"/>
    </row>
    <row r="13856" spans="16:26" x14ac:dyDescent="0.25">
      <c r="P13856" s="119"/>
      <c r="R13856" s="119"/>
      <c r="T13856" s="119"/>
      <c r="V13856" s="119"/>
      <c r="X13856" s="119"/>
      <c r="Z13856" s="119"/>
    </row>
    <row r="13857" spans="16:26" x14ac:dyDescent="0.25">
      <c r="P13857" s="119"/>
      <c r="R13857" s="119"/>
      <c r="T13857" s="119"/>
      <c r="V13857" s="119"/>
      <c r="X13857" s="119"/>
      <c r="Z13857" s="119"/>
    </row>
    <row r="13858" spans="16:26" x14ac:dyDescent="0.25">
      <c r="P13858" s="121"/>
      <c r="R13858" s="121"/>
      <c r="T13858" s="121"/>
      <c r="V13858" s="121"/>
      <c r="X13858" s="121"/>
      <c r="Z13858" s="121"/>
    </row>
    <row r="13859" spans="16:26" x14ac:dyDescent="0.25">
      <c r="P13859" s="121"/>
      <c r="R13859" s="121"/>
      <c r="T13859" s="121"/>
      <c r="V13859" s="121"/>
      <c r="X13859" s="121"/>
      <c r="Z13859" s="121"/>
    </row>
    <row r="13860" spans="16:26" x14ac:dyDescent="0.25">
      <c r="P13860" s="121"/>
      <c r="R13860" s="121"/>
      <c r="T13860" s="121"/>
      <c r="V13860" s="121"/>
      <c r="X13860" s="121"/>
      <c r="Z13860" s="121"/>
    </row>
    <row r="13861" spans="16:26" x14ac:dyDescent="0.25">
      <c r="P13861" s="121"/>
      <c r="R13861" s="121"/>
      <c r="T13861" s="121"/>
      <c r="V13861" s="121"/>
      <c r="X13861" s="121"/>
      <c r="Z13861" s="121"/>
    </row>
    <row r="13862" spans="16:26" x14ac:dyDescent="0.25">
      <c r="P13862" s="122"/>
      <c r="R13862" s="122"/>
      <c r="T13862" s="122"/>
      <c r="V13862" s="122"/>
      <c r="X13862" s="122"/>
      <c r="Z13862" s="122"/>
    </row>
    <row r="13863" spans="16:26" x14ac:dyDescent="0.25">
      <c r="P13863" s="118"/>
      <c r="R13863" s="118"/>
      <c r="T13863" s="118"/>
      <c r="V13863" s="118"/>
      <c r="X13863" s="118"/>
      <c r="Z13863" s="118"/>
    </row>
    <row r="13864" spans="16:26" x14ac:dyDescent="0.25">
      <c r="P13864" s="119"/>
      <c r="R13864" s="119"/>
      <c r="T13864" s="119"/>
      <c r="V13864" s="119"/>
      <c r="X13864" s="119"/>
      <c r="Z13864" s="119"/>
    </row>
    <row r="13865" spans="16:26" x14ac:dyDescent="0.25">
      <c r="P13865" s="119"/>
      <c r="R13865" s="119"/>
      <c r="T13865" s="119"/>
      <c r="V13865" s="119"/>
      <c r="X13865" s="119"/>
      <c r="Z13865" s="119"/>
    </row>
    <row r="13866" spans="16:26" x14ac:dyDescent="0.25">
      <c r="P13866" s="120"/>
      <c r="R13866" s="120"/>
      <c r="T13866" s="120"/>
      <c r="V13866" s="120"/>
      <c r="X13866" s="120"/>
      <c r="Z13866" s="120"/>
    </row>
    <row r="13867" spans="16:26" x14ac:dyDescent="0.25">
      <c r="P13867" s="119"/>
      <c r="R13867" s="119"/>
      <c r="T13867" s="119"/>
      <c r="V13867" s="119"/>
      <c r="X13867" s="119"/>
      <c r="Z13867" s="119"/>
    </row>
    <row r="13868" spans="16:26" x14ac:dyDescent="0.25">
      <c r="P13868" s="119"/>
      <c r="R13868" s="119"/>
      <c r="T13868" s="119"/>
      <c r="V13868" s="119"/>
      <c r="X13868" s="119"/>
      <c r="Z13868" s="119"/>
    </row>
    <row r="13869" spans="16:26" x14ac:dyDescent="0.25">
      <c r="P13869" s="120"/>
      <c r="R13869" s="120"/>
      <c r="T13869" s="120"/>
      <c r="V13869" s="120"/>
      <c r="X13869" s="120"/>
      <c r="Z13869" s="120"/>
    </row>
    <row r="13870" spans="16:26" x14ac:dyDescent="0.25">
      <c r="P13870" s="119"/>
      <c r="R13870" s="119"/>
      <c r="T13870" s="119"/>
      <c r="V13870" s="119"/>
      <c r="X13870" s="119"/>
      <c r="Z13870" s="119"/>
    </row>
    <row r="13871" spans="16:26" x14ac:dyDescent="0.25">
      <c r="P13871" s="120"/>
      <c r="R13871" s="120"/>
      <c r="T13871" s="120"/>
      <c r="V13871" s="120"/>
      <c r="X13871" s="120"/>
      <c r="Z13871" s="120"/>
    </row>
    <row r="13872" spans="16:26" x14ac:dyDescent="0.25">
      <c r="P13872" s="119"/>
      <c r="R13872" s="119"/>
      <c r="T13872" s="119"/>
      <c r="V13872" s="119"/>
      <c r="X13872" s="119"/>
      <c r="Z13872" s="119"/>
    </row>
    <row r="13873" spans="16:26" x14ac:dyDescent="0.25">
      <c r="P13873" s="119"/>
      <c r="R13873" s="119"/>
      <c r="T13873" s="119"/>
      <c r="V13873" s="119"/>
      <c r="X13873" s="119"/>
      <c r="Z13873" s="119"/>
    </row>
    <row r="13874" spans="16:26" x14ac:dyDescent="0.25">
      <c r="P13874" s="119"/>
      <c r="R13874" s="119"/>
      <c r="T13874" s="119"/>
      <c r="V13874" s="119"/>
      <c r="X13874" s="119"/>
      <c r="Z13874" s="119"/>
    </row>
    <row r="13875" spans="16:26" x14ac:dyDescent="0.25">
      <c r="P13875" s="121"/>
      <c r="R13875" s="121"/>
      <c r="T13875" s="121"/>
      <c r="V13875" s="121"/>
      <c r="X13875" s="121"/>
      <c r="Z13875" s="121"/>
    </row>
    <row r="13876" spans="16:26" x14ac:dyDescent="0.25">
      <c r="P13876" s="121"/>
      <c r="R13876" s="121"/>
      <c r="T13876" s="121"/>
      <c r="V13876" s="121"/>
      <c r="X13876" s="121"/>
      <c r="Z13876" s="121"/>
    </row>
    <row r="13877" spans="16:26" x14ac:dyDescent="0.25">
      <c r="P13877" s="121"/>
      <c r="R13877" s="121"/>
      <c r="T13877" s="121"/>
      <c r="V13877" s="121"/>
      <c r="X13877" s="121"/>
      <c r="Z13877" s="121"/>
    </row>
    <row r="13878" spans="16:26" x14ac:dyDescent="0.25">
      <c r="P13878" s="121"/>
      <c r="R13878" s="121"/>
      <c r="T13878" s="121"/>
      <c r="V13878" s="121"/>
      <c r="X13878" s="121"/>
      <c r="Z13878" s="121"/>
    </row>
    <row r="13879" spans="16:26" x14ac:dyDescent="0.25">
      <c r="P13879" s="122"/>
      <c r="R13879" s="122"/>
      <c r="T13879" s="122"/>
      <c r="V13879" s="122"/>
      <c r="X13879" s="122"/>
      <c r="Z13879" s="122"/>
    </row>
    <row r="13880" spans="16:26" x14ac:dyDescent="0.25">
      <c r="P13880" s="118"/>
      <c r="R13880" s="118"/>
      <c r="T13880" s="118"/>
      <c r="V13880" s="118"/>
      <c r="X13880" s="118"/>
      <c r="Z13880" s="118"/>
    </row>
    <row r="13881" spans="16:26" x14ac:dyDescent="0.25">
      <c r="P13881" s="119"/>
      <c r="R13881" s="119"/>
      <c r="T13881" s="119"/>
      <c r="V13881" s="119"/>
      <c r="X13881" s="119"/>
      <c r="Z13881" s="119"/>
    </row>
    <row r="13882" spans="16:26" x14ac:dyDescent="0.25">
      <c r="P13882" s="119"/>
      <c r="R13882" s="119"/>
      <c r="T13882" s="119"/>
      <c r="V13882" s="119"/>
      <c r="X13882" s="119"/>
      <c r="Z13882" s="119"/>
    </row>
    <row r="13883" spans="16:26" x14ac:dyDescent="0.25">
      <c r="P13883" s="120"/>
      <c r="R13883" s="120"/>
      <c r="T13883" s="120"/>
      <c r="V13883" s="120"/>
      <c r="X13883" s="120"/>
      <c r="Z13883" s="120"/>
    </row>
    <row r="13884" spans="16:26" x14ac:dyDescent="0.25">
      <c r="P13884" s="119"/>
      <c r="R13884" s="119"/>
      <c r="T13884" s="119"/>
      <c r="V13884" s="119"/>
      <c r="X13884" s="119"/>
      <c r="Z13884" s="119"/>
    </row>
    <row r="13885" spans="16:26" x14ac:dyDescent="0.25">
      <c r="P13885" s="119"/>
      <c r="R13885" s="119"/>
      <c r="T13885" s="119"/>
      <c r="V13885" s="119"/>
      <c r="X13885" s="119"/>
      <c r="Z13885" s="119"/>
    </row>
    <row r="13886" spans="16:26" x14ac:dyDescent="0.25">
      <c r="P13886" s="120"/>
      <c r="R13886" s="120"/>
      <c r="T13886" s="120"/>
      <c r="V13886" s="120"/>
      <c r="X13886" s="120"/>
      <c r="Z13886" s="120"/>
    </row>
    <row r="13887" spans="16:26" x14ac:dyDescent="0.25">
      <c r="P13887" s="119"/>
      <c r="R13887" s="119"/>
      <c r="T13887" s="119"/>
      <c r="V13887" s="119"/>
      <c r="X13887" s="119"/>
      <c r="Z13887" s="119"/>
    </row>
    <row r="13888" spans="16:26" x14ac:dyDescent="0.25">
      <c r="P13888" s="120"/>
      <c r="R13888" s="120"/>
      <c r="T13888" s="120"/>
      <c r="V13888" s="120"/>
      <c r="X13888" s="120"/>
      <c r="Z13888" s="120"/>
    </row>
    <row r="13889" spans="16:26" x14ac:dyDescent="0.25">
      <c r="P13889" s="119"/>
      <c r="R13889" s="119"/>
      <c r="T13889" s="119"/>
      <c r="V13889" s="119"/>
      <c r="X13889" s="119"/>
      <c r="Z13889" s="119"/>
    </row>
    <row r="13890" spans="16:26" x14ac:dyDescent="0.25">
      <c r="P13890" s="119"/>
      <c r="R13890" s="119"/>
      <c r="T13890" s="119"/>
      <c r="V13890" s="119"/>
      <c r="X13890" s="119"/>
      <c r="Z13890" s="119"/>
    </row>
    <row r="13891" spans="16:26" x14ac:dyDescent="0.25">
      <c r="P13891" s="119"/>
      <c r="R13891" s="119"/>
      <c r="T13891" s="119"/>
      <c r="V13891" s="119"/>
      <c r="X13891" s="119"/>
      <c r="Z13891" s="119"/>
    </row>
    <row r="13892" spans="16:26" x14ac:dyDescent="0.25">
      <c r="P13892" s="121"/>
      <c r="R13892" s="121"/>
      <c r="T13892" s="121"/>
      <c r="V13892" s="121"/>
      <c r="X13892" s="121"/>
      <c r="Z13892" s="121"/>
    </row>
    <row r="13893" spans="16:26" x14ac:dyDescent="0.25">
      <c r="P13893" s="121"/>
      <c r="R13893" s="121"/>
      <c r="T13893" s="121"/>
      <c r="V13893" s="121"/>
      <c r="X13893" s="121"/>
      <c r="Z13893" s="121"/>
    </row>
    <row r="13894" spans="16:26" x14ac:dyDescent="0.25">
      <c r="P13894" s="121"/>
      <c r="R13894" s="121"/>
      <c r="T13894" s="121"/>
      <c r="V13894" s="121"/>
      <c r="X13894" s="121"/>
      <c r="Z13894" s="121"/>
    </row>
    <row r="13895" spans="16:26" x14ac:dyDescent="0.25">
      <c r="P13895" s="121"/>
      <c r="R13895" s="121"/>
      <c r="T13895" s="121"/>
      <c r="V13895" s="121"/>
      <c r="X13895" s="121"/>
      <c r="Z13895" s="121"/>
    </row>
    <row r="13896" spans="16:26" x14ac:dyDescent="0.25">
      <c r="P13896" s="122"/>
      <c r="R13896" s="122"/>
      <c r="T13896" s="122"/>
      <c r="V13896" s="122"/>
      <c r="X13896" s="122"/>
      <c r="Z13896" s="122"/>
    </row>
    <row r="13897" spans="16:26" x14ac:dyDescent="0.25">
      <c r="P13897" s="118"/>
      <c r="R13897" s="118"/>
      <c r="T13897" s="118"/>
      <c r="V13897" s="118"/>
      <c r="X13897" s="118"/>
      <c r="Z13897" s="118"/>
    </row>
    <row r="13898" spans="16:26" x14ac:dyDescent="0.25">
      <c r="P13898" s="119"/>
      <c r="R13898" s="119"/>
      <c r="T13898" s="119"/>
      <c r="V13898" s="119"/>
      <c r="X13898" s="119"/>
      <c r="Z13898" s="119"/>
    </row>
    <row r="13899" spans="16:26" x14ac:dyDescent="0.25">
      <c r="P13899" s="119"/>
      <c r="R13899" s="119"/>
      <c r="T13899" s="119"/>
      <c r="V13899" s="119"/>
      <c r="X13899" s="119"/>
      <c r="Z13899" s="119"/>
    </row>
    <row r="13900" spans="16:26" x14ac:dyDescent="0.25">
      <c r="P13900" s="120"/>
      <c r="R13900" s="120"/>
      <c r="T13900" s="120"/>
      <c r="V13900" s="120"/>
      <c r="X13900" s="120"/>
      <c r="Z13900" s="120"/>
    </row>
    <row r="13901" spans="16:26" x14ac:dyDescent="0.25">
      <c r="P13901" s="119"/>
      <c r="R13901" s="119"/>
      <c r="T13901" s="119"/>
      <c r="V13901" s="119"/>
      <c r="X13901" s="119"/>
      <c r="Z13901" s="119"/>
    </row>
    <row r="13902" spans="16:26" x14ac:dyDescent="0.25">
      <c r="P13902" s="119"/>
      <c r="R13902" s="119"/>
      <c r="T13902" s="119"/>
      <c r="V13902" s="119"/>
      <c r="X13902" s="119"/>
      <c r="Z13902" s="119"/>
    </row>
    <row r="13903" spans="16:26" x14ac:dyDescent="0.25">
      <c r="P13903" s="120"/>
      <c r="R13903" s="120"/>
      <c r="T13903" s="120"/>
      <c r="V13903" s="120"/>
      <c r="X13903" s="120"/>
      <c r="Z13903" s="120"/>
    </row>
    <row r="13904" spans="16:26" x14ac:dyDescent="0.25">
      <c r="P13904" s="119"/>
      <c r="R13904" s="119"/>
      <c r="T13904" s="119"/>
      <c r="V13904" s="119"/>
      <c r="X13904" s="119"/>
      <c r="Z13904" s="119"/>
    </row>
    <row r="13905" spans="16:26" x14ac:dyDescent="0.25">
      <c r="P13905" s="120"/>
      <c r="R13905" s="120"/>
      <c r="T13905" s="120"/>
      <c r="V13905" s="120"/>
      <c r="X13905" s="120"/>
      <c r="Z13905" s="120"/>
    </row>
    <row r="13906" spans="16:26" x14ac:dyDescent="0.25">
      <c r="P13906" s="119"/>
      <c r="R13906" s="119"/>
      <c r="T13906" s="119"/>
      <c r="V13906" s="119"/>
      <c r="X13906" s="119"/>
      <c r="Z13906" s="119"/>
    </row>
    <row r="13907" spans="16:26" x14ac:dyDescent="0.25">
      <c r="P13907" s="119"/>
      <c r="R13907" s="119"/>
      <c r="T13907" s="119"/>
      <c r="V13907" s="119"/>
      <c r="X13907" s="119"/>
      <c r="Z13907" s="119"/>
    </row>
    <row r="13908" spans="16:26" x14ac:dyDescent="0.25">
      <c r="P13908" s="119"/>
      <c r="R13908" s="119"/>
      <c r="T13908" s="119"/>
      <c r="V13908" s="119"/>
      <c r="X13908" s="119"/>
      <c r="Z13908" s="119"/>
    </row>
    <row r="13909" spans="16:26" x14ac:dyDescent="0.25">
      <c r="P13909" s="121"/>
      <c r="R13909" s="121"/>
      <c r="T13909" s="121"/>
      <c r="V13909" s="121"/>
      <c r="X13909" s="121"/>
      <c r="Z13909" s="121"/>
    </row>
    <row r="13910" spans="16:26" x14ac:dyDescent="0.25">
      <c r="P13910" s="121"/>
      <c r="R13910" s="121"/>
      <c r="T13910" s="121"/>
      <c r="V13910" s="121"/>
      <c r="X13910" s="121"/>
      <c r="Z13910" s="121"/>
    </row>
    <row r="13911" spans="16:26" x14ac:dyDescent="0.25">
      <c r="P13911" s="121"/>
      <c r="R13911" s="121"/>
      <c r="T13911" s="121"/>
      <c r="V13911" s="121"/>
      <c r="X13911" s="121"/>
      <c r="Z13911" s="121"/>
    </row>
    <row r="13912" spans="16:26" x14ac:dyDescent="0.25">
      <c r="P13912" s="121"/>
      <c r="R13912" s="121"/>
      <c r="T13912" s="121"/>
      <c r="V13912" s="121"/>
      <c r="X13912" s="121"/>
      <c r="Z13912" s="121"/>
    </row>
    <row r="13913" spans="16:26" x14ac:dyDescent="0.25">
      <c r="P13913" s="122"/>
      <c r="R13913" s="122"/>
      <c r="T13913" s="122"/>
      <c r="V13913" s="122"/>
      <c r="X13913" s="122"/>
      <c r="Z13913" s="122"/>
    </row>
    <row r="13914" spans="16:26" x14ac:dyDescent="0.25">
      <c r="P13914" s="118"/>
      <c r="R13914" s="118"/>
      <c r="T13914" s="118"/>
      <c r="V13914" s="118"/>
      <c r="X13914" s="118"/>
      <c r="Z13914" s="118"/>
    </row>
    <row r="13915" spans="16:26" x14ac:dyDescent="0.25">
      <c r="P13915" s="119"/>
      <c r="R13915" s="119"/>
      <c r="T13915" s="119"/>
      <c r="V13915" s="119"/>
      <c r="X13915" s="119"/>
      <c r="Z13915" s="119"/>
    </row>
    <row r="13916" spans="16:26" x14ac:dyDescent="0.25">
      <c r="P13916" s="119"/>
      <c r="R13916" s="119"/>
      <c r="T13916" s="119"/>
      <c r="V13916" s="119"/>
      <c r="X13916" s="119"/>
      <c r="Z13916" s="119"/>
    </row>
    <row r="13917" spans="16:26" x14ac:dyDescent="0.25">
      <c r="P13917" s="120"/>
      <c r="R13917" s="120"/>
      <c r="T13917" s="120"/>
      <c r="V13917" s="120"/>
      <c r="X13917" s="120"/>
      <c r="Z13917" s="120"/>
    </row>
    <row r="13918" spans="16:26" x14ac:dyDescent="0.25">
      <c r="P13918" s="119"/>
      <c r="R13918" s="119"/>
      <c r="T13918" s="119"/>
      <c r="V13918" s="119"/>
      <c r="X13918" s="119"/>
      <c r="Z13918" s="119"/>
    </row>
    <row r="13919" spans="16:26" x14ac:dyDescent="0.25">
      <c r="P13919" s="119"/>
      <c r="R13919" s="119"/>
      <c r="T13919" s="119"/>
      <c r="V13919" s="119"/>
      <c r="X13919" s="119"/>
      <c r="Z13919" s="119"/>
    </row>
    <row r="13920" spans="16:26" x14ac:dyDescent="0.25">
      <c r="P13920" s="120"/>
      <c r="R13920" s="120"/>
      <c r="T13920" s="120"/>
      <c r="V13920" s="120"/>
      <c r="X13920" s="120"/>
      <c r="Z13920" s="120"/>
    </row>
    <row r="13921" spans="16:26" x14ac:dyDescent="0.25">
      <c r="P13921" s="119"/>
      <c r="R13921" s="119"/>
      <c r="T13921" s="119"/>
      <c r="V13921" s="119"/>
      <c r="X13921" s="119"/>
      <c r="Z13921" s="119"/>
    </row>
    <row r="13922" spans="16:26" x14ac:dyDescent="0.25">
      <c r="P13922" s="120"/>
      <c r="R13922" s="120"/>
      <c r="T13922" s="120"/>
      <c r="V13922" s="120"/>
      <c r="X13922" s="120"/>
      <c r="Z13922" s="120"/>
    </row>
    <row r="13923" spans="16:26" x14ac:dyDescent="0.25">
      <c r="P13923" s="119"/>
      <c r="R13923" s="119"/>
      <c r="T13923" s="119"/>
      <c r="V13923" s="119"/>
      <c r="X13923" s="119"/>
      <c r="Z13923" s="119"/>
    </row>
    <row r="13924" spans="16:26" x14ac:dyDescent="0.25">
      <c r="P13924" s="119"/>
      <c r="R13924" s="119"/>
      <c r="T13924" s="119"/>
      <c r="V13924" s="119"/>
      <c r="X13924" s="119"/>
      <c r="Z13924" s="119"/>
    </row>
    <row r="13925" spans="16:26" x14ac:dyDescent="0.25">
      <c r="P13925" s="119"/>
      <c r="R13925" s="119"/>
      <c r="T13925" s="119"/>
      <c r="V13925" s="119"/>
      <c r="X13925" s="119"/>
      <c r="Z13925" s="119"/>
    </row>
    <row r="13926" spans="16:26" x14ac:dyDescent="0.25">
      <c r="P13926" s="121"/>
      <c r="R13926" s="121"/>
      <c r="T13926" s="121"/>
      <c r="V13926" s="121"/>
      <c r="X13926" s="121"/>
      <c r="Z13926" s="121"/>
    </row>
    <row r="13927" spans="16:26" x14ac:dyDescent="0.25">
      <c r="P13927" s="121"/>
      <c r="R13927" s="121"/>
      <c r="T13927" s="121"/>
      <c r="V13927" s="121"/>
      <c r="X13927" s="121"/>
      <c r="Z13927" s="121"/>
    </row>
    <row r="13928" spans="16:26" x14ac:dyDescent="0.25">
      <c r="P13928" s="121"/>
      <c r="R13928" s="121"/>
      <c r="T13928" s="121"/>
      <c r="V13928" s="121"/>
      <c r="X13928" s="121"/>
      <c r="Z13928" s="121"/>
    </row>
    <row r="13929" spans="16:26" x14ac:dyDescent="0.25">
      <c r="P13929" s="121"/>
      <c r="R13929" s="121"/>
      <c r="T13929" s="121"/>
      <c r="V13929" s="121"/>
      <c r="X13929" s="121"/>
      <c r="Z13929" s="121"/>
    </row>
    <row r="13930" spans="16:26" x14ac:dyDescent="0.25">
      <c r="P13930" s="122"/>
      <c r="R13930" s="122"/>
      <c r="T13930" s="122"/>
      <c r="V13930" s="122"/>
      <c r="X13930" s="122"/>
      <c r="Z13930" s="122"/>
    </row>
    <row r="13931" spans="16:26" x14ac:dyDescent="0.25">
      <c r="P13931" s="118"/>
      <c r="R13931" s="118"/>
      <c r="T13931" s="118"/>
      <c r="V13931" s="118"/>
      <c r="X13931" s="118"/>
      <c r="Z13931" s="118"/>
    </row>
    <row r="13932" spans="16:26" x14ac:dyDescent="0.25">
      <c r="P13932" s="119"/>
      <c r="R13932" s="119"/>
      <c r="T13932" s="119"/>
      <c r="V13932" s="119"/>
      <c r="X13932" s="119"/>
      <c r="Z13932" s="119"/>
    </row>
    <row r="13933" spans="16:26" x14ac:dyDescent="0.25">
      <c r="P13933" s="119"/>
      <c r="R13933" s="119"/>
      <c r="T13933" s="119"/>
      <c r="V13933" s="119"/>
      <c r="X13933" s="119"/>
      <c r="Z13933" s="119"/>
    </row>
    <row r="13934" spans="16:26" x14ac:dyDescent="0.25">
      <c r="P13934" s="120"/>
      <c r="R13934" s="120"/>
      <c r="T13934" s="120"/>
      <c r="V13934" s="120"/>
      <c r="X13934" s="120"/>
      <c r="Z13934" s="120"/>
    </row>
    <row r="13935" spans="16:26" x14ac:dyDescent="0.25">
      <c r="P13935" s="119"/>
      <c r="R13935" s="119"/>
      <c r="T13935" s="119"/>
      <c r="V13935" s="119"/>
      <c r="X13935" s="119"/>
      <c r="Z13935" s="119"/>
    </row>
    <row r="13936" spans="16:26" x14ac:dyDescent="0.25">
      <c r="P13936" s="119"/>
      <c r="R13936" s="119"/>
      <c r="T13936" s="119"/>
      <c r="V13936" s="119"/>
      <c r="X13936" s="119"/>
      <c r="Z13936" s="119"/>
    </row>
    <row r="13937" spans="16:26" x14ac:dyDescent="0.25">
      <c r="P13937" s="120"/>
      <c r="R13937" s="120"/>
      <c r="T13937" s="120"/>
      <c r="V13937" s="120"/>
      <c r="X13937" s="120"/>
      <c r="Z13937" s="120"/>
    </row>
    <row r="13938" spans="16:26" x14ac:dyDescent="0.25">
      <c r="P13938" s="119"/>
      <c r="R13938" s="119"/>
      <c r="T13938" s="119"/>
      <c r="V13938" s="119"/>
      <c r="X13938" s="119"/>
      <c r="Z13938" s="119"/>
    </row>
    <row r="13939" spans="16:26" x14ac:dyDescent="0.25">
      <c r="P13939" s="120"/>
      <c r="R13939" s="120"/>
      <c r="T13939" s="120"/>
      <c r="V13939" s="120"/>
      <c r="X13939" s="120"/>
      <c r="Z13939" s="120"/>
    </row>
    <row r="13940" spans="16:26" x14ac:dyDescent="0.25">
      <c r="P13940" s="119"/>
      <c r="R13940" s="119"/>
      <c r="T13940" s="119"/>
      <c r="V13940" s="119"/>
      <c r="X13940" s="119"/>
      <c r="Z13940" s="119"/>
    </row>
    <row r="13941" spans="16:26" x14ac:dyDescent="0.25">
      <c r="P13941" s="119"/>
      <c r="R13941" s="119"/>
      <c r="T13941" s="119"/>
      <c r="V13941" s="119"/>
      <c r="X13941" s="119"/>
      <c r="Z13941" s="119"/>
    </row>
    <row r="13942" spans="16:26" x14ac:dyDescent="0.25">
      <c r="P13942" s="119"/>
      <c r="R13942" s="119"/>
      <c r="T13942" s="119"/>
      <c r="V13942" s="119"/>
      <c r="X13942" s="119"/>
      <c r="Z13942" s="119"/>
    </row>
    <row r="13943" spans="16:26" x14ac:dyDescent="0.25">
      <c r="P13943" s="121"/>
      <c r="R13943" s="121"/>
      <c r="T13943" s="121"/>
      <c r="V13943" s="121"/>
      <c r="X13943" s="121"/>
      <c r="Z13943" s="121"/>
    </row>
    <row r="13944" spans="16:26" x14ac:dyDescent="0.25">
      <c r="P13944" s="121"/>
      <c r="R13944" s="121"/>
      <c r="T13944" s="121"/>
      <c r="V13944" s="121"/>
      <c r="X13944" s="121"/>
      <c r="Z13944" s="121"/>
    </row>
    <row r="13945" spans="16:26" x14ac:dyDescent="0.25">
      <c r="P13945" s="121"/>
      <c r="R13945" s="121"/>
      <c r="T13945" s="121"/>
      <c r="V13945" s="121"/>
      <c r="X13945" s="121"/>
      <c r="Z13945" s="121"/>
    </row>
    <row r="13946" spans="16:26" x14ac:dyDescent="0.25">
      <c r="P13946" s="121"/>
      <c r="R13946" s="121"/>
      <c r="T13946" s="121"/>
      <c r="V13946" s="121"/>
      <c r="X13946" s="121"/>
      <c r="Z13946" s="121"/>
    </row>
    <row r="13947" spans="16:26" x14ac:dyDescent="0.25">
      <c r="P13947" s="122"/>
      <c r="R13947" s="122"/>
      <c r="T13947" s="122"/>
      <c r="V13947" s="122"/>
      <c r="X13947" s="122"/>
      <c r="Z13947" s="122"/>
    </row>
    <row r="13948" spans="16:26" x14ac:dyDescent="0.25">
      <c r="P13948" s="118"/>
      <c r="R13948" s="118"/>
      <c r="T13948" s="118"/>
      <c r="V13948" s="118"/>
      <c r="X13948" s="118"/>
      <c r="Z13948" s="118"/>
    </row>
    <row r="13949" spans="16:26" x14ac:dyDescent="0.25">
      <c r="P13949" s="119"/>
      <c r="R13949" s="119"/>
      <c r="T13949" s="119"/>
      <c r="V13949" s="119"/>
      <c r="X13949" s="119"/>
      <c r="Z13949" s="119"/>
    </row>
    <row r="13950" spans="16:26" x14ac:dyDescent="0.25">
      <c r="P13950" s="119"/>
      <c r="R13950" s="119"/>
      <c r="T13950" s="119"/>
      <c r="V13950" s="119"/>
      <c r="X13950" s="119"/>
      <c r="Z13950" s="119"/>
    </row>
    <row r="13951" spans="16:26" x14ac:dyDescent="0.25">
      <c r="P13951" s="120"/>
      <c r="R13951" s="120"/>
      <c r="T13951" s="120"/>
      <c r="V13951" s="120"/>
      <c r="X13951" s="120"/>
      <c r="Z13951" s="120"/>
    </row>
    <row r="13952" spans="16:26" x14ac:dyDescent="0.25">
      <c r="P13952" s="119"/>
      <c r="R13952" s="119"/>
      <c r="T13952" s="119"/>
      <c r="V13952" s="119"/>
      <c r="X13952" s="119"/>
      <c r="Z13952" s="119"/>
    </row>
    <row r="13953" spans="16:26" x14ac:dyDescent="0.25">
      <c r="P13953" s="119"/>
      <c r="R13953" s="119"/>
      <c r="T13953" s="119"/>
      <c r="V13953" s="119"/>
      <c r="X13953" s="119"/>
      <c r="Z13953" s="119"/>
    </row>
    <row r="13954" spans="16:26" x14ac:dyDescent="0.25">
      <c r="P13954" s="120"/>
      <c r="R13954" s="120"/>
      <c r="T13954" s="120"/>
      <c r="V13954" s="120"/>
      <c r="X13954" s="120"/>
      <c r="Z13954" s="120"/>
    </row>
    <row r="13955" spans="16:26" x14ac:dyDescent="0.25">
      <c r="P13955" s="119"/>
      <c r="R13955" s="119"/>
      <c r="T13955" s="119"/>
      <c r="V13955" s="119"/>
      <c r="X13955" s="119"/>
      <c r="Z13955" s="119"/>
    </row>
    <row r="13956" spans="16:26" x14ac:dyDescent="0.25">
      <c r="P13956" s="120"/>
      <c r="R13956" s="120"/>
      <c r="T13956" s="120"/>
      <c r="V13956" s="120"/>
      <c r="X13956" s="120"/>
      <c r="Z13956" s="120"/>
    </row>
    <row r="13957" spans="16:26" x14ac:dyDescent="0.25">
      <c r="P13957" s="119"/>
      <c r="R13957" s="119"/>
      <c r="T13957" s="119"/>
      <c r="V13957" s="119"/>
      <c r="X13957" s="119"/>
      <c r="Z13957" s="119"/>
    </row>
    <row r="13958" spans="16:26" x14ac:dyDescent="0.25">
      <c r="P13958" s="119"/>
      <c r="R13958" s="119"/>
      <c r="T13958" s="119"/>
      <c r="V13958" s="119"/>
      <c r="X13958" s="119"/>
      <c r="Z13958" s="119"/>
    </row>
    <row r="13959" spans="16:26" x14ac:dyDescent="0.25">
      <c r="P13959" s="119"/>
      <c r="R13959" s="119"/>
      <c r="T13959" s="119"/>
      <c r="V13959" s="119"/>
      <c r="X13959" s="119"/>
      <c r="Z13959" s="119"/>
    </row>
    <row r="13960" spans="16:26" x14ac:dyDescent="0.25">
      <c r="P13960" s="121"/>
      <c r="R13960" s="121"/>
      <c r="T13960" s="121"/>
      <c r="V13960" s="121"/>
      <c r="X13960" s="121"/>
      <c r="Z13960" s="121"/>
    </row>
    <row r="13961" spans="16:26" x14ac:dyDescent="0.25">
      <c r="P13961" s="121"/>
      <c r="R13961" s="121"/>
      <c r="T13961" s="121"/>
      <c r="V13961" s="121"/>
      <c r="X13961" s="121"/>
      <c r="Z13961" s="121"/>
    </row>
    <row r="13962" spans="16:26" x14ac:dyDescent="0.25">
      <c r="P13962" s="121"/>
      <c r="R13962" s="121"/>
      <c r="T13962" s="121"/>
      <c r="V13962" s="121"/>
      <c r="X13962" s="121"/>
      <c r="Z13962" s="121"/>
    </row>
    <row r="13963" spans="16:26" x14ac:dyDescent="0.25">
      <c r="P13963" s="121"/>
      <c r="R13963" s="121"/>
      <c r="T13963" s="121"/>
      <c r="V13963" s="121"/>
      <c r="X13963" s="121"/>
      <c r="Z13963" s="121"/>
    </row>
    <row r="13964" spans="16:26" x14ac:dyDescent="0.25">
      <c r="P13964" s="122"/>
      <c r="R13964" s="122"/>
      <c r="T13964" s="122"/>
      <c r="V13964" s="122"/>
      <c r="X13964" s="122"/>
      <c r="Z13964" s="122"/>
    </row>
    <row r="13965" spans="16:26" x14ac:dyDescent="0.25">
      <c r="P13965" s="118"/>
      <c r="R13965" s="118"/>
      <c r="T13965" s="118"/>
      <c r="V13965" s="118"/>
      <c r="X13965" s="118"/>
      <c r="Z13965" s="118"/>
    </row>
    <row r="13966" spans="16:26" x14ac:dyDescent="0.25">
      <c r="P13966" s="119"/>
      <c r="R13966" s="119"/>
      <c r="T13966" s="119"/>
      <c r="V13966" s="119"/>
      <c r="X13966" s="119"/>
      <c r="Z13966" s="119"/>
    </row>
    <row r="13967" spans="16:26" x14ac:dyDescent="0.25">
      <c r="P13967" s="119"/>
      <c r="R13967" s="119"/>
      <c r="T13967" s="119"/>
      <c r="V13967" s="119"/>
      <c r="X13967" s="119"/>
      <c r="Z13967" s="119"/>
    </row>
    <row r="13968" spans="16:26" x14ac:dyDescent="0.25">
      <c r="P13968" s="120"/>
      <c r="R13968" s="120"/>
      <c r="T13968" s="120"/>
      <c r="V13968" s="120"/>
      <c r="X13968" s="120"/>
      <c r="Z13968" s="120"/>
    </row>
    <row r="13969" spans="16:26" x14ac:dyDescent="0.25">
      <c r="P13969" s="119"/>
      <c r="R13969" s="119"/>
      <c r="T13969" s="119"/>
      <c r="V13969" s="119"/>
      <c r="X13969" s="119"/>
      <c r="Z13969" s="119"/>
    </row>
    <row r="13970" spans="16:26" x14ac:dyDescent="0.25">
      <c r="P13970" s="119"/>
      <c r="R13970" s="119"/>
      <c r="T13970" s="119"/>
      <c r="V13970" s="119"/>
      <c r="X13970" s="119"/>
      <c r="Z13970" s="119"/>
    </row>
    <row r="13971" spans="16:26" x14ac:dyDescent="0.25">
      <c r="P13971" s="120"/>
      <c r="R13971" s="120"/>
      <c r="T13971" s="120"/>
      <c r="V13971" s="120"/>
      <c r="X13971" s="120"/>
      <c r="Z13971" s="120"/>
    </row>
    <row r="13972" spans="16:26" x14ac:dyDescent="0.25">
      <c r="P13972" s="119"/>
      <c r="R13972" s="119"/>
      <c r="T13972" s="119"/>
      <c r="V13972" s="119"/>
      <c r="X13972" s="119"/>
      <c r="Z13972" s="119"/>
    </row>
    <row r="13973" spans="16:26" x14ac:dyDescent="0.25">
      <c r="P13973" s="120"/>
      <c r="R13973" s="120"/>
      <c r="T13973" s="120"/>
      <c r="V13973" s="120"/>
      <c r="X13973" s="120"/>
      <c r="Z13973" s="120"/>
    </row>
    <row r="13974" spans="16:26" x14ac:dyDescent="0.25">
      <c r="P13974" s="119"/>
      <c r="R13974" s="119"/>
      <c r="T13974" s="119"/>
      <c r="V13974" s="119"/>
      <c r="X13974" s="119"/>
      <c r="Z13974" s="119"/>
    </row>
    <row r="13975" spans="16:26" x14ac:dyDescent="0.25">
      <c r="P13975" s="119"/>
      <c r="R13975" s="119"/>
      <c r="T13975" s="119"/>
      <c r="V13975" s="119"/>
      <c r="X13975" s="119"/>
      <c r="Z13975" s="119"/>
    </row>
    <row r="13976" spans="16:26" x14ac:dyDescent="0.25">
      <c r="P13976" s="119"/>
      <c r="R13976" s="119"/>
      <c r="T13976" s="119"/>
      <c r="V13976" s="119"/>
      <c r="X13976" s="119"/>
      <c r="Z13976" s="119"/>
    </row>
    <row r="13977" spans="16:26" x14ac:dyDescent="0.25">
      <c r="P13977" s="121"/>
      <c r="R13977" s="121"/>
      <c r="T13977" s="121"/>
      <c r="V13977" s="121"/>
      <c r="X13977" s="121"/>
      <c r="Z13977" s="121"/>
    </row>
    <row r="13978" spans="16:26" x14ac:dyDescent="0.25">
      <c r="P13978" s="121"/>
      <c r="R13978" s="121"/>
      <c r="T13978" s="121"/>
      <c r="V13978" s="121"/>
      <c r="X13978" s="121"/>
      <c r="Z13978" s="121"/>
    </row>
    <row r="13979" spans="16:26" x14ac:dyDescent="0.25">
      <c r="P13979" s="121"/>
      <c r="R13979" s="121"/>
      <c r="T13979" s="121"/>
      <c r="V13979" s="121"/>
      <c r="X13979" s="121"/>
      <c r="Z13979" s="121"/>
    </row>
    <row r="13980" spans="16:26" x14ac:dyDescent="0.25">
      <c r="P13980" s="121"/>
      <c r="R13980" s="121"/>
      <c r="T13980" s="121"/>
      <c r="V13980" s="121"/>
      <c r="X13980" s="121"/>
      <c r="Z13980" s="121"/>
    </row>
    <row r="13981" spans="16:26" x14ac:dyDescent="0.25">
      <c r="P13981" s="122"/>
      <c r="R13981" s="122"/>
      <c r="T13981" s="122"/>
      <c r="V13981" s="122"/>
      <c r="X13981" s="122"/>
      <c r="Z13981" s="122"/>
    </row>
    <row r="13982" spans="16:26" x14ac:dyDescent="0.25">
      <c r="P13982" s="118"/>
      <c r="R13982" s="118"/>
      <c r="T13982" s="118"/>
      <c r="V13982" s="118"/>
      <c r="X13982" s="118"/>
      <c r="Z13982" s="118"/>
    </row>
    <row r="13983" spans="16:26" x14ac:dyDescent="0.25">
      <c r="P13983" s="119"/>
      <c r="R13983" s="119"/>
      <c r="T13983" s="119"/>
      <c r="V13983" s="119"/>
      <c r="X13983" s="119"/>
      <c r="Z13983" s="119"/>
    </row>
    <row r="13984" spans="16:26" x14ac:dyDescent="0.25">
      <c r="P13984" s="119"/>
      <c r="R13984" s="119"/>
      <c r="T13984" s="119"/>
      <c r="V13984" s="119"/>
      <c r="X13984" s="119"/>
      <c r="Z13984" s="119"/>
    </row>
    <row r="13985" spans="16:26" x14ac:dyDescent="0.25">
      <c r="P13985" s="120"/>
      <c r="R13985" s="120"/>
      <c r="T13985" s="120"/>
      <c r="V13985" s="120"/>
      <c r="X13985" s="120"/>
      <c r="Z13985" s="120"/>
    </row>
    <row r="13986" spans="16:26" x14ac:dyDescent="0.25">
      <c r="P13986" s="119"/>
      <c r="R13986" s="119"/>
      <c r="T13986" s="119"/>
      <c r="V13986" s="119"/>
      <c r="X13986" s="119"/>
      <c r="Z13986" s="119"/>
    </row>
    <row r="13987" spans="16:26" x14ac:dyDescent="0.25">
      <c r="P13987" s="119"/>
      <c r="R13987" s="119"/>
      <c r="T13987" s="119"/>
      <c r="V13987" s="119"/>
      <c r="X13987" s="119"/>
      <c r="Z13987" s="119"/>
    </row>
    <row r="13988" spans="16:26" x14ac:dyDescent="0.25">
      <c r="P13988" s="120"/>
      <c r="R13988" s="120"/>
      <c r="T13988" s="120"/>
      <c r="V13988" s="120"/>
      <c r="X13988" s="120"/>
      <c r="Z13988" s="120"/>
    </row>
    <row r="13989" spans="16:26" x14ac:dyDescent="0.25">
      <c r="P13989" s="119"/>
      <c r="R13989" s="119"/>
      <c r="T13989" s="119"/>
      <c r="V13989" s="119"/>
      <c r="X13989" s="119"/>
      <c r="Z13989" s="119"/>
    </row>
    <row r="13990" spans="16:26" x14ac:dyDescent="0.25">
      <c r="P13990" s="120"/>
      <c r="R13990" s="120"/>
      <c r="T13990" s="120"/>
      <c r="V13990" s="120"/>
      <c r="X13990" s="120"/>
      <c r="Z13990" s="120"/>
    </row>
    <row r="13991" spans="16:26" x14ac:dyDescent="0.25">
      <c r="P13991" s="119"/>
      <c r="R13991" s="119"/>
      <c r="T13991" s="119"/>
      <c r="V13991" s="119"/>
      <c r="X13991" s="119"/>
      <c r="Z13991" s="119"/>
    </row>
    <row r="13992" spans="16:26" x14ac:dyDescent="0.25">
      <c r="P13992" s="119"/>
      <c r="R13992" s="119"/>
      <c r="T13992" s="119"/>
      <c r="V13992" s="119"/>
      <c r="X13992" s="119"/>
      <c r="Z13992" s="119"/>
    </row>
    <row r="13993" spans="16:26" x14ac:dyDescent="0.25">
      <c r="P13993" s="119"/>
      <c r="R13993" s="119"/>
      <c r="T13993" s="119"/>
      <c r="V13993" s="119"/>
      <c r="X13993" s="119"/>
      <c r="Z13993" s="119"/>
    </row>
    <row r="13994" spans="16:26" x14ac:dyDescent="0.25">
      <c r="P13994" s="121"/>
      <c r="R13994" s="121"/>
      <c r="T13994" s="121"/>
      <c r="V13994" s="121"/>
      <c r="X13994" s="121"/>
      <c r="Z13994" s="121"/>
    </row>
    <row r="13995" spans="16:26" x14ac:dyDescent="0.25">
      <c r="P13995" s="121"/>
      <c r="R13995" s="121"/>
      <c r="T13995" s="121"/>
      <c r="V13995" s="121"/>
      <c r="X13995" s="121"/>
      <c r="Z13995" s="121"/>
    </row>
    <row r="13996" spans="16:26" x14ac:dyDescent="0.25">
      <c r="P13996" s="121"/>
      <c r="R13996" s="121"/>
      <c r="T13996" s="121"/>
      <c r="V13996" s="121"/>
      <c r="X13996" s="121"/>
      <c r="Z13996" s="121"/>
    </row>
    <row r="13997" spans="16:26" x14ac:dyDescent="0.25">
      <c r="P13997" s="121"/>
      <c r="R13997" s="121"/>
      <c r="T13997" s="121"/>
      <c r="V13997" s="121"/>
      <c r="X13997" s="121"/>
      <c r="Z13997" s="121"/>
    </row>
    <row r="13998" spans="16:26" x14ac:dyDescent="0.25">
      <c r="P13998" s="122"/>
      <c r="R13998" s="122"/>
      <c r="T13998" s="122"/>
      <c r="V13998" s="122"/>
      <c r="X13998" s="122"/>
      <c r="Z13998" s="122"/>
    </row>
    <row r="13999" spans="16:26" x14ac:dyDescent="0.25">
      <c r="P13999" s="118"/>
      <c r="R13999" s="118"/>
      <c r="T13999" s="118"/>
      <c r="V13999" s="118"/>
      <c r="X13999" s="118"/>
      <c r="Z13999" s="118"/>
    </row>
    <row r="14000" spans="16:26" x14ac:dyDescent="0.25">
      <c r="P14000" s="119"/>
      <c r="R14000" s="119"/>
      <c r="T14000" s="119"/>
      <c r="V14000" s="119"/>
      <c r="X14000" s="119"/>
      <c r="Z14000" s="119"/>
    </row>
    <row r="14001" spans="16:26" x14ac:dyDescent="0.25">
      <c r="P14001" s="119"/>
      <c r="R14001" s="119"/>
      <c r="T14001" s="119"/>
      <c r="V14001" s="119"/>
      <c r="X14001" s="119"/>
      <c r="Z14001" s="119"/>
    </row>
    <row r="14002" spans="16:26" x14ac:dyDescent="0.25">
      <c r="P14002" s="120"/>
      <c r="R14002" s="120"/>
      <c r="T14002" s="120"/>
      <c r="V14002" s="120"/>
      <c r="X14002" s="120"/>
      <c r="Z14002" s="120"/>
    </row>
    <row r="14003" spans="16:26" x14ac:dyDescent="0.25">
      <c r="P14003" s="119"/>
      <c r="R14003" s="119"/>
      <c r="T14003" s="119"/>
      <c r="V14003" s="119"/>
      <c r="X14003" s="119"/>
      <c r="Z14003" s="119"/>
    </row>
    <row r="14004" spans="16:26" x14ac:dyDescent="0.25">
      <c r="P14004" s="119"/>
      <c r="R14004" s="119"/>
      <c r="T14004" s="119"/>
      <c r="V14004" s="119"/>
      <c r="X14004" s="119"/>
      <c r="Z14004" s="119"/>
    </row>
    <row r="14005" spans="16:26" x14ac:dyDescent="0.25">
      <c r="P14005" s="120"/>
      <c r="R14005" s="120"/>
      <c r="T14005" s="120"/>
      <c r="V14005" s="120"/>
      <c r="X14005" s="120"/>
      <c r="Z14005" s="120"/>
    </row>
    <row r="14006" spans="16:26" x14ac:dyDescent="0.25">
      <c r="P14006" s="119"/>
      <c r="R14006" s="119"/>
      <c r="T14006" s="119"/>
      <c r="V14006" s="119"/>
      <c r="X14006" s="119"/>
      <c r="Z14006" s="119"/>
    </row>
    <row r="14007" spans="16:26" x14ac:dyDescent="0.25">
      <c r="P14007" s="120"/>
      <c r="R14007" s="120"/>
      <c r="T14007" s="120"/>
      <c r="V14007" s="120"/>
      <c r="X14007" s="120"/>
      <c r="Z14007" s="120"/>
    </row>
    <row r="14008" spans="16:26" x14ac:dyDescent="0.25">
      <c r="P14008" s="119"/>
      <c r="R14008" s="119"/>
      <c r="T14008" s="119"/>
      <c r="V14008" s="119"/>
      <c r="X14008" s="119"/>
      <c r="Z14008" s="119"/>
    </row>
    <row r="14009" spans="16:26" x14ac:dyDescent="0.25">
      <c r="P14009" s="119"/>
      <c r="R14009" s="119"/>
      <c r="T14009" s="119"/>
      <c r="V14009" s="119"/>
      <c r="X14009" s="119"/>
      <c r="Z14009" s="119"/>
    </row>
    <row r="14010" spans="16:26" x14ac:dyDescent="0.25">
      <c r="P14010" s="119"/>
      <c r="R14010" s="119"/>
      <c r="T14010" s="119"/>
      <c r="V14010" s="119"/>
      <c r="X14010" s="119"/>
      <c r="Z14010" s="119"/>
    </row>
    <row r="14011" spans="16:26" x14ac:dyDescent="0.25">
      <c r="P14011" s="121"/>
      <c r="R14011" s="121"/>
      <c r="T14011" s="121"/>
      <c r="V14011" s="121"/>
      <c r="X14011" s="121"/>
      <c r="Z14011" s="121"/>
    </row>
    <row r="14012" spans="16:26" x14ac:dyDescent="0.25">
      <c r="P14012" s="121"/>
      <c r="R14012" s="121"/>
      <c r="T14012" s="121"/>
      <c r="V14012" s="121"/>
      <c r="X14012" s="121"/>
      <c r="Z14012" s="121"/>
    </row>
    <row r="14013" spans="16:26" x14ac:dyDescent="0.25">
      <c r="P14013" s="121"/>
      <c r="R14013" s="121"/>
      <c r="T14013" s="121"/>
      <c r="V14013" s="121"/>
      <c r="X14013" s="121"/>
      <c r="Z14013" s="121"/>
    </row>
    <row r="14014" spans="16:26" x14ac:dyDescent="0.25">
      <c r="P14014" s="121"/>
      <c r="R14014" s="121"/>
      <c r="T14014" s="121"/>
      <c r="V14014" s="121"/>
      <c r="X14014" s="121"/>
      <c r="Z14014" s="121"/>
    </row>
    <row r="14015" spans="16:26" x14ac:dyDescent="0.25">
      <c r="P14015" s="122"/>
      <c r="R14015" s="122"/>
      <c r="T14015" s="122"/>
      <c r="V14015" s="122"/>
      <c r="X14015" s="122"/>
      <c r="Z14015" s="122"/>
    </row>
    <row r="14016" spans="16:26" x14ac:dyDescent="0.25">
      <c r="P14016" s="118"/>
      <c r="R14016" s="118"/>
      <c r="T14016" s="118"/>
      <c r="V14016" s="118"/>
      <c r="X14016" s="118"/>
      <c r="Z14016" s="118"/>
    </row>
    <row r="14017" spans="16:26" x14ac:dyDescent="0.25">
      <c r="P14017" s="119"/>
      <c r="R14017" s="119"/>
      <c r="T14017" s="119"/>
      <c r="V14017" s="119"/>
      <c r="X14017" s="119"/>
      <c r="Z14017" s="119"/>
    </row>
    <row r="14018" spans="16:26" x14ac:dyDescent="0.25">
      <c r="P14018" s="119"/>
      <c r="R14018" s="119"/>
      <c r="T14018" s="119"/>
      <c r="V14018" s="119"/>
      <c r="X14018" s="119"/>
      <c r="Z14018" s="119"/>
    </row>
    <row r="14019" spans="16:26" x14ac:dyDescent="0.25">
      <c r="P14019" s="120"/>
      <c r="R14019" s="120"/>
      <c r="T14019" s="120"/>
      <c r="V14019" s="120"/>
      <c r="X14019" s="120"/>
      <c r="Z14019" s="120"/>
    </row>
    <row r="14020" spans="16:26" x14ac:dyDescent="0.25">
      <c r="P14020" s="119"/>
      <c r="R14020" s="119"/>
      <c r="T14020" s="119"/>
      <c r="V14020" s="119"/>
      <c r="X14020" s="119"/>
      <c r="Z14020" s="119"/>
    </row>
    <row r="14021" spans="16:26" x14ac:dyDescent="0.25">
      <c r="P14021" s="119"/>
      <c r="R14021" s="119"/>
      <c r="T14021" s="119"/>
      <c r="V14021" s="119"/>
      <c r="X14021" s="119"/>
      <c r="Z14021" s="119"/>
    </row>
    <row r="14022" spans="16:26" x14ac:dyDescent="0.25">
      <c r="P14022" s="120"/>
      <c r="R14022" s="120"/>
      <c r="T14022" s="120"/>
      <c r="V14022" s="120"/>
      <c r="X14022" s="120"/>
      <c r="Z14022" s="120"/>
    </row>
    <row r="14023" spans="16:26" x14ac:dyDescent="0.25">
      <c r="P14023" s="119"/>
      <c r="R14023" s="119"/>
      <c r="T14023" s="119"/>
      <c r="V14023" s="119"/>
      <c r="X14023" s="119"/>
      <c r="Z14023" s="119"/>
    </row>
    <row r="14024" spans="16:26" x14ac:dyDescent="0.25">
      <c r="P14024" s="120"/>
      <c r="R14024" s="120"/>
      <c r="T14024" s="120"/>
      <c r="V14024" s="120"/>
      <c r="X14024" s="120"/>
      <c r="Z14024" s="120"/>
    </row>
    <row r="14025" spans="16:26" x14ac:dyDescent="0.25">
      <c r="P14025" s="119"/>
      <c r="R14025" s="119"/>
      <c r="T14025" s="119"/>
      <c r="V14025" s="119"/>
      <c r="X14025" s="119"/>
      <c r="Z14025" s="119"/>
    </row>
    <row r="14026" spans="16:26" x14ac:dyDescent="0.25">
      <c r="P14026" s="119"/>
      <c r="R14026" s="119"/>
      <c r="T14026" s="119"/>
      <c r="V14026" s="119"/>
      <c r="X14026" s="119"/>
      <c r="Z14026" s="119"/>
    </row>
    <row r="14027" spans="16:26" x14ac:dyDescent="0.25">
      <c r="P14027" s="119"/>
      <c r="R14027" s="119"/>
      <c r="T14027" s="119"/>
      <c r="V14027" s="119"/>
      <c r="X14027" s="119"/>
      <c r="Z14027" s="119"/>
    </row>
    <row r="14028" spans="16:26" x14ac:dyDescent="0.25">
      <c r="P14028" s="121"/>
      <c r="R14028" s="121"/>
      <c r="T14028" s="121"/>
      <c r="V14028" s="121"/>
      <c r="X14028" s="121"/>
      <c r="Z14028" s="121"/>
    </row>
    <row r="14029" spans="16:26" x14ac:dyDescent="0.25">
      <c r="P14029" s="121"/>
      <c r="R14029" s="121"/>
      <c r="T14029" s="121"/>
      <c r="V14029" s="121"/>
      <c r="X14029" s="121"/>
      <c r="Z14029" s="121"/>
    </row>
    <row r="14030" spans="16:26" x14ac:dyDescent="0.25">
      <c r="P14030" s="121"/>
      <c r="R14030" s="121"/>
      <c r="T14030" s="121"/>
      <c r="V14030" s="121"/>
      <c r="X14030" s="121"/>
      <c r="Z14030" s="121"/>
    </row>
    <row r="14031" spans="16:26" x14ac:dyDescent="0.25">
      <c r="P14031" s="121"/>
      <c r="R14031" s="121"/>
      <c r="T14031" s="121"/>
      <c r="V14031" s="121"/>
      <c r="X14031" s="121"/>
      <c r="Z14031" s="121"/>
    </row>
    <row r="14032" spans="16:26" x14ac:dyDescent="0.25">
      <c r="P14032" s="122"/>
      <c r="R14032" s="122"/>
      <c r="T14032" s="122"/>
      <c r="V14032" s="122"/>
      <c r="X14032" s="122"/>
      <c r="Z14032" s="122"/>
    </row>
    <row r="14033" spans="16:26" x14ac:dyDescent="0.25">
      <c r="P14033" s="118"/>
      <c r="R14033" s="118"/>
      <c r="T14033" s="118"/>
      <c r="V14033" s="118"/>
      <c r="X14033" s="118"/>
      <c r="Z14033" s="118"/>
    </row>
    <row r="14034" spans="16:26" x14ac:dyDescent="0.25">
      <c r="P14034" s="119"/>
      <c r="R14034" s="119"/>
      <c r="T14034" s="119"/>
      <c r="V14034" s="119"/>
      <c r="X14034" s="119"/>
      <c r="Z14034" s="119"/>
    </row>
    <row r="14035" spans="16:26" x14ac:dyDescent="0.25">
      <c r="P14035" s="119"/>
      <c r="R14035" s="119"/>
      <c r="T14035" s="119"/>
      <c r="V14035" s="119"/>
      <c r="X14035" s="119"/>
      <c r="Z14035" s="119"/>
    </row>
    <row r="14036" spans="16:26" x14ac:dyDescent="0.25">
      <c r="P14036" s="120"/>
      <c r="R14036" s="120"/>
      <c r="T14036" s="120"/>
      <c r="V14036" s="120"/>
      <c r="X14036" s="120"/>
      <c r="Z14036" s="120"/>
    </row>
    <row r="14037" spans="16:26" x14ac:dyDescent="0.25">
      <c r="P14037" s="119"/>
      <c r="R14037" s="119"/>
      <c r="T14037" s="119"/>
      <c r="V14037" s="119"/>
      <c r="X14037" s="119"/>
      <c r="Z14037" s="119"/>
    </row>
    <row r="14038" spans="16:26" x14ac:dyDescent="0.25">
      <c r="P14038" s="119"/>
      <c r="R14038" s="119"/>
      <c r="T14038" s="119"/>
      <c r="V14038" s="119"/>
      <c r="X14038" s="119"/>
      <c r="Z14038" s="119"/>
    </row>
    <row r="14039" spans="16:26" x14ac:dyDescent="0.25">
      <c r="P14039" s="120"/>
      <c r="R14039" s="120"/>
      <c r="T14039" s="120"/>
      <c r="V14039" s="120"/>
      <c r="X14039" s="120"/>
      <c r="Z14039" s="120"/>
    </row>
    <row r="14040" spans="16:26" x14ac:dyDescent="0.25">
      <c r="P14040" s="119"/>
      <c r="R14040" s="119"/>
      <c r="T14040" s="119"/>
      <c r="V14040" s="119"/>
      <c r="X14040" s="119"/>
      <c r="Z14040" s="119"/>
    </row>
    <row r="14041" spans="16:26" x14ac:dyDescent="0.25">
      <c r="P14041" s="120"/>
      <c r="R14041" s="120"/>
      <c r="T14041" s="120"/>
      <c r="V14041" s="120"/>
      <c r="X14041" s="120"/>
      <c r="Z14041" s="120"/>
    </row>
    <row r="14042" spans="16:26" x14ac:dyDescent="0.25">
      <c r="P14042" s="119"/>
      <c r="R14042" s="119"/>
      <c r="T14042" s="119"/>
      <c r="V14042" s="119"/>
      <c r="X14042" s="119"/>
      <c r="Z14042" s="119"/>
    </row>
    <row r="14043" spans="16:26" x14ac:dyDescent="0.25">
      <c r="P14043" s="119"/>
      <c r="R14043" s="119"/>
      <c r="T14043" s="119"/>
      <c r="V14043" s="119"/>
      <c r="X14043" s="119"/>
      <c r="Z14043" s="119"/>
    </row>
    <row r="14044" spans="16:26" x14ac:dyDescent="0.25">
      <c r="P14044" s="119"/>
      <c r="R14044" s="119"/>
      <c r="T14044" s="119"/>
      <c r="V14044" s="119"/>
      <c r="X14044" s="119"/>
      <c r="Z14044" s="119"/>
    </row>
    <row r="14045" spans="16:26" x14ac:dyDescent="0.25">
      <c r="P14045" s="121"/>
      <c r="R14045" s="121"/>
      <c r="T14045" s="121"/>
      <c r="V14045" s="121"/>
      <c r="X14045" s="121"/>
      <c r="Z14045" s="121"/>
    </row>
    <row r="14046" spans="16:26" x14ac:dyDescent="0.25">
      <c r="P14046" s="121"/>
      <c r="R14046" s="121"/>
      <c r="T14046" s="121"/>
      <c r="V14046" s="121"/>
      <c r="X14046" s="121"/>
      <c r="Z14046" s="121"/>
    </row>
    <row r="14047" spans="16:26" x14ac:dyDescent="0.25">
      <c r="P14047" s="121"/>
      <c r="R14047" s="121"/>
      <c r="T14047" s="121"/>
      <c r="V14047" s="121"/>
      <c r="X14047" s="121"/>
      <c r="Z14047" s="121"/>
    </row>
    <row r="14048" spans="16:26" x14ac:dyDescent="0.25">
      <c r="P14048" s="121"/>
      <c r="R14048" s="121"/>
      <c r="T14048" s="121"/>
      <c r="V14048" s="121"/>
      <c r="X14048" s="121"/>
      <c r="Z14048" s="121"/>
    </row>
    <row r="14049" spans="16:26" x14ac:dyDescent="0.25">
      <c r="P14049" s="122"/>
      <c r="R14049" s="122"/>
      <c r="T14049" s="122"/>
      <c r="V14049" s="122"/>
      <c r="X14049" s="122"/>
      <c r="Z14049" s="122"/>
    </row>
    <row r="14050" spans="16:26" x14ac:dyDescent="0.25">
      <c r="P14050" s="118"/>
      <c r="R14050" s="118"/>
      <c r="T14050" s="118"/>
      <c r="V14050" s="118"/>
      <c r="X14050" s="118"/>
      <c r="Z14050" s="118"/>
    </row>
    <row r="14051" spans="16:26" x14ac:dyDescent="0.25">
      <c r="P14051" s="119"/>
      <c r="R14051" s="119"/>
      <c r="T14051" s="119"/>
      <c r="V14051" s="119"/>
      <c r="X14051" s="119"/>
      <c r="Z14051" s="119"/>
    </row>
    <row r="14052" spans="16:26" x14ac:dyDescent="0.25">
      <c r="P14052" s="119"/>
      <c r="R14052" s="119"/>
      <c r="T14052" s="119"/>
      <c r="V14052" s="119"/>
      <c r="X14052" s="119"/>
      <c r="Z14052" s="119"/>
    </row>
    <row r="14053" spans="16:26" x14ac:dyDescent="0.25">
      <c r="P14053" s="120"/>
      <c r="R14053" s="120"/>
      <c r="T14053" s="120"/>
      <c r="V14053" s="120"/>
      <c r="X14053" s="120"/>
      <c r="Z14053" s="120"/>
    </row>
    <row r="14054" spans="16:26" x14ac:dyDescent="0.25">
      <c r="P14054" s="119"/>
      <c r="R14054" s="119"/>
      <c r="T14054" s="119"/>
      <c r="V14054" s="119"/>
      <c r="X14054" s="119"/>
      <c r="Z14054" s="119"/>
    </row>
    <row r="14055" spans="16:26" x14ac:dyDescent="0.25">
      <c r="P14055" s="119"/>
      <c r="R14055" s="119"/>
      <c r="T14055" s="119"/>
      <c r="V14055" s="119"/>
      <c r="X14055" s="119"/>
      <c r="Z14055" s="119"/>
    </row>
    <row r="14056" spans="16:26" x14ac:dyDescent="0.25">
      <c r="P14056" s="120"/>
      <c r="R14056" s="120"/>
      <c r="T14056" s="120"/>
      <c r="V14056" s="120"/>
      <c r="X14056" s="120"/>
      <c r="Z14056" s="120"/>
    </row>
    <row r="14057" spans="16:26" x14ac:dyDescent="0.25">
      <c r="P14057" s="119"/>
      <c r="R14057" s="119"/>
      <c r="T14057" s="119"/>
      <c r="V14057" s="119"/>
      <c r="X14057" s="119"/>
      <c r="Z14057" s="119"/>
    </row>
    <row r="14058" spans="16:26" x14ac:dyDescent="0.25">
      <c r="P14058" s="120"/>
      <c r="R14058" s="120"/>
      <c r="T14058" s="120"/>
      <c r="V14058" s="120"/>
      <c r="X14058" s="120"/>
      <c r="Z14058" s="120"/>
    </row>
    <row r="14059" spans="16:26" x14ac:dyDescent="0.25">
      <c r="P14059" s="119"/>
      <c r="R14059" s="119"/>
      <c r="T14059" s="119"/>
      <c r="V14059" s="119"/>
      <c r="X14059" s="119"/>
      <c r="Z14059" s="119"/>
    </row>
    <row r="14060" spans="16:26" x14ac:dyDescent="0.25">
      <c r="P14060" s="119"/>
      <c r="R14060" s="119"/>
      <c r="T14060" s="119"/>
      <c r="V14060" s="119"/>
      <c r="X14060" s="119"/>
      <c r="Z14060" s="119"/>
    </row>
    <row r="14061" spans="16:26" x14ac:dyDescent="0.25">
      <c r="P14061" s="119"/>
      <c r="R14061" s="119"/>
      <c r="T14061" s="119"/>
      <c r="V14061" s="119"/>
      <c r="X14061" s="119"/>
      <c r="Z14061" s="119"/>
    </row>
    <row r="14062" spans="16:26" x14ac:dyDescent="0.25">
      <c r="P14062" s="121"/>
      <c r="R14062" s="121"/>
      <c r="T14062" s="121"/>
      <c r="V14062" s="121"/>
      <c r="X14062" s="121"/>
      <c r="Z14062" s="121"/>
    </row>
    <row r="14063" spans="16:26" x14ac:dyDescent="0.25">
      <c r="P14063" s="121"/>
      <c r="R14063" s="121"/>
      <c r="T14063" s="121"/>
      <c r="V14063" s="121"/>
      <c r="X14063" s="121"/>
      <c r="Z14063" s="121"/>
    </row>
    <row r="14064" spans="16:26" x14ac:dyDescent="0.25">
      <c r="P14064" s="121"/>
      <c r="R14064" s="121"/>
      <c r="T14064" s="121"/>
      <c r="V14064" s="121"/>
      <c r="X14064" s="121"/>
      <c r="Z14064" s="121"/>
    </row>
    <row r="14065" spans="16:26" x14ac:dyDescent="0.25">
      <c r="P14065" s="121"/>
      <c r="R14065" s="121"/>
      <c r="T14065" s="121"/>
      <c r="V14065" s="121"/>
      <c r="X14065" s="121"/>
      <c r="Z14065" s="121"/>
    </row>
    <row r="14066" spans="16:26" x14ac:dyDescent="0.25">
      <c r="P14066" s="122"/>
      <c r="R14066" s="122"/>
      <c r="T14066" s="122"/>
      <c r="V14066" s="122"/>
      <c r="X14066" s="122"/>
      <c r="Z14066" s="122"/>
    </row>
    <row r="14067" spans="16:26" x14ac:dyDescent="0.25">
      <c r="P14067" s="118"/>
      <c r="R14067" s="118"/>
      <c r="T14067" s="118"/>
      <c r="V14067" s="118"/>
      <c r="X14067" s="118"/>
      <c r="Z14067" s="118"/>
    </row>
    <row r="14068" spans="16:26" x14ac:dyDescent="0.25">
      <c r="P14068" s="119"/>
      <c r="R14068" s="119"/>
      <c r="T14068" s="119"/>
      <c r="V14068" s="119"/>
      <c r="X14068" s="119"/>
      <c r="Z14068" s="119"/>
    </row>
    <row r="14069" spans="16:26" x14ac:dyDescent="0.25">
      <c r="P14069" s="119"/>
      <c r="R14069" s="119"/>
      <c r="T14069" s="119"/>
      <c r="V14069" s="119"/>
      <c r="X14069" s="119"/>
      <c r="Z14069" s="119"/>
    </row>
    <row r="14070" spans="16:26" x14ac:dyDescent="0.25">
      <c r="P14070" s="120"/>
      <c r="R14070" s="120"/>
      <c r="T14070" s="120"/>
      <c r="V14070" s="120"/>
      <c r="X14070" s="120"/>
      <c r="Z14070" s="120"/>
    </row>
    <row r="14071" spans="16:26" x14ac:dyDescent="0.25">
      <c r="P14071" s="119"/>
      <c r="R14071" s="119"/>
      <c r="T14071" s="119"/>
      <c r="V14071" s="119"/>
      <c r="X14071" s="119"/>
      <c r="Z14071" s="119"/>
    </row>
    <row r="14072" spans="16:26" x14ac:dyDescent="0.25">
      <c r="P14072" s="119"/>
      <c r="R14072" s="119"/>
      <c r="T14072" s="119"/>
      <c r="V14072" s="119"/>
      <c r="X14072" s="119"/>
      <c r="Z14072" s="119"/>
    </row>
    <row r="14073" spans="16:26" x14ac:dyDescent="0.25">
      <c r="P14073" s="120"/>
      <c r="R14073" s="120"/>
      <c r="T14073" s="120"/>
      <c r="V14073" s="120"/>
      <c r="X14073" s="120"/>
      <c r="Z14073" s="120"/>
    </row>
    <row r="14074" spans="16:26" x14ac:dyDescent="0.25">
      <c r="P14074" s="119"/>
      <c r="R14074" s="119"/>
      <c r="T14074" s="119"/>
      <c r="V14074" s="119"/>
      <c r="X14074" s="119"/>
      <c r="Z14074" s="119"/>
    </row>
    <row r="14075" spans="16:26" x14ac:dyDescent="0.25">
      <c r="P14075" s="120"/>
      <c r="R14075" s="120"/>
      <c r="T14075" s="120"/>
      <c r="V14075" s="120"/>
      <c r="X14075" s="120"/>
      <c r="Z14075" s="120"/>
    </row>
    <row r="14076" spans="16:26" x14ac:dyDescent="0.25">
      <c r="P14076" s="119"/>
      <c r="R14076" s="119"/>
      <c r="T14076" s="119"/>
      <c r="V14076" s="119"/>
      <c r="X14076" s="119"/>
      <c r="Z14076" s="119"/>
    </row>
    <row r="14077" spans="16:26" x14ac:dyDescent="0.25">
      <c r="P14077" s="119"/>
      <c r="R14077" s="119"/>
      <c r="T14077" s="119"/>
      <c r="V14077" s="119"/>
      <c r="X14077" s="119"/>
      <c r="Z14077" s="119"/>
    </row>
    <row r="14078" spans="16:26" x14ac:dyDescent="0.25">
      <c r="P14078" s="119"/>
      <c r="R14078" s="119"/>
      <c r="T14078" s="119"/>
      <c r="V14078" s="119"/>
      <c r="X14078" s="119"/>
      <c r="Z14078" s="119"/>
    </row>
    <row r="14079" spans="16:26" x14ac:dyDescent="0.25">
      <c r="P14079" s="121"/>
      <c r="R14079" s="121"/>
      <c r="T14079" s="121"/>
      <c r="V14079" s="121"/>
      <c r="X14079" s="121"/>
      <c r="Z14079" s="121"/>
    </row>
    <row r="14080" spans="16:26" x14ac:dyDescent="0.25">
      <c r="P14080" s="121"/>
      <c r="R14080" s="121"/>
      <c r="T14080" s="121"/>
      <c r="V14080" s="121"/>
      <c r="X14080" s="121"/>
      <c r="Z14080" s="121"/>
    </row>
    <row r="14081" spans="16:26" x14ac:dyDescent="0.25">
      <c r="P14081" s="121"/>
      <c r="R14081" s="121"/>
      <c r="T14081" s="121"/>
      <c r="V14081" s="121"/>
      <c r="X14081" s="121"/>
      <c r="Z14081" s="121"/>
    </row>
    <row r="14082" spans="16:26" x14ac:dyDescent="0.25">
      <c r="P14082" s="121"/>
      <c r="R14082" s="121"/>
      <c r="T14082" s="121"/>
      <c r="V14082" s="121"/>
      <c r="X14082" s="121"/>
      <c r="Z14082" s="121"/>
    </row>
    <row r="14083" spans="16:26" x14ac:dyDescent="0.25">
      <c r="P14083" s="122"/>
      <c r="R14083" s="122"/>
      <c r="T14083" s="122"/>
      <c r="V14083" s="122"/>
      <c r="X14083" s="122"/>
      <c r="Z14083" s="122"/>
    </row>
    <row r="14084" spans="16:26" x14ac:dyDescent="0.25">
      <c r="P14084" s="118"/>
      <c r="R14084" s="118"/>
      <c r="T14084" s="118"/>
      <c r="V14084" s="118"/>
      <c r="X14084" s="118"/>
      <c r="Z14084" s="118"/>
    </row>
    <row r="14085" spans="16:26" x14ac:dyDescent="0.25">
      <c r="P14085" s="119"/>
      <c r="R14085" s="119"/>
      <c r="T14085" s="119"/>
      <c r="V14085" s="119"/>
      <c r="X14085" s="119"/>
      <c r="Z14085" s="119"/>
    </row>
    <row r="14086" spans="16:26" x14ac:dyDescent="0.25">
      <c r="P14086" s="119"/>
      <c r="R14086" s="119"/>
      <c r="T14086" s="119"/>
      <c r="V14086" s="119"/>
      <c r="X14086" s="119"/>
      <c r="Z14086" s="119"/>
    </row>
    <row r="14087" spans="16:26" x14ac:dyDescent="0.25">
      <c r="P14087" s="120"/>
      <c r="R14087" s="120"/>
      <c r="T14087" s="120"/>
      <c r="V14087" s="120"/>
      <c r="X14087" s="120"/>
      <c r="Z14087" s="120"/>
    </row>
    <row r="14088" spans="16:26" x14ac:dyDescent="0.25">
      <c r="P14088" s="119"/>
      <c r="R14088" s="119"/>
      <c r="T14088" s="119"/>
      <c r="V14088" s="119"/>
      <c r="X14088" s="119"/>
      <c r="Z14088" s="119"/>
    </row>
    <row r="14089" spans="16:26" x14ac:dyDescent="0.25">
      <c r="P14089" s="119"/>
      <c r="R14089" s="119"/>
      <c r="T14089" s="119"/>
      <c r="V14089" s="119"/>
      <c r="X14089" s="119"/>
      <c r="Z14089" s="119"/>
    </row>
    <row r="14090" spans="16:26" x14ac:dyDescent="0.25">
      <c r="P14090" s="120"/>
      <c r="R14090" s="120"/>
      <c r="T14090" s="120"/>
      <c r="V14090" s="120"/>
      <c r="X14090" s="120"/>
      <c r="Z14090" s="120"/>
    </row>
    <row r="14091" spans="16:26" x14ac:dyDescent="0.25">
      <c r="P14091" s="119"/>
      <c r="R14091" s="119"/>
      <c r="T14091" s="119"/>
      <c r="V14091" s="119"/>
      <c r="X14091" s="119"/>
      <c r="Z14091" s="119"/>
    </row>
    <row r="14092" spans="16:26" x14ac:dyDescent="0.25">
      <c r="P14092" s="120"/>
      <c r="R14092" s="120"/>
      <c r="T14092" s="120"/>
      <c r="V14092" s="120"/>
      <c r="X14092" s="120"/>
      <c r="Z14092" s="120"/>
    </row>
    <row r="14093" spans="16:26" x14ac:dyDescent="0.25">
      <c r="P14093" s="119"/>
      <c r="R14093" s="119"/>
      <c r="T14093" s="119"/>
      <c r="V14093" s="119"/>
      <c r="X14093" s="119"/>
      <c r="Z14093" s="119"/>
    </row>
    <row r="14094" spans="16:26" x14ac:dyDescent="0.25">
      <c r="P14094" s="119"/>
      <c r="R14094" s="119"/>
      <c r="T14094" s="119"/>
      <c r="V14094" s="119"/>
      <c r="X14094" s="119"/>
      <c r="Z14094" s="119"/>
    </row>
    <row r="14095" spans="16:26" x14ac:dyDescent="0.25">
      <c r="P14095" s="119"/>
      <c r="R14095" s="119"/>
      <c r="T14095" s="119"/>
      <c r="V14095" s="119"/>
      <c r="X14095" s="119"/>
      <c r="Z14095" s="119"/>
    </row>
    <row r="14096" spans="16:26" x14ac:dyDescent="0.25">
      <c r="P14096" s="121"/>
      <c r="R14096" s="121"/>
      <c r="T14096" s="121"/>
      <c r="V14096" s="121"/>
      <c r="X14096" s="121"/>
      <c r="Z14096" s="121"/>
    </row>
    <row r="14097" spans="16:26" x14ac:dyDescent="0.25">
      <c r="P14097" s="121"/>
      <c r="R14097" s="121"/>
      <c r="T14097" s="121"/>
      <c r="V14097" s="121"/>
      <c r="X14097" s="121"/>
      <c r="Z14097" s="121"/>
    </row>
    <row r="14098" spans="16:26" x14ac:dyDescent="0.25">
      <c r="P14098" s="121"/>
      <c r="R14098" s="121"/>
      <c r="T14098" s="121"/>
      <c r="V14098" s="121"/>
      <c r="X14098" s="121"/>
      <c r="Z14098" s="121"/>
    </row>
    <row r="14099" spans="16:26" x14ac:dyDescent="0.25">
      <c r="P14099" s="121"/>
      <c r="R14099" s="121"/>
      <c r="T14099" s="121"/>
      <c r="V14099" s="121"/>
      <c r="X14099" s="121"/>
      <c r="Z14099" s="121"/>
    </row>
    <row r="14100" spans="16:26" x14ac:dyDescent="0.25">
      <c r="P14100" s="122"/>
      <c r="R14100" s="122"/>
      <c r="T14100" s="122"/>
      <c r="V14100" s="122"/>
      <c r="X14100" s="122"/>
      <c r="Z14100" s="122"/>
    </row>
    <row r="14101" spans="16:26" x14ac:dyDescent="0.25">
      <c r="P14101" s="118"/>
      <c r="R14101" s="118"/>
      <c r="T14101" s="118"/>
      <c r="V14101" s="118"/>
      <c r="X14101" s="118"/>
      <c r="Z14101" s="118"/>
    </row>
    <row r="14102" spans="16:26" x14ac:dyDescent="0.25">
      <c r="P14102" s="119"/>
      <c r="R14102" s="119"/>
      <c r="T14102" s="119"/>
      <c r="V14102" s="119"/>
      <c r="X14102" s="119"/>
      <c r="Z14102" s="119"/>
    </row>
    <row r="14103" spans="16:26" x14ac:dyDescent="0.25">
      <c r="P14103" s="119"/>
      <c r="R14103" s="119"/>
      <c r="T14103" s="119"/>
      <c r="V14103" s="119"/>
      <c r="X14103" s="119"/>
      <c r="Z14103" s="119"/>
    </row>
    <row r="14104" spans="16:26" x14ac:dyDescent="0.25">
      <c r="P14104" s="120"/>
      <c r="R14104" s="120"/>
      <c r="T14104" s="120"/>
      <c r="V14104" s="120"/>
      <c r="X14104" s="120"/>
      <c r="Z14104" s="120"/>
    </row>
    <row r="14105" spans="16:26" x14ac:dyDescent="0.25">
      <c r="P14105" s="119"/>
      <c r="R14105" s="119"/>
      <c r="T14105" s="119"/>
      <c r="V14105" s="119"/>
      <c r="X14105" s="119"/>
      <c r="Z14105" s="119"/>
    </row>
    <row r="14106" spans="16:26" x14ac:dyDescent="0.25">
      <c r="P14106" s="119"/>
      <c r="R14106" s="119"/>
      <c r="T14106" s="119"/>
      <c r="V14106" s="119"/>
      <c r="X14106" s="119"/>
      <c r="Z14106" s="119"/>
    </row>
    <row r="14107" spans="16:26" x14ac:dyDescent="0.25">
      <c r="P14107" s="120"/>
      <c r="R14107" s="120"/>
      <c r="T14107" s="120"/>
      <c r="V14107" s="120"/>
      <c r="X14107" s="120"/>
      <c r="Z14107" s="120"/>
    </row>
    <row r="14108" spans="16:26" x14ac:dyDescent="0.25">
      <c r="P14108" s="119"/>
      <c r="R14108" s="119"/>
      <c r="T14108" s="119"/>
      <c r="V14108" s="119"/>
      <c r="X14108" s="119"/>
      <c r="Z14108" s="119"/>
    </row>
    <row r="14109" spans="16:26" x14ac:dyDescent="0.25">
      <c r="P14109" s="120"/>
      <c r="R14109" s="120"/>
      <c r="T14109" s="120"/>
      <c r="V14109" s="120"/>
      <c r="X14109" s="120"/>
      <c r="Z14109" s="120"/>
    </row>
    <row r="14110" spans="16:26" x14ac:dyDescent="0.25">
      <c r="P14110" s="119"/>
      <c r="R14110" s="119"/>
      <c r="T14110" s="119"/>
      <c r="V14110" s="119"/>
      <c r="X14110" s="119"/>
      <c r="Z14110" s="119"/>
    </row>
    <row r="14111" spans="16:26" x14ac:dyDescent="0.25">
      <c r="P14111" s="119"/>
      <c r="R14111" s="119"/>
      <c r="T14111" s="119"/>
      <c r="V14111" s="119"/>
      <c r="X14111" s="119"/>
      <c r="Z14111" s="119"/>
    </row>
    <row r="14112" spans="16:26" x14ac:dyDescent="0.25">
      <c r="P14112" s="119"/>
      <c r="R14112" s="119"/>
      <c r="T14112" s="119"/>
      <c r="V14112" s="119"/>
      <c r="X14112" s="119"/>
      <c r="Z14112" s="119"/>
    </row>
    <row r="14113" spans="16:26" x14ac:dyDescent="0.25">
      <c r="P14113" s="121"/>
      <c r="R14113" s="121"/>
      <c r="T14113" s="121"/>
      <c r="V14113" s="121"/>
      <c r="X14113" s="121"/>
      <c r="Z14113" s="121"/>
    </row>
    <row r="14114" spans="16:26" x14ac:dyDescent="0.25">
      <c r="P14114" s="121"/>
      <c r="R14114" s="121"/>
      <c r="T14114" s="121"/>
      <c r="V14114" s="121"/>
      <c r="X14114" s="121"/>
      <c r="Z14114" s="121"/>
    </row>
    <row r="14115" spans="16:26" x14ac:dyDescent="0.25">
      <c r="P14115" s="121"/>
      <c r="R14115" s="121"/>
      <c r="T14115" s="121"/>
      <c r="V14115" s="121"/>
      <c r="X14115" s="121"/>
      <c r="Z14115" s="121"/>
    </row>
    <row r="14116" spans="16:26" x14ac:dyDescent="0.25">
      <c r="P14116" s="121"/>
      <c r="R14116" s="121"/>
      <c r="T14116" s="121"/>
      <c r="V14116" s="121"/>
      <c r="X14116" s="121"/>
      <c r="Z14116" s="121"/>
    </row>
    <row r="14117" spans="16:26" x14ac:dyDescent="0.25">
      <c r="P14117" s="122"/>
      <c r="R14117" s="122"/>
      <c r="T14117" s="122"/>
      <c r="V14117" s="122"/>
      <c r="X14117" s="122"/>
      <c r="Z14117" s="122"/>
    </row>
    <row r="14118" spans="16:26" x14ac:dyDescent="0.25">
      <c r="P14118" s="118"/>
      <c r="R14118" s="118"/>
      <c r="T14118" s="118"/>
      <c r="V14118" s="118"/>
      <c r="X14118" s="118"/>
      <c r="Z14118" s="118"/>
    </row>
    <row r="14119" spans="16:26" x14ac:dyDescent="0.25">
      <c r="P14119" s="119"/>
      <c r="R14119" s="119"/>
      <c r="T14119" s="119"/>
      <c r="V14119" s="119"/>
      <c r="X14119" s="119"/>
      <c r="Z14119" s="119"/>
    </row>
    <row r="14120" spans="16:26" x14ac:dyDescent="0.25">
      <c r="P14120" s="119"/>
      <c r="R14120" s="119"/>
      <c r="T14120" s="119"/>
      <c r="V14120" s="119"/>
      <c r="X14120" s="119"/>
      <c r="Z14120" s="119"/>
    </row>
    <row r="14121" spans="16:26" x14ac:dyDescent="0.25">
      <c r="P14121" s="120"/>
      <c r="R14121" s="120"/>
      <c r="T14121" s="120"/>
      <c r="V14121" s="120"/>
      <c r="X14121" s="120"/>
      <c r="Z14121" s="120"/>
    </row>
    <row r="14122" spans="16:26" x14ac:dyDescent="0.25">
      <c r="P14122" s="119"/>
      <c r="R14122" s="119"/>
      <c r="T14122" s="119"/>
      <c r="V14122" s="119"/>
      <c r="X14122" s="119"/>
      <c r="Z14122" s="119"/>
    </row>
    <row r="14123" spans="16:26" x14ac:dyDescent="0.25">
      <c r="P14123" s="119"/>
      <c r="R14123" s="119"/>
      <c r="T14123" s="119"/>
      <c r="V14123" s="119"/>
      <c r="X14123" s="119"/>
      <c r="Z14123" s="119"/>
    </row>
    <row r="14124" spans="16:26" x14ac:dyDescent="0.25">
      <c r="P14124" s="120"/>
      <c r="R14124" s="120"/>
      <c r="T14124" s="120"/>
      <c r="V14124" s="120"/>
      <c r="X14124" s="120"/>
      <c r="Z14124" s="120"/>
    </row>
    <row r="14125" spans="16:26" x14ac:dyDescent="0.25">
      <c r="P14125" s="119"/>
      <c r="R14125" s="119"/>
      <c r="T14125" s="119"/>
      <c r="V14125" s="119"/>
      <c r="X14125" s="119"/>
      <c r="Z14125" s="119"/>
    </row>
    <row r="14126" spans="16:26" x14ac:dyDescent="0.25">
      <c r="P14126" s="120"/>
      <c r="R14126" s="120"/>
      <c r="T14126" s="120"/>
      <c r="V14126" s="120"/>
      <c r="X14126" s="120"/>
      <c r="Z14126" s="120"/>
    </row>
    <row r="14127" spans="16:26" x14ac:dyDescent="0.25">
      <c r="P14127" s="119"/>
      <c r="R14127" s="119"/>
      <c r="T14127" s="119"/>
      <c r="V14127" s="119"/>
      <c r="X14127" s="119"/>
      <c r="Z14127" s="119"/>
    </row>
    <row r="14128" spans="16:26" x14ac:dyDescent="0.25">
      <c r="P14128" s="119"/>
      <c r="R14128" s="119"/>
      <c r="T14128" s="119"/>
      <c r="V14128" s="119"/>
      <c r="X14128" s="119"/>
      <c r="Z14128" s="119"/>
    </row>
    <row r="14129" spans="16:26" x14ac:dyDescent="0.25">
      <c r="P14129" s="119"/>
      <c r="R14129" s="119"/>
      <c r="T14129" s="119"/>
      <c r="V14129" s="119"/>
      <c r="X14129" s="119"/>
      <c r="Z14129" s="119"/>
    </row>
    <row r="14130" spans="16:26" x14ac:dyDescent="0.25">
      <c r="P14130" s="121"/>
      <c r="R14130" s="121"/>
      <c r="T14130" s="121"/>
      <c r="V14130" s="121"/>
      <c r="X14130" s="121"/>
      <c r="Z14130" s="121"/>
    </row>
    <row r="14131" spans="16:26" x14ac:dyDescent="0.25">
      <c r="P14131" s="121"/>
      <c r="R14131" s="121"/>
      <c r="T14131" s="121"/>
      <c r="V14131" s="121"/>
      <c r="X14131" s="121"/>
      <c r="Z14131" s="121"/>
    </row>
    <row r="14132" spans="16:26" x14ac:dyDescent="0.25">
      <c r="P14132" s="121"/>
      <c r="R14132" s="121"/>
      <c r="T14132" s="121"/>
      <c r="V14132" s="121"/>
      <c r="X14132" s="121"/>
      <c r="Z14132" s="121"/>
    </row>
    <row r="14133" spans="16:26" x14ac:dyDescent="0.25">
      <c r="P14133" s="121"/>
      <c r="R14133" s="121"/>
      <c r="T14133" s="121"/>
      <c r="V14133" s="121"/>
      <c r="X14133" s="121"/>
      <c r="Z14133" s="121"/>
    </row>
    <row r="14134" spans="16:26" x14ac:dyDescent="0.25">
      <c r="P14134" s="122"/>
      <c r="R14134" s="122"/>
      <c r="T14134" s="122"/>
      <c r="V14134" s="122"/>
      <c r="X14134" s="122"/>
      <c r="Z14134" s="122"/>
    </row>
    <row r="14135" spans="16:26" x14ac:dyDescent="0.25">
      <c r="P14135" s="118"/>
      <c r="R14135" s="118"/>
      <c r="T14135" s="118"/>
      <c r="V14135" s="118"/>
      <c r="X14135" s="118"/>
      <c r="Z14135" s="118"/>
    </row>
    <row r="14136" spans="16:26" x14ac:dyDescent="0.25">
      <c r="P14136" s="119"/>
      <c r="R14136" s="119"/>
      <c r="T14136" s="119"/>
      <c r="V14136" s="119"/>
      <c r="X14136" s="119"/>
      <c r="Z14136" s="119"/>
    </row>
    <row r="14137" spans="16:26" x14ac:dyDescent="0.25">
      <c r="P14137" s="119"/>
      <c r="R14137" s="119"/>
      <c r="T14137" s="119"/>
      <c r="V14137" s="119"/>
      <c r="X14137" s="119"/>
      <c r="Z14137" s="119"/>
    </row>
    <row r="14138" spans="16:26" x14ac:dyDescent="0.25">
      <c r="P14138" s="120"/>
      <c r="R14138" s="120"/>
      <c r="T14138" s="120"/>
      <c r="V14138" s="120"/>
      <c r="X14138" s="120"/>
      <c r="Z14138" s="120"/>
    </row>
    <row r="14139" spans="16:26" x14ac:dyDescent="0.25">
      <c r="P14139" s="119"/>
      <c r="R14139" s="119"/>
      <c r="T14139" s="119"/>
      <c r="V14139" s="119"/>
      <c r="X14139" s="119"/>
      <c r="Z14139" s="119"/>
    </row>
    <row r="14140" spans="16:26" x14ac:dyDescent="0.25">
      <c r="P14140" s="119"/>
      <c r="R14140" s="119"/>
      <c r="T14140" s="119"/>
      <c r="V14140" s="119"/>
      <c r="X14140" s="119"/>
      <c r="Z14140" s="119"/>
    </row>
    <row r="14141" spans="16:26" x14ac:dyDescent="0.25">
      <c r="P14141" s="120"/>
      <c r="R14141" s="120"/>
      <c r="T14141" s="120"/>
      <c r="V14141" s="120"/>
      <c r="X14141" s="120"/>
      <c r="Z14141" s="120"/>
    </row>
    <row r="14142" spans="16:26" x14ac:dyDescent="0.25">
      <c r="P14142" s="119"/>
      <c r="R14142" s="119"/>
      <c r="T14142" s="119"/>
      <c r="V14142" s="119"/>
      <c r="X14142" s="119"/>
      <c r="Z14142" s="119"/>
    </row>
    <row r="14143" spans="16:26" x14ac:dyDescent="0.25">
      <c r="P14143" s="120"/>
      <c r="R14143" s="120"/>
      <c r="T14143" s="120"/>
      <c r="V14143" s="120"/>
      <c r="X14143" s="120"/>
      <c r="Z14143" s="120"/>
    </row>
    <row r="14144" spans="16:26" x14ac:dyDescent="0.25">
      <c r="P14144" s="119"/>
      <c r="R14144" s="119"/>
      <c r="T14144" s="119"/>
      <c r="V14144" s="119"/>
      <c r="X14144" s="119"/>
      <c r="Z14144" s="119"/>
    </row>
    <row r="14145" spans="16:26" x14ac:dyDescent="0.25">
      <c r="P14145" s="119"/>
      <c r="R14145" s="119"/>
      <c r="T14145" s="119"/>
      <c r="V14145" s="119"/>
      <c r="X14145" s="119"/>
      <c r="Z14145" s="119"/>
    </row>
    <row r="14146" spans="16:26" x14ac:dyDescent="0.25">
      <c r="P14146" s="119"/>
      <c r="R14146" s="119"/>
      <c r="T14146" s="119"/>
      <c r="V14146" s="119"/>
      <c r="X14146" s="119"/>
      <c r="Z14146" s="119"/>
    </row>
    <row r="14147" spans="16:26" x14ac:dyDescent="0.25">
      <c r="P14147" s="121"/>
      <c r="R14147" s="121"/>
      <c r="T14147" s="121"/>
      <c r="V14147" s="121"/>
      <c r="X14147" s="121"/>
      <c r="Z14147" s="121"/>
    </row>
    <row r="14148" spans="16:26" x14ac:dyDescent="0.25">
      <c r="P14148" s="121"/>
      <c r="R14148" s="121"/>
      <c r="T14148" s="121"/>
      <c r="V14148" s="121"/>
      <c r="X14148" s="121"/>
      <c r="Z14148" s="121"/>
    </row>
    <row r="14149" spans="16:26" x14ac:dyDescent="0.25">
      <c r="P14149" s="121"/>
      <c r="R14149" s="121"/>
      <c r="T14149" s="121"/>
      <c r="V14149" s="121"/>
      <c r="X14149" s="121"/>
      <c r="Z14149" s="121"/>
    </row>
    <row r="14150" spans="16:26" x14ac:dyDescent="0.25">
      <c r="P14150" s="121"/>
      <c r="R14150" s="121"/>
      <c r="T14150" s="121"/>
      <c r="V14150" s="121"/>
      <c r="X14150" s="121"/>
      <c r="Z14150" s="121"/>
    </row>
    <row r="14151" spans="16:26" x14ac:dyDescent="0.25">
      <c r="P14151" s="122"/>
      <c r="R14151" s="122"/>
      <c r="T14151" s="122"/>
      <c r="V14151" s="122"/>
      <c r="X14151" s="122"/>
      <c r="Z14151" s="122"/>
    </row>
    <row r="14152" spans="16:26" x14ac:dyDescent="0.25">
      <c r="P14152" s="118"/>
      <c r="R14152" s="118"/>
      <c r="T14152" s="118"/>
      <c r="V14152" s="118"/>
      <c r="X14152" s="118"/>
      <c r="Z14152" s="118"/>
    </row>
    <row r="14153" spans="16:26" x14ac:dyDescent="0.25">
      <c r="P14153" s="119"/>
      <c r="R14153" s="119"/>
      <c r="T14153" s="119"/>
      <c r="V14153" s="119"/>
      <c r="X14153" s="119"/>
      <c r="Z14153" s="119"/>
    </row>
    <row r="14154" spans="16:26" x14ac:dyDescent="0.25">
      <c r="P14154" s="119"/>
      <c r="R14154" s="119"/>
      <c r="T14154" s="119"/>
      <c r="V14154" s="119"/>
      <c r="X14154" s="119"/>
      <c r="Z14154" s="119"/>
    </row>
    <row r="14155" spans="16:26" x14ac:dyDescent="0.25">
      <c r="P14155" s="120"/>
      <c r="R14155" s="120"/>
      <c r="T14155" s="120"/>
      <c r="V14155" s="120"/>
      <c r="X14155" s="120"/>
      <c r="Z14155" s="120"/>
    </row>
    <row r="14156" spans="16:26" x14ac:dyDescent="0.25">
      <c r="P14156" s="119"/>
      <c r="R14156" s="119"/>
      <c r="T14156" s="119"/>
      <c r="V14156" s="119"/>
      <c r="X14156" s="119"/>
      <c r="Z14156" s="119"/>
    </row>
    <row r="14157" spans="16:26" x14ac:dyDescent="0.25">
      <c r="P14157" s="119"/>
      <c r="R14157" s="119"/>
      <c r="T14157" s="119"/>
      <c r="V14157" s="119"/>
      <c r="X14157" s="119"/>
      <c r="Z14157" s="119"/>
    </row>
    <row r="14158" spans="16:26" x14ac:dyDescent="0.25">
      <c r="P14158" s="120"/>
      <c r="R14158" s="120"/>
      <c r="T14158" s="120"/>
      <c r="V14158" s="120"/>
      <c r="X14158" s="120"/>
      <c r="Z14158" s="120"/>
    </row>
    <row r="14159" spans="16:26" x14ac:dyDescent="0.25">
      <c r="P14159" s="119"/>
      <c r="R14159" s="119"/>
      <c r="T14159" s="119"/>
      <c r="V14159" s="119"/>
      <c r="X14159" s="119"/>
      <c r="Z14159" s="119"/>
    </row>
    <row r="14160" spans="16:26" x14ac:dyDescent="0.25">
      <c r="P14160" s="120"/>
      <c r="R14160" s="120"/>
      <c r="T14160" s="120"/>
      <c r="V14160" s="120"/>
      <c r="X14160" s="120"/>
      <c r="Z14160" s="120"/>
    </row>
    <row r="14161" spans="16:26" x14ac:dyDescent="0.25">
      <c r="P14161" s="119"/>
      <c r="R14161" s="119"/>
      <c r="T14161" s="119"/>
      <c r="V14161" s="119"/>
      <c r="X14161" s="119"/>
      <c r="Z14161" s="119"/>
    </row>
    <row r="14162" spans="16:26" x14ac:dyDescent="0.25">
      <c r="P14162" s="119"/>
      <c r="R14162" s="119"/>
      <c r="T14162" s="119"/>
      <c r="V14162" s="119"/>
      <c r="X14162" s="119"/>
      <c r="Z14162" s="119"/>
    </row>
    <row r="14163" spans="16:26" x14ac:dyDescent="0.25">
      <c r="P14163" s="119"/>
      <c r="R14163" s="119"/>
      <c r="T14163" s="119"/>
      <c r="V14163" s="119"/>
      <c r="X14163" s="119"/>
      <c r="Z14163" s="119"/>
    </row>
    <row r="14164" spans="16:26" x14ac:dyDescent="0.25">
      <c r="P14164" s="121"/>
      <c r="R14164" s="121"/>
      <c r="T14164" s="121"/>
      <c r="V14164" s="121"/>
      <c r="X14164" s="121"/>
      <c r="Z14164" s="121"/>
    </row>
    <row r="14165" spans="16:26" x14ac:dyDescent="0.25">
      <c r="P14165" s="121"/>
      <c r="R14165" s="121"/>
      <c r="T14165" s="121"/>
      <c r="V14165" s="121"/>
      <c r="X14165" s="121"/>
      <c r="Z14165" s="121"/>
    </row>
    <row r="14166" spans="16:26" x14ac:dyDescent="0.25">
      <c r="P14166" s="121"/>
      <c r="R14166" s="121"/>
      <c r="T14166" s="121"/>
      <c r="V14166" s="121"/>
      <c r="X14166" s="121"/>
      <c r="Z14166" s="121"/>
    </row>
    <row r="14167" spans="16:26" x14ac:dyDescent="0.25">
      <c r="P14167" s="121"/>
      <c r="R14167" s="121"/>
      <c r="T14167" s="121"/>
      <c r="V14167" s="121"/>
      <c r="X14167" s="121"/>
      <c r="Z14167" s="121"/>
    </row>
    <row r="14168" spans="16:26" x14ac:dyDescent="0.25">
      <c r="P14168" s="122"/>
      <c r="R14168" s="122"/>
      <c r="T14168" s="122"/>
      <c r="V14168" s="122"/>
      <c r="X14168" s="122"/>
      <c r="Z14168" s="122"/>
    </row>
    <row r="14169" spans="16:26" x14ac:dyDescent="0.25">
      <c r="P14169" s="118"/>
      <c r="R14169" s="118"/>
      <c r="T14169" s="118"/>
      <c r="V14169" s="118"/>
      <c r="X14169" s="118"/>
      <c r="Z14169" s="118"/>
    </row>
    <row r="14170" spans="16:26" x14ac:dyDescent="0.25">
      <c r="P14170" s="119"/>
      <c r="R14170" s="119"/>
      <c r="T14170" s="119"/>
      <c r="V14170" s="119"/>
      <c r="X14170" s="119"/>
      <c r="Z14170" s="119"/>
    </row>
    <row r="14171" spans="16:26" x14ac:dyDescent="0.25">
      <c r="P14171" s="119"/>
      <c r="R14171" s="119"/>
      <c r="T14171" s="119"/>
      <c r="V14171" s="119"/>
      <c r="X14171" s="119"/>
      <c r="Z14171" s="119"/>
    </row>
    <row r="14172" spans="16:26" x14ac:dyDescent="0.25">
      <c r="P14172" s="120"/>
      <c r="R14172" s="120"/>
      <c r="T14172" s="120"/>
      <c r="V14172" s="120"/>
      <c r="X14172" s="120"/>
      <c r="Z14172" s="120"/>
    </row>
    <row r="14173" spans="16:26" x14ac:dyDescent="0.25">
      <c r="P14173" s="119"/>
      <c r="R14173" s="119"/>
      <c r="T14173" s="119"/>
      <c r="V14173" s="119"/>
      <c r="X14173" s="119"/>
      <c r="Z14173" s="119"/>
    </row>
    <row r="14174" spans="16:26" x14ac:dyDescent="0.25">
      <c r="P14174" s="119"/>
      <c r="R14174" s="119"/>
      <c r="T14174" s="119"/>
      <c r="V14174" s="119"/>
      <c r="X14174" s="119"/>
      <c r="Z14174" s="119"/>
    </row>
    <row r="14175" spans="16:26" x14ac:dyDescent="0.25">
      <c r="P14175" s="120"/>
      <c r="R14175" s="120"/>
      <c r="T14175" s="120"/>
      <c r="V14175" s="120"/>
      <c r="X14175" s="120"/>
      <c r="Z14175" s="120"/>
    </row>
    <row r="14176" spans="16:26" x14ac:dyDescent="0.25">
      <c r="P14176" s="119"/>
      <c r="R14176" s="119"/>
      <c r="T14176" s="119"/>
      <c r="V14176" s="119"/>
      <c r="X14176" s="119"/>
      <c r="Z14176" s="119"/>
    </row>
    <row r="14177" spans="16:26" x14ac:dyDescent="0.25">
      <c r="P14177" s="120"/>
      <c r="R14177" s="120"/>
      <c r="T14177" s="120"/>
      <c r="V14177" s="120"/>
      <c r="X14177" s="120"/>
      <c r="Z14177" s="120"/>
    </row>
    <row r="14178" spans="16:26" x14ac:dyDescent="0.25">
      <c r="P14178" s="119"/>
      <c r="R14178" s="119"/>
      <c r="T14178" s="119"/>
      <c r="V14178" s="119"/>
      <c r="X14178" s="119"/>
      <c r="Z14178" s="119"/>
    </row>
    <row r="14179" spans="16:26" x14ac:dyDescent="0.25">
      <c r="P14179" s="119"/>
      <c r="R14179" s="119"/>
      <c r="T14179" s="119"/>
      <c r="V14179" s="119"/>
      <c r="X14179" s="119"/>
      <c r="Z14179" s="119"/>
    </row>
    <row r="14180" spans="16:26" x14ac:dyDescent="0.25">
      <c r="P14180" s="119"/>
      <c r="R14180" s="119"/>
      <c r="T14180" s="119"/>
      <c r="V14180" s="119"/>
      <c r="X14180" s="119"/>
      <c r="Z14180" s="119"/>
    </row>
    <row r="14181" spans="16:26" x14ac:dyDescent="0.25">
      <c r="P14181" s="121"/>
      <c r="R14181" s="121"/>
      <c r="T14181" s="121"/>
      <c r="V14181" s="121"/>
      <c r="X14181" s="121"/>
      <c r="Z14181" s="121"/>
    </row>
    <row r="14182" spans="16:26" x14ac:dyDescent="0.25">
      <c r="P14182" s="121"/>
      <c r="R14182" s="121"/>
      <c r="T14182" s="121"/>
      <c r="V14182" s="121"/>
      <c r="X14182" s="121"/>
      <c r="Z14182" s="121"/>
    </row>
    <row r="14183" spans="16:26" x14ac:dyDescent="0.25">
      <c r="P14183" s="121"/>
      <c r="R14183" s="121"/>
      <c r="T14183" s="121"/>
      <c r="V14183" s="121"/>
      <c r="X14183" s="121"/>
      <c r="Z14183" s="121"/>
    </row>
    <row r="14184" spans="16:26" x14ac:dyDescent="0.25">
      <c r="P14184" s="121"/>
      <c r="R14184" s="121"/>
      <c r="T14184" s="121"/>
      <c r="V14184" s="121"/>
      <c r="X14184" s="121"/>
      <c r="Z14184" s="121"/>
    </row>
    <row r="14185" spans="16:26" x14ac:dyDescent="0.25">
      <c r="P14185" s="122"/>
      <c r="R14185" s="122"/>
      <c r="T14185" s="122"/>
      <c r="V14185" s="122"/>
      <c r="X14185" s="122"/>
      <c r="Z14185" s="122"/>
    </row>
    <row r="14186" spans="16:26" x14ac:dyDescent="0.25">
      <c r="P14186" s="118"/>
      <c r="R14186" s="118"/>
      <c r="T14186" s="118"/>
      <c r="V14186" s="118"/>
      <c r="X14186" s="118"/>
      <c r="Z14186" s="118"/>
    </row>
    <row r="14187" spans="16:26" x14ac:dyDescent="0.25">
      <c r="P14187" s="119"/>
      <c r="R14187" s="119"/>
      <c r="T14187" s="119"/>
      <c r="V14187" s="119"/>
      <c r="X14187" s="119"/>
      <c r="Z14187" s="119"/>
    </row>
    <row r="14188" spans="16:26" x14ac:dyDescent="0.25">
      <c r="P14188" s="119"/>
      <c r="R14188" s="119"/>
      <c r="T14188" s="119"/>
      <c r="V14188" s="119"/>
      <c r="X14188" s="119"/>
      <c r="Z14188" s="119"/>
    </row>
    <row r="14189" spans="16:26" x14ac:dyDescent="0.25">
      <c r="P14189" s="120"/>
      <c r="R14189" s="120"/>
      <c r="T14189" s="120"/>
      <c r="V14189" s="120"/>
      <c r="X14189" s="120"/>
      <c r="Z14189" s="120"/>
    </row>
    <row r="14190" spans="16:26" x14ac:dyDescent="0.25">
      <c r="P14190" s="119"/>
      <c r="R14190" s="119"/>
      <c r="T14190" s="119"/>
      <c r="V14190" s="119"/>
      <c r="X14190" s="119"/>
      <c r="Z14190" s="119"/>
    </row>
    <row r="14191" spans="16:26" x14ac:dyDescent="0.25">
      <c r="P14191" s="119"/>
      <c r="R14191" s="119"/>
      <c r="T14191" s="119"/>
      <c r="V14191" s="119"/>
      <c r="X14191" s="119"/>
      <c r="Z14191" s="119"/>
    </row>
    <row r="14192" spans="16:26" x14ac:dyDescent="0.25">
      <c r="P14192" s="120"/>
      <c r="R14192" s="120"/>
      <c r="T14192" s="120"/>
      <c r="V14192" s="120"/>
      <c r="X14192" s="120"/>
      <c r="Z14192" s="120"/>
    </row>
    <row r="14193" spans="16:26" x14ac:dyDescent="0.25">
      <c r="P14193" s="119"/>
      <c r="R14193" s="119"/>
      <c r="T14193" s="119"/>
      <c r="V14193" s="119"/>
      <c r="X14193" s="119"/>
      <c r="Z14193" s="119"/>
    </row>
    <row r="14194" spans="16:26" x14ac:dyDescent="0.25">
      <c r="P14194" s="120"/>
      <c r="R14194" s="120"/>
      <c r="T14194" s="120"/>
      <c r="V14194" s="120"/>
      <c r="X14194" s="120"/>
      <c r="Z14194" s="120"/>
    </row>
    <row r="14195" spans="16:26" x14ac:dyDescent="0.25">
      <c r="P14195" s="119"/>
      <c r="R14195" s="119"/>
      <c r="T14195" s="119"/>
      <c r="V14195" s="119"/>
      <c r="X14195" s="119"/>
      <c r="Z14195" s="119"/>
    </row>
    <row r="14196" spans="16:26" x14ac:dyDescent="0.25">
      <c r="P14196" s="119"/>
      <c r="R14196" s="119"/>
      <c r="T14196" s="119"/>
      <c r="V14196" s="119"/>
      <c r="X14196" s="119"/>
      <c r="Z14196" s="119"/>
    </row>
    <row r="14197" spans="16:26" x14ac:dyDescent="0.25">
      <c r="P14197" s="119"/>
      <c r="R14197" s="119"/>
      <c r="T14197" s="119"/>
      <c r="V14197" s="119"/>
      <c r="X14197" s="119"/>
      <c r="Z14197" s="119"/>
    </row>
    <row r="14198" spans="16:26" x14ac:dyDescent="0.25">
      <c r="P14198" s="121"/>
      <c r="R14198" s="121"/>
      <c r="T14198" s="121"/>
      <c r="V14198" s="121"/>
      <c r="X14198" s="121"/>
      <c r="Z14198" s="121"/>
    </row>
    <row r="14199" spans="16:26" x14ac:dyDescent="0.25">
      <c r="P14199" s="121"/>
      <c r="R14199" s="121"/>
      <c r="T14199" s="121"/>
      <c r="V14199" s="121"/>
      <c r="X14199" s="121"/>
      <c r="Z14199" s="121"/>
    </row>
    <row r="14200" spans="16:26" x14ac:dyDescent="0.25">
      <c r="P14200" s="121"/>
      <c r="R14200" s="121"/>
      <c r="T14200" s="121"/>
      <c r="V14200" s="121"/>
      <c r="X14200" s="121"/>
      <c r="Z14200" s="121"/>
    </row>
    <row r="14201" spans="16:26" x14ac:dyDescent="0.25">
      <c r="P14201" s="121"/>
      <c r="R14201" s="121"/>
      <c r="T14201" s="121"/>
      <c r="V14201" s="121"/>
      <c r="X14201" s="121"/>
      <c r="Z14201" s="121"/>
    </row>
    <row r="14202" spans="16:26" x14ac:dyDescent="0.25">
      <c r="P14202" s="122"/>
      <c r="R14202" s="122"/>
      <c r="T14202" s="122"/>
      <c r="V14202" s="122"/>
      <c r="X14202" s="122"/>
      <c r="Z14202" s="122"/>
    </row>
    <row r="14203" spans="16:26" x14ac:dyDescent="0.25">
      <c r="P14203" s="118"/>
      <c r="R14203" s="118"/>
      <c r="T14203" s="118"/>
      <c r="V14203" s="118"/>
      <c r="X14203" s="118"/>
      <c r="Z14203" s="118"/>
    </row>
    <row r="14204" spans="16:26" x14ac:dyDescent="0.25">
      <c r="P14204" s="119"/>
      <c r="R14204" s="119"/>
      <c r="T14204" s="119"/>
      <c r="V14204" s="119"/>
      <c r="X14204" s="119"/>
      <c r="Z14204" s="119"/>
    </row>
    <row r="14205" spans="16:26" x14ac:dyDescent="0.25">
      <c r="P14205" s="119"/>
      <c r="R14205" s="119"/>
      <c r="T14205" s="119"/>
      <c r="V14205" s="119"/>
      <c r="X14205" s="119"/>
      <c r="Z14205" s="119"/>
    </row>
    <row r="14206" spans="16:26" x14ac:dyDescent="0.25">
      <c r="P14206" s="120"/>
      <c r="R14206" s="120"/>
      <c r="T14206" s="120"/>
      <c r="V14206" s="120"/>
      <c r="X14206" s="120"/>
      <c r="Z14206" s="120"/>
    </row>
    <row r="14207" spans="16:26" x14ac:dyDescent="0.25">
      <c r="P14207" s="119"/>
      <c r="R14207" s="119"/>
      <c r="T14207" s="119"/>
      <c r="V14207" s="119"/>
      <c r="X14207" s="119"/>
      <c r="Z14207" s="119"/>
    </row>
    <row r="14208" spans="16:26" x14ac:dyDescent="0.25">
      <c r="P14208" s="119"/>
      <c r="R14208" s="119"/>
      <c r="T14208" s="119"/>
      <c r="V14208" s="119"/>
      <c r="X14208" s="119"/>
      <c r="Z14208" s="119"/>
    </row>
    <row r="14209" spans="16:26" x14ac:dyDescent="0.25">
      <c r="P14209" s="120"/>
      <c r="R14209" s="120"/>
      <c r="T14209" s="120"/>
      <c r="V14209" s="120"/>
      <c r="X14209" s="120"/>
      <c r="Z14209" s="120"/>
    </row>
    <row r="14210" spans="16:26" x14ac:dyDescent="0.25">
      <c r="P14210" s="119"/>
      <c r="R14210" s="119"/>
      <c r="T14210" s="119"/>
      <c r="V14210" s="119"/>
      <c r="X14210" s="119"/>
      <c r="Z14210" s="119"/>
    </row>
    <row r="14211" spans="16:26" x14ac:dyDescent="0.25">
      <c r="P14211" s="120"/>
      <c r="R14211" s="120"/>
      <c r="T14211" s="120"/>
      <c r="V14211" s="120"/>
      <c r="X14211" s="120"/>
      <c r="Z14211" s="120"/>
    </row>
    <row r="14212" spans="16:26" x14ac:dyDescent="0.25">
      <c r="P14212" s="119"/>
      <c r="R14212" s="119"/>
      <c r="T14212" s="119"/>
      <c r="V14212" s="119"/>
      <c r="X14212" s="119"/>
      <c r="Z14212" s="119"/>
    </row>
    <row r="14213" spans="16:26" x14ac:dyDescent="0.25">
      <c r="P14213" s="119"/>
      <c r="R14213" s="119"/>
      <c r="T14213" s="119"/>
      <c r="V14213" s="119"/>
      <c r="X14213" s="119"/>
      <c r="Z14213" s="119"/>
    </row>
    <row r="14214" spans="16:26" x14ac:dyDescent="0.25">
      <c r="P14214" s="119"/>
      <c r="R14214" s="119"/>
      <c r="T14214" s="119"/>
      <c r="V14214" s="119"/>
      <c r="X14214" s="119"/>
      <c r="Z14214" s="119"/>
    </row>
    <row r="14215" spans="16:26" x14ac:dyDescent="0.25">
      <c r="P14215" s="121"/>
      <c r="R14215" s="121"/>
      <c r="T14215" s="121"/>
      <c r="V14215" s="121"/>
      <c r="X14215" s="121"/>
      <c r="Z14215" s="121"/>
    </row>
    <row r="14216" spans="16:26" x14ac:dyDescent="0.25">
      <c r="P14216" s="121"/>
      <c r="R14216" s="121"/>
      <c r="T14216" s="121"/>
      <c r="V14216" s="121"/>
      <c r="X14216" s="121"/>
      <c r="Z14216" s="121"/>
    </row>
    <row r="14217" spans="16:26" x14ac:dyDescent="0.25">
      <c r="P14217" s="121"/>
      <c r="R14217" s="121"/>
      <c r="T14217" s="121"/>
      <c r="V14217" s="121"/>
      <c r="X14217" s="121"/>
      <c r="Z14217" s="121"/>
    </row>
    <row r="14218" spans="16:26" x14ac:dyDescent="0.25">
      <c r="P14218" s="121"/>
      <c r="R14218" s="121"/>
      <c r="T14218" s="121"/>
      <c r="V14218" s="121"/>
      <c r="X14218" s="121"/>
      <c r="Z14218" s="121"/>
    </row>
    <row r="14219" spans="16:26" x14ac:dyDescent="0.25">
      <c r="P14219" s="122"/>
      <c r="R14219" s="122"/>
      <c r="T14219" s="122"/>
      <c r="V14219" s="122"/>
      <c r="X14219" s="122"/>
      <c r="Z14219" s="122"/>
    </row>
    <row r="14220" spans="16:26" x14ac:dyDescent="0.25">
      <c r="P14220" s="118"/>
      <c r="R14220" s="118"/>
      <c r="T14220" s="118"/>
      <c r="V14220" s="118"/>
      <c r="X14220" s="118"/>
      <c r="Z14220" s="118"/>
    </row>
    <row r="14221" spans="16:26" x14ac:dyDescent="0.25">
      <c r="P14221" s="119"/>
      <c r="R14221" s="119"/>
      <c r="T14221" s="119"/>
      <c r="V14221" s="119"/>
      <c r="X14221" s="119"/>
      <c r="Z14221" s="119"/>
    </row>
    <row r="14222" spans="16:26" x14ac:dyDescent="0.25">
      <c r="P14222" s="119"/>
      <c r="R14222" s="119"/>
      <c r="T14222" s="119"/>
      <c r="V14222" s="119"/>
      <c r="X14222" s="119"/>
      <c r="Z14222" s="119"/>
    </row>
    <row r="14223" spans="16:26" x14ac:dyDescent="0.25">
      <c r="P14223" s="120"/>
      <c r="R14223" s="120"/>
      <c r="T14223" s="120"/>
      <c r="V14223" s="120"/>
      <c r="X14223" s="120"/>
      <c r="Z14223" s="120"/>
    </row>
    <row r="14224" spans="16:26" x14ac:dyDescent="0.25">
      <c r="P14224" s="119"/>
      <c r="R14224" s="119"/>
      <c r="T14224" s="119"/>
      <c r="V14224" s="119"/>
      <c r="X14224" s="119"/>
      <c r="Z14224" s="119"/>
    </row>
    <row r="14225" spans="16:26" x14ac:dyDescent="0.25">
      <c r="P14225" s="119"/>
      <c r="R14225" s="119"/>
      <c r="T14225" s="119"/>
      <c r="V14225" s="119"/>
      <c r="X14225" s="119"/>
      <c r="Z14225" s="119"/>
    </row>
    <row r="14226" spans="16:26" x14ac:dyDescent="0.25">
      <c r="P14226" s="120"/>
      <c r="R14226" s="120"/>
      <c r="T14226" s="120"/>
      <c r="V14226" s="120"/>
      <c r="X14226" s="120"/>
      <c r="Z14226" s="120"/>
    </row>
    <row r="14227" spans="16:26" x14ac:dyDescent="0.25">
      <c r="P14227" s="119"/>
      <c r="R14227" s="119"/>
      <c r="T14227" s="119"/>
      <c r="V14227" s="119"/>
      <c r="X14227" s="119"/>
      <c r="Z14227" s="119"/>
    </row>
    <row r="14228" spans="16:26" x14ac:dyDescent="0.25">
      <c r="P14228" s="120"/>
      <c r="R14228" s="120"/>
      <c r="T14228" s="120"/>
      <c r="V14228" s="120"/>
      <c r="X14228" s="120"/>
      <c r="Z14228" s="120"/>
    </row>
    <row r="14229" spans="16:26" x14ac:dyDescent="0.25">
      <c r="P14229" s="119"/>
      <c r="R14229" s="119"/>
      <c r="T14229" s="119"/>
      <c r="V14229" s="119"/>
      <c r="X14229" s="119"/>
      <c r="Z14229" s="119"/>
    </row>
    <row r="14230" spans="16:26" x14ac:dyDescent="0.25">
      <c r="P14230" s="119"/>
      <c r="R14230" s="119"/>
      <c r="T14230" s="119"/>
      <c r="V14230" s="119"/>
      <c r="X14230" s="119"/>
      <c r="Z14230" s="119"/>
    </row>
    <row r="14231" spans="16:26" x14ac:dyDescent="0.25">
      <c r="P14231" s="119"/>
      <c r="R14231" s="119"/>
      <c r="T14231" s="119"/>
      <c r="V14231" s="119"/>
      <c r="X14231" s="119"/>
      <c r="Z14231" s="119"/>
    </row>
    <row r="14232" spans="16:26" x14ac:dyDescent="0.25">
      <c r="P14232" s="121"/>
      <c r="R14232" s="121"/>
      <c r="T14232" s="121"/>
      <c r="V14232" s="121"/>
      <c r="X14232" s="121"/>
      <c r="Z14232" s="121"/>
    </row>
    <row r="14233" spans="16:26" x14ac:dyDescent="0.25">
      <c r="P14233" s="121"/>
      <c r="R14233" s="121"/>
      <c r="T14233" s="121"/>
      <c r="V14233" s="121"/>
      <c r="X14233" s="121"/>
      <c r="Z14233" s="121"/>
    </row>
    <row r="14234" spans="16:26" x14ac:dyDescent="0.25">
      <c r="P14234" s="121"/>
      <c r="R14234" s="121"/>
      <c r="T14234" s="121"/>
      <c r="V14234" s="121"/>
      <c r="X14234" s="121"/>
      <c r="Z14234" s="121"/>
    </row>
    <row r="14235" spans="16:26" x14ac:dyDescent="0.25">
      <c r="P14235" s="121"/>
      <c r="R14235" s="121"/>
      <c r="T14235" s="121"/>
      <c r="V14235" s="121"/>
      <c r="X14235" s="121"/>
      <c r="Z14235" s="121"/>
    </row>
    <row r="14236" spans="16:26" x14ac:dyDescent="0.25">
      <c r="P14236" s="122"/>
      <c r="R14236" s="122"/>
      <c r="T14236" s="122"/>
      <c r="V14236" s="122"/>
      <c r="X14236" s="122"/>
      <c r="Z14236" s="122"/>
    </row>
    <row r="14237" spans="16:26" x14ac:dyDescent="0.25">
      <c r="P14237" s="118"/>
      <c r="R14237" s="118"/>
      <c r="T14237" s="118"/>
      <c r="V14237" s="118"/>
      <c r="X14237" s="118"/>
      <c r="Z14237" s="118"/>
    </row>
    <row r="14238" spans="16:26" x14ac:dyDescent="0.25">
      <c r="P14238" s="119"/>
      <c r="R14238" s="119"/>
      <c r="T14238" s="119"/>
      <c r="V14238" s="119"/>
      <c r="X14238" s="119"/>
      <c r="Z14238" s="119"/>
    </row>
    <row r="14239" spans="16:26" x14ac:dyDescent="0.25">
      <c r="P14239" s="119"/>
      <c r="R14239" s="119"/>
      <c r="T14239" s="119"/>
      <c r="V14239" s="119"/>
      <c r="X14239" s="119"/>
      <c r="Z14239" s="119"/>
    </row>
    <row r="14240" spans="16:26" x14ac:dyDescent="0.25">
      <c r="P14240" s="120"/>
      <c r="R14240" s="120"/>
      <c r="T14240" s="120"/>
      <c r="V14240" s="120"/>
      <c r="X14240" s="120"/>
      <c r="Z14240" s="120"/>
    </row>
    <row r="14241" spans="16:26" x14ac:dyDescent="0.25">
      <c r="P14241" s="119"/>
      <c r="R14241" s="119"/>
      <c r="T14241" s="119"/>
      <c r="V14241" s="119"/>
      <c r="X14241" s="119"/>
      <c r="Z14241" s="119"/>
    </row>
    <row r="14242" spans="16:26" x14ac:dyDescent="0.25">
      <c r="P14242" s="119"/>
      <c r="R14242" s="119"/>
      <c r="T14242" s="119"/>
      <c r="V14242" s="119"/>
      <c r="X14242" s="119"/>
      <c r="Z14242" s="119"/>
    </row>
    <row r="14243" spans="16:26" x14ac:dyDescent="0.25">
      <c r="P14243" s="120"/>
      <c r="R14243" s="120"/>
      <c r="T14243" s="120"/>
      <c r="V14243" s="120"/>
      <c r="X14243" s="120"/>
      <c r="Z14243" s="120"/>
    </row>
    <row r="14244" spans="16:26" x14ac:dyDescent="0.25">
      <c r="P14244" s="119"/>
      <c r="R14244" s="119"/>
      <c r="T14244" s="119"/>
      <c r="V14244" s="119"/>
      <c r="X14244" s="119"/>
      <c r="Z14244" s="119"/>
    </row>
    <row r="14245" spans="16:26" x14ac:dyDescent="0.25">
      <c r="P14245" s="120"/>
      <c r="R14245" s="120"/>
      <c r="T14245" s="120"/>
      <c r="V14245" s="120"/>
      <c r="X14245" s="120"/>
      <c r="Z14245" s="120"/>
    </row>
    <row r="14246" spans="16:26" x14ac:dyDescent="0.25">
      <c r="P14246" s="119"/>
      <c r="R14246" s="119"/>
      <c r="T14246" s="119"/>
      <c r="V14246" s="119"/>
      <c r="X14246" s="119"/>
      <c r="Z14246" s="119"/>
    </row>
    <row r="14247" spans="16:26" x14ac:dyDescent="0.25">
      <c r="P14247" s="119"/>
      <c r="R14247" s="119"/>
      <c r="T14247" s="119"/>
      <c r="V14247" s="119"/>
      <c r="X14247" s="119"/>
      <c r="Z14247" s="119"/>
    </row>
    <row r="14248" spans="16:26" x14ac:dyDescent="0.25">
      <c r="P14248" s="119"/>
      <c r="R14248" s="119"/>
      <c r="T14248" s="119"/>
      <c r="V14248" s="119"/>
      <c r="X14248" s="119"/>
      <c r="Z14248" s="119"/>
    </row>
    <row r="14249" spans="16:26" x14ac:dyDescent="0.25">
      <c r="P14249" s="121"/>
      <c r="R14249" s="121"/>
      <c r="T14249" s="121"/>
      <c r="V14249" s="121"/>
      <c r="X14249" s="121"/>
      <c r="Z14249" s="121"/>
    </row>
    <row r="14250" spans="16:26" x14ac:dyDescent="0.25">
      <c r="P14250" s="121"/>
      <c r="R14250" s="121"/>
      <c r="T14250" s="121"/>
      <c r="V14250" s="121"/>
      <c r="X14250" s="121"/>
      <c r="Z14250" s="121"/>
    </row>
    <row r="14251" spans="16:26" x14ac:dyDescent="0.25">
      <c r="P14251" s="121"/>
      <c r="R14251" s="121"/>
      <c r="T14251" s="121"/>
      <c r="V14251" s="121"/>
      <c r="X14251" s="121"/>
      <c r="Z14251" s="121"/>
    </row>
    <row r="14252" spans="16:26" x14ac:dyDescent="0.25">
      <c r="P14252" s="121"/>
      <c r="R14252" s="121"/>
      <c r="T14252" s="121"/>
      <c r="V14252" s="121"/>
      <c r="X14252" s="121"/>
      <c r="Z14252" s="121"/>
    </row>
    <row r="14253" spans="16:26" x14ac:dyDescent="0.25">
      <c r="P14253" s="122"/>
      <c r="R14253" s="122"/>
      <c r="T14253" s="122"/>
      <c r="V14253" s="122"/>
      <c r="X14253" s="122"/>
      <c r="Z14253" s="122"/>
    </row>
    <row r="14254" spans="16:26" x14ac:dyDescent="0.25">
      <c r="P14254" s="118"/>
      <c r="R14254" s="118"/>
      <c r="T14254" s="118"/>
      <c r="V14254" s="118"/>
      <c r="X14254" s="118"/>
      <c r="Z14254" s="118"/>
    </row>
    <row r="14255" spans="16:26" x14ac:dyDescent="0.25">
      <c r="P14255" s="119"/>
      <c r="R14255" s="119"/>
      <c r="T14255" s="119"/>
      <c r="V14255" s="119"/>
      <c r="X14255" s="119"/>
      <c r="Z14255" s="119"/>
    </row>
    <row r="14256" spans="16:26" x14ac:dyDescent="0.25">
      <c r="P14256" s="119"/>
      <c r="R14256" s="119"/>
      <c r="T14256" s="119"/>
      <c r="V14256" s="119"/>
      <c r="X14256" s="119"/>
      <c r="Z14256" s="119"/>
    </row>
    <row r="14257" spans="16:26" x14ac:dyDescent="0.25">
      <c r="P14257" s="120"/>
      <c r="R14257" s="120"/>
      <c r="T14257" s="120"/>
      <c r="V14257" s="120"/>
      <c r="X14257" s="120"/>
      <c r="Z14257" s="120"/>
    </row>
    <row r="14258" spans="16:26" x14ac:dyDescent="0.25">
      <c r="P14258" s="119"/>
      <c r="R14258" s="119"/>
      <c r="T14258" s="119"/>
      <c r="V14258" s="119"/>
      <c r="X14258" s="119"/>
      <c r="Z14258" s="119"/>
    </row>
    <row r="14259" spans="16:26" x14ac:dyDescent="0.25">
      <c r="P14259" s="119"/>
      <c r="R14259" s="119"/>
      <c r="T14259" s="119"/>
      <c r="V14259" s="119"/>
      <c r="X14259" s="119"/>
      <c r="Z14259" s="119"/>
    </row>
    <row r="14260" spans="16:26" x14ac:dyDescent="0.25">
      <c r="P14260" s="120"/>
      <c r="R14260" s="120"/>
      <c r="T14260" s="120"/>
      <c r="V14260" s="120"/>
      <c r="X14260" s="120"/>
      <c r="Z14260" s="120"/>
    </row>
    <row r="14261" spans="16:26" x14ac:dyDescent="0.25">
      <c r="P14261" s="119"/>
      <c r="R14261" s="119"/>
      <c r="T14261" s="119"/>
      <c r="V14261" s="119"/>
      <c r="X14261" s="119"/>
      <c r="Z14261" s="119"/>
    </row>
    <row r="14262" spans="16:26" x14ac:dyDescent="0.25">
      <c r="P14262" s="120"/>
      <c r="R14262" s="120"/>
      <c r="T14262" s="120"/>
      <c r="V14262" s="120"/>
      <c r="X14262" s="120"/>
      <c r="Z14262" s="120"/>
    </row>
    <row r="14263" spans="16:26" x14ac:dyDescent="0.25">
      <c r="P14263" s="119"/>
      <c r="R14263" s="119"/>
      <c r="T14263" s="119"/>
      <c r="V14263" s="119"/>
      <c r="X14263" s="119"/>
      <c r="Z14263" s="119"/>
    </row>
    <row r="14264" spans="16:26" x14ac:dyDescent="0.25">
      <c r="P14264" s="119"/>
      <c r="R14264" s="119"/>
      <c r="T14264" s="119"/>
      <c r="V14264" s="119"/>
      <c r="X14264" s="119"/>
      <c r="Z14264" s="119"/>
    </row>
    <row r="14265" spans="16:26" x14ac:dyDescent="0.25">
      <c r="P14265" s="119"/>
      <c r="R14265" s="119"/>
      <c r="T14265" s="119"/>
      <c r="V14265" s="119"/>
      <c r="X14265" s="119"/>
      <c r="Z14265" s="119"/>
    </row>
    <row r="14266" spans="16:26" x14ac:dyDescent="0.25">
      <c r="P14266" s="121"/>
      <c r="R14266" s="121"/>
      <c r="T14266" s="121"/>
      <c r="V14266" s="121"/>
      <c r="X14266" s="121"/>
      <c r="Z14266" s="121"/>
    </row>
    <row r="14267" spans="16:26" x14ac:dyDescent="0.25">
      <c r="P14267" s="121"/>
      <c r="R14267" s="121"/>
      <c r="T14267" s="121"/>
      <c r="V14267" s="121"/>
      <c r="X14267" s="121"/>
      <c r="Z14267" s="121"/>
    </row>
    <row r="14268" spans="16:26" x14ac:dyDescent="0.25">
      <c r="P14268" s="121"/>
      <c r="R14268" s="121"/>
      <c r="T14268" s="121"/>
      <c r="V14268" s="121"/>
      <c r="X14268" s="121"/>
      <c r="Z14268" s="121"/>
    </row>
    <row r="14269" spans="16:26" x14ac:dyDescent="0.25">
      <c r="P14269" s="121"/>
      <c r="R14269" s="121"/>
      <c r="T14269" s="121"/>
      <c r="V14269" s="121"/>
      <c r="X14269" s="121"/>
      <c r="Z14269" s="121"/>
    </row>
    <row r="14270" spans="16:26" x14ac:dyDescent="0.25">
      <c r="P14270" s="122"/>
      <c r="R14270" s="122"/>
      <c r="T14270" s="122"/>
      <c r="V14270" s="122"/>
      <c r="X14270" s="122"/>
      <c r="Z14270" s="122"/>
    </row>
    <row r="14271" spans="16:26" x14ac:dyDescent="0.25">
      <c r="P14271" s="118"/>
      <c r="R14271" s="118"/>
      <c r="T14271" s="118"/>
      <c r="V14271" s="118"/>
      <c r="X14271" s="118"/>
      <c r="Z14271" s="118"/>
    </row>
    <row r="14272" spans="16:26" x14ac:dyDescent="0.25">
      <c r="P14272" s="119"/>
      <c r="R14272" s="119"/>
      <c r="T14272" s="119"/>
      <c r="V14272" s="119"/>
      <c r="X14272" s="119"/>
      <c r="Z14272" s="119"/>
    </row>
    <row r="14273" spans="16:26" x14ac:dyDescent="0.25">
      <c r="P14273" s="119"/>
      <c r="R14273" s="119"/>
      <c r="T14273" s="119"/>
      <c r="V14273" s="119"/>
      <c r="X14273" s="119"/>
      <c r="Z14273" s="119"/>
    </row>
    <row r="14274" spans="16:26" x14ac:dyDescent="0.25">
      <c r="P14274" s="120"/>
      <c r="R14274" s="120"/>
      <c r="T14274" s="120"/>
      <c r="V14274" s="120"/>
      <c r="X14274" s="120"/>
      <c r="Z14274" s="120"/>
    </row>
    <row r="14275" spans="16:26" x14ac:dyDescent="0.25">
      <c r="P14275" s="119"/>
      <c r="R14275" s="119"/>
      <c r="T14275" s="119"/>
      <c r="V14275" s="119"/>
      <c r="X14275" s="119"/>
      <c r="Z14275" s="119"/>
    </row>
    <row r="14276" spans="16:26" x14ac:dyDescent="0.25">
      <c r="P14276" s="119"/>
      <c r="R14276" s="119"/>
      <c r="T14276" s="119"/>
      <c r="V14276" s="119"/>
      <c r="X14276" s="119"/>
      <c r="Z14276" s="119"/>
    </row>
    <row r="14277" spans="16:26" x14ac:dyDescent="0.25">
      <c r="P14277" s="120"/>
      <c r="R14277" s="120"/>
      <c r="T14277" s="120"/>
      <c r="V14277" s="120"/>
      <c r="X14277" s="120"/>
      <c r="Z14277" s="120"/>
    </row>
    <row r="14278" spans="16:26" x14ac:dyDescent="0.25">
      <c r="P14278" s="119"/>
      <c r="R14278" s="119"/>
      <c r="T14278" s="119"/>
      <c r="V14278" s="119"/>
      <c r="X14278" s="119"/>
      <c r="Z14278" s="119"/>
    </row>
    <row r="14279" spans="16:26" x14ac:dyDescent="0.25">
      <c r="P14279" s="120"/>
      <c r="R14279" s="120"/>
      <c r="T14279" s="120"/>
      <c r="V14279" s="120"/>
      <c r="X14279" s="120"/>
      <c r="Z14279" s="120"/>
    </row>
    <row r="14280" spans="16:26" x14ac:dyDescent="0.25">
      <c r="P14280" s="119"/>
      <c r="R14280" s="119"/>
      <c r="T14280" s="119"/>
      <c r="V14280" s="119"/>
      <c r="X14280" s="119"/>
      <c r="Z14280" s="119"/>
    </row>
    <row r="14281" spans="16:26" x14ac:dyDescent="0.25">
      <c r="P14281" s="119"/>
      <c r="R14281" s="119"/>
      <c r="T14281" s="119"/>
      <c r="V14281" s="119"/>
      <c r="X14281" s="119"/>
      <c r="Z14281" s="119"/>
    </row>
    <row r="14282" spans="16:26" x14ac:dyDescent="0.25">
      <c r="P14282" s="119"/>
      <c r="R14282" s="119"/>
      <c r="T14282" s="119"/>
      <c r="V14282" s="119"/>
      <c r="X14282" s="119"/>
      <c r="Z14282" s="119"/>
    </row>
    <row r="14283" spans="16:26" x14ac:dyDescent="0.25">
      <c r="P14283" s="121"/>
      <c r="R14283" s="121"/>
      <c r="T14283" s="121"/>
      <c r="V14283" s="121"/>
      <c r="X14283" s="121"/>
      <c r="Z14283" s="121"/>
    </row>
    <row r="14284" spans="16:26" x14ac:dyDescent="0.25">
      <c r="P14284" s="121"/>
      <c r="R14284" s="121"/>
      <c r="T14284" s="121"/>
      <c r="V14284" s="121"/>
      <c r="X14284" s="121"/>
      <c r="Z14284" s="121"/>
    </row>
    <row r="14285" spans="16:26" x14ac:dyDescent="0.25">
      <c r="P14285" s="121"/>
      <c r="R14285" s="121"/>
      <c r="T14285" s="121"/>
      <c r="V14285" s="121"/>
      <c r="X14285" s="121"/>
      <c r="Z14285" s="121"/>
    </row>
    <row r="14286" spans="16:26" x14ac:dyDescent="0.25">
      <c r="P14286" s="121"/>
      <c r="R14286" s="121"/>
      <c r="T14286" s="121"/>
      <c r="V14286" s="121"/>
      <c r="X14286" s="121"/>
      <c r="Z14286" s="121"/>
    </row>
    <row r="14287" spans="16:26" x14ac:dyDescent="0.25">
      <c r="P14287" s="122"/>
      <c r="R14287" s="122"/>
      <c r="T14287" s="122"/>
      <c r="V14287" s="122"/>
      <c r="X14287" s="122"/>
      <c r="Z14287" s="122"/>
    </row>
    <row r="14288" spans="16:26" x14ac:dyDescent="0.25">
      <c r="P14288" s="118"/>
      <c r="R14288" s="118"/>
      <c r="T14288" s="118"/>
      <c r="V14288" s="118"/>
      <c r="X14288" s="118"/>
      <c r="Z14288" s="118"/>
    </row>
    <row r="14289" spans="16:26" x14ac:dyDescent="0.25">
      <c r="P14289" s="119"/>
      <c r="R14289" s="119"/>
      <c r="T14289" s="119"/>
      <c r="V14289" s="119"/>
      <c r="X14289" s="119"/>
      <c r="Z14289" s="119"/>
    </row>
    <row r="14290" spans="16:26" x14ac:dyDescent="0.25">
      <c r="P14290" s="119"/>
      <c r="R14290" s="119"/>
      <c r="T14290" s="119"/>
      <c r="V14290" s="119"/>
      <c r="X14290" s="119"/>
      <c r="Z14290" s="119"/>
    </row>
    <row r="14291" spans="16:26" x14ac:dyDescent="0.25">
      <c r="P14291" s="120"/>
      <c r="R14291" s="120"/>
      <c r="T14291" s="120"/>
      <c r="V14291" s="120"/>
      <c r="X14291" s="120"/>
      <c r="Z14291" s="120"/>
    </row>
    <row r="14292" spans="16:26" x14ac:dyDescent="0.25">
      <c r="P14292" s="119"/>
      <c r="R14292" s="119"/>
      <c r="T14292" s="119"/>
      <c r="V14292" s="119"/>
      <c r="X14292" s="119"/>
      <c r="Z14292" s="119"/>
    </row>
    <row r="14293" spans="16:26" x14ac:dyDescent="0.25">
      <c r="P14293" s="119"/>
      <c r="R14293" s="119"/>
      <c r="T14293" s="119"/>
      <c r="V14293" s="119"/>
      <c r="X14293" s="119"/>
      <c r="Z14293" s="119"/>
    </row>
    <row r="14294" spans="16:26" x14ac:dyDescent="0.25">
      <c r="P14294" s="120"/>
      <c r="R14294" s="120"/>
      <c r="T14294" s="120"/>
      <c r="V14294" s="120"/>
      <c r="X14294" s="120"/>
      <c r="Z14294" s="120"/>
    </row>
    <row r="14295" spans="16:26" x14ac:dyDescent="0.25">
      <c r="P14295" s="119"/>
      <c r="R14295" s="119"/>
      <c r="T14295" s="119"/>
      <c r="V14295" s="119"/>
      <c r="X14295" s="119"/>
      <c r="Z14295" s="119"/>
    </row>
    <row r="14296" spans="16:26" x14ac:dyDescent="0.25">
      <c r="P14296" s="120"/>
      <c r="R14296" s="120"/>
      <c r="T14296" s="120"/>
      <c r="V14296" s="120"/>
      <c r="X14296" s="120"/>
      <c r="Z14296" s="120"/>
    </row>
    <row r="14297" spans="16:26" x14ac:dyDescent="0.25">
      <c r="P14297" s="119"/>
      <c r="R14297" s="119"/>
      <c r="T14297" s="119"/>
      <c r="V14297" s="119"/>
      <c r="X14297" s="119"/>
      <c r="Z14297" s="119"/>
    </row>
    <row r="14298" spans="16:26" x14ac:dyDescent="0.25">
      <c r="P14298" s="119"/>
      <c r="R14298" s="119"/>
      <c r="T14298" s="119"/>
      <c r="V14298" s="119"/>
      <c r="X14298" s="119"/>
      <c r="Z14298" s="119"/>
    </row>
    <row r="14299" spans="16:26" x14ac:dyDescent="0.25">
      <c r="P14299" s="119"/>
      <c r="R14299" s="119"/>
      <c r="T14299" s="119"/>
      <c r="V14299" s="119"/>
      <c r="X14299" s="119"/>
      <c r="Z14299" s="119"/>
    </row>
    <row r="14300" spans="16:26" x14ac:dyDescent="0.25">
      <c r="P14300" s="121"/>
      <c r="R14300" s="121"/>
      <c r="T14300" s="121"/>
      <c r="V14300" s="121"/>
      <c r="X14300" s="121"/>
      <c r="Z14300" s="121"/>
    </row>
    <row r="14301" spans="16:26" x14ac:dyDescent="0.25">
      <c r="P14301" s="121"/>
      <c r="R14301" s="121"/>
      <c r="T14301" s="121"/>
      <c r="V14301" s="121"/>
      <c r="X14301" s="121"/>
      <c r="Z14301" s="121"/>
    </row>
    <row r="14302" spans="16:26" x14ac:dyDescent="0.25">
      <c r="P14302" s="121"/>
      <c r="R14302" s="121"/>
      <c r="T14302" s="121"/>
      <c r="V14302" s="121"/>
      <c r="X14302" s="121"/>
      <c r="Z14302" s="121"/>
    </row>
    <row r="14303" spans="16:26" x14ac:dyDescent="0.25">
      <c r="P14303" s="121"/>
      <c r="R14303" s="121"/>
      <c r="T14303" s="121"/>
      <c r="V14303" s="121"/>
      <c r="X14303" s="121"/>
      <c r="Z14303" s="121"/>
    </row>
    <row r="14304" spans="16:26" x14ac:dyDescent="0.25">
      <c r="P14304" s="122"/>
      <c r="R14304" s="122"/>
      <c r="T14304" s="122"/>
      <c r="V14304" s="122"/>
      <c r="X14304" s="122"/>
      <c r="Z14304" s="122"/>
    </row>
    <row r="14305" spans="16:26" x14ac:dyDescent="0.25">
      <c r="P14305" s="118"/>
      <c r="R14305" s="118"/>
      <c r="T14305" s="118"/>
      <c r="V14305" s="118"/>
      <c r="X14305" s="118"/>
      <c r="Z14305" s="118"/>
    </row>
    <row r="14306" spans="16:26" x14ac:dyDescent="0.25">
      <c r="P14306" s="119"/>
      <c r="R14306" s="119"/>
      <c r="T14306" s="119"/>
      <c r="V14306" s="119"/>
      <c r="X14306" s="119"/>
      <c r="Z14306" s="119"/>
    </row>
    <row r="14307" spans="16:26" x14ac:dyDescent="0.25">
      <c r="P14307" s="119"/>
      <c r="R14307" s="119"/>
      <c r="T14307" s="119"/>
      <c r="V14307" s="119"/>
      <c r="X14307" s="119"/>
      <c r="Z14307" s="119"/>
    </row>
    <row r="14308" spans="16:26" x14ac:dyDescent="0.25">
      <c r="P14308" s="120"/>
      <c r="R14308" s="120"/>
      <c r="T14308" s="120"/>
      <c r="V14308" s="120"/>
      <c r="X14308" s="120"/>
      <c r="Z14308" s="120"/>
    </row>
    <row r="14309" spans="16:26" x14ac:dyDescent="0.25">
      <c r="P14309" s="119"/>
      <c r="R14309" s="119"/>
      <c r="T14309" s="119"/>
      <c r="V14309" s="119"/>
      <c r="X14309" s="119"/>
      <c r="Z14309" s="119"/>
    </row>
    <row r="14310" spans="16:26" x14ac:dyDescent="0.25">
      <c r="P14310" s="119"/>
      <c r="R14310" s="119"/>
      <c r="T14310" s="119"/>
      <c r="V14310" s="119"/>
      <c r="X14310" s="119"/>
      <c r="Z14310" s="119"/>
    </row>
    <row r="14311" spans="16:26" x14ac:dyDescent="0.25">
      <c r="P14311" s="120"/>
      <c r="R14311" s="120"/>
      <c r="T14311" s="120"/>
      <c r="V14311" s="120"/>
      <c r="X14311" s="120"/>
      <c r="Z14311" s="120"/>
    </row>
    <row r="14312" spans="16:26" x14ac:dyDescent="0.25">
      <c r="P14312" s="119"/>
      <c r="R14312" s="119"/>
      <c r="T14312" s="119"/>
      <c r="V14312" s="119"/>
      <c r="X14312" s="119"/>
      <c r="Z14312" s="119"/>
    </row>
    <row r="14313" spans="16:26" x14ac:dyDescent="0.25">
      <c r="P14313" s="120"/>
      <c r="R14313" s="120"/>
      <c r="T14313" s="120"/>
      <c r="V14313" s="120"/>
      <c r="X14313" s="120"/>
      <c r="Z14313" s="120"/>
    </row>
    <row r="14314" spans="16:26" x14ac:dyDescent="0.25">
      <c r="P14314" s="119"/>
      <c r="R14314" s="119"/>
      <c r="T14314" s="119"/>
      <c r="V14314" s="119"/>
      <c r="X14314" s="119"/>
      <c r="Z14314" s="119"/>
    </row>
    <row r="14315" spans="16:26" x14ac:dyDescent="0.25">
      <c r="P14315" s="119"/>
      <c r="R14315" s="119"/>
      <c r="T14315" s="119"/>
      <c r="V14315" s="119"/>
      <c r="X14315" s="119"/>
      <c r="Z14315" s="119"/>
    </row>
    <row r="14316" spans="16:26" x14ac:dyDescent="0.25">
      <c r="P14316" s="119"/>
      <c r="R14316" s="119"/>
      <c r="T14316" s="119"/>
      <c r="V14316" s="119"/>
      <c r="X14316" s="119"/>
      <c r="Z14316" s="119"/>
    </row>
    <row r="14317" spans="16:26" x14ac:dyDescent="0.25">
      <c r="P14317" s="121"/>
      <c r="R14317" s="121"/>
      <c r="T14317" s="121"/>
      <c r="V14317" s="121"/>
      <c r="X14317" s="121"/>
      <c r="Z14317" s="121"/>
    </row>
    <row r="14318" spans="16:26" x14ac:dyDescent="0.25">
      <c r="P14318" s="121"/>
      <c r="R14318" s="121"/>
      <c r="T14318" s="121"/>
      <c r="V14318" s="121"/>
      <c r="X14318" s="121"/>
      <c r="Z14318" s="121"/>
    </row>
    <row r="14319" spans="16:26" x14ac:dyDescent="0.25">
      <c r="P14319" s="121"/>
      <c r="R14319" s="121"/>
      <c r="T14319" s="121"/>
      <c r="V14319" s="121"/>
      <c r="X14319" s="121"/>
      <c r="Z14319" s="121"/>
    </row>
    <row r="14320" spans="16:26" x14ac:dyDescent="0.25">
      <c r="P14320" s="121"/>
      <c r="R14320" s="121"/>
      <c r="T14320" s="121"/>
      <c r="V14320" s="121"/>
      <c r="X14320" s="121"/>
      <c r="Z14320" s="121"/>
    </row>
    <row r="14321" spans="16:26" x14ac:dyDescent="0.25">
      <c r="P14321" s="122"/>
      <c r="R14321" s="122"/>
      <c r="T14321" s="122"/>
      <c r="V14321" s="122"/>
      <c r="X14321" s="122"/>
      <c r="Z14321" s="122"/>
    </row>
    <row r="14322" spans="16:26" x14ac:dyDescent="0.25">
      <c r="P14322" s="118"/>
      <c r="R14322" s="118"/>
      <c r="T14322" s="118"/>
      <c r="V14322" s="118"/>
      <c r="X14322" s="118"/>
      <c r="Z14322" s="118"/>
    </row>
    <row r="14323" spans="16:26" x14ac:dyDescent="0.25">
      <c r="P14323" s="119"/>
      <c r="R14323" s="119"/>
      <c r="T14323" s="119"/>
      <c r="V14323" s="119"/>
      <c r="X14323" s="119"/>
      <c r="Z14323" s="119"/>
    </row>
    <row r="14324" spans="16:26" x14ac:dyDescent="0.25">
      <c r="P14324" s="119"/>
      <c r="R14324" s="119"/>
      <c r="T14324" s="119"/>
      <c r="V14324" s="119"/>
      <c r="X14324" s="119"/>
      <c r="Z14324" s="119"/>
    </row>
    <row r="14325" spans="16:26" x14ac:dyDescent="0.25">
      <c r="P14325" s="120"/>
      <c r="R14325" s="120"/>
      <c r="T14325" s="120"/>
      <c r="V14325" s="120"/>
      <c r="X14325" s="120"/>
      <c r="Z14325" s="120"/>
    </row>
    <row r="14326" spans="16:26" x14ac:dyDescent="0.25">
      <c r="P14326" s="119"/>
      <c r="R14326" s="119"/>
      <c r="T14326" s="119"/>
      <c r="V14326" s="119"/>
      <c r="X14326" s="119"/>
      <c r="Z14326" s="119"/>
    </row>
    <row r="14327" spans="16:26" x14ac:dyDescent="0.25">
      <c r="P14327" s="119"/>
      <c r="R14327" s="119"/>
      <c r="T14327" s="119"/>
      <c r="V14327" s="119"/>
      <c r="X14327" s="119"/>
      <c r="Z14327" s="119"/>
    </row>
    <row r="14328" spans="16:26" x14ac:dyDescent="0.25">
      <c r="P14328" s="120"/>
      <c r="R14328" s="120"/>
      <c r="T14328" s="120"/>
      <c r="V14328" s="120"/>
      <c r="X14328" s="120"/>
      <c r="Z14328" s="120"/>
    </row>
    <row r="14329" spans="16:26" x14ac:dyDescent="0.25">
      <c r="P14329" s="119"/>
      <c r="R14329" s="119"/>
      <c r="T14329" s="119"/>
      <c r="V14329" s="119"/>
      <c r="X14329" s="119"/>
      <c r="Z14329" s="119"/>
    </row>
    <row r="14330" spans="16:26" x14ac:dyDescent="0.25">
      <c r="P14330" s="120"/>
      <c r="R14330" s="120"/>
      <c r="T14330" s="120"/>
      <c r="V14330" s="120"/>
      <c r="X14330" s="120"/>
      <c r="Z14330" s="120"/>
    </row>
    <row r="14331" spans="16:26" x14ac:dyDescent="0.25">
      <c r="P14331" s="119"/>
      <c r="R14331" s="119"/>
      <c r="T14331" s="119"/>
      <c r="V14331" s="119"/>
      <c r="X14331" s="119"/>
      <c r="Z14331" s="119"/>
    </row>
    <row r="14332" spans="16:26" x14ac:dyDescent="0.25">
      <c r="P14332" s="119"/>
      <c r="R14332" s="119"/>
      <c r="T14332" s="119"/>
      <c r="V14332" s="119"/>
      <c r="X14332" s="119"/>
      <c r="Z14332" s="119"/>
    </row>
    <row r="14333" spans="16:26" x14ac:dyDescent="0.25">
      <c r="P14333" s="119"/>
      <c r="R14333" s="119"/>
      <c r="T14333" s="119"/>
      <c r="V14333" s="119"/>
      <c r="X14333" s="119"/>
      <c r="Z14333" s="119"/>
    </row>
    <row r="14334" spans="16:26" x14ac:dyDescent="0.25">
      <c r="P14334" s="121"/>
      <c r="R14334" s="121"/>
      <c r="T14334" s="121"/>
      <c r="V14334" s="121"/>
      <c r="X14334" s="121"/>
      <c r="Z14334" s="121"/>
    </row>
    <row r="14335" spans="16:26" x14ac:dyDescent="0.25">
      <c r="P14335" s="121"/>
      <c r="R14335" s="121"/>
      <c r="T14335" s="121"/>
      <c r="V14335" s="121"/>
      <c r="X14335" s="121"/>
      <c r="Z14335" s="121"/>
    </row>
    <row r="14336" spans="16:26" x14ac:dyDescent="0.25">
      <c r="P14336" s="121"/>
      <c r="R14336" s="121"/>
      <c r="T14336" s="121"/>
      <c r="V14336" s="121"/>
      <c r="X14336" s="121"/>
      <c r="Z14336" s="121"/>
    </row>
    <row r="14337" spans="16:26" x14ac:dyDescent="0.25">
      <c r="P14337" s="121"/>
      <c r="R14337" s="121"/>
      <c r="T14337" s="121"/>
      <c r="V14337" s="121"/>
      <c r="X14337" s="121"/>
      <c r="Z14337" s="121"/>
    </row>
    <row r="14338" spans="16:26" x14ac:dyDescent="0.25">
      <c r="P14338" s="122"/>
      <c r="R14338" s="122"/>
      <c r="T14338" s="122"/>
      <c r="V14338" s="122"/>
      <c r="X14338" s="122"/>
      <c r="Z14338" s="122"/>
    </row>
    <row r="14339" spans="16:26" x14ac:dyDescent="0.25">
      <c r="P14339" s="118"/>
      <c r="R14339" s="118"/>
      <c r="T14339" s="118"/>
      <c r="V14339" s="118"/>
      <c r="X14339" s="118"/>
      <c r="Z14339" s="118"/>
    </row>
    <row r="14340" spans="16:26" x14ac:dyDescent="0.25">
      <c r="P14340" s="119"/>
      <c r="R14340" s="119"/>
      <c r="T14340" s="119"/>
      <c r="V14340" s="119"/>
      <c r="X14340" s="119"/>
      <c r="Z14340" s="119"/>
    </row>
    <row r="14341" spans="16:26" x14ac:dyDescent="0.25">
      <c r="P14341" s="119"/>
      <c r="R14341" s="119"/>
      <c r="T14341" s="119"/>
      <c r="V14341" s="119"/>
      <c r="X14341" s="119"/>
      <c r="Z14341" s="119"/>
    </row>
    <row r="14342" spans="16:26" x14ac:dyDescent="0.25">
      <c r="P14342" s="120"/>
      <c r="R14342" s="120"/>
      <c r="T14342" s="120"/>
      <c r="V14342" s="120"/>
      <c r="X14342" s="120"/>
      <c r="Z14342" s="120"/>
    </row>
    <row r="14343" spans="16:26" x14ac:dyDescent="0.25">
      <c r="P14343" s="119"/>
      <c r="R14343" s="119"/>
      <c r="T14343" s="119"/>
      <c r="V14343" s="119"/>
      <c r="X14343" s="119"/>
      <c r="Z14343" s="119"/>
    </row>
    <row r="14344" spans="16:26" x14ac:dyDescent="0.25">
      <c r="P14344" s="119"/>
      <c r="R14344" s="119"/>
      <c r="T14344" s="119"/>
      <c r="V14344" s="119"/>
      <c r="X14344" s="119"/>
      <c r="Z14344" s="119"/>
    </row>
    <row r="14345" spans="16:26" x14ac:dyDescent="0.25">
      <c r="P14345" s="120"/>
      <c r="R14345" s="120"/>
      <c r="T14345" s="120"/>
      <c r="V14345" s="120"/>
      <c r="X14345" s="120"/>
      <c r="Z14345" s="120"/>
    </row>
    <row r="14346" spans="16:26" x14ac:dyDescent="0.25">
      <c r="P14346" s="119"/>
      <c r="R14346" s="119"/>
      <c r="T14346" s="119"/>
      <c r="V14346" s="119"/>
      <c r="X14346" s="119"/>
      <c r="Z14346" s="119"/>
    </row>
    <row r="14347" spans="16:26" x14ac:dyDescent="0.25">
      <c r="P14347" s="120"/>
      <c r="R14347" s="120"/>
      <c r="T14347" s="120"/>
      <c r="V14347" s="120"/>
      <c r="X14347" s="120"/>
      <c r="Z14347" s="120"/>
    </row>
    <row r="14348" spans="16:26" x14ac:dyDescent="0.25">
      <c r="P14348" s="119"/>
      <c r="R14348" s="119"/>
      <c r="T14348" s="119"/>
      <c r="V14348" s="119"/>
      <c r="X14348" s="119"/>
      <c r="Z14348" s="119"/>
    </row>
    <row r="14349" spans="16:26" x14ac:dyDescent="0.25">
      <c r="P14349" s="119"/>
      <c r="R14349" s="119"/>
      <c r="T14349" s="119"/>
      <c r="V14349" s="119"/>
      <c r="X14349" s="119"/>
      <c r="Z14349" s="119"/>
    </row>
    <row r="14350" spans="16:26" x14ac:dyDescent="0.25">
      <c r="P14350" s="119"/>
      <c r="R14350" s="119"/>
      <c r="T14350" s="119"/>
      <c r="V14350" s="119"/>
      <c r="X14350" s="119"/>
      <c r="Z14350" s="119"/>
    </row>
    <row r="14351" spans="16:26" x14ac:dyDescent="0.25">
      <c r="P14351" s="121"/>
      <c r="R14351" s="121"/>
      <c r="T14351" s="121"/>
      <c r="V14351" s="121"/>
      <c r="X14351" s="121"/>
      <c r="Z14351" s="121"/>
    </row>
    <row r="14352" spans="16:26" x14ac:dyDescent="0.25">
      <c r="P14352" s="121"/>
      <c r="R14352" s="121"/>
      <c r="T14352" s="121"/>
      <c r="V14352" s="121"/>
      <c r="X14352" s="121"/>
      <c r="Z14352" s="121"/>
    </row>
    <row r="14353" spans="16:26" x14ac:dyDescent="0.25">
      <c r="P14353" s="121"/>
      <c r="R14353" s="121"/>
      <c r="T14353" s="121"/>
      <c r="V14353" s="121"/>
      <c r="X14353" s="121"/>
      <c r="Z14353" s="121"/>
    </row>
    <row r="14354" spans="16:26" x14ac:dyDescent="0.25">
      <c r="P14354" s="121"/>
      <c r="R14354" s="121"/>
      <c r="T14354" s="121"/>
      <c r="V14354" s="121"/>
      <c r="X14354" s="121"/>
      <c r="Z14354" s="121"/>
    </row>
    <row r="14355" spans="16:26" x14ac:dyDescent="0.25">
      <c r="P14355" s="122"/>
      <c r="R14355" s="122"/>
      <c r="T14355" s="122"/>
      <c r="V14355" s="122"/>
      <c r="X14355" s="122"/>
      <c r="Z14355" s="122"/>
    </row>
    <row r="14356" spans="16:26" x14ac:dyDescent="0.25">
      <c r="P14356" s="118"/>
      <c r="R14356" s="118"/>
      <c r="T14356" s="118"/>
      <c r="V14356" s="118"/>
      <c r="X14356" s="118"/>
      <c r="Z14356" s="118"/>
    </row>
    <row r="14357" spans="16:26" x14ac:dyDescent="0.25">
      <c r="P14357" s="119"/>
      <c r="R14357" s="119"/>
      <c r="T14357" s="119"/>
      <c r="V14357" s="119"/>
      <c r="X14357" s="119"/>
      <c r="Z14357" s="119"/>
    </row>
    <row r="14358" spans="16:26" x14ac:dyDescent="0.25">
      <c r="P14358" s="119"/>
      <c r="R14358" s="119"/>
      <c r="T14358" s="119"/>
      <c r="V14358" s="119"/>
      <c r="X14358" s="119"/>
      <c r="Z14358" s="119"/>
    </row>
    <row r="14359" spans="16:26" x14ac:dyDescent="0.25">
      <c r="P14359" s="120"/>
      <c r="R14359" s="120"/>
      <c r="T14359" s="120"/>
      <c r="V14359" s="120"/>
      <c r="X14359" s="120"/>
      <c r="Z14359" s="120"/>
    </row>
    <row r="14360" spans="16:26" x14ac:dyDescent="0.25">
      <c r="P14360" s="119"/>
      <c r="R14360" s="119"/>
      <c r="T14360" s="119"/>
      <c r="V14360" s="119"/>
      <c r="X14360" s="119"/>
      <c r="Z14360" s="119"/>
    </row>
    <row r="14361" spans="16:26" x14ac:dyDescent="0.25">
      <c r="P14361" s="119"/>
      <c r="R14361" s="119"/>
      <c r="T14361" s="119"/>
      <c r="V14361" s="119"/>
      <c r="X14361" s="119"/>
      <c r="Z14361" s="119"/>
    </row>
    <row r="14362" spans="16:26" x14ac:dyDescent="0.25">
      <c r="P14362" s="120"/>
      <c r="R14362" s="120"/>
      <c r="T14362" s="120"/>
      <c r="V14362" s="120"/>
      <c r="X14362" s="120"/>
      <c r="Z14362" s="120"/>
    </row>
    <row r="14363" spans="16:26" x14ac:dyDescent="0.25">
      <c r="P14363" s="119"/>
      <c r="R14363" s="119"/>
      <c r="T14363" s="119"/>
      <c r="V14363" s="119"/>
      <c r="X14363" s="119"/>
      <c r="Z14363" s="119"/>
    </row>
    <row r="14364" spans="16:26" x14ac:dyDescent="0.25">
      <c r="P14364" s="120"/>
      <c r="R14364" s="120"/>
      <c r="T14364" s="120"/>
      <c r="V14364" s="120"/>
      <c r="X14364" s="120"/>
      <c r="Z14364" s="120"/>
    </row>
    <row r="14365" spans="16:26" x14ac:dyDescent="0.25">
      <c r="P14365" s="119"/>
      <c r="R14365" s="119"/>
      <c r="T14365" s="119"/>
      <c r="V14365" s="119"/>
      <c r="X14365" s="119"/>
      <c r="Z14365" s="119"/>
    </row>
    <row r="14366" spans="16:26" x14ac:dyDescent="0.25">
      <c r="P14366" s="119"/>
      <c r="R14366" s="119"/>
      <c r="T14366" s="119"/>
      <c r="V14366" s="119"/>
      <c r="X14366" s="119"/>
      <c r="Z14366" s="119"/>
    </row>
    <row r="14367" spans="16:26" x14ac:dyDescent="0.25">
      <c r="P14367" s="119"/>
      <c r="R14367" s="119"/>
      <c r="T14367" s="119"/>
      <c r="V14367" s="119"/>
      <c r="X14367" s="119"/>
      <c r="Z14367" s="119"/>
    </row>
    <row r="14368" spans="16:26" x14ac:dyDescent="0.25">
      <c r="P14368" s="121"/>
      <c r="R14368" s="121"/>
      <c r="T14368" s="121"/>
      <c r="V14368" s="121"/>
      <c r="X14368" s="121"/>
      <c r="Z14368" s="121"/>
    </row>
    <row r="14369" spans="16:26" x14ac:dyDescent="0.25">
      <c r="P14369" s="121"/>
      <c r="R14369" s="121"/>
      <c r="T14369" s="121"/>
      <c r="V14369" s="121"/>
      <c r="X14369" s="121"/>
      <c r="Z14369" s="121"/>
    </row>
    <row r="14370" spans="16:26" x14ac:dyDescent="0.25">
      <c r="P14370" s="121"/>
      <c r="R14370" s="121"/>
      <c r="T14370" s="121"/>
      <c r="V14370" s="121"/>
      <c r="X14370" s="121"/>
      <c r="Z14370" s="121"/>
    </row>
    <row r="14371" spans="16:26" x14ac:dyDescent="0.25">
      <c r="P14371" s="121"/>
      <c r="R14371" s="121"/>
      <c r="T14371" s="121"/>
      <c r="V14371" s="121"/>
      <c r="X14371" s="121"/>
      <c r="Z14371" s="121"/>
    </row>
    <row r="14372" spans="16:26" x14ac:dyDescent="0.25">
      <c r="P14372" s="122"/>
      <c r="R14372" s="122"/>
      <c r="T14372" s="122"/>
      <c r="V14372" s="122"/>
      <c r="X14372" s="122"/>
      <c r="Z14372" s="122"/>
    </row>
    <row r="14373" spans="16:26" x14ac:dyDescent="0.25">
      <c r="P14373" s="118"/>
      <c r="R14373" s="118"/>
      <c r="T14373" s="118"/>
      <c r="V14373" s="118"/>
      <c r="X14373" s="118"/>
      <c r="Z14373" s="118"/>
    </row>
    <row r="14374" spans="16:26" x14ac:dyDescent="0.25">
      <c r="P14374" s="119"/>
      <c r="R14374" s="119"/>
      <c r="T14374" s="119"/>
      <c r="V14374" s="119"/>
      <c r="X14374" s="119"/>
      <c r="Z14374" s="119"/>
    </row>
    <row r="14375" spans="16:26" x14ac:dyDescent="0.25">
      <c r="P14375" s="119"/>
      <c r="R14375" s="119"/>
      <c r="T14375" s="119"/>
      <c r="V14375" s="119"/>
      <c r="X14375" s="119"/>
      <c r="Z14375" s="119"/>
    </row>
    <row r="14376" spans="16:26" x14ac:dyDescent="0.25">
      <c r="P14376" s="120"/>
      <c r="R14376" s="120"/>
      <c r="T14376" s="120"/>
      <c r="V14376" s="120"/>
      <c r="X14376" s="120"/>
      <c r="Z14376" s="120"/>
    </row>
    <row r="14377" spans="16:26" x14ac:dyDescent="0.25">
      <c r="P14377" s="119"/>
      <c r="R14377" s="119"/>
      <c r="T14377" s="119"/>
      <c r="V14377" s="119"/>
      <c r="X14377" s="119"/>
      <c r="Z14377" s="119"/>
    </row>
    <row r="14378" spans="16:26" x14ac:dyDescent="0.25">
      <c r="P14378" s="119"/>
      <c r="R14378" s="119"/>
      <c r="T14378" s="119"/>
      <c r="V14378" s="119"/>
      <c r="X14378" s="119"/>
      <c r="Z14378" s="119"/>
    </row>
    <row r="14379" spans="16:26" x14ac:dyDescent="0.25">
      <c r="P14379" s="120"/>
      <c r="R14379" s="120"/>
      <c r="T14379" s="120"/>
      <c r="V14379" s="120"/>
      <c r="X14379" s="120"/>
      <c r="Z14379" s="120"/>
    </row>
    <row r="14380" spans="16:26" x14ac:dyDescent="0.25">
      <c r="P14380" s="119"/>
      <c r="R14380" s="119"/>
      <c r="T14380" s="119"/>
      <c r="V14380" s="119"/>
      <c r="X14380" s="119"/>
      <c r="Z14380" s="119"/>
    </row>
    <row r="14381" spans="16:26" x14ac:dyDescent="0.25">
      <c r="P14381" s="120"/>
      <c r="R14381" s="120"/>
      <c r="T14381" s="120"/>
      <c r="V14381" s="120"/>
      <c r="X14381" s="120"/>
      <c r="Z14381" s="120"/>
    </row>
    <row r="14382" spans="16:26" x14ac:dyDescent="0.25">
      <c r="P14382" s="119"/>
      <c r="R14382" s="119"/>
      <c r="T14382" s="119"/>
      <c r="V14382" s="119"/>
      <c r="X14382" s="119"/>
      <c r="Z14382" s="119"/>
    </row>
    <row r="14383" spans="16:26" x14ac:dyDescent="0.25">
      <c r="P14383" s="119"/>
      <c r="R14383" s="119"/>
      <c r="T14383" s="119"/>
      <c r="V14383" s="119"/>
      <c r="X14383" s="119"/>
      <c r="Z14383" s="119"/>
    </row>
    <row r="14384" spans="16:26" x14ac:dyDescent="0.25">
      <c r="P14384" s="119"/>
      <c r="R14384" s="119"/>
      <c r="T14384" s="119"/>
      <c r="V14384" s="119"/>
      <c r="X14384" s="119"/>
      <c r="Z14384" s="119"/>
    </row>
    <row r="14385" spans="16:26" x14ac:dyDescent="0.25">
      <c r="P14385" s="121"/>
      <c r="R14385" s="121"/>
      <c r="T14385" s="121"/>
      <c r="V14385" s="121"/>
      <c r="X14385" s="121"/>
      <c r="Z14385" s="121"/>
    </row>
    <row r="14386" spans="16:26" x14ac:dyDescent="0.25">
      <c r="P14386" s="121"/>
      <c r="R14386" s="121"/>
      <c r="T14386" s="121"/>
      <c r="V14386" s="121"/>
      <c r="X14386" s="121"/>
      <c r="Z14386" s="121"/>
    </row>
    <row r="14387" spans="16:26" x14ac:dyDescent="0.25">
      <c r="P14387" s="121"/>
      <c r="R14387" s="121"/>
      <c r="T14387" s="121"/>
      <c r="V14387" s="121"/>
      <c r="X14387" s="121"/>
      <c r="Z14387" s="121"/>
    </row>
    <row r="14388" spans="16:26" x14ac:dyDescent="0.25">
      <c r="P14388" s="121"/>
      <c r="R14388" s="121"/>
      <c r="T14388" s="121"/>
      <c r="V14388" s="121"/>
      <c r="X14388" s="121"/>
      <c r="Z14388" s="121"/>
    </row>
    <row r="14389" spans="16:26" x14ac:dyDescent="0.25">
      <c r="P14389" s="122"/>
      <c r="R14389" s="122"/>
      <c r="T14389" s="122"/>
      <c r="V14389" s="122"/>
      <c r="X14389" s="122"/>
      <c r="Z14389" s="122"/>
    </row>
    <row r="14390" spans="16:26" x14ac:dyDescent="0.25">
      <c r="P14390" s="118"/>
      <c r="R14390" s="118"/>
      <c r="T14390" s="118"/>
      <c r="V14390" s="118"/>
      <c r="X14390" s="118"/>
      <c r="Z14390" s="118"/>
    </row>
    <row r="14391" spans="16:26" x14ac:dyDescent="0.25">
      <c r="P14391" s="119"/>
      <c r="R14391" s="119"/>
      <c r="T14391" s="119"/>
      <c r="V14391" s="119"/>
      <c r="X14391" s="119"/>
      <c r="Z14391" s="119"/>
    </row>
    <row r="14392" spans="16:26" x14ac:dyDescent="0.25">
      <c r="P14392" s="119"/>
      <c r="R14392" s="119"/>
      <c r="T14392" s="119"/>
      <c r="V14392" s="119"/>
      <c r="X14392" s="119"/>
      <c r="Z14392" s="119"/>
    </row>
    <row r="14393" spans="16:26" x14ac:dyDescent="0.25">
      <c r="P14393" s="120"/>
      <c r="R14393" s="120"/>
      <c r="T14393" s="120"/>
      <c r="V14393" s="120"/>
      <c r="X14393" s="120"/>
      <c r="Z14393" s="120"/>
    </row>
    <row r="14394" spans="16:26" x14ac:dyDescent="0.25">
      <c r="P14394" s="119"/>
      <c r="R14394" s="119"/>
      <c r="T14394" s="119"/>
      <c r="V14394" s="119"/>
      <c r="X14394" s="119"/>
      <c r="Z14394" s="119"/>
    </row>
    <row r="14395" spans="16:26" x14ac:dyDescent="0.25">
      <c r="P14395" s="119"/>
      <c r="R14395" s="119"/>
      <c r="T14395" s="119"/>
      <c r="V14395" s="119"/>
      <c r="X14395" s="119"/>
      <c r="Z14395" s="119"/>
    </row>
    <row r="14396" spans="16:26" x14ac:dyDescent="0.25">
      <c r="P14396" s="120"/>
      <c r="R14396" s="120"/>
      <c r="T14396" s="120"/>
      <c r="V14396" s="120"/>
      <c r="X14396" s="120"/>
      <c r="Z14396" s="120"/>
    </row>
    <row r="14397" spans="16:26" x14ac:dyDescent="0.25">
      <c r="P14397" s="119"/>
      <c r="R14397" s="119"/>
      <c r="T14397" s="119"/>
      <c r="V14397" s="119"/>
      <c r="X14397" s="119"/>
      <c r="Z14397" s="119"/>
    </row>
    <row r="14398" spans="16:26" x14ac:dyDescent="0.25">
      <c r="P14398" s="120"/>
      <c r="R14398" s="120"/>
      <c r="T14398" s="120"/>
      <c r="V14398" s="120"/>
      <c r="X14398" s="120"/>
      <c r="Z14398" s="120"/>
    </row>
    <row r="14399" spans="16:26" x14ac:dyDescent="0.25">
      <c r="P14399" s="119"/>
      <c r="R14399" s="119"/>
      <c r="T14399" s="119"/>
      <c r="V14399" s="119"/>
      <c r="X14399" s="119"/>
      <c r="Z14399" s="119"/>
    </row>
    <row r="14400" spans="16:26" x14ac:dyDescent="0.25">
      <c r="P14400" s="119"/>
      <c r="R14400" s="119"/>
      <c r="T14400" s="119"/>
      <c r="V14400" s="119"/>
      <c r="X14400" s="119"/>
      <c r="Z14400" s="119"/>
    </row>
    <row r="14401" spans="16:26" x14ac:dyDescent="0.25">
      <c r="P14401" s="119"/>
      <c r="R14401" s="119"/>
      <c r="T14401" s="119"/>
      <c r="V14401" s="119"/>
      <c r="X14401" s="119"/>
      <c r="Z14401" s="119"/>
    </row>
    <row r="14402" spans="16:26" x14ac:dyDescent="0.25">
      <c r="P14402" s="121"/>
      <c r="R14402" s="121"/>
      <c r="T14402" s="121"/>
      <c r="V14402" s="121"/>
      <c r="X14402" s="121"/>
      <c r="Z14402" s="121"/>
    </row>
    <row r="14403" spans="16:26" x14ac:dyDescent="0.25">
      <c r="P14403" s="121"/>
      <c r="R14403" s="121"/>
      <c r="T14403" s="121"/>
      <c r="V14403" s="121"/>
      <c r="X14403" s="121"/>
      <c r="Z14403" s="121"/>
    </row>
    <row r="14404" spans="16:26" x14ac:dyDescent="0.25">
      <c r="P14404" s="121"/>
      <c r="R14404" s="121"/>
      <c r="T14404" s="121"/>
      <c r="V14404" s="121"/>
      <c r="X14404" s="121"/>
      <c r="Z14404" s="121"/>
    </row>
    <row r="14405" spans="16:26" x14ac:dyDescent="0.25">
      <c r="P14405" s="121"/>
      <c r="R14405" s="121"/>
      <c r="T14405" s="121"/>
      <c r="V14405" s="121"/>
      <c r="X14405" s="121"/>
      <c r="Z14405" s="121"/>
    </row>
    <row r="14406" spans="16:26" x14ac:dyDescent="0.25">
      <c r="P14406" s="122"/>
      <c r="R14406" s="122"/>
      <c r="T14406" s="122"/>
      <c r="V14406" s="122"/>
      <c r="X14406" s="122"/>
      <c r="Z14406" s="122"/>
    </row>
    <row r="14407" spans="16:26" x14ac:dyDescent="0.25">
      <c r="P14407" s="118"/>
      <c r="R14407" s="118"/>
      <c r="T14407" s="118"/>
      <c r="V14407" s="118"/>
      <c r="X14407" s="118"/>
      <c r="Z14407" s="118"/>
    </row>
    <row r="14408" spans="16:26" x14ac:dyDescent="0.25">
      <c r="P14408" s="119"/>
      <c r="R14408" s="119"/>
      <c r="T14408" s="119"/>
      <c r="V14408" s="119"/>
      <c r="X14408" s="119"/>
      <c r="Z14408" s="119"/>
    </row>
    <row r="14409" spans="16:26" x14ac:dyDescent="0.25">
      <c r="P14409" s="119"/>
      <c r="R14409" s="119"/>
      <c r="T14409" s="119"/>
      <c r="V14409" s="119"/>
      <c r="X14409" s="119"/>
      <c r="Z14409" s="119"/>
    </row>
    <row r="14410" spans="16:26" x14ac:dyDescent="0.25">
      <c r="P14410" s="120"/>
      <c r="R14410" s="120"/>
      <c r="T14410" s="120"/>
      <c r="V14410" s="120"/>
      <c r="X14410" s="120"/>
      <c r="Z14410" s="120"/>
    </row>
    <row r="14411" spans="16:26" x14ac:dyDescent="0.25">
      <c r="P14411" s="119"/>
      <c r="R14411" s="119"/>
      <c r="T14411" s="119"/>
      <c r="V14411" s="119"/>
      <c r="X14411" s="119"/>
      <c r="Z14411" s="119"/>
    </row>
    <row r="14412" spans="16:26" x14ac:dyDescent="0.25">
      <c r="P14412" s="119"/>
      <c r="R14412" s="119"/>
      <c r="T14412" s="119"/>
      <c r="V14412" s="119"/>
      <c r="X14412" s="119"/>
      <c r="Z14412" s="119"/>
    </row>
    <row r="14413" spans="16:26" x14ac:dyDescent="0.25">
      <c r="P14413" s="120"/>
      <c r="R14413" s="120"/>
      <c r="T14413" s="120"/>
      <c r="V14413" s="120"/>
      <c r="X14413" s="120"/>
      <c r="Z14413" s="120"/>
    </row>
    <row r="14414" spans="16:26" x14ac:dyDescent="0.25">
      <c r="P14414" s="119"/>
      <c r="R14414" s="119"/>
      <c r="T14414" s="119"/>
      <c r="V14414" s="119"/>
      <c r="X14414" s="119"/>
      <c r="Z14414" s="119"/>
    </row>
    <row r="14415" spans="16:26" x14ac:dyDescent="0.25">
      <c r="P14415" s="120"/>
      <c r="R14415" s="120"/>
      <c r="T14415" s="120"/>
      <c r="V14415" s="120"/>
      <c r="X14415" s="120"/>
      <c r="Z14415" s="120"/>
    </row>
    <row r="14416" spans="16:26" x14ac:dyDescent="0.25">
      <c r="P14416" s="119"/>
      <c r="R14416" s="119"/>
      <c r="T14416" s="119"/>
      <c r="V14416" s="119"/>
      <c r="X14416" s="119"/>
      <c r="Z14416" s="119"/>
    </row>
    <row r="14417" spans="16:26" x14ac:dyDescent="0.25">
      <c r="P14417" s="119"/>
      <c r="R14417" s="119"/>
      <c r="T14417" s="119"/>
      <c r="V14417" s="119"/>
      <c r="X14417" s="119"/>
      <c r="Z14417" s="119"/>
    </row>
    <row r="14418" spans="16:26" x14ac:dyDescent="0.25">
      <c r="P14418" s="119"/>
      <c r="R14418" s="119"/>
      <c r="T14418" s="119"/>
      <c r="V14418" s="119"/>
      <c r="X14418" s="119"/>
      <c r="Z14418" s="119"/>
    </row>
    <row r="14419" spans="16:26" x14ac:dyDescent="0.25">
      <c r="P14419" s="121"/>
      <c r="R14419" s="121"/>
      <c r="T14419" s="121"/>
      <c r="V14419" s="121"/>
      <c r="X14419" s="121"/>
      <c r="Z14419" s="121"/>
    </row>
    <row r="14420" spans="16:26" x14ac:dyDescent="0.25">
      <c r="P14420" s="121"/>
      <c r="R14420" s="121"/>
      <c r="T14420" s="121"/>
      <c r="V14420" s="121"/>
      <c r="X14420" s="121"/>
      <c r="Z14420" s="121"/>
    </row>
    <row r="14421" spans="16:26" x14ac:dyDescent="0.25">
      <c r="P14421" s="121"/>
      <c r="R14421" s="121"/>
      <c r="T14421" s="121"/>
      <c r="V14421" s="121"/>
      <c r="X14421" s="121"/>
      <c r="Z14421" s="121"/>
    </row>
    <row r="14422" spans="16:26" x14ac:dyDescent="0.25">
      <c r="P14422" s="121"/>
      <c r="R14422" s="121"/>
      <c r="T14422" s="121"/>
      <c r="V14422" s="121"/>
      <c r="X14422" s="121"/>
      <c r="Z14422" s="121"/>
    </row>
    <row r="14423" spans="16:26" x14ac:dyDescent="0.25">
      <c r="P14423" s="122"/>
      <c r="R14423" s="122"/>
      <c r="T14423" s="122"/>
      <c r="V14423" s="122"/>
      <c r="X14423" s="122"/>
      <c r="Z14423" s="122"/>
    </row>
    <row r="14424" spans="16:26" x14ac:dyDescent="0.25">
      <c r="P14424" s="118"/>
      <c r="R14424" s="118"/>
      <c r="T14424" s="118"/>
      <c r="V14424" s="118"/>
      <c r="X14424" s="118"/>
      <c r="Z14424" s="118"/>
    </row>
    <row r="14425" spans="16:26" x14ac:dyDescent="0.25">
      <c r="P14425" s="119"/>
      <c r="R14425" s="119"/>
      <c r="T14425" s="119"/>
      <c r="V14425" s="119"/>
      <c r="X14425" s="119"/>
      <c r="Z14425" s="119"/>
    </row>
    <row r="14426" spans="16:26" x14ac:dyDescent="0.25">
      <c r="P14426" s="119"/>
      <c r="R14426" s="119"/>
      <c r="T14426" s="119"/>
      <c r="V14426" s="119"/>
      <c r="X14426" s="119"/>
      <c r="Z14426" s="119"/>
    </row>
    <row r="14427" spans="16:26" x14ac:dyDescent="0.25">
      <c r="P14427" s="120"/>
      <c r="R14427" s="120"/>
      <c r="T14427" s="120"/>
      <c r="V14427" s="120"/>
      <c r="X14427" s="120"/>
      <c r="Z14427" s="120"/>
    </row>
    <row r="14428" spans="16:26" x14ac:dyDescent="0.25">
      <c r="P14428" s="119"/>
      <c r="R14428" s="119"/>
      <c r="T14428" s="119"/>
      <c r="V14428" s="119"/>
      <c r="X14428" s="119"/>
      <c r="Z14428" s="119"/>
    </row>
    <row r="14429" spans="16:26" x14ac:dyDescent="0.25">
      <c r="P14429" s="119"/>
      <c r="R14429" s="119"/>
      <c r="T14429" s="119"/>
      <c r="V14429" s="119"/>
      <c r="X14429" s="119"/>
      <c r="Z14429" s="119"/>
    </row>
    <row r="14430" spans="16:26" x14ac:dyDescent="0.25">
      <c r="P14430" s="120"/>
      <c r="R14430" s="120"/>
      <c r="T14430" s="120"/>
      <c r="V14430" s="120"/>
      <c r="X14430" s="120"/>
      <c r="Z14430" s="120"/>
    </row>
    <row r="14431" spans="16:26" x14ac:dyDescent="0.25">
      <c r="P14431" s="119"/>
      <c r="R14431" s="119"/>
      <c r="T14431" s="119"/>
      <c r="V14431" s="119"/>
      <c r="X14431" s="119"/>
      <c r="Z14431" s="119"/>
    </row>
    <row r="14432" spans="16:26" x14ac:dyDescent="0.25">
      <c r="P14432" s="120"/>
      <c r="R14432" s="120"/>
      <c r="T14432" s="120"/>
      <c r="V14432" s="120"/>
      <c r="X14432" s="120"/>
      <c r="Z14432" s="120"/>
    </row>
    <row r="14433" spans="16:26" x14ac:dyDescent="0.25">
      <c r="P14433" s="119"/>
      <c r="R14433" s="119"/>
      <c r="T14433" s="119"/>
      <c r="V14433" s="119"/>
      <c r="X14433" s="119"/>
      <c r="Z14433" s="119"/>
    </row>
    <row r="14434" spans="16:26" x14ac:dyDescent="0.25">
      <c r="P14434" s="119"/>
      <c r="R14434" s="119"/>
      <c r="T14434" s="119"/>
      <c r="V14434" s="119"/>
      <c r="X14434" s="119"/>
      <c r="Z14434" s="119"/>
    </row>
    <row r="14435" spans="16:26" x14ac:dyDescent="0.25">
      <c r="P14435" s="119"/>
      <c r="R14435" s="119"/>
      <c r="T14435" s="119"/>
      <c r="V14435" s="119"/>
      <c r="X14435" s="119"/>
      <c r="Z14435" s="119"/>
    </row>
    <row r="14436" spans="16:26" x14ac:dyDescent="0.25">
      <c r="P14436" s="121"/>
      <c r="R14436" s="121"/>
      <c r="T14436" s="121"/>
      <c r="V14436" s="121"/>
      <c r="X14436" s="121"/>
      <c r="Z14436" s="121"/>
    </row>
    <row r="14437" spans="16:26" x14ac:dyDescent="0.25">
      <c r="P14437" s="121"/>
      <c r="R14437" s="121"/>
      <c r="T14437" s="121"/>
      <c r="V14437" s="121"/>
      <c r="X14437" s="121"/>
      <c r="Z14437" s="121"/>
    </row>
    <row r="14438" spans="16:26" x14ac:dyDescent="0.25">
      <c r="P14438" s="121"/>
      <c r="R14438" s="121"/>
      <c r="T14438" s="121"/>
      <c r="V14438" s="121"/>
      <c r="X14438" s="121"/>
      <c r="Z14438" s="121"/>
    </row>
    <row r="14439" spans="16:26" x14ac:dyDescent="0.25">
      <c r="P14439" s="121"/>
      <c r="R14439" s="121"/>
      <c r="T14439" s="121"/>
      <c r="V14439" s="121"/>
      <c r="X14439" s="121"/>
      <c r="Z14439" s="121"/>
    </row>
    <row r="14440" spans="16:26" x14ac:dyDescent="0.25">
      <c r="P14440" s="122"/>
      <c r="R14440" s="122"/>
      <c r="T14440" s="122"/>
      <c r="V14440" s="122"/>
      <c r="X14440" s="122"/>
      <c r="Z14440" s="122"/>
    </row>
    <row r="14441" spans="16:26" x14ac:dyDescent="0.25">
      <c r="P14441" s="118"/>
      <c r="R14441" s="118"/>
      <c r="T14441" s="118"/>
      <c r="V14441" s="118"/>
      <c r="X14441" s="118"/>
      <c r="Z14441" s="118"/>
    </row>
    <row r="14442" spans="16:26" x14ac:dyDescent="0.25">
      <c r="P14442" s="119"/>
      <c r="R14442" s="119"/>
      <c r="T14442" s="119"/>
      <c r="V14442" s="119"/>
      <c r="X14442" s="119"/>
      <c r="Z14442" s="119"/>
    </row>
    <row r="14443" spans="16:26" x14ac:dyDescent="0.25">
      <c r="P14443" s="119"/>
      <c r="R14443" s="119"/>
      <c r="T14443" s="119"/>
      <c r="V14443" s="119"/>
      <c r="X14443" s="119"/>
      <c r="Z14443" s="119"/>
    </row>
    <row r="14444" spans="16:26" x14ac:dyDescent="0.25">
      <c r="P14444" s="120"/>
      <c r="R14444" s="120"/>
      <c r="T14444" s="120"/>
      <c r="V14444" s="120"/>
      <c r="X14444" s="120"/>
      <c r="Z14444" s="120"/>
    </row>
    <row r="14445" spans="16:26" x14ac:dyDescent="0.25">
      <c r="P14445" s="119"/>
      <c r="R14445" s="119"/>
      <c r="T14445" s="119"/>
      <c r="V14445" s="119"/>
      <c r="X14445" s="119"/>
      <c r="Z14445" s="119"/>
    </row>
    <row r="14446" spans="16:26" x14ac:dyDescent="0.25">
      <c r="P14446" s="119"/>
      <c r="R14446" s="119"/>
      <c r="T14446" s="119"/>
      <c r="V14446" s="119"/>
      <c r="X14446" s="119"/>
      <c r="Z14446" s="119"/>
    </row>
    <row r="14447" spans="16:26" x14ac:dyDescent="0.25">
      <c r="P14447" s="120"/>
      <c r="R14447" s="120"/>
      <c r="T14447" s="120"/>
      <c r="V14447" s="120"/>
      <c r="X14447" s="120"/>
      <c r="Z14447" s="120"/>
    </row>
    <row r="14448" spans="16:26" x14ac:dyDescent="0.25">
      <c r="P14448" s="119"/>
      <c r="R14448" s="119"/>
      <c r="T14448" s="119"/>
      <c r="V14448" s="119"/>
      <c r="X14448" s="119"/>
      <c r="Z14448" s="119"/>
    </row>
    <row r="14449" spans="16:26" x14ac:dyDescent="0.25">
      <c r="P14449" s="120"/>
      <c r="R14449" s="120"/>
      <c r="T14449" s="120"/>
      <c r="V14449" s="120"/>
      <c r="X14449" s="120"/>
      <c r="Z14449" s="120"/>
    </row>
    <row r="14450" spans="16:26" x14ac:dyDescent="0.25">
      <c r="P14450" s="119"/>
      <c r="R14450" s="119"/>
      <c r="T14450" s="119"/>
      <c r="V14450" s="119"/>
      <c r="X14450" s="119"/>
      <c r="Z14450" s="119"/>
    </row>
    <row r="14451" spans="16:26" x14ac:dyDescent="0.25">
      <c r="P14451" s="119"/>
      <c r="R14451" s="119"/>
      <c r="T14451" s="119"/>
      <c r="V14451" s="119"/>
      <c r="X14451" s="119"/>
      <c r="Z14451" s="119"/>
    </row>
    <row r="14452" spans="16:26" x14ac:dyDescent="0.25">
      <c r="P14452" s="119"/>
      <c r="R14452" s="119"/>
      <c r="T14452" s="119"/>
      <c r="V14452" s="119"/>
      <c r="X14452" s="119"/>
      <c r="Z14452" s="119"/>
    </row>
    <row r="14453" spans="16:26" x14ac:dyDescent="0.25">
      <c r="P14453" s="121"/>
      <c r="R14453" s="121"/>
      <c r="T14453" s="121"/>
      <c r="V14453" s="121"/>
      <c r="X14453" s="121"/>
      <c r="Z14453" s="121"/>
    </row>
    <row r="14454" spans="16:26" x14ac:dyDescent="0.25">
      <c r="P14454" s="121"/>
      <c r="R14454" s="121"/>
      <c r="T14454" s="121"/>
      <c r="V14454" s="121"/>
      <c r="X14454" s="121"/>
      <c r="Z14454" s="121"/>
    </row>
    <row r="14455" spans="16:26" x14ac:dyDescent="0.25">
      <c r="P14455" s="121"/>
      <c r="R14455" s="121"/>
      <c r="T14455" s="121"/>
      <c r="V14455" s="121"/>
      <c r="X14455" s="121"/>
      <c r="Z14455" s="121"/>
    </row>
    <row r="14456" spans="16:26" x14ac:dyDescent="0.25">
      <c r="P14456" s="121"/>
      <c r="R14456" s="121"/>
      <c r="T14456" s="121"/>
      <c r="V14456" s="121"/>
      <c r="X14456" s="121"/>
      <c r="Z14456" s="121"/>
    </row>
    <row r="14457" spans="16:26" x14ac:dyDescent="0.25">
      <c r="P14457" s="122"/>
      <c r="R14457" s="122"/>
      <c r="T14457" s="122"/>
      <c r="V14457" s="122"/>
      <c r="X14457" s="122"/>
      <c r="Z14457" s="122"/>
    </row>
    <row r="14458" spans="16:26" x14ac:dyDescent="0.25">
      <c r="P14458" s="118"/>
      <c r="R14458" s="118"/>
      <c r="T14458" s="118"/>
      <c r="V14458" s="118"/>
      <c r="X14458" s="118"/>
      <c r="Z14458" s="118"/>
    </row>
    <row r="14459" spans="16:26" x14ac:dyDescent="0.25">
      <c r="P14459" s="119"/>
      <c r="R14459" s="119"/>
      <c r="T14459" s="119"/>
      <c r="V14459" s="119"/>
      <c r="X14459" s="119"/>
      <c r="Z14459" s="119"/>
    </row>
    <row r="14460" spans="16:26" x14ac:dyDescent="0.25">
      <c r="P14460" s="119"/>
      <c r="R14460" s="119"/>
      <c r="T14460" s="119"/>
      <c r="V14460" s="119"/>
      <c r="X14460" s="119"/>
      <c r="Z14460" s="119"/>
    </row>
    <row r="14461" spans="16:26" x14ac:dyDescent="0.25">
      <c r="P14461" s="120"/>
      <c r="R14461" s="120"/>
      <c r="T14461" s="120"/>
      <c r="V14461" s="120"/>
      <c r="X14461" s="120"/>
      <c r="Z14461" s="120"/>
    </row>
    <row r="14462" spans="16:26" x14ac:dyDescent="0.25">
      <c r="P14462" s="119"/>
      <c r="R14462" s="119"/>
      <c r="T14462" s="119"/>
      <c r="V14462" s="119"/>
      <c r="X14462" s="119"/>
      <c r="Z14462" s="119"/>
    </row>
    <row r="14463" spans="16:26" x14ac:dyDescent="0.25">
      <c r="P14463" s="119"/>
      <c r="R14463" s="119"/>
      <c r="T14463" s="119"/>
      <c r="V14463" s="119"/>
      <c r="X14463" s="119"/>
      <c r="Z14463" s="119"/>
    </row>
    <row r="14464" spans="16:26" x14ac:dyDescent="0.25">
      <c r="P14464" s="120"/>
      <c r="R14464" s="120"/>
      <c r="T14464" s="120"/>
      <c r="V14464" s="120"/>
      <c r="X14464" s="120"/>
      <c r="Z14464" s="120"/>
    </row>
    <row r="14465" spans="16:26" x14ac:dyDescent="0.25">
      <c r="P14465" s="119"/>
      <c r="R14465" s="119"/>
      <c r="T14465" s="119"/>
      <c r="V14465" s="119"/>
      <c r="X14465" s="119"/>
      <c r="Z14465" s="119"/>
    </row>
    <row r="14466" spans="16:26" x14ac:dyDescent="0.25">
      <c r="P14466" s="120"/>
      <c r="R14466" s="120"/>
      <c r="T14466" s="120"/>
      <c r="V14466" s="120"/>
      <c r="X14466" s="120"/>
      <c r="Z14466" s="120"/>
    </row>
    <row r="14467" spans="16:26" x14ac:dyDescent="0.25">
      <c r="P14467" s="119"/>
      <c r="R14467" s="119"/>
      <c r="T14467" s="119"/>
      <c r="V14467" s="119"/>
      <c r="X14467" s="119"/>
      <c r="Z14467" s="119"/>
    </row>
    <row r="14468" spans="16:26" x14ac:dyDescent="0.25">
      <c r="P14468" s="119"/>
      <c r="R14468" s="119"/>
      <c r="T14468" s="119"/>
      <c r="V14468" s="119"/>
      <c r="X14468" s="119"/>
      <c r="Z14468" s="119"/>
    </row>
    <row r="14469" spans="16:26" x14ac:dyDescent="0.25">
      <c r="P14469" s="119"/>
      <c r="R14469" s="119"/>
      <c r="T14469" s="119"/>
      <c r="V14469" s="119"/>
      <c r="X14469" s="119"/>
      <c r="Z14469" s="119"/>
    </row>
    <row r="14470" spans="16:26" x14ac:dyDescent="0.25">
      <c r="P14470" s="121"/>
      <c r="R14470" s="121"/>
      <c r="T14470" s="121"/>
      <c r="V14470" s="121"/>
      <c r="X14470" s="121"/>
      <c r="Z14470" s="121"/>
    </row>
    <row r="14471" spans="16:26" x14ac:dyDescent="0.25">
      <c r="P14471" s="121"/>
      <c r="R14471" s="121"/>
      <c r="T14471" s="121"/>
      <c r="V14471" s="121"/>
      <c r="X14471" s="121"/>
      <c r="Z14471" s="121"/>
    </row>
    <row r="14472" spans="16:26" x14ac:dyDescent="0.25">
      <c r="P14472" s="121"/>
      <c r="R14472" s="121"/>
      <c r="T14472" s="121"/>
      <c r="V14472" s="121"/>
      <c r="X14472" s="121"/>
      <c r="Z14472" s="121"/>
    </row>
    <row r="14473" spans="16:26" x14ac:dyDescent="0.25">
      <c r="P14473" s="121"/>
      <c r="R14473" s="121"/>
      <c r="T14473" s="121"/>
      <c r="V14473" s="121"/>
      <c r="X14473" s="121"/>
      <c r="Z14473" s="121"/>
    </row>
    <row r="14474" spans="16:26" x14ac:dyDescent="0.25">
      <c r="P14474" s="122"/>
      <c r="R14474" s="122"/>
      <c r="T14474" s="122"/>
      <c r="V14474" s="122"/>
      <c r="X14474" s="122"/>
      <c r="Z14474" s="122"/>
    </row>
    <row r="14475" spans="16:26" x14ac:dyDescent="0.25">
      <c r="P14475" s="118"/>
      <c r="R14475" s="118"/>
      <c r="T14475" s="118"/>
      <c r="V14475" s="118"/>
      <c r="X14475" s="118"/>
      <c r="Z14475" s="118"/>
    </row>
    <row r="14476" spans="16:26" x14ac:dyDescent="0.25">
      <c r="P14476" s="119"/>
      <c r="R14476" s="119"/>
      <c r="T14476" s="119"/>
      <c r="V14476" s="119"/>
      <c r="X14476" s="119"/>
      <c r="Z14476" s="119"/>
    </row>
    <row r="14477" spans="16:26" x14ac:dyDescent="0.25">
      <c r="P14477" s="119"/>
      <c r="R14477" s="119"/>
      <c r="T14477" s="119"/>
      <c r="V14477" s="119"/>
      <c r="X14477" s="119"/>
      <c r="Z14477" s="119"/>
    </row>
    <row r="14478" spans="16:26" x14ac:dyDescent="0.25">
      <c r="P14478" s="120"/>
      <c r="R14478" s="120"/>
      <c r="T14478" s="120"/>
      <c r="V14478" s="120"/>
      <c r="X14478" s="120"/>
      <c r="Z14478" s="120"/>
    </row>
    <row r="14479" spans="16:26" x14ac:dyDescent="0.25">
      <c r="P14479" s="119"/>
      <c r="R14479" s="119"/>
      <c r="T14479" s="119"/>
      <c r="V14479" s="119"/>
      <c r="X14479" s="119"/>
      <c r="Z14479" s="119"/>
    </row>
    <row r="14480" spans="16:26" x14ac:dyDescent="0.25">
      <c r="P14480" s="119"/>
      <c r="R14480" s="119"/>
      <c r="T14480" s="119"/>
      <c r="V14480" s="119"/>
      <c r="X14480" s="119"/>
      <c r="Z14480" s="119"/>
    </row>
    <row r="14481" spans="16:26" x14ac:dyDescent="0.25">
      <c r="P14481" s="120"/>
      <c r="R14481" s="120"/>
      <c r="T14481" s="120"/>
      <c r="V14481" s="120"/>
      <c r="X14481" s="120"/>
      <c r="Z14481" s="120"/>
    </row>
    <row r="14482" spans="16:26" x14ac:dyDescent="0.25">
      <c r="P14482" s="119"/>
      <c r="R14482" s="119"/>
      <c r="T14482" s="119"/>
      <c r="V14482" s="119"/>
      <c r="X14482" s="119"/>
      <c r="Z14482" s="119"/>
    </row>
    <row r="14483" spans="16:26" x14ac:dyDescent="0.25">
      <c r="P14483" s="120"/>
      <c r="R14483" s="120"/>
      <c r="T14483" s="120"/>
      <c r="V14483" s="120"/>
      <c r="X14483" s="120"/>
      <c r="Z14483" s="120"/>
    </row>
    <row r="14484" spans="16:26" x14ac:dyDescent="0.25">
      <c r="P14484" s="119"/>
      <c r="R14484" s="119"/>
      <c r="T14484" s="119"/>
      <c r="V14484" s="119"/>
      <c r="X14484" s="119"/>
      <c r="Z14484" s="119"/>
    </row>
    <row r="14485" spans="16:26" x14ac:dyDescent="0.25">
      <c r="P14485" s="119"/>
      <c r="R14485" s="119"/>
      <c r="T14485" s="119"/>
      <c r="V14485" s="119"/>
      <c r="X14485" s="119"/>
      <c r="Z14485" s="119"/>
    </row>
    <row r="14486" spans="16:26" x14ac:dyDescent="0.25">
      <c r="P14486" s="119"/>
      <c r="R14486" s="119"/>
      <c r="T14486" s="119"/>
      <c r="V14486" s="119"/>
      <c r="X14486" s="119"/>
      <c r="Z14486" s="119"/>
    </row>
    <row r="14487" spans="16:26" x14ac:dyDescent="0.25">
      <c r="P14487" s="121"/>
      <c r="R14487" s="121"/>
      <c r="T14487" s="121"/>
      <c r="V14487" s="121"/>
      <c r="X14487" s="121"/>
      <c r="Z14487" s="121"/>
    </row>
    <row r="14488" spans="16:26" x14ac:dyDescent="0.25">
      <c r="P14488" s="121"/>
      <c r="R14488" s="121"/>
      <c r="T14488" s="121"/>
      <c r="V14488" s="121"/>
      <c r="X14488" s="121"/>
      <c r="Z14488" s="121"/>
    </row>
    <row r="14489" spans="16:26" x14ac:dyDescent="0.25">
      <c r="P14489" s="121"/>
      <c r="R14489" s="121"/>
      <c r="T14489" s="121"/>
      <c r="V14489" s="121"/>
      <c r="X14489" s="121"/>
      <c r="Z14489" s="121"/>
    </row>
    <row r="14490" spans="16:26" x14ac:dyDescent="0.25">
      <c r="P14490" s="121"/>
      <c r="R14490" s="121"/>
      <c r="T14490" s="121"/>
      <c r="V14490" s="121"/>
      <c r="X14490" s="121"/>
      <c r="Z14490" s="121"/>
    </row>
    <row r="14491" spans="16:26" x14ac:dyDescent="0.25">
      <c r="P14491" s="122"/>
      <c r="R14491" s="122"/>
      <c r="T14491" s="122"/>
      <c r="V14491" s="122"/>
      <c r="X14491" s="122"/>
      <c r="Z14491" s="122"/>
    </row>
    <row r="14492" spans="16:26" x14ac:dyDescent="0.25">
      <c r="P14492" s="118"/>
      <c r="R14492" s="118"/>
      <c r="T14492" s="118"/>
      <c r="V14492" s="118"/>
      <c r="X14492" s="118"/>
      <c r="Z14492" s="118"/>
    </row>
    <row r="14493" spans="16:26" x14ac:dyDescent="0.25">
      <c r="P14493" s="119"/>
      <c r="R14493" s="119"/>
      <c r="T14493" s="119"/>
      <c r="V14493" s="119"/>
      <c r="X14493" s="119"/>
      <c r="Z14493" s="119"/>
    </row>
    <row r="14494" spans="16:26" x14ac:dyDescent="0.25">
      <c r="P14494" s="119"/>
      <c r="R14494" s="119"/>
      <c r="T14494" s="119"/>
      <c r="V14494" s="119"/>
      <c r="X14494" s="119"/>
      <c r="Z14494" s="119"/>
    </row>
    <row r="14495" spans="16:26" x14ac:dyDescent="0.25">
      <c r="P14495" s="120"/>
      <c r="R14495" s="120"/>
      <c r="T14495" s="120"/>
      <c r="V14495" s="120"/>
      <c r="X14495" s="120"/>
      <c r="Z14495" s="120"/>
    </row>
    <row r="14496" spans="16:26" x14ac:dyDescent="0.25">
      <c r="P14496" s="119"/>
      <c r="R14496" s="119"/>
      <c r="T14496" s="119"/>
      <c r="V14496" s="119"/>
      <c r="X14496" s="119"/>
      <c r="Z14496" s="119"/>
    </row>
    <row r="14497" spans="16:26" x14ac:dyDescent="0.25">
      <c r="P14497" s="119"/>
      <c r="R14497" s="119"/>
      <c r="T14497" s="119"/>
      <c r="V14497" s="119"/>
      <c r="X14497" s="119"/>
      <c r="Z14497" s="119"/>
    </row>
    <row r="14498" spans="16:26" x14ac:dyDescent="0.25">
      <c r="P14498" s="120"/>
      <c r="R14498" s="120"/>
      <c r="T14498" s="120"/>
      <c r="V14498" s="120"/>
      <c r="X14498" s="120"/>
      <c r="Z14498" s="120"/>
    </row>
    <row r="14499" spans="16:26" x14ac:dyDescent="0.25">
      <c r="P14499" s="119"/>
      <c r="R14499" s="119"/>
      <c r="T14499" s="119"/>
      <c r="V14499" s="119"/>
      <c r="X14499" s="119"/>
      <c r="Z14499" s="119"/>
    </row>
    <row r="14500" spans="16:26" x14ac:dyDescent="0.25">
      <c r="P14500" s="120"/>
      <c r="R14500" s="120"/>
      <c r="T14500" s="120"/>
      <c r="V14500" s="120"/>
      <c r="X14500" s="120"/>
      <c r="Z14500" s="120"/>
    </row>
    <row r="14501" spans="16:26" x14ac:dyDescent="0.25">
      <c r="P14501" s="119"/>
      <c r="R14501" s="119"/>
      <c r="T14501" s="119"/>
      <c r="V14501" s="119"/>
      <c r="X14501" s="119"/>
      <c r="Z14501" s="119"/>
    </row>
    <row r="14502" spans="16:26" x14ac:dyDescent="0.25">
      <c r="P14502" s="119"/>
      <c r="R14502" s="119"/>
      <c r="T14502" s="119"/>
      <c r="V14502" s="119"/>
      <c r="X14502" s="119"/>
      <c r="Z14502" s="119"/>
    </row>
    <row r="14503" spans="16:26" x14ac:dyDescent="0.25">
      <c r="P14503" s="119"/>
      <c r="R14503" s="119"/>
      <c r="T14503" s="119"/>
      <c r="V14503" s="119"/>
      <c r="X14503" s="119"/>
      <c r="Z14503" s="119"/>
    </row>
    <row r="14504" spans="16:26" x14ac:dyDescent="0.25">
      <c r="P14504" s="121"/>
      <c r="R14504" s="121"/>
      <c r="T14504" s="121"/>
      <c r="V14504" s="121"/>
      <c r="X14504" s="121"/>
      <c r="Z14504" s="121"/>
    </row>
    <row r="14505" spans="16:26" x14ac:dyDescent="0.25">
      <c r="P14505" s="121"/>
      <c r="R14505" s="121"/>
      <c r="T14505" s="121"/>
      <c r="V14505" s="121"/>
      <c r="X14505" s="121"/>
      <c r="Z14505" s="121"/>
    </row>
    <row r="14506" spans="16:26" x14ac:dyDescent="0.25">
      <c r="P14506" s="121"/>
      <c r="R14506" s="121"/>
      <c r="T14506" s="121"/>
      <c r="V14506" s="121"/>
      <c r="X14506" s="121"/>
      <c r="Z14506" s="121"/>
    </row>
    <row r="14507" spans="16:26" x14ac:dyDescent="0.25">
      <c r="P14507" s="121"/>
      <c r="R14507" s="121"/>
      <c r="T14507" s="121"/>
      <c r="V14507" s="121"/>
      <c r="X14507" s="121"/>
      <c r="Z14507" s="121"/>
    </row>
    <row r="14508" spans="16:26" x14ac:dyDescent="0.25">
      <c r="P14508" s="122"/>
      <c r="R14508" s="122"/>
      <c r="T14508" s="122"/>
      <c r="V14508" s="122"/>
      <c r="X14508" s="122"/>
      <c r="Z14508" s="122"/>
    </row>
    <row r="14509" spans="16:26" x14ac:dyDescent="0.25">
      <c r="P14509" s="118"/>
      <c r="R14509" s="118"/>
      <c r="T14509" s="118"/>
      <c r="V14509" s="118"/>
      <c r="X14509" s="118"/>
      <c r="Z14509" s="118"/>
    </row>
    <row r="14510" spans="16:26" x14ac:dyDescent="0.25">
      <c r="P14510" s="119"/>
      <c r="R14510" s="119"/>
      <c r="T14510" s="119"/>
      <c r="V14510" s="119"/>
      <c r="X14510" s="119"/>
      <c r="Z14510" s="119"/>
    </row>
    <row r="14511" spans="16:26" x14ac:dyDescent="0.25">
      <c r="P14511" s="119"/>
      <c r="R14511" s="119"/>
      <c r="T14511" s="119"/>
      <c r="V14511" s="119"/>
      <c r="X14511" s="119"/>
      <c r="Z14511" s="119"/>
    </row>
    <row r="14512" spans="16:26" x14ac:dyDescent="0.25">
      <c r="P14512" s="120"/>
      <c r="R14512" s="120"/>
      <c r="T14512" s="120"/>
      <c r="V14512" s="120"/>
      <c r="X14512" s="120"/>
      <c r="Z14512" s="120"/>
    </row>
    <row r="14513" spans="16:26" x14ac:dyDescent="0.25">
      <c r="P14513" s="119"/>
      <c r="R14513" s="119"/>
      <c r="T14513" s="119"/>
      <c r="V14513" s="119"/>
      <c r="X14513" s="119"/>
      <c r="Z14513" s="119"/>
    </row>
    <row r="14514" spans="16:26" x14ac:dyDescent="0.25">
      <c r="P14514" s="119"/>
      <c r="R14514" s="119"/>
      <c r="T14514" s="119"/>
      <c r="V14514" s="119"/>
      <c r="X14514" s="119"/>
      <c r="Z14514" s="119"/>
    </row>
    <row r="14515" spans="16:26" x14ac:dyDescent="0.25">
      <c r="P14515" s="120"/>
      <c r="R14515" s="120"/>
      <c r="T14515" s="120"/>
      <c r="V14515" s="120"/>
      <c r="X14515" s="120"/>
      <c r="Z14515" s="120"/>
    </row>
    <row r="14516" spans="16:26" x14ac:dyDescent="0.25">
      <c r="P14516" s="119"/>
      <c r="R14516" s="119"/>
      <c r="T14516" s="119"/>
      <c r="V14516" s="119"/>
      <c r="X14516" s="119"/>
      <c r="Z14516" s="119"/>
    </row>
    <row r="14517" spans="16:26" x14ac:dyDescent="0.25">
      <c r="P14517" s="120"/>
      <c r="R14517" s="120"/>
      <c r="T14517" s="120"/>
      <c r="V14517" s="120"/>
      <c r="X14517" s="120"/>
      <c r="Z14517" s="120"/>
    </row>
    <row r="14518" spans="16:26" x14ac:dyDescent="0.25">
      <c r="P14518" s="119"/>
      <c r="R14518" s="119"/>
      <c r="T14518" s="119"/>
      <c r="V14518" s="119"/>
      <c r="X14518" s="119"/>
      <c r="Z14518" s="119"/>
    </row>
    <row r="14519" spans="16:26" x14ac:dyDescent="0.25">
      <c r="P14519" s="119"/>
      <c r="R14519" s="119"/>
      <c r="T14519" s="119"/>
      <c r="V14519" s="119"/>
      <c r="X14519" s="119"/>
      <c r="Z14519" s="119"/>
    </row>
    <row r="14520" spans="16:26" x14ac:dyDescent="0.25">
      <c r="P14520" s="119"/>
      <c r="R14520" s="119"/>
      <c r="T14520" s="119"/>
      <c r="V14520" s="119"/>
      <c r="X14520" s="119"/>
      <c r="Z14520" s="119"/>
    </row>
    <row r="14521" spans="16:26" x14ac:dyDescent="0.25">
      <c r="P14521" s="121"/>
      <c r="R14521" s="121"/>
      <c r="T14521" s="121"/>
      <c r="V14521" s="121"/>
      <c r="X14521" s="121"/>
      <c r="Z14521" s="121"/>
    </row>
    <row r="14522" spans="16:26" x14ac:dyDescent="0.25">
      <c r="P14522" s="121"/>
      <c r="R14522" s="121"/>
      <c r="T14522" s="121"/>
      <c r="V14522" s="121"/>
      <c r="X14522" s="121"/>
      <c r="Z14522" s="121"/>
    </row>
    <row r="14523" spans="16:26" x14ac:dyDescent="0.25">
      <c r="P14523" s="121"/>
      <c r="R14523" s="121"/>
      <c r="T14523" s="121"/>
      <c r="V14523" s="121"/>
      <c r="X14523" s="121"/>
      <c r="Z14523" s="121"/>
    </row>
    <row r="14524" spans="16:26" x14ac:dyDescent="0.25">
      <c r="P14524" s="121"/>
      <c r="R14524" s="121"/>
      <c r="T14524" s="121"/>
      <c r="V14524" s="121"/>
      <c r="X14524" s="121"/>
      <c r="Z14524" s="121"/>
    </row>
    <row r="14525" spans="16:26" x14ac:dyDescent="0.25">
      <c r="P14525" s="122"/>
      <c r="R14525" s="122"/>
      <c r="T14525" s="122"/>
      <c r="V14525" s="122"/>
      <c r="X14525" s="122"/>
      <c r="Z14525" s="122"/>
    </row>
    <row r="14526" spans="16:26" x14ac:dyDescent="0.25">
      <c r="P14526" s="118"/>
      <c r="R14526" s="118"/>
      <c r="T14526" s="118"/>
      <c r="V14526" s="118"/>
      <c r="X14526" s="118"/>
      <c r="Z14526" s="118"/>
    </row>
    <row r="14527" spans="16:26" x14ac:dyDescent="0.25">
      <c r="P14527" s="119"/>
      <c r="R14527" s="119"/>
      <c r="T14527" s="119"/>
      <c r="V14527" s="119"/>
      <c r="X14527" s="119"/>
      <c r="Z14527" s="119"/>
    </row>
    <row r="14528" spans="16:26" x14ac:dyDescent="0.25">
      <c r="P14528" s="119"/>
      <c r="R14528" s="119"/>
      <c r="T14528" s="119"/>
      <c r="V14528" s="119"/>
      <c r="X14528" s="119"/>
      <c r="Z14528" s="119"/>
    </row>
    <row r="14529" spans="16:26" x14ac:dyDescent="0.25">
      <c r="P14529" s="120"/>
      <c r="R14529" s="120"/>
      <c r="T14529" s="120"/>
      <c r="V14529" s="120"/>
      <c r="X14529" s="120"/>
      <c r="Z14529" s="120"/>
    </row>
    <row r="14530" spans="16:26" x14ac:dyDescent="0.25">
      <c r="P14530" s="119"/>
      <c r="R14530" s="119"/>
      <c r="T14530" s="119"/>
      <c r="V14530" s="119"/>
      <c r="X14530" s="119"/>
      <c r="Z14530" s="119"/>
    </row>
    <row r="14531" spans="16:26" x14ac:dyDescent="0.25">
      <c r="P14531" s="119"/>
      <c r="R14531" s="119"/>
      <c r="T14531" s="119"/>
      <c r="V14531" s="119"/>
      <c r="X14531" s="119"/>
      <c r="Z14531" s="119"/>
    </row>
    <row r="14532" spans="16:26" x14ac:dyDescent="0.25">
      <c r="P14532" s="120"/>
      <c r="R14532" s="120"/>
      <c r="T14532" s="120"/>
      <c r="V14532" s="120"/>
      <c r="X14532" s="120"/>
      <c r="Z14532" s="120"/>
    </row>
    <row r="14533" spans="16:26" x14ac:dyDescent="0.25">
      <c r="P14533" s="119"/>
      <c r="R14533" s="119"/>
      <c r="T14533" s="119"/>
      <c r="V14533" s="119"/>
      <c r="X14533" s="119"/>
      <c r="Z14533" s="119"/>
    </row>
    <row r="14534" spans="16:26" x14ac:dyDescent="0.25">
      <c r="P14534" s="120"/>
      <c r="R14534" s="120"/>
      <c r="T14534" s="120"/>
      <c r="V14534" s="120"/>
      <c r="X14534" s="120"/>
      <c r="Z14534" s="120"/>
    </row>
    <row r="14535" spans="16:26" x14ac:dyDescent="0.25">
      <c r="P14535" s="119"/>
      <c r="R14535" s="119"/>
      <c r="T14535" s="119"/>
      <c r="V14535" s="119"/>
      <c r="X14535" s="119"/>
      <c r="Z14535" s="119"/>
    </row>
    <row r="14536" spans="16:26" x14ac:dyDescent="0.25">
      <c r="P14536" s="119"/>
      <c r="R14536" s="119"/>
      <c r="T14536" s="119"/>
      <c r="V14536" s="119"/>
      <c r="X14536" s="119"/>
      <c r="Z14536" s="119"/>
    </row>
    <row r="14537" spans="16:26" x14ac:dyDescent="0.25">
      <c r="P14537" s="119"/>
      <c r="R14537" s="119"/>
      <c r="T14537" s="119"/>
      <c r="V14537" s="119"/>
      <c r="X14537" s="119"/>
      <c r="Z14537" s="119"/>
    </row>
    <row r="14538" spans="16:26" x14ac:dyDescent="0.25">
      <c r="P14538" s="121"/>
      <c r="R14538" s="121"/>
      <c r="T14538" s="121"/>
      <c r="V14538" s="121"/>
      <c r="X14538" s="121"/>
      <c r="Z14538" s="121"/>
    </row>
    <row r="14539" spans="16:26" x14ac:dyDescent="0.25">
      <c r="P14539" s="121"/>
      <c r="R14539" s="121"/>
      <c r="T14539" s="121"/>
      <c r="V14539" s="121"/>
      <c r="X14539" s="121"/>
      <c r="Z14539" s="121"/>
    </row>
    <row r="14540" spans="16:26" x14ac:dyDescent="0.25">
      <c r="P14540" s="121"/>
      <c r="R14540" s="121"/>
      <c r="T14540" s="121"/>
      <c r="V14540" s="121"/>
      <c r="X14540" s="121"/>
      <c r="Z14540" s="121"/>
    </row>
    <row r="14541" spans="16:26" x14ac:dyDescent="0.25">
      <c r="P14541" s="121"/>
      <c r="R14541" s="121"/>
      <c r="T14541" s="121"/>
      <c r="V14541" s="121"/>
      <c r="X14541" s="121"/>
      <c r="Z14541" s="121"/>
    </row>
    <row r="14542" spans="16:26" x14ac:dyDescent="0.25">
      <c r="P14542" s="122"/>
      <c r="R14542" s="122"/>
      <c r="T14542" s="122"/>
      <c r="V14542" s="122"/>
      <c r="X14542" s="122"/>
      <c r="Z14542" s="122"/>
    </row>
    <row r="14543" spans="16:26" x14ac:dyDescent="0.25">
      <c r="P14543" s="118"/>
      <c r="R14543" s="118"/>
      <c r="T14543" s="118"/>
      <c r="V14543" s="118"/>
      <c r="X14543" s="118"/>
      <c r="Z14543" s="118"/>
    </row>
    <row r="14544" spans="16:26" x14ac:dyDescent="0.25">
      <c r="P14544" s="119"/>
      <c r="R14544" s="119"/>
      <c r="T14544" s="119"/>
      <c r="V14544" s="119"/>
      <c r="X14544" s="119"/>
      <c r="Z14544" s="119"/>
    </row>
    <row r="14545" spans="16:26" x14ac:dyDescent="0.25">
      <c r="P14545" s="119"/>
      <c r="R14545" s="119"/>
      <c r="T14545" s="119"/>
      <c r="V14545" s="119"/>
      <c r="X14545" s="119"/>
      <c r="Z14545" s="119"/>
    </row>
    <row r="14546" spans="16:26" x14ac:dyDescent="0.25">
      <c r="P14546" s="120"/>
      <c r="R14546" s="120"/>
      <c r="T14546" s="120"/>
      <c r="V14546" s="120"/>
      <c r="X14546" s="120"/>
      <c r="Z14546" s="120"/>
    </row>
    <row r="14547" spans="16:26" x14ac:dyDescent="0.25">
      <c r="P14547" s="119"/>
      <c r="R14547" s="119"/>
      <c r="T14547" s="119"/>
      <c r="V14547" s="119"/>
      <c r="X14547" s="119"/>
      <c r="Z14547" s="119"/>
    </row>
    <row r="14548" spans="16:26" x14ac:dyDescent="0.25">
      <c r="P14548" s="119"/>
      <c r="R14548" s="119"/>
      <c r="T14548" s="119"/>
      <c r="V14548" s="119"/>
      <c r="X14548" s="119"/>
      <c r="Z14548" s="119"/>
    </row>
    <row r="14549" spans="16:26" x14ac:dyDescent="0.25">
      <c r="P14549" s="120"/>
      <c r="R14549" s="120"/>
      <c r="T14549" s="120"/>
      <c r="V14549" s="120"/>
      <c r="X14549" s="120"/>
      <c r="Z14549" s="120"/>
    </row>
    <row r="14550" spans="16:26" x14ac:dyDescent="0.25">
      <c r="P14550" s="119"/>
      <c r="R14550" s="119"/>
      <c r="T14550" s="119"/>
      <c r="V14550" s="119"/>
      <c r="X14550" s="119"/>
      <c r="Z14550" s="119"/>
    </row>
    <row r="14551" spans="16:26" x14ac:dyDescent="0.25">
      <c r="P14551" s="120"/>
      <c r="R14551" s="120"/>
      <c r="T14551" s="120"/>
      <c r="V14551" s="120"/>
      <c r="X14551" s="120"/>
      <c r="Z14551" s="120"/>
    </row>
    <row r="14552" spans="16:26" x14ac:dyDescent="0.25">
      <c r="P14552" s="119"/>
      <c r="R14552" s="119"/>
      <c r="T14552" s="119"/>
      <c r="V14552" s="119"/>
      <c r="X14552" s="119"/>
      <c r="Z14552" s="119"/>
    </row>
    <row r="14553" spans="16:26" x14ac:dyDescent="0.25">
      <c r="P14553" s="119"/>
      <c r="R14553" s="119"/>
      <c r="T14553" s="119"/>
      <c r="V14553" s="119"/>
      <c r="X14553" s="119"/>
      <c r="Z14553" s="119"/>
    </row>
    <row r="14554" spans="16:26" x14ac:dyDescent="0.25">
      <c r="P14554" s="119"/>
      <c r="R14554" s="119"/>
      <c r="T14554" s="119"/>
      <c r="V14554" s="119"/>
      <c r="X14554" s="119"/>
      <c r="Z14554" s="119"/>
    </row>
    <row r="14555" spans="16:26" x14ac:dyDescent="0.25">
      <c r="P14555" s="121"/>
      <c r="R14555" s="121"/>
      <c r="T14555" s="121"/>
      <c r="V14555" s="121"/>
      <c r="X14555" s="121"/>
      <c r="Z14555" s="121"/>
    </row>
    <row r="14556" spans="16:26" x14ac:dyDescent="0.25">
      <c r="P14556" s="121"/>
      <c r="R14556" s="121"/>
      <c r="T14556" s="121"/>
      <c r="V14556" s="121"/>
      <c r="X14556" s="121"/>
      <c r="Z14556" s="121"/>
    </row>
    <row r="14557" spans="16:26" x14ac:dyDescent="0.25">
      <c r="P14557" s="121"/>
      <c r="R14557" s="121"/>
      <c r="T14557" s="121"/>
      <c r="V14557" s="121"/>
      <c r="X14557" s="121"/>
      <c r="Z14557" s="121"/>
    </row>
    <row r="14558" spans="16:26" x14ac:dyDescent="0.25">
      <c r="P14558" s="121"/>
      <c r="R14558" s="121"/>
      <c r="T14558" s="121"/>
      <c r="V14558" s="121"/>
      <c r="X14558" s="121"/>
      <c r="Z14558" s="121"/>
    </row>
    <row r="14559" spans="16:26" x14ac:dyDescent="0.25">
      <c r="P14559" s="122"/>
      <c r="R14559" s="122"/>
      <c r="T14559" s="122"/>
      <c r="V14559" s="122"/>
      <c r="X14559" s="122"/>
      <c r="Z14559" s="122"/>
    </row>
    <row r="14560" spans="16:26" x14ac:dyDescent="0.25">
      <c r="P14560" s="118"/>
      <c r="R14560" s="118"/>
      <c r="T14560" s="118"/>
      <c r="V14560" s="118"/>
      <c r="X14560" s="118"/>
      <c r="Z14560" s="118"/>
    </row>
    <row r="14561" spans="16:26" x14ac:dyDescent="0.25">
      <c r="P14561" s="119"/>
      <c r="R14561" s="119"/>
      <c r="T14561" s="119"/>
      <c r="V14561" s="119"/>
      <c r="X14561" s="119"/>
      <c r="Z14561" s="119"/>
    </row>
    <row r="14562" spans="16:26" x14ac:dyDescent="0.25">
      <c r="P14562" s="119"/>
      <c r="R14562" s="119"/>
      <c r="T14562" s="119"/>
      <c r="V14562" s="119"/>
      <c r="X14562" s="119"/>
      <c r="Z14562" s="119"/>
    </row>
    <row r="14563" spans="16:26" x14ac:dyDescent="0.25">
      <c r="P14563" s="120"/>
      <c r="R14563" s="120"/>
      <c r="T14563" s="120"/>
      <c r="V14563" s="120"/>
      <c r="X14563" s="120"/>
      <c r="Z14563" s="120"/>
    </row>
    <row r="14564" spans="16:26" x14ac:dyDescent="0.25">
      <c r="P14564" s="119"/>
      <c r="R14564" s="119"/>
      <c r="T14564" s="119"/>
      <c r="V14564" s="119"/>
      <c r="X14564" s="119"/>
      <c r="Z14564" s="119"/>
    </row>
    <row r="14565" spans="16:26" x14ac:dyDescent="0.25">
      <c r="P14565" s="119"/>
      <c r="R14565" s="119"/>
      <c r="T14565" s="119"/>
      <c r="V14565" s="119"/>
      <c r="X14565" s="119"/>
      <c r="Z14565" s="119"/>
    </row>
    <row r="14566" spans="16:26" x14ac:dyDescent="0.25">
      <c r="P14566" s="120"/>
      <c r="R14566" s="120"/>
      <c r="T14566" s="120"/>
      <c r="V14566" s="120"/>
      <c r="X14566" s="120"/>
      <c r="Z14566" s="120"/>
    </row>
    <row r="14567" spans="16:26" x14ac:dyDescent="0.25">
      <c r="P14567" s="119"/>
      <c r="R14567" s="119"/>
      <c r="T14567" s="119"/>
      <c r="V14567" s="119"/>
      <c r="X14567" s="119"/>
      <c r="Z14567" s="119"/>
    </row>
    <row r="14568" spans="16:26" x14ac:dyDescent="0.25">
      <c r="P14568" s="120"/>
      <c r="R14568" s="120"/>
      <c r="T14568" s="120"/>
      <c r="V14568" s="120"/>
      <c r="X14568" s="120"/>
      <c r="Z14568" s="120"/>
    </row>
    <row r="14569" spans="16:26" x14ac:dyDescent="0.25">
      <c r="P14569" s="119"/>
      <c r="R14569" s="119"/>
      <c r="T14569" s="119"/>
      <c r="V14569" s="119"/>
      <c r="X14569" s="119"/>
      <c r="Z14569" s="119"/>
    </row>
    <row r="14570" spans="16:26" x14ac:dyDescent="0.25">
      <c r="P14570" s="119"/>
      <c r="R14570" s="119"/>
      <c r="T14570" s="119"/>
      <c r="V14570" s="119"/>
      <c r="X14570" s="119"/>
      <c r="Z14570" s="119"/>
    </row>
    <row r="14571" spans="16:26" x14ac:dyDescent="0.25">
      <c r="P14571" s="119"/>
      <c r="R14571" s="119"/>
      <c r="T14571" s="119"/>
      <c r="V14571" s="119"/>
      <c r="X14571" s="119"/>
      <c r="Z14571" s="119"/>
    </row>
    <row r="14572" spans="16:26" x14ac:dyDescent="0.25">
      <c r="P14572" s="121"/>
      <c r="R14572" s="121"/>
      <c r="T14572" s="121"/>
      <c r="V14572" s="121"/>
      <c r="X14572" s="121"/>
      <c r="Z14572" s="121"/>
    </row>
    <row r="14573" spans="16:26" x14ac:dyDescent="0.25">
      <c r="P14573" s="121"/>
      <c r="R14573" s="121"/>
      <c r="T14573" s="121"/>
      <c r="V14573" s="121"/>
      <c r="X14573" s="121"/>
      <c r="Z14573" s="121"/>
    </row>
    <row r="14574" spans="16:26" x14ac:dyDescent="0.25">
      <c r="P14574" s="121"/>
      <c r="R14574" s="121"/>
      <c r="T14574" s="121"/>
      <c r="V14574" s="121"/>
      <c r="X14574" s="121"/>
      <c r="Z14574" s="121"/>
    </row>
    <row r="14575" spans="16:26" x14ac:dyDescent="0.25">
      <c r="P14575" s="121"/>
      <c r="R14575" s="121"/>
      <c r="T14575" s="121"/>
      <c r="V14575" s="121"/>
      <c r="X14575" s="121"/>
      <c r="Z14575" s="121"/>
    </row>
    <row r="14576" spans="16:26" x14ac:dyDescent="0.25">
      <c r="P14576" s="122"/>
      <c r="R14576" s="122"/>
      <c r="T14576" s="122"/>
      <c r="V14576" s="122"/>
      <c r="X14576" s="122"/>
      <c r="Z14576" s="122"/>
    </row>
    <row r="14577" spans="16:26" x14ac:dyDescent="0.25">
      <c r="P14577" s="118"/>
      <c r="R14577" s="118"/>
      <c r="T14577" s="118"/>
      <c r="V14577" s="118"/>
      <c r="X14577" s="118"/>
      <c r="Z14577" s="118"/>
    </row>
    <row r="14578" spans="16:26" x14ac:dyDescent="0.25">
      <c r="P14578" s="119"/>
      <c r="R14578" s="119"/>
      <c r="T14578" s="119"/>
      <c r="V14578" s="119"/>
      <c r="X14578" s="119"/>
      <c r="Z14578" s="119"/>
    </row>
    <row r="14579" spans="16:26" x14ac:dyDescent="0.25">
      <c r="P14579" s="119"/>
      <c r="R14579" s="119"/>
      <c r="T14579" s="119"/>
      <c r="V14579" s="119"/>
      <c r="X14579" s="119"/>
      <c r="Z14579" s="119"/>
    </row>
    <row r="14580" spans="16:26" x14ac:dyDescent="0.25">
      <c r="P14580" s="120"/>
      <c r="R14580" s="120"/>
      <c r="T14580" s="120"/>
      <c r="V14580" s="120"/>
      <c r="X14580" s="120"/>
      <c r="Z14580" s="120"/>
    </row>
    <row r="14581" spans="16:26" x14ac:dyDescent="0.25">
      <c r="P14581" s="119"/>
      <c r="R14581" s="119"/>
      <c r="T14581" s="119"/>
      <c r="V14581" s="119"/>
      <c r="X14581" s="119"/>
      <c r="Z14581" s="119"/>
    </row>
    <row r="14582" spans="16:26" x14ac:dyDescent="0.25">
      <c r="P14582" s="119"/>
      <c r="R14582" s="119"/>
      <c r="T14582" s="119"/>
      <c r="V14582" s="119"/>
      <c r="X14582" s="119"/>
      <c r="Z14582" s="119"/>
    </row>
    <row r="14583" spans="16:26" x14ac:dyDescent="0.25">
      <c r="P14583" s="120"/>
      <c r="R14583" s="120"/>
      <c r="T14583" s="120"/>
      <c r="V14583" s="120"/>
      <c r="X14583" s="120"/>
      <c r="Z14583" s="120"/>
    </row>
    <row r="14584" spans="16:26" x14ac:dyDescent="0.25">
      <c r="P14584" s="119"/>
      <c r="R14584" s="119"/>
      <c r="T14584" s="119"/>
      <c r="V14584" s="119"/>
      <c r="X14584" s="119"/>
      <c r="Z14584" s="119"/>
    </row>
    <row r="14585" spans="16:26" x14ac:dyDescent="0.25">
      <c r="P14585" s="120"/>
      <c r="R14585" s="120"/>
      <c r="T14585" s="120"/>
      <c r="V14585" s="120"/>
      <c r="X14585" s="120"/>
      <c r="Z14585" s="120"/>
    </row>
    <row r="14586" spans="16:26" x14ac:dyDescent="0.25">
      <c r="P14586" s="119"/>
      <c r="R14586" s="119"/>
      <c r="T14586" s="119"/>
      <c r="V14586" s="119"/>
      <c r="X14586" s="119"/>
      <c r="Z14586" s="119"/>
    </row>
    <row r="14587" spans="16:26" x14ac:dyDescent="0.25">
      <c r="P14587" s="119"/>
      <c r="R14587" s="119"/>
      <c r="T14587" s="119"/>
      <c r="V14587" s="119"/>
      <c r="X14587" s="119"/>
      <c r="Z14587" s="119"/>
    </row>
    <row r="14588" spans="16:26" x14ac:dyDescent="0.25">
      <c r="P14588" s="119"/>
      <c r="R14588" s="119"/>
      <c r="T14588" s="119"/>
      <c r="V14588" s="119"/>
      <c r="X14588" s="119"/>
      <c r="Z14588" s="119"/>
    </row>
    <row r="14589" spans="16:26" x14ac:dyDescent="0.25">
      <c r="P14589" s="121"/>
      <c r="R14589" s="121"/>
      <c r="T14589" s="121"/>
      <c r="V14589" s="121"/>
      <c r="X14589" s="121"/>
      <c r="Z14589" s="121"/>
    </row>
    <row r="14590" spans="16:26" x14ac:dyDescent="0.25">
      <c r="P14590" s="121"/>
      <c r="R14590" s="121"/>
      <c r="T14590" s="121"/>
      <c r="V14590" s="121"/>
      <c r="X14590" s="121"/>
      <c r="Z14590" s="121"/>
    </row>
    <row r="14591" spans="16:26" x14ac:dyDescent="0.25">
      <c r="P14591" s="121"/>
      <c r="R14591" s="121"/>
      <c r="T14591" s="121"/>
      <c r="V14591" s="121"/>
      <c r="X14591" s="121"/>
      <c r="Z14591" s="121"/>
    </row>
    <row r="14592" spans="16:26" x14ac:dyDescent="0.25">
      <c r="P14592" s="121"/>
      <c r="R14592" s="121"/>
      <c r="T14592" s="121"/>
      <c r="V14592" s="121"/>
      <c r="X14592" s="121"/>
      <c r="Z14592" s="121"/>
    </row>
    <row r="14593" spans="16:26" x14ac:dyDescent="0.25">
      <c r="P14593" s="122"/>
      <c r="R14593" s="122"/>
      <c r="T14593" s="122"/>
      <c r="V14593" s="122"/>
      <c r="X14593" s="122"/>
      <c r="Z14593" s="122"/>
    </row>
    <row r="14594" spans="16:26" x14ac:dyDescent="0.25">
      <c r="P14594" s="118"/>
      <c r="R14594" s="118"/>
      <c r="T14594" s="118"/>
      <c r="V14594" s="118"/>
      <c r="X14594" s="118"/>
      <c r="Z14594" s="118"/>
    </row>
    <row r="14595" spans="16:26" x14ac:dyDescent="0.25">
      <c r="P14595" s="119"/>
      <c r="R14595" s="119"/>
      <c r="T14595" s="119"/>
      <c r="V14595" s="119"/>
      <c r="X14595" s="119"/>
      <c r="Z14595" s="119"/>
    </row>
    <row r="14596" spans="16:26" x14ac:dyDescent="0.25">
      <c r="P14596" s="119"/>
      <c r="R14596" s="119"/>
      <c r="T14596" s="119"/>
      <c r="V14596" s="119"/>
      <c r="X14596" s="119"/>
      <c r="Z14596" s="119"/>
    </row>
    <row r="14597" spans="16:26" x14ac:dyDescent="0.25">
      <c r="P14597" s="120"/>
      <c r="R14597" s="120"/>
      <c r="T14597" s="120"/>
      <c r="V14597" s="120"/>
      <c r="X14597" s="120"/>
      <c r="Z14597" s="120"/>
    </row>
    <row r="14598" spans="16:26" x14ac:dyDescent="0.25">
      <c r="P14598" s="119"/>
      <c r="R14598" s="119"/>
      <c r="T14598" s="119"/>
      <c r="V14598" s="119"/>
      <c r="X14598" s="119"/>
      <c r="Z14598" s="119"/>
    </row>
    <row r="14599" spans="16:26" x14ac:dyDescent="0.25">
      <c r="P14599" s="119"/>
      <c r="R14599" s="119"/>
      <c r="T14599" s="119"/>
      <c r="V14599" s="119"/>
      <c r="X14599" s="119"/>
      <c r="Z14599" s="119"/>
    </row>
    <row r="14600" spans="16:26" x14ac:dyDescent="0.25">
      <c r="P14600" s="120"/>
      <c r="R14600" s="120"/>
      <c r="T14600" s="120"/>
      <c r="V14600" s="120"/>
      <c r="X14600" s="120"/>
      <c r="Z14600" s="120"/>
    </row>
    <row r="14601" spans="16:26" x14ac:dyDescent="0.25">
      <c r="P14601" s="119"/>
      <c r="R14601" s="119"/>
      <c r="T14601" s="119"/>
      <c r="V14601" s="119"/>
      <c r="X14601" s="119"/>
      <c r="Z14601" s="119"/>
    </row>
    <row r="14602" spans="16:26" x14ac:dyDescent="0.25">
      <c r="P14602" s="120"/>
      <c r="R14602" s="120"/>
      <c r="T14602" s="120"/>
      <c r="V14602" s="120"/>
      <c r="X14602" s="120"/>
      <c r="Z14602" s="120"/>
    </row>
    <row r="14603" spans="16:26" x14ac:dyDescent="0.25">
      <c r="P14603" s="119"/>
      <c r="R14603" s="119"/>
      <c r="T14603" s="119"/>
      <c r="V14603" s="119"/>
      <c r="X14603" s="119"/>
      <c r="Z14603" s="119"/>
    </row>
    <row r="14604" spans="16:26" x14ac:dyDescent="0.25">
      <c r="P14604" s="119"/>
      <c r="R14604" s="119"/>
      <c r="T14604" s="119"/>
      <c r="V14604" s="119"/>
      <c r="X14604" s="119"/>
      <c r="Z14604" s="119"/>
    </row>
    <row r="14605" spans="16:26" x14ac:dyDescent="0.25">
      <c r="P14605" s="119"/>
      <c r="R14605" s="119"/>
      <c r="T14605" s="119"/>
      <c r="V14605" s="119"/>
      <c r="X14605" s="119"/>
      <c r="Z14605" s="119"/>
    </row>
    <row r="14606" spans="16:26" x14ac:dyDescent="0.25">
      <c r="P14606" s="121"/>
      <c r="R14606" s="121"/>
      <c r="T14606" s="121"/>
      <c r="V14606" s="121"/>
      <c r="X14606" s="121"/>
      <c r="Z14606" s="121"/>
    </row>
    <row r="14607" spans="16:26" x14ac:dyDescent="0.25">
      <c r="P14607" s="121"/>
      <c r="R14607" s="121"/>
      <c r="T14607" s="121"/>
      <c r="V14607" s="121"/>
      <c r="X14607" s="121"/>
      <c r="Z14607" s="121"/>
    </row>
    <row r="14608" spans="16:26" x14ac:dyDescent="0.25">
      <c r="P14608" s="121"/>
      <c r="R14608" s="121"/>
      <c r="T14608" s="121"/>
      <c r="V14608" s="121"/>
      <c r="X14608" s="121"/>
      <c r="Z14608" s="121"/>
    </row>
    <row r="14609" spans="16:26" x14ac:dyDescent="0.25">
      <c r="P14609" s="121"/>
      <c r="R14609" s="121"/>
      <c r="T14609" s="121"/>
      <c r="V14609" s="121"/>
      <c r="X14609" s="121"/>
      <c r="Z14609" s="121"/>
    </row>
    <row r="14610" spans="16:26" x14ac:dyDescent="0.25">
      <c r="P14610" s="122"/>
      <c r="R14610" s="122"/>
      <c r="T14610" s="122"/>
      <c r="V14610" s="122"/>
      <c r="X14610" s="122"/>
      <c r="Z14610" s="122"/>
    </row>
    <row r="14611" spans="16:26" x14ac:dyDescent="0.25">
      <c r="P14611" s="118"/>
      <c r="R14611" s="118"/>
      <c r="T14611" s="118"/>
      <c r="V14611" s="118"/>
      <c r="X14611" s="118"/>
      <c r="Z14611" s="118"/>
    </row>
    <row r="14612" spans="16:26" x14ac:dyDescent="0.25">
      <c r="P14612" s="119"/>
      <c r="R14612" s="119"/>
      <c r="T14612" s="119"/>
      <c r="V14612" s="119"/>
      <c r="X14612" s="119"/>
      <c r="Z14612" s="119"/>
    </row>
    <row r="14613" spans="16:26" x14ac:dyDescent="0.25">
      <c r="P14613" s="119"/>
      <c r="R14613" s="119"/>
      <c r="T14613" s="119"/>
      <c r="V14613" s="119"/>
      <c r="X14613" s="119"/>
      <c r="Z14613" s="119"/>
    </row>
    <row r="14614" spans="16:26" x14ac:dyDescent="0.25">
      <c r="P14614" s="120"/>
      <c r="R14614" s="120"/>
      <c r="T14614" s="120"/>
      <c r="V14614" s="120"/>
      <c r="X14614" s="120"/>
      <c r="Z14614" s="120"/>
    </row>
    <row r="14615" spans="16:26" x14ac:dyDescent="0.25">
      <c r="P14615" s="119"/>
      <c r="R14615" s="119"/>
      <c r="T14615" s="119"/>
      <c r="V14615" s="119"/>
      <c r="X14615" s="119"/>
      <c r="Z14615" s="119"/>
    </row>
    <row r="14616" spans="16:26" x14ac:dyDescent="0.25">
      <c r="P14616" s="119"/>
      <c r="R14616" s="119"/>
      <c r="T14616" s="119"/>
      <c r="V14616" s="119"/>
      <c r="X14616" s="119"/>
      <c r="Z14616" s="119"/>
    </row>
    <row r="14617" spans="16:26" x14ac:dyDescent="0.25">
      <c r="P14617" s="120"/>
      <c r="R14617" s="120"/>
      <c r="T14617" s="120"/>
      <c r="V14617" s="120"/>
      <c r="X14617" s="120"/>
      <c r="Z14617" s="120"/>
    </row>
    <row r="14618" spans="16:26" x14ac:dyDescent="0.25">
      <c r="P14618" s="119"/>
      <c r="R14618" s="119"/>
      <c r="T14618" s="119"/>
      <c r="V14618" s="119"/>
      <c r="X14618" s="119"/>
      <c r="Z14618" s="119"/>
    </row>
    <row r="14619" spans="16:26" x14ac:dyDescent="0.25">
      <c r="P14619" s="120"/>
      <c r="R14619" s="120"/>
      <c r="T14619" s="120"/>
      <c r="V14619" s="120"/>
      <c r="X14619" s="120"/>
      <c r="Z14619" s="120"/>
    </row>
    <row r="14620" spans="16:26" x14ac:dyDescent="0.25">
      <c r="P14620" s="119"/>
      <c r="R14620" s="119"/>
      <c r="T14620" s="119"/>
      <c r="V14620" s="119"/>
      <c r="X14620" s="119"/>
      <c r="Z14620" s="119"/>
    </row>
    <row r="14621" spans="16:26" x14ac:dyDescent="0.25">
      <c r="P14621" s="119"/>
      <c r="R14621" s="119"/>
      <c r="T14621" s="119"/>
      <c r="V14621" s="119"/>
      <c r="X14621" s="119"/>
      <c r="Z14621" s="119"/>
    </row>
    <row r="14622" spans="16:26" x14ac:dyDescent="0.25">
      <c r="P14622" s="119"/>
      <c r="R14622" s="119"/>
      <c r="T14622" s="119"/>
      <c r="V14622" s="119"/>
      <c r="X14622" s="119"/>
      <c r="Z14622" s="119"/>
    </row>
    <row r="14623" spans="16:26" x14ac:dyDescent="0.25">
      <c r="P14623" s="121"/>
      <c r="R14623" s="121"/>
      <c r="T14623" s="121"/>
      <c r="V14623" s="121"/>
      <c r="X14623" s="121"/>
      <c r="Z14623" s="121"/>
    </row>
    <row r="14624" spans="16:26" x14ac:dyDescent="0.25">
      <c r="P14624" s="121"/>
      <c r="R14624" s="121"/>
      <c r="T14624" s="121"/>
      <c r="V14624" s="121"/>
      <c r="X14624" s="121"/>
      <c r="Z14624" s="121"/>
    </row>
    <row r="14625" spans="16:26" x14ac:dyDescent="0.25">
      <c r="P14625" s="121"/>
      <c r="R14625" s="121"/>
      <c r="T14625" s="121"/>
      <c r="V14625" s="121"/>
      <c r="X14625" s="121"/>
      <c r="Z14625" s="121"/>
    </row>
    <row r="14626" spans="16:26" x14ac:dyDescent="0.25">
      <c r="P14626" s="121"/>
      <c r="R14626" s="121"/>
      <c r="T14626" s="121"/>
      <c r="V14626" s="121"/>
      <c r="X14626" s="121"/>
      <c r="Z14626" s="121"/>
    </row>
    <row r="14627" spans="16:26" x14ac:dyDescent="0.25">
      <c r="P14627" s="122"/>
      <c r="R14627" s="122"/>
      <c r="T14627" s="122"/>
      <c r="V14627" s="122"/>
      <c r="X14627" s="122"/>
      <c r="Z14627" s="122"/>
    </row>
    <row r="14628" spans="16:26" x14ac:dyDescent="0.25">
      <c r="P14628" s="118"/>
      <c r="R14628" s="118"/>
      <c r="T14628" s="118"/>
      <c r="V14628" s="118"/>
      <c r="X14628" s="118"/>
      <c r="Z14628" s="118"/>
    </row>
    <row r="14629" spans="16:26" x14ac:dyDescent="0.25">
      <c r="P14629" s="119"/>
      <c r="R14629" s="119"/>
      <c r="T14629" s="119"/>
      <c r="V14629" s="119"/>
      <c r="X14629" s="119"/>
      <c r="Z14629" s="119"/>
    </row>
    <row r="14630" spans="16:26" x14ac:dyDescent="0.25">
      <c r="P14630" s="119"/>
      <c r="R14630" s="119"/>
      <c r="T14630" s="119"/>
      <c r="V14630" s="119"/>
      <c r="X14630" s="119"/>
      <c r="Z14630" s="119"/>
    </row>
    <row r="14631" spans="16:26" x14ac:dyDescent="0.25">
      <c r="P14631" s="120"/>
      <c r="R14631" s="120"/>
      <c r="T14631" s="120"/>
      <c r="V14631" s="120"/>
      <c r="X14631" s="120"/>
      <c r="Z14631" s="120"/>
    </row>
    <row r="14632" spans="16:26" x14ac:dyDescent="0.25">
      <c r="P14632" s="119"/>
      <c r="R14632" s="119"/>
      <c r="T14632" s="119"/>
      <c r="V14632" s="119"/>
      <c r="X14632" s="119"/>
      <c r="Z14632" s="119"/>
    </row>
    <row r="14633" spans="16:26" x14ac:dyDescent="0.25">
      <c r="P14633" s="119"/>
      <c r="R14633" s="119"/>
      <c r="T14633" s="119"/>
      <c r="V14633" s="119"/>
      <c r="X14633" s="119"/>
      <c r="Z14633" s="119"/>
    </row>
    <row r="14634" spans="16:26" x14ac:dyDescent="0.25">
      <c r="P14634" s="120"/>
      <c r="R14634" s="120"/>
      <c r="T14634" s="120"/>
      <c r="V14634" s="120"/>
      <c r="X14634" s="120"/>
      <c r="Z14634" s="120"/>
    </row>
    <row r="14635" spans="16:26" x14ac:dyDescent="0.25">
      <c r="P14635" s="119"/>
      <c r="R14635" s="119"/>
      <c r="T14635" s="119"/>
      <c r="V14635" s="119"/>
      <c r="X14635" s="119"/>
      <c r="Z14635" s="119"/>
    </row>
    <row r="14636" spans="16:26" x14ac:dyDescent="0.25">
      <c r="P14636" s="120"/>
      <c r="R14636" s="120"/>
      <c r="T14636" s="120"/>
      <c r="V14636" s="120"/>
      <c r="X14636" s="120"/>
      <c r="Z14636" s="120"/>
    </row>
    <row r="14637" spans="16:26" x14ac:dyDescent="0.25">
      <c r="P14637" s="119"/>
      <c r="R14637" s="119"/>
      <c r="T14637" s="119"/>
      <c r="V14637" s="119"/>
      <c r="X14637" s="119"/>
      <c r="Z14637" s="119"/>
    </row>
    <row r="14638" spans="16:26" x14ac:dyDescent="0.25">
      <c r="P14638" s="119"/>
      <c r="R14638" s="119"/>
      <c r="T14638" s="119"/>
      <c r="V14638" s="119"/>
      <c r="X14638" s="119"/>
      <c r="Z14638" s="119"/>
    </row>
    <row r="14639" spans="16:26" x14ac:dyDescent="0.25">
      <c r="P14639" s="119"/>
      <c r="R14639" s="119"/>
      <c r="T14639" s="119"/>
      <c r="V14639" s="119"/>
      <c r="X14639" s="119"/>
      <c r="Z14639" s="119"/>
    </row>
    <row r="14640" spans="16:26" x14ac:dyDescent="0.25">
      <c r="P14640" s="121"/>
      <c r="R14640" s="121"/>
      <c r="T14640" s="121"/>
      <c r="V14640" s="121"/>
      <c r="X14640" s="121"/>
      <c r="Z14640" s="121"/>
    </row>
    <row r="14641" spans="16:26" x14ac:dyDescent="0.25">
      <c r="P14641" s="121"/>
      <c r="R14641" s="121"/>
      <c r="T14641" s="121"/>
      <c r="V14641" s="121"/>
      <c r="X14641" s="121"/>
      <c r="Z14641" s="121"/>
    </row>
    <row r="14642" spans="16:26" x14ac:dyDescent="0.25">
      <c r="P14642" s="121"/>
      <c r="R14642" s="121"/>
      <c r="T14642" s="121"/>
      <c r="V14642" s="121"/>
      <c r="X14642" s="121"/>
      <c r="Z14642" s="121"/>
    </row>
    <row r="14643" spans="16:26" x14ac:dyDescent="0.25">
      <c r="P14643" s="121"/>
      <c r="R14643" s="121"/>
      <c r="T14643" s="121"/>
      <c r="V14643" s="121"/>
      <c r="X14643" s="121"/>
      <c r="Z14643" s="121"/>
    </row>
    <row r="14644" spans="16:26" x14ac:dyDescent="0.25">
      <c r="P14644" s="122"/>
      <c r="R14644" s="122"/>
      <c r="T14644" s="122"/>
      <c r="V14644" s="122"/>
      <c r="X14644" s="122"/>
      <c r="Z14644" s="122"/>
    </row>
    <row r="14645" spans="16:26" x14ac:dyDescent="0.25">
      <c r="P14645" s="118"/>
      <c r="R14645" s="118"/>
      <c r="T14645" s="118"/>
      <c r="V14645" s="118"/>
      <c r="X14645" s="118"/>
      <c r="Z14645" s="118"/>
    </row>
    <row r="14646" spans="16:26" x14ac:dyDescent="0.25">
      <c r="P14646" s="119"/>
      <c r="R14646" s="119"/>
      <c r="T14646" s="119"/>
      <c r="V14646" s="119"/>
      <c r="X14646" s="119"/>
      <c r="Z14646" s="119"/>
    </row>
    <row r="14647" spans="16:26" x14ac:dyDescent="0.25">
      <c r="P14647" s="119"/>
      <c r="R14647" s="119"/>
      <c r="T14647" s="119"/>
      <c r="V14647" s="119"/>
      <c r="X14647" s="119"/>
      <c r="Z14647" s="119"/>
    </row>
    <row r="14648" spans="16:26" x14ac:dyDescent="0.25">
      <c r="P14648" s="120"/>
      <c r="R14648" s="120"/>
      <c r="T14648" s="120"/>
      <c r="V14648" s="120"/>
      <c r="X14648" s="120"/>
      <c r="Z14648" s="120"/>
    </row>
    <row r="14649" spans="16:26" x14ac:dyDescent="0.25">
      <c r="P14649" s="119"/>
      <c r="R14649" s="119"/>
      <c r="T14649" s="119"/>
      <c r="V14649" s="119"/>
      <c r="X14649" s="119"/>
      <c r="Z14649" s="119"/>
    </row>
    <row r="14650" spans="16:26" x14ac:dyDescent="0.25">
      <c r="P14650" s="119"/>
      <c r="R14650" s="119"/>
      <c r="T14650" s="119"/>
      <c r="V14650" s="119"/>
      <c r="X14650" s="119"/>
      <c r="Z14650" s="119"/>
    </row>
    <row r="14651" spans="16:26" x14ac:dyDescent="0.25">
      <c r="P14651" s="120"/>
      <c r="R14651" s="120"/>
      <c r="T14651" s="120"/>
      <c r="V14651" s="120"/>
      <c r="X14651" s="120"/>
      <c r="Z14651" s="120"/>
    </row>
    <row r="14652" spans="16:26" x14ac:dyDescent="0.25">
      <c r="P14652" s="119"/>
      <c r="R14652" s="119"/>
      <c r="T14652" s="119"/>
      <c r="V14652" s="119"/>
      <c r="X14652" s="119"/>
      <c r="Z14652" s="119"/>
    </row>
    <row r="14653" spans="16:26" x14ac:dyDescent="0.25">
      <c r="P14653" s="120"/>
      <c r="R14653" s="120"/>
      <c r="T14653" s="120"/>
      <c r="V14653" s="120"/>
      <c r="X14653" s="120"/>
      <c r="Z14653" s="120"/>
    </row>
    <row r="14654" spans="16:26" x14ac:dyDescent="0.25">
      <c r="P14654" s="119"/>
      <c r="R14654" s="119"/>
      <c r="T14654" s="119"/>
      <c r="V14654" s="119"/>
      <c r="X14654" s="119"/>
      <c r="Z14654" s="119"/>
    </row>
    <row r="14655" spans="16:26" x14ac:dyDescent="0.25">
      <c r="P14655" s="119"/>
      <c r="R14655" s="119"/>
      <c r="T14655" s="119"/>
      <c r="V14655" s="119"/>
      <c r="X14655" s="119"/>
      <c r="Z14655" s="119"/>
    </row>
    <row r="14656" spans="16:26" x14ac:dyDescent="0.25">
      <c r="P14656" s="119"/>
      <c r="R14656" s="119"/>
      <c r="T14656" s="119"/>
      <c r="V14656" s="119"/>
      <c r="X14656" s="119"/>
      <c r="Z14656" s="119"/>
    </row>
    <row r="14657" spans="16:26" x14ac:dyDescent="0.25">
      <c r="P14657" s="121"/>
      <c r="R14657" s="121"/>
      <c r="T14657" s="121"/>
      <c r="V14657" s="121"/>
      <c r="X14657" s="121"/>
      <c r="Z14657" s="121"/>
    </row>
    <row r="14658" spans="16:26" x14ac:dyDescent="0.25">
      <c r="P14658" s="121"/>
      <c r="R14658" s="121"/>
      <c r="T14658" s="121"/>
      <c r="V14658" s="121"/>
      <c r="X14658" s="121"/>
      <c r="Z14658" s="121"/>
    </row>
    <row r="14659" spans="16:26" x14ac:dyDescent="0.25">
      <c r="P14659" s="121"/>
      <c r="R14659" s="121"/>
      <c r="T14659" s="121"/>
      <c r="V14659" s="121"/>
      <c r="X14659" s="121"/>
      <c r="Z14659" s="121"/>
    </row>
    <row r="14660" spans="16:26" x14ac:dyDescent="0.25">
      <c r="P14660" s="121"/>
      <c r="R14660" s="121"/>
      <c r="T14660" s="121"/>
      <c r="V14660" s="121"/>
      <c r="X14660" s="121"/>
      <c r="Z14660" s="121"/>
    </row>
    <row r="14661" spans="16:26" x14ac:dyDescent="0.25">
      <c r="P14661" s="122"/>
      <c r="R14661" s="122"/>
      <c r="T14661" s="122"/>
      <c r="V14661" s="122"/>
      <c r="X14661" s="122"/>
      <c r="Z14661" s="122"/>
    </row>
    <row r="14662" spans="16:26" x14ac:dyDescent="0.25">
      <c r="P14662" s="118"/>
      <c r="R14662" s="118"/>
      <c r="T14662" s="118"/>
      <c r="V14662" s="118"/>
      <c r="X14662" s="118"/>
      <c r="Z14662" s="118"/>
    </row>
    <row r="14663" spans="16:26" x14ac:dyDescent="0.25">
      <c r="P14663" s="119"/>
      <c r="R14663" s="119"/>
      <c r="T14663" s="119"/>
      <c r="V14663" s="119"/>
      <c r="X14663" s="119"/>
      <c r="Z14663" s="119"/>
    </row>
    <row r="14664" spans="16:26" x14ac:dyDescent="0.25">
      <c r="P14664" s="119"/>
      <c r="R14664" s="119"/>
      <c r="T14664" s="119"/>
      <c r="V14664" s="119"/>
      <c r="X14664" s="119"/>
      <c r="Z14664" s="119"/>
    </row>
    <row r="14665" spans="16:26" x14ac:dyDescent="0.25">
      <c r="P14665" s="120"/>
      <c r="R14665" s="120"/>
      <c r="T14665" s="120"/>
      <c r="V14665" s="120"/>
      <c r="X14665" s="120"/>
      <c r="Z14665" s="120"/>
    </row>
    <row r="14666" spans="16:26" x14ac:dyDescent="0.25">
      <c r="P14666" s="119"/>
      <c r="R14666" s="119"/>
      <c r="T14666" s="119"/>
      <c r="V14666" s="119"/>
      <c r="X14666" s="119"/>
      <c r="Z14666" s="119"/>
    </row>
    <row r="14667" spans="16:26" x14ac:dyDescent="0.25">
      <c r="P14667" s="119"/>
      <c r="R14667" s="119"/>
      <c r="T14667" s="119"/>
      <c r="V14667" s="119"/>
      <c r="X14667" s="119"/>
      <c r="Z14667" s="119"/>
    </row>
    <row r="14668" spans="16:26" x14ac:dyDescent="0.25">
      <c r="P14668" s="120"/>
      <c r="R14668" s="120"/>
      <c r="T14668" s="120"/>
      <c r="V14668" s="120"/>
      <c r="X14668" s="120"/>
      <c r="Z14668" s="120"/>
    </row>
    <row r="14669" spans="16:26" x14ac:dyDescent="0.25">
      <c r="P14669" s="119"/>
      <c r="R14669" s="119"/>
      <c r="T14669" s="119"/>
      <c r="V14669" s="119"/>
      <c r="X14669" s="119"/>
      <c r="Z14669" s="119"/>
    </row>
    <row r="14670" spans="16:26" x14ac:dyDescent="0.25">
      <c r="P14670" s="120"/>
      <c r="R14670" s="120"/>
      <c r="T14670" s="120"/>
      <c r="V14670" s="120"/>
      <c r="X14670" s="120"/>
      <c r="Z14670" s="120"/>
    </row>
    <row r="14671" spans="16:26" x14ac:dyDescent="0.25">
      <c r="P14671" s="119"/>
      <c r="R14671" s="119"/>
      <c r="T14671" s="119"/>
      <c r="V14671" s="119"/>
      <c r="X14671" s="119"/>
      <c r="Z14671" s="119"/>
    </row>
    <row r="14672" spans="16:26" x14ac:dyDescent="0.25">
      <c r="P14672" s="119"/>
      <c r="R14672" s="119"/>
      <c r="T14672" s="119"/>
      <c r="V14672" s="119"/>
      <c r="X14672" s="119"/>
      <c r="Z14672" s="119"/>
    </row>
    <row r="14673" spans="16:26" x14ac:dyDescent="0.25">
      <c r="P14673" s="119"/>
      <c r="R14673" s="119"/>
      <c r="T14673" s="119"/>
      <c r="V14673" s="119"/>
      <c r="X14673" s="119"/>
      <c r="Z14673" s="119"/>
    </row>
    <row r="14674" spans="16:26" x14ac:dyDescent="0.25">
      <c r="P14674" s="121"/>
      <c r="R14674" s="121"/>
      <c r="T14674" s="121"/>
      <c r="V14674" s="121"/>
      <c r="X14674" s="121"/>
      <c r="Z14674" s="121"/>
    </row>
    <row r="14675" spans="16:26" x14ac:dyDescent="0.25">
      <c r="P14675" s="121"/>
      <c r="R14675" s="121"/>
      <c r="T14675" s="121"/>
      <c r="V14675" s="121"/>
      <c r="X14675" s="121"/>
      <c r="Z14675" s="121"/>
    </row>
    <row r="14676" spans="16:26" x14ac:dyDescent="0.25">
      <c r="P14676" s="121"/>
      <c r="R14676" s="121"/>
      <c r="T14676" s="121"/>
      <c r="V14676" s="121"/>
      <c r="X14676" s="121"/>
      <c r="Z14676" s="121"/>
    </row>
    <row r="14677" spans="16:26" x14ac:dyDescent="0.25">
      <c r="P14677" s="121"/>
      <c r="R14677" s="121"/>
      <c r="T14677" s="121"/>
      <c r="V14677" s="121"/>
      <c r="X14677" s="121"/>
      <c r="Z14677" s="121"/>
    </row>
    <row r="14678" spans="16:26" x14ac:dyDescent="0.25">
      <c r="P14678" s="122"/>
      <c r="R14678" s="122"/>
      <c r="T14678" s="122"/>
      <c r="V14678" s="122"/>
      <c r="X14678" s="122"/>
      <c r="Z14678" s="122"/>
    </row>
    <row r="14679" spans="16:26" x14ac:dyDescent="0.25">
      <c r="P14679" s="118"/>
      <c r="R14679" s="118"/>
      <c r="T14679" s="118"/>
      <c r="V14679" s="118"/>
      <c r="X14679" s="118"/>
      <c r="Z14679" s="118"/>
    </row>
    <row r="14680" spans="16:26" x14ac:dyDescent="0.25">
      <c r="P14680" s="119"/>
      <c r="R14680" s="119"/>
      <c r="T14680" s="119"/>
      <c r="V14680" s="119"/>
      <c r="X14680" s="119"/>
      <c r="Z14680" s="119"/>
    </row>
    <row r="14681" spans="16:26" x14ac:dyDescent="0.25">
      <c r="P14681" s="119"/>
      <c r="R14681" s="119"/>
      <c r="T14681" s="119"/>
      <c r="V14681" s="119"/>
      <c r="X14681" s="119"/>
      <c r="Z14681" s="119"/>
    </row>
    <row r="14682" spans="16:26" x14ac:dyDescent="0.25">
      <c r="P14682" s="120"/>
      <c r="R14682" s="120"/>
      <c r="T14682" s="120"/>
      <c r="V14682" s="120"/>
      <c r="X14682" s="120"/>
      <c r="Z14682" s="120"/>
    </row>
    <row r="14683" spans="16:26" x14ac:dyDescent="0.25">
      <c r="P14683" s="119"/>
      <c r="R14683" s="119"/>
      <c r="T14683" s="119"/>
      <c r="V14683" s="119"/>
      <c r="X14683" s="119"/>
      <c r="Z14683" s="119"/>
    </row>
    <row r="14684" spans="16:26" x14ac:dyDescent="0.25">
      <c r="P14684" s="119"/>
      <c r="R14684" s="119"/>
      <c r="T14684" s="119"/>
      <c r="V14684" s="119"/>
      <c r="X14684" s="119"/>
      <c r="Z14684" s="119"/>
    </row>
    <row r="14685" spans="16:26" x14ac:dyDescent="0.25">
      <c r="P14685" s="120"/>
      <c r="R14685" s="120"/>
      <c r="T14685" s="120"/>
      <c r="V14685" s="120"/>
      <c r="X14685" s="120"/>
      <c r="Z14685" s="120"/>
    </row>
    <row r="14686" spans="16:26" x14ac:dyDescent="0.25">
      <c r="P14686" s="119"/>
      <c r="R14686" s="119"/>
      <c r="T14686" s="119"/>
      <c r="V14686" s="119"/>
      <c r="X14686" s="119"/>
      <c r="Z14686" s="119"/>
    </row>
    <row r="14687" spans="16:26" x14ac:dyDescent="0.25">
      <c r="P14687" s="120"/>
      <c r="R14687" s="120"/>
      <c r="T14687" s="120"/>
      <c r="V14687" s="120"/>
      <c r="X14687" s="120"/>
      <c r="Z14687" s="120"/>
    </row>
    <row r="14688" spans="16:26" x14ac:dyDescent="0.25">
      <c r="P14688" s="119"/>
      <c r="R14688" s="119"/>
      <c r="T14688" s="119"/>
      <c r="V14688" s="119"/>
      <c r="X14688" s="119"/>
      <c r="Z14688" s="119"/>
    </row>
    <row r="14689" spans="16:26" x14ac:dyDescent="0.25">
      <c r="P14689" s="119"/>
      <c r="R14689" s="119"/>
      <c r="T14689" s="119"/>
      <c r="V14689" s="119"/>
      <c r="X14689" s="119"/>
      <c r="Z14689" s="119"/>
    </row>
    <row r="14690" spans="16:26" x14ac:dyDescent="0.25">
      <c r="P14690" s="119"/>
      <c r="R14690" s="119"/>
      <c r="T14690" s="119"/>
      <c r="V14690" s="119"/>
      <c r="X14690" s="119"/>
      <c r="Z14690" s="119"/>
    </row>
    <row r="14691" spans="16:26" x14ac:dyDescent="0.25">
      <c r="P14691" s="121"/>
      <c r="R14691" s="121"/>
      <c r="T14691" s="121"/>
      <c r="V14691" s="121"/>
      <c r="X14691" s="121"/>
      <c r="Z14691" s="121"/>
    </row>
    <row r="14692" spans="16:26" x14ac:dyDescent="0.25">
      <c r="P14692" s="121"/>
      <c r="R14692" s="121"/>
      <c r="T14692" s="121"/>
      <c r="V14692" s="121"/>
      <c r="X14692" s="121"/>
      <c r="Z14692" s="121"/>
    </row>
    <row r="14693" spans="16:26" x14ac:dyDescent="0.25">
      <c r="P14693" s="121"/>
      <c r="R14693" s="121"/>
      <c r="T14693" s="121"/>
      <c r="V14693" s="121"/>
      <c r="X14693" s="121"/>
      <c r="Z14693" s="121"/>
    </row>
    <row r="14694" spans="16:26" x14ac:dyDescent="0.25">
      <c r="P14694" s="121"/>
      <c r="R14694" s="121"/>
      <c r="T14694" s="121"/>
      <c r="V14694" s="121"/>
      <c r="X14694" s="121"/>
      <c r="Z14694" s="121"/>
    </row>
    <row r="14695" spans="16:26" x14ac:dyDescent="0.25">
      <c r="P14695" s="122"/>
      <c r="R14695" s="122"/>
      <c r="T14695" s="122"/>
      <c r="V14695" s="122"/>
      <c r="X14695" s="122"/>
      <c r="Z14695" s="122"/>
    </row>
    <row r="14696" spans="16:26" x14ac:dyDescent="0.25">
      <c r="P14696" s="118"/>
      <c r="R14696" s="118"/>
      <c r="T14696" s="118"/>
      <c r="V14696" s="118"/>
      <c r="X14696" s="118"/>
      <c r="Z14696" s="118"/>
    </row>
    <row r="14697" spans="16:26" x14ac:dyDescent="0.25">
      <c r="P14697" s="119"/>
      <c r="R14697" s="119"/>
      <c r="T14697" s="119"/>
      <c r="V14697" s="119"/>
      <c r="X14697" s="119"/>
      <c r="Z14697" s="119"/>
    </row>
    <row r="14698" spans="16:26" x14ac:dyDescent="0.25">
      <c r="P14698" s="119"/>
      <c r="R14698" s="119"/>
      <c r="T14698" s="119"/>
      <c r="V14698" s="119"/>
      <c r="X14698" s="119"/>
      <c r="Z14698" s="119"/>
    </row>
    <row r="14699" spans="16:26" x14ac:dyDescent="0.25">
      <c r="P14699" s="120"/>
      <c r="R14699" s="120"/>
      <c r="T14699" s="120"/>
      <c r="V14699" s="120"/>
      <c r="X14699" s="120"/>
      <c r="Z14699" s="120"/>
    </row>
    <row r="14700" spans="16:26" x14ac:dyDescent="0.25">
      <c r="P14700" s="119"/>
      <c r="R14700" s="119"/>
      <c r="T14700" s="119"/>
      <c r="V14700" s="119"/>
      <c r="X14700" s="119"/>
      <c r="Z14700" s="119"/>
    </row>
    <row r="14701" spans="16:26" x14ac:dyDescent="0.25">
      <c r="P14701" s="119"/>
      <c r="R14701" s="119"/>
      <c r="T14701" s="119"/>
      <c r="V14701" s="119"/>
      <c r="X14701" s="119"/>
      <c r="Z14701" s="119"/>
    </row>
    <row r="14702" spans="16:26" x14ac:dyDescent="0.25">
      <c r="P14702" s="120"/>
      <c r="R14702" s="120"/>
      <c r="T14702" s="120"/>
      <c r="V14702" s="120"/>
      <c r="X14702" s="120"/>
      <c r="Z14702" s="120"/>
    </row>
    <row r="14703" spans="16:26" x14ac:dyDescent="0.25">
      <c r="P14703" s="119"/>
      <c r="R14703" s="119"/>
      <c r="T14703" s="119"/>
      <c r="V14703" s="119"/>
      <c r="X14703" s="119"/>
      <c r="Z14703" s="119"/>
    </row>
    <row r="14704" spans="16:26" x14ac:dyDescent="0.25">
      <c r="P14704" s="120"/>
      <c r="R14704" s="120"/>
      <c r="T14704" s="120"/>
      <c r="V14704" s="120"/>
      <c r="X14704" s="120"/>
      <c r="Z14704" s="120"/>
    </row>
    <row r="14705" spans="16:26" x14ac:dyDescent="0.25">
      <c r="P14705" s="119"/>
      <c r="R14705" s="119"/>
      <c r="T14705" s="119"/>
      <c r="V14705" s="119"/>
      <c r="X14705" s="119"/>
      <c r="Z14705" s="119"/>
    </row>
    <row r="14706" spans="16:26" x14ac:dyDescent="0.25">
      <c r="P14706" s="119"/>
      <c r="R14706" s="119"/>
      <c r="T14706" s="119"/>
      <c r="V14706" s="119"/>
      <c r="X14706" s="119"/>
      <c r="Z14706" s="119"/>
    </row>
    <row r="14707" spans="16:26" x14ac:dyDescent="0.25">
      <c r="P14707" s="119"/>
      <c r="R14707" s="119"/>
      <c r="T14707" s="119"/>
      <c r="V14707" s="119"/>
      <c r="X14707" s="119"/>
      <c r="Z14707" s="119"/>
    </row>
    <row r="14708" spans="16:26" x14ac:dyDescent="0.25">
      <c r="P14708" s="121"/>
      <c r="R14708" s="121"/>
      <c r="T14708" s="121"/>
      <c r="V14708" s="121"/>
      <c r="X14708" s="121"/>
      <c r="Z14708" s="121"/>
    </row>
    <row r="14709" spans="16:26" x14ac:dyDescent="0.25">
      <c r="P14709" s="121"/>
      <c r="R14709" s="121"/>
      <c r="T14709" s="121"/>
      <c r="V14709" s="121"/>
      <c r="X14709" s="121"/>
      <c r="Z14709" s="121"/>
    </row>
    <row r="14710" spans="16:26" x14ac:dyDescent="0.25">
      <c r="P14710" s="121"/>
      <c r="R14710" s="121"/>
      <c r="T14710" s="121"/>
      <c r="V14710" s="121"/>
      <c r="X14710" s="121"/>
      <c r="Z14710" s="121"/>
    </row>
    <row r="14711" spans="16:26" x14ac:dyDescent="0.25">
      <c r="P14711" s="121"/>
      <c r="R14711" s="121"/>
      <c r="T14711" s="121"/>
      <c r="V14711" s="121"/>
      <c r="X14711" s="121"/>
      <c r="Z14711" s="121"/>
    </row>
    <row r="14712" spans="16:26" x14ac:dyDescent="0.25">
      <c r="P14712" s="122"/>
      <c r="R14712" s="122"/>
      <c r="T14712" s="122"/>
      <c r="V14712" s="122"/>
      <c r="X14712" s="122"/>
      <c r="Z14712" s="122"/>
    </row>
    <row r="14713" spans="16:26" x14ac:dyDescent="0.25">
      <c r="P14713" s="118"/>
      <c r="R14713" s="118"/>
      <c r="T14713" s="118"/>
      <c r="V14713" s="118"/>
      <c r="X14713" s="118"/>
      <c r="Z14713" s="118"/>
    </row>
    <row r="14714" spans="16:26" x14ac:dyDescent="0.25">
      <c r="P14714" s="119"/>
      <c r="R14714" s="119"/>
      <c r="T14714" s="119"/>
      <c r="V14714" s="119"/>
      <c r="X14714" s="119"/>
      <c r="Z14714" s="119"/>
    </row>
    <row r="14715" spans="16:26" x14ac:dyDescent="0.25">
      <c r="P14715" s="119"/>
      <c r="R14715" s="119"/>
      <c r="T14715" s="119"/>
      <c r="V14715" s="119"/>
      <c r="X14715" s="119"/>
      <c r="Z14715" s="119"/>
    </row>
    <row r="14716" spans="16:26" x14ac:dyDescent="0.25">
      <c r="P14716" s="120"/>
      <c r="R14716" s="120"/>
      <c r="T14716" s="120"/>
      <c r="V14716" s="120"/>
      <c r="X14716" s="120"/>
      <c r="Z14716" s="120"/>
    </row>
    <row r="14717" spans="16:26" x14ac:dyDescent="0.25">
      <c r="P14717" s="119"/>
      <c r="R14717" s="119"/>
      <c r="T14717" s="119"/>
      <c r="V14717" s="119"/>
      <c r="X14717" s="119"/>
      <c r="Z14717" s="119"/>
    </row>
    <row r="14718" spans="16:26" x14ac:dyDescent="0.25">
      <c r="P14718" s="119"/>
      <c r="R14718" s="119"/>
      <c r="T14718" s="119"/>
      <c r="V14718" s="119"/>
      <c r="X14718" s="119"/>
      <c r="Z14718" s="119"/>
    </row>
    <row r="14719" spans="16:26" x14ac:dyDescent="0.25">
      <c r="P14719" s="120"/>
      <c r="R14719" s="120"/>
      <c r="T14719" s="120"/>
      <c r="V14719" s="120"/>
      <c r="X14719" s="120"/>
      <c r="Z14719" s="120"/>
    </row>
    <row r="14720" spans="16:26" x14ac:dyDescent="0.25">
      <c r="P14720" s="119"/>
      <c r="R14720" s="119"/>
      <c r="T14720" s="119"/>
      <c r="V14720" s="119"/>
      <c r="X14720" s="119"/>
      <c r="Z14720" s="119"/>
    </row>
    <row r="14721" spans="16:26" x14ac:dyDescent="0.25">
      <c r="P14721" s="120"/>
      <c r="R14721" s="120"/>
      <c r="T14721" s="120"/>
      <c r="V14721" s="120"/>
      <c r="X14721" s="120"/>
      <c r="Z14721" s="120"/>
    </row>
    <row r="14722" spans="16:26" x14ac:dyDescent="0.25">
      <c r="P14722" s="119"/>
      <c r="R14722" s="119"/>
      <c r="T14722" s="119"/>
      <c r="V14722" s="119"/>
      <c r="X14722" s="119"/>
      <c r="Z14722" s="119"/>
    </row>
    <row r="14723" spans="16:26" x14ac:dyDescent="0.25">
      <c r="P14723" s="119"/>
      <c r="R14723" s="119"/>
      <c r="T14723" s="119"/>
      <c r="V14723" s="119"/>
      <c r="X14723" s="119"/>
      <c r="Z14723" s="119"/>
    </row>
    <row r="14724" spans="16:26" x14ac:dyDescent="0.25">
      <c r="P14724" s="119"/>
      <c r="R14724" s="119"/>
      <c r="T14724" s="119"/>
      <c r="V14724" s="119"/>
      <c r="X14724" s="119"/>
      <c r="Z14724" s="119"/>
    </row>
    <row r="14725" spans="16:26" x14ac:dyDescent="0.25">
      <c r="P14725" s="121"/>
      <c r="R14725" s="121"/>
      <c r="T14725" s="121"/>
      <c r="V14725" s="121"/>
      <c r="X14725" s="121"/>
      <c r="Z14725" s="121"/>
    </row>
    <row r="14726" spans="16:26" x14ac:dyDescent="0.25">
      <c r="P14726" s="121"/>
      <c r="R14726" s="121"/>
      <c r="T14726" s="121"/>
      <c r="V14726" s="121"/>
      <c r="X14726" s="121"/>
      <c r="Z14726" s="121"/>
    </row>
    <row r="14727" spans="16:26" x14ac:dyDescent="0.25">
      <c r="P14727" s="121"/>
      <c r="R14727" s="121"/>
      <c r="T14727" s="121"/>
      <c r="V14727" s="121"/>
      <c r="X14727" s="121"/>
      <c r="Z14727" s="121"/>
    </row>
    <row r="14728" spans="16:26" x14ac:dyDescent="0.25">
      <c r="P14728" s="121"/>
      <c r="R14728" s="121"/>
      <c r="T14728" s="121"/>
      <c r="V14728" s="121"/>
      <c r="X14728" s="121"/>
      <c r="Z14728" s="121"/>
    </row>
    <row r="14729" spans="16:26" x14ac:dyDescent="0.25">
      <c r="P14729" s="122"/>
      <c r="R14729" s="122"/>
      <c r="T14729" s="122"/>
      <c r="V14729" s="122"/>
      <c r="X14729" s="122"/>
      <c r="Z14729" s="122"/>
    </row>
    <row r="14730" spans="16:26" x14ac:dyDescent="0.25">
      <c r="P14730" s="118"/>
      <c r="R14730" s="118"/>
      <c r="T14730" s="118"/>
      <c r="V14730" s="118"/>
      <c r="X14730" s="118"/>
      <c r="Z14730" s="118"/>
    </row>
    <row r="14731" spans="16:26" x14ac:dyDescent="0.25">
      <c r="P14731" s="119"/>
      <c r="R14731" s="119"/>
      <c r="T14731" s="119"/>
      <c r="V14731" s="119"/>
      <c r="X14731" s="119"/>
      <c r="Z14731" s="119"/>
    </row>
    <row r="14732" spans="16:26" x14ac:dyDescent="0.25">
      <c r="P14732" s="119"/>
      <c r="R14732" s="119"/>
      <c r="T14732" s="119"/>
      <c r="V14732" s="119"/>
      <c r="X14732" s="119"/>
      <c r="Z14732" s="119"/>
    </row>
    <row r="14733" spans="16:26" x14ac:dyDescent="0.25">
      <c r="P14733" s="120"/>
      <c r="R14733" s="120"/>
      <c r="T14733" s="120"/>
      <c r="V14733" s="120"/>
      <c r="X14733" s="120"/>
      <c r="Z14733" s="120"/>
    </row>
    <row r="14734" spans="16:26" x14ac:dyDescent="0.25">
      <c r="P14734" s="119"/>
      <c r="R14734" s="119"/>
      <c r="T14734" s="119"/>
      <c r="V14734" s="119"/>
      <c r="X14734" s="119"/>
      <c r="Z14734" s="119"/>
    </row>
    <row r="14735" spans="16:26" x14ac:dyDescent="0.25">
      <c r="P14735" s="119"/>
      <c r="R14735" s="119"/>
      <c r="T14735" s="119"/>
      <c r="V14735" s="119"/>
      <c r="X14735" s="119"/>
      <c r="Z14735" s="119"/>
    </row>
    <row r="14736" spans="16:26" x14ac:dyDescent="0.25">
      <c r="P14736" s="120"/>
      <c r="R14736" s="120"/>
      <c r="T14736" s="120"/>
      <c r="V14736" s="120"/>
      <c r="X14736" s="120"/>
      <c r="Z14736" s="120"/>
    </row>
    <row r="14737" spans="16:26" x14ac:dyDescent="0.25">
      <c r="P14737" s="119"/>
      <c r="R14737" s="119"/>
      <c r="T14737" s="119"/>
      <c r="V14737" s="119"/>
      <c r="X14737" s="119"/>
      <c r="Z14737" s="119"/>
    </row>
    <row r="14738" spans="16:26" x14ac:dyDescent="0.25">
      <c r="P14738" s="120"/>
      <c r="R14738" s="120"/>
      <c r="T14738" s="120"/>
      <c r="V14738" s="120"/>
      <c r="X14738" s="120"/>
      <c r="Z14738" s="120"/>
    </row>
    <row r="14739" spans="16:26" x14ac:dyDescent="0.25">
      <c r="P14739" s="119"/>
      <c r="R14739" s="119"/>
      <c r="T14739" s="119"/>
      <c r="V14739" s="119"/>
      <c r="X14739" s="119"/>
      <c r="Z14739" s="119"/>
    </row>
    <row r="14740" spans="16:26" x14ac:dyDescent="0.25">
      <c r="P14740" s="119"/>
      <c r="R14740" s="119"/>
      <c r="T14740" s="119"/>
      <c r="V14740" s="119"/>
      <c r="X14740" s="119"/>
      <c r="Z14740" s="119"/>
    </row>
    <row r="14741" spans="16:26" x14ac:dyDescent="0.25">
      <c r="P14741" s="119"/>
      <c r="R14741" s="119"/>
      <c r="T14741" s="119"/>
      <c r="V14741" s="119"/>
      <c r="X14741" s="119"/>
      <c r="Z14741" s="119"/>
    </row>
    <row r="14742" spans="16:26" x14ac:dyDescent="0.25">
      <c r="P14742" s="121"/>
      <c r="R14742" s="121"/>
      <c r="T14742" s="121"/>
      <c r="V14742" s="121"/>
      <c r="X14742" s="121"/>
      <c r="Z14742" s="121"/>
    </row>
    <row r="14743" spans="16:26" x14ac:dyDescent="0.25">
      <c r="P14743" s="121"/>
      <c r="R14743" s="121"/>
      <c r="T14743" s="121"/>
      <c r="V14743" s="121"/>
      <c r="X14743" s="121"/>
      <c r="Z14743" s="121"/>
    </row>
    <row r="14744" spans="16:26" x14ac:dyDescent="0.25">
      <c r="P14744" s="121"/>
      <c r="R14744" s="121"/>
      <c r="T14744" s="121"/>
      <c r="V14744" s="121"/>
      <c r="X14744" s="121"/>
      <c r="Z14744" s="121"/>
    </row>
    <row r="14745" spans="16:26" x14ac:dyDescent="0.25">
      <c r="P14745" s="121"/>
      <c r="R14745" s="121"/>
      <c r="T14745" s="121"/>
      <c r="V14745" s="121"/>
      <c r="X14745" s="121"/>
      <c r="Z14745" s="121"/>
    </row>
    <row r="14746" spans="16:26" x14ac:dyDescent="0.25">
      <c r="P14746" s="122"/>
      <c r="R14746" s="122"/>
      <c r="T14746" s="122"/>
      <c r="V14746" s="122"/>
      <c r="X14746" s="122"/>
      <c r="Z14746" s="122"/>
    </row>
    <row r="14747" spans="16:26" x14ac:dyDescent="0.25">
      <c r="P14747" s="118"/>
      <c r="R14747" s="118"/>
      <c r="T14747" s="118"/>
      <c r="V14747" s="118"/>
      <c r="X14747" s="118"/>
      <c r="Z14747" s="118"/>
    </row>
    <row r="14748" spans="16:26" x14ac:dyDescent="0.25">
      <c r="P14748" s="119"/>
      <c r="R14748" s="119"/>
      <c r="T14748" s="119"/>
      <c r="V14748" s="119"/>
      <c r="X14748" s="119"/>
      <c r="Z14748" s="119"/>
    </row>
    <row r="14749" spans="16:26" x14ac:dyDescent="0.25">
      <c r="P14749" s="119"/>
      <c r="R14749" s="119"/>
      <c r="T14749" s="119"/>
      <c r="V14749" s="119"/>
      <c r="X14749" s="119"/>
      <c r="Z14749" s="119"/>
    </row>
    <row r="14750" spans="16:26" x14ac:dyDescent="0.25">
      <c r="P14750" s="120"/>
      <c r="R14750" s="120"/>
      <c r="T14750" s="120"/>
      <c r="V14750" s="120"/>
      <c r="X14750" s="120"/>
      <c r="Z14750" s="120"/>
    </row>
    <row r="14751" spans="16:26" x14ac:dyDescent="0.25">
      <c r="P14751" s="119"/>
      <c r="R14751" s="119"/>
      <c r="T14751" s="119"/>
      <c r="V14751" s="119"/>
      <c r="X14751" s="119"/>
      <c r="Z14751" s="119"/>
    </row>
    <row r="14752" spans="16:26" x14ac:dyDescent="0.25">
      <c r="P14752" s="119"/>
      <c r="R14752" s="119"/>
      <c r="T14752" s="119"/>
      <c r="V14752" s="119"/>
      <c r="X14752" s="119"/>
      <c r="Z14752" s="119"/>
    </row>
    <row r="14753" spans="16:26" x14ac:dyDescent="0.25">
      <c r="P14753" s="120"/>
      <c r="R14753" s="120"/>
      <c r="T14753" s="120"/>
      <c r="V14753" s="120"/>
      <c r="X14753" s="120"/>
      <c r="Z14753" s="120"/>
    </row>
    <row r="14754" spans="16:26" x14ac:dyDescent="0.25">
      <c r="P14754" s="119"/>
      <c r="R14754" s="119"/>
      <c r="T14754" s="119"/>
      <c r="V14754" s="119"/>
      <c r="X14754" s="119"/>
      <c r="Z14754" s="119"/>
    </row>
    <row r="14755" spans="16:26" x14ac:dyDescent="0.25">
      <c r="P14755" s="120"/>
      <c r="R14755" s="120"/>
      <c r="T14755" s="120"/>
      <c r="V14755" s="120"/>
      <c r="X14755" s="120"/>
      <c r="Z14755" s="120"/>
    </row>
    <row r="14756" spans="16:26" x14ac:dyDescent="0.25">
      <c r="P14756" s="119"/>
      <c r="R14756" s="119"/>
      <c r="T14756" s="119"/>
      <c r="V14756" s="119"/>
      <c r="X14756" s="119"/>
      <c r="Z14756" s="119"/>
    </row>
    <row r="14757" spans="16:26" x14ac:dyDescent="0.25">
      <c r="P14757" s="119"/>
      <c r="R14757" s="119"/>
      <c r="T14757" s="119"/>
      <c r="V14757" s="119"/>
      <c r="X14757" s="119"/>
      <c r="Z14757" s="119"/>
    </row>
    <row r="14758" spans="16:26" x14ac:dyDescent="0.25">
      <c r="P14758" s="119"/>
      <c r="R14758" s="119"/>
      <c r="T14758" s="119"/>
      <c r="V14758" s="119"/>
      <c r="X14758" s="119"/>
      <c r="Z14758" s="119"/>
    </row>
    <row r="14759" spans="16:26" x14ac:dyDescent="0.25">
      <c r="P14759" s="121"/>
      <c r="R14759" s="121"/>
      <c r="T14759" s="121"/>
      <c r="V14759" s="121"/>
      <c r="X14759" s="121"/>
      <c r="Z14759" s="121"/>
    </row>
    <row r="14760" spans="16:26" x14ac:dyDescent="0.25">
      <c r="P14760" s="121"/>
      <c r="R14760" s="121"/>
      <c r="T14760" s="121"/>
      <c r="V14760" s="121"/>
      <c r="X14760" s="121"/>
      <c r="Z14760" s="121"/>
    </row>
    <row r="14761" spans="16:26" x14ac:dyDescent="0.25">
      <c r="P14761" s="121"/>
      <c r="R14761" s="121"/>
      <c r="T14761" s="121"/>
      <c r="V14761" s="121"/>
      <c r="X14761" s="121"/>
      <c r="Z14761" s="121"/>
    </row>
    <row r="14762" spans="16:26" x14ac:dyDescent="0.25">
      <c r="P14762" s="121"/>
      <c r="R14762" s="121"/>
      <c r="T14762" s="121"/>
      <c r="V14762" s="121"/>
      <c r="X14762" s="121"/>
      <c r="Z14762" s="121"/>
    </row>
    <row r="14763" spans="16:26" x14ac:dyDescent="0.25">
      <c r="P14763" s="122"/>
      <c r="R14763" s="122"/>
      <c r="T14763" s="122"/>
      <c r="V14763" s="122"/>
      <c r="X14763" s="122"/>
      <c r="Z14763" s="122"/>
    </row>
    <row r="14764" spans="16:26" x14ac:dyDescent="0.25">
      <c r="P14764" s="118"/>
      <c r="R14764" s="118"/>
      <c r="T14764" s="118"/>
      <c r="V14764" s="118"/>
      <c r="X14764" s="118"/>
      <c r="Z14764" s="118"/>
    </row>
    <row r="14765" spans="16:26" x14ac:dyDescent="0.25">
      <c r="P14765" s="119"/>
      <c r="R14765" s="119"/>
      <c r="T14765" s="119"/>
      <c r="V14765" s="119"/>
      <c r="X14765" s="119"/>
      <c r="Z14765" s="119"/>
    </row>
    <row r="14766" spans="16:26" x14ac:dyDescent="0.25">
      <c r="P14766" s="119"/>
      <c r="R14766" s="119"/>
      <c r="T14766" s="119"/>
      <c r="V14766" s="119"/>
      <c r="X14766" s="119"/>
      <c r="Z14766" s="119"/>
    </row>
    <row r="14767" spans="16:26" x14ac:dyDescent="0.25">
      <c r="P14767" s="120"/>
      <c r="R14767" s="120"/>
      <c r="T14767" s="120"/>
      <c r="V14767" s="120"/>
      <c r="X14767" s="120"/>
      <c r="Z14767" s="120"/>
    </row>
    <row r="14768" spans="16:26" x14ac:dyDescent="0.25">
      <c r="P14768" s="119"/>
      <c r="R14768" s="119"/>
      <c r="T14768" s="119"/>
      <c r="V14768" s="119"/>
      <c r="X14768" s="119"/>
      <c r="Z14768" s="119"/>
    </row>
    <row r="14769" spans="16:26" x14ac:dyDescent="0.25">
      <c r="P14769" s="119"/>
      <c r="R14769" s="119"/>
      <c r="T14769" s="119"/>
      <c r="V14769" s="119"/>
      <c r="X14769" s="119"/>
      <c r="Z14769" s="119"/>
    </row>
    <row r="14770" spans="16:26" x14ac:dyDescent="0.25">
      <c r="P14770" s="120"/>
      <c r="R14770" s="120"/>
      <c r="T14770" s="120"/>
      <c r="V14770" s="120"/>
      <c r="X14770" s="120"/>
      <c r="Z14770" s="120"/>
    </row>
    <row r="14771" spans="16:26" x14ac:dyDescent="0.25">
      <c r="P14771" s="119"/>
      <c r="R14771" s="119"/>
      <c r="T14771" s="119"/>
      <c r="V14771" s="119"/>
      <c r="X14771" s="119"/>
      <c r="Z14771" s="119"/>
    </row>
    <row r="14772" spans="16:26" x14ac:dyDescent="0.25">
      <c r="P14772" s="120"/>
      <c r="R14772" s="120"/>
      <c r="T14772" s="120"/>
      <c r="V14772" s="120"/>
      <c r="X14772" s="120"/>
      <c r="Z14772" s="120"/>
    </row>
    <row r="14773" spans="16:26" x14ac:dyDescent="0.25">
      <c r="P14773" s="119"/>
      <c r="R14773" s="119"/>
      <c r="T14773" s="119"/>
      <c r="V14773" s="119"/>
      <c r="X14773" s="119"/>
      <c r="Z14773" s="119"/>
    </row>
    <row r="14774" spans="16:26" x14ac:dyDescent="0.25">
      <c r="P14774" s="119"/>
      <c r="R14774" s="119"/>
      <c r="T14774" s="119"/>
      <c r="V14774" s="119"/>
      <c r="X14774" s="119"/>
      <c r="Z14774" s="119"/>
    </row>
    <row r="14775" spans="16:26" x14ac:dyDescent="0.25">
      <c r="P14775" s="119"/>
      <c r="R14775" s="119"/>
      <c r="T14775" s="119"/>
      <c r="V14775" s="119"/>
      <c r="X14775" s="119"/>
      <c r="Z14775" s="119"/>
    </row>
    <row r="14776" spans="16:26" x14ac:dyDescent="0.25">
      <c r="P14776" s="121"/>
      <c r="R14776" s="121"/>
      <c r="T14776" s="121"/>
      <c r="V14776" s="121"/>
      <c r="X14776" s="121"/>
      <c r="Z14776" s="121"/>
    </row>
    <row r="14777" spans="16:26" x14ac:dyDescent="0.25">
      <c r="P14777" s="121"/>
      <c r="R14777" s="121"/>
      <c r="T14777" s="121"/>
      <c r="V14777" s="121"/>
      <c r="X14777" s="121"/>
      <c r="Z14777" s="121"/>
    </row>
    <row r="14778" spans="16:26" x14ac:dyDescent="0.25">
      <c r="P14778" s="121"/>
      <c r="R14778" s="121"/>
      <c r="T14778" s="121"/>
      <c r="V14778" s="121"/>
      <c r="X14778" s="121"/>
      <c r="Z14778" s="121"/>
    </row>
    <row r="14779" spans="16:26" x14ac:dyDescent="0.25">
      <c r="P14779" s="121"/>
      <c r="R14779" s="121"/>
      <c r="T14779" s="121"/>
      <c r="V14779" s="121"/>
      <c r="X14779" s="121"/>
      <c r="Z14779" s="121"/>
    </row>
    <row r="14780" spans="16:26" x14ac:dyDescent="0.25">
      <c r="P14780" s="122"/>
      <c r="R14780" s="122"/>
      <c r="T14780" s="122"/>
      <c r="V14780" s="122"/>
      <c r="X14780" s="122"/>
      <c r="Z14780" s="122"/>
    </row>
    <row r="14781" spans="16:26" x14ac:dyDescent="0.25">
      <c r="P14781" s="118"/>
      <c r="R14781" s="118"/>
      <c r="T14781" s="118"/>
      <c r="V14781" s="118"/>
      <c r="X14781" s="118"/>
      <c r="Z14781" s="118"/>
    </row>
    <row r="14782" spans="16:26" x14ac:dyDescent="0.25">
      <c r="P14782" s="119"/>
      <c r="R14782" s="119"/>
      <c r="T14782" s="119"/>
      <c r="V14782" s="119"/>
      <c r="X14782" s="119"/>
      <c r="Z14782" s="119"/>
    </row>
    <row r="14783" spans="16:26" x14ac:dyDescent="0.25">
      <c r="P14783" s="119"/>
      <c r="R14783" s="119"/>
      <c r="T14783" s="119"/>
      <c r="V14783" s="119"/>
      <c r="X14783" s="119"/>
      <c r="Z14783" s="119"/>
    </row>
    <row r="14784" spans="16:26" x14ac:dyDescent="0.25">
      <c r="P14784" s="120"/>
      <c r="R14784" s="120"/>
      <c r="T14784" s="120"/>
      <c r="V14784" s="120"/>
      <c r="X14784" s="120"/>
      <c r="Z14784" s="120"/>
    </row>
    <row r="14785" spans="16:26" x14ac:dyDescent="0.25">
      <c r="P14785" s="119"/>
      <c r="R14785" s="119"/>
      <c r="T14785" s="119"/>
      <c r="V14785" s="119"/>
      <c r="X14785" s="119"/>
      <c r="Z14785" s="119"/>
    </row>
    <row r="14786" spans="16:26" x14ac:dyDescent="0.25">
      <c r="P14786" s="119"/>
      <c r="R14786" s="119"/>
      <c r="T14786" s="119"/>
      <c r="V14786" s="119"/>
      <c r="X14786" s="119"/>
      <c r="Z14786" s="119"/>
    </row>
    <row r="14787" spans="16:26" x14ac:dyDescent="0.25">
      <c r="P14787" s="120"/>
      <c r="R14787" s="120"/>
      <c r="T14787" s="120"/>
      <c r="V14787" s="120"/>
      <c r="X14787" s="120"/>
      <c r="Z14787" s="120"/>
    </row>
    <row r="14788" spans="16:26" x14ac:dyDescent="0.25">
      <c r="P14788" s="119"/>
      <c r="R14788" s="119"/>
      <c r="T14788" s="119"/>
      <c r="V14788" s="119"/>
      <c r="X14788" s="119"/>
      <c r="Z14788" s="119"/>
    </row>
    <row r="14789" spans="16:26" x14ac:dyDescent="0.25">
      <c r="P14789" s="120"/>
      <c r="R14789" s="120"/>
      <c r="T14789" s="120"/>
      <c r="V14789" s="120"/>
      <c r="X14789" s="120"/>
      <c r="Z14789" s="120"/>
    </row>
    <row r="14790" spans="16:26" x14ac:dyDescent="0.25">
      <c r="P14790" s="119"/>
      <c r="R14790" s="119"/>
      <c r="T14790" s="119"/>
      <c r="V14790" s="119"/>
      <c r="X14790" s="119"/>
      <c r="Z14790" s="119"/>
    </row>
    <row r="14791" spans="16:26" x14ac:dyDescent="0.25">
      <c r="P14791" s="119"/>
      <c r="R14791" s="119"/>
      <c r="T14791" s="119"/>
      <c r="V14791" s="119"/>
      <c r="X14791" s="119"/>
      <c r="Z14791" s="119"/>
    </row>
    <row r="14792" spans="16:26" x14ac:dyDescent="0.25">
      <c r="P14792" s="119"/>
      <c r="R14792" s="119"/>
      <c r="T14792" s="119"/>
      <c r="V14792" s="119"/>
      <c r="X14792" s="119"/>
      <c r="Z14792" s="119"/>
    </row>
    <row r="14793" spans="16:26" x14ac:dyDescent="0.25">
      <c r="P14793" s="121"/>
      <c r="R14793" s="121"/>
      <c r="T14793" s="121"/>
      <c r="V14793" s="121"/>
      <c r="X14793" s="121"/>
      <c r="Z14793" s="121"/>
    </row>
    <row r="14794" spans="16:26" x14ac:dyDescent="0.25">
      <c r="P14794" s="121"/>
      <c r="R14794" s="121"/>
      <c r="T14794" s="121"/>
      <c r="V14794" s="121"/>
      <c r="X14794" s="121"/>
      <c r="Z14794" s="121"/>
    </row>
    <row r="14795" spans="16:26" x14ac:dyDescent="0.25">
      <c r="P14795" s="121"/>
      <c r="R14795" s="121"/>
      <c r="T14795" s="121"/>
      <c r="V14795" s="121"/>
      <c r="X14795" s="121"/>
      <c r="Z14795" s="121"/>
    </row>
    <row r="14796" spans="16:26" x14ac:dyDescent="0.25">
      <c r="P14796" s="121"/>
      <c r="R14796" s="121"/>
      <c r="T14796" s="121"/>
      <c r="V14796" s="121"/>
      <c r="X14796" s="121"/>
      <c r="Z14796" s="121"/>
    </row>
    <row r="14797" spans="16:26" x14ac:dyDescent="0.25">
      <c r="P14797" s="122"/>
      <c r="R14797" s="122"/>
      <c r="T14797" s="122"/>
      <c r="V14797" s="122"/>
      <c r="X14797" s="122"/>
      <c r="Z14797" s="122"/>
    </row>
    <row r="14798" spans="16:26" x14ac:dyDescent="0.25">
      <c r="P14798" s="118"/>
      <c r="R14798" s="118"/>
      <c r="T14798" s="118"/>
      <c r="V14798" s="118"/>
      <c r="X14798" s="118"/>
      <c r="Z14798" s="118"/>
    </row>
    <row r="14799" spans="16:26" x14ac:dyDescent="0.25">
      <c r="P14799" s="119"/>
      <c r="R14799" s="119"/>
      <c r="T14799" s="119"/>
      <c r="V14799" s="119"/>
      <c r="X14799" s="119"/>
      <c r="Z14799" s="119"/>
    </row>
    <row r="14800" spans="16:26" x14ac:dyDescent="0.25">
      <c r="P14800" s="119"/>
      <c r="R14800" s="119"/>
      <c r="T14800" s="119"/>
      <c r="V14800" s="119"/>
      <c r="X14800" s="119"/>
      <c r="Z14800" s="119"/>
    </row>
    <row r="14801" spans="16:26" x14ac:dyDescent="0.25">
      <c r="P14801" s="120"/>
      <c r="R14801" s="120"/>
      <c r="T14801" s="120"/>
      <c r="V14801" s="120"/>
      <c r="X14801" s="120"/>
      <c r="Z14801" s="120"/>
    </row>
    <row r="14802" spans="16:26" x14ac:dyDescent="0.25">
      <c r="P14802" s="119"/>
      <c r="R14802" s="119"/>
      <c r="T14802" s="119"/>
      <c r="V14802" s="119"/>
      <c r="X14802" s="119"/>
      <c r="Z14802" s="119"/>
    </row>
    <row r="14803" spans="16:26" x14ac:dyDescent="0.25">
      <c r="P14803" s="119"/>
      <c r="R14803" s="119"/>
      <c r="T14803" s="119"/>
      <c r="V14803" s="119"/>
      <c r="X14803" s="119"/>
      <c r="Z14803" s="119"/>
    </row>
    <row r="14804" spans="16:26" x14ac:dyDescent="0.25">
      <c r="P14804" s="120"/>
      <c r="R14804" s="120"/>
      <c r="T14804" s="120"/>
      <c r="V14804" s="120"/>
      <c r="X14804" s="120"/>
      <c r="Z14804" s="120"/>
    </row>
    <row r="14805" spans="16:26" x14ac:dyDescent="0.25">
      <c r="P14805" s="119"/>
      <c r="R14805" s="119"/>
      <c r="T14805" s="119"/>
      <c r="V14805" s="119"/>
      <c r="X14805" s="119"/>
      <c r="Z14805" s="119"/>
    </row>
    <row r="14806" spans="16:26" x14ac:dyDescent="0.25">
      <c r="P14806" s="120"/>
      <c r="R14806" s="120"/>
      <c r="T14806" s="120"/>
      <c r="V14806" s="120"/>
      <c r="X14806" s="120"/>
      <c r="Z14806" s="120"/>
    </row>
    <row r="14807" spans="16:26" x14ac:dyDescent="0.25">
      <c r="P14807" s="119"/>
      <c r="R14807" s="119"/>
      <c r="T14807" s="119"/>
      <c r="V14807" s="119"/>
      <c r="X14807" s="119"/>
      <c r="Z14807" s="119"/>
    </row>
    <row r="14808" spans="16:26" x14ac:dyDescent="0.25">
      <c r="P14808" s="119"/>
      <c r="R14808" s="119"/>
      <c r="T14808" s="119"/>
      <c r="V14808" s="119"/>
      <c r="X14808" s="119"/>
      <c r="Z14808" s="119"/>
    </row>
    <row r="14809" spans="16:26" x14ac:dyDescent="0.25">
      <c r="P14809" s="119"/>
      <c r="R14809" s="119"/>
      <c r="T14809" s="119"/>
      <c r="V14809" s="119"/>
      <c r="X14809" s="119"/>
      <c r="Z14809" s="119"/>
    </row>
    <row r="14810" spans="16:26" x14ac:dyDescent="0.25">
      <c r="P14810" s="121"/>
      <c r="R14810" s="121"/>
      <c r="T14810" s="121"/>
      <c r="V14810" s="121"/>
      <c r="X14810" s="121"/>
      <c r="Z14810" s="121"/>
    </row>
    <row r="14811" spans="16:26" x14ac:dyDescent="0.25">
      <c r="P14811" s="121"/>
      <c r="R14811" s="121"/>
      <c r="T14811" s="121"/>
      <c r="V14811" s="121"/>
      <c r="X14811" s="121"/>
      <c r="Z14811" s="121"/>
    </row>
    <row r="14812" spans="16:26" x14ac:dyDescent="0.25">
      <c r="P14812" s="121"/>
      <c r="R14812" s="121"/>
      <c r="T14812" s="121"/>
      <c r="V14812" s="121"/>
      <c r="X14812" s="121"/>
      <c r="Z14812" s="121"/>
    </row>
    <row r="14813" spans="16:26" x14ac:dyDescent="0.25">
      <c r="P14813" s="121"/>
      <c r="R14813" s="121"/>
      <c r="T14813" s="121"/>
      <c r="V14813" s="121"/>
      <c r="X14813" s="121"/>
      <c r="Z14813" s="121"/>
    </row>
    <row r="14814" spans="16:26" x14ac:dyDescent="0.25">
      <c r="P14814" s="122"/>
      <c r="R14814" s="122"/>
      <c r="T14814" s="122"/>
      <c r="V14814" s="122"/>
      <c r="X14814" s="122"/>
      <c r="Z14814" s="122"/>
    </row>
    <row r="14815" spans="16:26" x14ac:dyDescent="0.25">
      <c r="P14815" s="118"/>
      <c r="R14815" s="118"/>
      <c r="T14815" s="118"/>
      <c r="V14815" s="118"/>
      <c r="X14815" s="118"/>
      <c r="Z14815" s="118"/>
    </row>
    <row r="14816" spans="16:26" x14ac:dyDescent="0.25">
      <c r="P14816" s="119"/>
      <c r="R14816" s="119"/>
      <c r="T14816" s="119"/>
      <c r="V14816" s="119"/>
      <c r="X14816" s="119"/>
      <c r="Z14816" s="119"/>
    </row>
    <row r="14817" spans="16:26" x14ac:dyDescent="0.25">
      <c r="P14817" s="119"/>
      <c r="R14817" s="119"/>
      <c r="T14817" s="119"/>
      <c r="V14817" s="119"/>
      <c r="X14817" s="119"/>
      <c r="Z14817" s="119"/>
    </row>
    <row r="14818" spans="16:26" x14ac:dyDescent="0.25">
      <c r="P14818" s="120"/>
      <c r="R14818" s="120"/>
      <c r="T14818" s="120"/>
      <c r="V14818" s="120"/>
      <c r="X14818" s="120"/>
      <c r="Z14818" s="120"/>
    </row>
    <row r="14819" spans="16:26" x14ac:dyDescent="0.25">
      <c r="P14819" s="119"/>
      <c r="R14819" s="119"/>
      <c r="T14819" s="119"/>
      <c r="V14819" s="119"/>
      <c r="X14819" s="119"/>
      <c r="Z14819" s="119"/>
    </row>
    <row r="14820" spans="16:26" x14ac:dyDescent="0.25">
      <c r="P14820" s="119"/>
      <c r="R14820" s="119"/>
      <c r="T14820" s="119"/>
      <c r="V14820" s="119"/>
      <c r="X14820" s="119"/>
      <c r="Z14820" s="119"/>
    </row>
    <row r="14821" spans="16:26" x14ac:dyDescent="0.25">
      <c r="P14821" s="120"/>
      <c r="R14821" s="120"/>
      <c r="T14821" s="120"/>
      <c r="V14821" s="120"/>
      <c r="X14821" s="120"/>
      <c r="Z14821" s="120"/>
    </row>
    <row r="14822" spans="16:26" x14ac:dyDescent="0.25">
      <c r="P14822" s="119"/>
      <c r="R14822" s="119"/>
      <c r="T14822" s="119"/>
      <c r="V14822" s="119"/>
      <c r="X14822" s="119"/>
      <c r="Z14822" s="119"/>
    </row>
    <row r="14823" spans="16:26" x14ac:dyDescent="0.25">
      <c r="P14823" s="120"/>
      <c r="R14823" s="120"/>
      <c r="T14823" s="120"/>
      <c r="V14823" s="120"/>
      <c r="X14823" s="120"/>
      <c r="Z14823" s="120"/>
    </row>
    <row r="14824" spans="16:26" x14ac:dyDescent="0.25">
      <c r="P14824" s="119"/>
      <c r="R14824" s="119"/>
      <c r="T14824" s="119"/>
      <c r="V14824" s="119"/>
      <c r="X14824" s="119"/>
      <c r="Z14824" s="119"/>
    </row>
    <row r="14825" spans="16:26" x14ac:dyDescent="0.25">
      <c r="P14825" s="119"/>
      <c r="R14825" s="119"/>
      <c r="T14825" s="119"/>
      <c r="V14825" s="119"/>
      <c r="X14825" s="119"/>
      <c r="Z14825" s="119"/>
    </row>
    <row r="14826" spans="16:26" x14ac:dyDescent="0.25">
      <c r="P14826" s="119"/>
      <c r="R14826" s="119"/>
      <c r="T14826" s="119"/>
      <c r="V14826" s="119"/>
      <c r="X14826" s="119"/>
      <c r="Z14826" s="119"/>
    </row>
    <row r="14827" spans="16:26" x14ac:dyDescent="0.25">
      <c r="P14827" s="121"/>
      <c r="R14827" s="121"/>
      <c r="T14827" s="121"/>
      <c r="V14827" s="121"/>
      <c r="X14827" s="121"/>
      <c r="Z14827" s="121"/>
    </row>
    <row r="14828" spans="16:26" x14ac:dyDescent="0.25">
      <c r="P14828" s="121"/>
      <c r="R14828" s="121"/>
      <c r="T14828" s="121"/>
      <c r="V14828" s="121"/>
      <c r="X14828" s="121"/>
      <c r="Z14828" s="121"/>
    </row>
    <row r="14829" spans="16:26" x14ac:dyDescent="0.25">
      <c r="P14829" s="121"/>
      <c r="R14829" s="121"/>
      <c r="T14829" s="121"/>
      <c r="V14829" s="121"/>
      <c r="X14829" s="121"/>
      <c r="Z14829" s="121"/>
    </row>
    <row r="14830" spans="16:26" x14ac:dyDescent="0.25">
      <c r="P14830" s="121"/>
      <c r="R14830" s="121"/>
      <c r="T14830" s="121"/>
      <c r="V14830" s="121"/>
      <c r="X14830" s="121"/>
      <c r="Z14830" s="121"/>
    </row>
    <row r="14831" spans="16:26" x14ac:dyDescent="0.25">
      <c r="P14831" s="122"/>
      <c r="R14831" s="122"/>
      <c r="T14831" s="122"/>
      <c r="V14831" s="122"/>
      <c r="X14831" s="122"/>
      <c r="Z14831" s="122"/>
    </row>
    <row r="14832" spans="16:26" x14ac:dyDescent="0.25">
      <c r="P14832" s="118"/>
      <c r="R14832" s="118"/>
      <c r="T14832" s="118"/>
      <c r="V14832" s="118"/>
      <c r="X14832" s="118"/>
      <c r="Z14832" s="118"/>
    </row>
    <row r="14833" spans="16:26" x14ac:dyDescent="0.25">
      <c r="P14833" s="119"/>
      <c r="R14833" s="119"/>
      <c r="T14833" s="119"/>
      <c r="V14833" s="119"/>
      <c r="X14833" s="119"/>
      <c r="Z14833" s="119"/>
    </row>
    <row r="14834" spans="16:26" x14ac:dyDescent="0.25">
      <c r="P14834" s="119"/>
      <c r="R14834" s="119"/>
      <c r="T14834" s="119"/>
      <c r="V14834" s="119"/>
      <c r="X14834" s="119"/>
      <c r="Z14834" s="119"/>
    </row>
    <row r="14835" spans="16:26" x14ac:dyDescent="0.25">
      <c r="P14835" s="120"/>
      <c r="R14835" s="120"/>
      <c r="T14835" s="120"/>
      <c r="V14835" s="120"/>
      <c r="X14835" s="120"/>
      <c r="Z14835" s="120"/>
    </row>
    <row r="14836" spans="16:26" x14ac:dyDescent="0.25">
      <c r="P14836" s="119"/>
      <c r="R14836" s="119"/>
      <c r="T14836" s="119"/>
      <c r="V14836" s="119"/>
      <c r="X14836" s="119"/>
      <c r="Z14836" s="119"/>
    </row>
    <row r="14837" spans="16:26" x14ac:dyDescent="0.25">
      <c r="P14837" s="119"/>
      <c r="R14837" s="119"/>
      <c r="T14837" s="119"/>
      <c r="V14837" s="119"/>
      <c r="X14837" s="119"/>
      <c r="Z14837" s="119"/>
    </row>
    <row r="14838" spans="16:26" x14ac:dyDescent="0.25">
      <c r="P14838" s="120"/>
      <c r="R14838" s="120"/>
      <c r="T14838" s="120"/>
      <c r="V14838" s="120"/>
      <c r="X14838" s="120"/>
      <c r="Z14838" s="120"/>
    </row>
    <row r="14839" spans="16:26" x14ac:dyDescent="0.25">
      <c r="P14839" s="119"/>
      <c r="R14839" s="119"/>
      <c r="T14839" s="119"/>
      <c r="V14839" s="119"/>
      <c r="X14839" s="119"/>
      <c r="Z14839" s="119"/>
    </row>
    <row r="14840" spans="16:26" x14ac:dyDescent="0.25">
      <c r="P14840" s="120"/>
      <c r="R14840" s="120"/>
      <c r="T14840" s="120"/>
      <c r="V14840" s="120"/>
      <c r="X14840" s="120"/>
      <c r="Z14840" s="120"/>
    </row>
    <row r="14841" spans="16:26" x14ac:dyDescent="0.25">
      <c r="P14841" s="119"/>
      <c r="R14841" s="119"/>
      <c r="T14841" s="119"/>
      <c r="V14841" s="119"/>
      <c r="X14841" s="119"/>
      <c r="Z14841" s="119"/>
    </row>
    <row r="14842" spans="16:26" x14ac:dyDescent="0.25">
      <c r="P14842" s="119"/>
      <c r="R14842" s="119"/>
      <c r="T14842" s="119"/>
      <c r="V14842" s="119"/>
      <c r="X14842" s="119"/>
      <c r="Z14842" s="119"/>
    </row>
    <row r="14843" spans="16:26" x14ac:dyDescent="0.25">
      <c r="P14843" s="119"/>
      <c r="R14843" s="119"/>
      <c r="T14843" s="119"/>
      <c r="V14843" s="119"/>
      <c r="X14843" s="119"/>
      <c r="Z14843" s="119"/>
    </row>
    <row r="14844" spans="16:26" x14ac:dyDescent="0.25">
      <c r="P14844" s="121"/>
      <c r="R14844" s="121"/>
      <c r="T14844" s="121"/>
      <c r="V14844" s="121"/>
      <c r="X14844" s="121"/>
      <c r="Z14844" s="121"/>
    </row>
    <row r="14845" spans="16:26" x14ac:dyDescent="0.25">
      <c r="P14845" s="121"/>
      <c r="R14845" s="121"/>
      <c r="T14845" s="121"/>
      <c r="V14845" s="121"/>
      <c r="X14845" s="121"/>
      <c r="Z14845" s="121"/>
    </row>
    <row r="14846" spans="16:26" x14ac:dyDescent="0.25">
      <c r="P14846" s="121"/>
      <c r="R14846" s="121"/>
      <c r="T14846" s="121"/>
      <c r="V14846" s="121"/>
      <c r="X14846" s="121"/>
      <c r="Z14846" s="121"/>
    </row>
    <row r="14847" spans="16:26" x14ac:dyDescent="0.25">
      <c r="P14847" s="121"/>
      <c r="R14847" s="121"/>
      <c r="T14847" s="121"/>
      <c r="V14847" s="121"/>
      <c r="X14847" s="121"/>
      <c r="Z14847" s="121"/>
    </row>
    <row r="14848" spans="16:26" x14ac:dyDescent="0.25">
      <c r="P14848" s="122"/>
      <c r="R14848" s="122"/>
      <c r="T14848" s="122"/>
      <c r="V14848" s="122"/>
      <c r="X14848" s="122"/>
      <c r="Z14848" s="122"/>
    </row>
    <row r="14849" spans="16:26" x14ac:dyDescent="0.25">
      <c r="P14849" s="118"/>
      <c r="R14849" s="118"/>
      <c r="T14849" s="118"/>
      <c r="V14849" s="118"/>
      <c r="X14849" s="118"/>
      <c r="Z14849" s="118"/>
    </row>
    <row r="14850" spans="16:26" x14ac:dyDescent="0.25">
      <c r="P14850" s="119"/>
      <c r="R14850" s="119"/>
      <c r="T14850" s="119"/>
      <c r="V14850" s="119"/>
      <c r="X14850" s="119"/>
      <c r="Z14850" s="119"/>
    </row>
    <row r="14851" spans="16:26" x14ac:dyDescent="0.25">
      <c r="P14851" s="119"/>
      <c r="R14851" s="119"/>
      <c r="T14851" s="119"/>
      <c r="V14851" s="119"/>
      <c r="X14851" s="119"/>
      <c r="Z14851" s="119"/>
    </row>
    <row r="14852" spans="16:26" x14ac:dyDescent="0.25">
      <c r="P14852" s="120"/>
      <c r="R14852" s="120"/>
      <c r="T14852" s="120"/>
      <c r="V14852" s="120"/>
      <c r="X14852" s="120"/>
      <c r="Z14852" s="120"/>
    </row>
    <row r="14853" spans="16:26" x14ac:dyDescent="0.25">
      <c r="P14853" s="119"/>
      <c r="R14853" s="119"/>
      <c r="T14853" s="119"/>
      <c r="V14853" s="119"/>
      <c r="X14853" s="119"/>
      <c r="Z14853" s="119"/>
    </row>
    <row r="14854" spans="16:26" x14ac:dyDescent="0.25">
      <c r="P14854" s="119"/>
      <c r="R14854" s="119"/>
      <c r="T14854" s="119"/>
      <c r="V14854" s="119"/>
      <c r="X14854" s="119"/>
      <c r="Z14854" s="119"/>
    </row>
    <row r="14855" spans="16:26" x14ac:dyDescent="0.25">
      <c r="P14855" s="120"/>
      <c r="R14855" s="120"/>
      <c r="T14855" s="120"/>
      <c r="V14855" s="120"/>
      <c r="X14855" s="120"/>
      <c r="Z14855" s="120"/>
    </row>
    <row r="14856" spans="16:26" x14ac:dyDescent="0.25">
      <c r="P14856" s="119"/>
      <c r="R14856" s="119"/>
      <c r="T14856" s="119"/>
      <c r="V14856" s="119"/>
      <c r="X14856" s="119"/>
      <c r="Z14856" s="119"/>
    </row>
    <row r="14857" spans="16:26" x14ac:dyDescent="0.25">
      <c r="P14857" s="120"/>
      <c r="R14857" s="120"/>
      <c r="T14857" s="120"/>
      <c r="V14857" s="120"/>
      <c r="X14857" s="120"/>
      <c r="Z14857" s="120"/>
    </row>
    <row r="14858" spans="16:26" x14ac:dyDescent="0.25">
      <c r="P14858" s="119"/>
      <c r="R14858" s="119"/>
      <c r="T14858" s="119"/>
      <c r="V14858" s="119"/>
      <c r="X14858" s="119"/>
      <c r="Z14858" s="119"/>
    </row>
    <row r="14859" spans="16:26" x14ac:dyDescent="0.25">
      <c r="P14859" s="119"/>
      <c r="R14859" s="119"/>
      <c r="T14859" s="119"/>
      <c r="V14859" s="119"/>
      <c r="X14859" s="119"/>
      <c r="Z14859" s="119"/>
    </row>
    <row r="14860" spans="16:26" x14ac:dyDescent="0.25">
      <c r="P14860" s="119"/>
      <c r="R14860" s="119"/>
      <c r="T14860" s="119"/>
      <c r="V14860" s="119"/>
      <c r="X14860" s="119"/>
      <c r="Z14860" s="119"/>
    </row>
    <row r="14861" spans="16:26" x14ac:dyDescent="0.25">
      <c r="P14861" s="121"/>
      <c r="R14861" s="121"/>
      <c r="T14861" s="121"/>
      <c r="V14861" s="121"/>
      <c r="X14861" s="121"/>
      <c r="Z14861" s="121"/>
    </row>
    <row r="14862" spans="16:26" x14ac:dyDescent="0.25">
      <c r="P14862" s="121"/>
      <c r="R14862" s="121"/>
      <c r="T14862" s="121"/>
      <c r="V14862" s="121"/>
      <c r="X14862" s="121"/>
      <c r="Z14862" s="121"/>
    </row>
    <row r="14863" spans="16:26" x14ac:dyDescent="0.25">
      <c r="P14863" s="121"/>
      <c r="R14863" s="121"/>
      <c r="T14863" s="121"/>
      <c r="V14863" s="121"/>
      <c r="X14863" s="121"/>
      <c r="Z14863" s="121"/>
    </row>
    <row r="14864" spans="16:26" x14ac:dyDescent="0.25">
      <c r="P14864" s="121"/>
      <c r="R14864" s="121"/>
      <c r="T14864" s="121"/>
      <c r="V14864" s="121"/>
      <c r="X14864" s="121"/>
      <c r="Z14864" s="121"/>
    </row>
    <row r="14865" spans="16:26" x14ac:dyDescent="0.25">
      <c r="P14865" s="122"/>
      <c r="R14865" s="122"/>
      <c r="T14865" s="122"/>
      <c r="V14865" s="122"/>
      <c r="X14865" s="122"/>
      <c r="Z14865" s="122"/>
    </row>
    <row r="14866" spans="16:26" x14ac:dyDescent="0.25">
      <c r="P14866" s="118"/>
      <c r="R14866" s="118"/>
      <c r="T14866" s="118"/>
      <c r="V14866" s="118"/>
      <c r="X14866" s="118"/>
      <c r="Z14866" s="118"/>
    </row>
    <row r="14867" spans="16:26" x14ac:dyDescent="0.25">
      <c r="P14867" s="119"/>
      <c r="R14867" s="119"/>
      <c r="T14867" s="119"/>
      <c r="V14867" s="119"/>
      <c r="X14867" s="119"/>
      <c r="Z14867" s="119"/>
    </row>
    <row r="14868" spans="16:26" x14ac:dyDescent="0.25">
      <c r="P14868" s="119"/>
      <c r="R14868" s="119"/>
      <c r="T14868" s="119"/>
      <c r="V14868" s="119"/>
      <c r="X14868" s="119"/>
      <c r="Z14868" s="119"/>
    </row>
    <row r="14869" spans="16:26" x14ac:dyDescent="0.25">
      <c r="P14869" s="120"/>
      <c r="R14869" s="120"/>
      <c r="T14869" s="120"/>
      <c r="V14869" s="120"/>
      <c r="X14869" s="120"/>
      <c r="Z14869" s="120"/>
    </row>
    <row r="14870" spans="16:26" x14ac:dyDescent="0.25">
      <c r="P14870" s="119"/>
      <c r="R14870" s="119"/>
      <c r="T14870" s="119"/>
      <c r="V14870" s="119"/>
      <c r="X14870" s="119"/>
      <c r="Z14870" s="119"/>
    </row>
    <row r="14871" spans="16:26" x14ac:dyDescent="0.25">
      <c r="P14871" s="119"/>
      <c r="R14871" s="119"/>
      <c r="T14871" s="119"/>
      <c r="V14871" s="119"/>
      <c r="X14871" s="119"/>
      <c r="Z14871" s="119"/>
    </row>
    <row r="14872" spans="16:26" x14ac:dyDescent="0.25">
      <c r="P14872" s="120"/>
      <c r="R14872" s="120"/>
      <c r="T14872" s="120"/>
      <c r="V14872" s="120"/>
      <c r="X14872" s="120"/>
      <c r="Z14872" s="120"/>
    </row>
    <row r="14873" spans="16:26" x14ac:dyDescent="0.25">
      <c r="P14873" s="119"/>
      <c r="R14873" s="119"/>
      <c r="T14873" s="119"/>
      <c r="V14873" s="119"/>
      <c r="X14873" s="119"/>
      <c r="Z14873" s="119"/>
    </row>
    <row r="14874" spans="16:26" x14ac:dyDescent="0.25">
      <c r="P14874" s="120"/>
      <c r="R14874" s="120"/>
      <c r="T14874" s="120"/>
      <c r="V14874" s="120"/>
      <c r="X14874" s="120"/>
      <c r="Z14874" s="120"/>
    </row>
    <row r="14875" spans="16:26" x14ac:dyDescent="0.25">
      <c r="P14875" s="119"/>
      <c r="R14875" s="119"/>
      <c r="T14875" s="119"/>
      <c r="V14875" s="119"/>
      <c r="X14875" s="119"/>
      <c r="Z14875" s="119"/>
    </row>
    <row r="14876" spans="16:26" x14ac:dyDescent="0.25">
      <c r="P14876" s="119"/>
      <c r="R14876" s="119"/>
      <c r="T14876" s="119"/>
      <c r="V14876" s="119"/>
      <c r="X14876" s="119"/>
      <c r="Z14876" s="119"/>
    </row>
    <row r="14877" spans="16:26" x14ac:dyDescent="0.25">
      <c r="P14877" s="119"/>
      <c r="R14877" s="119"/>
      <c r="T14877" s="119"/>
      <c r="V14877" s="119"/>
      <c r="X14877" s="119"/>
      <c r="Z14877" s="119"/>
    </row>
    <row r="14878" spans="16:26" x14ac:dyDescent="0.25">
      <c r="P14878" s="121"/>
      <c r="R14878" s="121"/>
      <c r="T14878" s="121"/>
      <c r="V14878" s="121"/>
      <c r="X14878" s="121"/>
      <c r="Z14878" s="121"/>
    </row>
    <row r="14879" spans="16:26" x14ac:dyDescent="0.25">
      <c r="P14879" s="121"/>
      <c r="R14879" s="121"/>
      <c r="T14879" s="121"/>
      <c r="V14879" s="121"/>
      <c r="X14879" s="121"/>
      <c r="Z14879" s="121"/>
    </row>
    <row r="14880" spans="16:26" x14ac:dyDescent="0.25">
      <c r="P14880" s="121"/>
      <c r="R14880" s="121"/>
      <c r="T14880" s="121"/>
      <c r="V14880" s="121"/>
      <c r="X14880" s="121"/>
      <c r="Z14880" s="121"/>
    </row>
    <row r="14881" spans="16:26" x14ac:dyDescent="0.25">
      <c r="P14881" s="121"/>
      <c r="R14881" s="121"/>
      <c r="T14881" s="121"/>
      <c r="V14881" s="121"/>
      <c r="X14881" s="121"/>
      <c r="Z14881" s="121"/>
    </row>
    <row r="14882" spans="16:26" x14ac:dyDescent="0.25">
      <c r="P14882" s="122"/>
      <c r="R14882" s="122"/>
      <c r="T14882" s="122"/>
      <c r="V14882" s="122"/>
      <c r="X14882" s="122"/>
      <c r="Z14882" s="122"/>
    </row>
    <row r="14883" spans="16:26" x14ac:dyDescent="0.25">
      <c r="P14883" s="118"/>
      <c r="R14883" s="118"/>
      <c r="T14883" s="118"/>
      <c r="V14883" s="118"/>
      <c r="X14883" s="118"/>
      <c r="Z14883" s="118"/>
    </row>
    <row r="14884" spans="16:26" x14ac:dyDescent="0.25">
      <c r="P14884" s="119"/>
      <c r="R14884" s="119"/>
      <c r="T14884" s="119"/>
      <c r="V14884" s="119"/>
      <c r="X14884" s="119"/>
      <c r="Z14884" s="119"/>
    </row>
    <row r="14885" spans="16:26" x14ac:dyDescent="0.25">
      <c r="P14885" s="119"/>
      <c r="R14885" s="119"/>
      <c r="T14885" s="119"/>
      <c r="V14885" s="119"/>
      <c r="X14885" s="119"/>
      <c r="Z14885" s="119"/>
    </row>
    <row r="14886" spans="16:26" x14ac:dyDescent="0.25">
      <c r="P14886" s="120"/>
      <c r="R14886" s="120"/>
      <c r="T14886" s="120"/>
      <c r="V14886" s="120"/>
      <c r="X14886" s="120"/>
      <c r="Z14886" s="120"/>
    </row>
    <row r="14887" spans="16:26" x14ac:dyDescent="0.25">
      <c r="P14887" s="119"/>
      <c r="R14887" s="119"/>
      <c r="T14887" s="119"/>
      <c r="V14887" s="119"/>
      <c r="X14887" s="119"/>
      <c r="Z14887" s="119"/>
    </row>
    <row r="14888" spans="16:26" x14ac:dyDescent="0.25">
      <c r="P14888" s="119"/>
      <c r="R14888" s="119"/>
      <c r="T14888" s="119"/>
      <c r="V14888" s="119"/>
      <c r="X14888" s="119"/>
      <c r="Z14888" s="119"/>
    </row>
    <row r="14889" spans="16:26" x14ac:dyDescent="0.25">
      <c r="P14889" s="120"/>
      <c r="R14889" s="120"/>
      <c r="T14889" s="120"/>
      <c r="V14889" s="120"/>
      <c r="X14889" s="120"/>
      <c r="Z14889" s="120"/>
    </row>
    <row r="14890" spans="16:26" x14ac:dyDescent="0.25">
      <c r="P14890" s="119"/>
      <c r="R14890" s="119"/>
      <c r="T14890" s="119"/>
      <c r="V14890" s="119"/>
      <c r="X14890" s="119"/>
      <c r="Z14890" s="119"/>
    </row>
    <row r="14891" spans="16:26" x14ac:dyDescent="0.25">
      <c r="P14891" s="120"/>
      <c r="R14891" s="120"/>
      <c r="T14891" s="120"/>
      <c r="V14891" s="120"/>
      <c r="X14891" s="120"/>
      <c r="Z14891" s="120"/>
    </row>
    <row r="14892" spans="16:26" x14ac:dyDescent="0.25">
      <c r="P14892" s="119"/>
      <c r="R14892" s="119"/>
      <c r="T14892" s="119"/>
      <c r="V14892" s="119"/>
      <c r="X14892" s="119"/>
      <c r="Z14892" s="119"/>
    </row>
    <row r="14893" spans="16:26" x14ac:dyDescent="0.25">
      <c r="P14893" s="119"/>
      <c r="R14893" s="119"/>
      <c r="T14893" s="119"/>
      <c r="V14893" s="119"/>
      <c r="X14893" s="119"/>
      <c r="Z14893" s="119"/>
    </row>
    <row r="14894" spans="16:26" x14ac:dyDescent="0.25">
      <c r="P14894" s="119"/>
      <c r="R14894" s="119"/>
      <c r="T14894" s="119"/>
      <c r="V14894" s="119"/>
      <c r="X14894" s="119"/>
      <c r="Z14894" s="119"/>
    </row>
    <row r="14895" spans="16:26" x14ac:dyDescent="0.25">
      <c r="P14895" s="121"/>
      <c r="R14895" s="121"/>
      <c r="T14895" s="121"/>
      <c r="V14895" s="121"/>
      <c r="X14895" s="121"/>
      <c r="Z14895" s="121"/>
    </row>
    <row r="14896" spans="16:26" x14ac:dyDescent="0.25">
      <c r="P14896" s="121"/>
      <c r="R14896" s="121"/>
      <c r="T14896" s="121"/>
      <c r="V14896" s="121"/>
      <c r="X14896" s="121"/>
      <c r="Z14896" s="121"/>
    </row>
    <row r="14897" spans="16:26" x14ac:dyDescent="0.25">
      <c r="P14897" s="121"/>
      <c r="R14897" s="121"/>
      <c r="T14897" s="121"/>
      <c r="V14897" s="121"/>
      <c r="X14897" s="121"/>
      <c r="Z14897" s="121"/>
    </row>
    <row r="14898" spans="16:26" x14ac:dyDescent="0.25">
      <c r="P14898" s="121"/>
      <c r="R14898" s="121"/>
      <c r="T14898" s="121"/>
      <c r="V14898" s="121"/>
      <c r="X14898" s="121"/>
      <c r="Z14898" s="121"/>
    </row>
    <row r="14899" spans="16:26" x14ac:dyDescent="0.25">
      <c r="P14899" s="122"/>
      <c r="R14899" s="122"/>
      <c r="T14899" s="122"/>
      <c r="V14899" s="122"/>
      <c r="X14899" s="122"/>
      <c r="Z14899" s="122"/>
    </row>
    <row r="14900" spans="16:26" x14ac:dyDescent="0.25">
      <c r="P14900" s="118"/>
      <c r="R14900" s="118"/>
      <c r="T14900" s="118"/>
      <c r="V14900" s="118"/>
      <c r="X14900" s="118"/>
      <c r="Z14900" s="118"/>
    </row>
    <row r="14901" spans="16:26" x14ac:dyDescent="0.25">
      <c r="P14901" s="119"/>
      <c r="R14901" s="119"/>
      <c r="T14901" s="119"/>
      <c r="V14901" s="119"/>
      <c r="X14901" s="119"/>
      <c r="Z14901" s="119"/>
    </row>
    <row r="14902" spans="16:26" x14ac:dyDescent="0.25">
      <c r="P14902" s="119"/>
      <c r="R14902" s="119"/>
      <c r="T14902" s="119"/>
      <c r="V14902" s="119"/>
      <c r="X14902" s="119"/>
      <c r="Z14902" s="119"/>
    </row>
    <row r="14903" spans="16:26" x14ac:dyDescent="0.25">
      <c r="P14903" s="120"/>
      <c r="R14903" s="120"/>
      <c r="T14903" s="120"/>
      <c r="V14903" s="120"/>
      <c r="X14903" s="120"/>
      <c r="Z14903" s="120"/>
    </row>
    <row r="14904" spans="16:26" x14ac:dyDescent="0.25">
      <c r="P14904" s="119"/>
      <c r="R14904" s="119"/>
      <c r="T14904" s="119"/>
      <c r="V14904" s="119"/>
      <c r="X14904" s="119"/>
      <c r="Z14904" s="119"/>
    </row>
    <row r="14905" spans="16:26" x14ac:dyDescent="0.25">
      <c r="P14905" s="119"/>
      <c r="R14905" s="119"/>
      <c r="T14905" s="119"/>
      <c r="V14905" s="119"/>
      <c r="X14905" s="119"/>
      <c r="Z14905" s="119"/>
    </row>
    <row r="14906" spans="16:26" x14ac:dyDescent="0.25">
      <c r="P14906" s="120"/>
      <c r="R14906" s="120"/>
      <c r="T14906" s="120"/>
      <c r="V14906" s="120"/>
      <c r="X14906" s="120"/>
      <c r="Z14906" s="120"/>
    </row>
    <row r="14907" spans="16:26" x14ac:dyDescent="0.25">
      <c r="P14907" s="119"/>
      <c r="R14907" s="119"/>
      <c r="T14907" s="119"/>
      <c r="V14907" s="119"/>
      <c r="X14907" s="119"/>
      <c r="Z14907" s="119"/>
    </row>
    <row r="14908" spans="16:26" x14ac:dyDescent="0.25">
      <c r="P14908" s="120"/>
      <c r="R14908" s="120"/>
      <c r="T14908" s="120"/>
      <c r="V14908" s="120"/>
      <c r="X14908" s="120"/>
      <c r="Z14908" s="120"/>
    </row>
    <row r="14909" spans="16:26" x14ac:dyDescent="0.25">
      <c r="P14909" s="119"/>
      <c r="R14909" s="119"/>
      <c r="T14909" s="119"/>
      <c r="V14909" s="119"/>
      <c r="X14909" s="119"/>
      <c r="Z14909" s="119"/>
    </row>
    <row r="14910" spans="16:26" x14ac:dyDescent="0.25">
      <c r="P14910" s="119"/>
      <c r="R14910" s="119"/>
      <c r="T14910" s="119"/>
      <c r="V14910" s="119"/>
      <c r="X14910" s="119"/>
      <c r="Z14910" s="119"/>
    </row>
    <row r="14911" spans="16:26" x14ac:dyDescent="0.25">
      <c r="P14911" s="119"/>
      <c r="R14911" s="119"/>
      <c r="T14911" s="119"/>
      <c r="V14911" s="119"/>
      <c r="X14911" s="119"/>
      <c r="Z14911" s="119"/>
    </row>
    <row r="14912" spans="16:26" x14ac:dyDescent="0.25">
      <c r="P14912" s="121"/>
      <c r="R14912" s="121"/>
      <c r="T14912" s="121"/>
      <c r="V14912" s="121"/>
      <c r="X14912" s="121"/>
      <c r="Z14912" s="121"/>
    </row>
    <row r="14913" spans="16:26" x14ac:dyDescent="0.25">
      <c r="P14913" s="121"/>
      <c r="R14913" s="121"/>
      <c r="T14913" s="121"/>
      <c r="V14913" s="121"/>
      <c r="X14913" s="121"/>
      <c r="Z14913" s="121"/>
    </row>
    <row r="14914" spans="16:26" x14ac:dyDescent="0.25">
      <c r="P14914" s="121"/>
      <c r="R14914" s="121"/>
      <c r="T14914" s="121"/>
      <c r="V14914" s="121"/>
      <c r="X14914" s="121"/>
      <c r="Z14914" s="121"/>
    </row>
    <row r="14915" spans="16:26" x14ac:dyDescent="0.25">
      <c r="P14915" s="121"/>
      <c r="R14915" s="121"/>
      <c r="T14915" s="121"/>
      <c r="V14915" s="121"/>
      <c r="X14915" s="121"/>
      <c r="Z14915" s="121"/>
    </row>
    <row r="14916" spans="16:26" x14ac:dyDescent="0.25">
      <c r="P14916" s="122"/>
      <c r="R14916" s="122"/>
      <c r="T14916" s="122"/>
      <c r="V14916" s="122"/>
      <c r="X14916" s="122"/>
      <c r="Z14916" s="122"/>
    </row>
    <row r="14917" spans="16:26" x14ac:dyDescent="0.25">
      <c r="P14917" s="118"/>
      <c r="R14917" s="118"/>
      <c r="T14917" s="118"/>
      <c r="V14917" s="118"/>
      <c r="X14917" s="118"/>
      <c r="Z14917" s="118"/>
    </row>
    <row r="14918" spans="16:26" x14ac:dyDescent="0.25">
      <c r="P14918" s="119"/>
      <c r="R14918" s="119"/>
      <c r="T14918" s="119"/>
      <c r="V14918" s="119"/>
      <c r="X14918" s="119"/>
      <c r="Z14918" s="119"/>
    </row>
    <row r="14919" spans="16:26" x14ac:dyDescent="0.25">
      <c r="P14919" s="119"/>
      <c r="R14919" s="119"/>
      <c r="T14919" s="119"/>
      <c r="V14919" s="119"/>
      <c r="X14919" s="119"/>
      <c r="Z14919" s="119"/>
    </row>
    <row r="14920" spans="16:26" x14ac:dyDescent="0.25">
      <c r="P14920" s="120"/>
      <c r="R14920" s="120"/>
      <c r="T14920" s="120"/>
      <c r="V14920" s="120"/>
      <c r="X14920" s="120"/>
      <c r="Z14920" s="120"/>
    </row>
    <row r="14921" spans="16:26" x14ac:dyDescent="0.25">
      <c r="P14921" s="119"/>
      <c r="R14921" s="119"/>
      <c r="T14921" s="119"/>
      <c r="V14921" s="119"/>
      <c r="X14921" s="119"/>
      <c r="Z14921" s="119"/>
    </row>
    <row r="14922" spans="16:26" x14ac:dyDescent="0.25">
      <c r="P14922" s="119"/>
      <c r="R14922" s="119"/>
      <c r="T14922" s="119"/>
      <c r="V14922" s="119"/>
      <c r="X14922" s="119"/>
      <c r="Z14922" s="119"/>
    </row>
    <row r="14923" spans="16:26" x14ac:dyDescent="0.25">
      <c r="P14923" s="120"/>
      <c r="R14923" s="120"/>
      <c r="T14923" s="120"/>
      <c r="V14923" s="120"/>
      <c r="X14923" s="120"/>
      <c r="Z14923" s="120"/>
    </row>
    <row r="14924" spans="16:26" x14ac:dyDescent="0.25">
      <c r="P14924" s="119"/>
      <c r="R14924" s="119"/>
      <c r="T14924" s="119"/>
      <c r="V14924" s="119"/>
      <c r="X14924" s="119"/>
      <c r="Z14924" s="119"/>
    </row>
    <row r="14925" spans="16:26" x14ac:dyDescent="0.25">
      <c r="P14925" s="120"/>
      <c r="R14925" s="120"/>
      <c r="T14925" s="120"/>
      <c r="V14925" s="120"/>
      <c r="X14925" s="120"/>
      <c r="Z14925" s="120"/>
    </row>
    <row r="14926" spans="16:26" x14ac:dyDescent="0.25">
      <c r="P14926" s="119"/>
      <c r="R14926" s="119"/>
      <c r="T14926" s="119"/>
      <c r="V14926" s="119"/>
      <c r="X14926" s="119"/>
      <c r="Z14926" s="119"/>
    </row>
    <row r="14927" spans="16:26" x14ac:dyDescent="0.25">
      <c r="P14927" s="119"/>
      <c r="R14927" s="119"/>
      <c r="T14927" s="119"/>
      <c r="V14927" s="119"/>
      <c r="X14927" s="119"/>
      <c r="Z14927" s="119"/>
    </row>
    <row r="14928" spans="16:26" x14ac:dyDescent="0.25">
      <c r="P14928" s="119"/>
      <c r="R14928" s="119"/>
      <c r="T14928" s="119"/>
      <c r="V14928" s="119"/>
      <c r="X14928" s="119"/>
      <c r="Z14928" s="119"/>
    </row>
    <row r="14929" spans="16:26" x14ac:dyDescent="0.25">
      <c r="P14929" s="121"/>
      <c r="R14929" s="121"/>
      <c r="T14929" s="121"/>
      <c r="V14929" s="121"/>
      <c r="X14929" s="121"/>
      <c r="Z14929" s="121"/>
    </row>
    <row r="14930" spans="16:26" x14ac:dyDescent="0.25">
      <c r="P14930" s="121"/>
      <c r="R14930" s="121"/>
      <c r="T14930" s="121"/>
      <c r="V14930" s="121"/>
      <c r="X14930" s="121"/>
      <c r="Z14930" s="121"/>
    </row>
    <row r="14931" spans="16:26" x14ac:dyDescent="0.25">
      <c r="P14931" s="121"/>
      <c r="R14931" s="121"/>
      <c r="T14931" s="121"/>
      <c r="V14931" s="121"/>
      <c r="X14931" s="121"/>
      <c r="Z14931" s="121"/>
    </row>
    <row r="14932" spans="16:26" x14ac:dyDescent="0.25">
      <c r="P14932" s="121"/>
      <c r="R14932" s="121"/>
      <c r="T14932" s="121"/>
      <c r="V14932" s="121"/>
      <c r="X14932" s="121"/>
      <c r="Z14932" s="121"/>
    </row>
    <row r="14933" spans="16:26" x14ac:dyDescent="0.25">
      <c r="P14933" s="122"/>
      <c r="R14933" s="122"/>
      <c r="T14933" s="122"/>
      <c r="V14933" s="122"/>
      <c r="X14933" s="122"/>
      <c r="Z14933" s="122"/>
    </row>
    <row r="14934" spans="16:26" x14ac:dyDescent="0.25">
      <c r="P14934" s="118"/>
      <c r="R14934" s="118"/>
      <c r="T14934" s="118"/>
      <c r="V14934" s="118"/>
      <c r="X14934" s="118"/>
      <c r="Z14934" s="118"/>
    </row>
    <row r="14935" spans="16:26" x14ac:dyDescent="0.25">
      <c r="P14935" s="119"/>
      <c r="R14935" s="119"/>
      <c r="T14935" s="119"/>
      <c r="V14935" s="119"/>
      <c r="X14935" s="119"/>
      <c r="Z14935" s="119"/>
    </row>
    <row r="14936" spans="16:26" x14ac:dyDescent="0.25">
      <c r="P14936" s="119"/>
      <c r="R14936" s="119"/>
      <c r="T14936" s="119"/>
      <c r="V14936" s="119"/>
      <c r="X14936" s="119"/>
      <c r="Z14936" s="119"/>
    </row>
    <row r="14937" spans="16:26" x14ac:dyDescent="0.25">
      <c r="P14937" s="120"/>
      <c r="R14937" s="120"/>
      <c r="T14937" s="120"/>
      <c r="V14937" s="120"/>
      <c r="X14937" s="120"/>
      <c r="Z14937" s="120"/>
    </row>
    <row r="14938" spans="16:26" x14ac:dyDescent="0.25">
      <c r="P14938" s="119"/>
      <c r="R14938" s="119"/>
      <c r="T14938" s="119"/>
      <c r="V14938" s="119"/>
      <c r="X14938" s="119"/>
      <c r="Z14938" s="119"/>
    </row>
    <row r="14939" spans="16:26" x14ac:dyDescent="0.25">
      <c r="P14939" s="119"/>
      <c r="R14939" s="119"/>
      <c r="T14939" s="119"/>
      <c r="V14939" s="119"/>
      <c r="X14939" s="119"/>
      <c r="Z14939" s="119"/>
    </row>
    <row r="14940" spans="16:26" x14ac:dyDescent="0.25">
      <c r="P14940" s="120"/>
      <c r="R14940" s="120"/>
      <c r="T14940" s="120"/>
      <c r="V14940" s="120"/>
      <c r="X14940" s="120"/>
      <c r="Z14940" s="120"/>
    </row>
    <row r="14941" spans="16:26" x14ac:dyDescent="0.25">
      <c r="P14941" s="119"/>
      <c r="R14941" s="119"/>
      <c r="T14941" s="119"/>
      <c r="V14941" s="119"/>
      <c r="X14941" s="119"/>
      <c r="Z14941" s="119"/>
    </row>
    <row r="14942" spans="16:26" x14ac:dyDescent="0.25">
      <c r="P14942" s="120"/>
      <c r="R14942" s="120"/>
      <c r="T14942" s="120"/>
      <c r="V14942" s="120"/>
      <c r="X14942" s="120"/>
      <c r="Z14942" s="120"/>
    </row>
    <row r="14943" spans="16:26" x14ac:dyDescent="0.25">
      <c r="P14943" s="119"/>
      <c r="R14943" s="119"/>
      <c r="T14943" s="119"/>
      <c r="V14943" s="119"/>
      <c r="X14943" s="119"/>
      <c r="Z14943" s="119"/>
    </row>
    <row r="14944" spans="16:26" x14ac:dyDescent="0.25">
      <c r="P14944" s="119"/>
      <c r="R14944" s="119"/>
      <c r="T14944" s="119"/>
      <c r="V14944" s="119"/>
      <c r="X14944" s="119"/>
      <c r="Z14944" s="119"/>
    </row>
    <row r="14945" spans="16:26" x14ac:dyDescent="0.25">
      <c r="P14945" s="119"/>
      <c r="R14945" s="119"/>
      <c r="T14945" s="119"/>
      <c r="V14945" s="119"/>
      <c r="X14945" s="119"/>
      <c r="Z14945" s="119"/>
    </row>
    <row r="14946" spans="16:26" x14ac:dyDescent="0.25">
      <c r="P14946" s="121"/>
      <c r="R14946" s="121"/>
      <c r="T14946" s="121"/>
      <c r="V14946" s="121"/>
      <c r="X14946" s="121"/>
      <c r="Z14946" s="121"/>
    </row>
    <row r="14947" spans="16:26" x14ac:dyDescent="0.25">
      <c r="P14947" s="121"/>
      <c r="R14947" s="121"/>
      <c r="T14947" s="121"/>
      <c r="V14947" s="121"/>
      <c r="X14947" s="121"/>
      <c r="Z14947" s="121"/>
    </row>
    <row r="14948" spans="16:26" x14ac:dyDescent="0.25">
      <c r="P14948" s="121"/>
      <c r="R14948" s="121"/>
      <c r="T14948" s="121"/>
      <c r="V14948" s="121"/>
      <c r="X14948" s="121"/>
      <c r="Z14948" s="121"/>
    </row>
    <row r="14949" spans="16:26" x14ac:dyDescent="0.25">
      <c r="P14949" s="121"/>
      <c r="R14949" s="121"/>
      <c r="T14949" s="121"/>
      <c r="V14949" s="121"/>
      <c r="X14949" s="121"/>
      <c r="Z14949" s="121"/>
    </row>
    <row r="14950" spans="16:26" x14ac:dyDescent="0.25">
      <c r="P14950" s="122"/>
      <c r="R14950" s="122"/>
      <c r="T14950" s="122"/>
      <c r="V14950" s="122"/>
      <c r="X14950" s="122"/>
      <c r="Z14950" s="122"/>
    </row>
    <row r="14951" spans="16:26" x14ac:dyDescent="0.25">
      <c r="P14951" s="118"/>
      <c r="R14951" s="118"/>
      <c r="T14951" s="118"/>
      <c r="V14951" s="118"/>
      <c r="X14951" s="118"/>
      <c r="Z14951" s="118"/>
    </row>
    <row r="14952" spans="16:26" x14ac:dyDescent="0.25">
      <c r="P14952" s="119"/>
      <c r="R14952" s="119"/>
      <c r="T14952" s="119"/>
      <c r="V14952" s="119"/>
      <c r="X14952" s="119"/>
      <c r="Z14952" s="119"/>
    </row>
    <row r="14953" spans="16:26" x14ac:dyDescent="0.25">
      <c r="P14953" s="119"/>
      <c r="R14953" s="119"/>
      <c r="T14953" s="119"/>
      <c r="V14953" s="119"/>
      <c r="X14953" s="119"/>
      <c r="Z14953" s="119"/>
    </row>
    <row r="14954" spans="16:26" x14ac:dyDescent="0.25">
      <c r="P14954" s="120"/>
      <c r="R14954" s="120"/>
      <c r="T14954" s="120"/>
      <c r="V14954" s="120"/>
      <c r="X14954" s="120"/>
      <c r="Z14954" s="120"/>
    </row>
    <row r="14955" spans="16:26" x14ac:dyDescent="0.25">
      <c r="P14955" s="119"/>
      <c r="R14955" s="119"/>
      <c r="T14955" s="119"/>
      <c r="V14955" s="119"/>
      <c r="X14955" s="119"/>
      <c r="Z14955" s="119"/>
    </row>
    <row r="14956" spans="16:26" x14ac:dyDescent="0.25">
      <c r="P14956" s="119"/>
      <c r="R14956" s="119"/>
      <c r="T14956" s="119"/>
      <c r="V14956" s="119"/>
      <c r="X14956" s="119"/>
      <c r="Z14956" s="119"/>
    </row>
    <row r="14957" spans="16:26" x14ac:dyDescent="0.25">
      <c r="P14957" s="120"/>
      <c r="R14957" s="120"/>
      <c r="T14957" s="120"/>
      <c r="V14957" s="120"/>
      <c r="X14957" s="120"/>
      <c r="Z14957" s="120"/>
    </row>
    <row r="14958" spans="16:26" x14ac:dyDescent="0.25">
      <c r="P14958" s="119"/>
      <c r="R14958" s="119"/>
      <c r="T14958" s="119"/>
      <c r="V14958" s="119"/>
      <c r="X14958" s="119"/>
      <c r="Z14958" s="119"/>
    </row>
    <row r="14959" spans="16:26" x14ac:dyDescent="0.25">
      <c r="P14959" s="120"/>
      <c r="R14959" s="120"/>
      <c r="T14959" s="120"/>
      <c r="V14959" s="120"/>
      <c r="X14959" s="120"/>
      <c r="Z14959" s="120"/>
    </row>
    <row r="14960" spans="16:26" x14ac:dyDescent="0.25">
      <c r="P14960" s="119"/>
      <c r="R14960" s="119"/>
      <c r="T14960" s="119"/>
      <c r="V14960" s="119"/>
      <c r="X14960" s="119"/>
      <c r="Z14960" s="119"/>
    </row>
    <row r="14961" spans="16:26" x14ac:dyDescent="0.25">
      <c r="P14961" s="119"/>
      <c r="R14961" s="119"/>
      <c r="T14961" s="119"/>
      <c r="V14961" s="119"/>
      <c r="X14961" s="119"/>
      <c r="Z14961" s="119"/>
    </row>
    <row r="14962" spans="16:26" x14ac:dyDescent="0.25">
      <c r="P14962" s="119"/>
      <c r="R14962" s="119"/>
      <c r="T14962" s="119"/>
      <c r="V14962" s="119"/>
      <c r="X14962" s="119"/>
      <c r="Z14962" s="119"/>
    </row>
    <row r="14963" spans="16:26" x14ac:dyDescent="0.25">
      <c r="P14963" s="121"/>
      <c r="R14963" s="121"/>
      <c r="T14963" s="121"/>
      <c r="V14963" s="121"/>
      <c r="X14963" s="121"/>
      <c r="Z14963" s="121"/>
    </row>
    <row r="14964" spans="16:26" x14ac:dyDescent="0.25">
      <c r="P14964" s="121"/>
      <c r="R14964" s="121"/>
      <c r="T14964" s="121"/>
      <c r="V14964" s="121"/>
      <c r="X14964" s="121"/>
      <c r="Z14964" s="121"/>
    </row>
    <row r="14965" spans="16:26" x14ac:dyDescent="0.25">
      <c r="P14965" s="121"/>
      <c r="R14965" s="121"/>
      <c r="T14965" s="121"/>
      <c r="V14965" s="121"/>
      <c r="X14965" s="121"/>
      <c r="Z14965" s="121"/>
    </row>
    <row r="14966" spans="16:26" x14ac:dyDescent="0.25">
      <c r="P14966" s="121"/>
      <c r="R14966" s="121"/>
      <c r="T14966" s="121"/>
      <c r="V14966" s="121"/>
      <c r="X14966" s="121"/>
      <c r="Z14966" s="121"/>
    </row>
    <row r="14967" spans="16:26" x14ac:dyDescent="0.25">
      <c r="P14967" s="122"/>
      <c r="R14967" s="122"/>
      <c r="T14967" s="122"/>
      <c r="V14967" s="122"/>
      <c r="X14967" s="122"/>
      <c r="Z14967" s="122"/>
    </row>
    <row r="14968" spans="16:26" x14ac:dyDescent="0.25">
      <c r="P14968" s="118"/>
      <c r="R14968" s="118"/>
      <c r="T14968" s="118"/>
      <c r="V14968" s="118"/>
      <c r="X14968" s="118"/>
      <c r="Z14968" s="118"/>
    </row>
    <row r="14969" spans="16:26" x14ac:dyDescent="0.25">
      <c r="P14969" s="119"/>
      <c r="R14969" s="119"/>
      <c r="T14969" s="119"/>
      <c r="V14969" s="119"/>
      <c r="X14969" s="119"/>
      <c r="Z14969" s="119"/>
    </row>
    <row r="14970" spans="16:26" x14ac:dyDescent="0.25">
      <c r="P14970" s="119"/>
      <c r="R14970" s="119"/>
      <c r="T14970" s="119"/>
      <c r="V14970" s="119"/>
      <c r="X14970" s="119"/>
      <c r="Z14970" s="119"/>
    </row>
    <row r="14971" spans="16:26" x14ac:dyDescent="0.25">
      <c r="P14971" s="120"/>
      <c r="R14971" s="120"/>
      <c r="T14971" s="120"/>
      <c r="V14971" s="120"/>
      <c r="X14971" s="120"/>
      <c r="Z14971" s="120"/>
    </row>
    <row r="14972" spans="16:26" x14ac:dyDescent="0.25">
      <c r="P14972" s="119"/>
      <c r="R14972" s="119"/>
      <c r="T14972" s="119"/>
      <c r="V14972" s="119"/>
      <c r="X14972" s="119"/>
      <c r="Z14972" s="119"/>
    </row>
    <row r="14973" spans="16:26" x14ac:dyDescent="0.25">
      <c r="P14973" s="119"/>
      <c r="R14973" s="119"/>
      <c r="T14973" s="119"/>
      <c r="V14973" s="119"/>
      <c r="X14973" s="119"/>
      <c r="Z14973" s="119"/>
    </row>
    <row r="14974" spans="16:26" x14ac:dyDescent="0.25">
      <c r="P14974" s="120"/>
      <c r="R14974" s="120"/>
      <c r="T14974" s="120"/>
      <c r="V14974" s="120"/>
      <c r="X14974" s="120"/>
      <c r="Z14974" s="120"/>
    </row>
    <row r="14975" spans="16:26" x14ac:dyDescent="0.25">
      <c r="P14975" s="119"/>
      <c r="R14975" s="119"/>
      <c r="T14975" s="119"/>
      <c r="V14975" s="119"/>
      <c r="X14975" s="119"/>
      <c r="Z14975" s="119"/>
    </row>
    <row r="14976" spans="16:26" x14ac:dyDescent="0.25">
      <c r="P14976" s="120"/>
      <c r="R14976" s="120"/>
      <c r="T14976" s="120"/>
      <c r="V14976" s="120"/>
      <c r="X14976" s="120"/>
      <c r="Z14976" s="120"/>
    </row>
    <row r="14977" spans="16:26" x14ac:dyDescent="0.25">
      <c r="P14977" s="119"/>
      <c r="R14977" s="119"/>
      <c r="T14977" s="119"/>
      <c r="V14977" s="119"/>
      <c r="X14977" s="119"/>
      <c r="Z14977" s="119"/>
    </row>
    <row r="14978" spans="16:26" x14ac:dyDescent="0.25">
      <c r="P14978" s="119"/>
      <c r="R14978" s="119"/>
      <c r="T14978" s="119"/>
      <c r="V14978" s="119"/>
      <c r="X14978" s="119"/>
      <c r="Z14978" s="119"/>
    </row>
    <row r="14979" spans="16:26" x14ac:dyDescent="0.25">
      <c r="P14979" s="119"/>
      <c r="R14979" s="119"/>
      <c r="T14979" s="119"/>
      <c r="V14979" s="119"/>
      <c r="X14979" s="119"/>
      <c r="Z14979" s="119"/>
    </row>
    <row r="14980" spans="16:26" x14ac:dyDescent="0.25">
      <c r="P14980" s="121"/>
      <c r="R14980" s="121"/>
      <c r="T14980" s="121"/>
      <c r="V14980" s="121"/>
      <c r="X14980" s="121"/>
      <c r="Z14980" s="121"/>
    </row>
    <row r="14981" spans="16:26" x14ac:dyDescent="0.25">
      <c r="P14981" s="121"/>
      <c r="R14981" s="121"/>
      <c r="T14981" s="121"/>
      <c r="V14981" s="121"/>
      <c r="X14981" s="121"/>
      <c r="Z14981" s="121"/>
    </row>
    <row r="14982" spans="16:26" x14ac:dyDescent="0.25">
      <c r="P14982" s="121"/>
      <c r="R14982" s="121"/>
      <c r="T14982" s="121"/>
      <c r="V14982" s="121"/>
      <c r="X14982" s="121"/>
      <c r="Z14982" s="121"/>
    </row>
    <row r="14983" spans="16:26" x14ac:dyDescent="0.25">
      <c r="P14983" s="121"/>
      <c r="R14983" s="121"/>
      <c r="T14983" s="121"/>
      <c r="V14983" s="121"/>
      <c r="X14983" s="121"/>
      <c r="Z14983" s="121"/>
    </row>
    <row r="14984" spans="16:26" x14ac:dyDescent="0.25">
      <c r="P14984" s="122"/>
      <c r="R14984" s="122"/>
      <c r="T14984" s="122"/>
      <c r="V14984" s="122"/>
      <c r="X14984" s="122"/>
      <c r="Z14984" s="122"/>
    </row>
    <row r="14985" spans="16:26" x14ac:dyDescent="0.25">
      <c r="P14985" s="118"/>
      <c r="R14985" s="118"/>
      <c r="T14985" s="118"/>
      <c r="V14985" s="118"/>
      <c r="X14985" s="118"/>
      <c r="Z14985" s="118"/>
    </row>
    <row r="14986" spans="16:26" x14ac:dyDescent="0.25">
      <c r="P14986" s="119"/>
      <c r="R14986" s="119"/>
      <c r="T14986" s="119"/>
      <c r="V14986" s="119"/>
      <c r="X14986" s="119"/>
      <c r="Z14986" s="119"/>
    </row>
    <row r="14987" spans="16:26" x14ac:dyDescent="0.25">
      <c r="P14987" s="119"/>
      <c r="R14987" s="119"/>
      <c r="T14987" s="119"/>
      <c r="V14987" s="119"/>
      <c r="X14987" s="119"/>
      <c r="Z14987" s="119"/>
    </row>
    <row r="14988" spans="16:26" x14ac:dyDescent="0.25">
      <c r="P14988" s="120"/>
      <c r="R14988" s="120"/>
      <c r="T14988" s="120"/>
      <c r="V14988" s="120"/>
      <c r="X14988" s="120"/>
      <c r="Z14988" s="120"/>
    </row>
    <row r="14989" spans="16:26" x14ac:dyDescent="0.25">
      <c r="P14989" s="119"/>
      <c r="R14989" s="119"/>
      <c r="T14989" s="119"/>
      <c r="V14989" s="119"/>
      <c r="X14989" s="119"/>
      <c r="Z14989" s="119"/>
    </row>
    <row r="14990" spans="16:26" x14ac:dyDescent="0.25">
      <c r="P14990" s="119"/>
      <c r="R14990" s="119"/>
      <c r="T14990" s="119"/>
      <c r="V14990" s="119"/>
      <c r="X14990" s="119"/>
      <c r="Z14990" s="119"/>
    </row>
    <row r="14991" spans="16:26" x14ac:dyDescent="0.25">
      <c r="P14991" s="120"/>
      <c r="R14991" s="120"/>
      <c r="T14991" s="120"/>
      <c r="V14991" s="120"/>
      <c r="X14991" s="120"/>
      <c r="Z14991" s="120"/>
    </row>
    <row r="14992" spans="16:26" x14ac:dyDescent="0.25">
      <c r="P14992" s="119"/>
      <c r="R14992" s="119"/>
      <c r="T14992" s="119"/>
      <c r="V14992" s="119"/>
      <c r="X14992" s="119"/>
      <c r="Z14992" s="119"/>
    </row>
    <row r="14993" spans="16:26" x14ac:dyDescent="0.25">
      <c r="P14993" s="120"/>
      <c r="R14993" s="120"/>
      <c r="T14993" s="120"/>
      <c r="V14993" s="120"/>
      <c r="X14993" s="120"/>
      <c r="Z14993" s="120"/>
    </row>
    <row r="14994" spans="16:26" x14ac:dyDescent="0.25">
      <c r="P14994" s="119"/>
      <c r="R14994" s="119"/>
      <c r="T14994" s="119"/>
      <c r="V14994" s="119"/>
      <c r="X14994" s="119"/>
      <c r="Z14994" s="119"/>
    </row>
    <row r="14995" spans="16:26" x14ac:dyDescent="0.25">
      <c r="P14995" s="119"/>
      <c r="R14995" s="119"/>
      <c r="T14995" s="119"/>
      <c r="V14995" s="119"/>
      <c r="X14995" s="119"/>
      <c r="Z14995" s="119"/>
    </row>
    <row r="14996" spans="16:26" x14ac:dyDescent="0.25">
      <c r="P14996" s="119"/>
      <c r="R14996" s="119"/>
      <c r="T14996" s="119"/>
      <c r="V14996" s="119"/>
      <c r="X14996" s="119"/>
      <c r="Z14996" s="119"/>
    </row>
    <row r="14997" spans="16:26" x14ac:dyDescent="0.25">
      <c r="P14997" s="121"/>
      <c r="R14997" s="121"/>
      <c r="T14997" s="121"/>
      <c r="V14997" s="121"/>
      <c r="X14997" s="121"/>
      <c r="Z14997" s="121"/>
    </row>
    <row r="14998" spans="16:26" x14ac:dyDescent="0.25">
      <c r="P14998" s="121"/>
      <c r="R14998" s="121"/>
      <c r="T14998" s="121"/>
      <c r="V14998" s="121"/>
      <c r="X14998" s="121"/>
      <c r="Z14998" s="121"/>
    </row>
    <row r="14999" spans="16:26" x14ac:dyDescent="0.25">
      <c r="P14999" s="121"/>
      <c r="R14999" s="121"/>
      <c r="T14999" s="121"/>
      <c r="V14999" s="121"/>
      <c r="X14999" s="121"/>
      <c r="Z14999" s="121"/>
    </row>
    <row r="15000" spans="16:26" x14ac:dyDescent="0.25">
      <c r="P15000" s="121"/>
      <c r="R15000" s="121"/>
      <c r="T15000" s="121"/>
      <c r="V15000" s="121"/>
      <c r="X15000" s="121"/>
      <c r="Z15000" s="121"/>
    </row>
    <row r="15001" spans="16:26" x14ac:dyDescent="0.25">
      <c r="P15001" s="122"/>
      <c r="R15001" s="122"/>
      <c r="T15001" s="122"/>
      <c r="V15001" s="122"/>
      <c r="X15001" s="122"/>
      <c r="Z15001" s="122"/>
    </row>
    <row r="15002" spans="16:26" x14ac:dyDescent="0.25">
      <c r="P15002" s="118"/>
      <c r="R15002" s="118"/>
      <c r="T15002" s="118"/>
      <c r="V15002" s="118"/>
      <c r="X15002" s="118"/>
      <c r="Z15002" s="118"/>
    </row>
    <row r="15003" spans="16:26" x14ac:dyDescent="0.25">
      <c r="P15003" s="119"/>
      <c r="R15003" s="119"/>
      <c r="T15003" s="119"/>
      <c r="V15003" s="119"/>
      <c r="X15003" s="119"/>
      <c r="Z15003" s="119"/>
    </row>
    <row r="15004" spans="16:26" x14ac:dyDescent="0.25">
      <c r="P15004" s="119"/>
      <c r="R15004" s="119"/>
      <c r="T15004" s="119"/>
      <c r="V15004" s="119"/>
      <c r="X15004" s="119"/>
      <c r="Z15004" s="119"/>
    </row>
    <row r="15005" spans="16:26" x14ac:dyDescent="0.25">
      <c r="P15005" s="120"/>
      <c r="R15005" s="120"/>
      <c r="T15005" s="120"/>
      <c r="V15005" s="120"/>
      <c r="X15005" s="120"/>
      <c r="Z15005" s="120"/>
    </row>
    <row r="15006" spans="16:26" x14ac:dyDescent="0.25">
      <c r="P15006" s="119"/>
      <c r="R15006" s="119"/>
      <c r="T15006" s="119"/>
      <c r="V15006" s="119"/>
      <c r="X15006" s="119"/>
      <c r="Z15006" s="119"/>
    </row>
    <row r="15007" spans="16:26" x14ac:dyDescent="0.25">
      <c r="P15007" s="119"/>
      <c r="R15007" s="119"/>
      <c r="T15007" s="119"/>
      <c r="V15007" s="119"/>
      <c r="X15007" s="119"/>
      <c r="Z15007" s="119"/>
    </row>
    <row r="15008" spans="16:26" x14ac:dyDescent="0.25">
      <c r="P15008" s="120"/>
      <c r="R15008" s="120"/>
      <c r="T15008" s="120"/>
      <c r="V15008" s="120"/>
      <c r="X15008" s="120"/>
      <c r="Z15008" s="120"/>
    </row>
    <row r="15009" spans="16:26" x14ac:dyDescent="0.25">
      <c r="P15009" s="119"/>
      <c r="R15009" s="119"/>
      <c r="T15009" s="119"/>
      <c r="V15009" s="119"/>
      <c r="X15009" s="119"/>
      <c r="Z15009" s="119"/>
    </row>
    <row r="15010" spans="16:26" x14ac:dyDescent="0.25">
      <c r="P15010" s="120"/>
      <c r="R15010" s="120"/>
      <c r="T15010" s="120"/>
      <c r="V15010" s="120"/>
      <c r="X15010" s="120"/>
      <c r="Z15010" s="120"/>
    </row>
    <row r="15011" spans="16:26" x14ac:dyDescent="0.25">
      <c r="P15011" s="119"/>
      <c r="R15011" s="119"/>
      <c r="T15011" s="119"/>
      <c r="V15011" s="119"/>
      <c r="X15011" s="119"/>
      <c r="Z15011" s="119"/>
    </row>
    <row r="15012" spans="16:26" x14ac:dyDescent="0.25">
      <c r="P15012" s="119"/>
      <c r="R15012" s="119"/>
      <c r="T15012" s="119"/>
      <c r="V15012" s="119"/>
      <c r="X15012" s="119"/>
      <c r="Z15012" s="119"/>
    </row>
    <row r="15013" spans="16:26" x14ac:dyDescent="0.25">
      <c r="P15013" s="119"/>
      <c r="R15013" s="119"/>
      <c r="T15013" s="119"/>
      <c r="V15013" s="119"/>
      <c r="X15013" s="119"/>
      <c r="Z15013" s="119"/>
    </row>
    <row r="15014" spans="16:26" x14ac:dyDescent="0.25">
      <c r="P15014" s="121"/>
      <c r="R15014" s="121"/>
      <c r="T15014" s="121"/>
      <c r="V15014" s="121"/>
      <c r="X15014" s="121"/>
      <c r="Z15014" s="121"/>
    </row>
    <row r="15015" spans="16:26" x14ac:dyDescent="0.25">
      <c r="P15015" s="121"/>
      <c r="R15015" s="121"/>
      <c r="T15015" s="121"/>
      <c r="V15015" s="121"/>
      <c r="X15015" s="121"/>
      <c r="Z15015" s="121"/>
    </row>
    <row r="15016" spans="16:26" x14ac:dyDescent="0.25">
      <c r="P15016" s="121"/>
      <c r="R15016" s="121"/>
      <c r="T15016" s="121"/>
      <c r="V15016" s="121"/>
      <c r="X15016" s="121"/>
      <c r="Z15016" s="121"/>
    </row>
    <row r="15017" spans="16:26" x14ac:dyDescent="0.25">
      <c r="P15017" s="121"/>
      <c r="R15017" s="121"/>
      <c r="T15017" s="121"/>
      <c r="V15017" s="121"/>
      <c r="X15017" s="121"/>
      <c r="Z15017" s="121"/>
    </row>
    <row r="15018" spans="16:26" x14ac:dyDescent="0.25">
      <c r="P15018" s="122"/>
      <c r="R15018" s="122"/>
      <c r="T15018" s="122"/>
      <c r="V15018" s="122"/>
      <c r="X15018" s="122"/>
      <c r="Z15018" s="122"/>
    </row>
    <row r="15019" spans="16:26" x14ac:dyDescent="0.25">
      <c r="P15019" s="118"/>
      <c r="R15019" s="118"/>
      <c r="T15019" s="118"/>
      <c r="V15019" s="118"/>
      <c r="X15019" s="118"/>
      <c r="Z15019" s="118"/>
    </row>
    <row r="15020" spans="16:26" x14ac:dyDescent="0.25">
      <c r="P15020" s="119"/>
      <c r="R15020" s="119"/>
      <c r="T15020" s="119"/>
      <c r="V15020" s="119"/>
      <c r="X15020" s="119"/>
      <c r="Z15020" s="119"/>
    </row>
    <row r="15021" spans="16:26" x14ac:dyDescent="0.25">
      <c r="P15021" s="119"/>
      <c r="R15021" s="119"/>
      <c r="T15021" s="119"/>
      <c r="V15021" s="119"/>
      <c r="X15021" s="119"/>
      <c r="Z15021" s="119"/>
    </row>
    <row r="15022" spans="16:26" x14ac:dyDescent="0.25">
      <c r="P15022" s="120"/>
      <c r="R15022" s="120"/>
      <c r="T15022" s="120"/>
      <c r="V15022" s="120"/>
      <c r="X15022" s="120"/>
      <c r="Z15022" s="120"/>
    </row>
    <row r="15023" spans="16:26" x14ac:dyDescent="0.25">
      <c r="P15023" s="119"/>
      <c r="R15023" s="119"/>
      <c r="T15023" s="119"/>
      <c r="V15023" s="119"/>
      <c r="X15023" s="119"/>
      <c r="Z15023" s="119"/>
    </row>
    <row r="15024" spans="16:26" x14ac:dyDescent="0.25">
      <c r="P15024" s="119"/>
      <c r="R15024" s="119"/>
      <c r="T15024" s="119"/>
      <c r="V15024" s="119"/>
      <c r="X15024" s="119"/>
      <c r="Z15024" s="119"/>
    </row>
    <row r="15025" spans="16:26" x14ac:dyDescent="0.25">
      <c r="P15025" s="120"/>
      <c r="R15025" s="120"/>
      <c r="T15025" s="120"/>
      <c r="V15025" s="120"/>
      <c r="X15025" s="120"/>
      <c r="Z15025" s="120"/>
    </row>
    <row r="15026" spans="16:26" x14ac:dyDescent="0.25">
      <c r="P15026" s="119"/>
      <c r="R15026" s="119"/>
      <c r="T15026" s="119"/>
      <c r="V15026" s="119"/>
      <c r="X15026" s="119"/>
      <c r="Z15026" s="119"/>
    </row>
    <row r="15027" spans="16:26" x14ac:dyDescent="0.25">
      <c r="P15027" s="120"/>
      <c r="R15027" s="120"/>
      <c r="T15027" s="120"/>
      <c r="V15027" s="120"/>
      <c r="X15027" s="120"/>
      <c r="Z15027" s="120"/>
    </row>
    <row r="15028" spans="16:26" x14ac:dyDescent="0.25">
      <c r="P15028" s="119"/>
      <c r="R15028" s="119"/>
      <c r="T15028" s="119"/>
      <c r="V15028" s="119"/>
      <c r="X15028" s="119"/>
      <c r="Z15028" s="119"/>
    </row>
    <row r="15029" spans="16:26" x14ac:dyDescent="0.25">
      <c r="P15029" s="119"/>
      <c r="R15029" s="119"/>
      <c r="T15029" s="119"/>
      <c r="V15029" s="119"/>
      <c r="X15029" s="119"/>
      <c r="Z15029" s="119"/>
    </row>
    <row r="15030" spans="16:26" x14ac:dyDescent="0.25">
      <c r="P15030" s="119"/>
      <c r="R15030" s="119"/>
      <c r="T15030" s="119"/>
      <c r="V15030" s="119"/>
      <c r="X15030" s="119"/>
      <c r="Z15030" s="119"/>
    </row>
    <row r="15031" spans="16:26" x14ac:dyDescent="0.25">
      <c r="P15031" s="121"/>
      <c r="R15031" s="121"/>
      <c r="T15031" s="121"/>
      <c r="V15031" s="121"/>
      <c r="X15031" s="121"/>
      <c r="Z15031" s="121"/>
    </row>
    <row r="15032" spans="16:26" x14ac:dyDescent="0.25">
      <c r="P15032" s="121"/>
      <c r="R15032" s="121"/>
      <c r="T15032" s="121"/>
      <c r="V15032" s="121"/>
      <c r="X15032" s="121"/>
      <c r="Z15032" s="121"/>
    </row>
    <row r="15033" spans="16:26" x14ac:dyDescent="0.25">
      <c r="P15033" s="121"/>
      <c r="R15033" s="121"/>
      <c r="T15033" s="121"/>
      <c r="V15033" s="121"/>
      <c r="X15033" s="121"/>
      <c r="Z15033" s="121"/>
    </row>
    <row r="15034" spans="16:26" x14ac:dyDescent="0.25">
      <c r="P15034" s="121"/>
      <c r="R15034" s="121"/>
      <c r="T15034" s="121"/>
      <c r="V15034" s="121"/>
      <c r="X15034" s="121"/>
      <c r="Z15034" s="121"/>
    </row>
    <row r="15035" spans="16:26" x14ac:dyDescent="0.25">
      <c r="P15035" s="122"/>
      <c r="R15035" s="122"/>
      <c r="T15035" s="122"/>
      <c r="V15035" s="122"/>
      <c r="X15035" s="122"/>
      <c r="Z15035" s="122"/>
    </row>
    <row r="15036" spans="16:26" x14ac:dyDescent="0.25">
      <c r="P15036" s="118"/>
      <c r="R15036" s="118"/>
      <c r="T15036" s="118"/>
      <c r="V15036" s="118"/>
      <c r="X15036" s="118"/>
      <c r="Z15036" s="118"/>
    </row>
    <row r="15037" spans="16:26" x14ac:dyDescent="0.25">
      <c r="P15037" s="119"/>
      <c r="R15037" s="119"/>
      <c r="T15037" s="119"/>
      <c r="V15037" s="119"/>
      <c r="X15037" s="119"/>
      <c r="Z15037" s="119"/>
    </row>
    <row r="15038" spans="16:26" x14ac:dyDescent="0.25">
      <c r="P15038" s="119"/>
      <c r="R15038" s="119"/>
      <c r="T15038" s="119"/>
      <c r="V15038" s="119"/>
      <c r="X15038" s="119"/>
      <c r="Z15038" s="119"/>
    </row>
    <row r="15039" spans="16:26" x14ac:dyDescent="0.25">
      <c r="P15039" s="120"/>
      <c r="R15039" s="120"/>
      <c r="T15039" s="120"/>
      <c r="V15039" s="120"/>
      <c r="X15039" s="120"/>
      <c r="Z15039" s="120"/>
    </row>
    <row r="15040" spans="16:26" x14ac:dyDescent="0.25">
      <c r="P15040" s="119"/>
      <c r="R15040" s="119"/>
      <c r="T15040" s="119"/>
      <c r="V15040" s="119"/>
      <c r="X15040" s="119"/>
      <c r="Z15040" s="119"/>
    </row>
    <row r="15041" spans="16:26" x14ac:dyDescent="0.25">
      <c r="P15041" s="119"/>
      <c r="R15041" s="119"/>
      <c r="T15041" s="119"/>
      <c r="V15041" s="119"/>
      <c r="X15041" s="119"/>
      <c r="Z15041" s="119"/>
    </row>
    <row r="15042" spans="16:26" x14ac:dyDescent="0.25">
      <c r="P15042" s="120"/>
      <c r="R15042" s="120"/>
      <c r="T15042" s="120"/>
      <c r="V15042" s="120"/>
      <c r="X15042" s="120"/>
      <c r="Z15042" s="120"/>
    </row>
    <row r="15043" spans="16:26" x14ac:dyDescent="0.25">
      <c r="P15043" s="119"/>
      <c r="R15043" s="119"/>
      <c r="T15043" s="119"/>
      <c r="V15043" s="119"/>
      <c r="X15043" s="119"/>
      <c r="Z15043" s="119"/>
    </row>
    <row r="15044" spans="16:26" x14ac:dyDescent="0.25">
      <c r="P15044" s="120"/>
      <c r="R15044" s="120"/>
      <c r="T15044" s="120"/>
      <c r="V15044" s="120"/>
      <c r="X15044" s="120"/>
      <c r="Z15044" s="120"/>
    </row>
    <row r="15045" spans="16:26" x14ac:dyDescent="0.25">
      <c r="P15045" s="119"/>
      <c r="R15045" s="119"/>
      <c r="T15045" s="119"/>
      <c r="V15045" s="119"/>
      <c r="X15045" s="119"/>
      <c r="Z15045" s="119"/>
    </row>
    <row r="15046" spans="16:26" x14ac:dyDescent="0.25">
      <c r="P15046" s="119"/>
      <c r="R15046" s="119"/>
      <c r="T15046" s="119"/>
      <c r="V15046" s="119"/>
      <c r="X15046" s="119"/>
      <c r="Z15046" s="119"/>
    </row>
    <row r="15047" spans="16:26" x14ac:dyDescent="0.25">
      <c r="P15047" s="119"/>
      <c r="R15047" s="119"/>
      <c r="T15047" s="119"/>
      <c r="V15047" s="119"/>
      <c r="X15047" s="119"/>
      <c r="Z15047" s="119"/>
    </row>
    <row r="15048" spans="16:26" x14ac:dyDescent="0.25">
      <c r="P15048" s="121"/>
      <c r="R15048" s="121"/>
      <c r="T15048" s="121"/>
      <c r="V15048" s="121"/>
      <c r="X15048" s="121"/>
      <c r="Z15048" s="121"/>
    </row>
    <row r="15049" spans="16:26" x14ac:dyDescent="0.25">
      <c r="P15049" s="121"/>
      <c r="R15049" s="121"/>
      <c r="T15049" s="121"/>
      <c r="V15049" s="121"/>
      <c r="X15049" s="121"/>
      <c r="Z15049" s="121"/>
    </row>
    <row r="15050" spans="16:26" x14ac:dyDescent="0.25">
      <c r="P15050" s="121"/>
      <c r="R15050" s="121"/>
      <c r="T15050" s="121"/>
      <c r="V15050" s="121"/>
      <c r="X15050" s="121"/>
      <c r="Z15050" s="121"/>
    </row>
    <row r="15051" spans="16:26" x14ac:dyDescent="0.25">
      <c r="P15051" s="121"/>
      <c r="R15051" s="121"/>
      <c r="T15051" s="121"/>
      <c r="V15051" s="121"/>
      <c r="X15051" s="121"/>
      <c r="Z15051" s="121"/>
    </row>
    <row r="15052" spans="16:26" x14ac:dyDescent="0.25">
      <c r="P15052" s="122"/>
      <c r="R15052" s="122"/>
      <c r="T15052" s="122"/>
      <c r="V15052" s="122"/>
      <c r="X15052" s="122"/>
      <c r="Z15052" s="122"/>
    </row>
    <row r="15053" spans="16:26" x14ac:dyDescent="0.25">
      <c r="P15053" s="118"/>
      <c r="R15053" s="118"/>
      <c r="T15053" s="118"/>
      <c r="V15053" s="118"/>
      <c r="X15053" s="118"/>
      <c r="Z15053" s="118"/>
    </row>
    <row r="15054" spans="16:26" x14ac:dyDescent="0.25">
      <c r="P15054" s="119"/>
      <c r="R15054" s="119"/>
      <c r="T15054" s="119"/>
      <c r="V15054" s="119"/>
      <c r="X15054" s="119"/>
      <c r="Z15054" s="119"/>
    </row>
    <row r="15055" spans="16:26" x14ac:dyDescent="0.25">
      <c r="P15055" s="119"/>
      <c r="R15055" s="119"/>
      <c r="T15055" s="119"/>
      <c r="V15055" s="119"/>
      <c r="X15055" s="119"/>
      <c r="Z15055" s="119"/>
    </row>
    <row r="15056" spans="16:26" x14ac:dyDescent="0.25">
      <c r="P15056" s="120"/>
      <c r="R15056" s="120"/>
      <c r="T15056" s="120"/>
      <c r="V15056" s="120"/>
      <c r="X15056" s="120"/>
      <c r="Z15056" s="120"/>
    </row>
    <row r="15057" spans="16:26" x14ac:dyDescent="0.25">
      <c r="P15057" s="119"/>
      <c r="R15057" s="119"/>
      <c r="T15057" s="119"/>
      <c r="V15057" s="119"/>
      <c r="X15057" s="119"/>
      <c r="Z15057" s="119"/>
    </row>
    <row r="15058" spans="16:26" x14ac:dyDescent="0.25">
      <c r="P15058" s="119"/>
      <c r="R15058" s="119"/>
      <c r="T15058" s="119"/>
      <c r="V15058" s="119"/>
      <c r="X15058" s="119"/>
      <c r="Z15058" s="119"/>
    </row>
    <row r="15059" spans="16:26" x14ac:dyDescent="0.25">
      <c r="P15059" s="120"/>
      <c r="R15059" s="120"/>
      <c r="T15059" s="120"/>
      <c r="V15059" s="120"/>
      <c r="X15059" s="120"/>
      <c r="Z15059" s="120"/>
    </row>
    <row r="15060" spans="16:26" x14ac:dyDescent="0.25">
      <c r="P15060" s="119"/>
      <c r="R15060" s="119"/>
      <c r="T15060" s="119"/>
      <c r="V15060" s="119"/>
      <c r="X15060" s="119"/>
      <c r="Z15060" s="119"/>
    </row>
    <row r="15061" spans="16:26" x14ac:dyDescent="0.25">
      <c r="P15061" s="120"/>
      <c r="R15061" s="120"/>
      <c r="T15061" s="120"/>
      <c r="V15061" s="120"/>
      <c r="X15061" s="120"/>
      <c r="Z15061" s="120"/>
    </row>
    <row r="15062" spans="16:26" x14ac:dyDescent="0.25">
      <c r="P15062" s="119"/>
      <c r="R15062" s="119"/>
      <c r="T15062" s="119"/>
      <c r="V15062" s="119"/>
      <c r="X15062" s="119"/>
      <c r="Z15062" s="119"/>
    </row>
    <row r="15063" spans="16:26" x14ac:dyDescent="0.25">
      <c r="P15063" s="119"/>
      <c r="R15063" s="119"/>
      <c r="T15063" s="119"/>
      <c r="V15063" s="119"/>
      <c r="X15063" s="119"/>
      <c r="Z15063" s="119"/>
    </row>
    <row r="15064" spans="16:26" x14ac:dyDescent="0.25">
      <c r="P15064" s="119"/>
      <c r="R15064" s="119"/>
      <c r="T15064" s="119"/>
      <c r="V15064" s="119"/>
      <c r="X15064" s="119"/>
      <c r="Z15064" s="119"/>
    </row>
    <row r="15065" spans="16:26" x14ac:dyDescent="0.25">
      <c r="P15065" s="121"/>
      <c r="R15065" s="121"/>
      <c r="T15065" s="121"/>
      <c r="V15065" s="121"/>
      <c r="X15065" s="121"/>
      <c r="Z15065" s="121"/>
    </row>
    <row r="15066" spans="16:26" x14ac:dyDescent="0.25">
      <c r="P15066" s="121"/>
      <c r="R15066" s="121"/>
      <c r="T15066" s="121"/>
      <c r="V15066" s="121"/>
      <c r="X15066" s="121"/>
      <c r="Z15066" s="121"/>
    </row>
    <row r="15067" spans="16:26" x14ac:dyDescent="0.25">
      <c r="P15067" s="121"/>
      <c r="R15067" s="121"/>
      <c r="T15067" s="121"/>
      <c r="V15067" s="121"/>
      <c r="X15067" s="121"/>
      <c r="Z15067" s="121"/>
    </row>
    <row r="15068" spans="16:26" x14ac:dyDescent="0.25">
      <c r="P15068" s="121"/>
      <c r="R15068" s="121"/>
      <c r="T15068" s="121"/>
      <c r="V15068" s="121"/>
      <c r="X15068" s="121"/>
      <c r="Z15068" s="121"/>
    </row>
    <row r="15069" spans="16:26" x14ac:dyDescent="0.25">
      <c r="P15069" s="122"/>
      <c r="R15069" s="122"/>
      <c r="T15069" s="122"/>
      <c r="V15069" s="122"/>
      <c r="X15069" s="122"/>
      <c r="Z15069" s="122"/>
    </row>
    <row r="15070" spans="16:26" x14ac:dyDescent="0.25">
      <c r="P15070" s="118"/>
      <c r="R15070" s="118"/>
      <c r="T15070" s="118"/>
      <c r="V15070" s="118"/>
      <c r="X15070" s="118"/>
      <c r="Z15070" s="118"/>
    </row>
    <row r="15071" spans="16:26" x14ac:dyDescent="0.25">
      <c r="P15071" s="119"/>
      <c r="R15071" s="119"/>
      <c r="T15071" s="119"/>
      <c r="V15071" s="119"/>
      <c r="X15071" s="119"/>
      <c r="Z15071" s="119"/>
    </row>
    <row r="15072" spans="16:26" x14ac:dyDescent="0.25">
      <c r="P15072" s="119"/>
      <c r="R15072" s="119"/>
      <c r="T15072" s="119"/>
      <c r="V15072" s="119"/>
      <c r="X15072" s="119"/>
      <c r="Z15072" s="119"/>
    </row>
    <row r="15073" spans="16:26" x14ac:dyDescent="0.25">
      <c r="P15073" s="120"/>
      <c r="R15073" s="120"/>
      <c r="T15073" s="120"/>
      <c r="V15073" s="120"/>
      <c r="X15073" s="120"/>
      <c r="Z15073" s="120"/>
    </row>
    <row r="15074" spans="16:26" x14ac:dyDescent="0.25">
      <c r="P15074" s="119"/>
      <c r="R15074" s="119"/>
      <c r="T15074" s="119"/>
      <c r="V15074" s="119"/>
      <c r="X15074" s="119"/>
      <c r="Z15074" s="119"/>
    </row>
    <row r="15075" spans="16:26" x14ac:dyDescent="0.25">
      <c r="P15075" s="119"/>
      <c r="R15075" s="119"/>
      <c r="T15075" s="119"/>
      <c r="V15075" s="119"/>
      <c r="X15075" s="119"/>
      <c r="Z15075" s="119"/>
    </row>
    <row r="15076" spans="16:26" x14ac:dyDescent="0.25">
      <c r="P15076" s="120"/>
      <c r="R15076" s="120"/>
      <c r="T15076" s="120"/>
      <c r="V15076" s="120"/>
      <c r="X15076" s="120"/>
      <c r="Z15076" s="120"/>
    </row>
    <row r="15077" spans="16:26" x14ac:dyDescent="0.25">
      <c r="P15077" s="119"/>
      <c r="R15077" s="119"/>
      <c r="T15077" s="119"/>
      <c r="V15077" s="119"/>
      <c r="X15077" s="119"/>
      <c r="Z15077" s="119"/>
    </row>
    <row r="15078" spans="16:26" x14ac:dyDescent="0.25">
      <c r="P15078" s="120"/>
      <c r="R15078" s="120"/>
      <c r="T15078" s="120"/>
      <c r="V15078" s="120"/>
      <c r="X15078" s="120"/>
      <c r="Z15078" s="120"/>
    </row>
    <row r="15079" spans="16:26" x14ac:dyDescent="0.25">
      <c r="P15079" s="119"/>
      <c r="R15079" s="119"/>
      <c r="T15079" s="119"/>
      <c r="V15079" s="119"/>
      <c r="X15079" s="119"/>
      <c r="Z15079" s="119"/>
    </row>
    <row r="15080" spans="16:26" x14ac:dyDescent="0.25">
      <c r="P15080" s="119"/>
      <c r="R15080" s="119"/>
      <c r="T15080" s="119"/>
      <c r="V15080" s="119"/>
      <c r="X15080" s="119"/>
      <c r="Z15080" s="119"/>
    </row>
    <row r="15081" spans="16:26" x14ac:dyDescent="0.25">
      <c r="P15081" s="119"/>
      <c r="R15081" s="119"/>
      <c r="T15081" s="119"/>
      <c r="V15081" s="119"/>
      <c r="X15081" s="119"/>
      <c r="Z15081" s="119"/>
    </row>
    <row r="15082" spans="16:26" x14ac:dyDescent="0.25">
      <c r="P15082" s="121"/>
      <c r="R15082" s="121"/>
      <c r="T15082" s="121"/>
      <c r="V15082" s="121"/>
      <c r="X15082" s="121"/>
      <c r="Z15082" s="121"/>
    </row>
    <row r="15083" spans="16:26" x14ac:dyDescent="0.25">
      <c r="P15083" s="121"/>
      <c r="R15083" s="121"/>
      <c r="T15083" s="121"/>
      <c r="V15083" s="121"/>
      <c r="X15083" s="121"/>
      <c r="Z15083" s="121"/>
    </row>
    <row r="15084" spans="16:26" x14ac:dyDescent="0.25">
      <c r="P15084" s="121"/>
      <c r="R15084" s="121"/>
      <c r="T15084" s="121"/>
      <c r="V15084" s="121"/>
      <c r="X15084" s="121"/>
      <c r="Z15084" s="121"/>
    </row>
    <row r="15085" spans="16:26" x14ac:dyDescent="0.25">
      <c r="P15085" s="121"/>
      <c r="R15085" s="121"/>
      <c r="T15085" s="121"/>
      <c r="V15085" s="121"/>
      <c r="X15085" s="121"/>
      <c r="Z15085" s="121"/>
    </row>
    <row r="15086" spans="16:26" x14ac:dyDescent="0.25">
      <c r="P15086" s="122"/>
      <c r="R15086" s="122"/>
      <c r="T15086" s="122"/>
      <c r="V15086" s="122"/>
      <c r="X15086" s="122"/>
      <c r="Z15086" s="122"/>
    </row>
    <row r="15087" spans="16:26" x14ac:dyDescent="0.25">
      <c r="P15087" s="118"/>
      <c r="R15087" s="118"/>
      <c r="T15087" s="118"/>
      <c r="V15087" s="118"/>
      <c r="X15087" s="118"/>
      <c r="Z15087" s="118"/>
    </row>
    <row r="15088" spans="16:26" x14ac:dyDescent="0.25">
      <c r="P15088" s="119"/>
      <c r="R15088" s="119"/>
      <c r="T15088" s="119"/>
      <c r="V15088" s="119"/>
      <c r="X15088" s="119"/>
      <c r="Z15088" s="119"/>
    </row>
    <row r="15089" spans="16:26" x14ac:dyDescent="0.25">
      <c r="P15089" s="119"/>
      <c r="R15089" s="119"/>
      <c r="T15089" s="119"/>
      <c r="V15089" s="119"/>
      <c r="X15089" s="119"/>
      <c r="Z15089" s="119"/>
    </row>
    <row r="15090" spans="16:26" x14ac:dyDescent="0.25">
      <c r="P15090" s="120"/>
      <c r="R15090" s="120"/>
      <c r="T15090" s="120"/>
      <c r="V15090" s="120"/>
      <c r="X15090" s="120"/>
      <c r="Z15090" s="120"/>
    </row>
    <row r="15091" spans="16:26" x14ac:dyDescent="0.25">
      <c r="P15091" s="119"/>
      <c r="R15091" s="119"/>
      <c r="T15091" s="119"/>
      <c r="V15091" s="119"/>
      <c r="X15091" s="119"/>
      <c r="Z15091" s="119"/>
    </row>
    <row r="15092" spans="16:26" x14ac:dyDescent="0.25">
      <c r="P15092" s="119"/>
      <c r="R15092" s="119"/>
      <c r="T15092" s="119"/>
      <c r="V15092" s="119"/>
      <c r="X15092" s="119"/>
      <c r="Z15092" s="119"/>
    </row>
    <row r="15093" spans="16:26" x14ac:dyDescent="0.25">
      <c r="P15093" s="120"/>
      <c r="R15093" s="120"/>
      <c r="T15093" s="120"/>
      <c r="V15093" s="120"/>
      <c r="X15093" s="120"/>
      <c r="Z15093" s="120"/>
    </row>
    <row r="15094" spans="16:26" x14ac:dyDescent="0.25">
      <c r="P15094" s="119"/>
      <c r="R15094" s="119"/>
      <c r="T15094" s="119"/>
      <c r="V15094" s="119"/>
      <c r="X15094" s="119"/>
      <c r="Z15094" s="119"/>
    </row>
    <row r="15095" spans="16:26" x14ac:dyDescent="0.25">
      <c r="P15095" s="120"/>
      <c r="R15095" s="120"/>
      <c r="T15095" s="120"/>
      <c r="V15095" s="120"/>
      <c r="X15095" s="120"/>
      <c r="Z15095" s="120"/>
    </row>
    <row r="15096" spans="16:26" x14ac:dyDescent="0.25">
      <c r="P15096" s="119"/>
      <c r="R15096" s="119"/>
      <c r="T15096" s="119"/>
      <c r="V15096" s="119"/>
      <c r="X15096" s="119"/>
      <c r="Z15096" s="119"/>
    </row>
    <row r="15097" spans="16:26" x14ac:dyDescent="0.25">
      <c r="P15097" s="119"/>
      <c r="R15097" s="119"/>
      <c r="T15097" s="119"/>
      <c r="V15097" s="119"/>
      <c r="X15097" s="119"/>
      <c r="Z15097" s="119"/>
    </row>
    <row r="15098" spans="16:26" x14ac:dyDescent="0.25">
      <c r="P15098" s="119"/>
      <c r="R15098" s="119"/>
      <c r="T15098" s="119"/>
      <c r="V15098" s="119"/>
      <c r="X15098" s="119"/>
      <c r="Z15098" s="119"/>
    </row>
    <row r="15099" spans="16:26" x14ac:dyDescent="0.25">
      <c r="P15099" s="121"/>
      <c r="R15099" s="121"/>
      <c r="T15099" s="121"/>
      <c r="V15099" s="121"/>
      <c r="X15099" s="121"/>
      <c r="Z15099" s="121"/>
    </row>
    <row r="15100" spans="16:26" x14ac:dyDescent="0.25">
      <c r="P15100" s="121"/>
      <c r="R15100" s="121"/>
      <c r="T15100" s="121"/>
      <c r="V15100" s="121"/>
      <c r="X15100" s="121"/>
      <c r="Z15100" s="121"/>
    </row>
    <row r="15101" spans="16:26" x14ac:dyDescent="0.25">
      <c r="P15101" s="121"/>
      <c r="R15101" s="121"/>
      <c r="T15101" s="121"/>
      <c r="V15101" s="121"/>
      <c r="X15101" s="121"/>
      <c r="Z15101" s="121"/>
    </row>
    <row r="15102" spans="16:26" x14ac:dyDescent="0.25">
      <c r="P15102" s="121"/>
      <c r="R15102" s="121"/>
      <c r="T15102" s="121"/>
      <c r="V15102" s="121"/>
      <c r="X15102" s="121"/>
      <c r="Z15102" s="121"/>
    </row>
    <row r="15103" spans="16:26" x14ac:dyDescent="0.25">
      <c r="P15103" s="122"/>
      <c r="R15103" s="122"/>
      <c r="T15103" s="122"/>
      <c r="V15103" s="122"/>
      <c r="X15103" s="122"/>
      <c r="Z15103" s="122"/>
    </row>
    <row r="15104" spans="16:26" x14ac:dyDescent="0.25">
      <c r="P15104" s="118"/>
      <c r="R15104" s="118"/>
      <c r="T15104" s="118"/>
      <c r="V15104" s="118"/>
      <c r="X15104" s="118"/>
      <c r="Z15104" s="118"/>
    </row>
    <row r="15105" spans="16:26" x14ac:dyDescent="0.25">
      <c r="P15105" s="119"/>
      <c r="R15105" s="119"/>
      <c r="T15105" s="119"/>
      <c r="V15105" s="119"/>
      <c r="X15105" s="119"/>
      <c r="Z15105" s="119"/>
    </row>
    <row r="15106" spans="16:26" x14ac:dyDescent="0.25">
      <c r="P15106" s="119"/>
      <c r="R15106" s="119"/>
      <c r="T15106" s="119"/>
      <c r="V15106" s="119"/>
      <c r="X15106" s="119"/>
      <c r="Z15106" s="119"/>
    </row>
    <row r="15107" spans="16:26" x14ac:dyDescent="0.25">
      <c r="P15107" s="120"/>
      <c r="R15107" s="120"/>
      <c r="T15107" s="120"/>
      <c r="V15107" s="120"/>
      <c r="X15107" s="120"/>
      <c r="Z15107" s="120"/>
    </row>
    <row r="15108" spans="16:26" x14ac:dyDescent="0.25">
      <c r="P15108" s="119"/>
      <c r="R15108" s="119"/>
      <c r="T15108" s="119"/>
      <c r="V15108" s="119"/>
      <c r="X15108" s="119"/>
      <c r="Z15108" s="119"/>
    </row>
    <row r="15109" spans="16:26" x14ac:dyDescent="0.25">
      <c r="P15109" s="119"/>
      <c r="R15109" s="119"/>
      <c r="T15109" s="119"/>
      <c r="V15109" s="119"/>
      <c r="X15109" s="119"/>
      <c r="Z15109" s="119"/>
    </row>
    <row r="15110" spans="16:26" x14ac:dyDescent="0.25">
      <c r="P15110" s="120"/>
      <c r="R15110" s="120"/>
      <c r="T15110" s="120"/>
      <c r="V15110" s="120"/>
      <c r="X15110" s="120"/>
      <c r="Z15110" s="120"/>
    </row>
    <row r="15111" spans="16:26" x14ac:dyDescent="0.25">
      <c r="P15111" s="119"/>
      <c r="R15111" s="119"/>
      <c r="T15111" s="119"/>
      <c r="V15111" s="119"/>
      <c r="X15111" s="119"/>
      <c r="Z15111" s="119"/>
    </row>
    <row r="15112" spans="16:26" x14ac:dyDescent="0.25">
      <c r="P15112" s="120"/>
      <c r="R15112" s="120"/>
      <c r="T15112" s="120"/>
      <c r="V15112" s="120"/>
      <c r="X15112" s="120"/>
      <c r="Z15112" s="120"/>
    </row>
    <row r="15113" spans="16:26" x14ac:dyDescent="0.25">
      <c r="P15113" s="119"/>
      <c r="R15113" s="119"/>
      <c r="T15113" s="119"/>
      <c r="V15113" s="119"/>
      <c r="X15113" s="119"/>
      <c r="Z15113" s="119"/>
    </row>
    <row r="15114" spans="16:26" x14ac:dyDescent="0.25">
      <c r="P15114" s="119"/>
      <c r="R15114" s="119"/>
      <c r="T15114" s="119"/>
      <c r="V15114" s="119"/>
      <c r="X15114" s="119"/>
      <c r="Z15114" s="119"/>
    </row>
    <row r="15115" spans="16:26" x14ac:dyDescent="0.25">
      <c r="P15115" s="119"/>
      <c r="R15115" s="119"/>
      <c r="T15115" s="119"/>
      <c r="V15115" s="119"/>
      <c r="X15115" s="119"/>
      <c r="Z15115" s="119"/>
    </row>
    <row r="15116" spans="16:26" x14ac:dyDescent="0.25">
      <c r="P15116" s="121"/>
      <c r="R15116" s="121"/>
      <c r="T15116" s="121"/>
      <c r="V15116" s="121"/>
      <c r="X15116" s="121"/>
      <c r="Z15116" s="121"/>
    </row>
    <row r="15117" spans="16:26" x14ac:dyDescent="0.25">
      <c r="P15117" s="121"/>
      <c r="R15117" s="121"/>
      <c r="T15117" s="121"/>
      <c r="V15117" s="121"/>
      <c r="X15117" s="121"/>
      <c r="Z15117" s="121"/>
    </row>
    <row r="15118" spans="16:26" x14ac:dyDescent="0.25">
      <c r="P15118" s="121"/>
      <c r="R15118" s="121"/>
      <c r="T15118" s="121"/>
      <c r="V15118" s="121"/>
      <c r="X15118" s="121"/>
      <c r="Z15118" s="121"/>
    </row>
    <row r="15119" spans="16:26" x14ac:dyDescent="0.25">
      <c r="P15119" s="121"/>
      <c r="R15119" s="121"/>
      <c r="T15119" s="121"/>
      <c r="V15119" s="121"/>
      <c r="X15119" s="121"/>
      <c r="Z15119" s="121"/>
    </row>
    <row r="15120" spans="16:26" x14ac:dyDescent="0.25">
      <c r="P15120" s="122"/>
      <c r="R15120" s="122"/>
      <c r="T15120" s="122"/>
      <c r="V15120" s="122"/>
      <c r="X15120" s="122"/>
      <c r="Z15120" s="122"/>
    </row>
    <row r="15121" spans="16:26" x14ac:dyDescent="0.25">
      <c r="P15121" s="118"/>
      <c r="R15121" s="118"/>
      <c r="T15121" s="118"/>
      <c r="V15121" s="118"/>
      <c r="X15121" s="118"/>
      <c r="Z15121" s="118"/>
    </row>
    <row r="15122" spans="16:26" x14ac:dyDescent="0.25">
      <c r="P15122" s="119"/>
      <c r="R15122" s="119"/>
      <c r="T15122" s="119"/>
      <c r="V15122" s="119"/>
      <c r="X15122" s="119"/>
      <c r="Z15122" s="119"/>
    </row>
    <row r="15123" spans="16:26" x14ac:dyDescent="0.25">
      <c r="P15123" s="119"/>
      <c r="R15123" s="119"/>
      <c r="T15123" s="119"/>
      <c r="V15123" s="119"/>
      <c r="X15123" s="119"/>
      <c r="Z15123" s="119"/>
    </row>
    <row r="15124" spans="16:26" x14ac:dyDescent="0.25">
      <c r="P15124" s="120"/>
      <c r="R15124" s="120"/>
      <c r="T15124" s="120"/>
      <c r="V15124" s="120"/>
      <c r="X15124" s="120"/>
      <c r="Z15124" s="120"/>
    </row>
    <row r="15125" spans="16:26" x14ac:dyDescent="0.25">
      <c r="P15125" s="119"/>
      <c r="R15125" s="119"/>
      <c r="T15125" s="119"/>
      <c r="V15125" s="119"/>
      <c r="X15125" s="119"/>
      <c r="Z15125" s="119"/>
    </row>
    <row r="15126" spans="16:26" x14ac:dyDescent="0.25">
      <c r="P15126" s="119"/>
      <c r="R15126" s="119"/>
      <c r="T15126" s="119"/>
      <c r="V15126" s="119"/>
      <c r="X15126" s="119"/>
      <c r="Z15126" s="119"/>
    </row>
    <row r="15127" spans="16:26" x14ac:dyDescent="0.25">
      <c r="P15127" s="120"/>
      <c r="R15127" s="120"/>
      <c r="T15127" s="120"/>
      <c r="V15127" s="120"/>
      <c r="X15127" s="120"/>
      <c r="Z15127" s="120"/>
    </row>
    <row r="15128" spans="16:26" x14ac:dyDescent="0.25">
      <c r="P15128" s="119"/>
      <c r="R15128" s="119"/>
      <c r="T15128" s="119"/>
      <c r="V15128" s="119"/>
      <c r="X15128" s="119"/>
      <c r="Z15128" s="119"/>
    </row>
    <row r="15129" spans="16:26" x14ac:dyDescent="0.25">
      <c r="P15129" s="120"/>
      <c r="R15129" s="120"/>
      <c r="T15129" s="120"/>
      <c r="V15129" s="120"/>
      <c r="X15129" s="120"/>
      <c r="Z15129" s="120"/>
    </row>
    <row r="15130" spans="16:26" x14ac:dyDescent="0.25">
      <c r="P15130" s="119"/>
      <c r="R15130" s="119"/>
      <c r="T15130" s="119"/>
      <c r="V15130" s="119"/>
      <c r="X15130" s="119"/>
      <c r="Z15130" s="119"/>
    </row>
    <row r="15131" spans="16:26" x14ac:dyDescent="0.25">
      <c r="P15131" s="119"/>
      <c r="R15131" s="119"/>
      <c r="T15131" s="119"/>
      <c r="V15131" s="119"/>
      <c r="X15131" s="119"/>
      <c r="Z15131" s="119"/>
    </row>
    <row r="15132" spans="16:26" x14ac:dyDescent="0.25">
      <c r="P15132" s="119"/>
      <c r="R15132" s="119"/>
      <c r="T15132" s="119"/>
      <c r="V15132" s="119"/>
      <c r="X15132" s="119"/>
      <c r="Z15132" s="119"/>
    </row>
    <row r="15133" spans="16:26" x14ac:dyDescent="0.25">
      <c r="P15133" s="121"/>
      <c r="R15133" s="121"/>
      <c r="T15133" s="121"/>
      <c r="V15133" s="121"/>
      <c r="X15133" s="121"/>
      <c r="Z15133" s="121"/>
    </row>
    <row r="15134" spans="16:26" x14ac:dyDescent="0.25">
      <c r="P15134" s="121"/>
      <c r="R15134" s="121"/>
      <c r="T15134" s="121"/>
      <c r="V15134" s="121"/>
      <c r="X15134" s="121"/>
      <c r="Z15134" s="121"/>
    </row>
    <row r="15135" spans="16:26" x14ac:dyDescent="0.25">
      <c r="P15135" s="121"/>
      <c r="R15135" s="121"/>
      <c r="T15135" s="121"/>
      <c r="V15135" s="121"/>
      <c r="X15135" s="121"/>
      <c r="Z15135" s="121"/>
    </row>
    <row r="15136" spans="16:26" x14ac:dyDescent="0.25">
      <c r="P15136" s="121"/>
      <c r="R15136" s="121"/>
      <c r="T15136" s="121"/>
      <c r="V15136" s="121"/>
      <c r="X15136" s="121"/>
      <c r="Z15136" s="121"/>
    </row>
    <row r="15137" spans="16:26" x14ac:dyDescent="0.25">
      <c r="P15137" s="122"/>
      <c r="R15137" s="122"/>
      <c r="T15137" s="122"/>
      <c r="V15137" s="122"/>
      <c r="X15137" s="122"/>
      <c r="Z15137" s="122"/>
    </row>
    <row r="15138" spans="16:26" x14ac:dyDescent="0.25">
      <c r="P15138" s="118"/>
      <c r="R15138" s="118"/>
      <c r="T15138" s="118"/>
      <c r="V15138" s="118"/>
      <c r="X15138" s="118"/>
      <c r="Z15138" s="118"/>
    </row>
    <row r="15139" spans="16:26" x14ac:dyDescent="0.25">
      <c r="P15139" s="119"/>
      <c r="R15139" s="119"/>
      <c r="T15139" s="119"/>
      <c r="V15139" s="119"/>
      <c r="X15139" s="119"/>
      <c r="Z15139" s="119"/>
    </row>
    <row r="15140" spans="16:26" x14ac:dyDescent="0.25">
      <c r="P15140" s="119"/>
      <c r="R15140" s="119"/>
      <c r="T15140" s="119"/>
      <c r="V15140" s="119"/>
      <c r="X15140" s="119"/>
      <c r="Z15140" s="119"/>
    </row>
    <row r="15141" spans="16:26" x14ac:dyDescent="0.25">
      <c r="P15141" s="120"/>
      <c r="R15141" s="120"/>
      <c r="T15141" s="120"/>
      <c r="V15141" s="120"/>
      <c r="X15141" s="120"/>
      <c r="Z15141" s="120"/>
    </row>
    <row r="15142" spans="16:26" x14ac:dyDescent="0.25">
      <c r="P15142" s="119"/>
      <c r="R15142" s="119"/>
      <c r="T15142" s="119"/>
      <c r="V15142" s="119"/>
      <c r="X15142" s="119"/>
      <c r="Z15142" s="119"/>
    </row>
    <row r="15143" spans="16:26" x14ac:dyDescent="0.25">
      <c r="P15143" s="119"/>
      <c r="R15143" s="119"/>
      <c r="T15143" s="119"/>
      <c r="V15143" s="119"/>
      <c r="X15143" s="119"/>
      <c r="Z15143" s="119"/>
    </row>
    <row r="15144" spans="16:26" x14ac:dyDescent="0.25">
      <c r="P15144" s="120"/>
      <c r="R15144" s="120"/>
      <c r="T15144" s="120"/>
      <c r="V15144" s="120"/>
      <c r="X15144" s="120"/>
      <c r="Z15144" s="120"/>
    </row>
    <row r="15145" spans="16:26" x14ac:dyDescent="0.25">
      <c r="P15145" s="119"/>
      <c r="R15145" s="119"/>
      <c r="T15145" s="119"/>
      <c r="V15145" s="119"/>
      <c r="X15145" s="119"/>
      <c r="Z15145" s="119"/>
    </row>
    <row r="15146" spans="16:26" x14ac:dyDescent="0.25">
      <c r="P15146" s="120"/>
      <c r="R15146" s="120"/>
      <c r="T15146" s="120"/>
      <c r="V15146" s="120"/>
      <c r="X15146" s="120"/>
      <c r="Z15146" s="120"/>
    </row>
    <row r="15147" spans="16:26" x14ac:dyDescent="0.25">
      <c r="P15147" s="119"/>
      <c r="R15147" s="119"/>
      <c r="T15147" s="119"/>
      <c r="V15147" s="119"/>
      <c r="X15147" s="119"/>
      <c r="Z15147" s="119"/>
    </row>
    <row r="15148" spans="16:26" x14ac:dyDescent="0.25">
      <c r="P15148" s="119"/>
      <c r="R15148" s="119"/>
      <c r="T15148" s="119"/>
      <c r="V15148" s="119"/>
      <c r="X15148" s="119"/>
      <c r="Z15148" s="119"/>
    </row>
    <row r="15149" spans="16:26" x14ac:dyDescent="0.25">
      <c r="P15149" s="119"/>
      <c r="R15149" s="119"/>
      <c r="T15149" s="119"/>
      <c r="V15149" s="119"/>
      <c r="X15149" s="119"/>
      <c r="Z15149" s="119"/>
    </row>
    <row r="15150" spans="16:26" x14ac:dyDescent="0.25">
      <c r="P15150" s="121"/>
      <c r="R15150" s="121"/>
      <c r="T15150" s="121"/>
      <c r="V15150" s="121"/>
      <c r="X15150" s="121"/>
      <c r="Z15150" s="121"/>
    </row>
    <row r="15151" spans="16:26" x14ac:dyDescent="0.25">
      <c r="P15151" s="121"/>
      <c r="R15151" s="121"/>
      <c r="T15151" s="121"/>
      <c r="V15151" s="121"/>
      <c r="X15151" s="121"/>
      <c r="Z15151" s="121"/>
    </row>
    <row r="15152" spans="16:26" x14ac:dyDescent="0.25">
      <c r="P15152" s="121"/>
      <c r="R15152" s="121"/>
      <c r="T15152" s="121"/>
      <c r="V15152" s="121"/>
      <c r="X15152" s="121"/>
      <c r="Z15152" s="121"/>
    </row>
    <row r="15153" spans="16:26" x14ac:dyDescent="0.25">
      <c r="P15153" s="121"/>
      <c r="R15153" s="121"/>
      <c r="T15153" s="121"/>
      <c r="V15153" s="121"/>
      <c r="X15153" s="121"/>
      <c r="Z15153" s="121"/>
    </row>
    <row r="15154" spans="16:26" x14ac:dyDescent="0.25">
      <c r="P15154" s="122"/>
      <c r="R15154" s="122"/>
      <c r="T15154" s="122"/>
      <c r="V15154" s="122"/>
      <c r="X15154" s="122"/>
      <c r="Z15154" s="122"/>
    </row>
    <row r="15155" spans="16:26" x14ac:dyDescent="0.25">
      <c r="P15155" s="118"/>
      <c r="R15155" s="118"/>
      <c r="T15155" s="118"/>
      <c r="V15155" s="118"/>
      <c r="X15155" s="118"/>
      <c r="Z15155" s="118"/>
    </row>
    <row r="15156" spans="16:26" x14ac:dyDescent="0.25">
      <c r="P15156" s="119"/>
      <c r="R15156" s="119"/>
      <c r="T15156" s="119"/>
      <c r="V15156" s="119"/>
      <c r="X15156" s="119"/>
      <c r="Z15156" s="119"/>
    </row>
    <row r="15157" spans="16:26" x14ac:dyDescent="0.25">
      <c r="P15157" s="119"/>
      <c r="R15157" s="119"/>
      <c r="T15157" s="119"/>
      <c r="V15157" s="119"/>
      <c r="X15157" s="119"/>
      <c r="Z15157" s="119"/>
    </row>
    <row r="15158" spans="16:26" x14ac:dyDescent="0.25">
      <c r="P15158" s="120"/>
      <c r="R15158" s="120"/>
      <c r="T15158" s="120"/>
      <c r="V15158" s="120"/>
      <c r="X15158" s="120"/>
      <c r="Z15158" s="120"/>
    </row>
    <row r="15159" spans="16:26" x14ac:dyDescent="0.25">
      <c r="P15159" s="119"/>
      <c r="R15159" s="119"/>
      <c r="T15159" s="119"/>
      <c r="V15159" s="119"/>
      <c r="X15159" s="119"/>
      <c r="Z15159" s="119"/>
    </row>
    <row r="15160" spans="16:26" x14ac:dyDescent="0.25">
      <c r="P15160" s="119"/>
      <c r="R15160" s="119"/>
      <c r="T15160" s="119"/>
      <c r="V15160" s="119"/>
      <c r="X15160" s="119"/>
      <c r="Z15160" s="119"/>
    </row>
    <row r="15161" spans="16:26" x14ac:dyDescent="0.25">
      <c r="P15161" s="120"/>
      <c r="R15161" s="120"/>
      <c r="T15161" s="120"/>
      <c r="V15161" s="120"/>
      <c r="X15161" s="120"/>
      <c r="Z15161" s="120"/>
    </row>
    <row r="15162" spans="16:26" x14ac:dyDescent="0.25">
      <c r="P15162" s="119"/>
      <c r="R15162" s="119"/>
      <c r="T15162" s="119"/>
      <c r="V15162" s="119"/>
      <c r="X15162" s="119"/>
      <c r="Z15162" s="119"/>
    </row>
    <row r="15163" spans="16:26" x14ac:dyDescent="0.25">
      <c r="P15163" s="120"/>
      <c r="R15163" s="120"/>
      <c r="T15163" s="120"/>
      <c r="V15163" s="120"/>
      <c r="X15163" s="120"/>
      <c r="Z15163" s="120"/>
    </row>
    <row r="15164" spans="16:26" x14ac:dyDescent="0.25">
      <c r="P15164" s="119"/>
      <c r="R15164" s="119"/>
      <c r="T15164" s="119"/>
      <c r="V15164" s="119"/>
      <c r="X15164" s="119"/>
      <c r="Z15164" s="119"/>
    </row>
    <row r="15165" spans="16:26" x14ac:dyDescent="0.25">
      <c r="P15165" s="119"/>
      <c r="R15165" s="119"/>
      <c r="T15165" s="119"/>
      <c r="V15165" s="119"/>
      <c r="X15165" s="119"/>
      <c r="Z15165" s="119"/>
    </row>
    <row r="15166" spans="16:26" x14ac:dyDescent="0.25">
      <c r="P15166" s="119"/>
      <c r="R15166" s="119"/>
      <c r="T15166" s="119"/>
      <c r="V15166" s="119"/>
      <c r="X15166" s="119"/>
      <c r="Z15166" s="119"/>
    </row>
    <row r="15167" spans="16:26" x14ac:dyDescent="0.25">
      <c r="P15167" s="121"/>
      <c r="R15167" s="121"/>
      <c r="T15167" s="121"/>
      <c r="V15167" s="121"/>
      <c r="X15167" s="121"/>
      <c r="Z15167" s="121"/>
    </row>
    <row r="15168" spans="16:26" x14ac:dyDescent="0.25">
      <c r="P15168" s="121"/>
      <c r="R15168" s="121"/>
      <c r="T15168" s="121"/>
      <c r="V15168" s="121"/>
      <c r="X15168" s="121"/>
      <c r="Z15168" s="121"/>
    </row>
    <row r="15169" spans="16:26" x14ac:dyDescent="0.25">
      <c r="P15169" s="121"/>
      <c r="R15169" s="121"/>
      <c r="T15169" s="121"/>
      <c r="V15169" s="121"/>
      <c r="X15169" s="121"/>
      <c r="Z15169" s="121"/>
    </row>
    <row r="15170" spans="16:26" x14ac:dyDescent="0.25">
      <c r="P15170" s="121"/>
      <c r="R15170" s="121"/>
      <c r="T15170" s="121"/>
      <c r="V15170" s="121"/>
      <c r="X15170" s="121"/>
      <c r="Z15170" s="121"/>
    </row>
    <row r="15171" spans="16:26" x14ac:dyDescent="0.25">
      <c r="P15171" s="122"/>
      <c r="R15171" s="122"/>
      <c r="T15171" s="122"/>
      <c r="V15171" s="122"/>
      <c r="X15171" s="122"/>
      <c r="Z15171" s="122"/>
    </row>
    <row r="15172" spans="16:26" x14ac:dyDescent="0.25">
      <c r="P15172" s="118"/>
      <c r="R15172" s="118"/>
      <c r="T15172" s="118"/>
      <c r="V15172" s="118"/>
      <c r="X15172" s="118"/>
      <c r="Z15172" s="118"/>
    </row>
    <row r="15173" spans="16:26" x14ac:dyDescent="0.25">
      <c r="P15173" s="119"/>
      <c r="R15173" s="119"/>
      <c r="T15173" s="119"/>
      <c r="V15173" s="119"/>
      <c r="X15173" s="119"/>
      <c r="Z15173" s="119"/>
    </row>
    <row r="15174" spans="16:26" x14ac:dyDescent="0.25">
      <c r="P15174" s="119"/>
      <c r="R15174" s="119"/>
      <c r="T15174" s="119"/>
      <c r="V15174" s="119"/>
      <c r="X15174" s="119"/>
      <c r="Z15174" s="119"/>
    </row>
    <row r="15175" spans="16:26" x14ac:dyDescent="0.25">
      <c r="P15175" s="120"/>
      <c r="R15175" s="120"/>
      <c r="T15175" s="120"/>
      <c r="V15175" s="120"/>
      <c r="X15175" s="120"/>
      <c r="Z15175" s="120"/>
    </row>
    <row r="15176" spans="16:26" x14ac:dyDescent="0.25">
      <c r="P15176" s="119"/>
      <c r="R15176" s="119"/>
      <c r="T15176" s="119"/>
      <c r="V15176" s="119"/>
      <c r="X15176" s="119"/>
      <c r="Z15176" s="119"/>
    </row>
    <row r="15177" spans="16:26" x14ac:dyDescent="0.25">
      <c r="P15177" s="119"/>
      <c r="R15177" s="119"/>
      <c r="T15177" s="119"/>
      <c r="V15177" s="119"/>
      <c r="X15177" s="119"/>
      <c r="Z15177" s="119"/>
    </row>
    <row r="15178" spans="16:26" x14ac:dyDescent="0.25">
      <c r="P15178" s="120"/>
      <c r="R15178" s="120"/>
      <c r="T15178" s="120"/>
      <c r="V15178" s="120"/>
      <c r="X15178" s="120"/>
      <c r="Z15178" s="120"/>
    </row>
    <row r="15179" spans="16:26" x14ac:dyDescent="0.25">
      <c r="P15179" s="119"/>
      <c r="R15179" s="119"/>
      <c r="T15179" s="119"/>
      <c r="V15179" s="119"/>
      <c r="X15179" s="119"/>
      <c r="Z15179" s="119"/>
    </row>
    <row r="15180" spans="16:26" x14ac:dyDescent="0.25">
      <c r="P15180" s="120"/>
      <c r="R15180" s="120"/>
      <c r="T15180" s="120"/>
      <c r="V15180" s="120"/>
      <c r="X15180" s="120"/>
      <c r="Z15180" s="120"/>
    </row>
    <row r="15181" spans="16:26" x14ac:dyDescent="0.25">
      <c r="P15181" s="119"/>
      <c r="R15181" s="119"/>
      <c r="T15181" s="119"/>
      <c r="V15181" s="119"/>
      <c r="X15181" s="119"/>
      <c r="Z15181" s="119"/>
    </row>
    <row r="15182" spans="16:26" x14ac:dyDescent="0.25">
      <c r="P15182" s="119"/>
      <c r="R15182" s="119"/>
      <c r="T15182" s="119"/>
      <c r="V15182" s="119"/>
      <c r="X15182" s="119"/>
      <c r="Z15182" s="119"/>
    </row>
    <row r="15183" spans="16:26" x14ac:dyDescent="0.25">
      <c r="P15183" s="119"/>
      <c r="R15183" s="119"/>
      <c r="T15183" s="119"/>
      <c r="V15183" s="119"/>
      <c r="X15183" s="119"/>
      <c r="Z15183" s="119"/>
    </row>
    <row r="15184" spans="16:26" x14ac:dyDescent="0.25">
      <c r="P15184" s="121"/>
      <c r="R15184" s="121"/>
      <c r="T15184" s="121"/>
      <c r="V15184" s="121"/>
      <c r="X15184" s="121"/>
      <c r="Z15184" s="121"/>
    </row>
    <row r="15185" spans="16:26" x14ac:dyDescent="0.25">
      <c r="P15185" s="121"/>
      <c r="R15185" s="121"/>
      <c r="T15185" s="121"/>
      <c r="V15185" s="121"/>
      <c r="X15185" s="121"/>
      <c r="Z15185" s="121"/>
    </row>
    <row r="15186" spans="16:26" x14ac:dyDescent="0.25">
      <c r="P15186" s="121"/>
      <c r="R15186" s="121"/>
      <c r="T15186" s="121"/>
      <c r="V15186" s="121"/>
      <c r="X15186" s="121"/>
      <c r="Z15186" s="121"/>
    </row>
    <row r="15187" spans="16:26" x14ac:dyDescent="0.25">
      <c r="P15187" s="121"/>
      <c r="R15187" s="121"/>
      <c r="T15187" s="121"/>
      <c r="V15187" s="121"/>
      <c r="X15187" s="121"/>
      <c r="Z15187" s="121"/>
    </row>
    <row r="15188" spans="16:26" x14ac:dyDescent="0.25">
      <c r="P15188" s="122"/>
      <c r="R15188" s="122"/>
      <c r="T15188" s="122"/>
      <c r="V15188" s="122"/>
      <c r="X15188" s="122"/>
      <c r="Z15188" s="122"/>
    </row>
    <row r="15189" spans="16:26" x14ac:dyDescent="0.25">
      <c r="P15189" s="118"/>
      <c r="R15189" s="118"/>
      <c r="T15189" s="118"/>
      <c r="V15189" s="118"/>
      <c r="X15189" s="118"/>
      <c r="Z15189" s="118"/>
    </row>
    <row r="15190" spans="16:26" x14ac:dyDescent="0.25">
      <c r="P15190" s="119"/>
      <c r="R15190" s="119"/>
      <c r="T15190" s="119"/>
      <c r="V15190" s="119"/>
      <c r="X15190" s="119"/>
      <c r="Z15190" s="119"/>
    </row>
    <row r="15191" spans="16:26" x14ac:dyDescent="0.25">
      <c r="P15191" s="119"/>
      <c r="R15191" s="119"/>
      <c r="T15191" s="119"/>
      <c r="V15191" s="119"/>
      <c r="X15191" s="119"/>
      <c r="Z15191" s="119"/>
    </row>
    <row r="15192" spans="16:26" x14ac:dyDescent="0.25">
      <c r="P15192" s="120"/>
      <c r="R15192" s="120"/>
      <c r="T15192" s="120"/>
      <c r="V15192" s="120"/>
      <c r="X15192" s="120"/>
      <c r="Z15192" s="120"/>
    </row>
    <row r="15193" spans="16:26" x14ac:dyDescent="0.25">
      <c r="P15193" s="119"/>
      <c r="R15193" s="119"/>
      <c r="T15193" s="119"/>
      <c r="V15193" s="119"/>
      <c r="X15193" s="119"/>
      <c r="Z15193" s="119"/>
    </row>
    <row r="15194" spans="16:26" x14ac:dyDescent="0.25">
      <c r="P15194" s="119"/>
      <c r="R15194" s="119"/>
      <c r="T15194" s="119"/>
      <c r="V15194" s="119"/>
      <c r="X15194" s="119"/>
      <c r="Z15194" s="119"/>
    </row>
    <row r="15195" spans="16:26" x14ac:dyDescent="0.25">
      <c r="P15195" s="120"/>
      <c r="R15195" s="120"/>
      <c r="T15195" s="120"/>
      <c r="V15195" s="120"/>
      <c r="X15195" s="120"/>
      <c r="Z15195" s="120"/>
    </row>
    <row r="15196" spans="16:26" x14ac:dyDescent="0.25">
      <c r="P15196" s="119"/>
      <c r="R15196" s="119"/>
      <c r="T15196" s="119"/>
      <c r="V15196" s="119"/>
      <c r="X15196" s="119"/>
      <c r="Z15196" s="119"/>
    </row>
    <row r="15197" spans="16:26" x14ac:dyDescent="0.25">
      <c r="P15197" s="120"/>
      <c r="R15197" s="120"/>
      <c r="T15197" s="120"/>
      <c r="V15197" s="120"/>
      <c r="X15197" s="120"/>
      <c r="Z15197" s="120"/>
    </row>
    <row r="15198" spans="16:26" x14ac:dyDescent="0.25">
      <c r="P15198" s="119"/>
      <c r="R15198" s="119"/>
      <c r="T15198" s="119"/>
      <c r="V15198" s="119"/>
      <c r="X15198" s="119"/>
      <c r="Z15198" s="119"/>
    </row>
    <row r="15199" spans="16:26" x14ac:dyDescent="0.25">
      <c r="P15199" s="119"/>
      <c r="R15199" s="119"/>
      <c r="T15199" s="119"/>
      <c r="V15199" s="119"/>
      <c r="X15199" s="119"/>
      <c r="Z15199" s="119"/>
    </row>
    <row r="15200" spans="16:26" x14ac:dyDescent="0.25">
      <c r="P15200" s="119"/>
      <c r="R15200" s="119"/>
      <c r="T15200" s="119"/>
      <c r="V15200" s="119"/>
      <c r="X15200" s="119"/>
      <c r="Z15200" s="119"/>
    </row>
    <row r="15201" spans="16:26" x14ac:dyDescent="0.25">
      <c r="P15201" s="121"/>
      <c r="R15201" s="121"/>
      <c r="T15201" s="121"/>
      <c r="V15201" s="121"/>
      <c r="X15201" s="121"/>
      <c r="Z15201" s="121"/>
    </row>
    <row r="15202" spans="16:26" x14ac:dyDescent="0.25">
      <c r="P15202" s="121"/>
      <c r="R15202" s="121"/>
      <c r="T15202" s="121"/>
      <c r="V15202" s="121"/>
      <c r="X15202" s="121"/>
      <c r="Z15202" s="121"/>
    </row>
    <row r="15203" spans="16:26" x14ac:dyDescent="0.25">
      <c r="P15203" s="121"/>
      <c r="R15203" s="121"/>
      <c r="T15203" s="121"/>
      <c r="V15203" s="121"/>
      <c r="X15203" s="121"/>
      <c r="Z15203" s="121"/>
    </row>
    <row r="15204" spans="16:26" x14ac:dyDescent="0.25">
      <c r="P15204" s="121"/>
      <c r="R15204" s="121"/>
      <c r="T15204" s="121"/>
      <c r="V15204" s="121"/>
      <c r="X15204" s="121"/>
      <c r="Z15204" s="121"/>
    </row>
    <row r="15205" spans="16:26" x14ac:dyDescent="0.25">
      <c r="P15205" s="122"/>
      <c r="R15205" s="122"/>
      <c r="T15205" s="122"/>
      <c r="V15205" s="122"/>
      <c r="X15205" s="122"/>
      <c r="Z15205" s="122"/>
    </row>
    <row r="15206" spans="16:26" x14ac:dyDescent="0.25">
      <c r="P15206" s="118"/>
      <c r="R15206" s="118"/>
      <c r="T15206" s="118"/>
      <c r="V15206" s="118"/>
      <c r="X15206" s="118"/>
      <c r="Z15206" s="118"/>
    </row>
    <row r="15207" spans="16:26" x14ac:dyDescent="0.25">
      <c r="P15207" s="119"/>
      <c r="R15207" s="119"/>
      <c r="T15207" s="119"/>
      <c r="V15207" s="119"/>
      <c r="X15207" s="119"/>
      <c r="Z15207" s="119"/>
    </row>
    <row r="15208" spans="16:26" x14ac:dyDescent="0.25">
      <c r="P15208" s="119"/>
      <c r="R15208" s="119"/>
      <c r="T15208" s="119"/>
      <c r="V15208" s="119"/>
      <c r="X15208" s="119"/>
      <c r="Z15208" s="119"/>
    </row>
    <row r="15209" spans="16:26" x14ac:dyDescent="0.25">
      <c r="P15209" s="120"/>
      <c r="R15209" s="120"/>
      <c r="T15209" s="120"/>
      <c r="V15209" s="120"/>
      <c r="X15209" s="120"/>
      <c r="Z15209" s="120"/>
    </row>
    <row r="15210" spans="16:26" x14ac:dyDescent="0.25">
      <c r="P15210" s="119"/>
      <c r="R15210" s="119"/>
      <c r="T15210" s="119"/>
      <c r="V15210" s="119"/>
      <c r="X15210" s="119"/>
      <c r="Z15210" s="119"/>
    </row>
    <row r="15211" spans="16:26" x14ac:dyDescent="0.25">
      <c r="P15211" s="119"/>
      <c r="R15211" s="119"/>
      <c r="T15211" s="119"/>
      <c r="V15211" s="119"/>
      <c r="X15211" s="119"/>
      <c r="Z15211" s="119"/>
    </row>
    <row r="15212" spans="16:26" x14ac:dyDescent="0.25">
      <c r="P15212" s="120"/>
      <c r="R15212" s="120"/>
      <c r="T15212" s="120"/>
      <c r="V15212" s="120"/>
      <c r="X15212" s="120"/>
      <c r="Z15212" s="120"/>
    </row>
    <row r="15213" spans="16:26" x14ac:dyDescent="0.25">
      <c r="P15213" s="119"/>
      <c r="R15213" s="119"/>
      <c r="T15213" s="119"/>
      <c r="V15213" s="119"/>
      <c r="X15213" s="119"/>
      <c r="Z15213" s="119"/>
    </row>
    <row r="15214" spans="16:26" x14ac:dyDescent="0.25">
      <c r="P15214" s="120"/>
      <c r="R15214" s="120"/>
      <c r="T15214" s="120"/>
      <c r="V15214" s="120"/>
      <c r="X15214" s="120"/>
      <c r="Z15214" s="120"/>
    </row>
    <row r="15215" spans="16:26" x14ac:dyDescent="0.25">
      <c r="P15215" s="119"/>
      <c r="R15215" s="119"/>
      <c r="T15215" s="119"/>
      <c r="V15215" s="119"/>
      <c r="X15215" s="119"/>
      <c r="Z15215" s="119"/>
    </row>
    <row r="15216" spans="16:26" x14ac:dyDescent="0.25">
      <c r="P15216" s="119"/>
      <c r="R15216" s="119"/>
      <c r="T15216" s="119"/>
      <c r="V15216" s="119"/>
      <c r="X15216" s="119"/>
      <c r="Z15216" s="119"/>
    </row>
    <row r="15217" spans="16:26" x14ac:dyDescent="0.25">
      <c r="P15217" s="119"/>
      <c r="R15217" s="119"/>
      <c r="T15217" s="119"/>
      <c r="V15217" s="119"/>
      <c r="X15217" s="119"/>
      <c r="Z15217" s="119"/>
    </row>
    <row r="15218" spans="16:26" x14ac:dyDescent="0.25">
      <c r="P15218" s="121"/>
      <c r="R15218" s="121"/>
      <c r="T15218" s="121"/>
      <c r="V15218" s="121"/>
      <c r="X15218" s="121"/>
      <c r="Z15218" s="121"/>
    </row>
    <row r="15219" spans="16:26" x14ac:dyDescent="0.25">
      <c r="P15219" s="121"/>
      <c r="R15219" s="121"/>
      <c r="T15219" s="121"/>
      <c r="V15219" s="121"/>
      <c r="X15219" s="121"/>
      <c r="Z15219" s="121"/>
    </row>
    <row r="15220" spans="16:26" x14ac:dyDescent="0.25">
      <c r="P15220" s="121"/>
      <c r="R15220" s="121"/>
      <c r="T15220" s="121"/>
      <c r="V15220" s="121"/>
      <c r="X15220" s="121"/>
      <c r="Z15220" s="121"/>
    </row>
    <row r="15221" spans="16:26" x14ac:dyDescent="0.25">
      <c r="P15221" s="121"/>
      <c r="R15221" s="121"/>
      <c r="T15221" s="121"/>
      <c r="V15221" s="121"/>
      <c r="X15221" s="121"/>
      <c r="Z15221" s="121"/>
    </row>
    <row r="15222" spans="16:26" x14ac:dyDescent="0.25">
      <c r="P15222" s="122"/>
      <c r="R15222" s="122"/>
      <c r="T15222" s="122"/>
      <c r="V15222" s="122"/>
      <c r="X15222" s="122"/>
      <c r="Z15222" s="122"/>
    </row>
    <row r="15223" spans="16:26" x14ac:dyDescent="0.25">
      <c r="P15223" s="118"/>
      <c r="R15223" s="118"/>
      <c r="T15223" s="118"/>
      <c r="V15223" s="118"/>
      <c r="X15223" s="118"/>
      <c r="Z15223" s="118"/>
    </row>
    <row r="15224" spans="16:26" x14ac:dyDescent="0.25">
      <c r="P15224" s="119"/>
      <c r="R15224" s="119"/>
      <c r="T15224" s="119"/>
      <c r="V15224" s="119"/>
      <c r="X15224" s="119"/>
      <c r="Z15224" s="119"/>
    </row>
    <row r="15225" spans="16:26" x14ac:dyDescent="0.25">
      <c r="P15225" s="119"/>
      <c r="R15225" s="119"/>
      <c r="T15225" s="119"/>
      <c r="V15225" s="119"/>
      <c r="X15225" s="119"/>
      <c r="Z15225" s="119"/>
    </row>
    <row r="15226" spans="16:26" x14ac:dyDescent="0.25">
      <c r="P15226" s="120"/>
      <c r="R15226" s="120"/>
      <c r="T15226" s="120"/>
      <c r="V15226" s="120"/>
      <c r="X15226" s="120"/>
      <c r="Z15226" s="120"/>
    </row>
    <row r="15227" spans="16:26" x14ac:dyDescent="0.25">
      <c r="P15227" s="119"/>
      <c r="R15227" s="119"/>
      <c r="T15227" s="119"/>
      <c r="V15227" s="119"/>
      <c r="X15227" s="119"/>
      <c r="Z15227" s="119"/>
    </row>
    <row r="15228" spans="16:26" x14ac:dyDescent="0.25">
      <c r="P15228" s="119"/>
      <c r="R15228" s="119"/>
      <c r="T15228" s="119"/>
      <c r="V15228" s="119"/>
      <c r="X15228" s="119"/>
      <c r="Z15228" s="119"/>
    </row>
    <row r="15229" spans="16:26" x14ac:dyDescent="0.25">
      <c r="P15229" s="120"/>
      <c r="R15229" s="120"/>
      <c r="T15229" s="120"/>
      <c r="V15229" s="120"/>
      <c r="X15229" s="120"/>
      <c r="Z15229" s="120"/>
    </row>
    <row r="15230" spans="16:26" x14ac:dyDescent="0.25">
      <c r="P15230" s="119"/>
      <c r="R15230" s="119"/>
      <c r="T15230" s="119"/>
      <c r="V15230" s="119"/>
      <c r="X15230" s="119"/>
      <c r="Z15230" s="119"/>
    </row>
    <row r="15231" spans="16:26" x14ac:dyDescent="0.25">
      <c r="P15231" s="120"/>
      <c r="R15231" s="120"/>
      <c r="T15231" s="120"/>
      <c r="V15231" s="120"/>
      <c r="X15231" s="120"/>
      <c r="Z15231" s="120"/>
    </row>
    <row r="15232" spans="16:26" x14ac:dyDescent="0.25">
      <c r="P15232" s="119"/>
      <c r="R15232" s="119"/>
      <c r="T15232" s="119"/>
      <c r="V15232" s="119"/>
      <c r="X15232" s="119"/>
      <c r="Z15232" s="119"/>
    </row>
    <row r="15233" spans="16:26" x14ac:dyDescent="0.25">
      <c r="P15233" s="119"/>
      <c r="R15233" s="119"/>
      <c r="T15233" s="119"/>
      <c r="V15233" s="119"/>
      <c r="X15233" s="119"/>
      <c r="Z15233" s="119"/>
    </row>
    <row r="15234" spans="16:26" x14ac:dyDescent="0.25">
      <c r="P15234" s="119"/>
      <c r="R15234" s="119"/>
      <c r="T15234" s="119"/>
      <c r="V15234" s="119"/>
      <c r="X15234" s="119"/>
      <c r="Z15234" s="119"/>
    </row>
    <row r="15235" spans="16:26" x14ac:dyDescent="0.25">
      <c r="P15235" s="121"/>
      <c r="R15235" s="121"/>
      <c r="T15235" s="121"/>
      <c r="V15235" s="121"/>
      <c r="X15235" s="121"/>
      <c r="Z15235" s="121"/>
    </row>
    <row r="15236" spans="16:26" x14ac:dyDescent="0.25">
      <c r="P15236" s="121"/>
      <c r="R15236" s="121"/>
      <c r="T15236" s="121"/>
      <c r="V15236" s="121"/>
      <c r="X15236" s="121"/>
      <c r="Z15236" s="121"/>
    </row>
    <row r="15237" spans="16:26" x14ac:dyDescent="0.25">
      <c r="P15237" s="121"/>
      <c r="R15237" s="121"/>
      <c r="T15237" s="121"/>
      <c r="V15237" s="121"/>
      <c r="X15237" s="121"/>
      <c r="Z15237" s="121"/>
    </row>
    <row r="15238" spans="16:26" x14ac:dyDescent="0.25">
      <c r="P15238" s="121"/>
      <c r="R15238" s="121"/>
      <c r="T15238" s="121"/>
      <c r="V15238" s="121"/>
      <c r="X15238" s="121"/>
      <c r="Z15238" s="121"/>
    </row>
    <row r="15239" spans="16:26" x14ac:dyDescent="0.25">
      <c r="P15239" s="122"/>
      <c r="R15239" s="122"/>
      <c r="T15239" s="122"/>
      <c r="V15239" s="122"/>
      <c r="X15239" s="122"/>
      <c r="Z15239" s="122"/>
    </row>
    <row r="15240" spans="16:26" x14ac:dyDescent="0.25">
      <c r="P15240" s="118"/>
      <c r="R15240" s="118"/>
      <c r="T15240" s="118"/>
      <c r="V15240" s="118"/>
      <c r="X15240" s="118"/>
      <c r="Z15240" s="118"/>
    </row>
    <row r="15241" spans="16:26" x14ac:dyDescent="0.25">
      <c r="P15241" s="119"/>
      <c r="R15241" s="119"/>
      <c r="T15241" s="119"/>
      <c r="V15241" s="119"/>
      <c r="X15241" s="119"/>
      <c r="Z15241" s="119"/>
    </row>
    <row r="15242" spans="16:26" x14ac:dyDescent="0.25">
      <c r="P15242" s="119"/>
      <c r="R15242" s="119"/>
      <c r="T15242" s="119"/>
      <c r="V15242" s="119"/>
      <c r="X15242" s="119"/>
      <c r="Z15242" s="119"/>
    </row>
    <row r="15243" spans="16:26" x14ac:dyDescent="0.25">
      <c r="P15243" s="120"/>
      <c r="R15243" s="120"/>
      <c r="T15243" s="120"/>
      <c r="V15243" s="120"/>
      <c r="X15243" s="120"/>
      <c r="Z15243" s="120"/>
    </row>
    <row r="15244" spans="16:26" x14ac:dyDescent="0.25">
      <c r="P15244" s="119"/>
      <c r="R15244" s="119"/>
      <c r="T15244" s="119"/>
      <c r="V15244" s="119"/>
      <c r="X15244" s="119"/>
      <c r="Z15244" s="119"/>
    </row>
    <row r="15245" spans="16:26" x14ac:dyDescent="0.25">
      <c r="P15245" s="119"/>
      <c r="R15245" s="119"/>
      <c r="T15245" s="119"/>
      <c r="V15245" s="119"/>
      <c r="X15245" s="119"/>
      <c r="Z15245" s="119"/>
    </row>
    <row r="15246" spans="16:26" x14ac:dyDescent="0.25">
      <c r="P15246" s="120"/>
      <c r="R15246" s="120"/>
      <c r="T15246" s="120"/>
      <c r="V15246" s="120"/>
      <c r="X15246" s="120"/>
      <c r="Z15246" s="120"/>
    </row>
    <row r="15247" spans="16:26" x14ac:dyDescent="0.25">
      <c r="P15247" s="119"/>
      <c r="R15247" s="119"/>
      <c r="T15247" s="119"/>
      <c r="V15247" s="119"/>
      <c r="X15247" s="119"/>
      <c r="Z15247" s="119"/>
    </row>
    <row r="15248" spans="16:26" x14ac:dyDescent="0.25">
      <c r="P15248" s="120"/>
      <c r="R15248" s="120"/>
      <c r="T15248" s="120"/>
      <c r="V15248" s="120"/>
      <c r="X15248" s="120"/>
      <c r="Z15248" s="120"/>
    </row>
    <row r="15249" spans="16:26" x14ac:dyDescent="0.25">
      <c r="P15249" s="119"/>
      <c r="R15249" s="119"/>
      <c r="T15249" s="119"/>
      <c r="V15249" s="119"/>
      <c r="X15249" s="119"/>
      <c r="Z15249" s="119"/>
    </row>
    <row r="15250" spans="16:26" x14ac:dyDescent="0.25">
      <c r="P15250" s="119"/>
      <c r="R15250" s="119"/>
      <c r="T15250" s="119"/>
      <c r="V15250" s="119"/>
      <c r="X15250" s="119"/>
      <c r="Z15250" s="119"/>
    </row>
    <row r="15251" spans="16:26" x14ac:dyDescent="0.25">
      <c r="P15251" s="119"/>
      <c r="R15251" s="119"/>
      <c r="T15251" s="119"/>
      <c r="V15251" s="119"/>
      <c r="X15251" s="119"/>
      <c r="Z15251" s="119"/>
    </row>
    <row r="15252" spans="16:26" x14ac:dyDescent="0.25">
      <c r="P15252" s="121"/>
      <c r="R15252" s="121"/>
      <c r="T15252" s="121"/>
      <c r="V15252" s="121"/>
      <c r="X15252" s="121"/>
      <c r="Z15252" s="121"/>
    </row>
    <row r="15253" spans="16:26" x14ac:dyDescent="0.25">
      <c r="P15253" s="121"/>
      <c r="R15253" s="121"/>
      <c r="T15253" s="121"/>
      <c r="V15253" s="121"/>
      <c r="X15253" s="121"/>
      <c r="Z15253" s="121"/>
    </row>
    <row r="15254" spans="16:26" x14ac:dyDescent="0.25">
      <c r="P15254" s="121"/>
      <c r="R15254" s="121"/>
      <c r="T15254" s="121"/>
      <c r="V15254" s="121"/>
      <c r="X15254" s="121"/>
      <c r="Z15254" s="121"/>
    </row>
    <row r="15255" spans="16:26" x14ac:dyDescent="0.25">
      <c r="P15255" s="121"/>
      <c r="R15255" s="121"/>
      <c r="T15255" s="121"/>
      <c r="V15255" s="121"/>
      <c r="X15255" s="121"/>
      <c r="Z15255" s="121"/>
    </row>
    <row r="15256" spans="16:26" x14ac:dyDescent="0.25">
      <c r="P15256" s="122"/>
      <c r="R15256" s="122"/>
      <c r="T15256" s="122"/>
      <c r="V15256" s="122"/>
      <c r="X15256" s="122"/>
      <c r="Z15256" s="122"/>
    </row>
    <row r="15257" spans="16:26" x14ac:dyDescent="0.25">
      <c r="P15257" s="118"/>
      <c r="R15257" s="118"/>
      <c r="T15257" s="118"/>
      <c r="V15257" s="118"/>
      <c r="X15257" s="118"/>
      <c r="Z15257" s="118"/>
    </row>
    <row r="15258" spans="16:26" x14ac:dyDescent="0.25">
      <c r="P15258" s="119"/>
      <c r="R15258" s="119"/>
      <c r="T15258" s="119"/>
      <c r="V15258" s="119"/>
      <c r="X15258" s="119"/>
      <c r="Z15258" s="119"/>
    </row>
    <row r="15259" spans="16:26" x14ac:dyDescent="0.25">
      <c r="P15259" s="119"/>
      <c r="R15259" s="119"/>
      <c r="T15259" s="119"/>
      <c r="V15259" s="119"/>
      <c r="X15259" s="119"/>
      <c r="Z15259" s="119"/>
    </row>
    <row r="15260" spans="16:26" x14ac:dyDescent="0.25">
      <c r="P15260" s="120"/>
      <c r="R15260" s="120"/>
      <c r="T15260" s="120"/>
      <c r="V15260" s="120"/>
      <c r="X15260" s="120"/>
      <c r="Z15260" s="120"/>
    </row>
    <row r="15261" spans="16:26" x14ac:dyDescent="0.25">
      <c r="P15261" s="119"/>
      <c r="R15261" s="119"/>
      <c r="T15261" s="119"/>
      <c r="V15261" s="119"/>
      <c r="X15261" s="119"/>
      <c r="Z15261" s="119"/>
    </row>
    <row r="15262" spans="16:26" x14ac:dyDescent="0.25">
      <c r="P15262" s="119"/>
      <c r="R15262" s="119"/>
      <c r="T15262" s="119"/>
      <c r="V15262" s="119"/>
      <c r="X15262" s="119"/>
      <c r="Z15262" s="119"/>
    </row>
    <row r="15263" spans="16:26" x14ac:dyDescent="0.25">
      <c r="P15263" s="120"/>
      <c r="R15263" s="120"/>
      <c r="T15263" s="120"/>
      <c r="V15263" s="120"/>
      <c r="X15263" s="120"/>
      <c r="Z15263" s="120"/>
    </row>
    <row r="15264" spans="16:26" x14ac:dyDescent="0.25">
      <c r="P15264" s="119"/>
      <c r="R15264" s="119"/>
      <c r="T15264" s="119"/>
      <c r="V15264" s="119"/>
      <c r="X15264" s="119"/>
      <c r="Z15264" s="119"/>
    </row>
    <row r="15265" spans="16:26" x14ac:dyDescent="0.25">
      <c r="P15265" s="120"/>
      <c r="R15265" s="120"/>
      <c r="T15265" s="120"/>
      <c r="V15265" s="120"/>
      <c r="X15265" s="120"/>
      <c r="Z15265" s="120"/>
    </row>
    <row r="15266" spans="16:26" x14ac:dyDescent="0.25">
      <c r="P15266" s="119"/>
      <c r="R15266" s="119"/>
      <c r="T15266" s="119"/>
      <c r="V15266" s="119"/>
      <c r="X15266" s="119"/>
      <c r="Z15266" s="119"/>
    </row>
    <row r="15267" spans="16:26" x14ac:dyDescent="0.25">
      <c r="P15267" s="119"/>
      <c r="R15267" s="119"/>
      <c r="T15267" s="119"/>
      <c r="V15267" s="119"/>
      <c r="X15267" s="119"/>
      <c r="Z15267" s="119"/>
    </row>
    <row r="15268" spans="16:26" x14ac:dyDescent="0.25">
      <c r="P15268" s="119"/>
      <c r="R15268" s="119"/>
      <c r="T15268" s="119"/>
      <c r="V15268" s="119"/>
      <c r="X15268" s="119"/>
      <c r="Z15268" s="119"/>
    </row>
    <row r="15269" spans="16:26" x14ac:dyDescent="0.25">
      <c r="P15269" s="121"/>
      <c r="R15269" s="121"/>
      <c r="T15269" s="121"/>
      <c r="V15269" s="121"/>
      <c r="X15269" s="121"/>
      <c r="Z15269" s="121"/>
    </row>
    <row r="15270" spans="16:26" x14ac:dyDescent="0.25">
      <c r="P15270" s="121"/>
      <c r="R15270" s="121"/>
      <c r="T15270" s="121"/>
      <c r="V15270" s="121"/>
      <c r="X15270" s="121"/>
      <c r="Z15270" s="121"/>
    </row>
    <row r="15271" spans="16:26" x14ac:dyDescent="0.25">
      <c r="P15271" s="121"/>
      <c r="R15271" s="121"/>
      <c r="T15271" s="121"/>
      <c r="V15271" s="121"/>
      <c r="X15271" s="121"/>
      <c r="Z15271" s="121"/>
    </row>
    <row r="15272" spans="16:26" x14ac:dyDescent="0.25">
      <c r="P15272" s="121"/>
      <c r="R15272" s="121"/>
      <c r="T15272" s="121"/>
      <c r="V15272" s="121"/>
      <c r="X15272" s="121"/>
      <c r="Z15272" s="121"/>
    </row>
    <row r="15273" spans="16:26" x14ac:dyDescent="0.25">
      <c r="P15273" s="122"/>
      <c r="R15273" s="122"/>
      <c r="T15273" s="122"/>
      <c r="V15273" s="122"/>
      <c r="X15273" s="122"/>
      <c r="Z15273" s="122"/>
    </row>
    <row r="15274" spans="16:26" x14ac:dyDescent="0.25">
      <c r="P15274" s="118"/>
      <c r="R15274" s="118"/>
      <c r="T15274" s="118"/>
      <c r="V15274" s="118"/>
      <c r="X15274" s="118"/>
      <c r="Z15274" s="118"/>
    </row>
    <row r="15275" spans="16:26" x14ac:dyDescent="0.25">
      <c r="P15275" s="119"/>
      <c r="R15275" s="119"/>
      <c r="T15275" s="119"/>
      <c r="V15275" s="119"/>
      <c r="X15275" s="119"/>
      <c r="Z15275" s="119"/>
    </row>
    <row r="15276" spans="16:26" x14ac:dyDescent="0.25">
      <c r="P15276" s="119"/>
      <c r="R15276" s="119"/>
      <c r="T15276" s="119"/>
      <c r="V15276" s="119"/>
      <c r="X15276" s="119"/>
      <c r="Z15276" s="119"/>
    </row>
    <row r="15277" spans="16:26" x14ac:dyDescent="0.25">
      <c r="P15277" s="120"/>
      <c r="R15277" s="120"/>
      <c r="T15277" s="120"/>
      <c r="V15277" s="120"/>
      <c r="X15277" s="120"/>
      <c r="Z15277" s="120"/>
    </row>
    <row r="15278" spans="16:26" x14ac:dyDescent="0.25">
      <c r="P15278" s="119"/>
      <c r="R15278" s="119"/>
      <c r="T15278" s="119"/>
      <c r="V15278" s="119"/>
      <c r="X15278" s="119"/>
      <c r="Z15278" s="119"/>
    </row>
    <row r="15279" spans="16:26" x14ac:dyDescent="0.25">
      <c r="P15279" s="119"/>
      <c r="R15279" s="119"/>
      <c r="T15279" s="119"/>
      <c r="V15279" s="119"/>
      <c r="X15279" s="119"/>
      <c r="Z15279" s="119"/>
    </row>
    <row r="15280" spans="16:26" x14ac:dyDescent="0.25">
      <c r="P15280" s="120"/>
      <c r="R15280" s="120"/>
      <c r="T15280" s="120"/>
      <c r="V15280" s="120"/>
      <c r="X15280" s="120"/>
      <c r="Z15280" s="120"/>
    </row>
    <row r="15281" spans="16:26" x14ac:dyDescent="0.25">
      <c r="P15281" s="119"/>
      <c r="R15281" s="119"/>
      <c r="T15281" s="119"/>
      <c r="V15281" s="119"/>
      <c r="X15281" s="119"/>
      <c r="Z15281" s="119"/>
    </row>
    <row r="15282" spans="16:26" x14ac:dyDescent="0.25">
      <c r="P15282" s="120"/>
      <c r="R15282" s="120"/>
      <c r="T15282" s="120"/>
      <c r="V15282" s="120"/>
      <c r="X15282" s="120"/>
      <c r="Z15282" s="120"/>
    </row>
    <row r="15283" spans="16:26" x14ac:dyDescent="0.25">
      <c r="P15283" s="119"/>
      <c r="R15283" s="119"/>
      <c r="T15283" s="119"/>
      <c r="V15283" s="119"/>
      <c r="X15283" s="119"/>
      <c r="Z15283" s="119"/>
    </row>
    <row r="15284" spans="16:26" x14ac:dyDescent="0.25">
      <c r="P15284" s="119"/>
      <c r="R15284" s="119"/>
      <c r="T15284" s="119"/>
      <c r="V15284" s="119"/>
      <c r="X15284" s="119"/>
      <c r="Z15284" s="119"/>
    </row>
    <row r="15285" spans="16:26" x14ac:dyDescent="0.25">
      <c r="P15285" s="119"/>
      <c r="R15285" s="119"/>
      <c r="T15285" s="119"/>
      <c r="V15285" s="119"/>
      <c r="X15285" s="119"/>
      <c r="Z15285" s="119"/>
    </row>
    <row r="15286" spans="16:26" x14ac:dyDescent="0.25">
      <c r="P15286" s="121"/>
      <c r="R15286" s="121"/>
      <c r="T15286" s="121"/>
      <c r="V15286" s="121"/>
      <c r="X15286" s="121"/>
      <c r="Z15286" s="121"/>
    </row>
    <row r="15287" spans="16:26" x14ac:dyDescent="0.25">
      <c r="P15287" s="121"/>
      <c r="R15287" s="121"/>
      <c r="T15287" s="121"/>
      <c r="V15287" s="121"/>
      <c r="X15287" s="121"/>
      <c r="Z15287" s="121"/>
    </row>
    <row r="15288" spans="16:26" x14ac:dyDescent="0.25">
      <c r="P15288" s="121"/>
      <c r="R15288" s="121"/>
      <c r="T15288" s="121"/>
      <c r="V15288" s="121"/>
      <c r="X15288" s="121"/>
      <c r="Z15288" s="121"/>
    </row>
    <row r="15289" spans="16:26" x14ac:dyDescent="0.25">
      <c r="P15289" s="121"/>
      <c r="R15289" s="121"/>
      <c r="T15289" s="121"/>
      <c r="V15289" s="121"/>
      <c r="X15289" s="121"/>
      <c r="Z15289" s="121"/>
    </row>
    <row r="15290" spans="16:26" x14ac:dyDescent="0.25">
      <c r="P15290" s="122"/>
      <c r="R15290" s="122"/>
      <c r="T15290" s="122"/>
      <c r="V15290" s="122"/>
      <c r="X15290" s="122"/>
      <c r="Z15290" s="122"/>
    </row>
    <row r="15291" spans="16:26" x14ac:dyDescent="0.25">
      <c r="P15291" s="118"/>
      <c r="R15291" s="118"/>
      <c r="T15291" s="118"/>
      <c r="V15291" s="118"/>
      <c r="X15291" s="118"/>
      <c r="Z15291" s="118"/>
    </row>
    <row r="15292" spans="16:26" x14ac:dyDescent="0.25">
      <c r="P15292" s="119"/>
      <c r="R15292" s="119"/>
      <c r="T15292" s="119"/>
      <c r="V15292" s="119"/>
      <c r="X15292" s="119"/>
      <c r="Z15292" s="119"/>
    </row>
    <row r="15293" spans="16:26" x14ac:dyDescent="0.25">
      <c r="P15293" s="119"/>
      <c r="R15293" s="119"/>
      <c r="T15293" s="119"/>
      <c r="V15293" s="119"/>
      <c r="X15293" s="119"/>
      <c r="Z15293" s="119"/>
    </row>
    <row r="15294" spans="16:26" x14ac:dyDescent="0.25">
      <c r="P15294" s="120"/>
      <c r="R15294" s="120"/>
      <c r="T15294" s="120"/>
      <c r="V15294" s="120"/>
      <c r="X15294" s="120"/>
      <c r="Z15294" s="120"/>
    </row>
    <row r="15295" spans="16:26" x14ac:dyDescent="0.25">
      <c r="P15295" s="119"/>
      <c r="R15295" s="119"/>
      <c r="T15295" s="119"/>
      <c r="V15295" s="119"/>
      <c r="X15295" s="119"/>
      <c r="Z15295" s="119"/>
    </row>
    <row r="15296" spans="16:26" x14ac:dyDescent="0.25">
      <c r="P15296" s="119"/>
      <c r="R15296" s="119"/>
      <c r="T15296" s="119"/>
      <c r="V15296" s="119"/>
      <c r="X15296" s="119"/>
      <c r="Z15296" s="119"/>
    </row>
    <row r="15297" spans="16:26" x14ac:dyDescent="0.25">
      <c r="P15297" s="120"/>
      <c r="R15297" s="120"/>
      <c r="T15297" s="120"/>
      <c r="V15297" s="120"/>
      <c r="X15297" s="120"/>
      <c r="Z15297" s="120"/>
    </row>
    <row r="15298" spans="16:26" x14ac:dyDescent="0.25">
      <c r="P15298" s="119"/>
      <c r="R15298" s="119"/>
      <c r="T15298" s="119"/>
      <c r="V15298" s="119"/>
      <c r="X15298" s="119"/>
      <c r="Z15298" s="119"/>
    </row>
    <row r="15299" spans="16:26" x14ac:dyDescent="0.25">
      <c r="P15299" s="120"/>
      <c r="R15299" s="120"/>
      <c r="T15299" s="120"/>
      <c r="V15299" s="120"/>
      <c r="X15299" s="120"/>
      <c r="Z15299" s="120"/>
    </row>
    <row r="15300" spans="16:26" x14ac:dyDescent="0.25">
      <c r="P15300" s="119"/>
      <c r="R15300" s="119"/>
      <c r="T15300" s="119"/>
      <c r="V15300" s="119"/>
      <c r="X15300" s="119"/>
      <c r="Z15300" s="119"/>
    </row>
    <row r="15301" spans="16:26" x14ac:dyDescent="0.25">
      <c r="P15301" s="119"/>
      <c r="R15301" s="119"/>
      <c r="T15301" s="119"/>
      <c r="V15301" s="119"/>
      <c r="X15301" s="119"/>
      <c r="Z15301" s="119"/>
    </row>
    <row r="15302" spans="16:26" x14ac:dyDescent="0.25">
      <c r="P15302" s="119"/>
      <c r="R15302" s="119"/>
      <c r="T15302" s="119"/>
      <c r="V15302" s="119"/>
      <c r="X15302" s="119"/>
      <c r="Z15302" s="119"/>
    </row>
    <row r="15303" spans="16:26" x14ac:dyDescent="0.25">
      <c r="P15303" s="121"/>
      <c r="R15303" s="121"/>
      <c r="T15303" s="121"/>
      <c r="V15303" s="121"/>
      <c r="X15303" s="121"/>
      <c r="Z15303" s="121"/>
    </row>
    <row r="15304" spans="16:26" x14ac:dyDescent="0.25">
      <c r="P15304" s="121"/>
      <c r="R15304" s="121"/>
      <c r="T15304" s="121"/>
      <c r="V15304" s="121"/>
      <c r="X15304" s="121"/>
      <c r="Z15304" s="121"/>
    </row>
    <row r="15305" spans="16:26" x14ac:dyDescent="0.25">
      <c r="P15305" s="121"/>
      <c r="R15305" s="121"/>
      <c r="T15305" s="121"/>
      <c r="V15305" s="121"/>
      <c r="X15305" s="121"/>
      <c r="Z15305" s="121"/>
    </row>
    <row r="15306" spans="16:26" x14ac:dyDescent="0.25">
      <c r="P15306" s="121"/>
      <c r="R15306" s="121"/>
      <c r="T15306" s="121"/>
      <c r="V15306" s="121"/>
      <c r="X15306" s="121"/>
      <c r="Z15306" s="121"/>
    </row>
    <row r="15307" spans="16:26" x14ac:dyDescent="0.25">
      <c r="P15307" s="122"/>
      <c r="R15307" s="122"/>
      <c r="T15307" s="122"/>
      <c r="V15307" s="122"/>
      <c r="X15307" s="122"/>
      <c r="Z15307" s="122"/>
    </row>
    <row r="15308" spans="16:26" x14ac:dyDescent="0.25">
      <c r="P15308" s="118"/>
      <c r="R15308" s="118"/>
      <c r="T15308" s="118"/>
      <c r="V15308" s="118"/>
      <c r="X15308" s="118"/>
      <c r="Z15308" s="118"/>
    </row>
    <row r="15309" spans="16:26" x14ac:dyDescent="0.25">
      <c r="P15309" s="119"/>
      <c r="R15309" s="119"/>
      <c r="T15309" s="119"/>
      <c r="V15309" s="119"/>
      <c r="X15309" s="119"/>
      <c r="Z15309" s="119"/>
    </row>
    <row r="15310" spans="16:26" x14ac:dyDescent="0.25">
      <c r="P15310" s="119"/>
      <c r="R15310" s="119"/>
      <c r="T15310" s="119"/>
      <c r="V15310" s="119"/>
      <c r="X15310" s="119"/>
      <c r="Z15310" s="119"/>
    </row>
    <row r="15311" spans="16:26" x14ac:dyDescent="0.25">
      <c r="P15311" s="120"/>
      <c r="R15311" s="120"/>
      <c r="T15311" s="120"/>
      <c r="V15311" s="120"/>
      <c r="X15311" s="120"/>
      <c r="Z15311" s="120"/>
    </row>
    <row r="15312" spans="16:26" x14ac:dyDescent="0.25">
      <c r="P15312" s="119"/>
      <c r="R15312" s="119"/>
      <c r="T15312" s="119"/>
      <c r="V15312" s="119"/>
      <c r="X15312" s="119"/>
      <c r="Z15312" s="119"/>
    </row>
    <row r="15313" spans="16:26" x14ac:dyDescent="0.25">
      <c r="P15313" s="119"/>
      <c r="R15313" s="119"/>
      <c r="T15313" s="119"/>
      <c r="V15313" s="119"/>
      <c r="X15313" s="119"/>
      <c r="Z15313" s="119"/>
    </row>
    <row r="15314" spans="16:26" x14ac:dyDescent="0.25">
      <c r="P15314" s="120"/>
      <c r="R15314" s="120"/>
      <c r="T15314" s="120"/>
      <c r="V15314" s="120"/>
      <c r="X15314" s="120"/>
      <c r="Z15314" s="120"/>
    </row>
    <row r="15315" spans="16:26" x14ac:dyDescent="0.25">
      <c r="P15315" s="119"/>
      <c r="R15315" s="119"/>
      <c r="T15315" s="119"/>
      <c r="V15315" s="119"/>
      <c r="X15315" s="119"/>
      <c r="Z15315" s="119"/>
    </row>
    <row r="15316" spans="16:26" x14ac:dyDescent="0.25">
      <c r="P15316" s="120"/>
      <c r="R15316" s="120"/>
      <c r="T15316" s="120"/>
      <c r="V15316" s="120"/>
      <c r="X15316" s="120"/>
      <c r="Z15316" s="120"/>
    </row>
    <row r="15317" spans="16:26" x14ac:dyDescent="0.25">
      <c r="P15317" s="119"/>
      <c r="R15317" s="119"/>
      <c r="T15317" s="119"/>
      <c r="V15317" s="119"/>
      <c r="X15317" s="119"/>
      <c r="Z15317" s="119"/>
    </row>
    <row r="15318" spans="16:26" x14ac:dyDescent="0.25">
      <c r="P15318" s="119"/>
      <c r="R15318" s="119"/>
      <c r="T15318" s="119"/>
      <c r="V15318" s="119"/>
      <c r="X15318" s="119"/>
      <c r="Z15318" s="119"/>
    </row>
    <row r="15319" spans="16:26" x14ac:dyDescent="0.25">
      <c r="P15319" s="119"/>
      <c r="R15319" s="119"/>
      <c r="T15319" s="119"/>
      <c r="V15319" s="119"/>
      <c r="X15319" s="119"/>
      <c r="Z15319" s="119"/>
    </row>
    <row r="15320" spans="16:26" x14ac:dyDescent="0.25">
      <c r="P15320" s="121"/>
      <c r="R15320" s="121"/>
      <c r="T15320" s="121"/>
      <c r="V15320" s="121"/>
      <c r="X15320" s="121"/>
      <c r="Z15320" s="121"/>
    </row>
    <row r="15321" spans="16:26" x14ac:dyDescent="0.25">
      <c r="P15321" s="121"/>
      <c r="R15321" s="121"/>
      <c r="T15321" s="121"/>
      <c r="V15321" s="121"/>
      <c r="X15321" s="121"/>
      <c r="Z15321" s="121"/>
    </row>
    <row r="15322" spans="16:26" x14ac:dyDescent="0.25">
      <c r="P15322" s="121"/>
      <c r="R15322" s="121"/>
      <c r="T15322" s="121"/>
      <c r="V15322" s="121"/>
      <c r="X15322" s="121"/>
      <c r="Z15322" s="121"/>
    </row>
    <row r="15323" spans="16:26" x14ac:dyDescent="0.25">
      <c r="P15323" s="121"/>
      <c r="R15323" s="121"/>
      <c r="T15323" s="121"/>
      <c r="V15323" s="121"/>
      <c r="X15323" s="121"/>
      <c r="Z15323" s="121"/>
    </row>
    <row r="15324" spans="16:26" x14ac:dyDescent="0.25">
      <c r="P15324" s="122"/>
      <c r="R15324" s="122"/>
      <c r="T15324" s="122"/>
      <c r="V15324" s="122"/>
      <c r="X15324" s="122"/>
      <c r="Z15324" s="122"/>
    </row>
    <row r="15325" spans="16:26" x14ac:dyDescent="0.25">
      <c r="P15325" s="118"/>
      <c r="R15325" s="118"/>
      <c r="T15325" s="118"/>
      <c r="V15325" s="118"/>
      <c r="X15325" s="118"/>
      <c r="Z15325" s="118"/>
    </row>
    <row r="15326" spans="16:26" x14ac:dyDescent="0.25">
      <c r="P15326" s="119"/>
      <c r="R15326" s="119"/>
      <c r="T15326" s="119"/>
      <c r="V15326" s="119"/>
      <c r="X15326" s="119"/>
      <c r="Z15326" s="119"/>
    </row>
    <row r="15327" spans="16:26" x14ac:dyDescent="0.25">
      <c r="P15327" s="119"/>
      <c r="R15327" s="119"/>
      <c r="T15327" s="119"/>
      <c r="V15327" s="119"/>
      <c r="X15327" s="119"/>
      <c r="Z15327" s="119"/>
    </row>
    <row r="15328" spans="16:26" x14ac:dyDescent="0.25">
      <c r="P15328" s="120"/>
      <c r="R15328" s="120"/>
      <c r="T15328" s="120"/>
      <c r="V15328" s="120"/>
      <c r="X15328" s="120"/>
      <c r="Z15328" s="120"/>
    </row>
    <row r="15329" spans="16:26" x14ac:dyDescent="0.25">
      <c r="P15329" s="119"/>
      <c r="R15329" s="119"/>
      <c r="T15329" s="119"/>
      <c r="V15329" s="119"/>
      <c r="X15329" s="119"/>
      <c r="Z15329" s="119"/>
    </row>
    <row r="15330" spans="16:26" x14ac:dyDescent="0.25">
      <c r="P15330" s="119"/>
      <c r="R15330" s="119"/>
      <c r="T15330" s="119"/>
      <c r="V15330" s="119"/>
      <c r="X15330" s="119"/>
      <c r="Z15330" s="119"/>
    </row>
    <row r="15331" spans="16:26" x14ac:dyDescent="0.25">
      <c r="P15331" s="120"/>
      <c r="R15331" s="120"/>
      <c r="T15331" s="120"/>
      <c r="V15331" s="120"/>
      <c r="X15331" s="120"/>
      <c r="Z15331" s="120"/>
    </row>
    <row r="15332" spans="16:26" x14ac:dyDescent="0.25">
      <c r="P15332" s="119"/>
      <c r="R15332" s="119"/>
      <c r="T15332" s="119"/>
      <c r="V15332" s="119"/>
      <c r="X15332" s="119"/>
      <c r="Z15332" s="119"/>
    </row>
    <row r="15333" spans="16:26" x14ac:dyDescent="0.25">
      <c r="P15333" s="120"/>
      <c r="R15333" s="120"/>
      <c r="T15333" s="120"/>
      <c r="V15333" s="120"/>
      <c r="X15333" s="120"/>
      <c r="Z15333" s="120"/>
    </row>
    <row r="15334" spans="16:26" x14ac:dyDescent="0.25">
      <c r="P15334" s="119"/>
      <c r="R15334" s="119"/>
      <c r="T15334" s="119"/>
      <c r="V15334" s="119"/>
      <c r="X15334" s="119"/>
      <c r="Z15334" s="119"/>
    </row>
    <row r="15335" spans="16:26" x14ac:dyDescent="0.25">
      <c r="P15335" s="119"/>
      <c r="R15335" s="119"/>
      <c r="T15335" s="119"/>
      <c r="V15335" s="119"/>
      <c r="X15335" s="119"/>
      <c r="Z15335" s="119"/>
    </row>
    <row r="15336" spans="16:26" x14ac:dyDescent="0.25">
      <c r="P15336" s="119"/>
      <c r="R15336" s="119"/>
      <c r="T15336" s="119"/>
      <c r="V15336" s="119"/>
      <c r="X15336" s="119"/>
      <c r="Z15336" s="119"/>
    </row>
    <row r="15337" spans="16:26" x14ac:dyDescent="0.25">
      <c r="P15337" s="121"/>
      <c r="R15337" s="121"/>
      <c r="T15337" s="121"/>
      <c r="V15337" s="121"/>
      <c r="X15337" s="121"/>
      <c r="Z15337" s="121"/>
    </row>
    <row r="15338" spans="16:26" x14ac:dyDescent="0.25">
      <c r="P15338" s="121"/>
      <c r="R15338" s="121"/>
      <c r="T15338" s="121"/>
      <c r="V15338" s="121"/>
      <c r="X15338" s="121"/>
      <c r="Z15338" s="121"/>
    </row>
    <row r="15339" spans="16:26" x14ac:dyDescent="0.25">
      <c r="P15339" s="121"/>
      <c r="R15339" s="121"/>
      <c r="T15339" s="121"/>
      <c r="V15339" s="121"/>
      <c r="X15339" s="121"/>
      <c r="Z15339" s="121"/>
    </row>
    <row r="15340" spans="16:26" x14ac:dyDescent="0.25">
      <c r="P15340" s="121"/>
      <c r="R15340" s="121"/>
      <c r="T15340" s="121"/>
      <c r="V15340" s="121"/>
      <c r="X15340" s="121"/>
      <c r="Z15340" s="121"/>
    </row>
    <row r="15341" spans="16:26" x14ac:dyDescent="0.25">
      <c r="P15341" s="122"/>
      <c r="R15341" s="122"/>
      <c r="T15341" s="122"/>
      <c r="V15341" s="122"/>
      <c r="X15341" s="122"/>
      <c r="Z15341" s="122"/>
    </row>
    <row r="15342" spans="16:26" x14ac:dyDescent="0.25">
      <c r="P15342" s="118"/>
      <c r="R15342" s="118"/>
      <c r="T15342" s="118"/>
      <c r="V15342" s="118"/>
      <c r="X15342" s="118"/>
      <c r="Z15342" s="118"/>
    </row>
    <row r="15343" spans="16:26" x14ac:dyDescent="0.25">
      <c r="P15343" s="119"/>
      <c r="R15343" s="119"/>
      <c r="T15343" s="119"/>
      <c r="V15343" s="119"/>
      <c r="X15343" s="119"/>
      <c r="Z15343" s="119"/>
    </row>
    <row r="15344" spans="16:26" x14ac:dyDescent="0.25">
      <c r="P15344" s="119"/>
      <c r="R15344" s="119"/>
      <c r="T15344" s="119"/>
      <c r="V15344" s="119"/>
      <c r="X15344" s="119"/>
      <c r="Z15344" s="119"/>
    </row>
    <row r="15345" spans="16:26" x14ac:dyDescent="0.25">
      <c r="P15345" s="120"/>
      <c r="R15345" s="120"/>
      <c r="T15345" s="120"/>
      <c r="V15345" s="120"/>
      <c r="X15345" s="120"/>
      <c r="Z15345" s="120"/>
    </row>
    <row r="15346" spans="16:26" x14ac:dyDescent="0.25">
      <c r="P15346" s="119"/>
      <c r="R15346" s="119"/>
      <c r="T15346" s="119"/>
      <c r="V15346" s="119"/>
      <c r="X15346" s="119"/>
      <c r="Z15346" s="119"/>
    </row>
    <row r="15347" spans="16:26" x14ac:dyDescent="0.25">
      <c r="P15347" s="119"/>
      <c r="R15347" s="119"/>
      <c r="T15347" s="119"/>
      <c r="V15347" s="119"/>
      <c r="X15347" s="119"/>
      <c r="Z15347" s="119"/>
    </row>
    <row r="15348" spans="16:26" x14ac:dyDescent="0.25">
      <c r="P15348" s="120"/>
      <c r="R15348" s="120"/>
      <c r="T15348" s="120"/>
      <c r="V15348" s="120"/>
      <c r="X15348" s="120"/>
      <c r="Z15348" s="120"/>
    </row>
    <row r="15349" spans="16:26" x14ac:dyDescent="0.25">
      <c r="P15349" s="119"/>
      <c r="R15349" s="119"/>
      <c r="T15349" s="119"/>
      <c r="V15349" s="119"/>
      <c r="X15349" s="119"/>
      <c r="Z15349" s="119"/>
    </row>
    <row r="15350" spans="16:26" x14ac:dyDescent="0.25">
      <c r="P15350" s="120"/>
      <c r="R15350" s="120"/>
      <c r="T15350" s="120"/>
      <c r="V15350" s="120"/>
      <c r="X15350" s="120"/>
      <c r="Z15350" s="120"/>
    </row>
    <row r="15351" spans="16:26" x14ac:dyDescent="0.25">
      <c r="P15351" s="119"/>
      <c r="R15351" s="119"/>
      <c r="T15351" s="119"/>
      <c r="V15351" s="119"/>
      <c r="X15351" s="119"/>
      <c r="Z15351" s="119"/>
    </row>
    <row r="15352" spans="16:26" x14ac:dyDescent="0.25">
      <c r="P15352" s="119"/>
      <c r="R15352" s="119"/>
      <c r="T15352" s="119"/>
      <c r="V15352" s="119"/>
      <c r="X15352" s="119"/>
      <c r="Z15352" s="119"/>
    </row>
    <row r="15353" spans="16:26" x14ac:dyDescent="0.25">
      <c r="P15353" s="119"/>
      <c r="R15353" s="119"/>
      <c r="T15353" s="119"/>
      <c r="V15353" s="119"/>
      <c r="X15353" s="119"/>
      <c r="Z15353" s="119"/>
    </row>
    <row r="15354" spans="16:26" x14ac:dyDescent="0.25">
      <c r="P15354" s="121"/>
      <c r="R15354" s="121"/>
      <c r="T15354" s="121"/>
      <c r="V15354" s="121"/>
      <c r="X15354" s="121"/>
      <c r="Z15354" s="121"/>
    </row>
    <row r="15355" spans="16:26" x14ac:dyDescent="0.25">
      <c r="P15355" s="121"/>
      <c r="R15355" s="121"/>
      <c r="T15355" s="121"/>
      <c r="V15355" s="121"/>
      <c r="X15355" s="121"/>
      <c r="Z15355" s="121"/>
    </row>
    <row r="15356" spans="16:26" x14ac:dyDescent="0.25">
      <c r="P15356" s="121"/>
      <c r="R15356" s="121"/>
      <c r="T15356" s="121"/>
      <c r="V15356" s="121"/>
      <c r="X15356" s="121"/>
      <c r="Z15356" s="121"/>
    </row>
    <row r="15357" spans="16:26" x14ac:dyDescent="0.25">
      <c r="P15357" s="121"/>
      <c r="R15357" s="121"/>
      <c r="T15357" s="121"/>
      <c r="V15357" s="121"/>
      <c r="X15357" s="121"/>
      <c r="Z15357" s="121"/>
    </row>
    <row r="15358" spans="16:26" x14ac:dyDescent="0.25">
      <c r="P15358" s="122"/>
      <c r="R15358" s="122"/>
      <c r="T15358" s="122"/>
      <c r="V15358" s="122"/>
      <c r="X15358" s="122"/>
      <c r="Z15358" s="122"/>
    </row>
    <row r="15359" spans="16:26" x14ac:dyDescent="0.25">
      <c r="P15359" s="118"/>
      <c r="R15359" s="118"/>
      <c r="T15359" s="118"/>
      <c r="V15359" s="118"/>
      <c r="X15359" s="118"/>
      <c r="Z15359" s="118"/>
    </row>
    <row r="15360" spans="16:26" x14ac:dyDescent="0.25">
      <c r="P15360" s="119"/>
      <c r="R15360" s="119"/>
      <c r="T15360" s="119"/>
      <c r="V15360" s="119"/>
      <c r="X15360" s="119"/>
      <c r="Z15360" s="119"/>
    </row>
    <row r="15361" spans="16:26" x14ac:dyDescent="0.25">
      <c r="P15361" s="119"/>
      <c r="R15361" s="119"/>
      <c r="T15361" s="119"/>
      <c r="V15361" s="119"/>
      <c r="X15361" s="119"/>
      <c r="Z15361" s="119"/>
    </row>
    <row r="15362" spans="16:26" x14ac:dyDescent="0.25">
      <c r="P15362" s="120"/>
      <c r="R15362" s="120"/>
      <c r="T15362" s="120"/>
      <c r="V15362" s="120"/>
      <c r="X15362" s="120"/>
      <c r="Z15362" s="120"/>
    </row>
    <row r="15363" spans="16:26" x14ac:dyDescent="0.25">
      <c r="P15363" s="119"/>
      <c r="R15363" s="119"/>
      <c r="T15363" s="119"/>
      <c r="V15363" s="119"/>
      <c r="X15363" s="119"/>
      <c r="Z15363" s="119"/>
    </row>
    <row r="15364" spans="16:26" x14ac:dyDescent="0.25">
      <c r="P15364" s="119"/>
      <c r="R15364" s="119"/>
      <c r="T15364" s="119"/>
      <c r="V15364" s="119"/>
      <c r="X15364" s="119"/>
      <c r="Z15364" s="119"/>
    </row>
    <row r="15365" spans="16:26" x14ac:dyDescent="0.25">
      <c r="P15365" s="120"/>
      <c r="R15365" s="120"/>
      <c r="T15365" s="120"/>
      <c r="V15365" s="120"/>
      <c r="X15365" s="120"/>
      <c r="Z15365" s="120"/>
    </row>
    <row r="15366" spans="16:26" x14ac:dyDescent="0.25">
      <c r="P15366" s="119"/>
      <c r="R15366" s="119"/>
      <c r="T15366" s="119"/>
      <c r="V15366" s="119"/>
      <c r="X15366" s="119"/>
      <c r="Z15366" s="119"/>
    </row>
    <row r="15367" spans="16:26" x14ac:dyDescent="0.25">
      <c r="P15367" s="120"/>
      <c r="R15367" s="120"/>
      <c r="T15367" s="120"/>
      <c r="V15367" s="120"/>
      <c r="X15367" s="120"/>
      <c r="Z15367" s="120"/>
    </row>
    <row r="15368" spans="16:26" x14ac:dyDescent="0.25">
      <c r="P15368" s="119"/>
      <c r="R15368" s="119"/>
      <c r="T15368" s="119"/>
      <c r="V15368" s="119"/>
      <c r="X15368" s="119"/>
      <c r="Z15368" s="119"/>
    </row>
    <row r="15369" spans="16:26" x14ac:dyDescent="0.25">
      <c r="P15369" s="119"/>
      <c r="R15369" s="119"/>
      <c r="T15369" s="119"/>
      <c r="V15369" s="119"/>
      <c r="X15369" s="119"/>
      <c r="Z15369" s="119"/>
    </row>
    <row r="15370" spans="16:26" x14ac:dyDescent="0.25">
      <c r="P15370" s="119"/>
      <c r="R15370" s="119"/>
      <c r="T15370" s="119"/>
      <c r="V15370" s="119"/>
      <c r="X15370" s="119"/>
      <c r="Z15370" s="119"/>
    </row>
    <row r="15371" spans="16:26" x14ac:dyDescent="0.25">
      <c r="P15371" s="121"/>
      <c r="R15371" s="121"/>
      <c r="T15371" s="121"/>
      <c r="V15371" s="121"/>
      <c r="X15371" s="121"/>
      <c r="Z15371" s="121"/>
    </row>
    <row r="15372" spans="16:26" x14ac:dyDescent="0.25">
      <c r="P15372" s="121"/>
      <c r="R15372" s="121"/>
      <c r="T15372" s="121"/>
      <c r="V15372" s="121"/>
      <c r="X15372" s="121"/>
      <c r="Z15372" s="121"/>
    </row>
    <row r="15373" spans="16:26" x14ac:dyDescent="0.25">
      <c r="P15373" s="121"/>
      <c r="R15373" s="121"/>
      <c r="T15373" s="121"/>
      <c r="V15373" s="121"/>
      <c r="X15373" s="121"/>
      <c r="Z15373" s="121"/>
    </row>
    <row r="15374" spans="16:26" x14ac:dyDescent="0.25">
      <c r="P15374" s="121"/>
      <c r="R15374" s="121"/>
      <c r="T15374" s="121"/>
      <c r="V15374" s="121"/>
      <c r="X15374" s="121"/>
      <c r="Z15374" s="121"/>
    </row>
    <row r="15375" spans="16:26" x14ac:dyDescent="0.25">
      <c r="P15375" s="122"/>
      <c r="R15375" s="122"/>
      <c r="T15375" s="122"/>
      <c r="V15375" s="122"/>
      <c r="X15375" s="122"/>
      <c r="Z15375" s="122"/>
    </row>
    <row r="15376" spans="16:26" x14ac:dyDescent="0.25">
      <c r="P15376" s="118"/>
      <c r="R15376" s="118"/>
      <c r="T15376" s="118"/>
      <c r="V15376" s="118"/>
      <c r="X15376" s="118"/>
      <c r="Z15376" s="118"/>
    </row>
    <row r="15377" spans="16:26" x14ac:dyDescent="0.25">
      <c r="P15377" s="119"/>
      <c r="R15377" s="119"/>
      <c r="T15377" s="119"/>
      <c r="V15377" s="119"/>
      <c r="X15377" s="119"/>
      <c r="Z15377" s="119"/>
    </row>
    <row r="15378" spans="16:26" x14ac:dyDescent="0.25">
      <c r="P15378" s="119"/>
      <c r="R15378" s="119"/>
      <c r="T15378" s="119"/>
      <c r="V15378" s="119"/>
      <c r="X15378" s="119"/>
      <c r="Z15378" s="119"/>
    </row>
    <row r="15379" spans="16:26" x14ac:dyDescent="0.25">
      <c r="P15379" s="120"/>
      <c r="R15379" s="120"/>
      <c r="T15379" s="120"/>
      <c r="V15379" s="120"/>
      <c r="X15379" s="120"/>
      <c r="Z15379" s="120"/>
    </row>
    <row r="15380" spans="16:26" x14ac:dyDescent="0.25">
      <c r="P15380" s="119"/>
      <c r="R15380" s="119"/>
      <c r="T15380" s="119"/>
      <c r="V15380" s="119"/>
      <c r="X15380" s="119"/>
      <c r="Z15380" s="119"/>
    </row>
    <row r="15381" spans="16:26" x14ac:dyDescent="0.25">
      <c r="P15381" s="119"/>
      <c r="R15381" s="119"/>
      <c r="T15381" s="119"/>
      <c r="V15381" s="119"/>
      <c r="X15381" s="119"/>
      <c r="Z15381" s="119"/>
    </row>
    <row r="15382" spans="16:26" x14ac:dyDescent="0.25">
      <c r="P15382" s="120"/>
      <c r="R15382" s="120"/>
      <c r="T15382" s="120"/>
      <c r="V15382" s="120"/>
      <c r="X15382" s="120"/>
      <c r="Z15382" s="120"/>
    </row>
    <row r="15383" spans="16:26" x14ac:dyDescent="0.25">
      <c r="P15383" s="119"/>
      <c r="R15383" s="119"/>
      <c r="T15383" s="119"/>
      <c r="V15383" s="119"/>
      <c r="X15383" s="119"/>
      <c r="Z15383" s="119"/>
    </row>
    <row r="15384" spans="16:26" x14ac:dyDescent="0.25">
      <c r="P15384" s="120"/>
      <c r="R15384" s="120"/>
      <c r="T15384" s="120"/>
      <c r="V15384" s="120"/>
      <c r="X15384" s="120"/>
      <c r="Z15384" s="120"/>
    </row>
    <row r="15385" spans="16:26" x14ac:dyDescent="0.25">
      <c r="P15385" s="119"/>
      <c r="R15385" s="119"/>
      <c r="T15385" s="119"/>
      <c r="V15385" s="119"/>
      <c r="X15385" s="119"/>
      <c r="Z15385" s="119"/>
    </row>
    <row r="15386" spans="16:26" x14ac:dyDescent="0.25">
      <c r="P15386" s="119"/>
      <c r="R15386" s="119"/>
      <c r="T15386" s="119"/>
      <c r="V15386" s="119"/>
      <c r="X15386" s="119"/>
      <c r="Z15386" s="119"/>
    </row>
    <row r="15387" spans="16:26" x14ac:dyDescent="0.25">
      <c r="P15387" s="119"/>
      <c r="R15387" s="119"/>
      <c r="T15387" s="119"/>
      <c r="V15387" s="119"/>
      <c r="X15387" s="119"/>
      <c r="Z15387" s="119"/>
    </row>
    <row r="15388" spans="16:26" x14ac:dyDescent="0.25">
      <c r="P15388" s="121"/>
      <c r="R15388" s="121"/>
      <c r="T15388" s="121"/>
      <c r="V15388" s="121"/>
      <c r="X15388" s="121"/>
      <c r="Z15388" s="121"/>
    </row>
    <row r="15389" spans="16:26" x14ac:dyDescent="0.25">
      <c r="P15389" s="121"/>
      <c r="R15389" s="121"/>
      <c r="T15389" s="121"/>
      <c r="V15389" s="121"/>
      <c r="X15389" s="121"/>
      <c r="Z15389" s="121"/>
    </row>
    <row r="15390" spans="16:26" x14ac:dyDescent="0.25">
      <c r="P15390" s="121"/>
      <c r="R15390" s="121"/>
      <c r="T15390" s="121"/>
      <c r="V15390" s="121"/>
      <c r="X15390" s="121"/>
      <c r="Z15390" s="121"/>
    </row>
    <row r="15391" spans="16:26" x14ac:dyDescent="0.25">
      <c r="P15391" s="121"/>
      <c r="R15391" s="121"/>
      <c r="T15391" s="121"/>
      <c r="V15391" s="121"/>
      <c r="X15391" s="121"/>
      <c r="Z15391" s="121"/>
    </row>
    <row r="15392" spans="16:26" x14ac:dyDescent="0.25">
      <c r="P15392" s="122"/>
      <c r="R15392" s="122"/>
      <c r="T15392" s="122"/>
      <c r="V15392" s="122"/>
      <c r="X15392" s="122"/>
      <c r="Z15392" s="122"/>
    </row>
    <row r="15393" spans="16:26" x14ac:dyDescent="0.25">
      <c r="P15393" s="118"/>
      <c r="R15393" s="118"/>
      <c r="T15393" s="118"/>
      <c r="V15393" s="118"/>
      <c r="X15393" s="118"/>
      <c r="Z15393" s="118"/>
    </row>
    <row r="15394" spans="16:26" x14ac:dyDescent="0.25">
      <c r="P15394" s="119"/>
      <c r="R15394" s="119"/>
      <c r="T15394" s="119"/>
      <c r="V15394" s="119"/>
      <c r="X15394" s="119"/>
      <c r="Z15394" s="119"/>
    </row>
    <row r="15395" spans="16:26" x14ac:dyDescent="0.25">
      <c r="P15395" s="119"/>
      <c r="R15395" s="119"/>
      <c r="T15395" s="119"/>
      <c r="V15395" s="119"/>
      <c r="X15395" s="119"/>
      <c r="Z15395" s="119"/>
    </row>
    <row r="15396" spans="16:26" x14ac:dyDescent="0.25">
      <c r="P15396" s="120"/>
      <c r="R15396" s="120"/>
      <c r="T15396" s="120"/>
      <c r="V15396" s="120"/>
      <c r="X15396" s="120"/>
      <c r="Z15396" s="120"/>
    </row>
    <row r="15397" spans="16:26" x14ac:dyDescent="0.25">
      <c r="P15397" s="119"/>
      <c r="R15397" s="119"/>
      <c r="T15397" s="119"/>
      <c r="V15397" s="119"/>
      <c r="X15397" s="119"/>
      <c r="Z15397" s="119"/>
    </row>
    <row r="15398" spans="16:26" x14ac:dyDescent="0.25">
      <c r="P15398" s="119"/>
      <c r="R15398" s="119"/>
      <c r="T15398" s="119"/>
      <c r="V15398" s="119"/>
      <c r="X15398" s="119"/>
      <c r="Z15398" s="119"/>
    </row>
    <row r="15399" spans="16:26" x14ac:dyDescent="0.25">
      <c r="P15399" s="120"/>
      <c r="R15399" s="120"/>
      <c r="T15399" s="120"/>
      <c r="V15399" s="120"/>
      <c r="X15399" s="120"/>
      <c r="Z15399" s="120"/>
    </row>
    <row r="15400" spans="16:26" x14ac:dyDescent="0.25">
      <c r="P15400" s="119"/>
      <c r="R15400" s="119"/>
      <c r="T15400" s="119"/>
      <c r="V15400" s="119"/>
      <c r="X15400" s="119"/>
      <c r="Z15400" s="119"/>
    </row>
    <row r="15401" spans="16:26" x14ac:dyDescent="0.25">
      <c r="P15401" s="120"/>
      <c r="R15401" s="120"/>
      <c r="T15401" s="120"/>
      <c r="V15401" s="120"/>
      <c r="X15401" s="120"/>
      <c r="Z15401" s="120"/>
    </row>
    <row r="15402" spans="16:26" x14ac:dyDescent="0.25">
      <c r="P15402" s="119"/>
      <c r="R15402" s="119"/>
      <c r="T15402" s="119"/>
      <c r="V15402" s="119"/>
      <c r="X15402" s="119"/>
      <c r="Z15402" s="119"/>
    </row>
    <row r="15403" spans="16:26" x14ac:dyDescent="0.25">
      <c r="P15403" s="119"/>
      <c r="R15403" s="119"/>
      <c r="T15403" s="119"/>
      <c r="V15403" s="119"/>
      <c r="X15403" s="119"/>
      <c r="Z15403" s="119"/>
    </row>
    <row r="15404" spans="16:26" x14ac:dyDescent="0.25">
      <c r="P15404" s="119"/>
      <c r="R15404" s="119"/>
      <c r="T15404" s="119"/>
      <c r="V15404" s="119"/>
      <c r="X15404" s="119"/>
      <c r="Z15404" s="119"/>
    </row>
    <row r="15405" spans="16:26" x14ac:dyDescent="0.25">
      <c r="P15405" s="121"/>
      <c r="R15405" s="121"/>
      <c r="T15405" s="121"/>
      <c r="V15405" s="121"/>
      <c r="X15405" s="121"/>
      <c r="Z15405" s="121"/>
    </row>
    <row r="15406" spans="16:26" x14ac:dyDescent="0.25">
      <c r="P15406" s="121"/>
      <c r="R15406" s="121"/>
      <c r="T15406" s="121"/>
      <c r="V15406" s="121"/>
      <c r="X15406" s="121"/>
      <c r="Z15406" s="121"/>
    </row>
    <row r="15407" spans="16:26" x14ac:dyDescent="0.25">
      <c r="P15407" s="121"/>
      <c r="R15407" s="121"/>
      <c r="T15407" s="121"/>
      <c r="V15407" s="121"/>
      <c r="X15407" s="121"/>
      <c r="Z15407" s="121"/>
    </row>
    <row r="15408" spans="16:26" x14ac:dyDescent="0.25">
      <c r="P15408" s="121"/>
      <c r="R15408" s="121"/>
      <c r="T15408" s="121"/>
      <c r="V15408" s="121"/>
      <c r="X15408" s="121"/>
      <c r="Z15408" s="121"/>
    </row>
    <row r="15409" spans="16:26" x14ac:dyDescent="0.25">
      <c r="P15409" s="122"/>
      <c r="R15409" s="122"/>
      <c r="T15409" s="122"/>
      <c r="V15409" s="122"/>
      <c r="X15409" s="122"/>
      <c r="Z15409" s="122"/>
    </row>
    <row r="15410" spans="16:26" x14ac:dyDescent="0.25">
      <c r="P15410" s="118"/>
      <c r="R15410" s="118"/>
      <c r="T15410" s="118"/>
      <c r="V15410" s="118"/>
      <c r="X15410" s="118"/>
      <c r="Z15410" s="118"/>
    </row>
    <row r="15411" spans="16:26" x14ac:dyDescent="0.25">
      <c r="P15411" s="119"/>
      <c r="R15411" s="119"/>
      <c r="T15411" s="119"/>
      <c r="V15411" s="119"/>
      <c r="X15411" s="119"/>
      <c r="Z15411" s="119"/>
    </row>
    <row r="15412" spans="16:26" x14ac:dyDescent="0.25">
      <c r="P15412" s="119"/>
      <c r="R15412" s="119"/>
      <c r="T15412" s="119"/>
      <c r="V15412" s="119"/>
      <c r="X15412" s="119"/>
      <c r="Z15412" s="119"/>
    </row>
    <row r="15413" spans="16:26" x14ac:dyDescent="0.25">
      <c r="P15413" s="120"/>
      <c r="R15413" s="120"/>
      <c r="T15413" s="120"/>
      <c r="V15413" s="120"/>
      <c r="X15413" s="120"/>
      <c r="Z15413" s="120"/>
    </row>
    <row r="15414" spans="16:26" x14ac:dyDescent="0.25">
      <c r="P15414" s="119"/>
      <c r="R15414" s="119"/>
      <c r="T15414" s="119"/>
      <c r="V15414" s="119"/>
      <c r="X15414" s="119"/>
      <c r="Z15414" s="119"/>
    </row>
    <row r="15415" spans="16:26" x14ac:dyDescent="0.25">
      <c r="P15415" s="119"/>
      <c r="R15415" s="119"/>
      <c r="T15415" s="119"/>
      <c r="V15415" s="119"/>
      <c r="X15415" s="119"/>
      <c r="Z15415" s="119"/>
    </row>
    <row r="15416" spans="16:26" x14ac:dyDescent="0.25">
      <c r="P15416" s="120"/>
      <c r="R15416" s="120"/>
      <c r="T15416" s="120"/>
      <c r="V15416" s="120"/>
      <c r="X15416" s="120"/>
      <c r="Z15416" s="120"/>
    </row>
    <row r="15417" spans="16:26" x14ac:dyDescent="0.25">
      <c r="P15417" s="119"/>
      <c r="R15417" s="119"/>
      <c r="T15417" s="119"/>
      <c r="V15417" s="119"/>
      <c r="X15417" s="119"/>
      <c r="Z15417" s="119"/>
    </row>
    <row r="15418" spans="16:26" x14ac:dyDescent="0.25">
      <c r="P15418" s="120"/>
      <c r="R15418" s="120"/>
      <c r="T15418" s="120"/>
      <c r="V15418" s="120"/>
      <c r="X15418" s="120"/>
      <c r="Z15418" s="120"/>
    </row>
    <row r="15419" spans="16:26" x14ac:dyDescent="0.25">
      <c r="P15419" s="119"/>
      <c r="R15419" s="119"/>
      <c r="T15419" s="119"/>
      <c r="V15419" s="119"/>
      <c r="X15419" s="119"/>
      <c r="Z15419" s="119"/>
    </row>
    <row r="15420" spans="16:26" x14ac:dyDescent="0.25">
      <c r="P15420" s="119"/>
      <c r="R15420" s="119"/>
      <c r="T15420" s="119"/>
      <c r="V15420" s="119"/>
      <c r="X15420" s="119"/>
      <c r="Z15420" s="119"/>
    </row>
    <row r="15421" spans="16:26" x14ac:dyDescent="0.25">
      <c r="P15421" s="119"/>
      <c r="R15421" s="119"/>
      <c r="T15421" s="119"/>
      <c r="V15421" s="119"/>
      <c r="X15421" s="119"/>
      <c r="Z15421" s="119"/>
    </row>
    <row r="15422" spans="16:26" x14ac:dyDescent="0.25">
      <c r="P15422" s="121"/>
      <c r="R15422" s="121"/>
      <c r="T15422" s="121"/>
      <c r="V15422" s="121"/>
      <c r="X15422" s="121"/>
      <c r="Z15422" s="121"/>
    </row>
    <row r="15423" spans="16:26" x14ac:dyDescent="0.25">
      <c r="P15423" s="121"/>
      <c r="R15423" s="121"/>
      <c r="T15423" s="121"/>
      <c r="V15423" s="121"/>
      <c r="X15423" s="121"/>
      <c r="Z15423" s="121"/>
    </row>
    <row r="15424" spans="16:26" x14ac:dyDescent="0.25">
      <c r="P15424" s="121"/>
      <c r="R15424" s="121"/>
      <c r="T15424" s="121"/>
      <c r="V15424" s="121"/>
      <c r="X15424" s="121"/>
      <c r="Z15424" s="121"/>
    </row>
    <row r="15425" spans="16:26" x14ac:dyDescent="0.25">
      <c r="P15425" s="121"/>
      <c r="R15425" s="121"/>
      <c r="T15425" s="121"/>
      <c r="V15425" s="121"/>
      <c r="X15425" s="121"/>
      <c r="Z15425" s="121"/>
    </row>
    <row r="15426" spans="16:26" x14ac:dyDescent="0.25">
      <c r="P15426" s="122"/>
      <c r="R15426" s="122"/>
      <c r="T15426" s="122"/>
      <c r="V15426" s="122"/>
      <c r="X15426" s="122"/>
      <c r="Z15426" s="122"/>
    </row>
    <row r="15427" spans="16:26" x14ac:dyDescent="0.25">
      <c r="P15427" s="118"/>
      <c r="R15427" s="118"/>
      <c r="T15427" s="118"/>
      <c r="V15427" s="118"/>
      <c r="X15427" s="118"/>
      <c r="Z15427" s="118"/>
    </row>
    <row r="15428" spans="16:26" x14ac:dyDescent="0.25">
      <c r="P15428" s="119"/>
      <c r="R15428" s="119"/>
      <c r="T15428" s="119"/>
      <c r="V15428" s="119"/>
      <c r="X15428" s="119"/>
      <c r="Z15428" s="119"/>
    </row>
    <row r="15429" spans="16:26" x14ac:dyDescent="0.25">
      <c r="P15429" s="119"/>
      <c r="R15429" s="119"/>
      <c r="T15429" s="119"/>
      <c r="V15429" s="119"/>
      <c r="X15429" s="119"/>
      <c r="Z15429" s="119"/>
    </row>
    <row r="15430" spans="16:26" x14ac:dyDescent="0.25">
      <c r="P15430" s="120"/>
      <c r="R15430" s="120"/>
      <c r="T15430" s="120"/>
      <c r="V15430" s="120"/>
      <c r="X15430" s="120"/>
      <c r="Z15430" s="120"/>
    </row>
    <row r="15431" spans="16:26" x14ac:dyDescent="0.25">
      <c r="P15431" s="119"/>
      <c r="R15431" s="119"/>
      <c r="T15431" s="119"/>
      <c r="V15431" s="119"/>
      <c r="X15431" s="119"/>
      <c r="Z15431" s="119"/>
    </row>
    <row r="15432" spans="16:26" x14ac:dyDescent="0.25">
      <c r="P15432" s="119"/>
      <c r="R15432" s="119"/>
      <c r="T15432" s="119"/>
      <c r="V15432" s="119"/>
      <c r="X15432" s="119"/>
      <c r="Z15432" s="119"/>
    </row>
    <row r="15433" spans="16:26" x14ac:dyDescent="0.25">
      <c r="P15433" s="120"/>
      <c r="R15433" s="120"/>
      <c r="T15433" s="120"/>
      <c r="V15433" s="120"/>
      <c r="X15433" s="120"/>
      <c r="Z15433" s="120"/>
    </row>
    <row r="15434" spans="16:26" x14ac:dyDescent="0.25">
      <c r="P15434" s="119"/>
      <c r="R15434" s="119"/>
      <c r="T15434" s="119"/>
      <c r="V15434" s="119"/>
      <c r="X15434" s="119"/>
      <c r="Z15434" s="119"/>
    </row>
    <row r="15435" spans="16:26" x14ac:dyDescent="0.25">
      <c r="P15435" s="120"/>
      <c r="R15435" s="120"/>
      <c r="T15435" s="120"/>
      <c r="V15435" s="120"/>
      <c r="X15435" s="120"/>
      <c r="Z15435" s="120"/>
    </row>
    <row r="15436" spans="16:26" x14ac:dyDescent="0.25">
      <c r="P15436" s="119"/>
      <c r="R15436" s="119"/>
      <c r="T15436" s="119"/>
      <c r="V15436" s="119"/>
      <c r="X15436" s="119"/>
      <c r="Z15436" s="119"/>
    </row>
    <row r="15437" spans="16:26" x14ac:dyDescent="0.25">
      <c r="P15437" s="119"/>
      <c r="R15437" s="119"/>
      <c r="T15437" s="119"/>
      <c r="V15437" s="119"/>
      <c r="X15437" s="119"/>
      <c r="Z15437" s="119"/>
    </row>
    <row r="15438" spans="16:26" x14ac:dyDescent="0.25">
      <c r="P15438" s="119"/>
      <c r="R15438" s="119"/>
      <c r="T15438" s="119"/>
      <c r="V15438" s="119"/>
      <c r="X15438" s="119"/>
      <c r="Z15438" s="119"/>
    </row>
    <row r="15439" spans="16:26" x14ac:dyDescent="0.25">
      <c r="P15439" s="121"/>
      <c r="R15439" s="121"/>
      <c r="T15439" s="121"/>
      <c r="V15439" s="121"/>
      <c r="X15439" s="121"/>
      <c r="Z15439" s="121"/>
    </row>
    <row r="15440" spans="16:26" x14ac:dyDescent="0.25">
      <c r="P15440" s="121"/>
      <c r="R15440" s="121"/>
      <c r="T15440" s="121"/>
      <c r="V15440" s="121"/>
      <c r="X15440" s="121"/>
      <c r="Z15440" s="121"/>
    </row>
    <row r="15441" spans="16:26" x14ac:dyDescent="0.25">
      <c r="P15441" s="121"/>
      <c r="R15441" s="121"/>
      <c r="T15441" s="121"/>
      <c r="V15441" s="121"/>
      <c r="X15441" s="121"/>
      <c r="Z15441" s="121"/>
    </row>
    <row r="15442" spans="16:26" x14ac:dyDescent="0.25">
      <c r="P15442" s="121"/>
      <c r="R15442" s="121"/>
      <c r="T15442" s="121"/>
      <c r="V15442" s="121"/>
      <c r="X15442" s="121"/>
      <c r="Z15442" s="121"/>
    </row>
    <row r="15443" spans="16:26" x14ac:dyDescent="0.25">
      <c r="P15443" s="122"/>
      <c r="R15443" s="122"/>
      <c r="T15443" s="122"/>
      <c r="V15443" s="122"/>
      <c r="X15443" s="122"/>
      <c r="Z15443" s="122"/>
    </row>
    <row r="15444" spans="16:26" x14ac:dyDescent="0.25">
      <c r="P15444" s="118"/>
      <c r="R15444" s="118"/>
      <c r="T15444" s="118"/>
      <c r="V15444" s="118"/>
      <c r="X15444" s="118"/>
      <c r="Z15444" s="118"/>
    </row>
    <row r="15445" spans="16:26" x14ac:dyDescent="0.25">
      <c r="P15445" s="119"/>
      <c r="R15445" s="119"/>
      <c r="T15445" s="119"/>
      <c r="V15445" s="119"/>
      <c r="X15445" s="119"/>
      <c r="Z15445" s="119"/>
    </row>
    <row r="15446" spans="16:26" x14ac:dyDescent="0.25">
      <c r="P15446" s="119"/>
      <c r="R15446" s="119"/>
      <c r="T15446" s="119"/>
      <c r="V15446" s="119"/>
      <c r="X15446" s="119"/>
      <c r="Z15446" s="119"/>
    </row>
    <row r="15447" spans="16:26" x14ac:dyDescent="0.25">
      <c r="P15447" s="120"/>
      <c r="R15447" s="120"/>
      <c r="T15447" s="120"/>
      <c r="V15447" s="120"/>
      <c r="X15447" s="120"/>
      <c r="Z15447" s="120"/>
    </row>
    <row r="15448" spans="16:26" x14ac:dyDescent="0.25">
      <c r="P15448" s="119"/>
      <c r="R15448" s="119"/>
      <c r="T15448" s="119"/>
      <c r="V15448" s="119"/>
      <c r="X15448" s="119"/>
      <c r="Z15448" s="119"/>
    </row>
    <row r="15449" spans="16:26" x14ac:dyDescent="0.25">
      <c r="P15449" s="119"/>
      <c r="R15449" s="119"/>
      <c r="T15449" s="119"/>
      <c r="V15449" s="119"/>
      <c r="X15449" s="119"/>
      <c r="Z15449" s="119"/>
    </row>
    <row r="15450" spans="16:26" x14ac:dyDescent="0.25">
      <c r="P15450" s="120"/>
      <c r="R15450" s="120"/>
      <c r="T15450" s="120"/>
      <c r="V15450" s="120"/>
      <c r="X15450" s="120"/>
      <c r="Z15450" s="120"/>
    </row>
    <row r="15451" spans="16:26" x14ac:dyDescent="0.25">
      <c r="P15451" s="119"/>
      <c r="R15451" s="119"/>
      <c r="T15451" s="119"/>
      <c r="V15451" s="119"/>
      <c r="X15451" s="119"/>
      <c r="Z15451" s="119"/>
    </row>
    <row r="15452" spans="16:26" x14ac:dyDescent="0.25">
      <c r="P15452" s="120"/>
      <c r="R15452" s="120"/>
      <c r="T15452" s="120"/>
      <c r="V15452" s="120"/>
      <c r="X15452" s="120"/>
      <c r="Z15452" s="120"/>
    </row>
    <row r="15453" spans="16:26" x14ac:dyDescent="0.25">
      <c r="P15453" s="119"/>
      <c r="R15453" s="119"/>
      <c r="T15453" s="119"/>
      <c r="V15453" s="119"/>
      <c r="X15453" s="119"/>
      <c r="Z15453" s="119"/>
    </row>
    <row r="15454" spans="16:26" x14ac:dyDescent="0.25">
      <c r="P15454" s="119"/>
      <c r="R15454" s="119"/>
      <c r="T15454" s="119"/>
      <c r="V15454" s="119"/>
      <c r="X15454" s="119"/>
      <c r="Z15454" s="119"/>
    </row>
    <row r="15455" spans="16:26" x14ac:dyDescent="0.25">
      <c r="P15455" s="119"/>
      <c r="R15455" s="119"/>
      <c r="T15455" s="119"/>
      <c r="V15455" s="119"/>
      <c r="X15455" s="119"/>
      <c r="Z15455" s="119"/>
    </row>
    <row r="15456" spans="16:26" x14ac:dyDescent="0.25">
      <c r="P15456" s="121"/>
      <c r="R15456" s="121"/>
      <c r="T15456" s="121"/>
      <c r="V15456" s="121"/>
      <c r="X15456" s="121"/>
      <c r="Z15456" s="121"/>
    </row>
    <row r="15457" spans="16:26" x14ac:dyDescent="0.25">
      <c r="P15457" s="121"/>
      <c r="R15457" s="121"/>
      <c r="T15457" s="121"/>
      <c r="V15457" s="121"/>
      <c r="X15457" s="121"/>
      <c r="Z15457" s="121"/>
    </row>
    <row r="15458" spans="16:26" x14ac:dyDescent="0.25">
      <c r="P15458" s="121"/>
      <c r="R15458" s="121"/>
      <c r="T15458" s="121"/>
      <c r="V15458" s="121"/>
      <c r="X15458" s="121"/>
      <c r="Z15458" s="121"/>
    </row>
    <row r="15459" spans="16:26" x14ac:dyDescent="0.25">
      <c r="P15459" s="121"/>
      <c r="R15459" s="121"/>
      <c r="T15459" s="121"/>
      <c r="V15459" s="121"/>
      <c r="X15459" s="121"/>
      <c r="Z15459" s="121"/>
    </row>
    <row r="15460" spans="16:26" x14ac:dyDescent="0.25">
      <c r="P15460" s="122"/>
      <c r="R15460" s="122"/>
      <c r="T15460" s="122"/>
      <c r="V15460" s="122"/>
      <c r="X15460" s="122"/>
      <c r="Z15460" s="122"/>
    </row>
    <row r="15461" spans="16:26" x14ac:dyDescent="0.25">
      <c r="P15461" s="118"/>
      <c r="R15461" s="118"/>
      <c r="T15461" s="118"/>
      <c r="V15461" s="118"/>
      <c r="X15461" s="118"/>
      <c r="Z15461" s="118"/>
    </row>
    <row r="15462" spans="16:26" x14ac:dyDescent="0.25">
      <c r="P15462" s="119"/>
      <c r="R15462" s="119"/>
      <c r="T15462" s="119"/>
      <c r="V15462" s="119"/>
      <c r="X15462" s="119"/>
      <c r="Z15462" s="119"/>
    </row>
    <row r="15463" spans="16:26" x14ac:dyDescent="0.25">
      <c r="P15463" s="119"/>
      <c r="R15463" s="119"/>
      <c r="T15463" s="119"/>
      <c r="V15463" s="119"/>
      <c r="X15463" s="119"/>
      <c r="Z15463" s="119"/>
    </row>
    <row r="15464" spans="16:26" x14ac:dyDescent="0.25">
      <c r="P15464" s="120"/>
      <c r="R15464" s="120"/>
      <c r="T15464" s="120"/>
      <c r="V15464" s="120"/>
      <c r="X15464" s="120"/>
      <c r="Z15464" s="120"/>
    </row>
    <row r="15465" spans="16:26" x14ac:dyDescent="0.25">
      <c r="P15465" s="119"/>
      <c r="R15465" s="119"/>
      <c r="T15465" s="119"/>
      <c r="V15465" s="119"/>
      <c r="X15465" s="119"/>
      <c r="Z15465" s="119"/>
    </row>
    <row r="15466" spans="16:26" x14ac:dyDescent="0.25">
      <c r="P15466" s="119"/>
      <c r="R15466" s="119"/>
      <c r="T15466" s="119"/>
      <c r="V15466" s="119"/>
      <c r="X15466" s="119"/>
      <c r="Z15466" s="119"/>
    </row>
    <row r="15467" spans="16:26" x14ac:dyDescent="0.25">
      <c r="P15467" s="120"/>
      <c r="R15467" s="120"/>
      <c r="T15467" s="120"/>
      <c r="V15467" s="120"/>
      <c r="X15467" s="120"/>
      <c r="Z15467" s="120"/>
    </row>
    <row r="15468" spans="16:26" x14ac:dyDescent="0.25">
      <c r="P15468" s="119"/>
      <c r="R15468" s="119"/>
      <c r="T15468" s="119"/>
      <c r="V15468" s="119"/>
      <c r="X15468" s="119"/>
      <c r="Z15468" s="119"/>
    </row>
    <row r="15469" spans="16:26" x14ac:dyDescent="0.25">
      <c r="P15469" s="120"/>
      <c r="R15469" s="120"/>
      <c r="T15469" s="120"/>
      <c r="V15469" s="120"/>
      <c r="X15469" s="120"/>
      <c r="Z15469" s="120"/>
    </row>
    <row r="15470" spans="16:26" x14ac:dyDescent="0.25">
      <c r="P15470" s="119"/>
      <c r="R15470" s="119"/>
      <c r="T15470" s="119"/>
      <c r="V15470" s="119"/>
      <c r="X15470" s="119"/>
      <c r="Z15470" s="119"/>
    </row>
    <row r="15471" spans="16:26" x14ac:dyDescent="0.25">
      <c r="P15471" s="119"/>
      <c r="R15471" s="119"/>
      <c r="T15471" s="119"/>
      <c r="V15471" s="119"/>
      <c r="X15471" s="119"/>
      <c r="Z15471" s="119"/>
    </row>
    <row r="15472" spans="16:26" x14ac:dyDescent="0.25">
      <c r="P15472" s="119"/>
      <c r="R15472" s="119"/>
      <c r="T15472" s="119"/>
      <c r="V15472" s="119"/>
      <c r="X15472" s="119"/>
      <c r="Z15472" s="119"/>
    </row>
    <row r="15473" spans="16:26" x14ac:dyDescent="0.25">
      <c r="P15473" s="121"/>
      <c r="R15473" s="121"/>
      <c r="T15473" s="121"/>
      <c r="V15473" s="121"/>
      <c r="X15473" s="121"/>
      <c r="Z15473" s="121"/>
    </row>
    <row r="15474" spans="16:26" x14ac:dyDescent="0.25">
      <c r="P15474" s="121"/>
      <c r="R15474" s="121"/>
      <c r="T15474" s="121"/>
      <c r="V15474" s="121"/>
      <c r="X15474" s="121"/>
      <c r="Z15474" s="121"/>
    </row>
    <row r="15475" spans="16:26" x14ac:dyDescent="0.25">
      <c r="P15475" s="121"/>
      <c r="R15475" s="121"/>
      <c r="T15475" s="121"/>
      <c r="V15475" s="121"/>
      <c r="X15475" s="121"/>
      <c r="Z15475" s="121"/>
    </row>
    <row r="15476" spans="16:26" x14ac:dyDescent="0.25">
      <c r="P15476" s="121"/>
      <c r="R15476" s="121"/>
      <c r="T15476" s="121"/>
      <c r="V15476" s="121"/>
      <c r="X15476" s="121"/>
      <c r="Z15476" s="121"/>
    </row>
    <row r="15477" spans="16:26" x14ac:dyDescent="0.25">
      <c r="P15477" s="122"/>
      <c r="R15477" s="122"/>
      <c r="T15477" s="122"/>
      <c r="V15477" s="122"/>
      <c r="X15477" s="122"/>
      <c r="Z15477" s="122"/>
    </row>
    <row r="15478" spans="16:26" x14ac:dyDescent="0.25">
      <c r="P15478" s="118"/>
      <c r="R15478" s="118"/>
      <c r="T15478" s="118"/>
      <c r="V15478" s="118"/>
      <c r="X15478" s="118"/>
      <c r="Z15478" s="118"/>
    </row>
    <row r="15479" spans="16:26" x14ac:dyDescent="0.25">
      <c r="P15479" s="119"/>
      <c r="R15479" s="119"/>
      <c r="T15479" s="119"/>
      <c r="V15479" s="119"/>
      <c r="X15479" s="119"/>
      <c r="Z15479" s="119"/>
    </row>
    <row r="15480" spans="16:26" x14ac:dyDescent="0.25">
      <c r="P15480" s="119"/>
      <c r="R15480" s="119"/>
      <c r="T15480" s="119"/>
      <c r="V15480" s="119"/>
      <c r="X15480" s="119"/>
      <c r="Z15480" s="119"/>
    </row>
    <row r="15481" spans="16:26" x14ac:dyDescent="0.25">
      <c r="P15481" s="120"/>
      <c r="R15481" s="120"/>
      <c r="T15481" s="120"/>
      <c r="V15481" s="120"/>
      <c r="X15481" s="120"/>
      <c r="Z15481" s="120"/>
    </row>
    <row r="15482" spans="16:26" x14ac:dyDescent="0.25">
      <c r="P15482" s="119"/>
      <c r="R15482" s="119"/>
      <c r="T15482" s="119"/>
      <c r="V15482" s="119"/>
      <c r="X15482" s="119"/>
      <c r="Z15482" s="119"/>
    </row>
    <row r="15483" spans="16:26" x14ac:dyDescent="0.25">
      <c r="P15483" s="119"/>
      <c r="R15483" s="119"/>
      <c r="T15483" s="119"/>
      <c r="V15483" s="119"/>
      <c r="X15483" s="119"/>
      <c r="Z15483" s="119"/>
    </row>
    <row r="15484" spans="16:26" x14ac:dyDescent="0.25">
      <c r="P15484" s="120"/>
      <c r="R15484" s="120"/>
      <c r="T15484" s="120"/>
      <c r="V15484" s="120"/>
      <c r="X15484" s="120"/>
      <c r="Z15484" s="120"/>
    </row>
    <row r="15485" spans="16:26" x14ac:dyDescent="0.25">
      <c r="P15485" s="119"/>
      <c r="R15485" s="119"/>
      <c r="T15485" s="119"/>
      <c r="V15485" s="119"/>
      <c r="X15485" s="119"/>
      <c r="Z15485" s="119"/>
    </row>
    <row r="15486" spans="16:26" x14ac:dyDescent="0.25">
      <c r="P15486" s="120"/>
      <c r="R15486" s="120"/>
      <c r="T15486" s="120"/>
      <c r="V15486" s="120"/>
      <c r="X15486" s="120"/>
      <c r="Z15486" s="120"/>
    </row>
    <row r="15487" spans="16:26" x14ac:dyDescent="0.25">
      <c r="P15487" s="119"/>
      <c r="R15487" s="119"/>
      <c r="T15487" s="119"/>
      <c r="V15487" s="119"/>
      <c r="X15487" s="119"/>
      <c r="Z15487" s="119"/>
    </row>
    <row r="15488" spans="16:26" x14ac:dyDescent="0.25">
      <c r="P15488" s="119"/>
      <c r="R15488" s="119"/>
      <c r="T15488" s="119"/>
      <c r="V15488" s="119"/>
      <c r="X15488" s="119"/>
      <c r="Z15488" s="119"/>
    </row>
    <row r="15489" spans="16:26" x14ac:dyDescent="0.25">
      <c r="P15489" s="119"/>
      <c r="R15489" s="119"/>
      <c r="T15489" s="119"/>
      <c r="V15489" s="119"/>
      <c r="X15489" s="119"/>
      <c r="Z15489" s="119"/>
    </row>
    <row r="15490" spans="16:26" x14ac:dyDescent="0.25">
      <c r="P15490" s="121"/>
      <c r="R15490" s="121"/>
      <c r="T15490" s="121"/>
      <c r="V15490" s="121"/>
      <c r="X15490" s="121"/>
      <c r="Z15490" s="121"/>
    </row>
    <row r="15491" spans="16:26" x14ac:dyDescent="0.25">
      <c r="P15491" s="121"/>
      <c r="R15491" s="121"/>
      <c r="T15491" s="121"/>
      <c r="V15491" s="121"/>
      <c r="X15491" s="121"/>
      <c r="Z15491" s="121"/>
    </row>
    <row r="15492" spans="16:26" x14ac:dyDescent="0.25">
      <c r="P15492" s="121"/>
      <c r="R15492" s="121"/>
      <c r="T15492" s="121"/>
      <c r="V15492" s="121"/>
      <c r="X15492" s="121"/>
      <c r="Z15492" s="121"/>
    </row>
    <row r="15493" spans="16:26" x14ac:dyDescent="0.25">
      <c r="P15493" s="121"/>
      <c r="R15493" s="121"/>
      <c r="T15493" s="121"/>
      <c r="V15493" s="121"/>
      <c r="X15493" s="121"/>
      <c r="Z15493" s="121"/>
    </row>
    <row r="15494" spans="16:26" x14ac:dyDescent="0.25">
      <c r="P15494" s="122"/>
      <c r="R15494" s="122"/>
      <c r="T15494" s="122"/>
      <c r="V15494" s="122"/>
      <c r="X15494" s="122"/>
      <c r="Z15494" s="122"/>
    </row>
    <row r="15495" spans="16:26" x14ac:dyDescent="0.25">
      <c r="P15495" s="118"/>
      <c r="R15495" s="118"/>
      <c r="T15495" s="118"/>
      <c r="V15495" s="118"/>
      <c r="X15495" s="118"/>
      <c r="Z15495" s="118"/>
    </row>
    <row r="15496" spans="16:26" x14ac:dyDescent="0.25">
      <c r="P15496" s="119"/>
      <c r="R15496" s="119"/>
      <c r="T15496" s="119"/>
      <c r="V15496" s="119"/>
      <c r="X15496" s="119"/>
      <c r="Z15496" s="119"/>
    </row>
    <row r="15497" spans="16:26" x14ac:dyDescent="0.25">
      <c r="P15497" s="119"/>
      <c r="R15497" s="119"/>
      <c r="T15497" s="119"/>
      <c r="V15497" s="119"/>
      <c r="X15497" s="119"/>
      <c r="Z15497" s="119"/>
    </row>
    <row r="15498" spans="16:26" x14ac:dyDescent="0.25">
      <c r="P15498" s="120"/>
      <c r="R15498" s="120"/>
      <c r="T15498" s="120"/>
      <c r="V15498" s="120"/>
      <c r="X15498" s="120"/>
      <c r="Z15498" s="120"/>
    </row>
    <row r="15499" spans="16:26" x14ac:dyDescent="0.25">
      <c r="P15499" s="119"/>
      <c r="R15499" s="119"/>
      <c r="T15499" s="119"/>
      <c r="V15499" s="119"/>
      <c r="X15499" s="119"/>
      <c r="Z15499" s="119"/>
    </row>
    <row r="15500" spans="16:26" x14ac:dyDescent="0.25">
      <c r="P15500" s="119"/>
      <c r="R15500" s="119"/>
      <c r="T15500" s="119"/>
      <c r="V15500" s="119"/>
      <c r="X15500" s="119"/>
      <c r="Z15500" s="119"/>
    </row>
    <row r="15501" spans="16:26" x14ac:dyDescent="0.25">
      <c r="P15501" s="120"/>
      <c r="R15501" s="120"/>
      <c r="T15501" s="120"/>
      <c r="V15501" s="120"/>
      <c r="X15501" s="120"/>
      <c r="Z15501" s="120"/>
    </row>
    <row r="15502" spans="16:26" x14ac:dyDescent="0.25">
      <c r="P15502" s="119"/>
      <c r="R15502" s="119"/>
      <c r="T15502" s="119"/>
      <c r="V15502" s="119"/>
      <c r="X15502" s="119"/>
      <c r="Z15502" s="119"/>
    </row>
    <row r="15503" spans="16:26" x14ac:dyDescent="0.25">
      <c r="P15503" s="120"/>
      <c r="R15503" s="120"/>
      <c r="T15503" s="120"/>
      <c r="V15503" s="120"/>
      <c r="X15503" s="120"/>
      <c r="Z15503" s="120"/>
    </row>
    <row r="15504" spans="16:26" x14ac:dyDescent="0.25">
      <c r="P15504" s="119"/>
      <c r="R15504" s="119"/>
      <c r="T15504" s="119"/>
      <c r="V15504" s="119"/>
      <c r="X15504" s="119"/>
      <c r="Z15504" s="119"/>
    </row>
    <row r="15505" spans="16:26" x14ac:dyDescent="0.25">
      <c r="P15505" s="119"/>
      <c r="R15505" s="119"/>
      <c r="T15505" s="119"/>
      <c r="V15505" s="119"/>
      <c r="X15505" s="119"/>
      <c r="Z15505" s="119"/>
    </row>
    <row r="15506" spans="16:26" x14ac:dyDescent="0.25">
      <c r="P15506" s="119"/>
      <c r="R15506" s="119"/>
      <c r="T15506" s="119"/>
      <c r="V15506" s="119"/>
      <c r="X15506" s="119"/>
      <c r="Z15506" s="119"/>
    </row>
    <row r="15507" spans="16:26" x14ac:dyDescent="0.25">
      <c r="P15507" s="121"/>
      <c r="R15507" s="121"/>
      <c r="T15507" s="121"/>
      <c r="V15507" s="121"/>
      <c r="X15507" s="121"/>
      <c r="Z15507" s="121"/>
    </row>
    <row r="15508" spans="16:26" x14ac:dyDescent="0.25">
      <c r="P15508" s="121"/>
      <c r="R15508" s="121"/>
      <c r="T15508" s="121"/>
      <c r="V15508" s="121"/>
      <c r="X15508" s="121"/>
      <c r="Z15508" s="121"/>
    </row>
    <row r="15509" spans="16:26" x14ac:dyDescent="0.25">
      <c r="P15509" s="121"/>
      <c r="R15509" s="121"/>
      <c r="T15509" s="121"/>
      <c r="V15509" s="121"/>
      <c r="X15509" s="121"/>
      <c r="Z15509" s="121"/>
    </row>
    <row r="15510" spans="16:26" x14ac:dyDescent="0.25">
      <c r="P15510" s="121"/>
      <c r="R15510" s="121"/>
      <c r="T15510" s="121"/>
      <c r="V15510" s="121"/>
      <c r="X15510" s="121"/>
      <c r="Z15510" s="121"/>
    </row>
    <row r="15511" spans="16:26" x14ac:dyDescent="0.25">
      <c r="P15511" s="122"/>
      <c r="R15511" s="122"/>
      <c r="T15511" s="122"/>
      <c r="V15511" s="122"/>
      <c r="X15511" s="122"/>
      <c r="Z15511" s="122"/>
    </row>
    <row r="15512" spans="16:26" x14ac:dyDescent="0.25">
      <c r="P15512" s="118"/>
      <c r="R15512" s="118"/>
      <c r="T15512" s="118"/>
      <c r="V15512" s="118"/>
      <c r="X15512" s="118"/>
      <c r="Z15512" s="118"/>
    </row>
    <row r="15513" spans="16:26" x14ac:dyDescent="0.25">
      <c r="P15513" s="119"/>
      <c r="R15513" s="119"/>
      <c r="T15513" s="119"/>
      <c r="V15513" s="119"/>
      <c r="X15513" s="119"/>
      <c r="Z15513" s="119"/>
    </row>
    <row r="15514" spans="16:26" x14ac:dyDescent="0.25">
      <c r="P15514" s="119"/>
      <c r="R15514" s="119"/>
      <c r="T15514" s="119"/>
      <c r="V15514" s="119"/>
      <c r="X15514" s="119"/>
      <c r="Z15514" s="119"/>
    </row>
    <row r="15515" spans="16:26" x14ac:dyDescent="0.25">
      <c r="P15515" s="120"/>
      <c r="R15515" s="120"/>
      <c r="T15515" s="120"/>
      <c r="V15515" s="120"/>
      <c r="X15515" s="120"/>
      <c r="Z15515" s="120"/>
    </row>
    <row r="15516" spans="16:26" x14ac:dyDescent="0.25">
      <c r="P15516" s="119"/>
      <c r="R15516" s="119"/>
      <c r="T15516" s="119"/>
      <c r="V15516" s="119"/>
      <c r="X15516" s="119"/>
      <c r="Z15516" s="119"/>
    </row>
    <row r="15517" spans="16:26" x14ac:dyDescent="0.25">
      <c r="P15517" s="119"/>
      <c r="R15517" s="119"/>
      <c r="T15517" s="119"/>
      <c r="V15517" s="119"/>
      <c r="X15517" s="119"/>
      <c r="Z15517" s="119"/>
    </row>
    <row r="15518" spans="16:26" x14ac:dyDescent="0.25">
      <c r="P15518" s="120"/>
      <c r="R15518" s="120"/>
      <c r="T15518" s="120"/>
      <c r="V15518" s="120"/>
      <c r="X15518" s="120"/>
      <c r="Z15518" s="120"/>
    </row>
    <row r="15519" spans="16:26" x14ac:dyDescent="0.25">
      <c r="P15519" s="119"/>
      <c r="R15519" s="119"/>
      <c r="T15519" s="119"/>
      <c r="V15519" s="119"/>
      <c r="X15519" s="119"/>
      <c r="Z15519" s="119"/>
    </row>
    <row r="15520" spans="16:26" x14ac:dyDescent="0.25">
      <c r="P15520" s="120"/>
      <c r="R15520" s="120"/>
      <c r="T15520" s="120"/>
      <c r="V15520" s="120"/>
      <c r="X15520" s="120"/>
      <c r="Z15520" s="120"/>
    </row>
    <row r="15521" spans="16:26" x14ac:dyDescent="0.25">
      <c r="P15521" s="119"/>
      <c r="R15521" s="119"/>
      <c r="T15521" s="119"/>
      <c r="V15521" s="119"/>
      <c r="X15521" s="119"/>
      <c r="Z15521" s="119"/>
    </row>
    <row r="15522" spans="16:26" x14ac:dyDescent="0.25">
      <c r="P15522" s="119"/>
      <c r="R15522" s="119"/>
      <c r="T15522" s="119"/>
      <c r="V15522" s="119"/>
      <c r="X15522" s="119"/>
      <c r="Z15522" s="119"/>
    </row>
    <row r="15523" spans="16:26" x14ac:dyDescent="0.25">
      <c r="P15523" s="119"/>
      <c r="R15523" s="119"/>
      <c r="T15523" s="119"/>
      <c r="V15523" s="119"/>
      <c r="X15523" s="119"/>
      <c r="Z15523" s="119"/>
    </row>
    <row r="15524" spans="16:26" x14ac:dyDescent="0.25">
      <c r="P15524" s="121"/>
      <c r="R15524" s="121"/>
      <c r="T15524" s="121"/>
      <c r="V15524" s="121"/>
      <c r="X15524" s="121"/>
      <c r="Z15524" s="121"/>
    </row>
    <row r="15525" spans="16:26" x14ac:dyDescent="0.25">
      <c r="P15525" s="121"/>
      <c r="R15525" s="121"/>
      <c r="T15525" s="121"/>
      <c r="V15525" s="121"/>
      <c r="X15525" s="121"/>
      <c r="Z15525" s="121"/>
    </row>
    <row r="15526" spans="16:26" x14ac:dyDescent="0.25">
      <c r="P15526" s="121"/>
      <c r="R15526" s="121"/>
      <c r="T15526" s="121"/>
      <c r="V15526" s="121"/>
      <c r="X15526" s="121"/>
      <c r="Z15526" s="121"/>
    </row>
    <row r="15527" spans="16:26" x14ac:dyDescent="0.25">
      <c r="P15527" s="121"/>
      <c r="R15527" s="121"/>
      <c r="T15527" s="121"/>
      <c r="V15527" s="121"/>
      <c r="X15527" s="121"/>
      <c r="Z15527" s="121"/>
    </row>
    <row r="15528" spans="16:26" x14ac:dyDescent="0.25">
      <c r="P15528" s="122"/>
      <c r="R15528" s="122"/>
      <c r="T15528" s="122"/>
      <c r="V15528" s="122"/>
      <c r="X15528" s="122"/>
      <c r="Z15528" s="122"/>
    </row>
    <row r="15529" spans="16:26" x14ac:dyDescent="0.25">
      <c r="P15529" s="118"/>
      <c r="R15529" s="118"/>
      <c r="T15529" s="118"/>
      <c r="V15529" s="118"/>
      <c r="X15529" s="118"/>
      <c r="Z15529" s="118"/>
    </row>
    <row r="15530" spans="16:26" x14ac:dyDescent="0.25">
      <c r="P15530" s="119"/>
      <c r="R15530" s="119"/>
      <c r="T15530" s="119"/>
      <c r="V15530" s="119"/>
      <c r="X15530" s="119"/>
      <c r="Z15530" s="119"/>
    </row>
    <row r="15531" spans="16:26" x14ac:dyDescent="0.25">
      <c r="P15531" s="119"/>
      <c r="R15531" s="119"/>
      <c r="T15531" s="119"/>
      <c r="V15531" s="119"/>
      <c r="X15531" s="119"/>
      <c r="Z15531" s="119"/>
    </row>
    <row r="15532" spans="16:26" x14ac:dyDescent="0.25">
      <c r="P15532" s="120"/>
      <c r="R15532" s="120"/>
      <c r="T15532" s="120"/>
      <c r="V15532" s="120"/>
      <c r="X15532" s="120"/>
      <c r="Z15532" s="120"/>
    </row>
    <row r="15533" spans="16:26" x14ac:dyDescent="0.25">
      <c r="P15533" s="119"/>
      <c r="R15533" s="119"/>
      <c r="T15533" s="119"/>
      <c r="V15533" s="119"/>
      <c r="X15533" s="119"/>
      <c r="Z15533" s="119"/>
    </row>
    <row r="15534" spans="16:26" x14ac:dyDescent="0.25">
      <c r="P15534" s="119"/>
      <c r="R15534" s="119"/>
      <c r="T15534" s="119"/>
      <c r="V15534" s="119"/>
      <c r="X15534" s="119"/>
      <c r="Z15534" s="119"/>
    </row>
    <row r="15535" spans="16:26" x14ac:dyDescent="0.25">
      <c r="P15535" s="120"/>
      <c r="R15535" s="120"/>
      <c r="T15535" s="120"/>
      <c r="V15535" s="120"/>
      <c r="X15535" s="120"/>
      <c r="Z15535" s="120"/>
    </row>
    <row r="15536" spans="16:26" x14ac:dyDescent="0.25">
      <c r="P15536" s="119"/>
      <c r="R15536" s="119"/>
      <c r="T15536" s="119"/>
      <c r="V15536" s="119"/>
      <c r="X15536" s="119"/>
      <c r="Z15536" s="119"/>
    </row>
    <row r="15537" spans="16:26" x14ac:dyDescent="0.25">
      <c r="P15537" s="120"/>
      <c r="R15537" s="120"/>
      <c r="T15537" s="120"/>
      <c r="V15537" s="120"/>
      <c r="X15537" s="120"/>
      <c r="Z15537" s="120"/>
    </row>
    <row r="15538" spans="16:26" x14ac:dyDescent="0.25">
      <c r="P15538" s="119"/>
      <c r="R15538" s="119"/>
      <c r="T15538" s="119"/>
      <c r="V15538" s="119"/>
      <c r="X15538" s="119"/>
      <c r="Z15538" s="119"/>
    </row>
    <row r="15539" spans="16:26" x14ac:dyDescent="0.25">
      <c r="P15539" s="119"/>
      <c r="R15539" s="119"/>
      <c r="T15539" s="119"/>
      <c r="V15539" s="119"/>
      <c r="X15539" s="119"/>
      <c r="Z15539" s="119"/>
    </row>
    <row r="15540" spans="16:26" x14ac:dyDescent="0.25">
      <c r="P15540" s="119"/>
      <c r="R15540" s="119"/>
      <c r="T15540" s="119"/>
      <c r="V15540" s="119"/>
      <c r="X15540" s="119"/>
      <c r="Z15540" s="119"/>
    </row>
    <row r="15541" spans="16:26" x14ac:dyDescent="0.25">
      <c r="P15541" s="121"/>
      <c r="R15541" s="121"/>
      <c r="T15541" s="121"/>
      <c r="V15541" s="121"/>
      <c r="X15541" s="121"/>
      <c r="Z15541" s="121"/>
    </row>
    <row r="15542" spans="16:26" x14ac:dyDescent="0.25">
      <c r="P15542" s="121"/>
      <c r="R15542" s="121"/>
      <c r="T15542" s="121"/>
      <c r="V15542" s="121"/>
      <c r="X15542" s="121"/>
      <c r="Z15542" s="121"/>
    </row>
    <row r="15543" spans="16:26" x14ac:dyDescent="0.25">
      <c r="P15543" s="121"/>
      <c r="R15543" s="121"/>
      <c r="T15543" s="121"/>
      <c r="V15543" s="121"/>
      <c r="X15543" s="121"/>
      <c r="Z15543" s="121"/>
    </row>
    <row r="15544" spans="16:26" x14ac:dyDescent="0.25">
      <c r="P15544" s="121"/>
      <c r="R15544" s="121"/>
      <c r="T15544" s="121"/>
      <c r="V15544" s="121"/>
      <c r="X15544" s="121"/>
      <c r="Z15544" s="121"/>
    </row>
    <row r="15545" spans="16:26" x14ac:dyDescent="0.25">
      <c r="P15545" s="122"/>
      <c r="R15545" s="122"/>
      <c r="T15545" s="122"/>
      <c r="V15545" s="122"/>
      <c r="X15545" s="122"/>
      <c r="Z15545" s="122"/>
    </row>
    <row r="15546" spans="16:26" x14ac:dyDescent="0.25">
      <c r="P15546" s="118"/>
      <c r="R15546" s="118"/>
      <c r="T15546" s="118"/>
      <c r="V15546" s="118"/>
      <c r="X15546" s="118"/>
      <c r="Z15546" s="118"/>
    </row>
    <row r="15547" spans="16:26" x14ac:dyDescent="0.25">
      <c r="P15547" s="119"/>
      <c r="R15547" s="119"/>
      <c r="T15547" s="119"/>
      <c r="V15547" s="119"/>
      <c r="X15547" s="119"/>
      <c r="Z15547" s="119"/>
    </row>
    <row r="15548" spans="16:26" x14ac:dyDescent="0.25">
      <c r="P15548" s="119"/>
      <c r="R15548" s="119"/>
      <c r="T15548" s="119"/>
      <c r="V15548" s="119"/>
      <c r="X15548" s="119"/>
      <c r="Z15548" s="119"/>
    </row>
    <row r="15549" spans="16:26" x14ac:dyDescent="0.25">
      <c r="P15549" s="120"/>
      <c r="R15549" s="120"/>
      <c r="T15549" s="120"/>
      <c r="V15549" s="120"/>
      <c r="X15549" s="120"/>
      <c r="Z15549" s="120"/>
    </row>
    <row r="15550" spans="16:26" x14ac:dyDescent="0.25">
      <c r="P15550" s="119"/>
      <c r="R15550" s="119"/>
      <c r="T15550" s="119"/>
      <c r="V15550" s="119"/>
      <c r="X15550" s="119"/>
      <c r="Z15550" s="119"/>
    </row>
    <row r="15551" spans="16:26" x14ac:dyDescent="0.25">
      <c r="P15551" s="119"/>
      <c r="R15551" s="119"/>
      <c r="T15551" s="119"/>
      <c r="V15551" s="119"/>
      <c r="X15551" s="119"/>
      <c r="Z15551" s="119"/>
    </row>
    <row r="15552" spans="16:26" x14ac:dyDescent="0.25">
      <c r="P15552" s="120"/>
      <c r="R15552" s="120"/>
      <c r="T15552" s="120"/>
      <c r="V15552" s="120"/>
      <c r="X15552" s="120"/>
      <c r="Z15552" s="120"/>
    </row>
    <row r="15553" spans="16:26" x14ac:dyDescent="0.25">
      <c r="P15553" s="119"/>
      <c r="R15553" s="119"/>
      <c r="T15553" s="119"/>
      <c r="V15553" s="119"/>
      <c r="X15553" s="119"/>
      <c r="Z15553" s="119"/>
    </row>
    <row r="15554" spans="16:26" x14ac:dyDescent="0.25">
      <c r="P15554" s="120"/>
      <c r="R15554" s="120"/>
      <c r="T15554" s="120"/>
      <c r="V15554" s="120"/>
      <c r="X15554" s="120"/>
      <c r="Z15554" s="120"/>
    </row>
    <row r="15555" spans="16:26" x14ac:dyDescent="0.25">
      <c r="P15555" s="119"/>
      <c r="R15555" s="119"/>
      <c r="T15555" s="119"/>
      <c r="V15555" s="119"/>
      <c r="X15555" s="119"/>
      <c r="Z15555" s="119"/>
    </row>
    <row r="15556" spans="16:26" x14ac:dyDescent="0.25">
      <c r="P15556" s="119"/>
      <c r="R15556" s="119"/>
      <c r="T15556" s="119"/>
      <c r="V15556" s="119"/>
      <c r="X15556" s="119"/>
      <c r="Z15556" s="119"/>
    </row>
    <row r="15557" spans="16:26" x14ac:dyDescent="0.25">
      <c r="P15557" s="119"/>
      <c r="R15557" s="119"/>
      <c r="T15557" s="119"/>
      <c r="V15557" s="119"/>
      <c r="X15557" s="119"/>
      <c r="Z15557" s="119"/>
    </row>
    <row r="15558" spans="16:26" x14ac:dyDescent="0.25">
      <c r="P15558" s="121"/>
      <c r="R15558" s="121"/>
      <c r="T15558" s="121"/>
      <c r="V15558" s="121"/>
      <c r="X15558" s="121"/>
      <c r="Z15558" s="121"/>
    </row>
    <row r="15559" spans="16:26" x14ac:dyDescent="0.25">
      <c r="P15559" s="121"/>
      <c r="R15559" s="121"/>
      <c r="T15559" s="121"/>
      <c r="V15559" s="121"/>
      <c r="X15559" s="121"/>
      <c r="Z15559" s="121"/>
    </row>
    <row r="15560" spans="16:26" x14ac:dyDescent="0.25">
      <c r="P15560" s="121"/>
      <c r="R15560" s="121"/>
      <c r="T15560" s="121"/>
      <c r="V15560" s="121"/>
      <c r="X15560" s="121"/>
      <c r="Z15560" s="121"/>
    </row>
    <row r="15561" spans="16:26" x14ac:dyDescent="0.25">
      <c r="P15561" s="121"/>
      <c r="R15561" s="121"/>
      <c r="T15561" s="121"/>
      <c r="V15561" s="121"/>
      <c r="X15561" s="121"/>
      <c r="Z15561" s="121"/>
    </row>
    <row r="15562" spans="16:26" x14ac:dyDescent="0.25">
      <c r="P15562" s="122"/>
      <c r="R15562" s="122"/>
      <c r="T15562" s="122"/>
      <c r="V15562" s="122"/>
      <c r="X15562" s="122"/>
      <c r="Z15562" s="122"/>
    </row>
    <row r="15563" spans="16:26" x14ac:dyDescent="0.25">
      <c r="P15563" s="118"/>
      <c r="R15563" s="118"/>
      <c r="T15563" s="118"/>
      <c r="V15563" s="118"/>
      <c r="X15563" s="118"/>
      <c r="Z15563" s="118"/>
    </row>
    <row r="15564" spans="16:26" x14ac:dyDescent="0.25">
      <c r="P15564" s="119"/>
      <c r="R15564" s="119"/>
      <c r="T15564" s="119"/>
      <c r="V15564" s="119"/>
      <c r="X15564" s="119"/>
      <c r="Z15564" s="119"/>
    </row>
    <row r="15565" spans="16:26" x14ac:dyDescent="0.25">
      <c r="P15565" s="119"/>
      <c r="R15565" s="119"/>
      <c r="T15565" s="119"/>
      <c r="V15565" s="119"/>
      <c r="X15565" s="119"/>
      <c r="Z15565" s="119"/>
    </row>
    <row r="15566" spans="16:26" x14ac:dyDescent="0.25">
      <c r="P15566" s="120"/>
      <c r="R15566" s="120"/>
      <c r="T15566" s="120"/>
      <c r="V15566" s="120"/>
      <c r="X15566" s="120"/>
      <c r="Z15566" s="120"/>
    </row>
    <row r="15567" spans="16:26" x14ac:dyDescent="0.25">
      <c r="P15567" s="119"/>
      <c r="R15567" s="119"/>
      <c r="T15567" s="119"/>
      <c r="V15567" s="119"/>
      <c r="X15567" s="119"/>
      <c r="Z15567" s="119"/>
    </row>
    <row r="15568" spans="16:26" x14ac:dyDescent="0.25">
      <c r="P15568" s="119"/>
      <c r="R15568" s="119"/>
      <c r="T15568" s="119"/>
      <c r="V15568" s="119"/>
      <c r="X15568" s="119"/>
      <c r="Z15568" s="119"/>
    </row>
    <row r="15569" spans="16:26" x14ac:dyDescent="0.25">
      <c r="P15569" s="120"/>
      <c r="R15569" s="120"/>
      <c r="T15569" s="120"/>
      <c r="V15569" s="120"/>
      <c r="X15569" s="120"/>
      <c r="Z15569" s="120"/>
    </row>
    <row r="15570" spans="16:26" x14ac:dyDescent="0.25">
      <c r="P15570" s="119"/>
      <c r="R15570" s="119"/>
      <c r="T15570" s="119"/>
      <c r="V15570" s="119"/>
      <c r="X15570" s="119"/>
      <c r="Z15570" s="119"/>
    </row>
    <row r="15571" spans="16:26" x14ac:dyDescent="0.25">
      <c r="P15571" s="120"/>
      <c r="R15571" s="120"/>
      <c r="T15571" s="120"/>
      <c r="V15571" s="120"/>
      <c r="X15571" s="120"/>
      <c r="Z15571" s="120"/>
    </row>
    <row r="15572" spans="16:26" x14ac:dyDescent="0.25">
      <c r="P15572" s="119"/>
      <c r="R15572" s="119"/>
      <c r="T15572" s="119"/>
      <c r="V15572" s="119"/>
      <c r="X15572" s="119"/>
      <c r="Z15572" s="119"/>
    </row>
    <row r="15573" spans="16:26" x14ac:dyDescent="0.25">
      <c r="P15573" s="119"/>
      <c r="R15573" s="119"/>
      <c r="T15573" s="119"/>
      <c r="V15573" s="119"/>
      <c r="X15573" s="119"/>
      <c r="Z15573" s="119"/>
    </row>
    <row r="15574" spans="16:26" x14ac:dyDescent="0.25">
      <c r="P15574" s="119"/>
      <c r="R15574" s="119"/>
      <c r="T15574" s="119"/>
      <c r="V15574" s="119"/>
      <c r="X15574" s="119"/>
      <c r="Z15574" s="119"/>
    </row>
    <row r="15575" spans="16:26" x14ac:dyDescent="0.25">
      <c r="P15575" s="121"/>
      <c r="R15575" s="121"/>
      <c r="T15575" s="121"/>
      <c r="V15575" s="121"/>
      <c r="X15575" s="121"/>
      <c r="Z15575" s="121"/>
    </row>
    <row r="15576" spans="16:26" x14ac:dyDescent="0.25">
      <c r="P15576" s="121"/>
      <c r="R15576" s="121"/>
      <c r="T15576" s="121"/>
      <c r="V15576" s="121"/>
      <c r="X15576" s="121"/>
      <c r="Z15576" s="121"/>
    </row>
    <row r="15577" spans="16:26" x14ac:dyDescent="0.25">
      <c r="P15577" s="121"/>
      <c r="R15577" s="121"/>
      <c r="T15577" s="121"/>
      <c r="V15577" s="121"/>
      <c r="X15577" s="121"/>
      <c r="Z15577" s="121"/>
    </row>
    <row r="15578" spans="16:26" x14ac:dyDescent="0.25">
      <c r="P15578" s="121"/>
      <c r="R15578" s="121"/>
      <c r="T15578" s="121"/>
      <c r="V15578" s="121"/>
      <c r="X15578" s="121"/>
      <c r="Z15578" s="121"/>
    </row>
    <row r="15579" spans="16:26" x14ac:dyDescent="0.25">
      <c r="P15579" s="122"/>
      <c r="R15579" s="122"/>
      <c r="T15579" s="122"/>
      <c r="V15579" s="122"/>
      <c r="X15579" s="122"/>
      <c r="Z15579" s="122"/>
    </row>
    <row r="15580" spans="16:26" x14ac:dyDescent="0.25">
      <c r="P15580" s="118"/>
      <c r="R15580" s="118"/>
      <c r="T15580" s="118"/>
      <c r="V15580" s="118"/>
      <c r="X15580" s="118"/>
      <c r="Z15580" s="118"/>
    </row>
    <row r="15581" spans="16:26" x14ac:dyDescent="0.25">
      <c r="P15581" s="119"/>
      <c r="R15581" s="119"/>
      <c r="T15581" s="119"/>
      <c r="V15581" s="119"/>
      <c r="X15581" s="119"/>
      <c r="Z15581" s="119"/>
    </row>
    <row r="15582" spans="16:26" x14ac:dyDescent="0.25">
      <c r="P15582" s="119"/>
      <c r="R15582" s="119"/>
      <c r="T15582" s="119"/>
      <c r="V15582" s="119"/>
      <c r="X15582" s="119"/>
      <c r="Z15582" s="119"/>
    </row>
    <row r="15583" spans="16:26" x14ac:dyDescent="0.25">
      <c r="P15583" s="120"/>
      <c r="R15583" s="120"/>
      <c r="T15583" s="120"/>
      <c r="V15583" s="120"/>
      <c r="X15583" s="120"/>
      <c r="Z15583" s="120"/>
    </row>
    <row r="15584" spans="16:26" x14ac:dyDescent="0.25">
      <c r="P15584" s="119"/>
      <c r="R15584" s="119"/>
      <c r="T15584" s="119"/>
      <c r="V15584" s="119"/>
      <c r="X15584" s="119"/>
      <c r="Z15584" s="119"/>
    </row>
    <row r="15585" spans="16:26" x14ac:dyDescent="0.25">
      <c r="P15585" s="119"/>
      <c r="R15585" s="119"/>
      <c r="T15585" s="119"/>
      <c r="V15585" s="119"/>
      <c r="X15585" s="119"/>
      <c r="Z15585" s="119"/>
    </row>
    <row r="15586" spans="16:26" x14ac:dyDescent="0.25">
      <c r="P15586" s="120"/>
      <c r="R15586" s="120"/>
      <c r="T15586" s="120"/>
      <c r="V15586" s="120"/>
      <c r="X15586" s="120"/>
      <c r="Z15586" s="120"/>
    </row>
    <row r="15587" spans="16:26" x14ac:dyDescent="0.25">
      <c r="P15587" s="119"/>
      <c r="R15587" s="119"/>
      <c r="T15587" s="119"/>
      <c r="V15587" s="119"/>
      <c r="X15587" s="119"/>
      <c r="Z15587" s="119"/>
    </row>
    <row r="15588" spans="16:26" x14ac:dyDescent="0.25">
      <c r="P15588" s="120"/>
      <c r="R15588" s="120"/>
      <c r="T15588" s="120"/>
      <c r="V15588" s="120"/>
      <c r="X15588" s="120"/>
      <c r="Z15588" s="120"/>
    </row>
    <row r="15589" spans="16:26" x14ac:dyDescent="0.25">
      <c r="P15589" s="119"/>
      <c r="R15589" s="119"/>
      <c r="T15589" s="119"/>
      <c r="V15589" s="119"/>
      <c r="X15589" s="119"/>
      <c r="Z15589" s="119"/>
    </row>
    <row r="15590" spans="16:26" x14ac:dyDescent="0.25">
      <c r="P15590" s="119"/>
      <c r="R15590" s="119"/>
      <c r="T15590" s="119"/>
      <c r="V15590" s="119"/>
      <c r="X15590" s="119"/>
      <c r="Z15590" s="119"/>
    </row>
    <row r="15591" spans="16:26" x14ac:dyDescent="0.25">
      <c r="P15591" s="119"/>
      <c r="R15591" s="119"/>
      <c r="T15591" s="119"/>
      <c r="V15591" s="119"/>
      <c r="X15591" s="119"/>
      <c r="Z15591" s="119"/>
    </row>
    <row r="15592" spans="16:26" x14ac:dyDescent="0.25">
      <c r="P15592" s="121"/>
      <c r="R15592" s="121"/>
      <c r="T15592" s="121"/>
      <c r="V15592" s="121"/>
      <c r="X15592" s="121"/>
      <c r="Z15592" s="121"/>
    </row>
    <row r="15593" spans="16:26" x14ac:dyDescent="0.25">
      <c r="P15593" s="121"/>
      <c r="R15593" s="121"/>
      <c r="T15593" s="121"/>
      <c r="V15593" s="121"/>
      <c r="X15593" s="121"/>
      <c r="Z15593" s="121"/>
    </row>
    <row r="15594" spans="16:26" x14ac:dyDescent="0.25">
      <c r="P15594" s="121"/>
      <c r="R15594" s="121"/>
      <c r="T15594" s="121"/>
      <c r="V15594" s="121"/>
      <c r="X15594" s="121"/>
      <c r="Z15594" s="121"/>
    </row>
    <row r="15595" spans="16:26" x14ac:dyDescent="0.25">
      <c r="P15595" s="121"/>
      <c r="R15595" s="121"/>
      <c r="T15595" s="121"/>
      <c r="V15595" s="121"/>
      <c r="X15595" s="121"/>
      <c r="Z15595" s="121"/>
    </row>
    <row r="15596" spans="16:26" x14ac:dyDescent="0.25">
      <c r="P15596" s="122"/>
      <c r="R15596" s="122"/>
      <c r="T15596" s="122"/>
      <c r="V15596" s="122"/>
      <c r="X15596" s="122"/>
      <c r="Z15596" s="122"/>
    </row>
    <row r="15597" spans="16:26" x14ac:dyDescent="0.25">
      <c r="P15597" s="118"/>
      <c r="R15597" s="118"/>
      <c r="T15597" s="118"/>
      <c r="V15597" s="118"/>
      <c r="X15597" s="118"/>
      <c r="Z15597" s="118"/>
    </row>
    <row r="15598" spans="16:26" x14ac:dyDescent="0.25">
      <c r="P15598" s="119"/>
      <c r="R15598" s="119"/>
      <c r="T15598" s="119"/>
      <c r="V15598" s="119"/>
      <c r="X15598" s="119"/>
      <c r="Z15598" s="119"/>
    </row>
    <row r="15599" spans="16:26" x14ac:dyDescent="0.25">
      <c r="P15599" s="119"/>
      <c r="R15599" s="119"/>
      <c r="T15599" s="119"/>
      <c r="V15599" s="119"/>
      <c r="X15599" s="119"/>
      <c r="Z15599" s="119"/>
    </row>
    <row r="15600" spans="16:26" x14ac:dyDescent="0.25">
      <c r="P15600" s="120"/>
      <c r="R15600" s="120"/>
      <c r="T15600" s="120"/>
      <c r="V15600" s="120"/>
      <c r="X15600" s="120"/>
      <c r="Z15600" s="120"/>
    </row>
    <row r="15601" spans="16:26" x14ac:dyDescent="0.25">
      <c r="P15601" s="119"/>
      <c r="R15601" s="119"/>
      <c r="T15601" s="119"/>
      <c r="V15601" s="119"/>
      <c r="X15601" s="119"/>
      <c r="Z15601" s="119"/>
    </row>
    <row r="15602" spans="16:26" x14ac:dyDescent="0.25">
      <c r="P15602" s="119"/>
      <c r="R15602" s="119"/>
      <c r="T15602" s="119"/>
      <c r="V15602" s="119"/>
      <c r="X15602" s="119"/>
      <c r="Z15602" s="119"/>
    </row>
    <row r="15603" spans="16:26" x14ac:dyDescent="0.25">
      <c r="P15603" s="120"/>
      <c r="R15603" s="120"/>
      <c r="T15603" s="120"/>
      <c r="V15603" s="120"/>
      <c r="X15603" s="120"/>
      <c r="Z15603" s="120"/>
    </row>
    <row r="15604" spans="16:26" x14ac:dyDescent="0.25">
      <c r="P15604" s="119"/>
      <c r="R15604" s="119"/>
      <c r="T15604" s="119"/>
      <c r="V15604" s="119"/>
      <c r="X15604" s="119"/>
      <c r="Z15604" s="119"/>
    </row>
    <row r="15605" spans="16:26" x14ac:dyDescent="0.25">
      <c r="P15605" s="120"/>
      <c r="R15605" s="120"/>
      <c r="T15605" s="120"/>
      <c r="V15605" s="120"/>
      <c r="X15605" s="120"/>
      <c r="Z15605" s="120"/>
    </row>
    <row r="15606" spans="16:26" x14ac:dyDescent="0.25">
      <c r="P15606" s="119"/>
      <c r="R15606" s="119"/>
      <c r="T15606" s="119"/>
      <c r="V15606" s="119"/>
      <c r="X15606" s="119"/>
      <c r="Z15606" s="119"/>
    </row>
    <row r="15607" spans="16:26" x14ac:dyDescent="0.25">
      <c r="P15607" s="119"/>
      <c r="R15607" s="119"/>
      <c r="T15607" s="119"/>
      <c r="V15607" s="119"/>
      <c r="X15607" s="119"/>
      <c r="Z15607" s="119"/>
    </row>
    <row r="15608" spans="16:26" x14ac:dyDescent="0.25">
      <c r="P15608" s="119"/>
      <c r="R15608" s="119"/>
      <c r="T15608" s="119"/>
      <c r="V15608" s="119"/>
      <c r="X15608" s="119"/>
      <c r="Z15608" s="119"/>
    </row>
    <row r="15609" spans="16:26" x14ac:dyDescent="0.25">
      <c r="P15609" s="121"/>
      <c r="R15609" s="121"/>
      <c r="T15609" s="121"/>
      <c r="V15609" s="121"/>
      <c r="X15609" s="121"/>
      <c r="Z15609" s="121"/>
    </row>
    <row r="15610" spans="16:26" x14ac:dyDescent="0.25">
      <c r="P15610" s="121"/>
      <c r="R15610" s="121"/>
      <c r="T15610" s="121"/>
      <c r="V15610" s="121"/>
      <c r="X15610" s="121"/>
      <c r="Z15610" s="121"/>
    </row>
    <row r="15611" spans="16:26" x14ac:dyDescent="0.25">
      <c r="P15611" s="121"/>
      <c r="R15611" s="121"/>
      <c r="T15611" s="121"/>
      <c r="V15611" s="121"/>
      <c r="X15611" s="121"/>
      <c r="Z15611" s="121"/>
    </row>
    <row r="15612" spans="16:26" x14ac:dyDescent="0.25">
      <c r="P15612" s="121"/>
      <c r="R15612" s="121"/>
      <c r="T15612" s="121"/>
      <c r="V15612" s="121"/>
      <c r="X15612" s="121"/>
      <c r="Z15612" s="121"/>
    </row>
    <row r="15613" spans="16:26" x14ac:dyDescent="0.25">
      <c r="P15613" s="122"/>
      <c r="R15613" s="122"/>
      <c r="T15613" s="122"/>
      <c r="V15613" s="122"/>
      <c r="X15613" s="122"/>
      <c r="Z15613" s="122"/>
    </row>
    <row r="15614" spans="16:26" x14ac:dyDescent="0.25">
      <c r="P15614" s="118"/>
      <c r="R15614" s="118"/>
      <c r="T15614" s="118"/>
      <c r="V15614" s="118"/>
      <c r="X15614" s="118"/>
      <c r="Z15614" s="118"/>
    </row>
    <row r="15615" spans="16:26" x14ac:dyDescent="0.25">
      <c r="P15615" s="119"/>
      <c r="R15615" s="119"/>
      <c r="T15615" s="119"/>
      <c r="V15615" s="119"/>
      <c r="X15615" s="119"/>
      <c r="Z15615" s="119"/>
    </row>
    <row r="15616" spans="16:26" x14ac:dyDescent="0.25">
      <c r="P15616" s="119"/>
      <c r="R15616" s="119"/>
      <c r="T15616" s="119"/>
      <c r="V15616" s="119"/>
      <c r="X15616" s="119"/>
      <c r="Z15616" s="119"/>
    </row>
    <row r="15617" spans="16:26" x14ac:dyDescent="0.25">
      <c r="P15617" s="120"/>
      <c r="R15617" s="120"/>
      <c r="T15617" s="120"/>
      <c r="V15617" s="120"/>
      <c r="X15617" s="120"/>
      <c r="Z15617" s="120"/>
    </row>
    <row r="15618" spans="16:26" x14ac:dyDescent="0.25">
      <c r="P15618" s="119"/>
      <c r="R15618" s="119"/>
      <c r="T15618" s="119"/>
      <c r="V15618" s="119"/>
      <c r="X15618" s="119"/>
      <c r="Z15618" s="119"/>
    </row>
    <row r="15619" spans="16:26" x14ac:dyDescent="0.25">
      <c r="P15619" s="119"/>
      <c r="R15619" s="119"/>
      <c r="T15619" s="119"/>
      <c r="V15619" s="119"/>
      <c r="X15619" s="119"/>
      <c r="Z15619" s="119"/>
    </row>
    <row r="15620" spans="16:26" x14ac:dyDescent="0.25">
      <c r="P15620" s="120"/>
      <c r="R15620" s="120"/>
      <c r="T15620" s="120"/>
      <c r="V15620" s="120"/>
      <c r="X15620" s="120"/>
      <c r="Z15620" s="120"/>
    </row>
    <row r="15621" spans="16:26" x14ac:dyDescent="0.25">
      <c r="P15621" s="119"/>
      <c r="R15621" s="119"/>
      <c r="T15621" s="119"/>
      <c r="V15621" s="119"/>
      <c r="X15621" s="119"/>
      <c r="Z15621" s="119"/>
    </row>
    <row r="15622" spans="16:26" x14ac:dyDescent="0.25">
      <c r="P15622" s="120"/>
      <c r="R15622" s="120"/>
      <c r="T15622" s="120"/>
      <c r="V15622" s="120"/>
      <c r="X15622" s="120"/>
      <c r="Z15622" s="120"/>
    </row>
    <row r="15623" spans="16:26" x14ac:dyDescent="0.25">
      <c r="P15623" s="119"/>
      <c r="R15623" s="119"/>
      <c r="T15623" s="119"/>
      <c r="V15623" s="119"/>
      <c r="X15623" s="119"/>
      <c r="Z15623" s="119"/>
    </row>
    <row r="15624" spans="16:26" x14ac:dyDescent="0.25">
      <c r="P15624" s="119"/>
      <c r="R15624" s="119"/>
      <c r="T15624" s="119"/>
      <c r="V15624" s="119"/>
      <c r="X15624" s="119"/>
      <c r="Z15624" s="119"/>
    </row>
    <row r="15625" spans="16:26" x14ac:dyDescent="0.25">
      <c r="P15625" s="119"/>
      <c r="R15625" s="119"/>
      <c r="T15625" s="119"/>
      <c r="V15625" s="119"/>
      <c r="X15625" s="119"/>
      <c r="Z15625" s="119"/>
    </row>
    <row r="15626" spans="16:26" x14ac:dyDescent="0.25">
      <c r="P15626" s="121"/>
      <c r="R15626" s="121"/>
      <c r="T15626" s="121"/>
      <c r="V15626" s="121"/>
      <c r="X15626" s="121"/>
      <c r="Z15626" s="121"/>
    </row>
    <row r="15627" spans="16:26" x14ac:dyDescent="0.25">
      <c r="P15627" s="121"/>
      <c r="R15627" s="121"/>
      <c r="T15627" s="121"/>
      <c r="V15627" s="121"/>
      <c r="X15627" s="121"/>
      <c r="Z15627" s="121"/>
    </row>
    <row r="15628" spans="16:26" x14ac:dyDescent="0.25">
      <c r="P15628" s="121"/>
      <c r="R15628" s="121"/>
      <c r="T15628" s="121"/>
      <c r="V15628" s="121"/>
      <c r="X15628" s="121"/>
      <c r="Z15628" s="121"/>
    </row>
    <row r="15629" spans="16:26" x14ac:dyDescent="0.25">
      <c r="P15629" s="121"/>
      <c r="R15629" s="121"/>
      <c r="T15629" s="121"/>
      <c r="V15629" s="121"/>
      <c r="X15629" s="121"/>
      <c r="Z15629" s="121"/>
    </row>
    <row r="15630" spans="16:26" x14ac:dyDescent="0.25">
      <c r="P15630" s="122"/>
      <c r="R15630" s="122"/>
      <c r="T15630" s="122"/>
      <c r="V15630" s="122"/>
      <c r="X15630" s="122"/>
      <c r="Z15630" s="122"/>
    </row>
    <row r="15631" spans="16:26" x14ac:dyDescent="0.25">
      <c r="P15631" s="118"/>
      <c r="R15631" s="118"/>
      <c r="T15631" s="118"/>
      <c r="V15631" s="118"/>
      <c r="X15631" s="118"/>
      <c r="Z15631" s="118"/>
    </row>
    <row r="15632" spans="16:26" x14ac:dyDescent="0.25">
      <c r="P15632" s="119"/>
      <c r="R15632" s="119"/>
      <c r="T15632" s="119"/>
      <c r="V15632" s="119"/>
      <c r="X15632" s="119"/>
      <c r="Z15632" s="119"/>
    </row>
    <row r="15633" spans="16:26" x14ac:dyDescent="0.25">
      <c r="P15633" s="119"/>
      <c r="R15633" s="119"/>
      <c r="T15633" s="119"/>
      <c r="V15633" s="119"/>
      <c r="X15633" s="119"/>
      <c r="Z15633" s="119"/>
    </row>
    <row r="15634" spans="16:26" x14ac:dyDescent="0.25">
      <c r="P15634" s="120"/>
      <c r="R15634" s="120"/>
      <c r="T15634" s="120"/>
      <c r="V15634" s="120"/>
      <c r="X15634" s="120"/>
      <c r="Z15634" s="120"/>
    </row>
    <row r="15635" spans="16:26" x14ac:dyDescent="0.25">
      <c r="P15635" s="119"/>
      <c r="R15635" s="119"/>
      <c r="T15635" s="119"/>
      <c r="V15635" s="119"/>
      <c r="X15635" s="119"/>
      <c r="Z15635" s="119"/>
    </row>
    <row r="15636" spans="16:26" x14ac:dyDescent="0.25">
      <c r="P15636" s="119"/>
      <c r="R15636" s="119"/>
      <c r="T15636" s="119"/>
      <c r="V15636" s="119"/>
      <c r="X15636" s="119"/>
      <c r="Z15636" s="119"/>
    </row>
    <row r="15637" spans="16:26" x14ac:dyDescent="0.25">
      <c r="P15637" s="120"/>
      <c r="R15637" s="120"/>
      <c r="T15637" s="120"/>
      <c r="V15637" s="120"/>
      <c r="X15637" s="120"/>
      <c r="Z15637" s="120"/>
    </row>
    <row r="15638" spans="16:26" x14ac:dyDescent="0.25">
      <c r="P15638" s="119"/>
      <c r="R15638" s="119"/>
      <c r="T15638" s="119"/>
      <c r="V15638" s="119"/>
      <c r="X15638" s="119"/>
      <c r="Z15638" s="119"/>
    </row>
    <row r="15639" spans="16:26" x14ac:dyDescent="0.25">
      <c r="P15639" s="120"/>
      <c r="R15639" s="120"/>
      <c r="T15639" s="120"/>
      <c r="V15639" s="120"/>
      <c r="X15639" s="120"/>
      <c r="Z15639" s="120"/>
    </row>
    <row r="15640" spans="16:26" x14ac:dyDescent="0.25">
      <c r="P15640" s="119"/>
      <c r="R15640" s="119"/>
      <c r="T15640" s="119"/>
      <c r="V15640" s="119"/>
      <c r="X15640" s="119"/>
      <c r="Z15640" s="119"/>
    </row>
    <row r="15641" spans="16:26" x14ac:dyDescent="0.25">
      <c r="P15641" s="119"/>
      <c r="R15641" s="119"/>
      <c r="T15641" s="119"/>
      <c r="V15641" s="119"/>
      <c r="X15641" s="119"/>
      <c r="Z15641" s="119"/>
    </row>
    <row r="15642" spans="16:26" x14ac:dyDescent="0.25">
      <c r="P15642" s="119"/>
      <c r="R15642" s="119"/>
      <c r="T15642" s="119"/>
      <c r="V15642" s="119"/>
      <c r="X15642" s="119"/>
      <c r="Z15642" s="119"/>
    </row>
    <row r="15643" spans="16:26" x14ac:dyDescent="0.25">
      <c r="P15643" s="121"/>
      <c r="R15643" s="121"/>
      <c r="T15643" s="121"/>
      <c r="V15643" s="121"/>
      <c r="X15643" s="121"/>
      <c r="Z15643" s="121"/>
    </row>
    <row r="15644" spans="16:26" x14ac:dyDescent="0.25">
      <c r="P15644" s="121"/>
      <c r="R15644" s="121"/>
      <c r="T15644" s="121"/>
      <c r="V15644" s="121"/>
      <c r="X15644" s="121"/>
      <c r="Z15644" s="121"/>
    </row>
    <row r="15645" spans="16:26" x14ac:dyDescent="0.25">
      <c r="P15645" s="121"/>
      <c r="R15645" s="121"/>
      <c r="T15645" s="121"/>
      <c r="V15645" s="121"/>
      <c r="X15645" s="121"/>
      <c r="Z15645" s="121"/>
    </row>
    <row r="15646" spans="16:26" x14ac:dyDescent="0.25">
      <c r="P15646" s="121"/>
      <c r="R15646" s="121"/>
      <c r="T15646" s="121"/>
      <c r="V15646" s="121"/>
      <c r="X15646" s="121"/>
      <c r="Z15646" s="121"/>
    </row>
    <row r="15647" spans="16:26" x14ac:dyDescent="0.25">
      <c r="P15647" s="122"/>
      <c r="R15647" s="122"/>
      <c r="T15647" s="122"/>
      <c r="V15647" s="122"/>
      <c r="X15647" s="122"/>
      <c r="Z15647" s="122"/>
    </row>
    <row r="15648" spans="16:26" x14ac:dyDescent="0.25">
      <c r="P15648" s="118"/>
      <c r="R15648" s="118"/>
      <c r="T15648" s="118"/>
      <c r="V15648" s="118"/>
      <c r="X15648" s="118"/>
      <c r="Z15648" s="118"/>
    </row>
    <row r="15649" spans="16:26" x14ac:dyDescent="0.25">
      <c r="P15649" s="119"/>
      <c r="R15649" s="119"/>
      <c r="T15649" s="119"/>
      <c r="V15649" s="119"/>
      <c r="X15649" s="119"/>
      <c r="Z15649" s="119"/>
    </row>
    <row r="15650" spans="16:26" x14ac:dyDescent="0.25">
      <c r="P15650" s="119"/>
      <c r="R15650" s="119"/>
      <c r="T15650" s="119"/>
      <c r="V15650" s="119"/>
      <c r="X15650" s="119"/>
      <c r="Z15650" s="119"/>
    </row>
    <row r="15651" spans="16:26" x14ac:dyDescent="0.25">
      <c r="P15651" s="120"/>
      <c r="R15651" s="120"/>
      <c r="T15651" s="120"/>
      <c r="V15651" s="120"/>
      <c r="X15651" s="120"/>
      <c r="Z15651" s="120"/>
    </row>
    <row r="15652" spans="16:26" x14ac:dyDescent="0.25">
      <c r="P15652" s="119"/>
      <c r="R15652" s="119"/>
      <c r="T15652" s="119"/>
      <c r="V15652" s="119"/>
      <c r="X15652" s="119"/>
      <c r="Z15652" s="119"/>
    </row>
    <row r="15653" spans="16:26" x14ac:dyDescent="0.25">
      <c r="P15653" s="119"/>
      <c r="R15653" s="119"/>
      <c r="T15653" s="119"/>
      <c r="V15653" s="119"/>
      <c r="X15653" s="119"/>
      <c r="Z15653" s="119"/>
    </row>
    <row r="15654" spans="16:26" x14ac:dyDescent="0.25">
      <c r="P15654" s="120"/>
      <c r="R15654" s="120"/>
      <c r="T15654" s="120"/>
      <c r="V15654" s="120"/>
      <c r="X15654" s="120"/>
      <c r="Z15654" s="120"/>
    </row>
    <row r="15655" spans="16:26" x14ac:dyDescent="0.25">
      <c r="P15655" s="119"/>
      <c r="R15655" s="119"/>
      <c r="T15655" s="119"/>
      <c r="V15655" s="119"/>
      <c r="X15655" s="119"/>
      <c r="Z15655" s="119"/>
    </row>
    <row r="15656" spans="16:26" x14ac:dyDescent="0.25">
      <c r="P15656" s="120"/>
      <c r="R15656" s="120"/>
      <c r="T15656" s="120"/>
      <c r="V15656" s="120"/>
      <c r="X15656" s="120"/>
      <c r="Z15656" s="120"/>
    </row>
    <row r="15657" spans="16:26" x14ac:dyDescent="0.25">
      <c r="P15657" s="119"/>
      <c r="R15657" s="119"/>
      <c r="T15657" s="119"/>
      <c r="V15657" s="119"/>
      <c r="X15657" s="119"/>
      <c r="Z15657" s="119"/>
    </row>
    <row r="15658" spans="16:26" x14ac:dyDescent="0.25">
      <c r="P15658" s="119"/>
      <c r="R15658" s="119"/>
      <c r="T15658" s="119"/>
      <c r="V15658" s="119"/>
      <c r="X15658" s="119"/>
      <c r="Z15658" s="119"/>
    </row>
    <row r="15659" spans="16:26" x14ac:dyDescent="0.25">
      <c r="P15659" s="119"/>
      <c r="R15659" s="119"/>
      <c r="T15659" s="119"/>
      <c r="V15659" s="119"/>
      <c r="X15659" s="119"/>
      <c r="Z15659" s="119"/>
    </row>
    <row r="15660" spans="16:26" x14ac:dyDescent="0.25">
      <c r="P15660" s="121"/>
      <c r="R15660" s="121"/>
      <c r="T15660" s="121"/>
      <c r="V15660" s="121"/>
      <c r="X15660" s="121"/>
      <c r="Z15660" s="121"/>
    </row>
    <row r="15661" spans="16:26" x14ac:dyDescent="0.25">
      <c r="P15661" s="121"/>
      <c r="R15661" s="121"/>
      <c r="T15661" s="121"/>
      <c r="V15661" s="121"/>
      <c r="X15661" s="121"/>
      <c r="Z15661" s="121"/>
    </row>
    <row r="15662" spans="16:26" x14ac:dyDescent="0.25">
      <c r="P15662" s="121"/>
      <c r="R15662" s="121"/>
      <c r="T15662" s="121"/>
      <c r="V15662" s="121"/>
      <c r="X15662" s="121"/>
      <c r="Z15662" s="121"/>
    </row>
    <row r="15663" spans="16:26" x14ac:dyDescent="0.25">
      <c r="P15663" s="121"/>
      <c r="R15663" s="121"/>
      <c r="T15663" s="121"/>
      <c r="V15663" s="121"/>
      <c r="X15663" s="121"/>
      <c r="Z15663" s="121"/>
    </row>
    <row r="15664" spans="16:26" x14ac:dyDescent="0.25">
      <c r="P15664" s="122"/>
      <c r="R15664" s="122"/>
      <c r="T15664" s="122"/>
      <c r="V15664" s="122"/>
      <c r="X15664" s="122"/>
      <c r="Z15664" s="122"/>
    </row>
    <row r="15665" spans="16:26" x14ac:dyDescent="0.25">
      <c r="P15665" s="118"/>
      <c r="R15665" s="118"/>
      <c r="T15665" s="118"/>
      <c r="V15665" s="118"/>
      <c r="X15665" s="118"/>
      <c r="Z15665" s="118"/>
    </row>
    <row r="15666" spans="16:26" x14ac:dyDescent="0.25">
      <c r="P15666" s="119"/>
      <c r="R15666" s="119"/>
      <c r="T15666" s="119"/>
      <c r="V15666" s="119"/>
      <c r="X15666" s="119"/>
      <c r="Z15666" s="119"/>
    </row>
    <row r="15667" spans="16:26" x14ac:dyDescent="0.25">
      <c r="P15667" s="119"/>
      <c r="R15667" s="119"/>
      <c r="T15667" s="119"/>
      <c r="V15667" s="119"/>
      <c r="X15667" s="119"/>
      <c r="Z15667" s="119"/>
    </row>
    <row r="15668" spans="16:26" x14ac:dyDescent="0.25">
      <c r="P15668" s="120"/>
      <c r="R15668" s="120"/>
      <c r="T15668" s="120"/>
      <c r="V15668" s="120"/>
      <c r="X15668" s="120"/>
      <c r="Z15668" s="120"/>
    </row>
    <row r="15669" spans="16:26" x14ac:dyDescent="0.25">
      <c r="P15669" s="119"/>
      <c r="R15669" s="119"/>
      <c r="T15669" s="119"/>
      <c r="V15669" s="119"/>
      <c r="X15669" s="119"/>
      <c r="Z15669" s="119"/>
    </row>
    <row r="15670" spans="16:26" x14ac:dyDescent="0.25">
      <c r="P15670" s="119"/>
      <c r="R15670" s="119"/>
      <c r="T15670" s="119"/>
      <c r="V15670" s="119"/>
      <c r="X15670" s="119"/>
      <c r="Z15670" s="119"/>
    </row>
    <row r="15671" spans="16:26" x14ac:dyDescent="0.25">
      <c r="P15671" s="120"/>
      <c r="R15671" s="120"/>
      <c r="T15671" s="120"/>
      <c r="V15671" s="120"/>
      <c r="X15671" s="120"/>
      <c r="Z15671" s="120"/>
    </row>
    <row r="15672" spans="16:26" x14ac:dyDescent="0.25">
      <c r="P15672" s="119"/>
      <c r="R15672" s="119"/>
      <c r="T15672" s="119"/>
      <c r="V15672" s="119"/>
      <c r="X15672" s="119"/>
      <c r="Z15672" s="119"/>
    </row>
    <row r="15673" spans="16:26" x14ac:dyDescent="0.25">
      <c r="P15673" s="120"/>
      <c r="R15673" s="120"/>
      <c r="T15673" s="120"/>
      <c r="V15673" s="120"/>
      <c r="X15673" s="120"/>
      <c r="Z15673" s="120"/>
    </row>
    <row r="15674" spans="16:26" x14ac:dyDescent="0.25">
      <c r="P15674" s="119"/>
      <c r="R15674" s="119"/>
      <c r="T15674" s="119"/>
      <c r="V15674" s="119"/>
      <c r="X15674" s="119"/>
      <c r="Z15674" s="119"/>
    </row>
    <row r="15675" spans="16:26" x14ac:dyDescent="0.25">
      <c r="P15675" s="119"/>
      <c r="R15675" s="119"/>
      <c r="T15675" s="119"/>
      <c r="V15675" s="119"/>
      <c r="X15675" s="119"/>
      <c r="Z15675" s="119"/>
    </row>
    <row r="15676" spans="16:26" x14ac:dyDescent="0.25">
      <c r="P15676" s="119"/>
      <c r="R15676" s="119"/>
      <c r="T15676" s="119"/>
      <c r="V15676" s="119"/>
      <c r="X15676" s="119"/>
      <c r="Z15676" s="119"/>
    </row>
    <row r="15677" spans="16:26" x14ac:dyDescent="0.25">
      <c r="P15677" s="121"/>
      <c r="R15677" s="121"/>
      <c r="T15677" s="121"/>
      <c r="V15677" s="121"/>
      <c r="X15677" s="121"/>
      <c r="Z15677" s="121"/>
    </row>
    <row r="15678" spans="16:26" x14ac:dyDescent="0.25">
      <c r="P15678" s="121"/>
      <c r="R15678" s="121"/>
      <c r="T15678" s="121"/>
      <c r="V15678" s="121"/>
      <c r="X15678" s="121"/>
      <c r="Z15678" s="121"/>
    </row>
    <row r="15679" spans="16:26" x14ac:dyDescent="0.25">
      <c r="P15679" s="121"/>
      <c r="R15679" s="121"/>
      <c r="T15679" s="121"/>
      <c r="V15679" s="121"/>
      <c r="X15679" s="121"/>
      <c r="Z15679" s="121"/>
    </row>
    <row r="15680" spans="16:26" x14ac:dyDescent="0.25">
      <c r="P15680" s="121"/>
      <c r="R15680" s="121"/>
      <c r="T15680" s="121"/>
      <c r="V15680" s="121"/>
      <c r="X15680" s="121"/>
      <c r="Z15680" s="121"/>
    </row>
    <row r="15681" spans="16:26" x14ac:dyDescent="0.25">
      <c r="P15681" s="122"/>
      <c r="R15681" s="122"/>
      <c r="T15681" s="122"/>
      <c r="V15681" s="122"/>
      <c r="X15681" s="122"/>
      <c r="Z15681" s="122"/>
    </row>
    <row r="15682" spans="16:26" x14ac:dyDescent="0.25">
      <c r="P15682" s="118"/>
      <c r="R15682" s="118"/>
      <c r="T15682" s="118"/>
      <c r="V15682" s="118"/>
      <c r="X15682" s="118"/>
      <c r="Z15682" s="118"/>
    </row>
    <row r="15683" spans="16:26" x14ac:dyDescent="0.25">
      <c r="P15683" s="119"/>
      <c r="R15683" s="119"/>
      <c r="T15683" s="119"/>
      <c r="V15683" s="119"/>
      <c r="X15683" s="119"/>
      <c r="Z15683" s="119"/>
    </row>
    <row r="15684" spans="16:26" x14ac:dyDescent="0.25">
      <c r="P15684" s="119"/>
      <c r="R15684" s="119"/>
      <c r="T15684" s="119"/>
      <c r="V15684" s="119"/>
      <c r="X15684" s="119"/>
      <c r="Z15684" s="119"/>
    </row>
    <row r="15685" spans="16:26" x14ac:dyDescent="0.25">
      <c r="P15685" s="120"/>
      <c r="R15685" s="120"/>
      <c r="T15685" s="120"/>
      <c r="V15685" s="120"/>
      <c r="X15685" s="120"/>
      <c r="Z15685" s="120"/>
    </row>
    <row r="15686" spans="16:26" x14ac:dyDescent="0.25">
      <c r="P15686" s="119"/>
      <c r="R15686" s="119"/>
      <c r="T15686" s="119"/>
      <c r="V15686" s="119"/>
      <c r="X15686" s="119"/>
      <c r="Z15686" s="119"/>
    </row>
    <row r="15687" spans="16:26" x14ac:dyDescent="0.25">
      <c r="P15687" s="119"/>
      <c r="R15687" s="119"/>
      <c r="T15687" s="119"/>
      <c r="V15687" s="119"/>
      <c r="X15687" s="119"/>
      <c r="Z15687" s="119"/>
    </row>
    <row r="15688" spans="16:26" x14ac:dyDescent="0.25">
      <c r="P15688" s="120"/>
      <c r="R15688" s="120"/>
      <c r="T15688" s="120"/>
      <c r="V15688" s="120"/>
      <c r="X15688" s="120"/>
      <c r="Z15688" s="120"/>
    </row>
    <row r="15689" spans="16:26" x14ac:dyDescent="0.25">
      <c r="P15689" s="119"/>
      <c r="R15689" s="119"/>
      <c r="T15689" s="119"/>
      <c r="V15689" s="119"/>
      <c r="X15689" s="119"/>
      <c r="Z15689" s="119"/>
    </row>
    <row r="15690" spans="16:26" x14ac:dyDescent="0.25">
      <c r="P15690" s="120"/>
      <c r="R15690" s="120"/>
      <c r="T15690" s="120"/>
      <c r="V15690" s="120"/>
      <c r="X15690" s="120"/>
      <c r="Z15690" s="120"/>
    </row>
    <row r="15691" spans="16:26" x14ac:dyDescent="0.25">
      <c r="P15691" s="119"/>
      <c r="R15691" s="119"/>
      <c r="T15691" s="119"/>
      <c r="V15691" s="119"/>
      <c r="X15691" s="119"/>
      <c r="Z15691" s="119"/>
    </row>
    <row r="15692" spans="16:26" x14ac:dyDescent="0.25">
      <c r="P15692" s="119"/>
      <c r="R15692" s="119"/>
      <c r="T15692" s="119"/>
      <c r="V15692" s="119"/>
      <c r="X15692" s="119"/>
      <c r="Z15692" s="119"/>
    </row>
    <row r="15693" spans="16:26" x14ac:dyDescent="0.25">
      <c r="P15693" s="119"/>
      <c r="R15693" s="119"/>
      <c r="T15693" s="119"/>
      <c r="V15693" s="119"/>
      <c r="X15693" s="119"/>
      <c r="Z15693" s="119"/>
    </row>
    <row r="15694" spans="16:26" x14ac:dyDescent="0.25">
      <c r="P15694" s="121"/>
      <c r="R15694" s="121"/>
      <c r="T15694" s="121"/>
      <c r="V15694" s="121"/>
      <c r="X15694" s="121"/>
      <c r="Z15694" s="121"/>
    </row>
    <row r="15695" spans="16:26" x14ac:dyDescent="0.25">
      <c r="P15695" s="121"/>
      <c r="R15695" s="121"/>
      <c r="T15695" s="121"/>
      <c r="V15695" s="121"/>
      <c r="X15695" s="121"/>
      <c r="Z15695" s="121"/>
    </row>
    <row r="15696" spans="16:26" x14ac:dyDescent="0.25">
      <c r="P15696" s="121"/>
      <c r="R15696" s="121"/>
      <c r="T15696" s="121"/>
      <c r="V15696" s="121"/>
      <c r="X15696" s="121"/>
      <c r="Z15696" s="121"/>
    </row>
    <row r="15697" spans="16:26" x14ac:dyDescent="0.25">
      <c r="P15697" s="121"/>
      <c r="R15697" s="121"/>
      <c r="T15697" s="121"/>
      <c r="V15697" s="121"/>
      <c r="X15697" s="121"/>
      <c r="Z15697" s="121"/>
    </row>
    <row r="15698" spans="16:26" x14ac:dyDescent="0.25">
      <c r="P15698" s="122"/>
      <c r="R15698" s="122"/>
      <c r="T15698" s="122"/>
      <c r="V15698" s="122"/>
      <c r="X15698" s="122"/>
      <c r="Z15698" s="122"/>
    </row>
    <row r="15699" spans="16:26" x14ac:dyDescent="0.25">
      <c r="P15699" s="118"/>
      <c r="R15699" s="118"/>
      <c r="T15699" s="118"/>
      <c r="V15699" s="118"/>
      <c r="X15699" s="118"/>
      <c r="Z15699" s="118"/>
    </row>
    <row r="15700" spans="16:26" x14ac:dyDescent="0.25">
      <c r="P15700" s="119"/>
      <c r="R15700" s="119"/>
      <c r="T15700" s="119"/>
      <c r="V15700" s="119"/>
      <c r="X15700" s="119"/>
      <c r="Z15700" s="119"/>
    </row>
    <row r="15701" spans="16:26" x14ac:dyDescent="0.25">
      <c r="P15701" s="119"/>
      <c r="R15701" s="119"/>
      <c r="T15701" s="119"/>
      <c r="V15701" s="119"/>
      <c r="X15701" s="119"/>
      <c r="Z15701" s="119"/>
    </row>
    <row r="15702" spans="16:26" x14ac:dyDescent="0.25">
      <c r="P15702" s="120"/>
      <c r="R15702" s="120"/>
      <c r="T15702" s="120"/>
      <c r="V15702" s="120"/>
      <c r="X15702" s="120"/>
      <c r="Z15702" s="120"/>
    </row>
    <row r="15703" spans="16:26" x14ac:dyDescent="0.25">
      <c r="P15703" s="119"/>
      <c r="R15703" s="119"/>
      <c r="T15703" s="119"/>
      <c r="V15703" s="119"/>
      <c r="X15703" s="119"/>
      <c r="Z15703" s="119"/>
    </row>
    <row r="15704" spans="16:26" x14ac:dyDescent="0.25">
      <c r="P15704" s="119"/>
      <c r="R15704" s="119"/>
      <c r="T15704" s="119"/>
      <c r="V15704" s="119"/>
      <c r="X15704" s="119"/>
      <c r="Z15704" s="119"/>
    </row>
    <row r="15705" spans="16:26" x14ac:dyDescent="0.25">
      <c r="P15705" s="120"/>
      <c r="R15705" s="120"/>
      <c r="T15705" s="120"/>
      <c r="V15705" s="120"/>
      <c r="X15705" s="120"/>
      <c r="Z15705" s="120"/>
    </row>
    <row r="15706" spans="16:26" x14ac:dyDescent="0.25">
      <c r="P15706" s="119"/>
      <c r="R15706" s="119"/>
      <c r="T15706" s="119"/>
      <c r="V15706" s="119"/>
      <c r="X15706" s="119"/>
      <c r="Z15706" s="119"/>
    </row>
    <row r="15707" spans="16:26" x14ac:dyDescent="0.25">
      <c r="P15707" s="120"/>
      <c r="R15707" s="120"/>
      <c r="T15707" s="120"/>
      <c r="V15707" s="120"/>
      <c r="X15707" s="120"/>
      <c r="Z15707" s="120"/>
    </row>
    <row r="15708" spans="16:26" x14ac:dyDescent="0.25">
      <c r="P15708" s="119"/>
      <c r="R15708" s="119"/>
      <c r="T15708" s="119"/>
      <c r="V15708" s="119"/>
      <c r="X15708" s="119"/>
      <c r="Z15708" s="119"/>
    </row>
    <row r="15709" spans="16:26" x14ac:dyDescent="0.25">
      <c r="P15709" s="119"/>
      <c r="R15709" s="119"/>
      <c r="T15709" s="119"/>
      <c r="V15709" s="119"/>
      <c r="X15709" s="119"/>
      <c r="Z15709" s="119"/>
    </row>
    <row r="15710" spans="16:26" x14ac:dyDescent="0.25">
      <c r="P15710" s="119"/>
      <c r="R15710" s="119"/>
      <c r="T15710" s="119"/>
      <c r="V15710" s="119"/>
      <c r="X15710" s="119"/>
      <c r="Z15710" s="119"/>
    </row>
    <row r="15711" spans="16:26" x14ac:dyDescent="0.25">
      <c r="P15711" s="121"/>
      <c r="R15711" s="121"/>
      <c r="T15711" s="121"/>
      <c r="V15711" s="121"/>
      <c r="X15711" s="121"/>
      <c r="Z15711" s="121"/>
    </row>
    <row r="15712" spans="16:26" x14ac:dyDescent="0.25">
      <c r="P15712" s="121"/>
      <c r="R15712" s="121"/>
      <c r="T15712" s="121"/>
      <c r="V15712" s="121"/>
      <c r="X15712" s="121"/>
      <c r="Z15712" s="121"/>
    </row>
    <row r="15713" spans="16:26" x14ac:dyDescent="0.25">
      <c r="P15713" s="121"/>
      <c r="R15713" s="121"/>
      <c r="T15713" s="121"/>
      <c r="V15713" s="121"/>
      <c r="X15713" s="121"/>
      <c r="Z15713" s="121"/>
    </row>
    <row r="15714" spans="16:26" x14ac:dyDescent="0.25">
      <c r="P15714" s="121"/>
      <c r="R15714" s="121"/>
      <c r="T15714" s="121"/>
      <c r="V15714" s="121"/>
      <c r="X15714" s="121"/>
      <c r="Z15714" s="121"/>
    </row>
    <row r="15715" spans="16:26" x14ac:dyDescent="0.25">
      <c r="P15715" s="122"/>
      <c r="R15715" s="122"/>
      <c r="T15715" s="122"/>
      <c r="V15715" s="122"/>
      <c r="X15715" s="122"/>
      <c r="Z15715" s="122"/>
    </row>
    <row r="15716" spans="16:26" x14ac:dyDescent="0.25">
      <c r="P15716" s="118"/>
      <c r="R15716" s="118"/>
      <c r="T15716" s="118"/>
      <c r="V15716" s="118"/>
      <c r="X15716" s="118"/>
      <c r="Z15716" s="118"/>
    </row>
    <row r="15717" spans="16:26" x14ac:dyDescent="0.25">
      <c r="P15717" s="119"/>
      <c r="R15717" s="119"/>
      <c r="T15717" s="119"/>
      <c r="V15717" s="119"/>
      <c r="X15717" s="119"/>
      <c r="Z15717" s="119"/>
    </row>
    <row r="15718" spans="16:26" x14ac:dyDescent="0.25">
      <c r="P15718" s="119"/>
      <c r="R15718" s="119"/>
      <c r="T15718" s="119"/>
      <c r="V15718" s="119"/>
      <c r="X15718" s="119"/>
      <c r="Z15718" s="119"/>
    </row>
    <row r="15719" spans="16:26" x14ac:dyDescent="0.25">
      <c r="P15719" s="120"/>
      <c r="R15719" s="120"/>
      <c r="T15719" s="120"/>
      <c r="V15719" s="120"/>
      <c r="X15719" s="120"/>
      <c r="Z15719" s="120"/>
    </row>
    <row r="15720" spans="16:26" x14ac:dyDescent="0.25">
      <c r="P15720" s="119"/>
      <c r="R15720" s="119"/>
      <c r="T15720" s="119"/>
      <c r="V15720" s="119"/>
      <c r="X15720" s="119"/>
      <c r="Z15720" s="119"/>
    </row>
    <row r="15721" spans="16:26" x14ac:dyDescent="0.25">
      <c r="P15721" s="119"/>
      <c r="R15721" s="119"/>
      <c r="T15721" s="119"/>
      <c r="V15721" s="119"/>
      <c r="X15721" s="119"/>
      <c r="Z15721" s="119"/>
    </row>
    <row r="15722" spans="16:26" x14ac:dyDescent="0.25">
      <c r="P15722" s="120"/>
      <c r="R15722" s="120"/>
      <c r="T15722" s="120"/>
      <c r="V15722" s="120"/>
      <c r="X15722" s="120"/>
      <c r="Z15722" s="120"/>
    </row>
    <row r="15723" spans="16:26" x14ac:dyDescent="0.25">
      <c r="P15723" s="119"/>
      <c r="R15723" s="119"/>
      <c r="T15723" s="119"/>
      <c r="V15723" s="119"/>
      <c r="X15723" s="119"/>
      <c r="Z15723" s="119"/>
    </row>
    <row r="15724" spans="16:26" x14ac:dyDescent="0.25">
      <c r="P15724" s="120"/>
      <c r="R15724" s="120"/>
      <c r="T15724" s="120"/>
      <c r="V15724" s="120"/>
      <c r="X15724" s="120"/>
      <c r="Z15724" s="120"/>
    </row>
    <row r="15725" spans="16:26" x14ac:dyDescent="0.25">
      <c r="P15725" s="119"/>
      <c r="R15725" s="119"/>
      <c r="T15725" s="119"/>
      <c r="V15725" s="119"/>
      <c r="X15725" s="119"/>
      <c r="Z15725" s="119"/>
    </row>
    <row r="15726" spans="16:26" x14ac:dyDescent="0.25">
      <c r="P15726" s="119"/>
      <c r="R15726" s="119"/>
      <c r="T15726" s="119"/>
      <c r="V15726" s="119"/>
      <c r="X15726" s="119"/>
      <c r="Z15726" s="119"/>
    </row>
    <row r="15727" spans="16:26" x14ac:dyDescent="0.25">
      <c r="P15727" s="119"/>
      <c r="R15727" s="119"/>
      <c r="T15727" s="119"/>
      <c r="V15727" s="119"/>
      <c r="X15727" s="119"/>
      <c r="Z15727" s="119"/>
    </row>
    <row r="15728" spans="16:26" x14ac:dyDescent="0.25">
      <c r="P15728" s="121"/>
      <c r="R15728" s="121"/>
      <c r="T15728" s="121"/>
      <c r="V15728" s="121"/>
      <c r="X15728" s="121"/>
      <c r="Z15728" s="121"/>
    </row>
    <row r="15729" spans="16:26" x14ac:dyDescent="0.25">
      <c r="P15729" s="121"/>
      <c r="R15729" s="121"/>
      <c r="T15729" s="121"/>
      <c r="V15729" s="121"/>
      <c r="X15729" s="121"/>
      <c r="Z15729" s="121"/>
    </row>
    <row r="15730" spans="16:26" x14ac:dyDescent="0.25">
      <c r="P15730" s="121"/>
      <c r="R15730" s="121"/>
      <c r="T15730" s="121"/>
      <c r="V15730" s="121"/>
      <c r="X15730" s="121"/>
      <c r="Z15730" s="121"/>
    </row>
    <row r="15731" spans="16:26" x14ac:dyDescent="0.25">
      <c r="P15731" s="121"/>
      <c r="R15731" s="121"/>
      <c r="T15731" s="121"/>
      <c r="V15731" s="121"/>
      <c r="X15731" s="121"/>
      <c r="Z15731" s="121"/>
    </row>
    <row r="15732" spans="16:26" x14ac:dyDescent="0.25">
      <c r="P15732" s="122"/>
      <c r="R15732" s="122"/>
      <c r="T15732" s="122"/>
      <c r="V15732" s="122"/>
      <c r="X15732" s="122"/>
      <c r="Z15732" s="122"/>
    </row>
    <row r="15733" spans="16:26" x14ac:dyDescent="0.25">
      <c r="P15733" s="118"/>
      <c r="R15733" s="118"/>
      <c r="T15733" s="118"/>
      <c r="V15733" s="118"/>
      <c r="X15733" s="118"/>
      <c r="Z15733" s="118"/>
    </row>
    <row r="15734" spans="16:26" x14ac:dyDescent="0.25">
      <c r="P15734" s="119"/>
      <c r="R15734" s="119"/>
      <c r="T15734" s="119"/>
      <c r="V15734" s="119"/>
      <c r="X15734" s="119"/>
      <c r="Z15734" s="119"/>
    </row>
    <row r="15735" spans="16:26" x14ac:dyDescent="0.25">
      <c r="P15735" s="119"/>
      <c r="R15735" s="119"/>
      <c r="T15735" s="119"/>
      <c r="V15735" s="119"/>
      <c r="X15735" s="119"/>
      <c r="Z15735" s="119"/>
    </row>
    <row r="15736" spans="16:26" x14ac:dyDescent="0.25">
      <c r="P15736" s="120"/>
      <c r="R15736" s="120"/>
      <c r="T15736" s="120"/>
      <c r="V15736" s="120"/>
      <c r="X15736" s="120"/>
      <c r="Z15736" s="120"/>
    </row>
    <row r="15737" spans="16:26" x14ac:dyDescent="0.25">
      <c r="P15737" s="119"/>
      <c r="R15737" s="119"/>
      <c r="T15737" s="119"/>
      <c r="V15737" s="119"/>
      <c r="X15737" s="119"/>
      <c r="Z15737" s="119"/>
    </row>
    <row r="15738" spans="16:26" x14ac:dyDescent="0.25">
      <c r="P15738" s="119"/>
      <c r="R15738" s="119"/>
      <c r="T15738" s="119"/>
      <c r="V15738" s="119"/>
      <c r="X15738" s="119"/>
      <c r="Z15738" s="119"/>
    </row>
    <row r="15739" spans="16:26" x14ac:dyDescent="0.25">
      <c r="P15739" s="120"/>
      <c r="R15739" s="120"/>
      <c r="T15739" s="120"/>
      <c r="V15739" s="120"/>
      <c r="X15739" s="120"/>
      <c r="Z15739" s="120"/>
    </row>
    <row r="15740" spans="16:26" x14ac:dyDescent="0.25">
      <c r="P15740" s="119"/>
      <c r="R15740" s="119"/>
      <c r="T15740" s="119"/>
      <c r="V15740" s="119"/>
      <c r="X15740" s="119"/>
      <c r="Z15740" s="119"/>
    </row>
    <row r="15741" spans="16:26" x14ac:dyDescent="0.25">
      <c r="P15741" s="120"/>
      <c r="R15741" s="120"/>
      <c r="T15741" s="120"/>
      <c r="V15741" s="120"/>
      <c r="X15741" s="120"/>
      <c r="Z15741" s="120"/>
    </row>
    <row r="15742" spans="16:26" x14ac:dyDescent="0.25">
      <c r="P15742" s="119"/>
      <c r="R15742" s="119"/>
      <c r="T15742" s="119"/>
      <c r="V15742" s="119"/>
      <c r="X15742" s="119"/>
      <c r="Z15742" s="119"/>
    </row>
    <row r="15743" spans="16:26" x14ac:dyDescent="0.25">
      <c r="P15743" s="119"/>
      <c r="R15743" s="119"/>
      <c r="T15743" s="119"/>
      <c r="V15743" s="119"/>
      <c r="X15743" s="119"/>
      <c r="Z15743" s="119"/>
    </row>
    <row r="15744" spans="16:26" x14ac:dyDescent="0.25">
      <c r="P15744" s="119"/>
      <c r="R15744" s="119"/>
      <c r="T15744" s="119"/>
      <c r="V15744" s="119"/>
      <c r="X15744" s="119"/>
      <c r="Z15744" s="119"/>
    </row>
    <row r="15745" spans="16:26" x14ac:dyDescent="0.25">
      <c r="P15745" s="121"/>
      <c r="R15745" s="121"/>
      <c r="T15745" s="121"/>
      <c r="V15745" s="121"/>
      <c r="X15745" s="121"/>
      <c r="Z15745" s="121"/>
    </row>
    <row r="15746" spans="16:26" x14ac:dyDescent="0.25">
      <c r="P15746" s="121"/>
      <c r="R15746" s="121"/>
      <c r="T15746" s="121"/>
      <c r="V15746" s="121"/>
      <c r="X15746" s="121"/>
      <c r="Z15746" s="121"/>
    </row>
    <row r="15747" spans="16:26" x14ac:dyDescent="0.25">
      <c r="P15747" s="121"/>
      <c r="R15747" s="121"/>
      <c r="T15747" s="121"/>
      <c r="V15747" s="121"/>
      <c r="X15747" s="121"/>
      <c r="Z15747" s="121"/>
    </row>
    <row r="15748" spans="16:26" x14ac:dyDescent="0.25">
      <c r="P15748" s="121"/>
      <c r="R15748" s="121"/>
      <c r="T15748" s="121"/>
      <c r="V15748" s="121"/>
      <c r="X15748" s="121"/>
      <c r="Z15748" s="121"/>
    </row>
    <row r="15749" spans="16:26" x14ac:dyDescent="0.25">
      <c r="P15749" s="122"/>
      <c r="R15749" s="122"/>
      <c r="T15749" s="122"/>
      <c r="V15749" s="122"/>
      <c r="X15749" s="122"/>
      <c r="Z15749" s="122"/>
    </row>
    <row r="15750" spans="16:26" x14ac:dyDescent="0.25">
      <c r="P15750" s="118"/>
      <c r="R15750" s="118"/>
      <c r="T15750" s="118"/>
      <c r="V15750" s="118"/>
      <c r="X15750" s="118"/>
      <c r="Z15750" s="118"/>
    </row>
    <row r="15751" spans="16:26" x14ac:dyDescent="0.25">
      <c r="P15751" s="119"/>
      <c r="R15751" s="119"/>
      <c r="T15751" s="119"/>
      <c r="V15751" s="119"/>
      <c r="X15751" s="119"/>
      <c r="Z15751" s="119"/>
    </row>
    <row r="15752" spans="16:26" x14ac:dyDescent="0.25">
      <c r="P15752" s="119"/>
      <c r="R15752" s="119"/>
      <c r="T15752" s="119"/>
      <c r="V15752" s="119"/>
      <c r="X15752" s="119"/>
      <c r="Z15752" s="119"/>
    </row>
    <row r="15753" spans="16:26" x14ac:dyDescent="0.25">
      <c r="P15753" s="120"/>
      <c r="R15753" s="120"/>
      <c r="T15753" s="120"/>
      <c r="V15753" s="120"/>
      <c r="X15753" s="120"/>
      <c r="Z15753" s="120"/>
    </row>
    <row r="15754" spans="16:26" x14ac:dyDescent="0.25">
      <c r="P15754" s="119"/>
      <c r="R15754" s="119"/>
      <c r="T15754" s="119"/>
      <c r="V15754" s="119"/>
      <c r="X15754" s="119"/>
      <c r="Z15754" s="119"/>
    </row>
    <row r="15755" spans="16:26" x14ac:dyDescent="0.25">
      <c r="P15755" s="119"/>
      <c r="R15755" s="119"/>
      <c r="T15755" s="119"/>
      <c r="V15755" s="119"/>
      <c r="X15755" s="119"/>
      <c r="Z15755" s="119"/>
    </row>
    <row r="15756" spans="16:26" x14ac:dyDescent="0.25">
      <c r="P15756" s="120"/>
      <c r="R15756" s="120"/>
      <c r="T15756" s="120"/>
      <c r="V15756" s="120"/>
      <c r="X15756" s="120"/>
      <c r="Z15756" s="120"/>
    </row>
    <row r="15757" spans="16:26" x14ac:dyDescent="0.25">
      <c r="P15757" s="119"/>
      <c r="R15757" s="119"/>
      <c r="T15757" s="119"/>
      <c r="V15757" s="119"/>
      <c r="X15757" s="119"/>
      <c r="Z15757" s="119"/>
    </row>
    <row r="15758" spans="16:26" x14ac:dyDescent="0.25">
      <c r="P15758" s="120"/>
      <c r="R15758" s="120"/>
      <c r="T15758" s="120"/>
      <c r="V15758" s="120"/>
      <c r="X15758" s="120"/>
      <c r="Z15758" s="120"/>
    </row>
    <row r="15759" spans="16:26" x14ac:dyDescent="0.25">
      <c r="P15759" s="119"/>
      <c r="R15759" s="119"/>
      <c r="T15759" s="119"/>
      <c r="V15759" s="119"/>
      <c r="X15759" s="119"/>
      <c r="Z15759" s="119"/>
    </row>
    <row r="15760" spans="16:26" x14ac:dyDescent="0.25">
      <c r="P15760" s="119"/>
      <c r="R15760" s="119"/>
      <c r="T15760" s="119"/>
      <c r="V15760" s="119"/>
      <c r="X15760" s="119"/>
      <c r="Z15760" s="119"/>
    </row>
    <row r="15761" spans="16:26" x14ac:dyDescent="0.25">
      <c r="P15761" s="119"/>
      <c r="R15761" s="119"/>
      <c r="T15761" s="119"/>
      <c r="V15761" s="119"/>
      <c r="X15761" s="119"/>
      <c r="Z15761" s="119"/>
    </row>
    <row r="15762" spans="16:26" x14ac:dyDescent="0.25">
      <c r="P15762" s="121"/>
      <c r="R15762" s="121"/>
      <c r="T15762" s="121"/>
      <c r="V15762" s="121"/>
      <c r="X15762" s="121"/>
      <c r="Z15762" s="121"/>
    </row>
    <row r="15763" spans="16:26" x14ac:dyDescent="0.25">
      <c r="P15763" s="121"/>
      <c r="R15763" s="121"/>
      <c r="T15763" s="121"/>
      <c r="V15763" s="121"/>
      <c r="X15763" s="121"/>
      <c r="Z15763" s="121"/>
    </row>
    <row r="15764" spans="16:26" x14ac:dyDescent="0.25">
      <c r="P15764" s="121"/>
      <c r="R15764" s="121"/>
      <c r="T15764" s="121"/>
      <c r="V15764" s="121"/>
      <c r="X15764" s="121"/>
      <c r="Z15764" s="121"/>
    </row>
    <row r="15765" spans="16:26" x14ac:dyDescent="0.25">
      <c r="P15765" s="121"/>
      <c r="R15765" s="121"/>
      <c r="T15765" s="121"/>
      <c r="V15765" s="121"/>
      <c r="X15765" s="121"/>
      <c r="Z15765" s="121"/>
    </row>
    <row r="15766" spans="16:26" x14ac:dyDescent="0.25">
      <c r="P15766" s="122"/>
      <c r="R15766" s="122"/>
      <c r="T15766" s="122"/>
      <c r="V15766" s="122"/>
      <c r="X15766" s="122"/>
      <c r="Z15766" s="122"/>
    </row>
    <row r="15767" spans="16:26" x14ac:dyDescent="0.25">
      <c r="P15767" s="118"/>
      <c r="R15767" s="118"/>
      <c r="T15767" s="118"/>
      <c r="V15767" s="118"/>
      <c r="X15767" s="118"/>
      <c r="Z15767" s="118"/>
    </row>
    <row r="15768" spans="16:26" x14ac:dyDescent="0.25">
      <c r="P15768" s="119"/>
      <c r="R15768" s="119"/>
      <c r="T15768" s="119"/>
      <c r="V15768" s="119"/>
      <c r="X15768" s="119"/>
      <c r="Z15768" s="119"/>
    </row>
    <row r="15769" spans="16:26" x14ac:dyDescent="0.25">
      <c r="P15769" s="119"/>
      <c r="R15769" s="119"/>
      <c r="T15769" s="119"/>
      <c r="V15769" s="119"/>
      <c r="X15769" s="119"/>
      <c r="Z15769" s="119"/>
    </row>
    <row r="15770" spans="16:26" x14ac:dyDescent="0.25">
      <c r="P15770" s="120"/>
      <c r="R15770" s="120"/>
      <c r="T15770" s="120"/>
      <c r="V15770" s="120"/>
      <c r="X15770" s="120"/>
      <c r="Z15770" s="120"/>
    </row>
    <row r="15771" spans="16:26" x14ac:dyDescent="0.25">
      <c r="P15771" s="119"/>
      <c r="R15771" s="119"/>
      <c r="T15771" s="119"/>
      <c r="V15771" s="119"/>
      <c r="X15771" s="119"/>
      <c r="Z15771" s="119"/>
    </row>
    <row r="15772" spans="16:26" x14ac:dyDescent="0.25">
      <c r="P15772" s="119"/>
      <c r="R15772" s="119"/>
      <c r="T15772" s="119"/>
      <c r="V15772" s="119"/>
      <c r="X15772" s="119"/>
      <c r="Z15772" s="119"/>
    </row>
    <row r="15773" spans="16:26" x14ac:dyDescent="0.25">
      <c r="P15773" s="120"/>
      <c r="R15773" s="120"/>
      <c r="T15773" s="120"/>
      <c r="V15773" s="120"/>
      <c r="X15773" s="120"/>
      <c r="Z15773" s="120"/>
    </row>
    <row r="15774" spans="16:26" x14ac:dyDescent="0.25">
      <c r="P15774" s="119"/>
      <c r="R15774" s="119"/>
      <c r="T15774" s="119"/>
      <c r="V15774" s="119"/>
      <c r="X15774" s="119"/>
      <c r="Z15774" s="119"/>
    </row>
    <row r="15775" spans="16:26" x14ac:dyDescent="0.25">
      <c r="P15775" s="120"/>
      <c r="R15775" s="120"/>
      <c r="T15775" s="120"/>
      <c r="V15775" s="120"/>
      <c r="X15775" s="120"/>
      <c r="Z15775" s="120"/>
    </row>
    <row r="15776" spans="16:26" x14ac:dyDescent="0.25">
      <c r="P15776" s="119"/>
      <c r="R15776" s="119"/>
      <c r="T15776" s="119"/>
      <c r="V15776" s="119"/>
      <c r="X15776" s="119"/>
      <c r="Z15776" s="119"/>
    </row>
    <row r="15777" spans="16:26" x14ac:dyDescent="0.25">
      <c r="P15777" s="119"/>
      <c r="R15777" s="119"/>
      <c r="T15777" s="119"/>
      <c r="V15777" s="119"/>
      <c r="X15777" s="119"/>
      <c r="Z15777" s="119"/>
    </row>
    <row r="15778" spans="16:26" x14ac:dyDescent="0.25">
      <c r="P15778" s="119"/>
      <c r="R15778" s="119"/>
      <c r="T15778" s="119"/>
      <c r="V15778" s="119"/>
      <c r="X15778" s="119"/>
      <c r="Z15778" s="119"/>
    </row>
    <row r="15779" spans="16:26" x14ac:dyDescent="0.25">
      <c r="P15779" s="121"/>
      <c r="R15779" s="121"/>
      <c r="T15779" s="121"/>
      <c r="V15779" s="121"/>
      <c r="X15779" s="121"/>
      <c r="Z15779" s="121"/>
    </row>
    <row r="15780" spans="16:26" x14ac:dyDescent="0.25">
      <c r="P15780" s="121"/>
      <c r="R15780" s="121"/>
      <c r="T15780" s="121"/>
      <c r="V15780" s="121"/>
      <c r="X15780" s="121"/>
      <c r="Z15780" s="121"/>
    </row>
    <row r="15781" spans="16:26" x14ac:dyDescent="0.25">
      <c r="P15781" s="121"/>
      <c r="R15781" s="121"/>
      <c r="T15781" s="121"/>
      <c r="V15781" s="121"/>
      <c r="X15781" s="121"/>
      <c r="Z15781" s="121"/>
    </row>
    <row r="15782" spans="16:26" x14ac:dyDescent="0.25">
      <c r="P15782" s="121"/>
      <c r="R15782" s="121"/>
      <c r="T15782" s="121"/>
      <c r="V15782" s="121"/>
      <c r="X15782" s="121"/>
      <c r="Z15782" s="121"/>
    </row>
    <row r="15783" spans="16:26" x14ac:dyDescent="0.25">
      <c r="P15783" s="122"/>
      <c r="R15783" s="122"/>
      <c r="T15783" s="122"/>
      <c r="V15783" s="122"/>
      <c r="X15783" s="122"/>
      <c r="Z15783" s="122"/>
    </row>
    <row r="15784" spans="16:26" x14ac:dyDescent="0.25">
      <c r="P15784" s="118"/>
      <c r="R15784" s="118"/>
      <c r="T15784" s="118"/>
      <c r="V15784" s="118"/>
      <c r="X15784" s="118"/>
      <c r="Z15784" s="118"/>
    </row>
    <row r="15785" spans="16:26" x14ac:dyDescent="0.25">
      <c r="P15785" s="119"/>
      <c r="R15785" s="119"/>
      <c r="T15785" s="119"/>
      <c r="V15785" s="119"/>
      <c r="X15785" s="119"/>
      <c r="Z15785" s="119"/>
    </row>
    <row r="15786" spans="16:26" x14ac:dyDescent="0.25">
      <c r="P15786" s="119"/>
      <c r="R15786" s="119"/>
      <c r="T15786" s="119"/>
      <c r="V15786" s="119"/>
      <c r="X15786" s="119"/>
      <c r="Z15786" s="119"/>
    </row>
    <row r="15787" spans="16:26" x14ac:dyDescent="0.25">
      <c r="P15787" s="120"/>
      <c r="R15787" s="120"/>
      <c r="T15787" s="120"/>
      <c r="V15787" s="120"/>
      <c r="X15787" s="120"/>
      <c r="Z15787" s="120"/>
    </row>
    <row r="15788" spans="16:26" x14ac:dyDescent="0.25">
      <c r="P15788" s="119"/>
      <c r="R15788" s="119"/>
      <c r="T15788" s="119"/>
      <c r="V15788" s="119"/>
      <c r="X15788" s="119"/>
      <c r="Z15788" s="119"/>
    </row>
    <row r="15789" spans="16:26" x14ac:dyDescent="0.25">
      <c r="P15789" s="119"/>
      <c r="R15789" s="119"/>
      <c r="T15789" s="119"/>
      <c r="V15789" s="119"/>
      <c r="X15789" s="119"/>
      <c r="Z15789" s="119"/>
    </row>
    <row r="15790" spans="16:26" x14ac:dyDescent="0.25">
      <c r="P15790" s="120"/>
      <c r="R15790" s="120"/>
      <c r="T15790" s="120"/>
      <c r="V15790" s="120"/>
      <c r="X15790" s="120"/>
      <c r="Z15790" s="120"/>
    </row>
    <row r="15791" spans="16:26" x14ac:dyDescent="0.25">
      <c r="P15791" s="119"/>
      <c r="R15791" s="119"/>
      <c r="T15791" s="119"/>
      <c r="V15791" s="119"/>
      <c r="X15791" s="119"/>
      <c r="Z15791" s="119"/>
    </row>
    <row r="15792" spans="16:26" x14ac:dyDescent="0.25">
      <c r="P15792" s="120"/>
      <c r="R15792" s="120"/>
      <c r="T15792" s="120"/>
      <c r="V15792" s="120"/>
      <c r="X15792" s="120"/>
      <c r="Z15792" s="120"/>
    </row>
    <row r="15793" spans="16:26" x14ac:dyDescent="0.25">
      <c r="P15793" s="119"/>
      <c r="R15793" s="119"/>
      <c r="T15793" s="119"/>
      <c r="V15793" s="119"/>
      <c r="X15793" s="119"/>
      <c r="Z15793" s="119"/>
    </row>
    <row r="15794" spans="16:26" x14ac:dyDescent="0.25">
      <c r="P15794" s="119"/>
      <c r="R15794" s="119"/>
      <c r="T15794" s="119"/>
      <c r="V15794" s="119"/>
      <c r="X15794" s="119"/>
      <c r="Z15794" s="119"/>
    </row>
    <row r="15795" spans="16:26" x14ac:dyDescent="0.25">
      <c r="P15795" s="119"/>
      <c r="R15795" s="119"/>
      <c r="T15795" s="119"/>
      <c r="V15795" s="119"/>
      <c r="X15795" s="119"/>
      <c r="Z15795" s="119"/>
    </row>
    <row r="15796" spans="16:26" x14ac:dyDescent="0.25">
      <c r="P15796" s="121"/>
      <c r="R15796" s="121"/>
      <c r="T15796" s="121"/>
      <c r="V15796" s="121"/>
      <c r="X15796" s="121"/>
      <c r="Z15796" s="121"/>
    </row>
    <row r="15797" spans="16:26" x14ac:dyDescent="0.25">
      <c r="P15797" s="121"/>
      <c r="R15797" s="121"/>
      <c r="T15797" s="121"/>
      <c r="V15797" s="121"/>
      <c r="X15797" s="121"/>
      <c r="Z15797" s="121"/>
    </row>
    <row r="15798" spans="16:26" x14ac:dyDescent="0.25">
      <c r="P15798" s="121"/>
      <c r="R15798" s="121"/>
      <c r="T15798" s="121"/>
      <c r="V15798" s="121"/>
      <c r="X15798" s="121"/>
      <c r="Z15798" s="121"/>
    </row>
    <row r="15799" spans="16:26" x14ac:dyDescent="0.25">
      <c r="P15799" s="121"/>
      <c r="R15799" s="121"/>
      <c r="T15799" s="121"/>
      <c r="V15799" s="121"/>
      <c r="X15799" s="121"/>
      <c r="Z15799" s="121"/>
    </row>
    <row r="15800" spans="16:26" x14ac:dyDescent="0.25">
      <c r="P15800" s="122"/>
      <c r="R15800" s="122"/>
      <c r="T15800" s="122"/>
      <c r="V15800" s="122"/>
      <c r="X15800" s="122"/>
      <c r="Z15800" s="122"/>
    </row>
    <row r="15801" spans="16:26" x14ac:dyDescent="0.25">
      <c r="P15801" s="118"/>
      <c r="R15801" s="118"/>
      <c r="T15801" s="118"/>
      <c r="V15801" s="118"/>
      <c r="X15801" s="118"/>
      <c r="Z15801" s="118"/>
    </row>
    <row r="15802" spans="16:26" x14ac:dyDescent="0.25">
      <c r="P15802" s="119"/>
      <c r="R15802" s="119"/>
      <c r="T15802" s="119"/>
      <c r="V15802" s="119"/>
      <c r="X15802" s="119"/>
      <c r="Z15802" s="119"/>
    </row>
    <row r="15803" spans="16:26" x14ac:dyDescent="0.25">
      <c r="P15803" s="119"/>
      <c r="R15803" s="119"/>
      <c r="T15803" s="119"/>
      <c r="V15803" s="119"/>
      <c r="X15803" s="119"/>
      <c r="Z15803" s="119"/>
    </row>
    <row r="15804" spans="16:26" x14ac:dyDescent="0.25">
      <c r="P15804" s="120"/>
      <c r="R15804" s="120"/>
      <c r="T15804" s="120"/>
      <c r="V15804" s="120"/>
      <c r="X15804" s="120"/>
      <c r="Z15804" s="120"/>
    </row>
    <row r="15805" spans="16:26" x14ac:dyDescent="0.25">
      <c r="P15805" s="119"/>
      <c r="R15805" s="119"/>
      <c r="T15805" s="119"/>
      <c r="V15805" s="119"/>
      <c r="X15805" s="119"/>
      <c r="Z15805" s="119"/>
    </row>
    <row r="15806" spans="16:26" x14ac:dyDescent="0.25">
      <c r="P15806" s="119"/>
      <c r="R15806" s="119"/>
      <c r="T15806" s="119"/>
      <c r="V15806" s="119"/>
      <c r="X15806" s="119"/>
      <c r="Z15806" s="119"/>
    </row>
    <row r="15807" spans="16:26" x14ac:dyDescent="0.25">
      <c r="P15807" s="120"/>
      <c r="R15807" s="120"/>
      <c r="T15807" s="120"/>
      <c r="V15807" s="120"/>
      <c r="X15807" s="120"/>
      <c r="Z15807" s="120"/>
    </row>
    <row r="15808" spans="16:26" x14ac:dyDescent="0.25">
      <c r="P15808" s="119"/>
      <c r="R15808" s="119"/>
      <c r="T15808" s="119"/>
      <c r="V15808" s="119"/>
      <c r="X15808" s="119"/>
      <c r="Z15808" s="119"/>
    </row>
    <row r="15809" spans="16:26" x14ac:dyDescent="0.25">
      <c r="P15809" s="120"/>
      <c r="R15809" s="120"/>
      <c r="T15809" s="120"/>
      <c r="V15809" s="120"/>
      <c r="X15809" s="120"/>
      <c r="Z15809" s="120"/>
    </row>
    <row r="15810" spans="16:26" x14ac:dyDescent="0.25">
      <c r="P15810" s="119"/>
      <c r="R15810" s="119"/>
      <c r="T15810" s="119"/>
      <c r="V15810" s="119"/>
      <c r="X15810" s="119"/>
      <c r="Z15810" s="119"/>
    </row>
    <row r="15811" spans="16:26" x14ac:dyDescent="0.25">
      <c r="P15811" s="119"/>
      <c r="R15811" s="119"/>
      <c r="T15811" s="119"/>
      <c r="V15811" s="119"/>
      <c r="X15811" s="119"/>
      <c r="Z15811" s="119"/>
    </row>
    <row r="15812" spans="16:26" x14ac:dyDescent="0.25">
      <c r="P15812" s="119"/>
      <c r="R15812" s="119"/>
      <c r="T15812" s="119"/>
      <c r="V15812" s="119"/>
      <c r="X15812" s="119"/>
      <c r="Z15812" s="119"/>
    </row>
    <row r="15813" spans="16:26" x14ac:dyDescent="0.25">
      <c r="P15813" s="121"/>
      <c r="R15813" s="121"/>
      <c r="T15813" s="121"/>
      <c r="V15813" s="121"/>
      <c r="X15813" s="121"/>
      <c r="Z15813" s="121"/>
    </row>
    <row r="15814" spans="16:26" x14ac:dyDescent="0.25">
      <c r="P15814" s="121"/>
      <c r="R15814" s="121"/>
      <c r="T15814" s="121"/>
      <c r="V15814" s="121"/>
      <c r="X15814" s="121"/>
      <c r="Z15814" s="121"/>
    </row>
    <row r="15815" spans="16:26" x14ac:dyDescent="0.25">
      <c r="P15815" s="121"/>
      <c r="R15815" s="121"/>
      <c r="T15815" s="121"/>
      <c r="V15815" s="121"/>
      <c r="X15815" s="121"/>
      <c r="Z15815" s="121"/>
    </row>
    <row r="15816" spans="16:26" x14ac:dyDescent="0.25">
      <c r="P15816" s="121"/>
      <c r="R15816" s="121"/>
      <c r="T15816" s="121"/>
      <c r="V15816" s="121"/>
      <c r="X15816" s="121"/>
      <c r="Z15816" s="121"/>
    </row>
    <row r="15817" spans="16:26" x14ac:dyDescent="0.25">
      <c r="P15817" s="122"/>
      <c r="R15817" s="122"/>
      <c r="T15817" s="122"/>
      <c r="V15817" s="122"/>
      <c r="X15817" s="122"/>
      <c r="Z15817" s="122"/>
    </row>
    <row r="15818" spans="16:26" x14ac:dyDescent="0.25">
      <c r="P15818" s="118"/>
      <c r="R15818" s="118"/>
      <c r="T15818" s="118"/>
      <c r="V15818" s="118"/>
      <c r="X15818" s="118"/>
      <c r="Z15818" s="118"/>
    </row>
    <row r="15819" spans="16:26" x14ac:dyDescent="0.25">
      <c r="P15819" s="119"/>
      <c r="R15819" s="119"/>
      <c r="T15819" s="119"/>
      <c r="V15819" s="119"/>
      <c r="X15819" s="119"/>
      <c r="Z15819" s="119"/>
    </row>
    <row r="15820" spans="16:26" x14ac:dyDescent="0.25">
      <c r="P15820" s="119"/>
      <c r="R15820" s="119"/>
      <c r="T15820" s="119"/>
      <c r="V15820" s="119"/>
      <c r="X15820" s="119"/>
      <c r="Z15820" s="119"/>
    </row>
    <row r="15821" spans="16:26" x14ac:dyDescent="0.25">
      <c r="P15821" s="120"/>
      <c r="R15821" s="120"/>
      <c r="T15821" s="120"/>
      <c r="V15821" s="120"/>
      <c r="X15821" s="120"/>
      <c r="Z15821" s="120"/>
    </row>
    <row r="15822" spans="16:26" x14ac:dyDescent="0.25">
      <c r="P15822" s="119"/>
      <c r="R15822" s="119"/>
      <c r="T15822" s="119"/>
      <c r="V15822" s="119"/>
      <c r="X15822" s="119"/>
      <c r="Z15822" s="119"/>
    </row>
    <row r="15823" spans="16:26" x14ac:dyDescent="0.25">
      <c r="P15823" s="119"/>
      <c r="R15823" s="119"/>
      <c r="T15823" s="119"/>
      <c r="V15823" s="119"/>
      <c r="X15823" s="119"/>
      <c r="Z15823" s="119"/>
    </row>
    <row r="15824" spans="16:26" x14ac:dyDescent="0.25">
      <c r="P15824" s="120"/>
      <c r="R15824" s="120"/>
      <c r="T15824" s="120"/>
      <c r="V15824" s="120"/>
      <c r="X15824" s="120"/>
      <c r="Z15824" s="120"/>
    </row>
    <row r="15825" spans="16:26" x14ac:dyDescent="0.25">
      <c r="P15825" s="119"/>
      <c r="R15825" s="119"/>
      <c r="T15825" s="119"/>
      <c r="V15825" s="119"/>
      <c r="X15825" s="119"/>
      <c r="Z15825" s="119"/>
    </row>
    <row r="15826" spans="16:26" x14ac:dyDescent="0.25">
      <c r="P15826" s="120"/>
      <c r="R15826" s="120"/>
      <c r="T15826" s="120"/>
      <c r="V15826" s="120"/>
      <c r="X15826" s="120"/>
      <c r="Z15826" s="120"/>
    </row>
    <row r="15827" spans="16:26" x14ac:dyDescent="0.25">
      <c r="P15827" s="119"/>
      <c r="R15827" s="119"/>
      <c r="T15827" s="119"/>
      <c r="V15827" s="119"/>
      <c r="X15827" s="119"/>
      <c r="Z15827" s="119"/>
    </row>
    <row r="15828" spans="16:26" x14ac:dyDescent="0.25">
      <c r="P15828" s="119"/>
      <c r="R15828" s="119"/>
      <c r="T15828" s="119"/>
      <c r="V15828" s="119"/>
      <c r="X15828" s="119"/>
      <c r="Z15828" s="119"/>
    </row>
    <row r="15829" spans="16:26" x14ac:dyDescent="0.25">
      <c r="P15829" s="119"/>
      <c r="R15829" s="119"/>
      <c r="T15829" s="119"/>
      <c r="V15829" s="119"/>
      <c r="X15829" s="119"/>
      <c r="Z15829" s="119"/>
    </row>
    <row r="15830" spans="16:26" x14ac:dyDescent="0.25">
      <c r="P15830" s="121"/>
      <c r="R15830" s="121"/>
      <c r="T15830" s="121"/>
      <c r="V15830" s="121"/>
      <c r="X15830" s="121"/>
      <c r="Z15830" s="121"/>
    </row>
    <row r="15831" spans="16:26" x14ac:dyDescent="0.25">
      <c r="P15831" s="121"/>
      <c r="R15831" s="121"/>
      <c r="T15831" s="121"/>
      <c r="V15831" s="121"/>
      <c r="X15831" s="121"/>
      <c r="Z15831" s="121"/>
    </row>
    <row r="15832" spans="16:26" x14ac:dyDescent="0.25">
      <c r="P15832" s="121"/>
      <c r="R15832" s="121"/>
      <c r="T15832" s="121"/>
      <c r="V15832" s="121"/>
      <c r="X15832" s="121"/>
      <c r="Z15832" s="121"/>
    </row>
    <row r="15833" spans="16:26" x14ac:dyDescent="0.25">
      <c r="P15833" s="121"/>
      <c r="R15833" s="121"/>
      <c r="T15833" s="121"/>
      <c r="V15833" s="121"/>
      <c r="X15833" s="121"/>
      <c r="Z15833" s="121"/>
    </row>
    <row r="15834" spans="16:26" x14ac:dyDescent="0.25">
      <c r="P15834" s="122"/>
      <c r="R15834" s="122"/>
      <c r="T15834" s="122"/>
      <c r="V15834" s="122"/>
      <c r="X15834" s="122"/>
      <c r="Z15834" s="122"/>
    </row>
    <row r="15835" spans="16:26" x14ac:dyDescent="0.25">
      <c r="P15835" s="118"/>
      <c r="R15835" s="118"/>
      <c r="T15835" s="118"/>
      <c r="V15835" s="118"/>
      <c r="X15835" s="118"/>
      <c r="Z15835" s="118"/>
    </row>
    <row r="15836" spans="16:26" x14ac:dyDescent="0.25">
      <c r="P15836" s="119"/>
      <c r="R15836" s="119"/>
      <c r="T15836" s="119"/>
      <c r="V15836" s="119"/>
      <c r="X15836" s="119"/>
      <c r="Z15836" s="119"/>
    </row>
    <row r="15837" spans="16:26" x14ac:dyDescent="0.25">
      <c r="P15837" s="119"/>
      <c r="R15837" s="119"/>
      <c r="T15837" s="119"/>
      <c r="V15837" s="119"/>
      <c r="X15837" s="119"/>
      <c r="Z15837" s="119"/>
    </row>
    <row r="15838" spans="16:26" x14ac:dyDescent="0.25">
      <c r="P15838" s="120"/>
      <c r="R15838" s="120"/>
      <c r="T15838" s="120"/>
      <c r="V15838" s="120"/>
      <c r="X15838" s="120"/>
      <c r="Z15838" s="120"/>
    </row>
    <row r="15839" spans="16:26" x14ac:dyDescent="0.25">
      <c r="P15839" s="119"/>
      <c r="R15839" s="119"/>
      <c r="T15839" s="119"/>
      <c r="V15839" s="119"/>
      <c r="X15839" s="119"/>
      <c r="Z15839" s="119"/>
    </row>
    <row r="15840" spans="16:26" x14ac:dyDescent="0.25">
      <c r="P15840" s="119"/>
      <c r="R15840" s="119"/>
      <c r="T15840" s="119"/>
      <c r="V15840" s="119"/>
      <c r="X15840" s="119"/>
      <c r="Z15840" s="119"/>
    </row>
    <row r="15841" spans="16:26" x14ac:dyDescent="0.25">
      <c r="P15841" s="120"/>
      <c r="R15841" s="120"/>
      <c r="T15841" s="120"/>
      <c r="V15841" s="120"/>
      <c r="X15841" s="120"/>
      <c r="Z15841" s="120"/>
    </row>
    <row r="15842" spans="16:26" x14ac:dyDescent="0.25">
      <c r="P15842" s="119"/>
      <c r="R15842" s="119"/>
      <c r="T15842" s="119"/>
      <c r="V15842" s="119"/>
      <c r="X15842" s="119"/>
      <c r="Z15842" s="119"/>
    </row>
    <row r="15843" spans="16:26" x14ac:dyDescent="0.25">
      <c r="P15843" s="120"/>
      <c r="R15843" s="120"/>
      <c r="T15843" s="120"/>
      <c r="V15843" s="120"/>
      <c r="X15843" s="120"/>
      <c r="Z15843" s="120"/>
    </row>
    <row r="15844" spans="16:26" x14ac:dyDescent="0.25">
      <c r="P15844" s="119"/>
      <c r="R15844" s="119"/>
      <c r="T15844" s="119"/>
      <c r="V15844" s="119"/>
      <c r="X15844" s="119"/>
      <c r="Z15844" s="119"/>
    </row>
    <row r="15845" spans="16:26" x14ac:dyDescent="0.25">
      <c r="P15845" s="119"/>
      <c r="R15845" s="119"/>
      <c r="T15845" s="119"/>
      <c r="V15845" s="119"/>
      <c r="X15845" s="119"/>
      <c r="Z15845" s="119"/>
    </row>
    <row r="15846" spans="16:26" x14ac:dyDescent="0.25">
      <c r="P15846" s="119"/>
      <c r="R15846" s="119"/>
      <c r="T15846" s="119"/>
      <c r="V15846" s="119"/>
      <c r="X15846" s="119"/>
      <c r="Z15846" s="119"/>
    </row>
    <row r="15847" spans="16:26" x14ac:dyDescent="0.25">
      <c r="P15847" s="121"/>
      <c r="R15847" s="121"/>
      <c r="T15847" s="121"/>
      <c r="V15847" s="121"/>
      <c r="X15847" s="121"/>
      <c r="Z15847" s="121"/>
    </row>
    <row r="15848" spans="16:26" x14ac:dyDescent="0.25">
      <c r="P15848" s="121"/>
      <c r="R15848" s="121"/>
      <c r="T15848" s="121"/>
      <c r="V15848" s="121"/>
      <c r="X15848" s="121"/>
      <c r="Z15848" s="121"/>
    </row>
    <row r="15849" spans="16:26" x14ac:dyDescent="0.25">
      <c r="P15849" s="121"/>
      <c r="R15849" s="121"/>
      <c r="T15849" s="121"/>
      <c r="V15849" s="121"/>
      <c r="X15849" s="121"/>
      <c r="Z15849" s="121"/>
    </row>
    <row r="15850" spans="16:26" x14ac:dyDescent="0.25">
      <c r="P15850" s="121"/>
      <c r="R15850" s="121"/>
      <c r="T15850" s="121"/>
      <c r="V15850" s="121"/>
      <c r="X15850" s="121"/>
      <c r="Z15850" s="121"/>
    </row>
    <row r="15851" spans="16:26" x14ac:dyDescent="0.25">
      <c r="P15851" s="122"/>
      <c r="R15851" s="122"/>
      <c r="T15851" s="122"/>
      <c r="V15851" s="122"/>
      <c r="X15851" s="122"/>
      <c r="Z15851" s="122"/>
    </row>
    <row r="15852" spans="16:26" x14ac:dyDescent="0.25">
      <c r="P15852" s="118"/>
      <c r="R15852" s="118"/>
      <c r="T15852" s="118"/>
      <c r="V15852" s="118"/>
      <c r="X15852" s="118"/>
      <c r="Z15852" s="118"/>
    </row>
    <row r="15853" spans="16:26" x14ac:dyDescent="0.25">
      <c r="P15853" s="119"/>
      <c r="R15853" s="119"/>
      <c r="T15853" s="119"/>
      <c r="V15853" s="119"/>
      <c r="X15853" s="119"/>
      <c r="Z15853" s="119"/>
    </row>
    <row r="15854" spans="16:26" x14ac:dyDescent="0.25">
      <c r="P15854" s="119"/>
      <c r="R15854" s="119"/>
      <c r="T15854" s="119"/>
      <c r="V15854" s="119"/>
      <c r="X15854" s="119"/>
      <c r="Z15854" s="119"/>
    </row>
    <row r="15855" spans="16:26" x14ac:dyDescent="0.25">
      <c r="P15855" s="120"/>
      <c r="R15855" s="120"/>
      <c r="T15855" s="120"/>
      <c r="V15855" s="120"/>
      <c r="X15855" s="120"/>
      <c r="Z15855" s="120"/>
    </row>
    <row r="15856" spans="16:26" x14ac:dyDescent="0.25">
      <c r="P15856" s="119"/>
      <c r="R15856" s="119"/>
      <c r="T15856" s="119"/>
      <c r="V15856" s="119"/>
      <c r="X15856" s="119"/>
      <c r="Z15856" s="119"/>
    </row>
    <row r="15857" spans="16:26" x14ac:dyDescent="0.25">
      <c r="P15857" s="119"/>
      <c r="R15857" s="119"/>
      <c r="T15857" s="119"/>
      <c r="V15857" s="119"/>
      <c r="X15857" s="119"/>
      <c r="Z15857" s="119"/>
    </row>
    <row r="15858" spans="16:26" x14ac:dyDescent="0.25">
      <c r="P15858" s="120"/>
      <c r="R15858" s="120"/>
      <c r="T15858" s="120"/>
      <c r="V15858" s="120"/>
      <c r="X15858" s="120"/>
      <c r="Z15858" s="120"/>
    </row>
    <row r="15859" spans="16:26" x14ac:dyDescent="0.25">
      <c r="P15859" s="119"/>
      <c r="R15859" s="119"/>
      <c r="T15859" s="119"/>
      <c r="V15859" s="119"/>
      <c r="X15859" s="119"/>
      <c r="Z15859" s="119"/>
    </row>
    <row r="15860" spans="16:26" x14ac:dyDescent="0.25">
      <c r="P15860" s="120"/>
      <c r="R15860" s="120"/>
      <c r="T15860" s="120"/>
      <c r="V15860" s="120"/>
      <c r="X15860" s="120"/>
      <c r="Z15860" s="120"/>
    </row>
    <row r="15861" spans="16:26" x14ac:dyDescent="0.25">
      <c r="P15861" s="119"/>
      <c r="R15861" s="119"/>
      <c r="T15861" s="119"/>
      <c r="V15861" s="119"/>
      <c r="X15861" s="119"/>
      <c r="Z15861" s="119"/>
    </row>
    <row r="15862" spans="16:26" x14ac:dyDescent="0.25">
      <c r="P15862" s="119"/>
      <c r="R15862" s="119"/>
      <c r="T15862" s="119"/>
      <c r="V15862" s="119"/>
      <c r="X15862" s="119"/>
      <c r="Z15862" s="119"/>
    </row>
    <row r="15863" spans="16:26" x14ac:dyDescent="0.25">
      <c r="P15863" s="119"/>
      <c r="R15863" s="119"/>
      <c r="T15863" s="119"/>
      <c r="V15863" s="119"/>
      <c r="X15863" s="119"/>
      <c r="Z15863" s="119"/>
    </row>
    <row r="15864" spans="16:26" x14ac:dyDescent="0.25">
      <c r="P15864" s="121"/>
      <c r="R15864" s="121"/>
      <c r="T15864" s="121"/>
      <c r="V15864" s="121"/>
      <c r="X15864" s="121"/>
      <c r="Z15864" s="121"/>
    </row>
    <row r="15865" spans="16:26" x14ac:dyDescent="0.25">
      <c r="P15865" s="121"/>
      <c r="R15865" s="121"/>
      <c r="T15865" s="121"/>
      <c r="V15865" s="121"/>
      <c r="X15865" s="121"/>
      <c r="Z15865" s="121"/>
    </row>
    <row r="15866" spans="16:26" x14ac:dyDescent="0.25">
      <c r="P15866" s="121"/>
      <c r="R15866" s="121"/>
      <c r="T15866" s="121"/>
      <c r="V15866" s="121"/>
      <c r="X15866" s="121"/>
      <c r="Z15866" s="121"/>
    </row>
    <row r="15867" spans="16:26" x14ac:dyDescent="0.25">
      <c r="P15867" s="121"/>
      <c r="R15867" s="121"/>
      <c r="T15867" s="121"/>
      <c r="V15867" s="121"/>
      <c r="X15867" s="121"/>
      <c r="Z15867" s="121"/>
    </row>
    <row r="15868" spans="16:26" x14ac:dyDescent="0.25">
      <c r="P15868" s="122"/>
      <c r="R15868" s="122"/>
      <c r="T15868" s="122"/>
      <c r="V15868" s="122"/>
      <c r="X15868" s="122"/>
      <c r="Z15868" s="122"/>
    </row>
    <row r="15869" spans="16:26" x14ac:dyDescent="0.25">
      <c r="P15869" s="118"/>
      <c r="R15869" s="118"/>
      <c r="T15869" s="118"/>
      <c r="V15869" s="118"/>
      <c r="X15869" s="118"/>
      <c r="Z15869" s="118"/>
    </row>
    <row r="15870" spans="16:26" x14ac:dyDescent="0.25">
      <c r="P15870" s="119"/>
      <c r="R15870" s="119"/>
      <c r="T15870" s="119"/>
      <c r="V15870" s="119"/>
      <c r="X15870" s="119"/>
      <c r="Z15870" s="119"/>
    </row>
    <row r="15871" spans="16:26" x14ac:dyDescent="0.25">
      <c r="P15871" s="119"/>
      <c r="R15871" s="119"/>
      <c r="T15871" s="119"/>
      <c r="V15871" s="119"/>
      <c r="X15871" s="119"/>
      <c r="Z15871" s="119"/>
    </row>
    <row r="15872" spans="16:26" x14ac:dyDescent="0.25">
      <c r="P15872" s="120"/>
      <c r="R15872" s="120"/>
      <c r="T15872" s="120"/>
      <c r="V15872" s="120"/>
      <c r="X15872" s="120"/>
      <c r="Z15872" s="120"/>
    </row>
    <row r="15873" spans="16:26" x14ac:dyDescent="0.25">
      <c r="P15873" s="119"/>
      <c r="R15873" s="119"/>
      <c r="T15873" s="119"/>
      <c r="V15873" s="119"/>
      <c r="X15873" s="119"/>
      <c r="Z15873" s="119"/>
    </row>
    <row r="15874" spans="16:26" x14ac:dyDescent="0.25">
      <c r="P15874" s="119"/>
      <c r="R15874" s="119"/>
      <c r="T15874" s="119"/>
      <c r="V15874" s="119"/>
      <c r="X15874" s="119"/>
      <c r="Z15874" s="119"/>
    </row>
    <row r="15875" spans="16:26" x14ac:dyDescent="0.25">
      <c r="P15875" s="120"/>
      <c r="R15875" s="120"/>
      <c r="T15875" s="120"/>
      <c r="V15875" s="120"/>
      <c r="X15875" s="120"/>
      <c r="Z15875" s="120"/>
    </row>
    <row r="15876" spans="16:26" x14ac:dyDescent="0.25">
      <c r="P15876" s="119"/>
      <c r="R15876" s="119"/>
      <c r="T15876" s="119"/>
      <c r="V15876" s="119"/>
      <c r="X15876" s="119"/>
      <c r="Z15876" s="119"/>
    </row>
    <row r="15877" spans="16:26" x14ac:dyDescent="0.25">
      <c r="P15877" s="120"/>
      <c r="R15877" s="120"/>
      <c r="T15877" s="120"/>
      <c r="V15877" s="120"/>
      <c r="X15877" s="120"/>
      <c r="Z15877" s="120"/>
    </row>
    <row r="15878" spans="16:26" x14ac:dyDescent="0.25">
      <c r="P15878" s="119"/>
      <c r="R15878" s="119"/>
      <c r="T15878" s="119"/>
      <c r="V15878" s="119"/>
      <c r="X15878" s="119"/>
      <c r="Z15878" s="119"/>
    </row>
    <row r="15879" spans="16:26" x14ac:dyDescent="0.25">
      <c r="P15879" s="119"/>
      <c r="R15879" s="119"/>
      <c r="T15879" s="119"/>
      <c r="V15879" s="119"/>
      <c r="X15879" s="119"/>
      <c r="Z15879" s="119"/>
    </row>
    <row r="15880" spans="16:26" x14ac:dyDescent="0.25">
      <c r="P15880" s="119"/>
      <c r="R15880" s="119"/>
      <c r="T15880" s="119"/>
      <c r="V15880" s="119"/>
      <c r="X15880" s="119"/>
      <c r="Z15880" s="119"/>
    </row>
    <row r="15881" spans="16:26" x14ac:dyDescent="0.25">
      <c r="P15881" s="121"/>
      <c r="R15881" s="121"/>
      <c r="T15881" s="121"/>
      <c r="V15881" s="121"/>
      <c r="X15881" s="121"/>
      <c r="Z15881" s="121"/>
    </row>
    <row r="15882" spans="16:26" x14ac:dyDescent="0.25">
      <c r="P15882" s="121"/>
      <c r="R15882" s="121"/>
      <c r="T15882" s="121"/>
      <c r="V15882" s="121"/>
      <c r="X15882" s="121"/>
      <c r="Z15882" s="121"/>
    </row>
    <row r="15883" spans="16:26" x14ac:dyDescent="0.25">
      <c r="P15883" s="121"/>
      <c r="R15883" s="121"/>
      <c r="T15883" s="121"/>
      <c r="V15883" s="121"/>
      <c r="X15883" s="121"/>
      <c r="Z15883" s="121"/>
    </row>
    <row r="15884" spans="16:26" x14ac:dyDescent="0.25">
      <c r="P15884" s="121"/>
      <c r="R15884" s="121"/>
      <c r="T15884" s="121"/>
      <c r="V15884" s="121"/>
      <c r="X15884" s="121"/>
      <c r="Z15884" s="121"/>
    </row>
    <row r="15885" spans="16:26" x14ac:dyDescent="0.25">
      <c r="P15885" s="122"/>
      <c r="R15885" s="122"/>
      <c r="T15885" s="122"/>
      <c r="V15885" s="122"/>
      <c r="X15885" s="122"/>
      <c r="Z15885" s="122"/>
    </row>
    <row r="15886" spans="16:26" x14ac:dyDescent="0.25">
      <c r="P15886" s="118"/>
      <c r="R15886" s="118"/>
      <c r="T15886" s="118"/>
      <c r="V15886" s="118"/>
      <c r="X15886" s="118"/>
      <c r="Z15886" s="118"/>
    </row>
    <row r="15887" spans="16:26" x14ac:dyDescent="0.25">
      <c r="P15887" s="119"/>
      <c r="R15887" s="119"/>
      <c r="T15887" s="119"/>
      <c r="V15887" s="119"/>
      <c r="X15887" s="119"/>
      <c r="Z15887" s="119"/>
    </row>
    <row r="15888" spans="16:26" x14ac:dyDescent="0.25">
      <c r="P15888" s="119"/>
      <c r="R15888" s="119"/>
      <c r="T15888" s="119"/>
      <c r="V15888" s="119"/>
      <c r="X15888" s="119"/>
      <c r="Z15888" s="119"/>
    </row>
    <row r="15889" spans="16:26" x14ac:dyDescent="0.25">
      <c r="P15889" s="120"/>
      <c r="R15889" s="120"/>
      <c r="T15889" s="120"/>
      <c r="V15889" s="120"/>
      <c r="X15889" s="120"/>
      <c r="Z15889" s="120"/>
    </row>
    <row r="15890" spans="16:26" x14ac:dyDescent="0.25">
      <c r="P15890" s="119"/>
      <c r="R15890" s="119"/>
      <c r="T15890" s="119"/>
      <c r="V15890" s="119"/>
      <c r="X15890" s="119"/>
      <c r="Z15890" s="119"/>
    </row>
    <row r="15891" spans="16:26" x14ac:dyDescent="0.25">
      <c r="P15891" s="119"/>
      <c r="R15891" s="119"/>
      <c r="T15891" s="119"/>
      <c r="V15891" s="119"/>
      <c r="X15891" s="119"/>
      <c r="Z15891" s="119"/>
    </row>
    <row r="15892" spans="16:26" x14ac:dyDescent="0.25">
      <c r="P15892" s="120"/>
      <c r="R15892" s="120"/>
      <c r="T15892" s="120"/>
      <c r="V15892" s="120"/>
      <c r="X15892" s="120"/>
      <c r="Z15892" s="120"/>
    </row>
    <row r="15893" spans="16:26" x14ac:dyDescent="0.25">
      <c r="P15893" s="119"/>
      <c r="R15893" s="119"/>
      <c r="T15893" s="119"/>
      <c r="V15893" s="119"/>
      <c r="X15893" s="119"/>
      <c r="Z15893" s="119"/>
    </row>
    <row r="15894" spans="16:26" x14ac:dyDescent="0.25">
      <c r="P15894" s="120"/>
      <c r="R15894" s="120"/>
      <c r="T15894" s="120"/>
      <c r="V15894" s="120"/>
      <c r="X15894" s="120"/>
      <c r="Z15894" s="120"/>
    </row>
    <row r="15895" spans="16:26" x14ac:dyDescent="0.25">
      <c r="P15895" s="119"/>
      <c r="R15895" s="119"/>
      <c r="T15895" s="119"/>
      <c r="V15895" s="119"/>
      <c r="X15895" s="119"/>
      <c r="Z15895" s="119"/>
    </row>
    <row r="15896" spans="16:26" x14ac:dyDescent="0.25">
      <c r="P15896" s="119"/>
      <c r="R15896" s="119"/>
      <c r="T15896" s="119"/>
      <c r="V15896" s="119"/>
      <c r="X15896" s="119"/>
      <c r="Z15896" s="119"/>
    </row>
    <row r="15897" spans="16:26" x14ac:dyDescent="0.25">
      <c r="P15897" s="119"/>
      <c r="R15897" s="119"/>
      <c r="T15897" s="119"/>
      <c r="V15897" s="119"/>
      <c r="X15897" s="119"/>
      <c r="Z15897" s="119"/>
    </row>
    <row r="15898" spans="16:26" x14ac:dyDescent="0.25">
      <c r="P15898" s="121"/>
      <c r="R15898" s="121"/>
      <c r="T15898" s="121"/>
      <c r="V15898" s="121"/>
      <c r="X15898" s="121"/>
      <c r="Z15898" s="121"/>
    </row>
    <row r="15899" spans="16:26" x14ac:dyDescent="0.25">
      <c r="P15899" s="121"/>
      <c r="R15899" s="121"/>
      <c r="T15899" s="121"/>
      <c r="V15899" s="121"/>
      <c r="X15899" s="121"/>
      <c r="Z15899" s="121"/>
    </row>
    <row r="15900" spans="16:26" x14ac:dyDescent="0.25">
      <c r="P15900" s="121"/>
      <c r="R15900" s="121"/>
      <c r="T15900" s="121"/>
      <c r="V15900" s="121"/>
      <c r="X15900" s="121"/>
      <c r="Z15900" s="121"/>
    </row>
    <row r="15901" spans="16:26" x14ac:dyDescent="0.25">
      <c r="P15901" s="121"/>
      <c r="R15901" s="121"/>
      <c r="T15901" s="121"/>
      <c r="V15901" s="121"/>
      <c r="X15901" s="121"/>
      <c r="Z15901" s="121"/>
    </row>
    <row r="15902" spans="16:26" x14ac:dyDescent="0.25">
      <c r="P15902" s="122"/>
      <c r="R15902" s="122"/>
      <c r="T15902" s="122"/>
      <c r="V15902" s="122"/>
      <c r="X15902" s="122"/>
      <c r="Z15902" s="122"/>
    </row>
    <row r="15903" spans="16:26" x14ac:dyDescent="0.25">
      <c r="P15903" s="118"/>
      <c r="R15903" s="118"/>
      <c r="T15903" s="118"/>
      <c r="V15903" s="118"/>
      <c r="X15903" s="118"/>
      <c r="Z15903" s="118"/>
    </row>
    <row r="15904" spans="16:26" x14ac:dyDescent="0.25">
      <c r="P15904" s="119"/>
      <c r="R15904" s="119"/>
      <c r="T15904" s="119"/>
      <c r="V15904" s="119"/>
      <c r="X15904" s="119"/>
      <c r="Z15904" s="119"/>
    </row>
    <row r="15905" spans="16:26" x14ac:dyDescent="0.25">
      <c r="P15905" s="119"/>
      <c r="R15905" s="119"/>
      <c r="T15905" s="119"/>
      <c r="V15905" s="119"/>
      <c r="X15905" s="119"/>
      <c r="Z15905" s="119"/>
    </row>
    <row r="15906" spans="16:26" x14ac:dyDescent="0.25">
      <c r="P15906" s="120"/>
      <c r="R15906" s="120"/>
      <c r="T15906" s="120"/>
      <c r="V15906" s="120"/>
      <c r="X15906" s="120"/>
      <c r="Z15906" s="120"/>
    </row>
    <row r="15907" spans="16:26" x14ac:dyDescent="0.25">
      <c r="P15907" s="119"/>
      <c r="R15907" s="119"/>
      <c r="T15907" s="119"/>
      <c r="V15907" s="119"/>
      <c r="X15907" s="119"/>
      <c r="Z15907" s="119"/>
    </row>
    <row r="15908" spans="16:26" x14ac:dyDescent="0.25">
      <c r="P15908" s="119"/>
      <c r="R15908" s="119"/>
      <c r="T15908" s="119"/>
      <c r="V15908" s="119"/>
      <c r="X15908" s="119"/>
      <c r="Z15908" s="119"/>
    </row>
    <row r="15909" spans="16:26" x14ac:dyDescent="0.25">
      <c r="P15909" s="120"/>
      <c r="R15909" s="120"/>
      <c r="T15909" s="120"/>
      <c r="V15909" s="120"/>
      <c r="X15909" s="120"/>
      <c r="Z15909" s="120"/>
    </row>
    <row r="15910" spans="16:26" x14ac:dyDescent="0.25">
      <c r="P15910" s="119"/>
      <c r="R15910" s="119"/>
      <c r="T15910" s="119"/>
      <c r="V15910" s="119"/>
      <c r="X15910" s="119"/>
      <c r="Z15910" s="119"/>
    </row>
    <row r="15911" spans="16:26" x14ac:dyDescent="0.25">
      <c r="P15911" s="120"/>
      <c r="R15911" s="120"/>
      <c r="T15911" s="120"/>
      <c r="V15911" s="120"/>
      <c r="X15911" s="120"/>
      <c r="Z15911" s="120"/>
    </row>
    <row r="15912" spans="16:26" x14ac:dyDescent="0.25">
      <c r="P15912" s="119"/>
      <c r="R15912" s="119"/>
      <c r="T15912" s="119"/>
      <c r="V15912" s="119"/>
      <c r="X15912" s="119"/>
      <c r="Z15912" s="119"/>
    </row>
    <row r="15913" spans="16:26" x14ac:dyDescent="0.25">
      <c r="P15913" s="119"/>
      <c r="R15913" s="119"/>
      <c r="T15913" s="119"/>
      <c r="V15913" s="119"/>
      <c r="X15913" s="119"/>
      <c r="Z15913" s="119"/>
    </row>
    <row r="15914" spans="16:26" x14ac:dyDescent="0.25">
      <c r="P15914" s="119"/>
      <c r="R15914" s="119"/>
      <c r="T15914" s="119"/>
      <c r="V15914" s="119"/>
      <c r="X15914" s="119"/>
      <c r="Z15914" s="119"/>
    </row>
    <row r="15915" spans="16:26" x14ac:dyDescent="0.25">
      <c r="P15915" s="121"/>
      <c r="R15915" s="121"/>
      <c r="T15915" s="121"/>
      <c r="V15915" s="121"/>
      <c r="X15915" s="121"/>
      <c r="Z15915" s="121"/>
    </row>
    <row r="15916" spans="16:26" x14ac:dyDescent="0.25">
      <c r="P15916" s="121"/>
      <c r="R15916" s="121"/>
      <c r="T15916" s="121"/>
      <c r="V15916" s="121"/>
      <c r="X15916" s="121"/>
      <c r="Z15916" s="121"/>
    </row>
    <row r="15917" spans="16:26" x14ac:dyDescent="0.25">
      <c r="P15917" s="121"/>
      <c r="R15917" s="121"/>
      <c r="T15917" s="121"/>
      <c r="V15917" s="121"/>
      <c r="X15917" s="121"/>
      <c r="Z15917" s="121"/>
    </row>
    <row r="15918" spans="16:26" x14ac:dyDescent="0.25">
      <c r="P15918" s="121"/>
      <c r="R15918" s="121"/>
      <c r="T15918" s="121"/>
      <c r="V15918" s="121"/>
      <c r="X15918" s="121"/>
      <c r="Z15918" s="121"/>
    </row>
    <row r="15919" spans="16:26" x14ac:dyDescent="0.25">
      <c r="P15919" s="122"/>
      <c r="R15919" s="122"/>
      <c r="T15919" s="122"/>
      <c r="V15919" s="122"/>
      <c r="X15919" s="122"/>
      <c r="Z15919" s="122"/>
    </row>
    <row r="15920" spans="16:26" x14ac:dyDescent="0.25">
      <c r="P15920" s="118"/>
      <c r="R15920" s="118"/>
      <c r="T15920" s="118"/>
      <c r="V15920" s="118"/>
      <c r="X15920" s="118"/>
      <c r="Z15920" s="118"/>
    </row>
    <row r="15921" spans="16:26" x14ac:dyDescent="0.25">
      <c r="P15921" s="119"/>
      <c r="R15921" s="119"/>
      <c r="T15921" s="119"/>
      <c r="V15921" s="119"/>
      <c r="X15921" s="119"/>
      <c r="Z15921" s="119"/>
    </row>
    <row r="15922" spans="16:26" x14ac:dyDescent="0.25">
      <c r="P15922" s="119"/>
      <c r="R15922" s="119"/>
      <c r="T15922" s="119"/>
      <c r="V15922" s="119"/>
      <c r="X15922" s="119"/>
      <c r="Z15922" s="119"/>
    </row>
    <row r="15923" spans="16:26" x14ac:dyDescent="0.25">
      <c r="P15923" s="120"/>
      <c r="R15923" s="120"/>
      <c r="T15923" s="120"/>
      <c r="V15923" s="120"/>
      <c r="X15923" s="120"/>
      <c r="Z15923" s="120"/>
    </row>
    <row r="15924" spans="16:26" x14ac:dyDescent="0.25">
      <c r="P15924" s="119"/>
      <c r="R15924" s="119"/>
      <c r="T15924" s="119"/>
      <c r="V15924" s="119"/>
      <c r="X15924" s="119"/>
      <c r="Z15924" s="119"/>
    </row>
    <row r="15925" spans="16:26" x14ac:dyDescent="0.25">
      <c r="P15925" s="119"/>
      <c r="R15925" s="119"/>
      <c r="T15925" s="119"/>
      <c r="V15925" s="119"/>
      <c r="X15925" s="119"/>
      <c r="Z15925" s="119"/>
    </row>
    <row r="15926" spans="16:26" x14ac:dyDescent="0.25">
      <c r="P15926" s="120"/>
      <c r="R15926" s="120"/>
      <c r="T15926" s="120"/>
      <c r="V15926" s="120"/>
      <c r="X15926" s="120"/>
      <c r="Z15926" s="120"/>
    </row>
    <row r="15927" spans="16:26" x14ac:dyDescent="0.25">
      <c r="P15927" s="119"/>
      <c r="R15927" s="119"/>
      <c r="T15927" s="119"/>
      <c r="V15927" s="119"/>
      <c r="X15927" s="119"/>
      <c r="Z15927" s="119"/>
    </row>
    <row r="15928" spans="16:26" x14ac:dyDescent="0.25">
      <c r="P15928" s="120"/>
      <c r="R15928" s="120"/>
      <c r="T15928" s="120"/>
      <c r="V15928" s="120"/>
      <c r="X15928" s="120"/>
      <c r="Z15928" s="120"/>
    </row>
    <row r="15929" spans="16:26" x14ac:dyDescent="0.25">
      <c r="P15929" s="119"/>
      <c r="R15929" s="119"/>
      <c r="T15929" s="119"/>
      <c r="V15929" s="119"/>
      <c r="X15929" s="119"/>
      <c r="Z15929" s="119"/>
    </row>
    <row r="15930" spans="16:26" x14ac:dyDescent="0.25">
      <c r="P15930" s="119"/>
      <c r="R15930" s="119"/>
      <c r="T15930" s="119"/>
      <c r="V15930" s="119"/>
      <c r="X15930" s="119"/>
      <c r="Z15930" s="119"/>
    </row>
    <row r="15931" spans="16:26" x14ac:dyDescent="0.25">
      <c r="P15931" s="119"/>
      <c r="R15931" s="119"/>
      <c r="T15931" s="119"/>
      <c r="V15931" s="119"/>
      <c r="X15931" s="119"/>
      <c r="Z15931" s="119"/>
    </row>
    <row r="15932" spans="16:26" x14ac:dyDescent="0.25">
      <c r="P15932" s="121"/>
      <c r="R15932" s="121"/>
      <c r="T15932" s="121"/>
      <c r="V15932" s="121"/>
      <c r="X15932" s="121"/>
      <c r="Z15932" s="121"/>
    </row>
    <row r="15933" spans="16:26" x14ac:dyDescent="0.25">
      <c r="P15933" s="121"/>
      <c r="R15933" s="121"/>
      <c r="T15933" s="121"/>
      <c r="V15933" s="121"/>
      <c r="X15933" s="121"/>
      <c r="Z15933" s="121"/>
    </row>
    <row r="15934" spans="16:26" x14ac:dyDescent="0.25">
      <c r="P15934" s="121"/>
      <c r="R15934" s="121"/>
      <c r="T15934" s="121"/>
      <c r="V15934" s="121"/>
      <c r="X15934" s="121"/>
      <c r="Z15934" s="121"/>
    </row>
    <row r="15935" spans="16:26" x14ac:dyDescent="0.25">
      <c r="P15935" s="121"/>
      <c r="R15935" s="121"/>
      <c r="T15935" s="121"/>
      <c r="V15935" s="121"/>
      <c r="X15935" s="121"/>
      <c r="Z15935" s="121"/>
    </row>
    <row r="15936" spans="16:26" x14ac:dyDescent="0.25">
      <c r="P15936" s="122"/>
      <c r="R15936" s="122"/>
      <c r="T15936" s="122"/>
      <c r="V15936" s="122"/>
      <c r="X15936" s="122"/>
      <c r="Z15936" s="122"/>
    </row>
    <row r="15937" spans="16:26" x14ac:dyDescent="0.25">
      <c r="P15937" s="118"/>
      <c r="R15937" s="118"/>
      <c r="T15937" s="118"/>
      <c r="V15937" s="118"/>
      <c r="X15937" s="118"/>
      <c r="Z15937" s="118"/>
    </row>
    <row r="15938" spans="16:26" x14ac:dyDescent="0.25">
      <c r="P15938" s="119"/>
      <c r="R15938" s="119"/>
      <c r="T15938" s="119"/>
      <c r="V15938" s="119"/>
      <c r="X15938" s="119"/>
      <c r="Z15938" s="119"/>
    </row>
    <row r="15939" spans="16:26" x14ac:dyDescent="0.25">
      <c r="P15939" s="119"/>
      <c r="R15939" s="119"/>
      <c r="T15939" s="119"/>
      <c r="V15939" s="119"/>
      <c r="X15939" s="119"/>
      <c r="Z15939" s="119"/>
    </row>
    <row r="15940" spans="16:26" x14ac:dyDescent="0.25">
      <c r="P15940" s="120"/>
      <c r="R15940" s="120"/>
      <c r="T15940" s="120"/>
      <c r="V15940" s="120"/>
      <c r="X15940" s="120"/>
      <c r="Z15940" s="120"/>
    </row>
    <row r="15941" spans="16:26" x14ac:dyDescent="0.25">
      <c r="P15941" s="119"/>
      <c r="R15941" s="119"/>
      <c r="T15941" s="119"/>
      <c r="V15941" s="119"/>
      <c r="X15941" s="119"/>
      <c r="Z15941" s="119"/>
    </row>
    <row r="15942" spans="16:26" x14ac:dyDescent="0.25">
      <c r="P15942" s="119"/>
      <c r="R15942" s="119"/>
      <c r="T15942" s="119"/>
      <c r="V15942" s="119"/>
      <c r="X15942" s="119"/>
      <c r="Z15942" s="119"/>
    </row>
    <row r="15943" spans="16:26" x14ac:dyDescent="0.25">
      <c r="P15943" s="120"/>
      <c r="R15943" s="120"/>
      <c r="T15943" s="120"/>
      <c r="V15943" s="120"/>
      <c r="X15943" s="120"/>
      <c r="Z15943" s="120"/>
    </row>
    <row r="15944" spans="16:26" x14ac:dyDescent="0.25">
      <c r="P15944" s="119"/>
      <c r="R15944" s="119"/>
      <c r="T15944" s="119"/>
      <c r="V15944" s="119"/>
      <c r="X15944" s="119"/>
      <c r="Z15944" s="119"/>
    </row>
    <row r="15945" spans="16:26" x14ac:dyDescent="0.25">
      <c r="P15945" s="120"/>
      <c r="R15945" s="120"/>
      <c r="T15945" s="120"/>
      <c r="V15945" s="120"/>
      <c r="X15945" s="120"/>
      <c r="Z15945" s="120"/>
    </row>
    <row r="15946" spans="16:26" x14ac:dyDescent="0.25">
      <c r="P15946" s="119"/>
      <c r="R15946" s="119"/>
      <c r="T15946" s="119"/>
      <c r="V15946" s="119"/>
      <c r="X15946" s="119"/>
      <c r="Z15946" s="119"/>
    </row>
    <row r="15947" spans="16:26" x14ac:dyDescent="0.25">
      <c r="P15947" s="119"/>
      <c r="R15947" s="119"/>
      <c r="T15947" s="119"/>
      <c r="V15947" s="119"/>
      <c r="X15947" s="119"/>
      <c r="Z15947" s="119"/>
    </row>
    <row r="15948" spans="16:26" x14ac:dyDescent="0.25">
      <c r="P15948" s="119"/>
      <c r="R15948" s="119"/>
      <c r="T15948" s="119"/>
      <c r="V15948" s="119"/>
      <c r="X15948" s="119"/>
      <c r="Z15948" s="119"/>
    </row>
    <row r="15949" spans="16:26" x14ac:dyDescent="0.25">
      <c r="P15949" s="121"/>
      <c r="R15949" s="121"/>
      <c r="T15949" s="121"/>
      <c r="V15949" s="121"/>
      <c r="X15949" s="121"/>
      <c r="Z15949" s="121"/>
    </row>
    <row r="15950" spans="16:26" x14ac:dyDescent="0.25">
      <c r="P15950" s="121"/>
      <c r="R15950" s="121"/>
      <c r="T15950" s="121"/>
      <c r="V15950" s="121"/>
      <c r="X15950" s="121"/>
      <c r="Z15950" s="121"/>
    </row>
    <row r="15951" spans="16:26" x14ac:dyDescent="0.25">
      <c r="P15951" s="121"/>
      <c r="R15951" s="121"/>
      <c r="T15951" s="121"/>
      <c r="V15951" s="121"/>
      <c r="X15951" s="121"/>
      <c r="Z15951" s="121"/>
    </row>
    <row r="15952" spans="16:26" x14ac:dyDescent="0.25">
      <c r="P15952" s="121"/>
      <c r="R15952" s="121"/>
      <c r="T15952" s="121"/>
      <c r="V15952" s="121"/>
      <c r="X15952" s="121"/>
      <c r="Z15952" s="121"/>
    </row>
    <row r="15953" spans="16:26" x14ac:dyDescent="0.25">
      <c r="P15953" s="122"/>
      <c r="R15953" s="122"/>
      <c r="T15953" s="122"/>
      <c r="V15953" s="122"/>
      <c r="X15953" s="122"/>
      <c r="Z15953" s="122"/>
    </row>
    <row r="15954" spans="16:26" x14ac:dyDescent="0.25">
      <c r="P15954" s="118"/>
      <c r="R15954" s="118"/>
      <c r="T15954" s="118"/>
      <c r="V15954" s="118"/>
      <c r="X15954" s="118"/>
      <c r="Z15954" s="118"/>
    </row>
    <row r="15955" spans="16:26" x14ac:dyDescent="0.25">
      <c r="P15955" s="119"/>
      <c r="R15955" s="119"/>
      <c r="T15955" s="119"/>
      <c r="V15955" s="119"/>
      <c r="X15955" s="119"/>
      <c r="Z15955" s="119"/>
    </row>
    <row r="15956" spans="16:26" x14ac:dyDescent="0.25">
      <c r="P15956" s="119"/>
      <c r="R15956" s="119"/>
      <c r="T15956" s="119"/>
      <c r="V15956" s="119"/>
      <c r="X15956" s="119"/>
      <c r="Z15956" s="119"/>
    </row>
    <row r="15957" spans="16:26" x14ac:dyDescent="0.25">
      <c r="P15957" s="120"/>
      <c r="R15957" s="120"/>
      <c r="T15957" s="120"/>
      <c r="V15957" s="120"/>
      <c r="X15957" s="120"/>
      <c r="Z15957" s="120"/>
    </row>
    <row r="15958" spans="16:26" x14ac:dyDescent="0.25">
      <c r="P15958" s="119"/>
      <c r="R15958" s="119"/>
      <c r="T15958" s="119"/>
      <c r="V15958" s="119"/>
      <c r="X15958" s="119"/>
      <c r="Z15958" s="119"/>
    </row>
    <row r="15959" spans="16:26" x14ac:dyDescent="0.25">
      <c r="P15959" s="119"/>
      <c r="R15959" s="119"/>
      <c r="T15959" s="119"/>
      <c r="V15959" s="119"/>
      <c r="X15959" s="119"/>
      <c r="Z15959" s="119"/>
    </row>
    <row r="15960" spans="16:26" x14ac:dyDescent="0.25">
      <c r="P15960" s="120"/>
      <c r="R15960" s="120"/>
      <c r="T15960" s="120"/>
      <c r="V15960" s="120"/>
      <c r="X15960" s="120"/>
      <c r="Z15960" s="120"/>
    </row>
    <row r="15961" spans="16:26" x14ac:dyDescent="0.25">
      <c r="P15961" s="119"/>
      <c r="R15961" s="119"/>
      <c r="T15961" s="119"/>
      <c r="V15961" s="119"/>
      <c r="X15961" s="119"/>
      <c r="Z15961" s="119"/>
    </row>
    <row r="15962" spans="16:26" x14ac:dyDescent="0.25">
      <c r="P15962" s="120"/>
      <c r="R15962" s="120"/>
      <c r="T15962" s="120"/>
      <c r="V15962" s="120"/>
      <c r="X15962" s="120"/>
      <c r="Z15962" s="120"/>
    </row>
    <row r="15963" spans="16:26" x14ac:dyDescent="0.25">
      <c r="P15963" s="119"/>
      <c r="R15963" s="119"/>
      <c r="T15963" s="119"/>
      <c r="V15963" s="119"/>
      <c r="X15963" s="119"/>
      <c r="Z15963" s="119"/>
    </row>
    <row r="15964" spans="16:26" x14ac:dyDescent="0.25">
      <c r="P15964" s="119"/>
      <c r="R15964" s="119"/>
      <c r="T15964" s="119"/>
      <c r="V15964" s="119"/>
      <c r="X15964" s="119"/>
      <c r="Z15964" s="119"/>
    </row>
    <row r="15965" spans="16:26" x14ac:dyDescent="0.25">
      <c r="P15965" s="119"/>
      <c r="R15965" s="119"/>
      <c r="T15965" s="119"/>
      <c r="V15965" s="119"/>
      <c r="X15965" s="119"/>
      <c r="Z15965" s="119"/>
    </row>
    <row r="15966" spans="16:26" x14ac:dyDescent="0.25">
      <c r="P15966" s="121"/>
      <c r="R15966" s="121"/>
      <c r="T15966" s="121"/>
      <c r="V15966" s="121"/>
      <c r="X15966" s="121"/>
      <c r="Z15966" s="121"/>
    </row>
    <row r="15967" spans="16:26" x14ac:dyDescent="0.25">
      <c r="P15967" s="121"/>
      <c r="R15967" s="121"/>
      <c r="T15967" s="121"/>
      <c r="V15967" s="121"/>
      <c r="X15967" s="121"/>
      <c r="Z15967" s="121"/>
    </row>
    <row r="15968" spans="16:26" x14ac:dyDescent="0.25">
      <c r="P15968" s="121"/>
      <c r="R15968" s="121"/>
      <c r="T15968" s="121"/>
      <c r="V15968" s="121"/>
      <c r="X15968" s="121"/>
      <c r="Z15968" s="121"/>
    </row>
    <row r="15969" spans="16:26" x14ac:dyDescent="0.25">
      <c r="P15969" s="121"/>
      <c r="R15969" s="121"/>
      <c r="T15969" s="121"/>
      <c r="V15969" s="121"/>
      <c r="X15969" s="121"/>
      <c r="Z15969" s="121"/>
    </row>
    <row r="15970" spans="16:26" x14ac:dyDescent="0.25">
      <c r="P15970" s="122"/>
      <c r="R15970" s="122"/>
      <c r="T15970" s="122"/>
      <c r="V15970" s="122"/>
      <c r="X15970" s="122"/>
      <c r="Z15970" s="122"/>
    </row>
    <row r="15971" spans="16:26" x14ac:dyDescent="0.25">
      <c r="P15971" s="118"/>
      <c r="R15971" s="118"/>
      <c r="T15971" s="118"/>
      <c r="V15971" s="118"/>
      <c r="X15971" s="118"/>
      <c r="Z15971" s="118"/>
    </row>
    <row r="15972" spans="16:26" x14ac:dyDescent="0.25">
      <c r="P15972" s="119"/>
      <c r="R15972" s="119"/>
      <c r="T15972" s="119"/>
      <c r="V15972" s="119"/>
      <c r="X15972" s="119"/>
      <c r="Z15972" s="119"/>
    </row>
    <row r="15973" spans="16:26" x14ac:dyDescent="0.25">
      <c r="P15973" s="119"/>
      <c r="R15973" s="119"/>
      <c r="T15973" s="119"/>
      <c r="V15973" s="119"/>
      <c r="X15973" s="119"/>
      <c r="Z15973" s="119"/>
    </row>
    <row r="15974" spans="16:26" x14ac:dyDescent="0.25">
      <c r="P15974" s="120"/>
      <c r="R15974" s="120"/>
      <c r="T15974" s="120"/>
      <c r="V15974" s="120"/>
      <c r="X15974" s="120"/>
      <c r="Z15974" s="120"/>
    </row>
    <row r="15975" spans="16:26" x14ac:dyDescent="0.25">
      <c r="P15975" s="119"/>
      <c r="R15975" s="119"/>
      <c r="T15975" s="119"/>
      <c r="V15975" s="119"/>
      <c r="X15975" s="119"/>
      <c r="Z15975" s="119"/>
    </row>
    <row r="15976" spans="16:26" x14ac:dyDescent="0.25">
      <c r="P15976" s="119"/>
      <c r="R15976" s="119"/>
      <c r="T15976" s="119"/>
      <c r="V15976" s="119"/>
      <c r="X15976" s="119"/>
      <c r="Z15976" s="119"/>
    </row>
    <row r="15977" spans="16:26" x14ac:dyDescent="0.25">
      <c r="P15977" s="120"/>
      <c r="R15977" s="120"/>
      <c r="T15977" s="120"/>
      <c r="V15977" s="120"/>
      <c r="X15977" s="120"/>
      <c r="Z15977" s="120"/>
    </row>
    <row r="15978" spans="16:26" x14ac:dyDescent="0.25">
      <c r="P15978" s="119"/>
      <c r="R15978" s="119"/>
      <c r="T15978" s="119"/>
      <c r="V15978" s="119"/>
      <c r="X15978" s="119"/>
      <c r="Z15978" s="119"/>
    </row>
    <row r="15979" spans="16:26" x14ac:dyDescent="0.25">
      <c r="P15979" s="120"/>
      <c r="R15979" s="120"/>
      <c r="T15979" s="120"/>
      <c r="V15979" s="120"/>
      <c r="X15979" s="120"/>
      <c r="Z15979" s="120"/>
    </row>
    <row r="15980" spans="16:26" x14ac:dyDescent="0.25">
      <c r="P15980" s="119"/>
      <c r="R15980" s="119"/>
      <c r="T15980" s="119"/>
      <c r="V15980" s="119"/>
      <c r="X15980" s="119"/>
      <c r="Z15980" s="119"/>
    </row>
    <row r="15981" spans="16:26" x14ac:dyDescent="0.25">
      <c r="P15981" s="119"/>
      <c r="R15981" s="119"/>
      <c r="T15981" s="119"/>
      <c r="V15981" s="119"/>
      <c r="X15981" s="119"/>
      <c r="Z15981" s="119"/>
    </row>
    <row r="15982" spans="16:26" x14ac:dyDescent="0.25">
      <c r="P15982" s="119"/>
      <c r="R15982" s="119"/>
      <c r="T15982" s="119"/>
      <c r="V15982" s="119"/>
      <c r="X15982" s="119"/>
      <c r="Z15982" s="119"/>
    </row>
    <row r="15983" spans="16:26" x14ac:dyDescent="0.25">
      <c r="P15983" s="121"/>
      <c r="R15983" s="121"/>
      <c r="T15983" s="121"/>
      <c r="V15983" s="121"/>
      <c r="X15983" s="121"/>
      <c r="Z15983" s="121"/>
    </row>
    <row r="15984" spans="16:26" x14ac:dyDescent="0.25">
      <c r="P15984" s="121"/>
      <c r="R15984" s="121"/>
      <c r="T15984" s="121"/>
      <c r="V15984" s="121"/>
      <c r="X15984" s="121"/>
      <c r="Z15984" s="121"/>
    </row>
    <row r="15985" spans="16:26" x14ac:dyDescent="0.25">
      <c r="P15985" s="121"/>
      <c r="R15985" s="121"/>
      <c r="T15985" s="121"/>
      <c r="V15985" s="121"/>
      <c r="X15985" s="121"/>
      <c r="Z15985" s="121"/>
    </row>
    <row r="15986" spans="16:26" x14ac:dyDescent="0.25">
      <c r="P15986" s="121"/>
      <c r="R15986" s="121"/>
      <c r="T15986" s="121"/>
      <c r="V15986" s="121"/>
      <c r="X15986" s="121"/>
      <c r="Z15986" s="121"/>
    </row>
    <row r="15987" spans="16:26" x14ac:dyDescent="0.25">
      <c r="P15987" s="122"/>
      <c r="R15987" s="122"/>
      <c r="T15987" s="122"/>
      <c r="V15987" s="122"/>
      <c r="X15987" s="122"/>
      <c r="Z15987" s="122"/>
    </row>
    <row r="15988" spans="16:26" x14ac:dyDescent="0.25">
      <c r="P15988" s="118"/>
      <c r="R15988" s="118"/>
      <c r="T15988" s="118"/>
      <c r="V15988" s="118"/>
      <c r="X15988" s="118"/>
      <c r="Z15988" s="118"/>
    </row>
    <row r="15989" spans="16:26" x14ac:dyDescent="0.25">
      <c r="P15989" s="119"/>
      <c r="R15989" s="119"/>
      <c r="T15989" s="119"/>
      <c r="V15989" s="119"/>
      <c r="X15989" s="119"/>
      <c r="Z15989" s="119"/>
    </row>
    <row r="15990" spans="16:26" x14ac:dyDescent="0.25">
      <c r="P15990" s="119"/>
      <c r="R15990" s="119"/>
      <c r="T15990" s="119"/>
      <c r="V15990" s="119"/>
      <c r="X15990" s="119"/>
      <c r="Z15990" s="119"/>
    </row>
    <row r="15991" spans="16:26" x14ac:dyDescent="0.25">
      <c r="P15991" s="120"/>
      <c r="R15991" s="120"/>
      <c r="T15991" s="120"/>
      <c r="V15991" s="120"/>
      <c r="X15991" s="120"/>
      <c r="Z15991" s="120"/>
    </row>
    <row r="15992" spans="16:26" x14ac:dyDescent="0.25">
      <c r="P15992" s="119"/>
      <c r="R15992" s="119"/>
      <c r="T15992" s="119"/>
      <c r="V15992" s="119"/>
      <c r="X15992" s="119"/>
      <c r="Z15992" s="119"/>
    </row>
    <row r="15993" spans="16:26" x14ac:dyDescent="0.25">
      <c r="P15993" s="119"/>
      <c r="R15993" s="119"/>
      <c r="T15993" s="119"/>
      <c r="V15993" s="119"/>
      <c r="X15993" s="119"/>
      <c r="Z15993" s="119"/>
    </row>
    <row r="15994" spans="16:26" x14ac:dyDescent="0.25">
      <c r="P15994" s="120"/>
      <c r="R15994" s="120"/>
      <c r="T15994" s="120"/>
      <c r="V15994" s="120"/>
      <c r="X15994" s="120"/>
      <c r="Z15994" s="120"/>
    </row>
    <row r="15995" spans="16:26" x14ac:dyDescent="0.25">
      <c r="P15995" s="119"/>
      <c r="R15995" s="119"/>
      <c r="T15995" s="119"/>
      <c r="V15995" s="119"/>
      <c r="X15995" s="119"/>
      <c r="Z15995" s="119"/>
    </row>
    <row r="15996" spans="16:26" x14ac:dyDescent="0.25">
      <c r="P15996" s="120"/>
      <c r="R15996" s="120"/>
      <c r="T15996" s="120"/>
      <c r="V15996" s="120"/>
      <c r="X15996" s="120"/>
      <c r="Z15996" s="120"/>
    </row>
    <row r="15997" spans="16:26" x14ac:dyDescent="0.25">
      <c r="P15997" s="119"/>
      <c r="R15997" s="119"/>
      <c r="T15997" s="119"/>
      <c r="V15997" s="119"/>
      <c r="X15997" s="119"/>
      <c r="Z15997" s="119"/>
    </row>
    <row r="15998" spans="16:26" x14ac:dyDescent="0.25">
      <c r="P15998" s="119"/>
      <c r="R15998" s="119"/>
      <c r="T15998" s="119"/>
      <c r="V15998" s="119"/>
      <c r="X15998" s="119"/>
      <c r="Z15998" s="119"/>
    </row>
    <row r="15999" spans="16:26" x14ac:dyDescent="0.25">
      <c r="P15999" s="119"/>
      <c r="R15999" s="119"/>
      <c r="T15999" s="119"/>
      <c r="V15999" s="119"/>
      <c r="X15999" s="119"/>
      <c r="Z15999" s="119"/>
    </row>
    <row r="16000" spans="16:26" x14ac:dyDescent="0.25">
      <c r="P16000" s="121"/>
      <c r="R16000" s="121"/>
      <c r="T16000" s="121"/>
      <c r="V16000" s="121"/>
      <c r="X16000" s="121"/>
      <c r="Z16000" s="121"/>
    </row>
    <row r="16001" spans="16:26" x14ac:dyDescent="0.25">
      <c r="P16001" s="121"/>
      <c r="R16001" s="121"/>
      <c r="T16001" s="121"/>
      <c r="V16001" s="121"/>
      <c r="X16001" s="121"/>
      <c r="Z16001" s="121"/>
    </row>
    <row r="16002" spans="16:26" x14ac:dyDescent="0.25">
      <c r="P16002" s="121"/>
      <c r="R16002" s="121"/>
      <c r="T16002" s="121"/>
      <c r="V16002" s="121"/>
      <c r="X16002" s="121"/>
      <c r="Z16002" s="121"/>
    </row>
    <row r="16003" spans="16:26" x14ac:dyDescent="0.25">
      <c r="P16003" s="121"/>
      <c r="R16003" s="121"/>
      <c r="T16003" s="121"/>
      <c r="V16003" s="121"/>
      <c r="X16003" s="121"/>
      <c r="Z16003" s="121"/>
    </row>
    <row r="16004" spans="16:26" x14ac:dyDescent="0.25">
      <c r="P16004" s="122"/>
      <c r="R16004" s="122"/>
      <c r="T16004" s="122"/>
      <c r="V16004" s="122"/>
      <c r="X16004" s="122"/>
      <c r="Z16004" s="122"/>
    </row>
    <row r="16005" spans="16:26" x14ac:dyDescent="0.25">
      <c r="P16005" s="118"/>
      <c r="R16005" s="118"/>
      <c r="T16005" s="118"/>
      <c r="V16005" s="118"/>
      <c r="X16005" s="118"/>
      <c r="Z16005" s="118"/>
    </row>
    <row r="16006" spans="16:26" x14ac:dyDescent="0.25">
      <c r="P16006" s="119"/>
      <c r="R16006" s="119"/>
      <c r="T16006" s="119"/>
      <c r="V16006" s="119"/>
      <c r="X16006" s="119"/>
      <c r="Z16006" s="119"/>
    </row>
    <row r="16007" spans="16:26" x14ac:dyDescent="0.25">
      <c r="P16007" s="119"/>
      <c r="R16007" s="119"/>
      <c r="T16007" s="119"/>
      <c r="V16007" s="119"/>
      <c r="X16007" s="119"/>
      <c r="Z16007" s="119"/>
    </row>
    <row r="16008" spans="16:26" x14ac:dyDescent="0.25">
      <c r="P16008" s="120"/>
      <c r="R16008" s="120"/>
      <c r="T16008" s="120"/>
      <c r="V16008" s="120"/>
      <c r="X16008" s="120"/>
      <c r="Z16008" s="120"/>
    </row>
    <row r="16009" spans="16:26" x14ac:dyDescent="0.25">
      <c r="P16009" s="119"/>
      <c r="R16009" s="119"/>
      <c r="T16009" s="119"/>
      <c r="V16009" s="119"/>
      <c r="X16009" s="119"/>
      <c r="Z16009" s="119"/>
    </row>
    <row r="16010" spans="16:26" x14ac:dyDescent="0.25">
      <c r="P16010" s="119"/>
      <c r="R16010" s="119"/>
      <c r="T16010" s="119"/>
      <c r="V16010" s="119"/>
      <c r="X16010" s="119"/>
      <c r="Z16010" s="119"/>
    </row>
    <row r="16011" spans="16:26" x14ac:dyDescent="0.25">
      <c r="P16011" s="120"/>
      <c r="R16011" s="120"/>
      <c r="T16011" s="120"/>
      <c r="V16011" s="120"/>
      <c r="X16011" s="120"/>
      <c r="Z16011" s="120"/>
    </row>
    <row r="16012" spans="16:26" x14ac:dyDescent="0.25">
      <c r="P16012" s="119"/>
      <c r="R16012" s="119"/>
      <c r="T16012" s="119"/>
      <c r="V16012" s="119"/>
      <c r="X16012" s="119"/>
      <c r="Z16012" s="119"/>
    </row>
    <row r="16013" spans="16:26" x14ac:dyDescent="0.25">
      <c r="P16013" s="120"/>
      <c r="R16013" s="120"/>
      <c r="T16013" s="120"/>
      <c r="V16013" s="120"/>
      <c r="X16013" s="120"/>
      <c r="Z16013" s="120"/>
    </row>
    <row r="16014" spans="16:26" x14ac:dyDescent="0.25">
      <c r="P16014" s="119"/>
      <c r="R16014" s="119"/>
      <c r="T16014" s="119"/>
      <c r="V16014" s="119"/>
      <c r="X16014" s="119"/>
      <c r="Z16014" s="119"/>
    </row>
    <row r="16015" spans="16:26" x14ac:dyDescent="0.25">
      <c r="P16015" s="119"/>
      <c r="R16015" s="119"/>
      <c r="T16015" s="119"/>
      <c r="V16015" s="119"/>
      <c r="X16015" s="119"/>
      <c r="Z16015" s="119"/>
    </row>
    <row r="16016" spans="16:26" x14ac:dyDescent="0.25">
      <c r="P16016" s="119"/>
      <c r="R16016" s="119"/>
      <c r="T16016" s="119"/>
      <c r="V16016" s="119"/>
      <c r="X16016" s="119"/>
      <c r="Z16016" s="119"/>
    </row>
    <row r="16017" spans="16:26" x14ac:dyDescent="0.25">
      <c r="P16017" s="121"/>
      <c r="R16017" s="121"/>
      <c r="T16017" s="121"/>
      <c r="V16017" s="121"/>
      <c r="X16017" s="121"/>
      <c r="Z16017" s="121"/>
    </row>
    <row r="16018" spans="16:26" x14ac:dyDescent="0.25">
      <c r="P16018" s="121"/>
      <c r="R16018" s="121"/>
      <c r="T16018" s="121"/>
      <c r="V16018" s="121"/>
      <c r="X16018" s="121"/>
      <c r="Z16018" s="121"/>
    </row>
    <row r="16019" spans="16:26" x14ac:dyDescent="0.25">
      <c r="P16019" s="121"/>
      <c r="R16019" s="121"/>
      <c r="T16019" s="121"/>
      <c r="V16019" s="121"/>
      <c r="X16019" s="121"/>
      <c r="Z16019" s="121"/>
    </row>
    <row r="16020" spans="16:26" x14ac:dyDescent="0.25">
      <c r="P16020" s="121"/>
      <c r="R16020" s="121"/>
      <c r="T16020" s="121"/>
      <c r="V16020" s="121"/>
      <c r="X16020" s="121"/>
      <c r="Z16020" s="121"/>
    </row>
    <row r="16021" spans="16:26" x14ac:dyDescent="0.25">
      <c r="P16021" s="122"/>
      <c r="R16021" s="122"/>
      <c r="T16021" s="122"/>
      <c r="V16021" s="122"/>
      <c r="X16021" s="122"/>
      <c r="Z16021" s="122"/>
    </row>
    <row r="16022" spans="16:26" x14ac:dyDescent="0.25">
      <c r="P16022" s="118"/>
      <c r="R16022" s="118"/>
      <c r="T16022" s="118"/>
      <c r="V16022" s="118"/>
      <c r="X16022" s="118"/>
      <c r="Z16022" s="118"/>
    </row>
    <row r="16023" spans="16:26" x14ac:dyDescent="0.25">
      <c r="P16023" s="119"/>
      <c r="R16023" s="119"/>
      <c r="T16023" s="119"/>
      <c r="V16023" s="119"/>
      <c r="X16023" s="119"/>
      <c r="Z16023" s="119"/>
    </row>
    <row r="16024" spans="16:26" x14ac:dyDescent="0.25">
      <c r="P16024" s="119"/>
      <c r="R16024" s="119"/>
      <c r="T16024" s="119"/>
      <c r="V16024" s="119"/>
      <c r="X16024" s="119"/>
      <c r="Z16024" s="119"/>
    </row>
    <row r="16025" spans="16:26" x14ac:dyDescent="0.25">
      <c r="P16025" s="120"/>
      <c r="R16025" s="120"/>
      <c r="T16025" s="120"/>
      <c r="V16025" s="120"/>
      <c r="X16025" s="120"/>
      <c r="Z16025" s="120"/>
    </row>
    <row r="16026" spans="16:26" x14ac:dyDescent="0.25">
      <c r="P16026" s="119"/>
      <c r="R16026" s="119"/>
      <c r="T16026" s="119"/>
      <c r="V16026" s="119"/>
      <c r="X16026" s="119"/>
      <c r="Z16026" s="119"/>
    </row>
    <row r="16027" spans="16:26" x14ac:dyDescent="0.25">
      <c r="P16027" s="119"/>
      <c r="R16027" s="119"/>
      <c r="T16027" s="119"/>
      <c r="V16027" s="119"/>
      <c r="X16027" s="119"/>
      <c r="Z16027" s="119"/>
    </row>
    <row r="16028" spans="16:26" x14ac:dyDescent="0.25">
      <c r="P16028" s="120"/>
      <c r="R16028" s="120"/>
      <c r="T16028" s="120"/>
      <c r="V16028" s="120"/>
      <c r="X16028" s="120"/>
      <c r="Z16028" s="120"/>
    </row>
    <row r="16029" spans="16:26" x14ac:dyDescent="0.25">
      <c r="P16029" s="119"/>
      <c r="R16029" s="119"/>
      <c r="T16029" s="119"/>
      <c r="V16029" s="119"/>
      <c r="X16029" s="119"/>
      <c r="Z16029" s="119"/>
    </row>
    <row r="16030" spans="16:26" x14ac:dyDescent="0.25">
      <c r="P16030" s="120"/>
      <c r="R16030" s="120"/>
      <c r="T16030" s="120"/>
      <c r="V16030" s="120"/>
      <c r="X16030" s="120"/>
      <c r="Z16030" s="120"/>
    </row>
    <row r="16031" spans="16:26" x14ac:dyDescent="0.25">
      <c r="P16031" s="119"/>
      <c r="R16031" s="119"/>
      <c r="T16031" s="119"/>
      <c r="V16031" s="119"/>
      <c r="X16031" s="119"/>
      <c r="Z16031" s="119"/>
    </row>
    <row r="16032" spans="16:26" x14ac:dyDescent="0.25">
      <c r="P16032" s="119"/>
      <c r="R16032" s="119"/>
      <c r="T16032" s="119"/>
      <c r="V16032" s="119"/>
      <c r="X16032" s="119"/>
      <c r="Z16032" s="119"/>
    </row>
    <row r="16033" spans="16:26" x14ac:dyDescent="0.25">
      <c r="P16033" s="119"/>
      <c r="R16033" s="119"/>
      <c r="T16033" s="119"/>
      <c r="V16033" s="119"/>
      <c r="X16033" s="119"/>
      <c r="Z16033" s="119"/>
    </row>
    <row r="16034" spans="16:26" x14ac:dyDescent="0.25">
      <c r="P16034" s="121"/>
      <c r="R16034" s="121"/>
      <c r="T16034" s="121"/>
      <c r="V16034" s="121"/>
      <c r="X16034" s="121"/>
      <c r="Z16034" s="121"/>
    </row>
    <row r="16035" spans="16:26" x14ac:dyDescent="0.25">
      <c r="P16035" s="121"/>
      <c r="R16035" s="121"/>
      <c r="T16035" s="121"/>
      <c r="V16035" s="121"/>
      <c r="X16035" s="121"/>
      <c r="Z16035" s="121"/>
    </row>
    <row r="16036" spans="16:26" x14ac:dyDescent="0.25">
      <c r="P16036" s="121"/>
      <c r="R16036" s="121"/>
      <c r="T16036" s="121"/>
      <c r="V16036" s="121"/>
      <c r="X16036" s="121"/>
      <c r="Z16036" s="121"/>
    </row>
    <row r="16037" spans="16:26" x14ac:dyDescent="0.25">
      <c r="P16037" s="121"/>
      <c r="R16037" s="121"/>
      <c r="T16037" s="121"/>
      <c r="V16037" s="121"/>
      <c r="X16037" s="121"/>
      <c r="Z16037" s="121"/>
    </row>
    <row r="16038" spans="16:26" x14ac:dyDescent="0.25">
      <c r="P16038" s="122"/>
      <c r="R16038" s="122"/>
      <c r="T16038" s="122"/>
      <c r="V16038" s="122"/>
      <c r="X16038" s="122"/>
      <c r="Z16038" s="122"/>
    </row>
    <row r="16039" spans="16:26" x14ac:dyDescent="0.25">
      <c r="P16039" s="118"/>
      <c r="R16039" s="118"/>
      <c r="T16039" s="118"/>
      <c r="V16039" s="118"/>
      <c r="X16039" s="118"/>
      <c r="Z16039" s="118"/>
    </row>
    <row r="16040" spans="16:26" x14ac:dyDescent="0.25">
      <c r="P16040" s="119"/>
      <c r="R16040" s="119"/>
      <c r="T16040" s="119"/>
      <c r="V16040" s="119"/>
      <c r="X16040" s="119"/>
      <c r="Z16040" s="119"/>
    </row>
    <row r="16041" spans="16:26" x14ac:dyDescent="0.25">
      <c r="P16041" s="119"/>
      <c r="R16041" s="119"/>
      <c r="T16041" s="119"/>
      <c r="V16041" s="119"/>
      <c r="X16041" s="119"/>
      <c r="Z16041" s="119"/>
    </row>
    <row r="16042" spans="16:26" x14ac:dyDescent="0.25">
      <c r="P16042" s="120"/>
      <c r="R16042" s="120"/>
      <c r="T16042" s="120"/>
      <c r="V16042" s="120"/>
      <c r="X16042" s="120"/>
      <c r="Z16042" s="120"/>
    </row>
    <row r="16043" spans="16:26" x14ac:dyDescent="0.25">
      <c r="P16043" s="119"/>
      <c r="R16043" s="119"/>
      <c r="T16043" s="119"/>
      <c r="V16043" s="119"/>
      <c r="X16043" s="119"/>
      <c r="Z16043" s="119"/>
    </row>
    <row r="16044" spans="16:26" x14ac:dyDescent="0.25">
      <c r="P16044" s="119"/>
      <c r="R16044" s="119"/>
      <c r="T16044" s="119"/>
      <c r="V16044" s="119"/>
      <c r="X16044" s="119"/>
      <c r="Z16044" s="119"/>
    </row>
    <row r="16045" spans="16:26" x14ac:dyDescent="0.25">
      <c r="P16045" s="120"/>
      <c r="R16045" s="120"/>
      <c r="T16045" s="120"/>
      <c r="V16045" s="120"/>
      <c r="X16045" s="120"/>
      <c r="Z16045" s="120"/>
    </row>
    <row r="16046" spans="16:26" x14ac:dyDescent="0.25">
      <c r="P16046" s="119"/>
      <c r="R16046" s="119"/>
      <c r="T16046" s="119"/>
      <c r="V16046" s="119"/>
      <c r="X16046" s="119"/>
      <c r="Z16046" s="119"/>
    </row>
    <row r="16047" spans="16:26" x14ac:dyDescent="0.25">
      <c r="P16047" s="120"/>
      <c r="R16047" s="120"/>
      <c r="T16047" s="120"/>
      <c r="V16047" s="120"/>
      <c r="X16047" s="120"/>
      <c r="Z16047" s="120"/>
    </row>
    <row r="16048" spans="16:26" x14ac:dyDescent="0.25">
      <c r="P16048" s="119"/>
      <c r="R16048" s="119"/>
      <c r="T16048" s="119"/>
      <c r="V16048" s="119"/>
      <c r="X16048" s="119"/>
      <c r="Z16048" s="119"/>
    </row>
    <row r="16049" spans="16:26" x14ac:dyDescent="0.25">
      <c r="P16049" s="119"/>
      <c r="R16049" s="119"/>
      <c r="T16049" s="119"/>
      <c r="V16049" s="119"/>
      <c r="X16049" s="119"/>
      <c r="Z16049" s="119"/>
    </row>
    <row r="16050" spans="16:26" x14ac:dyDescent="0.25">
      <c r="P16050" s="119"/>
      <c r="R16050" s="119"/>
      <c r="T16050" s="119"/>
      <c r="V16050" s="119"/>
      <c r="X16050" s="119"/>
      <c r="Z16050" s="119"/>
    </row>
    <row r="16051" spans="16:26" x14ac:dyDescent="0.25">
      <c r="P16051" s="121"/>
      <c r="R16051" s="121"/>
      <c r="T16051" s="121"/>
      <c r="V16051" s="121"/>
      <c r="X16051" s="121"/>
      <c r="Z16051" s="121"/>
    </row>
    <row r="16052" spans="16:26" x14ac:dyDescent="0.25">
      <c r="P16052" s="121"/>
      <c r="R16052" s="121"/>
      <c r="T16052" s="121"/>
      <c r="V16052" s="121"/>
      <c r="X16052" s="121"/>
      <c r="Z16052" s="121"/>
    </row>
    <row r="16053" spans="16:26" x14ac:dyDescent="0.25">
      <c r="P16053" s="121"/>
      <c r="R16053" s="121"/>
      <c r="T16053" s="121"/>
      <c r="V16053" s="121"/>
      <c r="X16053" s="121"/>
      <c r="Z16053" s="121"/>
    </row>
    <row r="16054" spans="16:26" x14ac:dyDescent="0.25">
      <c r="P16054" s="121"/>
      <c r="R16054" s="121"/>
      <c r="T16054" s="121"/>
      <c r="V16054" s="121"/>
      <c r="X16054" s="121"/>
      <c r="Z16054" s="121"/>
    </row>
    <row r="16055" spans="16:26" x14ac:dyDescent="0.25">
      <c r="P16055" s="122"/>
      <c r="R16055" s="122"/>
      <c r="T16055" s="122"/>
      <c r="V16055" s="122"/>
      <c r="X16055" s="122"/>
      <c r="Z16055" s="122"/>
    </row>
    <row r="16056" spans="16:26" x14ac:dyDescent="0.25">
      <c r="P16056" s="118"/>
      <c r="R16056" s="118"/>
      <c r="T16056" s="118"/>
      <c r="V16056" s="118"/>
      <c r="X16056" s="118"/>
      <c r="Z16056" s="118"/>
    </row>
    <row r="16057" spans="16:26" x14ac:dyDescent="0.25">
      <c r="P16057" s="119"/>
      <c r="R16057" s="119"/>
      <c r="T16057" s="119"/>
      <c r="V16057" s="119"/>
      <c r="X16057" s="119"/>
      <c r="Z16057" s="119"/>
    </row>
    <row r="16058" spans="16:26" x14ac:dyDescent="0.25">
      <c r="P16058" s="119"/>
      <c r="R16058" s="119"/>
      <c r="T16058" s="119"/>
      <c r="V16058" s="119"/>
      <c r="X16058" s="119"/>
      <c r="Z16058" s="119"/>
    </row>
    <row r="16059" spans="16:26" x14ac:dyDescent="0.25">
      <c r="P16059" s="120"/>
      <c r="R16059" s="120"/>
      <c r="T16059" s="120"/>
      <c r="V16059" s="120"/>
      <c r="X16059" s="120"/>
      <c r="Z16059" s="120"/>
    </row>
    <row r="16060" spans="16:26" x14ac:dyDescent="0.25">
      <c r="P16060" s="119"/>
      <c r="R16060" s="119"/>
      <c r="T16060" s="119"/>
      <c r="V16060" s="119"/>
      <c r="X16060" s="119"/>
      <c r="Z16060" s="119"/>
    </row>
    <row r="16061" spans="16:26" x14ac:dyDescent="0.25">
      <c r="P16061" s="119"/>
      <c r="R16061" s="119"/>
      <c r="T16061" s="119"/>
      <c r="V16061" s="119"/>
      <c r="X16061" s="119"/>
      <c r="Z16061" s="119"/>
    </row>
    <row r="16062" spans="16:26" x14ac:dyDescent="0.25">
      <c r="P16062" s="120"/>
      <c r="R16062" s="120"/>
      <c r="T16062" s="120"/>
      <c r="V16062" s="120"/>
      <c r="X16062" s="120"/>
      <c r="Z16062" s="120"/>
    </row>
    <row r="16063" spans="16:26" x14ac:dyDescent="0.25">
      <c r="P16063" s="119"/>
      <c r="R16063" s="119"/>
      <c r="T16063" s="119"/>
      <c r="V16063" s="119"/>
      <c r="X16063" s="119"/>
      <c r="Z16063" s="119"/>
    </row>
    <row r="16064" spans="16:26" x14ac:dyDescent="0.25">
      <c r="P16064" s="120"/>
      <c r="R16064" s="120"/>
      <c r="T16064" s="120"/>
      <c r="V16064" s="120"/>
      <c r="X16064" s="120"/>
      <c r="Z16064" s="120"/>
    </row>
    <row r="16065" spans="16:26" x14ac:dyDescent="0.25">
      <c r="P16065" s="119"/>
      <c r="R16065" s="119"/>
      <c r="T16065" s="119"/>
      <c r="V16065" s="119"/>
      <c r="X16065" s="119"/>
      <c r="Z16065" s="119"/>
    </row>
    <row r="16066" spans="16:26" x14ac:dyDescent="0.25">
      <c r="P16066" s="119"/>
      <c r="R16066" s="119"/>
      <c r="T16066" s="119"/>
      <c r="V16066" s="119"/>
      <c r="X16066" s="119"/>
      <c r="Z16066" s="119"/>
    </row>
    <row r="16067" spans="16:26" x14ac:dyDescent="0.25">
      <c r="P16067" s="119"/>
      <c r="R16067" s="119"/>
      <c r="T16067" s="119"/>
      <c r="V16067" s="119"/>
      <c r="X16067" s="119"/>
      <c r="Z16067" s="119"/>
    </row>
    <row r="16068" spans="16:26" x14ac:dyDescent="0.25">
      <c r="P16068" s="121"/>
      <c r="R16068" s="121"/>
      <c r="T16068" s="121"/>
      <c r="V16068" s="121"/>
      <c r="X16068" s="121"/>
      <c r="Z16068" s="121"/>
    </row>
    <row r="16069" spans="16:26" x14ac:dyDescent="0.25">
      <c r="P16069" s="121"/>
      <c r="R16069" s="121"/>
      <c r="T16069" s="121"/>
      <c r="V16069" s="121"/>
      <c r="X16069" s="121"/>
      <c r="Z16069" s="121"/>
    </row>
    <row r="16070" spans="16:26" x14ac:dyDescent="0.25">
      <c r="P16070" s="121"/>
      <c r="R16070" s="121"/>
      <c r="T16070" s="121"/>
      <c r="V16070" s="121"/>
      <c r="X16070" s="121"/>
      <c r="Z16070" s="121"/>
    </row>
    <row r="16071" spans="16:26" x14ac:dyDescent="0.25">
      <c r="P16071" s="121"/>
      <c r="R16071" s="121"/>
      <c r="T16071" s="121"/>
      <c r="V16071" s="121"/>
      <c r="X16071" s="121"/>
      <c r="Z16071" s="121"/>
    </row>
    <row r="16072" spans="16:26" x14ac:dyDescent="0.25">
      <c r="P16072" s="122"/>
      <c r="R16072" s="122"/>
      <c r="T16072" s="122"/>
      <c r="V16072" s="122"/>
      <c r="X16072" s="122"/>
      <c r="Z16072" s="122"/>
    </row>
    <row r="16073" spans="16:26" x14ac:dyDescent="0.25">
      <c r="P16073" s="118"/>
      <c r="R16073" s="118"/>
      <c r="T16073" s="118"/>
      <c r="V16073" s="118"/>
      <c r="X16073" s="118"/>
      <c r="Z16073" s="118"/>
    </row>
    <row r="16074" spans="16:26" x14ac:dyDescent="0.25">
      <c r="P16074" s="119"/>
      <c r="R16074" s="119"/>
      <c r="T16074" s="119"/>
      <c r="V16074" s="119"/>
      <c r="X16074" s="119"/>
      <c r="Z16074" s="119"/>
    </row>
    <row r="16075" spans="16:26" x14ac:dyDescent="0.25">
      <c r="P16075" s="119"/>
      <c r="R16075" s="119"/>
      <c r="T16075" s="119"/>
      <c r="V16075" s="119"/>
      <c r="X16075" s="119"/>
      <c r="Z16075" s="119"/>
    </row>
    <row r="16076" spans="16:26" x14ac:dyDescent="0.25">
      <c r="P16076" s="120"/>
      <c r="R16076" s="120"/>
      <c r="T16076" s="120"/>
      <c r="V16076" s="120"/>
      <c r="X16076" s="120"/>
      <c r="Z16076" s="120"/>
    </row>
    <row r="16077" spans="16:26" x14ac:dyDescent="0.25">
      <c r="P16077" s="119"/>
      <c r="R16077" s="119"/>
      <c r="T16077" s="119"/>
      <c r="V16077" s="119"/>
      <c r="X16077" s="119"/>
      <c r="Z16077" s="119"/>
    </row>
    <row r="16078" spans="16:26" x14ac:dyDescent="0.25">
      <c r="P16078" s="119"/>
      <c r="R16078" s="119"/>
      <c r="T16078" s="119"/>
      <c r="V16078" s="119"/>
      <c r="X16078" s="119"/>
      <c r="Z16078" s="119"/>
    </row>
    <row r="16079" spans="16:26" x14ac:dyDescent="0.25">
      <c r="P16079" s="120"/>
      <c r="R16079" s="120"/>
      <c r="T16079" s="120"/>
      <c r="V16079" s="120"/>
      <c r="X16079" s="120"/>
      <c r="Z16079" s="120"/>
    </row>
    <row r="16080" spans="16:26" x14ac:dyDescent="0.25">
      <c r="P16080" s="119"/>
      <c r="R16080" s="119"/>
      <c r="T16080" s="119"/>
      <c r="V16080" s="119"/>
      <c r="X16080" s="119"/>
      <c r="Z16080" s="119"/>
    </row>
    <row r="16081" spans="16:26" x14ac:dyDescent="0.25">
      <c r="P16081" s="120"/>
      <c r="R16081" s="120"/>
      <c r="T16081" s="120"/>
      <c r="V16081" s="120"/>
      <c r="X16081" s="120"/>
      <c r="Z16081" s="120"/>
    </row>
    <row r="16082" spans="16:26" x14ac:dyDescent="0.25">
      <c r="P16082" s="119"/>
      <c r="R16082" s="119"/>
      <c r="T16082" s="119"/>
      <c r="V16082" s="119"/>
      <c r="X16082" s="119"/>
      <c r="Z16082" s="119"/>
    </row>
    <row r="16083" spans="16:26" x14ac:dyDescent="0.25">
      <c r="P16083" s="119"/>
      <c r="R16083" s="119"/>
      <c r="T16083" s="119"/>
      <c r="V16083" s="119"/>
      <c r="X16083" s="119"/>
      <c r="Z16083" s="119"/>
    </row>
    <row r="16084" spans="16:26" x14ac:dyDescent="0.25">
      <c r="P16084" s="119"/>
      <c r="R16084" s="119"/>
      <c r="T16084" s="119"/>
      <c r="V16084" s="119"/>
      <c r="X16084" s="119"/>
      <c r="Z16084" s="119"/>
    </row>
    <row r="16085" spans="16:26" x14ac:dyDescent="0.25">
      <c r="P16085" s="121"/>
      <c r="R16085" s="121"/>
      <c r="T16085" s="121"/>
      <c r="V16085" s="121"/>
      <c r="X16085" s="121"/>
      <c r="Z16085" s="121"/>
    </row>
    <row r="16086" spans="16:26" x14ac:dyDescent="0.25">
      <c r="P16086" s="121"/>
      <c r="R16086" s="121"/>
      <c r="T16086" s="121"/>
      <c r="V16086" s="121"/>
      <c r="X16086" s="121"/>
      <c r="Z16086" s="121"/>
    </row>
    <row r="16087" spans="16:26" x14ac:dyDescent="0.25">
      <c r="P16087" s="121"/>
      <c r="R16087" s="121"/>
      <c r="T16087" s="121"/>
      <c r="V16087" s="121"/>
      <c r="X16087" s="121"/>
      <c r="Z16087" s="121"/>
    </row>
    <row r="16088" spans="16:26" x14ac:dyDescent="0.25">
      <c r="P16088" s="121"/>
      <c r="R16088" s="121"/>
      <c r="T16088" s="121"/>
      <c r="V16088" s="121"/>
      <c r="X16088" s="121"/>
      <c r="Z16088" s="121"/>
    </row>
    <row r="16089" spans="16:26" x14ac:dyDescent="0.25">
      <c r="P16089" s="122"/>
      <c r="R16089" s="122"/>
      <c r="T16089" s="122"/>
      <c r="V16089" s="122"/>
      <c r="X16089" s="122"/>
      <c r="Z16089" s="122"/>
    </row>
    <row r="16090" spans="16:26" x14ac:dyDescent="0.25">
      <c r="P16090" s="118"/>
      <c r="R16090" s="118"/>
      <c r="T16090" s="118"/>
      <c r="V16090" s="118"/>
      <c r="X16090" s="118"/>
      <c r="Z16090" s="118"/>
    </row>
    <row r="16091" spans="16:26" x14ac:dyDescent="0.25">
      <c r="P16091" s="119"/>
      <c r="R16091" s="119"/>
      <c r="T16091" s="119"/>
      <c r="V16091" s="119"/>
      <c r="X16091" s="119"/>
      <c r="Z16091" s="119"/>
    </row>
    <row r="16092" spans="16:26" x14ac:dyDescent="0.25">
      <c r="P16092" s="119"/>
      <c r="R16092" s="119"/>
      <c r="T16092" s="119"/>
      <c r="V16092" s="119"/>
      <c r="X16092" s="119"/>
      <c r="Z16092" s="119"/>
    </row>
    <row r="16093" spans="16:26" x14ac:dyDescent="0.25">
      <c r="P16093" s="120"/>
      <c r="R16093" s="120"/>
      <c r="T16093" s="120"/>
      <c r="V16093" s="120"/>
      <c r="X16093" s="120"/>
      <c r="Z16093" s="120"/>
    </row>
    <row r="16094" spans="16:26" x14ac:dyDescent="0.25">
      <c r="P16094" s="119"/>
      <c r="R16094" s="119"/>
      <c r="T16094" s="119"/>
      <c r="V16094" s="119"/>
      <c r="X16094" s="119"/>
      <c r="Z16094" s="119"/>
    </row>
    <row r="16095" spans="16:26" x14ac:dyDescent="0.25">
      <c r="P16095" s="119"/>
      <c r="R16095" s="119"/>
      <c r="T16095" s="119"/>
      <c r="V16095" s="119"/>
      <c r="X16095" s="119"/>
      <c r="Z16095" s="119"/>
    </row>
    <row r="16096" spans="16:26" x14ac:dyDescent="0.25">
      <c r="P16096" s="120"/>
      <c r="R16096" s="120"/>
      <c r="T16096" s="120"/>
      <c r="V16096" s="120"/>
      <c r="X16096" s="120"/>
      <c r="Z16096" s="120"/>
    </row>
    <row r="16097" spans="16:26" x14ac:dyDescent="0.25">
      <c r="P16097" s="119"/>
      <c r="R16097" s="119"/>
      <c r="T16097" s="119"/>
      <c r="V16097" s="119"/>
      <c r="X16097" s="119"/>
      <c r="Z16097" s="119"/>
    </row>
    <row r="16098" spans="16:26" x14ac:dyDescent="0.25">
      <c r="P16098" s="120"/>
      <c r="R16098" s="120"/>
      <c r="T16098" s="120"/>
      <c r="V16098" s="120"/>
      <c r="X16098" s="120"/>
      <c r="Z16098" s="120"/>
    </row>
    <row r="16099" spans="16:26" x14ac:dyDescent="0.25">
      <c r="P16099" s="119"/>
      <c r="R16099" s="119"/>
      <c r="T16099" s="119"/>
      <c r="V16099" s="119"/>
      <c r="X16099" s="119"/>
      <c r="Z16099" s="119"/>
    </row>
    <row r="16100" spans="16:26" x14ac:dyDescent="0.25">
      <c r="P16100" s="119"/>
      <c r="R16100" s="119"/>
      <c r="T16100" s="119"/>
      <c r="V16100" s="119"/>
      <c r="X16100" s="119"/>
      <c r="Z16100" s="119"/>
    </row>
    <row r="16101" spans="16:26" x14ac:dyDescent="0.25">
      <c r="P16101" s="119"/>
      <c r="R16101" s="119"/>
      <c r="T16101" s="119"/>
      <c r="V16101" s="119"/>
      <c r="X16101" s="119"/>
      <c r="Z16101" s="119"/>
    </row>
    <row r="16102" spans="16:26" x14ac:dyDescent="0.25">
      <c r="P16102" s="121"/>
      <c r="R16102" s="121"/>
      <c r="T16102" s="121"/>
      <c r="V16102" s="121"/>
      <c r="X16102" s="121"/>
      <c r="Z16102" s="121"/>
    </row>
    <row r="16103" spans="16:26" x14ac:dyDescent="0.25">
      <c r="P16103" s="121"/>
      <c r="R16103" s="121"/>
      <c r="T16103" s="121"/>
      <c r="V16103" s="121"/>
      <c r="X16103" s="121"/>
      <c r="Z16103" s="121"/>
    </row>
    <row r="16104" spans="16:26" x14ac:dyDescent="0.25">
      <c r="P16104" s="121"/>
      <c r="R16104" s="121"/>
      <c r="T16104" s="121"/>
      <c r="V16104" s="121"/>
      <c r="X16104" s="121"/>
      <c r="Z16104" s="121"/>
    </row>
    <row r="16105" spans="16:26" x14ac:dyDescent="0.25">
      <c r="P16105" s="121"/>
      <c r="R16105" s="121"/>
      <c r="T16105" s="121"/>
      <c r="V16105" s="121"/>
      <c r="X16105" s="121"/>
      <c r="Z16105" s="121"/>
    </row>
    <row r="16106" spans="16:26" x14ac:dyDescent="0.25">
      <c r="P16106" s="122"/>
      <c r="R16106" s="122"/>
      <c r="T16106" s="122"/>
      <c r="V16106" s="122"/>
      <c r="X16106" s="122"/>
      <c r="Z16106" s="122"/>
    </row>
    <row r="16107" spans="16:26" x14ac:dyDescent="0.25">
      <c r="P16107" s="118"/>
      <c r="R16107" s="118"/>
      <c r="T16107" s="118"/>
      <c r="V16107" s="118"/>
      <c r="X16107" s="118"/>
      <c r="Z16107" s="118"/>
    </row>
    <row r="16108" spans="16:26" x14ac:dyDescent="0.25">
      <c r="P16108" s="119"/>
      <c r="R16108" s="119"/>
      <c r="T16108" s="119"/>
      <c r="V16108" s="119"/>
      <c r="X16108" s="119"/>
      <c r="Z16108" s="119"/>
    </row>
    <row r="16109" spans="16:26" x14ac:dyDescent="0.25">
      <c r="P16109" s="119"/>
      <c r="R16109" s="119"/>
      <c r="T16109" s="119"/>
      <c r="V16109" s="119"/>
      <c r="X16109" s="119"/>
      <c r="Z16109" s="119"/>
    </row>
    <row r="16110" spans="16:26" x14ac:dyDescent="0.25">
      <c r="P16110" s="120"/>
      <c r="R16110" s="120"/>
      <c r="T16110" s="120"/>
      <c r="V16110" s="120"/>
      <c r="X16110" s="120"/>
      <c r="Z16110" s="120"/>
    </row>
    <row r="16111" spans="16:26" x14ac:dyDescent="0.25">
      <c r="P16111" s="119"/>
      <c r="R16111" s="119"/>
      <c r="T16111" s="119"/>
      <c r="V16111" s="119"/>
      <c r="X16111" s="119"/>
      <c r="Z16111" s="119"/>
    </row>
    <row r="16112" spans="16:26" x14ac:dyDescent="0.25">
      <c r="P16112" s="119"/>
      <c r="R16112" s="119"/>
      <c r="T16112" s="119"/>
      <c r="V16112" s="119"/>
      <c r="X16112" s="119"/>
      <c r="Z16112" s="119"/>
    </row>
    <row r="16113" spans="16:26" x14ac:dyDescent="0.25">
      <c r="P16113" s="120"/>
      <c r="R16113" s="120"/>
      <c r="T16113" s="120"/>
      <c r="V16113" s="120"/>
      <c r="X16113" s="120"/>
      <c r="Z16113" s="120"/>
    </row>
    <row r="16114" spans="16:26" x14ac:dyDescent="0.25">
      <c r="P16114" s="119"/>
      <c r="R16114" s="119"/>
      <c r="T16114" s="119"/>
      <c r="V16114" s="119"/>
      <c r="X16114" s="119"/>
      <c r="Z16114" s="119"/>
    </row>
    <row r="16115" spans="16:26" x14ac:dyDescent="0.25">
      <c r="P16115" s="120"/>
      <c r="R16115" s="120"/>
      <c r="T16115" s="120"/>
      <c r="V16115" s="120"/>
      <c r="X16115" s="120"/>
      <c r="Z16115" s="120"/>
    </row>
    <row r="16116" spans="16:26" x14ac:dyDescent="0.25">
      <c r="P16116" s="119"/>
      <c r="R16116" s="119"/>
      <c r="T16116" s="119"/>
      <c r="V16116" s="119"/>
      <c r="X16116" s="119"/>
      <c r="Z16116" s="119"/>
    </row>
    <row r="16117" spans="16:26" x14ac:dyDescent="0.25">
      <c r="P16117" s="119"/>
      <c r="R16117" s="119"/>
      <c r="T16117" s="119"/>
      <c r="V16117" s="119"/>
      <c r="X16117" s="119"/>
      <c r="Z16117" s="119"/>
    </row>
    <row r="16118" spans="16:26" x14ac:dyDescent="0.25">
      <c r="P16118" s="119"/>
      <c r="R16118" s="119"/>
      <c r="T16118" s="119"/>
      <c r="V16118" s="119"/>
      <c r="X16118" s="119"/>
      <c r="Z16118" s="119"/>
    </row>
    <row r="16119" spans="16:26" x14ac:dyDescent="0.25">
      <c r="P16119" s="121"/>
      <c r="R16119" s="121"/>
      <c r="T16119" s="121"/>
      <c r="V16119" s="121"/>
      <c r="X16119" s="121"/>
      <c r="Z16119" s="121"/>
    </row>
    <row r="16120" spans="16:26" x14ac:dyDescent="0.25">
      <c r="P16120" s="121"/>
      <c r="R16120" s="121"/>
      <c r="T16120" s="121"/>
      <c r="V16120" s="121"/>
      <c r="X16120" s="121"/>
      <c r="Z16120" s="121"/>
    </row>
    <row r="16121" spans="16:26" x14ac:dyDescent="0.25">
      <c r="P16121" s="121"/>
      <c r="R16121" s="121"/>
      <c r="T16121" s="121"/>
      <c r="V16121" s="121"/>
      <c r="X16121" s="121"/>
      <c r="Z16121" s="121"/>
    </row>
    <row r="16122" spans="16:26" x14ac:dyDescent="0.25">
      <c r="P16122" s="121"/>
      <c r="R16122" s="121"/>
      <c r="T16122" s="121"/>
      <c r="V16122" s="121"/>
      <c r="X16122" s="121"/>
      <c r="Z16122" s="121"/>
    </row>
    <row r="16123" spans="16:26" x14ac:dyDescent="0.25">
      <c r="P16123" s="122"/>
      <c r="R16123" s="122"/>
      <c r="T16123" s="122"/>
      <c r="V16123" s="122"/>
      <c r="X16123" s="122"/>
      <c r="Z16123" s="122"/>
    </row>
    <row r="16124" spans="16:26" x14ac:dyDescent="0.25">
      <c r="P16124" s="118"/>
      <c r="R16124" s="118"/>
      <c r="T16124" s="118"/>
      <c r="V16124" s="118"/>
      <c r="X16124" s="118"/>
      <c r="Z16124" s="118"/>
    </row>
    <row r="16125" spans="16:26" x14ac:dyDescent="0.25">
      <c r="P16125" s="119"/>
      <c r="R16125" s="119"/>
      <c r="T16125" s="119"/>
      <c r="V16125" s="119"/>
      <c r="X16125" s="119"/>
      <c r="Z16125" s="119"/>
    </row>
    <row r="16126" spans="16:26" x14ac:dyDescent="0.25">
      <c r="P16126" s="119"/>
      <c r="R16126" s="119"/>
      <c r="T16126" s="119"/>
      <c r="V16126" s="119"/>
      <c r="X16126" s="119"/>
      <c r="Z16126" s="119"/>
    </row>
    <row r="16127" spans="16:26" x14ac:dyDescent="0.25">
      <c r="P16127" s="120"/>
      <c r="R16127" s="120"/>
      <c r="T16127" s="120"/>
      <c r="V16127" s="120"/>
      <c r="X16127" s="120"/>
      <c r="Z16127" s="120"/>
    </row>
    <row r="16128" spans="16:26" x14ac:dyDescent="0.25">
      <c r="P16128" s="119"/>
      <c r="R16128" s="119"/>
      <c r="T16128" s="119"/>
      <c r="V16128" s="119"/>
      <c r="X16128" s="119"/>
      <c r="Z16128" s="119"/>
    </row>
    <row r="16129" spans="16:26" x14ac:dyDescent="0.25">
      <c r="P16129" s="119"/>
      <c r="R16129" s="119"/>
      <c r="T16129" s="119"/>
      <c r="V16129" s="119"/>
      <c r="X16129" s="119"/>
      <c r="Z16129" s="119"/>
    </row>
    <row r="16130" spans="16:26" x14ac:dyDescent="0.25">
      <c r="P16130" s="120"/>
      <c r="R16130" s="120"/>
      <c r="T16130" s="120"/>
      <c r="V16130" s="120"/>
      <c r="X16130" s="120"/>
      <c r="Z16130" s="120"/>
    </row>
    <row r="16131" spans="16:26" x14ac:dyDescent="0.25">
      <c r="P16131" s="119"/>
      <c r="R16131" s="119"/>
      <c r="T16131" s="119"/>
      <c r="V16131" s="119"/>
      <c r="X16131" s="119"/>
      <c r="Z16131" s="119"/>
    </row>
    <row r="16132" spans="16:26" x14ac:dyDescent="0.25">
      <c r="P16132" s="120"/>
      <c r="R16132" s="120"/>
      <c r="T16132" s="120"/>
      <c r="V16132" s="120"/>
      <c r="X16132" s="120"/>
      <c r="Z16132" s="120"/>
    </row>
    <row r="16133" spans="16:26" x14ac:dyDescent="0.25">
      <c r="P16133" s="119"/>
      <c r="R16133" s="119"/>
      <c r="T16133" s="119"/>
      <c r="V16133" s="119"/>
      <c r="X16133" s="119"/>
      <c r="Z16133" s="119"/>
    </row>
    <row r="16134" spans="16:26" x14ac:dyDescent="0.25">
      <c r="P16134" s="119"/>
      <c r="R16134" s="119"/>
      <c r="T16134" s="119"/>
      <c r="V16134" s="119"/>
      <c r="X16134" s="119"/>
      <c r="Z16134" s="119"/>
    </row>
    <row r="16135" spans="16:26" x14ac:dyDescent="0.25">
      <c r="P16135" s="119"/>
      <c r="R16135" s="119"/>
      <c r="T16135" s="119"/>
      <c r="V16135" s="119"/>
      <c r="X16135" s="119"/>
      <c r="Z16135" s="119"/>
    </row>
    <row r="16136" spans="16:26" x14ac:dyDescent="0.25">
      <c r="P16136" s="121"/>
      <c r="R16136" s="121"/>
      <c r="T16136" s="121"/>
      <c r="V16136" s="121"/>
      <c r="X16136" s="121"/>
      <c r="Z16136" s="121"/>
    </row>
    <row r="16137" spans="16:26" x14ac:dyDescent="0.25">
      <c r="P16137" s="121"/>
      <c r="R16137" s="121"/>
      <c r="T16137" s="121"/>
      <c r="V16137" s="121"/>
      <c r="X16137" s="121"/>
      <c r="Z16137" s="121"/>
    </row>
    <row r="16138" spans="16:26" x14ac:dyDescent="0.25">
      <c r="P16138" s="121"/>
      <c r="R16138" s="121"/>
      <c r="T16138" s="121"/>
      <c r="V16138" s="121"/>
      <c r="X16138" s="121"/>
      <c r="Z16138" s="121"/>
    </row>
    <row r="16139" spans="16:26" x14ac:dyDescent="0.25">
      <c r="P16139" s="121"/>
      <c r="R16139" s="121"/>
      <c r="T16139" s="121"/>
      <c r="V16139" s="121"/>
      <c r="X16139" s="121"/>
      <c r="Z16139" s="121"/>
    </row>
    <row r="16140" spans="16:26" x14ac:dyDescent="0.25">
      <c r="P16140" s="122"/>
      <c r="R16140" s="122"/>
      <c r="T16140" s="122"/>
      <c r="V16140" s="122"/>
      <c r="X16140" s="122"/>
      <c r="Z16140" s="122"/>
    </row>
    <row r="16141" spans="16:26" x14ac:dyDescent="0.25">
      <c r="P16141" s="118"/>
      <c r="R16141" s="118"/>
      <c r="T16141" s="118"/>
      <c r="V16141" s="118"/>
      <c r="X16141" s="118"/>
      <c r="Z16141" s="118"/>
    </row>
    <row r="16142" spans="16:26" x14ac:dyDescent="0.25">
      <c r="P16142" s="119"/>
      <c r="R16142" s="119"/>
      <c r="T16142" s="119"/>
      <c r="V16142" s="119"/>
      <c r="X16142" s="119"/>
      <c r="Z16142" s="119"/>
    </row>
    <row r="16143" spans="16:26" x14ac:dyDescent="0.25">
      <c r="P16143" s="119"/>
      <c r="R16143" s="119"/>
      <c r="T16143" s="119"/>
      <c r="V16143" s="119"/>
      <c r="X16143" s="119"/>
      <c r="Z16143" s="119"/>
    </row>
    <row r="16144" spans="16:26" x14ac:dyDescent="0.25">
      <c r="P16144" s="120"/>
      <c r="R16144" s="120"/>
      <c r="T16144" s="120"/>
      <c r="V16144" s="120"/>
      <c r="X16144" s="120"/>
      <c r="Z16144" s="120"/>
    </row>
    <row r="16145" spans="16:26" x14ac:dyDescent="0.25">
      <c r="P16145" s="119"/>
      <c r="R16145" s="119"/>
      <c r="T16145" s="119"/>
      <c r="V16145" s="119"/>
      <c r="X16145" s="119"/>
      <c r="Z16145" s="119"/>
    </row>
    <row r="16146" spans="16:26" x14ac:dyDescent="0.25">
      <c r="P16146" s="119"/>
      <c r="R16146" s="119"/>
      <c r="T16146" s="119"/>
      <c r="V16146" s="119"/>
      <c r="X16146" s="119"/>
      <c r="Z16146" s="119"/>
    </row>
    <row r="16147" spans="16:26" x14ac:dyDescent="0.25">
      <c r="P16147" s="120"/>
      <c r="R16147" s="120"/>
      <c r="T16147" s="120"/>
      <c r="V16147" s="120"/>
      <c r="X16147" s="120"/>
      <c r="Z16147" s="120"/>
    </row>
    <row r="16148" spans="16:26" x14ac:dyDescent="0.25">
      <c r="P16148" s="119"/>
      <c r="R16148" s="119"/>
      <c r="T16148" s="119"/>
      <c r="V16148" s="119"/>
      <c r="X16148" s="119"/>
      <c r="Z16148" s="119"/>
    </row>
    <row r="16149" spans="16:26" x14ac:dyDescent="0.25">
      <c r="P16149" s="120"/>
      <c r="R16149" s="120"/>
      <c r="T16149" s="120"/>
      <c r="V16149" s="120"/>
      <c r="X16149" s="120"/>
      <c r="Z16149" s="120"/>
    </row>
    <row r="16150" spans="16:26" x14ac:dyDescent="0.25">
      <c r="P16150" s="119"/>
      <c r="R16150" s="119"/>
      <c r="T16150" s="119"/>
      <c r="V16150" s="119"/>
      <c r="X16150" s="119"/>
      <c r="Z16150" s="119"/>
    </row>
    <row r="16151" spans="16:26" x14ac:dyDescent="0.25">
      <c r="P16151" s="119"/>
      <c r="R16151" s="119"/>
      <c r="T16151" s="119"/>
      <c r="V16151" s="119"/>
      <c r="X16151" s="119"/>
      <c r="Z16151" s="119"/>
    </row>
    <row r="16152" spans="16:26" x14ac:dyDescent="0.25">
      <c r="P16152" s="119"/>
      <c r="R16152" s="119"/>
      <c r="T16152" s="119"/>
      <c r="V16152" s="119"/>
      <c r="X16152" s="119"/>
      <c r="Z16152" s="119"/>
    </row>
    <row r="16153" spans="16:26" x14ac:dyDescent="0.25">
      <c r="P16153" s="121"/>
      <c r="R16153" s="121"/>
      <c r="T16153" s="121"/>
      <c r="V16153" s="121"/>
      <c r="X16153" s="121"/>
      <c r="Z16153" s="121"/>
    </row>
    <row r="16154" spans="16:26" x14ac:dyDescent="0.25">
      <c r="P16154" s="121"/>
      <c r="R16154" s="121"/>
      <c r="T16154" s="121"/>
      <c r="V16154" s="121"/>
      <c r="X16154" s="121"/>
      <c r="Z16154" s="121"/>
    </row>
    <row r="16155" spans="16:26" x14ac:dyDescent="0.25">
      <c r="P16155" s="121"/>
      <c r="R16155" s="121"/>
      <c r="T16155" s="121"/>
      <c r="V16155" s="121"/>
      <c r="X16155" s="121"/>
      <c r="Z16155" s="121"/>
    </row>
    <row r="16156" spans="16:26" x14ac:dyDescent="0.25">
      <c r="P16156" s="121"/>
      <c r="R16156" s="121"/>
      <c r="T16156" s="121"/>
      <c r="V16156" s="121"/>
      <c r="X16156" s="121"/>
      <c r="Z16156" s="121"/>
    </row>
    <row r="16157" spans="16:26" x14ac:dyDescent="0.25">
      <c r="P16157" s="122"/>
      <c r="R16157" s="122"/>
      <c r="T16157" s="122"/>
      <c r="V16157" s="122"/>
      <c r="X16157" s="122"/>
      <c r="Z16157" s="122"/>
    </row>
    <row r="16158" spans="16:26" x14ac:dyDescent="0.25">
      <c r="P16158" s="118"/>
      <c r="R16158" s="118"/>
      <c r="T16158" s="118"/>
      <c r="V16158" s="118"/>
      <c r="X16158" s="118"/>
      <c r="Z16158" s="118"/>
    </row>
    <row r="16159" spans="16:26" x14ac:dyDescent="0.25">
      <c r="P16159" s="119"/>
      <c r="R16159" s="119"/>
      <c r="T16159" s="119"/>
      <c r="V16159" s="119"/>
      <c r="X16159" s="119"/>
      <c r="Z16159" s="119"/>
    </row>
    <row r="16160" spans="16:26" x14ac:dyDescent="0.25">
      <c r="P16160" s="119"/>
      <c r="R16160" s="119"/>
      <c r="T16160" s="119"/>
      <c r="V16160" s="119"/>
      <c r="X16160" s="119"/>
      <c r="Z16160" s="119"/>
    </row>
    <row r="16161" spans="16:26" x14ac:dyDescent="0.25">
      <c r="P16161" s="120"/>
      <c r="R16161" s="120"/>
      <c r="T16161" s="120"/>
      <c r="V16161" s="120"/>
      <c r="X16161" s="120"/>
      <c r="Z16161" s="120"/>
    </row>
    <row r="16162" spans="16:26" x14ac:dyDescent="0.25">
      <c r="P16162" s="119"/>
      <c r="R16162" s="119"/>
      <c r="T16162" s="119"/>
      <c r="V16162" s="119"/>
      <c r="X16162" s="119"/>
      <c r="Z16162" s="119"/>
    </row>
    <row r="16163" spans="16:26" x14ac:dyDescent="0.25">
      <c r="P16163" s="119"/>
      <c r="R16163" s="119"/>
      <c r="T16163" s="119"/>
      <c r="V16163" s="119"/>
      <c r="X16163" s="119"/>
      <c r="Z16163" s="119"/>
    </row>
    <row r="16164" spans="16:26" x14ac:dyDescent="0.25">
      <c r="P16164" s="120"/>
      <c r="R16164" s="120"/>
      <c r="T16164" s="120"/>
      <c r="V16164" s="120"/>
      <c r="X16164" s="120"/>
      <c r="Z16164" s="120"/>
    </row>
    <row r="16165" spans="16:26" x14ac:dyDescent="0.25">
      <c r="P16165" s="119"/>
      <c r="R16165" s="119"/>
      <c r="T16165" s="119"/>
      <c r="V16165" s="119"/>
      <c r="X16165" s="119"/>
      <c r="Z16165" s="119"/>
    </row>
    <row r="16166" spans="16:26" x14ac:dyDescent="0.25">
      <c r="P16166" s="120"/>
      <c r="R16166" s="120"/>
      <c r="T16166" s="120"/>
      <c r="V16166" s="120"/>
      <c r="X16166" s="120"/>
      <c r="Z16166" s="120"/>
    </row>
    <row r="16167" spans="16:26" x14ac:dyDescent="0.25">
      <c r="P16167" s="119"/>
      <c r="R16167" s="119"/>
      <c r="T16167" s="119"/>
      <c r="V16167" s="119"/>
      <c r="X16167" s="119"/>
      <c r="Z16167" s="119"/>
    </row>
    <row r="16168" spans="16:26" x14ac:dyDescent="0.25">
      <c r="P16168" s="119"/>
      <c r="R16168" s="119"/>
      <c r="T16168" s="119"/>
      <c r="V16168" s="119"/>
      <c r="X16168" s="119"/>
      <c r="Z16168" s="119"/>
    </row>
    <row r="16169" spans="16:26" x14ac:dyDescent="0.25">
      <c r="P16169" s="119"/>
      <c r="R16169" s="119"/>
      <c r="T16169" s="119"/>
      <c r="V16169" s="119"/>
      <c r="X16169" s="119"/>
      <c r="Z16169" s="119"/>
    </row>
    <row r="16170" spans="16:26" x14ac:dyDescent="0.25">
      <c r="P16170" s="121"/>
      <c r="R16170" s="121"/>
      <c r="T16170" s="121"/>
      <c r="V16170" s="121"/>
      <c r="X16170" s="121"/>
      <c r="Z16170" s="121"/>
    </row>
    <row r="16171" spans="16:26" x14ac:dyDescent="0.25">
      <c r="P16171" s="121"/>
      <c r="R16171" s="121"/>
      <c r="T16171" s="121"/>
      <c r="V16171" s="121"/>
      <c r="X16171" s="121"/>
      <c r="Z16171" s="121"/>
    </row>
    <row r="16172" spans="16:26" x14ac:dyDescent="0.25">
      <c r="P16172" s="121"/>
      <c r="R16172" s="121"/>
      <c r="T16172" s="121"/>
      <c r="V16172" s="121"/>
      <c r="X16172" s="121"/>
      <c r="Z16172" s="121"/>
    </row>
    <row r="16173" spans="16:26" x14ac:dyDescent="0.25">
      <c r="P16173" s="121"/>
      <c r="R16173" s="121"/>
      <c r="T16173" s="121"/>
      <c r="V16173" s="121"/>
      <c r="X16173" s="121"/>
      <c r="Z16173" s="121"/>
    </row>
    <row r="16174" spans="16:26" x14ac:dyDescent="0.25">
      <c r="P16174" s="122"/>
      <c r="R16174" s="122"/>
      <c r="T16174" s="122"/>
      <c r="V16174" s="122"/>
      <c r="X16174" s="122"/>
      <c r="Z16174" s="122"/>
    </row>
    <row r="16175" spans="16:26" x14ac:dyDescent="0.25">
      <c r="P16175" s="118"/>
      <c r="R16175" s="118"/>
      <c r="T16175" s="118"/>
      <c r="V16175" s="118"/>
      <c r="X16175" s="118"/>
      <c r="Z16175" s="118"/>
    </row>
    <row r="16176" spans="16:26" x14ac:dyDescent="0.25">
      <c r="P16176" s="119"/>
      <c r="R16176" s="119"/>
      <c r="T16176" s="119"/>
      <c r="V16176" s="119"/>
      <c r="X16176" s="119"/>
      <c r="Z16176" s="119"/>
    </row>
    <row r="16177" spans="16:26" x14ac:dyDescent="0.25">
      <c r="P16177" s="119"/>
      <c r="R16177" s="119"/>
      <c r="T16177" s="119"/>
      <c r="V16177" s="119"/>
      <c r="X16177" s="119"/>
      <c r="Z16177" s="119"/>
    </row>
    <row r="16178" spans="16:26" x14ac:dyDescent="0.25">
      <c r="P16178" s="120"/>
      <c r="R16178" s="120"/>
      <c r="T16178" s="120"/>
      <c r="V16178" s="120"/>
      <c r="X16178" s="120"/>
      <c r="Z16178" s="120"/>
    </row>
    <row r="16179" spans="16:26" x14ac:dyDescent="0.25">
      <c r="P16179" s="119"/>
      <c r="R16179" s="119"/>
      <c r="T16179" s="119"/>
      <c r="V16179" s="119"/>
      <c r="X16179" s="119"/>
      <c r="Z16179" s="119"/>
    </row>
    <row r="16180" spans="16:26" x14ac:dyDescent="0.25">
      <c r="P16180" s="119"/>
      <c r="R16180" s="119"/>
      <c r="T16180" s="119"/>
      <c r="V16180" s="119"/>
      <c r="X16180" s="119"/>
      <c r="Z16180" s="119"/>
    </row>
    <row r="16181" spans="16:26" x14ac:dyDescent="0.25">
      <c r="P16181" s="120"/>
      <c r="R16181" s="120"/>
      <c r="T16181" s="120"/>
      <c r="V16181" s="120"/>
      <c r="X16181" s="120"/>
      <c r="Z16181" s="120"/>
    </row>
    <row r="16182" spans="16:26" x14ac:dyDescent="0.25">
      <c r="P16182" s="119"/>
      <c r="R16182" s="119"/>
      <c r="T16182" s="119"/>
      <c r="V16182" s="119"/>
      <c r="X16182" s="119"/>
      <c r="Z16182" s="119"/>
    </row>
    <row r="16183" spans="16:26" x14ac:dyDescent="0.25">
      <c r="P16183" s="120"/>
      <c r="R16183" s="120"/>
      <c r="T16183" s="120"/>
      <c r="V16183" s="120"/>
      <c r="X16183" s="120"/>
      <c r="Z16183" s="120"/>
    </row>
    <row r="16184" spans="16:26" x14ac:dyDescent="0.25">
      <c r="P16184" s="119"/>
      <c r="R16184" s="119"/>
      <c r="T16184" s="119"/>
      <c r="V16184" s="119"/>
      <c r="X16184" s="119"/>
      <c r="Z16184" s="119"/>
    </row>
    <row r="16185" spans="16:26" x14ac:dyDescent="0.25">
      <c r="P16185" s="119"/>
      <c r="R16185" s="119"/>
      <c r="T16185" s="119"/>
      <c r="V16185" s="119"/>
      <c r="X16185" s="119"/>
      <c r="Z16185" s="119"/>
    </row>
    <row r="16186" spans="16:26" x14ac:dyDescent="0.25">
      <c r="P16186" s="119"/>
      <c r="R16186" s="119"/>
      <c r="T16186" s="119"/>
      <c r="V16186" s="119"/>
      <c r="X16186" s="119"/>
      <c r="Z16186" s="119"/>
    </row>
    <row r="16187" spans="16:26" x14ac:dyDescent="0.25">
      <c r="P16187" s="121"/>
      <c r="R16187" s="121"/>
      <c r="T16187" s="121"/>
      <c r="V16187" s="121"/>
      <c r="X16187" s="121"/>
      <c r="Z16187" s="121"/>
    </row>
    <row r="16188" spans="16:26" x14ac:dyDescent="0.25">
      <c r="P16188" s="121"/>
      <c r="R16188" s="121"/>
      <c r="T16188" s="121"/>
      <c r="V16188" s="121"/>
      <c r="X16188" s="121"/>
      <c r="Z16188" s="121"/>
    </row>
    <row r="16189" spans="16:26" x14ac:dyDescent="0.25">
      <c r="P16189" s="121"/>
      <c r="R16189" s="121"/>
      <c r="T16189" s="121"/>
      <c r="V16189" s="121"/>
      <c r="X16189" s="121"/>
      <c r="Z16189" s="121"/>
    </row>
    <row r="16190" spans="16:26" x14ac:dyDescent="0.25">
      <c r="P16190" s="121"/>
      <c r="R16190" s="121"/>
      <c r="T16190" s="121"/>
      <c r="V16190" s="121"/>
      <c r="X16190" s="121"/>
      <c r="Z16190" s="121"/>
    </row>
    <row r="16191" spans="16:26" x14ac:dyDescent="0.25">
      <c r="P16191" s="122"/>
      <c r="R16191" s="122"/>
      <c r="T16191" s="122"/>
      <c r="V16191" s="122"/>
      <c r="X16191" s="122"/>
      <c r="Z16191" s="122"/>
    </row>
    <row r="16192" spans="16:26" x14ac:dyDescent="0.25">
      <c r="P16192" s="118"/>
      <c r="R16192" s="118"/>
      <c r="T16192" s="118"/>
      <c r="V16192" s="118"/>
      <c r="X16192" s="118"/>
      <c r="Z16192" s="118"/>
    </row>
    <row r="16193" spans="16:26" x14ac:dyDescent="0.25">
      <c r="P16193" s="119"/>
      <c r="R16193" s="119"/>
      <c r="T16193" s="119"/>
      <c r="V16193" s="119"/>
      <c r="X16193" s="119"/>
      <c r="Z16193" s="119"/>
    </row>
    <row r="16194" spans="16:26" x14ac:dyDescent="0.25">
      <c r="P16194" s="119"/>
      <c r="R16194" s="119"/>
      <c r="T16194" s="119"/>
      <c r="V16194" s="119"/>
      <c r="X16194" s="119"/>
      <c r="Z16194" s="119"/>
    </row>
    <row r="16195" spans="16:26" x14ac:dyDescent="0.25">
      <c r="P16195" s="120"/>
      <c r="R16195" s="120"/>
      <c r="T16195" s="120"/>
      <c r="V16195" s="120"/>
      <c r="X16195" s="120"/>
      <c r="Z16195" s="120"/>
    </row>
    <row r="16196" spans="16:26" x14ac:dyDescent="0.25">
      <c r="P16196" s="119"/>
      <c r="R16196" s="119"/>
      <c r="T16196" s="119"/>
      <c r="V16196" s="119"/>
      <c r="X16196" s="119"/>
      <c r="Z16196" s="119"/>
    </row>
    <row r="16197" spans="16:26" x14ac:dyDescent="0.25">
      <c r="P16197" s="119"/>
      <c r="R16197" s="119"/>
      <c r="T16197" s="119"/>
      <c r="V16197" s="119"/>
      <c r="X16197" s="119"/>
      <c r="Z16197" s="119"/>
    </row>
    <row r="16198" spans="16:26" x14ac:dyDescent="0.25">
      <c r="P16198" s="120"/>
      <c r="R16198" s="120"/>
      <c r="T16198" s="120"/>
      <c r="V16198" s="120"/>
      <c r="X16198" s="120"/>
      <c r="Z16198" s="120"/>
    </row>
    <row r="16199" spans="16:26" x14ac:dyDescent="0.25">
      <c r="P16199" s="119"/>
      <c r="R16199" s="119"/>
      <c r="T16199" s="119"/>
      <c r="V16199" s="119"/>
      <c r="X16199" s="119"/>
      <c r="Z16199" s="119"/>
    </row>
    <row r="16200" spans="16:26" x14ac:dyDescent="0.25">
      <c r="P16200" s="120"/>
      <c r="R16200" s="120"/>
      <c r="T16200" s="120"/>
      <c r="V16200" s="120"/>
      <c r="X16200" s="120"/>
      <c r="Z16200" s="120"/>
    </row>
    <row r="16201" spans="16:26" x14ac:dyDescent="0.25">
      <c r="P16201" s="119"/>
      <c r="R16201" s="119"/>
      <c r="T16201" s="119"/>
      <c r="V16201" s="119"/>
      <c r="X16201" s="119"/>
      <c r="Z16201" s="119"/>
    </row>
    <row r="16202" spans="16:26" x14ac:dyDescent="0.25">
      <c r="P16202" s="119"/>
      <c r="R16202" s="119"/>
      <c r="T16202" s="119"/>
      <c r="V16202" s="119"/>
      <c r="X16202" s="119"/>
      <c r="Z16202" s="119"/>
    </row>
    <row r="16203" spans="16:26" x14ac:dyDescent="0.25">
      <c r="P16203" s="119"/>
      <c r="R16203" s="119"/>
      <c r="T16203" s="119"/>
      <c r="V16203" s="119"/>
      <c r="X16203" s="119"/>
      <c r="Z16203" s="119"/>
    </row>
    <row r="16204" spans="16:26" x14ac:dyDescent="0.25">
      <c r="P16204" s="121"/>
      <c r="R16204" s="121"/>
      <c r="T16204" s="121"/>
      <c r="V16204" s="121"/>
      <c r="X16204" s="121"/>
      <c r="Z16204" s="121"/>
    </row>
    <row r="16205" spans="16:26" x14ac:dyDescent="0.25">
      <c r="P16205" s="121"/>
      <c r="R16205" s="121"/>
      <c r="T16205" s="121"/>
      <c r="V16205" s="121"/>
      <c r="X16205" s="121"/>
      <c r="Z16205" s="121"/>
    </row>
    <row r="16206" spans="16:26" x14ac:dyDescent="0.25">
      <c r="P16206" s="121"/>
      <c r="R16206" s="121"/>
      <c r="T16206" s="121"/>
      <c r="V16206" s="121"/>
      <c r="X16206" s="121"/>
      <c r="Z16206" s="121"/>
    </row>
    <row r="16207" spans="16:26" x14ac:dyDescent="0.25">
      <c r="P16207" s="121"/>
      <c r="R16207" s="121"/>
      <c r="T16207" s="121"/>
      <c r="V16207" s="121"/>
      <c r="X16207" s="121"/>
      <c r="Z16207" s="121"/>
    </row>
    <row r="16208" spans="16:26" x14ac:dyDescent="0.25">
      <c r="P16208" s="122"/>
      <c r="R16208" s="122"/>
      <c r="T16208" s="122"/>
      <c r="V16208" s="122"/>
      <c r="X16208" s="122"/>
      <c r="Z16208" s="122"/>
    </row>
    <row r="16209" spans="16:26" x14ac:dyDescent="0.25">
      <c r="P16209" s="118"/>
      <c r="R16209" s="118"/>
      <c r="T16209" s="118"/>
      <c r="V16209" s="118"/>
      <c r="X16209" s="118"/>
      <c r="Z16209" s="118"/>
    </row>
    <row r="16210" spans="16:26" x14ac:dyDescent="0.25">
      <c r="P16210" s="119"/>
      <c r="R16210" s="119"/>
      <c r="T16210" s="119"/>
      <c r="V16210" s="119"/>
      <c r="X16210" s="119"/>
      <c r="Z16210" s="119"/>
    </row>
    <row r="16211" spans="16:26" x14ac:dyDescent="0.25">
      <c r="P16211" s="119"/>
      <c r="R16211" s="119"/>
      <c r="T16211" s="119"/>
      <c r="V16211" s="119"/>
      <c r="X16211" s="119"/>
      <c r="Z16211" s="119"/>
    </row>
    <row r="16212" spans="16:26" x14ac:dyDescent="0.25">
      <c r="P16212" s="120"/>
      <c r="R16212" s="120"/>
      <c r="T16212" s="120"/>
      <c r="V16212" s="120"/>
      <c r="X16212" s="120"/>
      <c r="Z16212" s="120"/>
    </row>
    <row r="16213" spans="16:26" x14ac:dyDescent="0.25">
      <c r="P16213" s="119"/>
      <c r="R16213" s="119"/>
      <c r="T16213" s="119"/>
      <c r="V16213" s="119"/>
      <c r="X16213" s="119"/>
      <c r="Z16213" s="119"/>
    </row>
    <row r="16214" spans="16:26" x14ac:dyDescent="0.25">
      <c r="P16214" s="119"/>
      <c r="R16214" s="119"/>
      <c r="T16214" s="119"/>
      <c r="V16214" s="119"/>
      <c r="X16214" s="119"/>
      <c r="Z16214" s="119"/>
    </row>
    <row r="16215" spans="16:26" x14ac:dyDescent="0.25">
      <c r="P16215" s="120"/>
      <c r="R16215" s="120"/>
      <c r="T16215" s="120"/>
      <c r="V16215" s="120"/>
      <c r="X16215" s="120"/>
      <c r="Z16215" s="120"/>
    </row>
    <row r="16216" spans="16:26" x14ac:dyDescent="0.25">
      <c r="P16216" s="119"/>
      <c r="R16216" s="119"/>
      <c r="T16216" s="119"/>
      <c r="V16216" s="119"/>
      <c r="X16216" s="119"/>
      <c r="Z16216" s="119"/>
    </row>
    <row r="16217" spans="16:26" x14ac:dyDescent="0.25">
      <c r="P16217" s="120"/>
      <c r="R16217" s="120"/>
      <c r="T16217" s="120"/>
      <c r="V16217" s="120"/>
      <c r="X16217" s="120"/>
      <c r="Z16217" s="120"/>
    </row>
    <row r="16218" spans="16:26" x14ac:dyDescent="0.25">
      <c r="P16218" s="119"/>
      <c r="R16218" s="119"/>
      <c r="T16218" s="119"/>
      <c r="V16218" s="119"/>
      <c r="X16218" s="119"/>
      <c r="Z16218" s="119"/>
    </row>
    <row r="16219" spans="16:26" x14ac:dyDescent="0.25">
      <c r="P16219" s="119"/>
      <c r="R16219" s="119"/>
      <c r="T16219" s="119"/>
      <c r="V16219" s="119"/>
      <c r="X16219" s="119"/>
      <c r="Z16219" s="119"/>
    </row>
    <row r="16220" spans="16:26" x14ac:dyDescent="0.25">
      <c r="P16220" s="119"/>
      <c r="R16220" s="119"/>
      <c r="T16220" s="119"/>
      <c r="V16220" s="119"/>
      <c r="X16220" s="119"/>
      <c r="Z16220" s="119"/>
    </row>
    <row r="16221" spans="16:26" x14ac:dyDescent="0.25">
      <c r="P16221" s="121"/>
      <c r="R16221" s="121"/>
      <c r="T16221" s="121"/>
      <c r="V16221" s="121"/>
      <c r="X16221" s="121"/>
      <c r="Z16221" s="121"/>
    </row>
    <row r="16222" spans="16:26" x14ac:dyDescent="0.25">
      <c r="P16222" s="121"/>
      <c r="R16222" s="121"/>
      <c r="T16222" s="121"/>
      <c r="V16222" s="121"/>
      <c r="X16222" s="121"/>
      <c r="Z16222" s="121"/>
    </row>
    <row r="16223" spans="16:26" x14ac:dyDescent="0.25">
      <c r="P16223" s="121"/>
      <c r="R16223" s="121"/>
      <c r="T16223" s="121"/>
      <c r="V16223" s="121"/>
      <c r="X16223" s="121"/>
      <c r="Z16223" s="121"/>
    </row>
    <row r="16224" spans="16:26" x14ac:dyDescent="0.25">
      <c r="P16224" s="121"/>
      <c r="R16224" s="121"/>
      <c r="T16224" s="121"/>
      <c r="V16224" s="121"/>
      <c r="X16224" s="121"/>
      <c r="Z16224" s="121"/>
    </row>
    <row r="16225" spans="16:26" x14ac:dyDescent="0.25">
      <c r="P16225" s="122"/>
      <c r="R16225" s="122"/>
      <c r="T16225" s="122"/>
      <c r="V16225" s="122"/>
      <c r="X16225" s="122"/>
      <c r="Z16225" s="122"/>
    </row>
    <row r="16226" spans="16:26" x14ac:dyDescent="0.25">
      <c r="P16226" s="118"/>
      <c r="R16226" s="118"/>
      <c r="T16226" s="118"/>
      <c r="V16226" s="118"/>
      <c r="X16226" s="118"/>
      <c r="Z16226" s="118"/>
    </row>
    <row r="16227" spans="16:26" x14ac:dyDescent="0.25">
      <c r="P16227" s="119"/>
      <c r="R16227" s="119"/>
      <c r="T16227" s="119"/>
      <c r="V16227" s="119"/>
      <c r="X16227" s="119"/>
      <c r="Z16227" s="119"/>
    </row>
    <row r="16228" spans="16:26" x14ac:dyDescent="0.25">
      <c r="P16228" s="119"/>
      <c r="R16228" s="119"/>
      <c r="T16228" s="119"/>
      <c r="V16228" s="119"/>
      <c r="X16228" s="119"/>
      <c r="Z16228" s="119"/>
    </row>
    <row r="16229" spans="16:26" x14ac:dyDescent="0.25">
      <c r="P16229" s="120"/>
      <c r="R16229" s="120"/>
      <c r="T16229" s="120"/>
      <c r="V16229" s="120"/>
      <c r="X16229" s="120"/>
      <c r="Z16229" s="120"/>
    </row>
    <row r="16230" spans="16:26" x14ac:dyDescent="0.25">
      <c r="P16230" s="119"/>
      <c r="R16230" s="119"/>
      <c r="T16230" s="119"/>
      <c r="V16230" s="119"/>
      <c r="X16230" s="119"/>
      <c r="Z16230" s="119"/>
    </row>
    <row r="16231" spans="16:26" x14ac:dyDescent="0.25">
      <c r="P16231" s="119"/>
      <c r="R16231" s="119"/>
      <c r="T16231" s="119"/>
      <c r="V16231" s="119"/>
      <c r="X16231" s="119"/>
      <c r="Z16231" s="119"/>
    </row>
    <row r="16232" spans="16:26" x14ac:dyDescent="0.25">
      <c r="P16232" s="120"/>
      <c r="R16232" s="120"/>
      <c r="T16232" s="120"/>
      <c r="V16232" s="120"/>
      <c r="X16232" s="120"/>
      <c r="Z16232" s="120"/>
    </row>
    <row r="16233" spans="16:26" x14ac:dyDescent="0.25">
      <c r="P16233" s="119"/>
      <c r="R16233" s="119"/>
      <c r="T16233" s="119"/>
      <c r="V16233" s="119"/>
      <c r="X16233" s="119"/>
      <c r="Z16233" s="119"/>
    </row>
    <row r="16234" spans="16:26" x14ac:dyDescent="0.25">
      <c r="P16234" s="120"/>
      <c r="R16234" s="120"/>
      <c r="T16234" s="120"/>
      <c r="V16234" s="120"/>
      <c r="X16234" s="120"/>
      <c r="Z16234" s="120"/>
    </row>
    <row r="16235" spans="16:26" x14ac:dyDescent="0.25">
      <c r="P16235" s="119"/>
      <c r="R16235" s="119"/>
      <c r="T16235" s="119"/>
      <c r="V16235" s="119"/>
      <c r="X16235" s="119"/>
      <c r="Z16235" s="119"/>
    </row>
    <row r="16236" spans="16:26" x14ac:dyDescent="0.25">
      <c r="P16236" s="119"/>
      <c r="R16236" s="119"/>
      <c r="T16236" s="119"/>
      <c r="V16236" s="119"/>
      <c r="X16236" s="119"/>
      <c r="Z16236" s="119"/>
    </row>
    <row r="16237" spans="16:26" x14ac:dyDescent="0.25">
      <c r="P16237" s="119"/>
      <c r="R16237" s="119"/>
      <c r="T16237" s="119"/>
      <c r="V16237" s="119"/>
      <c r="X16237" s="119"/>
      <c r="Z16237" s="119"/>
    </row>
    <row r="16238" spans="16:26" x14ac:dyDescent="0.25">
      <c r="P16238" s="121"/>
      <c r="R16238" s="121"/>
      <c r="T16238" s="121"/>
      <c r="V16238" s="121"/>
      <c r="X16238" s="121"/>
      <c r="Z16238" s="121"/>
    </row>
    <row r="16239" spans="16:26" x14ac:dyDescent="0.25">
      <c r="P16239" s="121"/>
      <c r="R16239" s="121"/>
      <c r="T16239" s="121"/>
      <c r="V16239" s="121"/>
      <c r="X16239" s="121"/>
      <c r="Z16239" s="121"/>
    </row>
    <row r="16240" spans="16:26" x14ac:dyDescent="0.25">
      <c r="P16240" s="121"/>
      <c r="R16240" s="121"/>
      <c r="T16240" s="121"/>
      <c r="V16240" s="121"/>
      <c r="X16240" s="121"/>
      <c r="Z16240" s="121"/>
    </row>
    <row r="16241" spans="16:26" x14ac:dyDescent="0.25">
      <c r="P16241" s="121"/>
      <c r="R16241" s="121"/>
      <c r="T16241" s="121"/>
      <c r="V16241" s="121"/>
      <c r="X16241" s="121"/>
      <c r="Z16241" s="121"/>
    </row>
    <row r="16242" spans="16:26" x14ac:dyDescent="0.25">
      <c r="P16242" s="122"/>
      <c r="R16242" s="122"/>
      <c r="T16242" s="122"/>
      <c r="V16242" s="122"/>
      <c r="X16242" s="122"/>
      <c r="Z16242" s="122"/>
    </row>
    <row r="16243" spans="16:26" x14ac:dyDescent="0.25">
      <c r="P16243" s="118"/>
      <c r="R16243" s="118"/>
      <c r="T16243" s="118"/>
      <c r="V16243" s="118"/>
      <c r="X16243" s="118"/>
      <c r="Z16243" s="118"/>
    </row>
    <row r="16244" spans="16:26" x14ac:dyDescent="0.25">
      <c r="P16244" s="119"/>
      <c r="R16244" s="119"/>
      <c r="T16244" s="119"/>
      <c r="V16244" s="119"/>
      <c r="X16244" s="119"/>
      <c r="Z16244" s="119"/>
    </row>
    <row r="16245" spans="16:26" x14ac:dyDescent="0.25">
      <c r="P16245" s="119"/>
      <c r="R16245" s="119"/>
      <c r="T16245" s="119"/>
      <c r="V16245" s="119"/>
      <c r="X16245" s="119"/>
      <c r="Z16245" s="119"/>
    </row>
    <row r="16246" spans="16:26" x14ac:dyDescent="0.25">
      <c r="P16246" s="120"/>
      <c r="R16246" s="120"/>
      <c r="T16246" s="120"/>
      <c r="V16246" s="120"/>
      <c r="X16246" s="120"/>
      <c r="Z16246" s="120"/>
    </row>
    <row r="16247" spans="16:26" x14ac:dyDescent="0.25">
      <c r="P16247" s="119"/>
      <c r="R16247" s="119"/>
      <c r="T16247" s="119"/>
      <c r="V16247" s="119"/>
      <c r="X16247" s="119"/>
      <c r="Z16247" s="119"/>
    </row>
    <row r="16248" spans="16:26" x14ac:dyDescent="0.25">
      <c r="P16248" s="119"/>
      <c r="R16248" s="119"/>
      <c r="T16248" s="119"/>
      <c r="V16248" s="119"/>
      <c r="X16248" s="119"/>
      <c r="Z16248" s="119"/>
    </row>
    <row r="16249" spans="16:26" x14ac:dyDescent="0.25">
      <c r="P16249" s="120"/>
      <c r="R16249" s="120"/>
      <c r="T16249" s="120"/>
      <c r="V16249" s="120"/>
      <c r="X16249" s="120"/>
      <c r="Z16249" s="120"/>
    </row>
    <row r="16250" spans="16:26" x14ac:dyDescent="0.25">
      <c r="P16250" s="119"/>
      <c r="R16250" s="119"/>
      <c r="T16250" s="119"/>
      <c r="V16250" s="119"/>
      <c r="X16250" s="119"/>
      <c r="Z16250" s="119"/>
    </row>
    <row r="16251" spans="16:26" x14ac:dyDescent="0.25">
      <c r="P16251" s="120"/>
      <c r="R16251" s="120"/>
      <c r="T16251" s="120"/>
      <c r="V16251" s="120"/>
      <c r="X16251" s="120"/>
      <c r="Z16251" s="120"/>
    </row>
    <row r="16252" spans="16:26" x14ac:dyDescent="0.25">
      <c r="P16252" s="119"/>
      <c r="R16252" s="119"/>
      <c r="T16252" s="119"/>
      <c r="V16252" s="119"/>
      <c r="X16252" s="119"/>
      <c r="Z16252" s="119"/>
    </row>
    <row r="16253" spans="16:26" x14ac:dyDescent="0.25">
      <c r="P16253" s="119"/>
      <c r="R16253" s="119"/>
      <c r="T16253" s="119"/>
      <c r="V16253" s="119"/>
      <c r="X16253" s="119"/>
      <c r="Z16253" s="119"/>
    </row>
    <row r="16254" spans="16:26" x14ac:dyDescent="0.25">
      <c r="P16254" s="119"/>
      <c r="R16254" s="119"/>
      <c r="T16254" s="119"/>
      <c r="V16254" s="119"/>
      <c r="X16254" s="119"/>
      <c r="Z16254" s="119"/>
    </row>
    <row r="16255" spans="16:26" x14ac:dyDescent="0.25">
      <c r="P16255" s="121"/>
      <c r="R16255" s="121"/>
      <c r="T16255" s="121"/>
      <c r="V16255" s="121"/>
      <c r="X16255" s="121"/>
      <c r="Z16255" s="121"/>
    </row>
    <row r="16256" spans="16:26" x14ac:dyDescent="0.25">
      <c r="P16256" s="121"/>
      <c r="R16256" s="121"/>
      <c r="T16256" s="121"/>
      <c r="V16256" s="121"/>
      <c r="X16256" s="121"/>
      <c r="Z16256" s="121"/>
    </row>
    <row r="16257" spans="16:26" x14ac:dyDescent="0.25">
      <c r="P16257" s="121"/>
      <c r="R16257" s="121"/>
      <c r="T16257" s="121"/>
      <c r="V16257" s="121"/>
      <c r="X16257" s="121"/>
      <c r="Z16257" s="121"/>
    </row>
    <row r="16258" spans="16:26" x14ac:dyDescent="0.25">
      <c r="P16258" s="121"/>
      <c r="R16258" s="121"/>
      <c r="T16258" s="121"/>
      <c r="V16258" s="121"/>
      <c r="X16258" s="121"/>
      <c r="Z16258" s="121"/>
    </row>
    <row r="16259" spans="16:26" x14ac:dyDescent="0.25">
      <c r="P16259" s="122"/>
      <c r="R16259" s="122"/>
      <c r="T16259" s="122"/>
      <c r="V16259" s="122"/>
      <c r="X16259" s="122"/>
      <c r="Z16259" s="122"/>
    </row>
    <row r="16260" spans="16:26" x14ac:dyDescent="0.25">
      <c r="P16260" s="118"/>
      <c r="R16260" s="118"/>
      <c r="T16260" s="118"/>
      <c r="V16260" s="118"/>
      <c r="X16260" s="118"/>
      <c r="Z16260" s="118"/>
    </row>
    <row r="16261" spans="16:26" x14ac:dyDescent="0.25">
      <c r="P16261" s="119"/>
      <c r="R16261" s="119"/>
      <c r="T16261" s="119"/>
      <c r="V16261" s="119"/>
      <c r="X16261" s="119"/>
      <c r="Z16261" s="119"/>
    </row>
    <row r="16262" spans="16:26" x14ac:dyDescent="0.25">
      <c r="P16262" s="119"/>
      <c r="R16262" s="119"/>
      <c r="T16262" s="119"/>
      <c r="V16262" s="119"/>
      <c r="X16262" s="119"/>
      <c r="Z16262" s="119"/>
    </row>
    <row r="16263" spans="16:26" x14ac:dyDescent="0.25">
      <c r="P16263" s="120"/>
      <c r="R16263" s="120"/>
      <c r="T16263" s="120"/>
      <c r="V16263" s="120"/>
      <c r="X16263" s="120"/>
      <c r="Z16263" s="120"/>
    </row>
    <row r="16264" spans="16:26" x14ac:dyDescent="0.25">
      <c r="P16264" s="119"/>
      <c r="R16264" s="119"/>
      <c r="T16264" s="119"/>
      <c r="V16264" s="119"/>
      <c r="X16264" s="119"/>
      <c r="Z16264" s="119"/>
    </row>
    <row r="16265" spans="16:26" x14ac:dyDescent="0.25">
      <c r="P16265" s="119"/>
      <c r="R16265" s="119"/>
      <c r="T16265" s="119"/>
      <c r="V16265" s="119"/>
      <c r="X16265" s="119"/>
      <c r="Z16265" s="119"/>
    </row>
    <row r="16266" spans="16:26" x14ac:dyDescent="0.25">
      <c r="P16266" s="120"/>
      <c r="R16266" s="120"/>
      <c r="T16266" s="120"/>
      <c r="V16266" s="120"/>
      <c r="X16266" s="120"/>
      <c r="Z16266" s="120"/>
    </row>
    <row r="16267" spans="16:26" x14ac:dyDescent="0.25">
      <c r="P16267" s="119"/>
      <c r="R16267" s="119"/>
      <c r="T16267" s="119"/>
      <c r="V16267" s="119"/>
      <c r="X16267" s="119"/>
      <c r="Z16267" s="119"/>
    </row>
    <row r="16268" spans="16:26" x14ac:dyDescent="0.25">
      <c r="P16268" s="120"/>
      <c r="R16268" s="120"/>
      <c r="T16268" s="120"/>
      <c r="V16268" s="120"/>
      <c r="X16268" s="120"/>
      <c r="Z16268" s="120"/>
    </row>
    <row r="16269" spans="16:26" x14ac:dyDescent="0.25">
      <c r="P16269" s="119"/>
      <c r="R16269" s="119"/>
      <c r="T16269" s="119"/>
      <c r="V16269" s="119"/>
      <c r="X16269" s="119"/>
      <c r="Z16269" s="119"/>
    </row>
    <row r="16270" spans="16:26" x14ac:dyDescent="0.25">
      <c r="P16270" s="119"/>
      <c r="R16270" s="119"/>
      <c r="T16270" s="119"/>
      <c r="V16270" s="119"/>
      <c r="X16270" s="119"/>
      <c r="Z16270" s="119"/>
    </row>
    <row r="16271" spans="16:26" x14ac:dyDescent="0.25">
      <c r="P16271" s="119"/>
      <c r="R16271" s="119"/>
      <c r="T16271" s="119"/>
      <c r="V16271" s="119"/>
      <c r="X16271" s="119"/>
      <c r="Z16271" s="119"/>
    </row>
    <row r="16272" spans="16:26" x14ac:dyDescent="0.25">
      <c r="P16272" s="121"/>
      <c r="R16272" s="121"/>
      <c r="T16272" s="121"/>
      <c r="V16272" s="121"/>
      <c r="X16272" s="121"/>
      <c r="Z16272" s="121"/>
    </row>
    <row r="16273" spans="16:26" x14ac:dyDescent="0.25">
      <c r="P16273" s="121"/>
      <c r="R16273" s="121"/>
      <c r="T16273" s="121"/>
      <c r="V16273" s="121"/>
      <c r="X16273" s="121"/>
      <c r="Z16273" s="121"/>
    </row>
    <row r="16274" spans="16:26" x14ac:dyDescent="0.25">
      <c r="P16274" s="121"/>
      <c r="R16274" s="121"/>
      <c r="T16274" s="121"/>
      <c r="V16274" s="121"/>
      <c r="X16274" s="121"/>
      <c r="Z16274" s="121"/>
    </row>
    <row r="16275" spans="16:26" x14ac:dyDescent="0.25">
      <c r="P16275" s="121"/>
      <c r="R16275" s="121"/>
      <c r="T16275" s="121"/>
      <c r="V16275" s="121"/>
      <c r="X16275" s="121"/>
      <c r="Z16275" s="121"/>
    </row>
    <row r="16276" spans="16:26" x14ac:dyDescent="0.25">
      <c r="P16276" s="122"/>
      <c r="R16276" s="122"/>
      <c r="T16276" s="122"/>
      <c r="V16276" s="122"/>
      <c r="X16276" s="122"/>
      <c r="Z16276" s="122"/>
    </row>
    <row r="16277" spans="16:26" x14ac:dyDescent="0.25">
      <c r="P16277" s="118"/>
      <c r="R16277" s="118"/>
      <c r="T16277" s="118"/>
      <c r="V16277" s="118"/>
      <c r="X16277" s="118"/>
      <c r="Z16277" s="118"/>
    </row>
    <row r="16278" spans="16:26" x14ac:dyDescent="0.25">
      <c r="P16278" s="119"/>
      <c r="R16278" s="119"/>
      <c r="T16278" s="119"/>
      <c r="V16278" s="119"/>
      <c r="X16278" s="119"/>
      <c r="Z16278" s="119"/>
    </row>
    <row r="16279" spans="16:26" x14ac:dyDescent="0.25">
      <c r="P16279" s="119"/>
      <c r="R16279" s="119"/>
      <c r="T16279" s="119"/>
      <c r="V16279" s="119"/>
      <c r="X16279" s="119"/>
      <c r="Z16279" s="119"/>
    </row>
    <row r="16280" spans="16:26" x14ac:dyDescent="0.25">
      <c r="P16280" s="120"/>
      <c r="R16280" s="120"/>
      <c r="T16280" s="120"/>
      <c r="V16280" s="120"/>
      <c r="X16280" s="120"/>
      <c r="Z16280" s="120"/>
    </row>
    <row r="16281" spans="16:26" x14ac:dyDescent="0.25">
      <c r="P16281" s="119"/>
      <c r="R16281" s="119"/>
      <c r="T16281" s="119"/>
      <c r="V16281" s="119"/>
      <c r="X16281" s="119"/>
      <c r="Z16281" s="119"/>
    </row>
    <row r="16282" spans="16:26" x14ac:dyDescent="0.25">
      <c r="P16282" s="119"/>
      <c r="R16282" s="119"/>
      <c r="T16282" s="119"/>
      <c r="V16282" s="119"/>
      <c r="X16282" s="119"/>
      <c r="Z16282" s="119"/>
    </row>
    <row r="16283" spans="16:26" x14ac:dyDescent="0.25">
      <c r="P16283" s="120"/>
      <c r="R16283" s="120"/>
      <c r="T16283" s="120"/>
      <c r="V16283" s="120"/>
      <c r="X16283" s="120"/>
      <c r="Z16283" s="120"/>
    </row>
    <row r="16284" spans="16:26" x14ac:dyDescent="0.25">
      <c r="P16284" s="119"/>
      <c r="R16284" s="119"/>
      <c r="T16284" s="119"/>
      <c r="V16284" s="119"/>
      <c r="X16284" s="119"/>
      <c r="Z16284" s="119"/>
    </row>
    <row r="16285" spans="16:26" x14ac:dyDescent="0.25">
      <c r="P16285" s="120"/>
      <c r="R16285" s="120"/>
      <c r="T16285" s="120"/>
      <c r="V16285" s="120"/>
      <c r="X16285" s="120"/>
      <c r="Z16285" s="120"/>
    </row>
    <row r="16286" spans="16:26" x14ac:dyDescent="0.25">
      <c r="P16286" s="119"/>
      <c r="R16286" s="119"/>
      <c r="T16286" s="119"/>
      <c r="V16286" s="119"/>
      <c r="X16286" s="119"/>
      <c r="Z16286" s="119"/>
    </row>
    <row r="16287" spans="16:26" x14ac:dyDescent="0.25">
      <c r="P16287" s="119"/>
      <c r="R16287" s="119"/>
      <c r="T16287" s="119"/>
      <c r="V16287" s="119"/>
      <c r="X16287" s="119"/>
      <c r="Z16287" s="119"/>
    </row>
    <row r="16288" spans="16:26" x14ac:dyDescent="0.25">
      <c r="P16288" s="119"/>
      <c r="R16288" s="119"/>
      <c r="T16288" s="119"/>
      <c r="V16288" s="119"/>
      <c r="X16288" s="119"/>
      <c r="Z16288" s="119"/>
    </row>
    <row r="16289" spans="16:26" x14ac:dyDescent="0.25">
      <c r="P16289" s="121"/>
      <c r="R16289" s="121"/>
      <c r="T16289" s="121"/>
      <c r="V16289" s="121"/>
      <c r="X16289" s="121"/>
      <c r="Z16289" s="121"/>
    </row>
    <row r="16290" spans="16:26" x14ac:dyDescent="0.25">
      <c r="P16290" s="121"/>
      <c r="R16290" s="121"/>
      <c r="T16290" s="121"/>
      <c r="V16290" s="121"/>
      <c r="X16290" s="121"/>
      <c r="Z16290" s="121"/>
    </row>
    <row r="16291" spans="16:26" x14ac:dyDescent="0.25">
      <c r="P16291" s="121"/>
      <c r="R16291" s="121"/>
      <c r="T16291" s="121"/>
      <c r="V16291" s="121"/>
      <c r="X16291" s="121"/>
      <c r="Z16291" s="121"/>
    </row>
    <row r="16292" spans="16:26" x14ac:dyDescent="0.25">
      <c r="P16292" s="121"/>
      <c r="R16292" s="121"/>
      <c r="T16292" s="121"/>
      <c r="V16292" s="121"/>
      <c r="X16292" s="121"/>
      <c r="Z16292" s="121"/>
    </row>
    <row r="16293" spans="16:26" x14ac:dyDescent="0.25">
      <c r="P16293" s="122"/>
      <c r="R16293" s="122"/>
      <c r="T16293" s="122"/>
      <c r="V16293" s="122"/>
      <c r="X16293" s="122"/>
      <c r="Z16293" s="122"/>
    </row>
    <row r="16294" spans="16:26" x14ac:dyDescent="0.25">
      <c r="P16294" s="118"/>
      <c r="R16294" s="118"/>
      <c r="T16294" s="118"/>
      <c r="V16294" s="118"/>
      <c r="X16294" s="118"/>
      <c r="Z16294" s="118"/>
    </row>
    <row r="16295" spans="16:26" x14ac:dyDescent="0.25">
      <c r="P16295" s="119"/>
      <c r="R16295" s="119"/>
      <c r="T16295" s="119"/>
      <c r="V16295" s="119"/>
      <c r="X16295" s="119"/>
      <c r="Z16295" s="119"/>
    </row>
    <row r="16296" spans="16:26" x14ac:dyDescent="0.25">
      <c r="P16296" s="119"/>
      <c r="R16296" s="119"/>
      <c r="T16296" s="119"/>
      <c r="V16296" s="119"/>
      <c r="X16296" s="119"/>
      <c r="Z16296" s="119"/>
    </row>
    <row r="16297" spans="16:26" x14ac:dyDescent="0.25">
      <c r="P16297" s="120"/>
      <c r="R16297" s="120"/>
      <c r="T16297" s="120"/>
      <c r="V16297" s="120"/>
      <c r="X16297" s="120"/>
      <c r="Z16297" s="120"/>
    </row>
    <row r="16298" spans="16:26" x14ac:dyDescent="0.25">
      <c r="P16298" s="119"/>
      <c r="R16298" s="119"/>
      <c r="T16298" s="119"/>
      <c r="V16298" s="119"/>
      <c r="X16298" s="119"/>
      <c r="Z16298" s="119"/>
    </row>
    <row r="16299" spans="16:26" x14ac:dyDescent="0.25">
      <c r="P16299" s="119"/>
      <c r="R16299" s="119"/>
      <c r="T16299" s="119"/>
      <c r="V16299" s="119"/>
      <c r="X16299" s="119"/>
      <c r="Z16299" s="119"/>
    </row>
    <row r="16300" spans="16:26" x14ac:dyDescent="0.25">
      <c r="P16300" s="120"/>
      <c r="R16300" s="120"/>
      <c r="T16300" s="120"/>
      <c r="V16300" s="120"/>
      <c r="X16300" s="120"/>
      <c r="Z16300" s="120"/>
    </row>
    <row r="16301" spans="16:26" x14ac:dyDescent="0.25">
      <c r="P16301" s="119"/>
      <c r="R16301" s="119"/>
      <c r="T16301" s="119"/>
      <c r="V16301" s="119"/>
      <c r="X16301" s="119"/>
      <c r="Z16301" s="119"/>
    </row>
    <row r="16302" spans="16:26" x14ac:dyDescent="0.25">
      <c r="P16302" s="120"/>
      <c r="R16302" s="120"/>
      <c r="T16302" s="120"/>
      <c r="V16302" s="120"/>
      <c r="X16302" s="120"/>
      <c r="Z16302" s="120"/>
    </row>
    <row r="16303" spans="16:26" x14ac:dyDescent="0.25">
      <c r="P16303" s="119"/>
      <c r="R16303" s="119"/>
      <c r="T16303" s="119"/>
      <c r="V16303" s="119"/>
      <c r="X16303" s="119"/>
      <c r="Z16303" s="119"/>
    </row>
    <row r="16304" spans="16:26" x14ac:dyDescent="0.25">
      <c r="P16304" s="119"/>
      <c r="R16304" s="119"/>
      <c r="T16304" s="119"/>
      <c r="V16304" s="119"/>
      <c r="X16304" s="119"/>
      <c r="Z16304" s="119"/>
    </row>
    <row r="16305" spans="16:26" x14ac:dyDescent="0.25">
      <c r="P16305" s="119"/>
      <c r="R16305" s="119"/>
      <c r="T16305" s="119"/>
      <c r="V16305" s="119"/>
      <c r="X16305" s="119"/>
      <c r="Z16305" s="119"/>
    </row>
    <row r="16306" spans="16:26" x14ac:dyDescent="0.25">
      <c r="P16306" s="121"/>
      <c r="R16306" s="121"/>
      <c r="T16306" s="121"/>
      <c r="V16306" s="121"/>
      <c r="X16306" s="121"/>
      <c r="Z16306" s="121"/>
    </row>
    <row r="16307" spans="16:26" x14ac:dyDescent="0.25">
      <c r="P16307" s="121"/>
      <c r="R16307" s="121"/>
      <c r="T16307" s="121"/>
      <c r="V16307" s="121"/>
      <c r="X16307" s="121"/>
      <c r="Z16307" s="121"/>
    </row>
    <row r="16308" spans="16:26" x14ac:dyDescent="0.25">
      <c r="P16308" s="121"/>
      <c r="R16308" s="121"/>
      <c r="T16308" s="121"/>
      <c r="V16308" s="121"/>
      <c r="X16308" s="121"/>
      <c r="Z16308" s="121"/>
    </row>
    <row r="16309" spans="16:26" x14ac:dyDescent="0.25">
      <c r="P16309" s="121"/>
      <c r="R16309" s="121"/>
      <c r="T16309" s="121"/>
      <c r="V16309" s="121"/>
      <c r="X16309" s="121"/>
      <c r="Z16309" s="121"/>
    </row>
    <row r="16310" spans="16:26" x14ac:dyDescent="0.25">
      <c r="P16310" s="122"/>
      <c r="R16310" s="122"/>
      <c r="T16310" s="122"/>
      <c r="V16310" s="122"/>
      <c r="X16310" s="122"/>
      <c r="Z16310" s="122"/>
    </row>
    <row r="16311" spans="16:26" x14ac:dyDescent="0.25">
      <c r="P16311" s="118"/>
      <c r="R16311" s="118"/>
      <c r="T16311" s="118"/>
      <c r="V16311" s="118"/>
      <c r="X16311" s="118"/>
      <c r="Z16311" s="118"/>
    </row>
    <row r="16312" spans="16:26" x14ac:dyDescent="0.25">
      <c r="P16312" s="119"/>
      <c r="R16312" s="119"/>
      <c r="T16312" s="119"/>
      <c r="V16312" s="119"/>
      <c r="X16312" s="119"/>
      <c r="Z16312" s="119"/>
    </row>
    <row r="16313" spans="16:26" x14ac:dyDescent="0.25">
      <c r="P16313" s="119"/>
      <c r="R16313" s="119"/>
      <c r="T16313" s="119"/>
      <c r="V16313" s="119"/>
      <c r="X16313" s="119"/>
      <c r="Z16313" s="119"/>
    </row>
    <row r="16314" spans="16:26" x14ac:dyDescent="0.25">
      <c r="P16314" s="120"/>
      <c r="R16314" s="120"/>
      <c r="T16314" s="120"/>
      <c r="V16314" s="120"/>
      <c r="X16314" s="120"/>
      <c r="Z16314" s="120"/>
    </row>
    <row r="16315" spans="16:26" x14ac:dyDescent="0.25">
      <c r="P16315" s="119"/>
      <c r="R16315" s="119"/>
      <c r="T16315" s="119"/>
      <c r="V16315" s="119"/>
      <c r="X16315" s="119"/>
      <c r="Z16315" s="119"/>
    </row>
    <row r="16316" spans="16:26" x14ac:dyDescent="0.25">
      <c r="P16316" s="119"/>
      <c r="R16316" s="119"/>
      <c r="T16316" s="119"/>
      <c r="V16316" s="119"/>
      <c r="X16316" s="119"/>
      <c r="Z16316" s="119"/>
    </row>
    <row r="16317" spans="16:26" x14ac:dyDescent="0.25">
      <c r="P16317" s="120"/>
      <c r="R16317" s="120"/>
      <c r="T16317" s="120"/>
      <c r="V16317" s="120"/>
      <c r="X16317" s="120"/>
      <c r="Z16317" s="120"/>
    </row>
    <row r="16318" spans="16:26" x14ac:dyDescent="0.25">
      <c r="P16318" s="119"/>
      <c r="R16318" s="119"/>
      <c r="T16318" s="119"/>
      <c r="V16318" s="119"/>
      <c r="X16318" s="119"/>
      <c r="Z16318" s="119"/>
    </row>
    <row r="16319" spans="16:26" x14ac:dyDescent="0.25">
      <c r="P16319" s="120"/>
      <c r="R16319" s="120"/>
      <c r="T16319" s="120"/>
      <c r="V16319" s="120"/>
      <c r="X16319" s="120"/>
      <c r="Z16319" s="120"/>
    </row>
    <row r="16320" spans="16:26" x14ac:dyDescent="0.25">
      <c r="P16320" s="119"/>
      <c r="R16320" s="119"/>
      <c r="T16320" s="119"/>
      <c r="V16320" s="119"/>
      <c r="X16320" s="119"/>
      <c r="Z16320" s="119"/>
    </row>
    <row r="16321" spans="16:26" x14ac:dyDescent="0.25">
      <c r="P16321" s="119"/>
      <c r="R16321" s="119"/>
      <c r="T16321" s="119"/>
      <c r="V16321" s="119"/>
      <c r="X16321" s="119"/>
      <c r="Z16321" s="119"/>
    </row>
    <row r="16322" spans="16:26" x14ac:dyDescent="0.25">
      <c r="P16322" s="119"/>
      <c r="R16322" s="119"/>
      <c r="T16322" s="119"/>
      <c r="V16322" s="119"/>
      <c r="X16322" s="119"/>
      <c r="Z16322" s="119"/>
    </row>
    <row r="16323" spans="16:26" x14ac:dyDescent="0.25">
      <c r="P16323" s="121"/>
      <c r="R16323" s="121"/>
      <c r="T16323" s="121"/>
      <c r="V16323" s="121"/>
      <c r="X16323" s="121"/>
      <c r="Z16323" s="121"/>
    </row>
    <row r="16324" spans="16:26" x14ac:dyDescent="0.25">
      <c r="P16324" s="121"/>
      <c r="R16324" s="121"/>
      <c r="T16324" s="121"/>
      <c r="V16324" s="121"/>
      <c r="X16324" s="121"/>
      <c r="Z16324" s="121"/>
    </row>
    <row r="16325" spans="16:26" x14ac:dyDescent="0.25">
      <c r="P16325" s="121"/>
      <c r="R16325" s="121"/>
      <c r="T16325" s="121"/>
      <c r="V16325" s="121"/>
      <c r="X16325" s="121"/>
      <c r="Z16325" s="121"/>
    </row>
    <row r="16326" spans="16:26" x14ac:dyDescent="0.25">
      <c r="P16326" s="121"/>
      <c r="R16326" s="121"/>
      <c r="T16326" s="121"/>
      <c r="V16326" s="121"/>
      <c r="X16326" s="121"/>
      <c r="Z16326" s="121"/>
    </row>
    <row r="16327" spans="16:26" x14ac:dyDescent="0.25">
      <c r="P16327" s="122"/>
      <c r="R16327" s="122"/>
      <c r="T16327" s="122"/>
      <c r="V16327" s="122"/>
      <c r="X16327" s="122"/>
      <c r="Z16327" s="122"/>
    </row>
    <row r="16328" spans="16:26" x14ac:dyDescent="0.25">
      <c r="P16328" s="118"/>
      <c r="R16328" s="118"/>
      <c r="T16328" s="118"/>
      <c r="V16328" s="118"/>
      <c r="X16328" s="118"/>
      <c r="Z16328" s="118"/>
    </row>
    <row r="16329" spans="16:26" x14ac:dyDescent="0.25">
      <c r="P16329" s="119"/>
      <c r="R16329" s="119"/>
      <c r="T16329" s="119"/>
      <c r="V16329" s="119"/>
      <c r="X16329" s="119"/>
      <c r="Z16329" s="119"/>
    </row>
    <row r="16330" spans="16:26" x14ac:dyDescent="0.25">
      <c r="P16330" s="119"/>
      <c r="R16330" s="119"/>
      <c r="T16330" s="119"/>
      <c r="V16330" s="119"/>
      <c r="X16330" s="119"/>
      <c r="Z16330" s="119"/>
    </row>
    <row r="16331" spans="16:26" x14ac:dyDescent="0.25">
      <c r="P16331" s="120"/>
      <c r="R16331" s="120"/>
      <c r="T16331" s="120"/>
      <c r="V16331" s="120"/>
      <c r="X16331" s="120"/>
      <c r="Z16331" s="120"/>
    </row>
    <row r="16332" spans="16:26" x14ac:dyDescent="0.25">
      <c r="P16332" s="119"/>
      <c r="R16332" s="119"/>
      <c r="T16332" s="119"/>
      <c r="V16332" s="119"/>
      <c r="X16332" s="119"/>
      <c r="Z16332" s="119"/>
    </row>
    <row r="16333" spans="16:26" x14ac:dyDescent="0.25">
      <c r="P16333" s="119"/>
      <c r="R16333" s="119"/>
      <c r="T16333" s="119"/>
      <c r="V16333" s="119"/>
      <c r="X16333" s="119"/>
      <c r="Z16333" s="119"/>
    </row>
    <row r="16334" spans="16:26" x14ac:dyDescent="0.25">
      <c r="P16334" s="120"/>
      <c r="R16334" s="120"/>
      <c r="T16334" s="120"/>
      <c r="V16334" s="120"/>
      <c r="X16334" s="120"/>
      <c r="Z16334" s="120"/>
    </row>
    <row r="16335" spans="16:26" x14ac:dyDescent="0.25">
      <c r="P16335" s="119"/>
      <c r="R16335" s="119"/>
      <c r="T16335" s="119"/>
      <c r="V16335" s="119"/>
      <c r="X16335" s="119"/>
      <c r="Z16335" s="119"/>
    </row>
    <row r="16336" spans="16:26" x14ac:dyDescent="0.25">
      <c r="P16336" s="120"/>
      <c r="R16336" s="120"/>
      <c r="T16336" s="120"/>
      <c r="V16336" s="120"/>
      <c r="X16336" s="120"/>
      <c r="Z16336" s="120"/>
    </row>
    <row r="16337" spans="16:26" x14ac:dyDescent="0.25">
      <c r="P16337" s="119"/>
      <c r="R16337" s="119"/>
      <c r="T16337" s="119"/>
      <c r="V16337" s="119"/>
      <c r="X16337" s="119"/>
      <c r="Z16337" s="119"/>
    </row>
    <row r="16338" spans="16:26" x14ac:dyDescent="0.25">
      <c r="P16338" s="119"/>
      <c r="R16338" s="119"/>
      <c r="T16338" s="119"/>
      <c r="V16338" s="119"/>
      <c r="X16338" s="119"/>
      <c r="Z16338" s="119"/>
    </row>
    <row r="16339" spans="16:26" x14ac:dyDescent="0.25">
      <c r="P16339" s="119"/>
      <c r="R16339" s="119"/>
      <c r="T16339" s="119"/>
      <c r="V16339" s="119"/>
      <c r="X16339" s="119"/>
      <c r="Z16339" s="119"/>
    </row>
    <row r="16340" spans="16:26" x14ac:dyDescent="0.25">
      <c r="P16340" s="121"/>
      <c r="R16340" s="121"/>
      <c r="T16340" s="121"/>
      <c r="V16340" s="121"/>
      <c r="X16340" s="121"/>
      <c r="Z16340" s="121"/>
    </row>
    <row r="16341" spans="16:26" x14ac:dyDescent="0.25">
      <c r="P16341" s="121"/>
      <c r="R16341" s="121"/>
      <c r="T16341" s="121"/>
      <c r="V16341" s="121"/>
      <c r="X16341" s="121"/>
      <c r="Z16341" s="121"/>
    </row>
    <row r="16342" spans="16:26" x14ac:dyDescent="0.25">
      <c r="P16342" s="121"/>
      <c r="R16342" s="121"/>
      <c r="T16342" s="121"/>
      <c r="V16342" s="121"/>
      <c r="X16342" s="121"/>
      <c r="Z16342" s="121"/>
    </row>
    <row r="16343" spans="16:26" x14ac:dyDescent="0.25">
      <c r="P16343" s="121"/>
      <c r="R16343" s="121"/>
      <c r="T16343" s="121"/>
      <c r="V16343" s="121"/>
      <c r="X16343" s="121"/>
      <c r="Z16343" s="121"/>
    </row>
    <row r="16344" spans="16:26" x14ac:dyDescent="0.25">
      <c r="P16344" s="122"/>
      <c r="R16344" s="122"/>
      <c r="T16344" s="122"/>
      <c r="V16344" s="122"/>
      <c r="X16344" s="122"/>
      <c r="Z16344" s="122"/>
    </row>
    <row r="16345" spans="16:26" x14ac:dyDescent="0.25">
      <c r="P16345" s="118"/>
      <c r="R16345" s="118"/>
      <c r="T16345" s="118"/>
      <c r="V16345" s="118"/>
      <c r="X16345" s="118"/>
      <c r="Z16345" s="118"/>
    </row>
    <row r="16346" spans="16:26" x14ac:dyDescent="0.25">
      <c r="P16346" s="119"/>
      <c r="R16346" s="119"/>
      <c r="T16346" s="119"/>
      <c r="V16346" s="119"/>
      <c r="X16346" s="119"/>
      <c r="Z16346" s="119"/>
    </row>
    <row r="16347" spans="16:26" x14ac:dyDescent="0.25">
      <c r="P16347" s="119"/>
      <c r="R16347" s="119"/>
      <c r="T16347" s="119"/>
      <c r="V16347" s="119"/>
      <c r="X16347" s="119"/>
      <c r="Z16347" s="119"/>
    </row>
    <row r="16348" spans="16:26" x14ac:dyDescent="0.25">
      <c r="P16348" s="120"/>
      <c r="R16348" s="120"/>
      <c r="T16348" s="120"/>
      <c r="V16348" s="120"/>
      <c r="X16348" s="120"/>
      <c r="Z16348" s="120"/>
    </row>
    <row r="16349" spans="16:26" x14ac:dyDescent="0.25">
      <c r="P16349" s="119"/>
      <c r="R16349" s="119"/>
      <c r="T16349" s="119"/>
      <c r="V16349" s="119"/>
      <c r="X16349" s="119"/>
      <c r="Z16349" s="119"/>
    </row>
    <row r="16350" spans="16:26" x14ac:dyDescent="0.25">
      <c r="P16350" s="119"/>
      <c r="R16350" s="119"/>
      <c r="T16350" s="119"/>
      <c r="V16350" s="119"/>
      <c r="X16350" s="119"/>
      <c r="Z16350" s="119"/>
    </row>
    <row r="16351" spans="16:26" x14ac:dyDescent="0.25">
      <c r="P16351" s="120"/>
      <c r="R16351" s="120"/>
      <c r="T16351" s="120"/>
      <c r="V16351" s="120"/>
      <c r="X16351" s="120"/>
      <c r="Z16351" s="120"/>
    </row>
    <row r="16352" spans="16:26" x14ac:dyDescent="0.25">
      <c r="P16352" s="119"/>
      <c r="R16352" s="119"/>
      <c r="T16352" s="119"/>
      <c r="V16352" s="119"/>
      <c r="X16352" s="119"/>
      <c r="Z16352" s="119"/>
    </row>
    <row r="16353" spans="16:26" x14ac:dyDescent="0.25">
      <c r="P16353" s="120"/>
      <c r="R16353" s="120"/>
      <c r="T16353" s="120"/>
      <c r="V16353" s="120"/>
      <c r="X16353" s="120"/>
      <c r="Z16353" s="120"/>
    </row>
    <row r="16354" spans="16:26" x14ac:dyDescent="0.25">
      <c r="P16354" s="119"/>
      <c r="R16354" s="119"/>
      <c r="T16354" s="119"/>
      <c r="V16354" s="119"/>
      <c r="X16354" s="119"/>
      <c r="Z16354" s="119"/>
    </row>
    <row r="16355" spans="16:26" x14ac:dyDescent="0.25">
      <c r="P16355" s="119"/>
      <c r="R16355" s="119"/>
      <c r="T16355" s="119"/>
      <c r="V16355" s="119"/>
      <c r="X16355" s="119"/>
      <c r="Z16355" s="119"/>
    </row>
    <row r="16356" spans="16:26" x14ac:dyDescent="0.25">
      <c r="P16356" s="119"/>
      <c r="R16356" s="119"/>
      <c r="T16356" s="119"/>
      <c r="V16356" s="119"/>
      <c r="X16356" s="119"/>
      <c r="Z16356" s="119"/>
    </row>
    <row r="16357" spans="16:26" x14ac:dyDescent="0.25">
      <c r="P16357" s="121"/>
      <c r="R16357" s="121"/>
      <c r="T16357" s="121"/>
      <c r="V16357" s="121"/>
      <c r="X16357" s="121"/>
      <c r="Z16357" s="121"/>
    </row>
    <row r="16358" spans="16:26" x14ac:dyDescent="0.25">
      <c r="P16358" s="121"/>
      <c r="R16358" s="121"/>
      <c r="T16358" s="121"/>
      <c r="V16358" s="121"/>
      <c r="X16358" s="121"/>
      <c r="Z16358" s="121"/>
    </row>
    <row r="16359" spans="16:26" x14ac:dyDescent="0.25">
      <c r="P16359" s="121"/>
      <c r="R16359" s="121"/>
      <c r="T16359" s="121"/>
      <c r="V16359" s="121"/>
      <c r="X16359" s="121"/>
      <c r="Z16359" s="121"/>
    </row>
    <row r="16360" spans="16:26" x14ac:dyDescent="0.25">
      <c r="P16360" s="121"/>
      <c r="R16360" s="121"/>
      <c r="T16360" s="121"/>
      <c r="V16360" s="121"/>
      <c r="X16360" s="121"/>
      <c r="Z16360" s="121"/>
    </row>
    <row r="16361" spans="16:26" x14ac:dyDescent="0.25">
      <c r="P16361" s="122"/>
      <c r="R16361" s="122"/>
      <c r="T16361" s="122"/>
      <c r="V16361" s="122"/>
      <c r="X16361" s="122"/>
      <c r="Z16361" s="122"/>
    </row>
    <row r="16362" spans="16:26" x14ac:dyDescent="0.25">
      <c r="P16362" s="118"/>
      <c r="R16362" s="118"/>
      <c r="T16362" s="118"/>
      <c r="V16362" s="118"/>
      <c r="X16362" s="118"/>
      <c r="Z16362" s="118"/>
    </row>
    <row r="16363" spans="16:26" x14ac:dyDescent="0.25">
      <c r="P16363" s="119"/>
      <c r="R16363" s="119"/>
      <c r="T16363" s="119"/>
      <c r="V16363" s="119"/>
      <c r="X16363" s="119"/>
      <c r="Z16363" s="119"/>
    </row>
    <row r="16364" spans="16:26" x14ac:dyDescent="0.25">
      <c r="P16364" s="119"/>
      <c r="R16364" s="119"/>
      <c r="T16364" s="119"/>
      <c r="V16364" s="119"/>
      <c r="X16364" s="119"/>
      <c r="Z16364" s="119"/>
    </row>
    <row r="16365" spans="16:26" x14ac:dyDescent="0.25">
      <c r="P16365" s="120"/>
      <c r="R16365" s="120"/>
      <c r="T16365" s="120"/>
      <c r="V16365" s="120"/>
      <c r="X16365" s="120"/>
      <c r="Z16365" s="120"/>
    </row>
    <row r="16366" spans="16:26" x14ac:dyDescent="0.25">
      <c r="P16366" s="119"/>
      <c r="R16366" s="119"/>
      <c r="T16366" s="119"/>
      <c r="V16366" s="119"/>
      <c r="X16366" s="119"/>
      <c r="Z16366" s="119"/>
    </row>
    <row r="16367" spans="16:26" x14ac:dyDescent="0.25">
      <c r="P16367" s="119"/>
      <c r="R16367" s="119"/>
      <c r="T16367" s="119"/>
      <c r="V16367" s="119"/>
      <c r="X16367" s="119"/>
      <c r="Z16367" s="119"/>
    </row>
    <row r="16368" spans="16:26" x14ac:dyDescent="0.25">
      <c r="P16368" s="120"/>
      <c r="R16368" s="120"/>
      <c r="T16368" s="120"/>
      <c r="V16368" s="120"/>
      <c r="X16368" s="120"/>
      <c r="Z16368" s="120"/>
    </row>
    <row r="16369" spans="16:26" x14ac:dyDescent="0.25">
      <c r="P16369" s="119"/>
      <c r="R16369" s="119"/>
      <c r="T16369" s="119"/>
      <c r="V16369" s="119"/>
      <c r="X16369" s="119"/>
      <c r="Z16369" s="119"/>
    </row>
    <row r="16370" spans="16:26" x14ac:dyDescent="0.25">
      <c r="P16370" s="120"/>
      <c r="R16370" s="120"/>
      <c r="T16370" s="120"/>
      <c r="V16370" s="120"/>
      <c r="X16370" s="120"/>
      <c r="Z16370" s="120"/>
    </row>
    <row r="16371" spans="16:26" x14ac:dyDescent="0.25">
      <c r="P16371" s="119"/>
      <c r="R16371" s="119"/>
      <c r="T16371" s="119"/>
      <c r="V16371" s="119"/>
      <c r="X16371" s="119"/>
      <c r="Z16371" s="119"/>
    </row>
    <row r="16372" spans="16:26" x14ac:dyDescent="0.25">
      <c r="P16372" s="119"/>
      <c r="R16372" s="119"/>
      <c r="T16372" s="119"/>
      <c r="V16372" s="119"/>
      <c r="X16372" s="119"/>
      <c r="Z16372" s="119"/>
    </row>
    <row r="16373" spans="16:26" x14ac:dyDescent="0.25">
      <c r="P16373" s="119"/>
      <c r="R16373" s="119"/>
      <c r="T16373" s="119"/>
      <c r="V16373" s="119"/>
      <c r="X16373" s="119"/>
      <c r="Z16373" s="119"/>
    </row>
    <row r="16374" spans="16:26" x14ac:dyDescent="0.25">
      <c r="P16374" s="121"/>
      <c r="R16374" s="121"/>
      <c r="T16374" s="121"/>
      <c r="V16374" s="121"/>
      <c r="X16374" s="121"/>
      <c r="Z16374" s="121"/>
    </row>
    <row r="16375" spans="16:26" x14ac:dyDescent="0.25">
      <c r="P16375" s="121"/>
      <c r="R16375" s="121"/>
      <c r="T16375" s="121"/>
      <c r="V16375" s="121"/>
      <c r="X16375" s="121"/>
      <c r="Z16375" s="121"/>
    </row>
    <row r="16376" spans="16:26" x14ac:dyDescent="0.25">
      <c r="P16376" s="121"/>
      <c r="R16376" s="121"/>
      <c r="T16376" s="121"/>
      <c r="V16376" s="121"/>
      <c r="X16376" s="121"/>
      <c r="Z16376" s="121"/>
    </row>
    <row r="16377" spans="16:26" x14ac:dyDescent="0.25">
      <c r="P16377" s="121"/>
      <c r="R16377" s="121"/>
      <c r="T16377" s="121"/>
      <c r="V16377" s="121"/>
      <c r="X16377" s="121"/>
      <c r="Z16377" s="121"/>
    </row>
    <row r="16378" spans="16:26" x14ac:dyDescent="0.25">
      <c r="P16378" s="122"/>
      <c r="R16378" s="122"/>
      <c r="T16378" s="122"/>
      <c r="V16378" s="122"/>
      <c r="X16378" s="122"/>
      <c r="Z16378" s="122"/>
    </row>
    <row r="16379" spans="16:26" x14ac:dyDescent="0.25">
      <c r="P16379" s="118"/>
      <c r="R16379" s="118"/>
      <c r="T16379" s="118"/>
      <c r="V16379" s="118"/>
      <c r="X16379" s="118"/>
      <c r="Z16379" s="118"/>
    </row>
    <row r="16380" spans="16:26" x14ac:dyDescent="0.25">
      <c r="P16380" s="119"/>
      <c r="R16380" s="119"/>
      <c r="T16380" s="119"/>
      <c r="V16380" s="119"/>
      <c r="X16380" s="119"/>
      <c r="Z16380" s="119"/>
    </row>
    <row r="16381" spans="16:26" x14ac:dyDescent="0.25">
      <c r="P16381" s="119"/>
      <c r="R16381" s="119"/>
      <c r="T16381" s="119"/>
      <c r="V16381" s="119"/>
      <c r="X16381" s="119"/>
      <c r="Z16381" s="119"/>
    </row>
    <row r="16382" spans="16:26" x14ac:dyDescent="0.25">
      <c r="P16382" s="120"/>
      <c r="R16382" s="120"/>
      <c r="T16382" s="120"/>
      <c r="V16382" s="120"/>
      <c r="X16382" s="120"/>
      <c r="Z16382" s="120"/>
    </row>
    <row r="16383" spans="16:26" x14ac:dyDescent="0.25">
      <c r="P16383" s="119"/>
      <c r="R16383" s="119"/>
      <c r="T16383" s="119"/>
      <c r="V16383" s="119"/>
      <c r="X16383" s="119"/>
      <c r="Z16383" s="119"/>
    </row>
    <row r="16384" spans="16:26" x14ac:dyDescent="0.25">
      <c r="P16384" s="119"/>
      <c r="R16384" s="119"/>
      <c r="T16384" s="119"/>
      <c r="V16384" s="119"/>
      <c r="X16384" s="119"/>
      <c r="Z16384" s="119"/>
    </row>
    <row r="16385" spans="16:26" x14ac:dyDescent="0.25">
      <c r="P16385" s="120"/>
      <c r="R16385" s="120"/>
      <c r="T16385" s="120"/>
      <c r="V16385" s="120"/>
      <c r="X16385" s="120"/>
      <c r="Z16385" s="120"/>
    </row>
    <row r="16386" spans="16:26" x14ac:dyDescent="0.25">
      <c r="P16386" s="119"/>
      <c r="R16386" s="119"/>
      <c r="T16386" s="119"/>
      <c r="V16386" s="119"/>
      <c r="X16386" s="119"/>
      <c r="Z16386" s="119"/>
    </row>
    <row r="16387" spans="16:26" x14ac:dyDescent="0.25">
      <c r="P16387" s="120"/>
      <c r="R16387" s="120"/>
      <c r="T16387" s="120"/>
      <c r="V16387" s="120"/>
      <c r="X16387" s="120"/>
      <c r="Z16387" s="120"/>
    </row>
    <row r="16388" spans="16:26" x14ac:dyDescent="0.25">
      <c r="P16388" s="119"/>
      <c r="R16388" s="119"/>
      <c r="T16388" s="119"/>
      <c r="V16388" s="119"/>
      <c r="X16388" s="119"/>
      <c r="Z16388" s="119"/>
    </row>
    <row r="16389" spans="16:26" x14ac:dyDescent="0.25">
      <c r="P16389" s="119"/>
      <c r="R16389" s="119"/>
      <c r="T16389" s="119"/>
      <c r="V16389" s="119"/>
      <c r="X16389" s="119"/>
      <c r="Z16389" s="119"/>
    </row>
    <row r="16390" spans="16:26" x14ac:dyDescent="0.25">
      <c r="P16390" s="119"/>
      <c r="R16390" s="119"/>
      <c r="T16390" s="119"/>
      <c r="V16390" s="119"/>
      <c r="X16390" s="119"/>
      <c r="Z16390" s="119"/>
    </row>
    <row r="16391" spans="16:26" x14ac:dyDescent="0.25">
      <c r="P16391" s="121"/>
      <c r="R16391" s="121"/>
      <c r="T16391" s="121"/>
      <c r="V16391" s="121"/>
      <c r="X16391" s="121"/>
      <c r="Z16391" s="121"/>
    </row>
    <row r="16392" spans="16:26" x14ac:dyDescent="0.25">
      <c r="P16392" s="121"/>
      <c r="R16392" s="121"/>
      <c r="T16392" s="121"/>
      <c r="V16392" s="121"/>
      <c r="X16392" s="121"/>
      <c r="Z16392" s="121"/>
    </row>
    <row r="16393" spans="16:26" x14ac:dyDescent="0.25">
      <c r="P16393" s="121"/>
      <c r="R16393" s="121"/>
      <c r="T16393" s="121"/>
      <c r="V16393" s="121"/>
      <c r="X16393" s="121"/>
      <c r="Z16393" s="121"/>
    </row>
    <row r="16394" spans="16:26" x14ac:dyDescent="0.25">
      <c r="P16394" s="121"/>
      <c r="R16394" s="121"/>
      <c r="T16394" s="121"/>
      <c r="V16394" s="121"/>
      <c r="X16394" s="121"/>
      <c r="Z16394" s="121"/>
    </row>
    <row r="16395" spans="16:26" x14ac:dyDescent="0.25">
      <c r="P16395" s="122"/>
      <c r="R16395" s="122"/>
      <c r="T16395" s="122"/>
      <c r="V16395" s="122"/>
      <c r="X16395" s="122"/>
      <c r="Z16395" s="122"/>
    </row>
    <row r="16396" spans="16:26" x14ac:dyDescent="0.25">
      <c r="P16396" s="118"/>
      <c r="R16396" s="118"/>
      <c r="T16396" s="118"/>
      <c r="V16396" s="118"/>
      <c r="X16396" s="118"/>
      <c r="Z16396" s="118"/>
    </row>
    <row r="16397" spans="16:26" x14ac:dyDescent="0.25">
      <c r="P16397" s="119"/>
      <c r="R16397" s="119"/>
      <c r="T16397" s="119"/>
      <c r="V16397" s="119"/>
      <c r="X16397" s="119"/>
      <c r="Z16397" s="119"/>
    </row>
    <row r="16398" spans="16:26" x14ac:dyDescent="0.25">
      <c r="P16398" s="119"/>
      <c r="R16398" s="119"/>
      <c r="T16398" s="119"/>
      <c r="V16398" s="119"/>
      <c r="X16398" s="119"/>
      <c r="Z16398" s="119"/>
    </row>
    <row r="16399" spans="16:26" x14ac:dyDescent="0.25">
      <c r="P16399" s="120"/>
      <c r="R16399" s="120"/>
      <c r="T16399" s="120"/>
      <c r="V16399" s="120"/>
      <c r="X16399" s="120"/>
      <c r="Z16399" s="120"/>
    </row>
    <row r="16400" spans="16:26" x14ac:dyDescent="0.25">
      <c r="P16400" s="119"/>
      <c r="R16400" s="119"/>
      <c r="T16400" s="119"/>
      <c r="V16400" s="119"/>
      <c r="X16400" s="119"/>
      <c r="Z16400" s="119"/>
    </row>
    <row r="16401" spans="16:26" x14ac:dyDescent="0.25">
      <c r="P16401" s="119"/>
      <c r="R16401" s="119"/>
      <c r="T16401" s="119"/>
      <c r="V16401" s="119"/>
      <c r="X16401" s="119"/>
      <c r="Z16401" s="119"/>
    </row>
    <row r="16402" spans="16:26" x14ac:dyDescent="0.25">
      <c r="P16402" s="120"/>
      <c r="R16402" s="120"/>
      <c r="T16402" s="120"/>
      <c r="V16402" s="120"/>
      <c r="X16402" s="120"/>
      <c r="Z16402" s="120"/>
    </row>
    <row r="16403" spans="16:26" x14ac:dyDescent="0.25">
      <c r="P16403" s="119"/>
      <c r="R16403" s="119"/>
      <c r="T16403" s="119"/>
      <c r="V16403" s="119"/>
      <c r="X16403" s="119"/>
      <c r="Z16403" s="119"/>
    </row>
    <row r="16404" spans="16:26" x14ac:dyDescent="0.25">
      <c r="P16404" s="120"/>
      <c r="R16404" s="120"/>
      <c r="T16404" s="120"/>
      <c r="V16404" s="120"/>
      <c r="X16404" s="120"/>
      <c r="Z16404" s="120"/>
    </row>
    <row r="16405" spans="16:26" x14ac:dyDescent="0.25">
      <c r="P16405" s="119"/>
      <c r="R16405" s="119"/>
      <c r="T16405" s="119"/>
      <c r="V16405" s="119"/>
      <c r="X16405" s="119"/>
      <c r="Z16405" s="119"/>
    </row>
    <row r="16406" spans="16:26" x14ac:dyDescent="0.25">
      <c r="P16406" s="119"/>
      <c r="R16406" s="119"/>
      <c r="T16406" s="119"/>
      <c r="V16406" s="119"/>
      <c r="X16406" s="119"/>
      <c r="Z16406" s="119"/>
    </row>
    <row r="16407" spans="16:26" x14ac:dyDescent="0.25">
      <c r="P16407" s="119"/>
      <c r="R16407" s="119"/>
      <c r="T16407" s="119"/>
      <c r="V16407" s="119"/>
      <c r="X16407" s="119"/>
      <c r="Z16407" s="119"/>
    </row>
    <row r="16408" spans="16:26" x14ac:dyDescent="0.25">
      <c r="P16408" s="121"/>
      <c r="R16408" s="121"/>
      <c r="T16408" s="121"/>
      <c r="V16408" s="121"/>
      <c r="X16408" s="121"/>
      <c r="Z16408" s="121"/>
    </row>
    <row r="16409" spans="16:26" x14ac:dyDescent="0.25">
      <c r="P16409" s="121"/>
      <c r="R16409" s="121"/>
      <c r="T16409" s="121"/>
      <c r="V16409" s="121"/>
      <c r="X16409" s="121"/>
      <c r="Z16409" s="121"/>
    </row>
    <row r="16410" spans="16:26" x14ac:dyDescent="0.25">
      <c r="P16410" s="121"/>
      <c r="R16410" s="121"/>
      <c r="T16410" s="121"/>
      <c r="V16410" s="121"/>
      <c r="X16410" s="121"/>
      <c r="Z16410" s="121"/>
    </row>
    <row r="16411" spans="16:26" x14ac:dyDescent="0.25">
      <c r="P16411" s="121"/>
      <c r="R16411" s="121"/>
      <c r="T16411" s="121"/>
      <c r="V16411" s="121"/>
      <c r="X16411" s="121"/>
      <c r="Z16411" s="121"/>
    </row>
    <row r="16412" spans="16:26" x14ac:dyDescent="0.25">
      <c r="P16412" s="122"/>
      <c r="R16412" s="122"/>
      <c r="T16412" s="122"/>
      <c r="V16412" s="122"/>
      <c r="X16412" s="122"/>
      <c r="Z16412" s="122"/>
    </row>
    <row r="16413" spans="16:26" x14ac:dyDescent="0.25">
      <c r="P16413" s="118"/>
      <c r="R16413" s="118"/>
      <c r="T16413" s="118"/>
      <c r="V16413" s="118"/>
      <c r="X16413" s="118"/>
      <c r="Z16413" s="118"/>
    </row>
    <row r="16414" spans="16:26" x14ac:dyDescent="0.25">
      <c r="P16414" s="119"/>
      <c r="R16414" s="119"/>
      <c r="T16414" s="119"/>
      <c r="V16414" s="119"/>
      <c r="X16414" s="119"/>
      <c r="Z16414" s="119"/>
    </row>
    <row r="16415" spans="16:26" x14ac:dyDescent="0.25">
      <c r="P16415" s="119"/>
      <c r="R16415" s="119"/>
      <c r="T16415" s="119"/>
      <c r="V16415" s="119"/>
      <c r="X16415" s="119"/>
      <c r="Z16415" s="119"/>
    </row>
    <row r="16416" spans="16:26" x14ac:dyDescent="0.25">
      <c r="P16416" s="120"/>
      <c r="R16416" s="120"/>
      <c r="T16416" s="120"/>
      <c r="V16416" s="120"/>
      <c r="X16416" s="120"/>
      <c r="Z16416" s="120"/>
    </row>
    <row r="16417" spans="16:26" x14ac:dyDescent="0.25">
      <c r="P16417" s="119"/>
      <c r="R16417" s="119"/>
      <c r="T16417" s="119"/>
      <c r="V16417" s="119"/>
      <c r="X16417" s="119"/>
      <c r="Z16417" s="119"/>
    </row>
    <row r="16418" spans="16:26" x14ac:dyDescent="0.25">
      <c r="P16418" s="119"/>
      <c r="R16418" s="119"/>
      <c r="T16418" s="119"/>
      <c r="V16418" s="119"/>
      <c r="X16418" s="119"/>
      <c r="Z16418" s="119"/>
    </row>
    <row r="16419" spans="16:26" x14ac:dyDescent="0.25">
      <c r="P16419" s="120"/>
      <c r="R16419" s="120"/>
      <c r="T16419" s="120"/>
      <c r="V16419" s="120"/>
      <c r="X16419" s="120"/>
      <c r="Z16419" s="120"/>
    </row>
    <row r="16420" spans="16:26" x14ac:dyDescent="0.25">
      <c r="P16420" s="119"/>
      <c r="R16420" s="119"/>
      <c r="T16420" s="119"/>
      <c r="V16420" s="119"/>
      <c r="X16420" s="119"/>
      <c r="Z16420" s="119"/>
    </row>
    <row r="16421" spans="16:26" x14ac:dyDescent="0.25">
      <c r="P16421" s="120"/>
      <c r="R16421" s="120"/>
      <c r="T16421" s="120"/>
      <c r="V16421" s="120"/>
      <c r="X16421" s="120"/>
      <c r="Z16421" s="120"/>
    </row>
    <row r="16422" spans="16:26" x14ac:dyDescent="0.25">
      <c r="P16422" s="119"/>
      <c r="R16422" s="119"/>
      <c r="T16422" s="119"/>
      <c r="V16422" s="119"/>
      <c r="X16422" s="119"/>
      <c r="Z16422" s="119"/>
    </row>
    <row r="16423" spans="16:26" x14ac:dyDescent="0.25">
      <c r="P16423" s="119"/>
      <c r="R16423" s="119"/>
      <c r="T16423" s="119"/>
      <c r="V16423" s="119"/>
      <c r="X16423" s="119"/>
      <c r="Z16423" s="119"/>
    </row>
    <row r="16424" spans="16:26" x14ac:dyDescent="0.25">
      <c r="P16424" s="119"/>
      <c r="R16424" s="119"/>
      <c r="T16424" s="119"/>
      <c r="V16424" s="119"/>
      <c r="X16424" s="119"/>
      <c r="Z16424" s="119"/>
    </row>
    <row r="16425" spans="16:26" x14ac:dyDescent="0.25">
      <c r="P16425" s="121"/>
      <c r="R16425" s="121"/>
      <c r="T16425" s="121"/>
      <c r="V16425" s="121"/>
      <c r="X16425" s="121"/>
      <c r="Z16425" s="121"/>
    </row>
    <row r="16426" spans="16:26" x14ac:dyDescent="0.25">
      <c r="P16426" s="121"/>
      <c r="R16426" s="121"/>
      <c r="T16426" s="121"/>
      <c r="V16426" s="121"/>
      <c r="X16426" s="121"/>
      <c r="Z16426" s="121"/>
    </row>
    <row r="16427" spans="16:26" x14ac:dyDescent="0.25">
      <c r="P16427" s="121"/>
      <c r="R16427" s="121"/>
      <c r="T16427" s="121"/>
      <c r="V16427" s="121"/>
      <c r="X16427" s="121"/>
      <c r="Z16427" s="121"/>
    </row>
    <row r="16428" spans="16:26" x14ac:dyDescent="0.25">
      <c r="P16428" s="121"/>
      <c r="R16428" s="121"/>
      <c r="T16428" s="121"/>
      <c r="V16428" s="121"/>
      <c r="X16428" s="121"/>
      <c r="Z16428" s="121"/>
    </row>
    <row r="16429" spans="16:26" x14ac:dyDescent="0.25">
      <c r="P16429" s="122"/>
      <c r="R16429" s="122"/>
      <c r="T16429" s="122"/>
      <c r="V16429" s="122"/>
      <c r="X16429" s="122"/>
      <c r="Z16429" s="122"/>
    </row>
    <row r="16430" spans="16:26" x14ac:dyDescent="0.25">
      <c r="P16430" s="118"/>
      <c r="R16430" s="118"/>
      <c r="T16430" s="118"/>
      <c r="V16430" s="118"/>
      <c r="X16430" s="118"/>
      <c r="Z16430" s="118"/>
    </row>
    <row r="16431" spans="16:26" x14ac:dyDescent="0.25">
      <c r="P16431" s="119"/>
      <c r="R16431" s="119"/>
      <c r="T16431" s="119"/>
      <c r="V16431" s="119"/>
      <c r="X16431" s="119"/>
      <c r="Z16431" s="119"/>
    </row>
    <row r="16432" spans="16:26" x14ac:dyDescent="0.25">
      <c r="P16432" s="119"/>
      <c r="R16432" s="119"/>
      <c r="T16432" s="119"/>
      <c r="V16432" s="119"/>
      <c r="X16432" s="119"/>
      <c r="Z16432" s="119"/>
    </row>
    <row r="16433" spans="16:26" x14ac:dyDescent="0.25">
      <c r="P16433" s="120"/>
      <c r="R16433" s="120"/>
      <c r="T16433" s="120"/>
      <c r="V16433" s="120"/>
      <c r="X16433" s="120"/>
      <c r="Z16433" s="120"/>
    </row>
    <row r="16434" spans="16:26" x14ac:dyDescent="0.25">
      <c r="P16434" s="119"/>
      <c r="R16434" s="119"/>
      <c r="T16434" s="119"/>
      <c r="V16434" s="119"/>
      <c r="X16434" s="119"/>
      <c r="Z16434" s="119"/>
    </row>
    <row r="16435" spans="16:26" x14ac:dyDescent="0.25">
      <c r="P16435" s="119"/>
      <c r="R16435" s="119"/>
      <c r="T16435" s="119"/>
      <c r="V16435" s="119"/>
      <c r="X16435" s="119"/>
      <c r="Z16435" s="119"/>
    </row>
    <row r="16436" spans="16:26" x14ac:dyDescent="0.25">
      <c r="P16436" s="120"/>
      <c r="R16436" s="120"/>
      <c r="T16436" s="120"/>
      <c r="V16436" s="120"/>
      <c r="X16436" s="120"/>
      <c r="Z16436" s="120"/>
    </row>
    <row r="16437" spans="16:26" x14ac:dyDescent="0.25">
      <c r="P16437" s="119"/>
      <c r="R16437" s="119"/>
      <c r="T16437" s="119"/>
      <c r="V16437" s="119"/>
      <c r="X16437" s="119"/>
      <c r="Z16437" s="119"/>
    </row>
    <row r="16438" spans="16:26" x14ac:dyDescent="0.25">
      <c r="P16438" s="120"/>
      <c r="R16438" s="120"/>
      <c r="T16438" s="120"/>
      <c r="V16438" s="120"/>
      <c r="X16438" s="120"/>
      <c r="Z16438" s="120"/>
    </row>
    <row r="16439" spans="16:26" x14ac:dyDescent="0.25">
      <c r="P16439" s="119"/>
      <c r="R16439" s="119"/>
      <c r="T16439" s="119"/>
      <c r="V16439" s="119"/>
      <c r="X16439" s="119"/>
      <c r="Z16439" s="119"/>
    </row>
    <row r="16440" spans="16:26" x14ac:dyDescent="0.25">
      <c r="P16440" s="119"/>
      <c r="R16440" s="119"/>
      <c r="T16440" s="119"/>
      <c r="V16440" s="119"/>
      <c r="X16440" s="119"/>
      <c r="Z16440" s="119"/>
    </row>
    <row r="16441" spans="16:26" x14ac:dyDescent="0.25">
      <c r="P16441" s="119"/>
      <c r="R16441" s="119"/>
      <c r="T16441" s="119"/>
      <c r="V16441" s="119"/>
      <c r="X16441" s="119"/>
      <c r="Z16441" s="119"/>
    </row>
    <row r="16442" spans="16:26" x14ac:dyDescent="0.25">
      <c r="P16442" s="121"/>
      <c r="R16442" s="121"/>
      <c r="T16442" s="121"/>
      <c r="V16442" s="121"/>
      <c r="X16442" s="121"/>
      <c r="Z16442" s="121"/>
    </row>
    <row r="16443" spans="16:26" x14ac:dyDescent="0.25">
      <c r="P16443" s="121"/>
      <c r="R16443" s="121"/>
      <c r="T16443" s="121"/>
      <c r="V16443" s="121"/>
      <c r="X16443" s="121"/>
      <c r="Z16443" s="121"/>
    </row>
    <row r="16444" spans="16:26" x14ac:dyDescent="0.25">
      <c r="P16444" s="121"/>
      <c r="R16444" s="121"/>
      <c r="T16444" s="121"/>
      <c r="V16444" s="121"/>
      <c r="X16444" s="121"/>
      <c r="Z16444" s="121"/>
    </row>
    <row r="16445" spans="16:26" x14ac:dyDescent="0.25">
      <c r="P16445" s="121"/>
      <c r="R16445" s="121"/>
      <c r="T16445" s="121"/>
      <c r="V16445" s="121"/>
      <c r="X16445" s="121"/>
      <c r="Z16445" s="121"/>
    </row>
    <row r="16446" spans="16:26" x14ac:dyDescent="0.25">
      <c r="P16446" s="122"/>
      <c r="R16446" s="122"/>
      <c r="T16446" s="122"/>
      <c r="V16446" s="122"/>
      <c r="X16446" s="122"/>
      <c r="Z16446" s="122"/>
    </row>
    <row r="16447" spans="16:26" x14ac:dyDescent="0.25">
      <c r="P16447" s="118"/>
      <c r="R16447" s="118"/>
      <c r="T16447" s="118"/>
      <c r="V16447" s="118"/>
      <c r="X16447" s="118"/>
      <c r="Z16447" s="118"/>
    </row>
    <row r="16448" spans="16:26" x14ac:dyDescent="0.25">
      <c r="P16448" s="119"/>
      <c r="R16448" s="119"/>
      <c r="T16448" s="119"/>
      <c r="V16448" s="119"/>
      <c r="X16448" s="119"/>
      <c r="Z16448" s="119"/>
    </row>
    <row r="16449" spans="16:26" x14ac:dyDescent="0.25">
      <c r="P16449" s="119"/>
      <c r="R16449" s="119"/>
      <c r="T16449" s="119"/>
      <c r="V16449" s="119"/>
      <c r="X16449" s="119"/>
      <c r="Z16449" s="119"/>
    </row>
    <row r="16450" spans="16:26" x14ac:dyDescent="0.25">
      <c r="P16450" s="120"/>
      <c r="R16450" s="120"/>
      <c r="T16450" s="120"/>
      <c r="V16450" s="120"/>
      <c r="X16450" s="120"/>
      <c r="Z16450" s="120"/>
    </row>
    <row r="16451" spans="16:26" x14ac:dyDescent="0.25">
      <c r="P16451" s="119"/>
      <c r="R16451" s="119"/>
      <c r="T16451" s="119"/>
      <c r="V16451" s="119"/>
      <c r="X16451" s="119"/>
      <c r="Z16451" s="119"/>
    </row>
    <row r="16452" spans="16:26" x14ac:dyDescent="0.25">
      <c r="P16452" s="119"/>
      <c r="R16452" s="119"/>
      <c r="T16452" s="119"/>
      <c r="V16452" s="119"/>
      <c r="X16452" s="119"/>
      <c r="Z16452" s="119"/>
    </row>
    <row r="16453" spans="16:26" x14ac:dyDescent="0.25">
      <c r="P16453" s="120"/>
      <c r="R16453" s="120"/>
      <c r="T16453" s="120"/>
      <c r="V16453" s="120"/>
      <c r="X16453" s="120"/>
      <c r="Z16453" s="120"/>
    </row>
    <row r="16454" spans="16:26" x14ac:dyDescent="0.25">
      <c r="P16454" s="119"/>
      <c r="R16454" s="119"/>
      <c r="T16454" s="119"/>
      <c r="V16454" s="119"/>
      <c r="X16454" s="119"/>
      <c r="Z16454" s="119"/>
    </row>
    <row r="16455" spans="16:26" x14ac:dyDescent="0.25">
      <c r="P16455" s="120"/>
      <c r="R16455" s="120"/>
      <c r="T16455" s="120"/>
      <c r="V16455" s="120"/>
      <c r="X16455" s="120"/>
      <c r="Z16455" s="120"/>
    </row>
    <row r="16456" spans="16:26" x14ac:dyDescent="0.25">
      <c r="P16456" s="119"/>
      <c r="R16456" s="119"/>
      <c r="T16456" s="119"/>
      <c r="V16456" s="119"/>
      <c r="X16456" s="119"/>
      <c r="Z16456" s="119"/>
    </row>
    <row r="16457" spans="16:26" x14ac:dyDescent="0.25">
      <c r="P16457" s="119"/>
      <c r="R16457" s="119"/>
      <c r="T16457" s="119"/>
      <c r="V16457" s="119"/>
      <c r="X16457" s="119"/>
      <c r="Z16457" s="119"/>
    </row>
    <row r="16458" spans="16:26" x14ac:dyDescent="0.25">
      <c r="P16458" s="119"/>
      <c r="R16458" s="119"/>
      <c r="T16458" s="119"/>
      <c r="V16458" s="119"/>
      <c r="X16458" s="119"/>
      <c r="Z16458" s="119"/>
    </row>
    <row r="16459" spans="16:26" x14ac:dyDescent="0.25">
      <c r="P16459" s="121"/>
      <c r="R16459" s="121"/>
      <c r="T16459" s="121"/>
      <c r="V16459" s="121"/>
      <c r="X16459" s="121"/>
      <c r="Z16459" s="121"/>
    </row>
    <row r="16460" spans="16:26" x14ac:dyDescent="0.25">
      <c r="P16460" s="121"/>
      <c r="R16460" s="121"/>
      <c r="T16460" s="121"/>
      <c r="V16460" s="121"/>
      <c r="X16460" s="121"/>
      <c r="Z16460" s="121"/>
    </row>
    <row r="16461" spans="16:26" x14ac:dyDescent="0.25">
      <c r="P16461" s="121"/>
      <c r="R16461" s="121"/>
      <c r="T16461" s="121"/>
      <c r="V16461" s="121"/>
      <c r="X16461" s="121"/>
      <c r="Z16461" s="121"/>
    </row>
    <row r="16462" spans="16:26" x14ac:dyDescent="0.25">
      <c r="P16462" s="121"/>
      <c r="R16462" s="121"/>
      <c r="T16462" s="121"/>
      <c r="V16462" s="121"/>
      <c r="X16462" s="121"/>
      <c r="Z16462" s="121"/>
    </row>
    <row r="16463" spans="16:26" x14ac:dyDescent="0.25">
      <c r="P16463" s="122"/>
      <c r="R16463" s="122"/>
      <c r="T16463" s="122"/>
      <c r="V16463" s="122"/>
      <c r="X16463" s="122"/>
      <c r="Z16463" s="122"/>
    </row>
    <row r="16464" spans="16:26" x14ac:dyDescent="0.25">
      <c r="P16464" s="118"/>
      <c r="R16464" s="118"/>
      <c r="T16464" s="118"/>
      <c r="V16464" s="118"/>
      <c r="X16464" s="118"/>
      <c r="Z16464" s="118"/>
    </row>
    <row r="16465" spans="16:26" x14ac:dyDescent="0.25">
      <c r="P16465" s="119"/>
      <c r="R16465" s="119"/>
      <c r="T16465" s="119"/>
      <c r="V16465" s="119"/>
      <c r="X16465" s="119"/>
      <c r="Z16465" s="119"/>
    </row>
    <row r="16466" spans="16:26" x14ac:dyDescent="0.25">
      <c r="P16466" s="119"/>
      <c r="R16466" s="119"/>
      <c r="T16466" s="119"/>
      <c r="V16466" s="119"/>
      <c r="X16466" s="119"/>
      <c r="Z16466" s="119"/>
    </row>
    <row r="16467" spans="16:26" x14ac:dyDescent="0.25">
      <c r="P16467" s="120"/>
      <c r="R16467" s="120"/>
      <c r="T16467" s="120"/>
      <c r="V16467" s="120"/>
      <c r="X16467" s="120"/>
      <c r="Z16467" s="120"/>
    </row>
    <row r="16468" spans="16:26" x14ac:dyDescent="0.25">
      <c r="P16468" s="119"/>
      <c r="R16468" s="119"/>
      <c r="T16468" s="119"/>
      <c r="V16468" s="119"/>
      <c r="X16468" s="119"/>
      <c r="Z16468" s="119"/>
    </row>
    <row r="16469" spans="16:26" x14ac:dyDescent="0.25">
      <c r="P16469" s="119"/>
      <c r="R16469" s="119"/>
      <c r="T16469" s="119"/>
      <c r="V16469" s="119"/>
      <c r="X16469" s="119"/>
      <c r="Z16469" s="119"/>
    </row>
    <row r="16470" spans="16:26" x14ac:dyDescent="0.25">
      <c r="P16470" s="120"/>
      <c r="R16470" s="120"/>
      <c r="T16470" s="120"/>
      <c r="V16470" s="120"/>
      <c r="X16470" s="120"/>
      <c r="Z16470" s="120"/>
    </row>
    <row r="16471" spans="16:26" x14ac:dyDescent="0.25">
      <c r="P16471" s="119"/>
      <c r="R16471" s="119"/>
      <c r="T16471" s="119"/>
      <c r="V16471" s="119"/>
      <c r="X16471" s="119"/>
      <c r="Z16471" s="119"/>
    </row>
    <row r="16472" spans="16:26" x14ac:dyDescent="0.25">
      <c r="P16472" s="120"/>
      <c r="R16472" s="120"/>
      <c r="T16472" s="120"/>
      <c r="V16472" s="120"/>
      <c r="X16472" s="120"/>
      <c r="Z16472" s="120"/>
    </row>
    <row r="16473" spans="16:26" x14ac:dyDescent="0.25">
      <c r="P16473" s="119"/>
      <c r="R16473" s="119"/>
      <c r="T16473" s="119"/>
      <c r="V16473" s="119"/>
      <c r="X16473" s="119"/>
      <c r="Z16473" s="119"/>
    </row>
    <row r="16474" spans="16:26" x14ac:dyDescent="0.25">
      <c r="P16474" s="119"/>
      <c r="R16474" s="119"/>
      <c r="T16474" s="119"/>
      <c r="V16474" s="119"/>
      <c r="X16474" s="119"/>
      <c r="Z16474" s="119"/>
    </row>
    <row r="16475" spans="16:26" x14ac:dyDescent="0.25">
      <c r="P16475" s="119"/>
      <c r="R16475" s="119"/>
      <c r="T16475" s="119"/>
      <c r="V16475" s="119"/>
      <c r="X16475" s="119"/>
      <c r="Z16475" s="119"/>
    </row>
    <row r="16476" spans="16:26" x14ac:dyDescent="0.25">
      <c r="P16476" s="121"/>
      <c r="R16476" s="121"/>
      <c r="T16476" s="121"/>
      <c r="V16476" s="121"/>
      <c r="X16476" s="121"/>
      <c r="Z16476" s="121"/>
    </row>
    <row r="16477" spans="16:26" x14ac:dyDescent="0.25">
      <c r="P16477" s="121"/>
      <c r="R16477" s="121"/>
      <c r="T16477" s="121"/>
      <c r="V16477" s="121"/>
      <c r="X16477" s="121"/>
      <c r="Z16477" s="121"/>
    </row>
    <row r="16478" spans="16:26" x14ac:dyDescent="0.25">
      <c r="P16478" s="121"/>
      <c r="R16478" s="121"/>
      <c r="T16478" s="121"/>
      <c r="V16478" s="121"/>
      <c r="X16478" s="121"/>
      <c r="Z16478" s="121"/>
    </row>
    <row r="16479" spans="16:26" x14ac:dyDescent="0.25">
      <c r="P16479" s="121"/>
      <c r="R16479" s="121"/>
      <c r="T16479" s="121"/>
      <c r="V16479" s="121"/>
      <c r="X16479" s="121"/>
      <c r="Z16479" s="121"/>
    </row>
    <row r="16480" spans="16:26" x14ac:dyDescent="0.25">
      <c r="P16480" s="122"/>
      <c r="R16480" s="122"/>
      <c r="T16480" s="122"/>
      <c r="V16480" s="122"/>
      <c r="X16480" s="122"/>
      <c r="Z16480" s="122"/>
    </row>
    <row r="16481" spans="16:26" x14ac:dyDescent="0.25">
      <c r="P16481" s="118"/>
      <c r="R16481" s="118"/>
      <c r="T16481" s="118"/>
      <c r="V16481" s="118"/>
      <c r="X16481" s="118"/>
      <c r="Z16481" s="118"/>
    </row>
    <row r="16482" spans="16:26" x14ac:dyDescent="0.25">
      <c r="P16482" s="119"/>
      <c r="R16482" s="119"/>
      <c r="T16482" s="119"/>
      <c r="V16482" s="119"/>
      <c r="X16482" s="119"/>
      <c r="Z16482" s="119"/>
    </row>
    <row r="16483" spans="16:26" x14ac:dyDescent="0.25">
      <c r="P16483" s="119"/>
      <c r="R16483" s="119"/>
      <c r="T16483" s="119"/>
      <c r="V16483" s="119"/>
      <c r="X16483" s="119"/>
      <c r="Z16483" s="119"/>
    </row>
    <row r="16484" spans="16:26" x14ac:dyDescent="0.25">
      <c r="P16484" s="120"/>
      <c r="R16484" s="120"/>
      <c r="T16484" s="120"/>
      <c r="V16484" s="120"/>
      <c r="X16484" s="120"/>
      <c r="Z16484" s="120"/>
    </row>
    <row r="16485" spans="16:26" x14ac:dyDescent="0.25">
      <c r="P16485" s="119"/>
      <c r="R16485" s="119"/>
      <c r="T16485" s="119"/>
      <c r="V16485" s="119"/>
      <c r="X16485" s="119"/>
      <c r="Z16485" s="119"/>
    </row>
    <row r="16486" spans="16:26" x14ac:dyDescent="0.25">
      <c r="P16486" s="119"/>
      <c r="R16486" s="119"/>
      <c r="T16486" s="119"/>
      <c r="V16486" s="119"/>
      <c r="X16486" s="119"/>
      <c r="Z16486" s="119"/>
    </row>
    <row r="16487" spans="16:26" x14ac:dyDescent="0.25">
      <c r="P16487" s="120"/>
      <c r="R16487" s="120"/>
      <c r="T16487" s="120"/>
      <c r="V16487" s="120"/>
      <c r="X16487" s="120"/>
      <c r="Z16487" s="120"/>
    </row>
    <row r="16488" spans="16:26" x14ac:dyDescent="0.25">
      <c r="P16488" s="119"/>
      <c r="R16488" s="119"/>
      <c r="T16488" s="119"/>
      <c r="V16488" s="119"/>
      <c r="X16488" s="119"/>
      <c r="Z16488" s="119"/>
    </row>
    <row r="16489" spans="16:26" x14ac:dyDescent="0.25">
      <c r="P16489" s="120"/>
      <c r="R16489" s="120"/>
      <c r="T16489" s="120"/>
      <c r="V16489" s="120"/>
      <c r="X16489" s="120"/>
      <c r="Z16489" s="120"/>
    </row>
    <row r="16490" spans="16:26" x14ac:dyDescent="0.25">
      <c r="P16490" s="119"/>
      <c r="R16490" s="119"/>
      <c r="T16490" s="119"/>
      <c r="V16490" s="119"/>
      <c r="X16490" s="119"/>
      <c r="Z16490" s="119"/>
    </row>
    <row r="16491" spans="16:26" x14ac:dyDescent="0.25">
      <c r="P16491" s="119"/>
      <c r="R16491" s="119"/>
      <c r="T16491" s="119"/>
      <c r="V16491" s="119"/>
      <c r="X16491" s="119"/>
      <c r="Z16491" s="119"/>
    </row>
    <row r="16492" spans="16:26" x14ac:dyDescent="0.25">
      <c r="P16492" s="119"/>
      <c r="R16492" s="119"/>
      <c r="T16492" s="119"/>
      <c r="V16492" s="119"/>
      <c r="X16492" s="119"/>
      <c r="Z16492" s="119"/>
    </row>
    <row r="16493" spans="16:26" x14ac:dyDescent="0.25">
      <c r="P16493" s="121"/>
      <c r="R16493" s="121"/>
      <c r="T16493" s="121"/>
      <c r="V16493" s="121"/>
      <c r="X16493" s="121"/>
      <c r="Z16493" s="121"/>
    </row>
    <row r="16494" spans="16:26" x14ac:dyDescent="0.25">
      <c r="P16494" s="121"/>
      <c r="R16494" s="121"/>
      <c r="T16494" s="121"/>
      <c r="V16494" s="121"/>
      <c r="X16494" s="121"/>
      <c r="Z16494" s="121"/>
    </row>
    <row r="16495" spans="16:26" x14ac:dyDescent="0.25">
      <c r="P16495" s="121"/>
      <c r="R16495" s="121"/>
      <c r="T16495" s="121"/>
      <c r="V16495" s="121"/>
      <c r="X16495" s="121"/>
      <c r="Z16495" s="121"/>
    </row>
    <row r="16496" spans="16:26" x14ac:dyDescent="0.25">
      <c r="P16496" s="121"/>
      <c r="R16496" s="121"/>
      <c r="T16496" s="121"/>
      <c r="V16496" s="121"/>
      <c r="X16496" s="121"/>
      <c r="Z16496" s="121"/>
    </row>
    <row r="16497" spans="16:26" x14ac:dyDescent="0.25">
      <c r="P16497" s="122"/>
      <c r="R16497" s="122"/>
      <c r="T16497" s="122"/>
      <c r="V16497" s="122"/>
      <c r="X16497" s="122"/>
      <c r="Z16497" s="122"/>
    </row>
    <row r="16498" spans="16:26" x14ac:dyDescent="0.25">
      <c r="P16498" s="118"/>
      <c r="R16498" s="118"/>
      <c r="T16498" s="118"/>
      <c r="V16498" s="118"/>
      <c r="X16498" s="118"/>
      <c r="Z16498" s="118"/>
    </row>
    <row r="16499" spans="16:26" x14ac:dyDescent="0.25">
      <c r="P16499" s="119"/>
      <c r="R16499" s="119"/>
      <c r="T16499" s="119"/>
      <c r="V16499" s="119"/>
      <c r="X16499" s="119"/>
      <c r="Z16499" s="119"/>
    </row>
    <row r="16500" spans="16:26" x14ac:dyDescent="0.25">
      <c r="P16500" s="119"/>
      <c r="R16500" s="119"/>
      <c r="T16500" s="119"/>
      <c r="V16500" s="119"/>
      <c r="X16500" s="119"/>
      <c r="Z16500" s="119"/>
    </row>
    <row r="16501" spans="16:26" x14ac:dyDescent="0.25">
      <c r="P16501" s="120"/>
      <c r="R16501" s="120"/>
      <c r="T16501" s="120"/>
      <c r="V16501" s="120"/>
      <c r="X16501" s="120"/>
      <c r="Z16501" s="120"/>
    </row>
    <row r="16502" spans="16:26" x14ac:dyDescent="0.25">
      <c r="P16502" s="119"/>
      <c r="R16502" s="119"/>
      <c r="T16502" s="119"/>
      <c r="V16502" s="119"/>
      <c r="X16502" s="119"/>
      <c r="Z16502" s="119"/>
    </row>
    <row r="16503" spans="16:26" x14ac:dyDescent="0.25">
      <c r="P16503" s="119"/>
      <c r="R16503" s="119"/>
      <c r="T16503" s="119"/>
      <c r="V16503" s="119"/>
      <c r="X16503" s="119"/>
      <c r="Z16503" s="119"/>
    </row>
    <row r="16504" spans="16:26" x14ac:dyDescent="0.25">
      <c r="P16504" s="120"/>
      <c r="R16504" s="120"/>
      <c r="T16504" s="120"/>
      <c r="V16504" s="120"/>
      <c r="X16504" s="120"/>
      <c r="Z16504" s="120"/>
    </row>
    <row r="16505" spans="16:26" x14ac:dyDescent="0.25">
      <c r="P16505" s="119"/>
      <c r="R16505" s="119"/>
      <c r="T16505" s="119"/>
      <c r="V16505" s="119"/>
      <c r="X16505" s="119"/>
      <c r="Z16505" s="119"/>
    </row>
    <row r="16506" spans="16:26" x14ac:dyDescent="0.25">
      <c r="P16506" s="120"/>
      <c r="R16506" s="120"/>
      <c r="T16506" s="120"/>
      <c r="V16506" s="120"/>
      <c r="X16506" s="120"/>
      <c r="Z16506" s="120"/>
    </row>
    <row r="16507" spans="16:26" x14ac:dyDescent="0.25">
      <c r="P16507" s="119"/>
      <c r="R16507" s="119"/>
      <c r="T16507" s="119"/>
      <c r="V16507" s="119"/>
      <c r="X16507" s="119"/>
      <c r="Z16507" s="119"/>
    </row>
    <row r="16508" spans="16:26" x14ac:dyDescent="0.25">
      <c r="P16508" s="119"/>
      <c r="R16508" s="119"/>
      <c r="T16508" s="119"/>
      <c r="V16508" s="119"/>
      <c r="X16508" s="119"/>
      <c r="Z16508" s="119"/>
    </row>
    <row r="16509" spans="16:26" x14ac:dyDescent="0.25">
      <c r="P16509" s="119"/>
      <c r="R16509" s="119"/>
      <c r="T16509" s="119"/>
      <c r="V16509" s="119"/>
      <c r="X16509" s="119"/>
      <c r="Z16509" s="119"/>
    </row>
    <row r="16510" spans="16:26" x14ac:dyDescent="0.25">
      <c r="P16510" s="121"/>
      <c r="R16510" s="121"/>
      <c r="T16510" s="121"/>
      <c r="V16510" s="121"/>
      <c r="X16510" s="121"/>
      <c r="Z16510" s="121"/>
    </row>
    <row r="16511" spans="16:26" x14ac:dyDescent="0.25">
      <c r="P16511" s="121"/>
      <c r="R16511" s="121"/>
      <c r="T16511" s="121"/>
      <c r="V16511" s="121"/>
      <c r="X16511" s="121"/>
      <c r="Z16511" s="121"/>
    </row>
    <row r="16512" spans="16:26" x14ac:dyDescent="0.25">
      <c r="P16512" s="121"/>
      <c r="R16512" s="121"/>
      <c r="T16512" s="121"/>
      <c r="V16512" s="121"/>
      <c r="X16512" s="121"/>
      <c r="Z16512" s="121"/>
    </row>
    <row r="16513" spans="16:26" x14ac:dyDescent="0.25">
      <c r="P16513" s="121"/>
      <c r="R16513" s="121"/>
      <c r="T16513" s="121"/>
      <c r="V16513" s="121"/>
      <c r="X16513" s="121"/>
      <c r="Z16513" s="121"/>
    </row>
    <row r="16514" spans="16:26" x14ac:dyDescent="0.25">
      <c r="P16514" s="122"/>
      <c r="R16514" s="122"/>
      <c r="T16514" s="122"/>
      <c r="V16514" s="122"/>
      <c r="X16514" s="122"/>
      <c r="Z16514" s="122"/>
    </row>
    <row r="16515" spans="16:26" x14ac:dyDescent="0.25">
      <c r="P16515" s="118"/>
      <c r="R16515" s="118"/>
      <c r="T16515" s="118"/>
      <c r="V16515" s="118"/>
      <c r="X16515" s="118"/>
      <c r="Z16515" s="118"/>
    </row>
    <row r="16516" spans="16:26" x14ac:dyDescent="0.25">
      <c r="P16516" s="119"/>
      <c r="R16516" s="119"/>
      <c r="T16516" s="119"/>
      <c r="V16516" s="119"/>
      <c r="X16516" s="119"/>
      <c r="Z16516" s="119"/>
    </row>
    <row r="16517" spans="16:26" x14ac:dyDescent="0.25">
      <c r="P16517" s="119"/>
      <c r="R16517" s="119"/>
      <c r="T16517" s="119"/>
      <c r="V16517" s="119"/>
      <c r="X16517" s="119"/>
      <c r="Z16517" s="119"/>
    </row>
    <row r="16518" spans="16:26" x14ac:dyDescent="0.25">
      <c r="P16518" s="120"/>
      <c r="R16518" s="120"/>
      <c r="T16518" s="120"/>
      <c r="V16518" s="120"/>
      <c r="X16518" s="120"/>
      <c r="Z16518" s="120"/>
    </row>
    <row r="16519" spans="16:26" x14ac:dyDescent="0.25">
      <c r="P16519" s="119"/>
      <c r="R16519" s="119"/>
      <c r="T16519" s="119"/>
      <c r="V16519" s="119"/>
      <c r="X16519" s="119"/>
      <c r="Z16519" s="119"/>
    </row>
    <row r="16520" spans="16:26" x14ac:dyDescent="0.25">
      <c r="P16520" s="119"/>
      <c r="R16520" s="119"/>
      <c r="T16520" s="119"/>
      <c r="V16520" s="119"/>
      <c r="X16520" s="119"/>
      <c r="Z16520" s="119"/>
    </row>
    <row r="16521" spans="16:26" x14ac:dyDescent="0.25">
      <c r="P16521" s="120"/>
      <c r="R16521" s="120"/>
      <c r="T16521" s="120"/>
      <c r="V16521" s="120"/>
      <c r="X16521" s="120"/>
      <c r="Z16521" s="120"/>
    </row>
    <row r="16522" spans="16:26" x14ac:dyDescent="0.25">
      <c r="P16522" s="119"/>
      <c r="R16522" s="119"/>
      <c r="T16522" s="119"/>
      <c r="V16522" s="119"/>
      <c r="X16522" s="119"/>
      <c r="Z16522" s="119"/>
    </row>
    <row r="16523" spans="16:26" x14ac:dyDescent="0.25">
      <c r="P16523" s="120"/>
      <c r="R16523" s="120"/>
      <c r="T16523" s="120"/>
      <c r="V16523" s="120"/>
      <c r="X16523" s="120"/>
      <c r="Z16523" s="120"/>
    </row>
    <row r="16524" spans="16:26" x14ac:dyDescent="0.25">
      <c r="P16524" s="119"/>
      <c r="R16524" s="119"/>
      <c r="T16524" s="119"/>
      <c r="V16524" s="119"/>
      <c r="X16524" s="119"/>
      <c r="Z16524" s="119"/>
    </row>
    <row r="16525" spans="16:26" x14ac:dyDescent="0.25">
      <c r="P16525" s="119"/>
      <c r="R16525" s="119"/>
      <c r="T16525" s="119"/>
      <c r="V16525" s="119"/>
      <c r="X16525" s="119"/>
      <c r="Z16525" s="119"/>
    </row>
    <row r="16526" spans="16:26" x14ac:dyDescent="0.25">
      <c r="P16526" s="119"/>
      <c r="R16526" s="119"/>
      <c r="T16526" s="119"/>
      <c r="V16526" s="119"/>
      <c r="X16526" s="119"/>
      <c r="Z16526" s="119"/>
    </row>
    <row r="16527" spans="16:26" x14ac:dyDescent="0.25">
      <c r="P16527" s="121"/>
      <c r="R16527" s="121"/>
      <c r="T16527" s="121"/>
      <c r="V16527" s="121"/>
      <c r="X16527" s="121"/>
      <c r="Z16527" s="121"/>
    </row>
    <row r="16528" spans="16:26" x14ac:dyDescent="0.25">
      <c r="P16528" s="121"/>
      <c r="R16528" s="121"/>
      <c r="T16528" s="121"/>
      <c r="V16528" s="121"/>
      <c r="X16528" s="121"/>
      <c r="Z16528" s="121"/>
    </row>
    <row r="16529" spans="16:26" x14ac:dyDescent="0.25">
      <c r="P16529" s="121"/>
      <c r="R16529" s="121"/>
      <c r="T16529" s="121"/>
      <c r="V16529" s="121"/>
      <c r="X16529" s="121"/>
      <c r="Z16529" s="121"/>
    </row>
    <row r="16530" spans="16:26" x14ac:dyDescent="0.25">
      <c r="P16530" s="121"/>
      <c r="R16530" s="121"/>
      <c r="T16530" s="121"/>
      <c r="V16530" s="121"/>
      <c r="X16530" s="121"/>
      <c r="Z16530" s="121"/>
    </row>
    <row r="16531" spans="16:26" x14ac:dyDescent="0.25">
      <c r="P16531" s="122"/>
      <c r="R16531" s="122"/>
      <c r="T16531" s="122"/>
      <c r="V16531" s="122"/>
      <c r="X16531" s="122"/>
      <c r="Z16531" s="122"/>
    </row>
    <row r="16532" spans="16:26" x14ac:dyDescent="0.25">
      <c r="P16532" s="118"/>
      <c r="R16532" s="118"/>
      <c r="T16532" s="118"/>
      <c r="V16532" s="118"/>
      <c r="X16532" s="118"/>
      <c r="Z16532" s="118"/>
    </row>
    <row r="16533" spans="16:26" x14ac:dyDescent="0.25">
      <c r="P16533" s="119"/>
      <c r="R16533" s="119"/>
      <c r="T16533" s="119"/>
      <c r="V16533" s="119"/>
      <c r="X16533" s="119"/>
      <c r="Z16533" s="119"/>
    </row>
    <row r="16534" spans="16:26" x14ac:dyDescent="0.25">
      <c r="P16534" s="119"/>
      <c r="R16534" s="119"/>
      <c r="T16534" s="119"/>
      <c r="V16534" s="119"/>
      <c r="X16534" s="119"/>
      <c r="Z16534" s="119"/>
    </row>
    <row r="16535" spans="16:26" x14ac:dyDescent="0.25">
      <c r="P16535" s="120"/>
      <c r="R16535" s="120"/>
      <c r="T16535" s="120"/>
      <c r="V16535" s="120"/>
      <c r="X16535" s="120"/>
      <c r="Z16535" s="120"/>
    </row>
    <row r="16536" spans="16:26" x14ac:dyDescent="0.25">
      <c r="P16536" s="119"/>
      <c r="R16536" s="119"/>
      <c r="T16536" s="119"/>
      <c r="V16536" s="119"/>
      <c r="X16536" s="119"/>
      <c r="Z16536" s="119"/>
    </row>
    <row r="16537" spans="16:26" x14ac:dyDescent="0.25">
      <c r="P16537" s="119"/>
      <c r="R16537" s="119"/>
      <c r="T16537" s="119"/>
      <c r="V16537" s="119"/>
      <c r="X16537" s="119"/>
      <c r="Z16537" s="119"/>
    </row>
    <row r="16538" spans="16:26" x14ac:dyDescent="0.25">
      <c r="P16538" s="120"/>
      <c r="R16538" s="120"/>
      <c r="T16538" s="120"/>
      <c r="V16538" s="120"/>
      <c r="X16538" s="120"/>
      <c r="Z16538" s="120"/>
    </row>
    <row r="16539" spans="16:26" x14ac:dyDescent="0.25">
      <c r="P16539" s="119"/>
      <c r="R16539" s="119"/>
      <c r="T16539" s="119"/>
      <c r="V16539" s="119"/>
      <c r="X16539" s="119"/>
      <c r="Z16539" s="119"/>
    </row>
    <row r="16540" spans="16:26" x14ac:dyDescent="0.25">
      <c r="P16540" s="120"/>
      <c r="R16540" s="120"/>
      <c r="T16540" s="120"/>
      <c r="V16540" s="120"/>
      <c r="X16540" s="120"/>
      <c r="Z16540" s="120"/>
    </row>
    <row r="16541" spans="16:26" x14ac:dyDescent="0.25">
      <c r="P16541" s="119"/>
      <c r="R16541" s="119"/>
      <c r="T16541" s="119"/>
      <c r="V16541" s="119"/>
      <c r="X16541" s="119"/>
      <c r="Z16541" s="119"/>
    </row>
    <row r="16542" spans="16:26" x14ac:dyDescent="0.25">
      <c r="P16542" s="119"/>
      <c r="R16542" s="119"/>
      <c r="T16542" s="119"/>
      <c r="V16542" s="119"/>
      <c r="X16542" s="119"/>
      <c r="Z16542" s="119"/>
    </row>
    <row r="16543" spans="16:26" x14ac:dyDescent="0.25">
      <c r="P16543" s="119"/>
      <c r="R16543" s="119"/>
      <c r="T16543" s="119"/>
      <c r="V16543" s="119"/>
      <c r="X16543" s="119"/>
      <c r="Z16543" s="119"/>
    </row>
    <row r="16544" spans="16:26" x14ac:dyDescent="0.25">
      <c r="P16544" s="121"/>
      <c r="R16544" s="121"/>
      <c r="T16544" s="121"/>
      <c r="V16544" s="121"/>
      <c r="X16544" s="121"/>
      <c r="Z16544" s="121"/>
    </row>
    <row r="16545" spans="16:26" x14ac:dyDescent="0.25">
      <c r="P16545" s="121"/>
      <c r="R16545" s="121"/>
      <c r="T16545" s="121"/>
      <c r="V16545" s="121"/>
      <c r="X16545" s="121"/>
      <c r="Z16545" s="121"/>
    </row>
    <row r="16546" spans="16:26" x14ac:dyDescent="0.25">
      <c r="P16546" s="121"/>
      <c r="R16546" s="121"/>
      <c r="T16546" s="121"/>
      <c r="V16546" s="121"/>
      <c r="X16546" s="121"/>
      <c r="Z16546" s="121"/>
    </row>
    <row r="16547" spans="16:26" x14ac:dyDescent="0.25">
      <c r="P16547" s="121"/>
      <c r="R16547" s="121"/>
      <c r="T16547" s="121"/>
      <c r="V16547" s="121"/>
      <c r="X16547" s="121"/>
      <c r="Z16547" s="121"/>
    </row>
    <row r="16548" spans="16:26" x14ac:dyDescent="0.25">
      <c r="P16548" s="122"/>
      <c r="R16548" s="122"/>
      <c r="T16548" s="122"/>
      <c r="V16548" s="122"/>
      <c r="X16548" s="122"/>
      <c r="Z16548" s="122"/>
    </row>
    <row r="16549" spans="16:26" x14ac:dyDescent="0.25">
      <c r="P16549" s="118"/>
      <c r="R16549" s="118"/>
      <c r="T16549" s="118"/>
      <c r="V16549" s="118"/>
      <c r="X16549" s="118"/>
      <c r="Z16549" s="118"/>
    </row>
    <row r="16550" spans="16:26" x14ac:dyDescent="0.25">
      <c r="P16550" s="119"/>
      <c r="R16550" s="119"/>
      <c r="T16550" s="119"/>
      <c r="V16550" s="119"/>
      <c r="X16550" s="119"/>
      <c r="Z16550" s="119"/>
    </row>
    <row r="16551" spans="16:26" x14ac:dyDescent="0.25">
      <c r="P16551" s="119"/>
      <c r="R16551" s="119"/>
      <c r="T16551" s="119"/>
      <c r="V16551" s="119"/>
      <c r="X16551" s="119"/>
      <c r="Z16551" s="119"/>
    </row>
    <row r="16552" spans="16:26" x14ac:dyDescent="0.25">
      <c r="P16552" s="120"/>
      <c r="R16552" s="120"/>
      <c r="T16552" s="120"/>
      <c r="V16552" s="120"/>
      <c r="X16552" s="120"/>
      <c r="Z16552" s="120"/>
    </row>
    <row r="16553" spans="16:26" x14ac:dyDescent="0.25">
      <c r="P16553" s="119"/>
      <c r="R16553" s="119"/>
      <c r="T16553" s="119"/>
      <c r="V16553" s="119"/>
      <c r="X16553" s="119"/>
      <c r="Z16553" s="119"/>
    </row>
    <row r="16554" spans="16:26" x14ac:dyDescent="0.25">
      <c r="P16554" s="119"/>
      <c r="R16554" s="119"/>
      <c r="T16554" s="119"/>
      <c r="V16554" s="119"/>
      <c r="X16554" s="119"/>
      <c r="Z16554" s="119"/>
    </row>
    <row r="16555" spans="16:26" x14ac:dyDescent="0.25">
      <c r="P16555" s="120"/>
      <c r="R16555" s="120"/>
      <c r="T16555" s="120"/>
      <c r="V16555" s="120"/>
      <c r="X16555" s="120"/>
      <c r="Z16555" s="120"/>
    </row>
    <row r="16556" spans="16:26" x14ac:dyDescent="0.25">
      <c r="P16556" s="119"/>
      <c r="R16556" s="119"/>
      <c r="T16556" s="119"/>
      <c r="V16556" s="119"/>
      <c r="X16556" s="119"/>
      <c r="Z16556" s="119"/>
    </row>
    <row r="16557" spans="16:26" x14ac:dyDescent="0.25">
      <c r="P16557" s="120"/>
      <c r="R16557" s="120"/>
      <c r="T16557" s="120"/>
      <c r="V16557" s="120"/>
      <c r="X16557" s="120"/>
      <c r="Z16557" s="120"/>
    </row>
    <row r="16558" spans="16:26" x14ac:dyDescent="0.25">
      <c r="P16558" s="119"/>
      <c r="R16558" s="119"/>
      <c r="T16558" s="119"/>
      <c r="V16558" s="119"/>
      <c r="X16558" s="119"/>
      <c r="Z16558" s="119"/>
    </row>
    <row r="16559" spans="16:26" x14ac:dyDescent="0.25">
      <c r="P16559" s="119"/>
      <c r="R16559" s="119"/>
      <c r="T16559" s="119"/>
      <c r="V16559" s="119"/>
      <c r="X16559" s="119"/>
      <c r="Z16559" s="119"/>
    </row>
    <row r="16560" spans="16:26" x14ac:dyDescent="0.25">
      <c r="P16560" s="119"/>
      <c r="R16560" s="119"/>
      <c r="T16560" s="119"/>
      <c r="V16560" s="119"/>
      <c r="X16560" s="119"/>
      <c r="Z16560" s="119"/>
    </row>
    <row r="16561" spans="16:26" x14ac:dyDescent="0.25">
      <c r="P16561" s="121"/>
      <c r="R16561" s="121"/>
      <c r="T16561" s="121"/>
      <c r="V16561" s="121"/>
      <c r="X16561" s="121"/>
      <c r="Z16561" s="121"/>
    </row>
    <row r="16562" spans="16:26" x14ac:dyDescent="0.25">
      <c r="P16562" s="121"/>
      <c r="R16562" s="121"/>
      <c r="T16562" s="121"/>
      <c r="V16562" s="121"/>
      <c r="X16562" s="121"/>
      <c r="Z16562" s="121"/>
    </row>
    <row r="16563" spans="16:26" x14ac:dyDescent="0.25">
      <c r="P16563" s="121"/>
      <c r="R16563" s="121"/>
      <c r="T16563" s="121"/>
      <c r="V16563" s="121"/>
      <c r="X16563" s="121"/>
      <c r="Z16563" s="121"/>
    </row>
    <row r="16564" spans="16:26" x14ac:dyDescent="0.25">
      <c r="P16564" s="121"/>
      <c r="R16564" s="121"/>
      <c r="T16564" s="121"/>
      <c r="V16564" s="121"/>
      <c r="X16564" s="121"/>
      <c r="Z16564" s="121"/>
    </row>
    <row r="16565" spans="16:26" x14ac:dyDescent="0.25">
      <c r="P16565" s="122"/>
      <c r="R16565" s="122"/>
      <c r="T16565" s="122"/>
      <c r="V16565" s="122"/>
      <c r="X16565" s="122"/>
      <c r="Z16565" s="122"/>
    </row>
    <row r="16566" spans="16:26" x14ac:dyDescent="0.25">
      <c r="P16566" s="118"/>
      <c r="R16566" s="118"/>
      <c r="T16566" s="118"/>
      <c r="V16566" s="118"/>
      <c r="X16566" s="118"/>
      <c r="Z16566" s="118"/>
    </row>
    <row r="16567" spans="16:26" x14ac:dyDescent="0.25">
      <c r="P16567" s="119"/>
      <c r="R16567" s="119"/>
      <c r="T16567" s="119"/>
      <c r="V16567" s="119"/>
      <c r="X16567" s="119"/>
      <c r="Z16567" s="119"/>
    </row>
    <row r="16568" spans="16:26" x14ac:dyDescent="0.25">
      <c r="P16568" s="119"/>
      <c r="R16568" s="119"/>
      <c r="T16568" s="119"/>
      <c r="V16568" s="119"/>
      <c r="X16568" s="119"/>
      <c r="Z16568" s="119"/>
    </row>
    <row r="16569" spans="16:26" x14ac:dyDescent="0.25">
      <c r="P16569" s="120"/>
      <c r="R16569" s="120"/>
      <c r="T16569" s="120"/>
      <c r="V16569" s="120"/>
      <c r="X16569" s="120"/>
      <c r="Z16569" s="120"/>
    </row>
    <row r="16570" spans="16:26" x14ac:dyDescent="0.25">
      <c r="P16570" s="119"/>
      <c r="R16570" s="119"/>
      <c r="T16570" s="119"/>
      <c r="V16570" s="119"/>
      <c r="X16570" s="119"/>
      <c r="Z16570" s="119"/>
    </row>
    <row r="16571" spans="16:26" x14ac:dyDescent="0.25">
      <c r="P16571" s="119"/>
      <c r="R16571" s="119"/>
      <c r="T16571" s="119"/>
      <c r="V16571" s="119"/>
      <c r="X16571" s="119"/>
      <c r="Z16571" s="119"/>
    </row>
    <row r="16572" spans="16:26" x14ac:dyDescent="0.25">
      <c r="P16572" s="120"/>
      <c r="R16572" s="120"/>
      <c r="T16572" s="120"/>
      <c r="V16572" s="120"/>
      <c r="X16572" s="120"/>
      <c r="Z16572" s="120"/>
    </row>
    <row r="16573" spans="16:26" x14ac:dyDescent="0.25">
      <c r="P16573" s="119"/>
      <c r="R16573" s="119"/>
      <c r="T16573" s="119"/>
      <c r="V16573" s="119"/>
      <c r="X16573" s="119"/>
      <c r="Z16573" s="119"/>
    </row>
    <row r="16574" spans="16:26" x14ac:dyDescent="0.25">
      <c r="P16574" s="120"/>
      <c r="R16574" s="120"/>
      <c r="T16574" s="120"/>
      <c r="V16574" s="120"/>
      <c r="X16574" s="120"/>
      <c r="Z16574" s="120"/>
    </row>
    <row r="16575" spans="16:26" x14ac:dyDescent="0.25">
      <c r="P16575" s="119"/>
      <c r="R16575" s="119"/>
      <c r="T16575" s="119"/>
      <c r="V16575" s="119"/>
      <c r="X16575" s="119"/>
      <c r="Z16575" s="119"/>
    </row>
    <row r="16576" spans="16:26" x14ac:dyDescent="0.25">
      <c r="P16576" s="119"/>
      <c r="R16576" s="119"/>
      <c r="T16576" s="119"/>
      <c r="V16576" s="119"/>
      <c r="X16576" s="119"/>
      <c r="Z16576" s="119"/>
    </row>
    <row r="16577" spans="16:26" x14ac:dyDescent="0.25">
      <c r="P16577" s="119"/>
      <c r="R16577" s="119"/>
      <c r="T16577" s="119"/>
      <c r="V16577" s="119"/>
      <c r="X16577" s="119"/>
      <c r="Z16577" s="119"/>
    </row>
    <row r="16578" spans="16:26" x14ac:dyDescent="0.25">
      <c r="P16578" s="121"/>
      <c r="R16578" s="121"/>
      <c r="T16578" s="121"/>
      <c r="V16578" s="121"/>
      <c r="X16578" s="121"/>
      <c r="Z16578" s="121"/>
    </row>
    <row r="16579" spans="16:26" x14ac:dyDescent="0.25">
      <c r="P16579" s="121"/>
      <c r="R16579" s="121"/>
      <c r="T16579" s="121"/>
      <c r="V16579" s="121"/>
      <c r="X16579" s="121"/>
      <c r="Z16579" s="121"/>
    </row>
    <row r="16580" spans="16:26" x14ac:dyDescent="0.25">
      <c r="P16580" s="121"/>
      <c r="R16580" s="121"/>
      <c r="T16580" s="121"/>
      <c r="V16580" s="121"/>
      <c r="X16580" s="121"/>
      <c r="Z16580" s="121"/>
    </row>
    <row r="16581" spans="16:26" x14ac:dyDescent="0.25">
      <c r="P16581" s="121"/>
      <c r="R16581" s="121"/>
      <c r="T16581" s="121"/>
      <c r="V16581" s="121"/>
      <c r="X16581" s="121"/>
      <c r="Z16581" s="121"/>
    </row>
    <row r="16582" spans="16:26" x14ac:dyDescent="0.25">
      <c r="P16582" s="122"/>
      <c r="R16582" s="122"/>
      <c r="T16582" s="122"/>
      <c r="V16582" s="122"/>
      <c r="X16582" s="122"/>
      <c r="Z16582" s="122"/>
    </row>
    <row r="16583" spans="16:26" x14ac:dyDescent="0.25">
      <c r="P16583" s="118"/>
      <c r="R16583" s="118"/>
      <c r="T16583" s="118"/>
      <c r="V16583" s="118"/>
      <c r="X16583" s="118"/>
      <c r="Z16583" s="118"/>
    </row>
    <row r="16584" spans="16:26" x14ac:dyDescent="0.25">
      <c r="P16584" s="119"/>
      <c r="R16584" s="119"/>
      <c r="T16584" s="119"/>
      <c r="V16584" s="119"/>
      <c r="X16584" s="119"/>
      <c r="Z16584" s="119"/>
    </row>
    <row r="16585" spans="16:26" x14ac:dyDescent="0.25">
      <c r="P16585" s="119"/>
      <c r="R16585" s="119"/>
      <c r="T16585" s="119"/>
      <c r="V16585" s="119"/>
      <c r="X16585" s="119"/>
      <c r="Z16585" s="119"/>
    </row>
    <row r="16586" spans="16:26" x14ac:dyDescent="0.25">
      <c r="P16586" s="120"/>
      <c r="R16586" s="120"/>
      <c r="T16586" s="120"/>
      <c r="V16586" s="120"/>
      <c r="X16586" s="120"/>
      <c r="Z16586" s="120"/>
    </row>
    <row r="16587" spans="16:26" x14ac:dyDescent="0.25">
      <c r="P16587" s="119"/>
      <c r="R16587" s="119"/>
      <c r="T16587" s="119"/>
      <c r="V16587" s="119"/>
      <c r="X16587" s="119"/>
      <c r="Z16587" s="119"/>
    </row>
    <row r="16588" spans="16:26" x14ac:dyDescent="0.25">
      <c r="P16588" s="119"/>
      <c r="R16588" s="119"/>
      <c r="T16588" s="119"/>
      <c r="V16588" s="119"/>
      <c r="X16588" s="119"/>
      <c r="Z16588" s="119"/>
    </row>
    <row r="16589" spans="16:26" x14ac:dyDescent="0.25">
      <c r="P16589" s="120"/>
      <c r="R16589" s="120"/>
      <c r="T16589" s="120"/>
      <c r="V16589" s="120"/>
      <c r="X16589" s="120"/>
      <c r="Z16589" s="120"/>
    </row>
    <row r="16590" spans="16:26" x14ac:dyDescent="0.25">
      <c r="P16590" s="119"/>
      <c r="R16590" s="119"/>
      <c r="T16590" s="119"/>
      <c r="V16590" s="119"/>
      <c r="X16590" s="119"/>
      <c r="Z16590" s="119"/>
    </row>
    <row r="16591" spans="16:26" x14ac:dyDescent="0.25">
      <c r="P16591" s="120"/>
      <c r="R16591" s="120"/>
      <c r="T16591" s="120"/>
      <c r="V16591" s="120"/>
      <c r="X16591" s="120"/>
      <c r="Z16591" s="120"/>
    </row>
    <row r="16592" spans="16:26" x14ac:dyDescent="0.25">
      <c r="P16592" s="119"/>
      <c r="R16592" s="119"/>
      <c r="T16592" s="119"/>
      <c r="V16592" s="119"/>
      <c r="X16592" s="119"/>
      <c r="Z16592" s="119"/>
    </row>
    <row r="16593" spans="16:26" x14ac:dyDescent="0.25">
      <c r="P16593" s="119"/>
      <c r="R16593" s="119"/>
      <c r="T16593" s="119"/>
      <c r="V16593" s="119"/>
      <c r="X16593" s="119"/>
      <c r="Z16593" s="119"/>
    </row>
    <row r="16594" spans="16:26" x14ac:dyDescent="0.25">
      <c r="P16594" s="119"/>
      <c r="R16594" s="119"/>
      <c r="T16594" s="119"/>
      <c r="V16594" s="119"/>
      <c r="X16594" s="119"/>
      <c r="Z16594" s="119"/>
    </row>
    <row r="16595" spans="16:26" x14ac:dyDescent="0.25">
      <c r="P16595" s="121"/>
      <c r="R16595" s="121"/>
      <c r="T16595" s="121"/>
      <c r="V16595" s="121"/>
      <c r="X16595" s="121"/>
      <c r="Z16595" s="121"/>
    </row>
    <row r="16596" spans="16:26" x14ac:dyDescent="0.25">
      <c r="P16596" s="121"/>
      <c r="R16596" s="121"/>
      <c r="T16596" s="121"/>
      <c r="V16596" s="121"/>
      <c r="X16596" s="121"/>
      <c r="Z16596" s="121"/>
    </row>
    <row r="16597" spans="16:26" x14ac:dyDescent="0.25">
      <c r="P16597" s="121"/>
      <c r="R16597" s="121"/>
      <c r="T16597" s="121"/>
      <c r="V16597" s="121"/>
      <c r="X16597" s="121"/>
      <c r="Z16597" s="121"/>
    </row>
    <row r="16598" spans="16:26" x14ac:dyDescent="0.25">
      <c r="P16598" s="121"/>
      <c r="R16598" s="121"/>
      <c r="T16598" s="121"/>
      <c r="V16598" s="121"/>
      <c r="X16598" s="121"/>
      <c r="Z16598" s="121"/>
    </row>
    <row r="16599" spans="16:26" x14ac:dyDescent="0.25">
      <c r="P16599" s="122"/>
      <c r="R16599" s="122"/>
      <c r="T16599" s="122"/>
      <c r="V16599" s="122"/>
      <c r="X16599" s="122"/>
      <c r="Z16599" s="122"/>
    </row>
    <row r="16600" spans="16:26" x14ac:dyDescent="0.25">
      <c r="P16600" s="118"/>
      <c r="R16600" s="118"/>
      <c r="T16600" s="118"/>
      <c r="V16600" s="118"/>
      <c r="X16600" s="118"/>
      <c r="Z16600" s="118"/>
    </row>
    <row r="16601" spans="16:26" x14ac:dyDescent="0.25">
      <c r="P16601" s="119"/>
      <c r="R16601" s="119"/>
      <c r="T16601" s="119"/>
      <c r="V16601" s="119"/>
      <c r="X16601" s="119"/>
      <c r="Z16601" s="119"/>
    </row>
    <row r="16602" spans="16:26" x14ac:dyDescent="0.25">
      <c r="P16602" s="119"/>
      <c r="R16602" s="119"/>
      <c r="T16602" s="119"/>
      <c r="V16602" s="119"/>
      <c r="X16602" s="119"/>
      <c r="Z16602" s="119"/>
    </row>
    <row r="16603" spans="16:26" x14ac:dyDescent="0.25">
      <c r="P16603" s="120"/>
      <c r="R16603" s="120"/>
      <c r="T16603" s="120"/>
      <c r="V16603" s="120"/>
      <c r="X16603" s="120"/>
      <c r="Z16603" s="120"/>
    </row>
    <row r="16604" spans="16:26" x14ac:dyDescent="0.25">
      <c r="P16604" s="119"/>
      <c r="R16604" s="119"/>
      <c r="T16604" s="119"/>
      <c r="V16604" s="119"/>
      <c r="X16604" s="119"/>
      <c r="Z16604" s="119"/>
    </row>
    <row r="16605" spans="16:26" x14ac:dyDescent="0.25">
      <c r="P16605" s="119"/>
      <c r="R16605" s="119"/>
      <c r="T16605" s="119"/>
      <c r="V16605" s="119"/>
      <c r="X16605" s="119"/>
      <c r="Z16605" s="119"/>
    </row>
    <row r="16606" spans="16:26" x14ac:dyDescent="0.25">
      <c r="P16606" s="120"/>
      <c r="R16606" s="120"/>
      <c r="T16606" s="120"/>
      <c r="V16606" s="120"/>
      <c r="X16606" s="120"/>
      <c r="Z16606" s="120"/>
    </row>
    <row r="16607" spans="16:26" x14ac:dyDescent="0.25">
      <c r="P16607" s="119"/>
      <c r="R16607" s="119"/>
      <c r="T16607" s="119"/>
      <c r="V16607" s="119"/>
      <c r="X16607" s="119"/>
      <c r="Z16607" s="119"/>
    </row>
    <row r="16608" spans="16:26" x14ac:dyDescent="0.25">
      <c r="P16608" s="120"/>
      <c r="R16608" s="120"/>
      <c r="T16608" s="120"/>
      <c r="V16608" s="120"/>
      <c r="X16608" s="120"/>
      <c r="Z16608" s="120"/>
    </row>
    <row r="16609" spans="16:26" x14ac:dyDescent="0.25">
      <c r="P16609" s="119"/>
      <c r="R16609" s="119"/>
      <c r="T16609" s="119"/>
      <c r="V16609" s="119"/>
      <c r="X16609" s="119"/>
      <c r="Z16609" s="119"/>
    </row>
    <row r="16610" spans="16:26" x14ac:dyDescent="0.25">
      <c r="P16610" s="119"/>
      <c r="R16610" s="119"/>
      <c r="T16610" s="119"/>
      <c r="V16610" s="119"/>
      <c r="X16610" s="119"/>
      <c r="Z16610" s="119"/>
    </row>
    <row r="16611" spans="16:26" x14ac:dyDescent="0.25">
      <c r="P16611" s="119"/>
      <c r="R16611" s="119"/>
      <c r="T16611" s="119"/>
      <c r="V16611" s="119"/>
      <c r="X16611" s="119"/>
      <c r="Z16611" s="119"/>
    </row>
    <row r="16612" spans="16:26" x14ac:dyDescent="0.25">
      <c r="P16612" s="121"/>
      <c r="R16612" s="121"/>
      <c r="T16612" s="121"/>
      <c r="V16612" s="121"/>
      <c r="X16612" s="121"/>
      <c r="Z16612" s="121"/>
    </row>
    <row r="16613" spans="16:26" x14ac:dyDescent="0.25">
      <c r="P16613" s="121"/>
      <c r="R16613" s="121"/>
      <c r="T16613" s="121"/>
      <c r="V16613" s="121"/>
      <c r="X16613" s="121"/>
      <c r="Z16613" s="121"/>
    </row>
    <row r="16614" spans="16:26" x14ac:dyDescent="0.25">
      <c r="P16614" s="121"/>
      <c r="R16614" s="121"/>
      <c r="T16614" s="121"/>
      <c r="V16614" s="121"/>
      <c r="X16614" s="121"/>
      <c r="Z16614" s="121"/>
    </row>
    <row r="16615" spans="16:26" x14ac:dyDescent="0.25">
      <c r="P16615" s="121"/>
      <c r="R16615" s="121"/>
      <c r="T16615" s="121"/>
      <c r="V16615" s="121"/>
      <c r="X16615" s="121"/>
      <c r="Z16615" s="121"/>
    </row>
    <row r="16616" spans="16:26" x14ac:dyDescent="0.25">
      <c r="P16616" s="122"/>
      <c r="R16616" s="122"/>
      <c r="T16616" s="122"/>
      <c r="V16616" s="122"/>
      <c r="X16616" s="122"/>
      <c r="Z16616" s="122"/>
    </row>
    <row r="16617" spans="16:26" x14ac:dyDescent="0.25">
      <c r="P16617" s="118"/>
      <c r="R16617" s="118"/>
      <c r="T16617" s="118"/>
      <c r="V16617" s="118"/>
      <c r="X16617" s="118"/>
      <c r="Z16617" s="118"/>
    </row>
    <row r="16618" spans="16:26" x14ac:dyDescent="0.25">
      <c r="P16618" s="119"/>
      <c r="R16618" s="119"/>
      <c r="T16618" s="119"/>
      <c r="V16618" s="119"/>
      <c r="X16618" s="119"/>
      <c r="Z16618" s="119"/>
    </row>
    <row r="16619" spans="16:26" x14ac:dyDescent="0.25">
      <c r="P16619" s="119"/>
      <c r="R16619" s="119"/>
      <c r="T16619" s="119"/>
      <c r="V16619" s="119"/>
      <c r="X16619" s="119"/>
      <c r="Z16619" s="119"/>
    </row>
    <row r="16620" spans="16:26" x14ac:dyDescent="0.25">
      <c r="P16620" s="120"/>
      <c r="R16620" s="120"/>
      <c r="T16620" s="120"/>
      <c r="V16620" s="120"/>
      <c r="X16620" s="120"/>
      <c r="Z16620" s="120"/>
    </row>
    <row r="16621" spans="16:26" x14ac:dyDescent="0.25">
      <c r="P16621" s="119"/>
      <c r="R16621" s="119"/>
      <c r="T16621" s="119"/>
      <c r="V16621" s="119"/>
      <c r="X16621" s="119"/>
      <c r="Z16621" s="119"/>
    </row>
    <row r="16622" spans="16:26" x14ac:dyDescent="0.25">
      <c r="P16622" s="119"/>
      <c r="R16622" s="119"/>
      <c r="T16622" s="119"/>
      <c r="V16622" s="119"/>
      <c r="X16622" s="119"/>
      <c r="Z16622" s="119"/>
    </row>
    <row r="16623" spans="16:26" x14ac:dyDescent="0.25">
      <c r="P16623" s="120"/>
      <c r="R16623" s="120"/>
      <c r="T16623" s="120"/>
      <c r="V16623" s="120"/>
      <c r="X16623" s="120"/>
      <c r="Z16623" s="120"/>
    </row>
    <row r="16624" spans="16:26" x14ac:dyDescent="0.25">
      <c r="P16624" s="119"/>
      <c r="R16624" s="119"/>
      <c r="T16624" s="119"/>
      <c r="V16624" s="119"/>
      <c r="X16624" s="119"/>
      <c r="Z16624" s="119"/>
    </row>
    <row r="16625" spans="16:26" x14ac:dyDescent="0.25">
      <c r="P16625" s="120"/>
      <c r="R16625" s="120"/>
      <c r="T16625" s="120"/>
      <c r="V16625" s="120"/>
      <c r="X16625" s="120"/>
      <c r="Z16625" s="120"/>
    </row>
    <row r="16626" spans="16:26" x14ac:dyDescent="0.25">
      <c r="P16626" s="119"/>
      <c r="R16626" s="119"/>
      <c r="T16626" s="119"/>
      <c r="V16626" s="119"/>
      <c r="X16626" s="119"/>
      <c r="Z16626" s="119"/>
    </row>
    <row r="16627" spans="16:26" x14ac:dyDescent="0.25">
      <c r="P16627" s="119"/>
      <c r="R16627" s="119"/>
      <c r="T16627" s="119"/>
      <c r="V16627" s="119"/>
      <c r="X16627" s="119"/>
      <c r="Z16627" s="119"/>
    </row>
    <row r="16628" spans="16:26" x14ac:dyDescent="0.25">
      <c r="P16628" s="119"/>
      <c r="R16628" s="119"/>
      <c r="T16628" s="119"/>
      <c r="V16628" s="119"/>
      <c r="X16628" s="119"/>
      <c r="Z16628" s="119"/>
    </row>
    <row r="16629" spans="16:26" x14ac:dyDescent="0.25">
      <c r="P16629" s="121"/>
      <c r="R16629" s="121"/>
      <c r="T16629" s="121"/>
      <c r="V16629" s="121"/>
      <c r="X16629" s="121"/>
      <c r="Z16629" s="121"/>
    </row>
    <row r="16630" spans="16:26" x14ac:dyDescent="0.25">
      <c r="P16630" s="121"/>
      <c r="R16630" s="121"/>
      <c r="T16630" s="121"/>
      <c r="V16630" s="121"/>
      <c r="X16630" s="121"/>
      <c r="Z16630" s="121"/>
    </row>
    <row r="16631" spans="16:26" x14ac:dyDescent="0.25">
      <c r="P16631" s="121"/>
      <c r="R16631" s="121"/>
      <c r="T16631" s="121"/>
      <c r="V16631" s="121"/>
      <c r="X16631" s="121"/>
      <c r="Z16631" s="121"/>
    </row>
    <row r="16632" spans="16:26" x14ac:dyDescent="0.25">
      <c r="P16632" s="121"/>
      <c r="R16632" s="121"/>
      <c r="T16632" s="121"/>
      <c r="V16632" s="121"/>
      <c r="X16632" s="121"/>
      <c r="Z16632" s="121"/>
    </row>
    <row r="16633" spans="16:26" x14ac:dyDescent="0.25">
      <c r="P16633" s="122"/>
      <c r="R16633" s="122"/>
      <c r="T16633" s="122"/>
      <c r="V16633" s="122"/>
      <c r="X16633" s="122"/>
      <c r="Z16633" s="122"/>
    </row>
    <row r="16634" spans="16:26" x14ac:dyDescent="0.25">
      <c r="P16634" s="118"/>
      <c r="R16634" s="118"/>
      <c r="T16634" s="118"/>
      <c r="V16634" s="118"/>
      <c r="X16634" s="118"/>
      <c r="Z16634" s="118"/>
    </row>
    <row r="16635" spans="16:26" x14ac:dyDescent="0.25">
      <c r="P16635" s="119"/>
      <c r="R16635" s="119"/>
      <c r="T16635" s="119"/>
      <c r="V16635" s="119"/>
      <c r="X16635" s="119"/>
      <c r="Z16635" s="119"/>
    </row>
    <row r="16636" spans="16:26" x14ac:dyDescent="0.25">
      <c r="P16636" s="119"/>
      <c r="R16636" s="119"/>
      <c r="T16636" s="119"/>
      <c r="V16636" s="119"/>
      <c r="X16636" s="119"/>
      <c r="Z16636" s="119"/>
    </row>
    <row r="16637" spans="16:26" x14ac:dyDescent="0.25">
      <c r="P16637" s="120"/>
      <c r="R16637" s="120"/>
      <c r="T16637" s="120"/>
      <c r="V16637" s="120"/>
      <c r="X16637" s="120"/>
      <c r="Z16637" s="120"/>
    </row>
    <row r="16638" spans="16:26" x14ac:dyDescent="0.25">
      <c r="P16638" s="119"/>
      <c r="R16638" s="119"/>
      <c r="T16638" s="119"/>
      <c r="V16638" s="119"/>
      <c r="X16638" s="119"/>
      <c r="Z16638" s="119"/>
    </row>
    <row r="16639" spans="16:26" x14ac:dyDescent="0.25">
      <c r="P16639" s="119"/>
      <c r="R16639" s="119"/>
      <c r="T16639" s="119"/>
      <c r="V16639" s="119"/>
      <c r="X16639" s="119"/>
      <c r="Z16639" s="119"/>
    </row>
    <row r="16640" spans="16:26" x14ac:dyDescent="0.25">
      <c r="P16640" s="120"/>
      <c r="R16640" s="120"/>
      <c r="T16640" s="120"/>
      <c r="V16640" s="120"/>
      <c r="X16640" s="120"/>
      <c r="Z16640" s="120"/>
    </row>
    <row r="16641" spans="16:26" x14ac:dyDescent="0.25">
      <c r="P16641" s="119"/>
      <c r="R16641" s="119"/>
      <c r="T16641" s="119"/>
      <c r="V16641" s="119"/>
      <c r="X16641" s="119"/>
      <c r="Z16641" s="119"/>
    </row>
    <row r="16642" spans="16:26" x14ac:dyDescent="0.25">
      <c r="P16642" s="120"/>
      <c r="R16642" s="120"/>
      <c r="T16642" s="120"/>
      <c r="V16642" s="120"/>
      <c r="X16642" s="120"/>
      <c r="Z16642" s="120"/>
    </row>
    <row r="16643" spans="16:26" x14ac:dyDescent="0.25">
      <c r="P16643" s="119"/>
      <c r="R16643" s="119"/>
      <c r="T16643" s="119"/>
      <c r="V16643" s="119"/>
      <c r="X16643" s="119"/>
      <c r="Z16643" s="119"/>
    </row>
    <row r="16644" spans="16:26" x14ac:dyDescent="0.25">
      <c r="P16644" s="119"/>
      <c r="R16644" s="119"/>
      <c r="T16644" s="119"/>
      <c r="V16644" s="119"/>
      <c r="X16644" s="119"/>
      <c r="Z16644" s="119"/>
    </row>
    <row r="16645" spans="16:26" x14ac:dyDescent="0.25">
      <c r="P16645" s="119"/>
      <c r="R16645" s="119"/>
      <c r="T16645" s="119"/>
      <c r="V16645" s="119"/>
      <c r="X16645" s="119"/>
      <c r="Z16645" s="119"/>
    </row>
    <row r="16646" spans="16:26" x14ac:dyDescent="0.25">
      <c r="P16646" s="121"/>
      <c r="R16646" s="121"/>
      <c r="T16646" s="121"/>
      <c r="V16646" s="121"/>
      <c r="X16646" s="121"/>
      <c r="Z16646" s="121"/>
    </row>
    <row r="16647" spans="16:26" x14ac:dyDescent="0.25">
      <c r="P16647" s="121"/>
      <c r="R16647" s="121"/>
      <c r="T16647" s="121"/>
      <c r="V16647" s="121"/>
      <c r="X16647" s="121"/>
      <c r="Z16647" s="121"/>
    </row>
    <row r="16648" spans="16:26" x14ac:dyDescent="0.25">
      <c r="P16648" s="121"/>
      <c r="R16648" s="121"/>
      <c r="T16648" s="121"/>
      <c r="V16648" s="121"/>
      <c r="X16648" s="121"/>
      <c r="Z16648" s="121"/>
    </row>
    <row r="16649" spans="16:26" x14ac:dyDescent="0.25">
      <c r="P16649" s="121"/>
      <c r="R16649" s="121"/>
      <c r="T16649" s="121"/>
      <c r="V16649" s="121"/>
      <c r="X16649" s="121"/>
      <c r="Z16649" s="121"/>
    </row>
    <row r="16650" spans="16:26" x14ac:dyDescent="0.25">
      <c r="P16650" s="122"/>
      <c r="R16650" s="122"/>
      <c r="T16650" s="122"/>
      <c r="V16650" s="122"/>
      <c r="X16650" s="122"/>
      <c r="Z16650" s="122"/>
    </row>
    <row r="16651" spans="16:26" x14ac:dyDescent="0.25">
      <c r="P16651" s="118"/>
      <c r="R16651" s="118"/>
      <c r="T16651" s="118"/>
      <c r="V16651" s="118"/>
      <c r="X16651" s="118"/>
      <c r="Z16651" s="118"/>
    </row>
    <row r="16652" spans="16:26" x14ac:dyDescent="0.25">
      <c r="P16652" s="119"/>
      <c r="R16652" s="119"/>
      <c r="T16652" s="119"/>
      <c r="V16652" s="119"/>
      <c r="X16652" s="119"/>
      <c r="Z16652" s="119"/>
    </row>
    <row r="16653" spans="16:26" x14ac:dyDescent="0.25">
      <c r="P16653" s="119"/>
      <c r="R16653" s="119"/>
      <c r="T16653" s="119"/>
      <c r="V16653" s="119"/>
      <c r="X16653" s="119"/>
      <c r="Z16653" s="119"/>
    </row>
    <row r="16654" spans="16:26" x14ac:dyDescent="0.25">
      <c r="P16654" s="120"/>
      <c r="R16654" s="120"/>
      <c r="T16654" s="120"/>
      <c r="V16654" s="120"/>
      <c r="X16654" s="120"/>
      <c r="Z16654" s="120"/>
    </row>
    <row r="16655" spans="16:26" x14ac:dyDescent="0.25">
      <c r="P16655" s="119"/>
      <c r="R16655" s="119"/>
      <c r="T16655" s="119"/>
      <c r="V16655" s="119"/>
      <c r="X16655" s="119"/>
      <c r="Z16655" s="119"/>
    </row>
    <row r="16656" spans="16:26" x14ac:dyDescent="0.25">
      <c r="P16656" s="119"/>
      <c r="R16656" s="119"/>
      <c r="T16656" s="119"/>
      <c r="V16656" s="119"/>
      <c r="X16656" s="119"/>
      <c r="Z16656" s="119"/>
    </row>
    <row r="16657" spans="16:26" x14ac:dyDescent="0.25">
      <c r="P16657" s="120"/>
      <c r="R16657" s="120"/>
      <c r="T16657" s="120"/>
      <c r="V16657" s="120"/>
      <c r="X16657" s="120"/>
      <c r="Z16657" s="120"/>
    </row>
    <row r="16658" spans="16:26" x14ac:dyDescent="0.25">
      <c r="P16658" s="119"/>
      <c r="R16658" s="119"/>
      <c r="T16658" s="119"/>
      <c r="V16658" s="119"/>
      <c r="X16658" s="119"/>
      <c r="Z16658" s="119"/>
    </row>
    <row r="16659" spans="16:26" x14ac:dyDescent="0.25">
      <c r="P16659" s="120"/>
      <c r="R16659" s="120"/>
      <c r="T16659" s="120"/>
      <c r="V16659" s="120"/>
      <c r="X16659" s="120"/>
      <c r="Z16659" s="120"/>
    </row>
    <row r="16660" spans="16:26" x14ac:dyDescent="0.25">
      <c r="P16660" s="119"/>
      <c r="R16660" s="119"/>
      <c r="T16660" s="119"/>
      <c r="V16660" s="119"/>
      <c r="X16660" s="119"/>
      <c r="Z16660" s="119"/>
    </row>
    <row r="16661" spans="16:26" x14ac:dyDescent="0.25">
      <c r="P16661" s="119"/>
      <c r="R16661" s="119"/>
      <c r="T16661" s="119"/>
      <c r="V16661" s="119"/>
      <c r="X16661" s="119"/>
      <c r="Z16661" s="119"/>
    </row>
    <row r="16662" spans="16:26" x14ac:dyDescent="0.25">
      <c r="P16662" s="119"/>
      <c r="R16662" s="119"/>
      <c r="T16662" s="119"/>
      <c r="V16662" s="119"/>
      <c r="X16662" s="119"/>
      <c r="Z16662" s="119"/>
    </row>
    <row r="16663" spans="16:26" x14ac:dyDescent="0.25">
      <c r="P16663" s="121"/>
      <c r="R16663" s="121"/>
      <c r="T16663" s="121"/>
      <c r="V16663" s="121"/>
      <c r="X16663" s="121"/>
      <c r="Z16663" s="121"/>
    </row>
    <row r="16664" spans="16:26" x14ac:dyDescent="0.25">
      <c r="P16664" s="121"/>
      <c r="R16664" s="121"/>
      <c r="T16664" s="121"/>
      <c r="V16664" s="121"/>
      <c r="X16664" s="121"/>
      <c r="Z16664" s="121"/>
    </row>
    <row r="16665" spans="16:26" x14ac:dyDescent="0.25">
      <c r="P16665" s="121"/>
      <c r="R16665" s="121"/>
      <c r="T16665" s="121"/>
      <c r="V16665" s="121"/>
      <c r="X16665" s="121"/>
      <c r="Z16665" s="121"/>
    </row>
    <row r="16666" spans="16:26" x14ac:dyDescent="0.25">
      <c r="P16666" s="121"/>
      <c r="R16666" s="121"/>
      <c r="T16666" s="121"/>
      <c r="V16666" s="121"/>
      <c r="X16666" s="121"/>
      <c r="Z16666" s="121"/>
    </row>
    <row r="16667" spans="16:26" x14ac:dyDescent="0.25">
      <c r="P16667" s="122"/>
      <c r="R16667" s="122"/>
      <c r="T16667" s="122"/>
      <c r="V16667" s="122"/>
      <c r="X16667" s="122"/>
      <c r="Z16667" s="122"/>
    </row>
    <row r="16668" spans="16:26" x14ac:dyDescent="0.25">
      <c r="P16668" s="118"/>
      <c r="R16668" s="118"/>
      <c r="T16668" s="118"/>
      <c r="V16668" s="118"/>
      <c r="X16668" s="118"/>
      <c r="Z16668" s="118"/>
    </row>
    <row r="16669" spans="16:26" x14ac:dyDescent="0.25">
      <c r="P16669" s="119"/>
      <c r="R16669" s="119"/>
      <c r="T16669" s="119"/>
      <c r="V16669" s="119"/>
      <c r="X16669" s="119"/>
      <c r="Z16669" s="119"/>
    </row>
    <row r="16670" spans="16:26" x14ac:dyDescent="0.25">
      <c r="P16670" s="119"/>
      <c r="R16670" s="119"/>
      <c r="T16670" s="119"/>
      <c r="V16670" s="119"/>
      <c r="X16670" s="119"/>
      <c r="Z16670" s="119"/>
    </row>
    <row r="16671" spans="16:26" x14ac:dyDescent="0.25">
      <c r="P16671" s="120"/>
      <c r="R16671" s="120"/>
      <c r="T16671" s="120"/>
      <c r="V16671" s="120"/>
      <c r="X16671" s="120"/>
      <c r="Z16671" s="120"/>
    </row>
    <row r="16672" spans="16:26" x14ac:dyDescent="0.25">
      <c r="P16672" s="119"/>
      <c r="R16672" s="119"/>
      <c r="T16672" s="119"/>
      <c r="V16672" s="119"/>
      <c r="X16672" s="119"/>
      <c r="Z16672" s="119"/>
    </row>
    <row r="16673" spans="16:26" x14ac:dyDescent="0.25">
      <c r="P16673" s="119"/>
      <c r="R16673" s="119"/>
      <c r="T16673" s="119"/>
      <c r="V16673" s="119"/>
      <c r="X16673" s="119"/>
      <c r="Z16673" s="119"/>
    </row>
    <row r="16674" spans="16:26" x14ac:dyDescent="0.25">
      <c r="P16674" s="120"/>
      <c r="R16674" s="120"/>
      <c r="T16674" s="120"/>
      <c r="V16674" s="120"/>
      <c r="X16674" s="120"/>
      <c r="Z16674" s="120"/>
    </row>
    <row r="16675" spans="16:26" x14ac:dyDescent="0.25">
      <c r="P16675" s="119"/>
      <c r="R16675" s="119"/>
      <c r="T16675" s="119"/>
      <c r="V16675" s="119"/>
      <c r="X16675" s="119"/>
      <c r="Z16675" s="119"/>
    </row>
    <row r="16676" spans="16:26" x14ac:dyDescent="0.25">
      <c r="P16676" s="120"/>
      <c r="R16676" s="120"/>
      <c r="T16676" s="120"/>
      <c r="V16676" s="120"/>
      <c r="X16676" s="120"/>
      <c r="Z16676" s="120"/>
    </row>
    <row r="16677" spans="16:26" x14ac:dyDescent="0.25">
      <c r="P16677" s="119"/>
      <c r="R16677" s="119"/>
      <c r="T16677" s="119"/>
      <c r="V16677" s="119"/>
      <c r="X16677" s="119"/>
      <c r="Z16677" s="119"/>
    </row>
    <row r="16678" spans="16:26" x14ac:dyDescent="0.25">
      <c r="P16678" s="119"/>
      <c r="R16678" s="119"/>
      <c r="T16678" s="119"/>
      <c r="V16678" s="119"/>
      <c r="X16678" s="119"/>
      <c r="Z16678" s="119"/>
    </row>
    <row r="16679" spans="16:26" x14ac:dyDescent="0.25">
      <c r="P16679" s="119"/>
      <c r="R16679" s="119"/>
      <c r="T16679" s="119"/>
      <c r="V16679" s="119"/>
      <c r="X16679" s="119"/>
      <c r="Z16679" s="119"/>
    </row>
    <row r="16680" spans="16:26" x14ac:dyDescent="0.25">
      <c r="P16680" s="121"/>
      <c r="R16680" s="121"/>
      <c r="T16680" s="121"/>
      <c r="V16680" s="121"/>
      <c r="X16680" s="121"/>
      <c r="Z16680" s="121"/>
    </row>
    <row r="16681" spans="16:26" x14ac:dyDescent="0.25">
      <c r="P16681" s="121"/>
      <c r="R16681" s="121"/>
      <c r="T16681" s="121"/>
      <c r="V16681" s="121"/>
      <c r="X16681" s="121"/>
      <c r="Z16681" s="121"/>
    </row>
    <row r="16682" spans="16:26" x14ac:dyDescent="0.25">
      <c r="P16682" s="121"/>
      <c r="R16682" s="121"/>
      <c r="T16682" s="121"/>
      <c r="V16682" s="121"/>
      <c r="X16682" s="121"/>
      <c r="Z16682" s="121"/>
    </row>
    <row r="16683" spans="16:26" x14ac:dyDescent="0.25">
      <c r="P16683" s="121"/>
      <c r="R16683" s="121"/>
      <c r="T16683" s="121"/>
      <c r="V16683" s="121"/>
      <c r="X16683" s="121"/>
      <c r="Z16683" s="121"/>
    </row>
    <row r="16684" spans="16:26" x14ac:dyDescent="0.25">
      <c r="P16684" s="122"/>
      <c r="R16684" s="122"/>
      <c r="T16684" s="122"/>
      <c r="V16684" s="122"/>
      <c r="X16684" s="122"/>
      <c r="Z16684" s="122"/>
    </row>
    <row r="16685" spans="16:26" x14ac:dyDescent="0.25">
      <c r="P16685" s="118"/>
      <c r="R16685" s="118"/>
      <c r="T16685" s="118"/>
      <c r="V16685" s="118"/>
      <c r="X16685" s="118"/>
      <c r="Z16685" s="118"/>
    </row>
    <row r="16686" spans="16:26" x14ac:dyDescent="0.25">
      <c r="P16686" s="119"/>
      <c r="R16686" s="119"/>
      <c r="T16686" s="119"/>
      <c r="V16686" s="119"/>
      <c r="X16686" s="119"/>
      <c r="Z16686" s="119"/>
    </row>
    <row r="16687" spans="16:26" x14ac:dyDescent="0.25">
      <c r="P16687" s="119"/>
      <c r="R16687" s="119"/>
      <c r="T16687" s="119"/>
      <c r="V16687" s="119"/>
      <c r="X16687" s="119"/>
      <c r="Z16687" s="119"/>
    </row>
    <row r="16688" spans="16:26" x14ac:dyDescent="0.25">
      <c r="P16688" s="120"/>
      <c r="R16688" s="120"/>
      <c r="T16688" s="120"/>
      <c r="V16688" s="120"/>
      <c r="X16688" s="120"/>
      <c r="Z16688" s="120"/>
    </row>
    <row r="16689" spans="16:26" x14ac:dyDescent="0.25">
      <c r="P16689" s="119"/>
      <c r="R16689" s="119"/>
      <c r="T16689" s="119"/>
      <c r="V16689" s="119"/>
      <c r="X16689" s="119"/>
      <c r="Z16689" s="119"/>
    </row>
    <row r="16690" spans="16:26" x14ac:dyDescent="0.25">
      <c r="P16690" s="119"/>
      <c r="R16690" s="119"/>
      <c r="T16690" s="119"/>
      <c r="V16690" s="119"/>
      <c r="X16690" s="119"/>
      <c r="Z16690" s="119"/>
    </row>
    <row r="16691" spans="16:26" x14ac:dyDescent="0.25">
      <c r="P16691" s="120"/>
      <c r="R16691" s="120"/>
      <c r="T16691" s="120"/>
      <c r="V16691" s="120"/>
      <c r="X16691" s="120"/>
      <c r="Z16691" s="120"/>
    </row>
    <row r="16692" spans="16:26" x14ac:dyDescent="0.25">
      <c r="P16692" s="119"/>
      <c r="R16692" s="119"/>
      <c r="T16692" s="119"/>
      <c r="V16692" s="119"/>
      <c r="X16692" s="119"/>
      <c r="Z16692" s="119"/>
    </row>
    <row r="16693" spans="16:26" x14ac:dyDescent="0.25">
      <c r="P16693" s="120"/>
      <c r="R16693" s="120"/>
      <c r="T16693" s="120"/>
      <c r="V16693" s="120"/>
      <c r="X16693" s="120"/>
      <c r="Z16693" s="120"/>
    </row>
    <row r="16694" spans="16:26" x14ac:dyDescent="0.25">
      <c r="P16694" s="119"/>
      <c r="R16694" s="119"/>
      <c r="T16694" s="119"/>
      <c r="V16694" s="119"/>
      <c r="X16694" s="119"/>
      <c r="Z16694" s="119"/>
    </row>
    <row r="16695" spans="16:26" x14ac:dyDescent="0.25">
      <c r="P16695" s="119"/>
      <c r="R16695" s="119"/>
      <c r="T16695" s="119"/>
      <c r="V16695" s="119"/>
      <c r="X16695" s="119"/>
      <c r="Z16695" s="119"/>
    </row>
    <row r="16696" spans="16:26" x14ac:dyDescent="0.25">
      <c r="P16696" s="119"/>
      <c r="R16696" s="119"/>
      <c r="T16696" s="119"/>
      <c r="V16696" s="119"/>
      <c r="X16696" s="119"/>
      <c r="Z16696" s="119"/>
    </row>
    <row r="16697" spans="16:26" x14ac:dyDescent="0.25">
      <c r="P16697" s="121"/>
      <c r="R16697" s="121"/>
      <c r="T16697" s="121"/>
      <c r="V16697" s="121"/>
      <c r="X16697" s="121"/>
      <c r="Z16697" s="121"/>
    </row>
    <row r="16698" spans="16:26" x14ac:dyDescent="0.25">
      <c r="P16698" s="121"/>
      <c r="R16698" s="121"/>
      <c r="T16698" s="121"/>
      <c r="V16698" s="121"/>
      <c r="X16698" s="121"/>
      <c r="Z16698" s="121"/>
    </row>
    <row r="16699" spans="16:26" x14ac:dyDescent="0.25">
      <c r="P16699" s="121"/>
      <c r="R16699" s="121"/>
      <c r="T16699" s="121"/>
      <c r="V16699" s="121"/>
      <c r="X16699" s="121"/>
      <c r="Z16699" s="121"/>
    </row>
    <row r="16700" spans="16:26" x14ac:dyDescent="0.25">
      <c r="P16700" s="121"/>
      <c r="R16700" s="121"/>
      <c r="T16700" s="121"/>
      <c r="V16700" s="121"/>
      <c r="X16700" s="121"/>
      <c r="Z16700" s="121"/>
    </row>
    <row r="16701" spans="16:26" x14ac:dyDescent="0.25">
      <c r="P16701" s="122"/>
      <c r="R16701" s="122"/>
      <c r="T16701" s="122"/>
      <c r="V16701" s="122"/>
      <c r="X16701" s="122"/>
      <c r="Z16701" s="122"/>
    </row>
    <row r="16702" spans="16:26" x14ac:dyDescent="0.25">
      <c r="P16702" s="118"/>
      <c r="R16702" s="118"/>
      <c r="T16702" s="118"/>
      <c r="V16702" s="118"/>
      <c r="X16702" s="118"/>
      <c r="Z16702" s="118"/>
    </row>
    <row r="16703" spans="16:26" x14ac:dyDescent="0.25">
      <c r="P16703" s="119"/>
      <c r="R16703" s="119"/>
      <c r="T16703" s="119"/>
      <c r="V16703" s="119"/>
      <c r="X16703" s="119"/>
      <c r="Z16703" s="119"/>
    </row>
    <row r="16704" spans="16:26" x14ac:dyDescent="0.25">
      <c r="P16704" s="119"/>
      <c r="R16704" s="119"/>
      <c r="T16704" s="119"/>
      <c r="V16704" s="119"/>
      <c r="X16704" s="119"/>
      <c r="Z16704" s="119"/>
    </row>
    <row r="16705" spans="16:26" x14ac:dyDescent="0.25">
      <c r="P16705" s="120"/>
      <c r="R16705" s="120"/>
      <c r="T16705" s="120"/>
      <c r="V16705" s="120"/>
      <c r="X16705" s="120"/>
      <c r="Z16705" s="120"/>
    </row>
    <row r="16706" spans="16:26" x14ac:dyDescent="0.25">
      <c r="P16706" s="119"/>
      <c r="R16706" s="119"/>
      <c r="T16706" s="119"/>
      <c r="V16706" s="119"/>
      <c r="X16706" s="119"/>
      <c r="Z16706" s="119"/>
    </row>
    <row r="16707" spans="16:26" x14ac:dyDescent="0.25">
      <c r="P16707" s="119"/>
      <c r="R16707" s="119"/>
      <c r="T16707" s="119"/>
      <c r="V16707" s="119"/>
      <c r="X16707" s="119"/>
      <c r="Z16707" s="119"/>
    </row>
    <row r="16708" spans="16:26" x14ac:dyDescent="0.25">
      <c r="P16708" s="120"/>
      <c r="R16708" s="120"/>
      <c r="T16708" s="120"/>
      <c r="V16708" s="120"/>
      <c r="X16708" s="120"/>
      <c r="Z16708" s="120"/>
    </row>
    <row r="16709" spans="16:26" x14ac:dyDescent="0.25">
      <c r="P16709" s="119"/>
      <c r="R16709" s="119"/>
      <c r="T16709" s="119"/>
      <c r="V16709" s="119"/>
      <c r="X16709" s="119"/>
      <c r="Z16709" s="119"/>
    </row>
    <row r="16710" spans="16:26" x14ac:dyDescent="0.25">
      <c r="P16710" s="120"/>
      <c r="R16710" s="120"/>
      <c r="T16710" s="120"/>
      <c r="V16710" s="120"/>
      <c r="X16710" s="120"/>
      <c r="Z16710" s="120"/>
    </row>
    <row r="16711" spans="16:26" x14ac:dyDescent="0.25">
      <c r="P16711" s="119"/>
      <c r="R16711" s="119"/>
      <c r="T16711" s="119"/>
      <c r="V16711" s="119"/>
      <c r="X16711" s="119"/>
      <c r="Z16711" s="119"/>
    </row>
    <row r="16712" spans="16:26" x14ac:dyDescent="0.25">
      <c r="P16712" s="119"/>
      <c r="R16712" s="119"/>
      <c r="T16712" s="119"/>
      <c r="V16712" s="119"/>
      <c r="X16712" s="119"/>
      <c r="Z16712" s="119"/>
    </row>
    <row r="16713" spans="16:26" x14ac:dyDescent="0.25">
      <c r="P16713" s="119"/>
      <c r="R16713" s="119"/>
      <c r="T16713" s="119"/>
      <c r="V16713" s="119"/>
      <c r="X16713" s="119"/>
      <c r="Z16713" s="119"/>
    </row>
    <row r="16714" spans="16:26" x14ac:dyDescent="0.25">
      <c r="P16714" s="121"/>
      <c r="R16714" s="121"/>
      <c r="T16714" s="121"/>
      <c r="V16714" s="121"/>
      <c r="X16714" s="121"/>
      <c r="Z16714" s="121"/>
    </row>
    <row r="16715" spans="16:26" x14ac:dyDescent="0.25">
      <c r="P16715" s="121"/>
      <c r="R16715" s="121"/>
      <c r="T16715" s="121"/>
      <c r="V16715" s="121"/>
      <c r="X16715" s="121"/>
      <c r="Z16715" s="121"/>
    </row>
    <row r="16716" spans="16:26" x14ac:dyDescent="0.25">
      <c r="P16716" s="121"/>
      <c r="R16716" s="121"/>
      <c r="T16716" s="121"/>
      <c r="V16716" s="121"/>
      <c r="X16716" s="121"/>
      <c r="Z16716" s="121"/>
    </row>
    <row r="16717" spans="16:26" x14ac:dyDescent="0.25">
      <c r="P16717" s="121"/>
      <c r="R16717" s="121"/>
      <c r="T16717" s="121"/>
      <c r="V16717" s="121"/>
      <c r="X16717" s="121"/>
      <c r="Z16717" s="121"/>
    </row>
    <row r="16718" spans="16:26" x14ac:dyDescent="0.25">
      <c r="P16718" s="122"/>
      <c r="R16718" s="122"/>
      <c r="T16718" s="122"/>
      <c r="V16718" s="122"/>
      <c r="X16718" s="122"/>
      <c r="Z16718" s="122"/>
    </row>
    <row r="16719" spans="16:26" x14ac:dyDescent="0.25">
      <c r="P16719" s="118"/>
      <c r="R16719" s="118"/>
      <c r="T16719" s="118"/>
      <c r="V16719" s="118"/>
      <c r="X16719" s="118"/>
      <c r="Z16719" s="118"/>
    </row>
    <row r="16720" spans="16:26" x14ac:dyDescent="0.25">
      <c r="P16720" s="119"/>
      <c r="R16720" s="119"/>
      <c r="T16720" s="119"/>
      <c r="V16720" s="119"/>
      <c r="X16720" s="119"/>
      <c r="Z16720" s="119"/>
    </row>
    <row r="16721" spans="16:26" x14ac:dyDescent="0.25">
      <c r="P16721" s="119"/>
      <c r="R16721" s="119"/>
      <c r="T16721" s="119"/>
      <c r="V16721" s="119"/>
      <c r="X16721" s="119"/>
      <c r="Z16721" s="119"/>
    </row>
    <row r="16722" spans="16:26" x14ac:dyDescent="0.25">
      <c r="P16722" s="120"/>
      <c r="R16722" s="120"/>
      <c r="T16722" s="120"/>
      <c r="V16722" s="120"/>
      <c r="X16722" s="120"/>
      <c r="Z16722" s="120"/>
    </row>
    <row r="16723" spans="16:26" x14ac:dyDescent="0.25">
      <c r="P16723" s="119"/>
      <c r="R16723" s="119"/>
      <c r="T16723" s="119"/>
      <c r="V16723" s="119"/>
      <c r="X16723" s="119"/>
      <c r="Z16723" s="119"/>
    </row>
    <row r="16724" spans="16:26" x14ac:dyDescent="0.25">
      <c r="P16724" s="119"/>
      <c r="R16724" s="119"/>
      <c r="T16724" s="119"/>
      <c r="V16724" s="119"/>
      <c r="X16724" s="119"/>
      <c r="Z16724" s="119"/>
    </row>
    <row r="16725" spans="16:26" x14ac:dyDescent="0.25">
      <c r="P16725" s="120"/>
      <c r="R16725" s="120"/>
      <c r="T16725" s="120"/>
      <c r="V16725" s="120"/>
      <c r="X16725" s="120"/>
      <c r="Z16725" s="120"/>
    </row>
    <row r="16726" spans="16:26" x14ac:dyDescent="0.25">
      <c r="P16726" s="119"/>
      <c r="R16726" s="119"/>
      <c r="T16726" s="119"/>
      <c r="V16726" s="119"/>
      <c r="X16726" s="119"/>
      <c r="Z16726" s="119"/>
    </row>
    <row r="16727" spans="16:26" x14ac:dyDescent="0.25">
      <c r="P16727" s="120"/>
      <c r="R16727" s="120"/>
      <c r="T16727" s="120"/>
      <c r="V16727" s="120"/>
      <c r="X16727" s="120"/>
      <c r="Z16727" s="120"/>
    </row>
    <row r="16728" spans="16:26" x14ac:dyDescent="0.25">
      <c r="P16728" s="119"/>
      <c r="R16728" s="119"/>
      <c r="T16728" s="119"/>
      <c r="V16728" s="119"/>
      <c r="X16728" s="119"/>
      <c r="Z16728" s="119"/>
    </row>
    <row r="16729" spans="16:26" x14ac:dyDescent="0.25">
      <c r="P16729" s="119"/>
      <c r="R16729" s="119"/>
      <c r="T16729" s="119"/>
      <c r="V16729" s="119"/>
      <c r="X16729" s="119"/>
      <c r="Z16729" s="119"/>
    </row>
    <row r="16730" spans="16:26" x14ac:dyDescent="0.25">
      <c r="P16730" s="119"/>
      <c r="R16730" s="119"/>
      <c r="T16730" s="119"/>
      <c r="V16730" s="119"/>
      <c r="X16730" s="119"/>
      <c r="Z16730" s="119"/>
    </row>
    <row r="16731" spans="16:26" x14ac:dyDescent="0.25">
      <c r="P16731" s="121"/>
      <c r="R16731" s="121"/>
      <c r="T16731" s="121"/>
      <c r="V16731" s="121"/>
      <c r="X16731" s="121"/>
      <c r="Z16731" s="121"/>
    </row>
    <row r="16732" spans="16:26" x14ac:dyDescent="0.25">
      <c r="P16732" s="121"/>
      <c r="R16732" s="121"/>
      <c r="T16732" s="121"/>
      <c r="V16732" s="121"/>
      <c r="X16732" s="121"/>
      <c r="Z16732" s="121"/>
    </row>
    <row r="16733" spans="16:26" x14ac:dyDescent="0.25">
      <c r="P16733" s="121"/>
      <c r="R16733" s="121"/>
      <c r="T16733" s="121"/>
      <c r="V16733" s="121"/>
      <c r="X16733" s="121"/>
      <c r="Z16733" s="121"/>
    </row>
    <row r="16734" spans="16:26" x14ac:dyDescent="0.25">
      <c r="P16734" s="121"/>
      <c r="R16734" s="121"/>
      <c r="T16734" s="121"/>
      <c r="V16734" s="121"/>
      <c r="X16734" s="121"/>
      <c r="Z16734" s="121"/>
    </row>
    <row r="16735" spans="16:26" x14ac:dyDescent="0.25">
      <c r="P16735" s="122"/>
      <c r="R16735" s="122"/>
      <c r="T16735" s="122"/>
      <c r="V16735" s="122"/>
      <c r="X16735" s="122"/>
      <c r="Z16735" s="122"/>
    </row>
    <row r="16736" spans="16:26" x14ac:dyDescent="0.25">
      <c r="P16736" s="118"/>
      <c r="R16736" s="118"/>
      <c r="T16736" s="118"/>
      <c r="V16736" s="118"/>
      <c r="X16736" s="118"/>
      <c r="Z16736" s="118"/>
    </row>
    <row r="16737" spans="16:26" x14ac:dyDescent="0.25">
      <c r="P16737" s="119"/>
      <c r="R16737" s="119"/>
      <c r="T16737" s="119"/>
      <c r="V16737" s="119"/>
      <c r="X16737" s="119"/>
      <c r="Z16737" s="119"/>
    </row>
    <row r="16738" spans="16:26" x14ac:dyDescent="0.25">
      <c r="P16738" s="119"/>
      <c r="R16738" s="119"/>
      <c r="T16738" s="119"/>
      <c r="V16738" s="119"/>
      <c r="X16738" s="119"/>
      <c r="Z16738" s="119"/>
    </row>
    <row r="16739" spans="16:26" x14ac:dyDescent="0.25">
      <c r="P16739" s="120"/>
      <c r="R16739" s="120"/>
      <c r="T16739" s="120"/>
      <c r="V16739" s="120"/>
      <c r="X16739" s="120"/>
      <c r="Z16739" s="120"/>
    </row>
    <row r="16740" spans="16:26" x14ac:dyDescent="0.25">
      <c r="P16740" s="119"/>
      <c r="R16740" s="119"/>
      <c r="T16740" s="119"/>
      <c r="V16740" s="119"/>
      <c r="X16740" s="119"/>
      <c r="Z16740" s="119"/>
    </row>
    <row r="16741" spans="16:26" x14ac:dyDescent="0.25">
      <c r="P16741" s="119"/>
      <c r="R16741" s="119"/>
      <c r="T16741" s="119"/>
      <c r="V16741" s="119"/>
      <c r="X16741" s="119"/>
      <c r="Z16741" s="119"/>
    </row>
    <row r="16742" spans="16:26" x14ac:dyDescent="0.25">
      <c r="P16742" s="120"/>
      <c r="R16742" s="120"/>
      <c r="T16742" s="120"/>
      <c r="V16742" s="120"/>
      <c r="X16742" s="120"/>
      <c r="Z16742" s="120"/>
    </row>
    <row r="16743" spans="16:26" x14ac:dyDescent="0.25">
      <c r="P16743" s="119"/>
      <c r="R16743" s="119"/>
      <c r="T16743" s="119"/>
      <c r="V16743" s="119"/>
      <c r="X16743" s="119"/>
      <c r="Z16743" s="119"/>
    </row>
    <row r="16744" spans="16:26" x14ac:dyDescent="0.25">
      <c r="P16744" s="120"/>
      <c r="R16744" s="120"/>
      <c r="T16744" s="120"/>
      <c r="V16744" s="120"/>
      <c r="X16744" s="120"/>
      <c r="Z16744" s="120"/>
    </row>
    <row r="16745" spans="16:26" x14ac:dyDescent="0.25">
      <c r="P16745" s="119"/>
      <c r="R16745" s="119"/>
      <c r="T16745" s="119"/>
      <c r="V16745" s="119"/>
      <c r="X16745" s="119"/>
      <c r="Z16745" s="119"/>
    </row>
    <row r="16746" spans="16:26" x14ac:dyDescent="0.25">
      <c r="P16746" s="119"/>
      <c r="R16746" s="119"/>
      <c r="T16746" s="119"/>
      <c r="V16746" s="119"/>
      <c r="X16746" s="119"/>
      <c r="Z16746" s="119"/>
    </row>
    <row r="16747" spans="16:26" x14ac:dyDescent="0.25">
      <c r="P16747" s="119"/>
      <c r="R16747" s="119"/>
      <c r="T16747" s="119"/>
      <c r="V16747" s="119"/>
      <c r="X16747" s="119"/>
      <c r="Z16747" s="119"/>
    </row>
    <row r="16748" spans="16:26" x14ac:dyDescent="0.25">
      <c r="P16748" s="121"/>
      <c r="R16748" s="121"/>
      <c r="T16748" s="121"/>
      <c r="V16748" s="121"/>
      <c r="X16748" s="121"/>
      <c r="Z16748" s="121"/>
    </row>
    <row r="16749" spans="16:26" x14ac:dyDescent="0.25">
      <c r="P16749" s="121"/>
      <c r="R16749" s="121"/>
      <c r="T16749" s="121"/>
      <c r="V16749" s="121"/>
      <c r="X16749" s="121"/>
      <c r="Z16749" s="121"/>
    </row>
    <row r="16750" spans="16:26" x14ac:dyDescent="0.25">
      <c r="P16750" s="121"/>
      <c r="R16750" s="121"/>
      <c r="T16750" s="121"/>
      <c r="V16750" s="121"/>
      <c r="X16750" s="121"/>
      <c r="Z16750" s="121"/>
    </row>
    <row r="16751" spans="16:26" x14ac:dyDescent="0.25">
      <c r="P16751" s="121"/>
      <c r="R16751" s="121"/>
      <c r="T16751" s="121"/>
      <c r="V16751" s="121"/>
      <c r="X16751" s="121"/>
      <c r="Z16751" s="121"/>
    </row>
    <row r="16752" spans="16:26" x14ac:dyDescent="0.25">
      <c r="P16752" s="122"/>
      <c r="R16752" s="122"/>
      <c r="T16752" s="122"/>
      <c r="V16752" s="122"/>
      <c r="X16752" s="122"/>
      <c r="Z16752" s="122"/>
    </row>
    <row r="16753" spans="16:26" x14ac:dyDescent="0.25">
      <c r="P16753" s="118"/>
      <c r="R16753" s="118"/>
      <c r="T16753" s="118"/>
      <c r="V16753" s="118"/>
      <c r="X16753" s="118"/>
      <c r="Z16753" s="118"/>
    </row>
    <row r="16754" spans="16:26" x14ac:dyDescent="0.25">
      <c r="P16754" s="119"/>
      <c r="R16754" s="119"/>
      <c r="T16754" s="119"/>
      <c r="V16754" s="119"/>
      <c r="X16754" s="119"/>
      <c r="Z16754" s="119"/>
    </row>
    <row r="16755" spans="16:26" x14ac:dyDescent="0.25">
      <c r="P16755" s="119"/>
      <c r="R16755" s="119"/>
      <c r="T16755" s="119"/>
      <c r="V16755" s="119"/>
      <c r="X16755" s="119"/>
      <c r="Z16755" s="119"/>
    </row>
    <row r="16756" spans="16:26" x14ac:dyDescent="0.25">
      <c r="P16756" s="120"/>
      <c r="R16756" s="120"/>
      <c r="T16756" s="120"/>
      <c r="V16756" s="120"/>
      <c r="X16756" s="120"/>
      <c r="Z16756" s="120"/>
    </row>
    <row r="16757" spans="16:26" x14ac:dyDescent="0.25">
      <c r="P16757" s="119"/>
      <c r="R16757" s="119"/>
      <c r="T16757" s="119"/>
      <c r="V16757" s="119"/>
      <c r="X16757" s="119"/>
      <c r="Z16757" s="119"/>
    </row>
    <row r="16758" spans="16:26" x14ac:dyDescent="0.25">
      <c r="P16758" s="119"/>
      <c r="R16758" s="119"/>
      <c r="T16758" s="119"/>
      <c r="V16758" s="119"/>
      <c r="X16758" s="119"/>
      <c r="Z16758" s="119"/>
    </row>
    <row r="16759" spans="16:26" x14ac:dyDescent="0.25">
      <c r="P16759" s="120"/>
      <c r="R16759" s="120"/>
      <c r="T16759" s="120"/>
      <c r="V16759" s="120"/>
      <c r="X16759" s="120"/>
      <c r="Z16759" s="120"/>
    </row>
    <row r="16760" spans="16:26" x14ac:dyDescent="0.25">
      <c r="P16760" s="119"/>
      <c r="R16760" s="119"/>
      <c r="T16760" s="119"/>
      <c r="V16760" s="119"/>
      <c r="X16760" s="119"/>
      <c r="Z16760" s="119"/>
    </row>
    <row r="16761" spans="16:26" x14ac:dyDescent="0.25">
      <c r="P16761" s="120"/>
      <c r="R16761" s="120"/>
      <c r="T16761" s="120"/>
      <c r="V16761" s="120"/>
      <c r="X16761" s="120"/>
      <c r="Z16761" s="120"/>
    </row>
    <row r="16762" spans="16:26" x14ac:dyDescent="0.25">
      <c r="P16762" s="119"/>
      <c r="R16762" s="119"/>
      <c r="T16762" s="119"/>
      <c r="V16762" s="119"/>
      <c r="X16762" s="119"/>
      <c r="Z16762" s="119"/>
    </row>
    <row r="16763" spans="16:26" x14ac:dyDescent="0.25">
      <c r="P16763" s="119"/>
      <c r="R16763" s="119"/>
      <c r="T16763" s="119"/>
      <c r="V16763" s="119"/>
      <c r="X16763" s="119"/>
      <c r="Z16763" s="119"/>
    </row>
    <row r="16764" spans="16:26" x14ac:dyDescent="0.25">
      <c r="P16764" s="119"/>
      <c r="R16764" s="119"/>
      <c r="T16764" s="119"/>
      <c r="V16764" s="119"/>
      <c r="X16764" s="119"/>
      <c r="Z16764" s="119"/>
    </row>
    <row r="16765" spans="16:26" x14ac:dyDescent="0.25">
      <c r="P16765" s="121"/>
      <c r="R16765" s="121"/>
      <c r="T16765" s="121"/>
      <c r="V16765" s="121"/>
      <c r="X16765" s="121"/>
      <c r="Z16765" s="121"/>
    </row>
    <row r="16766" spans="16:26" x14ac:dyDescent="0.25">
      <c r="P16766" s="121"/>
      <c r="R16766" s="121"/>
      <c r="T16766" s="121"/>
      <c r="V16766" s="121"/>
      <c r="X16766" s="121"/>
      <c r="Z16766" s="121"/>
    </row>
    <row r="16767" spans="16:26" x14ac:dyDescent="0.25">
      <c r="P16767" s="121"/>
      <c r="R16767" s="121"/>
      <c r="T16767" s="121"/>
      <c r="V16767" s="121"/>
      <c r="X16767" s="121"/>
      <c r="Z16767" s="121"/>
    </row>
    <row r="16768" spans="16:26" x14ac:dyDescent="0.25">
      <c r="P16768" s="121"/>
      <c r="R16768" s="121"/>
      <c r="T16768" s="121"/>
      <c r="V16768" s="121"/>
      <c r="X16768" s="121"/>
      <c r="Z16768" s="121"/>
    </row>
    <row r="16769" spans="16:26" x14ac:dyDescent="0.25">
      <c r="P16769" s="122"/>
      <c r="R16769" s="122"/>
      <c r="T16769" s="122"/>
      <c r="V16769" s="122"/>
      <c r="X16769" s="122"/>
      <c r="Z16769" s="122"/>
    </row>
    <row r="16770" spans="16:26" x14ac:dyDescent="0.25">
      <c r="P16770" s="118"/>
      <c r="R16770" s="118"/>
      <c r="T16770" s="118"/>
      <c r="V16770" s="118"/>
      <c r="X16770" s="118"/>
      <c r="Z16770" s="118"/>
    </row>
    <row r="16771" spans="16:26" x14ac:dyDescent="0.25">
      <c r="P16771" s="119"/>
      <c r="R16771" s="119"/>
      <c r="T16771" s="119"/>
      <c r="V16771" s="119"/>
      <c r="X16771" s="119"/>
      <c r="Z16771" s="119"/>
    </row>
    <row r="16772" spans="16:26" x14ac:dyDescent="0.25">
      <c r="P16772" s="119"/>
      <c r="R16772" s="119"/>
      <c r="T16772" s="119"/>
      <c r="V16772" s="119"/>
      <c r="X16772" s="119"/>
      <c r="Z16772" s="119"/>
    </row>
    <row r="16773" spans="16:26" x14ac:dyDescent="0.25">
      <c r="P16773" s="120"/>
      <c r="R16773" s="120"/>
      <c r="T16773" s="120"/>
      <c r="V16773" s="120"/>
      <c r="X16773" s="120"/>
      <c r="Z16773" s="120"/>
    </row>
    <row r="16774" spans="16:26" x14ac:dyDescent="0.25">
      <c r="P16774" s="119"/>
      <c r="R16774" s="119"/>
      <c r="T16774" s="119"/>
      <c r="V16774" s="119"/>
      <c r="X16774" s="119"/>
      <c r="Z16774" s="119"/>
    </row>
    <row r="16775" spans="16:26" x14ac:dyDescent="0.25">
      <c r="P16775" s="119"/>
      <c r="R16775" s="119"/>
      <c r="T16775" s="119"/>
      <c r="V16775" s="119"/>
      <c r="X16775" s="119"/>
      <c r="Z16775" s="119"/>
    </row>
    <row r="16776" spans="16:26" x14ac:dyDescent="0.25">
      <c r="P16776" s="120"/>
      <c r="R16776" s="120"/>
      <c r="T16776" s="120"/>
      <c r="V16776" s="120"/>
      <c r="X16776" s="120"/>
      <c r="Z16776" s="120"/>
    </row>
    <row r="16777" spans="16:26" x14ac:dyDescent="0.25">
      <c r="P16777" s="119"/>
      <c r="R16777" s="119"/>
      <c r="T16777" s="119"/>
      <c r="V16777" s="119"/>
      <c r="X16777" s="119"/>
      <c r="Z16777" s="119"/>
    </row>
    <row r="16778" spans="16:26" x14ac:dyDescent="0.25">
      <c r="P16778" s="120"/>
      <c r="R16778" s="120"/>
      <c r="T16778" s="120"/>
      <c r="V16778" s="120"/>
      <c r="X16778" s="120"/>
      <c r="Z16778" s="120"/>
    </row>
    <row r="16779" spans="16:26" x14ac:dyDescent="0.25">
      <c r="P16779" s="119"/>
      <c r="R16779" s="119"/>
      <c r="T16779" s="119"/>
      <c r="V16779" s="119"/>
      <c r="X16779" s="119"/>
      <c r="Z16779" s="119"/>
    </row>
    <row r="16780" spans="16:26" x14ac:dyDescent="0.25">
      <c r="P16780" s="119"/>
      <c r="R16780" s="119"/>
      <c r="T16780" s="119"/>
      <c r="V16780" s="119"/>
      <c r="X16780" s="119"/>
      <c r="Z16780" s="119"/>
    </row>
    <row r="16781" spans="16:26" x14ac:dyDescent="0.25">
      <c r="P16781" s="119"/>
      <c r="R16781" s="119"/>
      <c r="T16781" s="119"/>
      <c r="V16781" s="119"/>
      <c r="X16781" s="119"/>
      <c r="Z16781" s="119"/>
    </row>
    <row r="16782" spans="16:26" x14ac:dyDescent="0.25">
      <c r="P16782" s="121"/>
      <c r="R16782" s="121"/>
      <c r="T16782" s="121"/>
      <c r="V16782" s="121"/>
      <c r="X16782" s="121"/>
      <c r="Z16782" s="121"/>
    </row>
    <row r="16783" spans="16:26" x14ac:dyDescent="0.25">
      <c r="P16783" s="121"/>
      <c r="R16783" s="121"/>
      <c r="T16783" s="121"/>
      <c r="V16783" s="121"/>
      <c r="X16783" s="121"/>
      <c r="Z16783" s="121"/>
    </row>
    <row r="16784" spans="16:26" x14ac:dyDescent="0.25">
      <c r="P16784" s="121"/>
      <c r="R16784" s="121"/>
      <c r="T16784" s="121"/>
      <c r="V16784" s="121"/>
      <c r="X16784" s="121"/>
      <c r="Z16784" s="121"/>
    </row>
    <row r="16785" spans="16:26" x14ac:dyDescent="0.25">
      <c r="P16785" s="121"/>
      <c r="R16785" s="121"/>
      <c r="T16785" s="121"/>
      <c r="V16785" s="121"/>
      <c r="X16785" s="121"/>
      <c r="Z16785" s="121"/>
    </row>
    <row r="16786" spans="16:26" x14ac:dyDescent="0.25">
      <c r="P16786" s="122"/>
      <c r="R16786" s="122"/>
      <c r="T16786" s="122"/>
      <c r="V16786" s="122"/>
      <c r="X16786" s="122"/>
      <c r="Z16786" s="122"/>
    </row>
    <row r="16787" spans="16:26" x14ac:dyDescent="0.25">
      <c r="P16787" s="118"/>
      <c r="R16787" s="118"/>
      <c r="T16787" s="118"/>
      <c r="V16787" s="118"/>
      <c r="X16787" s="118"/>
      <c r="Z16787" s="118"/>
    </row>
    <row r="16788" spans="16:26" x14ac:dyDescent="0.25">
      <c r="P16788" s="119"/>
      <c r="R16788" s="119"/>
      <c r="T16788" s="119"/>
      <c r="V16788" s="119"/>
      <c r="X16788" s="119"/>
      <c r="Z16788" s="119"/>
    </row>
    <row r="16789" spans="16:26" x14ac:dyDescent="0.25">
      <c r="P16789" s="119"/>
      <c r="R16789" s="119"/>
      <c r="T16789" s="119"/>
      <c r="V16789" s="119"/>
      <c r="X16789" s="119"/>
      <c r="Z16789" s="119"/>
    </row>
    <row r="16790" spans="16:26" x14ac:dyDescent="0.25">
      <c r="P16790" s="120"/>
      <c r="R16790" s="120"/>
      <c r="T16790" s="120"/>
      <c r="V16790" s="120"/>
      <c r="X16790" s="120"/>
      <c r="Z16790" s="120"/>
    </row>
    <row r="16791" spans="16:26" x14ac:dyDescent="0.25">
      <c r="P16791" s="119"/>
      <c r="R16791" s="119"/>
      <c r="T16791" s="119"/>
      <c r="V16791" s="119"/>
      <c r="X16791" s="119"/>
      <c r="Z16791" s="119"/>
    </row>
    <row r="16792" spans="16:26" x14ac:dyDescent="0.25">
      <c r="P16792" s="119"/>
      <c r="R16792" s="119"/>
      <c r="T16792" s="119"/>
      <c r="V16792" s="119"/>
      <c r="X16792" s="119"/>
      <c r="Z16792" s="119"/>
    </row>
    <row r="16793" spans="16:26" x14ac:dyDescent="0.25">
      <c r="P16793" s="120"/>
      <c r="R16793" s="120"/>
      <c r="T16793" s="120"/>
      <c r="V16793" s="120"/>
      <c r="X16793" s="120"/>
      <c r="Z16793" s="120"/>
    </row>
    <row r="16794" spans="16:26" x14ac:dyDescent="0.25">
      <c r="P16794" s="119"/>
      <c r="R16794" s="119"/>
      <c r="T16794" s="119"/>
      <c r="V16794" s="119"/>
      <c r="X16794" s="119"/>
      <c r="Z16794" s="119"/>
    </row>
    <row r="16795" spans="16:26" x14ac:dyDescent="0.25">
      <c r="P16795" s="120"/>
      <c r="R16795" s="120"/>
      <c r="T16795" s="120"/>
      <c r="V16795" s="120"/>
      <c r="X16795" s="120"/>
      <c r="Z16795" s="120"/>
    </row>
    <row r="16796" spans="16:26" x14ac:dyDescent="0.25">
      <c r="P16796" s="119"/>
      <c r="R16796" s="119"/>
      <c r="T16796" s="119"/>
      <c r="V16796" s="119"/>
      <c r="X16796" s="119"/>
      <c r="Z16796" s="119"/>
    </row>
    <row r="16797" spans="16:26" x14ac:dyDescent="0.25">
      <c r="P16797" s="119"/>
      <c r="R16797" s="119"/>
      <c r="T16797" s="119"/>
      <c r="V16797" s="119"/>
      <c r="X16797" s="119"/>
      <c r="Z16797" s="119"/>
    </row>
    <row r="16798" spans="16:26" x14ac:dyDescent="0.25">
      <c r="P16798" s="119"/>
      <c r="R16798" s="119"/>
      <c r="T16798" s="119"/>
      <c r="V16798" s="119"/>
      <c r="X16798" s="119"/>
      <c r="Z16798" s="119"/>
    </row>
    <row r="16799" spans="16:26" x14ac:dyDescent="0.25">
      <c r="P16799" s="121"/>
      <c r="R16799" s="121"/>
      <c r="T16799" s="121"/>
      <c r="V16799" s="121"/>
      <c r="X16799" s="121"/>
      <c r="Z16799" s="121"/>
    </row>
    <row r="16800" spans="16:26" x14ac:dyDescent="0.25">
      <c r="P16800" s="121"/>
      <c r="R16800" s="121"/>
      <c r="T16800" s="121"/>
      <c r="V16800" s="121"/>
      <c r="X16800" s="121"/>
      <c r="Z16800" s="121"/>
    </row>
    <row r="16801" spans="16:26" x14ac:dyDescent="0.25">
      <c r="P16801" s="121"/>
      <c r="R16801" s="121"/>
      <c r="T16801" s="121"/>
      <c r="V16801" s="121"/>
      <c r="X16801" s="121"/>
      <c r="Z16801" s="121"/>
    </row>
    <row r="16802" spans="16:26" x14ac:dyDescent="0.25">
      <c r="P16802" s="121"/>
      <c r="R16802" s="121"/>
      <c r="T16802" s="121"/>
      <c r="V16802" s="121"/>
      <c r="X16802" s="121"/>
      <c r="Z16802" s="121"/>
    </row>
    <row r="16803" spans="16:26" x14ac:dyDescent="0.25">
      <c r="P16803" s="122"/>
      <c r="R16803" s="122"/>
      <c r="T16803" s="122"/>
      <c r="V16803" s="122"/>
      <c r="X16803" s="122"/>
      <c r="Z16803" s="122"/>
    </row>
    <row r="16804" spans="16:26" x14ac:dyDescent="0.25">
      <c r="P16804" s="118"/>
      <c r="R16804" s="118"/>
      <c r="T16804" s="118"/>
      <c r="V16804" s="118"/>
      <c r="X16804" s="118"/>
      <c r="Z16804" s="118"/>
    </row>
    <row r="16805" spans="16:26" x14ac:dyDescent="0.25">
      <c r="P16805" s="119"/>
      <c r="R16805" s="119"/>
      <c r="T16805" s="119"/>
      <c r="V16805" s="119"/>
      <c r="X16805" s="119"/>
      <c r="Z16805" s="119"/>
    </row>
    <row r="16806" spans="16:26" x14ac:dyDescent="0.25">
      <c r="P16806" s="119"/>
      <c r="R16806" s="119"/>
      <c r="T16806" s="119"/>
      <c r="V16806" s="119"/>
      <c r="X16806" s="119"/>
      <c r="Z16806" s="119"/>
    </row>
    <row r="16807" spans="16:26" x14ac:dyDescent="0.25">
      <c r="P16807" s="120"/>
      <c r="R16807" s="120"/>
      <c r="T16807" s="120"/>
      <c r="V16807" s="120"/>
      <c r="X16807" s="120"/>
      <c r="Z16807" s="120"/>
    </row>
    <row r="16808" spans="16:26" x14ac:dyDescent="0.25">
      <c r="P16808" s="119"/>
      <c r="R16808" s="119"/>
      <c r="T16808" s="119"/>
      <c r="V16808" s="119"/>
      <c r="X16808" s="119"/>
      <c r="Z16808" s="119"/>
    </row>
    <row r="16809" spans="16:26" x14ac:dyDescent="0.25">
      <c r="P16809" s="119"/>
      <c r="R16809" s="119"/>
      <c r="T16809" s="119"/>
      <c r="V16809" s="119"/>
      <c r="X16809" s="119"/>
      <c r="Z16809" s="119"/>
    </row>
    <row r="16810" spans="16:26" x14ac:dyDescent="0.25">
      <c r="P16810" s="120"/>
      <c r="R16810" s="120"/>
      <c r="T16810" s="120"/>
      <c r="V16810" s="120"/>
      <c r="X16810" s="120"/>
      <c r="Z16810" s="120"/>
    </row>
    <row r="16811" spans="16:26" x14ac:dyDescent="0.25">
      <c r="P16811" s="119"/>
      <c r="R16811" s="119"/>
      <c r="T16811" s="119"/>
      <c r="V16811" s="119"/>
      <c r="X16811" s="119"/>
      <c r="Z16811" s="119"/>
    </row>
    <row r="16812" spans="16:26" x14ac:dyDescent="0.25">
      <c r="P16812" s="120"/>
      <c r="R16812" s="120"/>
      <c r="T16812" s="120"/>
      <c r="V16812" s="120"/>
      <c r="X16812" s="120"/>
      <c r="Z16812" s="120"/>
    </row>
    <row r="16813" spans="16:26" x14ac:dyDescent="0.25">
      <c r="P16813" s="119"/>
      <c r="R16813" s="119"/>
      <c r="T16813" s="119"/>
      <c r="V16813" s="119"/>
      <c r="X16813" s="119"/>
      <c r="Z16813" s="119"/>
    </row>
    <row r="16814" spans="16:26" x14ac:dyDescent="0.25">
      <c r="P16814" s="119"/>
      <c r="R16814" s="119"/>
      <c r="T16814" s="119"/>
      <c r="V16814" s="119"/>
      <c r="X16814" s="119"/>
      <c r="Z16814" s="119"/>
    </row>
    <row r="16815" spans="16:26" x14ac:dyDescent="0.25">
      <c r="P16815" s="119"/>
      <c r="R16815" s="119"/>
      <c r="T16815" s="119"/>
      <c r="V16815" s="119"/>
      <c r="X16815" s="119"/>
      <c r="Z16815" s="119"/>
    </row>
    <row r="16816" spans="16:26" x14ac:dyDescent="0.25">
      <c r="P16816" s="121"/>
      <c r="R16816" s="121"/>
      <c r="T16816" s="121"/>
      <c r="V16816" s="121"/>
      <c r="X16816" s="121"/>
      <c r="Z16816" s="121"/>
    </row>
    <row r="16817" spans="16:26" x14ac:dyDescent="0.25">
      <c r="P16817" s="121"/>
      <c r="R16817" s="121"/>
      <c r="T16817" s="121"/>
      <c r="V16817" s="121"/>
      <c r="X16817" s="121"/>
      <c r="Z16817" s="121"/>
    </row>
    <row r="16818" spans="16:26" x14ac:dyDescent="0.25">
      <c r="P16818" s="121"/>
      <c r="R16818" s="121"/>
      <c r="T16818" s="121"/>
      <c r="V16818" s="121"/>
      <c r="X16818" s="121"/>
      <c r="Z16818" s="121"/>
    </row>
    <row r="16819" spans="16:26" x14ac:dyDescent="0.25">
      <c r="P16819" s="121"/>
      <c r="R16819" s="121"/>
      <c r="T16819" s="121"/>
      <c r="V16819" s="121"/>
      <c r="X16819" s="121"/>
      <c r="Z16819" s="121"/>
    </row>
    <row r="16820" spans="16:26" x14ac:dyDescent="0.25">
      <c r="P16820" s="122"/>
      <c r="R16820" s="122"/>
      <c r="T16820" s="122"/>
      <c r="V16820" s="122"/>
      <c r="X16820" s="122"/>
      <c r="Z16820" s="122"/>
    </row>
    <row r="16821" spans="16:26" x14ac:dyDescent="0.25">
      <c r="P16821" s="118"/>
      <c r="R16821" s="118"/>
      <c r="T16821" s="118"/>
      <c r="V16821" s="118"/>
      <c r="X16821" s="118"/>
      <c r="Z16821" s="118"/>
    </row>
    <row r="16822" spans="16:26" x14ac:dyDescent="0.25">
      <c r="P16822" s="119"/>
      <c r="R16822" s="119"/>
      <c r="T16822" s="119"/>
      <c r="V16822" s="119"/>
      <c r="X16822" s="119"/>
      <c r="Z16822" s="119"/>
    </row>
    <row r="16823" spans="16:26" x14ac:dyDescent="0.25">
      <c r="P16823" s="119"/>
      <c r="R16823" s="119"/>
      <c r="T16823" s="119"/>
      <c r="V16823" s="119"/>
      <c r="X16823" s="119"/>
      <c r="Z16823" s="119"/>
    </row>
    <row r="16824" spans="16:26" x14ac:dyDescent="0.25">
      <c r="P16824" s="120"/>
      <c r="R16824" s="120"/>
      <c r="T16824" s="120"/>
      <c r="V16824" s="120"/>
      <c r="X16824" s="120"/>
      <c r="Z16824" s="120"/>
    </row>
    <row r="16825" spans="16:26" x14ac:dyDescent="0.25">
      <c r="P16825" s="119"/>
      <c r="R16825" s="119"/>
      <c r="T16825" s="119"/>
      <c r="V16825" s="119"/>
      <c r="X16825" s="119"/>
      <c r="Z16825" s="119"/>
    </row>
    <row r="16826" spans="16:26" x14ac:dyDescent="0.25">
      <c r="P16826" s="119"/>
      <c r="R16826" s="119"/>
      <c r="T16826" s="119"/>
      <c r="V16826" s="119"/>
      <c r="X16826" s="119"/>
      <c r="Z16826" s="119"/>
    </row>
    <row r="16827" spans="16:26" x14ac:dyDescent="0.25">
      <c r="P16827" s="120"/>
      <c r="R16827" s="120"/>
      <c r="T16827" s="120"/>
      <c r="V16827" s="120"/>
      <c r="X16827" s="120"/>
      <c r="Z16827" s="120"/>
    </row>
    <row r="16828" spans="16:26" x14ac:dyDescent="0.25">
      <c r="P16828" s="119"/>
      <c r="R16828" s="119"/>
      <c r="T16828" s="119"/>
      <c r="V16828" s="119"/>
      <c r="X16828" s="119"/>
      <c r="Z16828" s="119"/>
    </row>
    <row r="16829" spans="16:26" x14ac:dyDescent="0.25">
      <c r="P16829" s="120"/>
      <c r="R16829" s="120"/>
      <c r="T16829" s="120"/>
      <c r="V16829" s="120"/>
      <c r="X16829" s="120"/>
      <c r="Z16829" s="120"/>
    </row>
    <row r="16830" spans="16:26" x14ac:dyDescent="0.25">
      <c r="P16830" s="119"/>
      <c r="R16830" s="119"/>
      <c r="T16830" s="119"/>
      <c r="V16830" s="119"/>
      <c r="X16830" s="119"/>
      <c r="Z16830" s="119"/>
    </row>
    <row r="16831" spans="16:26" x14ac:dyDescent="0.25">
      <c r="P16831" s="119"/>
      <c r="R16831" s="119"/>
      <c r="T16831" s="119"/>
      <c r="V16831" s="119"/>
      <c r="X16831" s="119"/>
      <c r="Z16831" s="119"/>
    </row>
    <row r="16832" spans="16:26" x14ac:dyDescent="0.25">
      <c r="P16832" s="119"/>
      <c r="R16832" s="119"/>
      <c r="T16832" s="119"/>
      <c r="V16832" s="119"/>
      <c r="X16832" s="119"/>
      <c r="Z16832" s="119"/>
    </row>
    <row r="16833" spans="16:26" x14ac:dyDescent="0.25">
      <c r="P16833" s="121"/>
      <c r="R16833" s="121"/>
      <c r="T16833" s="121"/>
      <c r="V16833" s="121"/>
      <c r="X16833" s="121"/>
      <c r="Z16833" s="121"/>
    </row>
    <row r="16834" spans="16:26" x14ac:dyDescent="0.25">
      <c r="P16834" s="121"/>
      <c r="R16834" s="121"/>
      <c r="T16834" s="121"/>
      <c r="V16834" s="121"/>
      <c r="X16834" s="121"/>
      <c r="Z16834" s="121"/>
    </row>
    <row r="16835" spans="16:26" x14ac:dyDescent="0.25">
      <c r="P16835" s="121"/>
      <c r="R16835" s="121"/>
      <c r="T16835" s="121"/>
      <c r="V16835" s="121"/>
      <c r="X16835" s="121"/>
      <c r="Z16835" s="121"/>
    </row>
    <row r="16836" spans="16:26" x14ac:dyDescent="0.25">
      <c r="P16836" s="121"/>
      <c r="R16836" s="121"/>
      <c r="T16836" s="121"/>
      <c r="V16836" s="121"/>
      <c r="X16836" s="121"/>
      <c r="Z16836" s="121"/>
    </row>
    <row r="16837" spans="16:26" x14ac:dyDescent="0.25">
      <c r="P16837" s="122"/>
      <c r="R16837" s="122"/>
      <c r="T16837" s="122"/>
      <c r="V16837" s="122"/>
      <c r="X16837" s="122"/>
      <c r="Z16837" s="122"/>
    </row>
    <row r="16838" spans="16:26" x14ac:dyDescent="0.25">
      <c r="P16838" s="118"/>
      <c r="R16838" s="118"/>
      <c r="T16838" s="118"/>
      <c r="V16838" s="118"/>
      <c r="X16838" s="118"/>
      <c r="Z16838" s="118"/>
    </row>
    <row r="16839" spans="16:26" x14ac:dyDescent="0.25">
      <c r="P16839" s="119"/>
      <c r="R16839" s="119"/>
      <c r="T16839" s="119"/>
      <c r="V16839" s="119"/>
      <c r="X16839" s="119"/>
      <c r="Z16839" s="119"/>
    </row>
    <row r="16840" spans="16:26" x14ac:dyDescent="0.25">
      <c r="P16840" s="119"/>
      <c r="R16840" s="119"/>
      <c r="T16840" s="119"/>
      <c r="V16840" s="119"/>
      <c r="X16840" s="119"/>
      <c r="Z16840" s="119"/>
    </row>
    <row r="16841" spans="16:26" x14ac:dyDescent="0.25">
      <c r="P16841" s="120"/>
      <c r="R16841" s="120"/>
      <c r="T16841" s="120"/>
      <c r="V16841" s="120"/>
      <c r="X16841" s="120"/>
      <c r="Z16841" s="120"/>
    </row>
    <row r="16842" spans="16:26" x14ac:dyDescent="0.25">
      <c r="P16842" s="119"/>
      <c r="R16842" s="119"/>
      <c r="T16842" s="119"/>
      <c r="V16842" s="119"/>
      <c r="X16842" s="119"/>
      <c r="Z16842" s="119"/>
    </row>
    <row r="16843" spans="16:26" x14ac:dyDescent="0.25">
      <c r="P16843" s="119"/>
      <c r="R16843" s="119"/>
      <c r="T16843" s="119"/>
      <c r="V16843" s="119"/>
      <c r="X16843" s="119"/>
      <c r="Z16843" s="119"/>
    </row>
    <row r="16844" spans="16:26" x14ac:dyDescent="0.25">
      <c r="P16844" s="120"/>
      <c r="R16844" s="120"/>
      <c r="T16844" s="120"/>
      <c r="V16844" s="120"/>
      <c r="X16844" s="120"/>
      <c r="Z16844" s="120"/>
    </row>
    <row r="16845" spans="16:26" x14ac:dyDescent="0.25">
      <c r="P16845" s="119"/>
      <c r="R16845" s="119"/>
      <c r="T16845" s="119"/>
      <c r="V16845" s="119"/>
      <c r="X16845" s="119"/>
      <c r="Z16845" s="119"/>
    </row>
    <row r="16846" spans="16:26" x14ac:dyDescent="0.25">
      <c r="P16846" s="120"/>
      <c r="R16846" s="120"/>
      <c r="T16846" s="120"/>
      <c r="V16846" s="120"/>
      <c r="X16846" s="120"/>
      <c r="Z16846" s="120"/>
    </row>
    <row r="16847" spans="16:26" x14ac:dyDescent="0.25">
      <c r="P16847" s="119"/>
      <c r="R16847" s="119"/>
      <c r="T16847" s="119"/>
      <c r="V16847" s="119"/>
      <c r="X16847" s="119"/>
      <c r="Z16847" s="119"/>
    </row>
    <row r="16848" spans="16:26" x14ac:dyDescent="0.25">
      <c r="P16848" s="119"/>
      <c r="R16848" s="119"/>
      <c r="T16848" s="119"/>
      <c r="V16848" s="119"/>
      <c r="X16848" s="119"/>
      <c r="Z16848" s="119"/>
    </row>
    <row r="16849" spans="16:26" x14ac:dyDescent="0.25">
      <c r="P16849" s="119"/>
      <c r="R16849" s="119"/>
      <c r="T16849" s="119"/>
      <c r="V16849" s="119"/>
      <c r="X16849" s="119"/>
      <c r="Z16849" s="119"/>
    </row>
    <row r="16850" spans="16:26" x14ac:dyDescent="0.25">
      <c r="P16850" s="121"/>
      <c r="R16850" s="121"/>
      <c r="T16850" s="121"/>
      <c r="V16850" s="121"/>
      <c r="X16850" s="121"/>
      <c r="Z16850" s="121"/>
    </row>
    <row r="16851" spans="16:26" x14ac:dyDescent="0.25">
      <c r="P16851" s="121"/>
      <c r="R16851" s="121"/>
      <c r="T16851" s="121"/>
      <c r="V16851" s="121"/>
      <c r="X16851" s="121"/>
      <c r="Z16851" s="121"/>
    </row>
    <row r="16852" spans="16:26" x14ac:dyDescent="0.25">
      <c r="P16852" s="121"/>
      <c r="R16852" s="121"/>
      <c r="T16852" s="121"/>
      <c r="V16852" s="121"/>
      <c r="X16852" s="121"/>
      <c r="Z16852" s="121"/>
    </row>
    <row r="16853" spans="16:26" x14ac:dyDescent="0.25">
      <c r="P16853" s="121"/>
      <c r="R16853" s="121"/>
      <c r="T16853" s="121"/>
      <c r="V16853" s="121"/>
      <c r="X16853" s="121"/>
      <c r="Z16853" s="121"/>
    </row>
    <row r="16854" spans="16:26" x14ac:dyDescent="0.25">
      <c r="P16854" s="122"/>
      <c r="R16854" s="122"/>
      <c r="T16854" s="122"/>
      <c r="V16854" s="122"/>
      <c r="X16854" s="122"/>
      <c r="Z16854" s="122"/>
    </row>
    <row r="16855" spans="16:26" x14ac:dyDescent="0.25">
      <c r="P16855" s="118"/>
      <c r="R16855" s="118"/>
      <c r="T16855" s="118"/>
      <c r="V16855" s="118"/>
      <c r="X16855" s="118"/>
      <c r="Z16855" s="118"/>
    </row>
    <row r="16856" spans="16:26" x14ac:dyDescent="0.25">
      <c r="P16856" s="119"/>
      <c r="R16856" s="119"/>
      <c r="T16856" s="119"/>
      <c r="V16856" s="119"/>
      <c r="X16856" s="119"/>
      <c r="Z16856" s="119"/>
    </row>
    <row r="16857" spans="16:26" x14ac:dyDescent="0.25">
      <c r="P16857" s="119"/>
      <c r="R16857" s="119"/>
      <c r="T16857" s="119"/>
      <c r="V16857" s="119"/>
      <c r="X16857" s="119"/>
      <c r="Z16857" s="119"/>
    </row>
    <row r="16858" spans="16:26" x14ac:dyDescent="0.25">
      <c r="P16858" s="120"/>
      <c r="R16858" s="120"/>
      <c r="T16858" s="120"/>
      <c r="V16858" s="120"/>
      <c r="X16858" s="120"/>
      <c r="Z16858" s="120"/>
    </row>
    <row r="16859" spans="16:26" x14ac:dyDescent="0.25">
      <c r="P16859" s="119"/>
      <c r="R16859" s="119"/>
      <c r="T16859" s="119"/>
      <c r="V16859" s="119"/>
      <c r="X16859" s="119"/>
      <c r="Z16859" s="119"/>
    </row>
    <row r="16860" spans="16:26" x14ac:dyDescent="0.25">
      <c r="P16860" s="119"/>
      <c r="R16860" s="119"/>
      <c r="T16860" s="119"/>
      <c r="V16860" s="119"/>
      <c r="X16860" s="119"/>
      <c r="Z16860" s="119"/>
    </row>
    <row r="16861" spans="16:26" x14ac:dyDescent="0.25">
      <c r="P16861" s="120"/>
      <c r="R16861" s="120"/>
      <c r="T16861" s="120"/>
      <c r="V16861" s="120"/>
      <c r="X16861" s="120"/>
      <c r="Z16861" s="120"/>
    </row>
    <row r="16862" spans="16:26" x14ac:dyDescent="0.25">
      <c r="P16862" s="119"/>
      <c r="R16862" s="119"/>
      <c r="T16862" s="119"/>
      <c r="V16862" s="119"/>
      <c r="X16862" s="119"/>
      <c r="Z16862" s="119"/>
    </row>
    <row r="16863" spans="16:26" x14ac:dyDescent="0.25">
      <c r="P16863" s="120"/>
      <c r="R16863" s="120"/>
      <c r="T16863" s="120"/>
      <c r="V16863" s="120"/>
      <c r="X16863" s="120"/>
      <c r="Z16863" s="120"/>
    </row>
    <row r="16864" spans="16:26" x14ac:dyDescent="0.25">
      <c r="P16864" s="119"/>
      <c r="R16864" s="119"/>
      <c r="T16864" s="119"/>
      <c r="V16864" s="119"/>
      <c r="X16864" s="119"/>
      <c r="Z16864" s="119"/>
    </row>
    <row r="16865" spans="16:26" x14ac:dyDescent="0.25">
      <c r="P16865" s="119"/>
      <c r="R16865" s="119"/>
      <c r="T16865" s="119"/>
      <c r="V16865" s="119"/>
      <c r="X16865" s="119"/>
      <c r="Z16865" s="119"/>
    </row>
    <row r="16866" spans="16:26" x14ac:dyDescent="0.25">
      <c r="P16866" s="119"/>
      <c r="R16866" s="119"/>
      <c r="T16866" s="119"/>
      <c r="V16866" s="119"/>
      <c r="X16866" s="119"/>
      <c r="Z16866" s="119"/>
    </row>
    <row r="16867" spans="16:26" x14ac:dyDescent="0.25">
      <c r="P16867" s="121"/>
      <c r="R16867" s="121"/>
      <c r="T16867" s="121"/>
      <c r="V16867" s="121"/>
      <c r="X16867" s="121"/>
      <c r="Z16867" s="121"/>
    </row>
    <row r="16868" spans="16:26" x14ac:dyDescent="0.25">
      <c r="P16868" s="121"/>
      <c r="R16868" s="121"/>
      <c r="T16868" s="121"/>
      <c r="V16868" s="121"/>
      <c r="X16868" s="121"/>
      <c r="Z16868" s="121"/>
    </row>
    <row r="16869" spans="16:26" x14ac:dyDescent="0.25">
      <c r="P16869" s="121"/>
      <c r="R16869" s="121"/>
      <c r="T16869" s="121"/>
      <c r="V16869" s="121"/>
      <c r="X16869" s="121"/>
      <c r="Z16869" s="121"/>
    </row>
    <row r="16870" spans="16:26" x14ac:dyDescent="0.25">
      <c r="P16870" s="121"/>
      <c r="R16870" s="121"/>
      <c r="T16870" s="121"/>
      <c r="V16870" s="121"/>
      <c r="X16870" s="121"/>
      <c r="Z16870" s="121"/>
    </row>
    <row r="16871" spans="16:26" x14ac:dyDescent="0.25">
      <c r="P16871" s="122"/>
      <c r="R16871" s="122"/>
      <c r="T16871" s="122"/>
      <c r="V16871" s="122"/>
      <c r="X16871" s="122"/>
      <c r="Z16871" s="122"/>
    </row>
    <row r="16872" spans="16:26" x14ac:dyDescent="0.25">
      <c r="P16872" s="118"/>
      <c r="R16872" s="118"/>
      <c r="T16872" s="118"/>
      <c r="V16872" s="118"/>
      <c r="X16872" s="118"/>
      <c r="Z16872" s="118"/>
    </row>
    <row r="16873" spans="16:26" x14ac:dyDescent="0.25">
      <c r="P16873" s="119"/>
      <c r="R16873" s="119"/>
      <c r="T16873" s="119"/>
      <c r="V16873" s="119"/>
      <c r="X16873" s="119"/>
      <c r="Z16873" s="119"/>
    </row>
    <row r="16874" spans="16:26" x14ac:dyDescent="0.25">
      <c r="P16874" s="119"/>
      <c r="R16874" s="119"/>
      <c r="T16874" s="119"/>
      <c r="V16874" s="119"/>
      <c r="X16874" s="119"/>
      <c r="Z16874" s="119"/>
    </row>
    <row r="16875" spans="16:26" x14ac:dyDescent="0.25">
      <c r="P16875" s="120"/>
      <c r="R16875" s="120"/>
      <c r="T16875" s="120"/>
      <c r="V16875" s="120"/>
      <c r="X16875" s="120"/>
      <c r="Z16875" s="120"/>
    </row>
    <row r="16876" spans="16:26" x14ac:dyDescent="0.25">
      <c r="P16876" s="119"/>
      <c r="R16876" s="119"/>
      <c r="T16876" s="119"/>
      <c r="V16876" s="119"/>
      <c r="X16876" s="119"/>
      <c r="Z16876" s="119"/>
    </row>
    <row r="16877" spans="16:26" x14ac:dyDescent="0.25">
      <c r="P16877" s="119"/>
      <c r="R16877" s="119"/>
      <c r="T16877" s="119"/>
      <c r="V16877" s="119"/>
      <c r="X16877" s="119"/>
      <c r="Z16877" s="119"/>
    </row>
    <row r="16878" spans="16:26" x14ac:dyDescent="0.25">
      <c r="P16878" s="120"/>
      <c r="R16878" s="120"/>
      <c r="T16878" s="120"/>
      <c r="V16878" s="120"/>
      <c r="X16878" s="120"/>
      <c r="Z16878" s="120"/>
    </row>
    <row r="16879" spans="16:26" x14ac:dyDescent="0.25">
      <c r="P16879" s="119"/>
      <c r="R16879" s="119"/>
      <c r="T16879" s="119"/>
      <c r="V16879" s="119"/>
      <c r="X16879" s="119"/>
      <c r="Z16879" s="119"/>
    </row>
    <row r="16880" spans="16:26" x14ac:dyDescent="0.25">
      <c r="P16880" s="120"/>
      <c r="R16880" s="120"/>
      <c r="T16880" s="120"/>
      <c r="V16880" s="120"/>
      <c r="X16880" s="120"/>
      <c r="Z16880" s="120"/>
    </row>
    <row r="16881" spans="16:26" x14ac:dyDescent="0.25">
      <c r="P16881" s="119"/>
      <c r="R16881" s="119"/>
      <c r="T16881" s="119"/>
      <c r="V16881" s="119"/>
      <c r="X16881" s="119"/>
      <c r="Z16881" s="119"/>
    </row>
    <row r="16882" spans="16:26" x14ac:dyDescent="0.25">
      <c r="P16882" s="119"/>
      <c r="R16882" s="119"/>
      <c r="T16882" s="119"/>
      <c r="V16882" s="119"/>
      <c r="X16882" s="119"/>
      <c r="Z16882" s="119"/>
    </row>
    <row r="16883" spans="16:26" x14ac:dyDescent="0.25">
      <c r="P16883" s="119"/>
      <c r="R16883" s="119"/>
      <c r="T16883" s="119"/>
      <c r="V16883" s="119"/>
      <c r="X16883" s="119"/>
      <c r="Z16883" s="119"/>
    </row>
    <row r="16884" spans="16:26" x14ac:dyDescent="0.25">
      <c r="P16884" s="121"/>
      <c r="R16884" s="121"/>
      <c r="T16884" s="121"/>
      <c r="V16884" s="121"/>
      <c r="X16884" s="121"/>
      <c r="Z16884" s="121"/>
    </row>
    <row r="16885" spans="16:26" x14ac:dyDescent="0.25">
      <c r="P16885" s="121"/>
      <c r="R16885" s="121"/>
      <c r="T16885" s="121"/>
      <c r="V16885" s="121"/>
      <c r="X16885" s="121"/>
      <c r="Z16885" s="121"/>
    </row>
    <row r="16886" spans="16:26" x14ac:dyDescent="0.25">
      <c r="P16886" s="121"/>
      <c r="R16886" s="121"/>
      <c r="T16886" s="121"/>
      <c r="V16886" s="121"/>
      <c r="X16886" s="121"/>
      <c r="Z16886" s="121"/>
    </row>
    <row r="16887" spans="16:26" x14ac:dyDescent="0.25">
      <c r="P16887" s="121"/>
      <c r="R16887" s="121"/>
      <c r="T16887" s="121"/>
      <c r="V16887" s="121"/>
      <c r="X16887" s="121"/>
      <c r="Z16887" s="121"/>
    </row>
    <row r="16888" spans="16:26" x14ac:dyDescent="0.25">
      <c r="P16888" s="122"/>
      <c r="R16888" s="122"/>
      <c r="T16888" s="122"/>
      <c r="V16888" s="122"/>
      <c r="X16888" s="122"/>
      <c r="Z16888" s="122"/>
    </row>
    <row r="16889" spans="16:26" x14ac:dyDescent="0.25">
      <c r="P16889" s="118"/>
      <c r="R16889" s="118"/>
      <c r="T16889" s="118"/>
      <c r="V16889" s="118"/>
      <c r="X16889" s="118"/>
      <c r="Z16889" s="118"/>
    </row>
    <row r="16890" spans="16:26" x14ac:dyDescent="0.25">
      <c r="P16890" s="119"/>
      <c r="R16890" s="119"/>
      <c r="T16890" s="119"/>
      <c r="V16890" s="119"/>
      <c r="X16890" s="119"/>
      <c r="Z16890" s="119"/>
    </row>
    <row r="16891" spans="16:26" x14ac:dyDescent="0.25">
      <c r="P16891" s="119"/>
      <c r="R16891" s="119"/>
      <c r="T16891" s="119"/>
      <c r="V16891" s="119"/>
      <c r="X16891" s="119"/>
      <c r="Z16891" s="119"/>
    </row>
    <row r="16892" spans="16:26" x14ac:dyDescent="0.25">
      <c r="P16892" s="120"/>
      <c r="R16892" s="120"/>
      <c r="T16892" s="120"/>
      <c r="V16892" s="120"/>
      <c r="X16892" s="120"/>
      <c r="Z16892" s="120"/>
    </row>
    <row r="16893" spans="16:26" x14ac:dyDescent="0.25">
      <c r="P16893" s="119"/>
      <c r="R16893" s="119"/>
      <c r="T16893" s="119"/>
      <c r="V16893" s="119"/>
      <c r="X16893" s="119"/>
      <c r="Z16893" s="119"/>
    </row>
    <row r="16894" spans="16:26" x14ac:dyDescent="0.25">
      <c r="P16894" s="119"/>
      <c r="R16894" s="119"/>
      <c r="T16894" s="119"/>
      <c r="V16894" s="119"/>
      <c r="X16894" s="119"/>
      <c r="Z16894" s="119"/>
    </row>
    <row r="16895" spans="16:26" x14ac:dyDescent="0.25">
      <c r="P16895" s="120"/>
      <c r="R16895" s="120"/>
      <c r="T16895" s="120"/>
      <c r="V16895" s="120"/>
      <c r="X16895" s="120"/>
      <c r="Z16895" s="120"/>
    </row>
    <row r="16896" spans="16:26" x14ac:dyDescent="0.25">
      <c r="P16896" s="119"/>
      <c r="R16896" s="119"/>
      <c r="T16896" s="119"/>
      <c r="V16896" s="119"/>
      <c r="X16896" s="119"/>
      <c r="Z16896" s="119"/>
    </row>
    <row r="16897" spans="16:26" x14ac:dyDescent="0.25">
      <c r="P16897" s="120"/>
      <c r="R16897" s="120"/>
      <c r="T16897" s="120"/>
      <c r="V16897" s="120"/>
      <c r="X16897" s="120"/>
      <c r="Z16897" s="120"/>
    </row>
    <row r="16898" spans="16:26" x14ac:dyDescent="0.25">
      <c r="P16898" s="119"/>
      <c r="R16898" s="119"/>
      <c r="T16898" s="119"/>
      <c r="V16898" s="119"/>
      <c r="X16898" s="119"/>
      <c r="Z16898" s="119"/>
    </row>
    <row r="16899" spans="16:26" x14ac:dyDescent="0.25">
      <c r="P16899" s="119"/>
      <c r="R16899" s="119"/>
      <c r="T16899" s="119"/>
      <c r="V16899" s="119"/>
      <c r="X16899" s="119"/>
      <c r="Z16899" s="119"/>
    </row>
    <row r="16900" spans="16:26" x14ac:dyDescent="0.25">
      <c r="P16900" s="119"/>
      <c r="R16900" s="119"/>
      <c r="T16900" s="119"/>
      <c r="V16900" s="119"/>
      <c r="X16900" s="119"/>
      <c r="Z16900" s="119"/>
    </row>
    <row r="16901" spans="16:26" x14ac:dyDescent="0.25">
      <c r="P16901" s="121"/>
      <c r="R16901" s="121"/>
      <c r="T16901" s="121"/>
      <c r="V16901" s="121"/>
      <c r="X16901" s="121"/>
      <c r="Z16901" s="121"/>
    </row>
    <row r="16902" spans="16:26" x14ac:dyDescent="0.25">
      <c r="P16902" s="121"/>
      <c r="R16902" s="121"/>
      <c r="T16902" s="121"/>
      <c r="V16902" s="121"/>
      <c r="X16902" s="121"/>
      <c r="Z16902" s="121"/>
    </row>
    <row r="16903" spans="16:26" x14ac:dyDescent="0.25">
      <c r="P16903" s="121"/>
      <c r="R16903" s="121"/>
      <c r="T16903" s="121"/>
      <c r="V16903" s="121"/>
      <c r="X16903" s="121"/>
      <c r="Z16903" s="121"/>
    </row>
    <row r="16904" spans="16:26" x14ac:dyDescent="0.25">
      <c r="P16904" s="121"/>
      <c r="R16904" s="121"/>
      <c r="T16904" s="121"/>
      <c r="V16904" s="121"/>
      <c r="X16904" s="121"/>
      <c r="Z16904" s="121"/>
    </row>
    <row r="16905" spans="16:26" x14ac:dyDescent="0.25">
      <c r="P16905" s="122"/>
      <c r="R16905" s="122"/>
      <c r="T16905" s="122"/>
      <c r="V16905" s="122"/>
      <c r="X16905" s="122"/>
      <c r="Z16905" s="122"/>
    </row>
    <row r="16906" spans="16:26" x14ac:dyDescent="0.25">
      <c r="P16906" s="118"/>
      <c r="R16906" s="118"/>
      <c r="T16906" s="118"/>
      <c r="V16906" s="118"/>
      <c r="X16906" s="118"/>
      <c r="Z16906" s="118"/>
    </row>
    <row r="16907" spans="16:26" x14ac:dyDescent="0.25">
      <c r="P16907" s="119"/>
      <c r="R16907" s="119"/>
      <c r="T16907" s="119"/>
      <c r="V16907" s="119"/>
      <c r="X16907" s="119"/>
      <c r="Z16907" s="119"/>
    </row>
    <row r="16908" spans="16:26" x14ac:dyDescent="0.25">
      <c r="P16908" s="119"/>
      <c r="R16908" s="119"/>
      <c r="T16908" s="119"/>
      <c r="V16908" s="119"/>
      <c r="X16908" s="119"/>
      <c r="Z16908" s="119"/>
    </row>
    <row r="16909" spans="16:26" x14ac:dyDescent="0.25">
      <c r="P16909" s="120"/>
      <c r="R16909" s="120"/>
      <c r="T16909" s="120"/>
      <c r="V16909" s="120"/>
      <c r="X16909" s="120"/>
      <c r="Z16909" s="120"/>
    </row>
    <row r="16910" spans="16:26" x14ac:dyDescent="0.25">
      <c r="P16910" s="119"/>
      <c r="R16910" s="119"/>
      <c r="T16910" s="119"/>
      <c r="V16910" s="119"/>
      <c r="X16910" s="119"/>
      <c r="Z16910" s="119"/>
    </row>
    <row r="16911" spans="16:26" x14ac:dyDescent="0.25">
      <c r="P16911" s="119"/>
      <c r="R16911" s="119"/>
      <c r="T16911" s="119"/>
      <c r="V16911" s="119"/>
      <c r="X16911" s="119"/>
      <c r="Z16911" s="119"/>
    </row>
    <row r="16912" spans="16:26" x14ac:dyDescent="0.25">
      <c r="P16912" s="120"/>
      <c r="R16912" s="120"/>
      <c r="T16912" s="120"/>
      <c r="V16912" s="120"/>
      <c r="X16912" s="120"/>
      <c r="Z16912" s="120"/>
    </row>
    <row r="16913" spans="16:26" x14ac:dyDescent="0.25">
      <c r="P16913" s="119"/>
      <c r="R16913" s="119"/>
      <c r="T16913" s="119"/>
      <c r="V16913" s="119"/>
      <c r="X16913" s="119"/>
      <c r="Z16913" s="119"/>
    </row>
    <row r="16914" spans="16:26" x14ac:dyDescent="0.25">
      <c r="P16914" s="120"/>
      <c r="R16914" s="120"/>
      <c r="T16914" s="120"/>
      <c r="V16914" s="120"/>
      <c r="X16914" s="120"/>
      <c r="Z16914" s="120"/>
    </row>
    <row r="16915" spans="16:26" x14ac:dyDescent="0.25">
      <c r="P16915" s="119"/>
      <c r="R16915" s="119"/>
      <c r="T16915" s="119"/>
      <c r="V16915" s="119"/>
      <c r="X16915" s="119"/>
      <c r="Z16915" s="119"/>
    </row>
    <row r="16916" spans="16:26" x14ac:dyDescent="0.25">
      <c r="P16916" s="119"/>
      <c r="R16916" s="119"/>
      <c r="T16916" s="119"/>
      <c r="V16916" s="119"/>
      <c r="X16916" s="119"/>
      <c r="Z16916" s="119"/>
    </row>
    <row r="16917" spans="16:26" x14ac:dyDescent="0.25">
      <c r="P16917" s="119"/>
      <c r="R16917" s="119"/>
      <c r="T16917" s="119"/>
      <c r="V16917" s="119"/>
      <c r="X16917" s="119"/>
      <c r="Z16917" s="119"/>
    </row>
    <row r="16918" spans="16:26" x14ac:dyDescent="0.25">
      <c r="P16918" s="121"/>
      <c r="R16918" s="121"/>
      <c r="T16918" s="121"/>
      <c r="V16918" s="121"/>
      <c r="X16918" s="121"/>
      <c r="Z16918" s="121"/>
    </row>
    <row r="16919" spans="16:26" x14ac:dyDescent="0.25">
      <c r="P16919" s="121"/>
      <c r="R16919" s="121"/>
      <c r="T16919" s="121"/>
      <c r="V16919" s="121"/>
      <c r="X16919" s="121"/>
      <c r="Z16919" s="121"/>
    </row>
    <row r="16920" spans="16:26" x14ac:dyDescent="0.25">
      <c r="P16920" s="121"/>
      <c r="R16920" s="121"/>
      <c r="T16920" s="121"/>
      <c r="V16920" s="121"/>
      <c r="X16920" s="121"/>
      <c r="Z16920" s="121"/>
    </row>
    <row r="16921" spans="16:26" x14ac:dyDescent="0.25">
      <c r="P16921" s="121"/>
      <c r="R16921" s="121"/>
      <c r="T16921" s="121"/>
      <c r="V16921" s="121"/>
      <c r="X16921" s="121"/>
      <c r="Z16921" s="121"/>
    </row>
    <row r="16922" spans="16:26" x14ac:dyDescent="0.25">
      <c r="P16922" s="122"/>
      <c r="R16922" s="122"/>
      <c r="T16922" s="122"/>
      <c r="V16922" s="122"/>
      <c r="X16922" s="122"/>
      <c r="Z16922" s="122"/>
    </row>
    <row r="16923" spans="16:26" x14ac:dyDescent="0.25">
      <c r="P16923" s="118"/>
      <c r="R16923" s="118"/>
      <c r="T16923" s="118"/>
      <c r="V16923" s="118"/>
      <c r="X16923" s="118"/>
      <c r="Z16923" s="118"/>
    </row>
    <row r="16924" spans="16:26" x14ac:dyDescent="0.25">
      <c r="P16924" s="119"/>
      <c r="R16924" s="119"/>
      <c r="T16924" s="119"/>
      <c r="V16924" s="119"/>
      <c r="X16924" s="119"/>
      <c r="Z16924" s="119"/>
    </row>
    <row r="16925" spans="16:26" x14ac:dyDescent="0.25">
      <c r="P16925" s="119"/>
      <c r="R16925" s="119"/>
      <c r="T16925" s="119"/>
      <c r="V16925" s="119"/>
      <c r="X16925" s="119"/>
      <c r="Z16925" s="119"/>
    </row>
    <row r="16926" spans="16:26" x14ac:dyDescent="0.25">
      <c r="P16926" s="120"/>
      <c r="R16926" s="120"/>
      <c r="T16926" s="120"/>
      <c r="V16926" s="120"/>
      <c r="X16926" s="120"/>
      <c r="Z16926" s="120"/>
    </row>
    <row r="16927" spans="16:26" x14ac:dyDescent="0.25">
      <c r="P16927" s="119"/>
      <c r="R16927" s="119"/>
      <c r="T16927" s="119"/>
      <c r="V16927" s="119"/>
      <c r="X16927" s="119"/>
      <c r="Z16927" s="119"/>
    </row>
    <row r="16928" spans="16:26" x14ac:dyDescent="0.25">
      <c r="P16928" s="119"/>
      <c r="R16928" s="119"/>
      <c r="T16928" s="119"/>
      <c r="V16928" s="119"/>
      <c r="X16928" s="119"/>
      <c r="Z16928" s="119"/>
    </row>
    <row r="16929" spans="16:26" x14ac:dyDescent="0.25">
      <c r="P16929" s="120"/>
      <c r="R16929" s="120"/>
      <c r="T16929" s="120"/>
      <c r="V16929" s="120"/>
      <c r="X16929" s="120"/>
      <c r="Z16929" s="120"/>
    </row>
    <row r="16930" spans="16:26" x14ac:dyDescent="0.25">
      <c r="P16930" s="119"/>
      <c r="R16930" s="119"/>
      <c r="T16930" s="119"/>
      <c r="V16930" s="119"/>
      <c r="X16930" s="119"/>
      <c r="Z16930" s="119"/>
    </row>
    <row r="16931" spans="16:26" x14ac:dyDescent="0.25">
      <c r="P16931" s="120"/>
      <c r="R16931" s="120"/>
      <c r="T16931" s="120"/>
      <c r="V16931" s="120"/>
      <c r="X16931" s="120"/>
      <c r="Z16931" s="120"/>
    </row>
    <row r="16932" spans="16:26" x14ac:dyDescent="0.25">
      <c r="P16932" s="119"/>
      <c r="R16932" s="119"/>
      <c r="T16932" s="119"/>
      <c r="V16932" s="119"/>
      <c r="X16932" s="119"/>
      <c r="Z16932" s="119"/>
    </row>
    <row r="16933" spans="16:26" x14ac:dyDescent="0.25">
      <c r="P16933" s="119"/>
      <c r="R16933" s="119"/>
      <c r="T16933" s="119"/>
      <c r="V16933" s="119"/>
      <c r="X16933" s="119"/>
      <c r="Z16933" s="119"/>
    </row>
    <row r="16934" spans="16:26" x14ac:dyDescent="0.25">
      <c r="P16934" s="119"/>
      <c r="R16934" s="119"/>
      <c r="T16934" s="119"/>
      <c r="V16934" s="119"/>
      <c r="X16934" s="119"/>
      <c r="Z16934" s="119"/>
    </row>
    <row r="16935" spans="16:26" x14ac:dyDescent="0.25">
      <c r="P16935" s="121"/>
      <c r="R16935" s="121"/>
      <c r="T16935" s="121"/>
      <c r="V16935" s="121"/>
      <c r="X16935" s="121"/>
      <c r="Z16935" s="121"/>
    </row>
    <row r="16936" spans="16:26" x14ac:dyDescent="0.25">
      <c r="P16936" s="121"/>
      <c r="R16936" s="121"/>
      <c r="T16936" s="121"/>
      <c r="V16936" s="121"/>
      <c r="X16936" s="121"/>
      <c r="Z16936" s="121"/>
    </row>
    <row r="16937" spans="16:26" x14ac:dyDescent="0.25">
      <c r="P16937" s="121"/>
      <c r="R16937" s="121"/>
      <c r="T16937" s="121"/>
      <c r="V16937" s="121"/>
      <c r="X16937" s="121"/>
      <c r="Z16937" s="121"/>
    </row>
    <row r="16938" spans="16:26" x14ac:dyDescent="0.25">
      <c r="P16938" s="121"/>
      <c r="R16938" s="121"/>
      <c r="T16938" s="121"/>
      <c r="V16938" s="121"/>
      <c r="X16938" s="121"/>
      <c r="Z16938" s="121"/>
    </row>
    <row r="16939" spans="16:26" x14ac:dyDescent="0.25">
      <c r="P16939" s="122"/>
      <c r="R16939" s="122"/>
      <c r="T16939" s="122"/>
      <c r="V16939" s="122"/>
      <c r="X16939" s="122"/>
      <c r="Z16939" s="122"/>
    </row>
    <row r="16940" spans="16:26" x14ac:dyDescent="0.25">
      <c r="P16940" s="118"/>
      <c r="R16940" s="118"/>
      <c r="T16940" s="118"/>
      <c r="V16940" s="118"/>
      <c r="X16940" s="118"/>
      <c r="Z16940" s="118"/>
    </row>
    <row r="16941" spans="16:26" x14ac:dyDescent="0.25">
      <c r="P16941" s="119"/>
      <c r="R16941" s="119"/>
      <c r="T16941" s="119"/>
      <c r="V16941" s="119"/>
      <c r="X16941" s="119"/>
      <c r="Z16941" s="119"/>
    </row>
    <row r="16942" spans="16:26" x14ac:dyDescent="0.25">
      <c r="P16942" s="119"/>
      <c r="R16942" s="119"/>
      <c r="T16942" s="119"/>
      <c r="V16942" s="119"/>
      <c r="X16942" s="119"/>
      <c r="Z16942" s="119"/>
    </row>
    <row r="16943" spans="16:26" x14ac:dyDescent="0.25">
      <c r="P16943" s="120"/>
      <c r="R16943" s="120"/>
      <c r="T16943" s="120"/>
      <c r="V16943" s="120"/>
      <c r="X16943" s="120"/>
      <c r="Z16943" s="120"/>
    </row>
    <row r="16944" spans="16:26" x14ac:dyDescent="0.25">
      <c r="P16944" s="119"/>
      <c r="R16944" s="119"/>
      <c r="T16944" s="119"/>
      <c r="V16944" s="119"/>
      <c r="X16944" s="119"/>
      <c r="Z16944" s="119"/>
    </row>
    <row r="16945" spans="16:26" x14ac:dyDescent="0.25">
      <c r="P16945" s="119"/>
      <c r="R16945" s="119"/>
      <c r="T16945" s="119"/>
      <c r="V16945" s="119"/>
      <c r="X16945" s="119"/>
      <c r="Z16945" s="119"/>
    </row>
    <row r="16946" spans="16:26" x14ac:dyDescent="0.25">
      <c r="P16946" s="120"/>
      <c r="R16946" s="120"/>
      <c r="T16946" s="120"/>
      <c r="V16946" s="120"/>
      <c r="X16946" s="120"/>
      <c r="Z16946" s="120"/>
    </row>
    <row r="16947" spans="16:26" x14ac:dyDescent="0.25">
      <c r="P16947" s="119"/>
      <c r="R16947" s="119"/>
      <c r="T16947" s="119"/>
      <c r="V16947" s="119"/>
      <c r="X16947" s="119"/>
      <c r="Z16947" s="119"/>
    </row>
    <row r="16948" spans="16:26" x14ac:dyDescent="0.25">
      <c r="P16948" s="120"/>
      <c r="R16948" s="120"/>
      <c r="T16948" s="120"/>
      <c r="V16948" s="120"/>
      <c r="X16948" s="120"/>
      <c r="Z16948" s="120"/>
    </row>
    <row r="16949" spans="16:26" x14ac:dyDescent="0.25">
      <c r="P16949" s="119"/>
      <c r="R16949" s="119"/>
      <c r="T16949" s="119"/>
      <c r="V16949" s="119"/>
      <c r="X16949" s="119"/>
      <c r="Z16949" s="119"/>
    </row>
    <row r="16950" spans="16:26" x14ac:dyDescent="0.25">
      <c r="P16950" s="119"/>
      <c r="R16950" s="119"/>
      <c r="T16950" s="119"/>
      <c r="V16950" s="119"/>
      <c r="X16950" s="119"/>
      <c r="Z16950" s="119"/>
    </row>
    <row r="16951" spans="16:26" x14ac:dyDescent="0.25">
      <c r="P16951" s="119"/>
      <c r="R16951" s="119"/>
      <c r="T16951" s="119"/>
      <c r="V16951" s="119"/>
      <c r="X16951" s="119"/>
      <c r="Z16951" s="119"/>
    </row>
    <row r="16952" spans="16:26" x14ac:dyDescent="0.25">
      <c r="P16952" s="121"/>
      <c r="R16952" s="121"/>
      <c r="T16952" s="121"/>
      <c r="V16952" s="121"/>
      <c r="X16952" s="121"/>
      <c r="Z16952" s="121"/>
    </row>
    <row r="16953" spans="16:26" x14ac:dyDescent="0.25">
      <c r="P16953" s="121"/>
      <c r="R16953" s="121"/>
      <c r="T16953" s="121"/>
      <c r="V16953" s="121"/>
      <c r="X16953" s="121"/>
      <c r="Z16953" s="121"/>
    </row>
    <row r="16954" spans="16:26" x14ac:dyDescent="0.25">
      <c r="P16954" s="121"/>
      <c r="R16954" s="121"/>
      <c r="T16954" s="121"/>
      <c r="V16954" s="121"/>
      <c r="X16954" s="121"/>
      <c r="Z16954" s="121"/>
    </row>
    <row r="16955" spans="16:26" x14ac:dyDescent="0.25">
      <c r="P16955" s="121"/>
      <c r="R16955" s="121"/>
      <c r="T16955" s="121"/>
      <c r="V16955" s="121"/>
      <c r="X16955" s="121"/>
      <c r="Z16955" s="121"/>
    </row>
    <row r="16956" spans="16:26" x14ac:dyDescent="0.25">
      <c r="P16956" s="122"/>
      <c r="R16956" s="122"/>
      <c r="T16956" s="122"/>
      <c r="V16956" s="122"/>
      <c r="X16956" s="122"/>
      <c r="Z16956" s="122"/>
    </row>
    <row r="16957" spans="16:26" x14ac:dyDescent="0.25">
      <c r="P16957" s="118"/>
      <c r="R16957" s="118"/>
      <c r="T16957" s="118"/>
      <c r="V16957" s="118"/>
      <c r="X16957" s="118"/>
      <c r="Z16957" s="118"/>
    </row>
    <row r="16958" spans="16:26" x14ac:dyDescent="0.25">
      <c r="P16958" s="119"/>
      <c r="R16958" s="119"/>
      <c r="T16958" s="119"/>
      <c r="V16958" s="119"/>
      <c r="X16958" s="119"/>
      <c r="Z16958" s="119"/>
    </row>
    <row r="16959" spans="16:26" x14ac:dyDescent="0.25">
      <c r="P16959" s="119"/>
      <c r="R16959" s="119"/>
      <c r="T16959" s="119"/>
      <c r="V16959" s="119"/>
      <c r="X16959" s="119"/>
      <c r="Z16959" s="119"/>
    </row>
    <row r="16960" spans="16:26" x14ac:dyDescent="0.25">
      <c r="P16960" s="120"/>
      <c r="R16960" s="120"/>
      <c r="T16960" s="120"/>
      <c r="V16960" s="120"/>
      <c r="X16960" s="120"/>
      <c r="Z16960" s="120"/>
    </row>
    <row r="16961" spans="16:26" x14ac:dyDescent="0.25">
      <c r="P16961" s="119"/>
      <c r="R16961" s="119"/>
      <c r="T16961" s="119"/>
      <c r="V16961" s="119"/>
      <c r="X16961" s="119"/>
      <c r="Z16961" s="119"/>
    </row>
    <row r="16962" spans="16:26" x14ac:dyDescent="0.25">
      <c r="P16962" s="119"/>
      <c r="R16962" s="119"/>
      <c r="T16962" s="119"/>
      <c r="V16962" s="119"/>
      <c r="X16962" s="119"/>
      <c r="Z16962" s="119"/>
    </row>
    <row r="16963" spans="16:26" x14ac:dyDescent="0.25">
      <c r="P16963" s="120"/>
      <c r="R16963" s="120"/>
      <c r="T16963" s="120"/>
      <c r="V16963" s="120"/>
      <c r="X16963" s="120"/>
      <c r="Z16963" s="120"/>
    </row>
    <row r="16964" spans="16:26" x14ac:dyDescent="0.25">
      <c r="P16964" s="119"/>
      <c r="R16964" s="119"/>
      <c r="T16964" s="119"/>
      <c r="V16964" s="119"/>
      <c r="X16964" s="119"/>
      <c r="Z16964" s="119"/>
    </row>
    <row r="16965" spans="16:26" x14ac:dyDescent="0.25">
      <c r="P16965" s="120"/>
      <c r="R16965" s="120"/>
      <c r="T16965" s="120"/>
      <c r="V16965" s="120"/>
      <c r="X16965" s="120"/>
      <c r="Z16965" s="120"/>
    </row>
    <row r="16966" spans="16:26" x14ac:dyDescent="0.25">
      <c r="P16966" s="119"/>
      <c r="R16966" s="119"/>
      <c r="T16966" s="119"/>
      <c r="V16966" s="119"/>
      <c r="X16966" s="119"/>
      <c r="Z16966" s="119"/>
    </row>
    <row r="16967" spans="16:26" x14ac:dyDescent="0.25">
      <c r="P16967" s="119"/>
      <c r="R16967" s="119"/>
      <c r="T16967" s="119"/>
      <c r="V16967" s="119"/>
      <c r="X16967" s="119"/>
      <c r="Z16967" s="119"/>
    </row>
    <row r="16968" spans="16:26" x14ac:dyDescent="0.25">
      <c r="P16968" s="119"/>
      <c r="R16968" s="119"/>
      <c r="T16968" s="119"/>
      <c r="V16968" s="119"/>
      <c r="X16968" s="119"/>
      <c r="Z16968" s="119"/>
    </row>
    <row r="16969" spans="16:26" x14ac:dyDescent="0.25">
      <c r="P16969" s="121"/>
      <c r="R16969" s="121"/>
      <c r="T16969" s="121"/>
      <c r="V16969" s="121"/>
      <c r="X16969" s="121"/>
      <c r="Z16969" s="121"/>
    </row>
    <row r="16970" spans="16:26" x14ac:dyDescent="0.25">
      <c r="P16970" s="121"/>
      <c r="R16970" s="121"/>
      <c r="T16970" s="121"/>
      <c r="V16970" s="121"/>
      <c r="X16970" s="121"/>
      <c r="Z16970" s="121"/>
    </row>
    <row r="16971" spans="16:26" x14ac:dyDescent="0.25">
      <c r="P16971" s="121"/>
      <c r="R16971" s="121"/>
      <c r="T16971" s="121"/>
      <c r="V16971" s="121"/>
      <c r="X16971" s="121"/>
      <c r="Z16971" s="121"/>
    </row>
    <row r="16972" spans="16:26" x14ac:dyDescent="0.25">
      <c r="P16972" s="121"/>
      <c r="R16972" s="121"/>
      <c r="T16972" s="121"/>
      <c r="V16972" s="121"/>
      <c r="X16972" s="121"/>
      <c r="Z16972" s="121"/>
    </row>
    <row r="16973" spans="16:26" x14ac:dyDescent="0.25">
      <c r="P16973" s="122"/>
      <c r="R16973" s="122"/>
      <c r="T16973" s="122"/>
      <c r="V16973" s="122"/>
      <c r="X16973" s="122"/>
      <c r="Z16973" s="122"/>
    </row>
    <row r="16974" spans="16:26" x14ac:dyDescent="0.25">
      <c r="P16974" s="118"/>
      <c r="R16974" s="118"/>
      <c r="T16974" s="118"/>
      <c r="V16974" s="118"/>
      <c r="X16974" s="118"/>
      <c r="Z16974" s="118"/>
    </row>
    <row r="16975" spans="16:26" x14ac:dyDescent="0.25">
      <c r="P16975" s="119"/>
      <c r="R16975" s="119"/>
      <c r="T16975" s="119"/>
      <c r="V16975" s="119"/>
      <c r="X16975" s="119"/>
      <c r="Z16975" s="119"/>
    </row>
    <row r="16976" spans="16:26" x14ac:dyDescent="0.25">
      <c r="P16976" s="119"/>
      <c r="R16976" s="119"/>
      <c r="T16976" s="119"/>
      <c r="V16976" s="119"/>
      <c r="X16976" s="119"/>
      <c r="Z16976" s="119"/>
    </row>
    <row r="16977" spans="16:26" x14ac:dyDescent="0.25">
      <c r="P16977" s="120"/>
      <c r="R16977" s="120"/>
      <c r="T16977" s="120"/>
      <c r="V16977" s="120"/>
      <c r="X16977" s="120"/>
      <c r="Z16977" s="120"/>
    </row>
    <row r="16978" spans="16:26" x14ac:dyDescent="0.25">
      <c r="P16978" s="119"/>
      <c r="R16978" s="119"/>
      <c r="T16978" s="119"/>
      <c r="V16978" s="119"/>
      <c r="X16978" s="119"/>
      <c r="Z16978" s="119"/>
    </row>
    <row r="16979" spans="16:26" x14ac:dyDescent="0.25">
      <c r="P16979" s="119"/>
      <c r="R16979" s="119"/>
      <c r="T16979" s="119"/>
      <c r="V16979" s="119"/>
      <c r="X16979" s="119"/>
      <c r="Z16979" s="119"/>
    </row>
    <row r="16980" spans="16:26" x14ac:dyDescent="0.25">
      <c r="P16980" s="120"/>
      <c r="R16980" s="120"/>
      <c r="T16980" s="120"/>
      <c r="V16980" s="120"/>
      <c r="X16980" s="120"/>
      <c r="Z16980" s="120"/>
    </row>
    <row r="16981" spans="16:26" x14ac:dyDescent="0.25">
      <c r="P16981" s="119"/>
      <c r="R16981" s="119"/>
      <c r="T16981" s="119"/>
      <c r="V16981" s="119"/>
      <c r="X16981" s="119"/>
      <c r="Z16981" s="119"/>
    </row>
    <row r="16982" spans="16:26" x14ac:dyDescent="0.25">
      <c r="P16982" s="120"/>
      <c r="R16982" s="120"/>
      <c r="T16982" s="120"/>
      <c r="V16982" s="120"/>
      <c r="X16982" s="120"/>
      <c r="Z16982" s="120"/>
    </row>
    <row r="16983" spans="16:26" x14ac:dyDescent="0.25">
      <c r="P16983" s="119"/>
      <c r="R16983" s="119"/>
      <c r="T16983" s="119"/>
      <c r="V16983" s="119"/>
      <c r="X16983" s="119"/>
      <c r="Z16983" s="119"/>
    </row>
    <row r="16984" spans="16:26" x14ac:dyDescent="0.25">
      <c r="P16984" s="119"/>
      <c r="R16984" s="119"/>
      <c r="T16984" s="119"/>
      <c r="V16984" s="119"/>
      <c r="X16984" s="119"/>
      <c r="Z16984" s="119"/>
    </row>
    <row r="16985" spans="16:26" x14ac:dyDescent="0.25">
      <c r="P16985" s="119"/>
      <c r="R16985" s="119"/>
      <c r="T16985" s="119"/>
      <c r="V16985" s="119"/>
      <c r="X16985" s="119"/>
      <c r="Z16985" s="119"/>
    </row>
    <row r="16986" spans="16:26" x14ac:dyDescent="0.25">
      <c r="P16986" s="121"/>
      <c r="R16986" s="121"/>
      <c r="T16986" s="121"/>
      <c r="V16986" s="121"/>
      <c r="X16986" s="121"/>
      <c r="Z16986" s="121"/>
    </row>
    <row r="16987" spans="16:26" x14ac:dyDescent="0.25">
      <c r="P16987" s="121"/>
      <c r="R16987" s="121"/>
      <c r="T16987" s="121"/>
      <c r="V16987" s="121"/>
      <c r="X16987" s="121"/>
      <c r="Z16987" s="121"/>
    </row>
    <row r="16988" spans="16:26" x14ac:dyDescent="0.25">
      <c r="P16988" s="121"/>
      <c r="R16988" s="121"/>
      <c r="T16988" s="121"/>
      <c r="V16988" s="121"/>
      <c r="X16988" s="121"/>
      <c r="Z16988" s="121"/>
    </row>
    <row r="16989" spans="16:26" x14ac:dyDescent="0.25">
      <c r="P16989" s="121"/>
      <c r="R16989" s="121"/>
      <c r="T16989" s="121"/>
      <c r="V16989" s="121"/>
      <c r="X16989" s="121"/>
      <c r="Z16989" s="121"/>
    </row>
    <row r="16990" spans="16:26" x14ac:dyDescent="0.25">
      <c r="P16990" s="122"/>
      <c r="R16990" s="122"/>
      <c r="T16990" s="122"/>
      <c r="V16990" s="122"/>
      <c r="X16990" s="122"/>
      <c r="Z16990" s="122"/>
    </row>
    <row r="16991" spans="16:26" x14ac:dyDescent="0.25">
      <c r="P16991" s="118"/>
      <c r="R16991" s="118"/>
      <c r="T16991" s="118"/>
      <c r="V16991" s="118"/>
      <c r="X16991" s="118"/>
      <c r="Z16991" s="118"/>
    </row>
    <row r="16992" spans="16:26" x14ac:dyDescent="0.25">
      <c r="P16992" s="119"/>
      <c r="R16992" s="119"/>
      <c r="T16992" s="119"/>
      <c r="V16992" s="119"/>
      <c r="X16992" s="119"/>
      <c r="Z16992" s="119"/>
    </row>
    <row r="16993" spans="16:26" x14ac:dyDescent="0.25">
      <c r="P16993" s="119"/>
      <c r="R16993" s="119"/>
      <c r="T16993" s="119"/>
      <c r="V16993" s="119"/>
      <c r="X16993" s="119"/>
      <c r="Z16993" s="119"/>
    </row>
    <row r="16994" spans="16:26" x14ac:dyDescent="0.25">
      <c r="P16994" s="120"/>
      <c r="R16994" s="120"/>
      <c r="T16994" s="120"/>
      <c r="V16994" s="120"/>
      <c r="X16994" s="120"/>
      <c r="Z16994" s="120"/>
    </row>
    <row r="16995" spans="16:26" x14ac:dyDescent="0.25">
      <c r="P16995" s="119"/>
      <c r="R16995" s="119"/>
      <c r="T16995" s="119"/>
      <c r="V16995" s="119"/>
      <c r="X16995" s="119"/>
      <c r="Z16995" s="119"/>
    </row>
    <row r="16996" spans="16:26" x14ac:dyDescent="0.25">
      <c r="P16996" s="119"/>
      <c r="R16996" s="119"/>
      <c r="T16996" s="119"/>
      <c r="V16996" s="119"/>
      <c r="X16996" s="119"/>
      <c r="Z16996" s="119"/>
    </row>
    <row r="16997" spans="16:26" x14ac:dyDescent="0.25">
      <c r="P16997" s="120"/>
      <c r="R16997" s="120"/>
      <c r="T16997" s="120"/>
      <c r="V16997" s="120"/>
      <c r="X16997" s="120"/>
      <c r="Z16997" s="120"/>
    </row>
    <row r="16998" spans="16:26" x14ac:dyDescent="0.25">
      <c r="P16998" s="119"/>
      <c r="R16998" s="119"/>
      <c r="T16998" s="119"/>
      <c r="V16998" s="119"/>
      <c r="X16998" s="119"/>
      <c r="Z16998" s="119"/>
    </row>
    <row r="16999" spans="16:26" x14ac:dyDescent="0.25">
      <c r="P16999" s="120"/>
      <c r="R16999" s="120"/>
      <c r="T16999" s="120"/>
      <c r="V16999" s="120"/>
      <c r="X16999" s="120"/>
      <c r="Z16999" s="120"/>
    </row>
    <row r="17000" spans="16:26" x14ac:dyDescent="0.25">
      <c r="P17000" s="119"/>
      <c r="R17000" s="119"/>
      <c r="T17000" s="119"/>
      <c r="V17000" s="119"/>
      <c r="X17000" s="119"/>
      <c r="Z17000" s="119"/>
    </row>
    <row r="17001" spans="16:26" x14ac:dyDescent="0.25">
      <c r="P17001" s="119"/>
      <c r="R17001" s="119"/>
      <c r="T17001" s="119"/>
      <c r="V17001" s="119"/>
      <c r="X17001" s="119"/>
      <c r="Z17001" s="119"/>
    </row>
    <row r="17002" spans="16:26" x14ac:dyDescent="0.25">
      <c r="P17002" s="119"/>
      <c r="R17002" s="119"/>
      <c r="T17002" s="119"/>
      <c r="V17002" s="119"/>
      <c r="X17002" s="119"/>
      <c r="Z17002" s="119"/>
    </row>
    <row r="17003" spans="16:26" x14ac:dyDescent="0.25">
      <c r="P17003" s="121"/>
      <c r="R17003" s="121"/>
      <c r="T17003" s="121"/>
      <c r="V17003" s="121"/>
      <c r="X17003" s="121"/>
      <c r="Z17003" s="121"/>
    </row>
    <row r="17004" spans="16:26" x14ac:dyDescent="0.25">
      <c r="P17004" s="121"/>
      <c r="R17004" s="121"/>
      <c r="T17004" s="121"/>
      <c r="V17004" s="121"/>
      <c r="X17004" s="121"/>
      <c r="Z17004" s="121"/>
    </row>
    <row r="17005" spans="16:26" x14ac:dyDescent="0.25">
      <c r="P17005" s="121"/>
      <c r="R17005" s="121"/>
      <c r="T17005" s="121"/>
      <c r="V17005" s="121"/>
      <c r="X17005" s="121"/>
      <c r="Z17005" s="121"/>
    </row>
    <row r="17006" spans="16:26" x14ac:dyDescent="0.25">
      <c r="P17006" s="121"/>
      <c r="R17006" s="121"/>
      <c r="T17006" s="121"/>
      <c r="V17006" s="121"/>
      <c r="X17006" s="121"/>
      <c r="Z17006" s="121"/>
    </row>
    <row r="17007" spans="16:26" x14ac:dyDescent="0.25">
      <c r="P17007" s="122"/>
      <c r="R17007" s="122"/>
      <c r="T17007" s="122"/>
      <c r="V17007" s="122"/>
      <c r="X17007" s="122"/>
      <c r="Z17007" s="122"/>
    </row>
    <row r="17008" spans="16:26" x14ac:dyDescent="0.25">
      <c r="P17008" s="118"/>
      <c r="R17008" s="118"/>
      <c r="T17008" s="118"/>
      <c r="V17008" s="118"/>
      <c r="X17008" s="118"/>
      <c r="Z17008" s="118"/>
    </row>
    <row r="17009" spans="16:26" x14ac:dyDescent="0.25">
      <c r="P17009" s="119"/>
      <c r="R17009" s="119"/>
      <c r="T17009" s="119"/>
      <c r="V17009" s="119"/>
      <c r="X17009" s="119"/>
      <c r="Z17009" s="119"/>
    </row>
    <row r="17010" spans="16:26" x14ac:dyDescent="0.25">
      <c r="P17010" s="119"/>
      <c r="R17010" s="119"/>
      <c r="T17010" s="119"/>
      <c r="V17010" s="119"/>
      <c r="X17010" s="119"/>
      <c r="Z17010" s="119"/>
    </row>
    <row r="17011" spans="16:26" x14ac:dyDescent="0.25">
      <c r="P17011" s="120"/>
      <c r="R17011" s="120"/>
      <c r="T17011" s="120"/>
      <c r="V17011" s="120"/>
      <c r="X17011" s="120"/>
      <c r="Z17011" s="120"/>
    </row>
    <row r="17012" spans="16:26" x14ac:dyDescent="0.25">
      <c r="P17012" s="119"/>
      <c r="R17012" s="119"/>
      <c r="T17012" s="119"/>
      <c r="V17012" s="119"/>
      <c r="X17012" s="119"/>
      <c r="Z17012" s="119"/>
    </row>
    <row r="17013" spans="16:26" x14ac:dyDescent="0.25">
      <c r="P17013" s="119"/>
      <c r="R17013" s="119"/>
      <c r="T17013" s="119"/>
      <c r="V17013" s="119"/>
      <c r="X17013" s="119"/>
      <c r="Z17013" s="119"/>
    </row>
    <row r="17014" spans="16:26" x14ac:dyDescent="0.25">
      <c r="P17014" s="120"/>
      <c r="R17014" s="120"/>
      <c r="T17014" s="120"/>
      <c r="V17014" s="120"/>
      <c r="X17014" s="120"/>
      <c r="Z17014" s="120"/>
    </row>
    <row r="17015" spans="16:26" x14ac:dyDescent="0.25">
      <c r="P17015" s="119"/>
      <c r="R17015" s="119"/>
      <c r="T17015" s="119"/>
      <c r="V17015" s="119"/>
      <c r="X17015" s="119"/>
      <c r="Z17015" s="119"/>
    </row>
    <row r="17016" spans="16:26" x14ac:dyDescent="0.25">
      <c r="P17016" s="120"/>
      <c r="R17016" s="120"/>
      <c r="T17016" s="120"/>
      <c r="V17016" s="120"/>
      <c r="X17016" s="120"/>
      <c r="Z17016" s="120"/>
    </row>
    <row r="17017" spans="16:26" x14ac:dyDescent="0.25">
      <c r="P17017" s="119"/>
      <c r="R17017" s="119"/>
      <c r="T17017" s="119"/>
      <c r="V17017" s="119"/>
      <c r="X17017" s="119"/>
      <c r="Z17017" s="119"/>
    </row>
    <row r="17018" spans="16:26" x14ac:dyDescent="0.25">
      <c r="P17018" s="119"/>
      <c r="R17018" s="119"/>
      <c r="T17018" s="119"/>
      <c r="V17018" s="119"/>
      <c r="X17018" s="119"/>
      <c r="Z17018" s="119"/>
    </row>
    <row r="17019" spans="16:26" x14ac:dyDescent="0.25">
      <c r="P17019" s="119"/>
      <c r="R17019" s="119"/>
      <c r="T17019" s="119"/>
      <c r="V17019" s="119"/>
      <c r="X17019" s="119"/>
      <c r="Z17019" s="119"/>
    </row>
    <row r="17020" spans="16:26" x14ac:dyDescent="0.25">
      <c r="P17020" s="121"/>
      <c r="R17020" s="121"/>
      <c r="T17020" s="121"/>
      <c r="V17020" s="121"/>
      <c r="X17020" s="121"/>
      <c r="Z17020" s="121"/>
    </row>
    <row r="17021" spans="16:26" x14ac:dyDescent="0.25">
      <c r="P17021" s="121"/>
      <c r="R17021" s="121"/>
      <c r="T17021" s="121"/>
      <c r="V17021" s="121"/>
      <c r="X17021" s="121"/>
      <c r="Z17021" s="121"/>
    </row>
    <row r="17022" spans="16:26" x14ac:dyDescent="0.25">
      <c r="P17022" s="121"/>
      <c r="R17022" s="121"/>
      <c r="T17022" s="121"/>
      <c r="V17022" s="121"/>
      <c r="X17022" s="121"/>
      <c r="Z17022" s="121"/>
    </row>
    <row r="17023" spans="16:26" x14ac:dyDescent="0.25">
      <c r="P17023" s="121"/>
      <c r="R17023" s="121"/>
      <c r="T17023" s="121"/>
      <c r="V17023" s="121"/>
      <c r="X17023" s="121"/>
      <c r="Z17023" s="121"/>
    </row>
    <row r="17024" spans="16:26" x14ac:dyDescent="0.25">
      <c r="P17024" s="122"/>
      <c r="R17024" s="122"/>
      <c r="T17024" s="122"/>
      <c r="V17024" s="122"/>
      <c r="X17024" s="122"/>
      <c r="Z17024" s="122"/>
    </row>
    <row r="17025" spans="16:26" x14ac:dyDescent="0.25">
      <c r="P17025" s="118"/>
      <c r="R17025" s="118"/>
      <c r="T17025" s="118"/>
      <c r="V17025" s="118"/>
      <c r="X17025" s="118"/>
      <c r="Z17025" s="118"/>
    </row>
    <row r="17026" spans="16:26" x14ac:dyDescent="0.25">
      <c r="P17026" s="119"/>
      <c r="R17026" s="119"/>
      <c r="T17026" s="119"/>
      <c r="V17026" s="119"/>
      <c r="X17026" s="119"/>
      <c r="Z17026" s="119"/>
    </row>
    <row r="17027" spans="16:26" x14ac:dyDescent="0.25">
      <c r="P17027" s="119"/>
      <c r="R17027" s="119"/>
      <c r="T17027" s="119"/>
      <c r="V17027" s="119"/>
      <c r="X17027" s="119"/>
      <c r="Z17027" s="119"/>
    </row>
    <row r="17028" spans="16:26" x14ac:dyDescent="0.25">
      <c r="P17028" s="120"/>
      <c r="R17028" s="120"/>
      <c r="T17028" s="120"/>
      <c r="V17028" s="120"/>
      <c r="X17028" s="120"/>
      <c r="Z17028" s="120"/>
    </row>
    <row r="17029" spans="16:26" x14ac:dyDescent="0.25">
      <c r="P17029" s="119"/>
      <c r="R17029" s="119"/>
      <c r="T17029" s="119"/>
      <c r="V17029" s="119"/>
      <c r="X17029" s="119"/>
      <c r="Z17029" s="119"/>
    </row>
    <row r="17030" spans="16:26" x14ac:dyDescent="0.25">
      <c r="P17030" s="119"/>
      <c r="R17030" s="119"/>
      <c r="T17030" s="119"/>
      <c r="V17030" s="119"/>
      <c r="X17030" s="119"/>
      <c r="Z17030" s="119"/>
    </row>
    <row r="17031" spans="16:26" x14ac:dyDescent="0.25">
      <c r="P17031" s="120"/>
      <c r="R17031" s="120"/>
      <c r="T17031" s="120"/>
      <c r="V17031" s="120"/>
      <c r="X17031" s="120"/>
      <c r="Z17031" s="120"/>
    </row>
    <row r="17032" spans="16:26" x14ac:dyDescent="0.25">
      <c r="P17032" s="119"/>
      <c r="R17032" s="119"/>
      <c r="T17032" s="119"/>
      <c r="V17032" s="119"/>
      <c r="X17032" s="119"/>
      <c r="Z17032" s="119"/>
    </row>
    <row r="17033" spans="16:26" x14ac:dyDescent="0.25">
      <c r="P17033" s="120"/>
      <c r="R17033" s="120"/>
      <c r="T17033" s="120"/>
      <c r="V17033" s="120"/>
      <c r="X17033" s="120"/>
      <c r="Z17033" s="120"/>
    </row>
    <row r="17034" spans="16:26" x14ac:dyDescent="0.25">
      <c r="P17034" s="119"/>
      <c r="R17034" s="119"/>
      <c r="T17034" s="119"/>
      <c r="V17034" s="119"/>
      <c r="X17034" s="119"/>
      <c r="Z17034" s="119"/>
    </row>
    <row r="17035" spans="16:26" x14ac:dyDescent="0.25">
      <c r="P17035" s="119"/>
      <c r="R17035" s="119"/>
      <c r="T17035" s="119"/>
      <c r="V17035" s="119"/>
      <c r="X17035" s="119"/>
      <c r="Z17035" s="119"/>
    </row>
    <row r="17036" spans="16:26" x14ac:dyDescent="0.25">
      <c r="P17036" s="119"/>
      <c r="R17036" s="119"/>
      <c r="T17036" s="119"/>
      <c r="V17036" s="119"/>
      <c r="X17036" s="119"/>
      <c r="Z17036" s="119"/>
    </row>
    <row r="17037" spans="16:26" x14ac:dyDescent="0.25">
      <c r="P17037" s="121"/>
      <c r="R17037" s="121"/>
      <c r="T17037" s="121"/>
      <c r="V17037" s="121"/>
      <c r="X17037" s="121"/>
      <c r="Z17037" s="121"/>
    </row>
    <row r="17038" spans="16:26" x14ac:dyDescent="0.25">
      <c r="P17038" s="121"/>
      <c r="R17038" s="121"/>
      <c r="T17038" s="121"/>
      <c r="V17038" s="121"/>
      <c r="X17038" s="121"/>
      <c r="Z17038" s="121"/>
    </row>
    <row r="17039" spans="16:26" x14ac:dyDescent="0.25">
      <c r="P17039" s="121"/>
      <c r="R17039" s="121"/>
      <c r="T17039" s="121"/>
      <c r="V17039" s="121"/>
      <c r="X17039" s="121"/>
      <c r="Z17039" s="121"/>
    </row>
    <row r="17040" spans="16:26" x14ac:dyDescent="0.25">
      <c r="P17040" s="121"/>
      <c r="R17040" s="121"/>
      <c r="T17040" s="121"/>
      <c r="V17040" s="121"/>
      <c r="X17040" s="121"/>
      <c r="Z17040" s="121"/>
    </row>
    <row r="17041" spans="16:26" x14ac:dyDescent="0.25">
      <c r="P17041" s="122"/>
      <c r="R17041" s="122"/>
      <c r="T17041" s="122"/>
      <c r="V17041" s="122"/>
      <c r="X17041" s="122"/>
      <c r="Z17041" s="122"/>
    </row>
    <row r="17042" spans="16:26" x14ac:dyDescent="0.25">
      <c r="P17042" s="118"/>
      <c r="R17042" s="118"/>
      <c r="T17042" s="118"/>
      <c r="V17042" s="118"/>
      <c r="X17042" s="118"/>
      <c r="Z17042" s="118"/>
    </row>
    <row r="17043" spans="16:26" x14ac:dyDescent="0.25">
      <c r="P17043" s="119"/>
      <c r="R17043" s="119"/>
      <c r="T17043" s="119"/>
      <c r="V17043" s="119"/>
      <c r="X17043" s="119"/>
      <c r="Z17043" s="119"/>
    </row>
    <row r="17044" spans="16:26" x14ac:dyDescent="0.25">
      <c r="P17044" s="119"/>
      <c r="R17044" s="119"/>
      <c r="T17044" s="119"/>
      <c r="V17044" s="119"/>
      <c r="X17044" s="119"/>
      <c r="Z17044" s="119"/>
    </row>
    <row r="17045" spans="16:26" x14ac:dyDescent="0.25">
      <c r="P17045" s="120"/>
      <c r="R17045" s="120"/>
      <c r="T17045" s="120"/>
      <c r="V17045" s="120"/>
      <c r="X17045" s="120"/>
      <c r="Z17045" s="120"/>
    </row>
    <row r="17046" spans="16:26" x14ac:dyDescent="0.25">
      <c r="P17046" s="119"/>
      <c r="R17046" s="119"/>
      <c r="T17046" s="119"/>
      <c r="V17046" s="119"/>
      <c r="X17046" s="119"/>
      <c r="Z17046" s="119"/>
    </row>
    <row r="17047" spans="16:26" x14ac:dyDescent="0.25">
      <c r="P17047" s="119"/>
      <c r="R17047" s="119"/>
      <c r="T17047" s="119"/>
      <c r="V17047" s="119"/>
      <c r="X17047" s="119"/>
      <c r="Z17047" s="119"/>
    </row>
    <row r="17048" spans="16:26" x14ac:dyDescent="0.25">
      <c r="P17048" s="120"/>
      <c r="R17048" s="120"/>
      <c r="T17048" s="120"/>
      <c r="V17048" s="120"/>
      <c r="X17048" s="120"/>
      <c r="Z17048" s="120"/>
    </row>
    <row r="17049" spans="16:26" x14ac:dyDescent="0.25">
      <c r="P17049" s="119"/>
      <c r="R17049" s="119"/>
      <c r="T17049" s="119"/>
      <c r="V17049" s="119"/>
      <c r="X17049" s="119"/>
      <c r="Z17049" s="119"/>
    </row>
    <row r="17050" spans="16:26" x14ac:dyDescent="0.25">
      <c r="P17050" s="120"/>
      <c r="R17050" s="120"/>
      <c r="T17050" s="120"/>
      <c r="V17050" s="120"/>
      <c r="X17050" s="120"/>
      <c r="Z17050" s="120"/>
    </row>
    <row r="17051" spans="16:26" x14ac:dyDescent="0.25">
      <c r="P17051" s="119"/>
      <c r="R17051" s="119"/>
      <c r="T17051" s="119"/>
      <c r="V17051" s="119"/>
      <c r="X17051" s="119"/>
      <c r="Z17051" s="119"/>
    </row>
    <row r="17052" spans="16:26" x14ac:dyDescent="0.25">
      <c r="P17052" s="119"/>
      <c r="R17052" s="119"/>
      <c r="T17052" s="119"/>
      <c r="V17052" s="119"/>
      <c r="X17052" s="119"/>
      <c r="Z17052" s="119"/>
    </row>
    <row r="17053" spans="16:26" x14ac:dyDescent="0.25">
      <c r="P17053" s="119"/>
      <c r="R17053" s="119"/>
      <c r="T17053" s="119"/>
      <c r="V17053" s="119"/>
      <c r="X17053" s="119"/>
      <c r="Z17053" s="119"/>
    </row>
    <row r="17054" spans="16:26" x14ac:dyDescent="0.25">
      <c r="P17054" s="121"/>
      <c r="R17054" s="121"/>
      <c r="T17054" s="121"/>
      <c r="V17054" s="121"/>
      <c r="X17054" s="121"/>
      <c r="Z17054" s="121"/>
    </row>
    <row r="17055" spans="16:26" x14ac:dyDescent="0.25">
      <c r="P17055" s="121"/>
      <c r="R17055" s="121"/>
      <c r="T17055" s="121"/>
      <c r="V17055" s="121"/>
      <c r="X17055" s="121"/>
      <c r="Z17055" s="121"/>
    </row>
    <row r="17056" spans="16:26" x14ac:dyDescent="0.25">
      <c r="P17056" s="121"/>
      <c r="R17056" s="121"/>
      <c r="T17056" s="121"/>
      <c r="V17056" s="121"/>
      <c r="X17056" s="121"/>
      <c r="Z17056" s="121"/>
    </row>
    <row r="17057" spans="16:26" x14ac:dyDescent="0.25">
      <c r="P17057" s="121"/>
      <c r="R17057" s="121"/>
      <c r="T17057" s="121"/>
      <c r="V17057" s="121"/>
      <c r="X17057" s="121"/>
      <c r="Z17057" s="121"/>
    </row>
    <row r="17058" spans="16:26" x14ac:dyDescent="0.25">
      <c r="P17058" s="122"/>
      <c r="R17058" s="122"/>
      <c r="T17058" s="122"/>
      <c r="V17058" s="122"/>
      <c r="X17058" s="122"/>
      <c r="Z17058" s="122"/>
    </row>
    <row r="17059" spans="16:26" x14ac:dyDescent="0.25">
      <c r="P17059" s="118"/>
      <c r="R17059" s="118"/>
      <c r="T17059" s="118"/>
      <c r="V17059" s="118"/>
      <c r="X17059" s="118"/>
      <c r="Z17059" s="118"/>
    </row>
    <row r="17060" spans="16:26" x14ac:dyDescent="0.25">
      <c r="P17060" s="119"/>
      <c r="R17060" s="119"/>
      <c r="T17060" s="119"/>
      <c r="V17060" s="119"/>
      <c r="X17060" s="119"/>
      <c r="Z17060" s="119"/>
    </row>
    <row r="17061" spans="16:26" x14ac:dyDescent="0.25">
      <c r="P17061" s="119"/>
      <c r="R17061" s="119"/>
      <c r="T17061" s="119"/>
      <c r="V17061" s="119"/>
      <c r="X17061" s="119"/>
      <c r="Z17061" s="119"/>
    </row>
    <row r="17062" spans="16:26" x14ac:dyDescent="0.25">
      <c r="P17062" s="120"/>
      <c r="R17062" s="120"/>
      <c r="T17062" s="120"/>
      <c r="V17062" s="120"/>
      <c r="X17062" s="120"/>
      <c r="Z17062" s="120"/>
    </row>
    <row r="17063" spans="16:26" x14ac:dyDescent="0.25">
      <c r="P17063" s="119"/>
      <c r="R17063" s="119"/>
      <c r="T17063" s="119"/>
      <c r="V17063" s="119"/>
      <c r="X17063" s="119"/>
      <c r="Z17063" s="119"/>
    </row>
    <row r="17064" spans="16:26" x14ac:dyDescent="0.25">
      <c r="P17064" s="119"/>
      <c r="R17064" s="119"/>
      <c r="T17064" s="119"/>
      <c r="V17064" s="119"/>
      <c r="X17064" s="119"/>
      <c r="Z17064" s="119"/>
    </row>
    <row r="17065" spans="16:26" x14ac:dyDescent="0.25">
      <c r="P17065" s="120"/>
      <c r="R17065" s="120"/>
      <c r="T17065" s="120"/>
      <c r="V17065" s="120"/>
      <c r="X17065" s="120"/>
      <c r="Z17065" s="120"/>
    </row>
    <row r="17066" spans="16:26" x14ac:dyDescent="0.25">
      <c r="P17066" s="119"/>
      <c r="R17066" s="119"/>
      <c r="T17066" s="119"/>
      <c r="V17066" s="119"/>
      <c r="X17066" s="119"/>
      <c r="Z17066" s="119"/>
    </row>
    <row r="17067" spans="16:26" x14ac:dyDescent="0.25">
      <c r="P17067" s="120"/>
      <c r="R17067" s="120"/>
      <c r="T17067" s="120"/>
      <c r="V17067" s="120"/>
      <c r="X17067" s="120"/>
      <c r="Z17067" s="120"/>
    </row>
    <row r="17068" spans="16:26" x14ac:dyDescent="0.25">
      <c r="P17068" s="119"/>
      <c r="R17068" s="119"/>
      <c r="T17068" s="119"/>
      <c r="V17068" s="119"/>
      <c r="X17068" s="119"/>
      <c r="Z17068" s="119"/>
    </row>
    <row r="17069" spans="16:26" x14ac:dyDescent="0.25">
      <c r="P17069" s="119"/>
      <c r="R17069" s="119"/>
      <c r="T17069" s="119"/>
      <c r="V17069" s="119"/>
      <c r="X17069" s="119"/>
      <c r="Z17069" s="119"/>
    </row>
    <row r="17070" spans="16:26" x14ac:dyDescent="0.25">
      <c r="P17070" s="119"/>
      <c r="R17070" s="119"/>
      <c r="T17070" s="119"/>
      <c r="V17070" s="119"/>
      <c r="X17070" s="119"/>
      <c r="Z17070" s="119"/>
    </row>
    <row r="17071" spans="16:26" x14ac:dyDescent="0.25">
      <c r="P17071" s="121"/>
      <c r="R17071" s="121"/>
      <c r="T17071" s="121"/>
      <c r="V17071" s="121"/>
      <c r="X17071" s="121"/>
      <c r="Z17071" s="121"/>
    </row>
    <row r="17072" spans="16:26" x14ac:dyDescent="0.25">
      <c r="P17072" s="121"/>
      <c r="R17072" s="121"/>
      <c r="T17072" s="121"/>
      <c r="V17072" s="121"/>
      <c r="X17072" s="121"/>
      <c r="Z17072" s="121"/>
    </row>
    <row r="17073" spans="16:26" x14ac:dyDescent="0.25">
      <c r="P17073" s="121"/>
      <c r="R17073" s="121"/>
      <c r="T17073" s="121"/>
      <c r="V17073" s="121"/>
      <c r="X17073" s="121"/>
      <c r="Z17073" s="121"/>
    </row>
    <row r="17074" spans="16:26" x14ac:dyDescent="0.25">
      <c r="P17074" s="121"/>
      <c r="R17074" s="121"/>
      <c r="T17074" s="121"/>
      <c r="V17074" s="121"/>
      <c r="X17074" s="121"/>
      <c r="Z17074" s="121"/>
    </row>
    <row r="17075" spans="16:26" x14ac:dyDescent="0.25">
      <c r="P17075" s="122"/>
      <c r="R17075" s="122"/>
      <c r="T17075" s="122"/>
      <c r="V17075" s="122"/>
      <c r="X17075" s="122"/>
      <c r="Z17075" s="122"/>
    </row>
    <row r="17076" spans="16:26" x14ac:dyDescent="0.25">
      <c r="P17076" s="118"/>
      <c r="R17076" s="118"/>
      <c r="T17076" s="118"/>
      <c r="V17076" s="118"/>
      <c r="X17076" s="118"/>
      <c r="Z17076" s="118"/>
    </row>
    <row r="17077" spans="16:26" x14ac:dyDescent="0.25">
      <c r="P17077" s="119"/>
      <c r="R17077" s="119"/>
      <c r="T17077" s="119"/>
      <c r="V17077" s="119"/>
      <c r="X17077" s="119"/>
      <c r="Z17077" s="119"/>
    </row>
    <row r="17078" spans="16:26" x14ac:dyDescent="0.25">
      <c r="P17078" s="119"/>
      <c r="R17078" s="119"/>
      <c r="T17078" s="119"/>
      <c r="V17078" s="119"/>
      <c r="X17078" s="119"/>
      <c r="Z17078" s="119"/>
    </row>
    <row r="17079" spans="16:26" x14ac:dyDescent="0.25">
      <c r="P17079" s="120"/>
      <c r="R17079" s="120"/>
      <c r="T17079" s="120"/>
      <c r="V17079" s="120"/>
      <c r="X17079" s="120"/>
      <c r="Z17079" s="120"/>
    </row>
    <row r="17080" spans="16:26" x14ac:dyDescent="0.25">
      <c r="P17080" s="119"/>
      <c r="R17080" s="119"/>
      <c r="T17080" s="119"/>
      <c r="V17080" s="119"/>
      <c r="X17080" s="119"/>
      <c r="Z17080" s="119"/>
    </row>
    <row r="17081" spans="16:26" x14ac:dyDescent="0.25">
      <c r="P17081" s="119"/>
      <c r="R17081" s="119"/>
      <c r="T17081" s="119"/>
      <c r="V17081" s="119"/>
      <c r="X17081" s="119"/>
      <c r="Z17081" s="119"/>
    </row>
    <row r="17082" spans="16:26" x14ac:dyDescent="0.25">
      <c r="P17082" s="120"/>
      <c r="R17082" s="120"/>
      <c r="T17082" s="120"/>
      <c r="V17082" s="120"/>
      <c r="X17082" s="120"/>
      <c r="Z17082" s="120"/>
    </row>
    <row r="17083" spans="16:26" x14ac:dyDescent="0.25">
      <c r="P17083" s="119"/>
      <c r="R17083" s="119"/>
      <c r="T17083" s="119"/>
      <c r="V17083" s="119"/>
      <c r="X17083" s="119"/>
      <c r="Z17083" s="119"/>
    </row>
    <row r="17084" spans="16:26" x14ac:dyDescent="0.25">
      <c r="P17084" s="120"/>
      <c r="R17084" s="120"/>
      <c r="T17084" s="120"/>
      <c r="V17084" s="120"/>
      <c r="X17084" s="120"/>
      <c r="Z17084" s="120"/>
    </row>
    <row r="17085" spans="16:26" x14ac:dyDescent="0.25">
      <c r="P17085" s="119"/>
      <c r="R17085" s="119"/>
      <c r="T17085" s="119"/>
      <c r="V17085" s="119"/>
      <c r="X17085" s="119"/>
      <c r="Z17085" s="119"/>
    </row>
    <row r="17086" spans="16:26" x14ac:dyDescent="0.25">
      <c r="P17086" s="119"/>
      <c r="R17086" s="119"/>
      <c r="T17086" s="119"/>
      <c r="V17086" s="119"/>
      <c r="X17086" s="119"/>
      <c r="Z17086" s="119"/>
    </row>
    <row r="17087" spans="16:26" x14ac:dyDescent="0.25">
      <c r="P17087" s="119"/>
      <c r="R17087" s="119"/>
      <c r="T17087" s="119"/>
      <c r="V17087" s="119"/>
      <c r="X17087" s="119"/>
      <c r="Z17087" s="119"/>
    </row>
    <row r="17088" spans="16:26" x14ac:dyDescent="0.25">
      <c r="P17088" s="121"/>
      <c r="R17088" s="121"/>
      <c r="T17088" s="121"/>
      <c r="V17088" s="121"/>
      <c r="X17088" s="121"/>
      <c r="Z17088" s="121"/>
    </row>
    <row r="17089" spans="16:26" x14ac:dyDescent="0.25">
      <c r="P17089" s="121"/>
      <c r="R17089" s="121"/>
      <c r="T17089" s="121"/>
      <c r="V17089" s="121"/>
      <c r="X17089" s="121"/>
      <c r="Z17089" s="121"/>
    </row>
    <row r="17090" spans="16:26" x14ac:dyDescent="0.25">
      <c r="P17090" s="121"/>
      <c r="R17090" s="121"/>
      <c r="T17090" s="121"/>
      <c r="V17090" s="121"/>
      <c r="X17090" s="121"/>
      <c r="Z17090" s="121"/>
    </row>
    <row r="17091" spans="16:26" x14ac:dyDescent="0.25">
      <c r="P17091" s="121"/>
      <c r="R17091" s="121"/>
      <c r="T17091" s="121"/>
      <c r="V17091" s="121"/>
      <c r="X17091" s="121"/>
      <c r="Z17091" s="121"/>
    </row>
    <row r="17092" spans="16:26" x14ac:dyDescent="0.25">
      <c r="P17092" s="122"/>
      <c r="R17092" s="122"/>
      <c r="T17092" s="122"/>
      <c r="V17092" s="122"/>
      <c r="X17092" s="122"/>
      <c r="Z17092" s="122"/>
    </row>
    <row r="17093" spans="16:26" x14ac:dyDescent="0.25">
      <c r="P17093" s="118"/>
      <c r="R17093" s="118"/>
      <c r="T17093" s="118"/>
      <c r="V17093" s="118"/>
      <c r="X17093" s="118"/>
      <c r="Z17093" s="118"/>
    </row>
    <row r="17094" spans="16:26" x14ac:dyDescent="0.25">
      <c r="P17094" s="119"/>
      <c r="R17094" s="119"/>
      <c r="T17094" s="119"/>
      <c r="V17094" s="119"/>
      <c r="X17094" s="119"/>
      <c r="Z17094" s="119"/>
    </row>
    <row r="17095" spans="16:26" x14ac:dyDescent="0.25">
      <c r="P17095" s="119"/>
      <c r="R17095" s="119"/>
      <c r="T17095" s="119"/>
      <c r="V17095" s="119"/>
      <c r="X17095" s="119"/>
      <c r="Z17095" s="119"/>
    </row>
    <row r="17096" spans="16:26" x14ac:dyDescent="0.25">
      <c r="P17096" s="120"/>
      <c r="R17096" s="120"/>
      <c r="T17096" s="120"/>
      <c r="V17096" s="120"/>
      <c r="X17096" s="120"/>
      <c r="Z17096" s="120"/>
    </row>
    <row r="17097" spans="16:26" x14ac:dyDescent="0.25">
      <c r="P17097" s="119"/>
      <c r="R17097" s="119"/>
      <c r="T17097" s="119"/>
      <c r="V17097" s="119"/>
      <c r="X17097" s="119"/>
      <c r="Z17097" s="119"/>
    </row>
    <row r="17098" spans="16:26" x14ac:dyDescent="0.25">
      <c r="P17098" s="119"/>
      <c r="R17098" s="119"/>
      <c r="T17098" s="119"/>
      <c r="V17098" s="119"/>
      <c r="X17098" s="119"/>
      <c r="Z17098" s="119"/>
    </row>
    <row r="17099" spans="16:26" x14ac:dyDescent="0.25">
      <c r="P17099" s="120"/>
      <c r="R17099" s="120"/>
      <c r="T17099" s="120"/>
      <c r="V17099" s="120"/>
      <c r="X17099" s="120"/>
      <c r="Z17099" s="120"/>
    </row>
    <row r="17100" spans="16:26" x14ac:dyDescent="0.25">
      <c r="P17100" s="119"/>
      <c r="R17100" s="119"/>
      <c r="T17100" s="119"/>
      <c r="V17100" s="119"/>
      <c r="X17100" s="119"/>
      <c r="Z17100" s="119"/>
    </row>
    <row r="17101" spans="16:26" x14ac:dyDescent="0.25">
      <c r="P17101" s="120"/>
      <c r="R17101" s="120"/>
      <c r="T17101" s="120"/>
      <c r="V17101" s="120"/>
      <c r="X17101" s="120"/>
      <c r="Z17101" s="120"/>
    </row>
    <row r="17102" spans="16:26" x14ac:dyDescent="0.25">
      <c r="P17102" s="119"/>
      <c r="R17102" s="119"/>
      <c r="T17102" s="119"/>
      <c r="V17102" s="119"/>
      <c r="X17102" s="119"/>
      <c r="Z17102" s="119"/>
    </row>
    <row r="17103" spans="16:26" x14ac:dyDescent="0.25">
      <c r="P17103" s="119"/>
      <c r="R17103" s="119"/>
      <c r="T17103" s="119"/>
      <c r="V17103" s="119"/>
      <c r="X17103" s="119"/>
      <c r="Z17103" s="119"/>
    </row>
    <row r="17104" spans="16:26" x14ac:dyDescent="0.25">
      <c r="P17104" s="119"/>
      <c r="R17104" s="119"/>
      <c r="T17104" s="119"/>
      <c r="V17104" s="119"/>
      <c r="X17104" s="119"/>
      <c r="Z17104" s="119"/>
    </row>
    <row r="17105" spans="16:26" x14ac:dyDescent="0.25">
      <c r="P17105" s="121"/>
      <c r="R17105" s="121"/>
      <c r="T17105" s="121"/>
      <c r="V17105" s="121"/>
      <c r="X17105" s="121"/>
      <c r="Z17105" s="121"/>
    </row>
    <row r="17106" spans="16:26" x14ac:dyDescent="0.25">
      <c r="P17106" s="121"/>
      <c r="R17106" s="121"/>
      <c r="T17106" s="121"/>
      <c r="V17106" s="121"/>
      <c r="X17106" s="121"/>
      <c r="Z17106" s="121"/>
    </row>
    <row r="17107" spans="16:26" x14ac:dyDescent="0.25">
      <c r="P17107" s="121"/>
      <c r="R17107" s="121"/>
      <c r="T17107" s="121"/>
      <c r="V17107" s="121"/>
      <c r="X17107" s="121"/>
      <c r="Z17107" s="121"/>
    </row>
    <row r="17108" spans="16:26" x14ac:dyDescent="0.25">
      <c r="P17108" s="121"/>
      <c r="R17108" s="121"/>
      <c r="T17108" s="121"/>
      <c r="V17108" s="121"/>
      <c r="X17108" s="121"/>
      <c r="Z17108" s="121"/>
    </row>
    <row r="17109" spans="16:26" x14ac:dyDescent="0.25">
      <c r="P17109" s="122"/>
      <c r="R17109" s="122"/>
      <c r="T17109" s="122"/>
      <c r="V17109" s="122"/>
      <c r="X17109" s="122"/>
      <c r="Z17109" s="122"/>
    </row>
    <row r="17110" spans="16:26" x14ac:dyDescent="0.25">
      <c r="P17110" s="118"/>
      <c r="R17110" s="118"/>
      <c r="T17110" s="118"/>
      <c r="V17110" s="118"/>
      <c r="X17110" s="118"/>
      <c r="Z17110" s="118"/>
    </row>
    <row r="17111" spans="16:26" x14ac:dyDescent="0.25">
      <c r="P17111" s="119"/>
      <c r="R17111" s="119"/>
      <c r="T17111" s="119"/>
      <c r="V17111" s="119"/>
      <c r="X17111" s="119"/>
      <c r="Z17111" s="119"/>
    </row>
    <row r="17112" spans="16:26" x14ac:dyDescent="0.25">
      <c r="P17112" s="119"/>
      <c r="R17112" s="119"/>
      <c r="T17112" s="119"/>
      <c r="V17112" s="119"/>
      <c r="X17112" s="119"/>
      <c r="Z17112" s="119"/>
    </row>
    <row r="17113" spans="16:26" x14ac:dyDescent="0.25">
      <c r="P17113" s="120"/>
      <c r="R17113" s="120"/>
      <c r="T17113" s="120"/>
      <c r="V17113" s="120"/>
      <c r="X17113" s="120"/>
      <c r="Z17113" s="120"/>
    </row>
    <row r="17114" spans="16:26" x14ac:dyDescent="0.25">
      <c r="P17114" s="119"/>
      <c r="R17114" s="119"/>
      <c r="T17114" s="119"/>
      <c r="V17114" s="119"/>
      <c r="X17114" s="119"/>
      <c r="Z17114" s="119"/>
    </row>
    <row r="17115" spans="16:26" x14ac:dyDescent="0.25">
      <c r="P17115" s="119"/>
      <c r="R17115" s="119"/>
      <c r="T17115" s="119"/>
      <c r="V17115" s="119"/>
      <c r="X17115" s="119"/>
      <c r="Z17115" s="119"/>
    </row>
    <row r="17116" spans="16:26" x14ac:dyDescent="0.25">
      <c r="P17116" s="120"/>
      <c r="R17116" s="120"/>
      <c r="T17116" s="120"/>
      <c r="V17116" s="120"/>
      <c r="X17116" s="120"/>
      <c r="Z17116" s="120"/>
    </row>
    <row r="17117" spans="16:26" x14ac:dyDescent="0.25">
      <c r="P17117" s="119"/>
      <c r="R17117" s="119"/>
      <c r="T17117" s="119"/>
      <c r="V17117" s="119"/>
      <c r="X17117" s="119"/>
      <c r="Z17117" s="119"/>
    </row>
    <row r="17118" spans="16:26" x14ac:dyDescent="0.25">
      <c r="P17118" s="120"/>
      <c r="R17118" s="120"/>
      <c r="T17118" s="120"/>
      <c r="V17118" s="120"/>
      <c r="X17118" s="120"/>
      <c r="Z17118" s="120"/>
    </row>
    <row r="17119" spans="16:26" x14ac:dyDescent="0.25">
      <c r="P17119" s="119"/>
      <c r="R17119" s="119"/>
      <c r="T17119" s="119"/>
      <c r="V17119" s="119"/>
      <c r="X17119" s="119"/>
      <c r="Z17119" s="119"/>
    </row>
    <row r="17120" spans="16:26" x14ac:dyDescent="0.25">
      <c r="P17120" s="119"/>
      <c r="R17120" s="119"/>
      <c r="T17120" s="119"/>
      <c r="V17120" s="119"/>
      <c r="X17120" s="119"/>
      <c r="Z17120" s="119"/>
    </row>
    <row r="17121" spans="16:26" x14ac:dyDescent="0.25">
      <c r="P17121" s="119"/>
      <c r="R17121" s="119"/>
      <c r="T17121" s="119"/>
      <c r="V17121" s="119"/>
      <c r="X17121" s="119"/>
      <c r="Z17121" s="119"/>
    </row>
    <row r="17122" spans="16:26" x14ac:dyDescent="0.25">
      <c r="P17122" s="121"/>
      <c r="R17122" s="121"/>
      <c r="T17122" s="121"/>
      <c r="V17122" s="121"/>
      <c r="X17122" s="121"/>
      <c r="Z17122" s="121"/>
    </row>
    <row r="17123" spans="16:26" x14ac:dyDescent="0.25">
      <c r="P17123" s="121"/>
      <c r="R17123" s="121"/>
      <c r="T17123" s="121"/>
      <c r="V17123" s="121"/>
      <c r="X17123" s="121"/>
      <c r="Z17123" s="121"/>
    </row>
    <row r="17124" spans="16:26" x14ac:dyDescent="0.25">
      <c r="P17124" s="121"/>
      <c r="R17124" s="121"/>
      <c r="T17124" s="121"/>
      <c r="V17124" s="121"/>
      <c r="X17124" s="121"/>
      <c r="Z17124" s="121"/>
    </row>
    <row r="17125" spans="16:26" x14ac:dyDescent="0.25">
      <c r="P17125" s="121"/>
      <c r="R17125" s="121"/>
      <c r="T17125" s="121"/>
      <c r="V17125" s="121"/>
      <c r="X17125" s="121"/>
      <c r="Z17125" s="121"/>
    </row>
    <row r="17126" spans="16:26" x14ac:dyDescent="0.25">
      <c r="P17126" s="122"/>
      <c r="R17126" s="122"/>
      <c r="T17126" s="122"/>
      <c r="V17126" s="122"/>
      <c r="X17126" s="122"/>
      <c r="Z17126" s="122"/>
    </row>
    <row r="17127" spans="16:26" x14ac:dyDescent="0.25">
      <c r="P17127" s="118"/>
      <c r="R17127" s="118"/>
      <c r="T17127" s="118"/>
      <c r="V17127" s="118"/>
      <c r="X17127" s="118"/>
      <c r="Z17127" s="118"/>
    </row>
    <row r="17128" spans="16:26" x14ac:dyDescent="0.25">
      <c r="P17128" s="119"/>
      <c r="R17128" s="119"/>
      <c r="T17128" s="119"/>
      <c r="V17128" s="119"/>
      <c r="X17128" s="119"/>
      <c r="Z17128" s="119"/>
    </row>
    <row r="17129" spans="16:26" x14ac:dyDescent="0.25">
      <c r="P17129" s="119"/>
      <c r="R17129" s="119"/>
      <c r="T17129" s="119"/>
      <c r="V17129" s="119"/>
      <c r="X17129" s="119"/>
      <c r="Z17129" s="119"/>
    </row>
    <row r="17130" spans="16:26" x14ac:dyDescent="0.25">
      <c r="P17130" s="120"/>
      <c r="R17130" s="120"/>
      <c r="T17130" s="120"/>
      <c r="V17130" s="120"/>
      <c r="X17130" s="120"/>
      <c r="Z17130" s="120"/>
    </row>
    <row r="17131" spans="16:26" x14ac:dyDescent="0.25">
      <c r="P17131" s="119"/>
      <c r="R17131" s="119"/>
      <c r="T17131" s="119"/>
      <c r="V17131" s="119"/>
      <c r="X17131" s="119"/>
      <c r="Z17131" s="119"/>
    </row>
    <row r="17132" spans="16:26" x14ac:dyDescent="0.25">
      <c r="P17132" s="119"/>
      <c r="R17132" s="119"/>
      <c r="T17132" s="119"/>
      <c r="V17132" s="119"/>
      <c r="X17132" s="119"/>
      <c r="Z17132" s="119"/>
    </row>
    <row r="17133" spans="16:26" x14ac:dyDescent="0.25">
      <c r="P17133" s="120"/>
      <c r="R17133" s="120"/>
      <c r="T17133" s="120"/>
      <c r="V17133" s="120"/>
      <c r="X17133" s="120"/>
      <c r="Z17133" s="120"/>
    </row>
    <row r="17134" spans="16:26" x14ac:dyDescent="0.25">
      <c r="P17134" s="119"/>
      <c r="R17134" s="119"/>
      <c r="T17134" s="119"/>
      <c r="V17134" s="119"/>
      <c r="X17134" s="119"/>
      <c r="Z17134" s="119"/>
    </row>
    <row r="17135" spans="16:26" x14ac:dyDescent="0.25">
      <c r="P17135" s="120"/>
      <c r="R17135" s="120"/>
      <c r="T17135" s="120"/>
      <c r="V17135" s="120"/>
      <c r="X17135" s="120"/>
      <c r="Z17135" s="120"/>
    </row>
    <row r="17136" spans="16:26" x14ac:dyDescent="0.25">
      <c r="P17136" s="119"/>
      <c r="R17136" s="119"/>
      <c r="T17136" s="119"/>
      <c r="V17136" s="119"/>
      <c r="X17136" s="119"/>
      <c r="Z17136" s="119"/>
    </row>
    <row r="17137" spans="16:26" x14ac:dyDescent="0.25">
      <c r="P17137" s="119"/>
      <c r="R17137" s="119"/>
      <c r="T17137" s="119"/>
      <c r="V17137" s="119"/>
      <c r="X17137" s="119"/>
      <c r="Z17137" s="119"/>
    </row>
    <row r="17138" spans="16:26" x14ac:dyDescent="0.25">
      <c r="P17138" s="119"/>
      <c r="R17138" s="119"/>
      <c r="T17138" s="119"/>
      <c r="V17138" s="119"/>
      <c r="X17138" s="119"/>
      <c r="Z17138" s="119"/>
    </row>
    <row r="17139" spans="16:26" x14ac:dyDescent="0.25">
      <c r="P17139" s="121"/>
      <c r="R17139" s="121"/>
      <c r="T17139" s="121"/>
      <c r="V17139" s="121"/>
      <c r="X17139" s="121"/>
      <c r="Z17139" s="121"/>
    </row>
    <row r="17140" spans="16:26" x14ac:dyDescent="0.25">
      <c r="P17140" s="121"/>
      <c r="R17140" s="121"/>
      <c r="T17140" s="121"/>
      <c r="V17140" s="121"/>
      <c r="X17140" s="121"/>
      <c r="Z17140" s="121"/>
    </row>
    <row r="17141" spans="16:26" x14ac:dyDescent="0.25">
      <c r="P17141" s="121"/>
      <c r="R17141" s="121"/>
      <c r="T17141" s="121"/>
      <c r="V17141" s="121"/>
      <c r="X17141" s="121"/>
      <c r="Z17141" s="121"/>
    </row>
    <row r="17142" spans="16:26" x14ac:dyDescent="0.25">
      <c r="P17142" s="121"/>
      <c r="R17142" s="121"/>
      <c r="T17142" s="121"/>
      <c r="V17142" s="121"/>
      <c r="X17142" s="121"/>
      <c r="Z17142" s="121"/>
    </row>
    <row r="17143" spans="16:26" x14ac:dyDescent="0.25">
      <c r="P17143" s="122"/>
      <c r="R17143" s="122"/>
      <c r="T17143" s="122"/>
      <c r="V17143" s="122"/>
      <c r="X17143" s="122"/>
      <c r="Z17143" s="122"/>
    </row>
    <row r="17144" spans="16:26" x14ac:dyDescent="0.25">
      <c r="P17144" s="118"/>
      <c r="R17144" s="118"/>
      <c r="T17144" s="118"/>
      <c r="V17144" s="118"/>
      <c r="X17144" s="118"/>
      <c r="Z17144" s="118"/>
    </row>
    <row r="17145" spans="16:26" x14ac:dyDescent="0.25">
      <c r="P17145" s="119"/>
      <c r="R17145" s="119"/>
      <c r="T17145" s="119"/>
      <c r="V17145" s="119"/>
      <c r="X17145" s="119"/>
      <c r="Z17145" s="119"/>
    </row>
    <row r="17146" spans="16:26" x14ac:dyDescent="0.25">
      <c r="P17146" s="119"/>
      <c r="R17146" s="119"/>
      <c r="T17146" s="119"/>
      <c r="V17146" s="119"/>
      <c r="X17146" s="119"/>
      <c r="Z17146" s="119"/>
    </row>
    <row r="17147" spans="16:26" x14ac:dyDescent="0.25">
      <c r="P17147" s="120"/>
      <c r="R17147" s="120"/>
      <c r="T17147" s="120"/>
      <c r="V17147" s="120"/>
      <c r="X17147" s="120"/>
      <c r="Z17147" s="120"/>
    </row>
    <row r="17148" spans="16:26" x14ac:dyDescent="0.25">
      <c r="P17148" s="119"/>
      <c r="R17148" s="119"/>
      <c r="T17148" s="119"/>
      <c r="V17148" s="119"/>
      <c r="X17148" s="119"/>
      <c r="Z17148" s="119"/>
    </row>
    <row r="17149" spans="16:26" x14ac:dyDescent="0.25">
      <c r="P17149" s="119"/>
      <c r="R17149" s="119"/>
      <c r="T17149" s="119"/>
      <c r="V17149" s="119"/>
      <c r="X17149" s="119"/>
      <c r="Z17149" s="119"/>
    </row>
    <row r="17150" spans="16:26" x14ac:dyDescent="0.25">
      <c r="P17150" s="120"/>
      <c r="R17150" s="120"/>
      <c r="T17150" s="120"/>
      <c r="V17150" s="120"/>
      <c r="X17150" s="120"/>
      <c r="Z17150" s="120"/>
    </row>
    <row r="17151" spans="16:26" x14ac:dyDescent="0.25">
      <c r="P17151" s="119"/>
      <c r="R17151" s="119"/>
      <c r="T17151" s="119"/>
      <c r="V17151" s="119"/>
      <c r="X17151" s="119"/>
      <c r="Z17151" s="119"/>
    </row>
    <row r="17152" spans="16:26" x14ac:dyDescent="0.25">
      <c r="P17152" s="120"/>
      <c r="R17152" s="120"/>
      <c r="T17152" s="120"/>
      <c r="V17152" s="120"/>
      <c r="X17152" s="120"/>
      <c r="Z17152" s="120"/>
    </row>
    <row r="17153" spans="16:26" x14ac:dyDescent="0.25">
      <c r="P17153" s="119"/>
      <c r="R17153" s="119"/>
      <c r="T17153" s="119"/>
      <c r="V17153" s="119"/>
      <c r="X17153" s="119"/>
      <c r="Z17153" s="119"/>
    </row>
    <row r="17154" spans="16:26" x14ac:dyDescent="0.25">
      <c r="P17154" s="119"/>
      <c r="R17154" s="119"/>
      <c r="T17154" s="119"/>
      <c r="V17154" s="119"/>
      <c r="X17154" s="119"/>
      <c r="Z17154" s="119"/>
    </row>
    <row r="17155" spans="16:26" x14ac:dyDescent="0.25">
      <c r="P17155" s="119"/>
      <c r="R17155" s="119"/>
      <c r="T17155" s="119"/>
      <c r="V17155" s="119"/>
      <c r="X17155" s="119"/>
      <c r="Z17155" s="119"/>
    </row>
    <row r="17156" spans="16:26" x14ac:dyDescent="0.25">
      <c r="P17156" s="121"/>
      <c r="R17156" s="121"/>
      <c r="T17156" s="121"/>
      <c r="V17156" s="121"/>
      <c r="X17156" s="121"/>
      <c r="Z17156" s="121"/>
    </row>
    <row r="17157" spans="16:26" x14ac:dyDescent="0.25">
      <c r="P17157" s="121"/>
      <c r="R17157" s="121"/>
      <c r="T17157" s="121"/>
      <c r="V17157" s="121"/>
      <c r="X17157" s="121"/>
      <c r="Z17157" s="121"/>
    </row>
    <row r="17158" spans="16:26" x14ac:dyDescent="0.25">
      <c r="P17158" s="121"/>
      <c r="R17158" s="121"/>
      <c r="T17158" s="121"/>
      <c r="V17158" s="121"/>
      <c r="X17158" s="121"/>
      <c r="Z17158" s="121"/>
    </row>
    <row r="17159" spans="16:26" x14ac:dyDescent="0.25">
      <c r="P17159" s="121"/>
      <c r="R17159" s="121"/>
      <c r="T17159" s="121"/>
      <c r="V17159" s="121"/>
      <c r="X17159" s="121"/>
      <c r="Z17159" s="121"/>
    </row>
    <row r="17160" spans="16:26" x14ac:dyDescent="0.25">
      <c r="P17160" s="122"/>
      <c r="R17160" s="122"/>
      <c r="T17160" s="122"/>
      <c r="V17160" s="122"/>
      <c r="X17160" s="122"/>
      <c r="Z17160" s="122"/>
    </row>
    <row r="17161" spans="16:26" x14ac:dyDescent="0.25">
      <c r="P17161" s="118"/>
      <c r="R17161" s="118"/>
      <c r="T17161" s="118"/>
      <c r="V17161" s="118"/>
      <c r="X17161" s="118"/>
      <c r="Z17161" s="118"/>
    </row>
    <row r="17162" spans="16:26" x14ac:dyDescent="0.25">
      <c r="P17162" s="119"/>
      <c r="R17162" s="119"/>
      <c r="T17162" s="119"/>
      <c r="V17162" s="119"/>
      <c r="X17162" s="119"/>
      <c r="Z17162" s="119"/>
    </row>
    <row r="17163" spans="16:26" x14ac:dyDescent="0.25">
      <c r="P17163" s="119"/>
      <c r="R17163" s="119"/>
      <c r="T17163" s="119"/>
      <c r="V17163" s="119"/>
      <c r="X17163" s="119"/>
      <c r="Z17163" s="119"/>
    </row>
    <row r="17164" spans="16:26" x14ac:dyDescent="0.25">
      <c r="P17164" s="120"/>
      <c r="R17164" s="120"/>
      <c r="T17164" s="120"/>
      <c r="V17164" s="120"/>
      <c r="X17164" s="120"/>
      <c r="Z17164" s="120"/>
    </row>
    <row r="17165" spans="16:26" x14ac:dyDescent="0.25">
      <c r="P17165" s="119"/>
      <c r="R17165" s="119"/>
      <c r="T17165" s="119"/>
      <c r="V17165" s="119"/>
      <c r="X17165" s="119"/>
      <c r="Z17165" s="119"/>
    </row>
    <row r="17166" spans="16:26" x14ac:dyDescent="0.25">
      <c r="P17166" s="119"/>
      <c r="R17166" s="119"/>
      <c r="T17166" s="119"/>
      <c r="V17166" s="119"/>
      <c r="X17166" s="119"/>
      <c r="Z17166" s="119"/>
    </row>
    <row r="17167" spans="16:26" x14ac:dyDescent="0.25">
      <c r="P17167" s="120"/>
      <c r="R17167" s="120"/>
      <c r="T17167" s="120"/>
      <c r="V17167" s="120"/>
      <c r="X17167" s="120"/>
      <c r="Z17167" s="120"/>
    </row>
    <row r="17168" spans="16:26" x14ac:dyDescent="0.25">
      <c r="P17168" s="119"/>
      <c r="R17168" s="119"/>
      <c r="T17168" s="119"/>
      <c r="V17168" s="119"/>
      <c r="X17168" s="119"/>
      <c r="Z17168" s="119"/>
    </row>
    <row r="17169" spans="16:26" x14ac:dyDescent="0.25">
      <c r="P17169" s="120"/>
      <c r="R17169" s="120"/>
      <c r="T17169" s="120"/>
      <c r="V17169" s="120"/>
      <c r="X17169" s="120"/>
      <c r="Z17169" s="120"/>
    </row>
    <row r="17170" spans="16:26" x14ac:dyDescent="0.25">
      <c r="P17170" s="119"/>
      <c r="R17170" s="119"/>
      <c r="T17170" s="119"/>
      <c r="V17170" s="119"/>
      <c r="X17170" s="119"/>
      <c r="Z17170" s="119"/>
    </row>
    <row r="17171" spans="16:26" x14ac:dyDescent="0.25">
      <c r="P17171" s="119"/>
      <c r="R17171" s="119"/>
      <c r="T17171" s="119"/>
      <c r="V17171" s="119"/>
      <c r="X17171" s="119"/>
      <c r="Z17171" s="119"/>
    </row>
    <row r="17172" spans="16:26" x14ac:dyDescent="0.25">
      <c r="P17172" s="119"/>
      <c r="R17172" s="119"/>
      <c r="T17172" s="119"/>
      <c r="V17172" s="119"/>
      <c r="X17172" s="119"/>
      <c r="Z17172" s="119"/>
    </row>
    <row r="17173" spans="16:26" x14ac:dyDescent="0.25">
      <c r="P17173" s="121"/>
      <c r="R17173" s="121"/>
      <c r="T17173" s="121"/>
      <c r="V17173" s="121"/>
      <c r="X17173" s="121"/>
      <c r="Z17173" s="121"/>
    </row>
    <row r="17174" spans="16:26" x14ac:dyDescent="0.25">
      <c r="P17174" s="121"/>
      <c r="R17174" s="121"/>
      <c r="T17174" s="121"/>
      <c r="V17174" s="121"/>
      <c r="X17174" s="121"/>
      <c r="Z17174" s="121"/>
    </row>
    <row r="17175" spans="16:26" x14ac:dyDescent="0.25">
      <c r="P17175" s="121"/>
      <c r="R17175" s="121"/>
      <c r="T17175" s="121"/>
      <c r="V17175" s="121"/>
      <c r="X17175" s="121"/>
      <c r="Z17175" s="121"/>
    </row>
    <row r="17176" spans="16:26" x14ac:dyDescent="0.25">
      <c r="P17176" s="121"/>
      <c r="R17176" s="121"/>
      <c r="T17176" s="121"/>
      <c r="V17176" s="121"/>
      <c r="X17176" s="121"/>
      <c r="Z17176" s="121"/>
    </row>
    <row r="17177" spans="16:26" x14ac:dyDescent="0.25">
      <c r="P17177" s="122"/>
      <c r="R17177" s="122"/>
      <c r="T17177" s="122"/>
      <c r="V17177" s="122"/>
      <c r="X17177" s="122"/>
      <c r="Z17177" s="122"/>
    </row>
    <row r="17178" spans="16:26" x14ac:dyDescent="0.25">
      <c r="P17178" s="118"/>
      <c r="R17178" s="118"/>
      <c r="T17178" s="118"/>
      <c r="V17178" s="118"/>
      <c r="X17178" s="118"/>
      <c r="Z17178" s="118"/>
    </row>
    <row r="17179" spans="16:26" x14ac:dyDescent="0.25">
      <c r="P17179" s="119"/>
      <c r="R17179" s="119"/>
      <c r="T17179" s="119"/>
      <c r="V17179" s="119"/>
      <c r="X17179" s="119"/>
      <c r="Z17179" s="119"/>
    </row>
    <row r="17180" spans="16:26" x14ac:dyDescent="0.25">
      <c r="P17180" s="119"/>
      <c r="R17180" s="119"/>
      <c r="T17180" s="119"/>
      <c r="V17180" s="119"/>
      <c r="X17180" s="119"/>
      <c r="Z17180" s="119"/>
    </row>
    <row r="17181" spans="16:26" x14ac:dyDescent="0.25">
      <c r="P17181" s="120"/>
      <c r="R17181" s="120"/>
      <c r="T17181" s="120"/>
      <c r="V17181" s="120"/>
      <c r="X17181" s="120"/>
      <c r="Z17181" s="120"/>
    </row>
    <row r="17182" spans="16:26" x14ac:dyDescent="0.25">
      <c r="P17182" s="119"/>
      <c r="R17182" s="119"/>
      <c r="T17182" s="119"/>
      <c r="V17182" s="119"/>
      <c r="X17182" s="119"/>
      <c r="Z17182" s="119"/>
    </row>
    <row r="17183" spans="16:26" x14ac:dyDescent="0.25">
      <c r="P17183" s="119"/>
      <c r="R17183" s="119"/>
      <c r="T17183" s="119"/>
      <c r="V17183" s="119"/>
      <c r="X17183" s="119"/>
      <c r="Z17183" s="119"/>
    </row>
    <row r="17184" spans="16:26" x14ac:dyDescent="0.25">
      <c r="P17184" s="120"/>
      <c r="R17184" s="120"/>
      <c r="T17184" s="120"/>
      <c r="V17184" s="120"/>
      <c r="X17184" s="120"/>
      <c r="Z17184" s="120"/>
    </row>
    <row r="17185" spans="16:26" x14ac:dyDescent="0.25">
      <c r="P17185" s="119"/>
      <c r="R17185" s="119"/>
      <c r="T17185" s="119"/>
      <c r="V17185" s="119"/>
      <c r="X17185" s="119"/>
      <c r="Z17185" s="119"/>
    </row>
    <row r="17186" spans="16:26" x14ac:dyDescent="0.25">
      <c r="P17186" s="120"/>
      <c r="R17186" s="120"/>
      <c r="T17186" s="120"/>
      <c r="V17186" s="120"/>
      <c r="X17186" s="120"/>
      <c r="Z17186" s="120"/>
    </row>
    <row r="17187" spans="16:26" x14ac:dyDescent="0.25">
      <c r="P17187" s="119"/>
      <c r="R17187" s="119"/>
      <c r="T17187" s="119"/>
      <c r="V17187" s="119"/>
      <c r="X17187" s="119"/>
      <c r="Z17187" s="119"/>
    </row>
    <row r="17188" spans="16:26" x14ac:dyDescent="0.25">
      <c r="P17188" s="119"/>
      <c r="R17188" s="119"/>
      <c r="T17188" s="119"/>
      <c r="V17188" s="119"/>
      <c r="X17188" s="119"/>
      <c r="Z17188" s="119"/>
    </row>
    <row r="17189" spans="16:26" x14ac:dyDescent="0.25">
      <c r="P17189" s="119"/>
      <c r="R17189" s="119"/>
      <c r="T17189" s="119"/>
      <c r="V17189" s="119"/>
      <c r="X17189" s="119"/>
      <c r="Z17189" s="119"/>
    </row>
    <row r="17190" spans="16:26" x14ac:dyDescent="0.25">
      <c r="P17190" s="121"/>
      <c r="R17190" s="121"/>
      <c r="T17190" s="121"/>
      <c r="V17190" s="121"/>
      <c r="X17190" s="121"/>
      <c r="Z17190" s="121"/>
    </row>
    <row r="17191" spans="16:26" x14ac:dyDescent="0.25">
      <c r="P17191" s="121"/>
      <c r="R17191" s="121"/>
      <c r="T17191" s="121"/>
      <c r="V17191" s="121"/>
      <c r="X17191" s="121"/>
      <c r="Z17191" s="121"/>
    </row>
    <row r="17192" spans="16:26" x14ac:dyDescent="0.25">
      <c r="P17192" s="121"/>
      <c r="R17192" s="121"/>
      <c r="T17192" s="121"/>
      <c r="V17192" s="121"/>
      <c r="X17192" s="121"/>
      <c r="Z17192" s="121"/>
    </row>
    <row r="17193" spans="16:26" x14ac:dyDescent="0.25">
      <c r="P17193" s="121"/>
      <c r="R17193" s="121"/>
      <c r="T17193" s="121"/>
      <c r="V17193" s="121"/>
      <c r="X17193" s="121"/>
      <c r="Z17193" s="121"/>
    </row>
    <row r="17194" spans="16:26" x14ac:dyDescent="0.25">
      <c r="P17194" s="122"/>
      <c r="R17194" s="122"/>
      <c r="T17194" s="122"/>
      <c r="V17194" s="122"/>
      <c r="X17194" s="122"/>
      <c r="Z17194" s="122"/>
    </row>
    <row r="17195" spans="16:26" x14ac:dyDescent="0.25">
      <c r="P17195" s="118"/>
      <c r="R17195" s="118"/>
      <c r="T17195" s="118"/>
      <c r="V17195" s="118"/>
      <c r="X17195" s="118"/>
      <c r="Z17195" s="118"/>
    </row>
    <row r="17196" spans="16:26" x14ac:dyDescent="0.25">
      <c r="P17196" s="119"/>
      <c r="R17196" s="119"/>
      <c r="T17196" s="119"/>
      <c r="V17196" s="119"/>
      <c r="X17196" s="119"/>
      <c r="Z17196" s="119"/>
    </row>
    <row r="17197" spans="16:26" x14ac:dyDescent="0.25">
      <c r="P17197" s="119"/>
      <c r="R17197" s="119"/>
      <c r="T17197" s="119"/>
      <c r="V17197" s="119"/>
      <c r="X17197" s="119"/>
      <c r="Z17197" s="119"/>
    </row>
    <row r="17198" spans="16:26" x14ac:dyDescent="0.25">
      <c r="P17198" s="120"/>
      <c r="R17198" s="120"/>
      <c r="T17198" s="120"/>
      <c r="V17198" s="120"/>
      <c r="X17198" s="120"/>
      <c r="Z17198" s="120"/>
    </row>
    <row r="17199" spans="16:26" x14ac:dyDescent="0.25">
      <c r="P17199" s="119"/>
      <c r="R17199" s="119"/>
      <c r="T17199" s="119"/>
      <c r="V17199" s="119"/>
      <c r="X17199" s="119"/>
      <c r="Z17199" s="119"/>
    </row>
    <row r="17200" spans="16:26" x14ac:dyDescent="0.25">
      <c r="P17200" s="119"/>
      <c r="R17200" s="119"/>
      <c r="T17200" s="119"/>
      <c r="V17200" s="119"/>
      <c r="X17200" s="119"/>
      <c r="Z17200" s="119"/>
    </row>
    <row r="17201" spans="16:26" x14ac:dyDescent="0.25">
      <c r="P17201" s="120"/>
      <c r="R17201" s="120"/>
      <c r="T17201" s="120"/>
      <c r="V17201" s="120"/>
      <c r="X17201" s="120"/>
      <c r="Z17201" s="120"/>
    </row>
    <row r="17202" spans="16:26" x14ac:dyDescent="0.25">
      <c r="P17202" s="119"/>
      <c r="R17202" s="119"/>
      <c r="T17202" s="119"/>
      <c r="V17202" s="119"/>
      <c r="X17202" s="119"/>
      <c r="Z17202" s="119"/>
    </row>
    <row r="17203" spans="16:26" x14ac:dyDescent="0.25">
      <c r="P17203" s="120"/>
      <c r="R17203" s="120"/>
      <c r="T17203" s="120"/>
      <c r="V17203" s="120"/>
      <c r="X17203" s="120"/>
      <c r="Z17203" s="120"/>
    </row>
    <row r="17204" spans="16:26" x14ac:dyDescent="0.25">
      <c r="P17204" s="119"/>
      <c r="R17204" s="119"/>
      <c r="T17204" s="119"/>
      <c r="V17204" s="119"/>
      <c r="X17204" s="119"/>
      <c r="Z17204" s="119"/>
    </row>
    <row r="17205" spans="16:26" x14ac:dyDescent="0.25">
      <c r="P17205" s="119"/>
      <c r="R17205" s="119"/>
      <c r="T17205" s="119"/>
      <c r="V17205" s="119"/>
      <c r="X17205" s="119"/>
      <c r="Z17205" s="119"/>
    </row>
    <row r="17206" spans="16:26" x14ac:dyDescent="0.25">
      <c r="P17206" s="119"/>
      <c r="R17206" s="119"/>
      <c r="T17206" s="119"/>
      <c r="V17206" s="119"/>
      <c r="X17206" s="119"/>
      <c r="Z17206" s="119"/>
    </row>
    <row r="17207" spans="16:26" x14ac:dyDescent="0.25">
      <c r="P17207" s="121"/>
      <c r="R17207" s="121"/>
      <c r="T17207" s="121"/>
      <c r="V17207" s="121"/>
      <c r="X17207" s="121"/>
      <c r="Z17207" s="121"/>
    </row>
    <row r="17208" spans="16:26" x14ac:dyDescent="0.25">
      <c r="P17208" s="121"/>
      <c r="R17208" s="121"/>
      <c r="T17208" s="121"/>
      <c r="V17208" s="121"/>
      <c r="X17208" s="121"/>
      <c r="Z17208" s="121"/>
    </row>
    <row r="17209" spans="16:26" x14ac:dyDescent="0.25">
      <c r="P17209" s="121"/>
      <c r="R17209" s="121"/>
      <c r="T17209" s="121"/>
      <c r="V17209" s="121"/>
      <c r="X17209" s="121"/>
      <c r="Z17209" s="121"/>
    </row>
    <row r="17210" spans="16:26" x14ac:dyDescent="0.25">
      <c r="P17210" s="121"/>
      <c r="R17210" s="121"/>
      <c r="T17210" s="121"/>
      <c r="V17210" s="121"/>
      <c r="X17210" s="121"/>
      <c r="Z17210" s="121"/>
    </row>
    <row r="17211" spans="16:26" x14ac:dyDescent="0.25">
      <c r="P17211" s="122"/>
      <c r="R17211" s="122"/>
      <c r="T17211" s="122"/>
      <c r="V17211" s="122"/>
      <c r="X17211" s="122"/>
      <c r="Z17211" s="122"/>
    </row>
    <row r="17212" spans="16:26" x14ac:dyDescent="0.25">
      <c r="P17212" s="118"/>
      <c r="R17212" s="118"/>
      <c r="T17212" s="118"/>
      <c r="V17212" s="118"/>
      <c r="X17212" s="118"/>
      <c r="Z17212" s="118"/>
    </row>
    <row r="17213" spans="16:26" x14ac:dyDescent="0.25">
      <c r="P17213" s="119"/>
      <c r="R17213" s="119"/>
      <c r="T17213" s="119"/>
      <c r="V17213" s="119"/>
      <c r="X17213" s="119"/>
      <c r="Z17213" s="119"/>
    </row>
    <row r="17214" spans="16:26" x14ac:dyDescent="0.25">
      <c r="P17214" s="119"/>
      <c r="R17214" s="119"/>
      <c r="T17214" s="119"/>
      <c r="V17214" s="119"/>
      <c r="X17214" s="119"/>
      <c r="Z17214" s="119"/>
    </row>
    <row r="17215" spans="16:26" x14ac:dyDescent="0.25">
      <c r="P17215" s="120"/>
      <c r="R17215" s="120"/>
      <c r="T17215" s="120"/>
      <c r="V17215" s="120"/>
      <c r="X17215" s="120"/>
      <c r="Z17215" s="120"/>
    </row>
    <row r="17216" spans="16:26" x14ac:dyDescent="0.25">
      <c r="P17216" s="119"/>
      <c r="R17216" s="119"/>
      <c r="T17216" s="119"/>
      <c r="V17216" s="119"/>
      <c r="X17216" s="119"/>
      <c r="Z17216" s="119"/>
    </row>
    <row r="17217" spans="16:26" x14ac:dyDescent="0.25">
      <c r="P17217" s="119"/>
      <c r="R17217" s="119"/>
      <c r="T17217" s="119"/>
      <c r="V17217" s="119"/>
      <c r="X17217" s="119"/>
      <c r="Z17217" s="119"/>
    </row>
    <row r="17218" spans="16:26" x14ac:dyDescent="0.25">
      <c r="P17218" s="120"/>
      <c r="R17218" s="120"/>
      <c r="T17218" s="120"/>
      <c r="V17218" s="120"/>
      <c r="X17218" s="120"/>
      <c r="Z17218" s="120"/>
    </row>
    <row r="17219" spans="16:26" x14ac:dyDescent="0.25">
      <c r="P17219" s="119"/>
      <c r="R17219" s="119"/>
      <c r="T17219" s="119"/>
      <c r="V17219" s="119"/>
      <c r="X17219" s="119"/>
      <c r="Z17219" s="119"/>
    </row>
    <row r="17220" spans="16:26" x14ac:dyDescent="0.25">
      <c r="P17220" s="120"/>
      <c r="R17220" s="120"/>
      <c r="T17220" s="120"/>
      <c r="V17220" s="120"/>
      <c r="X17220" s="120"/>
      <c r="Z17220" s="120"/>
    </row>
    <row r="17221" spans="16:26" x14ac:dyDescent="0.25">
      <c r="P17221" s="119"/>
      <c r="R17221" s="119"/>
      <c r="T17221" s="119"/>
      <c r="V17221" s="119"/>
      <c r="X17221" s="119"/>
      <c r="Z17221" s="119"/>
    </row>
    <row r="17222" spans="16:26" x14ac:dyDescent="0.25">
      <c r="P17222" s="119"/>
      <c r="R17222" s="119"/>
      <c r="T17222" s="119"/>
      <c r="V17222" s="119"/>
      <c r="X17222" s="119"/>
      <c r="Z17222" s="119"/>
    </row>
    <row r="17223" spans="16:26" x14ac:dyDescent="0.25">
      <c r="P17223" s="119"/>
      <c r="R17223" s="119"/>
      <c r="T17223" s="119"/>
      <c r="V17223" s="119"/>
      <c r="X17223" s="119"/>
      <c r="Z17223" s="119"/>
    </row>
    <row r="17224" spans="16:26" x14ac:dyDescent="0.25">
      <c r="P17224" s="121"/>
      <c r="R17224" s="121"/>
      <c r="T17224" s="121"/>
      <c r="V17224" s="121"/>
      <c r="X17224" s="121"/>
      <c r="Z17224" s="121"/>
    </row>
    <row r="17225" spans="16:26" x14ac:dyDescent="0.25">
      <c r="P17225" s="121"/>
      <c r="R17225" s="121"/>
      <c r="T17225" s="121"/>
      <c r="V17225" s="121"/>
      <c r="X17225" s="121"/>
      <c r="Z17225" s="121"/>
    </row>
    <row r="17226" spans="16:26" x14ac:dyDescent="0.25">
      <c r="P17226" s="121"/>
      <c r="R17226" s="121"/>
      <c r="T17226" s="121"/>
      <c r="V17226" s="121"/>
      <c r="X17226" s="121"/>
      <c r="Z17226" s="121"/>
    </row>
    <row r="17227" spans="16:26" x14ac:dyDescent="0.25">
      <c r="P17227" s="121"/>
      <c r="R17227" s="121"/>
      <c r="T17227" s="121"/>
      <c r="V17227" s="121"/>
      <c r="X17227" s="121"/>
      <c r="Z17227" s="121"/>
    </row>
    <row r="17228" spans="16:26" x14ac:dyDescent="0.25">
      <c r="P17228" s="122"/>
      <c r="R17228" s="122"/>
      <c r="T17228" s="122"/>
      <c r="V17228" s="122"/>
      <c r="X17228" s="122"/>
      <c r="Z17228" s="122"/>
    </row>
    <row r="17229" spans="16:26" x14ac:dyDescent="0.25">
      <c r="P17229" s="118"/>
      <c r="R17229" s="118"/>
      <c r="T17229" s="118"/>
      <c r="V17229" s="118"/>
      <c r="X17229" s="118"/>
      <c r="Z17229" s="118"/>
    </row>
    <row r="17230" spans="16:26" x14ac:dyDescent="0.25">
      <c r="P17230" s="119"/>
      <c r="R17230" s="119"/>
      <c r="T17230" s="119"/>
      <c r="V17230" s="119"/>
      <c r="X17230" s="119"/>
      <c r="Z17230" s="119"/>
    </row>
    <row r="17231" spans="16:26" x14ac:dyDescent="0.25">
      <c r="P17231" s="119"/>
      <c r="R17231" s="119"/>
      <c r="T17231" s="119"/>
      <c r="V17231" s="119"/>
      <c r="X17231" s="119"/>
      <c r="Z17231" s="119"/>
    </row>
    <row r="17232" spans="16:26" x14ac:dyDescent="0.25">
      <c r="P17232" s="120"/>
      <c r="R17232" s="120"/>
      <c r="T17232" s="120"/>
      <c r="V17232" s="120"/>
      <c r="X17232" s="120"/>
      <c r="Z17232" s="120"/>
    </row>
    <row r="17233" spans="16:26" x14ac:dyDescent="0.25">
      <c r="P17233" s="119"/>
      <c r="R17233" s="119"/>
      <c r="T17233" s="119"/>
      <c r="V17233" s="119"/>
      <c r="X17233" s="119"/>
      <c r="Z17233" s="119"/>
    </row>
    <row r="17234" spans="16:26" x14ac:dyDescent="0.25">
      <c r="P17234" s="119"/>
      <c r="R17234" s="119"/>
      <c r="T17234" s="119"/>
      <c r="V17234" s="119"/>
      <c r="X17234" s="119"/>
      <c r="Z17234" s="119"/>
    </row>
    <row r="17235" spans="16:26" x14ac:dyDescent="0.25">
      <c r="P17235" s="120"/>
      <c r="R17235" s="120"/>
      <c r="T17235" s="120"/>
      <c r="V17235" s="120"/>
      <c r="X17235" s="120"/>
      <c r="Z17235" s="120"/>
    </row>
    <row r="17236" spans="16:26" x14ac:dyDescent="0.25">
      <c r="P17236" s="119"/>
      <c r="R17236" s="119"/>
      <c r="T17236" s="119"/>
      <c r="V17236" s="119"/>
      <c r="X17236" s="119"/>
      <c r="Z17236" s="119"/>
    </row>
    <row r="17237" spans="16:26" x14ac:dyDescent="0.25">
      <c r="P17237" s="120"/>
      <c r="R17237" s="120"/>
      <c r="T17237" s="120"/>
      <c r="V17237" s="120"/>
      <c r="X17237" s="120"/>
      <c r="Z17237" s="120"/>
    </row>
    <row r="17238" spans="16:26" x14ac:dyDescent="0.25">
      <c r="P17238" s="119"/>
      <c r="R17238" s="119"/>
      <c r="T17238" s="119"/>
      <c r="V17238" s="119"/>
      <c r="X17238" s="119"/>
      <c r="Z17238" s="119"/>
    </row>
    <row r="17239" spans="16:26" x14ac:dyDescent="0.25">
      <c r="P17239" s="119"/>
      <c r="R17239" s="119"/>
      <c r="T17239" s="119"/>
      <c r="V17239" s="119"/>
      <c r="X17239" s="119"/>
      <c r="Z17239" s="119"/>
    </row>
    <row r="17240" spans="16:26" x14ac:dyDescent="0.25">
      <c r="P17240" s="119"/>
      <c r="R17240" s="119"/>
      <c r="T17240" s="119"/>
      <c r="V17240" s="119"/>
      <c r="X17240" s="119"/>
      <c r="Z17240" s="119"/>
    </row>
    <row r="17241" spans="16:26" x14ac:dyDescent="0.25">
      <c r="P17241" s="121"/>
      <c r="R17241" s="121"/>
      <c r="T17241" s="121"/>
      <c r="V17241" s="121"/>
      <c r="X17241" s="121"/>
      <c r="Z17241" s="121"/>
    </row>
    <row r="17242" spans="16:26" x14ac:dyDescent="0.25">
      <c r="P17242" s="121"/>
      <c r="R17242" s="121"/>
      <c r="T17242" s="121"/>
      <c r="V17242" s="121"/>
      <c r="X17242" s="121"/>
      <c r="Z17242" s="121"/>
    </row>
    <row r="17243" spans="16:26" x14ac:dyDescent="0.25">
      <c r="P17243" s="121"/>
      <c r="R17243" s="121"/>
      <c r="T17243" s="121"/>
      <c r="V17243" s="121"/>
      <c r="X17243" s="121"/>
      <c r="Z17243" s="121"/>
    </row>
    <row r="17244" spans="16:26" x14ac:dyDescent="0.25">
      <c r="P17244" s="121"/>
      <c r="R17244" s="121"/>
      <c r="T17244" s="121"/>
      <c r="V17244" s="121"/>
      <c r="X17244" s="121"/>
      <c r="Z17244" s="121"/>
    </row>
    <row r="17245" spans="16:26" x14ac:dyDescent="0.25">
      <c r="P17245" s="122"/>
      <c r="R17245" s="122"/>
      <c r="T17245" s="122"/>
      <c r="V17245" s="122"/>
      <c r="X17245" s="122"/>
      <c r="Z17245" s="122"/>
    </row>
    <row r="17246" spans="16:26" x14ac:dyDescent="0.25">
      <c r="P17246" s="118"/>
      <c r="R17246" s="118"/>
      <c r="T17246" s="118"/>
      <c r="V17246" s="118"/>
      <c r="X17246" s="118"/>
      <c r="Z17246" s="118"/>
    </row>
    <row r="17247" spans="16:26" x14ac:dyDescent="0.25">
      <c r="P17247" s="119"/>
      <c r="R17247" s="119"/>
      <c r="T17247" s="119"/>
      <c r="V17247" s="119"/>
      <c r="X17247" s="119"/>
      <c r="Z17247" s="119"/>
    </row>
    <row r="17248" spans="16:26" x14ac:dyDescent="0.25">
      <c r="P17248" s="119"/>
      <c r="R17248" s="119"/>
      <c r="T17248" s="119"/>
      <c r="V17248" s="119"/>
      <c r="X17248" s="119"/>
      <c r="Z17248" s="119"/>
    </row>
    <row r="17249" spans="16:26" x14ac:dyDescent="0.25">
      <c r="P17249" s="120"/>
      <c r="R17249" s="120"/>
      <c r="T17249" s="120"/>
      <c r="V17249" s="120"/>
      <c r="X17249" s="120"/>
      <c r="Z17249" s="120"/>
    </row>
    <row r="17250" spans="16:26" x14ac:dyDescent="0.25">
      <c r="P17250" s="119"/>
      <c r="R17250" s="119"/>
      <c r="T17250" s="119"/>
      <c r="V17250" s="119"/>
      <c r="X17250" s="119"/>
      <c r="Z17250" s="119"/>
    </row>
    <row r="17251" spans="16:26" x14ac:dyDescent="0.25">
      <c r="P17251" s="119"/>
      <c r="R17251" s="119"/>
      <c r="T17251" s="119"/>
      <c r="V17251" s="119"/>
      <c r="X17251" s="119"/>
      <c r="Z17251" s="119"/>
    </row>
    <row r="17252" spans="16:26" x14ac:dyDescent="0.25">
      <c r="P17252" s="120"/>
      <c r="R17252" s="120"/>
      <c r="T17252" s="120"/>
      <c r="V17252" s="120"/>
      <c r="X17252" s="120"/>
      <c r="Z17252" s="120"/>
    </row>
    <row r="17253" spans="16:26" x14ac:dyDescent="0.25">
      <c r="P17253" s="119"/>
      <c r="R17253" s="119"/>
      <c r="T17253" s="119"/>
      <c r="V17253" s="119"/>
      <c r="X17253" s="119"/>
      <c r="Z17253" s="119"/>
    </row>
    <row r="17254" spans="16:26" x14ac:dyDescent="0.25">
      <c r="P17254" s="120"/>
      <c r="R17254" s="120"/>
      <c r="T17254" s="120"/>
      <c r="V17254" s="120"/>
      <c r="X17254" s="120"/>
      <c r="Z17254" s="120"/>
    </row>
    <row r="17255" spans="16:26" x14ac:dyDescent="0.25">
      <c r="P17255" s="119"/>
      <c r="R17255" s="119"/>
      <c r="T17255" s="119"/>
      <c r="V17255" s="119"/>
      <c r="X17255" s="119"/>
      <c r="Z17255" s="119"/>
    </row>
    <row r="17256" spans="16:26" x14ac:dyDescent="0.25">
      <c r="P17256" s="119"/>
      <c r="R17256" s="119"/>
      <c r="T17256" s="119"/>
      <c r="V17256" s="119"/>
      <c r="X17256" s="119"/>
      <c r="Z17256" s="119"/>
    </row>
    <row r="17257" spans="16:26" x14ac:dyDescent="0.25">
      <c r="P17257" s="119"/>
      <c r="R17257" s="119"/>
      <c r="T17257" s="119"/>
      <c r="V17257" s="119"/>
      <c r="X17257" s="119"/>
      <c r="Z17257" s="119"/>
    </row>
    <row r="17258" spans="16:26" x14ac:dyDescent="0.25">
      <c r="P17258" s="121"/>
      <c r="R17258" s="121"/>
      <c r="T17258" s="121"/>
      <c r="V17258" s="121"/>
      <c r="X17258" s="121"/>
      <c r="Z17258" s="121"/>
    </row>
    <row r="17259" spans="16:26" x14ac:dyDescent="0.25">
      <c r="P17259" s="121"/>
      <c r="R17259" s="121"/>
      <c r="T17259" s="121"/>
      <c r="V17259" s="121"/>
      <c r="X17259" s="121"/>
      <c r="Z17259" s="121"/>
    </row>
    <row r="17260" spans="16:26" x14ac:dyDescent="0.25">
      <c r="P17260" s="121"/>
      <c r="R17260" s="121"/>
      <c r="T17260" s="121"/>
      <c r="V17260" s="121"/>
      <c r="X17260" s="121"/>
      <c r="Z17260" s="121"/>
    </row>
    <row r="17261" spans="16:26" x14ac:dyDescent="0.25">
      <c r="P17261" s="121"/>
      <c r="R17261" s="121"/>
      <c r="T17261" s="121"/>
      <c r="V17261" s="121"/>
      <c r="X17261" s="121"/>
      <c r="Z17261" s="121"/>
    </row>
    <row r="17262" spans="16:26" x14ac:dyDescent="0.25">
      <c r="P17262" s="122"/>
      <c r="R17262" s="122"/>
      <c r="T17262" s="122"/>
      <c r="V17262" s="122"/>
      <c r="X17262" s="122"/>
      <c r="Z17262" s="122"/>
    </row>
    <row r="17263" spans="16:26" x14ac:dyDescent="0.25">
      <c r="P17263" s="118"/>
      <c r="R17263" s="118"/>
      <c r="T17263" s="118"/>
      <c r="V17263" s="118"/>
      <c r="X17263" s="118"/>
      <c r="Z17263" s="118"/>
    </row>
    <row r="17264" spans="16:26" x14ac:dyDescent="0.25">
      <c r="P17264" s="119"/>
      <c r="R17264" s="119"/>
      <c r="T17264" s="119"/>
      <c r="V17264" s="119"/>
      <c r="X17264" s="119"/>
      <c r="Z17264" s="119"/>
    </row>
    <row r="17265" spans="16:26" x14ac:dyDescent="0.25">
      <c r="P17265" s="119"/>
      <c r="R17265" s="119"/>
      <c r="T17265" s="119"/>
      <c r="V17265" s="119"/>
      <c r="X17265" s="119"/>
      <c r="Z17265" s="119"/>
    </row>
    <row r="17266" spans="16:26" x14ac:dyDescent="0.25">
      <c r="P17266" s="120"/>
      <c r="R17266" s="120"/>
      <c r="T17266" s="120"/>
      <c r="V17266" s="120"/>
      <c r="X17266" s="120"/>
      <c r="Z17266" s="120"/>
    </row>
    <row r="17267" spans="16:26" x14ac:dyDescent="0.25">
      <c r="P17267" s="119"/>
      <c r="R17267" s="119"/>
      <c r="T17267" s="119"/>
      <c r="V17267" s="119"/>
      <c r="X17267" s="119"/>
      <c r="Z17267" s="119"/>
    </row>
    <row r="17268" spans="16:26" x14ac:dyDescent="0.25">
      <c r="P17268" s="119"/>
      <c r="R17268" s="119"/>
      <c r="T17268" s="119"/>
      <c r="V17268" s="119"/>
      <c r="X17268" s="119"/>
      <c r="Z17268" s="119"/>
    </row>
    <row r="17269" spans="16:26" x14ac:dyDescent="0.25">
      <c r="P17269" s="120"/>
      <c r="R17269" s="120"/>
      <c r="T17269" s="120"/>
      <c r="V17269" s="120"/>
      <c r="X17269" s="120"/>
      <c r="Z17269" s="120"/>
    </row>
    <row r="17270" spans="16:26" x14ac:dyDescent="0.25">
      <c r="P17270" s="119"/>
      <c r="R17270" s="119"/>
      <c r="T17270" s="119"/>
      <c r="V17270" s="119"/>
      <c r="X17270" s="119"/>
      <c r="Z17270" s="119"/>
    </row>
    <row r="17271" spans="16:26" x14ac:dyDescent="0.25">
      <c r="P17271" s="120"/>
      <c r="R17271" s="120"/>
      <c r="T17271" s="120"/>
      <c r="V17271" s="120"/>
      <c r="X17271" s="120"/>
      <c r="Z17271" s="120"/>
    </row>
    <row r="17272" spans="16:26" x14ac:dyDescent="0.25">
      <c r="P17272" s="119"/>
      <c r="R17272" s="119"/>
      <c r="T17272" s="119"/>
      <c r="V17272" s="119"/>
      <c r="X17272" s="119"/>
      <c r="Z17272" s="119"/>
    </row>
    <row r="17273" spans="16:26" x14ac:dyDescent="0.25">
      <c r="P17273" s="119"/>
      <c r="R17273" s="119"/>
      <c r="T17273" s="119"/>
      <c r="V17273" s="119"/>
      <c r="X17273" s="119"/>
      <c r="Z17273" s="119"/>
    </row>
    <row r="17274" spans="16:26" x14ac:dyDescent="0.25">
      <c r="P17274" s="119"/>
      <c r="R17274" s="119"/>
      <c r="T17274" s="119"/>
      <c r="V17274" s="119"/>
      <c r="X17274" s="119"/>
      <c r="Z17274" s="119"/>
    </row>
    <row r="17275" spans="16:26" x14ac:dyDescent="0.25">
      <c r="P17275" s="121"/>
      <c r="R17275" s="121"/>
      <c r="T17275" s="121"/>
      <c r="V17275" s="121"/>
      <c r="X17275" s="121"/>
      <c r="Z17275" s="121"/>
    </row>
    <row r="17276" spans="16:26" x14ac:dyDescent="0.25">
      <c r="P17276" s="121"/>
      <c r="R17276" s="121"/>
      <c r="T17276" s="121"/>
      <c r="V17276" s="121"/>
      <c r="X17276" s="121"/>
      <c r="Z17276" s="121"/>
    </row>
    <row r="17277" spans="16:26" x14ac:dyDescent="0.25">
      <c r="P17277" s="121"/>
      <c r="R17277" s="121"/>
      <c r="T17277" s="121"/>
      <c r="V17277" s="121"/>
      <c r="X17277" s="121"/>
      <c r="Z17277" s="121"/>
    </row>
    <row r="17278" spans="16:26" x14ac:dyDescent="0.25">
      <c r="P17278" s="121"/>
      <c r="R17278" s="121"/>
      <c r="T17278" s="121"/>
      <c r="V17278" s="121"/>
      <c r="X17278" s="121"/>
      <c r="Z17278" s="121"/>
    </row>
    <row r="17279" spans="16:26" x14ac:dyDescent="0.25">
      <c r="P17279" s="122"/>
      <c r="R17279" s="122"/>
      <c r="T17279" s="122"/>
      <c r="V17279" s="122"/>
      <c r="X17279" s="122"/>
      <c r="Z17279" s="122"/>
    </row>
    <row r="17280" spans="16:26" x14ac:dyDescent="0.25">
      <c r="P17280" s="118"/>
      <c r="R17280" s="118"/>
      <c r="T17280" s="118"/>
      <c r="V17280" s="118"/>
      <c r="X17280" s="118"/>
      <c r="Z17280" s="118"/>
    </row>
    <row r="17281" spans="16:26" x14ac:dyDescent="0.25">
      <c r="P17281" s="119"/>
      <c r="R17281" s="119"/>
      <c r="T17281" s="119"/>
      <c r="V17281" s="119"/>
      <c r="X17281" s="119"/>
      <c r="Z17281" s="119"/>
    </row>
    <row r="17282" spans="16:26" x14ac:dyDescent="0.25">
      <c r="P17282" s="119"/>
      <c r="R17282" s="119"/>
      <c r="T17282" s="119"/>
      <c r="V17282" s="119"/>
      <c r="X17282" s="119"/>
      <c r="Z17282" s="119"/>
    </row>
    <row r="17283" spans="16:26" x14ac:dyDescent="0.25">
      <c r="P17283" s="120"/>
      <c r="R17283" s="120"/>
      <c r="T17283" s="120"/>
      <c r="V17283" s="120"/>
      <c r="X17283" s="120"/>
      <c r="Z17283" s="120"/>
    </row>
    <row r="17284" spans="16:26" x14ac:dyDescent="0.25">
      <c r="P17284" s="119"/>
      <c r="R17284" s="119"/>
      <c r="T17284" s="119"/>
      <c r="V17284" s="119"/>
      <c r="X17284" s="119"/>
      <c r="Z17284" s="119"/>
    </row>
    <row r="17285" spans="16:26" x14ac:dyDescent="0.25">
      <c r="P17285" s="119"/>
      <c r="R17285" s="119"/>
      <c r="T17285" s="119"/>
      <c r="V17285" s="119"/>
      <c r="X17285" s="119"/>
      <c r="Z17285" s="119"/>
    </row>
    <row r="17286" spans="16:26" x14ac:dyDescent="0.25">
      <c r="P17286" s="120"/>
      <c r="R17286" s="120"/>
      <c r="T17286" s="120"/>
      <c r="V17286" s="120"/>
      <c r="X17286" s="120"/>
      <c r="Z17286" s="120"/>
    </row>
    <row r="17287" spans="16:26" x14ac:dyDescent="0.25">
      <c r="P17287" s="119"/>
      <c r="R17287" s="119"/>
      <c r="T17287" s="119"/>
      <c r="V17287" s="119"/>
      <c r="X17287" s="119"/>
      <c r="Z17287" s="119"/>
    </row>
    <row r="17288" spans="16:26" x14ac:dyDescent="0.25">
      <c r="P17288" s="120"/>
      <c r="R17288" s="120"/>
      <c r="T17288" s="120"/>
      <c r="V17288" s="120"/>
      <c r="X17288" s="120"/>
      <c r="Z17288" s="120"/>
    </row>
    <row r="17289" spans="16:26" x14ac:dyDescent="0.25">
      <c r="P17289" s="119"/>
      <c r="R17289" s="119"/>
      <c r="T17289" s="119"/>
      <c r="V17289" s="119"/>
      <c r="X17289" s="119"/>
      <c r="Z17289" s="119"/>
    </row>
    <row r="17290" spans="16:26" x14ac:dyDescent="0.25">
      <c r="P17290" s="119"/>
      <c r="R17290" s="119"/>
      <c r="T17290" s="119"/>
      <c r="V17290" s="119"/>
      <c r="X17290" s="119"/>
      <c r="Z17290" s="119"/>
    </row>
    <row r="17291" spans="16:26" x14ac:dyDescent="0.25">
      <c r="P17291" s="119"/>
      <c r="R17291" s="119"/>
      <c r="T17291" s="119"/>
      <c r="V17291" s="119"/>
      <c r="X17291" s="119"/>
      <c r="Z17291" s="119"/>
    </row>
    <row r="17292" spans="16:26" x14ac:dyDescent="0.25">
      <c r="P17292" s="121"/>
      <c r="R17292" s="121"/>
      <c r="T17292" s="121"/>
      <c r="V17292" s="121"/>
      <c r="X17292" s="121"/>
      <c r="Z17292" s="121"/>
    </row>
    <row r="17293" spans="16:26" x14ac:dyDescent="0.25">
      <c r="P17293" s="121"/>
      <c r="R17293" s="121"/>
      <c r="T17293" s="121"/>
      <c r="V17293" s="121"/>
      <c r="X17293" s="121"/>
      <c r="Z17293" s="121"/>
    </row>
    <row r="17294" spans="16:26" x14ac:dyDescent="0.25">
      <c r="P17294" s="121"/>
      <c r="R17294" s="121"/>
      <c r="T17294" s="121"/>
      <c r="V17294" s="121"/>
      <c r="X17294" s="121"/>
      <c r="Z17294" s="121"/>
    </row>
    <row r="17295" spans="16:26" x14ac:dyDescent="0.25">
      <c r="P17295" s="121"/>
      <c r="R17295" s="121"/>
      <c r="T17295" s="121"/>
      <c r="V17295" s="121"/>
      <c r="X17295" s="121"/>
      <c r="Z17295" s="121"/>
    </row>
    <row r="17296" spans="16:26" x14ac:dyDescent="0.25">
      <c r="P17296" s="122"/>
      <c r="R17296" s="122"/>
      <c r="T17296" s="122"/>
      <c r="V17296" s="122"/>
      <c r="X17296" s="122"/>
      <c r="Z17296" s="122"/>
    </row>
    <row r="17297" spans="16:26" x14ac:dyDescent="0.25">
      <c r="P17297" s="118"/>
      <c r="R17297" s="118"/>
      <c r="T17297" s="118"/>
      <c r="V17297" s="118"/>
      <c r="X17297" s="118"/>
      <c r="Z17297" s="118"/>
    </row>
    <row r="17298" spans="16:26" x14ac:dyDescent="0.25">
      <c r="P17298" s="119"/>
      <c r="R17298" s="119"/>
      <c r="T17298" s="119"/>
      <c r="V17298" s="119"/>
      <c r="X17298" s="119"/>
      <c r="Z17298" s="119"/>
    </row>
    <row r="17299" spans="16:26" x14ac:dyDescent="0.25">
      <c r="P17299" s="119"/>
      <c r="R17299" s="119"/>
      <c r="T17299" s="119"/>
      <c r="V17299" s="119"/>
      <c r="X17299" s="119"/>
      <c r="Z17299" s="119"/>
    </row>
    <row r="17300" spans="16:26" x14ac:dyDescent="0.25">
      <c r="P17300" s="120"/>
      <c r="R17300" s="120"/>
      <c r="T17300" s="120"/>
      <c r="V17300" s="120"/>
      <c r="X17300" s="120"/>
      <c r="Z17300" s="120"/>
    </row>
    <row r="17301" spans="16:26" x14ac:dyDescent="0.25">
      <c r="P17301" s="119"/>
      <c r="R17301" s="119"/>
      <c r="T17301" s="119"/>
      <c r="V17301" s="119"/>
      <c r="X17301" s="119"/>
      <c r="Z17301" s="119"/>
    </row>
    <row r="17302" spans="16:26" x14ac:dyDescent="0.25">
      <c r="P17302" s="119"/>
      <c r="R17302" s="119"/>
      <c r="T17302" s="119"/>
      <c r="V17302" s="119"/>
      <c r="X17302" s="119"/>
      <c r="Z17302" s="119"/>
    </row>
    <row r="17303" spans="16:26" x14ac:dyDescent="0.25">
      <c r="P17303" s="120"/>
      <c r="R17303" s="120"/>
      <c r="T17303" s="120"/>
      <c r="V17303" s="120"/>
      <c r="X17303" s="120"/>
      <c r="Z17303" s="120"/>
    </row>
    <row r="17304" spans="16:26" x14ac:dyDescent="0.25">
      <c r="P17304" s="119"/>
      <c r="R17304" s="119"/>
      <c r="T17304" s="119"/>
      <c r="V17304" s="119"/>
      <c r="X17304" s="119"/>
      <c r="Z17304" s="119"/>
    </row>
    <row r="17305" spans="16:26" x14ac:dyDescent="0.25">
      <c r="P17305" s="120"/>
      <c r="R17305" s="120"/>
      <c r="T17305" s="120"/>
      <c r="V17305" s="120"/>
      <c r="X17305" s="120"/>
      <c r="Z17305" s="120"/>
    </row>
    <row r="17306" spans="16:26" x14ac:dyDescent="0.25">
      <c r="P17306" s="119"/>
      <c r="R17306" s="119"/>
      <c r="T17306" s="119"/>
      <c r="V17306" s="119"/>
      <c r="X17306" s="119"/>
      <c r="Z17306" s="119"/>
    </row>
    <row r="17307" spans="16:26" x14ac:dyDescent="0.25">
      <c r="P17307" s="119"/>
      <c r="R17307" s="119"/>
      <c r="T17307" s="119"/>
      <c r="V17307" s="119"/>
      <c r="X17307" s="119"/>
      <c r="Z17307" s="119"/>
    </row>
    <row r="17308" spans="16:26" x14ac:dyDescent="0.25">
      <c r="P17308" s="119"/>
      <c r="R17308" s="119"/>
      <c r="T17308" s="119"/>
      <c r="V17308" s="119"/>
      <c r="X17308" s="119"/>
      <c r="Z17308" s="119"/>
    </row>
    <row r="17309" spans="16:26" x14ac:dyDescent="0.25">
      <c r="P17309" s="121"/>
      <c r="R17309" s="121"/>
      <c r="T17309" s="121"/>
      <c r="V17309" s="121"/>
      <c r="X17309" s="121"/>
      <c r="Z17309" s="121"/>
    </row>
    <row r="17310" spans="16:26" x14ac:dyDescent="0.25">
      <c r="P17310" s="121"/>
      <c r="R17310" s="121"/>
      <c r="T17310" s="121"/>
      <c r="V17310" s="121"/>
      <c r="X17310" s="121"/>
      <c r="Z17310" s="121"/>
    </row>
    <row r="17311" spans="16:26" x14ac:dyDescent="0.25">
      <c r="P17311" s="121"/>
      <c r="R17311" s="121"/>
      <c r="T17311" s="121"/>
      <c r="V17311" s="121"/>
      <c r="X17311" s="121"/>
      <c r="Z17311" s="121"/>
    </row>
    <row r="17312" spans="16:26" x14ac:dyDescent="0.25">
      <c r="P17312" s="121"/>
      <c r="R17312" s="121"/>
      <c r="T17312" s="121"/>
      <c r="V17312" s="121"/>
      <c r="X17312" s="121"/>
      <c r="Z17312" s="121"/>
    </row>
    <row r="17313" spans="16:26" x14ac:dyDescent="0.25">
      <c r="P17313" s="122"/>
      <c r="R17313" s="122"/>
      <c r="T17313" s="122"/>
      <c r="V17313" s="122"/>
      <c r="X17313" s="122"/>
      <c r="Z17313" s="122"/>
    </row>
    <row r="17314" spans="16:26" x14ac:dyDescent="0.25">
      <c r="P17314" s="118"/>
      <c r="R17314" s="118"/>
      <c r="T17314" s="118"/>
      <c r="V17314" s="118"/>
      <c r="X17314" s="118"/>
      <c r="Z17314" s="118"/>
    </row>
    <row r="17315" spans="16:26" x14ac:dyDescent="0.25">
      <c r="P17315" s="119"/>
      <c r="R17315" s="119"/>
      <c r="T17315" s="119"/>
      <c r="V17315" s="119"/>
      <c r="X17315" s="119"/>
      <c r="Z17315" s="119"/>
    </row>
    <row r="17316" spans="16:26" x14ac:dyDescent="0.25">
      <c r="P17316" s="119"/>
      <c r="R17316" s="119"/>
      <c r="T17316" s="119"/>
      <c r="V17316" s="119"/>
      <c r="X17316" s="119"/>
      <c r="Z17316" s="119"/>
    </row>
    <row r="17317" spans="16:26" x14ac:dyDescent="0.25">
      <c r="P17317" s="120"/>
      <c r="R17317" s="120"/>
      <c r="T17317" s="120"/>
      <c r="V17317" s="120"/>
      <c r="X17317" s="120"/>
      <c r="Z17317" s="120"/>
    </row>
    <row r="17318" spans="16:26" x14ac:dyDescent="0.25">
      <c r="P17318" s="119"/>
      <c r="R17318" s="119"/>
      <c r="T17318" s="119"/>
      <c r="V17318" s="119"/>
      <c r="X17318" s="119"/>
      <c r="Z17318" s="119"/>
    </row>
    <row r="17319" spans="16:26" x14ac:dyDescent="0.25">
      <c r="P17319" s="119"/>
      <c r="R17319" s="119"/>
      <c r="T17319" s="119"/>
      <c r="V17319" s="119"/>
      <c r="X17319" s="119"/>
      <c r="Z17319" s="119"/>
    </row>
    <row r="17320" spans="16:26" x14ac:dyDescent="0.25">
      <c r="P17320" s="120"/>
      <c r="R17320" s="120"/>
      <c r="T17320" s="120"/>
      <c r="V17320" s="120"/>
      <c r="X17320" s="120"/>
      <c r="Z17320" s="120"/>
    </row>
    <row r="17321" spans="16:26" x14ac:dyDescent="0.25">
      <c r="P17321" s="119"/>
      <c r="R17321" s="119"/>
      <c r="T17321" s="119"/>
      <c r="V17321" s="119"/>
      <c r="X17321" s="119"/>
      <c r="Z17321" s="119"/>
    </row>
    <row r="17322" spans="16:26" x14ac:dyDescent="0.25">
      <c r="P17322" s="120"/>
      <c r="R17322" s="120"/>
      <c r="T17322" s="120"/>
      <c r="V17322" s="120"/>
      <c r="X17322" s="120"/>
      <c r="Z17322" s="120"/>
    </row>
    <row r="17323" spans="16:26" x14ac:dyDescent="0.25">
      <c r="P17323" s="119"/>
      <c r="R17323" s="119"/>
      <c r="T17323" s="119"/>
      <c r="V17323" s="119"/>
      <c r="X17323" s="119"/>
      <c r="Z17323" s="119"/>
    </row>
    <row r="17324" spans="16:26" x14ac:dyDescent="0.25">
      <c r="P17324" s="119"/>
      <c r="R17324" s="119"/>
      <c r="T17324" s="119"/>
      <c r="V17324" s="119"/>
      <c r="X17324" s="119"/>
      <c r="Z17324" s="119"/>
    </row>
    <row r="17325" spans="16:26" x14ac:dyDescent="0.25">
      <c r="P17325" s="119"/>
      <c r="R17325" s="119"/>
      <c r="T17325" s="119"/>
      <c r="V17325" s="119"/>
      <c r="X17325" s="119"/>
      <c r="Z17325" s="119"/>
    </row>
    <row r="17326" spans="16:26" x14ac:dyDescent="0.25">
      <c r="P17326" s="121"/>
      <c r="R17326" s="121"/>
      <c r="T17326" s="121"/>
      <c r="V17326" s="121"/>
      <c r="X17326" s="121"/>
      <c r="Z17326" s="121"/>
    </row>
    <row r="17327" spans="16:26" x14ac:dyDescent="0.25">
      <c r="P17327" s="121"/>
      <c r="R17327" s="121"/>
      <c r="T17327" s="121"/>
      <c r="V17327" s="121"/>
      <c r="X17327" s="121"/>
      <c r="Z17327" s="121"/>
    </row>
    <row r="17328" spans="16:26" x14ac:dyDescent="0.25">
      <c r="P17328" s="121"/>
      <c r="R17328" s="121"/>
      <c r="T17328" s="121"/>
      <c r="V17328" s="121"/>
      <c r="X17328" s="121"/>
      <c r="Z17328" s="121"/>
    </row>
    <row r="17329" spans="16:26" x14ac:dyDescent="0.25">
      <c r="P17329" s="121"/>
      <c r="R17329" s="121"/>
      <c r="T17329" s="121"/>
      <c r="V17329" s="121"/>
      <c r="X17329" s="121"/>
      <c r="Z17329" s="121"/>
    </row>
    <row r="17330" spans="16:26" x14ac:dyDescent="0.25">
      <c r="P17330" s="122"/>
      <c r="R17330" s="122"/>
      <c r="T17330" s="122"/>
      <c r="V17330" s="122"/>
      <c r="X17330" s="122"/>
      <c r="Z17330" s="122"/>
    </row>
    <row r="17331" spans="16:26" x14ac:dyDescent="0.25">
      <c r="P17331" s="118"/>
      <c r="R17331" s="118"/>
      <c r="T17331" s="118"/>
      <c r="V17331" s="118"/>
      <c r="X17331" s="118"/>
      <c r="Z17331" s="118"/>
    </row>
    <row r="17332" spans="16:26" x14ac:dyDescent="0.25">
      <c r="P17332" s="119"/>
      <c r="R17332" s="119"/>
      <c r="T17332" s="119"/>
      <c r="V17332" s="119"/>
      <c r="X17332" s="119"/>
      <c r="Z17332" s="119"/>
    </row>
    <row r="17333" spans="16:26" x14ac:dyDescent="0.25">
      <c r="P17333" s="119"/>
      <c r="R17333" s="119"/>
      <c r="T17333" s="119"/>
      <c r="V17333" s="119"/>
      <c r="X17333" s="119"/>
      <c r="Z17333" s="119"/>
    </row>
    <row r="17334" spans="16:26" x14ac:dyDescent="0.25">
      <c r="P17334" s="120"/>
      <c r="R17334" s="120"/>
      <c r="T17334" s="120"/>
      <c r="V17334" s="120"/>
      <c r="X17334" s="120"/>
      <c r="Z17334" s="120"/>
    </row>
    <row r="17335" spans="16:26" x14ac:dyDescent="0.25">
      <c r="P17335" s="119"/>
      <c r="R17335" s="119"/>
      <c r="T17335" s="119"/>
      <c r="V17335" s="119"/>
      <c r="X17335" s="119"/>
      <c r="Z17335" s="119"/>
    </row>
    <row r="17336" spans="16:26" x14ac:dyDescent="0.25">
      <c r="P17336" s="119"/>
      <c r="R17336" s="119"/>
      <c r="T17336" s="119"/>
      <c r="V17336" s="119"/>
      <c r="X17336" s="119"/>
      <c r="Z17336" s="119"/>
    </row>
    <row r="17337" spans="16:26" x14ac:dyDescent="0.25">
      <c r="P17337" s="120"/>
      <c r="R17337" s="120"/>
      <c r="T17337" s="120"/>
      <c r="V17337" s="120"/>
      <c r="X17337" s="120"/>
      <c r="Z17337" s="120"/>
    </row>
    <row r="17338" spans="16:26" x14ac:dyDescent="0.25">
      <c r="P17338" s="119"/>
      <c r="R17338" s="119"/>
      <c r="T17338" s="119"/>
      <c r="V17338" s="119"/>
      <c r="X17338" s="119"/>
      <c r="Z17338" s="119"/>
    </row>
    <row r="17339" spans="16:26" x14ac:dyDescent="0.25">
      <c r="P17339" s="120"/>
      <c r="R17339" s="120"/>
      <c r="T17339" s="120"/>
      <c r="V17339" s="120"/>
      <c r="X17339" s="120"/>
      <c r="Z17339" s="120"/>
    </row>
    <row r="17340" spans="16:26" x14ac:dyDescent="0.25">
      <c r="P17340" s="119"/>
      <c r="R17340" s="119"/>
      <c r="T17340" s="119"/>
      <c r="V17340" s="119"/>
      <c r="X17340" s="119"/>
      <c r="Z17340" s="119"/>
    </row>
    <row r="17341" spans="16:26" x14ac:dyDescent="0.25">
      <c r="P17341" s="119"/>
      <c r="R17341" s="119"/>
      <c r="T17341" s="119"/>
      <c r="V17341" s="119"/>
      <c r="X17341" s="119"/>
      <c r="Z17341" s="119"/>
    </row>
    <row r="17342" spans="16:26" x14ac:dyDescent="0.25">
      <c r="P17342" s="119"/>
      <c r="R17342" s="119"/>
      <c r="T17342" s="119"/>
      <c r="V17342" s="119"/>
      <c r="X17342" s="119"/>
      <c r="Z17342" s="119"/>
    </row>
    <row r="17343" spans="16:26" x14ac:dyDescent="0.25">
      <c r="P17343" s="121"/>
      <c r="R17343" s="121"/>
      <c r="T17343" s="121"/>
      <c r="V17343" s="121"/>
      <c r="X17343" s="121"/>
      <c r="Z17343" s="121"/>
    </row>
    <row r="17344" spans="16:26" x14ac:dyDescent="0.25">
      <c r="P17344" s="121"/>
      <c r="R17344" s="121"/>
      <c r="T17344" s="121"/>
      <c r="V17344" s="121"/>
      <c r="X17344" s="121"/>
      <c r="Z17344" s="121"/>
    </row>
    <row r="17345" spans="16:26" x14ac:dyDescent="0.25">
      <c r="P17345" s="121"/>
      <c r="R17345" s="121"/>
      <c r="T17345" s="121"/>
      <c r="V17345" s="121"/>
      <c r="X17345" s="121"/>
      <c r="Z17345" s="121"/>
    </row>
    <row r="17346" spans="16:26" x14ac:dyDescent="0.25">
      <c r="P17346" s="121"/>
      <c r="R17346" s="121"/>
      <c r="T17346" s="121"/>
      <c r="V17346" s="121"/>
      <c r="X17346" s="121"/>
      <c r="Z17346" s="121"/>
    </row>
    <row r="17347" spans="16:26" x14ac:dyDescent="0.25">
      <c r="P17347" s="122"/>
      <c r="R17347" s="122"/>
      <c r="T17347" s="122"/>
      <c r="V17347" s="122"/>
      <c r="X17347" s="122"/>
      <c r="Z17347" s="122"/>
    </row>
    <row r="17348" spans="16:26" x14ac:dyDescent="0.25">
      <c r="P17348" s="118"/>
      <c r="R17348" s="118"/>
      <c r="T17348" s="118"/>
      <c r="V17348" s="118"/>
      <c r="X17348" s="118"/>
      <c r="Z17348" s="118"/>
    </row>
    <row r="17349" spans="16:26" x14ac:dyDescent="0.25">
      <c r="P17349" s="119"/>
      <c r="R17349" s="119"/>
      <c r="T17349" s="119"/>
      <c r="V17349" s="119"/>
      <c r="X17349" s="119"/>
      <c r="Z17349" s="119"/>
    </row>
    <row r="17350" spans="16:26" x14ac:dyDescent="0.25">
      <c r="P17350" s="119"/>
      <c r="R17350" s="119"/>
      <c r="T17350" s="119"/>
      <c r="V17350" s="119"/>
      <c r="X17350" s="119"/>
      <c r="Z17350" s="119"/>
    </row>
    <row r="17351" spans="16:26" x14ac:dyDescent="0.25">
      <c r="P17351" s="120"/>
      <c r="R17351" s="120"/>
      <c r="T17351" s="120"/>
      <c r="V17351" s="120"/>
      <c r="X17351" s="120"/>
      <c r="Z17351" s="120"/>
    </row>
    <row r="17352" spans="16:26" x14ac:dyDescent="0.25">
      <c r="P17352" s="119"/>
      <c r="R17352" s="119"/>
      <c r="T17352" s="119"/>
      <c r="V17352" s="119"/>
      <c r="X17352" s="119"/>
      <c r="Z17352" s="119"/>
    </row>
    <row r="17353" spans="16:26" x14ac:dyDescent="0.25">
      <c r="P17353" s="119"/>
      <c r="R17353" s="119"/>
      <c r="T17353" s="119"/>
      <c r="V17353" s="119"/>
      <c r="X17353" s="119"/>
      <c r="Z17353" s="119"/>
    </row>
    <row r="17354" spans="16:26" x14ac:dyDescent="0.25">
      <c r="P17354" s="120"/>
      <c r="R17354" s="120"/>
      <c r="T17354" s="120"/>
      <c r="V17354" s="120"/>
      <c r="X17354" s="120"/>
      <c r="Z17354" s="120"/>
    </row>
    <row r="17355" spans="16:26" x14ac:dyDescent="0.25">
      <c r="P17355" s="119"/>
      <c r="R17355" s="119"/>
      <c r="T17355" s="119"/>
      <c r="V17355" s="119"/>
      <c r="X17355" s="119"/>
      <c r="Z17355" s="119"/>
    </row>
    <row r="17356" spans="16:26" x14ac:dyDescent="0.25">
      <c r="P17356" s="120"/>
      <c r="R17356" s="120"/>
      <c r="T17356" s="120"/>
      <c r="V17356" s="120"/>
      <c r="X17356" s="120"/>
      <c r="Z17356" s="120"/>
    </row>
    <row r="17357" spans="16:26" x14ac:dyDescent="0.25">
      <c r="P17357" s="119"/>
      <c r="R17357" s="119"/>
      <c r="T17357" s="119"/>
      <c r="V17357" s="119"/>
      <c r="X17357" s="119"/>
      <c r="Z17357" s="119"/>
    </row>
    <row r="17358" spans="16:26" x14ac:dyDescent="0.25">
      <c r="P17358" s="119"/>
      <c r="R17358" s="119"/>
      <c r="T17358" s="119"/>
      <c r="V17358" s="119"/>
      <c r="X17358" s="119"/>
      <c r="Z17358" s="119"/>
    </row>
    <row r="17359" spans="16:26" x14ac:dyDescent="0.25">
      <c r="P17359" s="119"/>
      <c r="R17359" s="119"/>
      <c r="T17359" s="119"/>
      <c r="V17359" s="119"/>
      <c r="X17359" s="119"/>
      <c r="Z17359" s="119"/>
    </row>
    <row r="17360" spans="16:26" x14ac:dyDescent="0.25">
      <c r="P17360" s="121"/>
      <c r="R17360" s="121"/>
      <c r="T17360" s="121"/>
      <c r="V17360" s="121"/>
      <c r="X17360" s="121"/>
      <c r="Z17360" s="121"/>
    </row>
    <row r="17361" spans="16:26" x14ac:dyDescent="0.25">
      <c r="P17361" s="121"/>
      <c r="R17361" s="121"/>
      <c r="T17361" s="121"/>
      <c r="V17361" s="121"/>
      <c r="X17361" s="121"/>
      <c r="Z17361" s="121"/>
    </row>
    <row r="17362" spans="16:26" x14ac:dyDescent="0.25">
      <c r="P17362" s="121"/>
      <c r="R17362" s="121"/>
      <c r="T17362" s="121"/>
      <c r="V17362" s="121"/>
      <c r="X17362" s="121"/>
      <c r="Z17362" s="121"/>
    </row>
    <row r="17363" spans="16:26" x14ac:dyDescent="0.25">
      <c r="P17363" s="121"/>
      <c r="R17363" s="121"/>
      <c r="T17363" s="121"/>
      <c r="V17363" s="121"/>
      <c r="X17363" s="121"/>
      <c r="Z17363" s="121"/>
    </row>
    <row r="17364" spans="16:26" x14ac:dyDescent="0.25">
      <c r="P17364" s="122"/>
      <c r="R17364" s="122"/>
      <c r="T17364" s="122"/>
      <c r="V17364" s="122"/>
      <c r="X17364" s="122"/>
      <c r="Z17364" s="122"/>
    </row>
    <row r="17365" spans="16:26" x14ac:dyDescent="0.25">
      <c r="P17365" s="118"/>
      <c r="R17365" s="118"/>
      <c r="T17365" s="118"/>
      <c r="V17365" s="118"/>
      <c r="X17365" s="118"/>
      <c r="Z17365" s="118"/>
    </row>
    <row r="17366" spans="16:26" x14ac:dyDescent="0.25">
      <c r="P17366" s="119"/>
      <c r="R17366" s="119"/>
      <c r="T17366" s="119"/>
      <c r="V17366" s="119"/>
      <c r="X17366" s="119"/>
      <c r="Z17366" s="119"/>
    </row>
    <row r="17367" spans="16:26" x14ac:dyDescent="0.25">
      <c r="P17367" s="119"/>
      <c r="R17367" s="119"/>
      <c r="T17367" s="119"/>
      <c r="V17367" s="119"/>
      <c r="X17367" s="119"/>
      <c r="Z17367" s="119"/>
    </row>
    <row r="17368" spans="16:26" x14ac:dyDescent="0.25">
      <c r="P17368" s="120"/>
      <c r="R17368" s="120"/>
      <c r="T17368" s="120"/>
      <c r="V17368" s="120"/>
      <c r="X17368" s="120"/>
      <c r="Z17368" s="120"/>
    </row>
    <row r="17369" spans="16:26" x14ac:dyDescent="0.25">
      <c r="P17369" s="119"/>
      <c r="R17369" s="119"/>
      <c r="T17369" s="119"/>
      <c r="V17369" s="119"/>
      <c r="X17369" s="119"/>
      <c r="Z17369" s="119"/>
    </row>
    <row r="17370" spans="16:26" x14ac:dyDescent="0.25">
      <c r="P17370" s="119"/>
      <c r="R17370" s="119"/>
      <c r="T17370" s="119"/>
      <c r="V17370" s="119"/>
      <c r="X17370" s="119"/>
      <c r="Z17370" s="119"/>
    </row>
    <row r="17371" spans="16:26" x14ac:dyDescent="0.25">
      <c r="P17371" s="120"/>
      <c r="R17371" s="120"/>
      <c r="T17371" s="120"/>
      <c r="V17371" s="120"/>
      <c r="X17371" s="120"/>
      <c r="Z17371" s="120"/>
    </row>
    <row r="17372" spans="16:26" x14ac:dyDescent="0.25">
      <c r="P17372" s="119"/>
      <c r="R17372" s="119"/>
      <c r="T17372" s="119"/>
      <c r="V17372" s="119"/>
      <c r="X17372" s="119"/>
      <c r="Z17372" s="119"/>
    </row>
    <row r="17373" spans="16:26" x14ac:dyDescent="0.25">
      <c r="P17373" s="120"/>
      <c r="R17373" s="120"/>
      <c r="T17373" s="120"/>
      <c r="V17373" s="120"/>
      <c r="X17373" s="120"/>
      <c r="Z17373" s="120"/>
    </row>
    <row r="17374" spans="16:26" x14ac:dyDescent="0.25">
      <c r="P17374" s="119"/>
      <c r="R17374" s="119"/>
      <c r="T17374" s="119"/>
      <c r="V17374" s="119"/>
      <c r="X17374" s="119"/>
      <c r="Z17374" s="119"/>
    </row>
    <row r="17375" spans="16:26" x14ac:dyDescent="0.25">
      <c r="P17375" s="119"/>
      <c r="R17375" s="119"/>
      <c r="T17375" s="119"/>
      <c r="V17375" s="119"/>
      <c r="X17375" s="119"/>
      <c r="Z17375" s="119"/>
    </row>
    <row r="17376" spans="16:26" x14ac:dyDescent="0.25">
      <c r="P17376" s="119"/>
      <c r="R17376" s="119"/>
      <c r="T17376" s="119"/>
      <c r="V17376" s="119"/>
      <c r="X17376" s="119"/>
      <c r="Z17376" s="119"/>
    </row>
    <row r="17377" spans="16:26" x14ac:dyDescent="0.25">
      <c r="P17377" s="121"/>
      <c r="R17377" s="121"/>
      <c r="T17377" s="121"/>
      <c r="V17377" s="121"/>
      <c r="X17377" s="121"/>
      <c r="Z17377" s="121"/>
    </row>
    <row r="17378" spans="16:26" x14ac:dyDescent="0.25">
      <c r="P17378" s="121"/>
      <c r="R17378" s="121"/>
      <c r="T17378" s="121"/>
      <c r="V17378" s="121"/>
      <c r="X17378" s="121"/>
      <c r="Z17378" s="121"/>
    </row>
    <row r="17379" spans="16:26" x14ac:dyDescent="0.25">
      <c r="P17379" s="121"/>
      <c r="R17379" s="121"/>
      <c r="T17379" s="121"/>
      <c r="V17379" s="121"/>
      <c r="X17379" s="121"/>
      <c r="Z17379" s="121"/>
    </row>
    <row r="17380" spans="16:26" x14ac:dyDescent="0.25">
      <c r="P17380" s="121"/>
      <c r="R17380" s="121"/>
      <c r="T17380" s="121"/>
      <c r="V17380" s="121"/>
      <c r="X17380" s="121"/>
      <c r="Z17380" s="121"/>
    </row>
    <row r="17381" spans="16:26" x14ac:dyDescent="0.25">
      <c r="P17381" s="122"/>
      <c r="R17381" s="122"/>
      <c r="T17381" s="122"/>
      <c r="V17381" s="122"/>
      <c r="X17381" s="122"/>
      <c r="Z17381" s="122"/>
    </row>
    <row r="17382" spans="16:26" x14ac:dyDescent="0.25">
      <c r="P17382" s="118"/>
      <c r="R17382" s="118"/>
      <c r="T17382" s="118"/>
      <c r="V17382" s="118"/>
      <c r="X17382" s="118"/>
      <c r="Z17382" s="118"/>
    </row>
    <row r="17383" spans="16:26" x14ac:dyDescent="0.25">
      <c r="P17383" s="119"/>
      <c r="R17383" s="119"/>
      <c r="T17383" s="119"/>
      <c r="V17383" s="119"/>
      <c r="X17383" s="119"/>
      <c r="Z17383" s="119"/>
    </row>
    <row r="17384" spans="16:26" x14ac:dyDescent="0.25">
      <c r="P17384" s="119"/>
      <c r="R17384" s="119"/>
      <c r="T17384" s="119"/>
      <c r="V17384" s="119"/>
      <c r="X17384" s="119"/>
      <c r="Z17384" s="119"/>
    </row>
    <row r="17385" spans="16:26" x14ac:dyDescent="0.25">
      <c r="P17385" s="120"/>
      <c r="R17385" s="120"/>
      <c r="T17385" s="120"/>
      <c r="V17385" s="120"/>
      <c r="X17385" s="120"/>
      <c r="Z17385" s="120"/>
    </row>
    <row r="17386" spans="16:26" x14ac:dyDescent="0.25">
      <c r="P17386" s="119"/>
      <c r="R17386" s="119"/>
      <c r="T17386" s="119"/>
      <c r="V17386" s="119"/>
      <c r="X17386" s="119"/>
      <c r="Z17386" s="119"/>
    </row>
    <row r="17387" spans="16:26" x14ac:dyDescent="0.25">
      <c r="P17387" s="119"/>
      <c r="R17387" s="119"/>
      <c r="T17387" s="119"/>
      <c r="V17387" s="119"/>
      <c r="X17387" s="119"/>
      <c r="Z17387" s="119"/>
    </row>
    <row r="17388" spans="16:26" x14ac:dyDescent="0.25">
      <c r="P17388" s="120"/>
      <c r="R17388" s="120"/>
      <c r="T17388" s="120"/>
      <c r="V17388" s="120"/>
      <c r="X17388" s="120"/>
      <c r="Z17388" s="120"/>
    </row>
    <row r="17389" spans="16:26" x14ac:dyDescent="0.25">
      <c r="P17389" s="119"/>
      <c r="R17389" s="119"/>
      <c r="T17389" s="119"/>
      <c r="V17389" s="119"/>
      <c r="X17389" s="119"/>
      <c r="Z17389" s="119"/>
    </row>
    <row r="17390" spans="16:26" x14ac:dyDescent="0.25">
      <c r="P17390" s="120"/>
      <c r="R17390" s="120"/>
      <c r="T17390" s="120"/>
      <c r="V17390" s="120"/>
      <c r="X17390" s="120"/>
      <c r="Z17390" s="120"/>
    </row>
    <row r="17391" spans="16:26" x14ac:dyDescent="0.25">
      <c r="P17391" s="119"/>
      <c r="R17391" s="119"/>
      <c r="T17391" s="119"/>
      <c r="V17391" s="119"/>
      <c r="X17391" s="119"/>
      <c r="Z17391" s="119"/>
    </row>
    <row r="17392" spans="16:26" x14ac:dyDescent="0.25">
      <c r="P17392" s="119"/>
      <c r="R17392" s="119"/>
      <c r="T17392" s="119"/>
      <c r="V17392" s="119"/>
      <c r="X17392" s="119"/>
      <c r="Z17392" s="119"/>
    </row>
    <row r="17393" spans="16:26" x14ac:dyDescent="0.25">
      <c r="P17393" s="119"/>
      <c r="R17393" s="119"/>
      <c r="T17393" s="119"/>
      <c r="V17393" s="119"/>
      <c r="X17393" s="119"/>
      <c r="Z17393" s="119"/>
    </row>
    <row r="17394" spans="16:26" x14ac:dyDescent="0.25">
      <c r="P17394" s="121"/>
      <c r="R17394" s="121"/>
      <c r="T17394" s="121"/>
      <c r="V17394" s="121"/>
      <c r="X17394" s="121"/>
      <c r="Z17394" s="121"/>
    </row>
    <row r="17395" spans="16:26" x14ac:dyDescent="0.25">
      <c r="P17395" s="121"/>
      <c r="R17395" s="121"/>
      <c r="T17395" s="121"/>
      <c r="V17395" s="121"/>
      <c r="X17395" s="121"/>
      <c r="Z17395" s="121"/>
    </row>
    <row r="17396" spans="16:26" x14ac:dyDescent="0.25">
      <c r="P17396" s="121"/>
      <c r="R17396" s="121"/>
      <c r="T17396" s="121"/>
      <c r="V17396" s="121"/>
      <c r="X17396" s="121"/>
      <c r="Z17396" s="121"/>
    </row>
    <row r="17397" spans="16:26" x14ac:dyDescent="0.25">
      <c r="P17397" s="121"/>
      <c r="R17397" s="121"/>
      <c r="T17397" s="121"/>
      <c r="V17397" s="121"/>
      <c r="X17397" s="121"/>
      <c r="Z17397" s="121"/>
    </row>
    <row r="17398" spans="16:26" x14ac:dyDescent="0.25">
      <c r="P17398" s="122"/>
      <c r="R17398" s="122"/>
      <c r="T17398" s="122"/>
      <c r="V17398" s="122"/>
      <c r="X17398" s="122"/>
      <c r="Z17398" s="122"/>
    </row>
    <row r="17399" spans="16:26" x14ac:dyDescent="0.25">
      <c r="P17399" s="118"/>
      <c r="R17399" s="118"/>
      <c r="T17399" s="118"/>
      <c r="V17399" s="118"/>
      <c r="X17399" s="118"/>
      <c r="Z17399" s="118"/>
    </row>
    <row r="17400" spans="16:26" x14ac:dyDescent="0.25">
      <c r="P17400" s="119"/>
      <c r="R17400" s="119"/>
      <c r="T17400" s="119"/>
      <c r="V17400" s="119"/>
      <c r="X17400" s="119"/>
      <c r="Z17400" s="119"/>
    </row>
    <row r="17401" spans="16:26" x14ac:dyDescent="0.25">
      <c r="P17401" s="119"/>
      <c r="R17401" s="119"/>
      <c r="T17401" s="119"/>
      <c r="V17401" s="119"/>
      <c r="X17401" s="119"/>
      <c r="Z17401" s="119"/>
    </row>
    <row r="17402" spans="16:26" x14ac:dyDescent="0.25">
      <c r="P17402" s="120"/>
      <c r="R17402" s="120"/>
      <c r="T17402" s="120"/>
      <c r="V17402" s="120"/>
      <c r="X17402" s="120"/>
      <c r="Z17402" s="120"/>
    </row>
    <row r="17403" spans="16:26" x14ac:dyDescent="0.25">
      <c r="P17403" s="119"/>
      <c r="R17403" s="119"/>
      <c r="T17403" s="119"/>
      <c r="V17403" s="119"/>
      <c r="X17403" s="119"/>
      <c r="Z17403" s="119"/>
    </row>
    <row r="17404" spans="16:26" x14ac:dyDescent="0.25">
      <c r="P17404" s="119"/>
      <c r="R17404" s="119"/>
      <c r="T17404" s="119"/>
      <c r="V17404" s="119"/>
      <c r="X17404" s="119"/>
      <c r="Z17404" s="119"/>
    </row>
    <row r="17405" spans="16:26" x14ac:dyDescent="0.25">
      <c r="P17405" s="120"/>
      <c r="R17405" s="120"/>
      <c r="T17405" s="120"/>
      <c r="V17405" s="120"/>
      <c r="X17405" s="120"/>
      <c r="Z17405" s="120"/>
    </row>
    <row r="17406" spans="16:26" x14ac:dyDescent="0.25">
      <c r="P17406" s="119"/>
      <c r="R17406" s="119"/>
      <c r="T17406" s="119"/>
      <c r="V17406" s="119"/>
      <c r="X17406" s="119"/>
      <c r="Z17406" s="119"/>
    </row>
    <row r="17407" spans="16:26" x14ac:dyDescent="0.25">
      <c r="P17407" s="120"/>
      <c r="R17407" s="120"/>
      <c r="T17407" s="120"/>
      <c r="V17407" s="120"/>
      <c r="X17407" s="120"/>
      <c r="Z17407" s="120"/>
    </row>
    <row r="17408" spans="16:26" x14ac:dyDescent="0.25">
      <c r="P17408" s="119"/>
      <c r="R17408" s="119"/>
      <c r="T17408" s="119"/>
      <c r="V17408" s="119"/>
      <c r="X17408" s="119"/>
      <c r="Z17408" s="119"/>
    </row>
    <row r="17409" spans="16:26" x14ac:dyDescent="0.25">
      <c r="P17409" s="119"/>
      <c r="R17409" s="119"/>
      <c r="T17409" s="119"/>
      <c r="V17409" s="119"/>
      <c r="X17409" s="119"/>
      <c r="Z17409" s="119"/>
    </row>
    <row r="17410" spans="16:26" x14ac:dyDescent="0.25">
      <c r="P17410" s="119"/>
      <c r="R17410" s="119"/>
      <c r="T17410" s="119"/>
      <c r="V17410" s="119"/>
      <c r="X17410" s="119"/>
      <c r="Z17410" s="119"/>
    </row>
    <row r="17411" spans="16:26" x14ac:dyDescent="0.25">
      <c r="P17411" s="121"/>
      <c r="R17411" s="121"/>
      <c r="T17411" s="121"/>
      <c r="V17411" s="121"/>
      <c r="X17411" s="121"/>
      <c r="Z17411" s="121"/>
    </row>
    <row r="17412" spans="16:26" x14ac:dyDescent="0.25">
      <c r="P17412" s="121"/>
      <c r="R17412" s="121"/>
      <c r="T17412" s="121"/>
      <c r="V17412" s="121"/>
      <c r="X17412" s="121"/>
      <c r="Z17412" s="121"/>
    </row>
    <row r="17413" spans="16:26" x14ac:dyDescent="0.25">
      <c r="P17413" s="121"/>
      <c r="R17413" s="121"/>
      <c r="T17413" s="121"/>
      <c r="V17413" s="121"/>
      <c r="X17413" s="121"/>
      <c r="Z17413" s="121"/>
    </row>
    <row r="17414" spans="16:26" x14ac:dyDescent="0.25">
      <c r="P17414" s="121"/>
      <c r="R17414" s="121"/>
      <c r="T17414" s="121"/>
      <c r="V17414" s="121"/>
      <c r="X17414" s="121"/>
      <c r="Z17414" s="121"/>
    </row>
    <row r="17415" spans="16:26" x14ac:dyDescent="0.25">
      <c r="P17415" s="122"/>
      <c r="R17415" s="122"/>
      <c r="T17415" s="122"/>
      <c r="V17415" s="122"/>
      <c r="X17415" s="122"/>
      <c r="Z17415" s="122"/>
    </row>
    <row r="17416" spans="16:26" x14ac:dyDescent="0.25">
      <c r="P17416" s="118"/>
      <c r="R17416" s="118"/>
      <c r="T17416" s="118"/>
      <c r="V17416" s="118"/>
      <c r="X17416" s="118"/>
      <c r="Z17416" s="118"/>
    </row>
    <row r="17417" spans="16:26" x14ac:dyDescent="0.25">
      <c r="P17417" s="119"/>
      <c r="R17417" s="119"/>
      <c r="T17417" s="119"/>
      <c r="V17417" s="119"/>
      <c r="X17417" s="119"/>
      <c r="Z17417" s="119"/>
    </row>
    <row r="17418" spans="16:26" x14ac:dyDescent="0.25">
      <c r="P17418" s="119"/>
      <c r="R17418" s="119"/>
      <c r="T17418" s="119"/>
      <c r="V17418" s="119"/>
      <c r="X17418" s="119"/>
      <c r="Z17418" s="119"/>
    </row>
    <row r="17419" spans="16:26" x14ac:dyDescent="0.25">
      <c r="P17419" s="120"/>
      <c r="R17419" s="120"/>
      <c r="T17419" s="120"/>
      <c r="V17419" s="120"/>
      <c r="X17419" s="120"/>
      <c r="Z17419" s="120"/>
    </row>
    <row r="17420" spans="16:26" x14ac:dyDescent="0.25">
      <c r="P17420" s="119"/>
      <c r="R17420" s="119"/>
      <c r="T17420" s="119"/>
      <c r="V17420" s="119"/>
      <c r="X17420" s="119"/>
      <c r="Z17420" s="119"/>
    </row>
    <row r="17421" spans="16:26" x14ac:dyDescent="0.25">
      <c r="P17421" s="119"/>
      <c r="R17421" s="119"/>
      <c r="T17421" s="119"/>
      <c r="V17421" s="119"/>
      <c r="X17421" s="119"/>
      <c r="Z17421" s="119"/>
    </row>
    <row r="17422" spans="16:26" x14ac:dyDescent="0.25">
      <c r="P17422" s="120"/>
      <c r="R17422" s="120"/>
      <c r="T17422" s="120"/>
      <c r="V17422" s="120"/>
      <c r="X17422" s="120"/>
      <c r="Z17422" s="120"/>
    </row>
    <row r="17423" spans="16:26" x14ac:dyDescent="0.25">
      <c r="P17423" s="119"/>
      <c r="R17423" s="119"/>
      <c r="T17423" s="119"/>
      <c r="V17423" s="119"/>
      <c r="X17423" s="119"/>
      <c r="Z17423" s="119"/>
    </row>
    <row r="17424" spans="16:26" x14ac:dyDescent="0.25">
      <c r="P17424" s="120"/>
      <c r="R17424" s="120"/>
      <c r="T17424" s="120"/>
      <c r="V17424" s="120"/>
      <c r="X17424" s="120"/>
      <c r="Z17424" s="120"/>
    </row>
    <row r="17425" spans="16:26" x14ac:dyDescent="0.25">
      <c r="P17425" s="119"/>
      <c r="R17425" s="119"/>
      <c r="T17425" s="119"/>
      <c r="V17425" s="119"/>
      <c r="X17425" s="119"/>
      <c r="Z17425" s="119"/>
    </row>
    <row r="17426" spans="16:26" x14ac:dyDescent="0.25">
      <c r="P17426" s="119"/>
      <c r="R17426" s="119"/>
      <c r="T17426" s="119"/>
      <c r="V17426" s="119"/>
      <c r="X17426" s="119"/>
      <c r="Z17426" s="119"/>
    </row>
    <row r="17427" spans="16:26" x14ac:dyDescent="0.25">
      <c r="P17427" s="119"/>
      <c r="R17427" s="119"/>
      <c r="T17427" s="119"/>
      <c r="V17427" s="119"/>
      <c r="X17427" s="119"/>
      <c r="Z17427" s="119"/>
    </row>
    <row r="17428" spans="16:26" x14ac:dyDescent="0.25">
      <c r="P17428" s="121"/>
      <c r="R17428" s="121"/>
      <c r="T17428" s="121"/>
      <c r="V17428" s="121"/>
      <c r="X17428" s="121"/>
      <c r="Z17428" s="121"/>
    </row>
    <row r="17429" spans="16:26" x14ac:dyDescent="0.25">
      <c r="P17429" s="121"/>
      <c r="R17429" s="121"/>
      <c r="T17429" s="121"/>
      <c r="V17429" s="121"/>
      <c r="X17429" s="121"/>
      <c r="Z17429" s="121"/>
    </row>
    <row r="17430" spans="16:26" x14ac:dyDescent="0.25">
      <c r="P17430" s="121"/>
      <c r="R17430" s="121"/>
      <c r="T17430" s="121"/>
      <c r="V17430" s="121"/>
      <c r="X17430" s="121"/>
      <c r="Z17430" s="121"/>
    </row>
    <row r="17431" spans="16:26" x14ac:dyDescent="0.25">
      <c r="P17431" s="121"/>
      <c r="R17431" s="121"/>
      <c r="T17431" s="121"/>
      <c r="V17431" s="121"/>
      <c r="X17431" s="121"/>
      <c r="Z17431" s="121"/>
    </row>
    <row r="17432" spans="16:26" x14ac:dyDescent="0.25">
      <c r="P17432" s="122"/>
      <c r="R17432" s="122"/>
      <c r="T17432" s="122"/>
      <c r="V17432" s="122"/>
      <c r="X17432" s="122"/>
      <c r="Z17432" s="122"/>
    </row>
    <row r="17433" spans="16:26" x14ac:dyDescent="0.25">
      <c r="P17433" s="118"/>
      <c r="R17433" s="118"/>
      <c r="T17433" s="118"/>
      <c r="V17433" s="118"/>
      <c r="X17433" s="118"/>
      <c r="Z17433" s="118"/>
    </row>
    <row r="17434" spans="16:26" x14ac:dyDescent="0.25">
      <c r="P17434" s="119"/>
      <c r="R17434" s="119"/>
      <c r="T17434" s="119"/>
      <c r="V17434" s="119"/>
      <c r="X17434" s="119"/>
      <c r="Z17434" s="119"/>
    </row>
    <row r="17435" spans="16:26" x14ac:dyDescent="0.25">
      <c r="P17435" s="119"/>
      <c r="R17435" s="119"/>
      <c r="T17435" s="119"/>
      <c r="V17435" s="119"/>
      <c r="X17435" s="119"/>
      <c r="Z17435" s="119"/>
    </row>
    <row r="17436" spans="16:26" x14ac:dyDescent="0.25">
      <c r="P17436" s="120"/>
      <c r="R17436" s="120"/>
      <c r="T17436" s="120"/>
      <c r="V17436" s="120"/>
      <c r="X17436" s="120"/>
      <c r="Z17436" s="120"/>
    </row>
    <row r="17437" spans="16:26" x14ac:dyDescent="0.25">
      <c r="P17437" s="119"/>
      <c r="R17437" s="119"/>
      <c r="T17437" s="119"/>
      <c r="V17437" s="119"/>
      <c r="X17437" s="119"/>
      <c r="Z17437" s="119"/>
    </row>
    <row r="17438" spans="16:26" x14ac:dyDescent="0.25">
      <c r="P17438" s="119"/>
      <c r="R17438" s="119"/>
      <c r="T17438" s="119"/>
      <c r="V17438" s="119"/>
      <c r="X17438" s="119"/>
      <c r="Z17438" s="119"/>
    </row>
    <row r="17439" spans="16:26" x14ac:dyDescent="0.25">
      <c r="P17439" s="120"/>
      <c r="R17439" s="120"/>
      <c r="T17439" s="120"/>
      <c r="V17439" s="120"/>
      <c r="X17439" s="120"/>
      <c r="Z17439" s="120"/>
    </row>
    <row r="17440" spans="16:26" x14ac:dyDescent="0.25">
      <c r="P17440" s="119"/>
      <c r="R17440" s="119"/>
      <c r="T17440" s="119"/>
      <c r="V17440" s="119"/>
      <c r="X17440" s="119"/>
      <c r="Z17440" s="119"/>
    </row>
    <row r="17441" spans="16:26" x14ac:dyDescent="0.25">
      <c r="P17441" s="120"/>
      <c r="R17441" s="120"/>
      <c r="T17441" s="120"/>
      <c r="V17441" s="120"/>
      <c r="X17441" s="120"/>
      <c r="Z17441" s="120"/>
    </row>
    <row r="17442" spans="16:26" x14ac:dyDescent="0.25">
      <c r="P17442" s="119"/>
      <c r="R17442" s="119"/>
      <c r="T17442" s="119"/>
      <c r="V17442" s="119"/>
      <c r="X17442" s="119"/>
      <c r="Z17442" s="119"/>
    </row>
    <row r="17443" spans="16:26" x14ac:dyDescent="0.25">
      <c r="P17443" s="119"/>
      <c r="R17443" s="119"/>
      <c r="T17443" s="119"/>
      <c r="V17443" s="119"/>
      <c r="X17443" s="119"/>
      <c r="Z17443" s="119"/>
    </row>
    <row r="17444" spans="16:26" x14ac:dyDescent="0.25">
      <c r="P17444" s="119"/>
      <c r="R17444" s="119"/>
      <c r="T17444" s="119"/>
      <c r="V17444" s="119"/>
      <c r="X17444" s="119"/>
      <c r="Z17444" s="119"/>
    </row>
    <row r="17445" spans="16:26" x14ac:dyDescent="0.25">
      <c r="P17445" s="121"/>
      <c r="R17445" s="121"/>
      <c r="T17445" s="121"/>
      <c r="V17445" s="121"/>
      <c r="X17445" s="121"/>
      <c r="Z17445" s="121"/>
    </row>
    <row r="17446" spans="16:26" x14ac:dyDescent="0.25">
      <c r="P17446" s="121"/>
      <c r="R17446" s="121"/>
      <c r="T17446" s="121"/>
      <c r="V17446" s="121"/>
      <c r="X17446" s="121"/>
      <c r="Z17446" s="121"/>
    </row>
    <row r="17447" spans="16:26" x14ac:dyDescent="0.25">
      <c r="P17447" s="121"/>
      <c r="R17447" s="121"/>
      <c r="T17447" s="121"/>
      <c r="V17447" s="121"/>
      <c r="X17447" s="121"/>
      <c r="Z17447" s="121"/>
    </row>
    <row r="17448" spans="16:26" x14ac:dyDescent="0.25">
      <c r="P17448" s="121"/>
      <c r="R17448" s="121"/>
      <c r="T17448" s="121"/>
      <c r="V17448" s="121"/>
      <c r="X17448" s="121"/>
      <c r="Z17448" s="121"/>
    </row>
    <row r="17449" spans="16:26" x14ac:dyDescent="0.25">
      <c r="P17449" s="122"/>
      <c r="R17449" s="122"/>
      <c r="T17449" s="122"/>
      <c r="V17449" s="122"/>
      <c r="X17449" s="122"/>
      <c r="Z17449" s="122"/>
    </row>
    <row r="17450" spans="16:26" x14ac:dyDescent="0.25">
      <c r="P17450" s="118"/>
      <c r="R17450" s="118"/>
      <c r="T17450" s="118"/>
      <c r="V17450" s="118"/>
      <c r="X17450" s="118"/>
      <c r="Z17450" s="118"/>
    </row>
    <row r="17451" spans="16:26" x14ac:dyDescent="0.25">
      <c r="P17451" s="119"/>
      <c r="R17451" s="119"/>
      <c r="T17451" s="119"/>
      <c r="V17451" s="119"/>
      <c r="X17451" s="119"/>
      <c r="Z17451" s="119"/>
    </row>
    <row r="17452" spans="16:26" x14ac:dyDescent="0.25">
      <c r="P17452" s="119"/>
      <c r="R17452" s="119"/>
      <c r="T17452" s="119"/>
      <c r="V17452" s="119"/>
      <c r="X17452" s="119"/>
      <c r="Z17452" s="119"/>
    </row>
    <row r="17453" spans="16:26" x14ac:dyDescent="0.25">
      <c r="P17453" s="120"/>
      <c r="R17453" s="120"/>
      <c r="T17453" s="120"/>
      <c r="V17453" s="120"/>
      <c r="X17453" s="120"/>
      <c r="Z17453" s="120"/>
    </row>
    <row r="17454" spans="16:26" x14ac:dyDescent="0.25">
      <c r="P17454" s="119"/>
      <c r="R17454" s="119"/>
      <c r="T17454" s="119"/>
      <c r="V17454" s="119"/>
      <c r="X17454" s="119"/>
      <c r="Z17454" s="119"/>
    </row>
    <row r="17455" spans="16:26" x14ac:dyDescent="0.25">
      <c r="P17455" s="119"/>
      <c r="R17455" s="119"/>
      <c r="T17455" s="119"/>
      <c r="V17455" s="119"/>
      <c r="X17455" s="119"/>
      <c r="Z17455" s="119"/>
    </row>
    <row r="17456" spans="16:26" x14ac:dyDescent="0.25">
      <c r="P17456" s="120"/>
      <c r="R17456" s="120"/>
      <c r="T17456" s="120"/>
      <c r="V17456" s="120"/>
      <c r="X17456" s="120"/>
      <c r="Z17456" s="120"/>
    </row>
    <row r="17457" spans="16:26" x14ac:dyDescent="0.25">
      <c r="P17457" s="119"/>
      <c r="R17457" s="119"/>
      <c r="T17457" s="119"/>
      <c r="V17457" s="119"/>
      <c r="X17457" s="119"/>
      <c r="Z17457" s="119"/>
    </row>
    <row r="17458" spans="16:26" x14ac:dyDescent="0.25">
      <c r="P17458" s="120"/>
      <c r="R17458" s="120"/>
      <c r="T17458" s="120"/>
      <c r="V17458" s="120"/>
      <c r="X17458" s="120"/>
      <c r="Z17458" s="120"/>
    </row>
    <row r="17459" spans="16:26" x14ac:dyDescent="0.25">
      <c r="P17459" s="119"/>
      <c r="R17459" s="119"/>
      <c r="T17459" s="119"/>
      <c r="V17459" s="119"/>
      <c r="X17459" s="119"/>
      <c r="Z17459" s="119"/>
    </row>
    <row r="17460" spans="16:26" x14ac:dyDescent="0.25">
      <c r="P17460" s="119"/>
      <c r="R17460" s="119"/>
      <c r="T17460" s="119"/>
      <c r="V17460" s="119"/>
      <c r="X17460" s="119"/>
      <c r="Z17460" s="119"/>
    </row>
    <row r="17461" spans="16:26" x14ac:dyDescent="0.25">
      <c r="P17461" s="119"/>
      <c r="R17461" s="119"/>
      <c r="T17461" s="119"/>
      <c r="V17461" s="119"/>
      <c r="X17461" s="119"/>
      <c r="Z17461" s="119"/>
    </row>
    <row r="17462" spans="16:26" x14ac:dyDescent="0.25">
      <c r="P17462" s="121"/>
      <c r="R17462" s="121"/>
      <c r="T17462" s="121"/>
      <c r="V17462" s="121"/>
      <c r="X17462" s="121"/>
      <c r="Z17462" s="121"/>
    </row>
    <row r="17463" spans="16:26" x14ac:dyDescent="0.25">
      <c r="P17463" s="121"/>
      <c r="R17463" s="121"/>
      <c r="T17463" s="121"/>
      <c r="V17463" s="121"/>
      <c r="X17463" s="121"/>
      <c r="Z17463" s="121"/>
    </row>
    <row r="17464" spans="16:26" x14ac:dyDescent="0.25">
      <c r="P17464" s="121"/>
      <c r="R17464" s="121"/>
      <c r="T17464" s="121"/>
      <c r="V17464" s="121"/>
      <c r="X17464" s="121"/>
      <c r="Z17464" s="121"/>
    </row>
    <row r="17465" spans="16:26" x14ac:dyDescent="0.25">
      <c r="P17465" s="121"/>
      <c r="R17465" s="121"/>
      <c r="T17465" s="121"/>
      <c r="V17465" s="121"/>
      <c r="X17465" s="121"/>
      <c r="Z17465" s="121"/>
    </row>
    <row r="17466" spans="16:26" x14ac:dyDescent="0.25">
      <c r="P17466" s="122"/>
      <c r="R17466" s="122"/>
      <c r="T17466" s="122"/>
      <c r="V17466" s="122"/>
      <c r="X17466" s="122"/>
      <c r="Z17466" s="122"/>
    </row>
    <row r="17467" spans="16:26" x14ac:dyDescent="0.25">
      <c r="P17467" s="118"/>
      <c r="R17467" s="118"/>
      <c r="T17467" s="118"/>
      <c r="V17467" s="118"/>
      <c r="X17467" s="118"/>
      <c r="Z17467" s="118"/>
    </row>
    <row r="17468" spans="16:26" x14ac:dyDescent="0.25">
      <c r="P17468" s="119"/>
      <c r="R17468" s="119"/>
      <c r="T17468" s="119"/>
      <c r="V17468" s="119"/>
      <c r="X17468" s="119"/>
      <c r="Z17468" s="119"/>
    </row>
    <row r="17469" spans="16:26" x14ac:dyDescent="0.25">
      <c r="P17469" s="119"/>
      <c r="R17469" s="119"/>
      <c r="T17469" s="119"/>
      <c r="V17469" s="119"/>
      <c r="X17469" s="119"/>
      <c r="Z17469" s="119"/>
    </row>
    <row r="17470" spans="16:26" x14ac:dyDescent="0.25">
      <c r="P17470" s="120"/>
      <c r="R17470" s="120"/>
      <c r="T17470" s="120"/>
      <c r="V17470" s="120"/>
      <c r="X17470" s="120"/>
      <c r="Z17470" s="120"/>
    </row>
    <row r="17471" spans="16:26" x14ac:dyDescent="0.25">
      <c r="P17471" s="119"/>
      <c r="R17471" s="119"/>
      <c r="T17471" s="119"/>
      <c r="V17471" s="119"/>
      <c r="X17471" s="119"/>
      <c r="Z17471" s="119"/>
    </row>
    <row r="17472" spans="16:26" x14ac:dyDescent="0.25">
      <c r="P17472" s="119"/>
      <c r="R17472" s="119"/>
      <c r="T17472" s="119"/>
      <c r="V17472" s="119"/>
      <c r="X17472" s="119"/>
      <c r="Z17472" s="119"/>
    </row>
    <row r="17473" spans="16:26" x14ac:dyDescent="0.25">
      <c r="P17473" s="120"/>
      <c r="R17473" s="120"/>
      <c r="T17473" s="120"/>
      <c r="V17473" s="120"/>
      <c r="X17473" s="120"/>
      <c r="Z17473" s="120"/>
    </row>
    <row r="17474" spans="16:26" x14ac:dyDescent="0.25">
      <c r="P17474" s="119"/>
      <c r="R17474" s="119"/>
      <c r="T17474" s="119"/>
      <c r="V17474" s="119"/>
      <c r="X17474" s="119"/>
      <c r="Z17474" s="119"/>
    </row>
    <row r="17475" spans="16:26" x14ac:dyDescent="0.25">
      <c r="P17475" s="120"/>
      <c r="R17475" s="120"/>
      <c r="T17475" s="120"/>
      <c r="V17475" s="120"/>
      <c r="X17475" s="120"/>
      <c r="Z17475" s="120"/>
    </row>
    <row r="17476" spans="16:26" x14ac:dyDescent="0.25">
      <c r="P17476" s="119"/>
      <c r="R17476" s="119"/>
      <c r="T17476" s="119"/>
      <c r="V17476" s="119"/>
      <c r="X17476" s="119"/>
      <c r="Z17476" s="119"/>
    </row>
    <row r="17477" spans="16:26" x14ac:dyDescent="0.25">
      <c r="P17477" s="119"/>
      <c r="R17477" s="119"/>
      <c r="T17477" s="119"/>
      <c r="V17477" s="119"/>
      <c r="X17477" s="119"/>
      <c r="Z17477" s="119"/>
    </row>
    <row r="17478" spans="16:26" x14ac:dyDescent="0.25">
      <c r="P17478" s="119"/>
      <c r="R17478" s="119"/>
      <c r="T17478" s="119"/>
      <c r="V17478" s="119"/>
      <c r="X17478" s="119"/>
      <c r="Z17478" s="119"/>
    </row>
    <row r="17479" spans="16:26" x14ac:dyDescent="0.25">
      <c r="P17479" s="121"/>
      <c r="R17479" s="121"/>
      <c r="T17479" s="121"/>
      <c r="V17479" s="121"/>
      <c r="X17479" s="121"/>
      <c r="Z17479" s="121"/>
    </row>
    <row r="17480" spans="16:26" x14ac:dyDescent="0.25">
      <c r="P17480" s="121"/>
      <c r="R17480" s="121"/>
      <c r="T17480" s="121"/>
      <c r="V17480" s="121"/>
      <c r="X17480" s="121"/>
      <c r="Z17480" s="121"/>
    </row>
    <row r="17481" spans="16:26" x14ac:dyDescent="0.25">
      <c r="P17481" s="121"/>
      <c r="R17481" s="121"/>
      <c r="T17481" s="121"/>
      <c r="V17481" s="121"/>
      <c r="X17481" s="121"/>
      <c r="Z17481" s="121"/>
    </row>
    <row r="17482" spans="16:26" x14ac:dyDescent="0.25">
      <c r="P17482" s="121"/>
      <c r="R17482" s="121"/>
      <c r="T17482" s="121"/>
      <c r="V17482" s="121"/>
      <c r="X17482" s="121"/>
      <c r="Z17482" s="121"/>
    </row>
    <row r="17483" spans="16:26" x14ac:dyDescent="0.25">
      <c r="P17483" s="122"/>
      <c r="R17483" s="122"/>
      <c r="T17483" s="122"/>
      <c r="V17483" s="122"/>
      <c r="X17483" s="122"/>
      <c r="Z17483" s="122"/>
    </row>
    <row r="17484" spans="16:26" x14ac:dyDescent="0.25">
      <c r="P17484" s="118"/>
      <c r="R17484" s="118"/>
      <c r="T17484" s="118"/>
      <c r="V17484" s="118"/>
      <c r="X17484" s="118"/>
      <c r="Z17484" s="118"/>
    </row>
    <row r="17485" spans="16:26" x14ac:dyDescent="0.25">
      <c r="P17485" s="119"/>
      <c r="R17485" s="119"/>
      <c r="T17485" s="119"/>
      <c r="V17485" s="119"/>
      <c r="X17485" s="119"/>
      <c r="Z17485" s="119"/>
    </row>
    <row r="17486" spans="16:26" x14ac:dyDescent="0.25">
      <c r="P17486" s="119"/>
      <c r="R17486" s="119"/>
      <c r="T17486" s="119"/>
      <c r="V17486" s="119"/>
      <c r="X17486" s="119"/>
      <c r="Z17486" s="119"/>
    </row>
    <row r="17487" spans="16:26" x14ac:dyDescent="0.25">
      <c r="P17487" s="120"/>
      <c r="R17487" s="120"/>
      <c r="T17487" s="120"/>
      <c r="V17487" s="120"/>
      <c r="X17487" s="120"/>
      <c r="Z17487" s="120"/>
    </row>
    <row r="17488" spans="16:26" x14ac:dyDescent="0.25">
      <c r="P17488" s="119"/>
      <c r="R17488" s="119"/>
      <c r="T17488" s="119"/>
      <c r="V17488" s="119"/>
      <c r="X17488" s="119"/>
      <c r="Z17488" s="119"/>
    </row>
    <row r="17489" spans="16:26" x14ac:dyDescent="0.25">
      <c r="P17489" s="119"/>
      <c r="R17489" s="119"/>
      <c r="T17489" s="119"/>
      <c r="V17489" s="119"/>
      <c r="X17489" s="119"/>
      <c r="Z17489" s="119"/>
    </row>
    <row r="17490" spans="16:26" x14ac:dyDescent="0.25">
      <c r="P17490" s="120"/>
      <c r="R17490" s="120"/>
      <c r="T17490" s="120"/>
      <c r="V17490" s="120"/>
      <c r="X17490" s="120"/>
      <c r="Z17490" s="120"/>
    </row>
    <row r="17491" spans="16:26" x14ac:dyDescent="0.25">
      <c r="P17491" s="119"/>
      <c r="R17491" s="119"/>
      <c r="T17491" s="119"/>
      <c r="V17491" s="119"/>
      <c r="X17491" s="119"/>
      <c r="Z17491" s="119"/>
    </row>
    <row r="17492" spans="16:26" x14ac:dyDescent="0.25">
      <c r="P17492" s="120"/>
      <c r="R17492" s="120"/>
      <c r="T17492" s="120"/>
      <c r="V17492" s="120"/>
      <c r="X17492" s="120"/>
      <c r="Z17492" s="120"/>
    </row>
    <row r="17493" spans="16:26" x14ac:dyDescent="0.25">
      <c r="P17493" s="119"/>
      <c r="R17493" s="119"/>
      <c r="T17493" s="119"/>
      <c r="V17493" s="119"/>
      <c r="X17493" s="119"/>
      <c r="Z17493" s="119"/>
    </row>
    <row r="17494" spans="16:26" x14ac:dyDescent="0.25">
      <c r="P17494" s="119"/>
      <c r="R17494" s="119"/>
      <c r="T17494" s="119"/>
      <c r="V17494" s="119"/>
      <c r="X17494" s="119"/>
      <c r="Z17494" s="119"/>
    </row>
    <row r="17495" spans="16:26" x14ac:dyDescent="0.25">
      <c r="P17495" s="119"/>
      <c r="R17495" s="119"/>
      <c r="T17495" s="119"/>
      <c r="V17495" s="119"/>
      <c r="X17495" s="119"/>
      <c r="Z17495" s="119"/>
    </row>
    <row r="17496" spans="16:26" x14ac:dyDescent="0.25">
      <c r="P17496" s="121"/>
      <c r="R17496" s="121"/>
      <c r="T17496" s="121"/>
      <c r="V17496" s="121"/>
      <c r="X17496" s="121"/>
      <c r="Z17496" s="121"/>
    </row>
    <row r="17497" spans="16:26" x14ac:dyDescent="0.25">
      <c r="P17497" s="121"/>
      <c r="R17497" s="121"/>
      <c r="T17497" s="121"/>
      <c r="V17497" s="121"/>
      <c r="X17497" s="121"/>
      <c r="Z17497" s="121"/>
    </row>
    <row r="17498" spans="16:26" x14ac:dyDescent="0.25">
      <c r="P17498" s="121"/>
      <c r="R17498" s="121"/>
      <c r="T17498" s="121"/>
      <c r="V17498" s="121"/>
      <c r="X17498" s="121"/>
      <c r="Z17498" s="121"/>
    </row>
    <row r="17499" spans="16:26" x14ac:dyDescent="0.25">
      <c r="P17499" s="121"/>
      <c r="R17499" s="121"/>
      <c r="T17499" s="121"/>
      <c r="V17499" s="121"/>
      <c r="X17499" s="121"/>
      <c r="Z17499" s="121"/>
    </row>
    <row r="17500" spans="16:26" x14ac:dyDescent="0.25">
      <c r="P17500" s="122"/>
      <c r="R17500" s="122"/>
      <c r="T17500" s="122"/>
      <c r="V17500" s="122"/>
      <c r="X17500" s="122"/>
      <c r="Z17500" s="122"/>
    </row>
    <row r="17501" spans="16:26" x14ac:dyDescent="0.25">
      <c r="P17501" s="118"/>
      <c r="R17501" s="118"/>
      <c r="T17501" s="118"/>
      <c r="V17501" s="118"/>
      <c r="X17501" s="118"/>
      <c r="Z17501" s="118"/>
    </row>
    <row r="17502" spans="16:26" x14ac:dyDescent="0.25">
      <c r="P17502" s="119"/>
      <c r="R17502" s="119"/>
      <c r="T17502" s="119"/>
      <c r="V17502" s="119"/>
      <c r="X17502" s="119"/>
      <c r="Z17502" s="119"/>
    </row>
    <row r="17503" spans="16:26" x14ac:dyDescent="0.25">
      <c r="P17503" s="119"/>
      <c r="R17503" s="119"/>
      <c r="T17503" s="119"/>
      <c r="V17503" s="119"/>
      <c r="X17503" s="119"/>
      <c r="Z17503" s="119"/>
    </row>
    <row r="17504" spans="16:26" x14ac:dyDescent="0.25">
      <c r="P17504" s="120"/>
      <c r="R17504" s="120"/>
      <c r="T17504" s="120"/>
      <c r="V17504" s="120"/>
      <c r="X17504" s="120"/>
      <c r="Z17504" s="120"/>
    </row>
    <row r="17505" spans="16:26" x14ac:dyDescent="0.25">
      <c r="P17505" s="119"/>
      <c r="R17505" s="119"/>
      <c r="T17505" s="119"/>
      <c r="V17505" s="119"/>
      <c r="X17505" s="119"/>
      <c r="Z17505" s="119"/>
    </row>
    <row r="17506" spans="16:26" x14ac:dyDescent="0.25">
      <c r="P17506" s="119"/>
      <c r="R17506" s="119"/>
      <c r="T17506" s="119"/>
      <c r="V17506" s="119"/>
      <c r="X17506" s="119"/>
      <c r="Z17506" s="119"/>
    </row>
    <row r="17507" spans="16:26" x14ac:dyDescent="0.25">
      <c r="P17507" s="120"/>
      <c r="R17507" s="120"/>
      <c r="T17507" s="120"/>
      <c r="V17507" s="120"/>
      <c r="X17507" s="120"/>
      <c r="Z17507" s="120"/>
    </row>
    <row r="17508" spans="16:26" x14ac:dyDescent="0.25">
      <c r="P17508" s="119"/>
      <c r="R17508" s="119"/>
      <c r="T17508" s="119"/>
      <c r="V17508" s="119"/>
      <c r="X17508" s="119"/>
      <c r="Z17508" s="119"/>
    </row>
    <row r="17509" spans="16:26" x14ac:dyDescent="0.25">
      <c r="P17509" s="120"/>
      <c r="R17509" s="120"/>
      <c r="T17509" s="120"/>
      <c r="V17509" s="120"/>
      <c r="X17509" s="120"/>
      <c r="Z17509" s="120"/>
    </row>
    <row r="17510" spans="16:26" x14ac:dyDescent="0.25">
      <c r="P17510" s="119"/>
      <c r="R17510" s="119"/>
      <c r="T17510" s="119"/>
      <c r="V17510" s="119"/>
      <c r="X17510" s="119"/>
      <c r="Z17510" s="119"/>
    </row>
    <row r="17511" spans="16:26" x14ac:dyDescent="0.25">
      <c r="P17511" s="119"/>
      <c r="R17511" s="119"/>
      <c r="T17511" s="119"/>
      <c r="V17511" s="119"/>
      <c r="X17511" s="119"/>
      <c r="Z17511" s="119"/>
    </row>
    <row r="17512" spans="16:26" x14ac:dyDescent="0.25">
      <c r="P17512" s="119"/>
      <c r="R17512" s="119"/>
      <c r="T17512" s="119"/>
      <c r="V17512" s="119"/>
      <c r="X17512" s="119"/>
      <c r="Z17512" s="119"/>
    </row>
    <row r="17513" spans="16:26" x14ac:dyDescent="0.25">
      <c r="P17513" s="121"/>
      <c r="R17513" s="121"/>
      <c r="T17513" s="121"/>
      <c r="V17513" s="121"/>
      <c r="X17513" s="121"/>
      <c r="Z17513" s="121"/>
    </row>
    <row r="17514" spans="16:26" x14ac:dyDescent="0.25">
      <c r="P17514" s="121"/>
      <c r="R17514" s="121"/>
      <c r="T17514" s="121"/>
      <c r="V17514" s="121"/>
      <c r="X17514" s="121"/>
      <c r="Z17514" s="121"/>
    </row>
    <row r="17515" spans="16:26" x14ac:dyDescent="0.25">
      <c r="P17515" s="121"/>
      <c r="R17515" s="121"/>
      <c r="T17515" s="121"/>
      <c r="V17515" s="121"/>
      <c r="X17515" s="121"/>
      <c r="Z17515" s="121"/>
    </row>
    <row r="17516" spans="16:26" x14ac:dyDescent="0.25">
      <c r="P17516" s="121"/>
      <c r="R17516" s="121"/>
      <c r="T17516" s="121"/>
      <c r="V17516" s="121"/>
      <c r="X17516" s="121"/>
      <c r="Z17516" s="121"/>
    </row>
    <row r="17517" spans="16:26" x14ac:dyDescent="0.25">
      <c r="P17517" s="122"/>
      <c r="R17517" s="122"/>
      <c r="T17517" s="122"/>
      <c r="V17517" s="122"/>
      <c r="X17517" s="122"/>
      <c r="Z17517" s="122"/>
    </row>
    <row r="17518" spans="16:26" x14ac:dyDescent="0.25">
      <c r="P17518" s="118"/>
      <c r="R17518" s="118"/>
      <c r="T17518" s="118"/>
      <c r="V17518" s="118"/>
      <c r="X17518" s="118"/>
      <c r="Z17518" s="118"/>
    </row>
    <row r="17519" spans="16:26" x14ac:dyDescent="0.25">
      <c r="P17519" s="119"/>
      <c r="R17519" s="119"/>
      <c r="T17519" s="119"/>
      <c r="V17519" s="119"/>
      <c r="X17519" s="119"/>
      <c r="Z17519" s="119"/>
    </row>
    <row r="17520" spans="16:26" x14ac:dyDescent="0.25">
      <c r="P17520" s="119"/>
      <c r="R17520" s="119"/>
      <c r="T17520" s="119"/>
      <c r="V17520" s="119"/>
      <c r="X17520" s="119"/>
      <c r="Z17520" s="119"/>
    </row>
    <row r="17521" spans="16:26" x14ac:dyDescent="0.25">
      <c r="P17521" s="120"/>
      <c r="R17521" s="120"/>
      <c r="T17521" s="120"/>
      <c r="V17521" s="120"/>
      <c r="X17521" s="120"/>
      <c r="Z17521" s="120"/>
    </row>
    <row r="17522" spans="16:26" x14ac:dyDescent="0.25">
      <c r="P17522" s="119"/>
      <c r="R17522" s="119"/>
      <c r="T17522" s="119"/>
      <c r="V17522" s="119"/>
      <c r="X17522" s="119"/>
      <c r="Z17522" s="119"/>
    </row>
    <row r="17523" spans="16:26" x14ac:dyDescent="0.25">
      <c r="P17523" s="119"/>
      <c r="R17523" s="119"/>
      <c r="T17523" s="119"/>
      <c r="V17523" s="119"/>
      <c r="X17523" s="119"/>
      <c r="Z17523" s="119"/>
    </row>
    <row r="17524" spans="16:26" x14ac:dyDescent="0.25">
      <c r="P17524" s="120"/>
      <c r="R17524" s="120"/>
      <c r="T17524" s="120"/>
      <c r="V17524" s="120"/>
      <c r="X17524" s="120"/>
      <c r="Z17524" s="120"/>
    </row>
    <row r="17525" spans="16:26" x14ac:dyDescent="0.25">
      <c r="P17525" s="119"/>
      <c r="R17525" s="119"/>
      <c r="T17525" s="119"/>
      <c r="V17525" s="119"/>
      <c r="X17525" s="119"/>
      <c r="Z17525" s="119"/>
    </row>
    <row r="17526" spans="16:26" x14ac:dyDescent="0.25">
      <c r="P17526" s="120"/>
      <c r="R17526" s="120"/>
      <c r="T17526" s="120"/>
      <c r="V17526" s="120"/>
      <c r="X17526" s="120"/>
      <c r="Z17526" s="120"/>
    </row>
    <row r="17527" spans="16:26" x14ac:dyDescent="0.25">
      <c r="P17527" s="119"/>
      <c r="R17527" s="119"/>
      <c r="T17527" s="119"/>
      <c r="V17527" s="119"/>
      <c r="X17527" s="119"/>
      <c r="Z17527" s="119"/>
    </row>
    <row r="17528" spans="16:26" x14ac:dyDescent="0.25">
      <c r="P17528" s="119"/>
      <c r="R17528" s="119"/>
      <c r="T17528" s="119"/>
      <c r="V17528" s="119"/>
      <c r="X17528" s="119"/>
      <c r="Z17528" s="119"/>
    </row>
    <row r="17529" spans="16:26" x14ac:dyDescent="0.25">
      <c r="P17529" s="119"/>
      <c r="R17529" s="119"/>
      <c r="T17529" s="119"/>
      <c r="V17529" s="119"/>
      <c r="X17529" s="119"/>
      <c r="Z17529" s="119"/>
    </row>
    <row r="17530" spans="16:26" x14ac:dyDescent="0.25">
      <c r="P17530" s="121"/>
      <c r="R17530" s="121"/>
      <c r="T17530" s="121"/>
      <c r="V17530" s="121"/>
      <c r="X17530" s="121"/>
      <c r="Z17530" s="121"/>
    </row>
    <row r="17531" spans="16:26" x14ac:dyDescent="0.25">
      <c r="P17531" s="121"/>
      <c r="R17531" s="121"/>
      <c r="T17531" s="121"/>
      <c r="V17531" s="121"/>
      <c r="X17531" s="121"/>
      <c r="Z17531" s="121"/>
    </row>
    <row r="17532" spans="16:26" x14ac:dyDescent="0.25">
      <c r="P17532" s="121"/>
      <c r="R17532" s="121"/>
      <c r="T17532" s="121"/>
      <c r="V17532" s="121"/>
      <c r="X17532" s="121"/>
      <c r="Z17532" s="121"/>
    </row>
    <row r="17533" spans="16:26" x14ac:dyDescent="0.25">
      <c r="P17533" s="121"/>
      <c r="R17533" s="121"/>
      <c r="T17533" s="121"/>
      <c r="V17533" s="121"/>
      <c r="X17533" s="121"/>
      <c r="Z17533" s="121"/>
    </row>
    <row r="17534" spans="16:26" x14ac:dyDescent="0.25">
      <c r="P17534" s="122"/>
      <c r="R17534" s="122"/>
      <c r="T17534" s="122"/>
      <c r="V17534" s="122"/>
      <c r="X17534" s="122"/>
      <c r="Z17534" s="122"/>
    </row>
    <row r="17535" spans="16:26" x14ac:dyDescent="0.25">
      <c r="P17535" s="118"/>
      <c r="R17535" s="118"/>
      <c r="T17535" s="118"/>
      <c r="V17535" s="118"/>
      <c r="X17535" s="118"/>
      <c r="Z17535" s="118"/>
    </row>
    <row r="17536" spans="16:26" x14ac:dyDescent="0.25">
      <c r="P17536" s="119"/>
      <c r="R17536" s="119"/>
      <c r="T17536" s="119"/>
      <c r="V17536" s="119"/>
      <c r="X17536" s="119"/>
      <c r="Z17536" s="119"/>
    </row>
    <row r="17537" spans="16:26" x14ac:dyDescent="0.25">
      <c r="P17537" s="119"/>
      <c r="R17537" s="119"/>
      <c r="T17537" s="119"/>
      <c r="V17537" s="119"/>
      <c r="X17537" s="119"/>
      <c r="Z17537" s="119"/>
    </row>
    <row r="17538" spans="16:26" x14ac:dyDescent="0.25">
      <c r="P17538" s="120"/>
      <c r="R17538" s="120"/>
      <c r="T17538" s="120"/>
      <c r="V17538" s="120"/>
      <c r="X17538" s="120"/>
      <c r="Z17538" s="120"/>
    </row>
    <row r="17539" spans="16:26" x14ac:dyDescent="0.25">
      <c r="P17539" s="119"/>
      <c r="R17539" s="119"/>
      <c r="T17539" s="119"/>
      <c r="V17539" s="119"/>
      <c r="X17539" s="119"/>
      <c r="Z17539" s="119"/>
    </row>
    <row r="17540" spans="16:26" x14ac:dyDescent="0.25">
      <c r="P17540" s="119"/>
      <c r="R17540" s="119"/>
      <c r="T17540" s="119"/>
      <c r="V17540" s="119"/>
      <c r="X17540" s="119"/>
      <c r="Z17540" s="119"/>
    </row>
    <row r="17541" spans="16:26" x14ac:dyDescent="0.25">
      <c r="P17541" s="120"/>
      <c r="R17541" s="120"/>
      <c r="T17541" s="120"/>
      <c r="V17541" s="120"/>
      <c r="X17541" s="120"/>
      <c r="Z17541" s="120"/>
    </row>
    <row r="17542" spans="16:26" x14ac:dyDescent="0.25">
      <c r="P17542" s="119"/>
      <c r="R17542" s="119"/>
      <c r="T17542" s="119"/>
      <c r="V17542" s="119"/>
      <c r="X17542" s="119"/>
      <c r="Z17542" s="119"/>
    </row>
    <row r="17543" spans="16:26" x14ac:dyDescent="0.25">
      <c r="P17543" s="120"/>
      <c r="R17543" s="120"/>
      <c r="T17543" s="120"/>
      <c r="V17543" s="120"/>
      <c r="X17543" s="120"/>
      <c r="Z17543" s="120"/>
    </row>
    <row r="17544" spans="16:26" x14ac:dyDescent="0.25">
      <c r="P17544" s="119"/>
      <c r="R17544" s="119"/>
      <c r="T17544" s="119"/>
      <c r="V17544" s="119"/>
      <c r="X17544" s="119"/>
      <c r="Z17544" s="119"/>
    </row>
    <row r="17545" spans="16:26" x14ac:dyDescent="0.25">
      <c r="P17545" s="119"/>
      <c r="R17545" s="119"/>
      <c r="T17545" s="119"/>
      <c r="V17545" s="119"/>
      <c r="X17545" s="119"/>
      <c r="Z17545" s="119"/>
    </row>
    <row r="17546" spans="16:26" x14ac:dyDescent="0.25">
      <c r="P17546" s="119"/>
      <c r="R17546" s="119"/>
      <c r="T17546" s="119"/>
      <c r="V17546" s="119"/>
      <c r="X17546" s="119"/>
      <c r="Z17546" s="119"/>
    </row>
    <row r="17547" spans="16:26" x14ac:dyDescent="0.25">
      <c r="P17547" s="121"/>
      <c r="R17547" s="121"/>
      <c r="T17547" s="121"/>
      <c r="V17547" s="121"/>
      <c r="X17547" s="121"/>
      <c r="Z17547" s="121"/>
    </row>
    <row r="17548" spans="16:26" x14ac:dyDescent="0.25">
      <c r="P17548" s="121"/>
      <c r="R17548" s="121"/>
      <c r="T17548" s="121"/>
      <c r="V17548" s="121"/>
      <c r="X17548" s="121"/>
      <c r="Z17548" s="121"/>
    </row>
    <row r="17549" spans="16:26" x14ac:dyDescent="0.25">
      <c r="P17549" s="121"/>
      <c r="R17549" s="121"/>
      <c r="T17549" s="121"/>
      <c r="V17549" s="121"/>
      <c r="X17549" s="121"/>
      <c r="Z17549" s="121"/>
    </row>
    <row r="17550" spans="16:26" x14ac:dyDescent="0.25">
      <c r="P17550" s="121"/>
      <c r="R17550" s="121"/>
      <c r="T17550" s="121"/>
      <c r="V17550" s="121"/>
      <c r="X17550" s="121"/>
      <c r="Z17550" s="121"/>
    </row>
    <row r="17551" spans="16:26" x14ac:dyDescent="0.25">
      <c r="P17551" s="122"/>
      <c r="R17551" s="122"/>
      <c r="T17551" s="122"/>
      <c r="V17551" s="122"/>
      <c r="X17551" s="122"/>
      <c r="Z17551" s="122"/>
    </row>
    <row r="17552" spans="16:26" x14ac:dyDescent="0.25">
      <c r="P17552" s="118"/>
      <c r="R17552" s="118"/>
      <c r="T17552" s="118"/>
      <c r="V17552" s="118"/>
      <c r="X17552" s="118"/>
      <c r="Z17552" s="118"/>
    </row>
    <row r="17553" spans="16:26" x14ac:dyDescent="0.25">
      <c r="P17553" s="119"/>
      <c r="R17553" s="119"/>
      <c r="T17553" s="119"/>
      <c r="V17553" s="119"/>
      <c r="X17553" s="119"/>
      <c r="Z17553" s="119"/>
    </row>
    <row r="17554" spans="16:26" x14ac:dyDescent="0.25">
      <c r="P17554" s="119"/>
      <c r="R17554" s="119"/>
      <c r="T17554" s="119"/>
      <c r="V17554" s="119"/>
      <c r="X17554" s="119"/>
      <c r="Z17554" s="119"/>
    </row>
    <row r="17555" spans="16:26" x14ac:dyDescent="0.25">
      <c r="P17555" s="120"/>
      <c r="R17555" s="120"/>
      <c r="T17555" s="120"/>
      <c r="V17555" s="120"/>
      <c r="X17555" s="120"/>
      <c r="Z17555" s="120"/>
    </row>
    <row r="17556" spans="16:26" x14ac:dyDescent="0.25">
      <c r="P17556" s="119"/>
      <c r="R17556" s="119"/>
      <c r="T17556" s="119"/>
      <c r="V17556" s="119"/>
      <c r="X17556" s="119"/>
      <c r="Z17556" s="119"/>
    </row>
    <row r="17557" spans="16:26" x14ac:dyDescent="0.25">
      <c r="P17557" s="119"/>
      <c r="R17557" s="119"/>
      <c r="T17557" s="119"/>
      <c r="V17557" s="119"/>
      <c r="X17557" s="119"/>
      <c r="Z17557" s="119"/>
    </row>
    <row r="17558" spans="16:26" x14ac:dyDescent="0.25">
      <c r="P17558" s="120"/>
      <c r="R17558" s="120"/>
      <c r="T17558" s="120"/>
      <c r="V17558" s="120"/>
      <c r="X17558" s="120"/>
      <c r="Z17558" s="120"/>
    </row>
    <row r="17559" spans="16:26" x14ac:dyDescent="0.25">
      <c r="P17559" s="119"/>
      <c r="R17559" s="119"/>
      <c r="T17559" s="119"/>
      <c r="V17559" s="119"/>
      <c r="X17559" s="119"/>
      <c r="Z17559" s="119"/>
    </row>
    <row r="17560" spans="16:26" x14ac:dyDescent="0.25">
      <c r="P17560" s="120"/>
      <c r="R17560" s="120"/>
      <c r="T17560" s="120"/>
      <c r="V17560" s="120"/>
      <c r="X17560" s="120"/>
      <c r="Z17560" s="120"/>
    </row>
    <row r="17561" spans="16:26" x14ac:dyDescent="0.25">
      <c r="P17561" s="119"/>
      <c r="R17561" s="119"/>
      <c r="T17561" s="119"/>
      <c r="V17561" s="119"/>
      <c r="X17561" s="119"/>
      <c r="Z17561" s="119"/>
    </row>
    <row r="17562" spans="16:26" x14ac:dyDescent="0.25">
      <c r="P17562" s="119"/>
      <c r="R17562" s="119"/>
      <c r="T17562" s="119"/>
      <c r="V17562" s="119"/>
      <c r="X17562" s="119"/>
      <c r="Z17562" s="119"/>
    </row>
    <row r="17563" spans="16:26" x14ac:dyDescent="0.25">
      <c r="P17563" s="119"/>
      <c r="R17563" s="119"/>
      <c r="T17563" s="119"/>
      <c r="V17563" s="119"/>
      <c r="X17563" s="119"/>
      <c r="Z17563" s="119"/>
    </row>
    <row r="17564" spans="16:26" x14ac:dyDescent="0.25">
      <c r="P17564" s="121"/>
      <c r="R17564" s="121"/>
      <c r="T17564" s="121"/>
      <c r="V17564" s="121"/>
      <c r="X17564" s="121"/>
      <c r="Z17564" s="121"/>
    </row>
    <row r="17565" spans="16:26" x14ac:dyDescent="0.25">
      <c r="P17565" s="121"/>
      <c r="R17565" s="121"/>
      <c r="T17565" s="121"/>
      <c r="V17565" s="121"/>
      <c r="X17565" s="121"/>
      <c r="Z17565" s="121"/>
    </row>
    <row r="17566" spans="16:26" x14ac:dyDescent="0.25">
      <c r="P17566" s="121"/>
      <c r="R17566" s="121"/>
      <c r="T17566" s="121"/>
      <c r="V17566" s="121"/>
      <c r="X17566" s="121"/>
      <c r="Z17566" s="121"/>
    </row>
    <row r="17567" spans="16:26" x14ac:dyDescent="0.25">
      <c r="P17567" s="121"/>
      <c r="R17567" s="121"/>
      <c r="T17567" s="121"/>
      <c r="V17567" s="121"/>
      <c r="X17567" s="121"/>
      <c r="Z17567" s="121"/>
    </row>
    <row r="17568" spans="16:26" x14ac:dyDescent="0.25">
      <c r="P17568" s="122"/>
      <c r="R17568" s="122"/>
      <c r="T17568" s="122"/>
      <c r="V17568" s="122"/>
      <c r="X17568" s="122"/>
      <c r="Z17568" s="122"/>
    </row>
    <row r="17569" spans="16:26" x14ac:dyDescent="0.25">
      <c r="P17569" s="118"/>
      <c r="R17569" s="118"/>
      <c r="T17569" s="118"/>
      <c r="V17569" s="118"/>
      <c r="X17569" s="118"/>
      <c r="Z17569" s="118"/>
    </row>
    <row r="17570" spans="16:26" x14ac:dyDescent="0.25">
      <c r="P17570" s="119"/>
      <c r="R17570" s="119"/>
      <c r="T17570" s="119"/>
      <c r="V17570" s="119"/>
      <c r="X17570" s="119"/>
      <c r="Z17570" s="119"/>
    </row>
    <row r="17571" spans="16:26" x14ac:dyDescent="0.25">
      <c r="P17571" s="119"/>
      <c r="R17571" s="119"/>
      <c r="T17571" s="119"/>
      <c r="V17571" s="119"/>
      <c r="X17571" s="119"/>
      <c r="Z17571" s="119"/>
    </row>
    <row r="17572" spans="16:26" x14ac:dyDescent="0.25">
      <c r="P17572" s="120"/>
      <c r="R17572" s="120"/>
      <c r="T17572" s="120"/>
      <c r="V17572" s="120"/>
      <c r="X17572" s="120"/>
      <c r="Z17572" s="120"/>
    </row>
    <row r="17573" spans="16:26" x14ac:dyDescent="0.25">
      <c r="P17573" s="119"/>
      <c r="R17573" s="119"/>
      <c r="T17573" s="119"/>
      <c r="V17573" s="119"/>
      <c r="X17573" s="119"/>
      <c r="Z17573" s="119"/>
    </row>
    <row r="17574" spans="16:26" x14ac:dyDescent="0.25">
      <c r="P17574" s="119"/>
      <c r="R17574" s="119"/>
      <c r="T17574" s="119"/>
      <c r="V17574" s="119"/>
      <c r="X17574" s="119"/>
      <c r="Z17574" s="119"/>
    </row>
    <row r="17575" spans="16:26" x14ac:dyDescent="0.25">
      <c r="P17575" s="120"/>
      <c r="R17575" s="120"/>
      <c r="T17575" s="120"/>
      <c r="V17575" s="120"/>
      <c r="X17575" s="120"/>
      <c r="Z17575" s="120"/>
    </row>
    <row r="17576" spans="16:26" x14ac:dyDescent="0.25">
      <c r="P17576" s="119"/>
      <c r="R17576" s="119"/>
      <c r="T17576" s="119"/>
      <c r="V17576" s="119"/>
      <c r="X17576" s="119"/>
      <c r="Z17576" s="119"/>
    </row>
    <row r="17577" spans="16:26" x14ac:dyDescent="0.25">
      <c r="P17577" s="120"/>
      <c r="R17577" s="120"/>
      <c r="T17577" s="120"/>
      <c r="V17577" s="120"/>
      <c r="X17577" s="120"/>
      <c r="Z17577" s="120"/>
    </row>
    <row r="17578" spans="16:26" x14ac:dyDescent="0.25">
      <c r="P17578" s="119"/>
      <c r="R17578" s="119"/>
      <c r="T17578" s="119"/>
      <c r="V17578" s="119"/>
      <c r="X17578" s="119"/>
      <c r="Z17578" s="119"/>
    </row>
    <row r="17579" spans="16:26" x14ac:dyDescent="0.25">
      <c r="P17579" s="119"/>
      <c r="R17579" s="119"/>
      <c r="T17579" s="119"/>
      <c r="V17579" s="119"/>
      <c r="X17579" s="119"/>
      <c r="Z17579" s="119"/>
    </row>
    <row r="17580" spans="16:26" x14ac:dyDescent="0.25">
      <c r="P17580" s="119"/>
      <c r="R17580" s="119"/>
      <c r="T17580" s="119"/>
      <c r="V17580" s="119"/>
      <c r="X17580" s="119"/>
      <c r="Z17580" s="119"/>
    </row>
    <row r="17581" spans="16:26" x14ac:dyDescent="0.25">
      <c r="P17581" s="121"/>
      <c r="R17581" s="121"/>
      <c r="T17581" s="121"/>
      <c r="V17581" s="121"/>
      <c r="X17581" s="121"/>
      <c r="Z17581" s="121"/>
    </row>
    <row r="17582" spans="16:26" x14ac:dyDescent="0.25">
      <c r="P17582" s="121"/>
      <c r="R17582" s="121"/>
      <c r="T17582" s="121"/>
      <c r="V17582" s="121"/>
      <c r="X17582" s="121"/>
      <c r="Z17582" s="121"/>
    </row>
    <row r="17583" spans="16:26" x14ac:dyDescent="0.25">
      <c r="P17583" s="121"/>
      <c r="R17583" s="121"/>
      <c r="T17583" s="121"/>
      <c r="V17583" s="121"/>
      <c r="X17583" s="121"/>
      <c r="Z17583" s="121"/>
    </row>
    <row r="17584" spans="16:26" x14ac:dyDescent="0.25">
      <c r="P17584" s="121"/>
      <c r="R17584" s="121"/>
      <c r="T17584" s="121"/>
      <c r="V17584" s="121"/>
      <c r="X17584" s="121"/>
      <c r="Z17584" s="121"/>
    </row>
    <row r="17585" spans="16:26" x14ac:dyDescent="0.25">
      <c r="P17585" s="122"/>
      <c r="R17585" s="122"/>
      <c r="T17585" s="122"/>
      <c r="V17585" s="122"/>
      <c r="X17585" s="122"/>
      <c r="Z17585" s="122"/>
    </row>
    <row r="17586" spans="16:26" x14ac:dyDescent="0.25">
      <c r="P17586" s="118"/>
      <c r="R17586" s="118"/>
      <c r="T17586" s="118"/>
      <c r="V17586" s="118"/>
      <c r="X17586" s="118"/>
      <c r="Z17586" s="118"/>
    </row>
    <row r="17587" spans="16:26" x14ac:dyDescent="0.25">
      <c r="P17587" s="119"/>
      <c r="R17587" s="119"/>
      <c r="T17587" s="119"/>
      <c r="V17587" s="119"/>
      <c r="X17587" s="119"/>
      <c r="Z17587" s="119"/>
    </row>
    <row r="17588" spans="16:26" x14ac:dyDescent="0.25">
      <c r="P17588" s="119"/>
      <c r="R17588" s="119"/>
      <c r="T17588" s="119"/>
      <c r="V17588" s="119"/>
      <c r="X17588" s="119"/>
      <c r="Z17588" s="119"/>
    </row>
    <row r="17589" spans="16:26" x14ac:dyDescent="0.25">
      <c r="P17589" s="120"/>
      <c r="R17589" s="120"/>
      <c r="T17589" s="120"/>
      <c r="V17589" s="120"/>
      <c r="X17589" s="120"/>
      <c r="Z17589" s="120"/>
    </row>
    <row r="17590" spans="16:26" x14ac:dyDescent="0.25">
      <c r="P17590" s="119"/>
      <c r="R17590" s="119"/>
      <c r="T17590" s="119"/>
      <c r="V17590" s="119"/>
      <c r="X17590" s="119"/>
      <c r="Z17590" s="119"/>
    </row>
    <row r="17591" spans="16:26" x14ac:dyDescent="0.25">
      <c r="P17591" s="119"/>
      <c r="R17591" s="119"/>
      <c r="T17591" s="119"/>
      <c r="V17591" s="119"/>
      <c r="X17591" s="119"/>
      <c r="Z17591" s="119"/>
    </row>
    <row r="17592" spans="16:26" x14ac:dyDescent="0.25">
      <c r="P17592" s="120"/>
      <c r="R17592" s="120"/>
      <c r="T17592" s="120"/>
      <c r="V17592" s="120"/>
      <c r="X17592" s="120"/>
      <c r="Z17592" s="120"/>
    </row>
    <row r="17593" spans="16:26" x14ac:dyDescent="0.25">
      <c r="P17593" s="119"/>
      <c r="R17593" s="119"/>
      <c r="T17593" s="119"/>
      <c r="V17593" s="119"/>
      <c r="X17593" s="119"/>
      <c r="Z17593" s="119"/>
    </row>
    <row r="17594" spans="16:26" x14ac:dyDescent="0.25">
      <c r="P17594" s="120"/>
      <c r="R17594" s="120"/>
      <c r="T17594" s="120"/>
      <c r="V17594" s="120"/>
      <c r="X17594" s="120"/>
      <c r="Z17594" s="120"/>
    </row>
    <row r="17595" spans="16:26" x14ac:dyDescent="0.25">
      <c r="P17595" s="119"/>
      <c r="R17595" s="119"/>
      <c r="T17595" s="119"/>
      <c r="V17595" s="119"/>
      <c r="X17595" s="119"/>
      <c r="Z17595" s="119"/>
    </row>
    <row r="17596" spans="16:26" x14ac:dyDescent="0.25">
      <c r="P17596" s="119"/>
      <c r="R17596" s="119"/>
      <c r="T17596" s="119"/>
      <c r="V17596" s="119"/>
      <c r="X17596" s="119"/>
      <c r="Z17596" s="119"/>
    </row>
    <row r="17597" spans="16:26" x14ac:dyDescent="0.25">
      <c r="P17597" s="119"/>
      <c r="R17597" s="119"/>
      <c r="T17597" s="119"/>
      <c r="V17597" s="119"/>
      <c r="X17597" s="119"/>
      <c r="Z17597" s="119"/>
    </row>
    <row r="17598" spans="16:26" x14ac:dyDescent="0.25">
      <c r="P17598" s="121"/>
      <c r="R17598" s="121"/>
      <c r="T17598" s="121"/>
      <c r="V17598" s="121"/>
      <c r="X17598" s="121"/>
      <c r="Z17598" s="121"/>
    </row>
    <row r="17599" spans="16:26" x14ac:dyDescent="0.25">
      <c r="P17599" s="121"/>
      <c r="R17599" s="121"/>
      <c r="T17599" s="121"/>
      <c r="V17599" s="121"/>
      <c r="X17599" s="121"/>
      <c r="Z17599" s="121"/>
    </row>
    <row r="17600" spans="16:26" x14ac:dyDescent="0.25">
      <c r="P17600" s="121"/>
      <c r="R17600" s="121"/>
      <c r="T17600" s="121"/>
      <c r="V17600" s="121"/>
      <c r="X17600" s="121"/>
      <c r="Z17600" s="121"/>
    </row>
    <row r="17601" spans="16:26" x14ac:dyDescent="0.25">
      <c r="P17601" s="121"/>
      <c r="R17601" s="121"/>
      <c r="T17601" s="121"/>
      <c r="V17601" s="121"/>
      <c r="X17601" s="121"/>
      <c r="Z17601" s="121"/>
    </row>
    <row r="17602" spans="16:26" x14ac:dyDescent="0.25">
      <c r="P17602" s="122"/>
      <c r="R17602" s="122"/>
      <c r="T17602" s="122"/>
      <c r="V17602" s="122"/>
      <c r="X17602" s="122"/>
      <c r="Z17602" s="122"/>
    </row>
    <row r="17603" spans="16:26" x14ac:dyDescent="0.25">
      <c r="P17603" s="118"/>
      <c r="R17603" s="118"/>
      <c r="T17603" s="118"/>
      <c r="V17603" s="118"/>
      <c r="X17603" s="118"/>
      <c r="Z17603" s="118"/>
    </row>
    <row r="17604" spans="16:26" x14ac:dyDescent="0.25">
      <c r="P17604" s="119"/>
      <c r="R17604" s="119"/>
      <c r="T17604" s="119"/>
      <c r="V17604" s="119"/>
      <c r="X17604" s="119"/>
      <c r="Z17604" s="119"/>
    </row>
    <row r="17605" spans="16:26" x14ac:dyDescent="0.25">
      <c r="P17605" s="119"/>
      <c r="R17605" s="119"/>
      <c r="T17605" s="119"/>
      <c r="V17605" s="119"/>
      <c r="X17605" s="119"/>
      <c r="Z17605" s="119"/>
    </row>
    <row r="17606" spans="16:26" x14ac:dyDescent="0.25">
      <c r="P17606" s="120"/>
      <c r="R17606" s="120"/>
      <c r="T17606" s="120"/>
      <c r="V17606" s="120"/>
      <c r="X17606" s="120"/>
      <c r="Z17606" s="120"/>
    </row>
    <row r="17607" spans="16:26" x14ac:dyDescent="0.25">
      <c r="P17607" s="119"/>
      <c r="R17607" s="119"/>
      <c r="T17607" s="119"/>
      <c r="V17607" s="119"/>
      <c r="X17607" s="119"/>
      <c r="Z17607" s="119"/>
    </row>
    <row r="17608" spans="16:26" x14ac:dyDescent="0.25">
      <c r="P17608" s="119"/>
      <c r="R17608" s="119"/>
      <c r="T17608" s="119"/>
      <c r="V17608" s="119"/>
      <c r="X17608" s="119"/>
      <c r="Z17608" s="119"/>
    </row>
    <row r="17609" spans="16:26" x14ac:dyDescent="0.25">
      <c r="P17609" s="120"/>
      <c r="R17609" s="120"/>
      <c r="T17609" s="120"/>
      <c r="V17609" s="120"/>
      <c r="X17609" s="120"/>
      <c r="Z17609" s="120"/>
    </row>
    <row r="17610" spans="16:26" x14ac:dyDescent="0.25">
      <c r="P17610" s="119"/>
      <c r="R17610" s="119"/>
      <c r="T17610" s="119"/>
      <c r="V17610" s="119"/>
      <c r="X17610" s="119"/>
      <c r="Z17610" s="119"/>
    </row>
    <row r="17611" spans="16:26" x14ac:dyDescent="0.25">
      <c r="P17611" s="120"/>
      <c r="R17611" s="120"/>
      <c r="T17611" s="120"/>
      <c r="V17611" s="120"/>
      <c r="X17611" s="120"/>
      <c r="Z17611" s="120"/>
    </row>
    <row r="17612" spans="16:26" x14ac:dyDescent="0.25">
      <c r="P17612" s="119"/>
      <c r="R17612" s="119"/>
      <c r="T17612" s="119"/>
      <c r="V17612" s="119"/>
      <c r="X17612" s="119"/>
      <c r="Z17612" s="119"/>
    </row>
    <row r="17613" spans="16:26" x14ac:dyDescent="0.25">
      <c r="P17613" s="119"/>
      <c r="R17613" s="119"/>
      <c r="T17613" s="119"/>
      <c r="V17613" s="119"/>
      <c r="X17613" s="119"/>
      <c r="Z17613" s="119"/>
    </row>
    <row r="17614" spans="16:26" x14ac:dyDescent="0.25">
      <c r="P17614" s="119"/>
      <c r="R17614" s="119"/>
      <c r="T17614" s="119"/>
      <c r="V17614" s="119"/>
      <c r="X17614" s="119"/>
      <c r="Z17614" s="119"/>
    </row>
    <row r="17615" spans="16:26" x14ac:dyDescent="0.25">
      <c r="P17615" s="121"/>
      <c r="R17615" s="121"/>
      <c r="T17615" s="121"/>
      <c r="V17615" s="121"/>
      <c r="X17615" s="121"/>
      <c r="Z17615" s="121"/>
    </row>
    <row r="17616" spans="16:26" x14ac:dyDescent="0.25">
      <c r="P17616" s="121"/>
      <c r="R17616" s="121"/>
      <c r="T17616" s="121"/>
      <c r="V17616" s="121"/>
      <c r="X17616" s="121"/>
      <c r="Z17616" s="121"/>
    </row>
    <row r="17617" spans="16:26" x14ac:dyDescent="0.25">
      <c r="P17617" s="121"/>
      <c r="R17617" s="121"/>
      <c r="T17617" s="121"/>
      <c r="V17617" s="121"/>
      <c r="X17617" s="121"/>
      <c r="Z17617" s="121"/>
    </row>
    <row r="17618" spans="16:26" x14ac:dyDescent="0.25">
      <c r="P17618" s="121"/>
      <c r="R17618" s="121"/>
      <c r="T17618" s="121"/>
      <c r="V17618" s="121"/>
      <c r="X17618" s="121"/>
      <c r="Z17618" s="121"/>
    </row>
    <row r="17619" spans="16:26" x14ac:dyDescent="0.25">
      <c r="P17619" s="122"/>
      <c r="R17619" s="122"/>
      <c r="T17619" s="122"/>
      <c r="V17619" s="122"/>
      <c r="X17619" s="122"/>
      <c r="Z17619" s="122"/>
    </row>
    <row r="17620" spans="16:26" x14ac:dyDescent="0.25">
      <c r="P17620" s="118"/>
      <c r="R17620" s="118"/>
      <c r="T17620" s="118"/>
      <c r="V17620" s="118"/>
      <c r="X17620" s="118"/>
      <c r="Z17620" s="118"/>
    </row>
    <row r="17621" spans="16:26" x14ac:dyDescent="0.25">
      <c r="P17621" s="119"/>
      <c r="R17621" s="119"/>
      <c r="T17621" s="119"/>
      <c r="V17621" s="119"/>
      <c r="X17621" s="119"/>
      <c r="Z17621" s="119"/>
    </row>
    <row r="17622" spans="16:26" x14ac:dyDescent="0.25">
      <c r="P17622" s="119"/>
      <c r="R17622" s="119"/>
      <c r="T17622" s="119"/>
      <c r="V17622" s="119"/>
      <c r="X17622" s="119"/>
      <c r="Z17622" s="119"/>
    </row>
    <row r="17623" spans="16:26" x14ac:dyDescent="0.25">
      <c r="P17623" s="120"/>
      <c r="R17623" s="120"/>
      <c r="T17623" s="120"/>
      <c r="V17623" s="120"/>
      <c r="X17623" s="120"/>
      <c r="Z17623" s="120"/>
    </row>
    <row r="17624" spans="16:26" x14ac:dyDescent="0.25">
      <c r="P17624" s="119"/>
      <c r="R17624" s="119"/>
      <c r="T17624" s="119"/>
      <c r="V17624" s="119"/>
      <c r="X17624" s="119"/>
      <c r="Z17624" s="119"/>
    </row>
    <row r="17625" spans="16:26" x14ac:dyDescent="0.25">
      <c r="P17625" s="119"/>
      <c r="R17625" s="119"/>
      <c r="T17625" s="119"/>
      <c r="V17625" s="119"/>
      <c r="X17625" s="119"/>
      <c r="Z17625" s="119"/>
    </row>
    <row r="17626" spans="16:26" x14ac:dyDescent="0.25">
      <c r="P17626" s="120"/>
      <c r="R17626" s="120"/>
      <c r="T17626" s="120"/>
      <c r="V17626" s="120"/>
      <c r="X17626" s="120"/>
      <c r="Z17626" s="120"/>
    </row>
    <row r="17627" spans="16:26" x14ac:dyDescent="0.25">
      <c r="P17627" s="119"/>
      <c r="R17627" s="119"/>
      <c r="T17627" s="119"/>
      <c r="V17627" s="119"/>
      <c r="X17627" s="119"/>
      <c r="Z17627" s="119"/>
    </row>
    <row r="17628" spans="16:26" x14ac:dyDescent="0.25">
      <c r="P17628" s="120"/>
      <c r="R17628" s="120"/>
      <c r="T17628" s="120"/>
      <c r="V17628" s="120"/>
      <c r="X17628" s="120"/>
      <c r="Z17628" s="120"/>
    </row>
    <row r="17629" spans="16:26" x14ac:dyDescent="0.25">
      <c r="P17629" s="119"/>
      <c r="R17629" s="119"/>
      <c r="T17629" s="119"/>
      <c r="V17629" s="119"/>
      <c r="X17629" s="119"/>
      <c r="Z17629" s="119"/>
    </row>
    <row r="17630" spans="16:26" x14ac:dyDescent="0.25">
      <c r="P17630" s="119"/>
      <c r="R17630" s="119"/>
      <c r="T17630" s="119"/>
      <c r="V17630" s="119"/>
      <c r="X17630" s="119"/>
      <c r="Z17630" s="119"/>
    </row>
    <row r="17631" spans="16:26" x14ac:dyDescent="0.25">
      <c r="P17631" s="119"/>
      <c r="R17631" s="119"/>
      <c r="T17631" s="119"/>
      <c r="V17631" s="119"/>
      <c r="X17631" s="119"/>
      <c r="Z17631" s="119"/>
    </row>
    <row r="17632" spans="16:26" x14ac:dyDescent="0.25">
      <c r="P17632" s="121"/>
      <c r="R17632" s="121"/>
      <c r="T17632" s="121"/>
      <c r="V17632" s="121"/>
      <c r="X17632" s="121"/>
      <c r="Z17632" s="121"/>
    </row>
    <row r="17633" spans="16:26" x14ac:dyDescent="0.25">
      <c r="P17633" s="121"/>
      <c r="R17633" s="121"/>
      <c r="T17633" s="121"/>
      <c r="V17633" s="121"/>
      <c r="X17633" s="121"/>
      <c r="Z17633" s="121"/>
    </row>
    <row r="17634" spans="16:26" x14ac:dyDescent="0.25">
      <c r="P17634" s="121"/>
      <c r="R17634" s="121"/>
      <c r="T17634" s="121"/>
      <c r="V17634" s="121"/>
      <c r="X17634" s="121"/>
      <c r="Z17634" s="121"/>
    </row>
    <row r="17635" spans="16:26" x14ac:dyDescent="0.25">
      <c r="P17635" s="121"/>
      <c r="R17635" s="121"/>
      <c r="T17635" s="121"/>
      <c r="V17635" s="121"/>
      <c r="X17635" s="121"/>
      <c r="Z17635" s="121"/>
    </row>
    <row r="17636" spans="16:26" x14ac:dyDescent="0.25">
      <c r="P17636" s="122"/>
      <c r="R17636" s="122"/>
      <c r="T17636" s="122"/>
      <c r="V17636" s="122"/>
      <c r="X17636" s="122"/>
      <c r="Z17636" s="122"/>
    </row>
    <row r="17637" spans="16:26" x14ac:dyDescent="0.25">
      <c r="P17637" s="118"/>
      <c r="R17637" s="118"/>
      <c r="T17637" s="118"/>
      <c r="V17637" s="118"/>
      <c r="X17637" s="118"/>
      <c r="Z17637" s="118"/>
    </row>
    <row r="17638" spans="16:26" x14ac:dyDescent="0.25">
      <c r="P17638" s="119"/>
      <c r="R17638" s="119"/>
      <c r="T17638" s="119"/>
      <c r="V17638" s="119"/>
      <c r="X17638" s="119"/>
      <c r="Z17638" s="119"/>
    </row>
    <row r="17639" spans="16:26" x14ac:dyDescent="0.25">
      <c r="P17639" s="119"/>
      <c r="R17639" s="119"/>
      <c r="T17639" s="119"/>
      <c r="V17639" s="119"/>
      <c r="X17639" s="119"/>
      <c r="Z17639" s="119"/>
    </row>
    <row r="17640" spans="16:26" x14ac:dyDescent="0.25">
      <c r="P17640" s="120"/>
      <c r="R17640" s="120"/>
      <c r="T17640" s="120"/>
      <c r="V17640" s="120"/>
      <c r="X17640" s="120"/>
      <c r="Z17640" s="120"/>
    </row>
    <row r="17641" spans="16:26" x14ac:dyDescent="0.25">
      <c r="P17641" s="119"/>
      <c r="R17641" s="119"/>
      <c r="T17641" s="119"/>
      <c r="V17641" s="119"/>
      <c r="X17641" s="119"/>
      <c r="Z17641" s="119"/>
    </row>
    <row r="17642" spans="16:26" x14ac:dyDescent="0.25">
      <c r="P17642" s="119"/>
      <c r="R17642" s="119"/>
      <c r="T17642" s="119"/>
      <c r="V17642" s="119"/>
      <c r="X17642" s="119"/>
      <c r="Z17642" s="119"/>
    </row>
    <row r="17643" spans="16:26" x14ac:dyDescent="0.25">
      <c r="P17643" s="120"/>
      <c r="R17643" s="120"/>
      <c r="T17643" s="120"/>
      <c r="V17643" s="120"/>
      <c r="X17643" s="120"/>
      <c r="Z17643" s="120"/>
    </row>
    <row r="17644" spans="16:26" x14ac:dyDescent="0.25">
      <c r="P17644" s="119"/>
      <c r="R17644" s="119"/>
      <c r="T17644" s="119"/>
      <c r="V17644" s="119"/>
      <c r="X17644" s="119"/>
      <c r="Z17644" s="119"/>
    </row>
    <row r="17645" spans="16:26" x14ac:dyDescent="0.25">
      <c r="P17645" s="120"/>
      <c r="R17645" s="120"/>
      <c r="T17645" s="120"/>
      <c r="V17645" s="120"/>
      <c r="X17645" s="120"/>
      <c r="Z17645" s="120"/>
    </row>
    <row r="17646" spans="16:26" x14ac:dyDescent="0.25">
      <c r="P17646" s="119"/>
      <c r="R17646" s="119"/>
      <c r="T17646" s="119"/>
      <c r="V17646" s="119"/>
      <c r="X17646" s="119"/>
      <c r="Z17646" s="119"/>
    </row>
    <row r="17647" spans="16:26" x14ac:dyDescent="0.25">
      <c r="P17647" s="119"/>
      <c r="R17647" s="119"/>
      <c r="T17647" s="119"/>
      <c r="V17647" s="119"/>
      <c r="X17647" s="119"/>
      <c r="Z17647" s="119"/>
    </row>
    <row r="17648" spans="16:26" x14ac:dyDescent="0.25">
      <c r="P17648" s="119"/>
      <c r="R17648" s="119"/>
      <c r="T17648" s="119"/>
      <c r="V17648" s="119"/>
      <c r="X17648" s="119"/>
      <c r="Z17648" s="119"/>
    </row>
    <row r="17649" spans="16:26" x14ac:dyDescent="0.25">
      <c r="P17649" s="121"/>
      <c r="R17649" s="121"/>
      <c r="T17649" s="121"/>
      <c r="V17649" s="121"/>
      <c r="X17649" s="121"/>
      <c r="Z17649" s="121"/>
    </row>
    <row r="17650" spans="16:26" x14ac:dyDescent="0.25">
      <c r="P17650" s="121"/>
      <c r="R17650" s="121"/>
      <c r="T17650" s="121"/>
      <c r="V17650" s="121"/>
      <c r="X17650" s="121"/>
      <c r="Z17650" s="121"/>
    </row>
    <row r="17651" spans="16:26" x14ac:dyDescent="0.25">
      <c r="P17651" s="121"/>
      <c r="R17651" s="121"/>
      <c r="T17651" s="121"/>
      <c r="V17651" s="121"/>
      <c r="X17651" s="121"/>
      <c r="Z17651" s="121"/>
    </row>
    <row r="17652" spans="16:26" x14ac:dyDescent="0.25">
      <c r="P17652" s="121"/>
      <c r="R17652" s="121"/>
      <c r="T17652" s="121"/>
      <c r="V17652" s="121"/>
      <c r="X17652" s="121"/>
      <c r="Z17652" s="121"/>
    </row>
    <row r="17653" spans="16:26" x14ac:dyDescent="0.25">
      <c r="P17653" s="122"/>
      <c r="R17653" s="122"/>
      <c r="T17653" s="122"/>
      <c r="V17653" s="122"/>
      <c r="X17653" s="122"/>
      <c r="Z17653" s="122"/>
    </row>
    <row r="17654" spans="16:26" x14ac:dyDescent="0.25">
      <c r="P17654" s="118"/>
      <c r="R17654" s="118"/>
      <c r="T17654" s="118"/>
      <c r="V17654" s="118"/>
      <c r="X17654" s="118"/>
      <c r="Z17654" s="118"/>
    </row>
    <row r="17655" spans="16:26" x14ac:dyDescent="0.25">
      <c r="P17655" s="119"/>
      <c r="R17655" s="119"/>
      <c r="T17655" s="119"/>
      <c r="V17655" s="119"/>
      <c r="X17655" s="119"/>
      <c r="Z17655" s="119"/>
    </row>
    <row r="17656" spans="16:26" x14ac:dyDescent="0.25">
      <c r="P17656" s="119"/>
      <c r="R17656" s="119"/>
      <c r="T17656" s="119"/>
      <c r="V17656" s="119"/>
      <c r="X17656" s="119"/>
      <c r="Z17656" s="119"/>
    </row>
    <row r="17657" spans="16:26" x14ac:dyDescent="0.25">
      <c r="P17657" s="120"/>
      <c r="R17657" s="120"/>
      <c r="T17657" s="120"/>
      <c r="V17657" s="120"/>
      <c r="X17657" s="120"/>
      <c r="Z17657" s="120"/>
    </row>
    <row r="17658" spans="16:26" x14ac:dyDescent="0.25">
      <c r="P17658" s="119"/>
      <c r="R17658" s="119"/>
      <c r="T17658" s="119"/>
      <c r="V17658" s="119"/>
      <c r="X17658" s="119"/>
      <c r="Z17658" s="119"/>
    </row>
    <row r="17659" spans="16:26" x14ac:dyDescent="0.25">
      <c r="P17659" s="119"/>
      <c r="R17659" s="119"/>
      <c r="T17659" s="119"/>
      <c r="V17659" s="119"/>
      <c r="X17659" s="119"/>
      <c r="Z17659" s="119"/>
    </row>
    <row r="17660" spans="16:26" x14ac:dyDescent="0.25">
      <c r="P17660" s="120"/>
      <c r="R17660" s="120"/>
      <c r="T17660" s="120"/>
      <c r="V17660" s="120"/>
      <c r="X17660" s="120"/>
      <c r="Z17660" s="120"/>
    </row>
    <row r="17661" spans="16:26" x14ac:dyDescent="0.25">
      <c r="P17661" s="119"/>
      <c r="R17661" s="119"/>
      <c r="T17661" s="119"/>
      <c r="V17661" s="119"/>
      <c r="X17661" s="119"/>
      <c r="Z17661" s="119"/>
    </row>
    <row r="17662" spans="16:26" x14ac:dyDescent="0.25">
      <c r="P17662" s="120"/>
      <c r="R17662" s="120"/>
      <c r="T17662" s="120"/>
      <c r="V17662" s="120"/>
      <c r="X17662" s="120"/>
      <c r="Z17662" s="120"/>
    </row>
    <row r="17663" spans="16:26" x14ac:dyDescent="0.25">
      <c r="P17663" s="119"/>
      <c r="R17663" s="119"/>
      <c r="T17663" s="119"/>
      <c r="V17663" s="119"/>
      <c r="X17663" s="119"/>
      <c r="Z17663" s="119"/>
    </row>
    <row r="17664" spans="16:26" x14ac:dyDescent="0.25">
      <c r="P17664" s="119"/>
      <c r="R17664" s="119"/>
      <c r="T17664" s="119"/>
      <c r="V17664" s="119"/>
      <c r="X17664" s="119"/>
      <c r="Z17664" s="119"/>
    </row>
    <row r="17665" spans="16:26" x14ac:dyDescent="0.25">
      <c r="P17665" s="119"/>
      <c r="R17665" s="119"/>
      <c r="T17665" s="119"/>
      <c r="V17665" s="119"/>
      <c r="X17665" s="119"/>
      <c r="Z17665" s="119"/>
    </row>
    <row r="17666" spans="16:26" x14ac:dyDescent="0.25">
      <c r="P17666" s="121"/>
      <c r="R17666" s="121"/>
      <c r="T17666" s="121"/>
      <c r="V17666" s="121"/>
      <c r="X17666" s="121"/>
      <c r="Z17666" s="121"/>
    </row>
    <row r="17667" spans="16:26" x14ac:dyDescent="0.25">
      <c r="P17667" s="121"/>
      <c r="R17667" s="121"/>
      <c r="T17667" s="121"/>
      <c r="V17667" s="121"/>
      <c r="X17667" s="121"/>
      <c r="Z17667" s="121"/>
    </row>
    <row r="17668" spans="16:26" x14ac:dyDescent="0.25">
      <c r="P17668" s="121"/>
      <c r="R17668" s="121"/>
      <c r="T17668" s="121"/>
      <c r="V17668" s="121"/>
      <c r="X17668" s="121"/>
      <c r="Z17668" s="121"/>
    </row>
    <row r="17669" spans="16:26" x14ac:dyDescent="0.25">
      <c r="P17669" s="121"/>
      <c r="R17669" s="121"/>
      <c r="T17669" s="121"/>
      <c r="V17669" s="121"/>
      <c r="X17669" s="121"/>
      <c r="Z17669" s="121"/>
    </row>
    <row r="17670" spans="16:26" x14ac:dyDescent="0.25">
      <c r="P17670" s="122"/>
      <c r="R17670" s="122"/>
      <c r="T17670" s="122"/>
      <c r="V17670" s="122"/>
      <c r="X17670" s="122"/>
      <c r="Z17670" s="122"/>
    </row>
    <row r="17671" spans="16:26" x14ac:dyDescent="0.25">
      <c r="P17671" s="118"/>
      <c r="R17671" s="118"/>
      <c r="T17671" s="118"/>
      <c r="V17671" s="118"/>
      <c r="X17671" s="118"/>
      <c r="Z17671" s="118"/>
    </row>
    <row r="17672" spans="16:26" x14ac:dyDescent="0.25">
      <c r="P17672" s="119"/>
      <c r="R17672" s="119"/>
      <c r="T17672" s="119"/>
      <c r="V17672" s="119"/>
      <c r="X17672" s="119"/>
      <c r="Z17672" s="119"/>
    </row>
    <row r="17673" spans="16:26" x14ac:dyDescent="0.25">
      <c r="P17673" s="119"/>
      <c r="R17673" s="119"/>
      <c r="T17673" s="119"/>
      <c r="V17673" s="119"/>
      <c r="X17673" s="119"/>
      <c r="Z17673" s="119"/>
    </row>
    <row r="17674" spans="16:26" x14ac:dyDescent="0.25">
      <c r="P17674" s="120"/>
      <c r="R17674" s="120"/>
      <c r="T17674" s="120"/>
      <c r="V17674" s="120"/>
      <c r="X17674" s="120"/>
      <c r="Z17674" s="120"/>
    </row>
    <row r="17675" spans="16:26" x14ac:dyDescent="0.25">
      <c r="P17675" s="119"/>
      <c r="R17675" s="119"/>
      <c r="T17675" s="119"/>
      <c r="V17675" s="119"/>
      <c r="X17675" s="119"/>
      <c r="Z17675" s="119"/>
    </row>
    <row r="17676" spans="16:26" x14ac:dyDescent="0.25">
      <c r="P17676" s="119"/>
      <c r="R17676" s="119"/>
      <c r="T17676" s="119"/>
      <c r="V17676" s="119"/>
      <c r="X17676" s="119"/>
      <c r="Z17676" s="119"/>
    </row>
    <row r="17677" spans="16:26" x14ac:dyDescent="0.25">
      <c r="P17677" s="120"/>
      <c r="R17677" s="120"/>
      <c r="T17677" s="120"/>
      <c r="V17677" s="120"/>
      <c r="X17677" s="120"/>
      <c r="Z17677" s="120"/>
    </row>
    <row r="17678" spans="16:26" x14ac:dyDescent="0.25">
      <c r="P17678" s="119"/>
      <c r="R17678" s="119"/>
      <c r="T17678" s="119"/>
      <c r="V17678" s="119"/>
      <c r="X17678" s="119"/>
      <c r="Z17678" s="119"/>
    </row>
    <row r="17679" spans="16:26" x14ac:dyDescent="0.25">
      <c r="P17679" s="120"/>
      <c r="R17679" s="120"/>
      <c r="T17679" s="120"/>
      <c r="V17679" s="120"/>
      <c r="X17679" s="120"/>
      <c r="Z17679" s="120"/>
    </row>
    <row r="17680" spans="16:26" x14ac:dyDescent="0.25">
      <c r="P17680" s="119"/>
      <c r="R17680" s="119"/>
      <c r="T17680" s="119"/>
      <c r="V17680" s="119"/>
      <c r="X17680" s="119"/>
      <c r="Z17680" s="119"/>
    </row>
    <row r="17681" spans="16:26" x14ac:dyDescent="0.25">
      <c r="P17681" s="119"/>
      <c r="R17681" s="119"/>
      <c r="T17681" s="119"/>
      <c r="V17681" s="119"/>
      <c r="X17681" s="119"/>
      <c r="Z17681" s="119"/>
    </row>
    <row r="17682" spans="16:26" x14ac:dyDescent="0.25">
      <c r="P17682" s="119"/>
      <c r="R17682" s="119"/>
      <c r="T17682" s="119"/>
      <c r="V17682" s="119"/>
      <c r="X17682" s="119"/>
      <c r="Z17682" s="119"/>
    </row>
    <row r="17683" spans="16:26" x14ac:dyDescent="0.25">
      <c r="P17683" s="121"/>
      <c r="R17683" s="121"/>
      <c r="T17683" s="121"/>
      <c r="V17683" s="121"/>
      <c r="X17683" s="121"/>
      <c r="Z17683" s="121"/>
    </row>
    <row r="17684" spans="16:26" x14ac:dyDescent="0.25">
      <c r="P17684" s="121"/>
      <c r="R17684" s="121"/>
      <c r="T17684" s="121"/>
      <c r="V17684" s="121"/>
      <c r="X17684" s="121"/>
      <c r="Z17684" s="121"/>
    </row>
    <row r="17685" spans="16:26" x14ac:dyDescent="0.25">
      <c r="P17685" s="121"/>
      <c r="R17685" s="121"/>
      <c r="T17685" s="121"/>
      <c r="V17685" s="121"/>
      <c r="X17685" s="121"/>
      <c r="Z17685" s="121"/>
    </row>
    <row r="17686" spans="16:26" x14ac:dyDescent="0.25">
      <c r="P17686" s="121"/>
      <c r="R17686" s="121"/>
      <c r="T17686" s="121"/>
      <c r="V17686" s="121"/>
      <c r="X17686" s="121"/>
      <c r="Z17686" s="121"/>
    </row>
    <row r="17687" spans="16:26" x14ac:dyDescent="0.25">
      <c r="P17687" s="122"/>
      <c r="R17687" s="122"/>
      <c r="T17687" s="122"/>
      <c r="V17687" s="122"/>
      <c r="X17687" s="122"/>
      <c r="Z17687" s="122"/>
    </row>
    <row r="17688" spans="16:26" x14ac:dyDescent="0.25">
      <c r="P17688" s="118"/>
      <c r="R17688" s="118"/>
      <c r="T17688" s="118"/>
      <c r="V17688" s="118"/>
      <c r="X17688" s="118"/>
      <c r="Z17688" s="118"/>
    </row>
    <row r="17689" spans="16:26" x14ac:dyDescent="0.25">
      <c r="P17689" s="119"/>
      <c r="R17689" s="119"/>
      <c r="T17689" s="119"/>
      <c r="V17689" s="119"/>
      <c r="X17689" s="119"/>
      <c r="Z17689" s="119"/>
    </row>
    <row r="17690" spans="16:26" x14ac:dyDescent="0.25">
      <c r="P17690" s="119"/>
      <c r="R17690" s="119"/>
      <c r="T17690" s="119"/>
      <c r="V17690" s="119"/>
      <c r="X17690" s="119"/>
      <c r="Z17690" s="119"/>
    </row>
    <row r="17691" spans="16:26" x14ac:dyDescent="0.25">
      <c r="P17691" s="120"/>
      <c r="R17691" s="120"/>
      <c r="T17691" s="120"/>
      <c r="V17691" s="120"/>
      <c r="X17691" s="120"/>
      <c r="Z17691" s="120"/>
    </row>
    <row r="17692" spans="16:26" x14ac:dyDescent="0.25">
      <c r="P17692" s="119"/>
      <c r="R17692" s="119"/>
      <c r="T17692" s="119"/>
      <c r="V17692" s="119"/>
      <c r="X17692" s="119"/>
      <c r="Z17692" s="119"/>
    </row>
    <row r="17693" spans="16:26" x14ac:dyDescent="0.25">
      <c r="P17693" s="119"/>
      <c r="R17693" s="119"/>
      <c r="T17693" s="119"/>
      <c r="V17693" s="119"/>
      <c r="X17693" s="119"/>
      <c r="Z17693" s="119"/>
    </row>
    <row r="17694" spans="16:26" x14ac:dyDescent="0.25">
      <c r="P17694" s="120"/>
      <c r="R17694" s="120"/>
      <c r="T17694" s="120"/>
      <c r="V17694" s="120"/>
      <c r="X17694" s="120"/>
      <c r="Z17694" s="120"/>
    </row>
    <row r="17695" spans="16:26" x14ac:dyDescent="0.25">
      <c r="P17695" s="119"/>
      <c r="R17695" s="119"/>
      <c r="T17695" s="119"/>
      <c r="V17695" s="119"/>
      <c r="X17695" s="119"/>
      <c r="Z17695" s="119"/>
    </row>
    <row r="17696" spans="16:26" x14ac:dyDescent="0.25">
      <c r="P17696" s="120"/>
      <c r="R17696" s="120"/>
      <c r="T17696" s="120"/>
      <c r="V17696" s="120"/>
      <c r="X17696" s="120"/>
      <c r="Z17696" s="120"/>
    </row>
    <row r="17697" spans="16:26" x14ac:dyDescent="0.25">
      <c r="P17697" s="119"/>
      <c r="R17697" s="119"/>
      <c r="T17697" s="119"/>
      <c r="V17697" s="119"/>
      <c r="X17697" s="119"/>
      <c r="Z17697" s="119"/>
    </row>
    <row r="17698" spans="16:26" x14ac:dyDescent="0.25">
      <c r="P17698" s="119"/>
      <c r="R17698" s="119"/>
      <c r="T17698" s="119"/>
      <c r="V17698" s="119"/>
      <c r="X17698" s="119"/>
      <c r="Z17698" s="119"/>
    </row>
    <row r="17699" spans="16:26" x14ac:dyDescent="0.25">
      <c r="P17699" s="119"/>
      <c r="R17699" s="119"/>
      <c r="T17699" s="119"/>
      <c r="V17699" s="119"/>
      <c r="X17699" s="119"/>
      <c r="Z17699" s="119"/>
    </row>
    <row r="17700" spans="16:26" x14ac:dyDescent="0.25">
      <c r="P17700" s="121"/>
      <c r="R17700" s="121"/>
      <c r="T17700" s="121"/>
      <c r="V17700" s="121"/>
      <c r="X17700" s="121"/>
      <c r="Z17700" s="121"/>
    </row>
    <row r="17701" spans="16:26" x14ac:dyDescent="0.25">
      <c r="P17701" s="121"/>
      <c r="R17701" s="121"/>
      <c r="T17701" s="121"/>
      <c r="V17701" s="121"/>
      <c r="X17701" s="121"/>
      <c r="Z17701" s="121"/>
    </row>
    <row r="17702" spans="16:26" x14ac:dyDescent="0.25">
      <c r="P17702" s="121"/>
      <c r="R17702" s="121"/>
      <c r="T17702" s="121"/>
      <c r="V17702" s="121"/>
      <c r="X17702" s="121"/>
      <c r="Z17702" s="121"/>
    </row>
    <row r="17703" spans="16:26" x14ac:dyDescent="0.25">
      <c r="P17703" s="121"/>
      <c r="R17703" s="121"/>
      <c r="T17703" s="121"/>
      <c r="V17703" s="121"/>
      <c r="X17703" s="121"/>
      <c r="Z17703" s="121"/>
    </row>
    <row r="17704" spans="16:26" x14ac:dyDescent="0.25">
      <c r="P17704" s="122"/>
      <c r="R17704" s="122"/>
      <c r="T17704" s="122"/>
      <c r="V17704" s="122"/>
      <c r="X17704" s="122"/>
      <c r="Z17704" s="122"/>
    </row>
    <row r="17705" spans="16:26" x14ac:dyDescent="0.25">
      <c r="P17705" s="118"/>
      <c r="R17705" s="118"/>
      <c r="T17705" s="118"/>
      <c r="V17705" s="118"/>
      <c r="X17705" s="118"/>
      <c r="Z17705" s="118"/>
    </row>
    <row r="17706" spans="16:26" x14ac:dyDescent="0.25">
      <c r="P17706" s="119"/>
      <c r="R17706" s="119"/>
      <c r="T17706" s="119"/>
      <c r="V17706" s="119"/>
      <c r="X17706" s="119"/>
      <c r="Z17706" s="119"/>
    </row>
    <row r="17707" spans="16:26" x14ac:dyDescent="0.25">
      <c r="P17707" s="119"/>
      <c r="R17707" s="119"/>
      <c r="T17707" s="119"/>
      <c r="V17707" s="119"/>
      <c r="X17707" s="119"/>
      <c r="Z17707" s="119"/>
    </row>
    <row r="17708" spans="16:26" x14ac:dyDescent="0.25">
      <c r="P17708" s="120"/>
      <c r="R17708" s="120"/>
      <c r="T17708" s="120"/>
      <c r="V17708" s="120"/>
      <c r="X17708" s="120"/>
      <c r="Z17708" s="120"/>
    </row>
    <row r="17709" spans="16:26" x14ac:dyDescent="0.25">
      <c r="P17709" s="119"/>
      <c r="R17709" s="119"/>
      <c r="T17709" s="119"/>
      <c r="V17709" s="119"/>
      <c r="X17709" s="119"/>
      <c r="Z17709" s="119"/>
    </row>
    <row r="17710" spans="16:26" x14ac:dyDescent="0.25">
      <c r="P17710" s="119"/>
      <c r="R17710" s="119"/>
      <c r="T17710" s="119"/>
      <c r="V17710" s="119"/>
      <c r="X17710" s="119"/>
      <c r="Z17710" s="119"/>
    </row>
    <row r="17711" spans="16:26" x14ac:dyDescent="0.25">
      <c r="P17711" s="120"/>
      <c r="R17711" s="120"/>
      <c r="T17711" s="120"/>
      <c r="V17711" s="120"/>
      <c r="X17711" s="120"/>
      <c r="Z17711" s="120"/>
    </row>
    <row r="17712" spans="16:26" x14ac:dyDescent="0.25">
      <c r="P17712" s="119"/>
      <c r="R17712" s="119"/>
      <c r="T17712" s="119"/>
      <c r="V17712" s="119"/>
      <c r="X17712" s="119"/>
      <c r="Z17712" s="119"/>
    </row>
    <row r="17713" spans="16:26" x14ac:dyDescent="0.25">
      <c r="P17713" s="120"/>
      <c r="R17713" s="120"/>
      <c r="T17713" s="120"/>
      <c r="V17713" s="120"/>
      <c r="X17713" s="120"/>
      <c r="Z17713" s="120"/>
    </row>
    <row r="17714" spans="16:26" x14ac:dyDescent="0.25">
      <c r="P17714" s="119"/>
      <c r="R17714" s="119"/>
      <c r="T17714" s="119"/>
      <c r="V17714" s="119"/>
      <c r="X17714" s="119"/>
      <c r="Z17714" s="119"/>
    </row>
    <row r="17715" spans="16:26" x14ac:dyDescent="0.25">
      <c r="P17715" s="119"/>
      <c r="R17715" s="119"/>
      <c r="T17715" s="119"/>
      <c r="V17715" s="119"/>
      <c r="X17715" s="119"/>
      <c r="Z17715" s="119"/>
    </row>
    <row r="17716" spans="16:26" x14ac:dyDescent="0.25">
      <c r="P17716" s="119"/>
      <c r="R17716" s="119"/>
      <c r="T17716" s="119"/>
      <c r="V17716" s="119"/>
      <c r="X17716" s="119"/>
      <c r="Z17716" s="119"/>
    </row>
    <row r="17717" spans="16:26" x14ac:dyDescent="0.25">
      <c r="P17717" s="121"/>
      <c r="R17717" s="121"/>
      <c r="T17717" s="121"/>
      <c r="V17717" s="121"/>
      <c r="X17717" s="121"/>
      <c r="Z17717" s="121"/>
    </row>
    <row r="17718" spans="16:26" x14ac:dyDescent="0.25">
      <c r="P17718" s="121"/>
      <c r="R17718" s="121"/>
      <c r="T17718" s="121"/>
      <c r="V17718" s="121"/>
      <c r="X17718" s="121"/>
      <c r="Z17718" s="121"/>
    </row>
    <row r="17719" spans="16:26" x14ac:dyDescent="0.25">
      <c r="P17719" s="121"/>
      <c r="R17719" s="121"/>
      <c r="T17719" s="121"/>
      <c r="V17719" s="121"/>
      <c r="X17719" s="121"/>
      <c r="Z17719" s="121"/>
    </row>
    <row r="17720" spans="16:26" x14ac:dyDescent="0.25">
      <c r="P17720" s="121"/>
      <c r="R17720" s="121"/>
      <c r="T17720" s="121"/>
      <c r="V17720" s="121"/>
      <c r="X17720" s="121"/>
      <c r="Z17720" s="121"/>
    </row>
    <row r="17721" spans="16:26" x14ac:dyDescent="0.25">
      <c r="P17721" s="122"/>
      <c r="R17721" s="122"/>
      <c r="T17721" s="122"/>
      <c r="V17721" s="122"/>
      <c r="X17721" s="122"/>
      <c r="Z17721" s="122"/>
    </row>
    <row r="17722" spans="16:26" x14ac:dyDescent="0.25">
      <c r="P17722" s="118"/>
      <c r="R17722" s="118"/>
      <c r="T17722" s="118"/>
      <c r="V17722" s="118"/>
      <c r="X17722" s="118"/>
      <c r="Z17722" s="118"/>
    </row>
    <row r="17723" spans="16:26" x14ac:dyDescent="0.25">
      <c r="P17723" s="119"/>
      <c r="R17723" s="119"/>
      <c r="T17723" s="119"/>
      <c r="V17723" s="119"/>
      <c r="X17723" s="119"/>
      <c r="Z17723" s="119"/>
    </row>
    <row r="17724" spans="16:26" x14ac:dyDescent="0.25">
      <c r="P17724" s="119"/>
      <c r="R17724" s="119"/>
      <c r="T17724" s="119"/>
      <c r="V17724" s="119"/>
      <c r="X17724" s="119"/>
      <c r="Z17724" s="119"/>
    </row>
    <row r="17725" spans="16:26" x14ac:dyDescent="0.25">
      <c r="P17725" s="120"/>
      <c r="R17725" s="120"/>
      <c r="T17725" s="120"/>
      <c r="V17725" s="120"/>
      <c r="X17725" s="120"/>
      <c r="Z17725" s="120"/>
    </row>
    <row r="17726" spans="16:26" x14ac:dyDescent="0.25">
      <c r="P17726" s="119"/>
      <c r="R17726" s="119"/>
      <c r="T17726" s="119"/>
      <c r="V17726" s="119"/>
      <c r="X17726" s="119"/>
      <c r="Z17726" s="119"/>
    </row>
    <row r="17727" spans="16:26" x14ac:dyDescent="0.25">
      <c r="P17727" s="119"/>
      <c r="R17727" s="119"/>
      <c r="T17727" s="119"/>
      <c r="V17727" s="119"/>
      <c r="X17727" s="119"/>
      <c r="Z17727" s="119"/>
    </row>
    <row r="17728" spans="16:26" x14ac:dyDescent="0.25">
      <c r="P17728" s="120"/>
      <c r="R17728" s="120"/>
      <c r="T17728" s="120"/>
      <c r="V17728" s="120"/>
      <c r="X17728" s="120"/>
      <c r="Z17728" s="120"/>
    </row>
    <row r="17729" spans="16:26" x14ac:dyDescent="0.25">
      <c r="P17729" s="119"/>
      <c r="R17729" s="119"/>
      <c r="T17729" s="119"/>
      <c r="V17729" s="119"/>
      <c r="X17729" s="119"/>
      <c r="Z17729" s="119"/>
    </row>
    <row r="17730" spans="16:26" x14ac:dyDescent="0.25">
      <c r="P17730" s="120"/>
      <c r="R17730" s="120"/>
      <c r="T17730" s="120"/>
      <c r="V17730" s="120"/>
      <c r="X17730" s="120"/>
      <c r="Z17730" s="120"/>
    </row>
    <row r="17731" spans="16:26" x14ac:dyDescent="0.25">
      <c r="P17731" s="119"/>
      <c r="R17731" s="119"/>
      <c r="T17731" s="119"/>
      <c r="V17731" s="119"/>
      <c r="X17731" s="119"/>
      <c r="Z17731" s="119"/>
    </row>
    <row r="17732" spans="16:26" x14ac:dyDescent="0.25">
      <c r="P17732" s="119"/>
      <c r="R17732" s="119"/>
      <c r="T17732" s="119"/>
      <c r="V17732" s="119"/>
      <c r="X17732" s="119"/>
      <c r="Z17732" s="119"/>
    </row>
    <row r="17733" spans="16:26" x14ac:dyDescent="0.25">
      <c r="P17733" s="119"/>
      <c r="R17733" s="119"/>
      <c r="T17733" s="119"/>
      <c r="V17733" s="119"/>
      <c r="X17733" s="119"/>
      <c r="Z17733" s="119"/>
    </row>
    <row r="17734" spans="16:26" x14ac:dyDescent="0.25">
      <c r="P17734" s="121"/>
      <c r="R17734" s="121"/>
      <c r="T17734" s="121"/>
      <c r="V17734" s="121"/>
      <c r="X17734" s="121"/>
      <c r="Z17734" s="121"/>
    </row>
    <row r="17735" spans="16:26" x14ac:dyDescent="0.25">
      <c r="P17735" s="121"/>
      <c r="R17735" s="121"/>
      <c r="T17735" s="121"/>
      <c r="V17735" s="121"/>
      <c r="X17735" s="121"/>
      <c r="Z17735" s="121"/>
    </row>
    <row r="17736" spans="16:26" x14ac:dyDescent="0.25">
      <c r="P17736" s="121"/>
      <c r="R17736" s="121"/>
      <c r="T17736" s="121"/>
      <c r="V17736" s="121"/>
      <c r="X17736" s="121"/>
      <c r="Z17736" s="121"/>
    </row>
    <row r="17737" spans="16:26" x14ac:dyDescent="0.25">
      <c r="P17737" s="121"/>
      <c r="R17737" s="121"/>
      <c r="T17737" s="121"/>
      <c r="V17737" s="121"/>
      <c r="X17737" s="121"/>
      <c r="Z17737" s="121"/>
    </row>
    <row r="17738" spans="16:26" x14ac:dyDescent="0.25">
      <c r="P17738" s="122"/>
      <c r="R17738" s="122"/>
      <c r="T17738" s="122"/>
      <c r="V17738" s="122"/>
      <c r="X17738" s="122"/>
      <c r="Z17738" s="122"/>
    </row>
    <row r="17739" spans="16:26" x14ac:dyDescent="0.25">
      <c r="P17739" s="118"/>
      <c r="R17739" s="118"/>
      <c r="T17739" s="118"/>
      <c r="V17739" s="118"/>
      <c r="X17739" s="118"/>
      <c r="Z17739" s="118"/>
    </row>
    <row r="17740" spans="16:26" x14ac:dyDescent="0.25">
      <c r="P17740" s="119"/>
      <c r="R17740" s="119"/>
      <c r="T17740" s="119"/>
      <c r="V17740" s="119"/>
      <c r="X17740" s="119"/>
      <c r="Z17740" s="119"/>
    </row>
    <row r="17741" spans="16:26" x14ac:dyDescent="0.25">
      <c r="P17741" s="119"/>
      <c r="R17741" s="119"/>
      <c r="T17741" s="119"/>
      <c r="V17741" s="119"/>
      <c r="X17741" s="119"/>
      <c r="Z17741" s="119"/>
    </row>
    <row r="17742" spans="16:26" x14ac:dyDescent="0.25">
      <c r="P17742" s="120"/>
      <c r="R17742" s="120"/>
      <c r="T17742" s="120"/>
      <c r="V17742" s="120"/>
      <c r="X17742" s="120"/>
      <c r="Z17742" s="120"/>
    </row>
    <row r="17743" spans="16:26" x14ac:dyDescent="0.25">
      <c r="P17743" s="119"/>
      <c r="R17743" s="119"/>
      <c r="T17743" s="119"/>
      <c r="V17743" s="119"/>
      <c r="X17743" s="119"/>
      <c r="Z17743" s="119"/>
    </row>
    <row r="17744" spans="16:26" x14ac:dyDescent="0.25">
      <c r="P17744" s="119"/>
      <c r="R17744" s="119"/>
      <c r="T17744" s="119"/>
      <c r="V17744" s="119"/>
      <c r="X17744" s="119"/>
      <c r="Z17744" s="119"/>
    </row>
    <row r="17745" spans="16:26" x14ac:dyDescent="0.25">
      <c r="P17745" s="120"/>
      <c r="R17745" s="120"/>
      <c r="T17745" s="120"/>
      <c r="V17745" s="120"/>
      <c r="X17745" s="120"/>
      <c r="Z17745" s="120"/>
    </row>
    <row r="17746" spans="16:26" x14ac:dyDescent="0.25">
      <c r="P17746" s="119"/>
      <c r="R17746" s="119"/>
      <c r="T17746" s="119"/>
      <c r="V17746" s="119"/>
      <c r="X17746" s="119"/>
      <c r="Z17746" s="119"/>
    </row>
    <row r="17747" spans="16:26" x14ac:dyDescent="0.25">
      <c r="P17747" s="120"/>
      <c r="R17747" s="120"/>
      <c r="T17747" s="120"/>
      <c r="V17747" s="120"/>
      <c r="X17747" s="120"/>
      <c r="Z17747" s="120"/>
    </row>
    <row r="17748" spans="16:26" x14ac:dyDescent="0.25">
      <c r="P17748" s="119"/>
      <c r="R17748" s="119"/>
      <c r="T17748" s="119"/>
      <c r="V17748" s="119"/>
      <c r="X17748" s="119"/>
      <c r="Z17748" s="119"/>
    </row>
    <row r="17749" spans="16:26" x14ac:dyDescent="0.25">
      <c r="P17749" s="119"/>
      <c r="R17749" s="119"/>
      <c r="T17749" s="119"/>
      <c r="V17749" s="119"/>
      <c r="X17749" s="119"/>
      <c r="Z17749" s="119"/>
    </row>
    <row r="17750" spans="16:26" x14ac:dyDescent="0.25">
      <c r="P17750" s="119"/>
      <c r="R17750" s="119"/>
      <c r="T17750" s="119"/>
      <c r="V17750" s="119"/>
      <c r="X17750" s="119"/>
      <c r="Z17750" s="119"/>
    </row>
    <row r="17751" spans="16:26" x14ac:dyDescent="0.25">
      <c r="P17751" s="121"/>
      <c r="R17751" s="121"/>
      <c r="T17751" s="121"/>
      <c r="V17751" s="121"/>
      <c r="X17751" s="121"/>
      <c r="Z17751" s="121"/>
    </row>
    <row r="17752" spans="16:26" x14ac:dyDescent="0.25">
      <c r="P17752" s="121"/>
      <c r="R17752" s="121"/>
      <c r="T17752" s="121"/>
      <c r="V17752" s="121"/>
      <c r="X17752" s="121"/>
      <c r="Z17752" s="121"/>
    </row>
    <row r="17753" spans="16:26" x14ac:dyDescent="0.25">
      <c r="P17753" s="121"/>
      <c r="R17753" s="121"/>
      <c r="T17753" s="121"/>
      <c r="V17753" s="121"/>
      <c r="X17753" s="121"/>
      <c r="Z17753" s="121"/>
    </row>
    <row r="17754" spans="16:26" x14ac:dyDescent="0.25">
      <c r="P17754" s="121"/>
      <c r="R17754" s="121"/>
      <c r="T17754" s="121"/>
      <c r="V17754" s="121"/>
      <c r="X17754" s="121"/>
      <c r="Z17754" s="121"/>
    </row>
    <row r="17755" spans="16:26" x14ac:dyDescent="0.25">
      <c r="P17755" s="122"/>
      <c r="R17755" s="122"/>
      <c r="T17755" s="122"/>
      <c r="V17755" s="122"/>
      <c r="X17755" s="122"/>
      <c r="Z17755" s="122"/>
    </row>
    <row r="17756" spans="16:26" x14ac:dyDescent="0.25">
      <c r="P17756" s="118"/>
      <c r="R17756" s="118"/>
      <c r="T17756" s="118"/>
      <c r="V17756" s="118"/>
      <c r="X17756" s="118"/>
      <c r="Z17756" s="118"/>
    </row>
    <row r="17757" spans="16:26" x14ac:dyDescent="0.25">
      <c r="P17757" s="119"/>
      <c r="R17757" s="119"/>
      <c r="T17757" s="119"/>
      <c r="V17757" s="119"/>
      <c r="X17757" s="119"/>
      <c r="Z17757" s="119"/>
    </row>
    <row r="17758" spans="16:26" x14ac:dyDescent="0.25">
      <c r="P17758" s="119"/>
      <c r="R17758" s="119"/>
      <c r="T17758" s="119"/>
      <c r="V17758" s="119"/>
      <c r="X17758" s="119"/>
      <c r="Z17758" s="119"/>
    </row>
    <row r="17759" spans="16:26" x14ac:dyDescent="0.25">
      <c r="P17759" s="120"/>
      <c r="R17759" s="120"/>
      <c r="T17759" s="120"/>
      <c r="V17759" s="120"/>
      <c r="X17759" s="120"/>
      <c r="Z17759" s="120"/>
    </row>
    <row r="17760" spans="16:26" x14ac:dyDescent="0.25">
      <c r="P17760" s="119"/>
      <c r="R17760" s="119"/>
      <c r="T17760" s="119"/>
      <c r="V17760" s="119"/>
      <c r="X17760" s="119"/>
      <c r="Z17760" s="119"/>
    </row>
    <row r="17761" spans="16:26" x14ac:dyDescent="0.25">
      <c r="P17761" s="119"/>
      <c r="R17761" s="119"/>
      <c r="T17761" s="119"/>
      <c r="V17761" s="119"/>
      <c r="X17761" s="119"/>
      <c r="Z17761" s="119"/>
    </row>
    <row r="17762" spans="16:26" x14ac:dyDescent="0.25">
      <c r="P17762" s="120"/>
      <c r="R17762" s="120"/>
      <c r="T17762" s="120"/>
      <c r="V17762" s="120"/>
      <c r="X17762" s="120"/>
      <c r="Z17762" s="120"/>
    </row>
    <row r="17763" spans="16:26" x14ac:dyDescent="0.25">
      <c r="P17763" s="119"/>
      <c r="R17763" s="119"/>
      <c r="T17763" s="119"/>
      <c r="V17763" s="119"/>
      <c r="X17763" s="119"/>
      <c r="Z17763" s="119"/>
    </row>
    <row r="17764" spans="16:26" x14ac:dyDescent="0.25">
      <c r="P17764" s="120"/>
      <c r="R17764" s="120"/>
      <c r="T17764" s="120"/>
      <c r="V17764" s="120"/>
      <c r="X17764" s="120"/>
      <c r="Z17764" s="120"/>
    </row>
    <row r="17765" spans="16:26" x14ac:dyDescent="0.25">
      <c r="P17765" s="119"/>
      <c r="R17765" s="119"/>
      <c r="T17765" s="119"/>
      <c r="V17765" s="119"/>
      <c r="X17765" s="119"/>
      <c r="Z17765" s="119"/>
    </row>
    <row r="17766" spans="16:26" x14ac:dyDescent="0.25">
      <c r="P17766" s="119"/>
      <c r="R17766" s="119"/>
      <c r="T17766" s="119"/>
      <c r="V17766" s="119"/>
      <c r="X17766" s="119"/>
      <c r="Z17766" s="119"/>
    </row>
    <row r="17767" spans="16:26" x14ac:dyDescent="0.25">
      <c r="P17767" s="119"/>
      <c r="R17767" s="119"/>
      <c r="T17767" s="119"/>
      <c r="V17767" s="119"/>
      <c r="X17767" s="119"/>
      <c r="Z17767" s="119"/>
    </row>
    <row r="17768" spans="16:26" x14ac:dyDescent="0.25">
      <c r="P17768" s="121"/>
      <c r="R17768" s="121"/>
      <c r="T17768" s="121"/>
      <c r="V17768" s="121"/>
      <c r="X17768" s="121"/>
      <c r="Z17768" s="121"/>
    </row>
    <row r="17769" spans="16:26" x14ac:dyDescent="0.25">
      <c r="P17769" s="121"/>
      <c r="R17769" s="121"/>
      <c r="T17769" s="121"/>
      <c r="V17769" s="121"/>
      <c r="X17769" s="121"/>
      <c r="Z17769" s="121"/>
    </row>
    <row r="17770" spans="16:26" x14ac:dyDescent="0.25">
      <c r="P17770" s="121"/>
      <c r="R17770" s="121"/>
      <c r="T17770" s="121"/>
      <c r="V17770" s="121"/>
      <c r="X17770" s="121"/>
      <c r="Z17770" s="121"/>
    </row>
    <row r="17771" spans="16:26" x14ac:dyDescent="0.25">
      <c r="P17771" s="121"/>
      <c r="R17771" s="121"/>
      <c r="T17771" s="121"/>
      <c r="V17771" s="121"/>
      <c r="X17771" s="121"/>
      <c r="Z17771" s="121"/>
    </row>
    <row r="17772" spans="16:26" x14ac:dyDescent="0.25">
      <c r="P17772" s="122"/>
      <c r="R17772" s="122"/>
      <c r="T17772" s="122"/>
      <c r="V17772" s="122"/>
      <c r="X17772" s="122"/>
      <c r="Z17772" s="122"/>
    </row>
    <row r="17773" spans="16:26" x14ac:dyDescent="0.25">
      <c r="P17773" s="118"/>
      <c r="R17773" s="118"/>
      <c r="T17773" s="118"/>
      <c r="V17773" s="118"/>
      <c r="X17773" s="118"/>
      <c r="Z17773" s="118"/>
    </row>
    <row r="17774" spans="16:26" x14ac:dyDescent="0.25">
      <c r="P17774" s="119"/>
      <c r="R17774" s="119"/>
      <c r="T17774" s="119"/>
      <c r="V17774" s="119"/>
      <c r="X17774" s="119"/>
      <c r="Z17774" s="119"/>
    </row>
    <row r="17775" spans="16:26" x14ac:dyDescent="0.25">
      <c r="P17775" s="119"/>
      <c r="R17775" s="119"/>
      <c r="T17775" s="119"/>
      <c r="V17775" s="119"/>
      <c r="X17775" s="119"/>
      <c r="Z17775" s="119"/>
    </row>
    <row r="17776" spans="16:26" x14ac:dyDescent="0.25">
      <c r="P17776" s="120"/>
      <c r="R17776" s="120"/>
      <c r="T17776" s="120"/>
      <c r="V17776" s="120"/>
      <c r="X17776" s="120"/>
      <c r="Z17776" s="120"/>
    </row>
    <row r="17777" spans="16:26" x14ac:dyDescent="0.25">
      <c r="P17777" s="119"/>
      <c r="R17777" s="119"/>
      <c r="T17777" s="119"/>
      <c r="V17777" s="119"/>
      <c r="X17777" s="119"/>
      <c r="Z17777" s="119"/>
    </row>
    <row r="17778" spans="16:26" x14ac:dyDescent="0.25">
      <c r="P17778" s="119"/>
      <c r="R17778" s="119"/>
      <c r="T17778" s="119"/>
      <c r="V17778" s="119"/>
      <c r="X17778" s="119"/>
      <c r="Z17778" s="119"/>
    </row>
    <row r="17779" spans="16:26" x14ac:dyDescent="0.25">
      <c r="P17779" s="120"/>
      <c r="R17779" s="120"/>
      <c r="T17779" s="120"/>
      <c r="V17779" s="120"/>
      <c r="X17779" s="120"/>
      <c r="Z17779" s="120"/>
    </row>
    <row r="17780" spans="16:26" x14ac:dyDescent="0.25">
      <c r="P17780" s="119"/>
      <c r="R17780" s="119"/>
      <c r="T17780" s="119"/>
      <c r="V17780" s="119"/>
      <c r="X17780" s="119"/>
      <c r="Z17780" s="119"/>
    </row>
    <row r="17781" spans="16:26" x14ac:dyDescent="0.25">
      <c r="P17781" s="120"/>
      <c r="R17781" s="120"/>
      <c r="T17781" s="120"/>
      <c r="V17781" s="120"/>
      <c r="X17781" s="120"/>
      <c r="Z17781" s="120"/>
    </row>
    <row r="17782" spans="16:26" x14ac:dyDescent="0.25">
      <c r="P17782" s="119"/>
      <c r="R17782" s="119"/>
      <c r="T17782" s="119"/>
      <c r="V17782" s="119"/>
      <c r="X17782" s="119"/>
      <c r="Z17782" s="119"/>
    </row>
    <row r="17783" spans="16:26" x14ac:dyDescent="0.25">
      <c r="P17783" s="119"/>
      <c r="R17783" s="119"/>
      <c r="T17783" s="119"/>
      <c r="V17783" s="119"/>
      <c r="X17783" s="119"/>
      <c r="Z17783" s="119"/>
    </row>
    <row r="17784" spans="16:26" x14ac:dyDescent="0.25">
      <c r="P17784" s="119"/>
      <c r="R17784" s="119"/>
      <c r="T17784" s="119"/>
      <c r="V17784" s="119"/>
      <c r="X17784" s="119"/>
      <c r="Z17784" s="119"/>
    </row>
    <row r="17785" spans="16:26" x14ac:dyDescent="0.25">
      <c r="P17785" s="121"/>
      <c r="R17785" s="121"/>
      <c r="T17785" s="121"/>
      <c r="V17785" s="121"/>
      <c r="X17785" s="121"/>
      <c r="Z17785" s="121"/>
    </row>
    <row r="17786" spans="16:26" x14ac:dyDescent="0.25">
      <c r="P17786" s="121"/>
      <c r="R17786" s="121"/>
      <c r="T17786" s="121"/>
      <c r="V17786" s="121"/>
      <c r="X17786" s="121"/>
      <c r="Z17786" s="121"/>
    </row>
    <row r="17787" spans="16:26" x14ac:dyDescent="0.25">
      <c r="P17787" s="121"/>
      <c r="R17787" s="121"/>
      <c r="T17787" s="121"/>
      <c r="V17787" s="121"/>
      <c r="X17787" s="121"/>
      <c r="Z17787" s="121"/>
    </row>
    <row r="17788" spans="16:26" x14ac:dyDescent="0.25">
      <c r="P17788" s="121"/>
      <c r="R17788" s="121"/>
      <c r="T17788" s="121"/>
      <c r="V17788" s="121"/>
      <c r="X17788" s="121"/>
      <c r="Z17788" s="121"/>
    </row>
    <row r="17789" spans="16:26" x14ac:dyDescent="0.25">
      <c r="P17789" s="122"/>
      <c r="R17789" s="122"/>
      <c r="T17789" s="122"/>
      <c r="V17789" s="122"/>
      <c r="X17789" s="122"/>
      <c r="Z17789" s="122"/>
    </row>
    <row r="17790" spans="16:26" x14ac:dyDescent="0.25">
      <c r="P17790" s="118"/>
      <c r="R17790" s="118"/>
      <c r="T17790" s="118"/>
      <c r="V17790" s="118"/>
      <c r="X17790" s="118"/>
      <c r="Z17790" s="118"/>
    </row>
    <row r="17791" spans="16:26" x14ac:dyDescent="0.25">
      <c r="P17791" s="119"/>
      <c r="R17791" s="119"/>
      <c r="T17791" s="119"/>
      <c r="V17791" s="119"/>
      <c r="X17791" s="119"/>
      <c r="Z17791" s="119"/>
    </row>
    <row r="17792" spans="16:26" x14ac:dyDescent="0.25">
      <c r="P17792" s="119"/>
      <c r="R17792" s="119"/>
      <c r="T17792" s="119"/>
      <c r="V17792" s="119"/>
      <c r="X17792" s="119"/>
      <c r="Z17792" s="119"/>
    </row>
    <row r="17793" spans="16:26" x14ac:dyDescent="0.25">
      <c r="P17793" s="120"/>
      <c r="R17793" s="120"/>
      <c r="T17793" s="120"/>
      <c r="V17793" s="120"/>
      <c r="X17793" s="120"/>
      <c r="Z17793" s="120"/>
    </row>
    <row r="17794" spans="16:26" x14ac:dyDescent="0.25">
      <c r="P17794" s="119"/>
      <c r="R17794" s="119"/>
      <c r="T17794" s="119"/>
      <c r="V17794" s="119"/>
      <c r="X17794" s="119"/>
      <c r="Z17794" s="119"/>
    </row>
    <row r="17795" spans="16:26" x14ac:dyDescent="0.25">
      <c r="P17795" s="119"/>
      <c r="R17795" s="119"/>
      <c r="T17795" s="119"/>
      <c r="V17795" s="119"/>
      <c r="X17795" s="119"/>
      <c r="Z17795" s="119"/>
    </row>
    <row r="17796" spans="16:26" x14ac:dyDescent="0.25">
      <c r="P17796" s="120"/>
      <c r="R17796" s="120"/>
      <c r="T17796" s="120"/>
      <c r="V17796" s="120"/>
      <c r="X17796" s="120"/>
      <c r="Z17796" s="120"/>
    </row>
    <row r="17797" spans="16:26" x14ac:dyDescent="0.25">
      <c r="P17797" s="119"/>
      <c r="R17797" s="119"/>
      <c r="T17797" s="119"/>
      <c r="V17797" s="119"/>
      <c r="X17797" s="119"/>
      <c r="Z17797" s="119"/>
    </row>
    <row r="17798" spans="16:26" x14ac:dyDescent="0.25">
      <c r="P17798" s="120"/>
      <c r="R17798" s="120"/>
      <c r="T17798" s="120"/>
      <c r="V17798" s="120"/>
      <c r="X17798" s="120"/>
      <c r="Z17798" s="120"/>
    </row>
    <row r="17799" spans="16:26" x14ac:dyDescent="0.25">
      <c r="P17799" s="119"/>
      <c r="R17799" s="119"/>
      <c r="T17799" s="119"/>
      <c r="V17799" s="119"/>
      <c r="X17799" s="119"/>
      <c r="Z17799" s="119"/>
    </row>
    <row r="17800" spans="16:26" x14ac:dyDescent="0.25">
      <c r="P17800" s="119"/>
      <c r="R17800" s="119"/>
      <c r="T17800" s="119"/>
      <c r="V17800" s="119"/>
      <c r="X17800" s="119"/>
      <c r="Z17800" s="119"/>
    </row>
    <row r="17801" spans="16:26" x14ac:dyDescent="0.25">
      <c r="P17801" s="119"/>
      <c r="R17801" s="119"/>
      <c r="T17801" s="119"/>
      <c r="V17801" s="119"/>
      <c r="X17801" s="119"/>
      <c r="Z17801" s="119"/>
    </row>
    <row r="17802" spans="16:26" x14ac:dyDescent="0.25">
      <c r="P17802" s="121"/>
      <c r="R17802" s="121"/>
      <c r="T17802" s="121"/>
      <c r="V17802" s="121"/>
      <c r="X17802" s="121"/>
      <c r="Z17802" s="121"/>
    </row>
    <row r="17803" spans="16:26" x14ac:dyDescent="0.25">
      <c r="P17803" s="121"/>
      <c r="R17803" s="121"/>
      <c r="T17803" s="121"/>
      <c r="V17803" s="121"/>
      <c r="X17803" s="121"/>
      <c r="Z17803" s="121"/>
    </row>
    <row r="17804" spans="16:26" x14ac:dyDescent="0.25">
      <c r="P17804" s="121"/>
      <c r="R17804" s="121"/>
      <c r="T17804" s="121"/>
      <c r="V17804" s="121"/>
      <c r="X17804" s="121"/>
      <c r="Z17804" s="121"/>
    </row>
    <row r="17805" spans="16:26" x14ac:dyDescent="0.25">
      <c r="P17805" s="121"/>
      <c r="R17805" s="121"/>
      <c r="T17805" s="121"/>
      <c r="V17805" s="121"/>
      <c r="X17805" s="121"/>
      <c r="Z17805" s="121"/>
    </row>
    <row r="17806" spans="16:26" x14ac:dyDescent="0.25">
      <c r="P17806" s="122"/>
      <c r="R17806" s="122"/>
      <c r="T17806" s="122"/>
      <c r="V17806" s="122"/>
      <c r="X17806" s="122"/>
      <c r="Z17806" s="122"/>
    </row>
    <row r="17807" spans="16:26" x14ac:dyDescent="0.25">
      <c r="P17807" s="118"/>
      <c r="R17807" s="118"/>
      <c r="T17807" s="118"/>
      <c r="V17807" s="118"/>
      <c r="X17807" s="118"/>
      <c r="Z17807" s="118"/>
    </row>
    <row r="17808" spans="16:26" x14ac:dyDescent="0.25">
      <c r="P17808" s="119"/>
      <c r="R17808" s="119"/>
      <c r="T17808" s="119"/>
      <c r="V17808" s="119"/>
      <c r="X17808" s="119"/>
      <c r="Z17808" s="119"/>
    </row>
    <row r="17809" spans="16:26" x14ac:dyDescent="0.25">
      <c r="P17809" s="119"/>
      <c r="R17809" s="119"/>
      <c r="T17809" s="119"/>
      <c r="V17809" s="119"/>
      <c r="X17809" s="119"/>
      <c r="Z17809" s="119"/>
    </row>
    <row r="17810" spans="16:26" x14ac:dyDescent="0.25">
      <c r="P17810" s="120"/>
      <c r="R17810" s="120"/>
      <c r="T17810" s="120"/>
      <c r="V17810" s="120"/>
      <c r="X17810" s="120"/>
      <c r="Z17810" s="120"/>
    </row>
    <row r="17811" spans="16:26" x14ac:dyDescent="0.25">
      <c r="P17811" s="119"/>
      <c r="R17811" s="119"/>
      <c r="T17811" s="119"/>
      <c r="V17811" s="119"/>
      <c r="X17811" s="119"/>
      <c r="Z17811" s="119"/>
    </row>
    <row r="17812" spans="16:26" x14ac:dyDescent="0.25">
      <c r="P17812" s="119"/>
      <c r="R17812" s="119"/>
      <c r="T17812" s="119"/>
      <c r="V17812" s="119"/>
      <c r="X17812" s="119"/>
      <c r="Z17812" s="119"/>
    </row>
    <row r="17813" spans="16:26" x14ac:dyDescent="0.25">
      <c r="P17813" s="120"/>
      <c r="R17813" s="120"/>
      <c r="T17813" s="120"/>
      <c r="V17813" s="120"/>
      <c r="X17813" s="120"/>
      <c r="Z17813" s="120"/>
    </row>
    <row r="17814" spans="16:26" x14ac:dyDescent="0.25">
      <c r="P17814" s="119"/>
      <c r="R17814" s="119"/>
      <c r="T17814" s="119"/>
      <c r="V17814" s="119"/>
      <c r="X17814" s="119"/>
      <c r="Z17814" s="119"/>
    </row>
    <row r="17815" spans="16:26" x14ac:dyDescent="0.25">
      <c r="P17815" s="120"/>
      <c r="R17815" s="120"/>
      <c r="T17815" s="120"/>
      <c r="V17815" s="120"/>
      <c r="X17815" s="120"/>
      <c r="Z17815" s="120"/>
    </row>
    <row r="17816" spans="16:26" x14ac:dyDescent="0.25">
      <c r="P17816" s="119"/>
      <c r="R17816" s="119"/>
      <c r="T17816" s="119"/>
      <c r="V17816" s="119"/>
      <c r="X17816" s="119"/>
      <c r="Z17816" s="119"/>
    </row>
    <row r="17817" spans="16:26" x14ac:dyDescent="0.25">
      <c r="P17817" s="119"/>
      <c r="R17817" s="119"/>
      <c r="T17817" s="119"/>
      <c r="V17817" s="119"/>
      <c r="X17817" s="119"/>
      <c r="Z17817" s="119"/>
    </row>
    <row r="17818" spans="16:26" x14ac:dyDescent="0.25">
      <c r="P17818" s="119"/>
      <c r="R17818" s="119"/>
      <c r="T17818" s="119"/>
      <c r="V17818" s="119"/>
      <c r="X17818" s="119"/>
      <c r="Z17818" s="119"/>
    </row>
    <row r="17819" spans="16:26" x14ac:dyDescent="0.25">
      <c r="P17819" s="121"/>
      <c r="R17819" s="121"/>
      <c r="T17819" s="121"/>
      <c r="V17819" s="121"/>
      <c r="X17819" s="121"/>
      <c r="Z17819" s="121"/>
    </row>
    <row r="17820" spans="16:26" x14ac:dyDescent="0.25">
      <c r="P17820" s="121"/>
      <c r="R17820" s="121"/>
      <c r="T17820" s="121"/>
      <c r="V17820" s="121"/>
      <c r="X17820" s="121"/>
      <c r="Z17820" s="121"/>
    </row>
    <row r="17821" spans="16:26" x14ac:dyDescent="0.25">
      <c r="P17821" s="121"/>
      <c r="R17821" s="121"/>
      <c r="T17821" s="121"/>
      <c r="V17821" s="121"/>
      <c r="X17821" s="121"/>
      <c r="Z17821" s="121"/>
    </row>
    <row r="17822" spans="16:26" x14ac:dyDescent="0.25">
      <c r="P17822" s="121"/>
      <c r="R17822" s="121"/>
      <c r="T17822" s="121"/>
      <c r="V17822" s="121"/>
      <c r="X17822" s="121"/>
      <c r="Z17822" s="121"/>
    </row>
    <row r="17823" spans="16:26" x14ac:dyDescent="0.25">
      <c r="P17823" s="122"/>
      <c r="R17823" s="122"/>
      <c r="T17823" s="122"/>
      <c r="V17823" s="122"/>
      <c r="X17823" s="122"/>
      <c r="Z17823" s="122"/>
    </row>
    <row r="17824" spans="16:26" x14ac:dyDescent="0.25">
      <c r="P17824" s="118"/>
      <c r="R17824" s="118"/>
      <c r="T17824" s="118"/>
      <c r="V17824" s="118"/>
      <c r="X17824" s="118"/>
      <c r="Z17824" s="118"/>
    </row>
    <row r="17825" spans="16:26" x14ac:dyDescent="0.25">
      <c r="P17825" s="119"/>
      <c r="R17825" s="119"/>
      <c r="T17825" s="119"/>
      <c r="V17825" s="119"/>
      <c r="X17825" s="119"/>
      <c r="Z17825" s="119"/>
    </row>
    <row r="17826" spans="16:26" x14ac:dyDescent="0.25">
      <c r="P17826" s="119"/>
      <c r="R17826" s="119"/>
      <c r="T17826" s="119"/>
      <c r="V17826" s="119"/>
      <c r="X17826" s="119"/>
      <c r="Z17826" s="119"/>
    </row>
    <row r="17827" spans="16:26" x14ac:dyDescent="0.25">
      <c r="P17827" s="120"/>
      <c r="R17827" s="120"/>
      <c r="T17827" s="120"/>
      <c r="V17827" s="120"/>
      <c r="X17827" s="120"/>
      <c r="Z17827" s="120"/>
    </row>
    <row r="17828" spans="16:26" x14ac:dyDescent="0.25">
      <c r="P17828" s="119"/>
      <c r="R17828" s="119"/>
      <c r="T17828" s="119"/>
      <c r="V17828" s="119"/>
      <c r="X17828" s="119"/>
      <c r="Z17828" s="119"/>
    </row>
    <row r="17829" spans="16:26" x14ac:dyDescent="0.25">
      <c r="P17829" s="119"/>
      <c r="R17829" s="119"/>
      <c r="T17829" s="119"/>
      <c r="V17829" s="119"/>
      <c r="X17829" s="119"/>
      <c r="Z17829" s="119"/>
    </row>
    <row r="17830" spans="16:26" x14ac:dyDescent="0.25">
      <c r="P17830" s="120"/>
      <c r="R17830" s="120"/>
      <c r="T17830" s="120"/>
      <c r="V17830" s="120"/>
      <c r="X17830" s="120"/>
      <c r="Z17830" s="120"/>
    </row>
    <row r="17831" spans="16:26" x14ac:dyDescent="0.25">
      <c r="P17831" s="119"/>
      <c r="R17831" s="119"/>
      <c r="T17831" s="119"/>
      <c r="V17831" s="119"/>
      <c r="X17831" s="119"/>
      <c r="Z17831" s="119"/>
    </row>
    <row r="17832" spans="16:26" x14ac:dyDescent="0.25">
      <c r="P17832" s="120"/>
      <c r="R17832" s="120"/>
      <c r="T17832" s="120"/>
      <c r="V17832" s="120"/>
      <c r="X17832" s="120"/>
      <c r="Z17832" s="120"/>
    </row>
    <row r="17833" spans="16:26" x14ac:dyDescent="0.25">
      <c r="P17833" s="119"/>
      <c r="R17833" s="119"/>
      <c r="T17833" s="119"/>
      <c r="V17833" s="119"/>
      <c r="X17833" s="119"/>
      <c r="Z17833" s="119"/>
    </row>
    <row r="17834" spans="16:26" x14ac:dyDescent="0.25">
      <c r="P17834" s="119"/>
      <c r="R17834" s="119"/>
      <c r="T17834" s="119"/>
      <c r="V17834" s="119"/>
      <c r="X17834" s="119"/>
      <c r="Z17834" s="119"/>
    </row>
    <row r="17835" spans="16:26" x14ac:dyDescent="0.25">
      <c r="P17835" s="119"/>
      <c r="R17835" s="119"/>
      <c r="T17835" s="119"/>
      <c r="V17835" s="119"/>
      <c r="X17835" s="119"/>
      <c r="Z17835" s="119"/>
    </row>
    <row r="17836" spans="16:26" x14ac:dyDescent="0.25">
      <c r="P17836" s="121"/>
      <c r="R17836" s="121"/>
      <c r="T17836" s="121"/>
      <c r="V17836" s="121"/>
      <c r="X17836" s="121"/>
      <c r="Z17836" s="121"/>
    </row>
    <row r="17837" spans="16:26" x14ac:dyDescent="0.25">
      <c r="P17837" s="121"/>
      <c r="R17837" s="121"/>
      <c r="T17837" s="121"/>
      <c r="V17837" s="121"/>
      <c r="X17837" s="121"/>
      <c r="Z17837" s="121"/>
    </row>
    <row r="17838" spans="16:26" x14ac:dyDescent="0.25">
      <c r="P17838" s="121"/>
      <c r="R17838" s="121"/>
      <c r="T17838" s="121"/>
      <c r="V17838" s="121"/>
      <c r="X17838" s="121"/>
      <c r="Z17838" s="121"/>
    </row>
    <row r="17839" spans="16:26" x14ac:dyDescent="0.25">
      <c r="P17839" s="121"/>
      <c r="R17839" s="121"/>
      <c r="T17839" s="121"/>
      <c r="V17839" s="121"/>
      <c r="X17839" s="121"/>
      <c r="Z17839" s="121"/>
    </row>
    <row r="17840" spans="16:26" x14ac:dyDescent="0.25">
      <c r="P17840" s="122"/>
      <c r="R17840" s="122"/>
      <c r="T17840" s="122"/>
      <c r="V17840" s="122"/>
      <c r="X17840" s="122"/>
      <c r="Z17840" s="122"/>
    </row>
    <row r="17841" spans="16:26" x14ac:dyDescent="0.25">
      <c r="P17841" s="118"/>
      <c r="R17841" s="118"/>
      <c r="T17841" s="118"/>
      <c r="V17841" s="118"/>
      <c r="X17841" s="118"/>
      <c r="Z17841" s="118"/>
    </row>
    <row r="17842" spans="16:26" x14ac:dyDescent="0.25">
      <c r="P17842" s="119"/>
      <c r="R17842" s="119"/>
      <c r="T17842" s="119"/>
      <c r="V17842" s="119"/>
      <c r="X17842" s="119"/>
      <c r="Z17842" s="119"/>
    </row>
    <row r="17843" spans="16:26" x14ac:dyDescent="0.25">
      <c r="P17843" s="119"/>
      <c r="R17843" s="119"/>
      <c r="T17843" s="119"/>
      <c r="V17843" s="119"/>
      <c r="X17843" s="119"/>
      <c r="Z17843" s="119"/>
    </row>
    <row r="17844" spans="16:26" x14ac:dyDescent="0.25">
      <c r="P17844" s="120"/>
      <c r="R17844" s="120"/>
      <c r="T17844" s="120"/>
      <c r="V17844" s="120"/>
      <c r="X17844" s="120"/>
      <c r="Z17844" s="120"/>
    </row>
    <row r="17845" spans="16:26" x14ac:dyDescent="0.25">
      <c r="P17845" s="119"/>
      <c r="R17845" s="119"/>
      <c r="T17845" s="119"/>
      <c r="V17845" s="119"/>
      <c r="X17845" s="119"/>
      <c r="Z17845" s="119"/>
    </row>
    <row r="17846" spans="16:26" x14ac:dyDescent="0.25">
      <c r="P17846" s="119"/>
      <c r="R17846" s="119"/>
      <c r="T17846" s="119"/>
      <c r="V17846" s="119"/>
      <c r="X17846" s="119"/>
      <c r="Z17846" s="119"/>
    </row>
    <row r="17847" spans="16:26" x14ac:dyDescent="0.25">
      <c r="P17847" s="120"/>
      <c r="R17847" s="120"/>
      <c r="T17847" s="120"/>
      <c r="V17847" s="120"/>
      <c r="X17847" s="120"/>
      <c r="Z17847" s="120"/>
    </row>
    <row r="17848" spans="16:26" x14ac:dyDescent="0.25">
      <c r="P17848" s="119"/>
      <c r="R17848" s="119"/>
      <c r="T17848" s="119"/>
      <c r="V17848" s="119"/>
      <c r="X17848" s="119"/>
      <c r="Z17848" s="119"/>
    </row>
    <row r="17849" spans="16:26" x14ac:dyDescent="0.25">
      <c r="P17849" s="120"/>
      <c r="R17849" s="120"/>
      <c r="T17849" s="120"/>
      <c r="V17849" s="120"/>
      <c r="X17849" s="120"/>
      <c r="Z17849" s="120"/>
    </row>
    <row r="17850" spans="16:26" x14ac:dyDescent="0.25">
      <c r="P17850" s="119"/>
      <c r="R17850" s="119"/>
      <c r="T17850" s="119"/>
      <c r="V17850" s="119"/>
      <c r="X17850" s="119"/>
      <c r="Z17850" s="119"/>
    </row>
    <row r="17851" spans="16:26" x14ac:dyDescent="0.25">
      <c r="P17851" s="119"/>
      <c r="R17851" s="119"/>
      <c r="T17851" s="119"/>
      <c r="V17851" s="119"/>
      <c r="X17851" s="119"/>
      <c r="Z17851" s="119"/>
    </row>
    <row r="17852" spans="16:26" x14ac:dyDescent="0.25">
      <c r="P17852" s="119"/>
      <c r="R17852" s="119"/>
      <c r="T17852" s="119"/>
      <c r="V17852" s="119"/>
      <c r="X17852" s="119"/>
      <c r="Z17852" s="119"/>
    </row>
    <row r="17853" spans="16:26" x14ac:dyDescent="0.25">
      <c r="P17853" s="121"/>
      <c r="R17853" s="121"/>
      <c r="T17853" s="121"/>
      <c r="V17853" s="121"/>
      <c r="X17853" s="121"/>
      <c r="Z17853" s="121"/>
    </row>
    <row r="17854" spans="16:26" x14ac:dyDescent="0.25">
      <c r="P17854" s="121"/>
      <c r="R17854" s="121"/>
      <c r="T17854" s="121"/>
      <c r="V17854" s="121"/>
      <c r="X17854" s="121"/>
      <c r="Z17854" s="121"/>
    </row>
    <row r="17855" spans="16:26" x14ac:dyDescent="0.25">
      <c r="P17855" s="121"/>
      <c r="R17855" s="121"/>
      <c r="T17855" s="121"/>
      <c r="V17855" s="121"/>
      <c r="X17855" s="121"/>
      <c r="Z17855" s="121"/>
    </row>
    <row r="17856" spans="16:26" x14ac:dyDescent="0.25">
      <c r="P17856" s="121"/>
      <c r="R17856" s="121"/>
      <c r="T17856" s="121"/>
      <c r="V17856" s="121"/>
      <c r="X17856" s="121"/>
      <c r="Z17856" s="121"/>
    </row>
    <row r="17857" spans="16:26" x14ac:dyDescent="0.25">
      <c r="P17857" s="122"/>
      <c r="R17857" s="122"/>
      <c r="T17857" s="122"/>
      <c r="V17857" s="122"/>
      <c r="X17857" s="122"/>
      <c r="Z17857" s="122"/>
    </row>
    <row r="17858" spans="16:26" x14ac:dyDescent="0.25">
      <c r="P17858" s="118"/>
      <c r="R17858" s="118"/>
      <c r="T17858" s="118"/>
      <c r="V17858" s="118"/>
      <c r="X17858" s="118"/>
      <c r="Z17858" s="118"/>
    </row>
    <row r="17859" spans="16:26" x14ac:dyDescent="0.25">
      <c r="P17859" s="119"/>
      <c r="R17859" s="119"/>
      <c r="T17859" s="119"/>
      <c r="V17859" s="119"/>
      <c r="X17859" s="119"/>
      <c r="Z17859" s="119"/>
    </row>
    <row r="17860" spans="16:26" x14ac:dyDescent="0.25">
      <c r="P17860" s="119"/>
      <c r="R17860" s="119"/>
      <c r="T17860" s="119"/>
      <c r="V17860" s="119"/>
      <c r="X17860" s="119"/>
      <c r="Z17860" s="119"/>
    </row>
    <row r="17861" spans="16:26" x14ac:dyDescent="0.25">
      <c r="P17861" s="120"/>
      <c r="R17861" s="120"/>
      <c r="T17861" s="120"/>
      <c r="V17861" s="120"/>
      <c r="X17861" s="120"/>
      <c r="Z17861" s="120"/>
    </row>
    <row r="17862" spans="16:26" x14ac:dyDescent="0.25">
      <c r="P17862" s="119"/>
      <c r="R17862" s="119"/>
      <c r="T17862" s="119"/>
      <c r="V17862" s="119"/>
      <c r="X17862" s="119"/>
      <c r="Z17862" s="119"/>
    </row>
    <row r="17863" spans="16:26" x14ac:dyDescent="0.25">
      <c r="P17863" s="119"/>
      <c r="R17863" s="119"/>
      <c r="T17863" s="119"/>
      <c r="V17863" s="119"/>
      <c r="X17863" s="119"/>
      <c r="Z17863" s="119"/>
    </row>
    <row r="17864" spans="16:26" x14ac:dyDescent="0.25">
      <c r="P17864" s="120"/>
      <c r="R17864" s="120"/>
      <c r="T17864" s="120"/>
      <c r="V17864" s="120"/>
      <c r="X17864" s="120"/>
      <c r="Z17864" s="120"/>
    </row>
    <row r="17865" spans="16:26" x14ac:dyDescent="0.25">
      <c r="P17865" s="119"/>
      <c r="R17865" s="119"/>
      <c r="T17865" s="119"/>
      <c r="V17865" s="119"/>
      <c r="X17865" s="119"/>
      <c r="Z17865" s="119"/>
    </row>
    <row r="17866" spans="16:26" x14ac:dyDescent="0.25">
      <c r="P17866" s="120"/>
      <c r="R17866" s="120"/>
      <c r="T17866" s="120"/>
      <c r="V17866" s="120"/>
      <c r="X17866" s="120"/>
      <c r="Z17866" s="120"/>
    </row>
    <row r="17867" spans="16:26" x14ac:dyDescent="0.25">
      <c r="P17867" s="119"/>
      <c r="R17867" s="119"/>
      <c r="T17867" s="119"/>
      <c r="V17867" s="119"/>
      <c r="X17867" s="119"/>
      <c r="Z17867" s="119"/>
    </row>
    <row r="17868" spans="16:26" x14ac:dyDescent="0.25">
      <c r="P17868" s="119"/>
      <c r="R17868" s="119"/>
      <c r="T17868" s="119"/>
      <c r="V17868" s="119"/>
      <c r="X17868" s="119"/>
      <c r="Z17868" s="119"/>
    </row>
    <row r="17869" spans="16:26" x14ac:dyDescent="0.25">
      <c r="P17869" s="119"/>
      <c r="R17869" s="119"/>
      <c r="T17869" s="119"/>
      <c r="V17869" s="119"/>
      <c r="X17869" s="119"/>
      <c r="Z17869" s="119"/>
    </row>
    <row r="17870" spans="16:26" x14ac:dyDescent="0.25">
      <c r="P17870" s="121"/>
      <c r="R17870" s="121"/>
      <c r="T17870" s="121"/>
      <c r="V17870" s="121"/>
      <c r="X17870" s="121"/>
      <c r="Z17870" s="121"/>
    </row>
    <row r="17871" spans="16:26" x14ac:dyDescent="0.25">
      <c r="P17871" s="121"/>
      <c r="R17871" s="121"/>
      <c r="T17871" s="121"/>
      <c r="V17871" s="121"/>
      <c r="X17871" s="121"/>
      <c r="Z17871" s="121"/>
    </row>
    <row r="17872" spans="16:26" x14ac:dyDescent="0.25">
      <c r="P17872" s="121"/>
      <c r="R17872" s="121"/>
      <c r="T17872" s="121"/>
      <c r="V17872" s="121"/>
      <c r="X17872" s="121"/>
      <c r="Z17872" s="121"/>
    </row>
    <row r="17873" spans="16:26" x14ac:dyDescent="0.25">
      <c r="P17873" s="121"/>
      <c r="R17873" s="121"/>
      <c r="T17873" s="121"/>
      <c r="V17873" s="121"/>
      <c r="X17873" s="121"/>
      <c r="Z17873" s="121"/>
    </row>
    <row r="17874" spans="16:26" x14ac:dyDescent="0.25">
      <c r="P17874" s="122"/>
      <c r="R17874" s="122"/>
      <c r="T17874" s="122"/>
      <c r="V17874" s="122"/>
      <c r="X17874" s="122"/>
      <c r="Z17874" s="122"/>
    </row>
    <row r="17875" spans="16:26" x14ac:dyDescent="0.25">
      <c r="P17875" s="118"/>
      <c r="R17875" s="118"/>
      <c r="T17875" s="118"/>
      <c r="V17875" s="118"/>
      <c r="X17875" s="118"/>
      <c r="Z17875" s="118"/>
    </row>
    <row r="17876" spans="16:26" x14ac:dyDescent="0.25">
      <c r="P17876" s="119"/>
      <c r="R17876" s="119"/>
      <c r="T17876" s="119"/>
      <c r="V17876" s="119"/>
      <c r="X17876" s="119"/>
      <c r="Z17876" s="119"/>
    </row>
    <row r="17877" spans="16:26" x14ac:dyDescent="0.25">
      <c r="P17877" s="119"/>
      <c r="R17877" s="119"/>
      <c r="T17877" s="119"/>
      <c r="V17877" s="119"/>
      <c r="X17877" s="119"/>
      <c r="Z17877" s="119"/>
    </row>
    <row r="17878" spans="16:26" x14ac:dyDescent="0.25">
      <c r="P17878" s="120"/>
      <c r="R17878" s="120"/>
      <c r="T17878" s="120"/>
      <c r="V17878" s="120"/>
      <c r="X17878" s="120"/>
      <c r="Z17878" s="120"/>
    </row>
    <row r="17879" spans="16:26" x14ac:dyDescent="0.25">
      <c r="P17879" s="119"/>
      <c r="R17879" s="119"/>
      <c r="T17879" s="119"/>
      <c r="V17879" s="119"/>
      <c r="X17879" s="119"/>
      <c r="Z17879" s="119"/>
    </row>
    <row r="17880" spans="16:26" x14ac:dyDescent="0.25">
      <c r="P17880" s="119"/>
      <c r="R17880" s="119"/>
      <c r="T17880" s="119"/>
      <c r="V17880" s="119"/>
      <c r="X17880" s="119"/>
      <c r="Z17880" s="119"/>
    </row>
    <row r="17881" spans="16:26" x14ac:dyDescent="0.25">
      <c r="P17881" s="120"/>
      <c r="R17881" s="120"/>
      <c r="T17881" s="120"/>
      <c r="V17881" s="120"/>
      <c r="X17881" s="120"/>
      <c r="Z17881" s="120"/>
    </row>
    <row r="17882" spans="16:26" x14ac:dyDescent="0.25">
      <c r="P17882" s="119"/>
      <c r="R17882" s="119"/>
      <c r="T17882" s="119"/>
      <c r="V17882" s="119"/>
      <c r="X17882" s="119"/>
      <c r="Z17882" s="119"/>
    </row>
    <row r="17883" spans="16:26" x14ac:dyDescent="0.25">
      <c r="P17883" s="120"/>
      <c r="R17883" s="120"/>
      <c r="T17883" s="120"/>
      <c r="V17883" s="120"/>
      <c r="X17883" s="120"/>
      <c r="Z17883" s="120"/>
    </row>
    <row r="17884" spans="16:26" x14ac:dyDescent="0.25">
      <c r="P17884" s="119"/>
      <c r="R17884" s="119"/>
      <c r="T17884" s="119"/>
      <c r="V17884" s="119"/>
      <c r="X17884" s="119"/>
      <c r="Z17884" s="119"/>
    </row>
    <row r="17885" spans="16:26" x14ac:dyDescent="0.25">
      <c r="P17885" s="119"/>
      <c r="R17885" s="119"/>
      <c r="T17885" s="119"/>
      <c r="V17885" s="119"/>
      <c r="X17885" s="119"/>
      <c r="Z17885" s="119"/>
    </row>
    <row r="17886" spans="16:26" x14ac:dyDescent="0.25">
      <c r="P17886" s="119"/>
      <c r="R17886" s="119"/>
      <c r="T17886" s="119"/>
      <c r="V17886" s="119"/>
      <c r="X17886" s="119"/>
      <c r="Z17886" s="119"/>
    </row>
    <row r="17887" spans="16:26" x14ac:dyDescent="0.25">
      <c r="P17887" s="121"/>
      <c r="R17887" s="121"/>
      <c r="T17887" s="121"/>
      <c r="V17887" s="121"/>
      <c r="X17887" s="121"/>
      <c r="Z17887" s="121"/>
    </row>
    <row r="17888" spans="16:26" x14ac:dyDescent="0.25">
      <c r="P17888" s="121"/>
      <c r="R17888" s="121"/>
      <c r="T17888" s="121"/>
      <c r="V17888" s="121"/>
      <c r="X17888" s="121"/>
      <c r="Z17888" s="121"/>
    </row>
    <row r="17889" spans="16:26" x14ac:dyDescent="0.25">
      <c r="P17889" s="121"/>
      <c r="R17889" s="121"/>
      <c r="T17889" s="121"/>
      <c r="V17889" s="121"/>
      <c r="X17889" s="121"/>
      <c r="Z17889" s="121"/>
    </row>
    <row r="17890" spans="16:26" x14ac:dyDescent="0.25">
      <c r="P17890" s="121"/>
      <c r="R17890" s="121"/>
      <c r="T17890" s="121"/>
      <c r="V17890" s="121"/>
      <c r="X17890" s="121"/>
      <c r="Z17890" s="121"/>
    </row>
    <row r="17891" spans="16:26" x14ac:dyDescent="0.25">
      <c r="P17891" s="122"/>
      <c r="R17891" s="122"/>
      <c r="T17891" s="122"/>
      <c r="V17891" s="122"/>
      <c r="X17891" s="122"/>
      <c r="Z17891" s="122"/>
    </row>
    <row r="17892" spans="16:26" x14ac:dyDescent="0.25">
      <c r="P17892" s="118"/>
      <c r="R17892" s="118"/>
      <c r="T17892" s="118"/>
      <c r="V17892" s="118"/>
      <c r="X17892" s="118"/>
      <c r="Z17892" s="118"/>
    </row>
    <row r="17893" spans="16:26" x14ac:dyDescent="0.25">
      <c r="P17893" s="119"/>
      <c r="R17893" s="119"/>
      <c r="T17893" s="119"/>
      <c r="V17893" s="119"/>
      <c r="X17893" s="119"/>
      <c r="Z17893" s="119"/>
    </row>
    <row r="17894" spans="16:26" x14ac:dyDescent="0.25">
      <c r="P17894" s="119"/>
      <c r="R17894" s="119"/>
      <c r="T17894" s="119"/>
      <c r="V17894" s="119"/>
      <c r="X17894" s="119"/>
      <c r="Z17894" s="119"/>
    </row>
    <row r="17895" spans="16:26" x14ac:dyDescent="0.25">
      <c r="P17895" s="120"/>
      <c r="R17895" s="120"/>
      <c r="T17895" s="120"/>
      <c r="V17895" s="120"/>
      <c r="X17895" s="120"/>
      <c r="Z17895" s="120"/>
    </row>
    <row r="17896" spans="16:26" x14ac:dyDescent="0.25">
      <c r="P17896" s="119"/>
      <c r="R17896" s="119"/>
      <c r="T17896" s="119"/>
      <c r="V17896" s="119"/>
      <c r="X17896" s="119"/>
      <c r="Z17896" s="119"/>
    </row>
    <row r="17897" spans="16:26" x14ac:dyDescent="0.25">
      <c r="P17897" s="119"/>
      <c r="R17897" s="119"/>
      <c r="T17897" s="119"/>
      <c r="V17897" s="119"/>
      <c r="X17897" s="119"/>
      <c r="Z17897" s="119"/>
    </row>
    <row r="17898" spans="16:26" x14ac:dyDescent="0.25">
      <c r="P17898" s="120"/>
      <c r="R17898" s="120"/>
      <c r="T17898" s="120"/>
      <c r="V17898" s="120"/>
      <c r="X17898" s="120"/>
      <c r="Z17898" s="120"/>
    </row>
    <row r="17899" spans="16:26" x14ac:dyDescent="0.25">
      <c r="P17899" s="119"/>
      <c r="R17899" s="119"/>
      <c r="T17899" s="119"/>
      <c r="V17899" s="119"/>
      <c r="X17899" s="119"/>
      <c r="Z17899" s="119"/>
    </row>
    <row r="17900" spans="16:26" x14ac:dyDescent="0.25">
      <c r="P17900" s="120"/>
      <c r="R17900" s="120"/>
      <c r="T17900" s="120"/>
      <c r="V17900" s="120"/>
      <c r="X17900" s="120"/>
      <c r="Z17900" s="120"/>
    </row>
    <row r="17901" spans="16:26" x14ac:dyDescent="0.25">
      <c r="P17901" s="119"/>
      <c r="R17901" s="119"/>
      <c r="T17901" s="119"/>
      <c r="V17901" s="119"/>
      <c r="X17901" s="119"/>
      <c r="Z17901" s="119"/>
    </row>
    <row r="17902" spans="16:26" x14ac:dyDescent="0.25">
      <c r="P17902" s="119"/>
      <c r="R17902" s="119"/>
      <c r="T17902" s="119"/>
      <c r="V17902" s="119"/>
      <c r="X17902" s="119"/>
      <c r="Z17902" s="119"/>
    </row>
    <row r="17903" spans="16:26" x14ac:dyDescent="0.25">
      <c r="P17903" s="119"/>
      <c r="R17903" s="119"/>
      <c r="T17903" s="119"/>
      <c r="V17903" s="119"/>
      <c r="X17903" s="119"/>
      <c r="Z17903" s="119"/>
    </row>
    <row r="17904" spans="16:26" x14ac:dyDescent="0.25">
      <c r="P17904" s="121"/>
      <c r="R17904" s="121"/>
      <c r="T17904" s="121"/>
      <c r="V17904" s="121"/>
      <c r="X17904" s="121"/>
      <c r="Z17904" s="121"/>
    </row>
    <row r="17905" spans="16:26" x14ac:dyDescent="0.25">
      <c r="P17905" s="121"/>
      <c r="R17905" s="121"/>
      <c r="T17905" s="121"/>
      <c r="V17905" s="121"/>
      <c r="X17905" s="121"/>
      <c r="Z17905" s="121"/>
    </row>
    <row r="17906" spans="16:26" x14ac:dyDescent="0.25">
      <c r="P17906" s="121"/>
      <c r="R17906" s="121"/>
      <c r="T17906" s="121"/>
      <c r="V17906" s="121"/>
      <c r="X17906" s="121"/>
      <c r="Z17906" s="121"/>
    </row>
    <row r="17907" spans="16:26" x14ac:dyDescent="0.25">
      <c r="P17907" s="121"/>
      <c r="R17907" s="121"/>
      <c r="T17907" s="121"/>
      <c r="V17907" s="121"/>
      <c r="X17907" s="121"/>
      <c r="Z17907" s="121"/>
    </row>
    <row r="17908" spans="16:26" x14ac:dyDescent="0.25">
      <c r="P17908" s="122"/>
      <c r="R17908" s="122"/>
      <c r="T17908" s="122"/>
      <c r="V17908" s="122"/>
      <c r="X17908" s="122"/>
      <c r="Z17908" s="122"/>
    </row>
    <row r="17909" spans="16:26" x14ac:dyDescent="0.25">
      <c r="P17909" s="118"/>
      <c r="R17909" s="118"/>
      <c r="T17909" s="118"/>
      <c r="V17909" s="118"/>
      <c r="X17909" s="118"/>
      <c r="Z17909" s="118"/>
    </row>
    <row r="17910" spans="16:26" x14ac:dyDescent="0.25">
      <c r="P17910" s="119"/>
      <c r="R17910" s="119"/>
      <c r="T17910" s="119"/>
      <c r="V17910" s="119"/>
      <c r="X17910" s="119"/>
      <c r="Z17910" s="119"/>
    </row>
    <row r="17911" spans="16:26" x14ac:dyDescent="0.25">
      <c r="P17911" s="119"/>
      <c r="R17911" s="119"/>
      <c r="T17911" s="119"/>
      <c r="V17911" s="119"/>
      <c r="X17911" s="119"/>
      <c r="Z17911" s="119"/>
    </row>
    <row r="17912" spans="16:26" x14ac:dyDescent="0.25">
      <c r="P17912" s="120"/>
      <c r="R17912" s="120"/>
      <c r="T17912" s="120"/>
      <c r="V17912" s="120"/>
      <c r="X17912" s="120"/>
      <c r="Z17912" s="120"/>
    </row>
    <row r="17913" spans="16:26" x14ac:dyDescent="0.25">
      <c r="P17913" s="119"/>
      <c r="R17913" s="119"/>
      <c r="T17913" s="119"/>
      <c r="V17913" s="119"/>
      <c r="X17913" s="119"/>
      <c r="Z17913" s="119"/>
    </row>
    <row r="17914" spans="16:26" x14ac:dyDescent="0.25">
      <c r="P17914" s="119"/>
      <c r="R17914" s="119"/>
      <c r="T17914" s="119"/>
      <c r="V17914" s="119"/>
      <c r="X17914" s="119"/>
      <c r="Z17914" s="119"/>
    </row>
    <row r="17915" spans="16:26" x14ac:dyDescent="0.25">
      <c r="P17915" s="120"/>
      <c r="R17915" s="120"/>
      <c r="T17915" s="120"/>
      <c r="V17915" s="120"/>
      <c r="X17915" s="120"/>
      <c r="Z17915" s="120"/>
    </row>
    <row r="17916" spans="16:26" x14ac:dyDescent="0.25">
      <c r="P17916" s="119"/>
      <c r="R17916" s="119"/>
      <c r="T17916" s="119"/>
      <c r="V17916" s="119"/>
      <c r="X17916" s="119"/>
      <c r="Z17916" s="119"/>
    </row>
    <row r="17917" spans="16:26" x14ac:dyDescent="0.25">
      <c r="P17917" s="120"/>
      <c r="R17917" s="120"/>
      <c r="T17917" s="120"/>
      <c r="V17917" s="120"/>
      <c r="X17917" s="120"/>
      <c r="Z17917" s="120"/>
    </row>
    <row r="17918" spans="16:26" x14ac:dyDescent="0.25">
      <c r="P17918" s="119"/>
      <c r="R17918" s="119"/>
      <c r="T17918" s="119"/>
      <c r="V17918" s="119"/>
      <c r="X17918" s="119"/>
      <c r="Z17918" s="119"/>
    </row>
    <row r="17919" spans="16:26" x14ac:dyDescent="0.25">
      <c r="P17919" s="119"/>
      <c r="R17919" s="119"/>
      <c r="T17919" s="119"/>
      <c r="V17919" s="119"/>
      <c r="X17919" s="119"/>
      <c r="Z17919" s="119"/>
    </row>
    <row r="17920" spans="16:26" x14ac:dyDescent="0.25">
      <c r="P17920" s="119"/>
      <c r="R17920" s="119"/>
      <c r="T17920" s="119"/>
      <c r="V17920" s="119"/>
      <c r="X17920" s="119"/>
      <c r="Z17920" s="119"/>
    </row>
    <row r="17921" spans="16:26" x14ac:dyDescent="0.25">
      <c r="P17921" s="121"/>
      <c r="R17921" s="121"/>
      <c r="T17921" s="121"/>
      <c r="V17921" s="121"/>
      <c r="X17921" s="121"/>
      <c r="Z17921" s="121"/>
    </row>
    <row r="17922" spans="16:26" x14ac:dyDescent="0.25">
      <c r="P17922" s="121"/>
      <c r="R17922" s="121"/>
      <c r="T17922" s="121"/>
      <c r="V17922" s="121"/>
      <c r="X17922" s="121"/>
      <c r="Z17922" s="121"/>
    </row>
    <row r="17923" spans="16:26" x14ac:dyDescent="0.25">
      <c r="P17923" s="121"/>
      <c r="R17923" s="121"/>
      <c r="T17923" s="121"/>
      <c r="V17923" s="121"/>
      <c r="X17923" s="121"/>
      <c r="Z17923" s="121"/>
    </row>
    <row r="17924" spans="16:26" x14ac:dyDescent="0.25">
      <c r="P17924" s="121"/>
      <c r="R17924" s="121"/>
      <c r="T17924" s="121"/>
      <c r="V17924" s="121"/>
      <c r="X17924" s="121"/>
      <c r="Z17924" s="121"/>
    </row>
    <row r="17925" spans="16:26" x14ac:dyDescent="0.25">
      <c r="P17925" s="122"/>
      <c r="R17925" s="122"/>
      <c r="T17925" s="122"/>
      <c r="V17925" s="122"/>
      <c r="X17925" s="122"/>
      <c r="Z17925" s="122"/>
    </row>
    <row r="17926" spans="16:26" x14ac:dyDescent="0.25">
      <c r="P17926" s="118"/>
      <c r="R17926" s="118"/>
      <c r="T17926" s="118"/>
      <c r="V17926" s="118"/>
      <c r="X17926" s="118"/>
      <c r="Z17926" s="118"/>
    </row>
    <row r="17927" spans="16:26" x14ac:dyDescent="0.25">
      <c r="P17927" s="119"/>
      <c r="R17927" s="119"/>
      <c r="T17927" s="119"/>
      <c r="V17927" s="119"/>
      <c r="X17927" s="119"/>
      <c r="Z17927" s="119"/>
    </row>
    <row r="17928" spans="16:26" x14ac:dyDescent="0.25">
      <c r="P17928" s="119"/>
      <c r="R17928" s="119"/>
      <c r="T17928" s="119"/>
      <c r="V17928" s="119"/>
      <c r="X17928" s="119"/>
      <c r="Z17928" s="119"/>
    </row>
    <row r="17929" spans="16:26" x14ac:dyDescent="0.25">
      <c r="P17929" s="120"/>
      <c r="R17929" s="120"/>
      <c r="T17929" s="120"/>
      <c r="V17929" s="120"/>
      <c r="X17929" s="120"/>
      <c r="Z17929" s="120"/>
    </row>
    <row r="17930" spans="16:26" x14ac:dyDescent="0.25">
      <c r="P17930" s="119"/>
      <c r="R17930" s="119"/>
      <c r="T17930" s="119"/>
      <c r="V17930" s="119"/>
      <c r="X17930" s="119"/>
      <c r="Z17930" s="119"/>
    </row>
    <row r="17931" spans="16:26" x14ac:dyDescent="0.25">
      <c r="P17931" s="119"/>
      <c r="R17931" s="119"/>
      <c r="T17931" s="119"/>
      <c r="V17931" s="119"/>
      <c r="X17931" s="119"/>
      <c r="Z17931" s="119"/>
    </row>
    <row r="17932" spans="16:26" x14ac:dyDescent="0.25">
      <c r="P17932" s="120"/>
      <c r="R17932" s="120"/>
      <c r="T17932" s="120"/>
      <c r="V17932" s="120"/>
      <c r="X17932" s="120"/>
      <c r="Z17932" s="120"/>
    </row>
    <row r="17933" spans="16:26" x14ac:dyDescent="0.25">
      <c r="P17933" s="119"/>
      <c r="R17933" s="119"/>
      <c r="T17933" s="119"/>
      <c r="V17933" s="119"/>
      <c r="X17933" s="119"/>
      <c r="Z17933" s="119"/>
    </row>
    <row r="17934" spans="16:26" x14ac:dyDescent="0.25">
      <c r="P17934" s="120"/>
      <c r="R17934" s="120"/>
      <c r="T17934" s="120"/>
      <c r="V17934" s="120"/>
      <c r="X17934" s="120"/>
      <c r="Z17934" s="120"/>
    </row>
    <row r="17935" spans="16:26" x14ac:dyDescent="0.25">
      <c r="P17935" s="119"/>
      <c r="R17935" s="119"/>
      <c r="T17935" s="119"/>
      <c r="V17935" s="119"/>
      <c r="X17935" s="119"/>
      <c r="Z17935" s="119"/>
    </row>
    <row r="17936" spans="16:26" x14ac:dyDescent="0.25">
      <c r="P17936" s="119"/>
      <c r="R17936" s="119"/>
      <c r="T17936" s="119"/>
      <c r="V17936" s="119"/>
      <c r="X17936" s="119"/>
      <c r="Z17936" s="119"/>
    </row>
    <row r="17937" spans="16:26" x14ac:dyDescent="0.25">
      <c r="P17937" s="119"/>
      <c r="R17937" s="119"/>
      <c r="T17937" s="119"/>
      <c r="V17937" s="119"/>
      <c r="X17937" s="119"/>
      <c r="Z17937" s="119"/>
    </row>
    <row r="17938" spans="16:26" x14ac:dyDescent="0.25">
      <c r="P17938" s="121"/>
      <c r="R17938" s="121"/>
      <c r="T17938" s="121"/>
      <c r="V17938" s="121"/>
      <c r="X17938" s="121"/>
      <c r="Z17938" s="121"/>
    </row>
    <row r="17939" spans="16:26" x14ac:dyDescent="0.25">
      <c r="P17939" s="121"/>
      <c r="R17939" s="121"/>
      <c r="T17939" s="121"/>
      <c r="V17939" s="121"/>
      <c r="X17939" s="121"/>
      <c r="Z17939" s="121"/>
    </row>
    <row r="17940" spans="16:26" x14ac:dyDescent="0.25">
      <c r="P17940" s="121"/>
      <c r="R17940" s="121"/>
      <c r="T17940" s="121"/>
      <c r="V17940" s="121"/>
      <c r="X17940" s="121"/>
      <c r="Z17940" s="121"/>
    </row>
    <row r="17941" spans="16:26" x14ac:dyDescent="0.25">
      <c r="P17941" s="121"/>
      <c r="R17941" s="121"/>
      <c r="T17941" s="121"/>
      <c r="V17941" s="121"/>
      <c r="X17941" s="121"/>
      <c r="Z17941" s="121"/>
    </row>
    <row r="17942" spans="16:26" x14ac:dyDescent="0.25">
      <c r="P17942" s="122"/>
      <c r="R17942" s="122"/>
      <c r="T17942" s="122"/>
      <c r="V17942" s="122"/>
      <c r="X17942" s="122"/>
      <c r="Z17942" s="122"/>
    </row>
    <row r="17943" spans="16:26" x14ac:dyDescent="0.25">
      <c r="P17943" s="118"/>
      <c r="R17943" s="118"/>
      <c r="T17943" s="118"/>
      <c r="V17943" s="118"/>
      <c r="X17943" s="118"/>
      <c r="Z17943" s="118"/>
    </row>
    <row r="17944" spans="16:26" x14ac:dyDescent="0.25">
      <c r="P17944" s="119"/>
      <c r="R17944" s="119"/>
      <c r="T17944" s="119"/>
      <c r="V17944" s="119"/>
      <c r="X17944" s="119"/>
      <c r="Z17944" s="119"/>
    </row>
    <row r="17945" spans="16:26" x14ac:dyDescent="0.25">
      <c r="P17945" s="119"/>
      <c r="R17945" s="119"/>
      <c r="T17945" s="119"/>
      <c r="V17945" s="119"/>
      <c r="X17945" s="119"/>
      <c r="Z17945" s="119"/>
    </row>
    <row r="17946" spans="16:26" x14ac:dyDescent="0.25">
      <c r="P17946" s="120"/>
      <c r="R17946" s="120"/>
      <c r="T17946" s="120"/>
      <c r="V17946" s="120"/>
      <c r="X17946" s="120"/>
      <c r="Z17946" s="120"/>
    </row>
    <row r="17947" spans="16:26" x14ac:dyDescent="0.25">
      <c r="P17947" s="119"/>
      <c r="R17947" s="119"/>
      <c r="T17947" s="119"/>
      <c r="V17947" s="119"/>
      <c r="X17947" s="119"/>
      <c r="Z17947" s="119"/>
    </row>
    <row r="17948" spans="16:26" x14ac:dyDescent="0.25">
      <c r="P17948" s="119"/>
      <c r="R17948" s="119"/>
      <c r="T17948" s="119"/>
      <c r="V17948" s="119"/>
      <c r="X17948" s="119"/>
      <c r="Z17948" s="119"/>
    </row>
    <row r="17949" spans="16:26" x14ac:dyDescent="0.25">
      <c r="P17949" s="120"/>
      <c r="R17949" s="120"/>
      <c r="T17949" s="120"/>
      <c r="V17949" s="120"/>
      <c r="X17949" s="120"/>
      <c r="Z17949" s="120"/>
    </row>
    <row r="17950" spans="16:26" x14ac:dyDescent="0.25">
      <c r="P17950" s="119"/>
      <c r="R17950" s="119"/>
      <c r="T17950" s="119"/>
      <c r="V17950" s="119"/>
      <c r="X17950" s="119"/>
      <c r="Z17950" s="119"/>
    </row>
    <row r="17951" spans="16:26" x14ac:dyDescent="0.25">
      <c r="P17951" s="120"/>
      <c r="R17951" s="120"/>
      <c r="T17951" s="120"/>
      <c r="V17951" s="120"/>
      <c r="X17951" s="120"/>
      <c r="Z17951" s="120"/>
    </row>
    <row r="17952" spans="16:26" x14ac:dyDescent="0.25">
      <c r="P17952" s="119"/>
      <c r="R17952" s="119"/>
      <c r="T17952" s="119"/>
      <c r="V17952" s="119"/>
      <c r="X17952" s="119"/>
      <c r="Z17952" s="119"/>
    </row>
    <row r="17953" spans="16:26" x14ac:dyDescent="0.25">
      <c r="P17953" s="119"/>
      <c r="R17953" s="119"/>
      <c r="T17953" s="119"/>
      <c r="V17953" s="119"/>
      <c r="X17953" s="119"/>
      <c r="Z17953" s="119"/>
    </row>
    <row r="17954" spans="16:26" x14ac:dyDescent="0.25">
      <c r="P17954" s="119"/>
      <c r="R17954" s="119"/>
      <c r="T17954" s="119"/>
      <c r="V17954" s="119"/>
      <c r="X17954" s="119"/>
      <c r="Z17954" s="119"/>
    </row>
    <row r="17955" spans="16:26" x14ac:dyDescent="0.25">
      <c r="P17955" s="121"/>
      <c r="R17955" s="121"/>
      <c r="T17955" s="121"/>
      <c r="V17955" s="121"/>
      <c r="X17955" s="121"/>
      <c r="Z17955" s="121"/>
    </row>
    <row r="17956" spans="16:26" x14ac:dyDescent="0.25">
      <c r="P17956" s="121"/>
      <c r="R17956" s="121"/>
      <c r="T17956" s="121"/>
      <c r="V17956" s="121"/>
      <c r="X17956" s="121"/>
      <c r="Z17956" s="121"/>
    </row>
    <row r="17957" spans="16:26" x14ac:dyDescent="0.25">
      <c r="P17957" s="121"/>
      <c r="R17957" s="121"/>
      <c r="T17957" s="121"/>
      <c r="V17957" s="121"/>
      <c r="X17957" s="121"/>
      <c r="Z17957" s="121"/>
    </row>
    <row r="17958" spans="16:26" x14ac:dyDescent="0.25">
      <c r="P17958" s="121"/>
      <c r="R17958" s="121"/>
      <c r="T17958" s="121"/>
      <c r="V17958" s="121"/>
      <c r="X17958" s="121"/>
      <c r="Z17958" s="121"/>
    </row>
    <row r="17959" spans="16:26" x14ac:dyDescent="0.25">
      <c r="P17959" s="122"/>
      <c r="R17959" s="122"/>
      <c r="T17959" s="122"/>
      <c r="V17959" s="122"/>
      <c r="X17959" s="122"/>
      <c r="Z17959" s="122"/>
    </row>
    <row r="17960" spans="16:26" x14ac:dyDescent="0.25">
      <c r="P17960" s="118"/>
      <c r="R17960" s="118"/>
      <c r="T17960" s="118"/>
      <c r="V17960" s="118"/>
      <c r="X17960" s="118"/>
      <c r="Z17960" s="118"/>
    </row>
    <row r="17961" spans="16:26" x14ac:dyDescent="0.25">
      <c r="P17961" s="119"/>
      <c r="R17961" s="119"/>
      <c r="T17961" s="119"/>
      <c r="V17961" s="119"/>
      <c r="X17961" s="119"/>
      <c r="Z17961" s="119"/>
    </row>
    <row r="17962" spans="16:26" x14ac:dyDescent="0.25">
      <c r="P17962" s="119"/>
      <c r="R17962" s="119"/>
      <c r="T17962" s="119"/>
      <c r="V17962" s="119"/>
      <c r="X17962" s="119"/>
      <c r="Z17962" s="119"/>
    </row>
    <row r="17963" spans="16:26" x14ac:dyDescent="0.25">
      <c r="P17963" s="120"/>
      <c r="R17963" s="120"/>
      <c r="T17963" s="120"/>
      <c r="V17963" s="120"/>
      <c r="X17963" s="120"/>
      <c r="Z17963" s="120"/>
    </row>
    <row r="17964" spans="16:26" x14ac:dyDescent="0.25">
      <c r="P17964" s="119"/>
      <c r="R17964" s="119"/>
      <c r="T17964" s="119"/>
      <c r="V17964" s="119"/>
      <c r="X17964" s="119"/>
      <c r="Z17964" s="119"/>
    </row>
    <row r="17965" spans="16:26" x14ac:dyDescent="0.25">
      <c r="P17965" s="119"/>
      <c r="R17965" s="119"/>
      <c r="T17965" s="119"/>
      <c r="V17965" s="119"/>
      <c r="X17965" s="119"/>
      <c r="Z17965" s="119"/>
    </row>
    <row r="17966" spans="16:26" x14ac:dyDescent="0.25">
      <c r="P17966" s="120"/>
      <c r="R17966" s="120"/>
      <c r="T17966" s="120"/>
      <c r="V17966" s="120"/>
      <c r="X17966" s="120"/>
      <c r="Z17966" s="120"/>
    </row>
    <row r="17967" spans="16:26" x14ac:dyDescent="0.25">
      <c r="P17967" s="119"/>
      <c r="R17967" s="119"/>
      <c r="T17967" s="119"/>
      <c r="V17967" s="119"/>
      <c r="X17967" s="119"/>
      <c r="Z17967" s="119"/>
    </row>
    <row r="17968" spans="16:26" x14ac:dyDescent="0.25">
      <c r="P17968" s="120"/>
      <c r="R17968" s="120"/>
      <c r="T17968" s="120"/>
      <c r="V17968" s="120"/>
      <c r="X17968" s="120"/>
      <c r="Z17968" s="120"/>
    </row>
    <row r="17969" spans="16:26" x14ac:dyDescent="0.25">
      <c r="P17969" s="119"/>
      <c r="R17969" s="119"/>
      <c r="T17969" s="119"/>
      <c r="V17969" s="119"/>
      <c r="X17969" s="119"/>
      <c r="Z17969" s="119"/>
    </row>
    <row r="17970" spans="16:26" x14ac:dyDescent="0.25">
      <c r="P17970" s="119"/>
      <c r="R17970" s="119"/>
      <c r="T17970" s="119"/>
      <c r="V17970" s="119"/>
      <c r="X17970" s="119"/>
      <c r="Z17970" s="119"/>
    </row>
    <row r="17971" spans="16:26" x14ac:dyDescent="0.25">
      <c r="P17971" s="119"/>
      <c r="R17971" s="119"/>
      <c r="T17971" s="119"/>
      <c r="V17971" s="119"/>
      <c r="X17971" s="119"/>
      <c r="Z17971" s="119"/>
    </row>
    <row r="17972" spans="16:26" x14ac:dyDescent="0.25">
      <c r="P17972" s="121"/>
      <c r="R17972" s="121"/>
      <c r="T17972" s="121"/>
      <c r="V17972" s="121"/>
      <c r="X17972" s="121"/>
      <c r="Z17972" s="121"/>
    </row>
    <row r="17973" spans="16:26" x14ac:dyDescent="0.25">
      <c r="P17973" s="121"/>
      <c r="R17973" s="121"/>
      <c r="T17973" s="121"/>
      <c r="V17973" s="121"/>
      <c r="X17973" s="121"/>
      <c r="Z17973" s="121"/>
    </row>
    <row r="17974" spans="16:26" x14ac:dyDescent="0.25">
      <c r="P17974" s="121"/>
      <c r="R17974" s="121"/>
      <c r="T17974" s="121"/>
      <c r="V17974" s="121"/>
      <c r="X17974" s="121"/>
      <c r="Z17974" s="121"/>
    </row>
    <row r="17975" spans="16:26" x14ac:dyDescent="0.25">
      <c r="P17975" s="121"/>
      <c r="R17975" s="121"/>
      <c r="T17975" s="121"/>
      <c r="V17975" s="121"/>
      <c r="X17975" s="121"/>
      <c r="Z17975" s="121"/>
    </row>
    <row r="17976" spans="16:26" x14ac:dyDescent="0.25">
      <c r="P17976" s="122"/>
      <c r="R17976" s="122"/>
      <c r="T17976" s="122"/>
      <c r="V17976" s="122"/>
      <c r="X17976" s="122"/>
      <c r="Z17976" s="122"/>
    </row>
    <row r="17977" spans="16:26" x14ac:dyDescent="0.25">
      <c r="P17977" s="118"/>
      <c r="R17977" s="118"/>
      <c r="T17977" s="118"/>
      <c r="V17977" s="118"/>
      <c r="X17977" s="118"/>
      <c r="Z17977" s="118"/>
    </row>
    <row r="17978" spans="16:26" x14ac:dyDescent="0.25">
      <c r="P17978" s="119"/>
      <c r="R17978" s="119"/>
      <c r="T17978" s="119"/>
      <c r="V17978" s="119"/>
      <c r="X17978" s="119"/>
      <c r="Z17978" s="119"/>
    </row>
    <row r="17979" spans="16:26" x14ac:dyDescent="0.25">
      <c r="P17979" s="119"/>
      <c r="R17979" s="119"/>
      <c r="T17979" s="119"/>
      <c r="V17979" s="119"/>
      <c r="X17979" s="119"/>
      <c r="Z17979" s="119"/>
    </row>
    <row r="17980" spans="16:26" x14ac:dyDescent="0.25">
      <c r="P17980" s="120"/>
      <c r="R17980" s="120"/>
      <c r="T17980" s="120"/>
      <c r="V17980" s="120"/>
      <c r="X17980" s="120"/>
      <c r="Z17980" s="120"/>
    </row>
    <row r="17981" spans="16:26" x14ac:dyDescent="0.25">
      <c r="P17981" s="119"/>
      <c r="R17981" s="119"/>
      <c r="T17981" s="119"/>
      <c r="V17981" s="119"/>
      <c r="X17981" s="119"/>
      <c r="Z17981" s="119"/>
    </row>
    <row r="17982" spans="16:26" x14ac:dyDescent="0.25">
      <c r="P17982" s="119"/>
      <c r="R17982" s="119"/>
      <c r="T17982" s="119"/>
      <c r="V17982" s="119"/>
      <c r="X17982" s="119"/>
      <c r="Z17982" s="119"/>
    </row>
    <row r="17983" spans="16:26" x14ac:dyDescent="0.25">
      <c r="P17983" s="120"/>
      <c r="R17983" s="120"/>
      <c r="T17983" s="120"/>
      <c r="V17983" s="120"/>
      <c r="X17983" s="120"/>
      <c r="Z17983" s="120"/>
    </row>
    <row r="17984" spans="16:26" x14ac:dyDescent="0.25">
      <c r="P17984" s="119"/>
      <c r="R17984" s="119"/>
      <c r="T17984" s="119"/>
      <c r="V17984" s="119"/>
      <c r="X17984" s="119"/>
      <c r="Z17984" s="119"/>
    </row>
    <row r="17985" spans="16:26" x14ac:dyDescent="0.25">
      <c r="P17985" s="120"/>
      <c r="R17985" s="120"/>
      <c r="T17985" s="120"/>
      <c r="V17985" s="120"/>
      <c r="X17985" s="120"/>
      <c r="Z17985" s="120"/>
    </row>
    <row r="17986" spans="16:26" x14ac:dyDescent="0.25">
      <c r="P17986" s="119"/>
      <c r="R17986" s="119"/>
      <c r="T17986" s="119"/>
      <c r="V17986" s="119"/>
      <c r="X17986" s="119"/>
      <c r="Z17986" s="119"/>
    </row>
    <row r="17987" spans="16:26" x14ac:dyDescent="0.25">
      <c r="P17987" s="119"/>
      <c r="R17987" s="119"/>
      <c r="T17987" s="119"/>
      <c r="V17987" s="119"/>
      <c r="X17987" s="119"/>
      <c r="Z17987" s="119"/>
    </row>
    <row r="17988" spans="16:26" x14ac:dyDescent="0.25">
      <c r="P17988" s="119"/>
      <c r="R17988" s="119"/>
      <c r="T17988" s="119"/>
      <c r="V17988" s="119"/>
      <c r="X17988" s="119"/>
      <c r="Z17988" s="119"/>
    </row>
    <row r="17989" spans="16:26" x14ac:dyDescent="0.25">
      <c r="P17989" s="121"/>
      <c r="R17989" s="121"/>
      <c r="T17989" s="121"/>
      <c r="V17989" s="121"/>
      <c r="X17989" s="121"/>
      <c r="Z17989" s="121"/>
    </row>
    <row r="17990" spans="16:26" x14ac:dyDescent="0.25">
      <c r="P17990" s="121"/>
      <c r="R17990" s="121"/>
      <c r="T17990" s="121"/>
      <c r="V17990" s="121"/>
      <c r="X17990" s="121"/>
      <c r="Z17990" s="121"/>
    </row>
    <row r="17991" spans="16:26" x14ac:dyDescent="0.25">
      <c r="P17991" s="121"/>
      <c r="R17991" s="121"/>
      <c r="T17991" s="121"/>
      <c r="V17991" s="121"/>
      <c r="X17991" s="121"/>
      <c r="Z17991" s="121"/>
    </row>
    <row r="17992" spans="16:26" x14ac:dyDescent="0.25">
      <c r="P17992" s="121"/>
      <c r="R17992" s="121"/>
      <c r="T17992" s="121"/>
      <c r="V17992" s="121"/>
      <c r="X17992" s="121"/>
      <c r="Z17992" s="121"/>
    </row>
    <row r="17993" spans="16:26" x14ac:dyDescent="0.25">
      <c r="P17993" s="122"/>
      <c r="R17993" s="122"/>
      <c r="T17993" s="122"/>
      <c r="V17993" s="122"/>
      <c r="X17993" s="122"/>
      <c r="Z17993" s="122"/>
    </row>
    <row r="17994" spans="16:26" x14ac:dyDescent="0.25">
      <c r="P17994" s="118"/>
      <c r="R17994" s="118"/>
      <c r="T17994" s="118"/>
      <c r="V17994" s="118"/>
      <c r="X17994" s="118"/>
      <c r="Z17994" s="118"/>
    </row>
    <row r="17995" spans="16:26" x14ac:dyDescent="0.25">
      <c r="P17995" s="119"/>
      <c r="R17995" s="119"/>
      <c r="T17995" s="119"/>
      <c r="V17995" s="119"/>
      <c r="X17995" s="119"/>
      <c r="Z17995" s="119"/>
    </row>
    <row r="17996" spans="16:26" x14ac:dyDescent="0.25">
      <c r="P17996" s="119"/>
      <c r="R17996" s="119"/>
      <c r="T17996" s="119"/>
      <c r="V17996" s="119"/>
      <c r="X17996" s="119"/>
      <c r="Z17996" s="119"/>
    </row>
    <row r="17997" spans="16:26" x14ac:dyDescent="0.25">
      <c r="P17997" s="120"/>
      <c r="R17997" s="120"/>
      <c r="T17997" s="120"/>
      <c r="V17997" s="120"/>
      <c r="X17997" s="120"/>
      <c r="Z17997" s="120"/>
    </row>
    <row r="17998" spans="16:26" x14ac:dyDescent="0.25">
      <c r="P17998" s="119"/>
      <c r="R17998" s="119"/>
      <c r="T17998" s="119"/>
      <c r="V17998" s="119"/>
      <c r="X17998" s="119"/>
      <c r="Z17998" s="119"/>
    </row>
    <row r="17999" spans="16:26" x14ac:dyDescent="0.25">
      <c r="P17999" s="119"/>
      <c r="R17999" s="119"/>
      <c r="T17999" s="119"/>
      <c r="V17999" s="119"/>
      <c r="X17999" s="119"/>
      <c r="Z17999" s="119"/>
    </row>
    <row r="18000" spans="16:26" x14ac:dyDescent="0.25">
      <c r="P18000" s="120"/>
      <c r="R18000" s="120"/>
      <c r="T18000" s="120"/>
      <c r="V18000" s="120"/>
      <c r="X18000" s="120"/>
      <c r="Z18000" s="120"/>
    </row>
    <row r="18001" spans="16:26" x14ac:dyDescent="0.25">
      <c r="P18001" s="119"/>
      <c r="R18001" s="119"/>
      <c r="T18001" s="119"/>
      <c r="V18001" s="119"/>
      <c r="X18001" s="119"/>
      <c r="Z18001" s="119"/>
    </row>
    <row r="18002" spans="16:26" x14ac:dyDescent="0.25">
      <c r="P18002" s="120"/>
      <c r="R18002" s="120"/>
      <c r="T18002" s="120"/>
      <c r="V18002" s="120"/>
      <c r="X18002" s="120"/>
      <c r="Z18002" s="120"/>
    </row>
    <row r="18003" spans="16:26" x14ac:dyDescent="0.25">
      <c r="P18003" s="119"/>
      <c r="R18003" s="119"/>
      <c r="T18003" s="119"/>
      <c r="V18003" s="119"/>
      <c r="X18003" s="119"/>
      <c r="Z18003" s="119"/>
    </row>
    <row r="18004" spans="16:26" x14ac:dyDescent="0.25">
      <c r="P18004" s="119"/>
      <c r="R18004" s="119"/>
      <c r="T18004" s="119"/>
      <c r="V18004" s="119"/>
      <c r="X18004" s="119"/>
      <c r="Z18004" s="119"/>
    </row>
    <row r="18005" spans="16:26" x14ac:dyDescent="0.25">
      <c r="P18005" s="119"/>
      <c r="R18005" s="119"/>
      <c r="T18005" s="119"/>
      <c r="V18005" s="119"/>
      <c r="X18005" s="119"/>
      <c r="Z18005" s="119"/>
    </row>
    <row r="18006" spans="16:26" x14ac:dyDescent="0.25">
      <c r="P18006" s="121"/>
      <c r="R18006" s="121"/>
      <c r="T18006" s="121"/>
      <c r="V18006" s="121"/>
      <c r="X18006" s="121"/>
      <c r="Z18006" s="121"/>
    </row>
    <row r="18007" spans="16:26" x14ac:dyDescent="0.25">
      <c r="P18007" s="121"/>
      <c r="R18007" s="121"/>
      <c r="T18007" s="121"/>
      <c r="V18007" s="121"/>
      <c r="X18007" s="121"/>
      <c r="Z18007" s="121"/>
    </row>
    <row r="18008" spans="16:26" x14ac:dyDescent="0.25">
      <c r="P18008" s="121"/>
      <c r="R18008" s="121"/>
      <c r="T18008" s="121"/>
      <c r="V18008" s="121"/>
      <c r="X18008" s="121"/>
      <c r="Z18008" s="121"/>
    </row>
    <row r="18009" spans="16:26" x14ac:dyDescent="0.25">
      <c r="P18009" s="121"/>
      <c r="R18009" s="121"/>
      <c r="T18009" s="121"/>
      <c r="V18009" s="121"/>
      <c r="X18009" s="121"/>
      <c r="Z18009" s="121"/>
    </row>
    <row r="18010" spans="16:26" x14ac:dyDescent="0.25">
      <c r="P18010" s="122"/>
      <c r="R18010" s="122"/>
      <c r="T18010" s="122"/>
      <c r="V18010" s="122"/>
      <c r="X18010" s="122"/>
      <c r="Z18010" s="122"/>
    </row>
    <row r="18011" spans="16:26" x14ac:dyDescent="0.25">
      <c r="P18011" s="118"/>
      <c r="R18011" s="118"/>
      <c r="T18011" s="118"/>
      <c r="V18011" s="118"/>
      <c r="X18011" s="118"/>
      <c r="Z18011" s="118"/>
    </row>
    <row r="18012" spans="16:26" x14ac:dyDescent="0.25">
      <c r="P18012" s="119"/>
      <c r="R18012" s="119"/>
      <c r="T18012" s="119"/>
      <c r="V18012" s="119"/>
      <c r="X18012" s="119"/>
      <c r="Z18012" s="119"/>
    </row>
    <row r="18013" spans="16:26" x14ac:dyDescent="0.25">
      <c r="P18013" s="119"/>
      <c r="R18013" s="119"/>
      <c r="T18013" s="119"/>
      <c r="V18013" s="119"/>
      <c r="X18013" s="119"/>
      <c r="Z18013" s="119"/>
    </row>
    <row r="18014" spans="16:26" x14ac:dyDescent="0.25">
      <c r="P18014" s="120"/>
      <c r="R18014" s="120"/>
      <c r="T18014" s="120"/>
      <c r="V18014" s="120"/>
      <c r="X18014" s="120"/>
      <c r="Z18014" s="120"/>
    </row>
    <row r="18015" spans="16:26" x14ac:dyDescent="0.25">
      <c r="P18015" s="119"/>
      <c r="R18015" s="119"/>
      <c r="T18015" s="119"/>
      <c r="V18015" s="119"/>
      <c r="X18015" s="119"/>
      <c r="Z18015" s="119"/>
    </row>
    <row r="18016" spans="16:26" x14ac:dyDescent="0.25">
      <c r="P18016" s="119"/>
      <c r="R18016" s="119"/>
      <c r="T18016" s="119"/>
      <c r="V18016" s="119"/>
      <c r="X18016" s="119"/>
      <c r="Z18016" s="119"/>
    </row>
    <row r="18017" spans="16:26" x14ac:dyDescent="0.25">
      <c r="P18017" s="120"/>
      <c r="R18017" s="120"/>
      <c r="T18017" s="120"/>
      <c r="V18017" s="120"/>
      <c r="X18017" s="120"/>
      <c r="Z18017" s="120"/>
    </row>
    <row r="18018" spans="16:26" x14ac:dyDescent="0.25">
      <c r="P18018" s="119"/>
      <c r="R18018" s="119"/>
      <c r="T18018" s="119"/>
      <c r="V18018" s="119"/>
      <c r="X18018" s="119"/>
      <c r="Z18018" s="119"/>
    </row>
    <row r="18019" spans="16:26" x14ac:dyDescent="0.25">
      <c r="P18019" s="120"/>
      <c r="R18019" s="120"/>
      <c r="T18019" s="120"/>
      <c r="V18019" s="120"/>
      <c r="X18019" s="120"/>
      <c r="Z18019" s="120"/>
    </row>
    <row r="18020" spans="16:26" x14ac:dyDescent="0.25">
      <c r="P18020" s="119"/>
      <c r="R18020" s="119"/>
      <c r="T18020" s="119"/>
      <c r="V18020" s="119"/>
      <c r="X18020" s="119"/>
      <c r="Z18020" s="119"/>
    </row>
    <row r="18021" spans="16:26" x14ac:dyDescent="0.25">
      <c r="P18021" s="119"/>
      <c r="R18021" s="119"/>
      <c r="T18021" s="119"/>
      <c r="V18021" s="119"/>
      <c r="X18021" s="119"/>
      <c r="Z18021" s="119"/>
    </row>
    <row r="18022" spans="16:26" x14ac:dyDescent="0.25">
      <c r="P18022" s="119"/>
      <c r="R18022" s="119"/>
      <c r="T18022" s="119"/>
      <c r="V18022" s="119"/>
      <c r="X18022" s="119"/>
      <c r="Z18022" s="119"/>
    </row>
    <row r="18023" spans="16:26" x14ac:dyDescent="0.25">
      <c r="P18023" s="121"/>
      <c r="R18023" s="121"/>
      <c r="T18023" s="121"/>
      <c r="V18023" s="121"/>
      <c r="X18023" s="121"/>
      <c r="Z18023" s="121"/>
    </row>
    <row r="18024" spans="16:26" x14ac:dyDescent="0.25">
      <c r="P18024" s="121"/>
      <c r="R18024" s="121"/>
      <c r="T18024" s="121"/>
      <c r="V18024" s="121"/>
      <c r="X18024" s="121"/>
      <c r="Z18024" s="121"/>
    </row>
    <row r="18025" spans="16:26" x14ac:dyDescent="0.25">
      <c r="P18025" s="121"/>
      <c r="R18025" s="121"/>
      <c r="T18025" s="121"/>
      <c r="V18025" s="121"/>
      <c r="X18025" s="121"/>
      <c r="Z18025" s="121"/>
    </row>
    <row r="18026" spans="16:26" x14ac:dyDescent="0.25">
      <c r="P18026" s="121"/>
      <c r="R18026" s="121"/>
      <c r="T18026" s="121"/>
      <c r="V18026" s="121"/>
      <c r="X18026" s="121"/>
      <c r="Z18026" s="121"/>
    </row>
    <row r="18027" spans="16:26" x14ac:dyDescent="0.25">
      <c r="P18027" s="122"/>
      <c r="R18027" s="122"/>
      <c r="T18027" s="122"/>
      <c r="V18027" s="122"/>
      <c r="X18027" s="122"/>
      <c r="Z18027" s="122"/>
    </row>
    <row r="18028" spans="16:26" x14ac:dyDescent="0.25">
      <c r="P18028" s="118"/>
      <c r="R18028" s="118"/>
      <c r="T18028" s="118"/>
      <c r="V18028" s="118"/>
      <c r="X18028" s="118"/>
      <c r="Z18028" s="118"/>
    </row>
    <row r="18029" spans="16:26" x14ac:dyDescent="0.25">
      <c r="P18029" s="119"/>
      <c r="R18029" s="119"/>
      <c r="T18029" s="119"/>
      <c r="V18029" s="119"/>
      <c r="X18029" s="119"/>
      <c r="Z18029" s="119"/>
    </row>
    <row r="18030" spans="16:26" x14ac:dyDescent="0.25">
      <c r="P18030" s="119"/>
      <c r="R18030" s="119"/>
      <c r="T18030" s="119"/>
      <c r="V18030" s="119"/>
      <c r="X18030" s="119"/>
      <c r="Z18030" s="119"/>
    </row>
    <row r="18031" spans="16:26" x14ac:dyDescent="0.25">
      <c r="P18031" s="120"/>
      <c r="R18031" s="120"/>
      <c r="T18031" s="120"/>
      <c r="V18031" s="120"/>
      <c r="X18031" s="120"/>
      <c r="Z18031" s="120"/>
    </row>
    <row r="18032" spans="16:26" x14ac:dyDescent="0.25">
      <c r="P18032" s="119"/>
      <c r="R18032" s="119"/>
      <c r="T18032" s="119"/>
      <c r="V18032" s="119"/>
      <c r="X18032" s="119"/>
      <c r="Z18032" s="119"/>
    </row>
    <row r="18033" spans="16:26" x14ac:dyDescent="0.25">
      <c r="P18033" s="119"/>
      <c r="R18033" s="119"/>
      <c r="T18033" s="119"/>
      <c r="V18033" s="119"/>
      <c r="X18033" s="119"/>
      <c r="Z18033" s="119"/>
    </row>
    <row r="18034" spans="16:26" x14ac:dyDescent="0.25">
      <c r="P18034" s="120"/>
      <c r="R18034" s="120"/>
      <c r="T18034" s="120"/>
      <c r="V18034" s="120"/>
      <c r="X18034" s="120"/>
      <c r="Z18034" s="120"/>
    </row>
    <row r="18035" spans="16:26" x14ac:dyDescent="0.25">
      <c r="P18035" s="119"/>
      <c r="R18035" s="119"/>
      <c r="T18035" s="119"/>
      <c r="V18035" s="119"/>
      <c r="X18035" s="119"/>
      <c r="Z18035" s="119"/>
    </row>
    <row r="18036" spans="16:26" x14ac:dyDescent="0.25">
      <c r="P18036" s="120"/>
      <c r="R18036" s="120"/>
      <c r="T18036" s="120"/>
      <c r="V18036" s="120"/>
      <c r="X18036" s="120"/>
      <c r="Z18036" s="120"/>
    </row>
    <row r="18037" spans="16:26" x14ac:dyDescent="0.25">
      <c r="P18037" s="119"/>
      <c r="R18037" s="119"/>
      <c r="T18037" s="119"/>
      <c r="V18037" s="119"/>
      <c r="X18037" s="119"/>
      <c r="Z18037" s="119"/>
    </row>
    <row r="18038" spans="16:26" x14ac:dyDescent="0.25">
      <c r="P18038" s="119"/>
      <c r="R18038" s="119"/>
      <c r="T18038" s="119"/>
      <c r="V18038" s="119"/>
      <c r="X18038" s="119"/>
      <c r="Z18038" s="119"/>
    </row>
    <row r="18039" spans="16:26" x14ac:dyDescent="0.25">
      <c r="P18039" s="119"/>
      <c r="R18039" s="119"/>
      <c r="T18039" s="119"/>
      <c r="V18039" s="119"/>
      <c r="X18039" s="119"/>
      <c r="Z18039" s="119"/>
    </row>
    <row r="18040" spans="16:26" x14ac:dyDescent="0.25">
      <c r="P18040" s="121"/>
      <c r="R18040" s="121"/>
      <c r="T18040" s="121"/>
      <c r="V18040" s="121"/>
      <c r="X18040" s="121"/>
      <c r="Z18040" s="121"/>
    </row>
    <row r="18041" spans="16:26" x14ac:dyDescent="0.25">
      <c r="P18041" s="121"/>
      <c r="R18041" s="121"/>
      <c r="T18041" s="121"/>
      <c r="V18041" s="121"/>
      <c r="X18041" s="121"/>
      <c r="Z18041" s="121"/>
    </row>
    <row r="18042" spans="16:26" x14ac:dyDescent="0.25">
      <c r="P18042" s="121"/>
      <c r="R18042" s="121"/>
      <c r="T18042" s="121"/>
      <c r="V18042" s="121"/>
      <c r="X18042" s="121"/>
      <c r="Z18042" s="121"/>
    </row>
    <row r="18043" spans="16:26" x14ac:dyDescent="0.25">
      <c r="P18043" s="121"/>
      <c r="R18043" s="121"/>
      <c r="T18043" s="121"/>
      <c r="V18043" s="121"/>
      <c r="X18043" s="121"/>
      <c r="Z18043" s="121"/>
    </row>
    <row r="18044" spans="16:26" x14ac:dyDescent="0.25">
      <c r="P18044" s="122"/>
      <c r="R18044" s="122"/>
      <c r="T18044" s="122"/>
      <c r="V18044" s="122"/>
      <c r="X18044" s="122"/>
      <c r="Z18044" s="122"/>
    </row>
    <row r="18045" spans="16:26" x14ac:dyDescent="0.25">
      <c r="P18045" s="118"/>
      <c r="R18045" s="118"/>
      <c r="T18045" s="118"/>
      <c r="V18045" s="118"/>
      <c r="X18045" s="118"/>
      <c r="Z18045" s="118"/>
    </row>
    <row r="18046" spans="16:26" x14ac:dyDescent="0.25">
      <c r="P18046" s="119"/>
      <c r="R18046" s="119"/>
      <c r="T18046" s="119"/>
      <c r="V18046" s="119"/>
      <c r="X18046" s="119"/>
      <c r="Z18046" s="119"/>
    </row>
    <row r="18047" spans="16:26" x14ac:dyDescent="0.25">
      <c r="P18047" s="119"/>
      <c r="R18047" s="119"/>
      <c r="T18047" s="119"/>
      <c r="V18047" s="119"/>
      <c r="X18047" s="119"/>
      <c r="Z18047" s="119"/>
    </row>
    <row r="18048" spans="16:26" x14ac:dyDescent="0.25">
      <c r="P18048" s="120"/>
      <c r="R18048" s="120"/>
      <c r="T18048" s="120"/>
      <c r="V18048" s="120"/>
      <c r="X18048" s="120"/>
      <c r="Z18048" s="120"/>
    </row>
    <row r="18049" spans="16:26" x14ac:dyDescent="0.25">
      <c r="P18049" s="119"/>
      <c r="R18049" s="119"/>
      <c r="T18049" s="119"/>
      <c r="V18049" s="119"/>
      <c r="X18049" s="119"/>
      <c r="Z18049" s="119"/>
    </row>
    <row r="18050" spans="16:26" x14ac:dyDescent="0.25">
      <c r="P18050" s="119"/>
      <c r="R18050" s="119"/>
      <c r="T18050" s="119"/>
      <c r="V18050" s="119"/>
      <c r="X18050" s="119"/>
      <c r="Z18050" s="119"/>
    </row>
    <row r="18051" spans="16:26" x14ac:dyDescent="0.25">
      <c r="P18051" s="120"/>
      <c r="R18051" s="120"/>
      <c r="T18051" s="120"/>
      <c r="V18051" s="120"/>
      <c r="X18051" s="120"/>
      <c r="Z18051" s="120"/>
    </row>
    <row r="18052" spans="16:26" x14ac:dyDescent="0.25">
      <c r="P18052" s="119"/>
      <c r="R18052" s="119"/>
      <c r="T18052" s="119"/>
      <c r="V18052" s="119"/>
      <c r="X18052" s="119"/>
      <c r="Z18052" s="119"/>
    </row>
    <row r="18053" spans="16:26" x14ac:dyDescent="0.25">
      <c r="P18053" s="120"/>
      <c r="R18053" s="120"/>
      <c r="T18053" s="120"/>
      <c r="V18053" s="120"/>
      <c r="X18053" s="120"/>
      <c r="Z18053" s="120"/>
    </row>
    <row r="18054" spans="16:26" x14ac:dyDescent="0.25">
      <c r="P18054" s="119"/>
      <c r="R18054" s="119"/>
      <c r="T18054" s="119"/>
      <c r="V18054" s="119"/>
      <c r="X18054" s="119"/>
      <c r="Z18054" s="119"/>
    </row>
    <row r="18055" spans="16:26" x14ac:dyDescent="0.25">
      <c r="P18055" s="119"/>
      <c r="R18055" s="119"/>
      <c r="T18055" s="119"/>
      <c r="V18055" s="119"/>
      <c r="X18055" s="119"/>
      <c r="Z18055" s="119"/>
    </row>
    <row r="18056" spans="16:26" x14ac:dyDescent="0.25">
      <c r="P18056" s="119"/>
      <c r="R18056" s="119"/>
      <c r="T18056" s="119"/>
      <c r="V18056" s="119"/>
      <c r="X18056" s="119"/>
      <c r="Z18056" s="119"/>
    </row>
    <row r="18057" spans="16:26" x14ac:dyDescent="0.25">
      <c r="P18057" s="121"/>
      <c r="R18057" s="121"/>
      <c r="T18057" s="121"/>
      <c r="V18057" s="121"/>
      <c r="X18057" s="121"/>
      <c r="Z18057" s="121"/>
    </row>
    <row r="18058" spans="16:26" x14ac:dyDescent="0.25">
      <c r="P18058" s="121"/>
      <c r="R18058" s="121"/>
      <c r="T18058" s="121"/>
      <c r="V18058" s="121"/>
      <c r="X18058" s="121"/>
      <c r="Z18058" s="121"/>
    </row>
    <row r="18059" spans="16:26" x14ac:dyDescent="0.25">
      <c r="P18059" s="121"/>
      <c r="R18059" s="121"/>
      <c r="T18059" s="121"/>
      <c r="V18059" s="121"/>
      <c r="X18059" s="121"/>
      <c r="Z18059" s="121"/>
    </row>
    <row r="18060" spans="16:26" x14ac:dyDescent="0.25">
      <c r="P18060" s="121"/>
      <c r="R18060" s="121"/>
      <c r="T18060" s="121"/>
      <c r="V18060" s="121"/>
      <c r="X18060" s="121"/>
      <c r="Z18060" s="121"/>
    </row>
    <row r="18061" spans="16:26" x14ac:dyDescent="0.25">
      <c r="P18061" s="122"/>
      <c r="R18061" s="122"/>
      <c r="T18061" s="122"/>
      <c r="V18061" s="122"/>
      <c r="X18061" s="122"/>
      <c r="Z18061" s="122"/>
    </row>
    <row r="18062" spans="16:26" x14ac:dyDescent="0.25">
      <c r="P18062" s="118"/>
      <c r="R18062" s="118"/>
      <c r="T18062" s="118"/>
      <c r="V18062" s="118"/>
      <c r="X18062" s="118"/>
      <c r="Z18062" s="118"/>
    </row>
    <row r="18063" spans="16:26" x14ac:dyDescent="0.25">
      <c r="P18063" s="119"/>
      <c r="R18063" s="119"/>
      <c r="T18063" s="119"/>
      <c r="V18063" s="119"/>
      <c r="X18063" s="119"/>
      <c r="Z18063" s="119"/>
    </row>
    <row r="18064" spans="16:26" x14ac:dyDescent="0.25">
      <c r="P18064" s="119"/>
      <c r="R18064" s="119"/>
      <c r="T18064" s="119"/>
      <c r="V18064" s="119"/>
      <c r="X18064" s="119"/>
      <c r="Z18064" s="119"/>
    </row>
    <row r="18065" spans="16:26" x14ac:dyDescent="0.25">
      <c r="P18065" s="120"/>
      <c r="R18065" s="120"/>
      <c r="T18065" s="120"/>
      <c r="V18065" s="120"/>
      <c r="X18065" s="120"/>
      <c r="Z18065" s="120"/>
    </row>
    <row r="18066" spans="16:26" x14ac:dyDescent="0.25">
      <c r="P18066" s="119"/>
      <c r="R18066" s="119"/>
      <c r="T18066" s="119"/>
      <c r="V18066" s="119"/>
      <c r="X18066" s="119"/>
      <c r="Z18066" s="119"/>
    </row>
    <row r="18067" spans="16:26" x14ac:dyDescent="0.25">
      <c r="P18067" s="119"/>
      <c r="R18067" s="119"/>
      <c r="T18067" s="119"/>
      <c r="V18067" s="119"/>
      <c r="X18067" s="119"/>
      <c r="Z18067" s="119"/>
    </row>
    <row r="18068" spans="16:26" x14ac:dyDescent="0.25">
      <c r="P18068" s="120"/>
      <c r="R18068" s="120"/>
      <c r="T18068" s="120"/>
      <c r="V18068" s="120"/>
      <c r="X18068" s="120"/>
      <c r="Z18068" s="120"/>
    </row>
    <row r="18069" spans="16:26" x14ac:dyDescent="0.25">
      <c r="P18069" s="119"/>
      <c r="R18069" s="119"/>
      <c r="T18069" s="119"/>
      <c r="V18069" s="119"/>
      <c r="X18069" s="119"/>
      <c r="Z18069" s="119"/>
    </row>
    <row r="18070" spans="16:26" x14ac:dyDescent="0.25">
      <c r="P18070" s="120"/>
      <c r="R18070" s="120"/>
      <c r="T18070" s="120"/>
      <c r="V18070" s="120"/>
      <c r="X18070" s="120"/>
      <c r="Z18070" s="120"/>
    </row>
    <row r="18071" spans="16:26" x14ac:dyDescent="0.25">
      <c r="P18071" s="119"/>
      <c r="R18071" s="119"/>
      <c r="T18071" s="119"/>
      <c r="V18071" s="119"/>
      <c r="X18071" s="119"/>
      <c r="Z18071" s="119"/>
    </row>
    <row r="18072" spans="16:26" x14ac:dyDescent="0.25">
      <c r="P18072" s="119"/>
      <c r="R18072" s="119"/>
      <c r="T18072" s="119"/>
      <c r="V18072" s="119"/>
      <c r="X18072" s="119"/>
      <c r="Z18072" s="119"/>
    </row>
    <row r="18073" spans="16:26" x14ac:dyDescent="0.25">
      <c r="P18073" s="119"/>
      <c r="R18073" s="119"/>
      <c r="T18073" s="119"/>
      <c r="V18073" s="119"/>
      <c r="X18073" s="119"/>
      <c r="Z18073" s="119"/>
    </row>
    <row r="18074" spans="16:26" x14ac:dyDescent="0.25">
      <c r="P18074" s="121"/>
      <c r="R18074" s="121"/>
      <c r="T18074" s="121"/>
      <c r="V18074" s="121"/>
      <c r="X18074" s="121"/>
      <c r="Z18074" s="121"/>
    </row>
    <row r="18075" spans="16:26" x14ac:dyDescent="0.25">
      <c r="P18075" s="121"/>
      <c r="R18075" s="121"/>
      <c r="T18075" s="121"/>
      <c r="V18075" s="121"/>
      <c r="X18075" s="121"/>
      <c r="Z18075" s="121"/>
    </row>
    <row r="18076" spans="16:26" x14ac:dyDescent="0.25">
      <c r="P18076" s="121"/>
      <c r="R18076" s="121"/>
      <c r="T18076" s="121"/>
      <c r="V18076" s="121"/>
      <c r="X18076" s="121"/>
      <c r="Z18076" s="121"/>
    </row>
    <row r="18077" spans="16:26" x14ac:dyDescent="0.25">
      <c r="P18077" s="121"/>
      <c r="R18077" s="121"/>
      <c r="T18077" s="121"/>
      <c r="V18077" s="121"/>
      <c r="X18077" s="121"/>
      <c r="Z18077" s="121"/>
    </row>
    <row r="18078" spans="16:26" x14ac:dyDescent="0.25">
      <c r="P18078" s="122"/>
      <c r="R18078" s="122"/>
      <c r="T18078" s="122"/>
      <c r="V18078" s="122"/>
      <c r="X18078" s="122"/>
      <c r="Z18078" s="122"/>
    </row>
    <row r="18079" spans="16:26" x14ac:dyDescent="0.25">
      <c r="P18079" s="118"/>
      <c r="R18079" s="118"/>
      <c r="T18079" s="118"/>
      <c r="V18079" s="118"/>
      <c r="X18079" s="118"/>
      <c r="Z18079" s="118"/>
    </row>
    <row r="18080" spans="16:26" x14ac:dyDescent="0.25">
      <c r="P18080" s="119"/>
      <c r="R18080" s="119"/>
      <c r="T18080" s="119"/>
      <c r="V18080" s="119"/>
      <c r="X18080" s="119"/>
      <c r="Z18080" s="119"/>
    </row>
    <row r="18081" spans="16:26" x14ac:dyDescent="0.25">
      <c r="P18081" s="119"/>
      <c r="R18081" s="119"/>
      <c r="T18081" s="119"/>
      <c r="V18081" s="119"/>
      <c r="X18081" s="119"/>
      <c r="Z18081" s="119"/>
    </row>
    <row r="18082" spans="16:26" x14ac:dyDescent="0.25">
      <c r="P18082" s="120"/>
      <c r="R18082" s="120"/>
      <c r="T18082" s="120"/>
      <c r="V18082" s="120"/>
      <c r="X18082" s="120"/>
      <c r="Z18082" s="120"/>
    </row>
    <row r="18083" spans="16:26" x14ac:dyDescent="0.25">
      <c r="P18083" s="119"/>
      <c r="R18083" s="119"/>
      <c r="T18083" s="119"/>
      <c r="V18083" s="119"/>
      <c r="X18083" s="119"/>
      <c r="Z18083" s="119"/>
    </row>
    <row r="18084" spans="16:26" x14ac:dyDescent="0.25">
      <c r="P18084" s="119"/>
      <c r="R18084" s="119"/>
      <c r="T18084" s="119"/>
      <c r="V18084" s="119"/>
      <c r="X18084" s="119"/>
      <c r="Z18084" s="119"/>
    </row>
    <row r="18085" spans="16:26" x14ac:dyDescent="0.25">
      <c r="P18085" s="120"/>
      <c r="R18085" s="120"/>
      <c r="T18085" s="120"/>
      <c r="V18085" s="120"/>
      <c r="X18085" s="120"/>
      <c r="Z18085" s="120"/>
    </row>
    <row r="18086" spans="16:26" x14ac:dyDescent="0.25">
      <c r="P18086" s="119"/>
      <c r="R18086" s="119"/>
      <c r="T18086" s="119"/>
      <c r="V18086" s="119"/>
      <c r="X18086" s="119"/>
      <c r="Z18086" s="119"/>
    </row>
    <row r="18087" spans="16:26" x14ac:dyDescent="0.25">
      <c r="P18087" s="120"/>
      <c r="R18087" s="120"/>
      <c r="T18087" s="120"/>
      <c r="V18087" s="120"/>
      <c r="X18087" s="120"/>
      <c r="Z18087" s="120"/>
    </row>
    <row r="18088" spans="16:26" x14ac:dyDescent="0.25">
      <c r="P18088" s="119"/>
      <c r="R18088" s="119"/>
      <c r="T18088" s="119"/>
      <c r="V18088" s="119"/>
      <c r="X18088" s="119"/>
      <c r="Z18088" s="119"/>
    </row>
    <row r="18089" spans="16:26" x14ac:dyDescent="0.25">
      <c r="P18089" s="119"/>
      <c r="R18089" s="119"/>
      <c r="T18089" s="119"/>
      <c r="V18089" s="119"/>
      <c r="X18089" s="119"/>
      <c r="Z18089" s="119"/>
    </row>
    <row r="18090" spans="16:26" x14ac:dyDescent="0.25">
      <c r="P18090" s="119"/>
      <c r="R18090" s="119"/>
      <c r="T18090" s="119"/>
      <c r="V18090" s="119"/>
      <c r="X18090" s="119"/>
      <c r="Z18090" s="119"/>
    </row>
    <row r="18091" spans="16:26" x14ac:dyDescent="0.25">
      <c r="P18091" s="121"/>
      <c r="R18091" s="121"/>
      <c r="T18091" s="121"/>
      <c r="V18091" s="121"/>
      <c r="X18091" s="121"/>
      <c r="Z18091" s="121"/>
    </row>
    <row r="18092" spans="16:26" x14ac:dyDescent="0.25">
      <c r="P18092" s="121"/>
      <c r="R18092" s="121"/>
      <c r="T18092" s="121"/>
      <c r="V18092" s="121"/>
      <c r="X18092" s="121"/>
      <c r="Z18092" s="121"/>
    </row>
    <row r="18093" spans="16:26" x14ac:dyDescent="0.25">
      <c r="P18093" s="121"/>
      <c r="R18093" s="121"/>
      <c r="T18093" s="121"/>
      <c r="V18093" s="121"/>
      <c r="X18093" s="121"/>
      <c r="Z18093" s="121"/>
    </row>
    <row r="18094" spans="16:26" x14ac:dyDescent="0.25">
      <c r="P18094" s="121"/>
      <c r="R18094" s="121"/>
      <c r="T18094" s="121"/>
      <c r="V18094" s="121"/>
      <c r="X18094" s="121"/>
      <c r="Z18094" s="121"/>
    </row>
    <row r="18095" spans="16:26" x14ac:dyDescent="0.25">
      <c r="P18095" s="122"/>
      <c r="R18095" s="122"/>
      <c r="T18095" s="122"/>
      <c r="V18095" s="122"/>
      <c r="X18095" s="122"/>
      <c r="Z18095" s="122"/>
    </row>
    <row r="18096" spans="16:26" x14ac:dyDescent="0.25">
      <c r="P18096" s="118"/>
      <c r="R18096" s="118"/>
      <c r="T18096" s="118"/>
      <c r="V18096" s="118"/>
      <c r="X18096" s="118"/>
      <c r="Z18096" s="118"/>
    </row>
    <row r="18097" spans="16:26" x14ac:dyDescent="0.25">
      <c r="P18097" s="119"/>
      <c r="R18097" s="119"/>
      <c r="T18097" s="119"/>
      <c r="V18097" s="119"/>
      <c r="X18097" s="119"/>
      <c r="Z18097" s="119"/>
    </row>
    <row r="18098" spans="16:26" x14ac:dyDescent="0.25">
      <c r="P18098" s="119"/>
      <c r="R18098" s="119"/>
      <c r="T18098" s="119"/>
      <c r="V18098" s="119"/>
      <c r="X18098" s="119"/>
      <c r="Z18098" s="119"/>
    </row>
    <row r="18099" spans="16:26" x14ac:dyDescent="0.25">
      <c r="P18099" s="120"/>
      <c r="R18099" s="120"/>
      <c r="T18099" s="120"/>
      <c r="V18099" s="120"/>
      <c r="X18099" s="120"/>
      <c r="Z18099" s="120"/>
    </row>
    <row r="18100" spans="16:26" x14ac:dyDescent="0.25">
      <c r="P18100" s="119"/>
      <c r="R18100" s="119"/>
      <c r="T18100" s="119"/>
      <c r="V18100" s="119"/>
      <c r="X18100" s="119"/>
      <c r="Z18100" s="119"/>
    </row>
    <row r="18101" spans="16:26" x14ac:dyDescent="0.25">
      <c r="P18101" s="119"/>
      <c r="R18101" s="119"/>
      <c r="T18101" s="119"/>
      <c r="V18101" s="119"/>
      <c r="X18101" s="119"/>
      <c r="Z18101" s="119"/>
    </row>
    <row r="18102" spans="16:26" x14ac:dyDescent="0.25">
      <c r="P18102" s="120"/>
      <c r="R18102" s="120"/>
      <c r="T18102" s="120"/>
      <c r="V18102" s="120"/>
      <c r="X18102" s="120"/>
      <c r="Z18102" s="120"/>
    </row>
    <row r="18103" spans="16:26" x14ac:dyDescent="0.25">
      <c r="P18103" s="119"/>
      <c r="R18103" s="119"/>
      <c r="T18103" s="119"/>
      <c r="V18103" s="119"/>
      <c r="X18103" s="119"/>
      <c r="Z18103" s="119"/>
    </row>
    <row r="18104" spans="16:26" x14ac:dyDescent="0.25">
      <c r="P18104" s="120"/>
      <c r="R18104" s="120"/>
      <c r="T18104" s="120"/>
      <c r="V18104" s="120"/>
      <c r="X18104" s="120"/>
      <c r="Z18104" s="120"/>
    </row>
    <row r="18105" spans="16:26" x14ac:dyDescent="0.25">
      <c r="P18105" s="119"/>
      <c r="R18105" s="119"/>
      <c r="T18105" s="119"/>
      <c r="V18105" s="119"/>
      <c r="X18105" s="119"/>
      <c r="Z18105" s="119"/>
    </row>
    <row r="18106" spans="16:26" x14ac:dyDescent="0.25">
      <c r="P18106" s="119"/>
      <c r="R18106" s="119"/>
      <c r="T18106" s="119"/>
      <c r="V18106" s="119"/>
      <c r="X18106" s="119"/>
      <c r="Z18106" s="119"/>
    </row>
    <row r="18107" spans="16:26" x14ac:dyDescent="0.25">
      <c r="P18107" s="119"/>
      <c r="R18107" s="119"/>
      <c r="T18107" s="119"/>
      <c r="V18107" s="119"/>
      <c r="X18107" s="119"/>
      <c r="Z18107" s="119"/>
    </row>
    <row r="18108" spans="16:26" x14ac:dyDescent="0.25">
      <c r="P18108" s="121"/>
      <c r="R18108" s="121"/>
      <c r="T18108" s="121"/>
      <c r="V18108" s="121"/>
      <c r="X18108" s="121"/>
      <c r="Z18108" s="121"/>
    </row>
    <row r="18109" spans="16:26" x14ac:dyDescent="0.25">
      <c r="P18109" s="121"/>
      <c r="R18109" s="121"/>
      <c r="T18109" s="121"/>
      <c r="V18109" s="121"/>
      <c r="X18109" s="121"/>
      <c r="Z18109" s="121"/>
    </row>
    <row r="18110" spans="16:26" x14ac:dyDescent="0.25">
      <c r="P18110" s="121"/>
      <c r="R18110" s="121"/>
      <c r="T18110" s="121"/>
      <c r="V18110" s="121"/>
      <c r="X18110" s="121"/>
      <c r="Z18110" s="121"/>
    </row>
    <row r="18111" spans="16:26" x14ac:dyDescent="0.25">
      <c r="P18111" s="121"/>
      <c r="R18111" s="121"/>
      <c r="T18111" s="121"/>
      <c r="V18111" s="121"/>
      <c r="X18111" s="121"/>
      <c r="Z18111" s="121"/>
    </row>
    <row r="18112" spans="16:26" x14ac:dyDescent="0.25">
      <c r="P18112" s="122"/>
      <c r="R18112" s="122"/>
      <c r="T18112" s="122"/>
      <c r="V18112" s="122"/>
      <c r="X18112" s="122"/>
      <c r="Z18112" s="122"/>
    </row>
    <row r="18113" spans="16:26" x14ac:dyDescent="0.25">
      <c r="P18113" s="118"/>
      <c r="R18113" s="118"/>
      <c r="T18113" s="118"/>
      <c r="V18113" s="118"/>
      <c r="X18113" s="118"/>
      <c r="Z18113" s="118"/>
    </row>
    <row r="18114" spans="16:26" x14ac:dyDescent="0.25">
      <c r="P18114" s="119"/>
      <c r="R18114" s="119"/>
      <c r="T18114" s="119"/>
      <c r="V18114" s="119"/>
      <c r="X18114" s="119"/>
      <c r="Z18114" s="119"/>
    </row>
    <row r="18115" spans="16:26" x14ac:dyDescent="0.25">
      <c r="P18115" s="119"/>
      <c r="R18115" s="119"/>
      <c r="T18115" s="119"/>
      <c r="V18115" s="119"/>
      <c r="X18115" s="119"/>
      <c r="Z18115" s="119"/>
    </row>
    <row r="18116" spans="16:26" x14ac:dyDescent="0.25">
      <c r="P18116" s="120"/>
      <c r="R18116" s="120"/>
      <c r="T18116" s="120"/>
      <c r="V18116" s="120"/>
      <c r="X18116" s="120"/>
      <c r="Z18116" s="120"/>
    </row>
    <row r="18117" spans="16:26" x14ac:dyDescent="0.25">
      <c r="P18117" s="119"/>
      <c r="R18117" s="119"/>
      <c r="T18117" s="119"/>
      <c r="V18117" s="119"/>
      <c r="X18117" s="119"/>
      <c r="Z18117" s="119"/>
    </row>
    <row r="18118" spans="16:26" x14ac:dyDescent="0.25">
      <c r="P18118" s="119"/>
      <c r="R18118" s="119"/>
      <c r="T18118" s="119"/>
      <c r="V18118" s="119"/>
      <c r="X18118" s="119"/>
      <c r="Z18118" s="119"/>
    </row>
    <row r="18119" spans="16:26" x14ac:dyDescent="0.25">
      <c r="P18119" s="120"/>
      <c r="R18119" s="120"/>
      <c r="T18119" s="120"/>
      <c r="V18119" s="120"/>
      <c r="X18119" s="120"/>
      <c r="Z18119" s="120"/>
    </row>
    <row r="18120" spans="16:26" x14ac:dyDescent="0.25">
      <c r="P18120" s="119"/>
      <c r="R18120" s="119"/>
      <c r="T18120" s="119"/>
      <c r="V18120" s="119"/>
      <c r="X18120" s="119"/>
      <c r="Z18120" s="119"/>
    </row>
    <row r="18121" spans="16:26" x14ac:dyDescent="0.25">
      <c r="P18121" s="120"/>
      <c r="R18121" s="120"/>
      <c r="T18121" s="120"/>
      <c r="V18121" s="120"/>
      <c r="X18121" s="120"/>
      <c r="Z18121" s="120"/>
    </row>
    <row r="18122" spans="16:26" x14ac:dyDescent="0.25">
      <c r="P18122" s="119"/>
      <c r="R18122" s="119"/>
      <c r="T18122" s="119"/>
      <c r="V18122" s="119"/>
      <c r="X18122" s="119"/>
      <c r="Z18122" s="119"/>
    </row>
    <row r="18123" spans="16:26" x14ac:dyDescent="0.25">
      <c r="P18123" s="119"/>
      <c r="R18123" s="119"/>
      <c r="T18123" s="119"/>
      <c r="V18123" s="119"/>
      <c r="X18123" s="119"/>
      <c r="Z18123" s="119"/>
    </row>
    <row r="18124" spans="16:26" x14ac:dyDescent="0.25">
      <c r="P18124" s="119"/>
      <c r="R18124" s="119"/>
      <c r="T18124" s="119"/>
      <c r="V18124" s="119"/>
      <c r="X18124" s="119"/>
      <c r="Z18124" s="119"/>
    </row>
    <row r="18125" spans="16:26" x14ac:dyDescent="0.25">
      <c r="P18125" s="121"/>
      <c r="R18125" s="121"/>
      <c r="T18125" s="121"/>
      <c r="V18125" s="121"/>
      <c r="X18125" s="121"/>
      <c r="Z18125" s="121"/>
    </row>
    <row r="18126" spans="16:26" x14ac:dyDescent="0.25">
      <c r="P18126" s="121"/>
      <c r="R18126" s="121"/>
      <c r="T18126" s="121"/>
      <c r="V18126" s="121"/>
      <c r="X18126" s="121"/>
      <c r="Z18126" s="121"/>
    </row>
    <row r="18127" spans="16:26" x14ac:dyDescent="0.25">
      <c r="P18127" s="121"/>
      <c r="R18127" s="121"/>
      <c r="T18127" s="121"/>
      <c r="V18127" s="121"/>
      <c r="X18127" s="121"/>
      <c r="Z18127" s="121"/>
    </row>
    <row r="18128" spans="16:26" x14ac:dyDescent="0.25">
      <c r="P18128" s="121"/>
      <c r="R18128" s="121"/>
      <c r="T18128" s="121"/>
      <c r="V18128" s="121"/>
      <c r="X18128" s="121"/>
      <c r="Z18128" s="121"/>
    </row>
    <row r="18129" spans="16:26" x14ac:dyDescent="0.25">
      <c r="P18129" s="122"/>
      <c r="R18129" s="122"/>
      <c r="T18129" s="122"/>
      <c r="V18129" s="122"/>
      <c r="X18129" s="122"/>
      <c r="Z18129" s="122"/>
    </row>
    <row r="18130" spans="16:26" x14ac:dyDescent="0.25">
      <c r="P18130" s="118"/>
      <c r="R18130" s="118"/>
      <c r="T18130" s="118"/>
      <c r="V18130" s="118"/>
      <c r="X18130" s="118"/>
      <c r="Z18130" s="118"/>
    </row>
    <row r="18131" spans="16:26" x14ac:dyDescent="0.25">
      <c r="P18131" s="119"/>
      <c r="R18131" s="119"/>
      <c r="T18131" s="119"/>
      <c r="V18131" s="119"/>
      <c r="X18131" s="119"/>
      <c r="Z18131" s="119"/>
    </row>
    <row r="18132" spans="16:26" x14ac:dyDescent="0.25">
      <c r="P18132" s="119"/>
      <c r="R18132" s="119"/>
      <c r="T18132" s="119"/>
      <c r="V18132" s="119"/>
      <c r="X18132" s="119"/>
      <c r="Z18132" s="119"/>
    </row>
    <row r="18133" spans="16:26" x14ac:dyDescent="0.25">
      <c r="P18133" s="120"/>
      <c r="R18133" s="120"/>
      <c r="T18133" s="120"/>
      <c r="V18133" s="120"/>
      <c r="X18133" s="120"/>
      <c r="Z18133" s="120"/>
    </row>
    <row r="18134" spans="16:26" x14ac:dyDescent="0.25">
      <c r="P18134" s="119"/>
      <c r="R18134" s="119"/>
      <c r="T18134" s="119"/>
      <c r="V18134" s="119"/>
      <c r="X18134" s="119"/>
      <c r="Z18134" s="119"/>
    </row>
    <row r="18135" spans="16:26" x14ac:dyDescent="0.25">
      <c r="P18135" s="119"/>
      <c r="R18135" s="119"/>
      <c r="T18135" s="119"/>
      <c r="V18135" s="119"/>
      <c r="X18135" s="119"/>
      <c r="Z18135" s="119"/>
    </row>
    <row r="18136" spans="16:26" x14ac:dyDescent="0.25">
      <c r="P18136" s="120"/>
      <c r="R18136" s="120"/>
      <c r="T18136" s="120"/>
      <c r="V18136" s="120"/>
      <c r="X18136" s="120"/>
      <c r="Z18136" s="120"/>
    </row>
    <row r="18137" spans="16:26" x14ac:dyDescent="0.25">
      <c r="P18137" s="119"/>
      <c r="R18137" s="119"/>
      <c r="T18137" s="119"/>
      <c r="V18137" s="119"/>
      <c r="X18137" s="119"/>
      <c r="Z18137" s="119"/>
    </row>
    <row r="18138" spans="16:26" x14ac:dyDescent="0.25">
      <c r="P18138" s="120"/>
      <c r="R18138" s="120"/>
      <c r="T18138" s="120"/>
      <c r="V18138" s="120"/>
      <c r="X18138" s="120"/>
      <c r="Z18138" s="120"/>
    </row>
    <row r="18139" spans="16:26" x14ac:dyDescent="0.25">
      <c r="P18139" s="119"/>
      <c r="R18139" s="119"/>
      <c r="T18139" s="119"/>
      <c r="V18139" s="119"/>
      <c r="X18139" s="119"/>
      <c r="Z18139" s="119"/>
    </row>
    <row r="18140" spans="16:26" x14ac:dyDescent="0.25">
      <c r="P18140" s="119"/>
      <c r="R18140" s="119"/>
      <c r="T18140" s="119"/>
      <c r="V18140" s="119"/>
      <c r="X18140" s="119"/>
      <c r="Z18140" s="119"/>
    </row>
    <row r="18141" spans="16:26" x14ac:dyDescent="0.25">
      <c r="P18141" s="119"/>
      <c r="R18141" s="119"/>
      <c r="T18141" s="119"/>
      <c r="V18141" s="119"/>
      <c r="X18141" s="119"/>
      <c r="Z18141" s="119"/>
    </row>
    <row r="18142" spans="16:26" x14ac:dyDescent="0.25">
      <c r="P18142" s="121"/>
      <c r="R18142" s="121"/>
      <c r="T18142" s="121"/>
      <c r="V18142" s="121"/>
      <c r="X18142" s="121"/>
      <c r="Z18142" s="121"/>
    </row>
    <row r="18143" spans="16:26" x14ac:dyDescent="0.25">
      <c r="P18143" s="121"/>
      <c r="R18143" s="121"/>
      <c r="T18143" s="121"/>
      <c r="V18143" s="121"/>
      <c r="X18143" s="121"/>
      <c r="Z18143" s="121"/>
    </row>
    <row r="18144" spans="16:26" x14ac:dyDescent="0.25">
      <c r="P18144" s="121"/>
      <c r="R18144" s="121"/>
      <c r="T18144" s="121"/>
      <c r="V18144" s="121"/>
      <c r="X18144" s="121"/>
      <c r="Z18144" s="121"/>
    </row>
    <row r="18145" spans="16:26" x14ac:dyDescent="0.25">
      <c r="P18145" s="121"/>
      <c r="R18145" s="121"/>
      <c r="T18145" s="121"/>
      <c r="V18145" s="121"/>
      <c r="X18145" s="121"/>
      <c r="Z18145" s="121"/>
    </row>
    <row r="18146" spans="16:26" x14ac:dyDescent="0.25">
      <c r="P18146" s="122"/>
      <c r="R18146" s="122"/>
      <c r="T18146" s="122"/>
      <c r="V18146" s="122"/>
      <c r="X18146" s="122"/>
      <c r="Z18146" s="122"/>
    </row>
    <row r="18147" spans="16:26" x14ac:dyDescent="0.25">
      <c r="P18147" s="118"/>
      <c r="R18147" s="118"/>
      <c r="T18147" s="118"/>
      <c r="V18147" s="118"/>
      <c r="X18147" s="118"/>
      <c r="Z18147" s="118"/>
    </row>
    <row r="18148" spans="16:26" x14ac:dyDescent="0.25">
      <c r="P18148" s="119"/>
      <c r="R18148" s="119"/>
      <c r="T18148" s="119"/>
      <c r="V18148" s="119"/>
      <c r="X18148" s="119"/>
      <c r="Z18148" s="119"/>
    </row>
    <row r="18149" spans="16:26" x14ac:dyDescent="0.25">
      <c r="P18149" s="119"/>
      <c r="R18149" s="119"/>
      <c r="T18149" s="119"/>
      <c r="V18149" s="119"/>
      <c r="X18149" s="119"/>
      <c r="Z18149" s="119"/>
    </row>
    <row r="18150" spans="16:26" x14ac:dyDescent="0.25">
      <c r="P18150" s="120"/>
      <c r="R18150" s="120"/>
      <c r="T18150" s="120"/>
      <c r="V18150" s="120"/>
      <c r="X18150" s="120"/>
      <c r="Z18150" s="120"/>
    </row>
    <row r="18151" spans="16:26" x14ac:dyDescent="0.25">
      <c r="P18151" s="119"/>
      <c r="R18151" s="119"/>
      <c r="T18151" s="119"/>
      <c r="V18151" s="119"/>
      <c r="X18151" s="119"/>
      <c r="Z18151" s="119"/>
    </row>
    <row r="18152" spans="16:26" x14ac:dyDescent="0.25">
      <c r="P18152" s="119"/>
      <c r="R18152" s="119"/>
      <c r="T18152" s="119"/>
      <c r="V18152" s="119"/>
      <c r="X18152" s="119"/>
      <c r="Z18152" s="119"/>
    </row>
    <row r="18153" spans="16:26" x14ac:dyDescent="0.25">
      <c r="P18153" s="120"/>
      <c r="R18153" s="120"/>
      <c r="T18153" s="120"/>
      <c r="V18153" s="120"/>
      <c r="X18153" s="120"/>
      <c r="Z18153" s="120"/>
    </row>
    <row r="18154" spans="16:26" x14ac:dyDescent="0.25">
      <c r="P18154" s="119"/>
      <c r="R18154" s="119"/>
      <c r="T18154" s="119"/>
      <c r="V18154" s="119"/>
      <c r="X18154" s="119"/>
      <c r="Z18154" s="119"/>
    </row>
    <row r="18155" spans="16:26" x14ac:dyDescent="0.25">
      <c r="P18155" s="120"/>
      <c r="R18155" s="120"/>
      <c r="T18155" s="120"/>
      <c r="V18155" s="120"/>
      <c r="X18155" s="120"/>
      <c r="Z18155" s="120"/>
    </row>
    <row r="18156" spans="16:26" x14ac:dyDescent="0.25">
      <c r="P18156" s="119"/>
      <c r="R18156" s="119"/>
      <c r="T18156" s="119"/>
      <c r="V18156" s="119"/>
      <c r="X18156" s="119"/>
      <c r="Z18156" s="119"/>
    </row>
    <row r="18157" spans="16:26" x14ac:dyDescent="0.25">
      <c r="P18157" s="119"/>
      <c r="R18157" s="119"/>
      <c r="T18157" s="119"/>
      <c r="V18157" s="119"/>
      <c r="X18157" s="119"/>
      <c r="Z18157" s="119"/>
    </row>
    <row r="18158" spans="16:26" x14ac:dyDescent="0.25">
      <c r="P18158" s="119"/>
      <c r="R18158" s="119"/>
      <c r="T18158" s="119"/>
      <c r="V18158" s="119"/>
      <c r="X18158" s="119"/>
      <c r="Z18158" s="119"/>
    </row>
    <row r="18159" spans="16:26" x14ac:dyDescent="0.25">
      <c r="P18159" s="121"/>
      <c r="R18159" s="121"/>
      <c r="T18159" s="121"/>
      <c r="V18159" s="121"/>
      <c r="X18159" s="121"/>
      <c r="Z18159" s="121"/>
    </row>
    <row r="18160" spans="16:26" x14ac:dyDescent="0.25">
      <c r="P18160" s="121"/>
      <c r="R18160" s="121"/>
      <c r="T18160" s="121"/>
      <c r="V18160" s="121"/>
      <c r="X18160" s="121"/>
      <c r="Z18160" s="121"/>
    </row>
    <row r="18161" spans="16:26" x14ac:dyDescent="0.25">
      <c r="P18161" s="121"/>
      <c r="R18161" s="121"/>
      <c r="T18161" s="121"/>
      <c r="V18161" s="121"/>
      <c r="X18161" s="121"/>
      <c r="Z18161" s="121"/>
    </row>
    <row r="18162" spans="16:26" x14ac:dyDescent="0.25">
      <c r="P18162" s="121"/>
      <c r="R18162" s="121"/>
      <c r="T18162" s="121"/>
      <c r="V18162" s="121"/>
      <c r="X18162" s="121"/>
      <c r="Z18162" s="121"/>
    </row>
    <row r="18163" spans="16:26" x14ac:dyDescent="0.25">
      <c r="P18163" s="122"/>
      <c r="R18163" s="122"/>
      <c r="T18163" s="122"/>
      <c r="V18163" s="122"/>
      <c r="X18163" s="122"/>
      <c r="Z18163" s="122"/>
    </row>
    <row r="18164" spans="16:26" x14ac:dyDescent="0.25">
      <c r="P18164" s="118"/>
      <c r="R18164" s="118"/>
      <c r="T18164" s="118"/>
      <c r="V18164" s="118"/>
      <c r="X18164" s="118"/>
      <c r="Z18164" s="118"/>
    </row>
    <row r="18165" spans="16:26" x14ac:dyDescent="0.25">
      <c r="P18165" s="119"/>
      <c r="R18165" s="119"/>
      <c r="T18165" s="119"/>
      <c r="V18165" s="119"/>
      <c r="X18165" s="119"/>
      <c r="Z18165" s="119"/>
    </row>
    <row r="18166" spans="16:26" x14ac:dyDescent="0.25">
      <c r="P18166" s="119"/>
      <c r="R18166" s="119"/>
      <c r="T18166" s="119"/>
      <c r="V18166" s="119"/>
      <c r="X18166" s="119"/>
      <c r="Z18166" s="119"/>
    </row>
    <row r="18167" spans="16:26" x14ac:dyDescent="0.25">
      <c r="P18167" s="120"/>
      <c r="R18167" s="120"/>
      <c r="T18167" s="120"/>
      <c r="V18167" s="120"/>
      <c r="X18167" s="120"/>
      <c r="Z18167" s="120"/>
    </row>
    <row r="18168" spans="16:26" x14ac:dyDescent="0.25">
      <c r="P18168" s="119"/>
      <c r="R18168" s="119"/>
      <c r="T18168" s="119"/>
      <c r="V18168" s="119"/>
      <c r="X18168" s="119"/>
      <c r="Z18168" s="119"/>
    </row>
    <row r="18169" spans="16:26" x14ac:dyDescent="0.25">
      <c r="P18169" s="119"/>
      <c r="R18169" s="119"/>
      <c r="T18169" s="119"/>
      <c r="V18169" s="119"/>
      <c r="X18169" s="119"/>
      <c r="Z18169" s="119"/>
    </row>
    <row r="18170" spans="16:26" x14ac:dyDescent="0.25">
      <c r="P18170" s="120"/>
      <c r="R18170" s="120"/>
      <c r="T18170" s="120"/>
      <c r="V18170" s="120"/>
      <c r="X18170" s="120"/>
      <c r="Z18170" s="120"/>
    </row>
    <row r="18171" spans="16:26" x14ac:dyDescent="0.25">
      <c r="P18171" s="119"/>
      <c r="R18171" s="119"/>
      <c r="T18171" s="119"/>
      <c r="V18171" s="119"/>
      <c r="X18171" s="119"/>
      <c r="Z18171" s="119"/>
    </row>
    <row r="18172" spans="16:26" x14ac:dyDescent="0.25">
      <c r="P18172" s="120"/>
      <c r="R18172" s="120"/>
      <c r="T18172" s="120"/>
      <c r="V18172" s="120"/>
      <c r="X18172" s="120"/>
      <c r="Z18172" s="120"/>
    </row>
    <row r="18173" spans="16:26" x14ac:dyDescent="0.25">
      <c r="P18173" s="119"/>
      <c r="R18173" s="119"/>
      <c r="T18173" s="119"/>
      <c r="V18173" s="119"/>
      <c r="X18173" s="119"/>
      <c r="Z18173" s="119"/>
    </row>
    <row r="18174" spans="16:26" x14ac:dyDescent="0.25">
      <c r="P18174" s="119"/>
      <c r="R18174" s="119"/>
      <c r="T18174" s="119"/>
      <c r="V18174" s="119"/>
      <c r="X18174" s="119"/>
      <c r="Z18174" s="119"/>
    </row>
    <row r="18175" spans="16:26" x14ac:dyDescent="0.25">
      <c r="P18175" s="119"/>
      <c r="R18175" s="119"/>
      <c r="T18175" s="119"/>
      <c r="V18175" s="119"/>
      <c r="X18175" s="119"/>
      <c r="Z18175" s="119"/>
    </row>
    <row r="18176" spans="16:26" x14ac:dyDescent="0.25">
      <c r="P18176" s="121"/>
      <c r="R18176" s="121"/>
      <c r="T18176" s="121"/>
      <c r="V18176" s="121"/>
      <c r="X18176" s="121"/>
      <c r="Z18176" s="121"/>
    </row>
    <row r="18177" spans="16:26" x14ac:dyDescent="0.25">
      <c r="P18177" s="121"/>
      <c r="R18177" s="121"/>
      <c r="T18177" s="121"/>
      <c r="V18177" s="121"/>
      <c r="X18177" s="121"/>
      <c r="Z18177" s="121"/>
    </row>
    <row r="18178" spans="16:26" x14ac:dyDescent="0.25">
      <c r="P18178" s="121"/>
      <c r="R18178" s="121"/>
      <c r="T18178" s="121"/>
      <c r="V18178" s="121"/>
      <c r="X18178" s="121"/>
      <c r="Z18178" s="121"/>
    </row>
    <row r="18179" spans="16:26" x14ac:dyDescent="0.25">
      <c r="P18179" s="121"/>
      <c r="R18179" s="121"/>
      <c r="T18179" s="121"/>
      <c r="V18179" s="121"/>
      <c r="X18179" s="121"/>
      <c r="Z18179" s="121"/>
    </row>
    <row r="18180" spans="16:26" x14ac:dyDescent="0.25">
      <c r="P18180" s="122"/>
      <c r="R18180" s="122"/>
      <c r="T18180" s="122"/>
      <c r="V18180" s="122"/>
      <c r="X18180" s="122"/>
      <c r="Z18180" s="122"/>
    </row>
    <row r="18181" spans="16:26" x14ac:dyDescent="0.25">
      <c r="P18181" s="118"/>
      <c r="R18181" s="118"/>
      <c r="T18181" s="118"/>
      <c r="V18181" s="118"/>
      <c r="X18181" s="118"/>
      <c r="Z18181" s="118"/>
    </row>
    <row r="18182" spans="16:26" x14ac:dyDescent="0.25">
      <c r="P18182" s="119"/>
      <c r="R18182" s="119"/>
      <c r="T18182" s="119"/>
      <c r="V18182" s="119"/>
      <c r="X18182" s="119"/>
      <c r="Z18182" s="119"/>
    </row>
    <row r="18183" spans="16:26" x14ac:dyDescent="0.25">
      <c r="P18183" s="119"/>
      <c r="R18183" s="119"/>
      <c r="T18183" s="119"/>
      <c r="V18183" s="119"/>
      <c r="X18183" s="119"/>
      <c r="Z18183" s="119"/>
    </row>
    <row r="18184" spans="16:26" x14ac:dyDescent="0.25">
      <c r="P18184" s="120"/>
      <c r="R18184" s="120"/>
      <c r="T18184" s="120"/>
      <c r="V18184" s="120"/>
      <c r="X18184" s="120"/>
      <c r="Z18184" s="120"/>
    </row>
    <row r="18185" spans="16:26" x14ac:dyDescent="0.25">
      <c r="P18185" s="119"/>
      <c r="R18185" s="119"/>
      <c r="T18185" s="119"/>
      <c r="V18185" s="119"/>
      <c r="X18185" s="119"/>
      <c r="Z18185" s="119"/>
    </row>
    <row r="18186" spans="16:26" x14ac:dyDescent="0.25">
      <c r="P18186" s="119"/>
      <c r="R18186" s="119"/>
      <c r="T18186" s="119"/>
      <c r="V18186" s="119"/>
      <c r="X18186" s="119"/>
      <c r="Z18186" s="119"/>
    </row>
    <row r="18187" spans="16:26" x14ac:dyDescent="0.25">
      <c r="P18187" s="120"/>
      <c r="R18187" s="120"/>
      <c r="T18187" s="120"/>
      <c r="V18187" s="120"/>
      <c r="X18187" s="120"/>
      <c r="Z18187" s="120"/>
    </row>
    <row r="18188" spans="16:26" x14ac:dyDescent="0.25">
      <c r="P18188" s="119"/>
      <c r="R18188" s="119"/>
      <c r="T18188" s="119"/>
      <c r="V18188" s="119"/>
      <c r="X18188" s="119"/>
      <c r="Z18188" s="119"/>
    </row>
    <row r="18189" spans="16:26" x14ac:dyDescent="0.25">
      <c r="P18189" s="120"/>
      <c r="R18189" s="120"/>
      <c r="T18189" s="120"/>
      <c r="V18189" s="120"/>
      <c r="X18189" s="120"/>
      <c r="Z18189" s="120"/>
    </row>
    <row r="18190" spans="16:26" x14ac:dyDescent="0.25">
      <c r="P18190" s="119"/>
      <c r="R18190" s="119"/>
      <c r="T18190" s="119"/>
      <c r="V18190" s="119"/>
      <c r="X18190" s="119"/>
      <c r="Z18190" s="119"/>
    </row>
    <row r="18191" spans="16:26" x14ac:dyDescent="0.25">
      <c r="P18191" s="119"/>
      <c r="R18191" s="119"/>
      <c r="T18191" s="119"/>
      <c r="V18191" s="119"/>
      <c r="X18191" s="119"/>
      <c r="Z18191" s="119"/>
    </row>
    <row r="18192" spans="16:26" x14ac:dyDescent="0.25">
      <c r="P18192" s="119"/>
      <c r="R18192" s="119"/>
      <c r="T18192" s="119"/>
      <c r="V18192" s="119"/>
      <c r="X18192" s="119"/>
      <c r="Z18192" s="119"/>
    </row>
    <row r="18193" spans="16:26" x14ac:dyDescent="0.25">
      <c r="P18193" s="121"/>
      <c r="R18193" s="121"/>
      <c r="T18193" s="121"/>
      <c r="V18193" s="121"/>
      <c r="X18193" s="121"/>
      <c r="Z18193" s="121"/>
    </row>
    <row r="18194" spans="16:26" x14ac:dyDescent="0.25">
      <c r="P18194" s="121"/>
      <c r="R18194" s="121"/>
      <c r="T18194" s="121"/>
      <c r="V18194" s="121"/>
      <c r="X18194" s="121"/>
      <c r="Z18194" s="121"/>
    </row>
    <row r="18195" spans="16:26" x14ac:dyDescent="0.25">
      <c r="P18195" s="121"/>
      <c r="R18195" s="121"/>
      <c r="T18195" s="121"/>
      <c r="V18195" s="121"/>
      <c r="X18195" s="121"/>
      <c r="Z18195" s="121"/>
    </row>
    <row r="18196" spans="16:26" x14ac:dyDescent="0.25">
      <c r="P18196" s="121"/>
      <c r="R18196" s="121"/>
      <c r="T18196" s="121"/>
      <c r="V18196" s="121"/>
      <c r="X18196" s="121"/>
      <c r="Z18196" s="121"/>
    </row>
    <row r="18197" spans="16:26" x14ac:dyDescent="0.25">
      <c r="P18197" s="122"/>
      <c r="R18197" s="122"/>
      <c r="T18197" s="122"/>
      <c r="V18197" s="122"/>
      <c r="X18197" s="122"/>
      <c r="Z18197" s="122"/>
    </row>
    <row r="18198" spans="16:26" x14ac:dyDescent="0.25">
      <c r="P18198" s="118"/>
      <c r="R18198" s="118"/>
      <c r="T18198" s="118"/>
      <c r="V18198" s="118"/>
      <c r="X18198" s="118"/>
      <c r="Z18198" s="118"/>
    </row>
    <row r="18199" spans="16:26" x14ac:dyDescent="0.25">
      <c r="P18199" s="119"/>
      <c r="R18199" s="119"/>
      <c r="T18199" s="119"/>
      <c r="V18199" s="119"/>
      <c r="X18199" s="119"/>
      <c r="Z18199" s="119"/>
    </row>
    <row r="18200" spans="16:26" x14ac:dyDescent="0.25">
      <c r="P18200" s="119"/>
      <c r="R18200" s="119"/>
      <c r="T18200" s="119"/>
      <c r="V18200" s="119"/>
      <c r="X18200" s="119"/>
      <c r="Z18200" s="119"/>
    </row>
    <row r="18201" spans="16:26" x14ac:dyDescent="0.25">
      <c r="P18201" s="120"/>
      <c r="R18201" s="120"/>
      <c r="T18201" s="120"/>
      <c r="V18201" s="120"/>
      <c r="X18201" s="120"/>
      <c r="Z18201" s="120"/>
    </row>
    <row r="18202" spans="16:26" x14ac:dyDescent="0.25">
      <c r="P18202" s="119"/>
      <c r="R18202" s="119"/>
      <c r="T18202" s="119"/>
      <c r="V18202" s="119"/>
      <c r="X18202" s="119"/>
      <c r="Z18202" s="119"/>
    </row>
    <row r="18203" spans="16:26" x14ac:dyDescent="0.25">
      <c r="P18203" s="119"/>
      <c r="R18203" s="119"/>
      <c r="T18203" s="119"/>
      <c r="V18203" s="119"/>
      <c r="X18203" s="119"/>
      <c r="Z18203" s="119"/>
    </row>
    <row r="18204" spans="16:26" x14ac:dyDescent="0.25">
      <c r="P18204" s="120"/>
      <c r="R18204" s="120"/>
      <c r="T18204" s="120"/>
      <c r="V18204" s="120"/>
      <c r="X18204" s="120"/>
      <c r="Z18204" s="120"/>
    </row>
    <row r="18205" spans="16:26" x14ac:dyDescent="0.25">
      <c r="P18205" s="119"/>
      <c r="R18205" s="119"/>
      <c r="T18205" s="119"/>
      <c r="V18205" s="119"/>
      <c r="X18205" s="119"/>
      <c r="Z18205" s="119"/>
    </row>
    <row r="18206" spans="16:26" x14ac:dyDescent="0.25">
      <c r="P18206" s="120"/>
      <c r="R18206" s="120"/>
      <c r="T18206" s="120"/>
      <c r="V18206" s="120"/>
      <c r="X18206" s="120"/>
      <c r="Z18206" s="120"/>
    </row>
    <row r="18207" spans="16:26" x14ac:dyDescent="0.25">
      <c r="P18207" s="119"/>
      <c r="R18207" s="119"/>
      <c r="T18207" s="119"/>
      <c r="V18207" s="119"/>
      <c r="X18207" s="119"/>
      <c r="Z18207" s="119"/>
    </row>
    <row r="18208" spans="16:26" x14ac:dyDescent="0.25">
      <c r="P18208" s="119"/>
      <c r="R18208" s="119"/>
      <c r="T18208" s="119"/>
      <c r="V18208" s="119"/>
      <c r="X18208" s="119"/>
      <c r="Z18208" s="119"/>
    </row>
    <row r="18209" spans="16:26" x14ac:dyDescent="0.25">
      <c r="P18209" s="119"/>
      <c r="R18209" s="119"/>
      <c r="T18209" s="119"/>
      <c r="V18209" s="119"/>
      <c r="X18209" s="119"/>
      <c r="Z18209" s="119"/>
    </row>
    <row r="18210" spans="16:26" x14ac:dyDescent="0.25">
      <c r="P18210" s="121"/>
      <c r="R18210" s="121"/>
      <c r="T18210" s="121"/>
      <c r="V18210" s="121"/>
      <c r="X18210" s="121"/>
      <c r="Z18210" s="121"/>
    </row>
    <row r="18211" spans="16:26" x14ac:dyDescent="0.25">
      <c r="P18211" s="121"/>
      <c r="R18211" s="121"/>
      <c r="T18211" s="121"/>
      <c r="V18211" s="121"/>
      <c r="X18211" s="121"/>
      <c r="Z18211" s="121"/>
    </row>
    <row r="18212" spans="16:26" x14ac:dyDescent="0.25">
      <c r="P18212" s="121"/>
      <c r="R18212" s="121"/>
      <c r="T18212" s="121"/>
      <c r="V18212" s="121"/>
      <c r="X18212" s="121"/>
      <c r="Z18212" s="121"/>
    </row>
    <row r="18213" spans="16:26" x14ac:dyDescent="0.25">
      <c r="P18213" s="121"/>
      <c r="R18213" s="121"/>
      <c r="T18213" s="121"/>
      <c r="V18213" s="121"/>
      <c r="X18213" s="121"/>
      <c r="Z18213" s="121"/>
    </row>
    <row r="18214" spans="16:26" x14ac:dyDescent="0.25">
      <c r="P18214" s="122"/>
      <c r="R18214" s="122"/>
      <c r="T18214" s="122"/>
      <c r="V18214" s="122"/>
      <c r="X18214" s="122"/>
      <c r="Z18214" s="122"/>
    </row>
    <row r="18215" spans="16:26" x14ac:dyDescent="0.25">
      <c r="P18215" s="118"/>
      <c r="R18215" s="118"/>
      <c r="T18215" s="118"/>
      <c r="V18215" s="118"/>
      <c r="X18215" s="118"/>
      <c r="Z18215" s="118"/>
    </row>
    <row r="18216" spans="16:26" x14ac:dyDescent="0.25">
      <c r="P18216" s="119"/>
      <c r="R18216" s="119"/>
      <c r="T18216" s="119"/>
      <c r="V18216" s="119"/>
      <c r="X18216" s="119"/>
      <c r="Z18216" s="119"/>
    </row>
    <row r="18217" spans="16:26" x14ac:dyDescent="0.25">
      <c r="P18217" s="119"/>
      <c r="R18217" s="119"/>
      <c r="T18217" s="119"/>
      <c r="V18217" s="119"/>
      <c r="X18217" s="119"/>
      <c r="Z18217" s="119"/>
    </row>
    <row r="18218" spans="16:26" x14ac:dyDescent="0.25">
      <c r="P18218" s="120"/>
      <c r="R18218" s="120"/>
      <c r="T18218" s="120"/>
      <c r="V18218" s="120"/>
      <c r="X18218" s="120"/>
      <c r="Z18218" s="120"/>
    </row>
    <row r="18219" spans="16:26" x14ac:dyDescent="0.25">
      <c r="P18219" s="119"/>
      <c r="R18219" s="119"/>
      <c r="T18219" s="119"/>
      <c r="V18219" s="119"/>
      <c r="X18219" s="119"/>
      <c r="Z18219" s="119"/>
    </row>
    <row r="18220" spans="16:26" x14ac:dyDescent="0.25">
      <c r="P18220" s="119"/>
      <c r="R18220" s="119"/>
      <c r="T18220" s="119"/>
      <c r="V18220" s="119"/>
      <c r="X18220" s="119"/>
      <c r="Z18220" s="119"/>
    </row>
    <row r="18221" spans="16:26" x14ac:dyDescent="0.25">
      <c r="P18221" s="120"/>
      <c r="R18221" s="120"/>
      <c r="T18221" s="120"/>
      <c r="V18221" s="120"/>
      <c r="X18221" s="120"/>
      <c r="Z18221" s="120"/>
    </row>
    <row r="18222" spans="16:26" x14ac:dyDescent="0.25">
      <c r="P18222" s="119"/>
      <c r="R18222" s="119"/>
      <c r="T18222" s="119"/>
      <c r="V18222" s="119"/>
      <c r="X18222" s="119"/>
      <c r="Z18222" s="119"/>
    </row>
    <row r="18223" spans="16:26" x14ac:dyDescent="0.25">
      <c r="P18223" s="120"/>
      <c r="R18223" s="120"/>
      <c r="T18223" s="120"/>
      <c r="V18223" s="120"/>
      <c r="X18223" s="120"/>
      <c r="Z18223" s="120"/>
    </row>
    <row r="18224" spans="16:26" x14ac:dyDescent="0.25">
      <c r="P18224" s="119"/>
      <c r="R18224" s="119"/>
      <c r="T18224" s="119"/>
      <c r="V18224" s="119"/>
      <c r="X18224" s="119"/>
      <c r="Z18224" s="119"/>
    </row>
    <row r="18225" spans="16:26" x14ac:dyDescent="0.25">
      <c r="P18225" s="119"/>
      <c r="R18225" s="119"/>
      <c r="T18225" s="119"/>
      <c r="V18225" s="119"/>
      <c r="X18225" s="119"/>
      <c r="Z18225" s="119"/>
    </row>
    <row r="18226" spans="16:26" x14ac:dyDescent="0.25">
      <c r="P18226" s="119"/>
      <c r="R18226" s="119"/>
      <c r="T18226" s="119"/>
      <c r="V18226" s="119"/>
      <c r="X18226" s="119"/>
      <c r="Z18226" s="119"/>
    </row>
    <row r="18227" spans="16:26" x14ac:dyDescent="0.25">
      <c r="P18227" s="121"/>
      <c r="R18227" s="121"/>
      <c r="T18227" s="121"/>
      <c r="V18227" s="121"/>
      <c r="X18227" s="121"/>
      <c r="Z18227" s="121"/>
    </row>
    <row r="18228" spans="16:26" x14ac:dyDescent="0.25">
      <c r="P18228" s="121"/>
      <c r="R18228" s="121"/>
      <c r="T18228" s="121"/>
      <c r="V18228" s="121"/>
      <c r="X18228" s="121"/>
      <c r="Z18228" s="121"/>
    </row>
    <row r="18229" spans="16:26" x14ac:dyDescent="0.25">
      <c r="P18229" s="121"/>
      <c r="R18229" s="121"/>
      <c r="T18229" s="121"/>
      <c r="V18229" s="121"/>
      <c r="X18229" s="121"/>
      <c r="Z18229" s="121"/>
    </row>
    <row r="18230" spans="16:26" x14ac:dyDescent="0.25">
      <c r="P18230" s="121"/>
      <c r="R18230" s="121"/>
      <c r="T18230" s="121"/>
      <c r="V18230" s="121"/>
      <c r="X18230" s="121"/>
      <c r="Z18230" s="121"/>
    </row>
    <row r="18231" spans="16:26" x14ac:dyDescent="0.25">
      <c r="P18231" s="122"/>
      <c r="R18231" s="122"/>
      <c r="T18231" s="122"/>
      <c r="V18231" s="122"/>
      <c r="X18231" s="122"/>
      <c r="Z18231" s="122"/>
    </row>
    <row r="18232" spans="16:26" x14ac:dyDescent="0.25">
      <c r="P18232" s="118"/>
      <c r="R18232" s="118"/>
      <c r="T18232" s="118"/>
      <c r="V18232" s="118"/>
      <c r="X18232" s="118"/>
      <c r="Z18232" s="118"/>
    </row>
    <row r="18233" spans="16:26" x14ac:dyDescent="0.25">
      <c r="P18233" s="119"/>
      <c r="R18233" s="119"/>
      <c r="T18233" s="119"/>
      <c r="V18233" s="119"/>
      <c r="X18233" s="119"/>
      <c r="Z18233" s="119"/>
    </row>
    <row r="18234" spans="16:26" x14ac:dyDescent="0.25">
      <c r="P18234" s="119"/>
      <c r="R18234" s="119"/>
      <c r="T18234" s="119"/>
      <c r="V18234" s="119"/>
      <c r="X18234" s="119"/>
      <c r="Z18234" s="119"/>
    </row>
    <row r="18235" spans="16:26" x14ac:dyDescent="0.25">
      <c r="P18235" s="120"/>
      <c r="R18235" s="120"/>
      <c r="T18235" s="120"/>
      <c r="V18235" s="120"/>
      <c r="X18235" s="120"/>
      <c r="Z18235" s="120"/>
    </row>
    <row r="18236" spans="16:26" x14ac:dyDescent="0.25">
      <c r="P18236" s="119"/>
      <c r="R18236" s="119"/>
      <c r="T18236" s="119"/>
      <c r="V18236" s="119"/>
      <c r="X18236" s="119"/>
      <c r="Z18236" s="119"/>
    </row>
    <row r="18237" spans="16:26" x14ac:dyDescent="0.25">
      <c r="P18237" s="119"/>
      <c r="R18237" s="119"/>
      <c r="T18237" s="119"/>
      <c r="V18237" s="119"/>
      <c r="X18237" s="119"/>
      <c r="Z18237" s="119"/>
    </row>
    <row r="18238" spans="16:26" x14ac:dyDescent="0.25">
      <c r="P18238" s="120"/>
      <c r="R18238" s="120"/>
      <c r="T18238" s="120"/>
      <c r="V18238" s="120"/>
      <c r="X18238" s="120"/>
      <c r="Z18238" s="120"/>
    </row>
    <row r="18239" spans="16:26" x14ac:dyDescent="0.25">
      <c r="P18239" s="119"/>
      <c r="R18239" s="119"/>
      <c r="T18239" s="119"/>
      <c r="V18239" s="119"/>
      <c r="X18239" s="119"/>
      <c r="Z18239" s="119"/>
    </row>
    <row r="18240" spans="16:26" x14ac:dyDescent="0.25">
      <c r="P18240" s="120"/>
      <c r="R18240" s="120"/>
      <c r="T18240" s="120"/>
      <c r="V18240" s="120"/>
      <c r="X18240" s="120"/>
      <c r="Z18240" s="120"/>
    </row>
    <row r="18241" spans="16:26" x14ac:dyDescent="0.25">
      <c r="P18241" s="119"/>
      <c r="R18241" s="119"/>
      <c r="T18241" s="119"/>
      <c r="V18241" s="119"/>
      <c r="X18241" s="119"/>
      <c r="Z18241" s="119"/>
    </row>
    <row r="18242" spans="16:26" x14ac:dyDescent="0.25">
      <c r="P18242" s="119"/>
      <c r="R18242" s="119"/>
      <c r="T18242" s="119"/>
      <c r="V18242" s="119"/>
      <c r="X18242" s="119"/>
      <c r="Z18242" s="119"/>
    </row>
    <row r="18243" spans="16:26" x14ac:dyDescent="0.25">
      <c r="P18243" s="119"/>
      <c r="R18243" s="119"/>
      <c r="T18243" s="119"/>
      <c r="V18243" s="119"/>
      <c r="X18243" s="119"/>
      <c r="Z18243" s="119"/>
    </row>
    <row r="18244" spans="16:26" x14ac:dyDescent="0.25">
      <c r="P18244" s="121"/>
      <c r="R18244" s="121"/>
      <c r="T18244" s="121"/>
      <c r="V18244" s="121"/>
      <c r="X18244" s="121"/>
      <c r="Z18244" s="121"/>
    </row>
    <row r="18245" spans="16:26" x14ac:dyDescent="0.25">
      <c r="P18245" s="121"/>
      <c r="R18245" s="121"/>
      <c r="T18245" s="121"/>
      <c r="V18245" s="121"/>
      <c r="X18245" s="121"/>
      <c r="Z18245" s="121"/>
    </row>
    <row r="18246" spans="16:26" x14ac:dyDescent="0.25">
      <c r="P18246" s="121"/>
      <c r="R18246" s="121"/>
      <c r="T18246" s="121"/>
      <c r="V18246" s="121"/>
      <c r="X18246" s="121"/>
      <c r="Z18246" s="121"/>
    </row>
    <row r="18247" spans="16:26" x14ac:dyDescent="0.25">
      <c r="P18247" s="121"/>
      <c r="R18247" s="121"/>
      <c r="T18247" s="121"/>
      <c r="V18247" s="121"/>
      <c r="X18247" s="121"/>
      <c r="Z18247" s="121"/>
    </row>
    <row r="18248" spans="16:26" x14ac:dyDescent="0.25">
      <c r="P18248" s="122"/>
      <c r="R18248" s="122"/>
      <c r="T18248" s="122"/>
      <c r="V18248" s="122"/>
      <c r="X18248" s="122"/>
      <c r="Z18248" s="122"/>
    </row>
    <row r="18249" spans="16:26" x14ac:dyDescent="0.25">
      <c r="P18249" s="118"/>
      <c r="R18249" s="118"/>
      <c r="T18249" s="118"/>
      <c r="V18249" s="118"/>
      <c r="X18249" s="118"/>
      <c r="Z18249" s="118"/>
    </row>
    <row r="18250" spans="16:26" x14ac:dyDescent="0.25">
      <c r="P18250" s="119"/>
      <c r="R18250" s="119"/>
      <c r="T18250" s="119"/>
      <c r="V18250" s="119"/>
      <c r="X18250" s="119"/>
      <c r="Z18250" s="119"/>
    </row>
    <row r="18251" spans="16:26" x14ac:dyDescent="0.25">
      <c r="P18251" s="119"/>
      <c r="R18251" s="119"/>
      <c r="T18251" s="119"/>
      <c r="V18251" s="119"/>
      <c r="X18251" s="119"/>
      <c r="Z18251" s="119"/>
    </row>
    <row r="18252" spans="16:26" x14ac:dyDescent="0.25">
      <c r="P18252" s="120"/>
      <c r="R18252" s="120"/>
      <c r="T18252" s="120"/>
      <c r="V18252" s="120"/>
      <c r="X18252" s="120"/>
      <c r="Z18252" s="120"/>
    </row>
    <row r="18253" spans="16:26" x14ac:dyDescent="0.25">
      <c r="P18253" s="119"/>
      <c r="R18253" s="119"/>
      <c r="T18253" s="119"/>
      <c r="V18253" s="119"/>
      <c r="X18253" s="119"/>
      <c r="Z18253" s="119"/>
    </row>
    <row r="18254" spans="16:26" x14ac:dyDescent="0.25">
      <c r="P18254" s="119"/>
      <c r="R18254" s="119"/>
      <c r="T18254" s="119"/>
      <c r="V18254" s="119"/>
      <c r="X18254" s="119"/>
      <c r="Z18254" s="119"/>
    </row>
    <row r="18255" spans="16:26" x14ac:dyDescent="0.25">
      <c r="P18255" s="120"/>
      <c r="R18255" s="120"/>
      <c r="T18255" s="120"/>
      <c r="V18255" s="120"/>
      <c r="X18255" s="120"/>
      <c r="Z18255" s="120"/>
    </row>
    <row r="18256" spans="16:26" x14ac:dyDescent="0.25">
      <c r="P18256" s="119"/>
      <c r="R18256" s="119"/>
      <c r="T18256" s="119"/>
      <c r="V18256" s="119"/>
      <c r="X18256" s="119"/>
      <c r="Z18256" s="119"/>
    </row>
    <row r="18257" spans="16:26" x14ac:dyDescent="0.25">
      <c r="P18257" s="120"/>
      <c r="R18257" s="120"/>
      <c r="T18257" s="120"/>
      <c r="V18257" s="120"/>
      <c r="X18257" s="120"/>
      <c r="Z18257" s="120"/>
    </row>
    <row r="18258" spans="16:26" x14ac:dyDescent="0.25">
      <c r="P18258" s="119"/>
      <c r="R18258" s="119"/>
      <c r="T18258" s="119"/>
      <c r="V18258" s="119"/>
      <c r="X18258" s="119"/>
      <c r="Z18258" s="119"/>
    </row>
    <row r="18259" spans="16:26" x14ac:dyDescent="0.25">
      <c r="P18259" s="119"/>
      <c r="R18259" s="119"/>
      <c r="T18259" s="119"/>
      <c r="V18259" s="119"/>
      <c r="X18259" s="119"/>
      <c r="Z18259" s="119"/>
    </row>
    <row r="18260" spans="16:26" x14ac:dyDescent="0.25">
      <c r="P18260" s="119"/>
      <c r="R18260" s="119"/>
      <c r="T18260" s="119"/>
      <c r="V18260" s="119"/>
      <c r="X18260" s="119"/>
      <c r="Z18260" s="119"/>
    </row>
    <row r="18261" spans="16:26" x14ac:dyDescent="0.25">
      <c r="P18261" s="121"/>
      <c r="R18261" s="121"/>
      <c r="T18261" s="121"/>
      <c r="V18261" s="121"/>
      <c r="X18261" s="121"/>
      <c r="Z18261" s="121"/>
    </row>
    <row r="18262" spans="16:26" x14ac:dyDescent="0.25">
      <c r="P18262" s="121"/>
      <c r="R18262" s="121"/>
      <c r="T18262" s="121"/>
      <c r="V18262" s="121"/>
      <c r="X18262" s="121"/>
      <c r="Z18262" s="121"/>
    </row>
    <row r="18263" spans="16:26" x14ac:dyDescent="0.25">
      <c r="P18263" s="121"/>
      <c r="R18263" s="121"/>
      <c r="T18263" s="121"/>
      <c r="V18263" s="121"/>
      <c r="X18263" s="121"/>
      <c r="Z18263" s="121"/>
    </row>
    <row r="18264" spans="16:26" x14ac:dyDescent="0.25">
      <c r="P18264" s="121"/>
      <c r="R18264" s="121"/>
      <c r="T18264" s="121"/>
      <c r="V18264" s="121"/>
      <c r="X18264" s="121"/>
      <c r="Z18264" s="121"/>
    </row>
    <row r="18265" spans="16:26" x14ac:dyDescent="0.25">
      <c r="P18265" s="122"/>
      <c r="R18265" s="122"/>
      <c r="T18265" s="122"/>
      <c r="V18265" s="122"/>
      <c r="X18265" s="122"/>
      <c r="Z18265" s="122"/>
    </row>
    <row r="18266" spans="16:26" x14ac:dyDescent="0.25">
      <c r="P18266" s="118"/>
      <c r="R18266" s="118"/>
      <c r="T18266" s="118"/>
      <c r="V18266" s="118"/>
      <c r="X18266" s="118"/>
      <c r="Z18266" s="118"/>
    </row>
    <row r="18267" spans="16:26" x14ac:dyDescent="0.25">
      <c r="P18267" s="119"/>
      <c r="R18267" s="119"/>
      <c r="T18267" s="119"/>
      <c r="V18267" s="119"/>
      <c r="X18267" s="119"/>
      <c r="Z18267" s="119"/>
    </row>
    <row r="18268" spans="16:26" x14ac:dyDescent="0.25">
      <c r="P18268" s="119"/>
      <c r="R18268" s="119"/>
      <c r="T18268" s="119"/>
      <c r="V18268" s="119"/>
      <c r="X18268" s="119"/>
      <c r="Z18268" s="119"/>
    </row>
    <row r="18269" spans="16:26" x14ac:dyDescent="0.25">
      <c r="P18269" s="120"/>
      <c r="R18269" s="120"/>
      <c r="T18269" s="120"/>
      <c r="V18269" s="120"/>
      <c r="X18269" s="120"/>
      <c r="Z18269" s="120"/>
    </row>
    <row r="18270" spans="16:26" x14ac:dyDescent="0.25">
      <c r="P18270" s="119"/>
      <c r="R18270" s="119"/>
      <c r="T18270" s="119"/>
      <c r="V18270" s="119"/>
      <c r="X18270" s="119"/>
      <c r="Z18270" s="119"/>
    </row>
    <row r="18271" spans="16:26" x14ac:dyDescent="0.25">
      <c r="P18271" s="119"/>
      <c r="R18271" s="119"/>
      <c r="T18271" s="119"/>
      <c r="V18271" s="119"/>
      <c r="X18271" s="119"/>
      <c r="Z18271" s="119"/>
    </row>
    <row r="18272" spans="16:26" x14ac:dyDescent="0.25">
      <c r="P18272" s="120"/>
      <c r="R18272" s="120"/>
      <c r="T18272" s="120"/>
      <c r="V18272" s="120"/>
      <c r="X18272" s="120"/>
      <c r="Z18272" s="120"/>
    </row>
    <row r="18273" spans="16:26" x14ac:dyDescent="0.25">
      <c r="P18273" s="119"/>
      <c r="R18273" s="119"/>
      <c r="T18273" s="119"/>
      <c r="V18273" s="119"/>
      <c r="X18273" s="119"/>
      <c r="Z18273" s="119"/>
    </row>
    <row r="18274" spans="16:26" x14ac:dyDescent="0.25">
      <c r="P18274" s="120"/>
      <c r="R18274" s="120"/>
      <c r="T18274" s="120"/>
      <c r="V18274" s="120"/>
      <c r="X18274" s="120"/>
      <c r="Z18274" s="120"/>
    </row>
    <row r="18275" spans="16:26" x14ac:dyDescent="0.25">
      <c r="P18275" s="119"/>
      <c r="R18275" s="119"/>
      <c r="T18275" s="119"/>
      <c r="V18275" s="119"/>
      <c r="X18275" s="119"/>
      <c r="Z18275" s="119"/>
    </row>
    <row r="18276" spans="16:26" x14ac:dyDescent="0.25">
      <c r="P18276" s="119"/>
      <c r="R18276" s="119"/>
      <c r="T18276" s="119"/>
      <c r="V18276" s="119"/>
      <c r="X18276" s="119"/>
      <c r="Z18276" s="119"/>
    </row>
    <row r="18277" spans="16:26" x14ac:dyDescent="0.25">
      <c r="P18277" s="119"/>
      <c r="R18277" s="119"/>
      <c r="T18277" s="119"/>
      <c r="V18277" s="119"/>
      <c r="X18277" s="119"/>
      <c r="Z18277" s="119"/>
    </row>
    <row r="18278" spans="16:26" x14ac:dyDescent="0.25">
      <c r="P18278" s="121"/>
      <c r="R18278" s="121"/>
      <c r="T18278" s="121"/>
      <c r="V18278" s="121"/>
      <c r="X18278" s="121"/>
      <c r="Z18278" s="121"/>
    </row>
    <row r="18279" spans="16:26" x14ac:dyDescent="0.25">
      <c r="P18279" s="121"/>
      <c r="R18279" s="121"/>
      <c r="T18279" s="121"/>
      <c r="V18279" s="121"/>
      <c r="X18279" s="121"/>
      <c r="Z18279" s="121"/>
    </row>
    <row r="18280" spans="16:26" x14ac:dyDescent="0.25">
      <c r="P18280" s="121"/>
      <c r="R18280" s="121"/>
      <c r="T18280" s="121"/>
      <c r="V18280" s="121"/>
      <c r="X18280" s="121"/>
      <c r="Z18280" s="121"/>
    </row>
    <row r="18281" spans="16:26" x14ac:dyDescent="0.25">
      <c r="P18281" s="121"/>
      <c r="R18281" s="121"/>
      <c r="T18281" s="121"/>
      <c r="V18281" s="121"/>
      <c r="X18281" s="121"/>
      <c r="Z18281" s="121"/>
    </row>
    <row r="18282" spans="16:26" x14ac:dyDescent="0.25">
      <c r="P18282" s="122"/>
      <c r="R18282" s="122"/>
      <c r="T18282" s="122"/>
      <c r="V18282" s="122"/>
      <c r="X18282" s="122"/>
      <c r="Z18282" s="122"/>
    </row>
    <row r="18283" spans="16:26" x14ac:dyDescent="0.25">
      <c r="P18283" s="118"/>
      <c r="R18283" s="118"/>
      <c r="T18283" s="118"/>
      <c r="V18283" s="118"/>
      <c r="X18283" s="118"/>
      <c r="Z18283" s="118"/>
    </row>
    <row r="18284" spans="16:26" x14ac:dyDescent="0.25">
      <c r="P18284" s="119"/>
      <c r="R18284" s="119"/>
      <c r="T18284" s="119"/>
      <c r="V18284" s="119"/>
      <c r="X18284" s="119"/>
      <c r="Z18284" s="119"/>
    </row>
    <row r="18285" spans="16:26" x14ac:dyDescent="0.25">
      <c r="P18285" s="119"/>
      <c r="R18285" s="119"/>
      <c r="T18285" s="119"/>
      <c r="V18285" s="119"/>
      <c r="X18285" s="119"/>
      <c r="Z18285" s="119"/>
    </row>
    <row r="18286" spans="16:26" x14ac:dyDescent="0.25">
      <c r="P18286" s="120"/>
      <c r="R18286" s="120"/>
      <c r="T18286" s="120"/>
      <c r="V18286" s="120"/>
      <c r="X18286" s="120"/>
      <c r="Z18286" s="120"/>
    </row>
    <row r="18287" spans="16:26" x14ac:dyDescent="0.25">
      <c r="P18287" s="119"/>
      <c r="R18287" s="119"/>
      <c r="T18287" s="119"/>
      <c r="V18287" s="119"/>
      <c r="X18287" s="119"/>
      <c r="Z18287" s="119"/>
    </row>
    <row r="18288" spans="16:26" x14ac:dyDescent="0.25">
      <c r="P18288" s="119"/>
      <c r="R18288" s="119"/>
      <c r="T18288" s="119"/>
      <c r="V18288" s="119"/>
      <c r="X18288" s="119"/>
      <c r="Z18288" s="119"/>
    </row>
    <row r="18289" spans="16:26" x14ac:dyDescent="0.25">
      <c r="P18289" s="120"/>
      <c r="R18289" s="120"/>
      <c r="T18289" s="120"/>
      <c r="V18289" s="120"/>
      <c r="X18289" s="120"/>
      <c r="Z18289" s="120"/>
    </row>
    <row r="18290" spans="16:26" x14ac:dyDescent="0.25">
      <c r="P18290" s="119"/>
      <c r="R18290" s="119"/>
      <c r="T18290" s="119"/>
      <c r="V18290" s="119"/>
      <c r="X18290" s="119"/>
      <c r="Z18290" s="119"/>
    </row>
    <row r="18291" spans="16:26" x14ac:dyDescent="0.25">
      <c r="P18291" s="120"/>
      <c r="R18291" s="120"/>
      <c r="T18291" s="120"/>
      <c r="V18291" s="120"/>
      <c r="X18291" s="120"/>
      <c r="Z18291" s="120"/>
    </row>
    <row r="18292" spans="16:26" x14ac:dyDescent="0.25">
      <c r="P18292" s="119"/>
      <c r="R18292" s="119"/>
      <c r="T18292" s="119"/>
      <c r="V18292" s="119"/>
      <c r="X18292" s="119"/>
      <c r="Z18292" s="119"/>
    </row>
    <row r="18293" spans="16:26" x14ac:dyDescent="0.25">
      <c r="P18293" s="119"/>
      <c r="R18293" s="119"/>
      <c r="T18293" s="119"/>
      <c r="V18293" s="119"/>
      <c r="X18293" s="119"/>
      <c r="Z18293" s="119"/>
    </row>
    <row r="18294" spans="16:26" x14ac:dyDescent="0.25">
      <c r="P18294" s="119"/>
      <c r="R18294" s="119"/>
      <c r="T18294" s="119"/>
      <c r="V18294" s="119"/>
      <c r="X18294" s="119"/>
      <c r="Z18294" s="119"/>
    </row>
    <row r="18295" spans="16:26" x14ac:dyDescent="0.25">
      <c r="P18295" s="121"/>
      <c r="R18295" s="121"/>
      <c r="T18295" s="121"/>
      <c r="V18295" s="121"/>
      <c r="X18295" s="121"/>
      <c r="Z18295" s="121"/>
    </row>
    <row r="18296" spans="16:26" x14ac:dyDescent="0.25">
      <c r="P18296" s="121"/>
      <c r="R18296" s="121"/>
      <c r="T18296" s="121"/>
      <c r="V18296" s="121"/>
      <c r="X18296" s="121"/>
      <c r="Z18296" s="121"/>
    </row>
    <row r="18297" spans="16:26" x14ac:dyDescent="0.25">
      <c r="P18297" s="121"/>
      <c r="R18297" s="121"/>
      <c r="T18297" s="121"/>
      <c r="V18297" s="121"/>
      <c r="X18297" s="121"/>
      <c r="Z18297" s="121"/>
    </row>
    <row r="18298" spans="16:26" x14ac:dyDescent="0.25">
      <c r="P18298" s="121"/>
      <c r="R18298" s="121"/>
      <c r="T18298" s="121"/>
      <c r="V18298" s="121"/>
      <c r="X18298" s="121"/>
      <c r="Z18298" s="121"/>
    </row>
    <row r="18299" spans="16:26" x14ac:dyDescent="0.25">
      <c r="P18299" s="122"/>
      <c r="R18299" s="122"/>
      <c r="T18299" s="122"/>
      <c r="V18299" s="122"/>
      <c r="X18299" s="122"/>
      <c r="Z18299" s="122"/>
    </row>
    <row r="18300" spans="16:26" x14ac:dyDescent="0.25">
      <c r="P18300" s="118"/>
      <c r="R18300" s="118"/>
      <c r="T18300" s="118"/>
      <c r="V18300" s="118"/>
      <c r="X18300" s="118"/>
      <c r="Z18300" s="118"/>
    </row>
    <row r="18301" spans="16:26" x14ac:dyDescent="0.25">
      <c r="P18301" s="119"/>
      <c r="R18301" s="119"/>
      <c r="T18301" s="119"/>
      <c r="V18301" s="119"/>
      <c r="X18301" s="119"/>
      <c r="Z18301" s="119"/>
    </row>
    <row r="18302" spans="16:26" x14ac:dyDescent="0.25">
      <c r="P18302" s="119"/>
      <c r="R18302" s="119"/>
      <c r="T18302" s="119"/>
      <c r="V18302" s="119"/>
      <c r="X18302" s="119"/>
      <c r="Z18302" s="119"/>
    </row>
    <row r="18303" spans="16:26" x14ac:dyDescent="0.25">
      <c r="P18303" s="120"/>
      <c r="R18303" s="120"/>
      <c r="T18303" s="120"/>
      <c r="V18303" s="120"/>
      <c r="X18303" s="120"/>
      <c r="Z18303" s="120"/>
    </row>
    <row r="18304" spans="16:26" x14ac:dyDescent="0.25">
      <c r="P18304" s="119"/>
      <c r="R18304" s="119"/>
      <c r="T18304" s="119"/>
      <c r="V18304" s="119"/>
      <c r="X18304" s="119"/>
      <c r="Z18304" s="119"/>
    </row>
    <row r="18305" spans="16:26" x14ac:dyDescent="0.25">
      <c r="P18305" s="119"/>
      <c r="R18305" s="119"/>
      <c r="T18305" s="119"/>
      <c r="V18305" s="119"/>
      <c r="X18305" s="119"/>
      <c r="Z18305" s="119"/>
    </row>
    <row r="18306" spans="16:26" x14ac:dyDescent="0.25">
      <c r="P18306" s="120"/>
      <c r="R18306" s="120"/>
      <c r="T18306" s="120"/>
      <c r="V18306" s="120"/>
      <c r="X18306" s="120"/>
      <c r="Z18306" s="120"/>
    </row>
    <row r="18307" spans="16:26" x14ac:dyDescent="0.25">
      <c r="P18307" s="119"/>
      <c r="R18307" s="119"/>
      <c r="T18307" s="119"/>
      <c r="V18307" s="119"/>
      <c r="X18307" s="119"/>
      <c r="Z18307" s="119"/>
    </row>
    <row r="18308" spans="16:26" x14ac:dyDescent="0.25">
      <c r="P18308" s="120"/>
      <c r="R18308" s="120"/>
      <c r="T18308" s="120"/>
      <c r="V18308" s="120"/>
      <c r="X18308" s="120"/>
      <c r="Z18308" s="120"/>
    </row>
    <row r="18309" spans="16:26" x14ac:dyDescent="0.25">
      <c r="P18309" s="119"/>
      <c r="R18309" s="119"/>
      <c r="T18309" s="119"/>
      <c r="V18309" s="119"/>
      <c r="X18309" s="119"/>
      <c r="Z18309" s="119"/>
    </row>
    <row r="18310" spans="16:26" x14ac:dyDescent="0.25">
      <c r="P18310" s="119"/>
      <c r="R18310" s="119"/>
      <c r="T18310" s="119"/>
      <c r="V18310" s="119"/>
      <c r="X18310" s="119"/>
      <c r="Z18310" s="119"/>
    </row>
    <row r="18311" spans="16:26" x14ac:dyDescent="0.25">
      <c r="P18311" s="119"/>
      <c r="R18311" s="119"/>
      <c r="T18311" s="119"/>
      <c r="V18311" s="119"/>
      <c r="X18311" s="119"/>
      <c r="Z18311" s="119"/>
    </row>
    <row r="18312" spans="16:26" x14ac:dyDescent="0.25">
      <c r="P18312" s="121"/>
      <c r="R18312" s="121"/>
      <c r="T18312" s="121"/>
      <c r="V18312" s="121"/>
      <c r="X18312" s="121"/>
      <c r="Z18312" s="121"/>
    </row>
    <row r="18313" spans="16:26" x14ac:dyDescent="0.25">
      <c r="P18313" s="121"/>
      <c r="R18313" s="121"/>
      <c r="T18313" s="121"/>
      <c r="V18313" s="121"/>
      <c r="X18313" s="121"/>
      <c r="Z18313" s="121"/>
    </row>
    <row r="18314" spans="16:26" x14ac:dyDescent="0.25">
      <c r="P18314" s="121"/>
      <c r="R18314" s="121"/>
      <c r="T18314" s="121"/>
      <c r="V18314" s="121"/>
      <c r="X18314" s="121"/>
      <c r="Z18314" s="121"/>
    </row>
    <row r="18315" spans="16:26" x14ac:dyDescent="0.25">
      <c r="P18315" s="121"/>
      <c r="R18315" s="121"/>
      <c r="T18315" s="121"/>
      <c r="V18315" s="121"/>
      <c r="X18315" s="121"/>
      <c r="Z18315" s="121"/>
    </row>
    <row r="18316" spans="16:26" x14ac:dyDescent="0.25">
      <c r="P18316" s="122"/>
      <c r="R18316" s="122"/>
      <c r="T18316" s="122"/>
      <c r="V18316" s="122"/>
      <c r="X18316" s="122"/>
      <c r="Z18316" s="122"/>
    </row>
    <row r="18317" spans="16:26" x14ac:dyDescent="0.25">
      <c r="P18317" s="118"/>
      <c r="R18317" s="118"/>
      <c r="T18317" s="118"/>
      <c r="V18317" s="118"/>
      <c r="X18317" s="118"/>
      <c r="Z18317" s="118"/>
    </row>
    <row r="18318" spans="16:26" x14ac:dyDescent="0.25">
      <c r="P18318" s="119"/>
      <c r="R18318" s="119"/>
      <c r="T18318" s="119"/>
      <c r="V18318" s="119"/>
      <c r="X18318" s="119"/>
      <c r="Z18318" s="119"/>
    </row>
    <row r="18319" spans="16:26" x14ac:dyDescent="0.25">
      <c r="P18319" s="119"/>
      <c r="R18319" s="119"/>
      <c r="T18319" s="119"/>
      <c r="V18319" s="119"/>
      <c r="X18319" s="119"/>
      <c r="Z18319" s="119"/>
    </row>
    <row r="18320" spans="16:26" x14ac:dyDescent="0.25">
      <c r="P18320" s="120"/>
      <c r="R18320" s="120"/>
      <c r="T18320" s="120"/>
      <c r="V18320" s="120"/>
      <c r="X18320" s="120"/>
      <c r="Z18320" s="120"/>
    </row>
    <row r="18321" spans="16:26" x14ac:dyDescent="0.25">
      <c r="P18321" s="119"/>
      <c r="R18321" s="119"/>
      <c r="T18321" s="119"/>
      <c r="V18321" s="119"/>
      <c r="X18321" s="119"/>
      <c r="Z18321" s="119"/>
    </row>
    <row r="18322" spans="16:26" x14ac:dyDescent="0.25">
      <c r="P18322" s="119"/>
      <c r="R18322" s="119"/>
      <c r="T18322" s="119"/>
      <c r="V18322" s="119"/>
      <c r="X18322" s="119"/>
      <c r="Z18322" s="119"/>
    </row>
    <row r="18323" spans="16:26" x14ac:dyDescent="0.25">
      <c r="P18323" s="120"/>
      <c r="R18323" s="120"/>
      <c r="T18323" s="120"/>
      <c r="V18323" s="120"/>
      <c r="X18323" s="120"/>
      <c r="Z18323" s="120"/>
    </row>
    <row r="18324" spans="16:26" x14ac:dyDescent="0.25">
      <c r="P18324" s="119"/>
      <c r="R18324" s="119"/>
      <c r="T18324" s="119"/>
      <c r="V18324" s="119"/>
      <c r="X18324" s="119"/>
      <c r="Z18324" s="119"/>
    </row>
    <row r="18325" spans="16:26" x14ac:dyDescent="0.25">
      <c r="P18325" s="120"/>
      <c r="R18325" s="120"/>
      <c r="T18325" s="120"/>
      <c r="V18325" s="120"/>
      <c r="X18325" s="120"/>
      <c r="Z18325" s="120"/>
    </row>
    <row r="18326" spans="16:26" x14ac:dyDescent="0.25">
      <c r="P18326" s="119"/>
      <c r="R18326" s="119"/>
      <c r="T18326" s="119"/>
      <c r="V18326" s="119"/>
      <c r="X18326" s="119"/>
      <c r="Z18326" s="119"/>
    </row>
    <row r="18327" spans="16:26" x14ac:dyDescent="0.25">
      <c r="P18327" s="119"/>
      <c r="R18327" s="119"/>
      <c r="T18327" s="119"/>
      <c r="V18327" s="119"/>
      <c r="X18327" s="119"/>
      <c r="Z18327" s="119"/>
    </row>
    <row r="18328" spans="16:26" x14ac:dyDescent="0.25">
      <c r="P18328" s="119"/>
      <c r="R18328" s="119"/>
      <c r="T18328" s="119"/>
      <c r="V18328" s="119"/>
      <c r="X18328" s="119"/>
      <c r="Z18328" s="119"/>
    </row>
    <row r="18329" spans="16:26" x14ac:dyDescent="0.25">
      <c r="P18329" s="121"/>
      <c r="R18329" s="121"/>
      <c r="T18329" s="121"/>
      <c r="V18329" s="121"/>
      <c r="X18329" s="121"/>
      <c r="Z18329" s="121"/>
    </row>
    <row r="18330" spans="16:26" x14ac:dyDescent="0.25">
      <c r="P18330" s="121"/>
      <c r="R18330" s="121"/>
      <c r="T18330" s="121"/>
      <c r="V18330" s="121"/>
      <c r="X18330" s="121"/>
      <c r="Z18330" s="121"/>
    </row>
    <row r="18331" spans="16:26" x14ac:dyDescent="0.25">
      <c r="P18331" s="121"/>
      <c r="R18331" s="121"/>
      <c r="T18331" s="121"/>
      <c r="V18331" s="121"/>
      <c r="X18331" s="121"/>
      <c r="Z18331" s="121"/>
    </row>
    <row r="18332" spans="16:26" x14ac:dyDescent="0.25">
      <c r="P18332" s="121"/>
      <c r="R18332" s="121"/>
      <c r="T18332" s="121"/>
      <c r="V18332" s="121"/>
      <c r="X18332" s="121"/>
      <c r="Z18332" s="121"/>
    </row>
    <row r="18333" spans="16:26" x14ac:dyDescent="0.25">
      <c r="P18333" s="122"/>
      <c r="R18333" s="122"/>
      <c r="T18333" s="122"/>
      <c r="V18333" s="122"/>
      <c r="X18333" s="122"/>
      <c r="Z18333" s="122"/>
    </row>
    <row r="18334" spans="16:26" x14ac:dyDescent="0.25">
      <c r="P18334" s="118"/>
      <c r="R18334" s="118"/>
      <c r="T18334" s="118"/>
      <c r="V18334" s="118"/>
      <c r="X18334" s="118"/>
      <c r="Z18334" s="118"/>
    </row>
    <row r="18335" spans="16:26" x14ac:dyDescent="0.25">
      <c r="P18335" s="119"/>
      <c r="R18335" s="119"/>
      <c r="T18335" s="119"/>
      <c r="V18335" s="119"/>
      <c r="X18335" s="119"/>
      <c r="Z18335" s="119"/>
    </row>
    <row r="18336" spans="16:26" x14ac:dyDescent="0.25">
      <c r="P18336" s="119"/>
      <c r="R18336" s="119"/>
      <c r="T18336" s="119"/>
      <c r="V18336" s="119"/>
      <c r="X18336" s="119"/>
      <c r="Z18336" s="119"/>
    </row>
    <row r="18337" spans="16:26" x14ac:dyDescent="0.25">
      <c r="P18337" s="120"/>
      <c r="R18337" s="120"/>
      <c r="T18337" s="120"/>
      <c r="V18337" s="120"/>
      <c r="X18337" s="120"/>
      <c r="Z18337" s="120"/>
    </row>
    <row r="18338" spans="16:26" x14ac:dyDescent="0.25">
      <c r="P18338" s="119"/>
      <c r="R18338" s="119"/>
      <c r="T18338" s="119"/>
      <c r="V18338" s="119"/>
      <c r="X18338" s="119"/>
      <c r="Z18338" s="119"/>
    </row>
    <row r="18339" spans="16:26" x14ac:dyDescent="0.25">
      <c r="P18339" s="119"/>
      <c r="R18339" s="119"/>
      <c r="T18339" s="119"/>
      <c r="V18339" s="119"/>
      <c r="X18339" s="119"/>
      <c r="Z18339" s="119"/>
    </row>
    <row r="18340" spans="16:26" x14ac:dyDescent="0.25">
      <c r="P18340" s="120"/>
      <c r="R18340" s="120"/>
      <c r="T18340" s="120"/>
      <c r="V18340" s="120"/>
      <c r="X18340" s="120"/>
      <c r="Z18340" s="120"/>
    </row>
    <row r="18341" spans="16:26" x14ac:dyDescent="0.25">
      <c r="P18341" s="119"/>
      <c r="R18341" s="119"/>
      <c r="T18341" s="119"/>
      <c r="V18341" s="119"/>
      <c r="X18341" s="119"/>
      <c r="Z18341" s="119"/>
    </row>
    <row r="18342" spans="16:26" x14ac:dyDescent="0.25">
      <c r="P18342" s="120"/>
      <c r="R18342" s="120"/>
      <c r="T18342" s="120"/>
      <c r="V18342" s="120"/>
      <c r="X18342" s="120"/>
      <c r="Z18342" s="120"/>
    </row>
    <row r="18343" spans="16:26" x14ac:dyDescent="0.25">
      <c r="P18343" s="119"/>
      <c r="R18343" s="119"/>
      <c r="T18343" s="119"/>
      <c r="V18343" s="119"/>
      <c r="X18343" s="119"/>
      <c r="Z18343" s="119"/>
    </row>
    <row r="18344" spans="16:26" x14ac:dyDescent="0.25">
      <c r="P18344" s="119"/>
      <c r="R18344" s="119"/>
      <c r="T18344" s="119"/>
      <c r="V18344" s="119"/>
      <c r="X18344" s="119"/>
      <c r="Z18344" s="119"/>
    </row>
    <row r="18345" spans="16:26" x14ac:dyDescent="0.25">
      <c r="P18345" s="119"/>
      <c r="R18345" s="119"/>
      <c r="T18345" s="119"/>
      <c r="V18345" s="119"/>
      <c r="X18345" s="119"/>
      <c r="Z18345" s="119"/>
    </row>
    <row r="18346" spans="16:26" x14ac:dyDescent="0.25">
      <c r="P18346" s="121"/>
      <c r="R18346" s="121"/>
      <c r="T18346" s="121"/>
      <c r="V18346" s="121"/>
      <c r="X18346" s="121"/>
      <c r="Z18346" s="121"/>
    </row>
    <row r="18347" spans="16:26" x14ac:dyDescent="0.25">
      <c r="P18347" s="121"/>
      <c r="R18347" s="121"/>
      <c r="T18347" s="121"/>
      <c r="V18347" s="121"/>
      <c r="X18347" s="121"/>
      <c r="Z18347" s="121"/>
    </row>
    <row r="18348" spans="16:26" x14ac:dyDescent="0.25">
      <c r="P18348" s="121"/>
      <c r="R18348" s="121"/>
      <c r="T18348" s="121"/>
      <c r="V18348" s="121"/>
      <c r="X18348" s="121"/>
      <c r="Z18348" s="121"/>
    </row>
    <row r="18349" spans="16:26" x14ac:dyDescent="0.25">
      <c r="P18349" s="121"/>
      <c r="R18349" s="121"/>
      <c r="T18349" s="121"/>
      <c r="V18349" s="121"/>
      <c r="X18349" s="121"/>
      <c r="Z18349" s="121"/>
    </row>
    <row r="18350" spans="16:26" x14ac:dyDescent="0.25">
      <c r="P18350" s="122"/>
      <c r="R18350" s="122"/>
      <c r="T18350" s="122"/>
      <c r="V18350" s="122"/>
      <c r="X18350" s="122"/>
      <c r="Z18350" s="122"/>
    </row>
    <row r="18351" spans="16:26" x14ac:dyDescent="0.25">
      <c r="P18351" s="118"/>
      <c r="R18351" s="118"/>
      <c r="T18351" s="118"/>
      <c r="V18351" s="118"/>
      <c r="X18351" s="118"/>
      <c r="Z18351" s="118"/>
    </row>
    <row r="18352" spans="16:26" x14ac:dyDescent="0.25">
      <c r="P18352" s="119"/>
      <c r="R18352" s="119"/>
      <c r="T18352" s="119"/>
      <c r="V18352" s="119"/>
      <c r="X18352" s="119"/>
      <c r="Z18352" s="119"/>
    </row>
    <row r="18353" spans="16:26" x14ac:dyDescent="0.25">
      <c r="P18353" s="119"/>
      <c r="R18353" s="119"/>
      <c r="T18353" s="119"/>
      <c r="V18353" s="119"/>
      <c r="X18353" s="119"/>
      <c r="Z18353" s="119"/>
    </row>
    <row r="18354" spans="16:26" x14ac:dyDescent="0.25">
      <c r="P18354" s="120"/>
      <c r="R18354" s="120"/>
      <c r="T18354" s="120"/>
      <c r="V18354" s="120"/>
      <c r="X18354" s="120"/>
      <c r="Z18354" s="120"/>
    </row>
    <row r="18355" spans="16:26" x14ac:dyDescent="0.25">
      <c r="P18355" s="119"/>
      <c r="R18355" s="119"/>
      <c r="T18355" s="119"/>
      <c r="V18355" s="119"/>
      <c r="X18355" s="119"/>
      <c r="Z18355" s="119"/>
    </row>
    <row r="18356" spans="16:26" x14ac:dyDescent="0.25">
      <c r="P18356" s="119"/>
      <c r="R18356" s="119"/>
      <c r="T18356" s="119"/>
      <c r="V18356" s="119"/>
      <c r="X18356" s="119"/>
      <c r="Z18356" s="119"/>
    </row>
    <row r="18357" spans="16:26" x14ac:dyDescent="0.25">
      <c r="P18357" s="120"/>
      <c r="R18357" s="120"/>
      <c r="T18357" s="120"/>
      <c r="V18357" s="120"/>
      <c r="X18357" s="120"/>
      <c r="Z18357" s="120"/>
    </row>
    <row r="18358" spans="16:26" x14ac:dyDescent="0.25">
      <c r="P18358" s="119"/>
      <c r="R18358" s="119"/>
      <c r="T18358" s="119"/>
      <c r="V18358" s="119"/>
      <c r="X18358" s="119"/>
      <c r="Z18358" s="119"/>
    </row>
    <row r="18359" spans="16:26" x14ac:dyDescent="0.25">
      <c r="P18359" s="120"/>
      <c r="R18359" s="120"/>
      <c r="T18359" s="120"/>
      <c r="V18359" s="120"/>
      <c r="X18359" s="120"/>
      <c r="Z18359" s="120"/>
    </row>
    <row r="18360" spans="16:26" x14ac:dyDescent="0.25">
      <c r="P18360" s="119"/>
      <c r="R18360" s="119"/>
      <c r="T18360" s="119"/>
      <c r="V18360" s="119"/>
      <c r="X18360" s="119"/>
      <c r="Z18360" s="119"/>
    </row>
    <row r="18361" spans="16:26" x14ac:dyDescent="0.25">
      <c r="P18361" s="119"/>
      <c r="R18361" s="119"/>
      <c r="T18361" s="119"/>
      <c r="V18361" s="119"/>
      <c r="X18361" s="119"/>
      <c r="Z18361" s="119"/>
    </row>
    <row r="18362" spans="16:26" x14ac:dyDescent="0.25">
      <c r="P18362" s="119"/>
      <c r="R18362" s="119"/>
      <c r="T18362" s="119"/>
      <c r="V18362" s="119"/>
      <c r="X18362" s="119"/>
      <c r="Z18362" s="119"/>
    </row>
    <row r="18363" spans="16:26" x14ac:dyDescent="0.25">
      <c r="P18363" s="121"/>
      <c r="R18363" s="121"/>
      <c r="T18363" s="121"/>
      <c r="V18363" s="121"/>
      <c r="X18363" s="121"/>
      <c r="Z18363" s="121"/>
    </row>
    <row r="18364" spans="16:26" x14ac:dyDescent="0.25">
      <c r="P18364" s="121"/>
      <c r="R18364" s="121"/>
      <c r="T18364" s="121"/>
      <c r="V18364" s="121"/>
      <c r="X18364" s="121"/>
      <c r="Z18364" s="121"/>
    </row>
    <row r="18365" spans="16:26" x14ac:dyDescent="0.25">
      <c r="P18365" s="121"/>
      <c r="R18365" s="121"/>
      <c r="T18365" s="121"/>
      <c r="V18365" s="121"/>
      <c r="X18365" s="121"/>
      <c r="Z18365" s="121"/>
    </row>
    <row r="18366" spans="16:26" x14ac:dyDescent="0.25">
      <c r="P18366" s="121"/>
      <c r="R18366" s="121"/>
      <c r="T18366" s="121"/>
      <c r="V18366" s="121"/>
      <c r="X18366" s="121"/>
      <c r="Z18366" s="121"/>
    </row>
    <row r="18367" spans="16:26" x14ac:dyDescent="0.25">
      <c r="P18367" s="122"/>
      <c r="R18367" s="122"/>
      <c r="T18367" s="122"/>
      <c r="V18367" s="122"/>
      <c r="X18367" s="122"/>
      <c r="Z18367" s="122"/>
    </row>
    <row r="18368" spans="16:26" x14ac:dyDescent="0.25">
      <c r="P18368" s="118"/>
      <c r="R18368" s="118"/>
      <c r="T18368" s="118"/>
      <c r="V18368" s="118"/>
      <c r="X18368" s="118"/>
      <c r="Z18368" s="118"/>
    </row>
    <row r="18369" spans="16:26" x14ac:dyDescent="0.25">
      <c r="P18369" s="119"/>
      <c r="R18369" s="119"/>
      <c r="T18369" s="119"/>
      <c r="V18369" s="119"/>
      <c r="X18369" s="119"/>
      <c r="Z18369" s="119"/>
    </row>
    <row r="18370" spans="16:26" x14ac:dyDescent="0.25">
      <c r="P18370" s="119"/>
      <c r="R18370" s="119"/>
      <c r="T18370" s="119"/>
      <c r="V18370" s="119"/>
      <c r="X18370" s="119"/>
      <c r="Z18370" s="119"/>
    </row>
    <row r="18371" spans="16:26" x14ac:dyDescent="0.25">
      <c r="P18371" s="120"/>
      <c r="R18371" s="120"/>
      <c r="T18371" s="120"/>
      <c r="V18371" s="120"/>
      <c r="X18371" s="120"/>
      <c r="Z18371" s="120"/>
    </row>
    <row r="18372" spans="16:26" x14ac:dyDescent="0.25">
      <c r="P18372" s="119"/>
      <c r="R18372" s="119"/>
      <c r="T18372" s="119"/>
      <c r="V18372" s="119"/>
      <c r="X18372" s="119"/>
      <c r="Z18372" s="119"/>
    </row>
    <row r="18373" spans="16:26" x14ac:dyDescent="0.25">
      <c r="P18373" s="119"/>
      <c r="R18373" s="119"/>
      <c r="T18373" s="119"/>
      <c r="V18373" s="119"/>
      <c r="X18373" s="119"/>
      <c r="Z18373" s="119"/>
    </row>
    <row r="18374" spans="16:26" x14ac:dyDescent="0.25">
      <c r="P18374" s="120"/>
      <c r="R18374" s="120"/>
      <c r="T18374" s="120"/>
      <c r="V18374" s="120"/>
      <c r="X18374" s="120"/>
      <c r="Z18374" s="120"/>
    </row>
    <row r="18375" spans="16:26" x14ac:dyDescent="0.25">
      <c r="P18375" s="119"/>
      <c r="R18375" s="119"/>
      <c r="T18375" s="119"/>
      <c r="V18375" s="119"/>
      <c r="X18375" s="119"/>
      <c r="Z18375" s="119"/>
    </row>
    <row r="18376" spans="16:26" x14ac:dyDescent="0.25">
      <c r="P18376" s="120"/>
      <c r="R18376" s="120"/>
      <c r="T18376" s="120"/>
      <c r="V18376" s="120"/>
      <c r="X18376" s="120"/>
      <c r="Z18376" s="120"/>
    </row>
    <row r="18377" spans="16:26" x14ac:dyDescent="0.25">
      <c r="P18377" s="119"/>
      <c r="R18377" s="119"/>
      <c r="T18377" s="119"/>
      <c r="V18377" s="119"/>
      <c r="X18377" s="119"/>
      <c r="Z18377" s="119"/>
    </row>
    <row r="18378" spans="16:26" x14ac:dyDescent="0.25">
      <c r="P18378" s="119"/>
      <c r="R18378" s="119"/>
      <c r="T18378" s="119"/>
      <c r="V18378" s="119"/>
      <c r="X18378" s="119"/>
      <c r="Z18378" s="119"/>
    </row>
    <row r="18379" spans="16:26" x14ac:dyDescent="0.25">
      <c r="P18379" s="119"/>
      <c r="R18379" s="119"/>
      <c r="T18379" s="119"/>
      <c r="V18379" s="119"/>
      <c r="X18379" s="119"/>
      <c r="Z18379" s="119"/>
    </row>
    <row r="18380" spans="16:26" x14ac:dyDescent="0.25">
      <c r="P18380" s="121"/>
      <c r="R18380" s="121"/>
      <c r="T18380" s="121"/>
      <c r="V18380" s="121"/>
      <c r="X18380" s="121"/>
      <c r="Z18380" s="121"/>
    </row>
    <row r="18381" spans="16:26" x14ac:dyDescent="0.25">
      <c r="P18381" s="121"/>
      <c r="R18381" s="121"/>
      <c r="T18381" s="121"/>
      <c r="V18381" s="121"/>
      <c r="X18381" s="121"/>
      <c r="Z18381" s="121"/>
    </row>
    <row r="18382" spans="16:26" x14ac:dyDescent="0.25">
      <c r="P18382" s="121"/>
      <c r="R18382" s="121"/>
      <c r="T18382" s="121"/>
      <c r="V18382" s="121"/>
      <c r="X18382" s="121"/>
      <c r="Z18382" s="121"/>
    </row>
    <row r="18383" spans="16:26" x14ac:dyDescent="0.25">
      <c r="P18383" s="121"/>
      <c r="R18383" s="121"/>
      <c r="T18383" s="121"/>
      <c r="V18383" s="121"/>
      <c r="X18383" s="121"/>
      <c r="Z18383" s="121"/>
    </row>
    <row r="18384" spans="16:26" x14ac:dyDescent="0.25">
      <c r="P18384" s="122"/>
      <c r="R18384" s="122"/>
      <c r="T18384" s="122"/>
      <c r="V18384" s="122"/>
      <c r="X18384" s="122"/>
      <c r="Z18384" s="122"/>
    </row>
    <row r="18385" spans="16:26" x14ac:dyDescent="0.25">
      <c r="P18385" s="118"/>
      <c r="R18385" s="118"/>
      <c r="T18385" s="118"/>
      <c r="V18385" s="118"/>
      <c r="X18385" s="118"/>
      <c r="Z18385" s="118"/>
    </row>
    <row r="18386" spans="16:26" x14ac:dyDescent="0.25">
      <c r="P18386" s="119"/>
      <c r="R18386" s="119"/>
      <c r="T18386" s="119"/>
      <c r="V18386" s="119"/>
      <c r="X18386" s="119"/>
      <c r="Z18386" s="119"/>
    </row>
    <row r="18387" spans="16:26" x14ac:dyDescent="0.25">
      <c r="P18387" s="119"/>
      <c r="R18387" s="119"/>
      <c r="T18387" s="119"/>
      <c r="V18387" s="119"/>
      <c r="X18387" s="119"/>
      <c r="Z18387" s="119"/>
    </row>
    <row r="18388" spans="16:26" x14ac:dyDescent="0.25">
      <c r="P18388" s="120"/>
      <c r="R18388" s="120"/>
      <c r="T18388" s="120"/>
      <c r="V18388" s="120"/>
      <c r="X18388" s="120"/>
      <c r="Z18388" s="120"/>
    </row>
    <row r="18389" spans="16:26" x14ac:dyDescent="0.25">
      <c r="P18389" s="119"/>
      <c r="R18389" s="119"/>
      <c r="T18389" s="119"/>
      <c r="V18389" s="119"/>
      <c r="X18389" s="119"/>
      <c r="Z18389" s="119"/>
    </row>
    <row r="18390" spans="16:26" x14ac:dyDescent="0.25">
      <c r="P18390" s="119"/>
      <c r="R18390" s="119"/>
      <c r="T18390" s="119"/>
      <c r="V18390" s="119"/>
      <c r="X18390" s="119"/>
      <c r="Z18390" s="119"/>
    </row>
    <row r="18391" spans="16:26" x14ac:dyDescent="0.25">
      <c r="P18391" s="120"/>
      <c r="R18391" s="120"/>
      <c r="T18391" s="120"/>
      <c r="V18391" s="120"/>
      <c r="X18391" s="120"/>
      <c r="Z18391" s="120"/>
    </row>
    <row r="18392" spans="16:26" x14ac:dyDescent="0.25">
      <c r="P18392" s="119"/>
      <c r="R18392" s="119"/>
      <c r="T18392" s="119"/>
      <c r="V18392" s="119"/>
      <c r="X18392" s="119"/>
      <c r="Z18392" s="119"/>
    </row>
    <row r="18393" spans="16:26" x14ac:dyDescent="0.25">
      <c r="P18393" s="120"/>
      <c r="R18393" s="120"/>
      <c r="T18393" s="120"/>
      <c r="V18393" s="120"/>
      <c r="X18393" s="120"/>
      <c r="Z18393" s="120"/>
    </row>
    <row r="18394" spans="16:26" x14ac:dyDescent="0.25">
      <c r="P18394" s="119"/>
      <c r="R18394" s="119"/>
      <c r="T18394" s="119"/>
      <c r="V18394" s="119"/>
      <c r="X18394" s="119"/>
      <c r="Z18394" s="119"/>
    </row>
    <row r="18395" spans="16:26" x14ac:dyDescent="0.25">
      <c r="P18395" s="119"/>
      <c r="R18395" s="119"/>
      <c r="T18395" s="119"/>
      <c r="V18395" s="119"/>
      <c r="X18395" s="119"/>
      <c r="Z18395" s="119"/>
    </row>
    <row r="18396" spans="16:26" x14ac:dyDescent="0.25">
      <c r="P18396" s="119"/>
      <c r="R18396" s="119"/>
      <c r="T18396" s="119"/>
      <c r="V18396" s="119"/>
      <c r="X18396" s="119"/>
      <c r="Z18396" s="119"/>
    </row>
    <row r="18397" spans="16:26" x14ac:dyDescent="0.25">
      <c r="P18397" s="121"/>
      <c r="R18397" s="121"/>
      <c r="T18397" s="121"/>
      <c r="V18397" s="121"/>
      <c r="X18397" s="121"/>
      <c r="Z18397" s="121"/>
    </row>
    <row r="18398" spans="16:26" x14ac:dyDescent="0.25">
      <c r="P18398" s="121"/>
      <c r="R18398" s="121"/>
      <c r="T18398" s="121"/>
      <c r="V18398" s="121"/>
      <c r="X18398" s="121"/>
      <c r="Z18398" s="121"/>
    </row>
    <row r="18399" spans="16:26" x14ac:dyDescent="0.25">
      <c r="P18399" s="121"/>
      <c r="R18399" s="121"/>
      <c r="T18399" s="121"/>
      <c r="V18399" s="121"/>
      <c r="X18399" s="121"/>
      <c r="Z18399" s="121"/>
    </row>
    <row r="18400" spans="16:26" x14ac:dyDescent="0.25">
      <c r="P18400" s="121"/>
      <c r="R18400" s="121"/>
      <c r="T18400" s="121"/>
      <c r="V18400" s="121"/>
      <c r="X18400" s="121"/>
      <c r="Z18400" s="121"/>
    </row>
    <row r="18401" spans="16:26" x14ac:dyDescent="0.25">
      <c r="P18401" s="122"/>
      <c r="R18401" s="122"/>
      <c r="T18401" s="122"/>
      <c r="V18401" s="122"/>
      <c r="X18401" s="122"/>
      <c r="Z18401" s="122"/>
    </row>
    <row r="18402" spans="16:26" x14ac:dyDescent="0.25">
      <c r="P18402" s="118"/>
      <c r="R18402" s="118"/>
      <c r="T18402" s="118"/>
      <c r="V18402" s="118"/>
      <c r="X18402" s="118"/>
      <c r="Z18402" s="118"/>
    </row>
    <row r="18403" spans="16:26" x14ac:dyDescent="0.25">
      <c r="P18403" s="119"/>
      <c r="R18403" s="119"/>
      <c r="T18403" s="119"/>
      <c r="V18403" s="119"/>
      <c r="X18403" s="119"/>
      <c r="Z18403" s="119"/>
    </row>
    <row r="18404" spans="16:26" x14ac:dyDescent="0.25">
      <c r="P18404" s="119"/>
      <c r="R18404" s="119"/>
      <c r="T18404" s="119"/>
      <c r="V18404" s="119"/>
      <c r="X18404" s="119"/>
      <c r="Z18404" s="119"/>
    </row>
    <row r="18405" spans="16:26" x14ac:dyDescent="0.25">
      <c r="P18405" s="120"/>
      <c r="R18405" s="120"/>
      <c r="T18405" s="120"/>
      <c r="V18405" s="120"/>
      <c r="X18405" s="120"/>
      <c r="Z18405" s="120"/>
    </row>
    <row r="18406" spans="16:26" x14ac:dyDescent="0.25">
      <c r="P18406" s="119"/>
      <c r="R18406" s="119"/>
      <c r="T18406" s="119"/>
      <c r="V18406" s="119"/>
      <c r="X18406" s="119"/>
      <c r="Z18406" s="119"/>
    </row>
    <row r="18407" spans="16:26" x14ac:dyDescent="0.25">
      <c r="P18407" s="119"/>
      <c r="R18407" s="119"/>
      <c r="T18407" s="119"/>
      <c r="V18407" s="119"/>
      <c r="X18407" s="119"/>
      <c r="Z18407" s="119"/>
    </row>
    <row r="18408" spans="16:26" x14ac:dyDescent="0.25">
      <c r="P18408" s="120"/>
      <c r="R18408" s="120"/>
      <c r="T18408" s="120"/>
      <c r="V18408" s="120"/>
      <c r="X18408" s="120"/>
      <c r="Z18408" s="120"/>
    </row>
    <row r="18409" spans="16:26" x14ac:dyDescent="0.25">
      <c r="P18409" s="119"/>
      <c r="R18409" s="119"/>
      <c r="T18409" s="119"/>
      <c r="V18409" s="119"/>
      <c r="X18409" s="119"/>
      <c r="Z18409" s="119"/>
    </row>
    <row r="18410" spans="16:26" x14ac:dyDescent="0.25">
      <c r="P18410" s="120"/>
      <c r="R18410" s="120"/>
      <c r="T18410" s="120"/>
      <c r="V18410" s="120"/>
      <c r="X18410" s="120"/>
      <c r="Z18410" s="120"/>
    </row>
    <row r="18411" spans="16:26" x14ac:dyDescent="0.25">
      <c r="P18411" s="119"/>
      <c r="R18411" s="119"/>
      <c r="T18411" s="119"/>
      <c r="V18411" s="119"/>
      <c r="X18411" s="119"/>
      <c r="Z18411" s="119"/>
    </row>
    <row r="18412" spans="16:26" x14ac:dyDescent="0.25">
      <c r="P18412" s="119"/>
      <c r="R18412" s="119"/>
      <c r="T18412" s="119"/>
      <c r="V18412" s="119"/>
      <c r="X18412" s="119"/>
      <c r="Z18412" s="119"/>
    </row>
    <row r="18413" spans="16:26" x14ac:dyDescent="0.25">
      <c r="P18413" s="119"/>
      <c r="R18413" s="119"/>
      <c r="T18413" s="119"/>
      <c r="V18413" s="119"/>
      <c r="X18413" s="119"/>
      <c r="Z18413" s="119"/>
    </row>
    <row r="18414" spans="16:26" x14ac:dyDescent="0.25">
      <c r="P18414" s="121"/>
      <c r="R18414" s="121"/>
      <c r="T18414" s="121"/>
      <c r="V18414" s="121"/>
      <c r="X18414" s="121"/>
      <c r="Z18414" s="121"/>
    </row>
    <row r="18415" spans="16:26" x14ac:dyDescent="0.25">
      <c r="P18415" s="121"/>
      <c r="R18415" s="121"/>
      <c r="T18415" s="121"/>
      <c r="V18415" s="121"/>
      <c r="X18415" s="121"/>
      <c r="Z18415" s="121"/>
    </row>
    <row r="18416" spans="16:26" x14ac:dyDescent="0.25">
      <c r="P18416" s="121"/>
      <c r="R18416" s="121"/>
      <c r="T18416" s="121"/>
      <c r="V18416" s="121"/>
      <c r="X18416" s="121"/>
      <c r="Z18416" s="121"/>
    </row>
    <row r="18417" spans="16:26" x14ac:dyDescent="0.25">
      <c r="P18417" s="121"/>
      <c r="R18417" s="121"/>
      <c r="T18417" s="121"/>
      <c r="V18417" s="121"/>
      <c r="X18417" s="121"/>
      <c r="Z18417" s="121"/>
    </row>
    <row r="18418" spans="16:26" x14ac:dyDescent="0.25">
      <c r="P18418" s="122"/>
      <c r="R18418" s="122"/>
      <c r="T18418" s="122"/>
      <c r="V18418" s="122"/>
      <c r="X18418" s="122"/>
      <c r="Z18418" s="122"/>
    </row>
    <row r="18419" spans="16:26" x14ac:dyDescent="0.25">
      <c r="P18419" s="118"/>
      <c r="R18419" s="118"/>
      <c r="T18419" s="118"/>
      <c r="V18419" s="118"/>
      <c r="X18419" s="118"/>
      <c r="Z18419" s="118"/>
    </row>
    <row r="18420" spans="16:26" x14ac:dyDescent="0.25">
      <c r="P18420" s="119"/>
      <c r="R18420" s="119"/>
      <c r="T18420" s="119"/>
      <c r="V18420" s="119"/>
      <c r="X18420" s="119"/>
      <c r="Z18420" s="119"/>
    </row>
    <row r="18421" spans="16:26" x14ac:dyDescent="0.25">
      <c r="P18421" s="119"/>
      <c r="R18421" s="119"/>
      <c r="T18421" s="119"/>
      <c r="V18421" s="119"/>
      <c r="X18421" s="119"/>
      <c r="Z18421" s="119"/>
    </row>
    <row r="18422" spans="16:26" x14ac:dyDescent="0.25">
      <c r="P18422" s="120"/>
      <c r="R18422" s="120"/>
      <c r="T18422" s="120"/>
      <c r="V18422" s="120"/>
      <c r="X18422" s="120"/>
      <c r="Z18422" s="120"/>
    </row>
    <row r="18423" spans="16:26" x14ac:dyDescent="0.25">
      <c r="P18423" s="119"/>
      <c r="R18423" s="119"/>
      <c r="T18423" s="119"/>
      <c r="V18423" s="119"/>
      <c r="X18423" s="119"/>
      <c r="Z18423" s="119"/>
    </row>
    <row r="18424" spans="16:26" x14ac:dyDescent="0.25">
      <c r="P18424" s="119"/>
      <c r="R18424" s="119"/>
      <c r="T18424" s="119"/>
      <c r="V18424" s="119"/>
      <c r="X18424" s="119"/>
      <c r="Z18424" s="119"/>
    </row>
    <row r="18425" spans="16:26" x14ac:dyDescent="0.25">
      <c r="P18425" s="120"/>
      <c r="R18425" s="120"/>
      <c r="T18425" s="120"/>
      <c r="V18425" s="120"/>
      <c r="X18425" s="120"/>
      <c r="Z18425" s="120"/>
    </row>
    <row r="18426" spans="16:26" x14ac:dyDescent="0.25">
      <c r="P18426" s="119"/>
      <c r="R18426" s="119"/>
      <c r="T18426" s="119"/>
      <c r="V18426" s="119"/>
      <c r="X18426" s="119"/>
      <c r="Z18426" s="119"/>
    </row>
    <row r="18427" spans="16:26" x14ac:dyDescent="0.25">
      <c r="P18427" s="120"/>
      <c r="R18427" s="120"/>
      <c r="T18427" s="120"/>
      <c r="V18427" s="120"/>
      <c r="X18427" s="120"/>
      <c r="Z18427" s="120"/>
    </row>
    <row r="18428" spans="16:26" x14ac:dyDescent="0.25">
      <c r="P18428" s="119"/>
      <c r="R18428" s="119"/>
      <c r="T18428" s="119"/>
      <c r="V18428" s="119"/>
      <c r="X18428" s="119"/>
      <c r="Z18428" s="119"/>
    </row>
    <row r="18429" spans="16:26" x14ac:dyDescent="0.25">
      <c r="P18429" s="119"/>
      <c r="R18429" s="119"/>
      <c r="T18429" s="119"/>
      <c r="V18429" s="119"/>
      <c r="X18429" s="119"/>
      <c r="Z18429" s="119"/>
    </row>
    <row r="18430" spans="16:26" x14ac:dyDescent="0.25">
      <c r="P18430" s="119"/>
      <c r="R18430" s="119"/>
      <c r="T18430" s="119"/>
      <c r="V18430" s="119"/>
      <c r="X18430" s="119"/>
      <c r="Z18430" s="119"/>
    </row>
    <row r="18431" spans="16:26" x14ac:dyDescent="0.25">
      <c r="P18431" s="121"/>
      <c r="R18431" s="121"/>
      <c r="T18431" s="121"/>
      <c r="V18431" s="121"/>
      <c r="X18431" s="121"/>
      <c r="Z18431" s="121"/>
    </row>
    <row r="18432" spans="16:26" x14ac:dyDescent="0.25">
      <c r="P18432" s="121"/>
      <c r="R18432" s="121"/>
      <c r="T18432" s="121"/>
      <c r="V18432" s="121"/>
      <c r="X18432" s="121"/>
      <c r="Z18432" s="121"/>
    </row>
    <row r="18433" spans="16:26" x14ac:dyDescent="0.25">
      <c r="P18433" s="121"/>
      <c r="R18433" s="121"/>
      <c r="T18433" s="121"/>
      <c r="V18433" s="121"/>
      <c r="X18433" s="121"/>
      <c r="Z18433" s="121"/>
    </row>
    <row r="18434" spans="16:26" x14ac:dyDescent="0.25">
      <c r="P18434" s="121"/>
      <c r="R18434" s="121"/>
      <c r="T18434" s="121"/>
      <c r="V18434" s="121"/>
      <c r="X18434" s="121"/>
      <c r="Z18434" s="121"/>
    </row>
    <row r="18435" spans="16:26" x14ac:dyDescent="0.25">
      <c r="P18435" s="122"/>
      <c r="R18435" s="122"/>
      <c r="T18435" s="122"/>
      <c r="V18435" s="122"/>
      <c r="X18435" s="122"/>
      <c r="Z18435" s="122"/>
    </row>
    <row r="18436" spans="16:26" x14ac:dyDescent="0.25">
      <c r="P18436" s="118"/>
      <c r="R18436" s="118"/>
      <c r="T18436" s="118"/>
      <c r="V18436" s="118"/>
      <c r="X18436" s="118"/>
      <c r="Z18436" s="118"/>
    </row>
    <row r="18437" spans="16:26" x14ac:dyDescent="0.25">
      <c r="P18437" s="119"/>
      <c r="R18437" s="119"/>
      <c r="T18437" s="119"/>
      <c r="V18437" s="119"/>
      <c r="X18437" s="119"/>
      <c r="Z18437" s="119"/>
    </row>
    <row r="18438" spans="16:26" x14ac:dyDescent="0.25">
      <c r="P18438" s="119"/>
      <c r="R18438" s="119"/>
      <c r="T18438" s="119"/>
      <c r="V18438" s="119"/>
      <c r="X18438" s="119"/>
      <c r="Z18438" s="119"/>
    </row>
    <row r="18439" spans="16:26" x14ac:dyDescent="0.25">
      <c r="P18439" s="120"/>
      <c r="R18439" s="120"/>
      <c r="T18439" s="120"/>
      <c r="V18439" s="120"/>
      <c r="X18439" s="120"/>
      <c r="Z18439" s="120"/>
    </row>
    <row r="18440" spans="16:26" x14ac:dyDescent="0.25">
      <c r="P18440" s="119"/>
      <c r="R18440" s="119"/>
      <c r="T18440" s="119"/>
      <c r="V18440" s="119"/>
      <c r="X18440" s="119"/>
      <c r="Z18440" s="119"/>
    </row>
    <row r="18441" spans="16:26" x14ac:dyDescent="0.25">
      <c r="P18441" s="119"/>
      <c r="R18441" s="119"/>
      <c r="T18441" s="119"/>
      <c r="V18441" s="119"/>
      <c r="X18441" s="119"/>
      <c r="Z18441" s="119"/>
    </row>
    <row r="18442" spans="16:26" x14ac:dyDescent="0.25">
      <c r="P18442" s="120"/>
      <c r="R18442" s="120"/>
      <c r="T18442" s="120"/>
      <c r="V18442" s="120"/>
      <c r="X18442" s="120"/>
      <c r="Z18442" s="120"/>
    </row>
    <row r="18443" spans="16:26" x14ac:dyDescent="0.25">
      <c r="P18443" s="119"/>
      <c r="R18443" s="119"/>
      <c r="T18443" s="119"/>
      <c r="V18443" s="119"/>
      <c r="X18443" s="119"/>
      <c r="Z18443" s="119"/>
    </row>
    <row r="18444" spans="16:26" x14ac:dyDescent="0.25">
      <c r="P18444" s="120"/>
      <c r="R18444" s="120"/>
      <c r="T18444" s="120"/>
      <c r="V18444" s="120"/>
      <c r="X18444" s="120"/>
      <c r="Z18444" s="120"/>
    </row>
    <row r="18445" spans="16:26" x14ac:dyDescent="0.25">
      <c r="P18445" s="119"/>
      <c r="R18445" s="119"/>
      <c r="T18445" s="119"/>
      <c r="V18445" s="119"/>
      <c r="X18445" s="119"/>
      <c r="Z18445" s="119"/>
    </row>
    <row r="18446" spans="16:26" x14ac:dyDescent="0.25">
      <c r="P18446" s="119"/>
      <c r="R18446" s="119"/>
      <c r="T18446" s="119"/>
      <c r="V18446" s="119"/>
      <c r="X18446" s="119"/>
      <c r="Z18446" s="119"/>
    </row>
    <row r="18447" spans="16:26" x14ac:dyDescent="0.25">
      <c r="P18447" s="119"/>
      <c r="R18447" s="119"/>
      <c r="T18447" s="119"/>
      <c r="V18447" s="119"/>
      <c r="X18447" s="119"/>
      <c r="Z18447" s="119"/>
    </row>
    <row r="18448" spans="16:26" x14ac:dyDescent="0.25">
      <c r="P18448" s="121"/>
      <c r="R18448" s="121"/>
      <c r="T18448" s="121"/>
      <c r="V18448" s="121"/>
      <c r="X18448" s="121"/>
      <c r="Z18448" s="121"/>
    </row>
    <row r="18449" spans="16:26" x14ac:dyDescent="0.25">
      <c r="P18449" s="121"/>
      <c r="R18449" s="121"/>
      <c r="T18449" s="121"/>
      <c r="V18449" s="121"/>
      <c r="X18449" s="121"/>
      <c r="Z18449" s="121"/>
    </row>
    <row r="18450" spans="16:26" x14ac:dyDescent="0.25">
      <c r="P18450" s="121"/>
      <c r="R18450" s="121"/>
      <c r="T18450" s="121"/>
      <c r="V18450" s="121"/>
      <c r="X18450" s="121"/>
      <c r="Z18450" s="121"/>
    </row>
    <row r="18451" spans="16:26" x14ac:dyDescent="0.25">
      <c r="P18451" s="121"/>
      <c r="R18451" s="121"/>
      <c r="T18451" s="121"/>
      <c r="V18451" s="121"/>
      <c r="X18451" s="121"/>
      <c r="Z18451" s="121"/>
    </row>
    <row r="18452" spans="16:26" x14ac:dyDescent="0.25">
      <c r="P18452" s="122"/>
      <c r="R18452" s="122"/>
      <c r="T18452" s="122"/>
      <c r="V18452" s="122"/>
      <c r="X18452" s="122"/>
      <c r="Z18452" s="122"/>
    </row>
    <row r="18453" spans="16:26" x14ac:dyDescent="0.25">
      <c r="P18453" s="118"/>
      <c r="R18453" s="118"/>
      <c r="T18453" s="118"/>
      <c r="V18453" s="118"/>
      <c r="X18453" s="118"/>
      <c r="Z18453" s="118"/>
    </row>
    <row r="18454" spans="16:26" x14ac:dyDescent="0.25">
      <c r="P18454" s="119"/>
      <c r="R18454" s="119"/>
      <c r="T18454" s="119"/>
      <c r="V18454" s="119"/>
      <c r="X18454" s="119"/>
      <c r="Z18454" s="119"/>
    </row>
    <row r="18455" spans="16:26" x14ac:dyDescent="0.25">
      <c r="P18455" s="119"/>
      <c r="R18455" s="119"/>
      <c r="T18455" s="119"/>
      <c r="V18455" s="119"/>
      <c r="X18455" s="119"/>
      <c r="Z18455" s="119"/>
    </row>
    <row r="18456" spans="16:26" x14ac:dyDescent="0.25">
      <c r="P18456" s="120"/>
      <c r="R18456" s="120"/>
      <c r="T18456" s="120"/>
      <c r="V18456" s="120"/>
      <c r="X18456" s="120"/>
      <c r="Z18456" s="120"/>
    </row>
    <row r="18457" spans="16:26" x14ac:dyDescent="0.25">
      <c r="P18457" s="119"/>
      <c r="R18457" s="119"/>
      <c r="T18457" s="119"/>
      <c r="V18457" s="119"/>
      <c r="X18457" s="119"/>
      <c r="Z18457" s="119"/>
    </row>
    <row r="18458" spans="16:26" x14ac:dyDescent="0.25">
      <c r="P18458" s="119"/>
      <c r="R18458" s="119"/>
      <c r="T18458" s="119"/>
      <c r="V18458" s="119"/>
      <c r="X18458" s="119"/>
      <c r="Z18458" s="119"/>
    </row>
    <row r="18459" spans="16:26" x14ac:dyDescent="0.25">
      <c r="P18459" s="120"/>
      <c r="R18459" s="120"/>
      <c r="T18459" s="120"/>
      <c r="V18459" s="120"/>
      <c r="X18459" s="120"/>
      <c r="Z18459" s="120"/>
    </row>
    <row r="18460" spans="16:26" x14ac:dyDescent="0.25">
      <c r="P18460" s="119"/>
      <c r="R18460" s="119"/>
      <c r="T18460" s="119"/>
      <c r="V18460" s="119"/>
      <c r="X18460" s="119"/>
      <c r="Z18460" s="119"/>
    </row>
    <row r="18461" spans="16:26" x14ac:dyDescent="0.25">
      <c r="P18461" s="120"/>
      <c r="R18461" s="120"/>
      <c r="T18461" s="120"/>
      <c r="V18461" s="120"/>
      <c r="X18461" s="120"/>
      <c r="Z18461" s="120"/>
    </row>
    <row r="18462" spans="16:26" x14ac:dyDescent="0.25">
      <c r="P18462" s="119"/>
      <c r="R18462" s="119"/>
      <c r="T18462" s="119"/>
      <c r="V18462" s="119"/>
      <c r="X18462" s="119"/>
      <c r="Z18462" s="119"/>
    </row>
    <row r="18463" spans="16:26" x14ac:dyDescent="0.25">
      <c r="P18463" s="119"/>
      <c r="R18463" s="119"/>
      <c r="T18463" s="119"/>
      <c r="V18463" s="119"/>
      <c r="X18463" s="119"/>
      <c r="Z18463" s="119"/>
    </row>
    <row r="18464" spans="16:26" x14ac:dyDescent="0.25">
      <c r="P18464" s="119"/>
      <c r="R18464" s="119"/>
      <c r="T18464" s="119"/>
      <c r="V18464" s="119"/>
      <c r="X18464" s="119"/>
      <c r="Z18464" s="119"/>
    </row>
    <row r="18465" spans="16:26" x14ac:dyDescent="0.25">
      <c r="P18465" s="121"/>
      <c r="R18465" s="121"/>
      <c r="T18465" s="121"/>
      <c r="V18465" s="121"/>
      <c r="X18465" s="121"/>
      <c r="Z18465" s="121"/>
    </row>
    <row r="18466" spans="16:26" x14ac:dyDescent="0.25">
      <c r="P18466" s="121"/>
      <c r="R18466" s="121"/>
      <c r="T18466" s="121"/>
      <c r="V18466" s="121"/>
      <c r="X18466" s="121"/>
      <c r="Z18466" s="121"/>
    </row>
    <row r="18467" spans="16:26" x14ac:dyDescent="0.25">
      <c r="P18467" s="121"/>
      <c r="R18467" s="121"/>
      <c r="T18467" s="121"/>
      <c r="V18467" s="121"/>
      <c r="X18467" s="121"/>
      <c r="Z18467" s="121"/>
    </row>
    <row r="18468" spans="16:26" x14ac:dyDescent="0.25">
      <c r="P18468" s="121"/>
      <c r="R18468" s="121"/>
      <c r="T18468" s="121"/>
      <c r="V18468" s="121"/>
      <c r="X18468" s="121"/>
      <c r="Z18468" s="121"/>
    </row>
    <row r="18469" spans="16:26" x14ac:dyDescent="0.25">
      <c r="P18469" s="122"/>
      <c r="R18469" s="122"/>
      <c r="T18469" s="122"/>
      <c r="V18469" s="122"/>
      <c r="X18469" s="122"/>
      <c r="Z18469" s="122"/>
    </row>
    <row r="18470" spans="16:26" x14ac:dyDescent="0.25">
      <c r="P18470" s="118"/>
      <c r="R18470" s="118"/>
      <c r="T18470" s="118"/>
      <c r="V18470" s="118"/>
      <c r="X18470" s="118"/>
      <c r="Z18470" s="118"/>
    </row>
    <row r="18471" spans="16:26" x14ac:dyDescent="0.25">
      <c r="P18471" s="119"/>
      <c r="R18471" s="119"/>
      <c r="T18471" s="119"/>
      <c r="V18471" s="119"/>
      <c r="X18471" s="119"/>
      <c r="Z18471" s="119"/>
    </row>
    <row r="18472" spans="16:26" x14ac:dyDescent="0.25">
      <c r="P18472" s="119"/>
      <c r="R18472" s="119"/>
      <c r="T18472" s="119"/>
      <c r="V18472" s="119"/>
      <c r="X18472" s="119"/>
      <c r="Z18472" s="119"/>
    </row>
    <row r="18473" spans="16:26" x14ac:dyDescent="0.25">
      <c r="P18473" s="120"/>
      <c r="R18473" s="120"/>
      <c r="T18473" s="120"/>
      <c r="V18473" s="120"/>
      <c r="X18473" s="120"/>
      <c r="Z18473" s="120"/>
    </row>
    <row r="18474" spans="16:26" x14ac:dyDescent="0.25">
      <c r="P18474" s="119"/>
      <c r="R18474" s="119"/>
      <c r="T18474" s="119"/>
      <c r="V18474" s="119"/>
      <c r="X18474" s="119"/>
      <c r="Z18474" s="119"/>
    </row>
    <row r="18475" spans="16:26" x14ac:dyDescent="0.25">
      <c r="P18475" s="119"/>
      <c r="R18475" s="119"/>
      <c r="T18475" s="119"/>
      <c r="V18475" s="119"/>
      <c r="X18475" s="119"/>
      <c r="Z18475" s="119"/>
    </row>
    <row r="18476" spans="16:26" x14ac:dyDescent="0.25">
      <c r="P18476" s="120"/>
      <c r="R18476" s="120"/>
      <c r="T18476" s="120"/>
      <c r="V18476" s="120"/>
      <c r="X18476" s="120"/>
      <c r="Z18476" s="120"/>
    </row>
    <row r="18477" spans="16:26" x14ac:dyDescent="0.25">
      <c r="P18477" s="119"/>
      <c r="R18477" s="119"/>
      <c r="T18477" s="119"/>
      <c r="V18477" s="119"/>
      <c r="X18477" s="119"/>
      <c r="Z18477" s="119"/>
    </row>
    <row r="18478" spans="16:26" x14ac:dyDescent="0.25">
      <c r="P18478" s="120"/>
      <c r="R18478" s="120"/>
      <c r="T18478" s="120"/>
      <c r="V18478" s="120"/>
      <c r="X18478" s="120"/>
      <c r="Z18478" s="120"/>
    </row>
    <row r="18479" spans="16:26" x14ac:dyDescent="0.25">
      <c r="P18479" s="119"/>
      <c r="R18479" s="119"/>
      <c r="T18479" s="119"/>
      <c r="V18479" s="119"/>
      <c r="X18479" s="119"/>
      <c r="Z18479" s="119"/>
    </row>
    <row r="18480" spans="16:26" x14ac:dyDescent="0.25">
      <c r="P18480" s="119"/>
      <c r="R18480" s="119"/>
      <c r="T18480" s="119"/>
      <c r="V18480" s="119"/>
      <c r="X18480" s="119"/>
      <c r="Z18480" s="119"/>
    </row>
    <row r="18481" spans="16:26" x14ac:dyDescent="0.25">
      <c r="P18481" s="119"/>
      <c r="R18481" s="119"/>
      <c r="T18481" s="119"/>
      <c r="V18481" s="119"/>
      <c r="X18481" s="119"/>
      <c r="Z18481" s="119"/>
    </row>
    <row r="18482" spans="16:26" x14ac:dyDescent="0.25">
      <c r="P18482" s="121"/>
      <c r="R18482" s="121"/>
      <c r="T18482" s="121"/>
      <c r="V18482" s="121"/>
      <c r="X18482" s="121"/>
      <c r="Z18482" s="121"/>
    </row>
    <row r="18483" spans="16:26" x14ac:dyDescent="0.25">
      <c r="P18483" s="121"/>
      <c r="R18483" s="121"/>
      <c r="T18483" s="121"/>
      <c r="V18483" s="121"/>
      <c r="X18483" s="121"/>
      <c r="Z18483" s="121"/>
    </row>
    <row r="18484" spans="16:26" x14ac:dyDescent="0.25">
      <c r="P18484" s="121"/>
      <c r="R18484" s="121"/>
      <c r="T18484" s="121"/>
      <c r="V18484" s="121"/>
      <c r="X18484" s="121"/>
      <c r="Z18484" s="121"/>
    </row>
    <row r="18485" spans="16:26" x14ac:dyDescent="0.25">
      <c r="P18485" s="121"/>
      <c r="R18485" s="121"/>
      <c r="T18485" s="121"/>
      <c r="V18485" s="121"/>
      <c r="X18485" s="121"/>
      <c r="Z18485" s="121"/>
    </row>
    <row r="18486" spans="16:26" x14ac:dyDescent="0.25">
      <c r="P18486" s="122"/>
      <c r="R18486" s="122"/>
      <c r="T18486" s="122"/>
      <c r="V18486" s="122"/>
      <c r="X18486" s="122"/>
      <c r="Z18486" s="122"/>
    </row>
    <row r="18487" spans="16:26" x14ac:dyDescent="0.25">
      <c r="P18487" s="118"/>
      <c r="R18487" s="118"/>
      <c r="T18487" s="118"/>
      <c r="V18487" s="118"/>
      <c r="X18487" s="118"/>
      <c r="Z18487" s="118"/>
    </row>
    <row r="18488" spans="16:26" x14ac:dyDescent="0.25">
      <c r="P18488" s="119"/>
      <c r="R18488" s="119"/>
      <c r="T18488" s="119"/>
      <c r="V18488" s="119"/>
      <c r="X18488" s="119"/>
      <c r="Z18488" s="119"/>
    </row>
    <row r="18489" spans="16:26" x14ac:dyDescent="0.25">
      <c r="P18489" s="119"/>
      <c r="R18489" s="119"/>
      <c r="T18489" s="119"/>
      <c r="V18489" s="119"/>
      <c r="X18489" s="119"/>
      <c r="Z18489" s="119"/>
    </row>
    <row r="18490" spans="16:26" x14ac:dyDescent="0.25">
      <c r="P18490" s="120"/>
      <c r="R18490" s="120"/>
      <c r="T18490" s="120"/>
      <c r="V18490" s="120"/>
      <c r="X18490" s="120"/>
      <c r="Z18490" s="120"/>
    </row>
    <row r="18491" spans="16:26" x14ac:dyDescent="0.25">
      <c r="P18491" s="119"/>
      <c r="R18491" s="119"/>
      <c r="T18491" s="119"/>
      <c r="V18491" s="119"/>
      <c r="X18491" s="119"/>
      <c r="Z18491" s="119"/>
    </row>
    <row r="18492" spans="16:26" x14ac:dyDescent="0.25">
      <c r="P18492" s="119"/>
      <c r="R18492" s="119"/>
      <c r="T18492" s="119"/>
      <c r="V18492" s="119"/>
      <c r="X18492" s="119"/>
      <c r="Z18492" s="119"/>
    </row>
    <row r="18493" spans="16:26" x14ac:dyDescent="0.25">
      <c r="P18493" s="120"/>
      <c r="R18493" s="120"/>
      <c r="T18493" s="120"/>
      <c r="V18493" s="120"/>
      <c r="X18493" s="120"/>
      <c r="Z18493" s="120"/>
    </row>
    <row r="18494" spans="16:26" x14ac:dyDescent="0.25">
      <c r="P18494" s="119"/>
      <c r="R18494" s="119"/>
      <c r="T18494" s="119"/>
      <c r="V18494" s="119"/>
      <c r="X18494" s="119"/>
      <c r="Z18494" s="119"/>
    </row>
    <row r="18495" spans="16:26" x14ac:dyDescent="0.25">
      <c r="P18495" s="120"/>
      <c r="R18495" s="120"/>
      <c r="T18495" s="120"/>
      <c r="V18495" s="120"/>
      <c r="X18495" s="120"/>
      <c r="Z18495" s="120"/>
    </row>
    <row r="18496" spans="16:26" x14ac:dyDescent="0.25">
      <c r="P18496" s="119"/>
      <c r="R18496" s="119"/>
      <c r="T18496" s="119"/>
      <c r="V18496" s="119"/>
      <c r="X18496" s="119"/>
      <c r="Z18496" s="119"/>
    </row>
    <row r="18497" spans="16:26" x14ac:dyDescent="0.25">
      <c r="P18497" s="119"/>
      <c r="R18497" s="119"/>
      <c r="T18497" s="119"/>
      <c r="V18497" s="119"/>
      <c r="X18497" s="119"/>
      <c r="Z18497" s="119"/>
    </row>
    <row r="18498" spans="16:26" x14ac:dyDescent="0.25">
      <c r="P18498" s="119"/>
      <c r="R18498" s="119"/>
      <c r="T18498" s="119"/>
      <c r="V18498" s="119"/>
      <c r="X18498" s="119"/>
      <c r="Z18498" s="119"/>
    </row>
    <row r="18499" spans="16:26" x14ac:dyDescent="0.25">
      <c r="P18499" s="121"/>
      <c r="R18499" s="121"/>
      <c r="T18499" s="121"/>
      <c r="V18499" s="121"/>
      <c r="X18499" s="121"/>
      <c r="Z18499" s="121"/>
    </row>
    <row r="18500" spans="16:26" x14ac:dyDescent="0.25">
      <c r="P18500" s="121"/>
      <c r="R18500" s="121"/>
      <c r="T18500" s="121"/>
      <c r="V18500" s="121"/>
      <c r="X18500" s="121"/>
      <c r="Z18500" s="121"/>
    </row>
    <row r="18501" spans="16:26" x14ac:dyDescent="0.25">
      <c r="P18501" s="121"/>
      <c r="R18501" s="121"/>
      <c r="T18501" s="121"/>
      <c r="V18501" s="121"/>
      <c r="X18501" s="121"/>
      <c r="Z18501" s="121"/>
    </row>
    <row r="18502" spans="16:26" x14ac:dyDescent="0.25">
      <c r="P18502" s="121"/>
      <c r="R18502" s="121"/>
      <c r="T18502" s="121"/>
      <c r="V18502" s="121"/>
      <c r="X18502" s="121"/>
      <c r="Z18502" s="121"/>
    </row>
    <row r="18503" spans="16:26" x14ac:dyDescent="0.25">
      <c r="P18503" s="122"/>
      <c r="R18503" s="122"/>
      <c r="T18503" s="122"/>
      <c r="V18503" s="122"/>
      <c r="X18503" s="122"/>
      <c r="Z18503" s="122"/>
    </row>
    <row r="18504" spans="16:26" x14ac:dyDescent="0.25">
      <c r="P18504" s="118"/>
      <c r="R18504" s="118"/>
      <c r="T18504" s="118"/>
      <c r="V18504" s="118"/>
      <c r="X18504" s="118"/>
      <c r="Z18504" s="118"/>
    </row>
    <row r="18505" spans="16:26" x14ac:dyDescent="0.25">
      <c r="P18505" s="119"/>
      <c r="R18505" s="119"/>
      <c r="T18505" s="119"/>
      <c r="V18505" s="119"/>
      <c r="X18505" s="119"/>
      <c r="Z18505" s="119"/>
    </row>
    <row r="18506" spans="16:26" x14ac:dyDescent="0.25">
      <c r="P18506" s="119"/>
      <c r="R18506" s="119"/>
      <c r="T18506" s="119"/>
      <c r="V18506" s="119"/>
      <c r="X18506" s="119"/>
      <c r="Z18506" s="119"/>
    </row>
    <row r="18507" spans="16:26" x14ac:dyDescent="0.25">
      <c r="P18507" s="120"/>
      <c r="R18507" s="120"/>
      <c r="T18507" s="120"/>
      <c r="V18507" s="120"/>
      <c r="X18507" s="120"/>
      <c r="Z18507" s="120"/>
    </row>
    <row r="18508" spans="16:26" x14ac:dyDescent="0.25">
      <c r="P18508" s="119"/>
      <c r="R18508" s="119"/>
      <c r="T18508" s="119"/>
      <c r="V18508" s="119"/>
      <c r="X18508" s="119"/>
      <c r="Z18508" s="119"/>
    </row>
    <row r="18509" spans="16:26" x14ac:dyDescent="0.25">
      <c r="P18509" s="119"/>
      <c r="R18509" s="119"/>
      <c r="T18509" s="119"/>
      <c r="V18509" s="119"/>
      <c r="X18509" s="119"/>
      <c r="Z18509" s="119"/>
    </row>
    <row r="18510" spans="16:26" x14ac:dyDescent="0.25">
      <c r="P18510" s="120"/>
      <c r="R18510" s="120"/>
      <c r="T18510" s="120"/>
      <c r="V18510" s="120"/>
      <c r="X18510" s="120"/>
      <c r="Z18510" s="120"/>
    </row>
    <row r="18511" spans="16:26" x14ac:dyDescent="0.25">
      <c r="P18511" s="119"/>
      <c r="R18511" s="119"/>
      <c r="T18511" s="119"/>
      <c r="V18511" s="119"/>
      <c r="X18511" s="119"/>
      <c r="Z18511" s="119"/>
    </row>
    <row r="18512" spans="16:26" x14ac:dyDescent="0.25">
      <c r="P18512" s="120"/>
      <c r="R18512" s="120"/>
      <c r="T18512" s="120"/>
      <c r="V18512" s="120"/>
      <c r="X18512" s="120"/>
      <c r="Z18512" s="120"/>
    </row>
    <row r="18513" spans="16:26" x14ac:dyDescent="0.25">
      <c r="P18513" s="119"/>
      <c r="R18513" s="119"/>
      <c r="T18513" s="119"/>
      <c r="V18513" s="119"/>
      <c r="X18513" s="119"/>
      <c r="Z18513" s="119"/>
    </row>
    <row r="18514" spans="16:26" x14ac:dyDescent="0.25">
      <c r="P18514" s="119"/>
      <c r="R18514" s="119"/>
      <c r="T18514" s="119"/>
      <c r="V18514" s="119"/>
      <c r="X18514" s="119"/>
      <c r="Z18514" s="119"/>
    </row>
    <row r="18515" spans="16:26" x14ac:dyDescent="0.25">
      <c r="P18515" s="119"/>
      <c r="R18515" s="119"/>
      <c r="T18515" s="119"/>
      <c r="V18515" s="119"/>
      <c r="X18515" s="119"/>
      <c r="Z18515" s="119"/>
    </row>
    <row r="18516" spans="16:26" x14ac:dyDescent="0.25">
      <c r="P18516" s="121"/>
      <c r="R18516" s="121"/>
      <c r="T18516" s="121"/>
      <c r="V18516" s="121"/>
      <c r="X18516" s="121"/>
      <c r="Z18516" s="121"/>
    </row>
    <row r="18517" spans="16:26" x14ac:dyDescent="0.25">
      <c r="P18517" s="121"/>
      <c r="R18517" s="121"/>
      <c r="T18517" s="121"/>
      <c r="V18517" s="121"/>
      <c r="X18517" s="121"/>
      <c r="Z18517" s="121"/>
    </row>
    <row r="18518" spans="16:26" x14ac:dyDescent="0.25">
      <c r="P18518" s="121"/>
      <c r="R18518" s="121"/>
      <c r="T18518" s="121"/>
      <c r="V18518" s="121"/>
      <c r="X18518" s="121"/>
      <c r="Z18518" s="121"/>
    </row>
    <row r="18519" spans="16:26" x14ac:dyDescent="0.25">
      <c r="P18519" s="121"/>
      <c r="R18519" s="121"/>
      <c r="T18519" s="121"/>
      <c r="V18519" s="121"/>
      <c r="X18519" s="121"/>
      <c r="Z18519" s="121"/>
    </row>
    <row r="18520" spans="16:26" x14ac:dyDescent="0.25">
      <c r="P18520" s="122"/>
      <c r="R18520" s="122"/>
      <c r="T18520" s="122"/>
      <c r="V18520" s="122"/>
      <c r="X18520" s="122"/>
      <c r="Z18520" s="122"/>
    </row>
    <row r="18521" spans="16:26" x14ac:dyDescent="0.25">
      <c r="P18521" s="118"/>
      <c r="R18521" s="118"/>
      <c r="T18521" s="118"/>
      <c r="V18521" s="118"/>
      <c r="X18521" s="118"/>
      <c r="Z18521" s="118"/>
    </row>
    <row r="18522" spans="16:26" x14ac:dyDescent="0.25">
      <c r="P18522" s="119"/>
      <c r="R18522" s="119"/>
      <c r="T18522" s="119"/>
      <c r="V18522" s="119"/>
      <c r="X18522" s="119"/>
      <c r="Z18522" s="119"/>
    </row>
    <row r="18523" spans="16:26" x14ac:dyDescent="0.25">
      <c r="P18523" s="119"/>
      <c r="R18523" s="119"/>
      <c r="T18523" s="119"/>
      <c r="V18523" s="119"/>
      <c r="X18523" s="119"/>
      <c r="Z18523" s="119"/>
    </row>
    <row r="18524" spans="16:26" x14ac:dyDescent="0.25">
      <c r="P18524" s="120"/>
      <c r="R18524" s="120"/>
      <c r="T18524" s="120"/>
      <c r="V18524" s="120"/>
      <c r="X18524" s="120"/>
      <c r="Z18524" s="120"/>
    </row>
    <row r="18525" spans="16:26" x14ac:dyDescent="0.25">
      <c r="P18525" s="119"/>
      <c r="R18525" s="119"/>
      <c r="T18525" s="119"/>
      <c r="V18525" s="119"/>
      <c r="X18525" s="119"/>
      <c r="Z18525" s="119"/>
    </row>
    <row r="18526" spans="16:26" x14ac:dyDescent="0.25">
      <c r="P18526" s="119"/>
      <c r="R18526" s="119"/>
      <c r="T18526" s="119"/>
      <c r="V18526" s="119"/>
      <c r="X18526" s="119"/>
      <c r="Z18526" s="119"/>
    </row>
    <row r="18527" spans="16:26" x14ac:dyDescent="0.25">
      <c r="P18527" s="120"/>
      <c r="R18527" s="120"/>
      <c r="T18527" s="120"/>
      <c r="V18527" s="120"/>
      <c r="X18527" s="120"/>
      <c r="Z18527" s="120"/>
    </row>
    <row r="18528" spans="16:26" x14ac:dyDescent="0.25">
      <c r="P18528" s="119"/>
      <c r="R18528" s="119"/>
      <c r="T18528" s="119"/>
      <c r="V18528" s="119"/>
      <c r="X18528" s="119"/>
      <c r="Z18528" s="119"/>
    </row>
    <row r="18529" spans="16:26" x14ac:dyDescent="0.25">
      <c r="P18529" s="120"/>
      <c r="R18529" s="120"/>
      <c r="T18529" s="120"/>
      <c r="V18529" s="120"/>
      <c r="X18529" s="120"/>
      <c r="Z18529" s="120"/>
    </row>
    <row r="18530" spans="16:26" x14ac:dyDescent="0.25">
      <c r="P18530" s="119"/>
      <c r="R18530" s="119"/>
      <c r="T18530" s="119"/>
      <c r="V18530" s="119"/>
      <c r="X18530" s="119"/>
      <c r="Z18530" s="119"/>
    </row>
    <row r="18531" spans="16:26" x14ac:dyDescent="0.25">
      <c r="P18531" s="119"/>
      <c r="R18531" s="119"/>
      <c r="T18531" s="119"/>
      <c r="V18531" s="119"/>
      <c r="X18531" s="119"/>
      <c r="Z18531" s="119"/>
    </row>
    <row r="18532" spans="16:26" x14ac:dyDescent="0.25">
      <c r="P18532" s="119"/>
      <c r="R18532" s="119"/>
      <c r="T18532" s="119"/>
      <c r="V18532" s="119"/>
      <c r="X18532" s="119"/>
      <c r="Z18532" s="119"/>
    </row>
    <row r="18533" spans="16:26" x14ac:dyDescent="0.25">
      <c r="P18533" s="121"/>
      <c r="R18533" s="121"/>
      <c r="T18533" s="121"/>
      <c r="V18533" s="121"/>
      <c r="X18533" s="121"/>
      <c r="Z18533" s="121"/>
    </row>
    <row r="18534" spans="16:26" x14ac:dyDescent="0.25">
      <c r="P18534" s="121"/>
      <c r="R18534" s="121"/>
      <c r="T18534" s="121"/>
      <c r="V18534" s="121"/>
      <c r="X18534" s="121"/>
      <c r="Z18534" s="121"/>
    </row>
    <row r="18535" spans="16:26" x14ac:dyDescent="0.25">
      <c r="P18535" s="121"/>
      <c r="R18535" s="121"/>
      <c r="T18535" s="121"/>
      <c r="V18535" s="121"/>
      <c r="X18535" s="121"/>
      <c r="Z18535" s="121"/>
    </row>
    <row r="18536" spans="16:26" x14ac:dyDescent="0.25">
      <c r="P18536" s="121"/>
      <c r="R18536" s="121"/>
      <c r="T18536" s="121"/>
      <c r="V18536" s="121"/>
      <c r="X18536" s="121"/>
      <c r="Z18536" s="121"/>
    </row>
    <row r="18537" spans="16:26" x14ac:dyDescent="0.25">
      <c r="P18537" s="122"/>
      <c r="R18537" s="122"/>
      <c r="T18537" s="122"/>
      <c r="V18537" s="122"/>
      <c r="X18537" s="122"/>
      <c r="Z18537" s="122"/>
    </row>
    <row r="18538" spans="16:26" x14ac:dyDescent="0.25">
      <c r="P18538" s="118"/>
      <c r="R18538" s="118"/>
      <c r="T18538" s="118"/>
      <c r="V18538" s="118"/>
      <c r="X18538" s="118"/>
      <c r="Z18538" s="118"/>
    </row>
    <row r="18539" spans="16:26" x14ac:dyDescent="0.25">
      <c r="P18539" s="119"/>
      <c r="R18539" s="119"/>
      <c r="T18539" s="119"/>
      <c r="V18539" s="119"/>
      <c r="X18539" s="119"/>
      <c r="Z18539" s="119"/>
    </row>
    <row r="18540" spans="16:26" x14ac:dyDescent="0.25">
      <c r="P18540" s="119"/>
      <c r="R18540" s="119"/>
      <c r="T18540" s="119"/>
      <c r="V18540" s="119"/>
      <c r="X18540" s="119"/>
      <c r="Z18540" s="119"/>
    </row>
    <row r="18541" spans="16:26" x14ac:dyDescent="0.25">
      <c r="P18541" s="120"/>
      <c r="R18541" s="120"/>
      <c r="T18541" s="120"/>
      <c r="V18541" s="120"/>
      <c r="X18541" s="120"/>
      <c r="Z18541" s="120"/>
    </row>
    <row r="18542" spans="16:26" x14ac:dyDescent="0.25">
      <c r="P18542" s="119"/>
      <c r="R18542" s="119"/>
      <c r="T18542" s="119"/>
      <c r="V18542" s="119"/>
      <c r="X18542" s="119"/>
      <c r="Z18542" s="119"/>
    </row>
    <row r="18543" spans="16:26" x14ac:dyDescent="0.25">
      <c r="P18543" s="119"/>
      <c r="R18543" s="119"/>
      <c r="T18543" s="119"/>
      <c r="V18543" s="119"/>
      <c r="X18543" s="119"/>
      <c r="Z18543" s="119"/>
    </row>
    <row r="18544" spans="16:26" x14ac:dyDescent="0.25">
      <c r="P18544" s="120"/>
      <c r="R18544" s="120"/>
      <c r="T18544" s="120"/>
      <c r="V18544" s="120"/>
      <c r="X18544" s="120"/>
      <c r="Z18544" s="120"/>
    </row>
    <row r="18545" spans="16:26" x14ac:dyDescent="0.25">
      <c r="P18545" s="119"/>
      <c r="R18545" s="119"/>
      <c r="T18545" s="119"/>
      <c r="V18545" s="119"/>
      <c r="X18545" s="119"/>
      <c r="Z18545" s="119"/>
    </row>
    <row r="18546" spans="16:26" x14ac:dyDescent="0.25">
      <c r="P18546" s="120"/>
      <c r="R18546" s="120"/>
      <c r="T18546" s="120"/>
      <c r="V18546" s="120"/>
      <c r="X18546" s="120"/>
      <c r="Z18546" s="120"/>
    </row>
    <row r="18547" spans="16:26" x14ac:dyDescent="0.25">
      <c r="P18547" s="119"/>
      <c r="R18547" s="119"/>
      <c r="T18547" s="119"/>
      <c r="V18547" s="119"/>
      <c r="X18547" s="119"/>
      <c r="Z18547" s="119"/>
    </row>
    <row r="18548" spans="16:26" x14ac:dyDescent="0.25">
      <c r="P18548" s="119"/>
      <c r="R18548" s="119"/>
      <c r="T18548" s="119"/>
      <c r="V18548" s="119"/>
      <c r="X18548" s="119"/>
      <c r="Z18548" s="119"/>
    </row>
    <row r="18549" spans="16:26" x14ac:dyDescent="0.25">
      <c r="P18549" s="119"/>
      <c r="R18549" s="119"/>
      <c r="T18549" s="119"/>
      <c r="V18549" s="119"/>
      <c r="X18549" s="119"/>
      <c r="Z18549" s="119"/>
    </row>
    <row r="18550" spans="16:26" x14ac:dyDescent="0.25">
      <c r="P18550" s="121"/>
      <c r="R18550" s="121"/>
      <c r="T18550" s="121"/>
      <c r="V18550" s="121"/>
      <c r="X18550" s="121"/>
      <c r="Z18550" s="121"/>
    </row>
    <row r="18551" spans="16:26" x14ac:dyDescent="0.25">
      <c r="P18551" s="121"/>
      <c r="R18551" s="121"/>
      <c r="T18551" s="121"/>
      <c r="V18551" s="121"/>
      <c r="X18551" s="121"/>
      <c r="Z18551" s="121"/>
    </row>
    <row r="18552" spans="16:26" x14ac:dyDescent="0.25">
      <c r="P18552" s="121"/>
      <c r="R18552" s="121"/>
      <c r="T18552" s="121"/>
      <c r="V18552" s="121"/>
      <c r="X18552" s="121"/>
      <c r="Z18552" s="121"/>
    </row>
    <row r="18553" spans="16:26" x14ac:dyDescent="0.25">
      <c r="P18553" s="121"/>
      <c r="R18553" s="121"/>
      <c r="T18553" s="121"/>
      <c r="V18553" s="121"/>
      <c r="X18553" s="121"/>
      <c r="Z18553" s="121"/>
    </row>
    <row r="18554" spans="16:26" x14ac:dyDescent="0.25">
      <c r="P18554" s="122"/>
      <c r="R18554" s="122"/>
      <c r="T18554" s="122"/>
      <c r="V18554" s="122"/>
      <c r="X18554" s="122"/>
      <c r="Z18554" s="122"/>
    </row>
    <row r="18555" spans="16:26" x14ac:dyDescent="0.25">
      <c r="P18555" s="118"/>
      <c r="R18555" s="118"/>
      <c r="T18555" s="118"/>
      <c r="V18555" s="118"/>
      <c r="X18555" s="118"/>
      <c r="Z18555" s="118"/>
    </row>
    <row r="18556" spans="16:26" x14ac:dyDescent="0.25">
      <c r="P18556" s="119"/>
      <c r="R18556" s="119"/>
      <c r="T18556" s="119"/>
      <c r="V18556" s="119"/>
      <c r="X18556" s="119"/>
      <c r="Z18556" s="119"/>
    </row>
    <row r="18557" spans="16:26" x14ac:dyDescent="0.25">
      <c r="P18557" s="119"/>
      <c r="R18557" s="119"/>
      <c r="T18557" s="119"/>
      <c r="V18557" s="119"/>
      <c r="X18557" s="119"/>
      <c r="Z18557" s="119"/>
    </row>
    <row r="18558" spans="16:26" x14ac:dyDescent="0.25">
      <c r="P18558" s="120"/>
      <c r="R18558" s="120"/>
      <c r="T18558" s="120"/>
      <c r="V18558" s="120"/>
      <c r="X18558" s="120"/>
      <c r="Z18558" s="120"/>
    </row>
    <row r="18559" spans="16:26" x14ac:dyDescent="0.25">
      <c r="P18559" s="119"/>
      <c r="R18559" s="119"/>
      <c r="T18559" s="119"/>
      <c r="V18559" s="119"/>
      <c r="X18559" s="119"/>
      <c r="Z18559" s="119"/>
    </row>
    <row r="18560" spans="16:26" x14ac:dyDescent="0.25">
      <c r="P18560" s="119"/>
      <c r="R18560" s="119"/>
      <c r="T18560" s="119"/>
      <c r="V18560" s="119"/>
      <c r="X18560" s="119"/>
      <c r="Z18560" s="119"/>
    </row>
    <row r="18561" spans="16:26" x14ac:dyDescent="0.25">
      <c r="P18561" s="120"/>
      <c r="R18561" s="120"/>
      <c r="T18561" s="120"/>
      <c r="V18561" s="120"/>
      <c r="X18561" s="120"/>
      <c r="Z18561" s="120"/>
    </row>
    <row r="18562" spans="16:26" x14ac:dyDescent="0.25">
      <c r="P18562" s="119"/>
      <c r="R18562" s="119"/>
      <c r="T18562" s="119"/>
      <c r="V18562" s="119"/>
      <c r="X18562" s="119"/>
      <c r="Z18562" s="119"/>
    </row>
    <row r="18563" spans="16:26" x14ac:dyDescent="0.25">
      <c r="P18563" s="120"/>
      <c r="R18563" s="120"/>
      <c r="T18563" s="120"/>
      <c r="V18563" s="120"/>
      <c r="X18563" s="120"/>
      <c r="Z18563" s="120"/>
    </row>
    <row r="18564" spans="16:26" x14ac:dyDescent="0.25">
      <c r="P18564" s="119"/>
      <c r="R18564" s="119"/>
      <c r="T18564" s="119"/>
      <c r="V18564" s="119"/>
      <c r="X18564" s="119"/>
      <c r="Z18564" s="119"/>
    </row>
    <row r="18565" spans="16:26" x14ac:dyDescent="0.25">
      <c r="P18565" s="119"/>
      <c r="R18565" s="119"/>
      <c r="T18565" s="119"/>
      <c r="V18565" s="119"/>
      <c r="X18565" s="119"/>
      <c r="Z18565" s="119"/>
    </row>
    <row r="18566" spans="16:26" x14ac:dyDescent="0.25">
      <c r="P18566" s="119"/>
      <c r="R18566" s="119"/>
      <c r="T18566" s="119"/>
      <c r="V18566" s="119"/>
      <c r="X18566" s="119"/>
      <c r="Z18566" s="119"/>
    </row>
    <row r="18567" spans="16:26" x14ac:dyDescent="0.25">
      <c r="P18567" s="121"/>
      <c r="R18567" s="121"/>
      <c r="T18567" s="121"/>
      <c r="V18567" s="121"/>
      <c r="X18567" s="121"/>
      <c r="Z18567" s="121"/>
    </row>
    <row r="18568" spans="16:26" x14ac:dyDescent="0.25">
      <c r="P18568" s="121"/>
      <c r="R18568" s="121"/>
      <c r="T18568" s="121"/>
      <c r="V18568" s="121"/>
      <c r="X18568" s="121"/>
      <c r="Z18568" s="121"/>
    </row>
    <row r="18569" spans="16:26" x14ac:dyDescent="0.25">
      <c r="P18569" s="121"/>
      <c r="R18569" s="121"/>
      <c r="T18569" s="121"/>
      <c r="V18569" s="121"/>
      <c r="X18569" s="121"/>
      <c r="Z18569" s="121"/>
    </row>
    <row r="18570" spans="16:26" x14ac:dyDescent="0.25">
      <c r="P18570" s="121"/>
      <c r="R18570" s="121"/>
      <c r="T18570" s="121"/>
      <c r="V18570" s="121"/>
      <c r="X18570" s="121"/>
      <c r="Z18570" s="121"/>
    </row>
    <row r="18571" spans="16:26" x14ac:dyDescent="0.25">
      <c r="P18571" s="122"/>
      <c r="R18571" s="122"/>
      <c r="T18571" s="122"/>
      <c r="V18571" s="122"/>
      <c r="X18571" s="122"/>
      <c r="Z18571" s="122"/>
    </row>
    <row r="18572" spans="16:26" x14ac:dyDescent="0.25">
      <c r="P18572" s="118"/>
      <c r="R18572" s="118"/>
      <c r="T18572" s="118"/>
      <c r="V18572" s="118"/>
      <c r="X18572" s="118"/>
      <c r="Z18572" s="118"/>
    </row>
    <row r="18573" spans="16:26" x14ac:dyDescent="0.25">
      <c r="P18573" s="119"/>
      <c r="R18573" s="119"/>
      <c r="T18573" s="119"/>
      <c r="V18573" s="119"/>
      <c r="X18573" s="119"/>
      <c r="Z18573" s="119"/>
    </row>
    <row r="18574" spans="16:26" x14ac:dyDescent="0.25">
      <c r="P18574" s="119"/>
      <c r="R18574" s="119"/>
      <c r="T18574" s="119"/>
      <c r="V18574" s="119"/>
      <c r="X18574" s="119"/>
      <c r="Z18574" s="119"/>
    </row>
    <row r="18575" spans="16:26" x14ac:dyDescent="0.25">
      <c r="P18575" s="120"/>
      <c r="R18575" s="120"/>
      <c r="T18575" s="120"/>
      <c r="V18575" s="120"/>
      <c r="X18575" s="120"/>
      <c r="Z18575" s="120"/>
    </row>
    <row r="18576" spans="16:26" x14ac:dyDescent="0.25">
      <c r="P18576" s="119"/>
      <c r="R18576" s="119"/>
      <c r="T18576" s="119"/>
      <c r="V18576" s="119"/>
      <c r="X18576" s="119"/>
      <c r="Z18576" s="119"/>
    </row>
    <row r="18577" spans="16:26" x14ac:dyDescent="0.25">
      <c r="P18577" s="119"/>
      <c r="R18577" s="119"/>
      <c r="T18577" s="119"/>
      <c r="V18577" s="119"/>
      <c r="X18577" s="119"/>
      <c r="Z18577" s="119"/>
    </row>
    <row r="18578" spans="16:26" x14ac:dyDescent="0.25">
      <c r="P18578" s="120"/>
      <c r="R18578" s="120"/>
      <c r="T18578" s="120"/>
      <c r="V18578" s="120"/>
      <c r="X18578" s="120"/>
      <c r="Z18578" s="120"/>
    </row>
    <row r="18579" spans="16:26" x14ac:dyDescent="0.25">
      <c r="P18579" s="119"/>
      <c r="R18579" s="119"/>
      <c r="T18579" s="119"/>
      <c r="V18579" s="119"/>
      <c r="X18579" s="119"/>
      <c r="Z18579" s="119"/>
    </row>
    <row r="18580" spans="16:26" x14ac:dyDescent="0.25">
      <c r="P18580" s="120"/>
      <c r="R18580" s="120"/>
      <c r="T18580" s="120"/>
      <c r="V18580" s="120"/>
      <c r="X18580" s="120"/>
      <c r="Z18580" s="120"/>
    </row>
    <row r="18581" spans="16:26" x14ac:dyDescent="0.25">
      <c r="P18581" s="119"/>
      <c r="R18581" s="119"/>
      <c r="T18581" s="119"/>
      <c r="V18581" s="119"/>
      <c r="X18581" s="119"/>
      <c r="Z18581" s="119"/>
    </row>
    <row r="18582" spans="16:26" x14ac:dyDescent="0.25">
      <c r="P18582" s="119"/>
      <c r="R18582" s="119"/>
      <c r="T18582" s="119"/>
      <c r="V18582" s="119"/>
      <c r="X18582" s="119"/>
      <c r="Z18582" s="119"/>
    </row>
    <row r="18583" spans="16:26" x14ac:dyDescent="0.25">
      <c r="P18583" s="119"/>
      <c r="R18583" s="119"/>
      <c r="T18583" s="119"/>
      <c r="V18583" s="119"/>
      <c r="X18583" s="119"/>
      <c r="Z18583" s="119"/>
    </row>
    <row r="18584" spans="16:26" x14ac:dyDescent="0.25">
      <c r="P18584" s="121"/>
      <c r="R18584" s="121"/>
      <c r="T18584" s="121"/>
      <c r="V18584" s="121"/>
      <c r="X18584" s="121"/>
      <c r="Z18584" s="121"/>
    </row>
    <row r="18585" spans="16:26" x14ac:dyDescent="0.25">
      <c r="P18585" s="121"/>
      <c r="R18585" s="121"/>
      <c r="T18585" s="121"/>
      <c r="V18585" s="121"/>
      <c r="X18585" s="121"/>
      <c r="Z18585" s="121"/>
    </row>
    <row r="18586" spans="16:26" x14ac:dyDescent="0.25">
      <c r="P18586" s="121"/>
      <c r="R18586" s="121"/>
      <c r="T18586" s="121"/>
      <c r="V18586" s="121"/>
      <c r="X18586" s="121"/>
      <c r="Z18586" s="121"/>
    </row>
    <row r="18587" spans="16:26" x14ac:dyDescent="0.25">
      <c r="P18587" s="121"/>
      <c r="R18587" s="121"/>
      <c r="T18587" s="121"/>
      <c r="V18587" s="121"/>
      <c r="X18587" s="121"/>
      <c r="Z18587" s="121"/>
    </row>
    <row r="18588" spans="16:26" x14ac:dyDescent="0.25">
      <c r="P18588" s="122"/>
      <c r="R18588" s="122"/>
      <c r="T18588" s="122"/>
      <c r="V18588" s="122"/>
      <c r="X18588" s="122"/>
      <c r="Z18588" s="122"/>
    </row>
    <row r="18589" spans="16:26" x14ac:dyDescent="0.25">
      <c r="P18589" s="118"/>
      <c r="R18589" s="118"/>
      <c r="T18589" s="118"/>
      <c r="V18589" s="118"/>
      <c r="X18589" s="118"/>
      <c r="Z18589" s="118"/>
    </row>
    <row r="18590" spans="16:26" x14ac:dyDescent="0.25">
      <c r="P18590" s="119"/>
      <c r="R18590" s="119"/>
      <c r="T18590" s="119"/>
      <c r="V18590" s="119"/>
      <c r="X18590" s="119"/>
      <c r="Z18590" s="119"/>
    </row>
    <row r="18591" spans="16:26" x14ac:dyDescent="0.25">
      <c r="P18591" s="119"/>
      <c r="R18591" s="119"/>
      <c r="T18591" s="119"/>
      <c r="V18591" s="119"/>
      <c r="X18591" s="119"/>
      <c r="Z18591" s="119"/>
    </row>
    <row r="18592" spans="16:26" x14ac:dyDescent="0.25">
      <c r="P18592" s="120"/>
      <c r="R18592" s="120"/>
      <c r="T18592" s="120"/>
      <c r="V18592" s="120"/>
      <c r="X18592" s="120"/>
      <c r="Z18592" s="120"/>
    </row>
    <row r="18593" spans="16:26" x14ac:dyDescent="0.25">
      <c r="P18593" s="119"/>
      <c r="R18593" s="119"/>
      <c r="T18593" s="119"/>
      <c r="V18593" s="119"/>
      <c r="X18593" s="119"/>
      <c r="Z18593" s="119"/>
    </row>
    <row r="18594" spans="16:26" x14ac:dyDescent="0.25">
      <c r="P18594" s="119"/>
      <c r="R18594" s="119"/>
      <c r="T18594" s="119"/>
      <c r="V18594" s="119"/>
      <c r="X18594" s="119"/>
      <c r="Z18594" s="119"/>
    </row>
    <row r="18595" spans="16:26" x14ac:dyDescent="0.25">
      <c r="P18595" s="120"/>
      <c r="R18595" s="120"/>
      <c r="T18595" s="120"/>
      <c r="V18595" s="120"/>
      <c r="X18595" s="120"/>
      <c r="Z18595" s="120"/>
    </row>
    <row r="18596" spans="16:26" x14ac:dyDescent="0.25">
      <c r="P18596" s="119"/>
      <c r="R18596" s="119"/>
      <c r="T18596" s="119"/>
      <c r="V18596" s="119"/>
      <c r="X18596" s="119"/>
      <c r="Z18596" s="119"/>
    </row>
    <row r="18597" spans="16:26" x14ac:dyDescent="0.25">
      <c r="P18597" s="120"/>
      <c r="R18597" s="120"/>
      <c r="T18597" s="120"/>
      <c r="V18597" s="120"/>
      <c r="X18597" s="120"/>
      <c r="Z18597" s="120"/>
    </row>
    <row r="18598" spans="16:26" x14ac:dyDescent="0.25">
      <c r="P18598" s="119"/>
      <c r="R18598" s="119"/>
      <c r="T18598" s="119"/>
      <c r="V18598" s="119"/>
      <c r="X18598" s="119"/>
      <c r="Z18598" s="119"/>
    </row>
    <row r="18599" spans="16:26" x14ac:dyDescent="0.25">
      <c r="P18599" s="119"/>
      <c r="R18599" s="119"/>
      <c r="T18599" s="119"/>
      <c r="V18599" s="119"/>
      <c r="X18599" s="119"/>
      <c r="Z18599" s="119"/>
    </row>
    <row r="18600" spans="16:26" x14ac:dyDescent="0.25">
      <c r="P18600" s="119"/>
      <c r="R18600" s="119"/>
      <c r="T18600" s="119"/>
      <c r="V18600" s="119"/>
      <c r="X18600" s="119"/>
      <c r="Z18600" s="119"/>
    </row>
    <row r="18601" spans="16:26" x14ac:dyDescent="0.25">
      <c r="P18601" s="121"/>
      <c r="R18601" s="121"/>
      <c r="T18601" s="121"/>
      <c r="V18601" s="121"/>
      <c r="X18601" s="121"/>
      <c r="Z18601" s="121"/>
    </row>
    <row r="18602" spans="16:26" x14ac:dyDescent="0.25">
      <c r="P18602" s="121"/>
      <c r="R18602" s="121"/>
      <c r="T18602" s="121"/>
      <c r="V18602" s="121"/>
      <c r="X18602" s="121"/>
      <c r="Z18602" s="121"/>
    </row>
    <row r="18603" spans="16:26" x14ac:dyDescent="0.25">
      <c r="P18603" s="121"/>
      <c r="R18603" s="121"/>
      <c r="T18603" s="121"/>
      <c r="V18603" s="121"/>
      <c r="X18603" s="121"/>
      <c r="Z18603" s="121"/>
    </row>
    <row r="18604" spans="16:26" x14ac:dyDescent="0.25">
      <c r="P18604" s="121"/>
      <c r="R18604" s="121"/>
      <c r="T18604" s="121"/>
      <c r="V18604" s="121"/>
      <c r="X18604" s="121"/>
      <c r="Z18604" s="121"/>
    </row>
    <row r="18605" spans="16:26" x14ac:dyDescent="0.25">
      <c r="P18605" s="122"/>
      <c r="R18605" s="122"/>
      <c r="T18605" s="122"/>
      <c r="V18605" s="122"/>
      <c r="X18605" s="122"/>
      <c r="Z18605" s="122"/>
    </row>
    <row r="18606" spans="16:26" x14ac:dyDescent="0.25">
      <c r="P18606" s="118"/>
      <c r="R18606" s="118"/>
      <c r="T18606" s="118"/>
      <c r="V18606" s="118"/>
      <c r="X18606" s="118"/>
      <c r="Z18606" s="118"/>
    </row>
    <row r="18607" spans="16:26" x14ac:dyDescent="0.25">
      <c r="P18607" s="119"/>
      <c r="R18607" s="119"/>
      <c r="T18607" s="119"/>
      <c r="V18607" s="119"/>
      <c r="X18607" s="119"/>
      <c r="Z18607" s="119"/>
    </row>
    <row r="18608" spans="16:26" x14ac:dyDescent="0.25">
      <c r="P18608" s="119"/>
      <c r="R18608" s="119"/>
      <c r="T18608" s="119"/>
      <c r="V18608" s="119"/>
      <c r="X18608" s="119"/>
      <c r="Z18608" s="119"/>
    </row>
    <row r="18609" spans="16:26" x14ac:dyDescent="0.25">
      <c r="P18609" s="120"/>
      <c r="R18609" s="120"/>
      <c r="T18609" s="120"/>
      <c r="V18609" s="120"/>
      <c r="X18609" s="120"/>
      <c r="Z18609" s="120"/>
    </row>
    <row r="18610" spans="16:26" x14ac:dyDescent="0.25">
      <c r="P18610" s="119"/>
      <c r="R18610" s="119"/>
      <c r="T18610" s="119"/>
      <c r="V18610" s="119"/>
      <c r="X18610" s="119"/>
      <c r="Z18610" s="119"/>
    </row>
    <row r="18611" spans="16:26" x14ac:dyDescent="0.25">
      <c r="P18611" s="119"/>
      <c r="R18611" s="119"/>
      <c r="T18611" s="119"/>
      <c r="V18611" s="119"/>
      <c r="X18611" s="119"/>
      <c r="Z18611" s="119"/>
    </row>
    <row r="18612" spans="16:26" x14ac:dyDescent="0.25">
      <c r="P18612" s="120"/>
      <c r="R18612" s="120"/>
      <c r="T18612" s="120"/>
      <c r="V18612" s="120"/>
      <c r="X18612" s="120"/>
      <c r="Z18612" s="120"/>
    </row>
    <row r="18613" spans="16:26" x14ac:dyDescent="0.25">
      <c r="P18613" s="119"/>
      <c r="R18613" s="119"/>
      <c r="T18613" s="119"/>
      <c r="V18613" s="119"/>
      <c r="X18613" s="119"/>
      <c r="Z18613" s="119"/>
    </row>
    <row r="18614" spans="16:26" x14ac:dyDescent="0.25">
      <c r="P18614" s="120"/>
      <c r="R18614" s="120"/>
      <c r="T18614" s="120"/>
      <c r="V18614" s="120"/>
      <c r="X18614" s="120"/>
      <c r="Z18614" s="120"/>
    </row>
    <row r="18615" spans="16:26" x14ac:dyDescent="0.25">
      <c r="P18615" s="119"/>
      <c r="R18615" s="119"/>
      <c r="T18615" s="119"/>
      <c r="V18615" s="119"/>
      <c r="X18615" s="119"/>
      <c r="Z18615" s="119"/>
    </row>
    <row r="18616" spans="16:26" x14ac:dyDescent="0.25">
      <c r="P18616" s="119"/>
      <c r="R18616" s="119"/>
      <c r="T18616" s="119"/>
      <c r="V18616" s="119"/>
      <c r="X18616" s="119"/>
      <c r="Z18616" s="119"/>
    </row>
    <row r="18617" spans="16:26" x14ac:dyDescent="0.25">
      <c r="P18617" s="119"/>
      <c r="R18617" s="119"/>
      <c r="T18617" s="119"/>
      <c r="V18617" s="119"/>
      <c r="X18617" s="119"/>
      <c r="Z18617" s="119"/>
    </row>
    <row r="18618" spans="16:26" x14ac:dyDescent="0.25">
      <c r="P18618" s="121"/>
      <c r="R18618" s="121"/>
      <c r="T18618" s="121"/>
      <c r="V18618" s="121"/>
      <c r="X18618" s="121"/>
      <c r="Z18618" s="121"/>
    </row>
    <row r="18619" spans="16:26" x14ac:dyDescent="0.25">
      <c r="P18619" s="121"/>
      <c r="R18619" s="121"/>
      <c r="T18619" s="121"/>
      <c r="V18619" s="121"/>
      <c r="X18619" s="121"/>
      <c r="Z18619" s="121"/>
    </row>
    <row r="18620" spans="16:26" x14ac:dyDescent="0.25">
      <c r="P18620" s="121"/>
      <c r="R18620" s="121"/>
      <c r="T18620" s="121"/>
      <c r="V18620" s="121"/>
      <c r="X18620" s="121"/>
      <c r="Z18620" s="121"/>
    </row>
    <row r="18621" spans="16:26" x14ac:dyDescent="0.25">
      <c r="P18621" s="121"/>
      <c r="R18621" s="121"/>
      <c r="T18621" s="121"/>
      <c r="V18621" s="121"/>
      <c r="X18621" s="121"/>
      <c r="Z18621" s="121"/>
    </row>
    <row r="18622" spans="16:26" x14ac:dyDescent="0.25">
      <c r="P18622" s="122"/>
      <c r="R18622" s="122"/>
      <c r="T18622" s="122"/>
      <c r="V18622" s="122"/>
      <c r="X18622" s="122"/>
      <c r="Z18622" s="122"/>
    </row>
    <row r="18623" spans="16:26" x14ac:dyDescent="0.25">
      <c r="P18623" s="118"/>
      <c r="R18623" s="118"/>
      <c r="T18623" s="118"/>
      <c r="V18623" s="118"/>
      <c r="X18623" s="118"/>
      <c r="Z18623" s="118"/>
    </row>
    <row r="18624" spans="16:26" x14ac:dyDescent="0.25">
      <c r="P18624" s="119"/>
      <c r="R18624" s="119"/>
      <c r="T18624" s="119"/>
      <c r="V18624" s="119"/>
      <c r="X18624" s="119"/>
      <c r="Z18624" s="119"/>
    </row>
    <row r="18625" spans="16:26" x14ac:dyDescent="0.25">
      <c r="P18625" s="119"/>
      <c r="R18625" s="119"/>
      <c r="T18625" s="119"/>
      <c r="V18625" s="119"/>
      <c r="X18625" s="119"/>
      <c r="Z18625" s="119"/>
    </row>
    <row r="18626" spans="16:26" x14ac:dyDescent="0.25">
      <c r="P18626" s="120"/>
      <c r="R18626" s="120"/>
      <c r="T18626" s="120"/>
      <c r="V18626" s="120"/>
      <c r="X18626" s="120"/>
      <c r="Z18626" s="120"/>
    </row>
    <row r="18627" spans="16:26" x14ac:dyDescent="0.25">
      <c r="P18627" s="119"/>
      <c r="R18627" s="119"/>
      <c r="T18627" s="119"/>
      <c r="V18627" s="119"/>
      <c r="X18627" s="119"/>
      <c r="Z18627" s="119"/>
    </row>
    <row r="18628" spans="16:26" x14ac:dyDescent="0.25">
      <c r="P18628" s="119"/>
      <c r="R18628" s="119"/>
      <c r="T18628" s="119"/>
      <c r="V18628" s="119"/>
      <c r="X18628" s="119"/>
      <c r="Z18628" s="119"/>
    </row>
    <row r="18629" spans="16:26" x14ac:dyDescent="0.25">
      <c r="P18629" s="120"/>
      <c r="R18629" s="120"/>
      <c r="T18629" s="120"/>
      <c r="V18629" s="120"/>
      <c r="X18629" s="120"/>
      <c r="Z18629" s="120"/>
    </row>
    <row r="18630" spans="16:26" x14ac:dyDescent="0.25">
      <c r="P18630" s="119"/>
      <c r="R18630" s="119"/>
      <c r="T18630" s="119"/>
      <c r="V18630" s="119"/>
      <c r="X18630" s="119"/>
      <c r="Z18630" s="119"/>
    </row>
    <row r="18631" spans="16:26" x14ac:dyDescent="0.25">
      <c r="P18631" s="120"/>
      <c r="R18631" s="120"/>
      <c r="T18631" s="120"/>
      <c r="V18631" s="120"/>
      <c r="X18631" s="120"/>
      <c r="Z18631" s="120"/>
    </row>
    <row r="18632" spans="16:26" x14ac:dyDescent="0.25">
      <c r="P18632" s="119"/>
      <c r="R18632" s="119"/>
      <c r="T18632" s="119"/>
      <c r="V18632" s="119"/>
      <c r="X18632" s="119"/>
      <c r="Z18632" s="119"/>
    </row>
    <row r="18633" spans="16:26" x14ac:dyDescent="0.25">
      <c r="P18633" s="119"/>
      <c r="R18633" s="119"/>
      <c r="T18633" s="119"/>
      <c r="V18633" s="119"/>
      <c r="X18633" s="119"/>
      <c r="Z18633" s="119"/>
    </row>
    <row r="18634" spans="16:26" x14ac:dyDescent="0.25">
      <c r="P18634" s="119"/>
      <c r="R18634" s="119"/>
      <c r="T18634" s="119"/>
      <c r="V18634" s="119"/>
      <c r="X18634" s="119"/>
      <c r="Z18634" s="119"/>
    </row>
    <row r="18635" spans="16:26" x14ac:dyDescent="0.25">
      <c r="P18635" s="121"/>
      <c r="R18635" s="121"/>
      <c r="T18635" s="121"/>
      <c r="V18635" s="121"/>
      <c r="X18635" s="121"/>
      <c r="Z18635" s="121"/>
    </row>
    <row r="18636" spans="16:26" x14ac:dyDescent="0.25">
      <c r="P18636" s="121"/>
      <c r="R18636" s="121"/>
      <c r="T18636" s="121"/>
      <c r="V18636" s="121"/>
      <c r="X18636" s="121"/>
      <c r="Z18636" s="121"/>
    </row>
    <row r="18637" spans="16:26" x14ac:dyDescent="0.25">
      <c r="P18637" s="121"/>
      <c r="R18637" s="121"/>
      <c r="T18637" s="121"/>
      <c r="V18637" s="121"/>
      <c r="X18637" s="121"/>
      <c r="Z18637" s="121"/>
    </row>
    <row r="18638" spans="16:26" x14ac:dyDescent="0.25">
      <c r="P18638" s="121"/>
      <c r="R18638" s="121"/>
      <c r="T18638" s="121"/>
      <c r="V18638" s="121"/>
      <c r="X18638" s="121"/>
      <c r="Z18638" s="121"/>
    </row>
    <row r="18639" spans="16:26" x14ac:dyDescent="0.25">
      <c r="P18639" s="122"/>
      <c r="R18639" s="122"/>
      <c r="T18639" s="122"/>
      <c r="V18639" s="122"/>
      <c r="X18639" s="122"/>
      <c r="Z18639" s="122"/>
    </row>
    <row r="18640" spans="16:26" x14ac:dyDescent="0.25">
      <c r="P18640" s="118"/>
      <c r="R18640" s="118"/>
      <c r="T18640" s="118"/>
      <c r="V18640" s="118"/>
      <c r="X18640" s="118"/>
      <c r="Z18640" s="118"/>
    </row>
    <row r="18641" spans="16:26" x14ac:dyDescent="0.25">
      <c r="P18641" s="119"/>
      <c r="R18641" s="119"/>
      <c r="T18641" s="119"/>
      <c r="V18641" s="119"/>
      <c r="X18641" s="119"/>
      <c r="Z18641" s="119"/>
    </row>
    <row r="18642" spans="16:26" x14ac:dyDescent="0.25">
      <c r="P18642" s="119"/>
      <c r="R18642" s="119"/>
      <c r="T18642" s="119"/>
      <c r="V18642" s="119"/>
      <c r="X18642" s="119"/>
      <c r="Z18642" s="119"/>
    </row>
    <row r="18643" spans="16:26" x14ac:dyDescent="0.25">
      <c r="P18643" s="120"/>
      <c r="R18643" s="120"/>
      <c r="T18643" s="120"/>
      <c r="V18643" s="120"/>
      <c r="X18643" s="120"/>
      <c r="Z18643" s="120"/>
    </row>
    <row r="18644" spans="16:26" x14ac:dyDescent="0.25">
      <c r="P18644" s="119"/>
      <c r="R18644" s="119"/>
      <c r="T18644" s="119"/>
      <c r="V18644" s="119"/>
      <c r="X18644" s="119"/>
      <c r="Z18644" s="119"/>
    </row>
    <row r="18645" spans="16:26" x14ac:dyDescent="0.25">
      <c r="P18645" s="119"/>
      <c r="R18645" s="119"/>
      <c r="T18645" s="119"/>
      <c r="V18645" s="119"/>
      <c r="X18645" s="119"/>
      <c r="Z18645" s="119"/>
    </row>
    <row r="18646" spans="16:26" x14ac:dyDescent="0.25">
      <c r="P18646" s="120"/>
      <c r="R18646" s="120"/>
      <c r="T18646" s="120"/>
      <c r="V18646" s="120"/>
      <c r="X18646" s="120"/>
      <c r="Z18646" s="120"/>
    </row>
    <row r="18647" spans="16:26" x14ac:dyDescent="0.25">
      <c r="P18647" s="119"/>
      <c r="R18647" s="119"/>
      <c r="T18647" s="119"/>
      <c r="V18647" s="119"/>
      <c r="X18647" s="119"/>
      <c r="Z18647" s="119"/>
    </row>
    <row r="18648" spans="16:26" x14ac:dyDescent="0.25">
      <c r="P18648" s="120"/>
      <c r="R18648" s="120"/>
      <c r="T18648" s="120"/>
      <c r="V18648" s="120"/>
      <c r="X18648" s="120"/>
      <c r="Z18648" s="120"/>
    </row>
    <row r="18649" spans="16:26" x14ac:dyDescent="0.25">
      <c r="P18649" s="119"/>
      <c r="R18649" s="119"/>
      <c r="T18649" s="119"/>
      <c r="V18649" s="119"/>
      <c r="X18649" s="119"/>
      <c r="Z18649" s="119"/>
    </row>
    <row r="18650" spans="16:26" x14ac:dyDescent="0.25">
      <c r="P18650" s="119"/>
      <c r="R18650" s="119"/>
      <c r="T18650" s="119"/>
      <c r="V18650" s="119"/>
      <c r="X18650" s="119"/>
      <c r="Z18650" s="119"/>
    </row>
    <row r="18651" spans="16:26" x14ac:dyDescent="0.25">
      <c r="P18651" s="119"/>
      <c r="R18651" s="119"/>
      <c r="T18651" s="119"/>
      <c r="V18651" s="119"/>
      <c r="X18651" s="119"/>
      <c r="Z18651" s="119"/>
    </row>
    <row r="18652" spans="16:26" x14ac:dyDescent="0.25">
      <c r="P18652" s="121"/>
      <c r="R18652" s="121"/>
      <c r="T18652" s="121"/>
      <c r="V18652" s="121"/>
      <c r="X18652" s="121"/>
      <c r="Z18652" s="121"/>
    </row>
    <row r="18653" spans="16:26" x14ac:dyDescent="0.25">
      <c r="P18653" s="121"/>
      <c r="R18653" s="121"/>
      <c r="T18653" s="121"/>
      <c r="V18653" s="121"/>
      <c r="X18653" s="121"/>
      <c r="Z18653" s="121"/>
    </row>
    <row r="18654" spans="16:26" x14ac:dyDescent="0.25">
      <c r="P18654" s="121"/>
      <c r="R18654" s="121"/>
      <c r="T18654" s="121"/>
      <c r="V18654" s="121"/>
      <c r="X18654" s="121"/>
      <c r="Z18654" s="121"/>
    </row>
    <row r="18655" spans="16:26" x14ac:dyDescent="0.25">
      <c r="P18655" s="121"/>
      <c r="R18655" s="121"/>
      <c r="T18655" s="121"/>
      <c r="V18655" s="121"/>
      <c r="X18655" s="121"/>
      <c r="Z18655" s="121"/>
    </row>
    <row r="18656" spans="16:26" x14ac:dyDescent="0.25">
      <c r="P18656" s="122"/>
      <c r="R18656" s="122"/>
      <c r="T18656" s="122"/>
      <c r="V18656" s="122"/>
      <c r="X18656" s="122"/>
      <c r="Z18656" s="122"/>
    </row>
    <row r="18657" spans="16:26" x14ac:dyDescent="0.25">
      <c r="P18657" s="118"/>
      <c r="R18657" s="118"/>
      <c r="T18657" s="118"/>
      <c r="V18657" s="118"/>
      <c r="X18657" s="118"/>
      <c r="Z18657" s="118"/>
    </row>
    <row r="18658" spans="16:26" x14ac:dyDescent="0.25">
      <c r="P18658" s="119"/>
      <c r="R18658" s="119"/>
      <c r="T18658" s="119"/>
      <c r="V18658" s="119"/>
      <c r="X18658" s="119"/>
      <c r="Z18658" s="119"/>
    </row>
    <row r="18659" spans="16:26" x14ac:dyDescent="0.25">
      <c r="P18659" s="119"/>
      <c r="R18659" s="119"/>
      <c r="T18659" s="119"/>
      <c r="V18659" s="119"/>
      <c r="X18659" s="119"/>
      <c r="Z18659" s="119"/>
    </row>
    <row r="18660" spans="16:26" x14ac:dyDescent="0.25">
      <c r="P18660" s="120"/>
      <c r="R18660" s="120"/>
      <c r="T18660" s="120"/>
      <c r="V18660" s="120"/>
      <c r="X18660" s="120"/>
      <c r="Z18660" s="120"/>
    </row>
    <row r="18661" spans="16:26" x14ac:dyDescent="0.25">
      <c r="P18661" s="119"/>
      <c r="R18661" s="119"/>
      <c r="T18661" s="119"/>
      <c r="V18661" s="119"/>
      <c r="X18661" s="119"/>
      <c r="Z18661" s="119"/>
    </row>
    <row r="18662" spans="16:26" x14ac:dyDescent="0.25">
      <c r="P18662" s="119"/>
      <c r="R18662" s="119"/>
      <c r="T18662" s="119"/>
      <c r="V18662" s="119"/>
      <c r="X18662" s="119"/>
      <c r="Z18662" s="119"/>
    </row>
    <row r="18663" spans="16:26" x14ac:dyDescent="0.25">
      <c r="P18663" s="120"/>
      <c r="R18663" s="120"/>
      <c r="T18663" s="120"/>
      <c r="V18663" s="120"/>
      <c r="X18663" s="120"/>
      <c r="Z18663" s="120"/>
    </row>
    <row r="18664" spans="16:26" x14ac:dyDescent="0.25">
      <c r="P18664" s="119"/>
      <c r="R18664" s="119"/>
      <c r="T18664" s="119"/>
      <c r="V18664" s="119"/>
      <c r="X18664" s="119"/>
      <c r="Z18664" s="119"/>
    </row>
    <row r="18665" spans="16:26" x14ac:dyDescent="0.25">
      <c r="P18665" s="120"/>
      <c r="R18665" s="120"/>
      <c r="T18665" s="120"/>
      <c r="V18665" s="120"/>
      <c r="X18665" s="120"/>
      <c r="Z18665" s="120"/>
    </row>
    <row r="18666" spans="16:26" x14ac:dyDescent="0.25">
      <c r="P18666" s="119"/>
      <c r="R18666" s="119"/>
      <c r="T18666" s="119"/>
      <c r="V18666" s="119"/>
      <c r="X18666" s="119"/>
      <c r="Z18666" s="119"/>
    </row>
    <row r="18667" spans="16:26" x14ac:dyDescent="0.25">
      <c r="P18667" s="119"/>
      <c r="R18667" s="119"/>
      <c r="T18667" s="119"/>
      <c r="V18667" s="119"/>
      <c r="X18667" s="119"/>
      <c r="Z18667" s="119"/>
    </row>
    <row r="18668" spans="16:26" x14ac:dyDescent="0.25">
      <c r="P18668" s="119"/>
      <c r="R18668" s="119"/>
      <c r="T18668" s="119"/>
      <c r="V18668" s="119"/>
      <c r="X18668" s="119"/>
      <c r="Z18668" s="119"/>
    </row>
    <row r="18669" spans="16:26" x14ac:dyDescent="0.25">
      <c r="P18669" s="121"/>
      <c r="R18669" s="121"/>
      <c r="T18669" s="121"/>
      <c r="V18669" s="121"/>
      <c r="X18669" s="121"/>
      <c r="Z18669" s="121"/>
    </row>
    <row r="18670" spans="16:26" x14ac:dyDescent="0.25">
      <c r="P18670" s="121"/>
      <c r="R18670" s="121"/>
      <c r="T18670" s="121"/>
      <c r="V18670" s="121"/>
      <c r="X18670" s="121"/>
      <c r="Z18670" s="121"/>
    </row>
    <row r="18671" spans="16:26" x14ac:dyDescent="0.25">
      <c r="P18671" s="121"/>
      <c r="R18671" s="121"/>
      <c r="T18671" s="121"/>
      <c r="V18671" s="121"/>
      <c r="X18671" s="121"/>
      <c r="Z18671" s="121"/>
    </row>
    <row r="18672" spans="16:26" x14ac:dyDescent="0.25">
      <c r="P18672" s="121"/>
      <c r="R18672" s="121"/>
      <c r="T18672" s="121"/>
      <c r="V18672" s="121"/>
      <c r="X18672" s="121"/>
      <c r="Z18672" s="121"/>
    </row>
    <row r="18673" spans="16:26" x14ac:dyDescent="0.25">
      <c r="P18673" s="122"/>
      <c r="R18673" s="122"/>
      <c r="T18673" s="122"/>
      <c r="V18673" s="122"/>
      <c r="X18673" s="122"/>
      <c r="Z18673" s="122"/>
    </row>
    <row r="18674" spans="16:26" x14ac:dyDescent="0.25">
      <c r="P18674" s="118"/>
      <c r="R18674" s="118"/>
      <c r="T18674" s="118"/>
      <c r="V18674" s="118"/>
      <c r="X18674" s="118"/>
      <c r="Z18674" s="118"/>
    </row>
    <row r="18675" spans="16:26" x14ac:dyDescent="0.25">
      <c r="P18675" s="119"/>
      <c r="R18675" s="119"/>
      <c r="T18675" s="119"/>
      <c r="V18675" s="119"/>
      <c r="X18675" s="119"/>
      <c r="Z18675" s="119"/>
    </row>
    <row r="18676" spans="16:26" x14ac:dyDescent="0.25">
      <c r="P18676" s="119"/>
      <c r="R18676" s="119"/>
      <c r="T18676" s="119"/>
      <c r="V18676" s="119"/>
      <c r="X18676" s="119"/>
      <c r="Z18676" s="119"/>
    </row>
    <row r="18677" spans="16:26" x14ac:dyDescent="0.25">
      <c r="P18677" s="120"/>
      <c r="R18677" s="120"/>
      <c r="T18677" s="120"/>
      <c r="V18677" s="120"/>
      <c r="X18677" s="120"/>
      <c r="Z18677" s="120"/>
    </row>
    <row r="18678" spans="16:26" x14ac:dyDescent="0.25">
      <c r="P18678" s="119"/>
      <c r="R18678" s="119"/>
      <c r="T18678" s="119"/>
      <c r="V18678" s="119"/>
      <c r="X18678" s="119"/>
      <c r="Z18678" s="119"/>
    </row>
    <row r="18679" spans="16:26" x14ac:dyDescent="0.25">
      <c r="P18679" s="119"/>
      <c r="R18679" s="119"/>
      <c r="T18679" s="119"/>
      <c r="V18679" s="119"/>
      <c r="X18679" s="119"/>
      <c r="Z18679" s="119"/>
    </row>
    <row r="18680" spans="16:26" x14ac:dyDescent="0.25">
      <c r="P18680" s="120"/>
      <c r="R18680" s="120"/>
      <c r="T18680" s="120"/>
      <c r="V18680" s="120"/>
      <c r="X18680" s="120"/>
      <c r="Z18680" s="120"/>
    </row>
    <row r="18681" spans="16:26" x14ac:dyDescent="0.25">
      <c r="P18681" s="119"/>
      <c r="R18681" s="119"/>
      <c r="T18681" s="119"/>
      <c r="V18681" s="119"/>
      <c r="X18681" s="119"/>
      <c r="Z18681" s="119"/>
    </row>
    <row r="18682" spans="16:26" x14ac:dyDescent="0.25">
      <c r="P18682" s="120"/>
      <c r="R18682" s="120"/>
      <c r="T18682" s="120"/>
      <c r="V18682" s="120"/>
      <c r="X18682" s="120"/>
      <c r="Z18682" s="120"/>
    </row>
    <row r="18683" spans="16:26" x14ac:dyDescent="0.25">
      <c r="P18683" s="119"/>
      <c r="R18683" s="119"/>
      <c r="T18683" s="119"/>
      <c r="V18683" s="119"/>
      <c r="X18683" s="119"/>
      <c r="Z18683" s="119"/>
    </row>
    <row r="18684" spans="16:26" x14ac:dyDescent="0.25">
      <c r="P18684" s="119"/>
      <c r="R18684" s="119"/>
      <c r="T18684" s="119"/>
      <c r="V18684" s="119"/>
      <c r="X18684" s="119"/>
      <c r="Z18684" s="119"/>
    </row>
    <row r="18685" spans="16:26" x14ac:dyDescent="0.25">
      <c r="P18685" s="119"/>
      <c r="R18685" s="119"/>
      <c r="T18685" s="119"/>
      <c r="V18685" s="119"/>
      <c r="X18685" s="119"/>
      <c r="Z18685" s="119"/>
    </row>
    <row r="18686" spans="16:26" x14ac:dyDescent="0.25">
      <c r="P18686" s="121"/>
      <c r="R18686" s="121"/>
      <c r="T18686" s="121"/>
      <c r="V18686" s="121"/>
      <c r="X18686" s="121"/>
      <c r="Z18686" s="121"/>
    </row>
    <row r="18687" spans="16:26" x14ac:dyDescent="0.25">
      <c r="P18687" s="121"/>
      <c r="R18687" s="121"/>
      <c r="T18687" s="121"/>
      <c r="V18687" s="121"/>
      <c r="X18687" s="121"/>
      <c r="Z18687" s="121"/>
    </row>
    <row r="18688" spans="16:26" x14ac:dyDescent="0.25">
      <c r="P18688" s="121"/>
      <c r="R18688" s="121"/>
      <c r="T18688" s="121"/>
      <c r="V18688" s="121"/>
      <c r="X18688" s="121"/>
      <c r="Z18688" s="121"/>
    </row>
    <row r="18689" spans="16:26" x14ac:dyDescent="0.25">
      <c r="P18689" s="121"/>
      <c r="R18689" s="121"/>
      <c r="T18689" s="121"/>
      <c r="V18689" s="121"/>
      <c r="X18689" s="121"/>
      <c r="Z18689" s="121"/>
    </row>
    <row r="18690" spans="16:26" x14ac:dyDescent="0.25">
      <c r="P18690" s="122"/>
      <c r="R18690" s="122"/>
      <c r="T18690" s="122"/>
      <c r="V18690" s="122"/>
      <c r="X18690" s="122"/>
      <c r="Z18690" s="122"/>
    </row>
    <row r="18691" spans="16:26" x14ac:dyDescent="0.25">
      <c r="P18691" s="118"/>
      <c r="R18691" s="118"/>
      <c r="T18691" s="118"/>
      <c r="V18691" s="118"/>
      <c r="X18691" s="118"/>
      <c r="Z18691" s="118"/>
    </row>
    <row r="18692" spans="16:26" x14ac:dyDescent="0.25">
      <c r="P18692" s="119"/>
      <c r="R18692" s="119"/>
      <c r="T18692" s="119"/>
      <c r="V18692" s="119"/>
      <c r="X18692" s="119"/>
      <c r="Z18692" s="119"/>
    </row>
    <row r="18693" spans="16:26" x14ac:dyDescent="0.25">
      <c r="P18693" s="119"/>
      <c r="R18693" s="119"/>
      <c r="T18693" s="119"/>
      <c r="V18693" s="119"/>
      <c r="X18693" s="119"/>
      <c r="Z18693" s="119"/>
    </row>
    <row r="18694" spans="16:26" x14ac:dyDescent="0.25">
      <c r="P18694" s="120"/>
      <c r="R18694" s="120"/>
      <c r="T18694" s="120"/>
      <c r="V18694" s="120"/>
      <c r="X18694" s="120"/>
      <c r="Z18694" s="120"/>
    </row>
    <row r="18695" spans="16:26" x14ac:dyDescent="0.25">
      <c r="P18695" s="119"/>
      <c r="R18695" s="119"/>
      <c r="T18695" s="119"/>
      <c r="V18695" s="119"/>
      <c r="X18695" s="119"/>
      <c r="Z18695" s="119"/>
    </row>
    <row r="18696" spans="16:26" x14ac:dyDescent="0.25">
      <c r="P18696" s="119"/>
      <c r="R18696" s="119"/>
      <c r="T18696" s="119"/>
      <c r="V18696" s="119"/>
      <c r="X18696" s="119"/>
      <c r="Z18696" s="119"/>
    </row>
    <row r="18697" spans="16:26" x14ac:dyDescent="0.25">
      <c r="P18697" s="120"/>
      <c r="R18697" s="120"/>
      <c r="T18697" s="120"/>
      <c r="V18697" s="120"/>
      <c r="X18697" s="120"/>
      <c r="Z18697" s="120"/>
    </row>
    <row r="18698" spans="16:26" x14ac:dyDescent="0.25">
      <c r="P18698" s="119"/>
      <c r="R18698" s="119"/>
      <c r="T18698" s="119"/>
      <c r="V18698" s="119"/>
      <c r="X18698" s="119"/>
      <c r="Z18698" s="119"/>
    </row>
    <row r="18699" spans="16:26" x14ac:dyDescent="0.25">
      <c r="P18699" s="120"/>
      <c r="R18699" s="120"/>
      <c r="T18699" s="120"/>
      <c r="V18699" s="120"/>
      <c r="X18699" s="120"/>
      <c r="Z18699" s="120"/>
    </row>
    <row r="18700" spans="16:26" x14ac:dyDescent="0.25">
      <c r="P18700" s="119"/>
      <c r="R18700" s="119"/>
      <c r="T18700" s="119"/>
      <c r="V18700" s="119"/>
      <c r="X18700" s="119"/>
      <c r="Z18700" s="119"/>
    </row>
    <row r="18701" spans="16:26" x14ac:dyDescent="0.25">
      <c r="P18701" s="119"/>
      <c r="R18701" s="119"/>
      <c r="T18701" s="119"/>
      <c r="V18701" s="119"/>
      <c r="X18701" s="119"/>
      <c r="Z18701" s="119"/>
    </row>
    <row r="18702" spans="16:26" x14ac:dyDescent="0.25">
      <c r="P18702" s="119"/>
      <c r="R18702" s="119"/>
      <c r="T18702" s="119"/>
      <c r="V18702" s="119"/>
      <c r="X18702" s="119"/>
      <c r="Z18702" s="119"/>
    </row>
    <row r="18703" spans="16:26" x14ac:dyDescent="0.25">
      <c r="P18703" s="121"/>
      <c r="R18703" s="121"/>
      <c r="T18703" s="121"/>
      <c r="V18703" s="121"/>
      <c r="X18703" s="121"/>
      <c r="Z18703" s="121"/>
    </row>
    <row r="18704" spans="16:26" x14ac:dyDescent="0.25">
      <c r="P18704" s="121"/>
      <c r="R18704" s="121"/>
      <c r="T18704" s="121"/>
      <c r="V18704" s="121"/>
      <c r="X18704" s="121"/>
      <c r="Z18704" s="121"/>
    </row>
    <row r="18705" spans="16:26" x14ac:dyDescent="0.25">
      <c r="P18705" s="121"/>
      <c r="R18705" s="121"/>
      <c r="T18705" s="121"/>
      <c r="V18705" s="121"/>
      <c r="X18705" s="121"/>
      <c r="Z18705" s="121"/>
    </row>
    <row r="18706" spans="16:26" x14ac:dyDescent="0.25">
      <c r="P18706" s="121"/>
      <c r="R18706" s="121"/>
      <c r="T18706" s="121"/>
      <c r="V18706" s="121"/>
      <c r="X18706" s="121"/>
      <c r="Z18706" s="121"/>
    </row>
    <row r="18707" spans="16:26" x14ac:dyDescent="0.25">
      <c r="P18707" s="122"/>
      <c r="R18707" s="122"/>
      <c r="T18707" s="122"/>
      <c r="V18707" s="122"/>
      <c r="X18707" s="122"/>
      <c r="Z18707" s="122"/>
    </row>
    <row r="18708" spans="16:26" x14ac:dyDescent="0.25">
      <c r="P18708" s="118"/>
      <c r="R18708" s="118"/>
      <c r="T18708" s="118"/>
      <c r="V18708" s="118"/>
      <c r="X18708" s="118"/>
      <c r="Z18708" s="118"/>
    </row>
    <row r="18709" spans="16:26" x14ac:dyDescent="0.25">
      <c r="P18709" s="119"/>
      <c r="R18709" s="119"/>
      <c r="T18709" s="119"/>
      <c r="V18709" s="119"/>
      <c r="X18709" s="119"/>
      <c r="Z18709" s="119"/>
    </row>
    <row r="18710" spans="16:26" x14ac:dyDescent="0.25">
      <c r="P18710" s="119"/>
      <c r="R18710" s="119"/>
      <c r="T18710" s="119"/>
      <c r="V18710" s="119"/>
      <c r="X18710" s="119"/>
      <c r="Z18710" s="119"/>
    </row>
    <row r="18711" spans="16:26" x14ac:dyDescent="0.25">
      <c r="P18711" s="120"/>
      <c r="R18711" s="120"/>
      <c r="T18711" s="120"/>
      <c r="V18711" s="120"/>
      <c r="X18711" s="120"/>
      <c r="Z18711" s="120"/>
    </row>
    <row r="18712" spans="16:26" x14ac:dyDescent="0.25">
      <c r="P18712" s="119"/>
      <c r="R18712" s="119"/>
      <c r="T18712" s="119"/>
      <c r="V18712" s="119"/>
      <c r="X18712" s="119"/>
      <c r="Z18712" s="119"/>
    </row>
    <row r="18713" spans="16:26" x14ac:dyDescent="0.25">
      <c r="P18713" s="119"/>
      <c r="R18713" s="119"/>
      <c r="T18713" s="119"/>
      <c r="V18713" s="119"/>
      <c r="X18713" s="119"/>
      <c r="Z18713" s="119"/>
    </row>
    <row r="18714" spans="16:26" x14ac:dyDescent="0.25">
      <c r="P18714" s="120"/>
      <c r="R18714" s="120"/>
      <c r="T18714" s="120"/>
      <c r="V18714" s="120"/>
      <c r="X18714" s="120"/>
      <c r="Z18714" s="120"/>
    </row>
    <row r="18715" spans="16:26" x14ac:dyDescent="0.25">
      <c r="P18715" s="119"/>
      <c r="R18715" s="119"/>
      <c r="T18715" s="119"/>
      <c r="V18715" s="119"/>
      <c r="X18715" s="119"/>
      <c r="Z18715" s="119"/>
    </row>
    <row r="18716" spans="16:26" x14ac:dyDescent="0.25">
      <c r="P18716" s="120"/>
      <c r="R18716" s="120"/>
      <c r="T18716" s="120"/>
      <c r="V18716" s="120"/>
      <c r="X18716" s="120"/>
      <c r="Z18716" s="120"/>
    </row>
    <row r="18717" spans="16:26" x14ac:dyDescent="0.25">
      <c r="P18717" s="119"/>
      <c r="R18717" s="119"/>
      <c r="T18717" s="119"/>
      <c r="V18717" s="119"/>
      <c r="X18717" s="119"/>
      <c r="Z18717" s="119"/>
    </row>
    <row r="18718" spans="16:26" x14ac:dyDescent="0.25">
      <c r="P18718" s="119"/>
      <c r="R18718" s="119"/>
      <c r="T18718" s="119"/>
      <c r="V18718" s="119"/>
      <c r="X18718" s="119"/>
      <c r="Z18718" s="119"/>
    </row>
    <row r="18719" spans="16:26" x14ac:dyDescent="0.25">
      <c r="P18719" s="119"/>
      <c r="R18719" s="119"/>
      <c r="T18719" s="119"/>
      <c r="V18719" s="119"/>
      <c r="X18719" s="119"/>
      <c r="Z18719" s="119"/>
    </row>
    <row r="18720" spans="16:26" x14ac:dyDescent="0.25">
      <c r="P18720" s="121"/>
      <c r="R18720" s="121"/>
      <c r="T18720" s="121"/>
      <c r="V18720" s="121"/>
      <c r="X18720" s="121"/>
      <c r="Z18720" s="121"/>
    </row>
    <row r="18721" spans="16:26" x14ac:dyDescent="0.25">
      <c r="P18721" s="121"/>
      <c r="R18721" s="121"/>
      <c r="T18721" s="121"/>
      <c r="V18721" s="121"/>
      <c r="X18721" s="121"/>
      <c r="Z18721" s="121"/>
    </row>
    <row r="18722" spans="16:26" x14ac:dyDescent="0.25">
      <c r="P18722" s="121"/>
      <c r="R18722" s="121"/>
      <c r="T18722" s="121"/>
      <c r="V18722" s="121"/>
      <c r="X18722" s="121"/>
      <c r="Z18722" s="121"/>
    </row>
    <row r="18723" spans="16:26" x14ac:dyDescent="0.25">
      <c r="P18723" s="121"/>
      <c r="R18723" s="121"/>
      <c r="T18723" s="121"/>
      <c r="V18723" s="121"/>
      <c r="X18723" s="121"/>
      <c r="Z18723" s="121"/>
    </row>
    <row r="18724" spans="16:26" x14ac:dyDescent="0.25">
      <c r="P18724" s="122"/>
      <c r="R18724" s="122"/>
      <c r="T18724" s="122"/>
      <c r="V18724" s="122"/>
      <c r="X18724" s="122"/>
      <c r="Z18724" s="122"/>
    </row>
    <row r="18725" spans="16:26" x14ac:dyDescent="0.25">
      <c r="P18725" s="118"/>
      <c r="R18725" s="118"/>
      <c r="T18725" s="118"/>
      <c r="V18725" s="118"/>
      <c r="X18725" s="118"/>
      <c r="Z18725" s="118"/>
    </row>
    <row r="18726" spans="16:26" x14ac:dyDescent="0.25">
      <c r="P18726" s="119"/>
      <c r="R18726" s="119"/>
      <c r="T18726" s="119"/>
      <c r="V18726" s="119"/>
      <c r="X18726" s="119"/>
      <c r="Z18726" s="119"/>
    </row>
    <row r="18727" spans="16:26" x14ac:dyDescent="0.25">
      <c r="P18727" s="119"/>
      <c r="R18727" s="119"/>
      <c r="T18727" s="119"/>
      <c r="V18727" s="119"/>
      <c r="X18727" s="119"/>
      <c r="Z18727" s="119"/>
    </row>
    <row r="18728" spans="16:26" x14ac:dyDescent="0.25">
      <c r="P18728" s="120"/>
      <c r="R18728" s="120"/>
      <c r="T18728" s="120"/>
      <c r="V18728" s="120"/>
      <c r="X18728" s="120"/>
      <c r="Z18728" s="120"/>
    </row>
    <row r="18729" spans="16:26" x14ac:dyDescent="0.25">
      <c r="P18729" s="119"/>
      <c r="R18729" s="119"/>
      <c r="T18729" s="119"/>
      <c r="V18729" s="119"/>
      <c r="X18729" s="119"/>
      <c r="Z18729" s="119"/>
    </row>
    <row r="18730" spans="16:26" x14ac:dyDescent="0.25">
      <c r="P18730" s="119"/>
      <c r="R18730" s="119"/>
      <c r="T18730" s="119"/>
      <c r="V18730" s="119"/>
      <c r="X18730" s="119"/>
      <c r="Z18730" s="119"/>
    </row>
    <row r="18731" spans="16:26" x14ac:dyDescent="0.25">
      <c r="P18731" s="120"/>
      <c r="R18731" s="120"/>
      <c r="T18731" s="120"/>
      <c r="V18731" s="120"/>
      <c r="X18731" s="120"/>
      <c r="Z18731" s="120"/>
    </row>
    <row r="18732" spans="16:26" x14ac:dyDescent="0.25">
      <c r="P18732" s="119"/>
      <c r="R18732" s="119"/>
      <c r="T18732" s="119"/>
      <c r="V18732" s="119"/>
      <c r="X18732" s="119"/>
      <c r="Z18732" s="119"/>
    </row>
    <row r="18733" spans="16:26" x14ac:dyDescent="0.25">
      <c r="P18733" s="120"/>
      <c r="R18733" s="120"/>
      <c r="T18733" s="120"/>
      <c r="V18733" s="120"/>
      <c r="X18733" s="120"/>
      <c r="Z18733" s="120"/>
    </row>
    <row r="18734" spans="16:26" x14ac:dyDescent="0.25">
      <c r="P18734" s="119"/>
      <c r="R18734" s="119"/>
      <c r="T18734" s="119"/>
      <c r="V18734" s="119"/>
      <c r="X18734" s="119"/>
      <c r="Z18734" s="119"/>
    </row>
    <row r="18735" spans="16:26" x14ac:dyDescent="0.25">
      <c r="P18735" s="119"/>
      <c r="R18735" s="119"/>
      <c r="T18735" s="119"/>
      <c r="V18735" s="119"/>
      <c r="X18735" s="119"/>
      <c r="Z18735" s="119"/>
    </row>
    <row r="18736" spans="16:26" x14ac:dyDescent="0.25">
      <c r="P18736" s="119"/>
      <c r="R18736" s="119"/>
      <c r="T18736" s="119"/>
      <c r="V18736" s="119"/>
      <c r="X18736" s="119"/>
      <c r="Z18736" s="119"/>
    </row>
    <row r="18737" spans="16:26" x14ac:dyDescent="0.25">
      <c r="P18737" s="121"/>
      <c r="R18737" s="121"/>
      <c r="T18737" s="121"/>
      <c r="V18737" s="121"/>
      <c r="X18737" s="121"/>
      <c r="Z18737" s="121"/>
    </row>
    <row r="18738" spans="16:26" x14ac:dyDescent="0.25">
      <c r="P18738" s="121"/>
      <c r="R18738" s="121"/>
      <c r="T18738" s="121"/>
      <c r="V18738" s="121"/>
      <c r="X18738" s="121"/>
      <c r="Z18738" s="121"/>
    </row>
    <row r="18739" spans="16:26" x14ac:dyDescent="0.25">
      <c r="P18739" s="121"/>
      <c r="R18739" s="121"/>
      <c r="T18739" s="121"/>
      <c r="V18739" s="121"/>
      <c r="X18739" s="121"/>
      <c r="Z18739" s="121"/>
    </row>
    <row r="18740" spans="16:26" x14ac:dyDescent="0.25">
      <c r="P18740" s="121"/>
      <c r="R18740" s="121"/>
      <c r="T18740" s="121"/>
      <c r="V18740" s="121"/>
      <c r="X18740" s="121"/>
      <c r="Z18740" s="121"/>
    </row>
    <row r="18741" spans="16:26" x14ac:dyDescent="0.25">
      <c r="P18741" s="122"/>
      <c r="R18741" s="122"/>
      <c r="T18741" s="122"/>
      <c r="V18741" s="122"/>
      <c r="X18741" s="122"/>
      <c r="Z18741" s="122"/>
    </row>
    <row r="18742" spans="16:26" x14ac:dyDescent="0.25">
      <c r="P18742" s="118"/>
      <c r="R18742" s="118"/>
      <c r="T18742" s="118"/>
      <c r="V18742" s="118"/>
      <c r="X18742" s="118"/>
      <c r="Z18742" s="118"/>
    </row>
    <row r="18743" spans="16:26" x14ac:dyDescent="0.25">
      <c r="P18743" s="119"/>
      <c r="R18743" s="119"/>
      <c r="T18743" s="119"/>
      <c r="V18743" s="119"/>
      <c r="X18743" s="119"/>
      <c r="Z18743" s="119"/>
    </row>
    <row r="18744" spans="16:26" x14ac:dyDescent="0.25">
      <c r="P18744" s="119"/>
      <c r="R18744" s="119"/>
      <c r="T18744" s="119"/>
      <c r="V18744" s="119"/>
      <c r="X18744" s="119"/>
      <c r="Z18744" s="119"/>
    </row>
    <row r="18745" spans="16:26" x14ac:dyDescent="0.25">
      <c r="P18745" s="120"/>
      <c r="R18745" s="120"/>
      <c r="T18745" s="120"/>
      <c r="V18745" s="120"/>
      <c r="X18745" s="120"/>
      <c r="Z18745" s="120"/>
    </row>
    <row r="18746" spans="16:26" x14ac:dyDescent="0.25">
      <c r="P18746" s="119"/>
      <c r="R18746" s="119"/>
      <c r="T18746" s="119"/>
      <c r="V18746" s="119"/>
      <c r="X18746" s="119"/>
      <c r="Z18746" s="119"/>
    </row>
    <row r="18747" spans="16:26" x14ac:dyDescent="0.25">
      <c r="P18747" s="119"/>
      <c r="R18747" s="119"/>
      <c r="T18747" s="119"/>
      <c r="V18747" s="119"/>
      <c r="X18747" s="119"/>
      <c r="Z18747" s="119"/>
    </row>
    <row r="18748" spans="16:26" x14ac:dyDescent="0.25">
      <c r="P18748" s="120"/>
      <c r="R18748" s="120"/>
      <c r="T18748" s="120"/>
      <c r="V18748" s="120"/>
      <c r="X18748" s="120"/>
      <c r="Z18748" s="120"/>
    </row>
    <row r="18749" spans="16:26" x14ac:dyDescent="0.25">
      <c r="P18749" s="119"/>
      <c r="R18749" s="119"/>
      <c r="T18749" s="119"/>
      <c r="V18749" s="119"/>
      <c r="X18749" s="119"/>
      <c r="Z18749" s="119"/>
    </row>
    <row r="18750" spans="16:26" x14ac:dyDescent="0.25">
      <c r="P18750" s="120"/>
      <c r="R18750" s="120"/>
      <c r="T18750" s="120"/>
      <c r="V18750" s="120"/>
      <c r="X18750" s="120"/>
      <c r="Z18750" s="120"/>
    </row>
    <row r="18751" spans="16:26" x14ac:dyDescent="0.25">
      <c r="P18751" s="119"/>
      <c r="R18751" s="119"/>
      <c r="T18751" s="119"/>
      <c r="V18751" s="119"/>
      <c r="X18751" s="119"/>
      <c r="Z18751" s="119"/>
    </row>
    <row r="18752" spans="16:26" x14ac:dyDescent="0.25">
      <c r="P18752" s="119"/>
      <c r="R18752" s="119"/>
      <c r="T18752" s="119"/>
      <c r="V18752" s="119"/>
      <c r="X18752" s="119"/>
      <c r="Z18752" s="119"/>
    </row>
    <row r="18753" spans="16:26" x14ac:dyDescent="0.25">
      <c r="P18753" s="119"/>
      <c r="R18753" s="119"/>
      <c r="T18753" s="119"/>
      <c r="V18753" s="119"/>
      <c r="X18753" s="119"/>
      <c r="Z18753" s="119"/>
    </row>
    <row r="18754" spans="16:26" x14ac:dyDescent="0.25">
      <c r="P18754" s="121"/>
      <c r="R18754" s="121"/>
      <c r="T18754" s="121"/>
      <c r="V18754" s="121"/>
      <c r="X18754" s="121"/>
      <c r="Z18754" s="121"/>
    </row>
    <row r="18755" spans="16:26" x14ac:dyDescent="0.25">
      <c r="P18755" s="121"/>
      <c r="R18755" s="121"/>
      <c r="T18755" s="121"/>
      <c r="V18755" s="121"/>
      <c r="X18755" s="121"/>
      <c r="Z18755" s="121"/>
    </row>
    <row r="18756" spans="16:26" x14ac:dyDescent="0.25">
      <c r="P18756" s="121"/>
      <c r="R18756" s="121"/>
      <c r="T18756" s="121"/>
      <c r="V18756" s="121"/>
      <c r="X18756" s="121"/>
      <c r="Z18756" s="121"/>
    </row>
    <row r="18757" spans="16:26" x14ac:dyDescent="0.25">
      <c r="P18757" s="121"/>
      <c r="R18757" s="121"/>
      <c r="T18757" s="121"/>
      <c r="V18757" s="121"/>
      <c r="X18757" s="121"/>
      <c r="Z18757" s="121"/>
    </row>
    <row r="18758" spans="16:26" x14ac:dyDescent="0.25">
      <c r="P18758" s="122"/>
      <c r="R18758" s="122"/>
      <c r="T18758" s="122"/>
      <c r="V18758" s="122"/>
      <c r="X18758" s="122"/>
      <c r="Z18758" s="122"/>
    </row>
    <row r="18759" spans="16:26" x14ac:dyDescent="0.25">
      <c r="P18759" s="118"/>
      <c r="R18759" s="118"/>
      <c r="T18759" s="118"/>
      <c r="V18759" s="118"/>
      <c r="X18759" s="118"/>
      <c r="Z18759" s="118"/>
    </row>
    <row r="18760" spans="16:26" x14ac:dyDescent="0.25">
      <c r="P18760" s="119"/>
      <c r="R18760" s="119"/>
      <c r="T18760" s="119"/>
      <c r="V18760" s="119"/>
      <c r="X18760" s="119"/>
      <c r="Z18760" s="119"/>
    </row>
    <row r="18761" spans="16:26" x14ac:dyDescent="0.25">
      <c r="P18761" s="119"/>
      <c r="R18761" s="119"/>
      <c r="T18761" s="119"/>
      <c r="V18761" s="119"/>
      <c r="X18761" s="119"/>
      <c r="Z18761" s="119"/>
    </row>
    <row r="18762" spans="16:26" x14ac:dyDescent="0.25">
      <c r="P18762" s="120"/>
      <c r="R18762" s="120"/>
      <c r="T18762" s="120"/>
      <c r="V18762" s="120"/>
      <c r="X18762" s="120"/>
      <c r="Z18762" s="120"/>
    </row>
    <row r="18763" spans="16:26" x14ac:dyDescent="0.25">
      <c r="P18763" s="119"/>
      <c r="R18763" s="119"/>
      <c r="T18763" s="119"/>
      <c r="V18763" s="119"/>
      <c r="X18763" s="119"/>
      <c r="Z18763" s="119"/>
    </row>
    <row r="18764" spans="16:26" x14ac:dyDescent="0.25">
      <c r="P18764" s="119"/>
      <c r="R18764" s="119"/>
      <c r="T18764" s="119"/>
      <c r="V18764" s="119"/>
      <c r="X18764" s="119"/>
      <c r="Z18764" s="119"/>
    </row>
    <row r="18765" spans="16:26" x14ac:dyDescent="0.25">
      <c r="P18765" s="120"/>
      <c r="R18765" s="120"/>
      <c r="T18765" s="120"/>
      <c r="V18765" s="120"/>
      <c r="X18765" s="120"/>
      <c r="Z18765" s="120"/>
    </row>
    <row r="18766" spans="16:26" x14ac:dyDescent="0.25">
      <c r="P18766" s="119"/>
      <c r="R18766" s="119"/>
      <c r="T18766" s="119"/>
      <c r="V18766" s="119"/>
      <c r="X18766" s="119"/>
      <c r="Z18766" s="119"/>
    </row>
    <row r="18767" spans="16:26" x14ac:dyDescent="0.25">
      <c r="P18767" s="120"/>
      <c r="R18767" s="120"/>
      <c r="T18767" s="120"/>
      <c r="V18767" s="120"/>
      <c r="X18767" s="120"/>
      <c r="Z18767" s="120"/>
    </row>
    <row r="18768" spans="16:26" x14ac:dyDescent="0.25">
      <c r="P18768" s="119"/>
      <c r="R18768" s="119"/>
      <c r="T18768" s="119"/>
      <c r="V18768" s="119"/>
      <c r="X18768" s="119"/>
      <c r="Z18768" s="119"/>
    </row>
    <row r="18769" spans="16:26" x14ac:dyDescent="0.25">
      <c r="P18769" s="119"/>
      <c r="R18769" s="119"/>
      <c r="T18769" s="119"/>
      <c r="V18769" s="119"/>
      <c r="X18769" s="119"/>
      <c r="Z18769" s="119"/>
    </row>
    <row r="18770" spans="16:26" x14ac:dyDescent="0.25">
      <c r="P18770" s="119"/>
      <c r="R18770" s="119"/>
      <c r="T18770" s="119"/>
      <c r="V18770" s="119"/>
      <c r="X18770" s="119"/>
      <c r="Z18770" s="119"/>
    </row>
    <row r="18771" spans="16:26" x14ac:dyDescent="0.25">
      <c r="P18771" s="121"/>
      <c r="R18771" s="121"/>
      <c r="T18771" s="121"/>
      <c r="V18771" s="121"/>
      <c r="X18771" s="121"/>
      <c r="Z18771" s="121"/>
    </row>
    <row r="18772" spans="16:26" x14ac:dyDescent="0.25">
      <c r="P18772" s="121"/>
      <c r="R18772" s="121"/>
      <c r="T18772" s="121"/>
      <c r="V18772" s="121"/>
      <c r="X18772" s="121"/>
      <c r="Z18772" s="121"/>
    </row>
    <row r="18773" spans="16:26" x14ac:dyDescent="0.25">
      <c r="P18773" s="121"/>
      <c r="R18773" s="121"/>
      <c r="T18773" s="121"/>
      <c r="V18773" s="121"/>
      <c r="X18773" s="121"/>
      <c r="Z18773" s="121"/>
    </row>
    <row r="18774" spans="16:26" x14ac:dyDescent="0.25">
      <c r="P18774" s="121"/>
      <c r="R18774" s="121"/>
      <c r="T18774" s="121"/>
      <c r="V18774" s="121"/>
      <c r="X18774" s="121"/>
      <c r="Z18774" s="121"/>
    </row>
    <row r="18775" spans="16:26" x14ac:dyDescent="0.25">
      <c r="P18775" s="122"/>
      <c r="R18775" s="122"/>
      <c r="T18775" s="122"/>
      <c r="V18775" s="122"/>
      <c r="X18775" s="122"/>
      <c r="Z18775" s="122"/>
    </row>
    <row r="18776" spans="16:26" x14ac:dyDescent="0.25">
      <c r="P18776" s="118"/>
      <c r="R18776" s="118"/>
      <c r="T18776" s="118"/>
      <c r="V18776" s="118"/>
      <c r="X18776" s="118"/>
      <c r="Z18776" s="118"/>
    </row>
    <row r="18777" spans="16:26" x14ac:dyDescent="0.25">
      <c r="P18777" s="119"/>
      <c r="R18777" s="119"/>
      <c r="T18777" s="119"/>
      <c r="V18777" s="119"/>
      <c r="X18777" s="119"/>
      <c r="Z18777" s="119"/>
    </row>
    <row r="18778" spans="16:26" x14ac:dyDescent="0.25">
      <c r="P18778" s="119"/>
      <c r="R18778" s="119"/>
      <c r="T18778" s="119"/>
      <c r="V18778" s="119"/>
      <c r="X18778" s="119"/>
      <c r="Z18778" s="119"/>
    </row>
    <row r="18779" spans="16:26" x14ac:dyDescent="0.25">
      <c r="P18779" s="120"/>
      <c r="R18779" s="120"/>
      <c r="T18779" s="120"/>
      <c r="V18779" s="120"/>
      <c r="X18779" s="120"/>
      <c r="Z18779" s="120"/>
    </row>
    <row r="18780" spans="16:26" x14ac:dyDescent="0.25">
      <c r="P18780" s="119"/>
      <c r="R18780" s="119"/>
      <c r="T18780" s="119"/>
      <c r="V18780" s="119"/>
      <c r="X18780" s="119"/>
      <c r="Z18780" s="119"/>
    </row>
    <row r="18781" spans="16:26" x14ac:dyDescent="0.25">
      <c r="P18781" s="119"/>
      <c r="R18781" s="119"/>
      <c r="T18781" s="119"/>
      <c r="V18781" s="119"/>
      <c r="X18781" s="119"/>
      <c r="Z18781" s="119"/>
    </row>
    <row r="18782" spans="16:26" x14ac:dyDescent="0.25">
      <c r="P18782" s="120"/>
      <c r="R18782" s="120"/>
      <c r="T18782" s="120"/>
      <c r="V18782" s="120"/>
      <c r="X18782" s="120"/>
      <c r="Z18782" s="120"/>
    </row>
    <row r="18783" spans="16:26" x14ac:dyDescent="0.25">
      <c r="P18783" s="119"/>
      <c r="R18783" s="119"/>
      <c r="T18783" s="119"/>
      <c r="V18783" s="119"/>
      <c r="X18783" s="119"/>
      <c r="Z18783" s="119"/>
    </row>
    <row r="18784" spans="16:26" x14ac:dyDescent="0.25">
      <c r="P18784" s="120"/>
      <c r="R18784" s="120"/>
      <c r="T18784" s="120"/>
      <c r="V18784" s="120"/>
      <c r="X18784" s="120"/>
      <c r="Z18784" s="120"/>
    </row>
    <row r="18785" spans="16:26" x14ac:dyDescent="0.25">
      <c r="P18785" s="119"/>
      <c r="R18785" s="119"/>
      <c r="T18785" s="119"/>
      <c r="V18785" s="119"/>
      <c r="X18785" s="119"/>
      <c r="Z18785" s="119"/>
    </row>
    <row r="18786" spans="16:26" x14ac:dyDescent="0.25">
      <c r="P18786" s="119"/>
      <c r="R18786" s="119"/>
      <c r="T18786" s="119"/>
      <c r="V18786" s="119"/>
      <c r="X18786" s="119"/>
      <c r="Z18786" s="119"/>
    </row>
    <row r="18787" spans="16:26" x14ac:dyDescent="0.25">
      <c r="P18787" s="119"/>
      <c r="R18787" s="119"/>
      <c r="T18787" s="119"/>
      <c r="V18787" s="119"/>
      <c r="X18787" s="119"/>
      <c r="Z18787" s="119"/>
    </row>
    <row r="18788" spans="16:26" x14ac:dyDescent="0.25">
      <c r="P18788" s="121"/>
      <c r="R18788" s="121"/>
      <c r="T18788" s="121"/>
      <c r="V18788" s="121"/>
      <c r="X18788" s="121"/>
      <c r="Z18788" s="121"/>
    </row>
    <row r="18789" spans="16:26" x14ac:dyDescent="0.25">
      <c r="P18789" s="121"/>
      <c r="R18789" s="121"/>
      <c r="T18789" s="121"/>
      <c r="V18789" s="121"/>
      <c r="X18789" s="121"/>
      <c r="Z18789" s="121"/>
    </row>
    <row r="18790" spans="16:26" x14ac:dyDescent="0.25">
      <c r="P18790" s="121"/>
      <c r="R18790" s="121"/>
      <c r="T18790" s="121"/>
      <c r="V18790" s="121"/>
      <c r="X18790" s="121"/>
      <c r="Z18790" s="121"/>
    </row>
    <row r="18791" spans="16:26" x14ac:dyDescent="0.25">
      <c r="P18791" s="121"/>
      <c r="R18791" s="121"/>
      <c r="T18791" s="121"/>
      <c r="V18791" s="121"/>
      <c r="X18791" s="121"/>
      <c r="Z18791" s="121"/>
    </row>
    <row r="18792" spans="16:26" x14ac:dyDescent="0.25">
      <c r="P18792" s="122"/>
      <c r="R18792" s="122"/>
      <c r="T18792" s="122"/>
      <c r="V18792" s="122"/>
      <c r="X18792" s="122"/>
      <c r="Z18792" s="122"/>
    </row>
    <row r="18793" spans="16:26" x14ac:dyDescent="0.25">
      <c r="P18793" s="118"/>
      <c r="R18793" s="118"/>
      <c r="T18793" s="118"/>
      <c r="V18793" s="118"/>
      <c r="X18793" s="118"/>
      <c r="Z18793" s="118"/>
    </row>
    <row r="18794" spans="16:26" x14ac:dyDescent="0.25">
      <c r="P18794" s="119"/>
      <c r="R18794" s="119"/>
      <c r="T18794" s="119"/>
      <c r="V18794" s="119"/>
      <c r="X18794" s="119"/>
      <c r="Z18794" s="119"/>
    </row>
    <row r="18795" spans="16:26" x14ac:dyDescent="0.25">
      <c r="P18795" s="119"/>
      <c r="R18795" s="119"/>
      <c r="T18795" s="119"/>
      <c r="V18795" s="119"/>
      <c r="X18795" s="119"/>
      <c r="Z18795" s="119"/>
    </row>
    <row r="18796" spans="16:26" x14ac:dyDescent="0.25">
      <c r="P18796" s="120"/>
      <c r="R18796" s="120"/>
      <c r="T18796" s="120"/>
      <c r="V18796" s="120"/>
      <c r="X18796" s="120"/>
      <c r="Z18796" s="120"/>
    </row>
    <row r="18797" spans="16:26" x14ac:dyDescent="0.25">
      <c r="P18797" s="119"/>
      <c r="R18797" s="119"/>
      <c r="T18797" s="119"/>
      <c r="V18797" s="119"/>
      <c r="X18797" s="119"/>
      <c r="Z18797" s="119"/>
    </row>
    <row r="18798" spans="16:26" x14ac:dyDescent="0.25">
      <c r="P18798" s="119"/>
      <c r="R18798" s="119"/>
      <c r="T18798" s="119"/>
      <c r="V18798" s="119"/>
      <c r="X18798" s="119"/>
      <c r="Z18798" s="119"/>
    </row>
    <row r="18799" spans="16:26" x14ac:dyDescent="0.25">
      <c r="P18799" s="120"/>
      <c r="R18799" s="120"/>
      <c r="T18799" s="120"/>
      <c r="V18799" s="120"/>
      <c r="X18799" s="120"/>
      <c r="Z18799" s="120"/>
    </row>
    <row r="18800" spans="16:26" x14ac:dyDescent="0.25">
      <c r="P18800" s="119"/>
      <c r="R18800" s="119"/>
      <c r="T18800" s="119"/>
      <c r="V18800" s="119"/>
      <c r="X18800" s="119"/>
      <c r="Z18800" s="119"/>
    </row>
    <row r="18801" spans="16:26" x14ac:dyDescent="0.25">
      <c r="P18801" s="120"/>
      <c r="R18801" s="120"/>
      <c r="T18801" s="120"/>
      <c r="V18801" s="120"/>
      <c r="X18801" s="120"/>
      <c r="Z18801" s="120"/>
    </row>
    <row r="18802" spans="16:26" x14ac:dyDescent="0.25">
      <c r="P18802" s="119"/>
      <c r="R18802" s="119"/>
      <c r="T18802" s="119"/>
      <c r="V18802" s="119"/>
      <c r="X18802" s="119"/>
      <c r="Z18802" s="119"/>
    </row>
    <row r="18803" spans="16:26" x14ac:dyDescent="0.25">
      <c r="P18803" s="119"/>
      <c r="R18803" s="119"/>
      <c r="T18803" s="119"/>
      <c r="V18803" s="119"/>
      <c r="X18803" s="119"/>
      <c r="Z18803" s="119"/>
    </row>
    <row r="18804" spans="16:26" x14ac:dyDescent="0.25">
      <c r="P18804" s="119"/>
      <c r="R18804" s="119"/>
      <c r="T18804" s="119"/>
      <c r="V18804" s="119"/>
      <c r="X18804" s="119"/>
      <c r="Z18804" s="119"/>
    </row>
    <row r="18805" spans="16:26" x14ac:dyDescent="0.25">
      <c r="P18805" s="121"/>
      <c r="R18805" s="121"/>
      <c r="T18805" s="121"/>
      <c r="V18805" s="121"/>
      <c r="X18805" s="121"/>
      <c r="Z18805" s="121"/>
    </row>
    <row r="18806" spans="16:26" x14ac:dyDescent="0.25">
      <c r="P18806" s="121"/>
      <c r="R18806" s="121"/>
      <c r="T18806" s="121"/>
      <c r="V18806" s="121"/>
      <c r="X18806" s="121"/>
      <c r="Z18806" s="121"/>
    </row>
    <row r="18807" spans="16:26" x14ac:dyDescent="0.25">
      <c r="P18807" s="121"/>
      <c r="R18807" s="121"/>
      <c r="T18807" s="121"/>
      <c r="V18807" s="121"/>
      <c r="X18807" s="121"/>
      <c r="Z18807" s="121"/>
    </row>
    <row r="18808" spans="16:26" x14ac:dyDescent="0.25">
      <c r="P18808" s="121"/>
      <c r="R18808" s="121"/>
      <c r="T18808" s="121"/>
      <c r="V18808" s="121"/>
      <c r="X18808" s="121"/>
      <c r="Z18808" s="121"/>
    </row>
    <row r="18809" spans="16:26" x14ac:dyDescent="0.25">
      <c r="P18809" s="122"/>
      <c r="R18809" s="122"/>
      <c r="T18809" s="122"/>
      <c r="V18809" s="122"/>
      <c r="X18809" s="122"/>
      <c r="Z18809" s="122"/>
    </row>
    <row r="18810" spans="16:26" x14ac:dyDescent="0.25">
      <c r="P18810" s="118"/>
      <c r="R18810" s="118"/>
      <c r="T18810" s="118"/>
      <c r="V18810" s="118"/>
      <c r="X18810" s="118"/>
      <c r="Z18810" s="118"/>
    </row>
    <row r="18811" spans="16:26" x14ac:dyDescent="0.25">
      <c r="P18811" s="119"/>
      <c r="R18811" s="119"/>
      <c r="T18811" s="119"/>
      <c r="V18811" s="119"/>
      <c r="X18811" s="119"/>
      <c r="Z18811" s="119"/>
    </row>
    <row r="18812" spans="16:26" x14ac:dyDescent="0.25">
      <c r="P18812" s="119"/>
      <c r="R18812" s="119"/>
      <c r="T18812" s="119"/>
      <c r="V18812" s="119"/>
      <c r="X18812" s="119"/>
      <c r="Z18812" s="119"/>
    </row>
    <row r="18813" spans="16:26" x14ac:dyDescent="0.25">
      <c r="P18813" s="120"/>
      <c r="R18813" s="120"/>
      <c r="T18813" s="120"/>
      <c r="V18813" s="120"/>
      <c r="X18813" s="120"/>
      <c r="Z18813" s="120"/>
    </row>
    <row r="18814" spans="16:26" x14ac:dyDescent="0.25">
      <c r="P18814" s="119"/>
      <c r="R18814" s="119"/>
      <c r="T18814" s="119"/>
      <c r="V18814" s="119"/>
      <c r="X18814" s="119"/>
      <c r="Z18814" s="119"/>
    </row>
    <row r="18815" spans="16:26" x14ac:dyDescent="0.25">
      <c r="P18815" s="119"/>
      <c r="R18815" s="119"/>
      <c r="T18815" s="119"/>
      <c r="V18815" s="119"/>
      <c r="X18815" s="119"/>
      <c r="Z18815" s="119"/>
    </row>
    <row r="18816" spans="16:26" x14ac:dyDescent="0.25">
      <c r="P18816" s="120"/>
      <c r="R18816" s="120"/>
      <c r="T18816" s="120"/>
      <c r="V18816" s="120"/>
      <c r="X18816" s="120"/>
      <c r="Z18816" s="120"/>
    </row>
    <row r="18817" spans="16:26" x14ac:dyDescent="0.25">
      <c r="P18817" s="119"/>
      <c r="R18817" s="119"/>
      <c r="T18817" s="119"/>
      <c r="V18817" s="119"/>
      <c r="X18817" s="119"/>
      <c r="Z18817" s="119"/>
    </row>
    <row r="18818" spans="16:26" x14ac:dyDescent="0.25">
      <c r="P18818" s="120"/>
      <c r="R18818" s="120"/>
      <c r="T18818" s="120"/>
      <c r="V18818" s="120"/>
      <c r="X18818" s="120"/>
      <c r="Z18818" s="120"/>
    </row>
    <row r="18819" spans="16:26" x14ac:dyDescent="0.25">
      <c r="P18819" s="119"/>
      <c r="R18819" s="119"/>
      <c r="T18819" s="119"/>
      <c r="V18819" s="119"/>
      <c r="X18819" s="119"/>
      <c r="Z18819" s="119"/>
    </row>
    <row r="18820" spans="16:26" x14ac:dyDescent="0.25">
      <c r="P18820" s="119"/>
      <c r="R18820" s="119"/>
      <c r="T18820" s="119"/>
      <c r="V18820" s="119"/>
      <c r="X18820" s="119"/>
      <c r="Z18820" s="119"/>
    </row>
    <row r="18821" spans="16:26" x14ac:dyDescent="0.25">
      <c r="P18821" s="119"/>
      <c r="R18821" s="119"/>
      <c r="T18821" s="119"/>
      <c r="V18821" s="119"/>
      <c r="X18821" s="119"/>
      <c r="Z18821" s="119"/>
    </row>
    <row r="18822" spans="16:26" x14ac:dyDescent="0.25">
      <c r="P18822" s="121"/>
      <c r="R18822" s="121"/>
      <c r="T18822" s="121"/>
      <c r="V18822" s="121"/>
      <c r="X18822" s="121"/>
      <c r="Z18822" s="121"/>
    </row>
    <row r="18823" spans="16:26" x14ac:dyDescent="0.25">
      <c r="P18823" s="121"/>
      <c r="R18823" s="121"/>
      <c r="T18823" s="121"/>
      <c r="V18823" s="121"/>
      <c r="X18823" s="121"/>
      <c r="Z18823" s="121"/>
    </row>
    <row r="18824" spans="16:26" x14ac:dyDescent="0.25">
      <c r="P18824" s="121"/>
      <c r="R18824" s="121"/>
      <c r="T18824" s="121"/>
      <c r="V18824" s="121"/>
      <c r="X18824" s="121"/>
      <c r="Z18824" s="121"/>
    </row>
    <row r="18825" spans="16:26" x14ac:dyDescent="0.25">
      <c r="P18825" s="121"/>
      <c r="R18825" s="121"/>
      <c r="T18825" s="121"/>
      <c r="V18825" s="121"/>
      <c r="X18825" s="121"/>
      <c r="Z18825" s="121"/>
    </row>
    <row r="18826" spans="16:26" x14ac:dyDescent="0.25">
      <c r="P18826" s="122"/>
      <c r="R18826" s="122"/>
      <c r="T18826" s="122"/>
      <c r="V18826" s="122"/>
      <c r="X18826" s="122"/>
      <c r="Z18826" s="122"/>
    </row>
    <row r="18827" spans="16:26" x14ac:dyDescent="0.25">
      <c r="P18827" s="118"/>
      <c r="R18827" s="118"/>
      <c r="T18827" s="118"/>
      <c r="V18827" s="118"/>
      <c r="X18827" s="118"/>
      <c r="Z18827" s="118"/>
    </row>
    <row r="18828" spans="16:26" x14ac:dyDescent="0.25">
      <c r="P18828" s="119"/>
      <c r="R18828" s="119"/>
      <c r="T18828" s="119"/>
      <c r="V18828" s="119"/>
      <c r="X18828" s="119"/>
      <c r="Z18828" s="119"/>
    </row>
    <row r="18829" spans="16:26" x14ac:dyDescent="0.25">
      <c r="P18829" s="119"/>
      <c r="R18829" s="119"/>
      <c r="T18829" s="119"/>
      <c r="V18829" s="119"/>
      <c r="X18829" s="119"/>
      <c r="Z18829" s="119"/>
    </row>
    <row r="18830" spans="16:26" x14ac:dyDescent="0.25">
      <c r="P18830" s="120"/>
      <c r="R18830" s="120"/>
      <c r="T18830" s="120"/>
      <c r="V18830" s="120"/>
      <c r="X18830" s="120"/>
      <c r="Z18830" s="120"/>
    </row>
    <row r="18831" spans="16:26" x14ac:dyDescent="0.25">
      <c r="P18831" s="119"/>
      <c r="R18831" s="119"/>
      <c r="T18831" s="119"/>
      <c r="V18831" s="119"/>
      <c r="X18831" s="119"/>
      <c r="Z18831" s="119"/>
    </row>
    <row r="18832" spans="16:26" x14ac:dyDescent="0.25">
      <c r="P18832" s="119"/>
      <c r="R18832" s="119"/>
      <c r="T18832" s="119"/>
      <c r="V18832" s="119"/>
      <c r="X18832" s="119"/>
      <c r="Z18832" s="119"/>
    </row>
    <row r="18833" spans="16:26" x14ac:dyDescent="0.25">
      <c r="P18833" s="120"/>
      <c r="R18833" s="120"/>
      <c r="T18833" s="120"/>
      <c r="V18833" s="120"/>
      <c r="X18833" s="120"/>
      <c r="Z18833" s="120"/>
    </row>
    <row r="18834" spans="16:26" x14ac:dyDescent="0.25">
      <c r="P18834" s="119"/>
      <c r="R18834" s="119"/>
      <c r="T18834" s="119"/>
      <c r="V18834" s="119"/>
      <c r="X18834" s="119"/>
      <c r="Z18834" s="119"/>
    </row>
    <row r="18835" spans="16:26" x14ac:dyDescent="0.25">
      <c r="P18835" s="120"/>
      <c r="R18835" s="120"/>
      <c r="T18835" s="120"/>
      <c r="V18835" s="120"/>
      <c r="X18835" s="120"/>
      <c r="Z18835" s="120"/>
    </row>
    <row r="18836" spans="16:26" x14ac:dyDescent="0.25">
      <c r="P18836" s="119"/>
      <c r="R18836" s="119"/>
      <c r="T18836" s="119"/>
      <c r="V18836" s="119"/>
      <c r="X18836" s="119"/>
      <c r="Z18836" s="119"/>
    </row>
    <row r="18837" spans="16:26" x14ac:dyDescent="0.25">
      <c r="P18837" s="119"/>
      <c r="R18837" s="119"/>
      <c r="T18837" s="119"/>
      <c r="V18837" s="119"/>
      <c r="X18837" s="119"/>
      <c r="Z18837" s="119"/>
    </row>
    <row r="18838" spans="16:26" x14ac:dyDescent="0.25">
      <c r="P18838" s="119"/>
      <c r="R18838" s="119"/>
      <c r="T18838" s="119"/>
      <c r="V18838" s="119"/>
      <c r="X18838" s="119"/>
      <c r="Z18838" s="119"/>
    </row>
    <row r="18839" spans="16:26" x14ac:dyDescent="0.25">
      <c r="P18839" s="121"/>
      <c r="R18839" s="121"/>
      <c r="T18839" s="121"/>
      <c r="V18839" s="121"/>
      <c r="X18839" s="121"/>
      <c r="Z18839" s="121"/>
    </row>
    <row r="18840" spans="16:26" x14ac:dyDescent="0.25">
      <c r="P18840" s="121"/>
      <c r="R18840" s="121"/>
      <c r="T18840" s="121"/>
      <c r="V18840" s="121"/>
      <c r="X18840" s="121"/>
      <c r="Z18840" s="121"/>
    </row>
    <row r="18841" spans="16:26" x14ac:dyDescent="0.25">
      <c r="P18841" s="121"/>
      <c r="R18841" s="121"/>
      <c r="T18841" s="121"/>
      <c r="V18841" s="121"/>
      <c r="X18841" s="121"/>
      <c r="Z18841" s="121"/>
    </row>
    <row r="18842" spans="16:26" x14ac:dyDescent="0.25">
      <c r="P18842" s="121"/>
      <c r="R18842" s="121"/>
      <c r="T18842" s="121"/>
      <c r="V18842" s="121"/>
      <c r="X18842" s="121"/>
      <c r="Z18842" s="121"/>
    </row>
    <row r="18843" spans="16:26" x14ac:dyDescent="0.25">
      <c r="P18843" s="122"/>
      <c r="R18843" s="122"/>
      <c r="T18843" s="122"/>
      <c r="V18843" s="122"/>
      <c r="X18843" s="122"/>
      <c r="Z18843" s="122"/>
    </row>
    <row r="18844" spans="16:26" x14ac:dyDescent="0.25">
      <c r="P18844" s="118"/>
      <c r="R18844" s="118"/>
      <c r="T18844" s="118"/>
      <c r="V18844" s="118"/>
      <c r="X18844" s="118"/>
      <c r="Z18844" s="118"/>
    </row>
    <row r="18845" spans="16:26" x14ac:dyDescent="0.25">
      <c r="P18845" s="119"/>
      <c r="R18845" s="119"/>
      <c r="T18845" s="119"/>
      <c r="V18845" s="119"/>
      <c r="X18845" s="119"/>
      <c r="Z18845" s="119"/>
    </row>
    <row r="18846" spans="16:26" x14ac:dyDescent="0.25">
      <c r="P18846" s="119"/>
      <c r="R18846" s="119"/>
      <c r="T18846" s="119"/>
      <c r="V18846" s="119"/>
      <c r="X18846" s="119"/>
      <c r="Z18846" s="119"/>
    </row>
    <row r="18847" spans="16:26" x14ac:dyDescent="0.25">
      <c r="P18847" s="120"/>
      <c r="R18847" s="120"/>
      <c r="T18847" s="120"/>
      <c r="V18847" s="120"/>
      <c r="X18847" s="120"/>
      <c r="Z18847" s="120"/>
    </row>
    <row r="18848" spans="16:26" x14ac:dyDescent="0.25">
      <c r="P18848" s="119"/>
      <c r="R18848" s="119"/>
      <c r="T18848" s="119"/>
      <c r="V18848" s="119"/>
      <c r="X18848" s="119"/>
      <c r="Z18848" s="119"/>
    </row>
    <row r="18849" spans="16:26" x14ac:dyDescent="0.25">
      <c r="P18849" s="119"/>
      <c r="R18849" s="119"/>
      <c r="T18849" s="119"/>
      <c r="V18849" s="119"/>
      <c r="X18849" s="119"/>
      <c r="Z18849" s="119"/>
    </row>
    <row r="18850" spans="16:26" x14ac:dyDescent="0.25">
      <c r="P18850" s="120"/>
      <c r="R18850" s="120"/>
      <c r="T18850" s="120"/>
      <c r="V18850" s="120"/>
      <c r="X18850" s="120"/>
      <c r="Z18850" s="120"/>
    </row>
    <row r="18851" spans="16:26" x14ac:dyDescent="0.25">
      <c r="P18851" s="119"/>
      <c r="R18851" s="119"/>
      <c r="T18851" s="119"/>
      <c r="V18851" s="119"/>
      <c r="X18851" s="119"/>
      <c r="Z18851" s="119"/>
    </row>
    <row r="18852" spans="16:26" x14ac:dyDescent="0.25">
      <c r="P18852" s="120"/>
      <c r="R18852" s="120"/>
      <c r="T18852" s="120"/>
      <c r="V18852" s="120"/>
      <c r="X18852" s="120"/>
      <c r="Z18852" s="120"/>
    </row>
    <row r="18853" spans="16:26" x14ac:dyDescent="0.25">
      <c r="P18853" s="119"/>
      <c r="R18853" s="119"/>
      <c r="T18853" s="119"/>
      <c r="V18853" s="119"/>
      <c r="X18853" s="119"/>
      <c r="Z18853" s="119"/>
    </row>
    <row r="18854" spans="16:26" x14ac:dyDescent="0.25">
      <c r="P18854" s="119"/>
      <c r="R18854" s="119"/>
      <c r="T18854" s="119"/>
      <c r="V18854" s="119"/>
      <c r="X18854" s="119"/>
      <c r="Z18854" s="119"/>
    </row>
    <row r="18855" spans="16:26" x14ac:dyDescent="0.25">
      <c r="P18855" s="119"/>
      <c r="R18855" s="119"/>
      <c r="T18855" s="119"/>
      <c r="V18855" s="119"/>
      <c r="X18855" s="119"/>
      <c r="Z18855" s="119"/>
    </row>
    <row r="18856" spans="16:26" x14ac:dyDescent="0.25">
      <c r="P18856" s="121"/>
      <c r="R18856" s="121"/>
      <c r="T18856" s="121"/>
      <c r="V18856" s="121"/>
      <c r="X18856" s="121"/>
      <c r="Z18856" s="121"/>
    </row>
    <row r="18857" spans="16:26" x14ac:dyDescent="0.25">
      <c r="P18857" s="121"/>
      <c r="R18857" s="121"/>
      <c r="T18857" s="121"/>
      <c r="V18857" s="121"/>
      <c r="X18857" s="121"/>
      <c r="Z18857" s="121"/>
    </row>
    <row r="18858" spans="16:26" x14ac:dyDescent="0.25">
      <c r="P18858" s="121"/>
      <c r="R18858" s="121"/>
      <c r="T18858" s="121"/>
      <c r="V18858" s="121"/>
      <c r="X18858" s="121"/>
      <c r="Z18858" s="121"/>
    </row>
    <row r="18859" spans="16:26" x14ac:dyDescent="0.25">
      <c r="P18859" s="121"/>
      <c r="R18859" s="121"/>
      <c r="T18859" s="121"/>
      <c r="V18859" s="121"/>
      <c r="X18859" s="121"/>
      <c r="Z18859" s="121"/>
    </row>
    <row r="18860" spans="16:26" x14ac:dyDescent="0.25">
      <c r="P18860" s="122"/>
      <c r="R18860" s="122"/>
      <c r="T18860" s="122"/>
      <c r="V18860" s="122"/>
      <c r="X18860" s="122"/>
      <c r="Z18860" s="122"/>
    </row>
    <row r="18861" spans="16:26" x14ac:dyDescent="0.25">
      <c r="P18861" s="118"/>
      <c r="R18861" s="118"/>
      <c r="T18861" s="118"/>
      <c r="V18861" s="118"/>
      <c r="X18861" s="118"/>
      <c r="Z18861" s="118"/>
    </row>
    <row r="18862" spans="16:26" x14ac:dyDescent="0.25">
      <c r="P18862" s="119"/>
      <c r="R18862" s="119"/>
      <c r="T18862" s="119"/>
      <c r="V18862" s="119"/>
      <c r="X18862" s="119"/>
      <c r="Z18862" s="119"/>
    </row>
    <row r="18863" spans="16:26" x14ac:dyDescent="0.25">
      <c r="P18863" s="119"/>
      <c r="R18863" s="119"/>
      <c r="T18863" s="119"/>
      <c r="V18863" s="119"/>
      <c r="X18863" s="119"/>
      <c r="Z18863" s="119"/>
    </row>
    <row r="18864" spans="16:26" x14ac:dyDescent="0.25">
      <c r="P18864" s="120"/>
      <c r="R18864" s="120"/>
      <c r="T18864" s="120"/>
      <c r="V18864" s="120"/>
      <c r="X18864" s="120"/>
      <c r="Z18864" s="120"/>
    </row>
    <row r="18865" spans="16:26" x14ac:dyDescent="0.25">
      <c r="P18865" s="119"/>
      <c r="R18865" s="119"/>
      <c r="T18865" s="119"/>
      <c r="V18865" s="119"/>
      <c r="X18865" s="119"/>
      <c r="Z18865" s="119"/>
    </row>
    <row r="18866" spans="16:26" x14ac:dyDescent="0.25">
      <c r="P18866" s="119"/>
      <c r="R18866" s="119"/>
      <c r="T18866" s="119"/>
      <c r="V18866" s="119"/>
      <c r="X18866" s="119"/>
      <c r="Z18866" s="119"/>
    </row>
    <row r="18867" spans="16:26" x14ac:dyDescent="0.25">
      <c r="P18867" s="120"/>
      <c r="R18867" s="120"/>
      <c r="T18867" s="120"/>
      <c r="V18867" s="120"/>
      <c r="X18867" s="120"/>
      <c r="Z18867" s="120"/>
    </row>
    <row r="18868" spans="16:26" x14ac:dyDescent="0.25">
      <c r="P18868" s="119"/>
      <c r="R18868" s="119"/>
      <c r="T18868" s="119"/>
      <c r="V18868" s="119"/>
      <c r="X18868" s="119"/>
      <c r="Z18868" s="119"/>
    </row>
    <row r="18869" spans="16:26" x14ac:dyDescent="0.25">
      <c r="P18869" s="120"/>
      <c r="R18869" s="120"/>
      <c r="T18869" s="120"/>
      <c r="V18869" s="120"/>
      <c r="X18869" s="120"/>
      <c r="Z18869" s="120"/>
    </row>
    <row r="18870" spans="16:26" x14ac:dyDescent="0.25">
      <c r="P18870" s="119"/>
      <c r="R18870" s="119"/>
      <c r="T18870" s="119"/>
      <c r="V18870" s="119"/>
      <c r="X18870" s="119"/>
      <c r="Z18870" s="119"/>
    </row>
    <row r="18871" spans="16:26" x14ac:dyDescent="0.25">
      <c r="P18871" s="119"/>
      <c r="R18871" s="119"/>
      <c r="T18871" s="119"/>
      <c r="V18871" s="119"/>
      <c r="X18871" s="119"/>
      <c r="Z18871" s="119"/>
    </row>
    <row r="18872" spans="16:26" x14ac:dyDescent="0.25">
      <c r="P18872" s="119"/>
      <c r="R18872" s="119"/>
      <c r="T18872" s="119"/>
      <c r="V18872" s="119"/>
      <c r="X18872" s="119"/>
      <c r="Z18872" s="119"/>
    </row>
    <row r="18873" spans="16:26" x14ac:dyDescent="0.25">
      <c r="P18873" s="121"/>
      <c r="R18873" s="121"/>
      <c r="T18873" s="121"/>
      <c r="V18873" s="121"/>
      <c r="X18873" s="121"/>
      <c r="Z18873" s="121"/>
    </row>
    <row r="18874" spans="16:26" x14ac:dyDescent="0.25">
      <c r="P18874" s="121"/>
      <c r="R18874" s="121"/>
      <c r="T18874" s="121"/>
      <c r="V18874" s="121"/>
      <c r="X18874" s="121"/>
      <c r="Z18874" s="121"/>
    </row>
    <row r="18875" spans="16:26" x14ac:dyDescent="0.25">
      <c r="P18875" s="121"/>
      <c r="R18875" s="121"/>
      <c r="T18875" s="121"/>
      <c r="V18875" s="121"/>
      <c r="X18875" s="121"/>
      <c r="Z18875" s="121"/>
    </row>
    <row r="18876" spans="16:26" x14ac:dyDescent="0.25">
      <c r="P18876" s="121"/>
      <c r="R18876" s="121"/>
      <c r="T18876" s="121"/>
      <c r="V18876" s="121"/>
      <c r="X18876" s="121"/>
      <c r="Z18876" s="121"/>
    </row>
    <row r="18877" spans="16:26" x14ac:dyDescent="0.25">
      <c r="P18877" s="122"/>
      <c r="R18877" s="122"/>
      <c r="T18877" s="122"/>
      <c r="V18877" s="122"/>
      <c r="X18877" s="122"/>
      <c r="Z18877" s="122"/>
    </row>
    <row r="18878" spans="16:26" x14ac:dyDescent="0.25">
      <c r="P18878" s="118"/>
      <c r="R18878" s="118"/>
      <c r="T18878" s="118"/>
      <c r="V18878" s="118"/>
      <c r="X18878" s="118"/>
      <c r="Z18878" s="118"/>
    </row>
    <row r="18879" spans="16:26" x14ac:dyDescent="0.25">
      <c r="P18879" s="119"/>
      <c r="R18879" s="119"/>
      <c r="T18879" s="119"/>
      <c r="V18879" s="119"/>
      <c r="X18879" s="119"/>
      <c r="Z18879" s="119"/>
    </row>
    <row r="18880" spans="16:26" x14ac:dyDescent="0.25">
      <c r="P18880" s="119"/>
      <c r="R18880" s="119"/>
      <c r="T18880" s="119"/>
      <c r="V18880" s="119"/>
      <c r="X18880" s="119"/>
      <c r="Z18880" s="119"/>
    </row>
    <row r="18881" spans="16:26" x14ac:dyDescent="0.25">
      <c r="P18881" s="120"/>
      <c r="R18881" s="120"/>
      <c r="T18881" s="120"/>
      <c r="V18881" s="120"/>
      <c r="X18881" s="120"/>
      <c r="Z18881" s="120"/>
    </row>
    <row r="18882" spans="16:26" x14ac:dyDescent="0.25">
      <c r="P18882" s="119"/>
      <c r="R18882" s="119"/>
      <c r="T18882" s="119"/>
      <c r="V18882" s="119"/>
      <c r="X18882" s="119"/>
      <c r="Z18882" s="119"/>
    </row>
    <row r="18883" spans="16:26" x14ac:dyDescent="0.25">
      <c r="P18883" s="119"/>
      <c r="R18883" s="119"/>
      <c r="T18883" s="119"/>
      <c r="V18883" s="119"/>
      <c r="X18883" s="119"/>
      <c r="Z18883" s="119"/>
    </row>
    <row r="18884" spans="16:26" x14ac:dyDescent="0.25">
      <c r="P18884" s="120"/>
      <c r="R18884" s="120"/>
      <c r="T18884" s="120"/>
      <c r="V18884" s="120"/>
      <c r="X18884" s="120"/>
      <c r="Z18884" s="120"/>
    </row>
    <row r="18885" spans="16:26" x14ac:dyDescent="0.25">
      <c r="P18885" s="119"/>
      <c r="R18885" s="119"/>
      <c r="T18885" s="119"/>
      <c r="V18885" s="119"/>
      <c r="X18885" s="119"/>
      <c r="Z18885" s="119"/>
    </row>
    <row r="18886" spans="16:26" x14ac:dyDescent="0.25">
      <c r="P18886" s="120"/>
      <c r="R18886" s="120"/>
      <c r="T18886" s="120"/>
      <c r="V18886" s="120"/>
      <c r="X18886" s="120"/>
      <c r="Z18886" s="120"/>
    </row>
    <row r="18887" spans="16:26" x14ac:dyDescent="0.25">
      <c r="P18887" s="119"/>
      <c r="R18887" s="119"/>
      <c r="T18887" s="119"/>
      <c r="V18887" s="119"/>
      <c r="X18887" s="119"/>
      <c r="Z18887" s="119"/>
    </row>
    <row r="18888" spans="16:26" x14ac:dyDescent="0.25">
      <c r="P18888" s="119"/>
      <c r="R18888" s="119"/>
      <c r="T18888" s="119"/>
      <c r="V18888" s="119"/>
      <c r="X18888" s="119"/>
      <c r="Z18888" s="119"/>
    </row>
    <row r="18889" spans="16:26" x14ac:dyDescent="0.25">
      <c r="P18889" s="119"/>
      <c r="R18889" s="119"/>
      <c r="T18889" s="119"/>
      <c r="V18889" s="119"/>
      <c r="X18889" s="119"/>
      <c r="Z18889" s="119"/>
    </row>
    <row r="18890" spans="16:26" x14ac:dyDescent="0.25">
      <c r="P18890" s="121"/>
      <c r="R18890" s="121"/>
      <c r="T18890" s="121"/>
      <c r="V18890" s="121"/>
      <c r="X18890" s="121"/>
      <c r="Z18890" s="121"/>
    </row>
    <row r="18891" spans="16:26" x14ac:dyDescent="0.25">
      <c r="P18891" s="121"/>
      <c r="R18891" s="121"/>
      <c r="T18891" s="121"/>
      <c r="V18891" s="121"/>
      <c r="X18891" s="121"/>
      <c r="Z18891" s="121"/>
    </row>
    <row r="18892" spans="16:26" x14ac:dyDescent="0.25">
      <c r="P18892" s="121"/>
      <c r="R18892" s="121"/>
      <c r="T18892" s="121"/>
      <c r="V18892" s="121"/>
      <c r="X18892" s="121"/>
      <c r="Z18892" s="121"/>
    </row>
    <row r="18893" spans="16:26" x14ac:dyDescent="0.25">
      <c r="P18893" s="121"/>
      <c r="R18893" s="121"/>
      <c r="T18893" s="121"/>
      <c r="V18893" s="121"/>
      <c r="X18893" s="121"/>
      <c r="Z18893" s="121"/>
    </row>
    <row r="18894" spans="16:26" x14ac:dyDescent="0.25">
      <c r="P18894" s="122"/>
      <c r="R18894" s="122"/>
      <c r="T18894" s="122"/>
      <c r="V18894" s="122"/>
      <c r="X18894" s="122"/>
      <c r="Z18894" s="122"/>
    </row>
    <row r="18895" spans="16:26" x14ac:dyDescent="0.25">
      <c r="P18895" s="118"/>
      <c r="R18895" s="118"/>
      <c r="T18895" s="118"/>
      <c r="V18895" s="118"/>
      <c r="X18895" s="118"/>
      <c r="Z18895" s="118"/>
    </row>
    <row r="18896" spans="16:26" x14ac:dyDescent="0.25">
      <c r="P18896" s="119"/>
      <c r="R18896" s="119"/>
      <c r="T18896" s="119"/>
      <c r="V18896" s="119"/>
      <c r="X18896" s="119"/>
      <c r="Z18896" s="119"/>
    </row>
    <row r="18897" spans="16:26" x14ac:dyDescent="0.25">
      <c r="P18897" s="119"/>
      <c r="R18897" s="119"/>
      <c r="T18897" s="119"/>
      <c r="V18897" s="119"/>
      <c r="X18897" s="119"/>
      <c r="Z18897" s="119"/>
    </row>
    <row r="18898" spans="16:26" x14ac:dyDescent="0.25">
      <c r="P18898" s="120"/>
      <c r="R18898" s="120"/>
      <c r="T18898" s="120"/>
      <c r="V18898" s="120"/>
      <c r="X18898" s="120"/>
      <c r="Z18898" s="120"/>
    </row>
    <row r="18899" spans="16:26" x14ac:dyDescent="0.25">
      <c r="P18899" s="119"/>
      <c r="R18899" s="119"/>
      <c r="T18899" s="119"/>
      <c r="V18899" s="119"/>
      <c r="X18899" s="119"/>
      <c r="Z18899" s="119"/>
    </row>
    <row r="18900" spans="16:26" x14ac:dyDescent="0.25">
      <c r="P18900" s="119"/>
      <c r="R18900" s="119"/>
      <c r="T18900" s="119"/>
      <c r="V18900" s="119"/>
      <c r="X18900" s="119"/>
      <c r="Z18900" s="119"/>
    </row>
    <row r="18901" spans="16:26" x14ac:dyDescent="0.25">
      <c r="P18901" s="120"/>
      <c r="R18901" s="120"/>
      <c r="T18901" s="120"/>
      <c r="V18901" s="120"/>
      <c r="X18901" s="120"/>
      <c r="Z18901" s="120"/>
    </row>
    <row r="18902" spans="16:26" x14ac:dyDescent="0.25">
      <c r="P18902" s="119"/>
      <c r="R18902" s="119"/>
      <c r="T18902" s="119"/>
      <c r="V18902" s="119"/>
      <c r="X18902" s="119"/>
      <c r="Z18902" s="119"/>
    </row>
    <row r="18903" spans="16:26" x14ac:dyDescent="0.25">
      <c r="P18903" s="120"/>
      <c r="R18903" s="120"/>
      <c r="T18903" s="120"/>
      <c r="V18903" s="120"/>
      <c r="X18903" s="120"/>
      <c r="Z18903" s="120"/>
    </row>
    <row r="18904" spans="16:26" x14ac:dyDescent="0.25">
      <c r="P18904" s="119"/>
      <c r="R18904" s="119"/>
      <c r="T18904" s="119"/>
      <c r="V18904" s="119"/>
      <c r="X18904" s="119"/>
      <c r="Z18904" s="119"/>
    </row>
    <row r="18905" spans="16:26" x14ac:dyDescent="0.25">
      <c r="P18905" s="119"/>
      <c r="R18905" s="119"/>
      <c r="T18905" s="119"/>
      <c r="V18905" s="119"/>
      <c r="X18905" s="119"/>
      <c r="Z18905" s="119"/>
    </row>
    <row r="18906" spans="16:26" x14ac:dyDescent="0.25">
      <c r="P18906" s="119"/>
      <c r="R18906" s="119"/>
      <c r="T18906" s="119"/>
      <c r="V18906" s="119"/>
      <c r="X18906" s="119"/>
      <c r="Z18906" s="119"/>
    </row>
    <row r="18907" spans="16:26" x14ac:dyDescent="0.25">
      <c r="P18907" s="121"/>
      <c r="R18907" s="121"/>
      <c r="T18907" s="121"/>
      <c r="V18907" s="121"/>
      <c r="X18907" s="121"/>
      <c r="Z18907" s="121"/>
    </row>
    <row r="18908" spans="16:26" x14ac:dyDescent="0.25">
      <c r="P18908" s="121"/>
      <c r="R18908" s="121"/>
      <c r="T18908" s="121"/>
      <c r="V18908" s="121"/>
      <c r="X18908" s="121"/>
      <c r="Z18908" s="121"/>
    </row>
    <row r="18909" spans="16:26" x14ac:dyDescent="0.25">
      <c r="P18909" s="121"/>
      <c r="R18909" s="121"/>
      <c r="T18909" s="121"/>
      <c r="V18909" s="121"/>
      <c r="X18909" s="121"/>
      <c r="Z18909" s="121"/>
    </row>
    <row r="18910" spans="16:26" x14ac:dyDescent="0.25">
      <c r="P18910" s="121"/>
      <c r="R18910" s="121"/>
      <c r="T18910" s="121"/>
      <c r="V18910" s="121"/>
      <c r="X18910" s="121"/>
      <c r="Z18910" s="121"/>
    </row>
    <row r="18911" spans="16:26" x14ac:dyDescent="0.25">
      <c r="P18911" s="122"/>
      <c r="R18911" s="122"/>
      <c r="T18911" s="122"/>
      <c r="V18911" s="122"/>
      <c r="X18911" s="122"/>
      <c r="Z18911" s="122"/>
    </row>
    <row r="18912" spans="16:26" x14ac:dyDescent="0.25">
      <c r="P18912" s="118"/>
      <c r="R18912" s="118"/>
      <c r="T18912" s="118"/>
      <c r="V18912" s="118"/>
      <c r="X18912" s="118"/>
      <c r="Z18912" s="118"/>
    </row>
    <row r="18913" spans="16:26" x14ac:dyDescent="0.25">
      <c r="P18913" s="119"/>
      <c r="R18913" s="119"/>
      <c r="T18913" s="119"/>
      <c r="V18913" s="119"/>
      <c r="X18913" s="119"/>
      <c r="Z18913" s="119"/>
    </row>
    <row r="18914" spans="16:26" x14ac:dyDescent="0.25">
      <c r="P18914" s="119"/>
      <c r="R18914" s="119"/>
      <c r="T18914" s="119"/>
      <c r="V18914" s="119"/>
      <c r="X18914" s="119"/>
      <c r="Z18914" s="119"/>
    </row>
    <row r="18915" spans="16:26" x14ac:dyDescent="0.25">
      <c r="P18915" s="120"/>
      <c r="R18915" s="120"/>
      <c r="T18915" s="120"/>
      <c r="V18915" s="120"/>
      <c r="X18915" s="120"/>
      <c r="Z18915" s="120"/>
    </row>
    <row r="18916" spans="16:26" x14ac:dyDescent="0.25">
      <c r="P18916" s="119"/>
      <c r="R18916" s="119"/>
      <c r="T18916" s="119"/>
      <c r="V18916" s="119"/>
      <c r="X18916" s="119"/>
      <c r="Z18916" s="119"/>
    </row>
    <row r="18917" spans="16:26" x14ac:dyDescent="0.25">
      <c r="P18917" s="119"/>
      <c r="R18917" s="119"/>
      <c r="T18917" s="119"/>
      <c r="V18917" s="119"/>
      <c r="X18917" s="119"/>
      <c r="Z18917" s="119"/>
    </row>
    <row r="18918" spans="16:26" x14ac:dyDescent="0.25">
      <c r="P18918" s="120"/>
      <c r="R18918" s="120"/>
      <c r="T18918" s="120"/>
      <c r="V18918" s="120"/>
      <c r="X18918" s="120"/>
      <c r="Z18918" s="120"/>
    </row>
    <row r="18919" spans="16:26" x14ac:dyDescent="0.25">
      <c r="P18919" s="119"/>
      <c r="R18919" s="119"/>
      <c r="T18919" s="119"/>
      <c r="V18919" s="119"/>
      <c r="X18919" s="119"/>
      <c r="Z18919" s="119"/>
    </row>
    <row r="18920" spans="16:26" x14ac:dyDescent="0.25">
      <c r="P18920" s="120"/>
      <c r="R18920" s="120"/>
      <c r="T18920" s="120"/>
      <c r="V18920" s="120"/>
      <c r="X18920" s="120"/>
      <c r="Z18920" s="120"/>
    </row>
    <row r="18921" spans="16:26" x14ac:dyDescent="0.25">
      <c r="P18921" s="119"/>
      <c r="R18921" s="119"/>
      <c r="T18921" s="119"/>
      <c r="V18921" s="119"/>
      <c r="X18921" s="119"/>
      <c r="Z18921" s="119"/>
    </row>
    <row r="18922" spans="16:26" x14ac:dyDescent="0.25">
      <c r="P18922" s="119"/>
      <c r="R18922" s="119"/>
      <c r="T18922" s="119"/>
      <c r="V18922" s="119"/>
      <c r="X18922" s="119"/>
      <c r="Z18922" s="119"/>
    </row>
    <row r="18923" spans="16:26" x14ac:dyDescent="0.25">
      <c r="P18923" s="119"/>
      <c r="R18923" s="119"/>
      <c r="T18923" s="119"/>
      <c r="V18923" s="119"/>
      <c r="X18923" s="119"/>
      <c r="Z18923" s="119"/>
    </row>
    <row r="18924" spans="16:26" x14ac:dyDescent="0.25">
      <c r="P18924" s="121"/>
      <c r="R18924" s="121"/>
      <c r="T18924" s="121"/>
      <c r="V18924" s="121"/>
      <c r="X18924" s="121"/>
      <c r="Z18924" s="121"/>
    </row>
    <row r="18925" spans="16:26" x14ac:dyDescent="0.25">
      <c r="P18925" s="121"/>
      <c r="R18925" s="121"/>
      <c r="T18925" s="121"/>
      <c r="V18925" s="121"/>
      <c r="X18925" s="121"/>
      <c r="Z18925" s="121"/>
    </row>
    <row r="18926" spans="16:26" x14ac:dyDescent="0.25">
      <c r="P18926" s="121"/>
      <c r="R18926" s="121"/>
      <c r="T18926" s="121"/>
      <c r="V18926" s="121"/>
      <c r="X18926" s="121"/>
      <c r="Z18926" s="121"/>
    </row>
    <row r="18927" spans="16:26" x14ac:dyDescent="0.25">
      <c r="P18927" s="121"/>
      <c r="R18927" s="121"/>
      <c r="T18927" s="121"/>
      <c r="V18927" s="121"/>
      <c r="X18927" s="121"/>
      <c r="Z18927" s="121"/>
    </row>
    <row r="18928" spans="16:26" x14ac:dyDescent="0.25">
      <c r="P18928" s="122"/>
      <c r="R18928" s="122"/>
      <c r="T18928" s="122"/>
      <c r="V18928" s="122"/>
      <c r="X18928" s="122"/>
      <c r="Z18928" s="122"/>
    </row>
    <row r="18929" spans="16:26" x14ac:dyDescent="0.25">
      <c r="P18929" s="118"/>
      <c r="R18929" s="118"/>
      <c r="T18929" s="118"/>
      <c r="V18929" s="118"/>
      <c r="X18929" s="118"/>
      <c r="Z18929" s="118"/>
    </row>
    <row r="18930" spans="16:26" x14ac:dyDescent="0.25">
      <c r="P18930" s="119"/>
      <c r="R18930" s="119"/>
      <c r="T18930" s="119"/>
      <c r="V18930" s="119"/>
      <c r="X18930" s="119"/>
      <c r="Z18930" s="119"/>
    </row>
    <row r="18931" spans="16:26" x14ac:dyDescent="0.25">
      <c r="P18931" s="119"/>
      <c r="R18931" s="119"/>
      <c r="T18931" s="119"/>
      <c r="V18931" s="119"/>
      <c r="X18931" s="119"/>
      <c r="Z18931" s="119"/>
    </row>
    <row r="18932" spans="16:26" x14ac:dyDescent="0.25">
      <c r="P18932" s="120"/>
      <c r="R18932" s="120"/>
      <c r="T18932" s="120"/>
      <c r="V18932" s="120"/>
      <c r="X18932" s="120"/>
      <c r="Z18932" s="120"/>
    </row>
    <row r="18933" spans="16:26" x14ac:dyDescent="0.25">
      <c r="P18933" s="119"/>
      <c r="R18933" s="119"/>
      <c r="T18933" s="119"/>
      <c r="V18933" s="119"/>
      <c r="X18933" s="119"/>
      <c r="Z18933" s="119"/>
    </row>
    <row r="18934" spans="16:26" x14ac:dyDescent="0.25">
      <c r="P18934" s="119"/>
      <c r="R18934" s="119"/>
      <c r="T18934" s="119"/>
      <c r="V18934" s="119"/>
      <c r="X18934" s="119"/>
      <c r="Z18934" s="119"/>
    </row>
    <row r="18935" spans="16:26" x14ac:dyDescent="0.25">
      <c r="P18935" s="120"/>
      <c r="R18935" s="120"/>
      <c r="T18935" s="120"/>
      <c r="V18935" s="120"/>
      <c r="X18935" s="120"/>
      <c r="Z18935" s="120"/>
    </row>
    <row r="18936" spans="16:26" x14ac:dyDescent="0.25">
      <c r="P18936" s="119"/>
      <c r="R18936" s="119"/>
      <c r="T18936" s="119"/>
      <c r="V18936" s="119"/>
      <c r="X18936" s="119"/>
      <c r="Z18936" s="119"/>
    </row>
    <row r="18937" spans="16:26" x14ac:dyDescent="0.25">
      <c r="P18937" s="120"/>
      <c r="R18937" s="120"/>
      <c r="T18937" s="120"/>
      <c r="V18937" s="120"/>
      <c r="X18937" s="120"/>
      <c r="Z18937" s="120"/>
    </row>
    <row r="18938" spans="16:26" x14ac:dyDescent="0.25">
      <c r="P18938" s="119"/>
      <c r="R18938" s="119"/>
      <c r="T18938" s="119"/>
      <c r="V18938" s="119"/>
      <c r="X18938" s="119"/>
      <c r="Z18938" s="119"/>
    </row>
    <row r="18939" spans="16:26" x14ac:dyDescent="0.25">
      <c r="P18939" s="119"/>
      <c r="R18939" s="119"/>
      <c r="T18939" s="119"/>
      <c r="V18939" s="119"/>
      <c r="X18939" s="119"/>
      <c r="Z18939" s="119"/>
    </row>
    <row r="18940" spans="16:26" x14ac:dyDescent="0.25">
      <c r="P18940" s="119"/>
      <c r="R18940" s="119"/>
      <c r="T18940" s="119"/>
      <c r="V18940" s="119"/>
      <c r="X18940" s="119"/>
      <c r="Z18940" s="119"/>
    </row>
    <row r="18941" spans="16:26" x14ac:dyDescent="0.25">
      <c r="P18941" s="121"/>
      <c r="R18941" s="121"/>
      <c r="T18941" s="121"/>
      <c r="V18941" s="121"/>
      <c r="X18941" s="121"/>
      <c r="Z18941" s="121"/>
    </row>
    <row r="18942" spans="16:26" x14ac:dyDescent="0.25">
      <c r="P18942" s="121"/>
      <c r="R18942" s="121"/>
      <c r="T18942" s="121"/>
      <c r="V18942" s="121"/>
      <c r="X18942" s="121"/>
      <c r="Z18942" s="121"/>
    </row>
    <row r="18943" spans="16:26" x14ac:dyDescent="0.25">
      <c r="P18943" s="121"/>
      <c r="R18943" s="121"/>
      <c r="T18943" s="121"/>
      <c r="V18943" s="121"/>
      <c r="X18943" s="121"/>
      <c r="Z18943" s="121"/>
    </row>
    <row r="18944" spans="16:26" x14ac:dyDescent="0.25">
      <c r="P18944" s="121"/>
      <c r="R18944" s="121"/>
      <c r="T18944" s="121"/>
      <c r="V18944" s="121"/>
      <c r="X18944" s="121"/>
      <c r="Z18944" s="121"/>
    </row>
    <row r="18945" spans="16:26" x14ac:dyDescent="0.25">
      <c r="P18945" s="122"/>
      <c r="R18945" s="122"/>
      <c r="T18945" s="122"/>
      <c r="V18945" s="122"/>
      <c r="X18945" s="122"/>
      <c r="Z18945" s="122"/>
    </row>
    <row r="18946" spans="16:26" x14ac:dyDescent="0.25">
      <c r="P18946" s="118"/>
      <c r="R18946" s="118"/>
      <c r="T18946" s="118"/>
      <c r="V18946" s="118"/>
      <c r="X18946" s="118"/>
      <c r="Z18946" s="118"/>
    </row>
    <row r="18947" spans="16:26" x14ac:dyDescent="0.25">
      <c r="P18947" s="119"/>
      <c r="R18947" s="119"/>
      <c r="T18947" s="119"/>
      <c r="V18947" s="119"/>
      <c r="X18947" s="119"/>
      <c r="Z18947" s="119"/>
    </row>
    <row r="18948" spans="16:26" x14ac:dyDescent="0.25">
      <c r="P18948" s="119"/>
      <c r="R18948" s="119"/>
      <c r="T18948" s="119"/>
      <c r="V18948" s="119"/>
      <c r="X18948" s="119"/>
      <c r="Z18948" s="119"/>
    </row>
    <row r="18949" spans="16:26" x14ac:dyDescent="0.25">
      <c r="P18949" s="120"/>
      <c r="R18949" s="120"/>
      <c r="T18949" s="120"/>
      <c r="V18949" s="120"/>
      <c r="X18949" s="120"/>
      <c r="Z18949" s="120"/>
    </row>
    <row r="18950" spans="16:26" x14ac:dyDescent="0.25">
      <c r="P18950" s="119"/>
      <c r="R18950" s="119"/>
      <c r="T18950" s="119"/>
      <c r="V18950" s="119"/>
      <c r="X18950" s="119"/>
      <c r="Z18950" s="119"/>
    </row>
    <row r="18951" spans="16:26" x14ac:dyDescent="0.25">
      <c r="P18951" s="119"/>
      <c r="R18951" s="119"/>
      <c r="T18951" s="119"/>
      <c r="V18951" s="119"/>
      <c r="X18951" s="119"/>
      <c r="Z18951" s="119"/>
    </row>
    <row r="18952" spans="16:26" x14ac:dyDescent="0.25">
      <c r="P18952" s="120"/>
      <c r="R18952" s="120"/>
      <c r="T18952" s="120"/>
      <c r="V18952" s="120"/>
      <c r="X18952" s="120"/>
      <c r="Z18952" s="120"/>
    </row>
    <row r="18953" spans="16:26" x14ac:dyDescent="0.25">
      <c r="P18953" s="119"/>
      <c r="R18953" s="119"/>
      <c r="T18953" s="119"/>
      <c r="V18953" s="119"/>
      <c r="X18953" s="119"/>
      <c r="Z18953" s="119"/>
    </row>
    <row r="18954" spans="16:26" x14ac:dyDescent="0.25">
      <c r="P18954" s="120"/>
      <c r="R18954" s="120"/>
      <c r="T18954" s="120"/>
      <c r="V18954" s="120"/>
      <c r="X18954" s="120"/>
      <c r="Z18954" s="120"/>
    </row>
    <row r="18955" spans="16:26" x14ac:dyDescent="0.25">
      <c r="P18955" s="119"/>
      <c r="R18955" s="119"/>
      <c r="T18955" s="119"/>
      <c r="V18955" s="119"/>
      <c r="X18955" s="119"/>
      <c r="Z18955" s="119"/>
    </row>
    <row r="18956" spans="16:26" x14ac:dyDescent="0.25">
      <c r="P18956" s="119"/>
      <c r="R18956" s="119"/>
      <c r="T18956" s="119"/>
      <c r="V18956" s="119"/>
      <c r="X18956" s="119"/>
      <c r="Z18956" s="119"/>
    </row>
    <row r="18957" spans="16:26" x14ac:dyDescent="0.25">
      <c r="P18957" s="119"/>
      <c r="R18957" s="119"/>
      <c r="T18957" s="119"/>
      <c r="V18957" s="119"/>
      <c r="X18957" s="119"/>
      <c r="Z18957" s="119"/>
    </row>
    <row r="18958" spans="16:26" x14ac:dyDescent="0.25">
      <c r="P18958" s="121"/>
      <c r="R18958" s="121"/>
      <c r="T18958" s="121"/>
      <c r="V18958" s="121"/>
      <c r="X18958" s="121"/>
      <c r="Z18958" s="121"/>
    </row>
    <row r="18959" spans="16:26" x14ac:dyDescent="0.25">
      <c r="P18959" s="121"/>
      <c r="R18959" s="121"/>
      <c r="T18959" s="121"/>
      <c r="V18959" s="121"/>
      <c r="X18959" s="121"/>
      <c r="Z18959" s="121"/>
    </row>
    <row r="18960" spans="16:26" x14ac:dyDescent="0.25">
      <c r="P18960" s="121"/>
      <c r="R18960" s="121"/>
      <c r="T18960" s="121"/>
      <c r="V18960" s="121"/>
      <c r="X18960" s="121"/>
      <c r="Z18960" s="121"/>
    </row>
    <row r="18961" spans="16:26" x14ac:dyDescent="0.25">
      <c r="P18961" s="121"/>
      <c r="R18961" s="121"/>
      <c r="T18961" s="121"/>
      <c r="V18961" s="121"/>
      <c r="X18961" s="121"/>
      <c r="Z18961" s="121"/>
    </row>
    <row r="18962" spans="16:26" x14ac:dyDescent="0.25">
      <c r="P18962" s="122"/>
      <c r="R18962" s="122"/>
      <c r="T18962" s="122"/>
      <c r="V18962" s="122"/>
      <c r="X18962" s="122"/>
      <c r="Z18962" s="122"/>
    </row>
    <row r="18963" spans="16:26" x14ac:dyDescent="0.25">
      <c r="P18963" s="118"/>
      <c r="R18963" s="118"/>
      <c r="T18963" s="118"/>
      <c r="V18963" s="118"/>
      <c r="X18963" s="118"/>
      <c r="Z18963" s="118"/>
    </row>
    <row r="18964" spans="16:26" x14ac:dyDescent="0.25">
      <c r="P18964" s="119"/>
      <c r="R18964" s="119"/>
      <c r="T18964" s="119"/>
      <c r="V18964" s="119"/>
      <c r="X18964" s="119"/>
      <c r="Z18964" s="119"/>
    </row>
    <row r="18965" spans="16:26" x14ac:dyDescent="0.25">
      <c r="P18965" s="119"/>
      <c r="R18965" s="119"/>
      <c r="T18965" s="119"/>
      <c r="V18965" s="119"/>
      <c r="X18965" s="119"/>
      <c r="Z18965" s="119"/>
    </row>
    <row r="18966" spans="16:26" x14ac:dyDescent="0.25">
      <c r="P18966" s="120"/>
      <c r="R18966" s="120"/>
      <c r="T18966" s="120"/>
      <c r="V18966" s="120"/>
      <c r="X18966" s="120"/>
      <c r="Z18966" s="120"/>
    </row>
    <row r="18967" spans="16:26" x14ac:dyDescent="0.25">
      <c r="P18967" s="119"/>
      <c r="R18967" s="119"/>
      <c r="T18967" s="119"/>
      <c r="V18967" s="119"/>
      <c r="X18967" s="119"/>
      <c r="Z18967" s="119"/>
    </row>
    <row r="18968" spans="16:26" x14ac:dyDescent="0.25">
      <c r="P18968" s="119"/>
      <c r="R18968" s="119"/>
      <c r="T18968" s="119"/>
      <c r="V18968" s="119"/>
      <c r="X18968" s="119"/>
      <c r="Z18968" s="119"/>
    </row>
    <row r="18969" spans="16:26" x14ac:dyDescent="0.25">
      <c r="P18969" s="120"/>
      <c r="R18969" s="120"/>
      <c r="T18969" s="120"/>
      <c r="V18969" s="120"/>
      <c r="X18969" s="120"/>
      <c r="Z18969" s="120"/>
    </row>
    <row r="18970" spans="16:26" x14ac:dyDescent="0.25">
      <c r="P18970" s="119"/>
      <c r="R18970" s="119"/>
      <c r="T18970" s="119"/>
      <c r="V18970" s="119"/>
      <c r="X18970" s="119"/>
      <c r="Z18970" s="119"/>
    </row>
    <row r="18971" spans="16:26" x14ac:dyDescent="0.25">
      <c r="P18971" s="120"/>
      <c r="R18971" s="120"/>
      <c r="T18971" s="120"/>
      <c r="V18971" s="120"/>
      <c r="X18971" s="120"/>
      <c r="Z18971" s="120"/>
    </row>
    <row r="18972" spans="16:26" x14ac:dyDescent="0.25">
      <c r="P18972" s="119"/>
      <c r="R18972" s="119"/>
      <c r="T18972" s="119"/>
      <c r="V18972" s="119"/>
      <c r="X18972" s="119"/>
      <c r="Z18972" s="119"/>
    </row>
    <row r="18973" spans="16:26" x14ac:dyDescent="0.25">
      <c r="P18973" s="119"/>
      <c r="R18973" s="119"/>
      <c r="T18973" s="119"/>
      <c r="V18973" s="119"/>
      <c r="X18973" s="119"/>
      <c r="Z18973" s="119"/>
    </row>
    <row r="18974" spans="16:26" x14ac:dyDescent="0.25">
      <c r="P18974" s="119"/>
      <c r="R18974" s="119"/>
      <c r="T18974" s="119"/>
      <c r="V18974" s="119"/>
      <c r="X18974" s="119"/>
      <c r="Z18974" s="119"/>
    </row>
    <row r="18975" spans="16:26" x14ac:dyDescent="0.25">
      <c r="P18975" s="121"/>
      <c r="R18975" s="121"/>
      <c r="T18975" s="121"/>
      <c r="V18975" s="121"/>
      <c r="X18975" s="121"/>
      <c r="Z18975" s="121"/>
    </row>
    <row r="18976" spans="16:26" x14ac:dyDescent="0.25">
      <c r="P18976" s="121"/>
      <c r="R18976" s="121"/>
      <c r="T18976" s="121"/>
      <c r="V18976" s="121"/>
      <c r="X18976" s="121"/>
      <c r="Z18976" s="121"/>
    </row>
    <row r="18977" spans="16:26" x14ac:dyDescent="0.25">
      <c r="P18977" s="121"/>
      <c r="R18977" s="121"/>
      <c r="T18977" s="121"/>
      <c r="V18977" s="121"/>
      <c r="X18977" s="121"/>
      <c r="Z18977" s="121"/>
    </row>
    <row r="18978" spans="16:26" x14ac:dyDescent="0.25">
      <c r="P18978" s="121"/>
      <c r="R18978" s="121"/>
      <c r="T18978" s="121"/>
      <c r="V18978" s="121"/>
      <c r="X18978" s="121"/>
      <c r="Z18978" s="121"/>
    </row>
    <row r="18979" spans="16:26" x14ac:dyDescent="0.25">
      <c r="P18979" s="122"/>
      <c r="R18979" s="122"/>
      <c r="T18979" s="122"/>
      <c r="V18979" s="122"/>
      <c r="X18979" s="122"/>
      <c r="Z18979" s="122"/>
    </row>
    <row r="18980" spans="16:26" x14ac:dyDescent="0.25">
      <c r="P18980" s="118"/>
      <c r="R18980" s="118"/>
      <c r="T18980" s="118"/>
      <c r="V18980" s="118"/>
      <c r="X18980" s="118"/>
      <c r="Z18980" s="118"/>
    </row>
    <row r="18981" spans="16:26" x14ac:dyDescent="0.25">
      <c r="P18981" s="119"/>
      <c r="R18981" s="119"/>
      <c r="T18981" s="119"/>
      <c r="V18981" s="119"/>
      <c r="X18981" s="119"/>
      <c r="Z18981" s="119"/>
    </row>
    <row r="18982" spans="16:26" x14ac:dyDescent="0.25">
      <c r="P18982" s="119"/>
      <c r="R18982" s="119"/>
      <c r="T18982" s="119"/>
      <c r="V18982" s="119"/>
      <c r="X18982" s="119"/>
      <c r="Z18982" s="119"/>
    </row>
    <row r="18983" spans="16:26" x14ac:dyDescent="0.25">
      <c r="P18983" s="120"/>
      <c r="R18983" s="120"/>
      <c r="T18983" s="120"/>
      <c r="V18983" s="120"/>
      <c r="X18983" s="120"/>
      <c r="Z18983" s="120"/>
    </row>
    <row r="18984" spans="16:26" x14ac:dyDescent="0.25">
      <c r="P18984" s="119"/>
      <c r="R18984" s="119"/>
      <c r="T18984" s="119"/>
      <c r="V18984" s="119"/>
      <c r="X18984" s="119"/>
      <c r="Z18984" s="119"/>
    </row>
    <row r="18985" spans="16:26" x14ac:dyDescent="0.25">
      <c r="P18985" s="119"/>
      <c r="R18985" s="119"/>
      <c r="T18985" s="119"/>
      <c r="V18985" s="119"/>
      <c r="X18985" s="119"/>
      <c r="Z18985" s="119"/>
    </row>
    <row r="18986" spans="16:26" x14ac:dyDescent="0.25">
      <c r="P18986" s="120"/>
      <c r="R18986" s="120"/>
      <c r="T18986" s="120"/>
      <c r="V18986" s="120"/>
      <c r="X18986" s="120"/>
      <c r="Z18986" s="120"/>
    </row>
    <row r="18987" spans="16:26" x14ac:dyDescent="0.25">
      <c r="P18987" s="119"/>
      <c r="R18987" s="119"/>
      <c r="T18987" s="119"/>
      <c r="V18987" s="119"/>
      <c r="X18987" s="119"/>
      <c r="Z18987" s="119"/>
    </row>
    <row r="18988" spans="16:26" x14ac:dyDescent="0.25">
      <c r="P18988" s="120"/>
      <c r="R18988" s="120"/>
      <c r="T18988" s="120"/>
      <c r="V18988" s="120"/>
      <c r="X18988" s="120"/>
      <c r="Z18988" s="120"/>
    </row>
    <row r="18989" spans="16:26" x14ac:dyDescent="0.25">
      <c r="P18989" s="119"/>
      <c r="R18989" s="119"/>
      <c r="T18989" s="119"/>
      <c r="V18989" s="119"/>
      <c r="X18989" s="119"/>
      <c r="Z18989" s="119"/>
    </row>
    <row r="18990" spans="16:26" x14ac:dyDescent="0.25">
      <c r="P18990" s="119"/>
      <c r="R18990" s="119"/>
      <c r="T18990" s="119"/>
      <c r="V18990" s="119"/>
      <c r="X18990" s="119"/>
      <c r="Z18990" s="119"/>
    </row>
    <row r="18991" spans="16:26" x14ac:dyDescent="0.25">
      <c r="P18991" s="119"/>
      <c r="R18991" s="119"/>
      <c r="T18991" s="119"/>
      <c r="V18991" s="119"/>
      <c r="X18991" s="119"/>
      <c r="Z18991" s="119"/>
    </row>
    <row r="18992" spans="16:26" x14ac:dyDescent="0.25">
      <c r="P18992" s="121"/>
      <c r="R18992" s="121"/>
      <c r="T18992" s="121"/>
      <c r="V18992" s="121"/>
      <c r="X18992" s="121"/>
      <c r="Z18992" s="121"/>
    </row>
    <row r="18993" spans="16:26" x14ac:dyDescent="0.25">
      <c r="P18993" s="121"/>
      <c r="R18993" s="121"/>
      <c r="T18993" s="121"/>
      <c r="V18993" s="121"/>
      <c r="X18993" s="121"/>
      <c r="Z18993" s="121"/>
    </row>
    <row r="18994" spans="16:26" x14ac:dyDescent="0.25">
      <c r="P18994" s="121"/>
      <c r="R18994" s="121"/>
      <c r="T18994" s="121"/>
      <c r="V18994" s="121"/>
      <c r="X18994" s="121"/>
      <c r="Z18994" s="121"/>
    </row>
    <row r="18995" spans="16:26" x14ac:dyDescent="0.25">
      <c r="P18995" s="121"/>
      <c r="R18995" s="121"/>
      <c r="T18995" s="121"/>
      <c r="V18995" s="121"/>
      <c r="X18995" s="121"/>
      <c r="Z18995" s="121"/>
    </row>
    <row r="18996" spans="16:26" x14ac:dyDescent="0.25">
      <c r="P18996" s="122"/>
      <c r="R18996" s="122"/>
      <c r="T18996" s="122"/>
      <c r="V18996" s="122"/>
      <c r="X18996" s="122"/>
      <c r="Z18996" s="122"/>
    </row>
    <row r="18997" spans="16:26" x14ac:dyDescent="0.25">
      <c r="P18997" s="118"/>
      <c r="R18997" s="118"/>
      <c r="T18997" s="118"/>
      <c r="V18997" s="118"/>
      <c r="X18997" s="118"/>
      <c r="Z18997" s="118"/>
    </row>
    <row r="18998" spans="16:26" x14ac:dyDescent="0.25">
      <c r="P18998" s="119"/>
      <c r="R18998" s="119"/>
      <c r="T18998" s="119"/>
      <c r="V18998" s="119"/>
      <c r="X18998" s="119"/>
      <c r="Z18998" s="119"/>
    </row>
    <row r="18999" spans="16:26" x14ac:dyDescent="0.25">
      <c r="P18999" s="119"/>
      <c r="R18999" s="119"/>
      <c r="T18999" s="119"/>
      <c r="V18999" s="119"/>
      <c r="X18999" s="119"/>
      <c r="Z18999" s="119"/>
    </row>
    <row r="19000" spans="16:26" x14ac:dyDescent="0.25">
      <c r="P19000" s="120"/>
      <c r="R19000" s="120"/>
      <c r="T19000" s="120"/>
      <c r="V19000" s="120"/>
      <c r="X19000" s="120"/>
      <c r="Z19000" s="120"/>
    </row>
    <row r="19001" spans="16:26" x14ac:dyDescent="0.25">
      <c r="P19001" s="119"/>
      <c r="R19001" s="119"/>
      <c r="T19001" s="119"/>
      <c r="V19001" s="119"/>
      <c r="X19001" s="119"/>
      <c r="Z19001" s="119"/>
    </row>
    <row r="19002" spans="16:26" x14ac:dyDescent="0.25">
      <c r="P19002" s="119"/>
      <c r="R19002" s="119"/>
      <c r="T19002" s="119"/>
      <c r="V19002" s="119"/>
      <c r="X19002" s="119"/>
      <c r="Z19002" s="119"/>
    </row>
    <row r="19003" spans="16:26" x14ac:dyDescent="0.25">
      <c r="P19003" s="120"/>
      <c r="R19003" s="120"/>
      <c r="T19003" s="120"/>
      <c r="V19003" s="120"/>
      <c r="X19003" s="120"/>
      <c r="Z19003" s="120"/>
    </row>
    <row r="19004" spans="16:26" x14ac:dyDescent="0.25">
      <c r="P19004" s="119"/>
      <c r="R19004" s="119"/>
      <c r="T19004" s="119"/>
      <c r="V19004" s="119"/>
      <c r="X19004" s="119"/>
      <c r="Z19004" s="119"/>
    </row>
    <row r="19005" spans="16:26" x14ac:dyDescent="0.25">
      <c r="P19005" s="120"/>
      <c r="R19005" s="120"/>
      <c r="T19005" s="120"/>
      <c r="V19005" s="120"/>
      <c r="X19005" s="120"/>
      <c r="Z19005" s="120"/>
    </row>
    <row r="19006" spans="16:26" x14ac:dyDescent="0.25">
      <c r="P19006" s="119"/>
      <c r="R19006" s="119"/>
      <c r="T19006" s="119"/>
      <c r="V19006" s="119"/>
      <c r="X19006" s="119"/>
      <c r="Z19006" s="119"/>
    </row>
    <row r="19007" spans="16:26" x14ac:dyDescent="0.25">
      <c r="P19007" s="119"/>
      <c r="R19007" s="119"/>
      <c r="T19007" s="119"/>
      <c r="V19007" s="119"/>
      <c r="X19007" s="119"/>
      <c r="Z19007" s="119"/>
    </row>
    <row r="19008" spans="16:26" x14ac:dyDescent="0.25">
      <c r="P19008" s="119"/>
      <c r="R19008" s="119"/>
      <c r="T19008" s="119"/>
      <c r="V19008" s="119"/>
      <c r="X19008" s="119"/>
      <c r="Z19008" s="119"/>
    </row>
    <row r="19009" spans="16:26" x14ac:dyDescent="0.25">
      <c r="P19009" s="121"/>
      <c r="R19009" s="121"/>
      <c r="T19009" s="121"/>
      <c r="V19009" s="121"/>
      <c r="X19009" s="121"/>
      <c r="Z19009" s="121"/>
    </row>
    <row r="19010" spans="16:26" x14ac:dyDescent="0.25">
      <c r="P19010" s="121"/>
      <c r="R19010" s="121"/>
      <c r="T19010" s="121"/>
      <c r="V19010" s="121"/>
      <c r="X19010" s="121"/>
      <c r="Z19010" s="121"/>
    </row>
    <row r="19011" spans="16:26" x14ac:dyDescent="0.25">
      <c r="P19011" s="121"/>
      <c r="R19011" s="121"/>
      <c r="T19011" s="121"/>
      <c r="V19011" s="121"/>
      <c r="X19011" s="121"/>
      <c r="Z19011" s="121"/>
    </row>
    <row r="19012" spans="16:26" x14ac:dyDescent="0.25">
      <c r="P19012" s="121"/>
      <c r="R19012" s="121"/>
      <c r="T19012" s="121"/>
      <c r="V19012" s="121"/>
      <c r="X19012" s="121"/>
      <c r="Z19012" s="121"/>
    </row>
    <row r="19013" spans="16:26" x14ac:dyDescent="0.25">
      <c r="P19013" s="122"/>
      <c r="R19013" s="122"/>
      <c r="T19013" s="122"/>
      <c r="V19013" s="122"/>
      <c r="X19013" s="122"/>
      <c r="Z19013" s="122"/>
    </row>
    <row r="19014" spans="16:26" x14ac:dyDescent="0.25">
      <c r="P19014" s="118"/>
      <c r="R19014" s="118"/>
      <c r="T19014" s="118"/>
      <c r="V19014" s="118"/>
      <c r="X19014" s="118"/>
      <c r="Z19014" s="118"/>
    </row>
    <row r="19015" spans="16:26" x14ac:dyDescent="0.25">
      <c r="P19015" s="119"/>
      <c r="R19015" s="119"/>
      <c r="T19015" s="119"/>
      <c r="V19015" s="119"/>
      <c r="X19015" s="119"/>
      <c r="Z19015" s="119"/>
    </row>
    <row r="19016" spans="16:26" x14ac:dyDescent="0.25">
      <c r="P19016" s="119"/>
      <c r="R19016" s="119"/>
      <c r="T19016" s="119"/>
      <c r="V19016" s="119"/>
      <c r="X19016" s="119"/>
      <c r="Z19016" s="119"/>
    </row>
    <row r="19017" spans="16:26" x14ac:dyDescent="0.25">
      <c r="P19017" s="120"/>
      <c r="R19017" s="120"/>
      <c r="T19017" s="120"/>
      <c r="V19017" s="120"/>
      <c r="X19017" s="120"/>
      <c r="Z19017" s="120"/>
    </row>
    <row r="19018" spans="16:26" x14ac:dyDescent="0.25">
      <c r="P19018" s="119"/>
      <c r="R19018" s="119"/>
      <c r="T19018" s="119"/>
      <c r="V19018" s="119"/>
      <c r="X19018" s="119"/>
      <c r="Z19018" s="119"/>
    </row>
    <row r="19019" spans="16:26" x14ac:dyDescent="0.25">
      <c r="P19019" s="119"/>
      <c r="R19019" s="119"/>
      <c r="T19019" s="119"/>
      <c r="V19019" s="119"/>
      <c r="X19019" s="119"/>
      <c r="Z19019" s="119"/>
    </row>
    <row r="19020" spans="16:26" x14ac:dyDescent="0.25">
      <c r="P19020" s="120"/>
      <c r="R19020" s="120"/>
      <c r="T19020" s="120"/>
      <c r="V19020" s="120"/>
      <c r="X19020" s="120"/>
      <c r="Z19020" s="120"/>
    </row>
    <row r="19021" spans="16:26" x14ac:dyDescent="0.25">
      <c r="P19021" s="119"/>
      <c r="R19021" s="119"/>
      <c r="T19021" s="119"/>
      <c r="V19021" s="119"/>
      <c r="X19021" s="119"/>
      <c r="Z19021" s="119"/>
    </row>
    <row r="19022" spans="16:26" x14ac:dyDescent="0.25">
      <c r="P19022" s="120"/>
      <c r="R19022" s="120"/>
      <c r="T19022" s="120"/>
      <c r="V19022" s="120"/>
      <c r="X19022" s="120"/>
      <c r="Z19022" s="120"/>
    </row>
    <row r="19023" spans="16:26" x14ac:dyDescent="0.25">
      <c r="P19023" s="119"/>
      <c r="R19023" s="119"/>
      <c r="T19023" s="119"/>
      <c r="V19023" s="119"/>
      <c r="X19023" s="119"/>
      <c r="Z19023" s="119"/>
    </row>
    <row r="19024" spans="16:26" x14ac:dyDescent="0.25">
      <c r="P19024" s="119"/>
      <c r="R19024" s="119"/>
      <c r="T19024" s="119"/>
      <c r="V19024" s="119"/>
      <c r="X19024" s="119"/>
      <c r="Z19024" s="119"/>
    </row>
    <row r="19025" spans="16:26" x14ac:dyDescent="0.25">
      <c r="P19025" s="119"/>
      <c r="R19025" s="119"/>
      <c r="T19025" s="119"/>
      <c r="V19025" s="119"/>
      <c r="X19025" s="119"/>
      <c r="Z19025" s="119"/>
    </row>
    <row r="19026" spans="16:26" x14ac:dyDescent="0.25">
      <c r="P19026" s="121"/>
      <c r="R19026" s="121"/>
      <c r="T19026" s="121"/>
      <c r="V19026" s="121"/>
      <c r="X19026" s="121"/>
      <c r="Z19026" s="121"/>
    </row>
    <row r="19027" spans="16:26" x14ac:dyDescent="0.25">
      <c r="P19027" s="121"/>
      <c r="R19027" s="121"/>
      <c r="T19027" s="121"/>
      <c r="V19027" s="121"/>
      <c r="X19027" s="121"/>
      <c r="Z19027" s="121"/>
    </row>
    <row r="19028" spans="16:26" x14ac:dyDescent="0.25">
      <c r="P19028" s="121"/>
      <c r="R19028" s="121"/>
      <c r="T19028" s="121"/>
      <c r="V19028" s="121"/>
      <c r="X19028" s="121"/>
      <c r="Z19028" s="121"/>
    </row>
    <row r="19029" spans="16:26" x14ac:dyDescent="0.25">
      <c r="P19029" s="121"/>
      <c r="R19029" s="121"/>
      <c r="T19029" s="121"/>
      <c r="V19029" s="121"/>
      <c r="X19029" s="121"/>
      <c r="Z19029" s="121"/>
    </row>
    <row r="19030" spans="16:26" x14ac:dyDescent="0.25">
      <c r="P19030" s="122"/>
      <c r="R19030" s="122"/>
      <c r="T19030" s="122"/>
      <c r="V19030" s="122"/>
      <c r="X19030" s="122"/>
      <c r="Z19030" s="122"/>
    </row>
    <row r="19031" spans="16:26" x14ac:dyDescent="0.25">
      <c r="P19031" s="118"/>
      <c r="R19031" s="118"/>
      <c r="T19031" s="118"/>
      <c r="V19031" s="118"/>
      <c r="X19031" s="118"/>
      <c r="Z19031" s="118"/>
    </row>
    <row r="19032" spans="16:26" x14ac:dyDescent="0.25">
      <c r="P19032" s="119"/>
      <c r="R19032" s="119"/>
      <c r="T19032" s="119"/>
      <c r="V19032" s="119"/>
      <c r="X19032" s="119"/>
      <c r="Z19032" s="119"/>
    </row>
    <row r="19033" spans="16:26" x14ac:dyDescent="0.25">
      <c r="P19033" s="119"/>
      <c r="R19033" s="119"/>
      <c r="T19033" s="119"/>
      <c r="V19033" s="119"/>
      <c r="X19033" s="119"/>
      <c r="Z19033" s="119"/>
    </row>
    <row r="19034" spans="16:26" x14ac:dyDescent="0.25">
      <c r="P19034" s="120"/>
      <c r="R19034" s="120"/>
      <c r="T19034" s="120"/>
      <c r="V19034" s="120"/>
      <c r="X19034" s="120"/>
      <c r="Z19034" s="120"/>
    </row>
    <row r="19035" spans="16:26" x14ac:dyDescent="0.25">
      <c r="P19035" s="119"/>
      <c r="R19035" s="119"/>
      <c r="T19035" s="119"/>
      <c r="V19035" s="119"/>
      <c r="X19035" s="119"/>
      <c r="Z19035" s="119"/>
    </row>
    <row r="19036" spans="16:26" x14ac:dyDescent="0.25">
      <c r="P19036" s="119"/>
      <c r="R19036" s="119"/>
      <c r="T19036" s="119"/>
      <c r="V19036" s="119"/>
      <c r="X19036" s="119"/>
      <c r="Z19036" s="119"/>
    </row>
    <row r="19037" spans="16:26" x14ac:dyDescent="0.25">
      <c r="P19037" s="120"/>
      <c r="R19037" s="120"/>
      <c r="T19037" s="120"/>
      <c r="V19037" s="120"/>
      <c r="X19037" s="120"/>
      <c r="Z19037" s="120"/>
    </row>
    <row r="19038" spans="16:26" x14ac:dyDescent="0.25">
      <c r="P19038" s="119"/>
      <c r="R19038" s="119"/>
      <c r="T19038" s="119"/>
      <c r="V19038" s="119"/>
      <c r="X19038" s="119"/>
      <c r="Z19038" s="119"/>
    </row>
    <row r="19039" spans="16:26" x14ac:dyDescent="0.25">
      <c r="P19039" s="120"/>
      <c r="R19039" s="120"/>
      <c r="T19039" s="120"/>
      <c r="V19039" s="120"/>
      <c r="X19039" s="120"/>
      <c r="Z19039" s="120"/>
    </row>
    <row r="19040" spans="16:26" x14ac:dyDescent="0.25">
      <c r="P19040" s="119"/>
      <c r="R19040" s="119"/>
      <c r="T19040" s="119"/>
      <c r="V19040" s="119"/>
      <c r="X19040" s="119"/>
      <c r="Z19040" s="119"/>
    </row>
    <row r="19041" spans="16:26" x14ac:dyDescent="0.25">
      <c r="P19041" s="119"/>
      <c r="R19041" s="119"/>
      <c r="T19041" s="119"/>
      <c r="V19041" s="119"/>
      <c r="X19041" s="119"/>
      <c r="Z19041" s="119"/>
    </row>
    <row r="19042" spans="16:26" x14ac:dyDescent="0.25">
      <c r="P19042" s="119"/>
      <c r="R19042" s="119"/>
      <c r="T19042" s="119"/>
      <c r="V19042" s="119"/>
      <c r="X19042" s="119"/>
      <c r="Z19042" s="119"/>
    </row>
    <row r="19043" spans="16:26" x14ac:dyDescent="0.25">
      <c r="P19043" s="121"/>
      <c r="R19043" s="121"/>
      <c r="T19043" s="121"/>
      <c r="V19043" s="121"/>
      <c r="X19043" s="121"/>
      <c r="Z19043" s="121"/>
    </row>
    <row r="19044" spans="16:26" x14ac:dyDescent="0.25">
      <c r="P19044" s="121"/>
      <c r="R19044" s="121"/>
      <c r="T19044" s="121"/>
      <c r="V19044" s="121"/>
      <c r="X19044" s="121"/>
      <c r="Z19044" s="121"/>
    </row>
    <row r="19045" spans="16:26" x14ac:dyDescent="0.25">
      <c r="P19045" s="121"/>
      <c r="R19045" s="121"/>
      <c r="T19045" s="121"/>
      <c r="V19045" s="121"/>
      <c r="X19045" s="121"/>
      <c r="Z19045" s="121"/>
    </row>
    <row r="19046" spans="16:26" x14ac:dyDescent="0.25">
      <c r="P19046" s="121"/>
      <c r="R19046" s="121"/>
      <c r="T19046" s="121"/>
      <c r="V19046" s="121"/>
      <c r="X19046" s="121"/>
      <c r="Z19046" s="121"/>
    </row>
    <row r="19047" spans="16:26" x14ac:dyDescent="0.25">
      <c r="P19047" s="122"/>
      <c r="R19047" s="122"/>
      <c r="T19047" s="122"/>
      <c r="V19047" s="122"/>
      <c r="X19047" s="122"/>
      <c r="Z19047" s="122"/>
    </row>
    <row r="19048" spans="16:26" x14ac:dyDescent="0.25">
      <c r="P19048" s="118"/>
      <c r="R19048" s="118"/>
      <c r="T19048" s="118"/>
      <c r="V19048" s="118"/>
      <c r="X19048" s="118"/>
      <c r="Z19048" s="118"/>
    </row>
    <row r="19049" spans="16:26" x14ac:dyDescent="0.25">
      <c r="P19049" s="119"/>
      <c r="R19049" s="119"/>
      <c r="T19049" s="119"/>
      <c r="V19049" s="119"/>
      <c r="X19049" s="119"/>
      <c r="Z19049" s="119"/>
    </row>
    <row r="19050" spans="16:26" x14ac:dyDescent="0.25">
      <c r="P19050" s="119"/>
      <c r="R19050" s="119"/>
      <c r="T19050" s="119"/>
      <c r="V19050" s="119"/>
      <c r="X19050" s="119"/>
      <c r="Z19050" s="119"/>
    </row>
    <row r="19051" spans="16:26" x14ac:dyDescent="0.25">
      <c r="P19051" s="120"/>
      <c r="R19051" s="120"/>
      <c r="T19051" s="120"/>
      <c r="V19051" s="120"/>
      <c r="X19051" s="120"/>
      <c r="Z19051" s="120"/>
    </row>
    <row r="19052" spans="16:26" x14ac:dyDescent="0.25">
      <c r="P19052" s="119"/>
      <c r="R19052" s="119"/>
      <c r="T19052" s="119"/>
      <c r="V19052" s="119"/>
      <c r="X19052" s="119"/>
      <c r="Z19052" s="119"/>
    </row>
    <row r="19053" spans="16:26" x14ac:dyDescent="0.25">
      <c r="P19053" s="119"/>
      <c r="R19053" s="119"/>
      <c r="T19053" s="119"/>
      <c r="V19053" s="119"/>
      <c r="X19053" s="119"/>
      <c r="Z19053" s="119"/>
    </row>
    <row r="19054" spans="16:26" x14ac:dyDescent="0.25">
      <c r="P19054" s="120"/>
      <c r="R19054" s="120"/>
      <c r="T19054" s="120"/>
      <c r="V19054" s="120"/>
      <c r="X19054" s="120"/>
      <c r="Z19054" s="120"/>
    </row>
    <row r="19055" spans="16:26" x14ac:dyDescent="0.25">
      <c r="P19055" s="119"/>
      <c r="R19055" s="119"/>
      <c r="T19055" s="119"/>
      <c r="V19055" s="119"/>
      <c r="X19055" s="119"/>
      <c r="Z19055" s="119"/>
    </row>
    <row r="19056" spans="16:26" x14ac:dyDescent="0.25">
      <c r="P19056" s="120"/>
      <c r="R19056" s="120"/>
      <c r="T19056" s="120"/>
      <c r="V19056" s="120"/>
      <c r="X19056" s="120"/>
      <c r="Z19056" s="120"/>
    </row>
    <row r="19057" spans="16:26" x14ac:dyDescent="0.25">
      <c r="P19057" s="119"/>
      <c r="R19057" s="119"/>
      <c r="T19057" s="119"/>
      <c r="V19057" s="119"/>
      <c r="X19057" s="119"/>
      <c r="Z19057" s="119"/>
    </row>
    <row r="19058" spans="16:26" x14ac:dyDescent="0.25">
      <c r="P19058" s="119"/>
      <c r="R19058" s="119"/>
      <c r="T19058" s="119"/>
      <c r="V19058" s="119"/>
      <c r="X19058" s="119"/>
      <c r="Z19058" s="119"/>
    </row>
    <row r="19059" spans="16:26" x14ac:dyDescent="0.25">
      <c r="P19059" s="119"/>
      <c r="R19059" s="119"/>
      <c r="T19059" s="119"/>
      <c r="V19059" s="119"/>
      <c r="X19059" s="119"/>
      <c r="Z19059" s="119"/>
    </row>
    <row r="19060" spans="16:26" x14ac:dyDescent="0.25">
      <c r="P19060" s="121"/>
      <c r="R19060" s="121"/>
      <c r="T19060" s="121"/>
      <c r="V19060" s="121"/>
      <c r="X19060" s="121"/>
      <c r="Z19060" s="121"/>
    </row>
    <row r="19061" spans="16:26" x14ac:dyDescent="0.25">
      <c r="P19061" s="121"/>
      <c r="R19061" s="121"/>
      <c r="T19061" s="121"/>
      <c r="V19061" s="121"/>
      <c r="X19061" s="121"/>
      <c r="Z19061" s="121"/>
    </row>
    <row r="19062" spans="16:26" x14ac:dyDescent="0.25">
      <c r="P19062" s="121"/>
      <c r="R19062" s="121"/>
      <c r="T19062" s="121"/>
      <c r="V19062" s="121"/>
      <c r="X19062" s="121"/>
      <c r="Z19062" s="121"/>
    </row>
    <row r="19063" spans="16:26" x14ac:dyDescent="0.25">
      <c r="P19063" s="121"/>
      <c r="R19063" s="121"/>
      <c r="T19063" s="121"/>
      <c r="V19063" s="121"/>
      <c r="X19063" s="121"/>
      <c r="Z19063" s="121"/>
    </row>
    <row r="19064" spans="16:26" x14ac:dyDescent="0.25">
      <c r="P19064" s="122"/>
      <c r="R19064" s="122"/>
      <c r="T19064" s="122"/>
      <c r="V19064" s="122"/>
      <c r="X19064" s="122"/>
      <c r="Z19064" s="122"/>
    </row>
    <row r="19065" spans="16:26" x14ac:dyDescent="0.25">
      <c r="P19065" s="118"/>
      <c r="R19065" s="118"/>
      <c r="T19065" s="118"/>
      <c r="V19065" s="118"/>
      <c r="X19065" s="118"/>
      <c r="Z19065" s="118"/>
    </row>
    <row r="19066" spans="16:26" x14ac:dyDescent="0.25">
      <c r="P19066" s="119"/>
      <c r="R19066" s="119"/>
      <c r="T19066" s="119"/>
      <c r="V19066" s="119"/>
      <c r="X19066" s="119"/>
      <c r="Z19066" s="119"/>
    </row>
    <row r="19067" spans="16:26" x14ac:dyDescent="0.25">
      <c r="P19067" s="119"/>
      <c r="R19067" s="119"/>
      <c r="T19067" s="119"/>
      <c r="V19067" s="119"/>
      <c r="X19067" s="119"/>
      <c r="Z19067" s="119"/>
    </row>
    <row r="19068" spans="16:26" x14ac:dyDescent="0.25">
      <c r="P19068" s="120"/>
      <c r="R19068" s="120"/>
      <c r="T19068" s="120"/>
      <c r="V19068" s="120"/>
      <c r="X19068" s="120"/>
      <c r="Z19068" s="120"/>
    </row>
    <row r="19069" spans="16:26" x14ac:dyDescent="0.25">
      <c r="P19069" s="119"/>
      <c r="R19069" s="119"/>
      <c r="T19069" s="119"/>
      <c r="V19069" s="119"/>
      <c r="X19069" s="119"/>
      <c r="Z19069" s="119"/>
    </row>
    <row r="19070" spans="16:26" x14ac:dyDescent="0.25">
      <c r="P19070" s="119"/>
      <c r="R19070" s="119"/>
      <c r="T19070" s="119"/>
      <c r="V19070" s="119"/>
      <c r="X19070" s="119"/>
      <c r="Z19070" s="119"/>
    </row>
    <row r="19071" spans="16:26" x14ac:dyDescent="0.25">
      <c r="P19071" s="120"/>
      <c r="R19071" s="120"/>
      <c r="T19071" s="120"/>
      <c r="V19071" s="120"/>
      <c r="X19071" s="120"/>
      <c r="Z19071" s="120"/>
    </row>
    <row r="19072" spans="16:26" x14ac:dyDescent="0.25">
      <c r="P19072" s="119"/>
      <c r="R19072" s="119"/>
      <c r="T19072" s="119"/>
      <c r="V19072" s="119"/>
      <c r="X19072" s="119"/>
      <c r="Z19072" s="119"/>
    </row>
    <row r="19073" spans="16:26" x14ac:dyDescent="0.25">
      <c r="P19073" s="120"/>
      <c r="R19073" s="120"/>
      <c r="T19073" s="120"/>
      <c r="V19073" s="120"/>
      <c r="X19073" s="120"/>
      <c r="Z19073" s="120"/>
    </row>
    <row r="19074" spans="16:26" x14ac:dyDescent="0.25">
      <c r="P19074" s="119"/>
      <c r="R19074" s="119"/>
      <c r="T19074" s="119"/>
      <c r="V19074" s="119"/>
      <c r="X19074" s="119"/>
      <c r="Z19074" s="119"/>
    </row>
    <row r="19075" spans="16:26" x14ac:dyDescent="0.25">
      <c r="P19075" s="119"/>
      <c r="R19075" s="119"/>
      <c r="T19075" s="119"/>
      <c r="V19075" s="119"/>
      <c r="X19075" s="119"/>
      <c r="Z19075" s="119"/>
    </row>
    <row r="19076" spans="16:26" x14ac:dyDescent="0.25">
      <c r="P19076" s="119"/>
      <c r="R19076" s="119"/>
      <c r="T19076" s="119"/>
      <c r="V19076" s="119"/>
      <c r="X19076" s="119"/>
      <c r="Z19076" s="119"/>
    </row>
    <row r="19077" spans="16:26" x14ac:dyDescent="0.25">
      <c r="P19077" s="121"/>
      <c r="R19077" s="121"/>
      <c r="T19077" s="121"/>
      <c r="V19077" s="121"/>
      <c r="X19077" s="121"/>
      <c r="Z19077" s="121"/>
    </row>
    <row r="19078" spans="16:26" x14ac:dyDescent="0.25">
      <c r="P19078" s="121"/>
      <c r="R19078" s="121"/>
      <c r="T19078" s="121"/>
      <c r="V19078" s="121"/>
      <c r="X19078" s="121"/>
      <c r="Z19078" s="121"/>
    </row>
    <row r="19079" spans="16:26" x14ac:dyDescent="0.25">
      <c r="P19079" s="121"/>
      <c r="R19079" s="121"/>
      <c r="T19079" s="121"/>
      <c r="V19079" s="121"/>
      <c r="X19079" s="121"/>
      <c r="Z19079" s="121"/>
    </row>
    <row r="19080" spans="16:26" x14ac:dyDescent="0.25">
      <c r="P19080" s="121"/>
      <c r="R19080" s="121"/>
      <c r="T19080" s="121"/>
      <c r="V19080" s="121"/>
      <c r="X19080" s="121"/>
      <c r="Z19080" s="121"/>
    </row>
    <row r="19081" spans="16:26" x14ac:dyDescent="0.25">
      <c r="P19081" s="122"/>
      <c r="R19081" s="122"/>
      <c r="T19081" s="122"/>
      <c r="V19081" s="122"/>
      <c r="X19081" s="122"/>
      <c r="Z19081" s="122"/>
    </row>
    <row r="19082" spans="16:26" x14ac:dyDescent="0.25">
      <c r="P19082" s="118"/>
      <c r="R19082" s="118"/>
      <c r="T19082" s="118"/>
      <c r="V19082" s="118"/>
      <c r="X19082" s="118"/>
      <c r="Z19082" s="118"/>
    </row>
    <row r="19083" spans="16:26" x14ac:dyDescent="0.25">
      <c r="P19083" s="119"/>
      <c r="R19083" s="119"/>
      <c r="T19083" s="119"/>
      <c r="V19083" s="119"/>
      <c r="X19083" s="119"/>
      <c r="Z19083" s="119"/>
    </row>
    <row r="19084" spans="16:26" x14ac:dyDescent="0.25">
      <c r="P19084" s="119"/>
      <c r="R19084" s="119"/>
      <c r="T19084" s="119"/>
      <c r="V19084" s="119"/>
      <c r="X19084" s="119"/>
      <c r="Z19084" s="119"/>
    </row>
    <row r="19085" spans="16:26" x14ac:dyDescent="0.25">
      <c r="P19085" s="120"/>
      <c r="R19085" s="120"/>
      <c r="T19085" s="120"/>
      <c r="V19085" s="120"/>
      <c r="X19085" s="120"/>
      <c r="Z19085" s="120"/>
    </row>
    <row r="19086" spans="16:26" x14ac:dyDescent="0.25">
      <c r="P19086" s="119"/>
      <c r="R19086" s="119"/>
      <c r="T19086" s="119"/>
      <c r="V19086" s="119"/>
      <c r="X19086" s="119"/>
      <c r="Z19086" s="119"/>
    </row>
    <row r="19087" spans="16:26" x14ac:dyDescent="0.25">
      <c r="P19087" s="119"/>
      <c r="R19087" s="119"/>
      <c r="T19087" s="119"/>
      <c r="V19087" s="119"/>
      <c r="X19087" s="119"/>
      <c r="Z19087" s="119"/>
    </row>
    <row r="19088" spans="16:26" x14ac:dyDescent="0.25">
      <c r="P19088" s="120"/>
      <c r="R19088" s="120"/>
      <c r="T19088" s="120"/>
      <c r="V19088" s="120"/>
      <c r="X19088" s="120"/>
      <c r="Z19088" s="120"/>
    </row>
    <row r="19089" spans="16:26" x14ac:dyDescent="0.25">
      <c r="P19089" s="119"/>
      <c r="R19089" s="119"/>
      <c r="T19089" s="119"/>
      <c r="V19089" s="119"/>
      <c r="X19089" s="119"/>
      <c r="Z19089" s="119"/>
    </row>
    <row r="19090" spans="16:26" x14ac:dyDescent="0.25">
      <c r="P19090" s="120"/>
      <c r="R19090" s="120"/>
      <c r="T19090" s="120"/>
      <c r="V19090" s="120"/>
      <c r="X19090" s="120"/>
      <c r="Z19090" s="120"/>
    </row>
    <row r="19091" spans="16:26" x14ac:dyDescent="0.25">
      <c r="P19091" s="119"/>
      <c r="R19091" s="119"/>
      <c r="T19091" s="119"/>
      <c r="V19091" s="119"/>
      <c r="X19091" s="119"/>
      <c r="Z19091" s="119"/>
    </row>
    <row r="19092" spans="16:26" x14ac:dyDescent="0.25">
      <c r="P19092" s="119"/>
      <c r="R19092" s="119"/>
      <c r="T19092" s="119"/>
      <c r="V19092" s="119"/>
      <c r="X19092" s="119"/>
      <c r="Z19092" s="119"/>
    </row>
    <row r="19093" spans="16:26" x14ac:dyDescent="0.25">
      <c r="P19093" s="119"/>
      <c r="R19093" s="119"/>
      <c r="T19093" s="119"/>
      <c r="V19093" s="119"/>
      <c r="X19093" s="119"/>
      <c r="Z19093" s="119"/>
    </row>
    <row r="19094" spans="16:26" x14ac:dyDescent="0.25">
      <c r="P19094" s="121"/>
      <c r="R19094" s="121"/>
      <c r="T19094" s="121"/>
      <c r="V19094" s="121"/>
      <c r="X19094" s="121"/>
      <c r="Z19094" s="121"/>
    </row>
    <row r="19095" spans="16:26" x14ac:dyDescent="0.25">
      <c r="P19095" s="121"/>
      <c r="R19095" s="121"/>
      <c r="T19095" s="121"/>
      <c r="V19095" s="121"/>
      <c r="X19095" s="121"/>
      <c r="Z19095" s="121"/>
    </row>
    <row r="19096" spans="16:26" x14ac:dyDescent="0.25">
      <c r="P19096" s="121"/>
      <c r="R19096" s="121"/>
      <c r="T19096" s="121"/>
      <c r="V19096" s="121"/>
      <c r="X19096" s="121"/>
      <c r="Z19096" s="121"/>
    </row>
    <row r="19097" spans="16:26" x14ac:dyDescent="0.25">
      <c r="P19097" s="121"/>
      <c r="R19097" s="121"/>
      <c r="T19097" s="121"/>
      <c r="V19097" s="121"/>
      <c r="X19097" s="121"/>
      <c r="Z19097" s="121"/>
    </row>
    <row r="19098" spans="16:26" x14ac:dyDescent="0.25">
      <c r="P19098" s="122"/>
      <c r="R19098" s="122"/>
      <c r="T19098" s="122"/>
      <c r="V19098" s="122"/>
      <c r="X19098" s="122"/>
      <c r="Z19098" s="122"/>
    </row>
    <row r="19099" spans="16:26" x14ac:dyDescent="0.25">
      <c r="P19099" s="118"/>
      <c r="R19099" s="118"/>
      <c r="T19099" s="118"/>
      <c r="V19099" s="118"/>
      <c r="X19099" s="118"/>
      <c r="Z19099" s="118"/>
    </row>
    <row r="19100" spans="16:26" x14ac:dyDescent="0.25">
      <c r="P19100" s="119"/>
      <c r="R19100" s="119"/>
      <c r="T19100" s="119"/>
      <c r="V19100" s="119"/>
      <c r="X19100" s="119"/>
      <c r="Z19100" s="119"/>
    </row>
    <row r="19101" spans="16:26" x14ac:dyDescent="0.25">
      <c r="P19101" s="119"/>
      <c r="R19101" s="119"/>
      <c r="T19101" s="119"/>
      <c r="V19101" s="119"/>
      <c r="X19101" s="119"/>
      <c r="Z19101" s="119"/>
    </row>
    <row r="19102" spans="16:26" x14ac:dyDescent="0.25">
      <c r="P19102" s="120"/>
      <c r="R19102" s="120"/>
      <c r="T19102" s="120"/>
      <c r="V19102" s="120"/>
      <c r="X19102" s="120"/>
      <c r="Z19102" s="120"/>
    </row>
    <row r="19103" spans="16:26" x14ac:dyDescent="0.25">
      <c r="P19103" s="119"/>
      <c r="R19103" s="119"/>
      <c r="T19103" s="119"/>
      <c r="V19103" s="119"/>
      <c r="X19103" s="119"/>
      <c r="Z19103" s="119"/>
    </row>
    <row r="19104" spans="16:26" x14ac:dyDescent="0.25">
      <c r="P19104" s="119"/>
      <c r="R19104" s="119"/>
      <c r="T19104" s="119"/>
      <c r="V19104" s="119"/>
      <c r="X19104" s="119"/>
      <c r="Z19104" s="119"/>
    </row>
    <row r="19105" spans="16:26" x14ac:dyDescent="0.25">
      <c r="P19105" s="120"/>
      <c r="R19105" s="120"/>
      <c r="T19105" s="120"/>
      <c r="V19105" s="120"/>
      <c r="X19105" s="120"/>
      <c r="Z19105" s="120"/>
    </row>
    <row r="19106" spans="16:26" x14ac:dyDescent="0.25">
      <c r="P19106" s="119"/>
      <c r="R19106" s="119"/>
      <c r="T19106" s="119"/>
      <c r="V19106" s="119"/>
      <c r="X19106" s="119"/>
      <c r="Z19106" s="119"/>
    </row>
    <row r="19107" spans="16:26" x14ac:dyDescent="0.25">
      <c r="P19107" s="120"/>
      <c r="R19107" s="120"/>
      <c r="T19107" s="120"/>
      <c r="V19107" s="120"/>
      <c r="X19107" s="120"/>
      <c r="Z19107" s="120"/>
    </row>
    <row r="19108" spans="16:26" x14ac:dyDescent="0.25">
      <c r="P19108" s="119"/>
      <c r="R19108" s="119"/>
      <c r="T19108" s="119"/>
      <c r="V19108" s="119"/>
      <c r="X19108" s="119"/>
      <c r="Z19108" s="119"/>
    </row>
    <row r="19109" spans="16:26" x14ac:dyDescent="0.25">
      <c r="P19109" s="119"/>
      <c r="R19109" s="119"/>
      <c r="T19109" s="119"/>
      <c r="V19109" s="119"/>
      <c r="X19109" s="119"/>
      <c r="Z19109" s="119"/>
    </row>
    <row r="19110" spans="16:26" x14ac:dyDescent="0.25">
      <c r="P19110" s="119"/>
      <c r="R19110" s="119"/>
      <c r="T19110" s="119"/>
      <c r="V19110" s="119"/>
      <c r="X19110" s="119"/>
      <c r="Z19110" s="119"/>
    </row>
    <row r="19111" spans="16:26" x14ac:dyDescent="0.25">
      <c r="P19111" s="121"/>
      <c r="R19111" s="121"/>
      <c r="T19111" s="121"/>
      <c r="V19111" s="121"/>
      <c r="X19111" s="121"/>
      <c r="Z19111" s="121"/>
    </row>
    <row r="19112" spans="16:26" x14ac:dyDescent="0.25">
      <c r="P19112" s="121"/>
      <c r="R19112" s="121"/>
      <c r="T19112" s="121"/>
      <c r="V19112" s="121"/>
      <c r="X19112" s="121"/>
      <c r="Z19112" s="121"/>
    </row>
    <row r="19113" spans="16:26" x14ac:dyDescent="0.25">
      <c r="P19113" s="121"/>
      <c r="R19113" s="121"/>
      <c r="T19113" s="121"/>
      <c r="V19113" s="121"/>
      <c r="X19113" s="121"/>
      <c r="Z19113" s="121"/>
    </row>
    <row r="19114" spans="16:26" x14ac:dyDescent="0.25">
      <c r="P19114" s="121"/>
      <c r="R19114" s="121"/>
      <c r="T19114" s="121"/>
      <c r="V19114" s="121"/>
      <c r="X19114" s="121"/>
      <c r="Z19114" s="121"/>
    </row>
    <row r="19115" spans="16:26" x14ac:dyDescent="0.25">
      <c r="P19115" s="122"/>
      <c r="R19115" s="122"/>
      <c r="T19115" s="122"/>
      <c r="V19115" s="122"/>
      <c r="X19115" s="122"/>
      <c r="Z19115" s="122"/>
    </row>
    <row r="19116" spans="16:26" x14ac:dyDescent="0.25">
      <c r="P19116" s="118"/>
      <c r="R19116" s="118"/>
      <c r="T19116" s="118"/>
      <c r="V19116" s="118"/>
      <c r="X19116" s="118"/>
      <c r="Z19116" s="118"/>
    </row>
    <row r="19117" spans="16:26" x14ac:dyDescent="0.25">
      <c r="P19117" s="119"/>
      <c r="R19117" s="119"/>
      <c r="T19117" s="119"/>
      <c r="V19117" s="119"/>
      <c r="X19117" s="119"/>
      <c r="Z19117" s="119"/>
    </row>
    <row r="19118" spans="16:26" x14ac:dyDescent="0.25">
      <c r="P19118" s="119"/>
      <c r="R19118" s="119"/>
      <c r="T19118" s="119"/>
      <c r="V19118" s="119"/>
      <c r="X19118" s="119"/>
      <c r="Z19118" s="119"/>
    </row>
    <row r="19119" spans="16:26" x14ac:dyDescent="0.25">
      <c r="P19119" s="120"/>
      <c r="R19119" s="120"/>
      <c r="T19119" s="120"/>
      <c r="V19119" s="120"/>
      <c r="X19119" s="120"/>
      <c r="Z19119" s="120"/>
    </row>
    <row r="19120" spans="16:26" x14ac:dyDescent="0.25">
      <c r="P19120" s="119"/>
      <c r="R19120" s="119"/>
      <c r="T19120" s="119"/>
      <c r="V19120" s="119"/>
      <c r="X19120" s="119"/>
      <c r="Z19120" s="119"/>
    </row>
    <row r="19121" spans="16:26" x14ac:dyDescent="0.25">
      <c r="P19121" s="119"/>
      <c r="R19121" s="119"/>
      <c r="T19121" s="119"/>
      <c r="V19121" s="119"/>
      <c r="X19121" s="119"/>
      <c r="Z19121" s="119"/>
    </row>
    <row r="19122" spans="16:26" x14ac:dyDescent="0.25">
      <c r="P19122" s="120"/>
      <c r="R19122" s="120"/>
      <c r="T19122" s="120"/>
      <c r="V19122" s="120"/>
      <c r="X19122" s="120"/>
      <c r="Z19122" s="120"/>
    </row>
    <row r="19123" spans="16:26" x14ac:dyDescent="0.25">
      <c r="P19123" s="119"/>
      <c r="R19123" s="119"/>
      <c r="T19123" s="119"/>
      <c r="V19123" s="119"/>
      <c r="X19123" s="119"/>
      <c r="Z19123" s="119"/>
    </row>
    <row r="19124" spans="16:26" x14ac:dyDescent="0.25">
      <c r="P19124" s="120"/>
      <c r="R19124" s="120"/>
      <c r="T19124" s="120"/>
      <c r="V19124" s="120"/>
      <c r="X19124" s="120"/>
      <c r="Z19124" s="120"/>
    </row>
    <row r="19125" spans="16:26" x14ac:dyDescent="0.25">
      <c r="P19125" s="119"/>
      <c r="R19125" s="119"/>
      <c r="T19125" s="119"/>
      <c r="V19125" s="119"/>
      <c r="X19125" s="119"/>
      <c r="Z19125" s="119"/>
    </row>
    <row r="19126" spans="16:26" x14ac:dyDescent="0.25">
      <c r="P19126" s="119"/>
      <c r="R19126" s="119"/>
      <c r="T19126" s="119"/>
      <c r="V19126" s="119"/>
      <c r="X19126" s="119"/>
      <c r="Z19126" s="119"/>
    </row>
    <row r="19127" spans="16:26" x14ac:dyDescent="0.25">
      <c r="P19127" s="119"/>
      <c r="R19127" s="119"/>
      <c r="T19127" s="119"/>
      <c r="V19127" s="119"/>
      <c r="X19127" s="119"/>
      <c r="Z19127" s="119"/>
    </row>
    <row r="19128" spans="16:26" x14ac:dyDescent="0.25">
      <c r="P19128" s="121"/>
      <c r="R19128" s="121"/>
      <c r="T19128" s="121"/>
      <c r="V19128" s="121"/>
      <c r="X19128" s="121"/>
      <c r="Z19128" s="121"/>
    </row>
    <row r="19129" spans="16:26" x14ac:dyDescent="0.25">
      <c r="P19129" s="121"/>
      <c r="R19129" s="121"/>
      <c r="T19129" s="121"/>
      <c r="V19129" s="121"/>
      <c r="X19129" s="121"/>
      <c r="Z19129" s="121"/>
    </row>
    <row r="19130" spans="16:26" x14ac:dyDescent="0.25">
      <c r="P19130" s="121"/>
      <c r="R19130" s="121"/>
      <c r="T19130" s="121"/>
      <c r="V19130" s="121"/>
      <c r="X19130" s="121"/>
      <c r="Z19130" s="121"/>
    </row>
    <row r="19131" spans="16:26" x14ac:dyDescent="0.25">
      <c r="P19131" s="121"/>
      <c r="R19131" s="121"/>
      <c r="T19131" s="121"/>
      <c r="V19131" s="121"/>
      <c r="X19131" s="121"/>
      <c r="Z19131" s="121"/>
    </row>
    <row r="19132" spans="16:26" x14ac:dyDescent="0.25">
      <c r="P19132" s="122"/>
      <c r="R19132" s="122"/>
      <c r="T19132" s="122"/>
      <c r="V19132" s="122"/>
      <c r="X19132" s="122"/>
      <c r="Z19132" s="122"/>
    </row>
    <row r="19133" spans="16:26" x14ac:dyDescent="0.25">
      <c r="P19133" s="118"/>
      <c r="R19133" s="118"/>
      <c r="T19133" s="118"/>
      <c r="V19133" s="118"/>
      <c r="X19133" s="118"/>
      <c r="Z19133" s="118"/>
    </row>
    <row r="19134" spans="16:26" x14ac:dyDescent="0.25">
      <c r="P19134" s="119"/>
      <c r="R19134" s="119"/>
      <c r="T19134" s="119"/>
      <c r="V19134" s="119"/>
      <c r="X19134" s="119"/>
      <c r="Z19134" s="119"/>
    </row>
    <row r="19135" spans="16:26" x14ac:dyDescent="0.25">
      <c r="P19135" s="119"/>
      <c r="R19135" s="119"/>
      <c r="T19135" s="119"/>
      <c r="V19135" s="119"/>
      <c r="X19135" s="119"/>
      <c r="Z19135" s="119"/>
    </row>
    <row r="19136" spans="16:26" x14ac:dyDescent="0.25">
      <c r="P19136" s="120"/>
      <c r="R19136" s="120"/>
      <c r="T19136" s="120"/>
      <c r="V19136" s="120"/>
      <c r="X19136" s="120"/>
      <c r="Z19136" s="120"/>
    </row>
    <row r="19137" spans="16:26" x14ac:dyDescent="0.25">
      <c r="P19137" s="119"/>
      <c r="R19137" s="119"/>
      <c r="T19137" s="119"/>
      <c r="V19137" s="119"/>
      <c r="X19137" s="119"/>
      <c r="Z19137" s="119"/>
    </row>
    <row r="19138" spans="16:26" x14ac:dyDescent="0.25">
      <c r="P19138" s="119"/>
      <c r="R19138" s="119"/>
      <c r="T19138" s="119"/>
      <c r="V19138" s="119"/>
      <c r="X19138" s="119"/>
      <c r="Z19138" s="119"/>
    </row>
    <row r="19139" spans="16:26" x14ac:dyDescent="0.25">
      <c r="P19139" s="120"/>
      <c r="R19139" s="120"/>
      <c r="T19139" s="120"/>
      <c r="V19139" s="120"/>
      <c r="X19139" s="120"/>
      <c r="Z19139" s="120"/>
    </row>
    <row r="19140" spans="16:26" x14ac:dyDescent="0.25">
      <c r="P19140" s="119"/>
      <c r="R19140" s="119"/>
      <c r="T19140" s="119"/>
      <c r="V19140" s="119"/>
      <c r="X19140" s="119"/>
      <c r="Z19140" s="119"/>
    </row>
    <row r="19141" spans="16:26" x14ac:dyDescent="0.25">
      <c r="P19141" s="120"/>
      <c r="R19141" s="120"/>
      <c r="T19141" s="120"/>
      <c r="V19141" s="120"/>
      <c r="X19141" s="120"/>
      <c r="Z19141" s="120"/>
    </row>
    <row r="19142" spans="16:26" x14ac:dyDescent="0.25">
      <c r="P19142" s="119"/>
      <c r="R19142" s="119"/>
      <c r="T19142" s="119"/>
      <c r="V19142" s="119"/>
      <c r="X19142" s="119"/>
      <c r="Z19142" s="119"/>
    </row>
    <row r="19143" spans="16:26" x14ac:dyDescent="0.25">
      <c r="P19143" s="119"/>
      <c r="R19143" s="119"/>
      <c r="T19143" s="119"/>
      <c r="V19143" s="119"/>
      <c r="X19143" s="119"/>
      <c r="Z19143" s="119"/>
    </row>
    <row r="19144" spans="16:26" x14ac:dyDescent="0.25">
      <c r="P19144" s="119"/>
      <c r="R19144" s="119"/>
      <c r="T19144" s="119"/>
      <c r="V19144" s="119"/>
      <c r="X19144" s="119"/>
      <c r="Z19144" s="119"/>
    </row>
    <row r="19145" spans="16:26" x14ac:dyDescent="0.25">
      <c r="P19145" s="121"/>
      <c r="R19145" s="121"/>
      <c r="T19145" s="121"/>
      <c r="V19145" s="121"/>
      <c r="X19145" s="121"/>
      <c r="Z19145" s="121"/>
    </row>
    <row r="19146" spans="16:26" x14ac:dyDescent="0.25">
      <c r="P19146" s="121"/>
      <c r="R19146" s="121"/>
      <c r="T19146" s="121"/>
      <c r="V19146" s="121"/>
      <c r="X19146" s="121"/>
      <c r="Z19146" s="121"/>
    </row>
    <row r="19147" spans="16:26" x14ac:dyDescent="0.25">
      <c r="P19147" s="121"/>
      <c r="R19147" s="121"/>
      <c r="T19147" s="121"/>
      <c r="V19147" s="121"/>
      <c r="X19147" s="121"/>
      <c r="Z19147" s="121"/>
    </row>
    <row r="19148" spans="16:26" x14ac:dyDescent="0.25">
      <c r="P19148" s="121"/>
      <c r="R19148" s="121"/>
      <c r="T19148" s="121"/>
      <c r="V19148" s="121"/>
      <c r="X19148" s="121"/>
      <c r="Z19148" s="121"/>
    </row>
    <row r="19149" spans="16:26" x14ac:dyDescent="0.25">
      <c r="P19149" s="122"/>
      <c r="R19149" s="122"/>
      <c r="T19149" s="122"/>
      <c r="V19149" s="122"/>
      <c r="X19149" s="122"/>
      <c r="Z19149" s="122"/>
    </row>
    <row r="19150" spans="16:26" x14ac:dyDescent="0.25">
      <c r="P19150" s="118"/>
      <c r="R19150" s="118"/>
      <c r="T19150" s="118"/>
      <c r="V19150" s="118"/>
      <c r="X19150" s="118"/>
      <c r="Z19150" s="118"/>
    </row>
    <row r="19151" spans="16:26" x14ac:dyDescent="0.25">
      <c r="P19151" s="119"/>
      <c r="R19151" s="119"/>
      <c r="T19151" s="119"/>
      <c r="V19151" s="119"/>
      <c r="X19151" s="119"/>
      <c r="Z19151" s="119"/>
    </row>
    <row r="19152" spans="16:26" x14ac:dyDescent="0.25">
      <c r="P19152" s="119"/>
      <c r="R19152" s="119"/>
      <c r="T19152" s="119"/>
      <c r="V19152" s="119"/>
      <c r="X19152" s="119"/>
      <c r="Z19152" s="119"/>
    </row>
    <row r="19153" spans="16:26" x14ac:dyDescent="0.25">
      <c r="P19153" s="120"/>
      <c r="R19153" s="120"/>
      <c r="T19153" s="120"/>
      <c r="V19153" s="120"/>
      <c r="X19153" s="120"/>
      <c r="Z19153" s="120"/>
    </row>
    <row r="19154" spans="16:26" x14ac:dyDescent="0.25">
      <c r="P19154" s="119"/>
      <c r="R19154" s="119"/>
      <c r="T19154" s="119"/>
      <c r="V19154" s="119"/>
      <c r="X19154" s="119"/>
      <c r="Z19154" s="119"/>
    </row>
    <row r="19155" spans="16:26" x14ac:dyDescent="0.25">
      <c r="P19155" s="119"/>
      <c r="R19155" s="119"/>
      <c r="T19155" s="119"/>
      <c r="V19155" s="119"/>
      <c r="X19155" s="119"/>
      <c r="Z19155" s="119"/>
    </row>
    <row r="19156" spans="16:26" x14ac:dyDescent="0.25">
      <c r="P19156" s="120"/>
      <c r="R19156" s="120"/>
      <c r="T19156" s="120"/>
      <c r="V19156" s="120"/>
      <c r="X19156" s="120"/>
      <c r="Z19156" s="120"/>
    </row>
    <row r="19157" spans="16:26" x14ac:dyDescent="0.25">
      <c r="P19157" s="119"/>
      <c r="R19157" s="119"/>
      <c r="T19157" s="119"/>
      <c r="V19157" s="119"/>
      <c r="X19157" s="119"/>
      <c r="Z19157" s="119"/>
    </row>
    <row r="19158" spans="16:26" x14ac:dyDescent="0.25">
      <c r="P19158" s="120"/>
      <c r="R19158" s="120"/>
      <c r="T19158" s="120"/>
      <c r="V19158" s="120"/>
      <c r="X19158" s="120"/>
      <c r="Z19158" s="120"/>
    </row>
    <row r="19159" spans="16:26" x14ac:dyDescent="0.25">
      <c r="P19159" s="119"/>
      <c r="R19159" s="119"/>
      <c r="T19159" s="119"/>
      <c r="V19159" s="119"/>
      <c r="X19159" s="119"/>
      <c r="Z19159" s="119"/>
    </row>
    <row r="19160" spans="16:26" x14ac:dyDescent="0.25">
      <c r="P19160" s="119"/>
      <c r="R19160" s="119"/>
      <c r="T19160" s="119"/>
      <c r="V19160" s="119"/>
      <c r="X19160" s="119"/>
      <c r="Z19160" s="119"/>
    </row>
    <row r="19161" spans="16:26" x14ac:dyDescent="0.25">
      <c r="P19161" s="119"/>
      <c r="R19161" s="119"/>
      <c r="T19161" s="119"/>
      <c r="V19161" s="119"/>
      <c r="X19161" s="119"/>
      <c r="Z19161" s="119"/>
    </row>
    <row r="19162" spans="16:26" x14ac:dyDescent="0.25">
      <c r="P19162" s="121"/>
      <c r="R19162" s="121"/>
      <c r="T19162" s="121"/>
      <c r="V19162" s="121"/>
      <c r="X19162" s="121"/>
      <c r="Z19162" s="121"/>
    </row>
    <row r="19163" spans="16:26" x14ac:dyDescent="0.25">
      <c r="P19163" s="121"/>
      <c r="R19163" s="121"/>
      <c r="T19163" s="121"/>
      <c r="V19163" s="121"/>
      <c r="X19163" s="121"/>
      <c r="Z19163" s="121"/>
    </row>
    <row r="19164" spans="16:26" x14ac:dyDescent="0.25">
      <c r="P19164" s="121"/>
      <c r="R19164" s="121"/>
      <c r="T19164" s="121"/>
      <c r="V19164" s="121"/>
      <c r="X19164" s="121"/>
      <c r="Z19164" s="121"/>
    </row>
    <row r="19165" spans="16:26" x14ac:dyDescent="0.25">
      <c r="P19165" s="121"/>
      <c r="R19165" s="121"/>
      <c r="T19165" s="121"/>
      <c r="V19165" s="121"/>
      <c r="X19165" s="121"/>
      <c r="Z19165" s="121"/>
    </row>
    <row r="19166" spans="16:26" x14ac:dyDescent="0.25">
      <c r="P19166" s="122"/>
      <c r="R19166" s="122"/>
      <c r="T19166" s="122"/>
      <c r="V19166" s="122"/>
      <c r="X19166" s="122"/>
      <c r="Z19166" s="122"/>
    </row>
    <row r="19167" spans="16:26" x14ac:dyDescent="0.25">
      <c r="P19167" s="118"/>
      <c r="R19167" s="118"/>
      <c r="T19167" s="118"/>
      <c r="V19167" s="118"/>
      <c r="X19167" s="118"/>
      <c r="Z19167" s="118"/>
    </row>
    <row r="19168" spans="16:26" x14ac:dyDescent="0.25">
      <c r="P19168" s="119"/>
      <c r="R19168" s="119"/>
      <c r="T19168" s="119"/>
      <c r="V19168" s="119"/>
      <c r="X19168" s="119"/>
      <c r="Z19168" s="119"/>
    </row>
    <row r="19169" spans="16:26" x14ac:dyDescent="0.25">
      <c r="P19169" s="119"/>
      <c r="R19169" s="119"/>
      <c r="T19169" s="119"/>
      <c r="V19169" s="119"/>
      <c r="X19169" s="119"/>
      <c r="Z19169" s="119"/>
    </row>
    <row r="19170" spans="16:26" x14ac:dyDescent="0.25">
      <c r="P19170" s="120"/>
      <c r="R19170" s="120"/>
      <c r="T19170" s="120"/>
      <c r="V19170" s="120"/>
      <c r="X19170" s="120"/>
      <c r="Z19170" s="120"/>
    </row>
    <row r="19171" spans="16:26" x14ac:dyDescent="0.25">
      <c r="P19171" s="119"/>
      <c r="R19171" s="119"/>
      <c r="T19171" s="119"/>
      <c r="V19171" s="119"/>
      <c r="X19171" s="119"/>
      <c r="Z19171" s="119"/>
    </row>
    <row r="19172" spans="16:26" x14ac:dyDescent="0.25">
      <c r="P19172" s="119"/>
      <c r="R19172" s="119"/>
      <c r="T19172" s="119"/>
      <c r="V19172" s="119"/>
      <c r="X19172" s="119"/>
      <c r="Z19172" s="119"/>
    </row>
    <row r="19173" spans="16:26" x14ac:dyDescent="0.25">
      <c r="P19173" s="120"/>
      <c r="R19173" s="120"/>
      <c r="T19173" s="120"/>
      <c r="V19173" s="120"/>
      <c r="X19173" s="120"/>
      <c r="Z19173" s="120"/>
    </row>
    <row r="19174" spans="16:26" x14ac:dyDescent="0.25">
      <c r="P19174" s="119"/>
      <c r="R19174" s="119"/>
      <c r="T19174" s="119"/>
      <c r="V19174" s="119"/>
      <c r="X19174" s="119"/>
      <c r="Z19174" s="119"/>
    </row>
    <row r="19175" spans="16:26" x14ac:dyDescent="0.25">
      <c r="P19175" s="120"/>
      <c r="R19175" s="120"/>
      <c r="T19175" s="120"/>
      <c r="V19175" s="120"/>
      <c r="X19175" s="120"/>
      <c r="Z19175" s="120"/>
    </row>
    <row r="19176" spans="16:26" x14ac:dyDescent="0.25">
      <c r="P19176" s="119"/>
      <c r="R19176" s="119"/>
      <c r="T19176" s="119"/>
      <c r="V19176" s="119"/>
      <c r="X19176" s="119"/>
      <c r="Z19176" s="119"/>
    </row>
    <row r="19177" spans="16:26" x14ac:dyDescent="0.25">
      <c r="P19177" s="119"/>
      <c r="R19177" s="119"/>
      <c r="T19177" s="119"/>
      <c r="V19177" s="119"/>
      <c r="X19177" s="119"/>
      <c r="Z19177" s="119"/>
    </row>
    <row r="19178" spans="16:26" x14ac:dyDescent="0.25">
      <c r="P19178" s="119"/>
      <c r="R19178" s="119"/>
      <c r="T19178" s="119"/>
      <c r="V19178" s="119"/>
      <c r="X19178" s="119"/>
      <c r="Z19178" s="119"/>
    </row>
    <row r="19179" spans="16:26" x14ac:dyDescent="0.25">
      <c r="P19179" s="121"/>
      <c r="R19179" s="121"/>
      <c r="T19179" s="121"/>
      <c r="V19179" s="121"/>
      <c r="X19179" s="121"/>
      <c r="Z19179" s="121"/>
    </row>
    <row r="19180" spans="16:26" x14ac:dyDescent="0.25">
      <c r="P19180" s="121"/>
      <c r="R19180" s="121"/>
      <c r="T19180" s="121"/>
      <c r="V19180" s="121"/>
      <c r="X19180" s="121"/>
      <c r="Z19180" s="121"/>
    </row>
    <row r="19181" spans="16:26" x14ac:dyDescent="0.25">
      <c r="P19181" s="121"/>
      <c r="R19181" s="121"/>
      <c r="T19181" s="121"/>
      <c r="V19181" s="121"/>
      <c r="X19181" s="121"/>
      <c r="Z19181" s="121"/>
    </row>
    <row r="19182" spans="16:26" x14ac:dyDescent="0.25">
      <c r="P19182" s="121"/>
      <c r="R19182" s="121"/>
      <c r="T19182" s="121"/>
      <c r="V19182" s="121"/>
      <c r="X19182" s="121"/>
      <c r="Z19182" s="121"/>
    </row>
    <row r="19183" spans="16:26" x14ac:dyDescent="0.25">
      <c r="P19183" s="122"/>
      <c r="R19183" s="122"/>
      <c r="T19183" s="122"/>
      <c r="V19183" s="122"/>
      <c r="X19183" s="122"/>
      <c r="Z19183" s="122"/>
    </row>
    <row r="19184" spans="16:26" x14ac:dyDescent="0.25">
      <c r="P19184" s="118"/>
      <c r="R19184" s="118"/>
      <c r="T19184" s="118"/>
      <c r="V19184" s="118"/>
      <c r="X19184" s="118"/>
      <c r="Z19184" s="118"/>
    </row>
    <row r="19185" spans="16:26" x14ac:dyDescent="0.25">
      <c r="P19185" s="119"/>
      <c r="R19185" s="119"/>
      <c r="T19185" s="119"/>
      <c r="V19185" s="119"/>
      <c r="X19185" s="119"/>
      <c r="Z19185" s="119"/>
    </row>
    <row r="19186" spans="16:26" x14ac:dyDescent="0.25">
      <c r="P19186" s="119"/>
      <c r="R19186" s="119"/>
      <c r="T19186" s="119"/>
      <c r="V19186" s="119"/>
      <c r="X19186" s="119"/>
      <c r="Z19186" s="119"/>
    </row>
    <row r="19187" spans="16:26" x14ac:dyDescent="0.25">
      <c r="P19187" s="120"/>
      <c r="R19187" s="120"/>
      <c r="T19187" s="120"/>
      <c r="V19187" s="120"/>
      <c r="X19187" s="120"/>
      <c r="Z19187" s="120"/>
    </row>
    <row r="19188" spans="16:26" x14ac:dyDescent="0.25">
      <c r="P19188" s="119"/>
      <c r="R19188" s="119"/>
      <c r="T19188" s="119"/>
      <c r="V19188" s="119"/>
      <c r="X19188" s="119"/>
      <c r="Z19188" s="119"/>
    </row>
    <row r="19189" spans="16:26" x14ac:dyDescent="0.25">
      <c r="P19189" s="119"/>
      <c r="R19189" s="119"/>
      <c r="T19189" s="119"/>
      <c r="V19189" s="119"/>
      <c r="X19189" s="119"/>
      <c r="Z19189" s="119"/>
    </row>
    <row r="19190" spans="16:26" x14ac:dyDescent="0.25">
      <c r="P19190" s="120"/>
      <c r="R19190" s="120"/>
      <c r="T19190" s="120"/>
      <c r="V19190" s="120"/>
      <c r="X19190" s="120"/>
      <c r="Z19190" s="120"/>
    </row>
    <row r="19191" spans="16:26" x14ac:dyDescent="0.25">
      <c r="P19191" s="119"/>
      <c r="R19191" s="119"/>
      <c r="T19191" s="119"/>
      <c r="V19191" s="119"/>
      <c r="X19191" s="119"/>
      <c r="Z19191" s="119"/>
    </row>
    <row r="19192" spans="16:26" x14ac:dyDescent="0.25">
      <c r="P19192" s="120"/>
      <c r="R19192" s="120"/>
      <c r="T19192" s="120"/>
      <c r="V19192" s="120"/>
      <c r="X19192" s="120"/>
      <c r="Z19192" s="120"/>
    </row>
    <row r="19193" spans="16:26" x14ac:dyDescent="0.25">
      <c r="P19193" s="119"/>
      <c r="R19193" s="119"/>
      <c r="T19193" s="119"/>
      <c r="V19193" s="119"/>
      <c r="X19193" s="119"/>
      <c r="Z19193" s="119"/>
    </row>
    <row r="19194" spans="16:26" x14ac:dyDescent="0.25">
      <c r="P19194" s="119"/>
      <c r="R19194" s="119"/>
      <c r="T19194" s="119"/>
      <c r="V19194" s="119"/>
      <c r="X19194" s="119"/>
      <c r="Z19194" s="119"/>
    </row>
    <row r="19195" spans="16:26" x14ac:dyDescent="0.25">
      <c r="P19195" s="119"/>
      <c r="R19195" s="119"/>
      <c r="T19195" s="119"/>
      <c r="V19195" s="119"/>
      <c r="X19195" s="119"/>
      <c r="Z19195" s="119"/>
    </row>
    <row r="19196" spans="16:26" x14ac:dyDescent="0.25">
      <c r="P19196" s="121"/>
      <c r="R19196" s="121"/>
      <c r="T19196" s="121"/>
      <c r="V19196" s="121"/>
      <c r="X19196" s="121"/>
      <c r="Z19196" s="121"/>
    </row>
    <row r="19197" spans="16:26" x14ac:dyDescent="0.25">
      <c r="P19197" s="121"/>
      <c r="R19197" s="121"/>
      <c r="T19197" s="121"/>
      <c r="V19197" s="121"/>
      <c r="X19197" s="121"/>
      <c r="Z19197" s="121"/>
    </row>
    <row r="19198" spans="16:26" x14ac:dyDescent="0.25">
      <c r="P19198" s="121"/>
      <c r="R19198" s="121"/>
      <c r="T19198" s="121"/>
      <c r="V19198" s="121"/>
      <c r="X19198" s="121"/>
      <c r="Z19198" s="121"/>
    </row>
    <row r="19199" spans="16:26" x14ac:dyDescent="0.25">
      <c r="P19199" s="121"/>
      <c r="R19199" s="121"/>
      <c r="T19199" s="121"/>
      <c r="V19199" s="121"/>
      <c r="X19199" s="121"/>
      <c r="Z19199" s="121"/>
    </row>
    <row r="19200" spans="16:26" x14ac:dyDescent="0.25">
      <c r="P19200" s="122"/>
      <c r="R19200" s="122"/>
      <c r="T19200" s="122"/>
      <c r="V19200" s="122"/>
      <c r="X19200" s="122"/>
      <c r="Z19200" s="122"/>
    </row>
    <row r="19201" spans="16:26" x14ac:dyDescent="0.25">
      <c r="P19201" s="118"/>
      <c r="R19201" s="118"/>
      <c r="T19201" s="118"/>
      <c r="V19201" s="118"/>
      <c r="X19201" s="118"/>
      <c r="Z19201" s="118"/>
    </row>
    <row r="19202" spans="16:26" x14ac:dyDescent="0.25">
      <c r="P19202" s="119"/>
      <c r="R19202" s="119"/>
      <c r="T19202" s="119"/>
      <c r="V19202" s="119"/>
      <c r="X19202" s="119"/>
      <c r="Z19202" s="119"/>
    </row>
    <row r="19203" spans="16:26" x14ac:dyDescent="0.25">
      <c r="P19203" s="119"/>
      <c r="R19203" s="119"/>
      <c r="T19203" s="119"/>
      <c r="V19203" s="119"/>
      <c r="X19203" s="119"/>
      <c r="Z19203" s="119"/>
    </row>
    <row r="19204" spans="16:26" x14ac:dyDescent="0.25">
      <c r="P19204" s="120"/>
      <c r="R19204" s="120"/>
      <c r="T19204" s="120"/>
      <c r="V19204" s="120"/>
      <c r="X19204" s="120"/>
      <c r="Z19204" s="120"/>
    </row>
    <row r="19205" spans="16:26" x14ac:dyDescent="0.25">
      <c r="P19205" s="119"/>
      <c r="R19205" s="119"/>
      <c r="T19205" s="119"/>
      <c r="V19205" s="119"/>
      <c r="X19205" s="119"/>
      <c r="Z19205" s="119"/>
    </row>
    <row r="19206" spans="16:26" x14ac:dyDescent="0.25">
      <c r="P19206" s="119"/>
      <c r="R19206" s="119"/>
      <c r="T19206" s="119"/>
      <c r="V19206" s="119"/>
      <c r="X19206" s="119"/>
      <c r="Z19206" s="119"/>
    </row>
    <row r="19207" spans="16:26" x14ac:dyDescent="0.25">
      <c r="P19207" s="120"/>
      <c r="R19207" s="120"/>
      <c r="T19207" s="120"/>
      <c r="V19207" s="120"/>
      <c r="X19207" s="120"/>
      <c r="Z19207" s="120"/>
    </row>
    <row r="19208" spans="16:26" x14ac:dyDescent="0.25">
      <c r="P19208" s="119"/>
      <c r="R19208" s="119"/>
      <c r="T19208" s="119"/>
      <c r="V19208" s="119"/>
      <c r="X19208" s="119"/>
      <c r="Z19208" s="119"/>
    </row>
    <row r="19209" spans="16:26" x14ac:dyDescent="0.25">
      <c r="P19209" s="120"/>
      <c r="R19209" s="120"/>
      <c r="T19209" s="120"/>
      <c r="V19209" s="120"/>
      <c r="X19209" s="120"/>
      <c r="Z19209" s="120"/>
    </row>
    <row r="19210" spans="16:26" x14ac:dyDescent="0.25">
      <c r="P19210" s="119"/>
      <c r="R19210" s="119"/>
      <c r="T19210" s="119"/>
      <c r="V19210" s="119"/>
      <c r="X19210" s="119"/>
      <c r="Z19210" s="119"/>
    </row>
    <row r="19211" spans="16:26" x14ac:dyDescent="0.25">
      <c r="P19211" s="119"/>
      <c r="R19211" s="119"/>
      <c r="T19211" s="119"/>
      <c r="V19211" s="119"/>
      <c r="X19211" s="119"/>
      <c r="Z19211" s="119"/>
    </row>
    <row r="19212" spans="16:26" x14ac:dyDescent="0.25">
      <c r="P19212" s="119"/>
      <c r="R19212" s="119"/>
      <c r="T19212" s="119"/>
      <c r="V19212" s="119"/>
      <c r="X19212" s="119"/>
      <c r="Z19212" s="119"/>
    </row>
    <row r="19213" spans="16:26" x14ac:dyDescent="0.25">
      <c r="P19213" s="121"/>
      <c r="R19213" s="121"/>
      <c r="T19213" s="121"/>
      <c r="V19213" s="121"/>
      <c r="X19213" s="121"/>
      <c r="Z19213" s="121"/>
    </row>
    <row r="19214" spans="16:26" x14ac:dyDescent="0.25">
      <c r="P19214" s="121"/>
      <c r="R19214" s="121"/>
      <c r="T19214" s="121"/>
      <c r="V19214" s="121"/>
      <c r="X19214" s="121"/>
      <c r="Z19214" s="121"/>
    </row>
    <row r="19215" spans="16:26" x14ac:dyDescent="0.25">
      <c r="P19215" s="121"/>
      <c r="R19215" s="121"/>
      <c r="T19215" s="121"/>
      <c r="V19215" s="121"/>
      <c r="X19215" s="121"/>
      <c r="Z19215" s="121"/>
    </row>
    <row r="19216" spans="16:26" x14ac:dyDescent="0.25">
      <c r="P19216" s="121"/>
      <c r="R19216" s="121"/>
      <c r="T19216" s="121"/>
      <c r="V19216" s="121"/>
      <c r="X19216" s="121"/>
      <c r="Z19216" s="121"/>
    </row>
    <row r="19217" spans="16:26" x14ac:dyDescent="0.25">
      <c r="P19217" s="122"/>
      <c r="R19217" s="122"/>
      <c r="T19217" s="122"/>
      <c r="V19217" s="122"/>
      <c r="X19217" s="122"/>
      <c r="Z19217" s="122"/>
    </row>
    <row r="19218" spans="16:26" x14ac:dyDescent="0.25">
      <c r="P19218" s="118"/>
      <c r="R19218" s="118"/>
      <c r="T19218" s="118"/>
      <c r="V19218" s="118"/>
      <c r="X19218" s="118"/>
      <c r="Z19218" s="118"/>
    </row>
    <row r="19219" spans="16:26" x14ac:dyDescent="0.25">
      <c r="P19219" s="119"/>
      <c r="R19219" s="119"/>
      <c r="T19219" s="119"/>
      <c r="V19219" s="119"/>
      <c r="X19219" s="119"/>
      <c r="Z19219" s="119"/>
    </row>
    <row r="19220" spans="16:26" x14ac:dyDescent="0.25">
      <c r="P19220" s="119"/>
      <c r="R19220" s="119"/>
      <c r="T19220" s="119"/>
      <c r="V19220" s="119"/>
      <c r="X19220" s="119"/>
      <c r="Z19220" s="119"/>
    </row>
    <row r="19221" spans="16:26" x14ac:dyDescent="0.25">
      <c r="P19221" s="120"/>
      <c r="R19221" s="120"/>
      <c r="T19221" s="120"/>
      <c r="V19221" s="120"/>
      <c r="X19221" s="120"/>
      <c r="Z19221" s="120"/>
    </row>
    <row r="19222" spans="16:26" x14ac:dyDescent="0.25">
      <c r="P19222" s="119"/>
      <c r="R19222" s="119"/>
      <c r="T19222" s="119"/>
      <c r="V19222" s="119"/>
      <c r="X19222" s="119"/>
      <c r="Z19222" s="119"/>
    </row>
    <row r="19223" spans="16:26" x14ac:dyDescent="0.25">
      <c r="P19223" s="119"/>
      <c r="R19223" s="119"/>
      <c r="T19223" s="119"/>
      <c r="V19223" s="119"/>
      <c r="X19223" s="119"/>
      <c r="Z19223" s="119"/>
    </row>
    <row r="19224" spans="16:26" x14ac:dyDescent="0.25">
      <c r="P19224" s="120"/>
      <c r="R19224" s="120"/>
      <c r="T19224" s="120"/>
      <c r="V19224" s="120"/>
      <c r="X19224" s="120"/>
      <c r="Z19224" s="120"/>
    </row>
    <row r="19225" spans="16:26" x14ac:dyDescent="0.25">
      <c r="P19225" s="119"/>
      <c r="R19225" s="119"/>
      <c r="T19225" s="119"/>
      <c r="V19225" s="119"/>
      <c r="X19225" s="119"/>
      <c r="Z19225" s="119"/>
    </row>
    <row r="19226" spans="16:26" x14ac:dyDescent="0.25">
      <c r="P19226" s="120"/>
      <c r="R19226" s="120"/>
      <c r="T19226" s="120"/>
      <c r="V19226" s="120"/>
      <c r="X19226" s="120"/>
      <c r="Z19226" s="120"/>
    </row>
    <row r="19227" spans="16:26" x14ac:dyDescent="0.25">
      <c r="P19227" s="119"/>
      <c r="R19227" s="119"/>
      <c r="T19227" s="119"/>
      <c r="V19227" s="119"/>
      <c r="X19227" s="119"/>
      <c r="Z19227" s="119"/>
    </row>
    <row r="19228" spans="16:26" x14ac:dyDescent="0.25">
      <c r="P19228" s="119"/>
      <c r="R19228" s="119"/>
      <c r="T19228" s="119"/>
      <c r="V19228" s="119"/>
      <c r="X19228" s="119"/>
      <c r="Z19228" s="119"/>
    </row>
    <row r="19229" spans="16:26" x14ac:dyDescent="0.25">
      <c r="P19229" s="119"/>
      <c r="R19229" s="119"/>
      <c r="T19229" s="119"/>
      <c r="V19229" s="119"/>
      <c r="X19229" s="119"/>
      <c r="Z19229" s="119"/>
    </row>
    <row r="19230" spans="16:26" x14ac:dyDescent="0.25">
      <c r="P19230" s="121"/>
      <c r="R19230" s="121"/>
      <c r="T19230" s="121"/>
      <c r="V19230" s="121"/>
      <c r="X19230" s="121"/>
      <c r="Z19230" s="121"/>
    </row>
    <row r="19231" spans="16:26" x14ac:dyDescent="0.25">
      <c r="P19231" s="121"/>
      <c r="R19231" s="121"/>
      <c r="T19231" s="121"/>
      <c r="V19231" s="121"/>
      <c r="X19231" s="121"/>
      <c r="Z19231" s="121"/>
    </row>
    <row r="19232" spans="16:26" x14ac:dyDescent="0.25">
      <c r="P19232" s="121"/>
      <c r="R19232" s="121"/>
      <c r="T19232" s="121"/>
      <c r="V19232" s="121"/>
      <c r="X19232" s="121"/>
      <c r="Z19232" s="121"/>
    </row>
    <row r="19233" spans="16:26" x14ac:dyDescent="0.25">
      <c r="P19233" s="121"/>
      <c r="R19233" s="121"/>
      <c r="T19233" s="121"/>
      <c r="V19233" s="121"/>
      <c r="X19233" s="121"/>
      <c r="Z19233" s="121"/>
    </row>
    <row r="19234" spans="16:26" x14ac:dyDescent="0.25">
      <c r="P19234" s="122"/>
      <c r="R19234" s="122"/>
      <c r="T19234" s="122"/>
      <c r="V19234" s="122"/>
      <c r="X19234" s="122"/>
      <c r="Z19234" s="122"/>
    </row>
    <row r="19235" spans="16:26" x14ac:dyDescent="0.25">
      <c r="P19235" s="118"/>
      <c r="R19235" s="118"/>
      <c r="T19235" s="118"/>
      <c r="V19235" s="118"/>
      <c r="X19235" s="118"/>
      <c r="Z19235" s="118"/>
    </row>
    <row r="19236" spans="16:26" x14ac:dyDescent="0.25">
      <c r="P19236" s="119"/>
      <c r="R19236" s="119"/>
      <c r="T19236" s="119"/>
      <c r="V19236" s="119"/>
      <c r="X19236" s="119"/>
      <c r="Z19236" s="119"/>
    </row>
    <row r="19237" spans="16:26" x14ac:dyDescent="0.25">
      <c r="P19237" s="119"/>
      <c r="R19237" s="119"/>
      <c r="T19237" s="119"/>
      <c r="V19237" s="119"/>
      <c r="X19237" s="119"/>
      <c r="Z19237" s="119"/>
    </row>
    <row r="19238" spans="16:26" x14ac:dyDescent="0.25">
      <c r="P19238" s="120"/>
      <c r="R19238" s="120"/>
      <c r="T19238" s="120"/>
      <c r="V19238" s="120"/>
      <c r="X19238" s="120"/>
      <c r="Z19238" s="120"/>
    </row>
    <row r="19239" spans="16:26" x14ac:dyDescent="0.25">
      <c r="P19239" s="119"/>
      <c r="R19239" s="119"/>
      <c r="T19239" s="119"/>
      <c r="V19239" s="119"/>
      <c r="X19239" s="119"/>
      <c r="Z19239" s="119"/>
    </row>
    <row r="19240" spans="16:26" x14ac:dyDescent="0.25">
      <c r="P19240" s="119"/>
      <c r="R19240" s="119"/>
      <c r="T19240" s="119"/>
      <c r="V19240" s="119"/>
      <c r="X19240" s="119"/>
      <c r="Z19240" s="119"/>
    </row>
    <row r="19241" spans="16:26" x14ac:dyDescent="0.25">
      <c r="P19241" s="120"/>
      <c r="R19241" s="120"/>
      <c r="T19241" s="120"/>
      <c r="V19241" s="120"/>
      <c r="X19241" s="120"/>
      <c r="Z19241" s="120"/>
    </row>
    <row r="19242" spans="16:26" x14ac:dyDescent="0.25">
      <c r="P19242" s="119"/>
      <c r="R19242" s="119"/>
      <c r="T19242" s="119"/>
      <c r="V19242" s="119"/>
      <c r="X19242" s="119"/>
      <c r="Z19242" s="119"/>
    </row>
    <row r="19243" spans="16:26" x14ac:dyDescent="0.25">
      <c r="P19243" s="120"/>
      <c r="R19243" s="120"/>
      <c r="T19243" s="120"/>
      <c r="V19243" s="120"/>
      <c r="X19243" s="120"/>
      <c r="Z19243" s="120"/>
    </row>
    <row r="19244" spans="16:26" x14ac:dyDescent="0.25">
      <c r="P19244" s="119"/>
      <c r="R19244" s="119"/>
      <c r="T19244" s="119"/>
      <c r="V19244" s="119"/>
      <c r="X19244" s="119"/>
      <c r="Z19244" s="119"/>
    </row>
    <row r="19245" spans="16:26" x14ac:dyDescent="0.25">
      <c r="P19245" s="119"/>
      <c r="R19245" s="119"/>
      <c r="T19245" s="119"/>
      <c r="V19245" s="119"/>
      <c r="X19245" s="119"/>
      <c r="Z19245" s="119"/>
    </row>
    <row r="19246" spans="16:26" x14ac:dyDescent="0.25">
      <c r="P19246" s="119"/>
      <c r="R19246" s="119"/>
      <c r="T19246" s="119"/>
      <c r="V19246" s="119"/>
      <c r="X19246" s="119"/>
      <c r="Z19246" s="119"/>
    </row>
    <row r="19247" spans="16:26" x14ac:dyDescent="0.25">
      <c r="P19247" s="121"/>
      <c r="R19247" s="121"/>
      <c r="T19247" s="121"/>
      <c r="V19247" s="121"/>
      <c r="X19247" s="121"/>
      <c r="Z19247" s="121"/>
    </row>
    <row r="19248" spans="16:26" x14ac:dyDescent="0.25">
      <c r="P19248" s="121"/>
      <c r="R19248" s="121"/>
      <c r="T19248" s="121"/>
      <c r="V19248" s="121"/>
      <c r="X19248" s="121"/>
      <c r="Z19248" s="121"/>
    </row>
    <row r="19249" spans="16:26" x14ac:dyDescent="0.25">
      <c r="P19249" s="121"/>
      <c r="R19249" s="121"/>
      <c r="T19249" s="121"/>
      <c r="V19249" s="121"/>
      <c r="X19249" s="121"/>
      <c r="Z19249" s="121"/>
    </row>
    <row r="19250" spans="16:26" x14ac:dyDescent="0.25">
      <c r="P19250" s="121"/>
      <c r="R19250" s="121"/>
      <c r="T19250" s="121"/>
      <c r="V19250" s="121"/>
      <c r="X19250" s="121"/>
      <c r="Z19250" s="121"/>
    </row>
    <row r="19251" spans="16:26" x14ac:dyDescent="0.25">
      <c r="P19251" s="122"/>
      <c r="R19251" s="122"/>
      <c r="T19251" s="122"/>
      <c r="V19251" s="122"/>
      <c r="X19251" s="122"/>
      <c r="Z19251" s="122"/>
    </row>
    <row r="19252" spans="16:26" x14ac:dyDescent="0.25">
      <c r="P19252" s="118"/>
      <c r="R19252" s="118"/>
      <c r="T19252" s="118"/>
      <c r="V19252" s="118"/>
      <c r="X19252" s="118"/>
      <c r="Z19252" s="118"/>
    </row>
    <row r="19253" spans="16:26" x14ac:dyDescent="0.25">
      <c r="P19253" s="119"/>
      <c r="R19253" s="119"/>
      <c r="T19253" s="119"/>
      <c r="V19253" s="119"/>
      <c r="X19253" s="119"/>
      <c r="Z19253" s="119"/>
    </row>
    <row r="19254" spans="16:26" x14ac:dyDescent="0.25">
      <c r="P19254" s="119"/>
      <c r="R19254" s="119"/>
      <c r="T19254" s="119"/>
      <c r="V19254" s="119"/>
      <c r="X19254" s="119"/>
      <c r="Z19254" s="119"/>
    </row>
    <row r="19255" spans="16:26" x14ac:dyDescent="0.25">
      <c r="P19255" s="120"/>
      <c r="R19255" s="120"/>
      <c r="T19255" s="120"/>
      <c r="V19255" s="120"/>
      <c r="X19255" s="120"/>
      <c r="Z19255" s="120"/>
    </row>
    <row r="19256" spans="16:26" x14ac:dyDescent="0.25">
      <c r="P19256" s="119"/>
      <c r="R19256" s="119"/>
      <c r="T19256" s="119"/>
      <c r="V19256" s="119"/>
      <c r="X19256" s="119"/>
      <c r="Z19256" s="119"/>
    </row>
    <row r="19257" spans="16:26" x14ac:dyDescent="0.25">
      <c r="P19257" s="119"/>
      <c r="R19257" s="119"/>
      <c r="T19257" s="119"/>
      <c r="V19257" s="119"/>
      <c r="X19257" s="119"/>
      <c r="Z19257" s="119"/>
    </row>
    <row r="19258" spans="16:26" x14ac:dyDescent="0.25">
      <c r="P19258" s="120"/>
      <c r="R19258" s="120"/>
      <c r="T19258" s="120"/>
      <c r="V19258" s="120"/>
      <c r="X19258" s="120"/>
      <c r="Z19258" s="120"/>
    </row>
    <row r="19259" spans="16:26" x14ac:dyDescent="0.25">
      <c r="P19259" s="119"/>
      <c r="R19259" s="119"/>
      <c r="T19259" s="119"/>
      <c r="V19259" s="119"/>
      <c r="X19259" s="119"/>
      <c r="Z19259" s="119"/>
    </row>
    <row r="19260" spans="16:26" x14ac:dyDescent="0.25">
      <c r="P19260" s="120"/>
      <c r="R19260" s="120"/>
      <c r="T19260" s="120"/>
      <c r="V19260" s="120"/>
      <c r="X19260" s="120"/>
      <c r="Z19260" s="120"/>
    </row>
    <row r="19261" spans="16:26" x14ac:dyDescent="0.25">
      <c r="P19261" s="119"/>
      <c r="R19261" s="119"/>
      <c r="T19261" s="119"/>
      <c r="V19261" s="119"/>
      <c r="X19261" s="119"/>
      <c r="Z19261" s="119"/>
    </row>
    <row r="19262" spans="16:26" x14ac:dyDescent="0.25">
      <c r="P19262" s="119"/>
      <c r="R19262" s="119"/>
      <c r="T19262" s="119"/>
      <c r="V19262" s="119"/>
      <c r="X19262" s="119"/>
      <c r="Z19262" s="119"/>
    </row>
    <row r="19263" spans="16:26" x14ac:dyDescent="0.25">
      <c r="P19263" s="119"/>
      <c r="R19263" s="119"/>
      <c r="T19263" s="119"/>
      <c r="V19263" s="119"/>
      <c r="X19263" s="119"/>
      <c r="Z19263" s="119"/>
    </row>
    <row r="19264" spans="16:26" x14ac:dyDescent="0.25">
      <c r="P19264" s="121"/>
      <c r="R19264" s="121"/>
      <c r="T19264" s="121"/>
      <c r="V19264" s="121"/>
      <c r="X19264" s="121"/>
      <c r="Z19264" s="121"/>
    </row>
    <row r="19265" spans="16:26" x14ac:dyDescent="0.25">
      <c r="P19265" s="121"/>
      <c r="R19265" s="121"/>
      <c r="T19265" s="121"/>
      <c r="V19265" s="121"/>
      <c r="X19265" s="121"/>
      <c r="Z19265" s="121"/>
    </row>
    <row r="19266" spans="16:26" x14ac:dyDescent="0.25">
      <c r="P19266" s="121"/>
      <c r="R19266" s="121"/>
      <c r="T19266" s="121"/>
      <c r="V19266" s="121"/>
      <c r="X19266" s="121"/>
      <c r="Z19266" s="121"/>
    </row>
    <row r="19267" spans="16:26" x14ac:dyDescent="0.25">
      <c r="P19267" s="121"/>
      <c r="R19267" s="121"/>
      <c r="T19267" s="121"/>
      <c r="V19267" s="121"/>
      <c r="X19267" s="121"/>
      <c r="Z19267" s="121"/>
    </row>
    <row r="19268" spans="16:26" x14ac:dyDescent="0.25">
      <c r="P19268" s="122"/>
      <c r="R19268" s="122"/>
      <c r="T19268" s="122"/>
      <c r="V19268" s="122"/>
      <c r="X19268" s="122"/>
      <c r="Z19268" s="122"/>
    </row>
    <row r="19269" spans="16:26" x14ac:dyDescent="0.25">
      <c r="P19269" s="118"/>
      <c r="R19269" s="118"/>
      <c r="T19269" s="118"/>
      <c r="V19269" s="118"/>
      <c r="X19269" s="118"/>
      <c r="Z19269" s="118"/>
    </row>
    <row r="19270" spans="16:26" x14ac:dyDescent="0.25">
      <c r="P19270" s="119"/>
      <c r="R19270" s="119"/>
      <c r="T19270" s="119"/>
      <c r="V19270" s="119"/>
      <c r="X19270" s="119"/>
      <c r="Z19270" s="119"/>
    </row>
    <row r="19271" spans="16:26" x14ac:dyDescent="0.25">
      <c r="P19271" s="119"/>
      <c r="R19271" s="119"/>
      <c r="T19271" s="119"/>
      <c r="V19271" s="119"/>
      <c r="X19271" s="119"/>
      <c r="Z19271" s="119"/>
    </row>
    <row r="19272" spans="16:26" x14ac:dyDescent="0.25">
      <c r="P19272" s="120"/>
      <c r="R19272" s="120"/>
      <c r="T19272" s="120"/>
      <c r="V19272" s="120"/>
      <c r="X19272" s="120"/>
      <c r="Z19272" s="120"/>
    </row>
    <row r="19273" spans="16:26" x14ac:dyDescent="0.25">
      <c r="P19273" s="119"/>
      <c r="R19273" s="119"/>
      <c r="T19273" s="119"/>
      <c r="V19273" s="119"/>
      <c r="X19273" s="119"/>
      <c r="Z19273" s="119"/>
    </row>
    <row r="19274" spans="16:26" x14ac:dyDescent="0.25">
      <c r="P19274" s="119"/>
      <c r="R19274" s="119"/>
      <c r="T19274" s="119"/>
      <c r="V19274" s="119"/>
      <c r="X19274" s="119"/>
      <c r="Z19274" s="119"/>
    </row>
    <row r="19275" spans="16:26" x14ac:dyDescent="0.25">
      <c r="P19275" s="120"/>
      <c r="R19275" s="120"/>
      <c r="T19275" s="120"/>
      <c r="V19275" s="120"/>
      <c r="X19275" s="120"/>
      <c r="Z19275" s="120"/>
    </row>
    <row r="19276" spans="16:26" x14ac:dyDescent="0.25">
      <c r="P19276" s="119"/>
      <c r="R19276" s="119"/>
      <c r="T19276" s="119"/>
      <c r="V19276" s="119"/>
      <c r="X19276" s="119"/>
      <c r="Z19276" s="119"/>
    </row>
    <row r="19277" spans="16:26" x14ac:dyDescent="0.25">
      <c r="P19277" s="120"/>
      <c r="R19277" s="120"/>
      <c r="T19277" s="120"/>
      <c r="V19277" s="120"/>
      <c r="X19277" s="120"/>
      <c r="Z19277" s="120"/>
    </row>
    <row r="19278" spans="16:26" x14ac:dyDescent="0.25">
      <c r="P19278" s="119"/>
      <c r="R19278" s="119"/>
      <c r="T19278" s="119"/>
      <c r="V19278" s="119"/>
      <c r="X19278" s="119"/>
      <c r="Z19278" s="119"/>
    </row>
    <row r="19279" spans="16:26" x14ac:dyDescent="0.25">
      <c r="P19279" s="119"/>
      <c r="R19279" s="119"/>
      <c r="T19279" s="119"/>
      <c r="V19279" s="119"/>
      <c r="X19279" s="119"/>
      <c r="Z19279" s="119"/>
    </row>
    <row r="19280" spans="16:26" x14ac:dyDescent="0.25">
      <c r="P19280" s="119"/>
      <c r="R19280" s="119"/>
      <c r="T19280" s="119"/>
      <c r="V19280" s="119"/>
      <c r="X19280" s="119"/>
      <c r="Z19280" s="119"/>
    </row>
    <row r="19281" spans="16:26" x14ac:dyDescent="0.25">
      <c r="P19281" s="121"/>
      <c r="R19281" s="121"/>
      <c r="T19281" s="121"/>
      <c r="V19281" s="121"/>
      <c r="X19281" s="121"/>
      <c r="Z19281" s="121"/>
    </row>
    <row r="19282" spans="16:26" x14ac:dyDescent="0.25">
      <c r="P19282" s="121"/>
      <c r="R19282" s="121"/>
      <c r="T19282" s="121"/>
      <c r="V19282" s="121"/>
      <c r="X19282" s="121"/>
      <c r="Z19282" s="121"/>
    </row>
    <row r="19283" spans="16:26" x14ac:dyDescent="0.25">
      <c r="P19283" s="121"/>
      <c r="R19283" s="121"/>
      <c r="T19283" s="121"/>
      <c r="V19283" s="121"/>
      <c r="X19283" s="121"/>
      <c r="Z19283" s="121"/>
    </row>
    <row r="19284" spans="16:26" x14ac:dyDescent="0.25">
      <c r="P19284" s="121"/>
      <c r="R19284" s="121"/>
      <c r="T19284" s="121"/>
      <c r="V19284" s="121"/>
      <c r="X19284" s="121"/>
      <c r="Z19284" s="121"/>
    </row>
    <row r="19285" spans="16:26" x14ac:dyDescent="0.25">
      <c r="P19285" s="122"/>
      <c r="R19285" s="122"/>
      <c r="T19285" s="122"/>
      <c r="V19285" s="122"/>
      <c r="X19285" s="122"/>
      <c r="Z19285" s="122"/>
    </row>
    <row r="19286" spans="16:26" x14ac:dyDescent="0.25">
      <c r="P19286" s="118"/>
      <c r="R19286" s="118"/>
      <c r="T19286" s="118"/>
      <c r="V19286" s="118"/>
      <c r="X19286" s="118"/>
      <c r="Z19286" s="118"/>
    </row>
    <row r="19287" spans="16:26" x14ac:dyDescent="0.25">
      <c r="P19287" s="119"/>
      <c r="R19287" s="119"/>
      <c r="T19287" s="119"/>
      <c r="V19287" s="119"/>
      <c r="X19287" s="119"/>
      <c r="Z19287" s="119"/>
    </row>
    <row r="19288" spans="16:26" x14ac:dyDescent="0.25">
      <c r="P19288" s="119"/>
      <c r="R19288" s="119"/>
      <c r="T19288" s="119"/>
      <c r="V19288" s="119"/>
      <c r="X19288" s="119"/>
      <c r="Z19288" s="119"/>
    </row>
    <row r="19289" spans="16:26" x14ac:dyDescent="0.25">
      <c r="P19289" s="120"/>
      <c r="R19289" s="120"/>
      <c r="T19289" s="120"/>
      <c r="V19289" s="120"/>
      <c r="X19289" s="120"/>
      <c r="Z19289" s="120"/>
    </row>
    <row r="19290" spans="16:26" x14ac:dyDescent="0.25">
      <c r="P19290" s="119"/>
      <c r="R19290" s="119"/>
      <c r="T19290" s="119"/>
      <c r="V19290" s="119"/>
      <c r="X19290" s="119"/>
      <c r="Z19290" s="119"/>
    </row>
    <row r="19291" spans="16:26" x14ac:dyDescent="0.25">
      <c r="P19291" s="119"/>
      <c r="R19291" s="119"/>
      <c r="T19291" s="119"/>
      <c r="V19291" s="119"/>
      <c r="X19291" s="119"/>
      <c r="Z19291" s="119"/>
    </row>
    <row r="19292" spans="16:26" x14ac:dyDescent="0.25">
      <c r="P19292" s="120"/>
      <c r="R19292" s="120"/>
      <c r="T19292" s="120"/>
      <c r="V19292" s="120"/>
      <c r="X19292" s="120"/>
      <c r="Z19292" s="120"/>
    </row>
    <row r="19293" spans="16:26" x14ac:dyDescent="0.25">
      <c r="P19293" s="119"/>
      <c r="R19293" s="119"/>
      <c r="T19293" s="119"/>
      <c r="V19293" s="119"/>
      <c r="X19293" s="119"/>
      <c r="Z19293" s="119"/>
    </row>
    <row r="19294" spans="16:26" x14ac:dyDescent="0.25">
      <c r="P19294" s="120"/>
      <c r="R19294" s="120"/>
      <c r="T19294" s="120"/>
      <c r="V19294" s="120"/>
      <c r="X19294" s="120"/>
      <c r="Z19294" s="120"/>
    </row>
    <row r="19295" spans="16:26" x14ac:dyDescent="0.25">
      <c r="P19295" s="119"/>
      <c r="R19295" s="119"/>
      <c r="T19295" s="119"/>
      <c r="V19295" s="119"/>
      <c r="X19295" s="119"/>
      <c r="Z19295" s="119"/>
    </row>
    <row r="19296" spans="16:26" x14ac:dyDescent="0.25">
      <c r="P19296" s="119"/>
      <c r="R19296" s="119"/>
      <c r="T19296" s="119"/>
      <c r="V19296" s="119"/>
      <c r="X19296" s="119"/>
      <c r="Z19296" s="119"/>
    </row>
    <row r="19297" spans="16:26" x14ac:dyDescent="0.25">
      <c r="P19297" s="119"/>
      <c r="R19297" s="119"/>
      <c r="T19297" s="119"/>
      <c r="V19297" s="119"/>
      <c r="X19297" s="119"/>
      <c r="Z19297" s="119"/>
    </row>
    <row r="19298" spans="16:26" x14ac:dyDescent="0.25">
      <c r="P19298" s="121"/>
      <c r="R19298" s="121"/>
      <c r="T19298" s="121"/>
      <c r="V19298" s="121"/>
      <c r="X19298" s="121"/>
      <c r="Z19298" s="121"/>
    </row>
    <row r="19299" spans="16:26" x14ac:dyDescent="0.25">
      <c r="P19299" s="121"/>
      <c r="R19299" s="121"/>
      <c r="T19299" s="121"/>
      <c r="V19299" s="121"/>
      <c r="X19299" s="121"/>
      <c r="Z19299" s="121"/>
    </row>
    <row r="19300" spans="16:26" x14ac:dyDescent="0.25">
      <c r="P19300" s="121"/>
      <c r="R19300" s="121"/>
      <c r="T19300" s="121"/>
      <c r="V19300" s="121"/>
      <c r="X19300" s="121"/>
      <c r="Z19300" s="121"/>
    </row>
    <row r="19301" spans="16:26" x14ac:dyDescent="0.25">
      <c r="P19301" s="121"/>
      <c r="R19301" s="121"/>
      <c r="T19301" s="121"/>
      <c r="V19301" s="121"/>
      <c r="X19301" s="121"/>
      <c r="Z19301" s="121"/>
    </row>
    <row r="19302" spans="16:26" x14ac:dyDescent="0.25">
      <c r="P19302" s="122"/>
      <c r="R19302" s="122"/>
      <c r="T19302" s="122"/>
      <c r="V19302" s="122"/>
      <c r="X19302" s="122"/>
      <c r="Z19302" s="122"/>
    </row>
    <row r="19303" spans="16:26" x14ac:dyDescent="0.25">
      <c r="P19303" s="118"/>
      <c r="R19303" s="118"/>
      <c r="T19303" s="118"/>
      <c r="V19303" s="118"/>
      <c r="X19303" s="118"/>
      <c r="Z19303" s="118"/>
    </row>
    <row r="19304" spans="16:26" x14ac:dyDescent="0.25">
      <c r="P19304" s="119"/>
      <c r="R19304" s="119"/>
      <c r="T19304" s="119"/>
      <c r="V19304" s="119"/>
      <c r="X19304" s="119"/>
      <c r="Z19304" s="119"/>
    </row>
    <row r="19305" spans="16:26" x14ac:dyDescent="0.25">
      <c r="P19305" s="119"/>
      <c r="R19305" s="119"/>
      <c r="T19305" s="119"/>
      <c r="V19305" s="119"/>
      <c r="X19305" s="119"/>
      <c r="Z19305" s="119"/>
    </row>
    <row r="19306" spans="16:26" x14ac:dyDescent="0.25">
      <c r="P19306" s="120"/>
      <c r="R19306" s="120"/>
      <c r="T19306" s="120"/>
      <c r="V19306" s="120"/>
      <c r="X19306" s="120"/>
      <c r="Z19306" s="120"/>
    </row>
    <row r="19307" spans="16:26" x14ac:dyDescent="0.25">
      <c r="P19307" s="119"/>
      <c r="R19307" s="119"/>
      <c r="T19307" s="119"/>
      <c r="V19307" s="119"/>
      <c r="X19307" s="119"/>
      <c r="Z19307" s="119"/>
    </row>
    <row r="19308" spans="16:26" x14ac:dyDescent="0.25">
      <c r="P19308" s="119"/>
      <c r="R19308" s="119"/>
      <c r="T19308" s="119"/>
      <c r="V19308" s="119"/>
      <c r="X19308" s="119"/>
      <c r="Z19308" s="119"/>
    </row>
    <row r="19309" spans="16:26" x14ac:dyDescent="0.25">
      <c r="P19309" s="120"/>
      <c r="R19309" s="120"/>
      <c r="T19309" s="120"/>
      <c r="V19309" s="120"/>
      <c r="X19309" s="120"/>
      <c r="Z19309" s="120"/>
    </row>
    <row r="19310" spans="16:26" x14ac:dyDescent="0.25">
      <c r="P19310" s="119"/>
      <c r="R19310" s="119"/>
      <c r="T19310" s="119"/>
      <c r="V19310" s="119"/>
      <c r="X19310" s="119"/>
      <c r="Z19310" s="119"/>
    </row>
    <row r="19311" spans="16:26" x14ac:dyDescent="0.25">
      <c r="P19311" s="120"/>
      <c r="R19311" s="120"/>
      <c r="T19311" s="120"/>
      <c r="V19311" s="120"/>
      <c r="X19311" s="120"/>
      <c r="Z19311" s="120"/>
    </row>
    <row r="19312" spans="16:26" x14ac:dyDescent="0.25">
      <c r="P19312" s="119"/>
      <c r="R19312" s="119"/>
      <c r="T19312" s="119"/>
      <c r="V19312" s="119"/>
      <c r="X19312" s="119"/>
      <c r="Z19312" s="119"/>
    </row>
    <row r="19313" spans="16:26" x14ac:dyDescent="0.25">
      <c r="P19313" s="119"/>
      <c r="R19313" s="119"/>
      <c r="T19313" s="119"/>
      <c r="V19313" s="119"/>
      <c r="X19313" s="119"/>
      <c r="Z19313" s="119"/>
    </row>
    <row r="19314" spans="16:26" x14ac:dyDescent="0.25">
      <c r="P19314" s="119"/>
      <c r="R19314" s="119"/>
      <c r="T19314" s="119"/>
      <c r="V19314" s="119"/>
      <c r="X19314" s="119"/>
      <c r="Z19314" s="119"/>
    </row>
    <row r="19315" spans="16:26" x14ac:dyDescent="0.25">
      <c r="P19315" s="121"/>
      <c r="R19315" s="121"/>
      <c r="T19315" s="121"/>
      <c r="V19315" s="121"/>
      <c r="X19315" s="121"/>
      <c r="Z19315" s="121"/>
    </row>
    <row r="19316" spans="16:26" x14ac:dyDescent="0.25">
      <c r="P19316" s="121"/>
      <c r="R19316" s="121"/>
      <c r="T19316" s="121"/>
      <c r="V19316" s="121"/>
      <c r="X19316" s="121"/>
      <c r="Z19316" s="121"/>
    </row>
    <row r="19317" spans="16:26" x14ac:dyDescent="0.25">
      <c r="P19317" s="121"/>
      <c r="R19317" s="121"/>
      <c r="T19317" s="121"/>
      <c r="V19317" s="121"/>
      <c r="X19317" s="121"/>
      <c r="Z19317" s="121"/>
    </row>
    <row r="19318" spans="16:26" x14ac:dyDescent="0.25">
      <c r="P19318" s="121"/>
      <c r="R19318" s="121"/>
      <c r="T19318" s="121"/>
      <c r="V19318" s="121"/>
      <c r="X19318" s="121"/>
      <c r="Z19318" s="121"/>
    </row>
    <row r="19319" spans="16:26" x14ac:dyDescent="0.25">
      <c r="P19319" s="122"/>
      <c r="R19319" s="122"/>
      <c r="T19319" s="122"/>
      <c r="V19319" s="122"/>
      <c r="X19319" s="122"/>
      <c r="Z19319" s="122"/>
    </row>
    <row r="19320" spans="16:26" x14ac:dyDescent="0.25">
      <c r="P19320" s="118"/>
      <c r="R19320" s="118"/>
      <c r="T19320" s="118"/>
      <c r="V19320" s="118"/>
      <c r="X19320" s="118"/>
      <c r="Z19320" s="118"/>
    </row>
    <row r="19321" spans="16:26" x14ac:dyDescent="0.25">
      <c r="P19321" s="119"/>
      <c r="R19321" s="119"/>
      <c r="T19321" s="119"/>
      <c r="V19321" s="119"/>
      <c r="X19321" s="119"/>
      <c r="Z19321" s="119"/>
    </row>
    <row r="19322" spans="16:26" x14ac:dyDescent="0.25">
      <c r="P19322" s="119"/>
      <c r="R19322" s="119"/>
      <c r="T19322" s="119"/>
      <c r="V19322" s="119"/>
      <c r="X19322" s="119"/>
      <c r="Z19322" s="119"/>
    </row>
    <row r="19323" spans="16:26" x14ac:dyDescent="0.25">
      <c r="P19323" s="120"/>
      <c r="R19323" s="120"/>
      <c r="T19323" s="120"/>
      <c r="V19323" s="120"/>
      <c r="X19323" s="120"/>
      <c r="Z19323" s="120"/>
    </row>
    <row r="19324" spans="16:26" x14ac:dyDescent="0.25">
      <c r="P19324" s="119"/>
      <c r="R19324" s="119"/>
      <c r="T19324" s="119"/>
      <c r="V19324" s="119"/>
      <c r="X19324" s="119"/>
      <c r="Z19324" s="119"/>
    </row>
    <row r="19325" spans="16:26" x14ac:dyDescent="0.25">
      <c r="P19325" s="119"/>
      <c r="R19325" s="119"/>
      <c r="T19325" s="119"/>
      <c r="V19325" s="119"/>
      <c r="X19325" s="119"/>
      <c r="Z19325" s="119"/>
    </row>
    <row r="19326" spans="16:26" x14ac:dyDescent="0.25">
      <c r="P19326" s="120"/>
      <c r="R19326" s="120"/>
      <c r="T19326" s="120"/>
      <c r="V19326" s="120"/>
      <c r="X19326" s="120"/>
      <c r="Z19326" s="120"/>
    </row>
    <row r="19327" spans="16:26" x14ac:dyDescent="0.25">
      <c r="P19327" s="119"/>
      <c r="R19327" s="119"/>
      <c r="T19327" s="119"/>
      <c r="V19327" s="119"/>
      <c r="X19327" s="119"/>
      <c r="Z19327" s="119"/>
    </row>
    <row r="19328" spans="16:26" x14ac:dyDescent="0.25">
      <c r="P19328" s="120"/>
      <c r="R19328" s="120"/>
      <c r="T19328" s="120"/>
      <c r="V19328" s="120"/>
      <c r="X19328" s="120"/>
      <c r="Z19328" s="120"/>
    </row>
    <row r="19329" spans="16:26" x14ac:dyDescent="0.25">
      <c r="P19329" s="119"/>
      <c r="R19329" s="119"/>
      <c r="T19329" s="119"/>
      <c r="V19329" s="119"/>
      <c r="X19329" s="119"/>
      <c r="Z19329" s="119"/>
    </row>
    <row r="19330" spans="16:26" x14ac:dyDescent="0.25">
      <c r="P19330" s="119"/>
      <c r="R19330" s="119"/>
      <c r="T19330" s="119"/>
      <c r="V19330" s="119"/>
      <c r="X19330" s="119"/>
      <c r="Z19330" s="119"/>
    </row>
    <row r="19331" spans="16:26" x14ac:dyDescent="0.25">
      <c r="P19331" s="119"/>
      <c r="R19331" s="119"/>
      <c r="T19331" s="119"/>
      <c r="V19331" s="119"/>
      <c r="X19331" s="119"/>
      <c r="Z19331" s="119"/>
    </row>
    <row r="19332" spans="16:26" x14ac:dyDescent="0.25">
      <c r="P19332" s="121"/>
      <c r="R19332" s="121"/>
      <c r="T19332" s="121"/>
      <c r="V19332" s="121"/>
      <c r="X19332" s="121"/>
      <c r="Z19332" s="121"/>
    </row>
    <row r="19333" spans="16:26" x14ac:dyDescent="0.25">
      <c r="P19333" s="121"/>
      <c r="R19333" s="121"/>
      <c r="T19333" s="121"/>
      <c r="V19333" s="121"/>
      <c r="X19333" s="121"/>
      <c r="Z19333" s="121"/>
    </row>
    <row r="19334" spans="16:26" x14ac:dyDescent="0.25">
      <c r="P19334" s="121"/>
      <c r="R19334" s="121"/>
      <c r="T19334" s="121"/>
      <c r="V19334" s="121"/>
      <c r="X19334" s="121"/>
      <c r="Z19334" s="121"/>
    </row>
    <row r="19335" spans="16:26" x14ac:dyDescent="0.25">
      <c r="P19335" s="121"/>
      <c r="R19335" s="121"/>
      <c r="T19335" s="121"/>
      <c r="V19335" s="121"/>
      <c r="X19335" s="121"/>
      <c r="Z19335" s="121"/>
    </row>
    <row r="19336" spans="16:26" x14ac:dyDescent="0.25">
      <c r="P19336" s="122"/>
      <c r="R19336" s="122"/>
      <c r="T19336" s="122"/>
      <c r="V19336" s="122"/>
      <c r="X19336" s="122"/>
      <c r="Z19336" s="122"/>
    </row>
    <row r="19337" spans="16:26" x14ac:dyDescent="0.25">
      <c r="P19337" s="118"/>
      <c r="R19337" s="118"/>
      <c r="T19337" s="118"/>
      <c r="V19337" s="118"/>
      <c r="X19337" s="118"/>
      <c r="Z19337" s="118"/>
    </row>
    <row r="19338" spans="16:26" x14ac:dyDescent="0.25">
      <c r="P19338" s="119"/>
      <c r="R19338" s="119"/>
      <c r="T19338" s="119"/>
      <c r="V19338" s="119"/>
      <c r="X19338" s="119"/>
      <c r="Z19338" s="119"/>
    </row>
    <row r="19339" spans="16:26" x14ac:dyDescent="0.25">
      <c r="P19339" s="119"/>
      <c r="R19339" s="119"/>
      <c r="T19339" s="119"/>
      <c r="V19339" s="119"/>
      <c r="X19339" s="119"/>
      <c r="Z19339" s="119"/>
    </row>
    <row r="19340" spans="16:26" x14ac:dyDescent="0.25">
      <c r="P19340" s="120"/>
      <c r="R19340" s="120"/>
      <c r="T19340" s="120"/>
      <c r="V19340" s="120"/>
      <c r="X19340" s="120"/>
      <c r="Z19340" s="120"/>
    </row>
    <row r="19341" spans="16:26" x14ac:dyDescent="0.25">
      <c r="P19341" s="119"/>
      <c r="R19341" s="119"/>
      <c r="T19341" s="119"/>
      <c r="V19341" s="119"/>
      <c r="X19341" s="119"/>
      <c r="Z19341" s="119"/>
    </row>
    <row r="19342" spans="16:26" x14ac:dyDescent="0.25">
      <c r="P19342" s="119"/>
      <c r="R19342" s="119"/>
      <c r="T19342" s="119"/>
      <c r="V19342" s="119"/>
      <c r="X19342" s="119"/>
      <c r="Z19342" s="119"/>
    </row>
    <row r="19343" spans="16:26" x14ac:dyDescent="0.25">
      <c r="P19343" s="120"/>
      <c r="R19343" s="120"/>
      <c r="T19343" s="120"/>
      <c r="V19343" s="120"/>
      <c r="X19343" s="120"/>
      <c r="Z19343" s="120"/>
    </row>
    <row r="19344" spans="16:26" x14ac:dyDescent="0.25">
      <c r="P19344" s="119"/>
      <c r="R19344" s="119"/>
      <c r="T19344" s="119"/>
      <c r="V19344" s="119"/>
      <c r="X19344" s="119"/>
      <c r="Z19344" s="119"/>
    </row>
    <row r="19345" spans="16:26" x14ac:dyDescent="0.25">
      <c r="P19345" s="120"/>
      <c r="R19345" s="120"/>
      <c r="T19345" s="120"/>
      <c r="V19345" s="120"/>
      <c r="X19345" s="120"/>
      <c r="Z19345" s="120"/>
    </row>
    <row r="19346" spans="16:26" x14ac:dyDescent="0.25">
      <c r="P19346" s="119"/>
      <c r="R19346" s="119"/>
      <c r="T19346" s="119"/>
      <c r="V19346" s="119"/>
      <c r="X19346" s="119"/>
      <c r="Z19346" s="119"/>
    </row>
    <row r="19347" spans="16:26" x14ac:dyDescent="0.25">
      <c r="P19347" s="119"/>
      <c r="R19347" s="119"/>
      <c r="T19347" s="119"/>
      <c r="V19347" s="119"/>
      <c r="X19347" s="119"/>
      <c r="Z19347" s="119"/>
    </row>
    <row r="19348" spans="16:26" x14ac:dyDescent="0.25">
      <c r="P19348" s="119"/>
      <c r="R19348" s="119"/>
      <c r="T19348" s="119"/>
      <c r="V19348" s="119"/>
      <c r="X19348" s="119"/>
      <c r="Z19348" s="119"/>
    </row>
    <row r="19349" spans="16:26" x14ac:dyDescent="0.25">
      <c r="P19349" s="121"/>
      <c r="R19349" s="121"/>
      <c r="T19349" s="121"/>
      <c r="V19349" s="121"/>
      <c r="X19349" s="121"/>
      <c r="Z19349" s="121"/>
    </row>
    <row r="19350" spans="16:26" x14ac:dyDescent="0.25">
      <c r="P19350" s="121"/>
      <c r="R19350" s="121"/>
      <c r="T19350" s="121"/>
      <c r="V19350" s="121"/>
      <c r="X19350" s="121"/>
      <c r="Z19350" s="121"/>
    </row>
    <row r="19351" spans="16:26" x14ac:dyDescent="0.25">
      <c r="P19351" s="121"/>
      <c r="R19351" s="121"/>
      <c r="T19351" s="121"/>
      <c r="V19351" s="121"/>
      <c r="X19351" s="121"/>
      <c r="Z19351" s="121"/>
    </row>
    <row r="19352" spans="16:26" x14ac:dyDescent="0.25">
      <c r="P19352" s="121"/>
      <c r="R19352" s="121"/>
      <c r="T19352" s="121"/>
      <c r="V19352" s="121"/>
      <c r="X19352" s="121"/>
      <c r="Z19352" s="121"/>
    </row>
    <row r="19353" spans="16:26" x14ac:dyDescent="0.25">
      <c r="P19353" s="122"/>
      <c r="R19353" s="122"/>
      <c r="T19353" s="122"/>
      <c r="V19353" s="122"/>
      <c r="X19353" s="122"/>
      <c r="Z19353" s="122"/>
    </row>
    <row r="19354" spans="16:26" x14ac:dyDescent="0.25">
      <c r="P19354" s="118"/>
      <c r="R19354" s="118"/>
      <c r="T19354" s="118"/>
      <c r="V19354" s="118"/>
      <c r="X19354" s="118"/>
      <c r="Z19354" s="118"/>
    </row>
    <row r="19355" spans="16:26" x14ac:dyDescent="0.25">
      <c r="P19355" s="119"/>
      <c r="R19355" s="119"/>
      <c r="T19355" s="119"/>
      <c r="V19355" s="119"/>
      <c r="X19355" s="119"/>
      <c r="Z19355" s="119"/>
    </row>
    <row r="19356" spans="16:26" x14ac:dyDescent="0.25">
      <c r="P19356" s="119"/>
      <c r="R19356" s="119"/>
      <c r="T19356" s="119"/>
      <c r="V19356" s="119"/>
      <c r="X19356" s="119"/>
      <c r="Z19356" s="119"/>
    </row>
    <row r="19357" spans="16:26" x14ac:dyDescent="0.25">
      <c r="P19357" s="120"/>
      <c r="R19357" s="120"/>
      <c r="T19357" s="120"/>
      <c r="V19357" s="120"/>
      <c r="X19357" s="120"/>
      <c r="Z19357" s="120"/>
    </row>
    <row r="19358" spans="16:26" x14ac:dyDescent="0.25">
      <c r="P19358" s="119"/>
      <c r="R19358" s="119"/>
      <c r="T19358" s="119"/>
      <c r="V19358" s="119"/>
      <c r="X19358" s="119"/>
      <c r="Z19358" s="119"/>
    </row>
    <row r="19359" spans="16:26" x14ac:dyDescent="0.25">
      <c r="P19359" s="119"/>
      <c r="R19359" s="119"/>
      <c r="T19359" s="119"/>
      <c r="V19359" s="119"/>
      <c r="X19359" s="119"/>
      <c r="Z19359" s="119"/>
    </row>
    <row r="19360" spans="16:26" x14ac:dyDescent="0.25">
      <c r="P19360" s="120"/>
      <c r="R19360" s="120"/>
      <c r="T19360" s="120"/>
      <c r="V19360" s="120"/>
      <c r="X19360" s="120"/>
      <c r="Z19360" s="120"/>
    </row>
    <row r="19361" spans="16:26" x14ac:dyDescent="0.25">
      <c r="P19361" s="119"/>
      <c r="R19361" s="119"/>
      <c r="T19361" s="119"/>
      <c r="V19361" s="119"/>
      <c r="X19361" s="119"/>
      <c r="Z19361" s="119"/>
    </row>
    <row r="19362" spans="16:26" x14ac:dyDescent="0.25">
      <c r="P19362" s="120"/>
      <c r="R19362" s="120"/>
      <c r="T19362" s="120"/>
      <c r="V19362" s="120"/>
      <c r="X19362" s="120"/>
      <c r="Z19362" s="120"/>
    </row>
    <row r="19363" spans="16:26" x14ac:dyDescent="0.25">
      <c r="P19363" s="119"/>
      <c r="R19363" s="119"/>
      <c r="T19363" s="119"/>
      <c r="V19363" s="119"/>
      <c r="X19363" s="119"/>
      <c r="Z19363" s="119"/>
    </row>
    <row r="19364" spans="16:26" x14ac:dyDescent="0.25">
      <c r="P19364" s="119"/>
      <c r="R19364" s="119"/>
      <c r="T19364" s="119"/>
      <c r="V19364" s="119"/>
      <c r="X19364" s="119"/>
      <c r="Z19364" s="119"/>
    </row>
    <row r="19365" spans="16:26" x14ac:dyDescent="0.25">
      <c r="P19365" s="119"/>
      <c r="R19365" s="119"/>
      <c r="T19365" s="119"/>
      <c r="V19365" s="119"/>
      <c r="X19365" s="119"/>
      <c r="Z19365" s="119"/>
    </row>
    <row r="19366" spans="16:26" x14ac:dyDescent="0.25">
      <c r="P19366" s="121"/>
      <c r="R19366" s="121"/>
      <c r="T19366" s="121"/>
      <c r="V19366" s="121"/>
      <c r="X19366" s="121"/>
      <c r="Z19366" s="121"/>
    </row>
    <row r="19367" spans="16:26" x14ac:dyDescent="0.25">
      <c r="P19367" s="121"/>
      <c r="R19367" s="121"/>
      <c r="T19367" s="121"/>
      <c r="V19367" s="121"/>
      <c r="X19367" s="121"/>
      <c r="Z19367" s="121"/>
    </row>
    <row r="19368" spans="16:26" x14ac:dyDescent="0.25">
      <c r="P19368" s="121"/>
      <c r="R19368" s="121"/>
      <c r="T19368" s="121"/>
      <c r="V19368" s="121"/>
      <c r="X19368" s="121"/>
      <c r="Z19368" s="121"/>
    </row>
    <row r="19369" spans="16:26" x14ac:dyDescent="0.25">
      <c r="P19369" s="121"/>
      <c r="R19369" s="121"/>
      <c r="T19369" s="121"/>
      <c r="V19369" s="121"/>
      <c r="X19369" s="121"/>
      <c r="Z19369" s="121"/>
    </row>
    <row r="19370" spans="16:26" x14ac:dyDescent="0.25">
      <c r="P19370" s="122"/>
      <c r="R19370" s="122"/>
      <c r="T19370" s="122"/>
      <c r="V19370" s="122"/>
      <c r="X19370" s="122"/>
      <c r="Z19370" s="122"/>
    </row>
    <row r="19371" spans="16:26" x14ac:dyDescent="0.25">
      <c r="P19371" s="118"/>
      <c r="R19371" s="118"/>
      <c r="T19371" s="118"/>
      <c r="V19371" s="118"/>
      <c r="X19371" s="118"/>
      <c r="Z19371" s="118"/>
    </row>
    <row r="19372" spans="16:26" x14ac:dyDescent="0.25">
      <c r="P19372" s="119"/>
      <c r="R19372" s="119"/>
      <c r="T19372" s="119"/>
      <c r="V19372" s="119"/>
      <c r="X19372" s="119"/>
      <c r="Z19372" s="119"/>
    </row>
    <row r="19373" spans="16:26" x14ac:dyDescent="0.25">
      <c r="P19373" s="119"/>
      <c r="R19373" s="119"/>
      <c r="T19373" s="119"/>
      <c r="V19373" s="119"/>
      <c r="X19373" s="119"/>
      <c r="Z19373" s="119"/>
    </row>
    <row r="19374" spans="16:26" x14ac:dyDescent="0.25">
      <c r="P19374" s="120"/>
      <c r="R19374" s="120"/>
      <c r="T19374" s="120"/>
      <c r="V19374" s="120"/>
      <c r="X19374" s="120"/>
      <c r="Z19374" s="120"/>
    </row>
    <row r="19375" spans="16:26" x14ac:dyDescent="0.25">
      <c r="P19375" s="119"/>
      <c r="R19375" s="119"/>
      <c r="T19375" s="119"/>
      <c r="V19375" s="119"/>
      <c r="X19375" s="119"/>
      <c r="Z19375" s="119"/>
    </row>
    <row r="19376" spans="16:26" x14ac:dyDescent="0.25">
      <c r="P19376" s="119"/>
      <c r="R19376" s="119"/>
      <c r="T19376" s="119"/>
      <c r="V19376" s="119"/>
      <c r="X19376" s="119"/>
      <c r="Z19376" s="119"/>
    </row>
    <row r="19377" spans="16:26" x14ac:dyDescent="0.25">
      <c r="P19377" s="120"/>
      <c r="R19377" s="120"/>
      <c r="T19377" s="120"/>
      <c r="V19377" s="120"/>
      <c r="X19377" s="120"/>
      <c r="Z19377" s="120"/>
    </row>
    <row r="19378" spans="16:26" x14ac:dyDescent="0.25">
      <c r="P19378" s="119"/>
      <c r="R19378" s="119"/>
      <c r="T19378" s="119"/>
      <c r="V19378" s="119"/>
      <c r="X19378" s="119"/>
      <c r="Z19378" s="119"/>
    </row>
    <row r="19379" spans="16:26" x14ac:dyDescent="0.25">
      <c r="P19379" s="120"/>
      <c r="R19379" s="120"/>
      <c r="T19379" s="120"/>
      <c r="V19379" s="120"/>
      <c r="X19379" s="120"/>
      <c r="Z19379" s="120"/>
    </row>
    <row r="19380" spans="16:26" x14ac:dyDescent="0.25">
      <c r="P19380" s="119"/>
      <c r="R19380" s="119"/>
      <c r="T19380" s="119"/>
      <c r="V19380" s="119"/>
      <c r="X19380" s="119"/>
      <c r="Z19380" s="119"/>
    </row>
    <row r="19381" spans="16:26" x14ac:dyDescent="0.25">
      <c r="P19381" s="119"/>
      <c r="R19381" s="119"/>
      <c r="T19381" s="119"/>
      <c r="V19381" s="119"/>
      <c r="X19381" s="119"/>
      <c r="Z19381" s="119"/>
    </row>
    <row r="19382" spans="16:26" x14ac:dyDescent="0.25">
      <c r="P19382" s="119"/>
      <c r="R19382" s="119"/>
      <c r="T19382" s="119"/>
      <c r="V19382" s="119"/>
      <c r="X19382" s="119"/>
      <c r="Z19382" s="119"/>
    </row>
    <row r="19383" spans="16:26" x14ac:dyDescent="0.25">
      <c r="P19383" s="121"/>
      <c r="R19383" s="121"/>
      <c r="T19383" s="121"/>
      <c r="V19383" s="121"/>
      <c r="X19383" s="121"/>
      <c r="Z19383" s="121"/>
    </row>
    <row r="19384" spans="16:26" x14ac:dyDescent="0.25">
      <c r="P19384" s="121"/>
      <c r="R19384" s="121"/>
      <c r="T19384" s="121"/>
      <c r="V19384" s="121"/>
      <c r="X19384" s="121"/>
      <c r="Z19384" s="121"/>
    </row>
    <row r="19385" spans="16:26" x14ac:dyDescent="0.25">
      <c r="P19385" s="121"/>
      <c r="R19385" s="121"/>
      <c r="T19385" s="121"/>
      <c r="V19385" s="121"/>
      <c r="X19385" s="121"/>
      <c r="Z19385" s="121"/>
    </row>
    <row r="19386" spans="16:26" x14ac:dyDescent="0.25">
      <c r="P19386" s="121"/>
      <c r="R19386" s="121"/>
      <c r="T19386" s="121"/>
      <c r="V19386" s="121"/>
      <c r="X19386" s="121"/>
      <c r="Z19386" s="121"/>
    </row>
    <row r="19387" spans="16:26" x14ac:dyDescent="0.25">
      <c r="P19387" s="122"/>
      <c r="R19387" s="122"/>
      <c r="T19387" s="122"/>
      <c r="V19387" s="122"/>
      <c r="X19387" s="122"/>
      <c r="Z19387" s="122"/>
    </row>
    <row r="19388" spans="16:26" x14ac:dyDescent="0.25">
      <c r="P19388" s="118"/>
      <c r="R19388" s="118"/>
      <c r="T19388" s="118"/>
      <c r="V19388" s="118"/>
      <c r="X19388" s="118"/>
      <c r="Z19388" s="118"/>
    </row>
    <row r="19389" spans="16:26" x14ac:dyDescent="0.25">
      <c r="P19389" s="119"/>
      <c r="R19389" s="119"/>
      <c r="T19389" s="119"/>
      <c r="V19389" s="119"/>
      <c r="X19389" s="119"/>
      <c r="Z19389" s="119"/>
    </row>
    <row r="19390" spans="16:26" x14ac:dyDescent="0.25">
      <c r="P19390" s="119"/>
      <c r="R19390" s="119"/>
      <c r="T19390" s="119"/>
      <c r="V19390" s="119"/>
      <c r="X19390" s="119"/>
      <c r="Z19390" s="119"/>
    </row>
    <row r="19391" spans="16:26" x14ac:dyDescent="0.25">
      <c r="P19391" s="120"/>
      <c r="R19391" s="120"/>
      <c r="T19391" s="120"/>
      <c r="V19391" s="120"/>
      <c r="X19391" s="120"/>
      <c r="Z19391" s="120"/>
    </row>
    <row r="19392" spans="16:26" x14ac:dyDescent="0.25">
      <c r="P19392" s="119"/>
      <c r="R19392" s="119"/>
      <c r="T19392" s="119"/>
      <c r="V19392" s="119"/>
      <c r="X19392" s="119"/>
      <c r="Z19392" s="119"/>
    </row>
    <row r="19393" spans="16:26" x14ac:dyDescent="0.25">
      <c r="P19393" s="119"/>
      <c r="R19393" s="119"/>
      <c r="T19393" s="119"/>
      <c r="V19393" s="119"/>
      <c r="X19393" s="119"/>
      <c r="Z19393" s="119"/>
    </row>
    <row r="19394" spans="16:26" x14ac:dyDescent="0.25">
      <c r="P19394" s="120"/>
      <c r="R19394" s="120"/>
      <c r="T19394" s="120"/>
      <c r="V19394" s="120"/>
      <c r="X19394" s="120"/>
      <c r="Z19394" s="120"/>
    </row>
    <row r="19395" spans="16:26" x14ac:dyDescent="0.25">
      <c r="P19395" s="119"/>
      <c r="R19395" s="119"/>
      <c r="T19395" s="119"/>
      <c r="V19395" s="119"/>
      <c r="X19395" s="119"/>
      <c r="Z19395" s="119"/>
    </row>
    <row r="19396" spans="16:26" x14ac:dyDescent="0.25">
      <c r="P19396" s="120"/>
      <c r="R19396" s="120"/>
      <c r="T19396" s="120"/>
      <c r="V19396" s="120"/>
      <c r="X19396" s="120"/>
      <c r="Z19396" s="120"/>
    </row>
    <row r="19397" spans="16:26" x14ac:dyDescent="0.25">
      <c r="P19397" s="119"/>
      <c r="R19397" s="119"/>
      <c r="T19397" s="119"/>
      <c r="V19397" s="119"/>
      <c r="X19397" s="119"/>
      <c r="Z19397" s="119"/>
    </row>
    <row r="19398" spans="16:26" x14ac:dyDescent="0.25">
      <c r="P19398" s="119"/>
      <c r="R19398" s="119"/>
      <c r="T19398" s="119"/>
      <c r="V19398" s="119"/>
      <c r="X19398" s="119"/>
      <c r="Z19398" s="119"/>
    </row>
    <row r="19399" spans="16:26" x14ac:dyDescent="0.25">
      <c r="P19399" s="119"/>
      <c r="R19399" s="119"/>
      <c r="T19399" s="119"/>
      <c r="V19399" s="119"/>
      <c r="X19399" s="119"/>
      <c r="Z19399" s="119"/>
    </row>
    <row r="19400" spans="16:26" x14ac:dyDescent="0.25">
      <c r="P19400" s="121"/>
      <c r="R19400" s="121"/>
      <c r="T19400" s="121"/>
      <c r="V19400" s="121"/>
      <c r="X19400" s="121"/>
      <c r="Z19400" s="121"/>
    </row>
    <row r="19401" spans="16:26" x14ac:dyDescent="0.25">
      <c r="P19401" s="121"/>
      <c r="R19401" s="121"/>
      <c r="T19401" s="121"/>
      <c r="V19401" s="121"/>
      <c r="X19401" s="121"/>
      <c r="Z19401" s="121"/>
    </row>
    <row r="19402" spans="16:26" x14ac:dyDescent="0.25">
      <c r="P19402" s="121"/>
      <c r="R19402" s="121"/>
      <c r="T19402" s="121"/>
      <c r="V19402" s="121"/>
      <c r="X19402" s="121"/>
      <c r="Z19402" s="121"/>
    </row>
    <row r="19403" spans="16:26" x14ac:dyDescent="0.25">
      <c r="P19403" s="121"/>
      <c r="R19403" s="121"/>
      <c r="T19403" s="121"/>
      <c r="V19403" s="121"/>
      <c r="X19403" s="121"/>
      <c r="Z19403" s="121"/>
    </row>
    <row r="19404" spans="16:26" x14ac:dyDescent="0.25">
      <c r="P19404" s="122"/>
      <c r="R19404" s="122"/>
      <c r="T19404" s="122"/>
      <c r="V19404" s="122"/>
      <c r="X19404" s="122"/>
      <c r="Z19404" s="122"/>
    </row>
    <row r="19405" spans="16:26" x14ac:dyDescent="0.25">
      <c r="P19405" s="118"/>
      <c r="R19405" s="118"/>
      <c r="T19405" s="118"/>
      <c r="V19405" s="118"/>
      <c r="X19405" s="118"/>
      <c r="Z19405" s="118"/>
    </row>
    <row r="19406" spans="16:26" x14ac:dyDescent="0.25">
      <c r="P19406" s="119"/>
      <c r="R19406" s="119"/>
      <c r="T19406" s="119"/>
      <c r="V19406" s="119"/>
      <c r="X19406" s="119"/>
      <c r="Z19406" s="119"/>
    </row>
    <row r="19407" spans="16:26" x14ac:dyDescent="0.25">
      <c r="P19407" s="119"/>
      <c r="R19407" s="119"/>
      <c r="T19407" s="119"/>
      <c r="V19407" s="119"/>
      <c r="X19407" s="119"/>
      <c r="Z19407" s="119"/>
    </row>
    <row r="19408" spans="16:26" x14ac:dyDescent="0.25">
      <c r="P19408" s="120"/>
      <c r="R19408" s="120"/>
      <c r="T19408" s="120"/>
      <c r="V19408" s="120"/>
      <c r="X19408" s="120"/>
      <c r="Z19408" s="120"/>
    </row>
    <row r="19409" spans="16:26" x14ac:dyDescent="0.25">
      <c r="P19409" s="119"/>
      <c r="R19409" s="119"/>
      <c r="T19409" s="119"/>
      <c r="V19409" s="119"/>
      <c r="X19409" s="119"/>
      <c r="Z19409" s="119"/>
    </row>
    <row r="19410" spans="16:26" x14ac:dyDescent="0.25">
      <c r="P19410" s="119"/>
      <c r="R19410" s="119"/>
      <c r="T19410" s="119"/>
      <c r="V19410" s="119"/>
      <c r="X19410" s="119"/>
      <c r="Z19410" s="119"/>
    </row>
    <row r="19411" spans="16:26" x14ac:dyDescent="0.25">
      <c r="P19411" s="120"/>
      <c r="R19411" s="120"/>
      <c r="T19411" s="120"/>
      <c r="V19411" s="120"/>
      <c r="X19411" s="120"/>
      <c r="Z19411" s="120"/>
    </row>
    <row r="19412" spans="16:26" x14ac:dyDescent="0.25">
      <c r="P19412" s="119"/>
      <c r="R19412" s="119"/>
      <c r="T19412" s="119"/>
      <c r="V19412" s="119"/>
      <c r="X19412" s="119"/>
      <c r="Z19412" s="119"/>
    </row>
    <row r="19413" spans="16:26" x14ac:dyDescent="0.25">
      <c r="P19413" s="120"/>
      <c r="R19413" s="120"/>
      <c r="T19413" s="120"/>
      <c r="V19413" s="120"/>
      <c r="X19413" s="120"/>
      <c r="Z19413" s="120"/>
    </row>
    <row r="19414" spans="16:26" x14ac:dyDescent="0.25">
      <c r="P19414" s="119"/>
      <c r="R19414" s="119"/>
      <c r="T19414" s="119"/>
      <c r="V19414" s="119"/>
      <c r="X19414" s="119"/>
      <c r="Z19414" s="119"/>
    </row>
    <row r="19415" spans="16:26" x14ac:dyDescent="0.25">
      <c r="P19415" s="119"/>
      <c r="R19415" s="119"/>
      <c r="T19415" s="119"/>
      <c r="V19415" s="119"/>
      <c r="X19415" s="119"/>
      <c r="Z19415" s="119"/>
    </row>
    <row r="19416" spans="16:26" x14ac:dyDescent="0.25">
      <c r="P19416" s="119"/>
      <c r="R19416" s="119"/>
      <c r="T19416" s="119"/>
      <c r="V19416" s="119"/>
      <c r="X19416" s="119"/>
      <c r="Z19416" s="119"/>
    </row>
    <row r="19417" spans="16:26" x14ac:dyDescent="0.25">
      <c r="P19417" s="121"/>
      <c r="R19417" s="121"/>
      <c r="T19417" s="121"/>
      <c r="V19417" s="121"/>
      <c r="X19417" s="121"/>
      <c r="Z19417" s="121"/>
    </row>
    <row r="19418" spans="16:26" x14ac:dyDescent="0.25">
      <c r="P19418" s="121"/>
      <c r="R19418" s="121"/>
      <c r="T19418" s="121"/>
      <c r="V19418" s="121"/>
      <c r="X19418" s="121"/>
      <c r="Z19418" s="121"/>
    </row>
    <row r="19419" spans="16:26" x14ac:dyDescent="0.25">
      <c r="P19419" s="121"/>
      <c r="R19419" s="121"/>
      <c r="T19419" s="121"/>
      <c r="V19419" s="121"/>
      <c r="X19419" s="121"/>
      <c r="Z19419" s="121"/>
    </row>
    <row r="19420" spans="16:26" x14ac:dyDescent="0.25">
      <c r="P19420" s="121"/>
      <c r="R19420" s="121"/>
      <c r="T19420" s="121"/>
      <c r="V19420" s="121"/>
      <c r="X19420" s="121"/>
      <c r="Z19420" s="121"/>
    </row>
    <row r="19421" spans="16:26" x14ac:dyDescent="0.25">
      <c r="P19421" s="122"/>
      <c r="R19421" s="122"/>
      <c r="T19421" s="122"/>
      <c r="V19421" s="122"/>
      <c r="X19421" s="122"/>
      <c r="Z19421" s="122"/>
    </row>
    <row r="19422" spans="16:26" x14ac:dyDescent="0.25">
      <c r="P19422" s="118"/>
      <c r="R19422" s="118"/>
      <c r="T19422" s="118"/>
      <c r="V19422" s="118"/>
      <c r="X19422" s="118"/>
      <c r="Z19422" s="118"/>
    </row>
    <row r="19423" spans="16:26" x14ac:dyDescent="0.25">
      <c r="P19423" s="119"/>
      <c r="R19423" s="119"/>
      <c r="T19423" s="119"/>
      <c r="V19423" s="119"/>
      <c r="X19423" s="119"/>
      <c r="Z19423" s="119"/>
    </row>
    <row r="19424" spans="16:26" x14ac:dyDescent="0.25">
      <c r="P19424" s="119"/>
      <c r="R19424" s="119"/>
      <c r="T19424" s="119"/>
      <c r="V19424" s="119"/>
      <c r="X19424" s="119"/>
      <c r="Z19424" s="119"/>
    </row>
    <row r="19425" spans="16:26" x14ac:dyDescent="0.25">
      <c r="P19425" s="120"/>
      <c r="R19425" s="120"/>
      <c r="T19425" s="120"/>
      <c r="V19425" s="120"/>
      <c r="X19425" s="120"/>
      <c r="Z19425" s="120"/>
    </row>
    <row r="19426" spans="16:26" x14ac:dyDescent="0.25">
      <c r="P19426" s="119"/>
      <c r="R19426" s="119"/>
      <c r="T19426" s="119"/>
      <c r="V19426" s="119"/>
      <c r="X19426" s="119"/>
      <c r="Z19426" s="119"/>
    </row>
    <row r="19427" spans="16:26" x14ac:dyDescent="0.25">
      <c r="P19427" s="119"/>
      <c r="R19427" s="119"/>
      <c r="T19427" s="119"/>
      <c r="V19427" s="119"/>
      <c r="X19427" s="119"/>
      <c r="Z19427" s="119"/>
    </row>
    <row r="19428" spans="16:26" x14ac:dyDescent="0.25">
      <c r="P19428" s="120"/>
      <c r="R19428" s="120"/>
      <c r="T19428" s="120"/>
      <c r="V19428" s="120"/>
      <c r="X19428" s="120"/>
      <c r="Z19428" s="120"/>
    </row>
    <row r="19429" spans="16:26" x14ac:dyDescent="0.25">
      <c r="P19429" s="119"/>
      <c r="R19429" s="119"/>
      <c r="T19429" s="119"/>
      <c r="V19429" s="119"/>
      <c r="X19429" s="119"/>
      <c r="Z19429" s="119"/>
    </row>
    <row r="19430" spans="16:26" x14ac:dyDescent="0.25">
      <c r="P19430" s="120"/>
      <c r="R19430" s="120"/>
      <c r="T19430" s="120"/>
      <c r="V19430" s="120"/>
      <c r="X19430" s="120"/>
      <c r="Z19430" s="120"/>
    </row>
    <row r="19431" spans="16:26" x14ac:dyDescent="0.25">
      <c r="P19431" s="119"/>
      <c r="R19431" s="119"/>
      <c r="T19431" s="119"/>
      <c r="V19431" s="119"/>
      <c r="X19431" s="119"/>
      <c r="Z19431" s="119"/>
    </row>
    <row r="19432" spans="16:26" x14ac:dyDescent="0.25">
      <c r="P19432" s="119"/>
      <c r="R19432" s="119"/>
      <c r="T19432" s="119"/>
      <c r="V19432" s="119"/>
      <c r="X19432" s="119"/>
      <c r="Z19432" s="119"/>
    </row>
    <row r="19433" spans="16:26" x14ac:dyDescent="0.25">
      <c r="P19433" s="119"/>
      <c r="R19433" s="119"/>
      <c r="T19433" s="119"/>
      <c r="V19433" s="119"/>
      <c r="X19433" s="119"/>
      <c r="Z19433" s="119"/>
    </row>
    <row r="19434" spans="16:26" x14ac:dyDescent="0.25">
      <c r="P19434" s="121"/>
      <c r="R19434" s="121"/>
      <c r="T19434" s="121"/>
      <c r="V19434" s="121"/>
      <c r="X19434" s="121"/>
      <c r="Z19434" s="121"/>
    </row>
    <row r="19435" spans="16:26" x14ac:dyDescent="0.25">
      <c r="P19435" s="121"/>
      <c r="R19435" s="121"/>
      <c r="T19435" s="121"/>
      <c r="V19435" s="121"/>
      <c r="X19435" s="121"/>
      <c r="Z19435" s="121"/>
    </row>
    <row r="19436" spans="16:26" x14ac:dyDescent="0.25">
      <c r="P19436" s="121"/>
      <c r="R19436" s="121"/>
      <c r="T19436" s="121"/>
      <c r="V19436" s="121"/>
      <c r="X19436" s="121"/>
      <c r="Z19436" s="121"/>
    </row>
    <row r="19437" spans="16:26" x14ac:dyDescent="0.25">
      <c r="P19437" s="121"/>
      <c r="R19437" s="121"/>
      <c r="T19437" s="121"/>
      <c r="V19437" s="121"/>
      <c r="X19437" s="121"/>
      <c r="Z19437" s="121"/>
    </row>
    <row r="19438" spans="16:26" x14ac:dyDescent="0.25">
      <c r="P19438" s="122"/>
      <c r="R19438" s="122"/>
      <c r="T19438" s="122"/>
      <c r="V19438" s="122"/>
      <c r="X19438" s="122"/>
      <c r="Z19438" s="122"/>
    </row>
    <row r="19439" spans="16:26" x14ac:dyDescent="0.25">
      <c r="P19439" s="118"/>
      <c r="R19439" s="118"/>
      <c r="T19439" s="118"/>
      <c r="V19439" s="118"/>
      <c r="X19439" s="118"/>
      <c r="Z19439" s="118"/>
    </row>
    <row r="19440" spans="16:26" x14ac:dyDescent="0.25">
      <c r="P19440" s="119"/>
      <c r="R19440" s="119"/>
      <c r="T19440" s="119"/>
      <c r="V19440" s="119"/>
      <c r="X19440" s="119"/>
      <c r="Z19440" s="119"/>
    </row>
    <row r="19441" spans="16:26" x14ac:dyDescent="0.25">
      <c r="P19441" s="119"/>
      <c r="R19441" s="119"/>
      <c r="T19441" s="119"/>
      <c r="V19441" s="119"/>
      <c r="X19441" s="119"/>
      <c r="Z19441" s="119"/>
    </row>
    <row r="19442" spans="16:26" x14ac:dyDescent="0.25">
      <c r="P19442" s="120"/>
      <c r="R19442" s="120"/>
      <c r="T19442" s="120"/>
      <c r="V19442" s="120"/>
      <c r="X19442" s="120"/>
      <c r="Z19442" s="120"/>
    </row>
    <row r="19443" spans="16:26" x14ac:dyDescent="0.25">
      <c r="P19443" s="119"/>
      <c r="R19443" s="119"/>
      <c r="T19443" s="119"/>
      <c r="V19443" s="119"/>
      <c r="X19443" s="119"/>
      <c r="Z19443" s="119"/>
    </row>
    <row r="19444" spans="16:26" x14ac:dyDescent="0.25">
      <c r="P19444" s="119"/>
      <c r="R19444" s="119"/>
      <c r="T19444" s="119"/>
      <c r="V19444" s="119"/>
      <c r="X19444" s="119"/>
      <c r="Z19444" s="119"/>
    </row>
    <row r="19445" spans="16:26" x14ac:dyDescent="0.25">
      <c r="P19445" s="120"/>
      <c r="R19445" s="120"/>
      <c r="T19445" s="120"/>
      <c r="V19445" s="120"/>
      <c r="X19445" s="120"/>
      <c r="Z19445" s="120"/>
    </row>
    <row r="19446" spans="16:26" x14ac:dyDescent="0.25">
      <c r="P19446" s="119"/>
      <c r="R19446" s="119"/>
      <c r="T19446" s="119"/>
      <c r="V19446" s="119"/>
      <c r="X19446" s="119"/>
      <c r="Z19446" s="119"/>
    </row>
    <row r="19447" spans="16:26" x14ac:dyDescent="0.25">
      <c r="P19447" s="120"/>
      <c r="R19447" s="120"/>
      <c r="T19447" s="120"/>
      <c r="V19447" s="120"/>
      <c r="X19447" s="120"/>
      <c r="Z19447" s="120"/>
    </row>
    <row r="19448" spans="16:26" x14ac:dyDescent="0.25">
      <c r="P19448" s="119"/>
      <c r="R19448" s="119"/>
      <c r="T19448" s="119"/>
      <c r="V19448" s="119"/>
      <c r="X19448" s="119"/>
      <c r="Z19448" s="119"/>
    </row>
    <row r="19449" spans="16:26" x14ac:dyDescent="0.25">
      <c r="P19449" s="119"/>
      <c r="R19449" s="119"/>
      <c r="T19449" s="119"/>
      <c r="V19449" s="119"/>
      <c r="X19449" s="119"/>
      <c r="Z19449" s="119"/>
    </row>
    <row r="19450" spans="16:26" x14ac:dyDescent="0.25">
      <c r="P19450" s="119"/>
      <c r="R19450" s="119"/>
      <c r="T19450" s="119"/>
      <c r="V19450" s="119"/>
      <c r="X19450" s="119"/>
      <c r="Z19450" s="119"/>
    </row>
    <row r="19451" spans="16:26" x14ac:dyDescent="0.25">
      <c r="P19451" s="121"/>
      <c r="R19451" s="121"/>
      <c r="T19451" s="121"/>
      <c r="V19451" s="121"/>
      <c r="X19451" s="121"/>
      <c r="Z19451" s="121"/>
    </row>
    <row r="19452" spans="16:26" x14ac:dyDescent="0.25">
      <c r="P19452" s="121"/>
      <c r="R19452" s="121"/>
      <c r="T19452" s="121"/>
      <c r="V19452" s="121"/>
      <c r="X19452" s="121"/>
      <c r="Z19452" s="121"/>
    </row>
    <row r="19453" spans="16:26" x14ac:dyDescent="0.25">
      <c r="P19453" s="121"/>
      <c r="R19453" s="121"/>
      <c r="T19453" s="121"/>
      <c r="V19453" s="121"/>
      <c r="X19453" s="121"/>
      <c r="Z19453" s="121"/>
    </row>
    <row r="19454" spans="16:26" x14ac:dyDescent="0.25">
      <c r="P19454" s="121"/>
      <c r="R19454" s="121"/>
      <c r="T19454" s="121"/>
      <c r="V19454" s="121"/>
      <c r="X19454" s="121"/>
      <c r="Z19454" s="121"/>
    </row>
    <row r="19455" spans="16:26" x14ac:dyDescent="0.25">
      <c r="P19455" s="122"/>
      <c r="R19455" s="122"/>
      <c r="T19455" s="122"/>
      <c r="V19455" s="122"/>
      <c r="X19455" s="122"/>
      <c r="Z19455" s="122"/>
    </row>
    <row r="19456" spans="16:26" x14ac:dyDescent="0.25">
      <c r="P19456" s="118"/>
      <c r="R19456" s="118"/>
      <c r="T19456" s="118"/>
      <c r="V19456" s="118"/>
      <c r="X19456" s="118"/>
      <c r="Z19456" s="118"/>
    </row>
    <row r="19457" spans="16:26" x14ac:dyDescent="0.25">
      <c r="P19457" s="119"/>
      <c r="R19457" s="119"/>
      <c r="T19457" s="119"/>
      <c r="V19457" s="119"/>
      <c r="X19457" s="119"/>
      <c r="Z19457" s="119"/>
    </row>
    <row r="19458" spans="16:26" x14ac:dyDescent="0.25">
      <c r="P19458" s="119"/>
      <c r="R19458" s="119"/>
      <c r="T19458" s="119"/>
      <c r="V19458" s="119"/>
      <c r="X19458" s="119"/>
      <c r="Z19458" s="119"/>
    </row>
    <row r="19459" spans="16:26" x14ac:dyDescent="0.25">
      <c r="P19459" s="120"/>
      <c r="R19459" s="120"/>
      <c r="T19459" s="120"/>
      <c r="V19459" s="120"/>
      <c r="X19459" s="120"/>
      <c r="Z19459" s="120"/>
    </row>
    <row r="19460" spans="16:26" x14ac:dyDescent="0.25">
      <c r="P19460" s="119"/>
      <c r="R19460" s="119"/>
      <c r="T19460" s="119"/>
      <c r="V19460" s="119"/>
      <c r="X19460" s="119"/>
      <c r="Z19460" s="119"/>
    </row>
    <row r="19461" spans="16:26" x14ac:dyDescent="0.25">
      <c r="P19461" s="119"/>
      <c r="R19461" s="119"/>
      <c r="T19461" s="119"/>
      <c r="V19461" s="119"/>
      <c r="X19461" s="119"/>
      <c r="Z19461" s="119"/>
    </row>
    <row r="19462" spans="16:26" x14ac:dyDescent="0.25">
      <c r="P19462" s="120"/>
      <c r="R19462" s="120"/>
      <c r="T19462" s="120"/>
      <c r="V19462" s="120"/>
      <c r="X19462" s="120"/>
      <c r="Z19462" s="120"/>
    </row>
    <row r="19463" spans="16:26" x14ac:dyDescent="0.25">
      <c r="P19463" s="119"/>
      <c r="R19463" s="119"/>
      <c r="T19463" s="119"/>
      <c r="V19463" s="119"/>
      <c r="X19463" s="119"/>
      <c r="Z19463" s="119"/>
    </row>
    <row r="19464" spans="16:26" x14ac:dyDescent="0.25">
      <c r="P19464" s="120"/>
      <c r="R19464" s="120"/>
      <c r="T19464" s="120"/>
      <c r="V19464" s="120"/>
      <c r="X19464" s="120"/>
      <c r="Z19464" s="120"/>
    </row>
    <row r="19465" spans="16:26" x14ac:dyDescent="0.25">
      <c r="P19465" s="119"/>
      <c r="R19465" s="119"/>
      <c r="T19465" s="119"/>
      <c r="V19465" s="119"/>
      <c r="X19465" s="119"/>
      <c r="Z19465" s="119"/>
    </row>
    <row r="19466" spans="16:26" x14ac:dyDescent="0.25">
      <c r="P19466" s="119"/>
      <c r="R19466" s="119"/>
      <c r="T19466" s="119"/>
      <c r="V19466" s="119"/>
      <c r="X19466" s="119"/>
      <c r="Z19466" s="119"/>
    </row>
    <row r="19467" spans="16:26" x14ac:dyDescent="0.25">
      <c r="P19467" s="119"/>
      <c r="R19467" s="119"/>
      <c r="T19467" s="119"/>
      <c r="V19467" s="119"/>
      <c r="X19467" s="119"/>
      <c r="Z19467" s="119"/>
    </row>
    <row r="19468" spans="16:26" x14ac:dyDescent="0.25">
      <c r="P19468" s="121"/>
      <c r="R19468" s="121"/>
      <c r="T19468" s="121"/>
      <c r="V19468" s="121"/>
      <c r="X19468" s="121"/>
      <c r="Z19468" s="121"/>
    </row>
    <row r="19469" spans="16:26" x14ac:dyDescent="0.25">
      <c r="P19469" s="121"/>
      <c r="R19469" s="121"/>
      <c r="T19469" s="121"/>
      <c r="V19469" s="121"/>
      <c r="X19469" s="121"/>
      <c r="Z19469" s="121"/>
    </row>
    <row r="19470" spans="16:26" x14ac:dyDescent="0.25">
      <c r="P19470" s="121"/>
      <c r="R19470" s="121"/>
      <c r="T19470" s="121"/>
      <c r="V19470" s="121"/>
      <c r="X19470" s="121"/>
      <c r="Z19470" s="121"/>
    </row>
    <row r="19471" spans="16:26" x14ac:dyDescent="0.25">
      <c r="P19471" s="121"/>
      <c r="R19471" s="121"/>
      <c r="T19471" s="121"/>
      <c r="V19471" s="121"/>
      <c r="X19471" s="121"/>
      <c r="Z19471" s="121"/>
    </row>
    <row r="19472" spans="16:26" x14ac:dyDescent="0.25">
      <c r="P19472" s="122"/>
      <c r="R19472" s="122"/>
      <c r="T19472" s="122"/>
      <c r="V19472" s="122"/>
      <c r="X19472" s="122"/>
      <c r="Z19472" s="122"/>
    </row>
    <row r="19473" spans="16:26" x14ac:dyDescent="0.25">
      <c r="P19473" s="118"/>
      <c r="R19473" s="118"/>
      <c r="T19473" s="118"/>
      <c r="V19473" s="118"/>
      <c r="X19473" s="118"/>
      <c r="Z19473" s="118"/>
    </row>
    <row r="19474" spans="16:26" x14ac:dyDescent="0.25">
      <c r="P19474" s="119"/>
      <c r="R19474" s="119"/>
      <c r="T19474" s="119"/>
      <c r="V19474" s="119"/>
      <c r="X19474" s="119"/>
      <c r="Z19474" s="119"/>
    </row>
    <row r="19475" spans="16:26" x14ac:dyDescent="0.25">
      <c r="P19475" s="119"/>
      <c r="R19475" s="119"/>
      <c r="T19475" s="119"/>
      <c r="V19475" s="119"/>
      <c r="X19475" s="119"/>
      <c r="Z19475" s="119"/>
    </row>
    <row r="19476" spans="16:26" x14ac:dyDescent="0.25">
      <c r="P19476" s="120"/>
      <c r="R19476" s="120"/>
      <c r="T19476" s="120"/>
      <c r="V19476" s="120"/>
      <c r="X19476" s="120"/>
      <c r="Z19476" s="120"/>
    </row>
    <row r="19477" spans="16:26" x14ac:dyDescent="0.25">
      <c r="P19477" s="119"/>
      <c r="R19477" s="119"/>
      <c r="T19477" s="119"/>
      <c r="V19477" s="119"/>
      <c r="X19477" s="119"/>
      <c r="Z19477" s="119"/>
    </row>
    <row r="19478" spans="16:26" x14ac:dyDescent="0.25">
      <c r="P19478" s="119"/>
      <c r="R19478" s="119"/>
      <c r="T19478" s="119"/>
      <c r="V19478" s="119"/>
      <c r="X19478" s="119"/>
      <c r="Z19478" s="119"/>
    </row>
    <row r="19479" spans="16:26" x14ac:dyDescent="0.25">
      <c r="P19479" s="120"/>
      <c r="R19479" s="120"/>
      <c r="T19479" s="120"/>
      <c r="V19479" s="120"/>
      <c r="X19479" s="120"/>
      <c r="Z19479" s="120"/>
    </row>
    <row r="19480" spans="16:26" x14ac:dyDescent="0.25">
      <c r="P19480" s="119"/>
      <c r="R19480" s="119"/>
      <c r="T19480" s="119"/>
      <c r="V19480" s="119"/>
      <c r="X19480" s="119"/>
      <c r="Z19480" s="119"/>
    </row>
    <row r="19481" spans="16:26" x14ac:dyDescent="0.25">
      <c r="P19481" s="120"/>
      <c r="R19481" s="120"/>
      <c r="T19481" s="120"/>
      <c r="V19481" s="120"/>
      <c r="X19481" s="120"/>
      <c r="Z19481" s="120"/>
    </row>
    <row r="19482" spans="16:26" x14ac:dyDescent="0.25">
      <c r="P19482" s="119"/>
      <c r="R19482" s="119"/>
      <c r="T19482" s="119"/>
      <c r="V19482" s="119"/>
      <c r="X19482" s="119"/>
      <c r="Z19482" s="119"/>
    </row>
    <row r="19483" spans="16:26" x14ac:dyDescent="0.25">
      <c r="P19483" s="119"/>
      <c r="R19483" s="119"/>
      <c r="T19483" s="119"/>
      <c r="V19483" s="119"/>
      <c r="X19483" s="119"/>
      <c r="Z19483" s="119"/>
    </row>
    <row r="19484" spans="16:26" x14ac:dyDescent="0.25">
      <c r="P19484" s="119"/>
      <c r="R19484" s="119"/>
      <c r="T19484" s="119"/>
      <c r="V19484" s="119"/>
      <c r="X19484" s="119"/>
      <c r="Z19484" s="119"/>
    </row>
    <row r="19485" spans="16:26" x14ac:dyDescent="0.25">
      <c r="P19485" s="121"/>
      <c r="R19485" s="121"/>
      <c r="T19485" s="121"/>
      <c r="V19485" s="121"/>
      <c r="X19485" s="121"/>
      <c r="Z19485" s="121"/>
    </row>
    <row r="19486" spans="16:26" x14ac:dyDescent="0.25">
      <c r="P19486" s="121"/>
      <c r="R19486" s="121"/>
      <c r="T19486" s="121"/>
      <c r="V19486" s="121"/>
      <c r="X19486" s="121"/>
      <c r="Z19486" s="121"/>
    </row>
    <row r="19487" spans="16:26" x14ac:dyDescent="0.25">
      <c r="P19487" s="121"/>
      <c r="R19487" s="121"/>
      <c r="T19487" s="121"/>
      <c r="V19487" s="121"/>
      <c r="X19487" s="121"/>
      <c r="Z19487" s="121"/>
    </row>
    <row r="19488" spans="16:26" x14ac:dyDescent="0.25">
      <c r="P19488" s="121"/>
      <c r="R19488" s="121"/>
      <c r="T19488" s="121"/>
      <c r="V19488" s="121"/>
      <c r="X19488" s="121"/>
      <c r="Z19488" s="121"/>
    </row>
    <row r="19489" spans="16:26" x14ac:dyDescent="0.25">
      <c r="P19489" s="122"/>
      <c r="R19489" s="122"/>
      <c r="T19489" s="122"/>
      <c r="V19489" s="122"/>
      <c r="X19489" s="122"/>
      <c r="Z19489" s="122"/>
    </row>
    <row r="19490" spans="16:26" x14ac:dyDescent="0.25">
      <c r="P19490" s="118"/>
      <c r="R19490" s="118"/>
      <c r="T19490" s="118"/>
      <c r="V19490" s="118"/>
      <c r="X19490" s="118"/>
      <c r="Z19490" s="118"/>
    </row>
    <row r="19491" spans="16:26" x14ac:dyDescent="0.25">
      <c r="P19491" s="119"/>
      <c r="R19491" s="119"/>
      <c r="T19491" s="119"/>
      <c r="V19491" s="119"/>
      <c r="X19491" s="119"/>
      <c r="Z19491" s="119"/>
    </row>
    <row r="19492" spans="16:26" x14ac:dyDescent="0.25">
      <c r="P19492" s="119"/>
      <c r="R19492" s="119"/>
      <c r="T19492" s="119"/>
      <c r="V19492" s="119"/>
      <c r="X19492" s="119"/>
      <c r="Z19492" s="119"/>
    </row>
    <row r="19493" spans="16:26" x14ac:dyDescent="0.25">
      <c r="P19493" s="120"/>
      <c r="R19493" s="120"/>
      <c r="T19493" s="120"/>
      <c r="V19493" s="120"/>
      <c r="X19493" s="120"/>
      <c r="Z19493" s="120"/>
    </row>
    <row r="19494" spans="16:26" x14ac:dyDescent="0.25">
      <c r="P19494" s="119"/>
      <c r="R19494" s="119"/>
      <c r="T19494" s="119"/>
      <c r="V19494" s="119"/>
      <c r="X19494" s="119"/>
      <c r="Z19494" s="119"/>
    </row>
    <row r="19495" spans="16:26" x14ac:dyDescent="0.25">
      <c r="P19495" s="119"/>
      <c r="R19495" s="119"/>
      <c r="T19495" s="119"/>
      <c r="V19495" s="119"/>
      <c r="X19495" s="119"/>
      <c r="Z19495" s="119"/>
    </row>
    <row r="19496" spans="16:26" x14ac:dyDescent="0.25">
      <c r="P19496" s="120"/>
      <c r="R19496" s="120"/>
      <c r="T19496" s="120"/>
      <c r="V19496" s="120"/>
      <c r="X19496" s="120"/>
      <c r="Z19496" s="120"/>
    </row>
    <row r="19497" spans="16:26" x14ac:dyDescent="0.25">
      <c r="P19497" s="119"/>
      <c r="R19497" s="119"/>
      <c r="T19497" s="119"/>
      <c r="V19497" s="119"/>
      <c r="X19497" s="119"/>
      <c r="Z19497" s="119"/>
    </row>
    <row r="19498" spans="16:26" x14ac:dyDescent="0.25">
      <c r="P19498" s="120"/>
      <c r="R19498" s="120"/>
      <c r="T19498" s="120"/>
      <c r="V19498" s="120"/>
      <c r="X19498" s="120"/>
      <c r="Z19498" s="120"/>
    </row>
    <row r="19499" spans="16:26" x14ac:dyDescent="0.25">
      <c r="P19499" s="119"/>
      <c r="R19499" s="119"/>
      <c r="T19499" s="119"/>
      <c r="V19499" s="119"/>
      <c r="X19499" s="119"/>
      <c r="Z19499" s="119"/>
    </row>
    <row r="19500" spans="16:26" x14ac:dyDescent="0.25">
      <c r="P19500" s="119"/>
      <c r="R19500" s="119"/>
      <c r="T19500" s="119"/>
      <c r="V19500" s="119"/>
      <c r="X19500" s="119"/>
      <c r="Z19500" s="119"/>
    </row>
    <row r="19501" spans="16:26" x14ac:dyDescent="0.25">
      <c r="P19501" s="119"/>
      <c r="R19501" s="119"/>
      <c r="T19501" s="119"/>
      <c r="V19501" s="119"/>
      <c r="X19501" s="119"/>
      <c r="Z19501" s="119"/>
    </row>
    <row r="19502" spans="16:26" x14ac:dyDescent="0.25">
      <c r="P19502" s="121"/>
      <c r="R19502" s="121"/>
      <c r="T19502" s="121"/>
      <c r="V19502" s="121"/>
      <c r="X19502" s="121"/>
      <c r="Z19502" s="121"/>
    </row>
    <row r="19503" spans="16:26" x14ac:dyDescent="0.25">
      <c r="P19503" s="121"/>
      <c r="R19503" s="121"/>
      <c r="T19503" s="121"/>
      <c r="V19503" s="121"/>
      <c r="X19503" s="121"/>
      <c r="Z19503" s="121"/>
    </row>
    <row r="19504" spans="16:26" x14ac:dyDescent="0.25">
      <c r="P19504" s="121"/>
      <c r="R19504" s="121"/>
      <c r="T19504" s="121"/>
      <c r="V19504" s="121"/>
      <c r="X19504" s="121"/>
      <c r="Z19504" s="121"/>
    </row>
    <row r="19505" spans="16:26" x14ac:dyDescent="0.25">
      <c r="P19505" s="121"/>
      <c r="R19505" s="121"/>
      <c r="T19505" s="121"/>
      <c r="V19505" s="121"/>
      <c r="X19505" s="121"/>
      <c r="Z19505" s="121"/>
    </row>
    <row r="19506" spans="16:26" x14ac:dyDescent="0.25">
      <c r="P19506" s="122"/>
      <c r="R19506" s="122"/>
      <c r="T19506" s="122"/>
      <c r="V19506" s="122"/>
      <c r="X19506" s="122"/>
      <c r="Z19506" s="122"/>
    </row>
    <row r="19507" spans="16:26" x14ac:dyDescent="0.25">
      <c r="P19507" s="118"/>
      <c r="R19507" s="118"/>
      <c r="T19507" s="118"/>
      <c r="V19507" s="118"/>
      <c r="X19507" s="118"/>
      <c r="Z19507" s="118"/>
    </row>
    <row r="19508" spans="16:26" x14ac:dyDescent="0.25">
      <c r="P19508" s="119"/>
      <c r="R19508" s="119"/>
      <c r="T19508" s="119"/>
      <c r="V19508" s="119"/>
      <c r="X19508" s="119"/>
      <c r="Z19508" s="119"/>
    </row>
    <row r="19509" spans="16:26" x14ac:dyDescent="0.25">
      <c r="P19509" s="119"/>
      <c r="R19509" s="119"/>
      <c r="T19509" s="119"/>
      <c r="V19509" s="119"/>
      <c r="X19509" s="119"/>
      <c r="Z19509" s="119"/>
    </row>
    <row r="19510" spans="16:26" x14ac:dyDescent="0.25">
      <c r="P19510" s="120"/>
      <c r="R19510" s="120"/>
      <c r="T19510" s="120"/>
      <c r="V19510" s="120"/>
      <c r="X19510" s="120"/>
      <c r="Z19510" s="120"/>
    </row>
    <row r="19511" spans="16:26" x14ac:dyDescent="0.25">
      <c r="P19511" s="119"/>
      <c r="R19511" s="119"/>
      <c r="T19511" s="119"/>
      <c r="V19511" s="119"/>
      <c r="X19511" s="119"/>
      <c r="Z19511" s="119"/>
    </row>
    <row r="19512" spans="16:26" x14ac:dyDescent="0.25">
      <c r="P19512" s="119"/>
      <c r="R19512" s="119"/>
      <c r="T19512" s="119"/>
      <c r="V19512" s="119"/>
      <c r="X19512" s="119"/>
      <c r="Z19512" s="119"/>
    </row>
    <row r="19513" spans="16:26" x14ac:dyDescent="0.25">
      <c r="P19513" s="120"/>
      <c r="R19513" s="120"/>
      <c r="T19513" s="120"/>
      <c r="V19513" s="120"/>
      <c r="X19513" s="120"/>
      <c r="Z19513" s="120"/>
    </row>
    <row r="19514" spans="16:26" x14ac:dyDescent="0.25">
      <c r="P19514" s="119"/>
      <c r="R19514" s="119"/>
      <c r="T19514" s="119"/>
      <c r="V19514" s="119"/>
      <c r="X19514" s="119"/>
      <c r="Z19514" s="119"/>
    </row>
    <row r="19515" spans="16:26" x14ac:dyDescent="0.25">
      <c r="P19515" s="120"/>
      <c r="R19515" s="120"/>
      <c r="T19515" s="120"/>
      <c r="V19515" s="120"/>
      <c r="X19515" s="120"/>
      <c r="Z19515" s="120"/>
    </row>
    <row r="19516" spans="16:26" x14ac:dyDescent="0.25">
      <c r="P19516" s="119"/>
      <c r="R19516" s="119"/>
      <c r="T19516" s="119"/>
      <c r="V19516" s="119"/>
      <c r="X19516" s="119"/>
      <c r="Z19516" s="119"/>
    </row>
    <row r="19517" spans="16:26" x14ac:dyDescent="0.25">
      <c r="P19517" s="119"/>
      <c r="R19517" s="119"/>
      <c r="T19517" s="119"/>
      <c r="V19517" s="119"/>
      <c r="X19517" s="119"/>
      <c r="Z19517" s="119"/>
    </row>
    <row r="19518" spans="16:26" x14ac:dyDescent="0.25">
      <c r="P19518" s="119"/>
      <c r="R19518" s="119"/>
      <c r="T19518" s="119"/>
      <c r="V19518" s="119"/>
      <c r="X19518" s="119"/>
      <c r="Z19518" s="119"/>
    </row>
    <row r="19519" spans="16:26" x14ac:dyDescent="0.25">
      <c r="P19519" s="121"/>
      <c r="R19519" s="121"/>
      <c r="T19519" s="121"/>
      <c r="V19519" s="121"/>
      <c r="X19519" s="121"/>
      <c r="Z19519" s="121"/>
    </row>
    <row r="19520" spans="16:26" x14ac:dyDescent="0.25">
      <c r="P19520" s="121"/>
      <c r="R19520" s="121"/>
      <c r="T19520" s="121"/>
      <c r="V19520" s="121"/>
      <c r="X19520" s="121"/>
      <c r="Z19520" s="121"/>
    </row>
    <row r="19521" spans="16:26" x14ac:dyDescent="0.25">
      <c r="P19521" s="121"/>
      <c r="R19521" s="121"/>
      <c r="T19521" s="121"/>
      <c r="V19521" s="121"/>
      <c r="X19521" s="121"/>
      <c r="Z19521" s="121"/>
    </row>
    <row r="19522" spans="16:26" x14ac:dyDescent="0.25">
      <c r="P19522" s="121"/>
      <c r="R19522" s="121"/>
      <c r="T19522" s="121"/>
      <c r="V19522" s="121"/>
      <c r="X19522" s="121"/>
      <c r="Z19522" s="121"/>
    </row>
    <row r="19523" spans="16:26" x14ac:dyDescent="0.25">
      <c r="P19523" s="122"/>
      <c r="R19523" s="122"/>
      <c r="T19523" s="122"/>
      <c r="V19523" s="122"/>
      <c r="X19523" s="122"/>
      <c r="Z19523" s="122"/>
    </row>
    <row r="19524" spans="16:26" x14ac:dyDescent="0.25">
      <c r="P19524" s="118"/>
      <c r="R19524" s="118"/>
      <c r="T19524" s="118"/>
      <c r="V19524" s="118"/>
      <c r="X19524" s="118"/>
      <c r="Z19524" s="118"/>
    </row>
    <row r="19525" spans="16:26" x14ac:dyDescent="0.25">
      <c r="P19525" s="119"/>
      <c r="R19525" s="119"/>
      <c r="T19525" s="119"/>
      <c r="V19525" s="119"/>
      <c r="X19525" s="119"/>
      <c r="Z19525" s="119"/>
    </row>
    <row r="19526" spans="16:26" x14ac:dyDescent="0.25">
      <c r="P19526" s="119"/>
      <c r="R19526" s="119"/>
      <c r="T19526" s="119"/>
      <c r="V19526" s="119"/>
      <c r="X19526" s="119"/>
      <c r="Z19526" s="119"/>
    </row>
    <row r="19527" spans="16:26" x14ac:dyDescent="0.25">
      <c r="P19527" s="120"/>
      <c r="R19527" s="120"/>
      <c r="T19527" s="120"/>
      <c r="V19527" s="120"/>
      <c r="X19527" s="120"/>
      <c r="Z19527" s="120"/>
    </row>
    <row r="19528" spans="16:26" x14ac:dyDescent="0.25">
      <c r="P19528" s="119"/>
      <c r="R19528" s="119"/>
      <c r="T19528" s="119"/>
      <c r="V19528" s="119"/>
      <c r="X19528" s="119"/>
      <c r="Z19528" s="119"/>
    </row>
    <row r="19529" spans="16:26" x14ac:dyDescent="0.25">
      <c r="P19529" s="119"/>
      <c r="R19529" s="119"/>
      <c r="T19529" s="119"/>
      <c r="V19529" s="119"/>
      <c r="X19529" s="119"/>
      <c r="Z19529" s="119"/>
    </row>
    <row r="19530" spans="16:26" x14ac:dyDescent="0.25">
      <c r="P19530" s="120"/>
      <c r="R19530" s="120"/>
      <c r="T19530" s="120"/>
      <c r="V19530" s="120"/>
      <c r="X19530" s="120"/>
      <c r="Z19530" s="120"/>
    </row>
    <row r="19531" spans="16:26" x14ac:dyDescent="0.25">
      <c r="P19531" s="119"/>
      <c r="R19531" s="119"/>
      <c r="T19531" s="119"/>
      <c r="V19531" s="119"/>
      <c r="X19531" s="119"/>
      <c r="Z19531" s="119"/>
    </row>
    <row r="19532" spans="16:26" x14ac:dyDescent="0.25">
      <c r="P19532" s="120"/>
      <c r="R19532" s="120"/>
      <c r="T19532" s="120"/>
      <c r="V19532" s="120"/>
      <c r="X19532" s="120"/>
      <c r="Z19532" s="120"/>
    </row>
    <row r="19533" spans="16:26" x14ac:dyDescent="0.25">
      <c r="P19533" s="119"/>
      <c r="R19533" s="119"/>
      <c r="T19533" s="119"/>
      <c r="V19533" s="119"/>
      <c r="X19533" s="119"/>
      <c r="Z19533" s="119"/>
    </row>
    <row r="19534" spans="16:26" x14ac:dyDescent="0.25">
      <c r="P19534" s="119"/>
      <c r="R19534" s="119"/>
      <c r="T19534" s="119"/>
      <c r="V19534" s="119"/>
      <c r="X19534" s="119"/>
      <c r="Z19534" s="119"/>
    </row>
    <row r="19535" spans="16:26" x14ac:dyDescent="0.25">
      <c r="P19535" s="119"/>
      <c r="R19535" s="119"/>
      <c r="T19535" s="119"/>
      <c r="V19535" s="119"/>
      <c r="X19535" s="119"/>
      <c r="Z19535" s="119"/>
    </row>
    <row r="19536" spans="16:26" x14ac:dyDescent="0.25">
      <c r="P19536" s="121"/>
      <c r="R19536" s="121"/>
      <c r="T19536" s="121"/>
      <c r="V19536" s="121"/>
      <c r="X19536" s="121"/>
      <c r="Z19536" s="121"/>
    </row>
    <row r="19537" spans="16:26" x14ac:dyDescent="0.25">
      <c r="P19537" s="121"/>
      <c r="R19537" s="121"/>
      <c r="T19537" s="121"/>
      <c r="V19537" s="121"/>
      <c r="X19537" s="121"/>
      <c r="Z19537" s="121"/>
    </row>
    <row r="19538" spans="16:26" x14ac:dyDescent="0.25">
      <c r="P19538" s="121"/>
      <c r="R19538" s="121"/>
      <c r="T19538" s="121"/>
      <c r="V19538" s="121"/>
      <c r="X19538" s="121"/>
      <c r="Z19538" s="121"/>
    </row>
    <row r="19539" spans="16:26" x14ac:dyDescent="0.25">
      <c r="P19539" s="121"/>
      <c r="R19539" s="121"/>
      <c r="T19539" s="121"/>
      <c r="V19539" s="121"/>
      <c r="X19539" s="121"/>
      <c r="Z19539" s="121"/>
    </row>
    <row r="19540" spans="16:26" x14ac:dyDescent="0.25">
      <c r="P19540" s="122"/>
      <c r="R19540" s="122"/>
      <c r="T19540" s="122"/>
      <c r="V19540" s="122"/>
      <c r="X19540" s="122"/>
      <c r="Z19540" s="122"/>
    </row>
    <row r="19541" spans="16:26" x14ac:dyDescent="0.25">
      <c r="P19541" s="118"/>
      <c r="R19541" s="118"/>
      <c r="T19541" s="118"/>
      <c r="V19541" s="118"/>
      <c r="X19541" s="118"/>
      <c r="Z19541" s="118"/>
    </row>
    <row r="19542" spans="16:26" x14ac:dyDescent="0.25">
      <c r="P19542" s="119"/>
      <c r="R19542" s="119"/>
      <c r="T19542" s="119"/>
      <c r="V19542" s="119"/>
      <c r="X19542" s="119"/>
      <c r="Z19542" s="119"/>
    </row>
    <row r="19543" spans="16:26" x14ac:dyDescent="0.25">
      <c r="P19543" s="119"/>
      <c r="R19543" s="119"/>
      <c r="T19543" s="119"/>
      <c r="V19543" s="119"/>
      <c r="X19543" s="119"/>
      <c r="Z19543" s="119"/>
    </row>
    <row r="19544" spans="16:26" x14ac:dyDescent="0.25">
      <c r="P19544" s="120"/>
      <c r="R19544" s="120"/>
      <c r="T19544" s="120"/>
      <c r="V19544" s="120"/>
      <c r="X19544" s="120"/>
      <c r="Z19544" s="120"/>
    </row>
    <row r="19545" spans="16:26" x14ac:dyDescent="0.25">
      <c r="P19545" s="119"/>
      <c r="R19545" s="119"/>
      <c r="T19545" s="119"/>
      <c r="V19545" s="119"/>
      <c r="X19545" s="119"/>
      <c r="Z19545" s="119"/>
    </row>
    <row r="19546" spans="16:26" x14ac:dyDescent="0.25">
      <c r="P19546" s="119"/>
      <c r="R19546" s="119"/>
      <c r="T19546" s="119"/>
      <c r="V19546" s="119"/>
      <c r="X19546" s="119"/>
      <c r="Z19546" s="119"/>
    </row>
    <row r="19547" spans="16:26" x14ac:dyDescent="0.25">
      <c r="P19547" s="120"/>
      <c r="R19547" s="120"/>
      <c r="T19547" s="120"/>
      <c r="V19547" s="120"/>
      <c r="X19547" s="120"/>
      <c r="Z19547" s="120"/>
    </row>
    <row r="19548" spans="16:26" x14ac:dyDescent="0.25">
      <c r="P19548" s="119"/>
      <c r="R19548" s="119"/>
      <c r="T19548" s="119"/>
      <c r="V19548" s="119"/>
      <c r="X19548" s="119"/>
      <c r="Z19548" s="119"/>
    </row>
    <row r="19549" spans="16:26" x14ac:dyDescent="0.25">
      <c r="P19549" s="120"/>
      <c r="R19549" s="120"/>
      <c r="T19549" s="120"/>
      <c r="V19549" s="120"/>
      <c r="X19549" s="120"/>
      <c r="Z19549" s="120"/>
    </row>
    <row r="19550" spans="16:26" x14ac:dyDescent="0.25">
      <c r="P19550" s="119"/>
      <c r="R19550" s="119"/>
      <c r="T19550" s="119"/>
      <c r="V19550" s="119"/>
      <c r="X19550" s="119"/>
      <c r="Z19550" s="119"/>
    </row>
    <row r="19551" spans="16:26" x14ac:dyDescent="0.25">
      <c r="P19551" s="119"/>
      <c r="R19551" s="119"/>
      <c r="T19551" s="119"/>
      <c r="V19551" s="119"/>
      <c r="X19551" s="119"/>
      <c r="Z19551" s="119"/>
    </row>
    <row r="19552" spans="16:26" x14ac:dyDescent="0.25">
      <c r="P19552" s="119"/>
      <c r="R19552" s="119"/>
      <c r="T19552" s="119"/>
      <c r="V19552" s="119"/>
      <c r="X19552" s="119"/>
      <c r="Z19552" s="119"/>
    </row>
    <row r="19553" spans="16:26" x14ac:dyDescent="0.25">
      <c r="P19553" s="121"/>
      <c r="R19553" s="121"/>
      <c r="T19553" s="121"/>
      <c r="V19553" s="121"/>
      <c r="X19553" s="121"/>
      <c r="Z19553" s="121"/>
    </row>
    <row r="19554" spans="16:26" x14ac:dyDescent="0.25">
      <c r="P19554" s="121"/>
      <c r="R19554" s="121"/>
      <c r="T19554" s="121"/>
      <c r="V19554" s="121"/>
      <c r="X19554" s="121"/>
      <c r="Z19554" s="121"/>
    </row>
    <row r="19555" spans="16:26" x14ac:dyDescent="0.25">
      <c r="P19555" s="121"/>
      <c r="R19555" s="121"/>
      <c r="T19555" s="121"/>
      <c r="V19555" s="121"/>
      <c r="X19555" s="121"/>
      <c r="Z19555" s="121"/>
    </row>
    <row r="19556" spans="16:26" x14ac:dyDescent="0.25">
      <c r="P19556" s="121"/>
      <c r="R19556" s="121"/>
      <c r="T19556" s="121"/>
      <c r="V19556" s="121"/>
      <c r="X19556" s="121"/>
      <c r="Z19556" s="121"/>
    </row>
    <row r="19557" spans="16:26" x14ac:dyDescent="0.25">
      <c r="P19557" s="122"/>
      <c r="R19557" s="122"/>
      <c r="T19557" s="122"/>
      <c r="V19557" s="122"/>
      <c r="X19557" s="122"/>
      <c r="Z19557" s="122"/>
    </row>
    <row r="19558" spans="16:26" x14ac:dyDescent="0.25">
      <c r="P19558" s="118"/>
      <c r="R19558" s="118"/>
      <c r="T19558" s="118"/>
      <c r="V19558" s="118"/>
      <c r="X19558" s="118"/>
      <c r="Z19558" s="118"/>
    </row>
    <row r="19559" spans="16:26" x14ac:dyDescent="0.25">
      <c r="P19559" s="119"/>
      <c r="R19559" s="119"/>
      <c r="T19559" s="119"/>
      <c r="V19559" s="119"/>
      <c r="X19559" s="119"/>
      <c r="Z19559" s="119"/>
    </row>
    <row r="19560" spans="16:26" x14ac:dyDescent="0.25">
      <c r="P19560" s="119"/>
      <c r="R19560" s="119"/>
      <c r="T19560" s="119"/>
      <c r="V19560" s="119"/>
      <c r="X19560" s="119"/>
      <c r="Z19560" s="119"/>
    </row>
    <row r="19561" spans="16:26" x14ac:dyDescent="0.25">
      <c r="P19561" s="120"/>
      <c r="R19561" s="120"/>
      <c r="T19561" s="120"/>
      <c r="V19561" s="120"/>
      <c r="X19561" s="120"/>
      <c r="Z19561" s="120"/>
    </row>
    <row r="19562" spans="16:26" x14ac:dyDescent="0.25">
      <c r="P19562" s="119"/>
      <c r="R19562" s="119"/>
      <c r="T19562" s="119"/>
      <c r="V19562" s="119"/>
      <c r="X19562" s="119"/>
      <c r="Z19562" s="119"/>
    </row>
    <row r="19563" spans="16:26" x14ac:dyDescent="0.25">
      <c r="P19563" s="119"/>
      <c r="R19563" s="119"/>
      <c r="T19563" s="119"/>
      <c r="V19563" s="119"/>
      <c r="X19563" s="119"/>
      <c r="Z19563" s="119"/>
    </row>
    <row r="19564" spans="16:26" x14ac:dyDescent="0.25">
      <c r="P19564" s="120"/>
      <c r="R19564" s="120"/>
      <c r="T19564" s="120"/>
      <c r="V19564" s="120"/>
      <c r="X19564" s="120"/>
      <c r="Z19564" s="120"/>
    </row>
    <row r="19565" spans="16:26" x14ac:dyDescent="0.25">
      <c r="P19565" s="119"/>
      <c r="R19565" s="119"/>
      <c r="T19565" s="119"/>
      <c r="V19565" s="119"/>
      <c r="X19565" s="119"/>
      <c r="Z19565" s="119"/>
    </row>
    <row r="19566" spans="16:26" x14ac:dyDescent="0.25">
      <c r="P19566" s="120"/>
      <c r="R19566" s="120"/>
      <c r="T19566" s="120"/>
      <c r="V19566" s="120"/>
      <c r="X19566" s="120"/>
      <c r="Z19566" s="120"/>
    </row>
    <row r="19567" spans="16:26" x14ac:dyDescent="0.25">
      <c r="P19567" s="119"/>
      <c r="R19567" s="119"/>
      <c r="T19567" s="119"/>
      <c r="V19567" s="119"/>
      <c r="X19567" s="119"/>
      <c r="Z19567" s="119"/>
    </row>
    <row r="19568" spans="16:26" x14ac:dyDescent="0.25">
      <c r="P19568" s="119"/>
      <c r="R19568" s="119"/>
      <c r="T19568" s="119"/>
      <c r="V19568" s="119"/>
      <c r="X19568" s="119"/>
      <c r="Z19568" s="119"/>
    </row>
    <row r="19569" spans="16:26" x14ac:dyDescent="0.25">
      <c r="P19569" s="119"/>
      <c r="R19569" s="119"/>
      <c r="T19569" s="119"/>
      <c r="V19569" s="119"/>
      <c r="X19569" s="119"/>
      <c r="Z19569" s="119"/>
    </row>
    <row r="19570" spans="16:26" x14ac:dyDescent="0.25">
      <c r="P19570" s="121"/>
      <c r="R19570" s="121"/>
      <c r="T19570" s="121"/>
      <c r="V19570" s="121"/>
      <c r="X19570" s="121"/>
      <c r="Z19570" s="121"/>
    </row>
    <row r="19571" spans="16:26" x14ac:dyDescent="0.25">
      <c r="P19571" s="121"/>
      <c r="R19571" s="121"/>
      <c r="T19571" s="121"/>
      <c r="V19571" s="121"/>
      <c r="X19571" s="121"/>
      <c r="Z19571" s="121"/>
    </row>
    <row r="19572" spans="16:26" x14ac:dyDescent="0.25">
      <c r="P19572" s="121"/>
      <c r="R19572" s="121"/>
      <c r="T19572" s="121"/>
      <c r="V19572" s="121"/>
      <c r="X19572" s="121"/>
      <c r="Z19572" s="121"/>
    </row>
    <row r="19573" spans="16:26" x14ac:dyDescent="0.25">
      <c r="P19573" s="121"/>
      <c r="R19573" s="121"/>
      <c r="T19573" s="121"/>
      <c r="V19573" s="121"/>
      <c r="X19573" s="121"/>
      <c r="Z19573" s="121"/>
    </row>
    <row r="19574" spans="16:26" x14ac:dyDescent="0.25">
      <c r="P19574" s="122"/>
      <c r="R19574" s="122"/>
      <c r="T19574" s="122"/>
      <c r="V19574" s="122"/>
      <c r="X19574" s="122"/>
      <c r="Z19574" s="122"/>
    </row>
    <row r="19575" spans="16:26" x14ac:dyDescent="0.25">
      <c r="P19575" s="118"/>
      <c r="R19575" s="118"/>
      <c r="T19575" s="118"/>
      <c r="V19575" s="118"/>
      <c r="X19575" s="118"/>
      <c r="Z19575" s="118"/>
    </row>
    <row r="19576" spans="16:26" x14ac:dyDescent="0.25">
      <c r="P19576" s="119"/>
      <c r="R19576" s="119"/>
      <c r="T19576" s="119"/>
      <c r="V19576" s="119"/>
      <c r="X19576" s="119"/>
      <c r="Z19576" s="119"/>
    </row>
    <row r="19577" spans="16:26" x14ac:dyDescent="0.25">
      <c r="P19577" s="119"/>
      <c r="R19577" s="119"/>
      <c r="T19577" s="119"/>
      <c r="V19577" s="119"/>
      <c r="X19577" s="119"/>
      <c r="Z19577" s="119"/>
    </row>
    <row r="19578" spans="16:26" x14ac:dyDescent="0.25">
      <c r="P19578" s="120"/>
      <c r="R19578" s="120"/>
      <c r="T19578" s="120"/>
      <c r="V19578" s="120"/>
      <c r="X19578" s="120"/>
      <c r="Z19578" s="120"/>
    </row>
    <row r="19579" spans="16:26" x14ac:dyDescent="0.25">
      <c r="P19579" s="119"/>
      <c r="R19579" s="119"/>
      <c r="T19579" s="119"/>
      <c r="V19579" s="119"/>
      <c r="X19579" s="119"/>
      <c r="Z19579" s="119"/>
    </row>
    <row r="19580" spans="16:26" x14ac:dyDescent="0.25">
      <c r="P19580" s="119"/>
      <c r="R19580" s="119"/>
      <c r="T19580" s="119"/>
      <c r="V19580" s="119"/>
      <c r="X19580" s="119"/>
      <c r="Z19580" s="119"/>
    </row>
    <row r="19581" spans="16:26" x14ac:dyDescent="0.25">
      <c r="P19581" s="120"/>
      <c r="R19581" s="120"/>
      <c r="T19581" s="120"/>
      <c r="V19581" s="120"/>
      <c r="X19581" s="120"/>
      <c r="Z19581" s="120"/>
    </row>
    <row r="19582" spans="16:26" x14ac:dyDescent="0.25">
      <c r="P19582" s="119"/>
      <c r="R19582" s="119"/>
      <c r="T19582" s="119"/>
      <c r="V19582" s="119"/>
      <c r="X19582" s="119"/>
      <c r="Z19582" s="119"/>
    </row>
    <row r="19583" spans="16:26" x14ac:dyDescent="0.25">
      <c r="P19583" s="120"/>
      <c r="R19583" s="120"/>
      <c r="T19583" s="120"/>
      <c r="V19583" s="120"/>
      <c r="X19583" s="120"/>
      <c r="Z19583" s="120"/>
    </row>
    <row r="19584" spans="16:26" x14ac:dyDescent="0.25">
      <c r="P19584" s="119"/>
      <c r="R19584" s="119"/>
      <c r="T19584" s="119"/>
      <c r="V19584" s="119"/>
      <c r="X19584" s="119"/>
      <c r="Z19584" s="119"/>
    </row>
    <row r="19585" spans="16:26" x14ac:dyDescent="0.25">
      <c r="P19585" s="119"/>
      <c r="R19585" s="119"/>
      <c r="T19585" s="119"/>
      <c r="V19585" s="119"/>
      <c r="X19585" s="119"/>
      <c r="Z19585" s="119"/>
    </row>
    <row r="19586" spans="16:26" x14ac:dyDescent="0.25">
      <c r="P19586" s="119"/>
      <c r="R19586" s="119"/>
      <c r="T19586" s="119"/>
      <c r="V19586" s="119"/>
      <c r="X19586" s="119"/>
      <c r="Z19586" s="119"/>
    </row>
    <row r="19587" spans="16:26" x14ac:dyDescent="0.25">
      <c r="P19587" s="121"/>
      <c r="R19587" s="121"/>
      <c r="T19587" s="121"/>
      <c r="V19587" s="121"/>
      <c r="X19587" s="121"/>
      <c r="Z19587" s="121"/>
    </row>
    <row r="19588" spans="16:26" x14ac:dyDescent="0.25">
      <c r="P19588" s="121"/>
      <c r="R19588" s="121"/>
      <c r="T19588" s="121"/>
      <c r="V19588" s="121"/>
      <c r="X19588" s="121"/>
      <c r="Z19588" s="121"/>
    </row>
    <row r="19589" spans="16:26" x14ac:dyDescent="0.25">
      <c r="P19589" s="121"/>
      <c r="R19589" s="121"/>
      <c r="T19589" s="121"/>
      <c r="V19589" s="121"/>
      <c r="X19589" s="121"/>
      <c r="Z19589" s="121"/>
    </row>
    <row r="19590" spans="16:26" x14ac:dyDescent="0.25">
      <c r="P19590" s="121"/>
      <c r="R19590" s="121"/>
      <c r="T19590" s="121"/>
      <c r="V19590" s="121"/>
      <c r="X19590" s="121"/>
      <c r="Z19590" s="121"/>
    </row>
    <row r="19591" spans="16:26" x14ac:dyDescent="0.25">
      <c r="P19591" s="122"/>
      <c r="R19591" s="122"/>
      <c r="T19591" s="122"/>
      <c r="V19591" s="122"/>
      <c r="X19591" s="122"/>
      <c r="Z19591" s="122"/>
    </row>
    <row r="19592" spans="16:26" x14ac:dyDescent="0.25">
      <c r="P19592" s="118"/>
      <c r="R19592" s="118"/>
      <c r="T19592" s="118"/>
      <c r="V19592" s="118"/>
      <c r="X19592" s="118"/>
      <c r="Z19592" s="118"/>
    </row>
    <row r="19593" spans="16:26" x14ac:dyDescent="0.25">
      <c r="P19593" s="119"/>
      <c r="R19593" s="119"/>
      <c r="T19593" s="119"/>
      <c r="V19593" s="119"/>
      <c r="X19593" s="119"/>
      <c r="Z19593" s="119"/>
    </row>
    <row r="19594" spans="16:26" x14ac:dyDescent="0.25">
      <c r="P19594" s="119"/>
      <c r="R19594" s="119"/>
      <c r="T19594" s="119"/>
      <c r="V19594" s="119"/>
      <c r="X19594" s="119"/>
      <c r="Z19594" s="119"/>
    </row>
    <row r="19595" spans="16:26" x14ac:dyDescent="0.25">
      <c r="P19595" s="120"/>
      <c r="R19595" s="120"/>
      <c r="T19595" s="120"/>
      <c r="V19595" s="120"/>
      <c r="X19595" s="120"/>
      <c r="Z19595" s="120"/>
    </row>
    <row r="19596" spans="16:26" x14ac:dyDescent="0.25">
      <c r="P19596" s="119"/>
      <c r="R19596" s="119"/>
      <c r="T19596" s="119"/>
      <c r="V19596" s="119"/>
      <c r="X19596" s="119"/>
      <c r="Z19596" s="119"/>
    </row>
    <row r="19597" spans="16:26" x14ac:dyDescent="0.25">
      <c r="P19597" s="119"/>
      <c r="R19597" s="119"/>
      <c r="T19597" s="119"/>
      <c r="V19597" s="119"/>
      <c r="X19597" s="119"/>
      <c r="Z19597" s="119"/>
    </row>
    <row r="19598" spans="16:26" x14ac:dyDescent="0.25">
      <c r="P19598" s="120"/>
      <c r="R19598" s="120"/>
      <c r="T19598" s="120"/>
      <c r="V19598" s="120"/>
      <c r="X19598" s="120"/>
      <c r="Z19598" s="120"/>
    </row>
    <row r="19599" spans="16:26" x14ac:dyDescent="0.25">
      <c r="P19599" s="119"/>
      <c r="R19599" s="119"/>
      <c r="T19599" s="119"/>
      <c r="V19599" s="119"/>
      <c r="X19599" s="119"/>
      <c r="Z19599" s="119"/>
    </row>
    <row r="19600" spans="16:26" x14ac:dyDescent="0.25">
      <c r="P19600" s="120"/>
      <c r="R19600" s="120"/>
      <c r="T19600" s="120"/>
      <c r="V19600" s="120"/>
      <c r="X19600" s="120"/>
      <c r="Z19600" s="120"/>
    </row>
    <row r="19601" spans="16:26" x14ac:dyDescent="0.25">
      <c r="P19601" s="119"/>
      <c r="R19601" s="119"/>
      <c r="T19601" s="119"/>
      <c r="V19601" s="119"/>
      <c r="X19601" s="119"/>
      <c r="Z19601" s="119"/>
    </row>
    <row r="19602" spans="16:26" x14ac:dyDescent="0.25">
      <c r="P19602" s="119"/>
      <c r="R19602" s="119"/>
      <c r="T19602" s="119"/>
      <c r="V19602" s="119"/>
      <c r="X19602" s="119"/>
      <c r="Z19602" s="119"/>
    </row>
    <row r="19603" spans="16:26" x14ac:dyDescent="0.25">
      <c r="P19603" s="119"/>
      <c r="R19603" s="119"/>
      <c r="T19603" s="119"/>
      <c r="V19603" s="119"/>
      <c r="X19603" s="119"/>
      <c r="Z19603" s="119"/>
    </row>
    <row r="19604" spans="16:26" x14ac:dyDescent="0.25">
      <c r="P19604" s="121"/>
      <c r="R19604" s="121"/>
      <c r="T19604" s="121"/>
      <c r="V19604" s="121"/>
      <c r="X19604" s="121"/>
      <c r="Z19604" s="121"/>
    </row>
    <row r="19605" spans="16:26" x14ac:dyDescent="0.25">
      <c r="P19605" s="121"/>
      <c r="R19605" s="121"/>
      <c r="T19605" s="121"/>
      <c r="V19605" s="121"/>
      <c r="X19605" s="121"/>
      <c r="Z19605" s="121"/>
    </row>
    <row r="19606" spans="16:26" x14ac:dyDescent="0.25">
      <c r="P19606" s="121"/>
      <c r="R19606" s="121"/>
      <c r="T19606" s="121"/>
      <c r="V19606" s="121"/>
      <c r="X19606" s="121"/>
      <c r="Z19606" s="121"/>
    </row>
    <row r="19607" spans="16:26" x14ac:dyDescent="0.25">
      <c r="P19607" s="121"/>
      <c r="R19607" s="121"/>
      <c r="T19607" s="121"/>
      <c r="V19607" s="121"/>
      <c r="X19607" s="121"/>
      <c r="Z19607" s="121"/>
    </row>
    <row r="19608" spans="16:26" x14ac:dyDescent="0.25">
      <c r="P19608" s="122"/>
      <c r="R19608" s="122"/>
      <c r="T19608" s="122"/>
      <c r="V19608" s="122"/>
      <c r="X19608" s="122"/>
      <c r="Z19608" s="122"/>
    </row>
    <row r="19609" spans="16:26" x14ac:dyDescent="0.25">
      <c r="P19609" s="118"/>
      <c r="R19609" s="118"/>
      <c r="T19609" s="118"/>
      <c r="V19609" s="118"/>
      <c r="X19609" s="118"/>
      <c r="Z19609" s="118"/>
    </row>
    <row r="19610" spans="16:26" x14ac:dyDescent="0.25">
      <c r="P19610" s="119"/>
      <c r="R19610" s="119"/>
      <c r="T19610" s="119"/>
      <c r="V19610" s="119"/>
      <c r="X19610" s="119"/>
      <c r="Z19610" s="119"/>
    </row>
    <row r="19611" spans="16:26" x14ac:dyDescent="0.25">
      <c r="P19611" s="119"/>
      <c r="R19611" s="119"/>
      <c r="T19611" s="119"/>
      <c r="V19611" s="119"/>
      <c r="X19611" s="119"/>
      <c r="Z19611" s="119"/>
    </row>
    <row r="19612" spans="16:26" x14ac:dyDescent="0.25">
      <c r="P19612" s="120"/>
      <c r="R19612" s="120"/>
      <c r="T19612" s="120"/>
      <c r="V19612" s="120"/>
      <c r="X19612" s="120"/>
      <c r="Z19612" s="120"/>
    </row>
    <row r="19613" spans="16:26" x14ac:dyDescent="0.25">
      <c r="P19613" s="119"/>
      <c r="R19613" s="119"/>
      <c r="T19613" s="119"/>
      <c r="V19613" s="119"/>
      <c r="X19613" s="119"/>
      <c r="Z19613" s="119"/>
    </row>
    <row r="19614" spans="16:26" x14ac:dyDescent="0.25">
      <c r="P19614" s="119"/>
      <c r="R19614" s="119"/>
      <c r="T19614" s="119"/>
      <c r="V19614" s="119"/>
      <c r="X19614" s="119"/>
      <c r="Z19614" s="119"/>
    </row>
    <row r="19615" spans="16:26" x14ac:dyDescent="0.25">
      <c r="P19615" s="120"/>
      <c r="R19615" s="120"/>
      <c r="T19615" s="120"/>
      <c r="V19615" s="120"/>
      <c r="X19615" s="120"/>
      <c r="Z19615" s="120"/>
    </row>
    <row r="19616" spans="16:26" x14ac:dyDescent="0.25">
      <c r="P19616" s="119"/>
      <c r="R19616" s="119"/>
      <c r="T19616" s="119"/>
      <c r="V19616" s="119"/>
      <c r="X19616" s="119"/>
      <c r="Z19616" s="119"/>
    </row>
    <row r="19617" spans="16:26" x14ac:dyDescent="0.25">
      <c r="P19617" s="120"/>
      <c r="R19617" s="120"/>
      <c r="T19617" s="120"/>
      <c r="V19617" s="120"/>
      <c r="X19617" s="120"/>
      <c r="Z19617" s="120"/>
    </row>
    <row r="19618" spans="16:26" x14ac:dyDescent="0.25">
      <c r="P19618" s="119"/>
      <c r="R19618" s="119"/>
      <c r="T19618" s="119"/>
      <c r="V19618" s="119"/>
      <c r="X19618" s="119"/>
      <c r="Z19618" s="119"/>
    </row>
    <row r="19619" spans="16:26" x14ac:dyDescent="0.25">
      <c r="P19619" s="119"/>
      <c r="R19619" s="119"/>
      <c r="T19619" s="119"/>
      <c r="V19619" s="119"/>
      <c r="X19619" s="119"/>
      <c r="Z19619" s="119"/>
    </row>
    <row r="19620" spans="16:26" x14ac:dyDescent="0.25">
      <c r="P19620" s="119"/>
      <c r="R19620" s="119"/>
      <c r="T19620" s="119"/>
      <c r="V19620" s="119"/>
      <c r="X19620" s="119"/>
      <c r="Z19620" s="119"/>
    </row>
    <row r="19621" spans="16:26" x14ac:dyDescent="0.25">
      <c r="P19621" s="121"/>
      <c r="R19621" s="121"/>
      <c r="T19621" s="121"/>
      <c r="V19621" s="121"/>
      <c r="X19621" s="121"/>
      <c r="Z19621" s="121"/>
    </row>
    <row r="19622" spans="16:26" x14ac:dyDescent="0.25">
      <c r="P19622" s="121"/>
      <c r="R19622" s="121"/>
      <c r="T19622" s="121"/>
      <c r="V19622" s="121"/>
      <c r="X19622" s="121"/>
      <c r="Z19622" s="121"/>
    </row>
    <row r="19623" spans="16:26" x14ac:dyDescent="0.25">
      <c r="P19623" s="121"/>
      <c r="R19623" s="121"/>
      <c r="T19623" s="121"/>
      <c r="V19623" s="121"/>
      <c r="X19623" s="121"/>
      <c r="Z19623" s="121"/>
    </row>
    <row r="19624" spans="16:26" x14ac:dyDescent="0.25">
      <c r="P19624" s="121"/>
      <c r="R19624" s="121"/>
      <c r="T19624" s="121"/>
      <c r="V19624" s="121"/>
      <c r="X19624" s="121"/>
      <c r="Z19624" s="121"/>
    </row>
    <row r="19625" spans="16:26" x14ac:dyDescent="0.25">
      <c r="P19625" s="122"/>
      <c r="R19625" s="122"/>
      <c r="T19625" s="122"/>
      <c r="V19625" s="122"/>
      <c r="X19625" s="122"/>
      <c r="Z19625" s="122"/>
    </row>
    <row r="19626" spans="16:26" x14ac:dyDescent="0.25">
      <c r="P19626" s="118"/>
      <c r="R19626" s="118"/>
      <c r="T19626" s="118"/>
      <c r="V19626" s="118"/>
      <c r="X19626" s="118"/>
      <c r="Z19626" s="118"/>
    </row>
    <row r="19627" spans="16:26" x14ac:dyDescent="0.25">
      <c r="P19627" s="119"/>
      <c r="R19627" s="119"/>
      <c r="T19627" s="119"/>
      <c r="V19627" s="119"/>
      <c r="X19627" s="119"/>
      <c r="Z19627" s="119"/>
    </row>
    <row r="19628" spans="16:26" x14ac:dyDescent="0.25">
      <c r="P19628" s="119"/>
      <c r="R19628" s="119"/>
      <c r="T19628" s="119"/>
      <c r="V19628" s="119"/>
      <c r="X19628" s="119"/>
      <c r="Z19628" s="119"/>
    </row>
    <row r="19629" spans="16:26" x14ac:dyDescent="0.25">
      <c r="P19629" s="120"/>
      <c r="R19629" s="120"/>
      <c r="T19629" s="120"/>
      <c r="V19629" s="120"/>
      <c r="X19629" s="120"/>
      <c r="Z19629" s="120"/>
    </row>
    <row r="19630" spans="16:26" x14ac:dyDescent="0.25">
      <c r="P19630" s="119"/>
      <c r="R19630" s="119"/>
      <c r="T19630" s="119"/>
      <c r="V19630" s="119"/>
      <c r="X19630" s="119"/>
      <c r="Z19630" s="119"/>
    </row>
    <row r="19631" spans="16:26" x14ac:dyDescent="0.25">
      <c r="P19631" s="119"/>
      <c r="R19631" s="119"/>
      <c r="T19631" s="119"/>
      <c r="V19631" s="119"/>
      <c r="X19631" s="119"/>
      <c r="Z19631" s="119"/>
    </row>
    <row r="19632" spans="16:26" x14ac:dyDescent="0.25">
      <c r="P19632" s="120"/>
      <c r="R19632" s="120"/>
      <c r="T19632" s="120"/>
      <c r="V19632" s="120"/>
      <c r="X19632" s="120"/>
      <c r="Z19632" s="120"/>
    </row>
    <row r="19633" spans="16:26" x14ac:dyDescent="0.25">
      <c r="P19633" s="119"/>
      <c r="R19633" s="119"/>
      <c r="T19633" s="119"/>
      <c r="V19633" s="119"/>
      <c r="X19633" s="119"/>
      <c r="Z19633" s="119"/>
    </row>
    <row r="19634" spans="16:26" x14ac:dyDescent="0.25">
      <c r="P19634" s="120"/>
      <c r="R19634" s="120"/>
      <c r="T19634" s="120"/>
      <c r="V19634" s="120"/>
      <c r="X19634" s="120"/>
      <c r="Z19634" s="120"/>
    </row>
    <row r="19635" spans="16:26" x14ac:dyDescent="0.25">
      <c r="P19635" s="119"/>
      <c r="R19635" s="119"/>
      <c r="T19635" s="119"/>
      <c r="V19635" s="119"/>
      <c r="X19635" s="119"/>
      <c r="Z19635" s="119"/>
    </row>
    <row r="19636" spans="16:26" x14ac:dyDescent="0.25">
      <c r="P19636" s="119"/>
      <c r="R19636" s="119"/>
      <c r="T19636" s="119"/>
      <c r="V19636" s="119"/>
      <c r="X19636" s="119"/>
      <c r="Z19636" s="119"/>
    </row>
    <row r="19637" spans="16:26" x14ac:dyDescent="0.25">
      <c r="P19637" s="119"/>
      <c r="R19637" s="119"/>
      <c r="T19637" s="119"/>
      <c r="V19637" s="119"/>
      <c r="X19637" s="119"/>
      <c r="Z19637" s="119"/>
    </row>
    <row r="19638" spans="16:26" x14ac:dyDescent="0.25">
      <c r="P19638" s="121"/>
      <c r="R19638" s="121"/>
      <c r="T19638" s="121"/>
      <c r="V19638" s="121"/>
      <c r="X19638" s="121"/>
      <c r="Z19638" s="121"/>
    </row>
    <row r="19639" spans="16:26" x14ac:dyDescent="0.25">
      <c r="P19639" s="121"/>
      <c r="R19639" s="121"/>
      <c r="T19639" s="121"/>
      <c r="V19639" s="121"/>
      <c r="X19639" s="121"/>
      <c r="Z19639" s="121"/>
    </row>
    <row r="19640" spans="16:26" x14ac:dyDescent="0.25">
      <c r="P19640" s="121"/>
      <c r="R19640" s="121"/>
      <c r="T19640" s="121"/>
      <c r="V19640" s="121"/>
      <c r="X19640" s="121"/>
      <c r="Z19640" s="121"/>
    </row>
    <row r="19641" spans="16:26" x14ac:dyDescent="0.25">
      <c r="P19641" s="121"/>
      <c r="R19641" s="121"/>
      <c r="T19641" s="121"/>
      <c r="V19641" s="121"/>
      <c r="X19641" s="121"/>
      <c r="Z19641" s="121"/>
    </row>
    <row r="19642" spans="16:26" x14ac:dyDescent="0.25">
      <c r="P19642" s="122"/>
      <c r="R19642" s="122"/>
      <c r="T19642" s="122"/>
      <c r="V19642" s="122"/>
      <c r="X19642" s="122"/>
      <c r="Z19642" s="122"/>
    </row>
    <row r="19643" spans="16:26" x14ac:dyDescent="0.25">
      <c r="P19643" s="118"/>
      <c r="R19643" s="118"/>
      <c r="T19643" s="118"/>
      <c r="V19643" s="118"/>
      <c r="X19643" s="118"/>
      <c r="Z19643" s="118"/>
    </row>
    <row r="19644" spans="16:26" x14ac:dyDescent="0.25">
      <c r="P19644" s="119"/>
      <c r="R19644" s="119"/>
      <c r="T19644" s="119"/>
      <c r="V19644" s="119"/>
      <c r="X19644" s="119"/>
      <c r="Z19644" s="119"/>
    </row>
    <row r="19645" spans="16:26" x14ac:dyDescent="0.25">
      <c r="P19645" s="119"/>
      <c r="R19645" s="119"/>
      <c r="T19645" s="119"/>
      <c r="V19645" s="119"/>
      <c r="X19645" s="119"/>
      <c r="Z19645" s="119"/>
    </row>
    <row r="19646" spans="16:26" x14ac:dyDescent="0.25">
      <c r="P19646" s="120"/>
      <c r="R19646" s="120"/>
      <c r="T19646" s="120"/>
      <c r="V19646" s="120"/>
      <c r="X19646" s="120"/>
      <c r="Z19646" s="120"/>
    </row>
    <row r="19647" spans="16:26" x14ac:dyDescent="0.25">
      <c r="P19647" s="119"/>
      <c r="R19647" s="119"/>
      <c r="T19647" s="119"/>
      <c r="V19647" s="119"/>
      <c r="X19647" s="119"/>
      <c r="Z19647" s="119"/>
    </row>
    <row r="19648" spans="16:26" x14ac:dyDescent="0.25">
      <c r="P19648" s="119"/>
      <c r="R19648" s="119"/>
      <c r="T19648" s="119"/>
      <c r="V19648" s="119"/>
      <c r="X19648" s="119"/>
      <c r="Z19648" s="119"/>
    </row>
    <row r="19649" spans="16:26" x14ac:dyDescent="0.25">
      <c r="P19649" s="120"/>
      <c r="R19649" s="120"/>
      <c r="T19649" s="120"/>
      <c r="V19649" s="120"/>
      <c r="X19649" s="120"/>
      <c r="Z19649" s="120"/>
    </row>
    <row r="19650" spans="16:26" x14ac:dyDescent="0.25">
      <c r="P19650" s="119"/>
      <c r="R19650" s="119"/>
      <c r="T19650" s="119"/>
      <c r="V19650" s="119"/>
      <c r="X19650" s="119"/>
      <c r="Z19650" s="119"/>
    </row>
    <row r="19651" spans="16:26" x14ac:dyDescent="0.25">
      <c r="P19651" s="120"/>
      <c r="R19651" s="120"/>
      <c r="T19651" s="120"/>
      <c r="V19651" s="120"/>
      <c r="X19651" s="120"/>
      <c r="Z19651" s="120"/>
    </row>
    <row r="19652" spans="16:26" x14ac:dyDescent="0.25">
      <c r="P19652" s="119"/>
      <c r="R19652" s="119"/>
      <c r="T19652" s="119"/>
      <c r="V19652" s="119"/>
      <c r="X19652" s="119"/>
      <c r="Z19652" s="119"/>
    </row>
    <row r="19653" spans="16:26" x14ac:dyDescent="0.25">
      <c r="P19653" s="119"/>
      <c r="R19653" s="119"/>
      <c r="T19653" s="119"/>
      <c r="V19653" s="119"/>
      <c r="X19653" s="119"/>
      <c r="Z19653" s="119"/>
    </row>
    <row r="19654" spans="16:26" x14ac:dyDescent="0.25">
      <c r="P19654" s="119"/>
      <c r="R19654" s="119"/>
      <c r="T19654" s="119"/>
      <c r="V19654" s="119"/>
      <c r="X19654" s="119"/>
      <c r="Z19654" s="119"/>
    </row>
    <row r="19655" spans="16:26" x14ac:dyDescent="0.25">
      <c r="P19655" s="121"/>
      <c r="R19655" s="121"/>
      <c r="T19655" s="121"/>
      <c r="V19655" s="121"/>
      <c r="X19655" s="121"/>
      <c r="Z19655" s="121"/>
    </row>
    <row r="19656" spans="16:26" x14ac:dyDescent="0.25">
      <c r="P19656" s="121"/>
      <c r="R19656" s="121"/>
      <c r="T19656" s="121"/>
      <c r="V19656" s="121"/>
      <c r="X19656" s="121"/>
      <c r="Z19656" s="121"/>
    </row>
    <row r="19657" spans="16:26" x14ac:dyDescent="0.25">
      <c r="P19657" s="121"/>
      <c r="R19657" s="121"/>
      <c r="T19657" s="121"/>
      <c r="V19657" s="121"/>
      <c r="X19657" s="121"/>
      <c r="Z19657" s="121"/>
    </row>
    <row r="19658" spans="16:26" x14ac:dyDescent="0.25">
      <c r="P19658" s="121"/>
      <c r="R19658" s="121"/>
      <c r="T19658" s="121"/>
      <c r="V19658" s="121"/>
      <c r="X19658" s="121"/>
      <c r="Z19658" s="121"/>
    </row>
    <row r="19659" spans="16:26" x14ac:dyDescent="0.25">
      <c r="P19659" s="122"/>
      <c r="R19659" s="122"/>
      <c r="T19659" s="122"/>
      <c r="V19659" s="122"/>
      <c r="X19659" s="122"/>
      <c r="Z19659" s="122"/>
    </row>
    <row r="19660" spans="16:26" x14ac:dyDescent="0.25">
      <c r="P19660" s="118"/>
      <c r="R19660" s="118"/>
      <c r="T19660" s="118"/>
      <c r="V19660" s="118"/>
      <c r="X19660" s="118"/>
      <c r="Z19660" s="118"/>
    </row>
    <row r="19661" spans="16:26" x14ac:dyDescent="0.25">
      <c r="P19661" s="119"/>
      <c r="R19661" s="119"/>
      <c r="T19661" s="119"/>
      <c r="V19661" s="119"/>
      <c r="X19661" s="119"/>
      <c r="Z19661" s="119"/>
    </row>
    <row r="19662" spans="16:26" x14ac:dyDescent="0.25">
      <c r="P19662" s="119"/>
      <c r="R19662" s="119"/>
      <c r="T19662" s="119"/>
      <c r="V19662" s="119"/>
      <c r="X19662" s="119"/>
      <c r="Z19662" s="119"/>
    </row>
    <row r="19663" spans="16:26" x14ac:dyDescent="0.25">
      <c r="P19663" s="120"/>
      <c r="R19663" s="120"/>
      <c r="T19663" s="120"/>
      <c r="V19663" s="120"/>
      <c r="X19663" s="120"/>
      <c r="Z19663" s="120"/>
    </row>
    <row r="19664" spans="16:26" x14ac:dyDescent="0.25">
      <c r="P19664" s="119"/>
      <c r="R19664" s="119"/>
      <c r="T19664" s="119"/>
      <c r="V19664" s="119"/>
      <c r="X19664" s="119"/>
      <c r="Z19664" s="119"/>
    </row>
    <row r="19665" spans="16:26" x14ac:dyDescent="0.25">
      <c r="P19665" s="119"/>
      <c r="R19665" s="119"/>
      <c r="T19665" s="119"/>
      <c r="V19665" s="119"/>
      <c r="X19665" s="119"/>
      <c r="Z19665" s="119"/>
    </row>
    <row r="19666" spans="16:26" x14ac:dyDescent="0.25">
      <c r="P19666" s="120"/>
      <c r="R19666" s="120"/>
      <c r="T19666" s="120"/>
      <c r="V19666" s="120"/>
      <c r="X19666" s="120"/>
      <c r="Z19666" s="120"/>
    </row>
    <row r="19667" spans="16:26" x14ac:dyDescent="0.25">
      <c r="P19667" s="119"/>
      <c r="R19667" s="119"/>
      <c r="T19667" s="119"/>
      <c r="V19667" s="119"/>
      <c r="X19667" s="119"/>
      <c r="Z19667" s="119"/>
    </row>
    <row r="19668" spans="16:26" x14ac:dyDescent="0.25">
      <c r="P19668" s="120"/>
      <c r="R19668" s="120"/>
      <c r="T19668" s="120"/>
      <c r="V19668" s="120"/>
      <c r="X19668" s="120"/>
      <c r="Z19668" s="120"/>
    </row>
    <row r="19669" spans="16:26" x14ac:dyDescent="0.25">
      <c r="P19669" s="119"/>
      <c r="R19669" s="119"/>
      <c r="T19669" s="119"/>
      <c r="V19669" s="119"/>
      <c r="X19669" s="119"/>
      <c r="Z19669" s="119"/>
    </row>
    <row r="19670" spans="16:26" x14ac:dyDescent="0.25">
      <c r="P19670" s="119"/>
      <c r="R19670" s="119"/>
      <c r="T19670" s="119"/>
      <c r="V19670" s="119"/>
      <c r="X19670" s="119"/>
      <c r="Z19670" s="119"/>
    </row>
    <row r="19671" spans="16:26" x14ac:dyDescent="0.25">
      <c r="P19671" s="119"/>
      <c r="R19671" s="119"/>
      <c r="T19671" s="119"/>
      <c r="V19671" s="119"/>
      <c r="X19671" s="119"/>
      <c r="Z19671" s="119"/>
    </row>
    <row r="19672" spans="16:26" x14ac:dyDescent="0.25">
      <c r="P19672" s="121"/>
      <c r="R19672" s="121"/>
      <c r="T19672" s="121"/>
      <c r="V19672" s="121"/>
      <c r="X19672" s="121"/>
      <c r="Z19672" s="121"/>
    </row>
    <row r="19673" spans="16:26" x14ac:dyDescent="0.25">
      <c r="P19673" s="121"/>
      <c r="R19673" s="121"/>
      <c r="T19673" s="121"/>
      <c r="V19673" s="121"/>
      <c r="X19673" s="121"/>
      <c r="Z19673" s="121"/>
    </row>
    <row r="19674" spans="16:26" x14ac:dyDescent="0.25">
      <c r="P19674" s="121"/>
      <c r="R19674" s="121"/>
      <c r="T19674" s="121"/>
      <c r="V19674" s="121"/>
      <c r="X19674" s="121"/>
      <c r="Z19674" s="121"/>
    </row>
    <row r="19675" spans="16:26" x14ac:dyDescent="0.25">
      <c r="P19675" s="121"/>
      <c r="R19675" s="121"/>
      <c r="T19675" s="121"/>
      <c r="V19675" s="121"/>
      <c r="X19675" s="121"/>
      <c r="Z19675" s="121"/>
    </row>
    <row r="19676" spans="16:26" x14ac:dyDescent="0.25">
      <c r="P19676" s="122"/>
      <c r="R19676" s="122"/>
      <c r="T19676" s="122"/>
      <c r="V19676" s="122"/>
      <c r="X19676" s="122"/>
      <c r="Z19676" s="122"/>
    </row>
    <row r="19677" spans="16:26" x14ac:dyDescent="0.25">
      <c r="P19677" s="118"/>
      <c r="R19677" s="118"/>
      <c r="T19677" s="118"/>
      <c r="V19677" s="118"/>
      <c r="X19677" s="118"/>
      <c r="Z19677" s="118"/>
    </row>
    <row r="19678" spans="16:26" x14ac:dyDescent="0.25">
      <c r="P19678" s="119"/>
      <c r="R19678" s="119"/>
      <c r="T19678" s="119"/>
      <c r="V19678" s="119"/>
      <c r="X19678" s="119"/>
      <c r="Z19678" s="119"/>
    </row>
    <row r="19679" spans="16:26" x14ac:dyDescent="0.25">
      <c r="P19679" s="119"/>
      <c r="R19679" s="119"/>
      <c r="T19679" s="119"/>
      <c r="V19679" s="119"/>
      <c r="X19679" s="119"/>
      <c r="Z19679" s="119"/>
    </row>
    <row r="19680" spans="16:26" x14ac:dyDescent="0.25">
      <c r="P19680" s="120"/>
      <c r="R19680" s="120"/>
      <c r="T19680" s="120"/>
      <c r="V19680" s="120"/>
      <c r="X19680" s="120"/>
      <c r="Z19680" s="120"/>
    </row>
    <row r="19681" spans="16:26" x14ac:dyDescent="0.25">
      <c r="P19681" s="119"/>
      <c r="R19681" s="119"/>
      <c r="T19681" s="119"/>
      <c r="V19681" s="119"/>
      <c r="X19681" s="119"/>
      <c r="Z19681" s="119"/>
    </row>
    <row r="19682" spans="16:26" x14ac:dyDescent="0.25">
      <c r="P19682" s="119"/>
      <c r="R19682" s="119"/>
      <c r="T19682" s="119"/>
      <c r="V19682" s="119"/>
      <c r="X19682" s="119"/>
      <c r="Z19682" s="119"/>
    </row>
    <row r="19683" spans="16:26" x14ac:dyDescent="0.25">
      <c r="P19683" s="120"/>
      <c r="R19683" s="120"/>
      <c r="T19683" s="120"/>
      <c r="V19683" s="120"/>
      <c r="X19683" s="120"/>
      <c r="Z19683" s="120"/>
    </row>
    <row r="19684" spans="16:26" x14ac:dyDescent="0.25">
      <c r="P19684" s="119"/>
      <c r="R19684" s="119"/>
      <c r="T19684" s="119"/>
      <c r="V19684" s="119"/>
      <c r="X19684" s="119"/>
      <c r="Z19684" s="119"/>
    </row>
    <row r="19685" spans="16:26" x14ac:dyDescent="0.25">
      <c r="P19685" s="120"/>
      <c r="R19685" s="120"/>
      <c r="T19685" s="120"/>
      <c r="V19685" s="120"/>
      <c r="X19685" s="120"/>
      <c r="Z19685" s="120"/>
    </row>
    <row r="19686" spans="16:26" x14ac:dyDescent="0.25">
      <c r="P19686" s="119"/>
      <c r="R19686" s="119"/>
      <c r="T19686" s="119"/>
      <c r="V19686" s="119"/>
      <c r="X19686" s="119"/>
      <c r="Z19686" s="119"/>
    </row>
    <row r="19687" spans="16:26" x14ac:dyDescent="0.25">
      <c r="P19687" s="119"/>
      <c r="R19687" s="119"/>
      <c r="T19687" s="119"/>
      <c r="V19687" s="119"/>
      <c r="X19687" s="119"/>
      <c r="Z19687" s="119"/>
    </row>
    <row r="19688" spans="16:26" x14ac:dyDescent="0.25">
      <c r="P19688" s="119"/>
      <c r="R19688" s="119"/>
      <c r="T19688" s="119"/>
      <c r="V19688" s="119"/>
      <c r="X19688" s="119"/>
      <c r="Z19688" s="119"/>
    </row>
    <row r="19689" spans="16:26" x14ac:dyDescent="0.25">
      <c r="P19689" s="121"/>
      <c r="R19689" s="121"/>
      <c r="T19689" s="121"/>
      <c r="V19689" s="121"/>
      <c r="X19689" s="121"/>
      <c r="Z19689" s="121"/>
    </row>
    <row r="19690" spans="16:26" x14ac:dyDescent="0.25">
      <c r="P19690" s="121"/>
      <c r="R19690" s="121"/>
      <c r="T19690" s="121"/>
      <c r="V19690" s="121"/>
      <c r="X19690" s="121"/>
      <c r="Z19690" s="121"/>
    </row>
    <row r="19691" spans="16:26" x14ac:dyDescent="0.25">
      <c r="P19691" s="121"/>
      <c r="R19691" s="121"/>
      <c r="T19691" s="121"/>
      <c r="V19691" s="121"/>
      <c r="X19691" s="121"/>
      <c r="Z19691" s="121"/>
    </row>
    <row r="19692" spans="16:26" x14ac:dyDescent="0.25">
      <c r="P19692" s="121"/>
      <c r="R19692" s="121"/>
      <c r="T19692" s="121"/>
      <c r="V19692" s="121"/>
      <c r="X19692" s="121"/>
      <c r="Z19692" s="121"/>
    </row>
    <row r="19693" spans="16:26" x14ac:dyDescent="0.25">
      <c r="P19693" s="122"/>
      <c r="R19693" s="122"/>
      <c r="T19693" s="122"/>
      <c r="V19693" s="122"/>
      <c r="X19693" s="122"/>
      <c r="Z19693" s="122"/>
    </row>
    <row r="19694" spans="16:26" x14ac:dyDescent="0.25">
      <c r="P19694" s="118"/>
      <c r="R19694" s="118"/>
      <c r="T19694" s="118"/>
      <c r="V19694" s="118"/>
      <c r="X19694" s="118"/>
      <c r="Z19694" s="118"/>
    </row>
    <row r="19695" spans="16:26" x14ac:dyDescent="0.25">
      <c r="P19695" s="119"/>
      <c r="R19695" s="119"/>
      <c r="T19695" s="119"/>
      <c r="V19695" s="119"/>
      <c r="X19695" s="119"/>
      <c r="Z19695" s="119"/>
    </row>
    <row r="19696" spans="16:26" x14ac:dyDescent="0.25">
      <c r="P19696" s="119"/>
      <c r="R19696" s="119"/>
      <c r="T19696" s="119"/>
      <c r="V19696" s="119"/>
      <c r="X19696" s="119"/>
      <c r="Z19696" s="119"/>
    </row>
    <row r="19697" spans="16:26" x14ac:dyDescent="0.25">
      <c r="P19697" s="120"/>
      <c r="R19697" s="120"/>
      <c r="T19697" s="120"/>
      <c r="V19697" s="120"/>
      <c r="X19697" s="120"/>
      <c r="Z19697" s="120"/>
    </row>
    <row r="19698" spans="16:26" x14ac:dyDescent="0.25">
      <c r="P19698" s="119"/>
      <c r="R19698" s="119"/>
      <c r="T19698" s="119"/>
      <c r="V19698" s="119"/>
      <c r="X19698" s="119"/>
      <c r="Z19698" s="119"/>
    </row>
    <row r="19699" spans="16:26" x14ac:dyDescent="0.25">
      <c r="P19699" s="119"/>
      <c r="R19699" s="119"/>
      <c r="T19699" s="119"/>
      <c r="V19699" s="119"/>
      <c r="X19699" s="119"/>
      <c r="Z19699" s="119"/>
    </row>
    <row r="19700" spans="16:26" x14ac:dyDescent="0.25">
      <c r="P19700" s="120"/>
      <c r="R19700" s="120"/>
      <c r="T19700" s="120"/>
      <c r="V19700" s="120"/>
      <c r="X19700" s="120"/>
      <c r="Z19700" s="120"/>
    </row>
    <row r="19701" spans="16:26" x14ac:dyDescent="0.25">
      <c r="P19701" s="119"/>
      <c r="R19701" s="119"/>
      <c r="T19701" s="119"/>
      <c r="V19701" s="119"/>
      <c r="X19701" s="119"/>
      <c r="Z19701" s="119"/>
    </row>
    <row r="19702" spans="16:26" x14ac:dyDescent="0.25">
      <c r="P19702" s="120"/>
      <c r="R19702" s="120"/>
      <c r="T19702" s="120"/>
      <c r="V19702" s="120"/>
      <c r="X19702" s="120"/>
      <c r="Z19702" s="120"/>
    </row>
    <row r="19703" spans="16:26" x14ac:dyDescent="0.25">
      <c r="P19703" s="119"/>
      <c r="R19703" s="119"/>
      <c r="T19703" s="119"/>
      <c r="V19703" s="119"/>
      <c r="X19703" s="119"/>
      <c r="Z19703" s="119"/>
    </row>
    <row r="19704" spans="16:26" x14ac:dyDescent="0.25">
      <c r="P19704" s="119"/>
      <c r="R19704" s="119"/>
      <c r="T19704" s="119"/>
      <c r="V19704" s="119"/>
      <c r="X19704" s="119"/>
      <c r="Z19704" s="119"/>
    </row>
    <row r="19705" spans="16:26" x14ac:dyDescent="0.25">
      <c r="P19705" s="119"/>
      <c r="R19705" s="119"/>
      <c r="T19705" s="119"/>
      <c r="V19705" s="119"/>
      <c r="X19705" s="119"/>
      <c r="Z19705" s="119"/>
    </row>
    <row r="19706" spans="16:26" x14ac:dyDescent="0.25">
      <c r="P19706" s="121"/>
      <c r="R19706" s="121"/>
      <c r="T19706" s="121"/>
      <c r="V19706" s="121"/>
      <c r="X19706" s="121"/>
      <c r="Z19706" s="121"/>
    </row>
    <row r="19707" spans="16:26" x14ac:dyDescent="0.25">
      <c r="P19707" s="121"/>
      <c r="R19707" s="121"/>
      <c r="T19707" s="121"/>
      <c r="V19707" s="121"/>
      <c r="X19707" s="121"/>
      <c r="Z19707" s="121"/>
    </row>
    <row r="19708" spans="16:26" x14ac:dyDescent="0.25">
      <c r="P19708" s="121"/>
      <c r="R19708" s="121"/>
      <c r="T19708" s="121"/>
      <c r="V19708" s="121"/>
      <c r="X19708" s="121"/>
      <c r="Z19708" s="121"/>
    </row>
    <row r="19709" spans="16:26" x14ac:dyDescent="0.25">
      <c r="P19709" s="121"/>
      <c r="R19709" s="121"/>
      <c r="T19709" s="121"/>
      <c r="V19709" s="121"/>
      <c r="X19709" s="121"/>
      <c r="Z19709" s="121"/>
    </row>
    <row r="19710" spans="16:26" x14ac:dyDescent="0.25">
      <c r="P19710" s="122"/>
      <c r="R19710" s="122"/>
      <c r="T19710" s="122"/>
      <c r="V19710" s="122"/>
      <c r="X19710" s="122"/>
      <c r="Z19710" s="122"/>
    </row>
    <row r="19711" spans="16:26" x14ac:dyDescent="0.25">
      <c r="P19711" s="118"/>
      <c r="R19711" s="118"/>
      <c r="T19711" s="118"/>
      <c r="V19711" s="118"/>
      <c r="X19711" s="118"/>
      <c r="Z19711" s="118"/>
    </row>
    <row r="19712" spans="16:26" x14ac:dyDescent="0.25">
      <c r="P19712" s="119"/>
      <c r="R19712" s="119"/>
      <c r="T19712" s="119"/>
      <c r="V19712" s="119"/>
      <c r="X19712" s="119"/>
      <c r="Z19712" s="119"/>
    </row>
    <row r="19713" spans="16:26" x14ac:dyDescent="0.25">
      <c r="P19713" s="119"/>
      <c r="R19713" s="119"/>
      <c r="T19713" s="119"/>
      <c r="V19713" s="119"/>
      <c r="X19713" s="119"/>
      <c r="Z19713" s="119"/>
    </row>
    <row r="19714" spans="16:26" x14ac:dyDescent="0.25">
      <c r="P19714" s="120"/>
      <c r="R19714" s="120"/>
      <c r="T19714" s="120"/>
      <c r="V19714" s="120"/>
      <c r="X19714" s="120"/>
      <c r="Z19714" s="120"/>
    </row>
    <row r="19715" spans="16:26" x14ac:dyDescent="0.25">
      <c r="P19715" s="119"/>
      <c r="R19715" s="119"/>
      <c r="T19715" s="119"/>
      <c r="V19715" s="119"/>
      <c r="X19715" s="119"/>
      <c r="Z19715" s="119"/>
    </row>
    <row r="19716" spans="16:26" x14ac:dyDescent="0.25">
      <c r="P19716" s="119"/>
      <c r="R19716" s="119"/>
      <c r="T19716" s="119"/>
      <c r="V19716" s="119"/>
      <c r="X19716" s="119"/>
      <c r="Z19716" s="119"/>
    </row>
    <row r="19717" spans="16:26" x14ac:dyDescent="0.25">
      <c r="P19717" s="120"/>
      <c r="R19717" s="120"/>
      <c r="T19717" s="120"/>
      <c r="V19717" s="120"/>
      <c r="X19717" s="120"/>
      <c r="Z19717" s="120"/>
    </row>
    <row r="19718" spans="16:26" x14ac:dyDescent="0.25">
      <c r="P19718" s="119"/>
      <c r="R19718" s="119"/>
      <c r="T19718" s="119"/>
      <c r="V19718" s="119"/>
      <c r="X19718" s="119"/>
      <c r="Z19718" s="119"/>
    </row>
    <row r="19719" spans="16:26" x14ac:dyDescent="0.25">
      <c r="P19719" s="120"/>
      <c r="R19719" s="120"/>
      <c r="T19719" s="120"/>
      <c r="V19719" s="120"/>
      <c r="X19719" s="120"/>
      <c r="Z19719" s="120"/>
    </row>
    <row r="19720" spans="16:26" x14ac:dyDescent="0.25">
      <c r="P19720" s="119"/>
      <c r="R19720" s="119"/>
      <c r="T19720" s="119"/>
      <c r="V19720" s="119"/>
      <c r="X19720" s="119"/>
      <c r="Z19720" s="119"/>
    </row>
    <row r="19721" spans="16:26" x14ac:dyDescent="0.25">
      <c r="P19721" s="119"/>
      <c r="R19721" s="119"/>
      <c r="T19721" s="119"/>
      <c r="V19721" s="119"/>
      <c r="X19721" s="119"/>
      <c r="Z19721" s="119"/>
    </row>
    <row r="19722" spans="16:26" x14ac:dyDescent="0.25">
      <c r="P19722" s="119"/>
      <c r="R19722" s="119"/>
      <c r="T19722" s="119"/>
      <c r="V19722" s="119"/>
      <c r="X19722" s="119"/>
      <c r="Z19722" s="119"/>
    </row>
    <row r="19723" spans="16:26" x14ac:dyDescent="0.25">
      <c r="P19723" s="121"/>
      <c r="R19723" s="121"/>
      <c r="T19723" s="121"/>
      <c r="V19723" s="121"/>
      <c r="X19723" s="121"/>
      <c r="Z19723" s="121"/>
    </row>
    <row r="19724" spans="16:26" x14ac:dyDescent="0.25">
      <c r="P19724" s="121"/>
      <c r="R19724" s="121"/>
      <c r="T19724" s="121"/>
      <c r="V19724" s="121"/>
      <c r="X19724" s="121"/>
      <c r="Z19724" s="121"/>
    </row>
    <row r="19725" spans="16:26" x14ac:dyDescent="0.25">
      <c r="P19725" s="121"/>
      <c r="R19725" s="121"/>
      <c r="T19725" s="121"/>
      <c r="V19725" s="121"/>
      <c r="X19725" s="121"/>
      <c r="Z19725" s="121"/>
    </row>
    <row r="19726" spans="16:26" x14ac:dyDescent="0.25">
      <c r="P19726" s="121"/>
      <c r="R19726" s="121"/>
      <c r="T19726" s="121"/>
      <c r="V19726" s="121"/>
      <c r="X19726" s="121"/>
      <c r="Z19726" s="121"/>
    </row>
    <row r="19727" spans="16:26" x14ac:dyDescent="0.25">
      <c r="P19727" s="122"/>
      <c r="R19727" s="122"/>
      <c r="T19727" s="122"/>
      <c r="V19727" s="122"/>
      <c r="X19727" s="122"/>
      <c r="Z19727" s="122"/>
    </row>
    <row r="19728" spans="16:26" x14ac:dyDescent="0.25">
      <c r="P19728" s="118"/>
      <c r="R19728" s="118"/>
      <c r="T19728" s="118"/>
      <c r="V19728" s="118"/>
      <c r="X19728" s="118"/>
      <c r="Z19728" s="118"/>
    </row>
    <row r="19729" spans="16:26" x14ac:dyDescent="0.25">
      <c r="P19729" s="119"/>
      <c r="R19729" s="119"/>
      <c r="T19729" s="119"/>
      <c r="V19729" s="119"/>
      <c r="X19729" s="119"/>
      <c r="Z19729" s="119"/>
    </row>
    <row r="19730" spans="16:26" x14ac:dyDescent="0.25">
      <c r="P19730" s="119"/>
      <c r="R19730" s="119"/>
      <c r="T19730" s="119"/>
      <c r="V19730" s="119"/>
      <c r="X19730" s="119"/>
      <c r="Z19730" s="119"/>
    </row>
    <row r="19731" spans="16:26" x14ac:dyDescent="0.25">
      <c r="P19731" s="120"/>
      <c r="R19731" s="120"/>
      <c r="T19731" s="120"/>
      <c r="V19731" s="120"/>
      <c r="X19731" s="120"/>
      <c r="Z19731" s="120"/>
    </row>
    <row r="19732" spans="16:26" x14ac:dyDescent="0.25">
      <c r="P19732" s="119"/>
      <c r="R19732" s="119"/>
      <c r="T19732" s="119"/>
      <c r="V19732" s="119"/>
      <c r="X19732" s="119"/>
      <c r="Z19732" s="119"/>
    </row>
    <row r="19733" spans="16:26" x14ac:dyDescent="0.25">
      <c r="P19733" s="119"/>
      <c r="R19733" s="119"/>
      <c r="T19733" s="119"/>
      <c r="V19733" s="119"/>
      <c r="X19733" s="119"/>
      <c r="Z19733" s="119"/>
    </row>
    <row r="19734" spans="16:26" x14ac:dyDescent="0.25">
      <c r="P19734" s="120"/>
      <c r="R19734" s="120"/>
      <c r="T19734" s="120"/>
      <c r="V19734" s="120"/>
      <c r="X19734" s="120"/>
      <c r="Z19734" s="120"/>
    </row>
    <row r="19735" spans="16:26" x14ac:dyDescent="0.25">
      <c r="P19735" s="119"/>
      <c r="R19735" s="119"/>
      <c r="T19735" s="119"/>
      <c r="V19735" s="119"/>
      <c r="X19735" s="119"/>
      <c r="Z19735" s="119"/>
    </row>
    <row r="19736" spans="16:26" x14ac:dyDescent="0.25">
      <c r="P19736" s="120"/>
      <c r="R19736" s="120"/>
      <c r="T19736" s="120"/>
      <c r="V19736" s="120"/>
      <c r="X19736" s="120"/>
      <c r="Z19736" s="120"/>
    </row>
    <row r="19737" spans="16:26" x14ac:dyDescent="0.25">
      <c r="P19737" s="119"/>
      <c r="R19737" s="119"/>
      <c r="T19737" s="119"/>
      <c r="V19737" s="119"/>
      <c r="X19737" s="119"/>
      <c r="Z19737" s="119"/>
    </row>
    <row r="19738" spans="16:26" x14ac:dyDescent="0.25">
      <c r="P19738" s="119"/>
      <c r="R19738" s="119"/>
      <c r="T19738" s="119"/>
      <c r="V19738" s="119"/>
      <c r="X19738" s="119"/>
      <c r="Z19738" s="119"/>
    </row>
    <row r="19739" spans="16:26" x14ac:dyDescent="0.25">
      <c r="P19739" s="119"/>
      <c r="R19739" s="119"/>
      <c r="T19739" s="119"/>
      <c r="V19739" s="119"/>
      <c r="X19739" s="119"/>
      <c r="Z19739" s="119"/>
    </row>
    <row r="19740" spans="16:26" x14ac:dyDescent="0.25">
      <c r="P19740" s="121"/>
      <c r="R19740" s="121"/>
      <c r="T19740" s="121"/>
      <c r="V19740" s="121"/>
      <c r="X19740" s="121"/>
      <c r="Z19740" s="121"/>
    </row>
    <row r="19741" spans="16:26" x14ac:dyDescent="0.25">
      <c r="P19741" s="121"/>
      <c r="R19741" s="121"/>
      <c r="T19741" s="121"/>
      <c r="V19741" s="121"/>
      <c r="X19741" s="121"/>
      <c r="Z19741" s="121"/>
    </row>
    <row r="19742" spans="16:26" x14ac:dyDescent="0.25">
      <c r="P19742" s="121"/>
      <c r="R19742" s="121"/>
      <c r="T19742" s="121"/>
      <c r="V19742" s="121"/>
      <c r="X19742" s="121"/>
      <c r="Z19742" s="121"/>
    </row>
    <row r="19743" spans="16:26" x14ac:dyDescent="0.25">
      <c r="P19743" s="121"/>
      <c r="R19743" s="121"/>
      <c r="T19743" s="121"/>
      <c r="V19743" s="121"/>
      <c r="X19743" s="121"/>
      <c r="Z19743" s="121"/>
    </row>
    <row r="19744" spans="16:26" x14ac:dyDescent="0.25">
      <c r="P19744" s="122"/>
      <c r="R19744" s="122"/>
      <c r="T19744" s="122"/>
      <c r="V19744" s="122"/>
      <c r="X19744" s="122"/>
      <c r="Z19744" s="122"/>
    </row>
    <row r="19745" spans="16:26" x14ac:dyDescent="0.25">
      <c r="P19745" s="118"/>
      <c r="R19745" s="118"/>
      <c r="T19745" s="118"/>
      <c r="V19745" s="118"/>
      <c r="X19745" s="118"/>
      <c r="Z19745" s="118"/>
    </row>
    <row r="19746" spans="16:26" x14ac:dyDescent="0.25">
      <c r="P19746" s="119"/>
      <c r="R19746" s="119"/>
      <c r="T19746" s="119"/>
      <c r="V19746" s="119"/>
      <c r="X19746" s="119"/>
      <c r="Z19746" s="119"/>
    </row>
    <row r="19747" spans="16:26" x14ac:dyDescent="0.25">
      <c r="P19747" s="119"/>
      <c r="R19747" s="119"/>
      <c r="T19747" s="119"/>
      <c r="V19747" s="119"/>
      <c r="X19747" s="119"/>
      <c r="Z19747" s="119"/>
    </row>
    <row r="19748" spans="16:26" x14ac:dyDescent="0.25">
      <c r="P19748" s="120"/>
      <c r="R19748" s="120"/>
      <c r="T19748" s="120"/>
      <c r="V19748" s="120"/>
      <c r="X19748" s="120"/>
      <c r="Z19748" s="120"/>
    </row>
    <row r="19749" spans="16:26" x14ac:dyDescent="0.25">
      <c r="P19749" s="119"/>
      <c r="R19749" s="119"/>
      <c r="T19749" s="119"/>
      <c r="V19749" s="119"/>
      <c r="X19749" s="119"/>
      <c r="Z19749" s="119"/>
    </row>
    <row r="19750" spans="16:26" x14ac:dyDescent="0.25">
      <c r="P19750" s="119"/>
      <c r="R19750" s="119"/>
      <c r="T19750" s="119"/>
      <c r="V19750" s="119"/>
      <c r="X19750" s="119"/>
      <c r="Z19750" s="119"/>
    </row>
    <row r="19751" spans="16:26" x14ac:dyDescent="0.25">
      <c r="P19751" s="120"/>
      <c r="R19751" s="120"/>
      <c r="T19751" s="120"/>
      <c r="V19751" s="120"/>
      <c r="X19751" s="120"/>
      <c r="Z19751" s="120"/>
    </row>
    <row r="19752" spans="16:26" x14ac:dyDescent="0.25">
      <c r="P19752" s="119"/>
      <c r="R19752" s="119"/>
      <c r="T19752" s="119"/>
      <c r="V19752" s="119"/>
      <c r="X19752" s="119"/>
      <c r="Z19752" s="119"/>
    </row>
    <row r="19753" spans="16:26" x14ac:dyDescent="0.25">
      <c r="P19753" s="120"/>
      <c r="R19753" s="120"/>
      <c r="T19753" s="120"/>
      <c r="V19753" s="120"/>
      <c r="X19753" s="120"/>
      <c r="Z19753" s="120"/>
    </row>
    <row r="19754" spans="16:26" x14ac:dyDescent="0.25">
      <c r="P19754" s="119"/>
      <c r="R19754" s="119"/>
      <c r="T19754" s="119"/>
      <c r="V19754" s="119"/>
      <c r="X19754" s="119"/>
      <c r="Z19754" s="119"/>
    </row>
    <row r="19755" spans="16:26" x14ac:dyDescent="0.25">
      <c r="P19755" s="119"/>
      <c r="R19755" s="119"/>
      <c r="T19755" s="119"/>
      <c r="V19755" s="119"/>
      <c r="X19755" s="119"/>
      <c r="Z19755" s="119"/>
    </row>
    <row r="19756" spans="16:26" x14ac:dyDescent="0.25">
      <c r="P19756" s="119"/>
      <c r="R19756" s="119"/>
      <c r="T19756" s="119"/>
      <c r="V19756" s="119"/>
      <c r="X19756" s="119"/>
      <c r="Z19756" s="119"/>
    </row>
    <row r="19757" spans="16:26" x14ac:dyDescent="0.25">
      <c r="P19757" s="121"/>
      <c r="R19757" s="121"/>
      <c r="T19757" s="121"/>
      <c r="V19757" s="121"/>
      <c r="X19757" s="121"/>
      <c r="Z19757" s="121"/>
    </row>
    <row r="19758" spans="16:26" x14ac:dyDescent="0.25">
      <c r="P19758" s="121"/>
      <c r="R19758" s="121"/>
      <c r="T19758" s="121"/>
      <c r="V19758" s="121"/>
      <c r="X19758" s="121"/>
      <c r="Z19758" s="121"/>
    </row>
    <row r="19759" spans="16:26" x14ac:dyDescent="0.25">
      <c r="P19759" s="121"/>
      <c r="R19759" s="121"/>
      <c r="T19759" s="121"/>
      <c r="V19759" s="121"/>
      <c r="X19759" s="121"/>
      <c r="Z19759" s="121"/>
    </row>
    <row r="19760" spans="16:26" x14ac:dyDescent="0.25">
      <c r="P19760" s="121"/>
      <c r="R19760" s="121"/>
      <c r="T19760" s="121"/>
      <c r="V19760" s="121"/>
      <c r="X19760" s="121"/>
      <c r="Z19760" s="121"/>
    </row>
    <row r="19761" spans="16:26" x14ac:dyDescent="0.25">
      <c r="P19761" s="122"/>
      <c r="R19761" s="122"/>
      <c r="T19761" s="122"/>
      <c r="V19761" s="122"/>
      <c r="X19761" s="122"/>
      <c r="Z19761" s="122"/>
    </row>
    <row r="19762" spans="16:26" x14ac:dyDescent="0.25">
      <c r="P19762" s="118"/>
      <c r="R19762" s="118"/>
      <c r="T19762" s="118"/>
      <c r="V19762" s="118"/>
      <c r="X19762" s="118"/>
      <c r="Z19762" s="118"/>
    </row>
    <row r="19763" spans="16:26" x14ac:dyDescent="0.25">
      <c r="P19763" s="119"/>
      <c r="R19763" s="119"/>
      <c r="T19763" s="119"/>
      <c r="V19763" s="119"/>
      <c r="X19763" s="119"/>
      <c r="Z19763" s="119"/>
    </row>
    <row r="19764" spans="16:26" x14ac:dyDescent="0.25">
      <c r="P19764" s="119"/>
      <c r="R19764" s="119"/>
      <c r="T19764" s="119"/>
      <c r="V19764" s="119"/>
      <c r="X19764" s="119"/>
      <c r="Z19764" s="119"/>
    </row>
    <row r="19765" spans="16:26" x14ac:dyDescent="0.25">
      <c r="P19765" s="120"/>
      <c r="R19765" s="120"/>
      <c r="T19765" s="120"/>
      <c r="V19765" s="120"/>
      <c r="X19765" s="120"/>
      <c r="Z19765" s="120"/>
    </row>
    <row r="19766" spans="16:26" x14ac:dyDescent="0.25">
      <c r="P19766" s="119"/>
      <c r="R19766" s="119"/>
      <c r="T19766" s="119"/>
      <c r="V19766" s="119"/>
      <c r="X19766" s="119"/>
      <c r="Z19766" s="119"/>
    </row>
    <row r="19767" spans="16:26" x14ac:dyDescent="0.25">
      <c r="P19767" s="119"/>
      <c r="R19767" s="119"/>
      <c r="T19767" s="119"/>
      <c r="V19767" s="119"/>
      <c r="X19767" s="119"/>
      <c r="Z19767" s="119"/>
    </row>
    <row r="19768" spans="16:26" x14ac:dyDescent="0.25">
      <c r="P19768" s="120"/>
      <c r="R19768" s="120"/>
      <c r="T19768" s="120"/>
      <c r="V19768" s="120"/>
      <c r="X19768" s="120"/>
      <c r="Z19768" s="120"/>
    </row>
    <row r="19769" spans="16:26" x14ac:dyDescent="0.25">
      <c r="P19769" s="119"/>
      <c r="R19769" s="119"/>
      <c r="T19769" s="119"/>
      <c r="V19769" s="119"/>
      <c r="X19769" s="119"/>
      <c r="Z19769" s="119"/>
    </row>
    <row r="19770" spans="16:26" x14ac:dyDescent="0.25">
      <c r="P19770" s="120"/>
      <c r="R19770" s="120"/>
      <c r="T19770" s="120"/>
      <c r="V19770" s="120"/>
      <c r="X19770" s="120"/>
      <c r="Z19770" s="120"/>
    </row>
    <row r="19771" spans="16:26" x14ac:dyDescent="0.25">
      <c r="P19771" s="119"/>
      <c r="R19771" s="119"/>
      <c r="T19771" s="119"/>
      <c r="V19771" s="119"/>
      <c r="X19771" s="119"/>
      <c r="Z19771" s="119"/>
    </row>
    <row r="19772" spans="16:26" x14ac:dyDescent="0.25">
      <c r="P19772" s="119"/>
      <c r="R19772" s="119"/>
      <c r="T19772" s="119"/>
      <c r="V19772" s="119"/>
      <c r="X19772" s="119"/>
      <c r="Z19772" s="119"/>
    </row>
    <row r="19773" spans="16:26" x14ac:dyDescent="0.25">
      <c r="P19773" s="119"/>
      <c r="R19773" s="119"/>
      <c r="T19773" s="119"/>
      <c r="V19773" s="119"/>
      <c r="X19773" s="119"/>
      <c r="Z19773" s="119"/>
    </row>
    <row r="19774" spans="16:26" x14ac:dyDescent="0.25">
      <c r="P19774" s="121"/>
      <c r="R19774" s="121"/>
      <c r="T19774" s="121"/>
      <c r="V19774" s="121"/>
      <c r="X19774" s="121"/>
      <c r="Z19774" s="121"/>
    </row>
    <row r="19775" spans="16:26" x14ac:dyDescent="0.25">
      <c r="P19775" s="121"/>
      <c r="R19775" s="121"/>
      <c r="T19775" s="121"/>
      <c r="V19775" s="121"/>
      <c r="X19775" s="121"/>
      <c r="Z19775" s="121"/>
    </row>
    <row r="19776" spans="16:26" x14ac:dyDescent="0.25">
      <c r="P19776" s="121"/>
      <c r="R19776" s="121"/>
      <c r="T19776" s="121"/>
      <c r="V19776" s="121"/>
      <c r="X19776" s="121"/>
      <c r="Z19776" s="121"/>
    </row>
    <row r="19777" spans="16:26" x14ac:dyDescent="0.25">
      <c r="P19777" s="121"/>
      <c r="R19777" s="121"/>
      <c r="T19777" s="121"/>
      <c r="V19777" s="121"/>
      <c r="X19777" s="121"/>
      <c r="Z19777" s="121"/>
    </row>
    <row r="19778" spans="16:26" x14ac:dyDescent="0.25">
      <c r="P19778" s="122"/>
      <c r="R19778" s="122"/>
      <c r="T19778" s="122"/>
      <c r="V19778" s="122"/>
      <c r="X19778" s="122"/>
      <c r="Z19778" s="122"/>
    </row>
    <row r="19779" spans="16:26" x14ac:dyDescent="0.25">
      <c r="P19779" s="118"/>
      <c r="R19779" s="118"/>
      <c r="T19779" s="118"/>
      <c r="V19779" s="118"/>
      <c r="X19779" s="118"/>
      <c r="Z19779" s="118"/>
    </row>
    <row r="19780" spans="16:26" x14ac:dyDescent="0.25">
      <c r="P19780" s="119"/>
      <c r="R19780" s="119"/>
      <c r="T19780" s="119"/>
      <c r="V19780" s="119"/>
      <c r="X19780" s="119"/>
      <c r="Z19780" s="119"/>
    </row>
    <row r="19781" spans="16:26" x14ac:dyDescent="0.25">
      <c r="P19781" s="119"/>
      <c r="R19781" s="119"/>
      <c r="T19781" s="119"/>
      <c r="V19781" s="119"/>
      <c r="X19781" s="119"/>
      <c r="Z19781" s="119"/>
    </row>
    <row r="19782" spans="16:26" x14ac:dyDescent="0.25">
      <c r="P19782" s="120"/>
      <c r="R19782" s="120"/>
      <c r="T19782" s="120"/>
      <c r="V19782" s="120"/>
      <c r="X19782" s="120"/>
      <c r="Z19782" s="120"/>
    </row>
    <row r="19783" spans="16:26" x14ac:dyDescent="0.25">
      <c r="P19783" s="119"/>
      <c r="R19783" s="119"/>
      <c r="T19783" s="119"/>
      <c r="V19783" s="119"/>
      <c r="X19783" s="119"/>
      <c r="Z19783" s="119"/>
    </row>
    <row r="19784" spans="16:26" x14ac:dyDescent="0.25">
      <c r="P19784" s="119"/>
      <c r="R19784" s="119"/>
      <c r="T19784" s="119"/>
      <c r="V19784" s="119"/>
      <c r="X19784" s="119"/>
      <c r="Z19784" s="119"/>
    </row>
    <row r="19785" spans="16:26" x14ac:dyDescent="0.25">
      <c r="P19785" s="120"/>
      <c r="R19785" s="120"/>
      <c r="T19785" s="120"/>
      <c r="V19785" s="120"/>
      <c r="X19785" s="120"/>
      <c r="Z19785" s="120"/>
    </row>
    <row r="19786" spans="16:26" x14ac:dyDescent="0.25">
      <c r="P19786" s="119"/>
      <c r="R19786" s="119"/>
      <c r="T19786" s="119"/>
      <c r="V19786" s="119"/>
      <c r="X19786" s="119"/>
      <c r="Z19786" s="119"/>
    </row>
    <row r="19787" spans="16:26" x14ac:dyDescent="0.25">
      <c r="P19787" s="120"/>
      <c r="R19787" s="120"/>
      <c r="T19787" s="120"/>
      <c r="V19787" s="120"/>
      <c r="X19787" s="120"/>
      <c r="Z19787" s="120"/>
    </row>
    <row r="19788" spans="16:26" x14ac:dyDescent="0.25">
      <c r="P19788" s="119"/>
      <c r="R19788" s="119"/>
      <c r="T19788" s="119"/>
      <c r="V19788" s="119"/>
      <c r="X19788" s="119"/>
      <c r="Z19788" s="119"/>
    </row>
    <row r="19789" spans="16:26" x14ac:dyDescent="0.25">
      <c r="P19789" s="119"/>
      <c r="R19789" s="119"/>
      <c r="T19789" s="119"/>
      <c r="V19789" s="119"/>
      <c r="X19789" s="119"/>
      <c r="Z19789" s="119"/>
    </row>
    <row r="19790" spans="16:26" x14ac:dyDescent="0.25">
      <c r="P19790" s="119"/>
      <c r="R19790" s="119"/>
      <c r="T19790" s="119"/>
      <c r="V19790" s="119"/>
      <c r="X19790" s="119"/>
      <c r="Z19790" s="119"/>
    </row>
    <row r="19791" spans="16:26" x14ac:dyDescent="0.25">
      <c r="P19791" s="121"/>
      <c r="R19791" s="121"/>
      <c r="T19791" s="121"/>
      <c r="V19791" s="121"/>
      <c r="X19791" s="121"/>
      <c r="Z19791" s="121"/>
    </row>
    <row r="19792" spans="16:26" x14ac:dyDescent="0.25">
      <c r="P19792" s="121"/>
      <c r="R19792" s="121"/>
      <c r="T19792" s="121"/>
      <c r="V19792" s="121"/>
      <c r="X19792" s="121"/>
      <c r="Z19792" s="121"/>
    </row>
    <row r="19793" spans="16:26" x14ac:dyDescent="0.25">
      <c r="P19793" s="121"/>
      <c r="R19793" s="121"/>
      <c r="T19793" s="121"/>
      <c r="V19793" s="121"/>
      <c r="X19793" s="121"/>
      <c r="Z19793" s="121"/>
    </row>
    <row r="19794" spans="16:26" x14ac:dyDescent="0.25">
      <c r="P19794" s="121"/>
      <c r="R19794" s="121"/>
      <c r="T19794" s="121"/>
      <c r="V19794" s="121"/>
      <c r="X19794" s="121"/>
      <c r="Z19794" s="121"/>
    </row>
    <row r="19795" spans="16:26" x14ac:dyDescent="0.25">
      <c r="P19795" s="122"/>
      <c r="R19795" s="122"/>
      <c r="T19795" s="122"/>
      <c r="V19795" s="122"/>
      <c r="X19795" s="122"/>
      <c r="Z19795" s="122"/>
    </row>
    <row r="19796" spans="16:26" x14ac:dyDescent="0.25">
      <c r="P19796" s="118"/>
      <c r="R19796" s="118"/>
      <c r="T19796" s="118"/>
      <c r="V19796" s="118"/>
      <c r="X19796" s="118"/>
      <c r="Z19796" s="118"/>
    </row>
    <row r="19797" spans="16:26" x14ac:dyDescent="0.25">
      <c r="P19797" s="119"/>
      <c r="R19797" s="119"/>
      <c r="T19797" s="119"/>
      <c r="V19797" s="119"/>
      <c r="X19797" s="119"/>
      <c r="Z19797" s="119"/>
    </row>
    <row r="19798" spans="16:26" x14ac:dyDescent="0.25">
      <c r="P19798" s="119"/>
      <c r="R19798" s="119"/>
      <c r="T19798" s="119"/>
      <c r="V19798" s="119"/>
      <c r="X19798" s="119"/>
      <c r="Z19798" s="119"/>
    </row>
    <row r="19799" spans="16:26" x14ac:dyDescent="0.25">
      <c r="P19799" s="120"/>
      <c r="R19799" s="120"/>
      <c r="T19799" s="120"/>
      <c r="V19799" s="120"/>
      <c r="X19799" s="120"/>
      <c r="Z19799" s="120"/>
    </row>
    <row r="19800" spans="16:26" x14ac:dyDescent="0.25">
      <c r="P19800" s="119"/>
      <c r="R19800" s="119"/>
      <c r="T19800" s="119"/>
      <c r="V19800" s="119"/>
      <c r="X19800" s="119"/>
      <c r="Z19800" s="119"/>
    </row>
    <row r="19801" spans="16:26" x14ac:dyDescent="0.25">
      <c r="P19801" s="119"/>
      <c r="R19801" s="119"/>
      <c r="T19801" s="119"/>
      <c r="V19801" s="119"/>
      <c r="X19801" s="119"/>
      <c r="Z19801" s="119"/>
    </row>
    <row r="19802" spans="16:26" x14ac:dyDescent="0.25">
      <c r="P19802" s="120"/>
      <c r="R19802" s="120"/>
      <c r="T19802" s="120"/>
      <c r="V19802" s="120"/>
      <c r="X19802" s="120"/>
      <c r="Z19802" s="120"/>
    </row>
    <row r="19803" spans="16:26" x14ac:dyDescent="0.25">
      <c r="P19803" s="119"/>
      <c r="R19803" s="119"/>
      <c r="T19803" s="119"/>
      <c r="V19803" s="119"/>
      <c r="X19803" s="119"/>
      <c r="Z19803" s="119"/>
    </row>
    <row r="19804" spans="16:26" x14ac:dyDescent="0.25">
      <c r="P19804" s="120"/>
      <c r="R19804" s="120"/>
      <c r="T19804" s="120"/>
      <c r="V19804" s="120"/>
      <c r="X19804" s="120"/>
      <c r="Z19804" s="120"/>
    </row>
    <row r="19805" spans="16:26" x14ac:dyDescent="0.25">
      <c r="P19805" s="119"/>
      <c r="R19805" s="119"/>
      <c r="T19805" s="119"/>
      <c r="V19805" s="119"/>
      <c r="X19805" s="119"/>
      <c r="Z19805" s="119"/>
    </row>
    <row r="19806" spans="16:26" x14ac:dyDescent="0.25">
      <c r="P19806" s="119"/>
      <c r="R19806" s="119"/>
      <c r="T19806" s="119"/>
      <c r="V19806" s="119"/>
      <c r="X19806" s="119"/>
      <c r="Z19806" s="119"/>
    </row>
    <row r="19807" spans="16:26" x14ac:dyDescent="0.25">
      <c r="P19807" s="119"/>
      <c r="R19807" s="119"/>
      <c r="T19807" s="119"/>
      <c r="V19807" s="119"/>
      <c r="X19807" s="119"/>
      <c r="Z19807" s="119"/>
    </row>
    <row r="19808" spans="16:26" x14ac:dyDescent="0.25">
      <c r="P19808" s="121"/>
      <c r="R19808" s="121"/>
      <c r="T19808" s="121"/>
      <c r="V19808" s="121"/>
      <c r="X19808" s="121"/>
      <c r="Z19808" s="121"/>
    </row>
    <row r="19809" spans="16:26" x14ac:dyDescent="0.25">
      <c r="P19809" s="121"/>
      <c r="R19809" s="121"/>
      <c r="T19809" s="121"/>
      <c r="V19809" s="121"/>
      <c r="X19809" s="121"/>
      <c r="Z19809" s="121"/>
    </row>
    <row r="19810" spans="16:26" x14ac:dyDescent="0.25">
      <c r="P19810" s="121"/>
      <c r="R19810" s="121"/>
      <c r="T19810" s="121"/>
      <c r="V19810" s="121"/>
      <c r="X19810" s="121"/>
      <c r="Z19810" s="121"/>
    </row>
    <row r="19811" spans="16:26" x14ac:dyDescent="0.25">
      <c r="P19811" s="121"/>
      <c r="R19811" s="121"/>
      <c r="T19811" s="121"/>
      <c r="V19811" s="121"/>
      <c r="X19811" s="121"/>
      <c r="Z19811" s="121"/>
    </row>
    <row r="19812" spans="16:26" x14ac:dyDescent="0.25">
      <c r="P19812" s="122"/>
      <c r="R19812" s="122"/>
      <c r="T19812" s="122"/>
      <c r="V19812" s="122"/>
      <c r="X19812" s="122"/>
      <c r="Z19812" s="122"/>
    </row>
    <row r="19813" spans="16:26" x14ac:dyDescent="0.25">
      <c r="P19813" s="118"/>
      <c r="R19813" s="118"/>
      <c r="T19813" s="118"/>
      <c r="V19813" s="118"/>
      <c r="X19813" s="118"/>
      <c r="Z19813" s="118"/>
    </row>
    <row r="19814" spans="16:26" x14ac:dyDescent="0.25">
      <c r="P19814" s="119"/>
      <c r="R19814" s="119"/>
      <c r="T19814" s="119"/>
      <c r="V19814" s="119"/>
      <c r="X19814" s="119"/>
      <c r="Z19814" s="119"/>
    </row>
    <row r="19815" spans="16:26" x14ac:dyDescent="0.25">
      <c r="P19815" s="119"/>
      <c r="R19815" s="119"/>
      <c r="T19815" s="119"/>
      <c r="V19815" s="119"/>
      <c r="X19815" s="119"/>
      <c r="Z19815" s="119"/>
    </row>
    <row r="19816" spans="16:26" x14ac:dyDescent="0.25">
      <c r="P19816" s="120"/>
      <c r="R19816" s="120"/>
      <c r="T19816" s="120"/>
      <c r="V19816" s="120"/>
      <c r="X19816" s="120"/>
      <c r="Z19816" s="120"/>
    </row>
    <row r="19817" spans="16:26" x14ac:dyDescent="0.25">
      <c r="P19817" s="119"/>
      <c r="R19817" s="119"/>
      <c r="T19817" s="119"/>
      <c r="V19817" s="119"/>
      <c r="X19817" s="119"/>
      <c r="Z19817" s="119"/>
    </row>
    <row r="19818" spans="16:26" x14ac:dyDescent="0.25">
      <c r="P19818" s="119"/>
      <c r="R19818" s="119"/>
      <c r="T19818" s="119"/>
      <c r="V19818" s="119"/>
      <c r="X19818" s="119"/>
      <c r="Z19818" s="119"/>
    </row>
    <row r="19819" spans="16:26" x14ac:dyDescent="0.25">
      <c r="P19819" s="120"/>
      <c r="R19819" s="120"/>
      <c r="T19819" s="120"/>
      <c r="V19819" s="120"/>
      <c r="X19819" s="120"/>
      <c r="Z19819" s="120"/>
    </row>
    <row r="19820" spans="16:26" x14ac:dyDescent="0.25">
      <c r="P19820" s="119"/>
      <c r="R19820" s="119"/>
      <c r="T19820" s="119"/>
      <c r="V19820" s="119"/>
      <c r="X19820" s="119"/>
      <c r="Z19820" s="119"/>
    </row>
    <row r="19821" spans="16:26" x14ac:dyDescent="0.25">
      <c r="P19821" s="120"/>
      <c r="R19821" s="120"/>
      <c r="T19821" s="120"/>
      <c r="V19821" s="120"/>
      <c r="X19821" s="120"/>
      <c r="Z19821" s="120"/>
    </row>
    <row r="19822" spans="16:26" x14ac:dyDescent="0.25">
      <c r="P19822" s="119"/>
      <c r="R19822" s="119"/>
      <c r="T19822" s="119"/>
      <c r="V19822" s="119"/>
      <c r="X19822" s="119"/>
      <c r="Z19822" s="119"/>
    </row>
    <row r="19823" spans="16:26" x14ac:dyDescent="0.25">
      <c r="P19823" s="119"/>
      <c r="R19823" s="119"/>
      <c r="T19823" s="119"/>
      <c r="V19823" s="119"/>
      <c r="X19823" s="119"/>
      <c r="Z19823" s="119"/>
    </row>
    <row r="19824" spans="16:26" x14ac:dyDescent="0.25">
      <c r="P19824" s="119"/>
      <c r="R19824" s="119"/>
      <c r="T19824" s="119"/>
      <c r="V19824" s="119"/>
      <c r="X19824" s="119"/>
      <c r="Z19824" s="119"/>
    </row>
    <row r="19825" spans="16:26" x14ac:dyDescent="0.25">
      <c r="P19825" s="121"/>
      <c r="R19825" s="121"/>
      <c r="T19825" s="121"/>
      <c r="V19825" s="121"/>
      <c r="X19825" s="121"/>
      <c r="Z19825" s="121"/>
    </row>
    <row r="19826" spans="16:26" x14ac:dyDescent="0.25">
      <c r="P19826" s="121"/>
      <c r="R19826" s="121"/>
      <c r="T19826" s="121"/>
      <c r="V19826" s="121"/>
      <c r="X19826" s="121"/>
      <c r="Z19826" s="121"/>
    </row>
    <row r="19827" spans="16:26" x14ac:dyDescent="0.25">
      <c r="P19827" s="121"/>
      <c r="R19827" s="121"/>
      <c r="T19827" s="121"/>
      <c r="V19827" s="121"/>
      <c r="X19827" s="121"/>
      <c r="Z19827" s="121"/>
    </row>
    <row r="19828" spans="16:26" x14ac:dyDescent="0.25">
      <c r="P19828" s="121"/>
      <c r="R19828" s="121"/>
      <c r="T19828" s="121"/>
      <c r="V19828" s="121"/>
      <c r="X19828" s="121"/>
      <c r="Z19828" s="121"/>
    </row>
    <row r="19829" spans="16:26" x14ac:dyDescent="0.25">
      <c r="P19829" s="122"/>
      <c r="R19829" s="122"/>
      <c r="T19829" s="122"/>
      <c r="V19829" s="122"/>
      <c r="X19829" s="122"/>
      <c r="Z19829" s="122"/>
    </row>
    <row r="19830" spans="16:26" x14ac:dyDescent="0.25">
      <c r="P19830" s="118"/>
      <c r="R19830" s="118"/>
      <c r="T19830" s="118"/>
      <c r="V19830" s="118"/>
      <c r="X19830" s="118"/>
      <c r="Z19830" s="118"/>
    </row>
    <row r="19831" spans="16:26" x14ac:dyDescent="0.25">
      <c r="P19831" s="119"/>
      <c r="R19831" s="119"/>
      <c r="T19831" s="119"/>
      <c r="V19831" s="119"/>
      <c r="X19831" s="119"/>
      <c r="Z19831" s="119"/>
    </row>
    <row r="19832" spans="16:26" x14ac:dyDescent="0.25">
      <c r="P19832" s="119"/>
      <c r="R19832" s="119"/>
      <c r="T19832" s="119"/>
      <c r="V19832" s="119"/>
      <c r="X19832" s="119"/>
      <c r="Z19832" s="119"/>
    </row>
    <row r="19833" spans="16:26" x14ac:dyDescent="0.25">
      <c r="P19833" s="120"/>
      <c r="R19833" s="120"/>
      <c r="T19833" s="120"/>
      <c r="V19833" s="120"/>
      <c r="X19833" s="120"/>
      <c r="Z19833" s="120"/>
    </row>
    <row r="19834" spans="16:26" x14ac:dyDescent="0.25">
      <c r="P19834" s="119"/>
      <c r="R19834" s="119"/>
      <c r="T19834" s="119"/>
      <c r="V19834" s="119"/>
      <c r="X19834" s="119"/>
      <c r="Z19834" s="119"/>
    </row>
    <row r="19835" spans="16:26" x14ac:dyDescent="0.25">
      <c r="P19835" s="119"/>
      <c r="R19835" s="119"/>
      <c r="T19835" s="119"/>
      <c r="V19835" s="119"/>
      <c r="X19835" s="119"/>
      <c r="Z19835" s="119"/>
    </row>
    <row r="19836" spans="16:26" x14ac:dyDescent="0.25">
      <c r="P19836" s="120"/>
      <c r="R19836" s="120"/>
      <c r="T19836" s="120"/>
      <c r="V19836" s="120"/>
      <c r="X19836" s="120"/>
      <c r="Z19836" s="120"/>
    </row>
    <row r="19837" spans="16:26" x14ac:dyDescent="0.25">
      <c r="P19837" s="119"/>
      <c r="R19837" s="119"/>
      <c r="T19837" s="119"/>
      <c r="V19837" s="119"/>
      <c r="X19837" s="119"/>
      <c r="Z19837" s="119"/>
    </row>
    <row r="19838" spans="16:26" x14ac:dyDescent="0.25">
      <c r="P19838" s="120"/>
      <c r="R19838" s="120"/>
      <c r="T19838" s="120"/>
      <c r="V19838" s="120"/>
      <c r="X19838" s="120"/>
      <c r="Z19838" s="120"/>
    </row>
    <row r="19839" spans="16:26" x14ac:dyDescent="0.25">
      <c r="P19839" s="119"/>
      <c r="R19839" s="119"/>
      <c r="T19839" s="119"/>
      <c r="V19839" s="119"/>
      <c r="X19839" s="119"/>
      <c r="Z19839" s="119"/>
    </row>
    <row r="19840" spans="16:26" x14ac:dyDescent="0.25">
      <c r="P19840" s="119"/>
      <c r="R19840" s="119"/>
      <c r="T19840" s="119"/>
      <c r="V19840" s="119"/>
      <c r="X19840" s="119"/>
      <c r="Z19840" s="119"/>
    </row>
    <row r="19841" spans="16:26" x14ac:dyDescent="0.25">
      <c r="P19841" s="119"/>
      <c r="R19841" s="119"/>
      <c r="T19841" s="119"/>
      <c r="V19841" s="119"/>
      <c r="X19841" s="119"/>
      <c r="Z19841" s="119"/>
    </row>
    <row r="19842" spans="16:26" x14ac:dyDescent="0.25">
      <c r="P19842" s="121"/>
      <c r="R19842" s="121"/>
      <c r="T19842" s="121"/>
      <c r="V19842" s="121"/>
      <c r="X19842" s="121"/>
      <c r="Z19842" s="121"/>
    </row>
    <row r="19843" spans="16:26" x14ac:dyDescent="0.25">
      <c r="P19843" s="121"/>
      <c r="R19843" s="121"/>
      <c r="T19843" s="121"/>
      <c r="V19843" s="121"/>
      <c r="X19843" s="121"/>
      <c r="Z19843" s="121"/>
    </row>
    <row r="19844" spans="16:26" x14ac:dyDescent="0.25">
      <c r="P19844" s="121"/>
      <c r="R19844" s="121"/>
      <c r="T19844" s="121"/>
      <c r="V19844" s="121"/>
      <c r="X19844" s="121"/>
      <c r="Z19844" s="121"/>
    </row>
    <row r="19845" spans="16:26" x14ac:dyDescent="0.25">
      <c r="P19845" s="121"/>
      <c r="R19845" s="121"/>
      <c r="T19845" s="121"/>
      <c r="V19845" s="121"/>
      <c r="X19845" s="121"/>
      <c r="Z19845" s="121"/>
    </row>
    <row r="19846" spans="16:26" x14ac:dyDescent="0.25">
      <c r="P19846" s="122"/>
      <c r="R19846" s="122"/>
      <c r="T19846" s="122"/>
      <c r="V19846" s="122"/>
      <c r="X19846" s="122"/>
      <c r="Z19846" s="122"/>
    </row>
    <row r="19847" spans="16:26" x14ac:dyDescent="0.25">
      <c r="P19847" s="118"/>
      <c r="R19847" s="118"/>
      <c r="T19847" s="118"/>
      <c r="V19847" s="118"/>
      <c r="X19847" s="118"/>
      <c r="Z19847" s="118"/>
    </row>
    <row r="19848" spans="16:26" x14ac:dyDescent="0.25">
      <c r="P19848" s="119"/>
      <c r="R19848" s="119"/>
      <c r="T19848" s="119"/>
      <c r="V19848" s="119"/>
      <c r="X19848" s="119"/>
      <c r="Z19848" s="119"/>
    </row>
    <row r="19849" spans="16:26" x14ac:dyDescent="0.25">
      <c r="P19849" s="119"/>
      <c r="R19849" s="119"/>
      <c r="T19849" s="119"/>
      <c r="V19849" s="119"/>
      <c r="X19849" s="119"/>
      <c r="Z19849" s="119"/>
    </row>
    <row r="19850" spans="16:26" x14ac:dyDescent="0.25">
      <c r="P19850" s="120"/>
      <c r="R19850" s="120"/>
      <c r="T19850" s="120"/>
      <c r="V19850" s="120"/>
      <c r="X19850" s="120"/>
      <c r="Z19850" s="120"/>
    </row>
    <row r="19851" spans="16:26" x14ac:dyDescent="0.25">
      <c r="P19851" s="119"/>
      <c r="R19851" s="119"/>
      <c r="T19851" s="119"/>
      <c r="V19851" s="119"/>
      <c r="X19851" s="119"/>
      <c r="Z19851" s="119"/>
    </row>
    <row r="19852" spans="16:26" x14ac:dyDescent="0.25">
      <c r="P19852" s="119"/>
      <c r="R19852" s="119"/>
      <c r="T19852" s="119"/>
      <c r="V19852" s="119"/>
      <c r="X19852" s="119"/>
      <c r="Z19852" s="119"/>
    </row>
    <row r="19853" spans="16:26" x14ac:dyDescent="0.25">
      <c r="P19853" s="120"/>
      <c r="R19853" s="120"/>
      <c r="T19853" s="120"/>
      <c r="V19853" s="120"/>
      <c r="X19853" s="120"/>
      <c r="Z19853" s="120"/>
    </row>
    <row r="19854" spans="16:26" x14ac:dyDescent="0.25">
      <c r="P19854" s="119"/>
      <c r="R19854" s="119"/>
      <c r="T19854" s="119"/>
      <c r="V19854" s="119"/>
      <c r="X19854" s="119"/>
      <c r="Z19854" s="119"/>
    </row>
    <row r="19855" spans="16:26" x14ac:dyDescent="0.25">
      <c r="P19855" s="120"/>
      <c r="R19855" s="120"/>
      <c r="T19855" s="120"/>
      <c r="V19855" s="120"/>
      <c r="X19855" s="120"/>
      <c r="Z19855" s="120"/>
    </row>
    <row r="19856" spans="16:26" x14ac:dyDescent="0.25">
      <c r="P19856" s="119"/>
      <c r="R19856" s="119"/>
      <c r="T19856" s="119"/>
      <c r="V19856" s="119"/>
      <c r="X19856" s="119"/>
      <c r="Z19856" s="119"/>
    </row>
    <row r="19857" spans="16:26" x14ac:dyDescent="0.25">
      <c r="P19857" s="119"/>
      <c r="R19857" s="119"/>
      <c r="T19857" s="119"/>
      <c r="V19857" s="119"/>
      <c r="X19857" s="119"/>
      <c r="Z19857" s="119"/>
    </row>
    <row r="19858" spans="16:26" x14ac:dyDescent="0.25">
      <c r="P19858" s="119"/>
      <c r="R19858" s="119"/>
      <c r="T19858" s="119"/>
      <c r="V19858" s="119"/>
      <c r="X19858" s="119"/>
      <c r="Z19858" s="119"/>
    </row>
    <row r="19859" spans="16:26" x14ac:dyDescent="0.25">
      <c r="P19859" s="121"/>
      <c r="R19859" s="121"/>
      <c r="T19859" s="121"/>
      <c r="V19859" s="121"/>
      <c r="X19859" s="121"/>
      <c r="Z19859" s="121"/>
    </row>
    <row r="19860" spans="16:26" x14ac:dyDescent="0.25">
      <c r="P19860" s="121"/>
      <c r="R19860" s="121"/>
      <c r="T19860" s="121"/>
      <c r="V19860" s="121"/>
      <c r="X19860" s="121"/>
      <c r="Z19860" s="121"/>
    </row>
    <row r="19861" spans="16:26" x14ac:dyDescent="0.25">
      <c r="P19861" s="121"/>
      <c r="R19861" s="121"/>
      <c r="T19861" s="121"/>
      <c r="V19861" s="121"/>
      <c r="X19861" s="121"/>
      <c r="Z19861" s="121"/>
    </row>
    <row r="19862" spans="16:26" x14ac:dyDescent="0.25">
      <c r="P19862" s="121"/>
      <c r="R19862" s="121"/>
      <c r="T19862" s="121"/>
      <c r="V19862" s="121"/>
      <c r="X19862" s="121"/>
      <c r="Z19862" s="121"/>
    </row>
    <row r="19863" spans="16:26" x14ac:dyDescent="0.25">
      <c r="P19863" s="122"/>
      <c r="R19863" s="122"/>
      <c r="T19863" s="122"/>
      <c r="V19863" s="122"/>
      <c r="X19863" s="122"/>
      <c r="Z19863" s="122"/>
    </row>
    <row r="19864" spans="16:26" x14ac:dyDescent="0.25">
      <c r="P19864" s="118"/>
      <c r="R19864" s="118"/>
      <c r="T19864" s="118"/>
      <c r="V19864" s="118"/>
      <c r="X19864" s="118"/>
      <c r="Z19864" s="118"/>
    </row>
    <row r="19865" spans="16:26" x14ac:dyDescent="0.25">
      <c r="P19865" s="119"/>
      <c r="R19865" s="119"/>
      <c r="T19865" s="119"/>
      <c r="V19865" s="119"/>
      <c r="X19865" s="119"/>
      <c r="Z19865" s="119"/>
    </row>
    <row r="19866" spans="16:26" x14ac:dyDescent="0.25">
      <c r="P19866" s="119"/>
      <c r="R19866" s="119"/>
      <c r="T19866" s="119"/>
      <c r="V19866" s="119"/>
      <c r="X19866" s="119"/>
      <c r="Z19866" s="119"/>
    </row>
    <row r="19867" spans="16:26" x14ac:dyDescent="0.25">
      <c r="P19867" s="120"/>
      <c r="R19867" s="120"/>
      <c r="T19867" s="120"/>
      <c r="V19867" s="120"/>
      <c r="X19867" s="120"/>
      <c r="Z19867" s="120"/>
    </row>
    <row r="19868" spans="16:26" x14ac:dyDescent="0.25">
      <c r="P19868" s="119"/>
      <c r="R19868" s="119"/>
      <c r="T19868" s="119"/>
      <c r="V19868" s="119"/>
      <c r="X19868" s="119"/>
      <c r="Z19868" s="119"/>
    </row>
    <row r="19869" spans="16:26" x14ac:dyDescent="0.25">
      <c r="P19869" s="119"/>
      <c r="R19869" s="119"/>
      <c r="T19869" s="119"/>
      <c r="V19869" s="119"/>
      <c r="X19869" s="119"/>
      <c r="Z19869" s="119"/>
    </row>
    <row r="19870" spans="16:26" x14ac:dyDescent="0.25">
      <c r="P19870" s="120"/>
      <c r="R19870" s="120"/>
      <c r="T19870" s="120"/>
      <c r="V19870" s="120"/>
      <c r="X19870" s="120"/>
      <c r="Z19870" s="120"/>
    </row>
    <row r="19871" spans="16:26" x14ac:dyDescent="0.25">
      <c r="P19871" s="119"/>
      <c r="R19871" s="119"/>
      <c r="T19871" s="119"/>
      <c r="V19871" s="119"/>
      <c r="X19871" s="119"/>
      <c r="Z19871" s="119"/>
    </row>
    <row r="19872" spans="16:26" x14ac:dyDescent="0.25">
      <c r="P19872" s="120"/>
      <c r="R19872" s="120"/>
      <c r="T19872" s="120"/>
      <c r="V19872" s="120"/>
      <c r="X19872" s="120"/>
      <c r="Z19872" s="120"/>
    </row>
    <row r="19873" spans="16:26" x14ac:dyDescent="0.25">
      <c r="P19873" s="119"/>
      <c r="R19873" s="119"/>
      <c r="T19873" s="119"/>
      <c r="V19873" s="119"/>
      <c r="X19873" s="119"/>
      <c r="Z19873" s="119"/>
    </row>
    <row r="19874" spans="16:26" x14ac:dyDescent="0.25">
      <c r="P19874" s="119"/>
      <c r="R19874" s="119"/>
      <c r="T19874" s="119"/>
      <c r="V19874" s="119"/>
      <c r="X19874" s="119"/>
      <c r="Z19874" s="119"/>
    </row>
    <row r="19875" spans="16:26" x14ac:dyDescent="0.25">
      <c r="P19875" s="119"/>
      <c r="R19875" s="119"/>
      <c r="T19875" s="119"/>
      <c r="V19875" s="119"/>
      <c r="X19875" s="119"/>
      <c r="Z19875" s="119"/>
    </row>
    <row r="19876" spans="16:26" x14ac:dyDescent="0.25">
      <c r="P19876" s="121"/>
      <c r="R19876" s="121"/>
      <c r="T19876" s="121"/>
      <c r="V19876" s="121"/>
      <c r="X19876" s="121"/>
      <c r="Z19876" s="121"/>
    </row>
    <row r="19877" spans="16:26" x14ac:dyDescent="0.25">
      <c r="P19877" s="121"/>
      <c r="R19877" s="121"/>
      <c r="T19877" s="121"/>
      <c r="V19877" s="121"/>
      <c r="X19877" s="121"/>
      <c r="Z19877" s="121"/>
    </row>
    <row r="19878" spans="16:26" x14ac:dyDescent="0.25">
      <c r="P19878" s="121"/>
      <c r="R19878" s="121"/>
      <c r="T19878" s="121"/>
      <c r="V19878" s="121"/>
      <c r="X19878" s="121"/>
      <c r="Z19878" s="121"/>
    </row>
    <row r="19879" spans="16:26" x14ac:dyDescent="0.25">
      <c r="P19879" s="121"/>
      <c r="R19879" s="121"/>
      <c r="T19879" s="121"/>
      <c r="V19879" s="121"/>
      <c r="X19879" s="121"/>
      <c r="Z19879" s="121"/>
    </row>
    <row r="19880" spans="16:26" x14ac:dyDescent="0.25">
      <c r="P19880" s="122"/>
      <c r="R19880" s="122"/>
      <c r="T19880" s="122"/>
      <c r="V19880" s="122"/>
      <c r="X19880" s="122"/>
      <c r="Z19880" s="122"/>
    </row>
    <row r="19881" spans="16:26" x14ac:dyDescent="0.25">
      <c r="P19881" s="118"/>
      <c r="R19881" s="118"/>
      <c r="T19881" s="118"/>
      <c r="V19881" s="118"/>
      <c r="X19881" s="118"/>
      <c r="Z19881" s="118"/>
    </row>
    <row r="19882" spans="16:26" x14ac:dyDescent="0.25">
      <c r="P19882" s="119"/>
      <c r="R19882" s="119"/>
      <c r="T19882" s="119"/>
      <c r="V19882" s="119"/>
      <c r="X19882" s="119"/>
      <c r="Z19882" s="119"/>
    </row>
    <row r="19883" spans="16:26" x14ac:dyDescent="0.25">
      <c r="P19883" s="119"/>
      <c r="R19883" s="119"/>
      <c r="T19883" s="119"/>
      <c r="V19883" s="119"/>
      <c r="X19883" s="119"/>
      <c r="Z19883" s="119"/>
    </row>
    <row r="19884" spans="16:26" x14ac:dyDescent="0.25">
      <c r="P19884" s="120"/>
      <c r="R19884" s="120"/>
      <c r="T19884" s="120"/>
      <c r="V19884" s="120"/>
      <c r="X19884" s="120"/>
      <c r="Z19884" s="120"/>
    </row>
    <row r="19885" spans="16:26" x14ac:dyDescent="0.25">
      <c r="P19885" s="119"/>
      <c r="R19885" s="119"/>
      <c r="T19885" s="119"/>
      <c r="V19885" s="119"/>
      <c r="X19885" s="119"/>
      <c r="Z19885" s="119"/>
    </row>
    <row r="19886" spans="16:26" x14ac:dyDescent="0.25">
      <c r="P19886" s="119"/>
      <c r="R19886" s="119"/>
      <c r="T19886" s="119"/>
      <c r="V19886" s="119"/>
      <c r="X19886" s="119"/>
      <c r="Z19886" s="119"/>
    </row>
    <row r="19887" spans="16:26" x14ac:dyDescent="0.25">
      <c r="P19887" s="120"/>
      <c r="R19887" s="120"/>
      <c r="T19887" s="120"/>
      <c r="V19887" s="120"/>
      <c r="X19887" s="120"/>
      <c r="Z19887" s="120"/>
    </row>
    <row r="19888" spans="16:26" x14ac:dyDescent="0.25">
      <c r="P19888" s="119"/>
      <c r="R19888" s="119"/>
      <c r="T19888" s="119"/>
      <c r="V19888" s="119"/>
      <c r="X19888" s="119"/>
      <c r="Z19888" s="119"/>
    </row>
    <row r="19889" spans="16:26" x14ac:dyDescent="0.25">
      <c r="P19889" s="120"/>
      <c r="R19889" s="120"/>
      <c r="T19889" s="120"/>
      <c r="V19889" s="120"/>
      <c r="X19889" s="120"/>
      <c r="Z19889" s="120"/>
    </row>
    <row r="19890" spans="16:26" x14ac:dyDescent="0.25">
      <c r="P19890" s="119"/>
      <c r="R19890" s="119"/>
      <c r="T19890" s="119"/>
      <c r="V19890" s="119"/>
      <c r="X19890" s="119"/>
      <c r="Z19890" s="119"/>
    </row>
    <row r="19891" spans="16:26" x14ac:dyDescent="0.25">
      <c r="P19891" s="119"/>
      <c r="R19891" s="119"/>
      <c r="T19891" s="119"/>
      <c r="V19891" s="119"/>
      <c r="X19891" s="119"/>
      <c r="Z19891" s="119"/>
    </row>
    <row r="19892" spans="16:26" x14ac:dyDescent="0.25">
      <c r="P19892" s="119"/>
      <c r="R19892" s="119"/>
      <c r="T19892" s="119"/>
      <c r="V19892" s="119"/>
      <c r="X19892" s="119"/>
      <c r="Z19892" s="119"/>
    </row>
    <row r="19893" spans="16:26" x14ac:dyDescent="0.25">
      <c r="P19893" s="121"/>
      <c r="R19893" s="121"/>
      <c r="T19893" s="121"/>
      <c r="V19893" s="121"/>
      <c r="X19893" s="121"/>
      <c r="Z19893" s="121"/>
    </row>
    <row r="19894" spans="16:26" x14ac:dyDescent="0.25">
      <c r="P19894" s="121"/>
      <c r="R19894" s="121"/>
      <c r="T19894" s="121"/>
      <c r="V19894" s="121"/>
      <c r="X19894" s="121"/>
      <c r="Z19894" s="121"/>
    </row>
    <row r="19895" spans="16:26" x14ac:dyDescent="0.25">
      <c r="P19895" s="121"/>
      <c r="R19895" s="121"/>
      <c r="T19895" s="121"/>
      <c r="V19895" s="121"/>
      <c r="X19895" s="121"/>
      <c r="Z19895" s="121"/>
    </row>
    <row r="19896" spans="16:26" x14ac:dyDescent="0.25">
      <c r="P19896" s="121"/>
      <c r="R19896" s="121"/>
      <c r="T19896" s="121"/>
      <c r="V19896" s="121"/>
      <c r="X19896" s="121"/>
      <c r="Z19896" s="121"/>
    </row>
    <row r="19897" spans="16:26" x14ac:dyDescent="0.25">
      <c r="P19897" s="122"/>
      <c r="R19897" s="122"/>
      <c r="T19897" s="122"/>
      <c r="V19897" s="122"/>
      <c r="X19897" s="122"/>
      <c r="Z19897" s="122"/>
    </row>
    <row r="19898" spans="16:26" x14ac:dyDescent="0.25">
      <c r="P19898" s="118"/>
      <c r="R19898" s="118"/>
      <c r="T19898" s="118"/>
      <c r="V19898" s="118"/>
      <c r="X19898" s="118"/>
      <c r="Z19898" s="118"/>
    </row>
    <row r="19899" spans="16:26" x14ac:dyDescent="0.25">
      <c r="P19899" s="119"/>
      <c r="R19899" s="119"/>
      <c r="T19899" s="119"/>
      <c r="V19899" s="119"/>
      <c r="X19899" s="119"/>
      <c r="Z19899" s="119"/>
    </row>
    <row r="19900" spans="16:26" x14ac:dyDescent="0.25">
      <c r="P19900" s="119"/>
      <c r="R19900" s="119"/>
      <c r="T19900" s="119"/>
      <c r="V19900" s="119"/>
      <c r="X19900" s="119"/>
      <c r="Z19900" s="119"/>
    </row>
    <row r="19901" spans="16:26" x14ac:dyDescent="0.25">
      <c r="P19901" s="120"/>
      <c r="R19901" s="120"/>
      <c r="T19901" s="120"/>
      <c r="V19901" s="120"/>
      <c r="X19901" s="120"/>
      <c r="Z19901" s="120"/>
    </row>
    <row r="19902" spans="16:26" x14ac:dyDescent="0.25">
      <c r="P19902" s="119"/>
      <c r="R19902" s="119"/>
      <c r="T19902" s="119"/>
      <c r="V19902" s="119"/>
      <c r="X19902" s="119"/>
      <c r="Z19902" s="119"/>
    </row>
    <row r="19903" spans="16:26" x14ac:dyDescent="0.25">
      <c r="P19903" s="119"/>
      <c r="R19903" s="119"/>
      <c r="T19903" s="119"/>
      <c r="V19903" s="119"/>
      <c r="X19903" s="119"/>
      <c r="Z19903" s="119"/>
    </row>
    <row r="19904" spans="16:26" x14ac:dyDescent="0.25">
      <c r="P19904" s="120"/>
      <c r="R19904" s="120"/>
      <c r="T19904" s="120"/>
      <c r="V19904" s="120"/>
      <c r="X19904" s="120"/>
      <c r="Z19904" s="120"/>
    </row>
    <row r="19905" spans="16:26" x14ac:dyDescent="0.25">
      <c r="P19905" s="119"/>
      <c r="R19905" s="119"/>
      <c r="T19905" s="119"/>
      <c r="V19905" s="119"/>
      <c r="X19905" s="119"/>
      <c r="Z19905" s="119"/>
    </row>
    <row r="19906" spans="16:26" x14ac:dyDescent="0.25">
      <c r="P19906" s="120"/>
      <c r="R19906" s="120"/>
      <c r="T19906" s="120"/>
      <c r="V19906" s="120"/>
      <c r="X19906" s="120"/>
      <c r="Z19906" s="120"/>
    </row>
    <row r="19907" spans="16:26" x14ac:dyDescent="0.25">
      <c r="P19907" s="119"/>
      <c r="R19907" s="119"/>
      <c r="T19907" s="119"/>
      <c r="V19907" s="119"/>
      <c r="X19907" s="119"/>
      <c r="Z19907" s="119"/>
    </row>
    <row r="19908" spans="16:26" x14ac:dyDescent="0.25">
      <c r="P19908" s="119"/>
      <c r="R19908" s="119"/>
      <c r="T19908" s="119"/>
      <c r="V19908" s="119"/>
      <c r="X19908" s="119"/>
      <c r="Z19908" s="119"/>
    </row>
    <row r="19909" spans="16:26" x14ac:dyDescent="0.25">
      <c r="P19909" s="119"/>
      <c r="R19909" s="119"/>
      <c r="T19909" s="119"/>
      <c r="V19909" s="119"/>
      <c r="X19909" s="119"/>
      <c r="Z19909" s="119"/>
    </row>
    <row r="19910" spans="16:26" x14ac:dyDescent="0.25">
      <c r="P19910" s="121"/>
      <c r="R19910" s="121"/>
      <c r="T19910" s="121"/>
      <c r="V19910" s="121"/>
      <c r="X19910" s="121"/>
      <c r="Z19910" s="121"/>
    </row>
    <row r="19911" spans="16:26" x14ac:dyDescent="0.25">
      <c r="P19911" s="121"/>
      <c r="R19911" s="121"/>
      <c r="T19911" s="121"/>
      <c r="V19911" s="121"/>
      <c r="X19911" s="121"/>
      <c r="Z19911" s="121"/>
    </row>
    <row r="19912" spans="16:26" x14ac:dyDescent="0.25">
      <c r="P19912" s="121"/>
      <c r="R19912" s="121"/>
      <c r="T19912" s="121"/>
      <c r="V19912" s="121"/>
      <c r="X19912" s="121"/>
      <c r="Z19912" s="121"/>
    </row>
    <row r="19913" spans="16:26" x14ac:dyDescent="0.25">
      <c r="P19913" s="121"/>
      <c r="R19913" s="121"/>
      <c r="T19913" s="121"/>
      <c r="V19913" s="121"/>
      <c r="X19913" s="121"/>
      <c r="Z19913" s="121"/>
    </row>
    <row r="19914" spans="16:26" x14ac:dyDescent="0.25">
      <c r="P19914" s="122"/>
      <c r="R19914" s="122"/>
      <c r="T19914" s="122"/>
      <c r="V19914" s="122"/>
      <c r="X19914" s="122"/>
      <c r="Z19914" s="122"/>
    </row>
    <row r="19915" spans="16:26" x14ac:dyDescent="0.25">
      <c r="P19915" s="118"/>
      <c r="R19915" s="118"/>
      <c r="T19915" s="118"/>
      <c r="V19915" s="118"/>
      <c r="X19915" s="118"/>
      <c r="Z19915" s="118"/>
    </row>
    <row r="19916" spans="16:26" x14ac:dyDescent="0.25">
      <c r="P19916" s="119"/>
      <c r="R19916" s="119"/>
      <c r="T19916" s="119"/>
      <c r="V19916" s="119"/>
      <c r="X19916" s="119"/>
      <c r="Z19916" s="119"/>
    </row>
    <row r="19917" spans="16:26" x14ac:dyDescent="0.25">
      <c r="P19917" s="119"/>
      <c r="R19917" s="119"/>
      <c r="T19917" s="119"/>
      <c r="V19917" s="119"/>
      <c r="X19917" s="119"/>
      <c r="Z19917" s="119"/>
    </row>
    <row r="19918" spans="16:26" x14ac:dyDescent="0.25">
      <c r="P19918" s="120"/>
      <c r="R19918" s="120"/>
      <c r="T19918" s="120"/>
      <c r="V19918" s="120"/>
      <c r="X19918" s="120"/>
      <c r="Z19918" s="120"/>
    </row>
    <row r="19919" spans="16:26" x14ac:dyDescent="0.25">
      <c r="P19919" s="119"/>
      <c r="R19919" s="119"/>
      <c r="T19919" s="119"/>
      <c r="V19919" s="119"/>
      <c r="X19919" s="119"/>
      <c r="Z19919" s="119"/>
    </row>
    <row r="19920" spans="16:26" x14ac:dyDescent="0.25">
      <c r="P19920" s="119"/>
      <c r="R19920" s="119"/>
      <c r="T19920" s="119"/>
      <c r="V19920" s="119"/>
      <c r="X19920" s="119"/>
      <c r="Z19920" s="119"/>
    </row>
    <row r="19921" spans="16:26" x14ac:dyDescent="0.25">
      <c r="P19921" s="120"/>
      <c r="R19921" s="120"/>
      <c r="T19921" s="120"/>
      <c r="V19921" s="120"/>
      <c r="X19921" s="120"/>
      <c r="Z19921" s="120"/>
    </row>
    <row r="19922" spans="16:26" x14ac:dyDescent="0.25">
      <c r="P19922" s="119"/>
      <c r="R19922" s="119"/>
      <c r="T19922" s="119"/>
      <c r="V19922" s="119"/>
      <c r="X19922" s="119"/>
      <c r="Z19922" s="119"/>
    </row>
    <row r="19923" spans="16:26" x14ac:dyDescent="0.25">
      <c r="P19923" s="120"/>
      <c r="R19923" s="120"/>
      <c r="T19923" s="120"/>
      <c r="V19923" s="120"/>
      <c r="X19923" s="120"/>
      <c r="Z19923" s="120"/>
    </row>
    <row r="19924" spans="16:26" x14ac:dyDescent="0.25">
      <c r="P19924" s="119"/>
      <c r="R19924" s="119"/>
      <c r="T19924" s="119"/>
      <c r="V19924" s="119"/>
      <c r="X19924" s="119"/>
      <c r="Z19924" s="119"/>
    </row>
    <row r="19925" spans="16:26" x14ac:dyDescent="0.25">
      <c r="P19925" s="119"/>
      <c r="R19925" s="119"/>
      <c r="T19925" s="119"/>
      <c r="V19925" s="119"/>
      <c r="X19925" s="119"/>
      <c r="Z19925" s="119"/>
    </row>
    <row r="19926" spans="16:26" x14ac:dyDescent="0.25">
      <c r="P19926" s="119"/>
      <c r="R19926" s="119"/>
      <c r="T19926" s="119"/>
      <c r="V19926" s="119"/>
      <c r="X19926" s="119"/>
      <c r="Z19926" s="119"/>
    </row>
    <row r="19927" spans="16:26" x14ac:dyDescent="0.25">
      <c r="P19927" s="121"/>
      <c r="R19927" s="121"/>
      <c r="T19927" s="121"/>
      <c r="V19927" s="121"/>
      <c r="X19927" s="121"/>
      <c r="Z19927" s="121"/>
    </row>
    <row r="19928" spans="16:26" x14ac:dyDescent="0.25">
      <c r="P19928" s="121"/>
      <c r="R19928" s="121"/>
      <c r="T19928" s="121"/>
      <c r="V19928" s="121"/>
      <c r="X19928" s="121"/>
      <c r="Z19928" s="121"/>
    </row>
    <row r="19929" spans="16:26" x14ac:dyDescent="0.25">
      <c r="P19929" s="121"/>
      <c r="R19929" s="121"/>
      <c r="T19929" s="121"/>
      <c r="V19929" s="121"/>
      <c r="X19929" s="121"/>
      <c r="Z19929" s="121"/>
    </row>
    <row r="19930" spans="16:26" x14ac:dyDescent="0.25">
      <c r="P19930" s="121"/>
      <c r="R19930" s="121"/>
      <c r="T19930" s="121"/>
      <c r="V19930" s="121"/>
      <c r="X19930" s="121"/>
      <c r="Z19930" s="121"/>
    </row>
    <row r="19931" spans="16:26" x14ac:dyDescent="0.25">
      <c r="P19931" s="122"/>
      <c r="R19931" s="122"/>
      <c r="T19931" s="122"/>
      <c r="V19931" s="122"/>
      <c r="X19931" s="122"/>
      <c r="Z19931" s="122"/>
    </row>
    <row r="19932" spans="16:26" x14ac:dyDescent="0.25">
      <c r="P19932" s="118"/>
      <c r="R19932" s="118"/>
      <c r="T19932" s="118"/>
      <c r="V19932" s="118"/>
      <c r="X19932" s="118"/>
      <c r="Z19932" s="118"/>
    </row>
    <row r="19933" spans="16:26" x14ac:dyDescent="0.25">
      <c r="P19933" s="119"/>
      <c r="R19933" s="119"/>
      <c r="T19933" s="119"/>
      <c r="V19933" s="119"/>
      <c r="X19933" s="119"/>
      <c r="Z19933" s="119"/>
    </row>
    <row r="19934" spans="16:26" x14ac:dyDescent="0.25">
      <c r="P19934" s="119"/>
      <c r="R19934" s="119"/>
      <c r="T19934" s="119"/>
      <c r="V19934" s="119"/>
      <c r="X19934" s="119"/>
      <c r="Z19934" s="119"/>
    </row>
    <row r="19935" spans="16:26" x14ac:dyDescent="0.25">
      <c r="P19935" s="120"/>
      <c r="R19935" s="120"/>
      <c r="T19935" s="120"/>
      <c r="V19935" s="120"/>
      <c r="X19935" s="120"/>
      <c r="Z19935" s="120"/>
    </row>
    <row r="19936" spans="16:26" x14ac:dyDescent="0.25">
      <c r="P19936" s="119"/>
      <c r="R19936" s="119"/>
      <c r="T19936" s="119"/>
      <c r="V19936" s="119"/>
      <c r="X19936" s="119"/>
      <c r="Z19936" s="119"/>
    </row>
    <row r="19937" spans="16:26" x14ac:dyDescent="0.25">
      <c r="P19937" s="119"/>
      <c r="R19937" s="119"/>
      <c r="T19937" s="119"/>
      <c r="V19937" s="119"/>
      <c r="X19937" s="119"/>
      <c r="Z19937" s="119"/>
    </row>
    <row r="19938" spans="16:26" x14ac:dyDescent="0.25">
      <c r="P19938" s="120"/>
      <c r="R19938" s="120"/>
      <c r="T19938" s="120"/>
      <c r="V19938" s="120"/>
      <c r="X19938" s="120"/>
      <c r="Z19938" s="120"/>
    </row>
    <row r="19939" spans="16:26" x14ac:dyDescent="0.25">
      <c r="P19939" s="119"/>
      <c r="R19939" s="119"/>
      <c r="T19939" s="119"/>
      <c r="V19939" s="119"/>
      <c r="X19939" s="119"/>
      <c r="Z19939" s="119"/>
    </row>
    <row r="19940" spans="16:26" x14ac:dyDescent="0.25">
      <c r="P19940" s="120"/>
      <c r="R19940" s="120"/>
      <c r="T19940" s="120"/>
      <c r="V19940" s="120"/>
      <c r="X19940" s="120"/>
      <c r="Z19940" s="120"/>
    </row>
    <row r="19941" spans="16:26" x14ac:dyDescent="0.25">
      <c r="P19941" s="119"/>
      <c r="R19941" s="119"/>
      <c r="T19941" s="119"/>
      <c r="V19941" s="119"/>
      <c r="X19941" s="119"/>
      <c r="Z19941" s="119"/>
    </row>
    <row r="19942" spans="16:26" x14ac:dyDescent="0.25">
      <c r="P19942" s="119"/>
      <c r="R19942" s="119"/>
      <c r="T19942" s="119"/>
      <c r="V19942" s="119"/>
      <c r="X19942" s="119"/>
      <c r="Z19942" s="119"/>
    </row>
    <row r="19943" spans="16:26" x14ac:dyDescent="0.25">
      <c r="P19943" s="119"/>
      <c r="R19943" s="119"/>
      <c r="T19943" s="119"/>
      <c r="V19943" s="119"/>
      <c r="X19943" s="119"/>
      <c r="Z19943" s="119"/>
    </row>
    <row r="19944" spans="16:26" x14ac:dyDescent="0.25">
      <c r="P19944" s="121"/>
      <c r="R19944" s="121"/>
      <c r="T19944" s="121"/>
      <c r="V19944" s="121"/>
      <c r="X19944" s="121"/>
      <c r="Z19944" s="121"/>
    </row>
    <row r="19945" spans="16:26" x14ac:dyDescent="0.25">
      <c r="P19945" s="121"/>
      <c r="R19945" s="121"/>
      <c r="T19945" s="121"/>
      <c r="V19945" s="121"/>
      <c r="X19945" s="121"/>
      <c r="Z19945" s="121"/>
    </row>
    <row r="19946" spans="16:26" x14ac:dyDescent="0.25">
      <c r="P19946" s="121"/>
      <c r="R19946" s="121"/>
      <c r="T19946" s="121"/>
      <c r="V19946" s="121"/>
      <c r="X19946" s="121"/>
      <c r="Z19946" s="121"/>
    </row>
    <row r="19947" spans="16:26" x14ac:dyDescent="0.25">
      <c r="P19947" s="121"/>
      <c r="R19947" s="121"/>
      <c r="T19947" s="121"/>
      <c r="V19947" s="121"/>
      <c r="X19947" s="121"/>
      <c r="Z19947" s="121"/>
    </row>
    <row r="19948" spans="16:26" x14ac:dyDescent="0.25">
      <c r="P19948" s="122"/>
      <c r="R19948" s="122"/>
      <c r="T19948" s="122"/>
      <c r="V19948" s="122"/>
      <c r="X19948" s="122"/>
      <c r="Z19948" s="122"/>
    </row>
    <row r="19949" spans="16:26" x14ac:dyDescent="0.25">
      <c r="P19949" s="118"/>
      <c r="R19949" s="118"/>
      <c r="T19949" s="118"/>
      <c r="V19949" s="118"/>
      <c r="X19949" s="118"/>
      <c r="Z19949" s="118"/>
    </row>
    <row r="19950" spans="16:26" x14ac:dyDescent="0.25">
      <c r="P19950" s="119"/>
      <c r="R19950" s="119"/>
      <c r="T19950" s="119"/>
      <c r="V19950" s="119"/>
      <c r="X19950" s="119"/>
      <c r="Z19950" s="119"/>
    </row>
    <row r="19951" spans="16:26" x14ac:dyDescent="0.25">
      <c r="P19951" s="119"/>
      <c r="R19951" s="119"/>
      <c r="T19951" s="119"/>
      <c r="V19951" s="119"/>
      <c r="X19951" s="119"/>
      <c r="Z19951" s="119"/>
    </row>
    <row r="19952" spans="16:26" x14ac:dyDescent="0.25">
      <c r="P19952" s="120"/>
      <c r="R19952" s="120"/>
      <c r="T19952" s="120"/>
      <c r="V19952" s="120"/>
      <c r="X19952" s="120"/>
      <c r="Z19952" s="120"/>
    </row>
    <row r="19953" spans="16:26" x14ac:dyDescent="0.25">
      <c r="P19953" s="119"/>
      <c r="R19953" s="119"/>
      <c r="T19953" s="119"/>
      <c r="V19953" s="119"/>
      <c r="X19953" s="119"/>
      <c r="Z19953" s="119"/>
    </row>
    <row r="19954" spans="16:26" x14ac:dyDescent="0.25">
      <c r="P19954" s="119"/>
      <c r="R19954" s="119"/>
      <c r="T19954" s="119"/>
      <c r="V19954" s="119"/>
      <c r="X19954" s="119"/>
      <c r="Z19954" s="119"/>
    </row>
    <row r="19955" spans="16:26" x14ac:dyDescent="0.25">
      <c r="P19955" s="120"/>
      <c r="R19955" s="120"/>
      <c r="T19955" s="120"/>
      <c r="V19955" s="120"/>
      <c r="X19955" s="120"/>
      <c r="Z19955" s="120"/>
    </row>
    <row r="19956" spans="16:26" x14ac:dyDescent="0.25">
      <c r="P19956" s="119"/>
      <c r="R19956" s="119"/>
      <c r="T19956" s="119"/>
      <c r="V19956" s="119"/>
      <c r="X19956" s="119"/>
      <c r="Z19956" s="119"/>
    </row>
    <row r="19957" spans="16:26" x14ac:dyDescent="0.25">
      <c r="P19957" s="120"/>
      <c r="R19957" s="120"/>
      <c r="T19957" s="120"/>
      <c r="V19957" s="120"/>
      <c r="X19957" s="120"/>
      <c r="Z19957" s="120"/>
    </row>
    <row r="19958" spans="16:26" x14ac:dyDescent="0.25">
      <c r="P19958" s="119"/>
      <c r="R19958" s="119"/>
      <c r="T19958" s="119"/>
      <c r="V19958" s="119"/>
      <c r="X19958" s="119"/>
      <c r="Z19958" s="119"/>
    </row>
    <row r="19959" spans="16:26" x14ac:dyDescent="0.25">
      <c r="P19959" s="119"/>
      <c r="R19959" s="119"/>
      <c r="T19959" s="119"/>
      <c r="V19959" s="119"/>
      <c r="X19959" s="119"/>
      <c r="Z19959" s="119"/>
    </row>
    <row r="19960" spans="16:26" x14ac:dyDescent="0.25">
      <c r="P19960" s="119"/>
      <c r="R19960" s="119"/>
      <c r="T19960" s="119"/>
      <c r="V19960" s="119"/>
      <c r="X19960" s="119"/>
      <c r="Z19960" s="119"/>
    </row>
    <row r="19961" spans="16:26" x14ac:dyDescent="0.25">
      <c r="P19961" s="121"/>
      <c r="R19961" s="121"/>
      <c r="T19961" s="121"/>
      <c r="V19961" s="121"/>
      <c r="X19961" s="121"/>
      <c r="Z19961" s="121"/>
    </row>
    <row r="19962" spans="16:26" x14ac:dyDescent="0.25">
      <c r="P19962" s="121"/>
      <c r="R19962" s="121"/>
      <c r="T19962" s="121"/>
      <c r="V19962" s="121"/>
      <c r="X19962" s="121"/>
      <c r="Z19962" s="121"/>
    </row>
    <row r="19963" spans="16:26" x14ac:dyDescent="0.25">
      <c r="P19963" s="121"/>
      <c r="R19963" s="121"/>
      <c r="T19963" s="121"/>
      <c r="V19963" s="121"/>
      <c r="X19963" s="121"/>
      <c r="Z19963" s="121"/>
    </row>
    <row r="19964" spans="16:26" x14ac:dyDescent="0.25">
      <c r="P19964" s="121"/>
      <c r="R19964" s="121"/>
      <c r="T19964" s="121"/>
      <c r="V19964" s="121"/>
      <c r="X19964" s="121"/>
      <c r="Z19964" s="121"/>
    </row>
    <row r="19965" spans="16:26" x14ac:dyDescent="0.25">
      <c r="P19965" s="122"/>
      <c r="R19965" s="122"/>
      <c r="T19965" s="122"/>
      <c r="V19965" s="122"/>
      <c r="X19965" s="122"/>
      <c r="Z19965" s="122"/>
    </row>
    <row r="19966" spans="16:26" x14ac:dyDescent="0.25">
      <c r="P19966" s="118"/>
      <c r="R19966" s="118"/>
      <c r="T19966" s="118"/>
      <c r="V19966" s="118"/>
      <c r="X19966" s="118"/>
      <c r="Z19966" s="118"/>
    </row>
    <row r="19967" spans="16:26" x14ac:dyDescent="0.25">
      <c r="P19967" s="119"/>
      <c r="R19967" s="119"/>
      <c r="T19967" s="119"/>
      <c r="V19967" s="119"/>
      <c r="X19967" s="119"/>
      <c r="Z19967" s="119"/>
    </row>
    <row r="19968" spans="16:26" x14ac:dyDescent="0.25">
      <c r="P19968" s="119"/>
      <c r="R19968" s="119"/>
      <c r="T19968" s="119"/>
      <c r="V19968" s="119"/>
      <c r="X19968" s="119"/>
      <c r="Z19968" s="119"/>
    </row>
    <row r="19969" spans="16:26" x14ac:dyDescent="0.25">
      <c r="P19969" s="120"/>
      <c r="R19969" s="120"/>
      <c r="T19969" s="120"/>
      <c r="V19969" s="120"/>
      <c r="X19969" s="120"/>
      <c r="Z19969" s="120"/>
    </row>
    <row r="19970" spans="16:26" x14ac:dyDescent="0.25">
      <c r="P19970" s="119"/>
      <c r="R19970" s="119"/>
      <c r="T19970" s="119"/>
      <c r="V19970" s="119"/>
      <c r="X19970" s="119"/>
      <c r="Z19970" s="119"/>
    </row>
    <row r="19971" spans="16:26" x14ac:dyDescent="0.25">
      <c r="P19971" s="119"/>
      <c r="R19971" s="119"/>
      <c r="T19971" s="119"/>
      <c r="V19971" s="119"/>
      <c r="X19971" s="119"/>
      <c r="Z19971" s="119"/>
    </row>
    <row r="19972" spans="16:26" x14ac:dyDescent="0.25">
      <c r="P19972" s="120"/>
      <c r="R19972" s="120"/>
      <c r="T19972" s="120"/>
      <c r="V19972" s="120"/>
      <c r="X19972" s="120"/>
      <c r="Z19972" s="120"/>
    </row>
    <row r="19973" spans="16:26" x14ac:dyDescent="0.25">
      <c r="P19973" s="119"/>
      <c r="R19973" s="119"/>
      <c r="T19973" s="119"/>
      <c r="V19973" s="119"/>
      <c r="X19973" s="119"/>
      <c r="Z19973" s="119"/>
    </row>
    <row r="19974" spans="16:26" x14ac:dyDescent="0.25">
      <c r="P19974" s="120"/>
      <c r="R19974" s="120"/>
      <c r="T19974" s="120"/>
      <c r="V19974" s="120"/>
      <c r="X19974" s="120"/>
      <c r="Z19974" s="120"/>
    </row>
    <row r="19975" spans="16:26" x14ac:dyDescent="0.25">
      <c r="P19975" s="119"/>
      <c r="R19975" s="119"/>
      <c r="T19975" s="119"/>
      <c r="V19975" s="119"/>
      <c r="X19975" s="119"/>
      <c r="Z19975" s="119"/>
    </row>
    <row r="19976" spans="16:26" x14ac:dyDescent="0.25">
      <c r="P19976" s="119"/>
      <c r="R19976" s="119"/>
      <c r="T19976" s="119"/>
      <c r="V19976" s="119"/>
      <c r="X19976" s="119"/>
      <c r="Z19976" s="119"/>
    </row>
    <row r="19977" spans="16:26" x14ac:dyDescent="0.25">
      <c r="P19977" s="119"/>
      <c r="R19977" s="119"/>
      <c r="T19977" s="119"/>
      <c r="V19977" s="119"/>
      <c r="X19977" s="119"/>
      <c r="Z19977" s="119"/>
    </row>
    <row r="19978" spans="16:26" x14ac:dyDescent="0.25">
      <c r="P19978" s="121"/>
      <c r="R19978" s="121"/>
      <c r="T19978" s="121"/>
      <c r="V19978" s="121"/>
      <c r="X19978" s="121"/>
      <c r="Z19978" s="121"/>
    </row>
    <row r="19979" spans="16:26" x14ac:dyDescent="0.25">
      <c r="P19979" s="121"/>
      <c r="R19979" s="121"/>
      <c r="T19979" s="121"/>
      <c r="V19979" s="121"/>
      <c r="X19979" s="121"/>
      <c r="Z19979" s="121"/>
    </row>
    <row r="19980" spans="16:26" x14ac:dyDescent="0.25">
      <c r="P19980" s="121"/>
      <c r="R19980" s="121"/>
      <c r="T19980" s="121"/>
      <c r="V19980" s="121"/>
      <c r="X19980" s="121"/>
      <c r="Z19980" s="121"/>
    </row>
    <row r="19981" spans="16:26" x14ac:dyDescent="0.25">
      <c r="P19981" s="121"/>
      <c r="R19981" s="121"/>
      <c r="T19981" s="121"/>
      <c r="V19981" s="121"/>
      <c r="X19981" s="121"/>
      <c r="Z19981" s="121"/>
    </row>
    <row r="19982" spans="16:26" x14ac:dyDescent="0.25">
      <c r="P19982" s="122"/>
      <c r="R19982" s="122"/>
      <c r="T19982" s="122"/>
      <c r="V19982" s="122"/>
      <c r="X19982" s="122"/>
      <c r="Z19982" s="122"/>
    </row>
    <row r="19983" spans="16:26" x14ac:dyDescent="0.25">
      <c r="P19983" s="118"/>
      <c r="R19983" s="118"/>
      <c r="T19983" s="118"/>
      <c r="V19983" s="118"/>
      <c r="X19983" s="118"/>
      <c r="Z19983" s="118"/>
    </row>
    <row r="19984" spans="16:26" x14ac:dyDescent="0.25">
      <c r="P19984" s="119"/>
      <c r="R19984" s="119"/>
      <c r="T19984" s="119"/>
      <c r="V19984" s="119"/>
      <c r="X19984" s="119"/>
      <c r="Z19984" s="119"/>
    </row>
    <row r="19985" spans="16:26" x14ac:dyDescent="0.25">
      <c r="P19985" s="119"/>
      <c r="R19985" s="119"/>
      <c r="T19985" s="119"/>
      <c r="V19985" s="119"/>
      <c r="X19985" s="119"/>
      <c r="Z19985" s="119"/>
    </row>
    <row r="19986" spans="16:26" x14ac:dyDescent="0.25">
      <c r="P19986" s="120"/>
      <c r="R19986" s="120"/>
      <c r="T19986" s="120"/>
      <c r="V19986" s="120"/>
      <c r="X19986" s="120"/>
      <c r="Z19986" s="120"/>
    </row>
    <row r="19987" spans="16:26" x14ac:dyDescent="0.25">
      <c r="P19987" s="119"/>
      <c r="R19987" s="119"/>
      <c r="T19987" s="119"/>
      <c r="V19987" s="119"/>
      <c r="X19987" s="119"/>
      <c r="Z19987" s="119"/>
    </row>
    <row r="19988" spans="16:26" x14ac:dyDescent="0.25">
      <c r="P19988" s="119"/>
      <c r="R19988" s="119"/>
      <c r="T19988" s="119"/>
      <c r="V19988" s="119"/>
      <c r="X19988" s="119"/>
      <c r="Z19988" s="119"/>
    </row>
    <row r="19989" spans="16:26" x14ac:dyDescent="0.25">
      <c r="P19989" s="120"/>
      <c r="R19989" s="120"/>
      <c r="T19989" s="120"/>
      <c r="V19989" s="120"/>
      <c r="X19989" s="120"/>
      <c r="Z19989" s="120"/>
    </row>
    <row r="19990" spans="16:26" x14ac:dyDescent="0.25">
      <c r="P19990" s="119"/>
      <c r="R19990" s="119"/>
      <c r="T19990" s="119"/>
      <c r="V19990" s="119"/>
      <c r="X19990" s="119"/>
      <c r="Z19990" s="119"/>
    </row>
    <row r="19991" spans="16:26" x14ac:dyDescent="0.25">
      <c r="P19991" s="120"/>
      <c r="R19991" s="120"/>
      <c r="T19991" s="120"/>
      <c r="V19991" s="120"/>
      <c r="X19991" s="120"/>
      <c r="Z19991" s="120"/>
    </row>
    <row r="19992" spans="16:26" x14ac:dyDescent="0.25">
      <c r="P19992" s="119"/>
      <c r="R19992" s="119"/>
      <c r="T19992" s="119"/>
      <c r="V19992" s="119"/>
      <c r="X19992" s="119"/>
      <c r="Z19992" s="119"/>
    </row>
    <row r="19993" spans="16:26" x14ac:dyDescent="0.25">
      <c r="P19993" s="119"/>
      <c r="R19993" s="119"/>
      <c r="T19993" s="119"/>
      <c r="V19993" s="119"/>
      <c r="X19993" s="119"/>
      <c r="Z19993" s="119"/>
    </row>
    <row r="19994" spans="16:26" x14ac:dyDescent="0.25">
      <c r="P19994" s="119"/>
      <c r="R19994" s="119"/>
      <c r="T19994" s="119"/>
      <c r="V19994" s="119"/>
      <c r="X19994" s="119"/>
      <c r="Z19994" s="119"/>
    </row>
    <row r="19995" spans="16:26" x14ac:dyDescent="0.25">
      <c r="P19995" s="121"/>
      <c r="R19995" s="121"/>
      <c r="T19995" s="121"/>
      <c r="V19995" s="121"/>
      <c r="X19995" s="121"/>
      <c r="Z19995" s="121"/>
    </row>
    <row r="19996" spans="16:26" x14ac:dyDescent="0.25">
      <c r="P19996" s="121"/>
      <c r="R19996" s="121"/>
      <c r="T19996" s="121"/>
      <c r="V19996" s="121"/>
      <c r="X19996" s="121"/>
      <c r="Z19996" s="121"/>
    </row>
    <row r="19997" spans="16:26" x14ac:dyDescent="0.25">
      <c r="P19997" s="121"/>
      <c r="R19997" s="121"/>
      <c r="T19997" s="121"/>
      <c r="V19997" s="121"/>
      <c r="X19997" s="121"/>
      <c r="Z19997" s="121"/>
    </row>
    <row r="19998" spans="16:26" x14ac:dyDescent="0.25">
      <c r="P19998" s="121"/>
      <c r="R19998" s="121"/>
      <c r="T19998" s="121"/>
      <c r="V19998" s="121"/>
      <c r="X19998" s="121"/>
      <c r="Z19998" s="121"/>
    </row>
    <row r="19999" spans="16:26" x14ac:dyDescent="0.25">
      <c r="P19999" s="122"/>
      <c r="R19999" s="122"/>
      <c r="T19999" s="122"/>
      <c r="V19999" s="122"/>
      <c r="X19999" s="122"/>
      <c r="Z19999" s="122"/>
    </row>
    <row r="20000" spans="16:26" x14ac:dyDescent="0.25">
      <c r="P20000" s="118"/>
      <c r="R20000" s="118"/>
      <c r="T20000" s="118"/>
      <c r="V20000" s="118"/>
      <c r="X20000" s="118"/>
      <c r="Z20000" s="118"/>
    </row>
    <row r="20001" spans="16:26" x14ac:dyDescent="0.25">
      <c r="P20001" s="119"/>
      <c r="R20001" s="119"/>
      <c r="T20001" s="119"/>
      <c r="V20001" s="119"/>
      <c r="X20001" s="119"/>
      <c r="Z20001" s="119"/>
    </row>
    <row r="20002" spans="16:26" x14ac:dyDescent="0.25">
      <c r="P20002" s="119"/>
      <c r="R20002" s="119"/>
      <c r="T20002" s="119"/>
      <c r="V20002" s="119"/>
      <c r="X20002" s="119"/>
      <c r="Z20002" s="119"/>
    </row>
    <row r="20003" spans="16:26" x14ac:dyDescent="0.25">
      <c r="P20003" s="120"/>
      <c r="R20003" s="120"/>
      <c r="T20003" s="120"/>
      <c r="V20003" s="120"/>
      <c r="X20003" s="120"/>
      <c r="Z20003" s="120"/>
    </row>
    <row r="20004" spans="16:26" x14ac:dyDescent="0.25">
      <c r="P20004" s="119"/>
      <c r="R20004" s="119"/>
      <c r="T20004" s="119"/>
      <c r="V20004" s="119"/>
      <c r="X20004" s="119"/>
      <c r="Z20004" s="119"/>
    </row>
    <row r="20005" spans="16:26" x14ac:dyDescent="0.25">
      <c r="P20005" s="119"/>
      <c r="R20005" s="119"/>
      <c r="T20005" s="119"/>
      <c r="V20005" s="119"/>
      <c r="X20005" s="119"/>
      <c r="Z20005" s="119"/>
    </row>
    <row r="20006" spans="16:26" x14ac:dyDescent="0.25">
      <c r="P20006" s="120"/>
      <c r="R20006" s="120"/>
      <c r="T20006" s="120"/>
      <c r="V20006" s="120"/>
      <c r="X20006" s="120"/>
      <c r="Z20006" s="120"/>
    </row>
    <row r="20007" spans="16:26" x14ac:dyDescent="0.25">
      <c r="P20007" s="119"/>
      <c r="R20007" s="119"/>
      <c r="T20007" s="119"/>
      <c r="V20007" s="119"/>
      <c r="X20007" s="119"/>
      <c r="Z20007" s="119"/>
    </row>
    <row r="20008" spans="16:26" x14ac:dyDescent="0.25">
      <c r="P20008" s="120"/>
      <c r="R20008" s="120"/>
      <c r="T20008" s="120"/>
      <c r="V20008" s="120"/>
      <c r="X20008" s="120"/>
      <c r="Z20008" s="120"/>
    </row>
    <row r="20009" spans="16:26" x14ac:dyDescent="0.25">
      <c r="P20009" s="119"/>
      <c r="R20009" s="119"/>
      <c r="T20009" s="119"/>
      <c r="V20009" s="119"/>
      <c r="X20009" s="119"/>
      <c r="Z20009" s="119"/>
    </row>
    <row r="20010" spans="16:26" x14ac:dyDescent="0.25">
      <c r="P20010" s="119"/>
      <c r="R20010" s="119"/>
      <c r="T20010" s="119"/>
      <c r="V20010" s="119"/>
      <c r="X20010" s="119"/>
      <c r="Z20010" s="119"/>
    </row>
    <row r="20011" spans="16:26" x14ac:dyDescent="0.25">
      <c r="P20011" s="119"/>
      <c r="R20011" s="119"/>
      <c r="T20011" s="119"/>
      <c r="V20011" s="119"/>
      <c r="X20011" s="119"/>
      <c r="Z20011" s="119"/>
    </row>
    <row r="20012" spans="16:26" x14ac:dyDescent="0.25">
      <c r="P20012" s="121"/>
      <c r="R20012" s="121"/>
      <c r="T20012" s="121"/>
      <c r="V20012" s="121"/>
      <c r="X20012" s="121"/>
      <c r="Z20012" s="121"/>
    </row>
    <row r="20013" spans="16:26" x14ac:dyDescent="0.25">
      <c r="P20013" s="121"/>
      <c r="R20013" s="121"/>
      <c r="T20013" s="121"/>
      <c r="V20013" s="121"/>
      <c r="X20013" s="121"/>
      <c r="Z20013" s="121"/>
    </row>
    <row r="20014" spans="16:26" x14ac:dyDescent="0.25">
      <c r="P20014" s="121"/>
      <c r="R20014" s="121"/>
      <c r="T20014" s="121"/>
      <c r="V20014" s="121"/>
      <c r="X20014" s="121"/>
      <c r="Z20014" s="121"/>
    </row>
    <row r="20015" spans="16:26" x14ac:dyDescent="0.25">
      <c r="P20015" s="121"/>
      <c r="R20015" s="121"/>
      <c r="T20015" s="121"/>
      <c r="V20015" s="121"/>
      <c r="X20015" s="121"/>
      <c r="Z20015" s="121"/>
    </row>
    <row r="20016" spans="16:26" x14ac:dyDescent="0.25">
      <c r="P20016" s="122"/>
      <c r="R20016" s="122"/>
      <c r="T20016" s="122"/>
      <c r="V20016" s="122"/>
      <c r="X20016" s="122"/>
      <c r="Z20016" s="122"/>
    </row>
    <row r="20017" spans="16:26" x14ac:dyDescent="0.25">
      <c r="P20017" s="118"/>
      <c r="R20017" s="118"/>
      <c r="T20017" s="118"/>
      <c r="V20017" s="118"/>
      <c r="X20017" s="118"/>
      <c r="Z20017" s="118"/>
    </row>
    <row r="20018" spans="16:26" x14ac:dyDescent="0.25">
      <c r="P20018" s="119"/>
      <c r="R20018" s="119"/>
      <c r="T20018" s="119"/>
      <c r="V20018" s="119"/>
      <c r="X20018" s="119"/>
      <c r="Z20018" s="119"/>
    </row>
    <row r="20019" spans="16:26" x14ac:dyDescent="0.25">
      <c r="P20019" s="119"/>
      <c r="R20019" s="119"/>
      <c r="T20019" s="119"/>
      <c r="V20019" s="119"/>
      <c r="X20019" s="119"/>
      <c r="Z20019" s="119"/>
    </row>
    <row r="20020" spans="16:26" x14ac:dyDescent="0.25">
      <c r="P20020" s="120"/>
      <c r="R20020" s="120"/>
      <c r="T20020" s="120"/>
      <c r="V20020" s="120"/>
      <c r="X20020" s="120"/>
      <c r="Z20020" s="120"/>
    </row>
    <row r="20021" spans="16:26" x14ac:dyDescent="0.25">
      <c r="P20021" s="119"/>
      <c r="R20021" s="119"/>
      <c r="T20021" s="119"/>
      <c r="V20021" s="119"/>
      <c r="X20021" s="119"/>
      <c r="Z20021" s="119"/>
    </row>
    <row r="20022" spans="16:26" x14ac:dyDescent="0.25">
      <c r="P20022" s="119"/>
      <c r="R20022" s="119"/>
      <c r="T20022" s="119"/>
      <c r="V20022" s="119"/>
      <c r="X20022" s="119"/>
      <c r="Z20022" s="119"/>
    </row>
    <row r="20023" spans="16:26" x14ac:dyDescent="0.25">
      <c r="P20023" s="120"/>
      <c r="R20023" s="120"/>
      <c r="T20023" s="120"/>
      <c r="V20023" s="120"/>
      <c r="X20023" s="120"/>
      <c r="Z20023" s="120"/>
    </row>
    <row r="20024" spans="16:26" x14ac:dyDescent="0.25">
      <c r="P20024" s="119"/>
      <c r="R20024" s="119"/>
      <c r="T20024" s="119"/>
      <c r="V20024" s="119"/>
      <c r="X20024" s="119"/>
      <c r="Z20024" s="119"/>
    </row>
    <row r="20025" spans="16:26" x14ac:dyDescent="0.25">
      <c r="P20025" s="120"/>
      <c r="R20025" s="120"/>
      <c r="T20025" s="120"/>
      <c r="V20025" s="120"/>
      <c r="X20025" s="120"/>
      <c r="Z20025" s="120"/>
    </row>
    <row r="20026" spans="16:26" x14ac:dyDescent="0.25">
      <c r="P20026" s="119"/>
      <c r="R20026" s="119"/>
      <c r="T20026" s="119"/>
      <c r="V20026" s="119"/>
      <c r="X20026" s="119"/>
      <c r="Z20026" s="119"/>
    </row>
    <row r="20027" spans="16:26" x14ac:dyDescent="0.25">
      <c r="P20027" s="119"/>
      <c r="R20027" s="119"/>
      <c r="T20027" s="119"/>
      <c r="V20027" s="119"/>
      <c r="X20027" s="119"/>
      <c r="Z20027" s="119"/>
    </row>
    <row r="20028" spans="16:26" x14ac:dyDescent="0.25">
      <c r="P20028" s="119"/>
      <c r="R20028" s="119"/>
      <c r="T20028" s="119"/>
      <c r="V20028" s="119"/>
      <c r="X20028" s="119"/>
      <c r="Z20028" s="119"/>
    </row>
    <row r="20029" spans="16:26" x14ac:dyDescent="0.25">
      <c r="P20029" s="121"/>
      <c r="R20029" s="121"/>
      <c r="T20029" s="121"/>
      <c r="V20029" s="121"/>
      <c r="X20029" s="121"/>
      <c r="Z20029" s="121"/>
    </row>
    <row r="20030" spans="16:26" x14ac:dyDescent="0.25">
      <c r="P20030" s="121"/>
      <c r="R20030" s="121"/>
      <c r="T20030" s="121"/>
      <c r="V20030" s="121"/>
      <c r="X20030" s="121"/>
      <c r="Z20030" s="121"/>
    </row>
    <row r="20031" spans="16:26" x14ac:dyDescent="0.25">
      <c r="P20031" s="121"/>
      <c r="R20031" s="121"/>
      <c r="T20031" s="121"/>
      <c r="V20031" s="121"/>
      <c r="X20031" s="121"/>
      <c r="Z20031" s="121"/>
    </row>
    <row r="20032" spans="16:26" x14ac:dyDescent="0.25">
      <c r="P20032" s="121"/>
      <c r="R20032" s="121"/>
      <c r="T20032" s="121"/>
      <c r="V20032" s="121"/>
      <c r="X20032" s="121"/>
      <c r="Z20032" s="121"/>
    </row>
    <row r="20033" spans="16:26" x14ac:dyDescent="0.25">
      <c r="P20033" s="122"/>
      <c r="R20033" s="122"/>
      <c r="T20033" s="122"/>
      <c r="V20033" s="122"/>
      <c r="X20033" s="122"/>
      <c r="Z20033" s="122"/>
    </row>
    <row r="20034" spans="16:26" x14ac:dyDescent="0.25">
      <c r="P20034" s="118"/>
      <c r="R20034" s="118"/>
      <c r="T20034" s="118"/>
      <c r="V20034" s="118"/>
      <c r="X20034" s="118"/>
      <c r="Z20034" s="118"/>
    </row>
    <row r="20035" spans="16:26" x14ac:dyDescent="0.25">
      <c r="P20035" s="119"/>
      <c r="R20035" s="119"/>
      <c r="T20035" s="119"/>
      <c r="V20035" s="119"/>
      <c r="X20035" s="119"/>
      <c r="Z20035" s="119"/>
    </row>
    <row r="20036" spans="16:26" x14ac:dyDescent="0.25">
      <c r="P20036" s="119"/>
      <c r="R20036" s="119"/>
      <c r="T20036" s="119"/>
      <c r="V20036" s="119"/>
      <c r="X20036" s="119"/>
      <c r="Z20036" s="119"/>
    </row>
    <row r="20037" spans="16:26" x14ac:dyDescent="0.25">
      <c r="P20037" s="120"/>
      <c r="R20037" s="120"/>
      <c r="T20037" s="120"/>
      <c r="V20037" s="120"/>
      <c r="X20037" s="120"/>
      <c r="Z20037" s="120"/>
    </row>
    <row r="20038" spans="16:26" x14ac:dyDescent="0.25">
      <c r="P20038" s="119"/>
      <c r="R20038" s="119"/>
      <c r="T20038" s="119"/>
      <c r="V20038" s="119"/>
      <c r="X20038" s="119"/>
      <c r="Z20038" s="119"/>
    </row>
    <row r="20039" spans="16:26" x14ac:dyDescent="0.25">
      <c r="P20039" s="119"/>
      <c r="R20039" s="119"/>
      <c r="T20039" s="119"/>
      <c r="V20039" s="119"/>
      <c r="X20039" s="119"/>
      <c r="Z20039" s="119"/>
    </row>
    <row r="20040" spans="16:26" x14ac:dyDescent="0.25">
      <c r="P20040" s="120"/>
      <c r="R20040" s="120"/>
      <c r="T20040" s="120"/>
      <c r="V20040" s="120"/>
      <c r="X20040" s="120"/>
      <c r="Z20040" s="120"/>
    </row>
    <row r="20041" spans="16:26" x14ac:dyDescent="0.25">
      <c r="P20041" s="119"/>
      <c r="R20041" s="119"/>
      <c r="T20041" s="119"/>
      <c r="V20041" s="119"/>
      <c r="X20041" s="119"/>
      <c r="Z20041" s="119"/>
    </row>
    <row r="20042" spans="16:26" x14ac:dyDescent="0.25">
      <c r="P20042" s="120"/>
      <c r="R20042" s="120"/>
      <c r="T20042" s="120"/>
      <c r="V20042" s="120"/>
      <c r="X20042" s="120"/>
      <c r="Z20042" s="120"/>
    </row>
    <row r="20043" spans="16:26" x14ac:dyDescent="0.25">
      <c r="P20043" s="119"/>
      <c r="R20043" s="119"/>
      <c r="T20043" s="119"/>
      <c r="V20043" s="119"/>
      <c r="X20043" s="119"/>
      <c r="Z20043" s="119"/>
    </row>
    <row r="20044" spans="16:26" x14ac:dyDescent="0.25">
      <c r="P20044" s="119"/>
      <c r="R20044" s="119"/>
      <c r="T20044" s="119"/>
      <c r="V20044" s="119"/>
      <c r="X20044" s="119"/>
      <c r="Z20044" s="119"/>
    </row>
    <row r="20045" spans="16:26" x14ac:dyDescent="0.25">
      <c r="P20045" s="119"/>
      <c r="R20045" s="119"/>
      <c r="T20045" s="119"/>
      <c r="V20045" s="119"/>
      <c r="X20045" s="119"/>
      <c r="Z20045" s="119"/>
    </row>
    <row r="20046" spans="16:26" x14ac:dyDescent="0.25">
      <c r="P20046" s="121"/>
      <c r="R20046" s="121"/>
      <c r="T20046" s="121"/>
      <c r="V20046" s="121"/>
      <c r="X20046" s="121"/>
      <c r="Z20046" s="121"/>
    </row>
    <row r="20047" spans="16:26" x14ac:dyDescent="0.25">
      <c r="P20047" s="121"/>
      <c r="R20047" s="121"/>
      <c r="T20047" s="121"/>
      <c r="V20047" s="121"/>
      <c r="X20047" s="121"/>
      <c r="Z20047" s="121"/>
    </row>
    <row r="20048" spans="16:26" x14ac:dyDescent="0.25">
      <c r="P20048" s="121"/>
      <c r="R20048" s="121"/>
      <c r="T20048" s="121"/>
      <c r="V20048" s="121"/>
      <c r="X20048" s="121"/>
      <c r="Z20048" s="121"/>
    </row>
    <row r="20049" spans="16:26" x14ac:dyDescent="0.25">
      <c r="P20049" s="121"/>
      <c r="R20049" s="121"/>
      <c r="T20049" s="121"/>
      <c r="V20049" s="121"/>
      <c r="X20049" s="121"/>
      <c r="Z20049" s="121"/>
    </row>
    <row r="20050" spans="16:26" x14ac:dyDescent="0.25">
      <c r="P20050" s="122"/>
      <c r="R20050" s="122"/>
      <c r="T20050" s="122"/>
      <c r="V20050" s="122"/>
      <c r="X20050" s="122"/>
      <c r="Z20050" s="122"/>
    </row>
    <row r="20051" spans="16:26" x14ac:dyDescent="0.25">
      <c r="P20051" s="118"/>
      <c r="R20051" s="118"/>
      <c r="T20051" s="118"/>
      <c r="V20051" s="118"/>
      <c r="X20051" s="118"/>
      <c r="Z20051" s="118"/>
    </row>
    <row r="20052" spans="16:26" x14ac:dyDescent="0.25">
      <c r="P20052" s="119"/>
      <c r="R20052" s="119"/>
      <c r="T20052" s="119"/>
      <c r="V20052" s="119"/>
      <c r="X20052" s="119"/>
      <c r="Z20052" s="119"/>
    </row>
    <row r="20053" spans="16:26" x14ac:dyDescent="0.25">
      <c r="P20053" s="119"/>
      <c r="R20053" s="119"/>
      <c r="T20053" s="119"/>
      <c r="V20053" s="119"/>
      <c r="X20053" s="119"/>
      <c r="Z20053" s="119"/>
    </row>
    <row r="20054" spans="16:26" x14ac:dyDescent="0.25">
      <c r="P20054" s="120"/>
      <c r="R20054" s="120"/>
      <c r="T20054" s="120"/>
      <c r="V20054" s="120"/>
      <c r="X20054" s="120"/>
      <c r="Z20054" s="120"/>
    </row>
    <row r="20055" spans="16:26" x14ac:dyDescent="0.25">
      <c r="P20055" s="119"/>
      <c r="R20055" s="119"/>
      <c r="T20055" s="119"/>
      <c r="V20055" s="119"/>
      <c r="X20055" s="119"/>
      <c r="Z20055" s="119"/>
    </row>
    <row r="20056" spans="16:26" x14ac:dyDescent="0.25">
      <c r="P20056" s="119"/>
      <c r="R20056" s="119"/>
      <c r="T20056" s="119"/>
      <c r="V20056" s="119"/>
      <c r="X20056" s="119"/>
      <c r="Z20056" s="119"/>
    </row>
    <row r="20057" spans="16:26" x14ac:dyDescent="0.25">
      <c r="P20057" s="120"/>
      <c r="R20057" s="120"/>
      <c r="T20057" s="120"/>
      <c r="V20057" s="120"/>
      <c r="X20057" s="120"/>
      <c r="Z20057" s="120"/>
    </row>
    <row r="20058" spans="16:26" x14ac:dyDescent="0.25">
      <c r="P20058" s="119"/>
      <c r="R20058" s="119"/>
      <c r="T20058" s="119"/>
      <c r="V20058" s="119"/>
      <c r="X20058" s="119"/>
      <c r="Z20058" s="119"/>
    </row>
    <row r="20059" spans="16:26" x14ac:dyDescent="0.25">
      <c r="P20059" s="120"/>
      <c r="R20059" s="120"/>
      <c r="T20059" s="120"/>
      <c r="V20059" s="120"/>
      <c r="X20059" s="120"/>
      <c r="Z20059" s="120"/>
    </row>
    <row r="20060" spans="16:26" x14ac:dyDescent="0.25">
      <c r="P20060" s="119"/>
      <c r="R20060" s="119"/>
      <c r="T20060" s="119"/>
      <c r="V20060" s="119"/>
      <c r="X20060" s="119"/>
      <c r="Z20060" s="119"/>
    </row>
    <row r="20061" spans="16:26" x14ac:dyDescent="0.25">
      <c r="P20061" s="119"/>
      <c r="R20061" s="119"/>
      <c r="T20061" s="119"/>
      <c r="V20061" s="119"/>
      <c r="X20061" s="119"/>
      <c r="Z20061" s="119"/>
    </row>
    <row r="20062" spans="16:26" x14ac:dyDescent="0.25">
      <c r="P20062" s="119"/>
      <c r="R20062" s="119"/>
      <c r="T20062" s="119"/>
      <c r="V20062" s="119"/>
      <c r="X20062" s="119"/>
      <c r="Z20062" s="119"/>
    </row>
    <row r="20063" spans="16:26" x14ac:dyDescent="0.25">
      <c r="P20063" s="121"/>
      <c r="R20063" s="121"/>
      <c r="T20063" s="121"/>
      <c r="V20063" s="121"/>
      <c r="X20063" s="121"/>
      <c r="Z20063" s="121"/>
    </row>
    <row r="20064" spans="16:26" x14ac:dyDescent="0.25">
      <c r="P20064" s="121"/>
      <c r="R20064" s="121"/>
      <c r="T20064" s="121"/>
      <c r="V20064" s="121"/>
      <c r="X20064" s="121"/>
      <c r="Z20064" s="121"/>
    </row>
    <row r="20065" spans="16:26" x14ac:dyDescent="0.25">
      <c r="P20065" s="121"/>
      <c r="R20065" s="121"/>
      <c r="T20065" s="121"/>
      <c r="V20065" s="121"/>
      <c r="X20065" s="121"/>
      <c r="Z20065" s="121"/>
    </row>
    <row r="20066" spans="16:26" x14ac:dyDescent="0.25">
      <c r="P20066" s="121"/>
      <c r="R20066" s="121"/>
      <c r="T20066" s="121"/>
      <c r="V20066" s="121"/>
      <c r="X20066" s="121"/>
      <c r="Z20066" s="121"/>
    </row>
    <row r="20067" spans="16:26" x14ac:dyDescent="0.25">
      <c r="P20067" s="122"/>
      <c r="R20067" s="122"/>
      <c r="T20067" s="122"/>
      <c r="V20067" s="122"/>
      <c r="X20067" s="122"/>
      <c r="Z20067" s="122"/>
    </row>
    <row r="20068" spans="16:26" x14ac:dyDescent="0.25">
      <c r="P20068" s="118"/>
      <c r="R20068" s="118"/>
      <c r="T20068" s="118"/>
      <c r="V20068" s="118"/>
      <c r="X20068" s="118"/>
      <c r="Z20068" s="118"/>
    </row>
    <row r="20069" spans="16:26" x14ac:dyDescent="0.25">
      <c r="P20069" s="119"/>
      <c r="R20069" s="119"/>
      <c r="T20069" s="119"/>
      <c r="V20069" s="119"/>
      <c r="X20069" s="119"/>
      <c r="Z20069" s="119"/>
    </row>
    <row r="20070" spans="16:26" x14ac:dyDescent="0.25">
      <c r="P20070" s="119"/>
      <c r="R20070" s="119"/>
      <c r="T20070" s="119"/>
      <c r="V20070" s="119"/>
      <c r="X20070" s="119"/>
      <c r="Z20070" s="119"/>
    </row>
    <row r="20071" spans="16:26" x14ac:dyDescent="0.25">
      <c r="P20071" s="120"/>
      <c r="R20071" s="120"/>
      <c r="T20071" s="120"/>
      <c r="V20071" s="120"/>
      <c r="X20071" s="120"/>
      <c r="Z20071" s="120"/>
    </row>
    <row r="20072" spans="16:26" x14ac:dyDescent="0.25">
      <c r="P20072" s="119"/>
      <c r="R20072" s="119"/>
      <c r="T20072" s="119"/>
      <c r="V20072" s="119"/>
      <c r="X20072" s="119"/>
      <c r="Z20072" s="119"/>
    </row>
    <row r="20073" spans="16:26" x14ac:dyDescent="0.25">
      <c r="P20073" s="119"/>
      <c r="R20073" s="119"/>
      <c r="T20073" s="119"/>
      <c r="V20073" s="119"/>
      <c r="X20073" s="119"/>
      <c r="Z20073" s="119"/>
    </row>
    <row r="20074" spans="16:26" x14ac:dyDescent="0.25">
      <c r="P20074" s="120"/>
      <c r="R20074" s="120"/>
      <c r="T20074" s="120"/>
      <c r="V20074" s="120"/>
      <c r="X20074" s="120"/>
      <c r="Z20074" s="120"/>
    </row>
    <row r="20075" spans="16:26" x14ac:dyDescent="0.25">
      <c r="P20075" s="119"/>
      <c r="R20075" s="119"/>
      <c r="T20075" s="119"/>
      <c r="V20075" s="119"/>
      <c r="X20075" s="119"/>
      <c r="Z20075" s="119"/>
    </row>
    <row r="20076" spans="16:26" x14ac:dyDescent="0.25">
      <c r="P20076" s="120"/>
      <c r="R20076" s="120"/>
      <c r="T20076" s="120"/>
      <c r="V20076" s="120"/>
      <c r="X20076" s="120"/>
      <c r="Z20076" s="120"/>
    </row>
    <row r="20077" spans="16:26" x14ac:dyDescent="0.25">
      <c r="P20077" s="119"/>
      <c r="R20077" s="119"/>
      <c r="T20077" s="119"/>
      <c r="V20077" s="119"/>
      <c r="X20077" s="119"/>
      <c r="Z20077" s="119"/>
    </row>
    <row r="20078" spans="16:26" x14ac:dyDescent="0.25">
      <c r="P20078" s="119"/>
      <c r="R20078" s="119"/>
      <c r="T20078" s="119"/>
      <c r="V20078" s="119"/>
      <c r="X20078" s="119"/>
      <c r="Z20078" s="119"/>
    </row>
    <row r="20079" spans="16:26" x14ac:dyDescent="0.25">
      <c r="P20079" s="119"/>
      <c r="R20079" s="119"/>
      <c r="T20079" s="119"/>
      <c r="V20079" s="119"/>
      <c r="X20079" s="119"/>
      <c r="Z20079" s="119"/>
    </row>
    <row r="20080" spans="16:26" x14ac:dyDescent="0.25">
      <c r="P20080" s="121"/>
      <c r="R20080" s="121"/>
      <c r="T20080" s="121"/>
      <c r="V20080" s="121"/>
      <c r="X20080" s="121"/>
      <c r="Z20080" s="121"/>
    </row>
    <row r="20081" spans="16:26" x14ac:dyDescent="0.25">
      <c r="P20081" s="121"/>
      <c r="R20081" s="121"/>
      <c r="T20081" s="121"/>
      <c r="V20081" s="121"/>
      <c r="X20081" s="121"/>
      <c r="Z20081" s="121"/>
    </row>
    <row r="20082" spans="16:26" x14ac:dyDescent="0.25">
      <c r="P20082" s="121"/>
      <c r="R20082" s="121"/>
      <c r="T20082" s="121"/>
      <c r="V20082" s="121"/>
      <c r="X20082" s="121"/>
      <c r="Z20082" s="121"/>
    </row>
    <row r="20083" spans="16:26" x14ac:dyDescent="0.25">
      <c r="P20083" s="121"/>
      <c r="R20083" s="121"/>
      <c r="T20083" s="121"/>
      <c r="V20083" s="121"/>
      <c r="X20083" s="121"/>
      <c r="Z20083" s="121"/>
    </row>
    <row r="20084" spans="16:26" x14ac:dyDescent="0.25">
      <c r="P20084" s="122"/>
      <c r="R20084" s="122"/>
      <c r="T20084" s="122"/>
      <c r="V20084" s="122"/>
      <c r="X20084" s="122"/>
      <c r="Z20084" s="122"/>
    </row>
    <row r="20085" spans="16:26" x14ac:dyDescent="0.25">
      <c r="P20085" s="118"/>
      <c r="R20085" s="118"/>
      <c r="T20085" s="118"/>
      <c r="V20085" s="118"/>
      <c r="X20085" s="118"/>
      <c r="Z20085" s="118"/>
    </row>
    <row r="20086" spans="16:26" x14ac:dyDescent="0.25">
      <c r="P20086" s="119"/>
      <c r="R20086" s="119"/>
      <c r="T20086" s="119"/>
      <c r="V20086" s="119"/>
      <c r="X20086" s="119"/>
      <c r="Z20086" s="119"/>
    </row>
    <row r="20087" spans="16:26" x14ac:dyDescent="0.25">
      <c r="P20087" s="119"/>
      <c r="R20087" s="119"/>
      <c r="T20087" s="119"/>
      <c r="V20087" s="119"/>
      <c r="X20087" s="119"/>
      <c r="Z20087" s="119"/>
    </row>
    <row r="20088" spans="16:26" x14ac:dyDescent="0.25">
      <c r="P20088" s="120"/>
      <c r="R20088" s="120"/>
      <c r="T20088" s="120"/>
      <c r="V20088" s="120"/>
      <c r="X20088" s="120"/>
      <c r="Z20088" s="120"/>
    </row>
    <row r="20089" spans="16:26" x14ac:dyDescent="0.25">
      <c r="P20089" s="119"/>
      <c r="R20089" s="119"/>
      <c r="T20089" s="119"/>
      <c r="V20089" s="119"/>
      <c r="X20089" s="119"/>
      <c r="Z20089" s="119"/>
    </row>
    <row r="20090" spans="16:26" x14ac:dyDescent="0.25">
      <c r="P20090" s="119"/>
      <c r="R20090" s="119"/>
      <c r="T20090" s="119"/>
      <c r="V20090" s="119"/>
      <c r="X20090" s="119"/>
      <c r="Z20090" s="119"/>
    </row>
    <row r="20091" spans="16:26" x14ac:dyDescent="0.25">
      <c r="P20091" s="120"/>
      <c r="R20091" s="120"/>
      <c r="T20091" s="120"/>
      <c r="V20091" s="120"/>
      <c r="X20091" s="120"/>
      <c r="Z20091" s="120"/>
    </row>
    <row r="20092" spans="16:26" x14ac:dyDescent="0.25">
      <c r="P20092" s="119"/>
      <c r="R20092" s="119"/>
      <c r="T20092" s="119"/>
      <c r="V20092" s="119"/>
      <c r="X20092" s="119"/>
      <c r="Z20092" s="119"/>
    </row>
    <row r="20093" spans="16:26" x14ac:dyDescent="0.25">
      <c r="P20093" s="120"/>
      <c r="R20093" s="120"/>
      <c r="T20093" s="120"/>
      <c r="V20093" s="120"/>
      <c r="X20093" s="120"/>
      <c r="Z20093" s="120"/>
    </row>
    <row r="20094" spans="16:26" x14ac:dyDescent="0.25">
      <c r="P20094" s="119"/>
      <c r="R20094" s="119"/>
      <c r="T20094" s="119"/>
      <c r="V20094" s="119"/>
      <c r="X20094" s="119"/>
      <c r="Z20094" s="119"/>
    </row>
    <row r="20095" spans="16:26" x14ac:dyDescent="0.25">
      <c r="P20095" s="119"/>
      <c r="R20095" s="119"/>
      <c r="T20095" s="119"/>
      <c r="V20095" s="119"/>
      <c r="X20095" s="119"/>
      <c r="Z20095" s="119"/>
    </row>
    <row r="20096" spans="16:26" x14ac:dyDescent="0.25">
      <c r="P20096" s="119"/>
      <c r="R20096" s="119"/>
      <c r="T20096" s="119"/>
      <c r="V20096" s="119"/>
      <c r="X20096" s="119"/>
      <c r="Z20096" s="119"/>
    </row>
    <row r="20097" spans="16:26" x14ac:dyDescent="0.25">
      <c r="P20097" s="121"/>
      <c r="R20097" s="121"/>
      <c r="T20097" s="121"/>
      <c r="V20097" s="121"/>
      <c r="X20097" s="121"/>
      <c r="Z20097" s="121"/>
    </row>
    <row r="20098" spans="16:26" x14ac:dyDescent="0.25">
      <c r="P20098" s="121"/>
      <c r="R20098" s="121"/>
      <c r="T20098" s="121"/>
      <c r="V20098" s="121"/>
      <c r="X20098" s="121"/>
      <c r="Z20098" s="121"/>
    </row>
    <row r="20099" spans="16:26" x14ac:dyDescent="0.25">
      <c r="P20099" s="121"/>
      <c r="R20099" s="121"/>
      <c r="T20099" s="121"/>
      <c r="V20099" s="121"/>
      <c r="X20099" s="121"/>
      <c r="Z20099" s="121"/>
    </row>
    <row r="20100" spans="16:26" x14ac:dyDescent="0.25">
      <c r="P20100" s="121"/>
      <c r="R20100" s="121"/>
      <c r="T20100" s="121"/>
      <c r="V20100" s="121"/>
      <c r="X20100" s="121"/>
      <c r="Z20100" s="121"/>
    </row>
    <row r="20101" spans="16:26" x14ac:dyDescent="0.25">
      <c r="P20101" s="122"/>
      <c r="R20101" s="122"/>
      <c r="T20101" s="122"/>
      <c r="V20101" s="122"/>
      <c r="X20101" s="122"/>
      <c r="Z20101" s="122"/>
    </row>
    <row r="20102" spans="16:26" x14ac:dyDescent="0.25">
      <c r="P20102" s="118"/>
      <c r="R20102" s="118"/>
      <c r="T20102" s="118"/>
      <c r="V20102" s="118"/>
      <c r="X20102" s="118"/>
      <c r="Z20102" s="118"/>
    </row>
    <row r="20103" spans="16:26" x14ac:dyDescent="0.25">
      <c r="P20103" s="119"/>
      <c r="R20103" s="119"/>
      <c r="T20103" s="119"/>
      <c r="V20103" s="119"/>
      <c r="X20103" s="119"/>
      <c r="Z20103" s="119"/>
    </row>
    <row r="20104" spans="16:26" x14ac:dyDescent="0.25">
      <c r="P20104" s="119"/>
      <c r="R20104" s="119"/>
      <c r="T20104" s="119"/>
      <c r="V20104" s="119"/>
      <c r="X20104" s="119"/>
      <c r="Z20104" s="119"/>
    </row>
    <row r="20105" spans="16:26" x14ac:dyDescent="0.25">
      <c r="P20105" s="120"/>
      <c r="R20105" s="120"/>
      <c r="T20105" s="120"/>
      <c r="V20105" s="120"/>
      <c r="X20105" s="120"/>
      <c r="Z20105" s="120"/>
    </row>
    <row r="20106" spans="16:26" x14ac:dyDescent="0.25">
      <c r="P20106" s="119"/>
      <c r="R20106" s="119"/>
      <c r="T20106" s="119"/>
      <c r="V20106" s="119"/>
      <c r="X20106" s="119"/>
      <c r="Z20106" s="119"/>
    </row>
    <row r="20107" spans="16:26" x14ac:dyDescent="0.25">
      <c r="P20107" s="119"/>
      <c r="R20107" s="119"/>
      <c r="T20107" s="119"/>
      <c r="V20107" s="119"/>
      <c r="X20107" s="119"/>
      <c r="Z20107" s="119"/>
    </row>
    <row r="20108" spans="16:26" x14ac:dyDescent="0.25">
      <c r="P20108" s="120"/>
      <c r="R20108" s="120"/>
      <c r="T20108" s="120"/>
      <c r="V20108" s="120"/>
      <c r="X20108" s="120"/>
      <c r="Z20108" s="120"/>
    </row>
    <row r="20109" spans="16:26" x14ac:dyDescent="0.25">
      <c r="P20109" s="119"/>
      <c r="R20109" s="119"/>
      <c r="T20109" s="119"/>
      <c r="V20109" s="119"/>
      <c r="X20109" s="119"/>
      <c r="Z20109" s="119"/>
    </row>
    <row r="20110" spans="16:26" x14ac:dyDescent="0.25">
      <c r="P20110" s="120"/>
      <c r="R20110" s="120"/>
      <c r="T20110" s="120"/>
      <c r="V20110" s="120"/>
      <c r="X20110" s="120"/>
      <c r="Z20110" s="120"/>
    </row>
    <row r="20111" spans="16:26" x14ac:dyDescent="0.25">
      <c r="P20111" s="119"/>
      <c r="R20111" s="119"/>
      <c r="T20111" s="119"/>
      <c r="V20111" s="119"/>
      <c r="X20111" s="119"/>
      <c r="Z20111" s="119"/>
    </row>
    <row r="20112" spans="16:26" x14ac:dyDescent="0.25">
      <c r="P20112" s="119"/>
      <c r="R20112" s="119"/>
      <c r="T20112" s="119"/>
      <c r="V20112" s="119"/>
      <c r="X20112" s="119"/>
      <c r="Z20112" s="119"/>
    </row>
    <row r="20113" spans="16:26" x14ac:dyDescent="0.25">
      <c r="P20113" s="119"/>
      <c r="R20113" s="119"/>
      <c r="T20113" s="119"/>
      <c r="V20113" s="119"/>
      <c r="X20113" s="119"/>
      <c r="Z20113" s="119"/>
    </row>
    <row r="20114" spans="16:26" x14ac:dyDescent="0.25">
      <c r="P20114" s="121"/>
      <c r="R20114" s="121"/>
      <c r="T20114" s="121"/>
      <c r="V20114" s="121"/>
      <c r="X20114" s="121"/>
      <c r="Z20114" s="121"/>
    </row>
    <row r="20115" spans="16:26" x14ac:dyDescent="0.25">
      <c r="P20115" s="121"/>
      <c r="R20115" s="121"/>
      <c r="T20115" s="121"/>
      <c r="V20115" s="121"/>
      <c r="X20115" s="121"/>
      <c r="Z20115" s="121"/>
    </row>
    <row r="20116" spans="16:26" x14ac:dyDescent="0.25">
      <c r="P20116" s="121"/>
      <c r="R20116" s="121"/>
      <c r="T20116" s="121"/>
      <c r="V20116" s="121"/>
      <c r="X20116" s="121"/>
      <c r="Z20116" s="121"/>
    </row>
    <row r="20117" spans="16:26" x14ac:dyDescent="0.25">
      <c r="P20117" s="121"/>
      <c r="R20117" s="121"/>
      <c r="T20117" s="121"/>
      <c r="V20117" s="121"/>
      <c r="X20117" s="121"/>
      <c r="Z20117" s="121"/>
    </row>
    <row r="20118" spans="16:26" x14ac:dyDescent="0.25">
      <c r="P20118" s="122"/>
      <c r="R20118" s="122"/>
      <c r="T20118" s="122"/>
      <c r="V20118" s="122"/>
      <c r="X20118" s="122"/>
      <c r="Z20118" s="122"/>
    </row>
    <row r="20119" spans="16:26" x14ac:dyDescent="0.25">
      <c r="P20119" s="118"/>
      <c r="R20119" s="118"/>
      <c r="T20119" s="118"/>
      <c r="V20119" s="118"/>
      <c r="X20119" s="118"/>
      <c r="Z20119" s="118"/>
    </row>
    <row r="20120" spans="16:26" x14ac:dyDescent="0.25">
      <c r="P20120" s="119"/>
      <c r="R20120" s="119"/>
      <c r="T20120" s="119"/>
      <c r="V20120" s="119"/>
      <c r="X20120" s="119"/>
      <c r="Z20120" s="119"/>
    </row>
    <row r="20121" spans="16:26" x14ac:dyDescent="0.25">
      <c r="P20121" s="119"/>
      <c r="R20121" s="119"/>
      <c r="T20121" s="119"/>
      <c r="V20121" s="119"/>
      <c r="X20121" s="119"/>
      <c r="Z20121" s="119"/>
    </row>
    <row r="20122" spans="16:26" x14ac:dyDescent="0.25">
      <c r="P20122" s="120"/>
      <c r="R20122" s="120"/>
      <c r="T20122" s="120"/>
      <c r="V20122" s="120"/>
      <c r="X20122" s="120"/>
      <c r="Z20122" s="120"/>
    </row>
    <row r="20123" spans="16:26" x14ac:dyDescent="0.25">
      <c r="P20123" s="119"/>
      <c r="R20123" s="119"/>
      <c r="T20123" s="119"/>
      <c r="V20123" s="119"/>
      <c r="X20123" s="119"/>
      <c r="Z20123" s="119"/>
    </row>
    <row r="20124" spans="16:26" x14ac:dyDescent="0.25">
      <c r="P20124" s="119"/>
      <c r="R20124" s="119"/>
      <c r="T20124" s="119"/>
      <c r="V20124" s="119"/>
      <c r="X20124" s="119"/>
      <c r="Z20124" s="119"/>
    </row>
    <row r="20125" spans="16:26" x14ac:dyDescent="0.25">
      <c r="P20125" s="120"/>
      <c r="R20125" s="120"/>
      <c r="T20125" s="120"/>
      <c r="V20125" s="120"/>
      <c r="X20125" s="120"/>
      <c r="Z20125" s="120"/>
    </row>
    <row r="20126" spans="16:26" x14ac:dyDescent="0.25">
      <c r="P20126" s="119"/>
      <c r="R20126" s="119"/>
      <c r="T20126" s="119"/>
      <c r="V20126" s="119"/>
      <c r="X20126" s="119"/>
      <c r="Z20126" s="119"/>
    </row>
    <row r="20127" spans="16:26" x14ac:dyDescent="0.25">
      <c r="P20127" s="120"/>
      <c r="R20127" s="120"/>
      <c r="T20127" s="120"/>
      <c r="V20127" s="120"/>
      <c r="X20127" s="120"/>
      <c r="Z20127" s="120"/>
    </row>
    <row r="20128" spans="16:26" x14ac:dyDescent="0.25">
      <c r="P20128" s="119"/>
      <c r="R20128" s="119"/>
      <c r="T20128" s="119"/>
      <c r="V20128" s="119"/>
      <c r="X20128" s="119"/>
      <c r="Z20128" s="119"/>
    </row>
    <row r="20129" spans="16:26" x14ac:dyDescent="0.25">
      <c r="P20129" s="119"/>
      <c r="R20129" s="119"/>
      <c r="T20129" s="119"/>
      <c r="V20129" s="119"/>
      <c r="X20129" s="119"/>
      <c r="Z20129" s="119"/>
    </row>
    <row r="20130" spans="16:26" x14ac:dyDescent="0.25">
      <c r="P20130" s="119"/>
      <c r="R20130" s="119"/>
      <c r="T20130" s="119"/>
      <c r="V20130" s="119"/>
      <c r="X20130" s="119"/>
      <c r="Z20130" s="119"/>
    </row>
    <row r="20131" spans="16:26" x14ac:dyDescent="0.25">
      <c r="P20131" s="121"/>
      <c r="R20131" s="121"/>
      <c r="T20131" s="121"/>
      <c r="V20131" s="121"/>
      <c r="X20131" s="121"/>
      <c r="Z20131" s="121"/>
    </row>
    <row r="20132" spans="16:26" x14ac:dyDescent="0.25">
      <c r="P20132" s="121"/>
      <c r="R20132" s="121"/>
      <c r="T20132" s="121"/>
      <c r="V20132" s="121"/>
      <c r="X20132" s="121"/>
      <c r="Z20132" s="121"/>
    </row>
    <row r="20133" spans="16:26" x14ac:dyDescent="0.25">
      <c r="P20133" s="121"/>
      <c r="R20133" s="121"/>
      <c r="T20133" s="121"/>
      <c r="V20133" s="121"/>
      <c r="X20133" s="121"/>
      <c r="Z20133" s="121"/>
    </row>
    <row r="20134" spans="16:26" x14ac:dyDescent="0.25">
      <c r="P20134" s="121"/>
      <c r="R20134" s="121"/>
      <c r="T20134" s="121"/>
      <c r="V20134" s="121"/>
      <c r="X20134" s="121"/>
      <c r="Z20134" s="121"/>
    </row>
    <row r="20135" spans="16:26" x14ac:dyDescent="0.25">
      <c r="P20135" s="122"/>
      <c r="R20135" s="122"/>
      <c r="T20135" s="122"/>
      <c r="V20135" s="122"/>
      <c r="X20135" s="122"/>
      <c r="Z20135" s="122"/>
    </row>
    <row r="20136" spans="16:26" x14ac:dyDescent="0.25">
      <c r="P20136" s="118"/>
      <c r="R20136" s="118"/>
      <c r="T20136" s="118"/>
      <c r="V20136" s="118"/>
      <c r="X20136" s="118"/>
      <c r="Z20136" s="118"/>
    </row>
    <row r="20137" spans="16:26" x14ac:dyDescent="0.25">
      <c r="P20137" s="119"/>
      <c r="R20137" s="119"/>
      <c r="T20137" s="119"/>
      <c r="V20137" s="119"/>
      <c r="X20137" s="119"/>
      <c r="Z20137" s="119"/>
    </row>
    <row r="20138" spans="16:26" x14ac:dyDescent="0.25">
      <c r="P20138" s="119"/>
      <c r="R20138" s="119"/>
      <c r="T20138" s="119"/>
      <c r="V20138" s="119"/>
      <c r="X20138" s="119"/>
      <c r="Z20138" s="119"/>
    </row>
    <row r="20139" spans="16:26" x14ac:dyDescent="0.25">
      <c r="P20139" s="120"/>
      <c r="R20139" s="120"/>
      <c r="T20139" s="120"/>
      <c r="V20139" s="120"/>
      <c r="X20139" s="120"/>
      <c r="Z20139" s="120"/>
    </row>
    <row r="20140" spans="16:26" x14ac:dyDescent="0.25">
      <c r="P20140" s="119"/>
      <c r="R20140" s="119"/>
      <c r="T20140" s="119"/>
      <c r="V20140" s="119"/>
      <c r="X20140" s="119"/>
      <c r="Z20140" s="119"/>
    </row>
    <row r="20141" spans="16:26" x14ac:dyDescent="0.25">
      <c r="P20141" s="119"/>
      <c r="R20141" s="119"/>
      <c r="T20141" s="119"/>
      <c r="V20141" s="119"/>
      <c r="X20141" s="119"/>
      <c r="Z20141" s="119"/>
    </row>
    <row r="20142" spans="16:26" x14ac:dyDescent="0.25">
      <c r="P20142" s="120"/>
      <c r="R20142" s="120"/>
      <c r="T20142" s="120"/>
      <c r="V20142" s="120"/>
      <c r="X20142" s="120"/>
      <c r="Z20142" s="120"/>
    </row>
    <row r="20143" spans="16:26" x14ac:dyDescent="0.25">
      <c r="P20143" s="119"/>
      <c r="R20143" s="119"/>
      <c r="T20143" s="119"/>
      <c r="V20143" s="119"/>
      <c r="X20143" s="119"/>
      <c r="Z20143" s="119"/>
    </row>
    <row r="20144" spans="16:26" x14ac:dyDescent="0.25">
      <c r="P20144" s="120"/>
      <c r="R20144" s="120"/>
      <c r="T20144" s="120"/>
      <c r="V20144" s="120"/>
      <c r="X20144" s="120"/>
      <c r="Z20144" s="120"/>
    </row>
    <row r="20145" spans="16:26" x14ac:dyDescent="0.25">
      <c r="P20145" s="119"/>
      <c r="R20145" s="119"/>
      <c r="T20145" s="119"/>
      <c r="V20145" s="119"/>
      <c r="X20145" s="119"/>
      <c r="Z20145" s="119"/>
    </row>
    <row r="20146" spans="16:26" x14ac:dyDescent="0.25">
      <c r="P20146" s="119"/>
      <c r="R20146" s="119"/>
      <c r="T20146" s="119"/>
      <c r="V20146" s="119"/>
      <c r="X20146" s="119"/>
      <c r="Z20146" s="119"/>
    </row>
    <row r="20147" spans="16:26" x14ac:dyDescent="0.25">
      <c r="P20147" s="119"/>
      <c r="R20147" s="119"/>
      <c r="T20147" s="119"/>
      <c r="V20147" s="119"/>
      <c r="X20147" s="119"/>
      <c r="Z20147" s="119"/>
    </row>
    <row r="20148" spans="16:26" x14ac:dyDescent="0.25">
      <c r="P20148" s="121"/>
      <c r="R20148" s="121"/>
      <c r="T20148" s="121"/>
      <c r="V20148" s="121"/>
      <c r="X20148" s="121"/>
      <c r="Z20148" s="121"/>
    </row>
    <row r="20149" spans="16:26" x14ac:dyDescent="0.25">
      <c r="P20149" s="121"/>
      <c r="R20149" s="121"/>
      <c r="T20149" s="121"/>
      <c r="V20149" s="121"/>
      <c r="X20149" s="121"/>
      <c r="Z20149" s="121"/>
    </row>
    <row r="20150" spans="16:26" x14ac:dyDescent="0.25">
      <c r="P20150" s="121"/>
      <c r="R20150" s="121"/>
      <c r="T20150" s="121"/>
      <c r="V20150" s="121"/>
      <c r="X20150" s="121"/>
      <c r="Z20150" s="121"/>
    </row>
    <row r="20151" spans="16:26" x14ac:dyDescent="0.25">
      <c r="P20151" s="121"/>
      <c r="R20151" s="121"/>
      <c r="T20151" s="121"/>
      <c r="V20151" s="121"/>
      <c r="X20151" s="121"/>
      <c r="Z20151" s="121"/>
    </row>
    <row r="20152" spans="16:26" x14ac:dyDescent="0.25">
      <c r="P20152" s="122"/>
      <c r="R20152" s="122"/>
      <c r="T20152" s="122"/>
      <c r="V20152" s="122"/>
      <c r="X20152" s="122"/>
      <c r="Z20152" s="122"/>
    </row>
    <row r="20153" spans="16:26" x14ac:dyDescent="0.25">
      <c r="P20153" s="118"/>
      <c r="R20153" s="118"/>
      <c r="T20153" s="118"/>
      <c r="V20153" s="118"/>
      <c r="X20153" s="118"/>
      <c r="Z20153" s="118"/>
    </row>
    <row r="20154" spans="16:26" x14ac:dyDescent="0.25">
      <c r="P20154" s="119"/>
      <c r="R20154" s="119"/>
      <c r="T20154" s="119"/>
      <c r="V20154" s="119"/>
      <c r="X20154" s="119"/>
      <c r="Z20154" s="119"/>
    </row>
    <row r="20155" spans="16:26" x14ac:dyDescent="0.25">
      <c r="P20155" s="119"/>
      <c r="R20155" s="119"/>
      <c r="T20155" s="119"/>
      <c r="V20155" s="119"/>
      <c r="X20155" s="119"/>
      <c r="Z20155" s="119"/>
    </row>
    <row r="20156" spans="16:26" x14ac:dyDescent="0.25">
      <c r="P20156" s="120"/>
      <c r="R20156" s="120"/>
      <c r="T20156" s="120"/>
      <c r="V20156" s="120"/>
      <c r="X20156" s="120"/>
      <c r="Z20156" s="120"/>
    </row>
    <row r="20157" spans="16:26" x14ac:dyDescent="0.25">
      <c r="P20157" s="119"/>
      <c r="R20157" s="119"/>
      <c r="T20157" s="119"/>
      <c r="V20157" s="119"/>
      <c r="X20157" s="119"/>
      <c r="Z20157" s="119"/>
    </row>
    <row r="20158" spans="16:26" x14ac:dyDescent="0.25">
      <c r="P20158" s="119"/>
      <c r="R20158" s="119"/>
      <c r="T20158" s="119"/>
      <c r="V20158" s="119"/>
      <c r="X20158" s="119"/>
      <c r="Z20158" s="119"/>
    </row>
    <row r="20159" spans="16:26" x14ac:dyDescent="0.25">
      <c r="P20159" s="120"/>
      <c r="R20159" s="120"/>
      <c r="T20159" s="120"/>
      <c r="V20159" s="120"/>
      <c r="X20159" s="120"/>
      <c r="Z20159" s="120"/>
    </row>
    <row r="20160" spans="16:26" x14ac:dyDescent="0.25">
      <c r="P20160" s="119"/>
      <c r="R20160" s="119"/>
      <c r="T20160" s="119"/>
      <c r="V20160" s="119"/>
      <c r="X20160" s="119"/>
      <c r="Z20160" s="119"/>
    </row>
    <row r="20161" spans="16:26" x14ac:dyDescent="0.25">
      <c r="P20161" s="120"/>
      <c r="R20161" s="120"/>
      <c r="T20161" s="120"/>
      <c r="V20161" s="120"/>
      <c r="X20161" s="120"/>
      <c r="Z20161" s="120"/>
    </row>
    <row r="20162" spans="16:26" x14ac:dyDescent="0.25">
      <c r="P20162" s="119"/>
      <c r="R20162" s="119"/>
      <c r="T20162" s="119"/>
      <c r="V20162" s="119"/>
      <c r="X20162" s="119"/>
      <c r="Z20162" s="119"/>
    </row>
    <row r="20163" spans="16:26" x14ac:dyDescent="0.25">
      <c r="P20163" s="119"/>
      <c r="R20163" s="119"/>
      <c r="T20163" s="119"/>
      <c r="V20163" s="119"/>
      <c r="X20163" s="119"/>
      <c r="Z20163" s="119"/>
    </row>
    <row r="20164" spans="16:26" x14ac:dyDescent="0.25">
      <c r="P20164" s="119"/>
      <c r="R20164" s="119"/>
      <c r="T20164" s="119"/>
      <c r="V20164" s="119"/>
      <c r="X20164" s="119"/>
      <c r="Z20164" s="119"/>
    </row>
    <row r="20165" spans="16:26" x14ac:dyDescent="0.25">
      <c r="P20165" s="121"/>
      <c r="R20165" s="121"/>
      <c r="T20165" s="121"/>
      <c r="V20165" s="121"/>
      <c r="X20165" s="121"/>
      <c r="Z20165" s="121"/>
    </row>
    <row r="20166" spans="16:26" x14ac:dyDescent="0.25">
      <c r="P20166" s="121"/>
      <c r="R20166" s="121"/>
      <c r="T20166" s="121"/>
      <c r="V20166" s="121"/>
      <c r="X20166" s="121"/>
      <c r="Z20166" s="121"/>
    </row>
    <row r="20167" spans="16:26" x14ac:dyDescent="0.25">
      <c r="P20167" s="121"/>
      <c r="R20167" s="121"/>
      <c r="T20167" s="121"/>
      <c r="V20167" s="121"/>
      <c r="X20167" s="121"/>
      <c r="Z20167" s="121"/>
    </row>
    <row r="20168" spans="16:26" x14ac:dyDescent="0.25">
      <c r="P20168" s="121"/>
      <c r="R20168" s="121"/>
      <c r="T20168" s="121"/>
      <c r="V20168" s="121"/>
      <c r="X20168" s="121"/>
      <c r="Z20168" s="121"/>
    </row>
    <row r="20169" spans="16:26" x14ac:dyDescent="0.25">
      <c r="P20169" s="122"/>
      <c r="R20169" s="122"/>
      <c r="T20169" s="122"/>
      <c r="V20169" s="122"/>
      <c r="X20169" s="122"/>
      <c r="Z20169" s="122"/>
    </row>
    <row r="20170" spans="16:26" x14ac:dyDescent="0.25">
      <c r="P20170" s="118"/>
      <c r="R20170" s="118"/>
      <c r="T20170" s="118"/>
      <c r="V20170" s="118"/>
      <c r="X20170" s="118"/>
      <c r="Z20170" s="118"/>
    </row>
    <row r="20171" spans="16:26" x14ac:dyDescent="0.25">
      <c r="P20171" s="119"/>
      <c r="R20171" s="119"/>
      <c r="T20171" s="119"/>
      <c r="V20171" s="119"/>
      <c r="X20171" s="119"/>
      <c r="Z20171" s="119"/>
    </row>
    <row r="20172" spans="16:26" x14ac:dyDescent="0.25">
      <c r="P20172" s="119"/>
      <c r="R20172" s="119"/>
      <c r="T20172" s="119"/>
      <c r="V20172" s="119"/>
      <c r="X20172" s="119"/>
      <c r="Z20172" s="119"/>
    </row>
    <row r="20173" spans="16:26" x14ac:dyDescent="0.25">
      <c r="P20173" s="120"/>
      <c r="R20173" s="120"/>
      <c r="T20173" s="120"/>
      <c r="V20173" s="120"/>
      <c r="X20173" s="120"/>
      <c r="Z20173" s="120"/>
    </row>
    <row r="20174" spans="16:26" x14ac:dyDescent="0.25">
      <c r="P20174" s="119"/>
      <c r="R20174" s="119"/>
      <c r="T20174" s="119"/>
      <c r="V20174" s="119"/>
      <c r="X20174" s="119"/>
      <c r="Z20174" s="119"/>
    </row>
    <row r="20175" spans="16:26" x14ac:dyDescent="0.25">
      <c r="P20175" s="119"/>
      <c r="R20175" s="119"/>
      <c r="T20175" s="119"/>
      <c r="V20175" s="119"/>
      <c r="X20175" s="119"/>
      <c r="Z20175" s="119"/>
    </row>
    <row r="20176" spans="16:26" x14ac:dyDescent="0.25">
      <c r="P20176" s="120"/>
      <c r="R20176" s="120"/>
      <c r="T20176" s="120"/>
      <c r="V20176" s="120"/>
      <c r="X20176" s="120"/>
      <c r="Z20176" s="120"/>
    </row>
    <row r="20177" spans="16:26" x14ac:dyDescent="0.25">
      <c r="P20177" s="119"/>
      <c r="R20177" s="119"/>
      <c r="T20177" s="119"/>
      <c r="V20177" s="119"/>
      <c r="X20177" s="119"/>
      <c r="Z20177" s="119"/>
    </row>
    <row r="20178" spans="16:26" x14ac:dyDescent="0.25">
      <c r="P20178" s="120"/>
      <c r="R20178" s="120"/>
      <c r="T20178" s="120"/>
      <c r="V20178" s="120"/>
      <c r="X20178" s="120"/>
      <c r="Z20178" s="120"/>
    </row>
    <row r="20179" spans="16:26" x14ac:dyDescent="0.25">
      <c r="P20179" s="119"/>
      <c r="R20179" s="119"/>
      <c r="T20179" s="119"/>
      <c r="V20179" s="119"/>
      <c r="X20179" s="119"/>
      <c r="Z20179" s="119"/>
    </row>
    <row r="20180" spans="16:26" x14ac:dyDescent="0.25">
      <c r="P20180" s="119"/>
      <c r="R20180" s="119"/>
      <c r="T20180" s="119"/>
      <c r="V20180" s="119"/>
      <c r="X20180" s="119"/>
      <c r="Z20180" s="119"/>
    </row>
    <row r="20181" spans="16:26" x14ac:dyDescent="0.25">
      <c r="P20181" s="119"/>
      <c r="R20181" s="119"/>
      <c r="T20181" s="119"/>
      <c r="V20181" s="119"/>
      <c r="X20181" s="119"/>
      <c r="Z20181" s="119"/>
    </row>
    <row r="20182" spans="16:26" x14ac:dyDescent="0.25">
      <c r="P20182" s="121"/>
      <c r="R20182" s="121"/>
      <c r="T20182" s="121"/>
      <c r="V20182" s="121"/>
      <c r="X20182" s="121"/>
      <c r="Z20182" s="121"/>
    </row>
    <row r="20183" spans="16:26" x14ac:dyDescent="0.25">
      <c r="P20183" s="121"/>
      <c r="R20183" s="121"/>
      <c r="T20183" s="121"/>
      <c r="V20183" s="121"/>
      <c r="X20183" s="121"/>
      <c r="Z20183" s="121"/>
    </row>
    <row r="20184" spans="16:26" x14ac:dyDescent="0.25">
      <c r="P20184" s="121"/>
      <c r="R20184" s="121"/>
      <c r="T20184" s="121"/>
      <c r="V20184" s="121"/>
      <c r="X20184" s="121"/>
      <c r="Z20184" s="121"/>
    </row>
    <row r="20185" spans="16:26" x14ac:dyDescent="0.25">
      <c r="P20185" s="121"/>
      <c r="R20185" s="121"/>
      <c r="T20185" s="121"/>
      <c r="V20185" s="121"/>
      <c r="X20185" s="121"/>
      <c r="Z20185" s="121"/>
    </row>
    <row r="20186" spans="16:26" x14ac:dyDescent="0.25">
      <c r="P20186" s="122"/>
      <c r="R20186" s="122"/>
      <c r="T20186" s="122"/>
      <c r="V20186" s="122"/>
      <c r="X20186" s="122"/>
      <c r="Z20186" s="122"/>
    </row>
    <row r="20187" spans="16:26" x14ac:dyDescent="0.25">
      <c r="P20187" s="118"/>
      <c r="R20187" s="118"/>
      <c r="T20187" s="118"/>
      <c r="V20187" s="118"/>
      <c r="X20187" s="118"/>
      <c r="Z20187" s="118"/>
    </row>
    <row r="20188" spans="16:26" x14ac:dyDescent="0.25">
      <c r="P20188" s="119"/>
      <c r="R20188" s="119"/>
      <c r="T20188" s="119"/>
      <c r="V20188" s="119"/>
      <c r="X20188" s="119"/>
      <c r="Z20188" s="119"/>
    </row>
    <row r="20189" spans="16:26" x14ac:dyDescent="0.25">
      <c r="P20189" s="119"/>
      <c r="R20189" s="119"/>
      <c r="T20189" s="119"/>
      <c r="V20189" s="119"/>
      <c r="X20189" s="119"/>
      <c r="Z20189" s="119"/>
    </row>
    <row r="20190" spans="16:26" x14ac:dyDescent="0.25">
      <c r="P20190" s="120"/>
      <c r="R20190" s="120"/>
      <c r="T20190" s="120"/>
      <c r="V20190" s="120"/>
      <c r="X20190" s="120"/>
      <c r="Z20190" s="120"/>
    </row>
    <row r="20191" spans="16:26" x14ac:dyDescent="0.25">
      <c r="P20191" s="119"/>
      <c r="R20191" s="119"/>
      <c r="T20191" s="119"/>
      <c r="V20191" s="119"/>
      <c r="X20191" s="119"/>
      <c r="Z20191" s="119"/>
    </row>
    <row r="20192" spans="16:26" x14ac:dyDescent="0.25">
      <c r="P20192" s="119"/>
      <c r="R20192" s="119"/>
      <c r="T20192" s="119"/>
      <c r="V20192" s="119"/>
      <c r="X20192" s="119"/>
      <c r="Z20192" s="119"/>
    </row>
    <row r="20193" spans="16:26" x14ac:dyDescent="0.25">
      <c r="P20193" s="120"/>
      <c r="R20193" s="120"/>
      <c r="T20193" s="120"/>
      <c r="V20193" s="120"/>
      <c r="X20193" s="120"/>
      <c r="Z20193" s="120"/>
    </row>
    <row r="20194" spans="16:26" x14ac:dyDescent="0.25">
      <c r="P20194" s="119"/>
      <c r="R20194" s="119"/>
      <c r="T20194" s="119"/>
      <c r="V20194" s="119"/>
      <c r="X20194" s="119"/>
      <c r="Z20194" s="119"/>
    </row>
    <row r="20195" spans="16:26" x14ac:dyDescent="0.25">
      <c r="P20195" s="120"/>
      <c r="R20195" s="120"/>
      <c r="T20195" s="120"/>
      <c r="V20195" s="120"/>
      <c r="X20195" s="120"/>
      <c r="Z20195" s="120"/>
    </row>
    <row r="20196" spans="16:26" x14ac:dyDescent="0.25">
      <c r="P20196" s="119"/>
      <c r="R20196" s="119"/>
      <c r="T20196" s="119"/>
      <c r="V20196" s="119"/>
      <c r="X20196" s="119"/>
      <c r="Z20196" s="119"/>
    </row>
    <row r="20197" spans="16:26" x14ac:dyDescent="0.25">
      <c r="P20197" s="119"/>
      <c r="R20197" s="119"/>
      <c r="T20197" s="119"/>
      <c r="V20197" s="119"/>
      <c r="X20197" s="119"/>
      <c r="Z20197" s="119"/>
    </row>
    <row r="20198" spans="16:26" x14ac:dyDescent="0.25">
      <c r="P20198" s="119"/>
      <c r="R20198" s="119"/>
      <c r="T20198" s="119"/>
      <c r="V20198" s="119"/>
      <c r="X20198" s="119"/>
      <c r="Z20198" s="119"/>
    </row>
    <row r="20199" spans="16:26" x14ac:dyDescent="0.25">
      <c r="P20199" s="121"/>
      <c r="R20199" s="121"/>
      <c r="T20199" s="121"/>
      <c r="V20199" s="121"/>
      <c r="X20199" s="121"/>
      <c r="Z20199" s="121"/>
    </row>
    <row r="20200" spans="16:26" x14ac:dyDescent="0.25">
      <c r="P20200" s="121"/>
      <c r="R20200" s="121"/>
      <c r="T20200" s="121"/>
      <c r="V20200" s="121"/>
      <c r="X20200" s="121"/>
      <c r="Z20200" s="121"/>
    </row>
    <row r="20201" spans="16:26" x14ac:dyDescent="0.25">
      <c r="P20201" s="121"/>
      <c r="R20201" s="121"/>
      <c r="T20201" s="121"/>
      <c r="V20201" s="121"/>
      <c r="X20201" s="121"/>
      <c r="Z20201" s="121"/>
    </row>
    <row r="20202" spans="16:26" x14ac:dyDescent="0.25">
      <c r="P20202" s="121"/>
      <c r="R20202" s="121"/>
      <c r="T20202" s="121"/>
      <c r="V20202" s="121"/>
      <c r="X20202" s="121"/>
      <c r="Z20202" s="121"/>
    </row>
    <row r="20203" spans="16:26" x14ac:dyDescent="0.25">
      <c r="P20203" s="122"/>
      <c r="R20203" s="122"/>
      <c r="T20203" s="122"/>
      <c r="V20203" s="122"/>
      <c r="X20203" s="122"/>
      <c r="Z20203" s="122"/>
    </row>
    <row r="20204" spans="16:26" x14ac:dyDescent="0.25">
      <c r="P20204" s="118"/>
      <c r="R20204" s="118"/>
      <c r="T20204" s="118"/>
      <c r="V20204" s="118"/>
      <c r="X20204" s="118"/>
      <c r="Z20204" s="118"/>
    </row>
    <row r="20205" spans="16:26" x14ac:dyDescent="0.25">
      <c r="P20205" s="119"/>
      <c r="R20205" s="119"/>
      <c r="T20205" s="119"/>
      <c r="V20205" s="119"/>
      <c r="X20205" s="119"/>
      <c r="Z20205" s="119"/>
    </row>
    <row r="20206" spans="16:26" x14ac:dyDescent="0.25">
      <c r="P20206" s="119"/>
      <c r="R20206" s="119"/>
      <c r="T20206" s="119"/>
      <c r="V20206" s="119"/>
      <c r="X20206" s="119"/>
      <c r="Z20206" s="119"/>
    </row>
    <row r="20207" spans="16:26" x14ac:dyDescent="0.25">
      <c r="P20207" s="120"/>
      <c r="R20207" s="120"/>
      <c r="T20207" s="120"/>
      <c r="V20207" s="120"/>
      <c r="X20207" s="120"/>
      <c r="Z20207" s="120"/>
    </row>
    <row r="20208" spans="16:26" x14ac:dyDescent="0.25">
      <c r="P20208" s="119"/>
      <c r="R20208" s="119"/>
      <c r="T20208" s="119"/>
      <c r="V20208" s="119"/>
      <c r="X20208" s="119"/>
      <c r="Z20208" s="119"/>
    </row>
    <row r="20209" spans="16:26" x14ac:dyDescent="0.25">
      <c r="P20209" s="119"/>
      <c r="R20209" s="119"/>
      <c r="T20209" s="119"/>
      <c r="V20209" s="119"/>
      <c r="X20209" s="119"/>
      <c r="Z20209" s="119"/>
    </row>
    <row r="20210" spans="16:26" x14ac:dyDescent="0.25">
      <c r="P20210" s="120"/>
      <c r="R20210" s="120"/>
      <c r="T20210" s="120"/>
      <c r="V20210" s="120"/>
      <c r="X20210" s="120"/>
      <c r="Z20210" s="120"/>
    </row>
    <row r="20211" spans="16:26" x14ac:dyDescent="0.25">
      <c r="P20211" s="119"/>
      <c r="R20211" s="119"/>
      <c r="T20211" s="119"/>
      <c r="V20211" s="119"/>
      <c r="X20211" s="119"/>
      <c r="Z20211" s="119"/>
    </row>
    <row r="20212" spans="16:26" x14ac:dyDescent="0.25">
      <c r="P20212" s="120"/>
      <c r="R20212" s="120"/>
      <c r="T20212" s="120"/>
      <c r="V20212" s="120"/>
      <c r="X20212" s="120"/>
      <c r="Z20212" s="120"/>
    </row>
    <row r="20213" spans="16:26" x14ac:dyDescent="0.25">
      <c r="P20213" s="119"/>
      <c r="R20213" s="119"/>
      <c r="T20213" s="119"/>
      <c r="V20213" s="119"/>
      <c r="X20213" s="119"/>
      <c r="Z20213" s="119"/>
    </row>
    <row r="20214" spans="16:26" x14ac:dyDescent="0.25">
      <c r="P20214" s="119"/>
      <c r="R20214" s="119"/>
      <c r="T20214" s="119"/>
      <c r="V20214" s="119"/>
      <c r="X20214" s="119"/>
      <c r="Z20214" s="119"/>
    </row>
    <row r="20215" spans="16:26" x14ac:dyDescent="0.25">
      <c r="P20215" s="119"/>
      <c r="R20215" s="119"/>
      <c r="T20215" s="119"/>
      <c r="V20215" s="119"/>
      <c r="X20215" s="119"/>
      <c r="Z20215" s="119"/>
    </row>
    <row r="20216" spans="16:26" x14ac:dyDescent="0.25">
      <c r="P20216" s="121"/>
      <c r="R20216" s="121"/>
      <c r="T20216" s="121"/>
      <c r="V20216" s="121"/>
      <c r="X20216" s="121"/>
      <c r="Z20216" s="121"/>
    </row>
    <row r="20217" spans="16:26" x14ac:dyDescent="0.25">
      <c r="P20217" s="121"/>
      <c r="R20217" s="121"/>
      <c r="T20217" s="121"/>
      <c r="V20217" s="121"/>
      <c r="X20217" s="121"/>
      <c r="Z20217" s="121"/>
    </row>
    <row r="20218" spans="16:26" x14ac:dyDescent="0.25">
      <c r="P20218" s="121"/>
      <c r="R20218" s="121"/>
      <c r="T20218" s="121"/>
      <c r="V20218" s="121"/>
      <c r="X20218" s="121"/>
      <c r="Z20218" s="121"/>
    </row>
    <row r="20219" spans="16:26" x14ac:dyDescent="0.25">
      <c r="P20219" s="121"/>
      <c r="R20219" s="121"/>
      <c r="T20219" s="121"/>
      <c r="V20219" s="121"/>
      <c r="X20219" s="121"/>
      <c r="Z20219" s="121"/>
    </row>
    <row r="20220" spans="16:26" x14ac:dyDescent="0.25">
      <c r="P20220" s="122"/>
      <c r="R20220" s="122"/>
      <c r="T20220" s="122"/>
      <c r="V20220" s="122"/>
      <c r="X20220" s="122"/>
      <c r="Z20220" s="122"/>
    </row>
    <row r="20221" spans="16:26" x14ac:dyDescent="0.25">
      <c r="P20221" s="118"/>
      <c r="R20221" s="118"/>
      <c r="T20221" s="118"/>
      <c r="V20221" s="118"/>
      <c r="X20221" s="118"/>
      <c r="Z20221" s="118"/>
    </row>
    <row r="20222" spans="16:26" x14ac:dyDescent="0.25">
      <c r="P20222" s="119"/>
      <c r="R20222" s="119"/>
      <c r="T20222" s="119"/>
      <c r="V20222" s="119"/>
      <c r="X20222" s="119"/>
      <c r="Z20222" s="119"/>
    </row>
    <row r="20223" spans="16:26" x14ac:dyDescent="0.25">
      <c r="P20223" s="119"/>
      <c r="R20223" s="119"/>
      <c r="T20223" s="119"/>
      <c r="V20223" s="119"/>
      <c r="X20223" s="119"/>
      <c r="Z20223" s="119"/>
    </row>
    <row r="20224" spans="16:26" x14ac:dyDescent="0.25">
      <c r="P20224" s="120"/>
      <c r="R20224" s="120"/>
      <c r="T20224" s="120"/>
      <c r="V20224" s="120"/>
      <c r="X20224" s="120"/>
      <c r="Z20224" s="120"/>
    </row>
    <row r="20225" spans="16:26" x14ac:dyDescent="0.25">
      <c r="P20225" s="119"/>
      <c r="R20225" s="119"/>
      <c r="T20225" s="119"/>
      <c r="V20225" s="119"/>
      <c r="X20225" s="119"/>
      <c r="Z20225" s="119"/>
    </row>
    <row r="20226" spans="16:26" x14ac:dyDescent="0.25">
      <c r="P20226" s="119"/>
      <c r="R20226" s="119"/>
      <c r="T20226" s="119"/>
      <c r="V20226" s="119"/>
      <c r="X20226" s="119"/>
      <c r="Z20226" s="119"/>
    </row>
    <row r="20227" spans="16:26" x14ac:dyDescent="0.25">
      <c r="P20227" s="120"/>
      <c r="R20227" s="120"/>
      <c r="T20227" s="120"/>
      <c r="V20227" s="120"/>
      <c r="X20227" s="120"/>
      <c r="Z20227" s="120"/>
    </row>
    <row r="20228" spans="16:26" x14ac:dyDescent="0.25">
      <c r="P20228" s="119"/>
      <c r="R20228" s="119"/>
      <c r="T20228" s="119"/>
      <c r="V20228" s="119"/>
      <c r="X20228" s="119"/>
      <c r="Z20228" s="119"/>
    </row>
    <row r="20229" spans="16:26" x14ac:dyDescent="0.25">
      <c r="P20229" s="120"/>
      <c r="R20229" s="120"/>
      <c r="T20229" s="120"/>
      <c r="V20229" s="120"/>
      <c r="X20229" s="120"/>
      <c r="Z20229" s="120"/>
    </row>
    <row r="20230" spans="16:26" x14ac:dyDescent="0.25">
      <c r="P20230" s="119"/>
      <c r="R20230" s="119"/>
      <c r="T20230" s="119"/>
      <c r="V20230" s="119"/>
      <c r="X20230" s="119"/>
      <c r="Z20230" s="119"/>
    </row>
    <row r="20231" spans="16:26" x14ac:dyDescent="0.25">
      <c r="P20231" s="119"/>
      <c r="R20231" s="119"/>
      <c r="T20231" s="119"/>
      <c r="V20231" s="119"/>
      <c r="X20231" s="119"/>
      <c r="Z20231" s="119"/>
    </row>
    <row r="20232" spans="16:26" x14ac:dyDescent="0.25">
      <c r="P20232" s="119"/>
      <c r="R20232" s="119"/>
      <c r="T20232" s="119"/>
      <c r="V20232" s="119"/>
      <c r="X20232" s="119"/>
      <c r="Z20232" s="119"/>
    </row>
    <row r="20233" spans="16:26" x14ac:dyDescent="0.25">
      <c r="P20233" s="121"/>
      <c r="R20233" s="121"/>
      <c r="T20233" s="121"/>
      <c r="V20233" s="121"/>
      <c r="X20233" s="121"/>
      <c r="Z20233" s="121"/>
    </row>
    <row r="20234" spans="16:26" x14ac:dyDescent="0.25">
      <c r="P20234" s="121"/>
      <c r="R20234" s="121"/>
      <c r="T20234" s="121"/>
      <c r="V20234" s="121"/>
      <c r="X20234" s="121"/>
      <c r="Z20234" s="121"/>
    </row>
    <row r="20235" spans="16:26" x14ac:dyDescent="0.25">
      <c r="P20235" s="121"/>
      <c r="R20235" s="121"/>
      <c r="T20235" s="121"/>
      <c r="V20235" s="121"/>
      <c r="X20235" s="121"/>
      <c r="Z20235" s="121"/>
    </row>
    <row r="20236" spans="16:26" x14ac:dyDescent="0.25">
      <c r="P20236" s="121"/>
      <c r="R20236" s="121"/>
      <c r="T20236" s="121"/>
      <c r="V20236" s="121"/>
      <c r="X20236" s="121"/>
      <c r="Z20236" s="121"/>
    </row>
    <row r="20237" spans="16:26" x14ac:dyDescent="0.25">
      <c r="P20237" s="122"/>
      <c r="R20237" s="122"/>
      <c r="T20237" s="122"/>
      <c r="V20237" s="122"/>
      <c r="X20237" s="122"/>
      <c r="Z20237" s="122"/>
    </row>
    <row r="20238" spans="16:26" x14ac:dyDescent="0.25">
      <c r="P20238" s="118"/>
      <c r="R20238" s="118"/>
      <c r="T20238" s="118"/>
      <c r="V20238" s="118"/>
      <c r="X20238" s="118"/>
      <c r="Z20238" s="118"/>
    </row>
    <row r="20239" spans="16:26" x14ac:dyDescent="0.25">
      <c r="P20239" s="119"/>
      <c r="R20239" s="119"/>
      <c r="T20239" s="119"/>
      <c r="V20239" s="119"/>
      <c r="X20239" s="119"/>
      <c r="Z20239" s="119"/>
    </row>
    <row r="20240" spans="16:26" x14ac:dyDescent="0.25">
      <c r="P20240" s="119"/>
      <c r="R20240" s="119"/>
      <c r="T20240" s="119"/>
      <c r="V20240" s="119"/>
      <c r="X20240" s="119"/>
      <c r="Z20240" s="119"/>
    </row>
    <row r="20241" spans="16:26" x14ac:dyDescent="0.25">
      <c r="P20241" s="120"/>
      <c r="R20241" s="120"/>
      <c r="T20241" s="120"/>
      <c r="V20241" s="120"/>
      <c r="X20241" s="120"/>
      <c r="Z20241" s="120"/>
    </row>
    <row r="20242" spans="16:26" x14ac:dyDescent="0.25">
      <c r="P20242" s="119"/>
      <c r="R20242" s="119"/>
      <c r="T20242" s="119"/>
      <c r="V20242" s="119"/>
      <c r="X20242" s="119"/>
      <c r="Z20242" s="119"/>
    </row>
    <row r="20243" spans="16:26" x14ac:dyDescent="0.25">
      <c r="P20243" s="119"/>
      <c r="R20243" s="119"/>
      <c r="T20243" s="119"/>
      <c r="V20243" s="119"/>
      <c r="X20243" s="119"/>
      <c r="Z20243" s="119"/>
    </row>
    <row r="20244" spans="16:26" x14ac:dyDescent="0.25">
      <c r="P20244" s="120"/>
      <c r="R20244" s="120"/>
      <c r="T20244" s="120"/>
      <c r="V20244" s="120"/>
      <c r="X20244" s="120"/>
      <c r="Z20244" s="120"/>
    </row>
    <row r="20245" spans="16:26" x14ac:dyDescent="0.25">
      <c r="P20245" s="119"/>
      <c r="R20245" s="119"/>
      <c r="T20245" s="119"/>
      <c r="V20245" s="119"/>
      <c r="X20245" s="119"/>
      <c r="Z20245" s="119"/>
    </row>
    <row r="20246" spans="16:26" x14ac:dyDescent="0.25">
      <c r="P20246" s="120"/>
      <c r="R20246" s="120"/>
      <c r="T20246" s="120"/>
      <c r="V20246" s="120"/>
      <c r="X20246" s="120"/>
      <c r="Z20246" s="120"/>
    </row>
    <row r="20247" spans="16:26" x14ac:dyDescent="0.25">
      <c r="P20247" s="119"/>
      <c r="R20247" s="119"/>
      <c r="T20247" s="119"/>
      <c r="V20247" s="119"/>
      <c r="X20247" s="119"/>
      <c r="Z20247" s="119"/>
    </row>
    <row r="20248" spans="16:26" x14ac:dyDescent="0.25">
      <c r="P20248" s="119"/>
      <c r="R20248" s="119"/>
      <c r="T20248" s="119"/>
      <c r="V20248" s="119"/>
      <c r="X20248" s="119"/>
      <c r="Z20248" s="119"/>
    </row>
    <row r="20249" spans="16:26" x14ac:dyDescent="0.25">
      <c r="P20249" s="119"/>
      <c r="R20249" s="119"/>
      <c r="T20249" s="119"/>
      <c r="V20249" s="119"/>
      <c r="X20249" s="119"/>
      <c r="Z20249" s="119"/>
    </row>
    <row r="20250" spans="16:26" x14ac:dyDescent="0.25">
      <c r="P20250" s="121"/>
      <c r="R20250" s="121"/>
      <c r="T20250" s="121"/>
      <c r="V20250" s="121"/>
      <c r="X20250" s="121"/>
      <c r="Z20250" s="121"/>
    </row>
    <row r="20251" spans="16:26" x14ac:dyDescent="0.25">
      <c r="P20251" s="121"/>
      <c r="R20251" s="121"/>
      <c r="T20251" s="121"/>
      <c r="V20251" s="121"/>
      <c r="X20251" s="121"/>
      <c r="Z20251" s="121"/>
    </row>
    <row r="20252" spans="16:26" x14ac:dyDescent="0.25">
      <c r="P20252" s="121"/>
      <c r="R20252" s="121"/>
      <c r="T20252" s="121"/>
      <c r="V20252" s="121"/>
      <c r="X20252" s="121"/>
      <c r="Z20252" s="121"/>
    </row>
    <row r="20253" spans="16:26" x14ac:dyDescent="0.25">
      <c r="P20253" s="121"/>
      <c r="R20253" s="121"/>
      <c r="T20253" s="121"/>
      <c r="V20253" s="121"/>
      <c r="X20253" s="121"/>
      <c r="Z20253" s="121"/>
    </row>
    <row r="20254" spans="16:26" x14ac:dyDescent="0.25">
      <c r="P20254" s="122"/>
      <c r="R20254" s="122"/>
      <c r="T20254" s="122"/>
      <c r="V20254" s="122"/>
      <c r="X20254" s="122"/>
      <c r="Z20254" s="122"/>
    </row>
    <row r="20255" spans="16:26" x14ac:dyDescent="0.25">
      <c r="P20255" s="118"/>
      <c r="R20255" s="118"/>
      <c r="T20255" s="118"/>
      <c r="V20255" s="118"/>
      <c r="X20255" s="118"/>
      <c r="Z20255" s="118"/>
    </row>
    <row r="20256" spans="16:26" x14ac:dyDescent="0.25">
      <c r="P20256" s="119"/>
      <c r="R20256" s="119"/>
      <c r="T20256" s="119"/>
      <c r="V20256" s="119"/>
      <c r="X20256" s="119"/>
      <c r="Z20256" s="119"/>
    </row>
    <row r="20257" spans="16:26" x14ac:dyDescent="0.25">
      <c r="P20257" s="119"/>
      <c r="R20257" s="119"/>
      <c r="T20257" s="119"/>
      <c r="V20257" s="119"/>
      <c r="X20257" s="119"/>
      <c r="Z20257" s="119"/>
    </row>
    <row r="20258" spans="16:26" x14ac:dyDescent="0.25">
      <c r="P20258" s="120"/>
      <c r="R20258" s="120"/>
      <c r="T20258" s="120"/>
      <c r="V20258" s="120"/>
      <c r="X20258" s="120"/>
      <c r="Z20258" s="120"/>
    </row>
    <row r="20259" spans="16:26" x14ac:dyDescent="0.25">
      <c r="P20259" s="119"/>
      <c r="R20259" s="119"/>
      <c r="T20259" s="119"/>
      <c r="V20259" s="119"/>
      <c r="X20259" s="119"/>
      <c r="Z20259" s="119"/>
    </row>
    <row r="20260" spans="16:26" x14ac:dyDescent="0.25">
      <c r="P20260" s="119"/>
      <c r="R20260" s="119"/>
      <c r="T20260" s="119"/>
      <c r="V20260" s="119"/>
      <c r="X20260" s="119"/>
      <c r="Z20260" s="119"/>
    </row>
    <row r="20261" spans="16:26" x14ac:dyDescent="0.25">
      <c r="P20261" s="120"/>
      <c r="R20261" s="120"/>
      <c r="T20261" s="120"/>
      <c r="V20261" s="120"/>
      <c r="X20261" s="120"/>
      <c r="Z20261" s="120"/>
    </row>
    <row r="20262" spans="16:26" x14ac:dyDescent="0.25">
      <c r="P20262" s="119"/>
      <c r="R20262" s="119"/>
      <c r="T20262" s="119"/>
      <c r="V20262" s="119"/>
      <c r="X20262" s="119"/>
      <c r="Z20262" s="119"/>
    </row>
    <row r="20263" spans="16:26" x14ac:dyDescent="0.25">
      <c r="P20263" s="120"/>
      <c r="R20263" s="120"/>
      <c r="T20263" s="120"/>
      <c r="V20263" s="120"/>
      <c r="X20263" s="120"/>
      <c r="Z20263" s="120"/>
    </row>
    <row r="20264" spans="16:26" x14ac:dyDescent="0.25">
      <c r="P20264" s="119"/>
      <c r="R20264" s="119"/>
      <c r="T20264" s="119"/>
      <c r="V20264" s="119"/>
      <c r="X20264" s="119"/>
      <c r="Z20264" s="119"/>
    </row>
    <row r="20265" spans="16:26" x14ac:dyDescent="0.25">
      <c r="P20265" s="119"/>
      <c r="R20265" s="119"/>
      <c r="T20265" s="119"/>
      <c r="V20265" s="119"/>
      <c r="X20265" s="119"/>
      <c r="Z20265" s="119"/>
    </row>
    <row r="20266" spans="16:26" x14ac:dyDescent="0.25">
      <c r="P20266" s="119"/>
      <c r="R20266" s="119"/>
      <c r="T20266" s="119"/>
      <c r="V20266" s="119"/>
      <c r="X20266" s="119"/>
      <c r="Z20266" s="119"/>
    </row>
    <row r="20267" spans="16:26" x14ac:dyDescent="0.25">
      <c r="P20267" s="121"/>
      <c r="R20267" s="121"/>
      <c r="T20267" s="121"/>
      <c r="V20267" s="121"/>
      <c r="X20267" s="121"/>
      <c r="Z20267" s="121"/>
    </row>
    <row r="20268" spans="16:26" x14ac:dyDescent="0.25">
      <c r="P20268" s="121"/>
      <c r="R20268" s="121"/>
      <c r="T20268" s="121"/>
      <c r="V20268" s="121"/>
      <c r="X20268" s="121"/>
      <c r="Z20268" s="121"/>
    </row>
    <row r="20269" spans="16:26" x14ac:dyDescent="0.25">
      <c r="P20269" s="121"/>
      <c r="R20269" s="121"/>
      <c r="T20269" s="121"/>
      <c r="V20269" s="121"/>
      <c r="X20269" s="121"/>
      <c r="Z20269" s="121"/>
    </row>
    <row r="20270" spans="16:26" x14ac:dyDescent="0.25">
      <c r="P20270" s="121"/>
      <c r="R20270" s="121"/>
      <c r="T20270" s="121"/>
      <c r="V20270" s="121"/>
      <c r="X20270" s="121"/>
      <c r="Z20270" s="121"/>
    </row>
    <row r="20271" spans="16:26" x14ac:dyDescent="0.25">
      <c r="P20271" s="122"/>
      <c r="R20271" s="122"/>
      <c r="T20271" s="122"/>
      <c r="V20271" s="122"/>
      <c r="X20271" s="122"/>
      <c r="Z20271" s="122"/>
    </row>
    <row r="20272" spans="16:26" x14ac:dyDescent="0.25">
      <c r="P20272" s="118"/>
      <c r="R20272" s="118"/>
      <c r="T20272" s="118"/>
      <c r="V20272" s="118"/>
      <c r="X20272" s="118"/>
      <c r="Z20272" s="118"/>
    </row>
    <row r="20273" spans="16:26" x14ac:dyDescent="0.25">
      <c r="P20273" s="119"/>
      <c r="R20273" s="119"/>
      <c r="T20273" s="119"/>
      <c r="V20273" s="119"/>
      <c r="X20273" s="119"/>
      <c r="Z20273" s="119"/>
    </row>
    <row r="20274" spans="16:26" x14ac:dyDescent="0.25">
      <c r="P20274" s="119"/>
      <c r="R20274" s="119"/>
      <c r="T20274" s="119"/>
      <c r="V20274" s="119"/>
      <c r="X20274" s="119"/>
      <c r="Z20274" s="119"/>
    </row>
    <row r="20275" spans="16:26" x14ac:dyDescent="0.25">
      <c r="P20275" s="120"/>
      <c r="R20275" s="120"/>
      <c r="T20275" s="120"/>
      <c r="V20275" s="120"/>
      <c r="X20275" s="120"/>
      <c r="Z20275" s="120"/>
    </row>
    <row r="20276" spans="16:26" x14ac:dyDescent="0.25">
      <c r="P20276" s="119"/>
      <c r="R20276" s="119"/>
      <c r="T20276" s="119"/>
      <c r="V20276" s="119"/>
      <c r="X20276" s="119"/>
      <c r="Z20276" s="119"/>
    </row>
    <row r="20277" spans="16:26" x14ac:dyDescent="0.25">
      <c r="P20277" s="119"/>
      <c r="R20277" s="119"/>
      <c r="T20277" s="119"/>
      <c r="V20277" s="119"/>
      <c r="X20277" s="119"/>
      <c r="Z20277" s="119"/>
    </row>
    <row r="20278" spans="16:26" x14ac:dyDescent="0.25">
      <c r="P20278" s="120"/>
      <c r="R20278" s="120"/>
      <c r="T20278" s="120"/>
      <c r="V20278" s="120"/>
      <c r="X20278" s="120"/>
      <c r="Z20278" s="120"/>
    </row>
    <row r="20279" spans="16:26" x14ac:dyDescent="0.25">
      <c r="P20279" s="119"/>
      <c r="R20279" s="119"/>
      <c r="T20279" s="119"/>
      <c r="V20279" s="119"/>
      <c r="X20279" s="119"/>
      <c r="Z20279" s="119"/>
    </row>
    <row r="20280" spans="16:26" x14ac:dyDescent="0.25">
      <c r="P20280" s="120"/>
      <c r="R20280" s="120"/>
      <c r="T20280" s="120"/>
      <c r="V20280" s="120"/>
      <c r="X20280" s="120"/>
      <c r="Z20280" s="120"/>
    </row>
    <row r="20281" spans="16:26" x14ac:dyDescent="0.25">
      <c r="P20281" s="119"/>
      <c r="R20281" s="119"/>
      <c r="T20281" s="119"/>
      <c r="V20281" s="119"/>
      <c r="X20281" s="119"/>
      <c r="Z20281" s="119"/>
    </row>
    <row r="20282" spans="16:26" x14ac:dyDescent="0.25">
      <c r="P20282" s="119"/>
      <c r="R20282" s="119"/>
      <c r="T20282" s="119"/>
      <c r="V20282" s="119"/>
      <c r="X20282" s="119"/>
      <c r="Z20282" s="119"/>
    </row>
    <row r="20283" spans="16:26" x14ac:dyDescent="0.25">
      <c r="P20283" s="119"/>
      <c r="R20283" s="119"/>
      <c r="T20283" s="119"/>
      <c r="V20283" s="119"/>
      <c r="X20283" s="119"/>
      <c r="Z20283" s="119"/>
    </row>
    <row r="20284" spans="16:26" x14ac:dyDescent="0.25">
      <c r="P20284" s="121"/>
      <c r="R20284" s="121"/>
      <c r="T20284" s="121"/>
      <c r="V20284" s="121"/>
      <c r="X20284" s="121"/>
      <c r="Z20284" s="121"/>
    </row>
    <row r="20285" spans="16:26" x14ac:dyDescent="0.25">
      <c r="P20285" s="121"/>
      <c r="R20285" s="121"/>
      <c r="T20285" s="121"/>
      <c r="V20285" s="121"/>
      <c r="X20285" s="121"/>
      <c r="Z20285" s="121"/>
    </row>
    <row r="20286" spans="16:26" x14ac:dyDescent="0.25">
      <c r="P20286" s="121"/>
      <c r="R20286" s="121"/>
      <c r="T20286" s="121"/>
      <c r="V20286" s="121"/>
      <c r="X20286" s="121"/>
      <c r="Z20286" s="121"/>
    </row>
    <row r="20287" spans="16:26" x14ac:dyDescent="0.25">
      <c r="P20287" s="121"/>
      <c r="R20287" s="121"/>
      <c r="T20287" s="121"/>
      <c r="V20287" s="121"/>
      <c r="X20287" s="121"/>
      <c r="Z20287" s="121"/>
    </row>
    <row r="20288" spans="16:26" x14ac:dyDescent="0.25">
      <c r="P20288" s="122"/>
      <c r="R20288" s="122"/>
      <c r="T20288" s="122"/>
      <c r="V20288" s="122"/>
      <c r="X20288" s="122"/>
      <c r="Z20288" s="122"/>
    </row>
    <row r="20289" spans="16:26" x14ac:dyDescent="0.25">
      <c r="P20289" s="118"/>
      <c r="R20289" s="118"/>
      <c r="T20289" s="118"/>
      <c r="V20289" s="118"/>
      <c r="X20289" s="118"/>
      <c r="Z20289" s="118"/>
    </row>
    <row r="20290" spans="16:26" x14ac:dyDescent="0.25">
      <c r="P20290" s="119"/>
      <c r="R20290" s="119"/>
      <c r="T20290" s="119"/>
      <c r="V20290" s="119"/>
      <c r="X20290" s="119"/>
      <c r="Z20290" s="119"/>
    </row>
    <row r="20291" spans="16:26" x14ac:dyDescent="0.25">
      <c r="P20291" s="119"/>
      <c r="R20291" s="119"/>
      <c r="T20291" s="119"/>
      <c r="V20291" s="119"/>
      <c r="X20291" s="119"/>
      <c r="Z20291" s="119"/>
    </row>
    <row r="20292" spans="16:26" x14ac:dyDescent="0.25">
      <c r="P20292" s="120"/>
      <c r="R20292" s="120"/>
      <c r="T20292" s="120"/>
      <c r="V20292" s="120"/>
      <c r="X20292" s="120"/>
      <c r="Z20292" s="120"/>
    </row>
    <row r="20293" spans="16:26" x14ac:dyDescent="0.25">
      <c r="P20293" s="119"/>
      <c r="R20293" s="119"/>
      <c r="T20293" s="119"/>
      <c r="V20293" s="119"/>
      <c r="X20293" s="119"/>
      <c r="Z20293" s="119"/>
    </row>
    <row r="20294" spans="16:26" x14ac:dyDescent="0.25">
      <c r="P20294" s="119"/>
      <c r="R20294" s="119"/>
      <c r="T20294" s="119"/>
      <c r="V20294" s="119"/>
      <c r="X20294" s="119"/>
      <c r="Z20294" s="119"/>
    </row>
    <row r="20295" spans="16:26" x14ac:dyDescent="0.25">
      <c r="P20295" s="120"/>
      <c r="R20295" s="120"/>
      <c r="T20295" s="120"/>
      <c r="V20295" s="120"/>
      <c r="X20295" s="120"/>
      <c r="Z20295" s="120"/>
    </row>
    <row r="20296" spans="16:26" x14ac:dyDescent="0.25">
      <c r="P20296" s="119"/>
      <c r="R20296" s="119"/>
      <c r="T20296" s="119"/>
      <c r="V20296" s="119"/>
      <c r="X20296" s="119"/>
      <c r="Z20296" s="119"/>
    </row>
    <row r="20297" spans="16:26" x14ac:dyDescent="0.25">
      <c r="P20297" s="120"/>
      <c r="R20297" s="120"/>
      <c r="T20297" s="120"/>
      <c r="V20297" s="120"/>
      <c r="X20297" s="120"/>
      <c r="Z20297" s="120"/>
    </row>
    <row r="20298" spans="16:26" x14ac:dyDescent="0.25">
      <c r="P20298" s="119"/>
      <c r="R20298" s="119"/>
      <c r="T20298" s="119"/>
      <c r="V20298" s="119"/>
      <c r="X20298" s="119"/>
      <c r="Z20298" s="119"/>
    </row>
    <row r="20299" spans="16:26" x14ac:dyDescent="0.25">
      <c r="P20299" s="119"/>
      <c r="R20299" s="119"/>
      <c r="T20299" s="119"/>
      <c r="V20299" s="119"/>
      <c r="X20299" s="119"/>
      <c r="Z20299" s="119"/>
    </row>
    <row r="20300" spans="16:26" x14ac:dyDescent="0.25">
      <c r="P20300" s="119"/>
      <c r="R20300" s="119"/>
      <c r="T20300" s="119"/>
      <c r="V20300" s="119"/>
      <c r="X20300" s="119"/>
      <c r="Z20300" s="119"/>
    </row>
    <row r="20301" spans="16:26" x14ac:dyDescent="0.25">
      <c r="P20301" s="121"/>
      <c r="R20301" s="121"/>
      <c r="T20301" s="121"/>
      <c r="V20301" s="121"/>
      <c r="X20301" s="121"/>
      <c r="Z20301" s="121"/>
    </row>
    <row r="20302" spans="16:26" x14ac:dyDescent="0.25">
      <c r="P20302" s="121"/>
      <c r="R20302" s="121"/>
      <c r="T20302" s="121"/>
      <c r="V20302" s="121"/>
      <c r="X20302" s="121"/>
      <c r="Z20302" s="121"/>
    </row>
    <row r="20303" spans="16:26" x14ac:dyDescent="0.25">
      <c r="P20303" s="121"/>
      <c r="R20303" s="121"/>
      <c r="T20303" s="121"/>
      <c r="V20303" s="121"/>
      <c r="X20303" s="121"/>
      <c r="Z20303" s="121"/>
    </row>
    <row r="20304" spans="16:26" x14ac:dyDescent="0.25">
      <c r="P20304" s="121"/>
      <c r="R20304" s="121"/>
      <c r="T20304" s="121"/>
      <c r="V20304" s="121"/>
      <c r="X20304" s="121"/>
      <c r="Z20304" s="121"/>
    </row>
    <row r="20305" spans="16:26" x14ac:dyDescent="0.25">
      <c r="P20305" s="122"/>
      <c r="R20305" s="122"/>
      <c r="T20305" s="122"/>
      <c r="V20305" s="122"/>
      <c r="X20305" s="122"/>
      <c r="Z20305" s="122"/>
    </row>
    <row r="20306" spans="16:26" x14ac:dyDescent="0.25">
      <c r="P20306" s="118"/>
      <c r="R20306" s="118"/>
      <c r="T20306" s="118"/>
      <c r="V20306" s="118"/>
      <c r="X20306" s="118"/>
      <c r="Z20306" s="118"/>
    </row>
    <row r="20307" spans="16:26" x14ac:dyDescent="0.25">
      <c r="P20307" s="119"/>
      <c r="R20307" s="119"/>
      <c r="T20307" s="119"/>
      <c r="V20307" s="119"/>
      <c r="X20307" s="119"/>
      <c r="Z20307" s="119"/>
    </row>
    <row r="20308" spans="16:26" x14ac:dyDescent="0.25">
      <c r="P20308" s="119"/>
      <c r="R20308" s="119"/>
      <c r="T20308" s="119"/>
      <c r="V20308" s="119"/>
      <c r="X20308" s="119"/>
      <c r="Z20308" s="119"/>
    </row>
    <row r="20309" spans="16:26" x14ac:dyDescent="0.25">
      <c r="P20309" s="120"/>
      <c r="R20309" s="120"/>
      <c r="T20309" s="120"/>
      <c r="V20309" s="120"/>
      <c r="X20309" s="120"/>
      <c r="Z20309" s="120"/>
    </row>
    <row r="20310" spans="16:26" x14ac:dyDescent="0.25">
      <c r="P20310" s="119"/>
      <c r="R20310" s="119"/>
      <c r="T20310" s="119"/>
      <c r="V20310" s="119"/>
      <c r="X20310" s="119"/>
      <c r="Z20310" s="119"/>
    </row>
    <row r="20311" spans="16:26" x14ac:dyDescent="0.25">
      <c r="P20311" s="119"/>
      <c r="R20311" s="119"/>
      <c r="T20311" s="119"/>
      <c r="V20311" s="119"/>
      <c r="X20311" s="119"/>
      <c r="Z20311" s="119"/>
    </row>
    <row r="20312" spans="16:26" x14ac:dyDescent="0.25">
      <c r="P20312" s="120"/>
      <c r="R20312" s="120"/>
      <c r="T20312" s="120"/>
      <c r="V20312" s="120"/>
      <c r="X20312" s="120"/>
      <c r="Z20312" s="120"/>
    </row>
    <row r="20313" spans="16:26" x14ac:dyDescent="0.25">
      <c r="P20313" s="119"/>
      <c r="R20313" s="119"/>
      <c r="T20313" s="119"/>
      <c r="V20313" s="119"/>
      <c r="X20313" s="119"/>
      <c r="Z20313" s="119"/>
    </row>
    <row r="20314" spans="16:26" x14ac:dyDescent="0.25">
      <c r="P20314" s="120"/>
      <c r="R20314" s="120"/>
      <c r="T20314" s="120"/>
      <c r="V20314" s="120"/>
      <c r="X20314" s="120"/>
      <c r="Z20314" s="120"/>
    </row>
    <row r="20315" spans="16:26" x14ac:dyDescent="0.25">
      <c r="P20315" s="119"/>
      <c r="R20315" s="119"/>
      <c r="T20315" s="119"/>
      <c r="V20315" s="119"/>
      <c r="X20315" s="119"/>
      <c r="Z20315" s="119"/>
    </row>
    <row r="20316" spans="16:26" x14ac:dyDescent="0.25">
      <c r="P20316" s="119"/>
      <c r="R20316" s="119"/>
      <c r="T20316" s="119"/>
      <c r="V20316" s="119"/>
      <c r="X20316" s="119"/>
      <c r="Z20316" s="119"/>
    </row>
    <row r="20317" spans="16:26" x14ac:dyDescent="0.25">
      <c r="P20317" s="119"/>
      <c r="R20317" s="119"/>
      <c r="T20317" s="119"/>
      <c r="V20317" s="119"/>
      <c r="X20317" s="119"/>
      <c r="Z20317" s="119"/>
    </row>
    <row r="20318" spans="16:26" x14ac:dyDescent="0.25">
      <c r="P20318" s="121"/>
      <c r="R20318" s="121"/>
      <c r="T20318" s="121"/>
      <c r="V20318" s="121"/>
      <c r="X20318" s="121"/>
      <c r="Z20318" s="121"/>
    </row>
    <row r="20319" spans="16:26" x14ac:dyDescent="0.25">
      <c r="P20319" s="121"/>
      <c r="R20319" s="121"/>
      <c r="T20319" s="121"/>
      <c r="V20319" s="121"/>
      <c r="X20319" s="121"/>
      <c r="Z20319" s="121"/>
    </row>
    <row r="20320" spans="16:26" x14ac:dyDescent="0.25">
      <c r="P20320" s="121"/>
      <c r="R20320" s="121"/>
      <c r="T20320" s="121"/>
      <c r="V20320" s="121"/>
      <c r="X20320" s="121"/>
      <c r="Z20320" s="121"/>
    </row>
    <row r="20321" spans="16:26" x14ac:dyDescent="0.25">
      <c r="P20321" s="121"/>
      <c r="R20321" s="121"/>
      <c r="T20321" s="121"/>
      <c r="V20321" s="121"/>
      <c r="X20321" s="121"/>
      <c r="Z20321" s="121"/>
    </row>
    <row r="20322" spans="16:26" x14ac:dyDescent="0.25">
      <c r="P20322" s="122"/>
      <c r="R20322" s="122"/>
      <c r="T20322" s="122"/>
      <c r="V20322" s="122"/>
      <c r="X20322" s="122"/>
      <c r="Z20322" s="122"/>
    </row>
    <row r="20323" spans="16:26" x14ac:dyDescent="0.25">
      <c r="P20323" s="118"/>
      <c r="R20323" s="118"/>
      <c r="T20323" s="118"/>
      <c r="V20323" s="118"/>
      <c r="X20323" s="118"/>
      <c r="Z20323" s="118"/>
    </row>
    <row r="20324" spans="16:26" x14ac:dyDescent="0.25">
      <c r="P20324" s="119"/>
      <c r="R20324" s="119"/>
      <c r="T20324" s="119"/>
      <c r="V20324" s="119"/>
      <c r="X20324" s="119"/>
      <c r="Z20324" s="119"/>
    </row>
    <row r="20325" spans="16:26" x14ac:dyDescent="0.25">
      <c r="P20325" s="119"/>
      <c r="R20325" s="119"/>
      <c r="T20325" s="119"/>
      <c r="V20325" s="119"/>
      <c r="X20325" s="119"/>
      <c r="Z20325" s="119"/>
    </row>
    <row r="20326" spans="16:26" x14ac:dyDescent="0.25">
      <c r="P20326" s="120"/>
      <c r="R20326" s="120"/>
      <c r="T20326" s="120"/>
      <c r="V20326" s="120"/>
      <c r="X20326" s="120"/>
      <c r="Z20326" s="120"/>
    </row>
    <row r="20327" spans="16:26" x14ac:dyDescent="0.25">
      <c r="P20327" s="119"/>
      <c r="R20327" s="119"/>
      <c r="T20327" s="119"/>
      <c r="V20327" s="119"/>
      <c r="X20327" s="119"/>
      <c r="Z20327" s="119"/>
    </row>
    <row r="20328" spans="16:26" x14ac:dyDescent="0.25">
      <c r="P20328" s="119"/>
      <c r="R20328" s="119"/>
      <c r="T20328" s="119"/>
      <c r="V20328" s="119"/>
      <c r="X20328" s="119"/>
      <c r="Z20328" s="119"/>
    </row>
    <row r="20329" spans="16:26" x14ac:dyDescent="0.25">
      <c r="P20329" s="120"/>
      <c r="R20329" s="120"/>
      <c r="T20329" s="120"/>
      <c r="V20329" s="120"/>
      <c r="X20329" s="120"/>
      <c r="Z20329" s="120"/>
    </row>
    <row r="20330" spans="16:26" x14ac:dyDescent="0.25">
      <c r="P20330" s="119"/>
      <c r="R20330" s="119"/>
      <c r="T20330" s="119"/>
      <c r="V20330" s="119"/>
      <c r="X20330" s="119"/>
      <c r="Z20330" s="119"/>
    </row>
    <row r="20331" spans="16:26" x14ac:dyDescent="0.25">
      <c r="P20331" s="120"/>
      <c r="R20331" s="120"/>
      <c r="T20331" s="120"/>
      <c r="V20331" s="120"/>
      <c r="X20331" s="120"/>
      <c r="Z20331" s="120"/>
    </row>
    <row r="20332" spans="16:26" x14ac:dyDescent="0.25">
      <c r="P20332" s="119"/>
      <c r="R20332" s="119"/>
      <c r="T20332" s="119"/>
      <c r="V20332" s="119"/>
      <c r="X20332" s="119"/>
      <c r="Z20332" s="119"/>
    </row>
    <row r="20333" spans="16:26" x14ac:dyDescent="0.25">
      <c r="P20333" s="119"/>
      <c r="R20333" s="119"/>
      <c r="T20333" s="119"/>
      <c r="V20333" s="119"/>
      <c r="X20333" s="119"/>
      <c r="Z20333" s="119"/>
    </row>
    <row r="20334" spans="16:26" x14ac:dyDescent="0.25">
      <c r="P20334" s="119"/>
      <c r="R20334" s="119"/>
      <c r="T20334" s="119"/>
      <c r="V20334" s="119"/>
      <c r="X20334" s="119"/>
      <c r="Z20334" s="119"/>
    </row>
    <row r="20335" spans="16:26" x14ac:dyDescent="0.25">
      <c r="P20335" s="121"/>
      <c r="R20335" s="121"/>
      <c r="T20335" s="121"/>
      <c r="V20335" s="121"/>
      <c r="X20335" s="121"/>
      <c r="Z20335" s="121"/>
    </row>
    <row r="20336" spans="16:26" x14ac:dyDescent="0.25">
      <c r="P20336" s="121"/>
      <c r="R20336" s="121"/>
      <c r="T20336" s="121"/>
      <c r="V20336" s="121"/>
      <c r="X20336" s="121"/>
      <c r="Z20336" s="121"/>
    </row>
    <row r="20337" spans="16:26" x14ac:dyDescent="0.25">
      <c r="P20337" s="121"/>
      <c r="R20337" s="121"/>
      <c r="T20337" s="121"/>
      <c r="V20337" s="121"/>
      <c r="X20337" s="121"/>
      <c r="Z20337" s="121"/>
    </row>
    <row r="20338" spans="16:26" x14ac:dyDescent="0.25">
      <c r="P20338" s="121"/>
      <c r="R20338" s="121"/>
      <c r="T20338" s="121"/>
      <c r="V20338" s="121"/>
      <c r="X20338" s="121"/>
      <c r="Z20338" s="121"/>
    </row>
    <row r="20339" spans="16:26" x14ac:dyDescent="0.25">
      <c r="P20339" s="122"/>
      <c r="R20339" s="122"/>
      <c r="T20339" s="122"/>
      <c r="V20339" s="122"/>
      <c r="X20339" s="122"/>
      <c r="Z20339" s="122"/>
    </row>
    <row r="20340" spans="16:26" x14ac:dyDescent="0.25">
      <c r="P20340" s="118"/>
      <c r="R20340" s="118"/>
      <c r="T20340" s="118"/>
      <c r="V20340" s="118"/>
      <c r="X20340" s="118"/>
      <c r="Z20340" s="118"/>
    </row>
    <row r="20341" spans="16:26" x14ac:dyDescent="0.25">
      <c r="P20341" s="119"/>
      <c r="R20341" s="119"/>
      <c r="T20341" s="119"/>
      <c r="V20341" s="119"/>
      <c r="X20341" s="119"/>
      <c r="Z20341" s="119"/>
    </row>
    <row r="20342" spans="16:26" x14ac:dyDescent="0.25">
      <c r="P20342" s="119"/>
      <c r="R20342" s="119"/>
      <c r="T20342" s="119"/>
      <c r="V20342" s="119"/>
      <c r="X20342" s="119"/>
      <c r="Z20342" s="119"/>
    </row>
    <row r="20343" spans="16:26" x14ac:dyDescent="0.25">
      <c r="P20343" s="120"/>
      <c r="R20343" s="120"/>
      <c r="T20343" s="120"/>
      <c r="V20343" s="120"/>
      <c r="X20343" s="120"/>
      <c r="Z20343" s="120"/>
    </row>
    <row r="20344" spans="16:26" x14ac:dyDescent="0.25">
      <c r="P20344" s="119"/>
      <c r="R20344" s="119"/>
      <c r="T20344" s="119"/>
      <c r="V20344" s="119"/>
      <c r="X20344" s="119"/>
      <c r="Z20344" s="119"/>
    </row>
    <row r="20345" spans="16:26" x14ac:dyDescent="0.25">
      <c r="P20345" s="119"/>
      <c r="R20345" s="119"/>
      <c r="T20345" s="119"/>
      <c r="V20345" s="119"/>
      <c r="X20345" s="119"/>
      <c r="Z20345" s="119"/>
    </row>
    <row r="20346" spans="16:26" x14ac:dyDescent="0.25">
      <c r="P20346" s="120"/>
      <c r="R20346" s="120"/>
      <c r="T20346" s="120"/>
      <c r="V20346" s="120"/>
      <c r="X20346" s="120"/>
      <c r="Z20346" s="120"/>
    </row>
    <row r="20347" spans="16:26" x14ac:dyDescent="0.25">
      <c r="P20347" s="119"/>
      <c r="R20347" s="119"/>
      <c r="T20347" s="119"/>
      <c r="V20347" s="119"/>
      <c r="X20347" s="119"/>
      <c r="Z20347" s="119"/>
    </row>
    <row r="20348" spans="16:26" x14ac:dyDescent="0.25">
      <c r="P20348" s="120"/>
      <c r="R20348" s="120"/>
      <c r="T20348" s="120"/>
      <c r="V20348" s="120"/>
      <c r="X20348" s="120"/>
      <c r="Z20348" s="120"/>
    </row>
    <row r="20349" spans="16:26" x14ac:dyDescent="0.25">
      <c r="P20349" s="119"/>
      <c r="R20349" s="119"/>
      <c r="T20349" s="119"/>
      <c r="V20349" s="119"/>
      <c r="X20349" s="119"/>
      <c r="Z20349" s="119"/>
    </row>
    <row r="20350" spans="16:26" x14ac:dyDescent="0.25">
      <c r="P20350" s="119"/>
      <c r="R20350" s="119"/>
      <c r="T20350" s="119"/>
      <c r="V20350" s="119"/>
      <c r="X20350" s="119"/>
      <c r="Z20350" s="119"/>
    </row>
    <row r="20351" spans="16:26" x14ac:dyDescent="0.25">
      <c r="P20351" s="119"/>
      <c r="R20351" s="119"/>
      <c r="T20351" s="119"/>
      <c r="V20351" s="119"/>
      <c r="X20351" s="119"/>
      <c r="Z20351" s="119"/>
    </row>
    <row r="20352" spans="16:26" x14ac:dyDescent="0.25">
      <c r="P20352" s="121"/>
      <c r="R20352" s="121"/>
      <c r="T20352" s="121"/>
      <c r="V20352" s="121"/>
      <c r="X20352" s="121"/>
      <c r="Z20352" s="121"/>
    </row>
    <row r="20353" spans="16:26" x14ac:dyDescent="0.25">
      <c r="P20353" s="121"/>
      <c r="R20353" s="121"/>
      <c r="T20353" s="121"/>
      <c r="V20353" s="121"/>
      <c r="X20353" s="121"/>
      <c r="Z20353" s="121"/>
    </row>
    <row r="20354" spans="16:26" x14ac:dyDescent="0.25">
      <c r="P20354" s="121"/>
      <c r="R20354" s="121"/>
      <c r="T20354" s="121"/>
      <c r="V20354" s="121"/>
      <c r="X20354" s="121"/>
      <c r="Z20354" s="121"/>
    </row>
    <row r="20355" spans="16:26" x14ac:dyDescent="0.25">
      <c r="P20355" s="121"/>
      <c r="R20355" s="121"/>
      <c r="T20355" s="121"/>
      <c r="V20355" s="121"/>
      <c r="X20355" s="121"/>
      <c r="Z20355" s="121"/>
    </row>
    <row r="20356" spans="16:26" x14ac:dyDescent="0.25">
      <c r="P20356" s="122"/>
      <c r="R20356" s="122"/>
      <c r="T20356" s="122"/>
      <c r="V20356" s="122"/>
      <c r="X20356" s="122"/>
      <c r="Z20356" s="122"/>
    </row>
    <row r="20357" spans="16:26" x14ac:dyDescent="0.25">
      <c r="P20357" s="118"/>
      <c r="R20357" s="118"/>
      <c r="T20357" s="118"/>
      <c r="V20357" s="118"/>
      <c r="X20357" s="118"/>
      <c r="Z20357" s="118"/>
    </row>
    <row r="20358" spans="16:26" x14ac:dyDescent="0.25">
      <c r="P20358" s="119"/>
      <c r="R20358" s="119"/>
      <c r="T20358" s="119"/>
      <c r="V20358" s="119"/>
      <c r="X20358" s="119"/>
      <c r="Z20358" s="119"/>
    </row>
    <row r="20359" spans="16:26" x14ac:dyDescent="0.25">
      <c r="P20359" s="119"/>
      <c r="R20359" s="119"/>
      <c r="T20359" s="119"/>
      <c r="V20359" s="119"/>
      <c r="X20359" s="119"/>
      <c r="Z20359" s="119"/>
    </row>
    <row r="20360" spans="16:26" x14ac:dyDescent="0.25">
      <c r="P20360" s="120"/>
      <c r="R20360" s="120"/>
      <c r="T20360" s="120"/>
      <c r="V20360" s="120"/>
      <c r="X20360" s="120"/>
      <c r="Z20360" s="120"/>
    </row>
    <row r="20361" spans="16:26" x14ac:dyDescent="0.25">
      <c r="P20361" s="119"/>
      <c r="R20361" s="119"/>
      <c r="T20361" s="119"/>
      <c r="V20361" s="119"/>
      <c r="X20361" s="119"/>
      <c r="Z20361" s="119"/>
    </row>
    <row r="20362" spans="16:26" x14ac:dyDescent="0.25">
      <c r="P20362" s="119"/>
      <c r="R20362" s="119"/>
      <c r="T20362" s="119"/>
      <c r="V20362" s="119"/>
      <c r="X20362" s="119"/>
      <c r="Z20362" s="119"/>
    </row>
    <row r="20363" spans="16:26" x14ac:dyDescent="0.25">
      <c r="P20363" s="120"/>
      <c r="R20363" s="120"/>
      <c r="T20363" s="120"/>
      <c r="V20363" s="120"/>
      <c r="X20363" s="120"/>
      <c r="Z20363" s="120"/>
    </row>
    <row r="20364" spans="16:26" x14ac:dyDescent="0.25">
      <c r="P20364" s="119"/>
      <c r="R20364" s="119"/>
      <c r="T20364" s="119"/>
      <c r="V20364" s="119"/>
      <c r="X20364" s="119"/>
      <c r="Z20364" s="119"/>
    </row>
    <row r="20365" spans="16:26" x14ac:dyDescent="0.25">
      <c r="P20365" s="120"/>
      <c r="R20365" s="120"/>
      <c r="T20365" s="120"/>
      <c r="V20365" s="120"/>
      <c r="X20365" s="120"/>
      <c r="Z20365" s="120"/>
    </row>
    <row r="20366" spans="16:26" x14ac:dyDescent="0.25">
      <c r="P20366" s="119"/>
      <c r="R20366" s="119"/>
      <c r="T20366" s="119"/>
      <c r="V20366" s="119"/>
      <c r="X20366" s="119"/>
      <c r="Z20366" s="119"/>
    </row>
    <row r="20367" spans="16:26" x14ac:dyDescent="0.25">
      <c r="P20367" s="119"/>
      <c r="R20367" s="119"/>
      <c r="T20367" s="119"/>
      <c r="V20367" s="119"/>
      <c r="X20367" s="119"/>
      <c r="Z20367" s="119"/>
    </row>
    <row r="20368" spans="16:26" x14ac:dyDescent="0.25">
      <c r="P20368" s="119"/>
      <c r="R20368" s="119"/>
      <c r="T20368" s="119"/>
      <c r="V20368" s="119"/>
      <c r="X20368" s="119"/>
      <c r="Z20368" s="119"/>
    </row>
    <row r="20369" spans="16:26" x14ac:dyDescent="0.25">
      <c r="P20369" s="121"/>
      <c r="R20369" s="121"/>
      <c r="T20369" s="121"/>
      <c r="V20369" s="121"/>
      <c r="X20369" s="121"/>
      <c r="Z20369" s="121"/>
    </row>
    <row r="20370" spans="16:26" x14ac:dyDescent="0.25">
      <c r="P20370" s="121"/>
      <c r="R20370" s="121"/>
      <c r="T20370" s="121"/>
      <c r="V20370" s="121"/>
      <c r="X20370" s="121"/>
      <c r="Z20370" s="121"/>
    </row>
    <row r="20371" spans="16:26" x14ac:dyDescent="0.25">
      <c r="P20371" s="121"/>
      <c r="R20371" s="121"/>
      <c r="T20371" s="121"/>
      <c r="V20371" s="121"/>
      <c r="X20371" s="121"/>
      <c r="Z20371" s="121"/>
    </row>
    <row r="20372" spans="16:26" x14ac:dyDescent="0.25">
      <c r="P20372" s="121"/>
      <c r="R20372" s="121"/>
      <c r="T20372" s="121"/>
      <c r="V20372" s="121"/>
      <c r="X20372" s="121"/>
      <c r="Z20372" s="121"/>
    </row>
    <row r="20373" spans="16:26" x14ac:dyDescent="0.25">
      <c r="P20373" s="122"/>
      <c r="R20373" s="122"/>
      <c r="T20373" s="122"/>
      <c r="V20373" s="122"/>
      <c r="X20373" s="122"/>
      <c r="Z20373" s="122"/>
    </row>
    <row r="20374" spans="16:26" x14ac:dyDescent="0.25">
      <c r="P20374" s="118"/>
      <c r="R20374" s="118"/>
      <c r="T20374" s="118"/>
      <c r="V20374" s="118"/>
      <c r="X20374" s="118"/>
      <c r="Z20374" s="118"/>
    </row>
    <row r="20375" spans="16:26" x14ac:dyDescent="0.25">
      <c r="P20375" s="119"/>
      <c r="R20375" s="119"/>
      <c r="T20375" s="119"/>
      <c r="V20375" s="119"/>
      <c r="X20375" s="119"/>
      <c r="Z20375" s="119"/>
    </row>
    <row r="20376" spans="16:26" x14ac:dyDescent="0.25">
      <c r="P20376" s="119"/>
      <c r="R20376" s="119"/>
      <c r="T20376" s="119"/>
      <c r="V20376" s="119"/>
      <c r="X20376" s="119"/>
      <c r="Z20376" s="119"/>
    </row>
    <row r="20377" spans="16:26" x14ac:dyDescent="0.25">
      <c r="P20377" s="120"/>
      <c r="R20377" s="120"/>
      <c r="T20377" s="120"/>
      <c r="V20377" s="120"/>
      <c r="X20377" s="120"/>
      <c r="Z20377" s="120"/>
    </row>
    <row r="20378" spans="16:26" x14ac:dyDescent="0.25">
      <c r="P20378" s="119"/>
      <c r="R20378" s="119"/>
      <c r="T20378" s="119"/>
      <c r="V20378" s="119"/>
      <c r="X20378" s="119"/>
      <c r="Z20378" s="119"/>
    </row>
    <row r="20379" spans="16:26" x14ac:dyDescent="0.25">
      <c r="P20379" s="119"/>
      <c r="R20379" s="119"/>
      <c r="T20379" s="119"/>
      <c r="V20379" s="119"/>
      <c r="X20379" s="119"/>
      <c r="Z20379" s="119"/>
    </row>
    <row r="20380" spans="16:26" x14ac:dyDescent="0.25">
      <c r="P20380" s="120"/>
      <c r="R20380" s="120"/>
      <c r="T20380" s="120"/>
      <c r="V20380" s="120"/>
      <c r="X20380" s="120"/>
      <c r="Z20380" s="120"/>
    </row>
    <row r="20381" spans="16:26" x14ac:dyDescent="0.25">
      <c r="P20381" s="119"/>
      <c r="R20381" s="119"/>
      <c r="T20381" s="119"/>
      <c r="V20381" s="119"/>
      <c r="X20381" s="119"/>
      <c r="Z20381" s="119"/>
    </row>
    <row r="20382" spans="16:26" x14ac:dyDescent="0.25">
      <c r="P20382" s="120"/>
      <c r="R20382" s="120"/>
      <c r="T20382" s="120"/>
      <c r="V20382" s="120"/>
      <c r="X20382" s="120"/>
      <c r="Z20382" s="120"/>
    </row>
    <row r="20383" spans="16:26" x14ac:dyDescent="0.25">
      <c r="P20383" s="119"/>
      <c r="R20383" s="119"/>
      <c r="T20383" s="119"/>
      <c r="V20383" s="119"/>
      <c r="X20383" s="119"/>
      <c r="Z20383" s="119"/>
    </row>
    <row r="20384" spans="16:26" x14ac:dyDescent="0.25">
      <c r="P20384" s="119"/>
      <c r="R20384" s="119"/>
      <c r="T20384" s="119"/>
      <c r="V20384" s="119"/>
      <c r="X20384" s="119"/>
      <c r="Z20384" s="119"/>
    </row>
    <row r="20385" spans="16:26" x14ac:dyDescent="0.25">
      <c r="P20385" s="119"/>
      <c r="R20385" s="119"/>
      <c r="T20385" s="119"/>
      <c r="V20385" s="119"/>
      <c r="X20385" s="119"/>
      <c r="Z20385" s="119"/>
    </row>
    <row r="20386" spans="16:26" x14ac:dyDescent="0.25">
      <c r="P20386" s="121"/>
      <c r="R20386" s="121"/>
      <c r="T20386" s="121"/>
      <c r="V20386" s="121"/>
      <c r="X20386" s="121"/>
      <c r="Z20386" s="121"/>
    </row>
    <row r="20387" spans="16:26" x14ac:dyDescent="0.25">
      <c r="P20387" s="121"/>
      <c r="R20387" s="121"/>
      <c r="T20387" s="121"/>
      <c r="V20387" s="121"/>
      <c r="X20387" s="121"/>
      <c r="Z20387" s="121"/>
    </row>
    <row r="20388" spans="16:26" x14ac:dyDescent="0.25">
      <c r="P20388" s="121"/>
      <c r="R20388" s="121"/>
      <c r="T20388" s="121"/>
      <c r="V20388" s="121"/>
      <c r="X20388" s="121"/>
      <c r="Z20388" s="121"/>
    </row>
    <row r="20389" spans="16:26" x14ac:dyDescent="0.25">
      <c r="P20389" s="121"/>
      <c r="R20389" s="121"/>
      <c r="T20389" s="121"/>
      <c r="V20389" s="121"/>
      <c r="X20389" s="121"/>
      <c r="Z20389" s="121"/>
    </row>
    <row r="20390" spans="16:26" x14ac:dyDescent="0.25">
      <c r="P20390" s="122"/>
      <c r="R20390" s="122"/>
      <c r="T20390" s="122"/>
      <c r="V20390" s="122"/>
      <c r="X20390" s="122"/>
      <c r="Z20390" s="122"/>
    </row>
    <row r="20391" spans="16:26" x14ac:dyDescent="0.25">
      <c r="P20391" s="118"/>
      <c r="R20391" s="118"/>
      <c r="T20391" s="118"/>
      <c r="V20391" s="118"/>
      <c r="X20391" s="118"/>
      <c r="Z20391" s="118"/>
    </row>
    <row r="20392" spans="16:26" x14ac:dyDescent="0.25">
      <c r="P20392" s="119"/>
      <c r="R20392" s="119"/>
      <c r="T20392" s="119"/>
      <c r="V20392" s="119"/>
      <c r="X20392" s="119"/>
      <c r="Z20392" s="119"/>
    </row>
    <row r="20393" spans="16:26" x14ac:dyDescent="0.25">
      <c r="P20393" s="119"/>
      <c r="R20393" s="119"/>
      <c r="T20393" s="119"/>
      <c r="V20393" s="119"/>
      <c r="X20393" s="119"/>
      <c r="Z20393" s="119"/>
    </row>
    <row r="20394" spans="16:26" x14ac:dyDescent="0.25">
      <c r="P20394" s="120"/>
      <c r="R20394" s="120"/>
      <c r="T20394" s="120"/>
      <c r="V20394" s="120"/>
      <c r="X20394" s="120"/>
      <c r="Z20394" s="120"/>
    </row>
    <row r="20395" spans="16:26" x14ac:dyDescent="0.25">
      <c r="P20395" s="119"/>
      <c r="R20395" s="119"/>
      <c r="T20395" s="119"/>
      <c r="V20395" s="119"/>
      <c r="X20395" s="119"/>
      <c r="Z20395" s="119"/>
    </row>
    <row r="20396" spans="16:26" x14ac:dyDescent="0.25">
      <c r="P20396" s="119"/>
      <c r="R20396" s="119"/>
      <c r="T20396" s="119"/>
      <c r="V20396" s="119"/>
      <c r="X20396" s="119"/>
      <c r="Z20396" s="119"/>
    </row>
    <row r="20397" spans="16:26" x14ac:dyDescent="0.25">
      <c r="P20397" s="120"/>
      <c r="R20397" s="120"/>
      <c r="T20397" s="120"/>
      <c r="V20397" s="120"/>
      <c r="X20397" s="120"/>
      <c r="Z20397" s="120"/>
    </row>
    <row r="20398" spans="16:26" x14ac:dyDescent="0.25">
      <c r="P20398" s="119"/>
      <c r="R20398" s="119"/>
      <c r="T20398" s="119"/>
      <c r="V20398" s="119"/>
      <c r="X20398" s="119"/>
      <c r="Z20398" s="119"/>
    </row>
    <row r="20399" spans="16:26" x14ac:dyDescent="0.25">
      <c r="P20399" s="120"/>
      <c r="R20399" s="120"/>
      <c r="T20399" s="120"/>
      <c r="V20399" s="120"/>
      <c r="X20399" s="120"/>
      <c r="Z20399" s="120"/>
    </row>
    <row r="20400" spans="16:26" x14ac:dyDescent="0.25">
      <c r="P20400" s="119"/>
      <c r="R20400" s="119"/>
      <c r="T20400" s="119"/>
      <c r="V20400" s="119"/>
      <c r="X20400" s="119"/>
      <c r="Z20400" s="119"/>
    </row>
    <row r="20401" spans="16:26" x14ac:dyDescent="0.25">
      <c r="P20401" s="119"/>
      <c r="R20401" s="119"/>
      <c r="T20401" s="119"/>
      <c r="V20401" s="119"/>
      <c r="X20401" s="119"/>
      <c r="Z20401" s="119"/>
    </row>
    <row r="20402" spans="16:26" x14ac:dyDescent="0.25">
      <c r="P20402" s="119"/>
      <c r="R20402" s="119"/>
      <c r="T20402" s="119"/>
      <c r="V20402" s="119"/>
      <c r="X20402" s="119"/>
      <c r="Z20402" s="119"/>
    </row>
    <row r="20403" spans="16:26" x14ac:dyDescent="0.25">
      <c r="P20403" s="121"/>
      <c r="R20403" s="121"/>
      <c r="T20403" s="121"/>
      <c r="V20403" s="121"/>
      <c r="X20403" s="121"/>
      <c r="Z20403" s="121"/>
    </row>
    <row r="20404" spans="16:26" x14ac:dyDescent="0.25">
      <c r="P20404" s="121"/>
      <c r="R20404" s="121"/>
      <c r="T20404" s="121"/>
      <c r="V20404" s="121"/>
      <c r="X20404" s="121"/>
      <c r="Z20404" s="121"/>
    </row>
    <row r="20405" spans="16:26" x14ac:dyDescent="0.25">
      <c r="P20405" s="121"/>
      <c r="R20405" s="121"/>
      <c r="T20405" s="121"/>
      <c r="V20405" s="121"/>
      <c r="X20405" s="121"/>
      <c r="Z20405" s="121"/>
    </row>
    <row r="20406" spans="16:26" x14ac:dyDescent="0.25">
      <c r="P20406" s="121"/>
      <c r="R20406" s="121"/>
      <c r="T20406" s="121"/>
      <c r="V20406" s="121"/>
      <c r="X20406" s="121"/>
      <c r="Z20406" s="121"/>
    </row>
    <row r="20407" spans="16:26" x14ac:dyDescent="0.25">
      <c r="P20407" s="122"/>
      <c r="R20407" s="122"/>
      <c r="T20407" s="122"/>
      <c r="V20407" s="122"/>
      <c r="X20407" s="122"/>
      <c r="Z20407" s="122"/>
    </row>
    <row r="20408" spans="16:26" x14ac:dyDescent="0.25">
      <c r="P20408" s="118"/>
      <c r="R20408" s="118"/>
      <c r="T20408" s="118"/>
      <c r="V20408" s="118"/>
      <c r="X20408" s="118"/>
      <c r="Z20408" s="118"/>
    </row>
    <row r="20409" spans="16:26" x14ac:dyDescent="0.25">
      <c r="P20409" s="119"/>
      <c r="R20409" s="119"/>
      <c r="T20409" s="119"/>
      <c r="V20409" s="119"/>
      <c r="X20409" s="119"/>
      <c r="Z20409" s="119"/>
    </row>
    <row r="20410" spans="16:26" x14ac:dyDescent="0.25">
      <c r="P20410" s="119"/>
      <c r="R20410" s="119"/>
      <c r="T20410" s="119"/>
      <c r="V20410" s="119"/>
      <c r="X20410" s="119"/>
      <c r="Z20410" s="119"/>
    </row>
    <row r="20411" spans="16:26" x14ac:dyDescent="0.25">
      <c r="P20411" s="120"/>
      <c r="R20411" s="120"/>
      <c r="T20411" s="120"/>
      <c r="V20411" s="120"/>
      <c r="X20411" s="120"/>
      <c r="Z20411" s="120"/>
    </row>
    <row r="20412" spans="16:26" x14ac:dyDescent="0.25">
      <c r="P20412" s="119"/>
      <c r="R20412" s="119"/>
      <c r="T20412" s="119"/>
      <c r="V20412" s="119"/>
      <c r="X20412" s="119"/>
      <c r="Z20412" s="119"/>
    </row>
    <row r="20413" spans="16:26" x14ac:dyDescent="0.25">
      <c r="P20413" s="119"/>
      <c r="R20413" s="119"/>
      <c r="T20413" s="119"/>
      <c r="V20413" s="119"/>
      <c r="X20413" s="119"/>
      <c r="Z20413" s="119"/>
    </row>
    <row r="20414" spans="16:26" x14ac:dyDescent="0.25">
      <c r="P20414" s="120"/>
      <c r="R20414" s="120"/>
      <c r="T20414" s="120"/>
      <c r="V20414" s="120"/>
      <c r="X20414" s="120"/>
      <c r="Z20414" s="120"/>
    </row>
    <row r="20415" spans="16:26" x14ac:dyDescent="0.25">
      <c r="P20415" s="119"/>
      <c r="R20415" s="119"/>
      <c r="T20415" s="119"/>
      <c r="V20415" s="119"/>
      <c r="X20415" s="119"/>
      <c r="Z20415" s="119"/>
    </row>
    <row r="20416" spans="16:26" x14ac:dyDescent="0.25">
      <c r="P20416" s="120"/>
      <c r="R20416" s="120"/>
      <c r="T20416" s="120"/>
      <c r="V20416" s="120"/>
      <c r="X20416" s="120"/>
      <c r="Z20416" s="120"/>
    </row>
    <row r="20417" spans="16:26" x14ac:dyDescent="0.25">
      <c r="P20417" s="119"/>
      <c r="R20417" s="119"/>
      <c r="T20417" s="119"/>
      <c r="V20417" s="119"/>
      <c r="X20417" s="119"/>
      <c r="Z20417" s="119"/>
    </row>
    <row r="20418" spans="16:26" x14ac:dyDescent="0.25">
      <c r="P20418" s="119"/>
      <c r="R20418" s="119"/>
      <c r="T20418" s="119"/>
      <c r="V20418" s="119"/>
      <c r="X20418" s="119"/>
      <c r="Z20418" s="119"/>
    </row>
    <row r="20419" spans="16:26" x14ac:dyDescent="0.25">
      <c r="P20419" s="119"/>
      <c r="R20419" s="119"/>
      <c r="T20419" s="119"/>
      <c r="V20419" s="119"/>
      <c r="X20419" s="119"/>
      <c r="Z20419" s="119"/>
    </row>
    <row r="20420" spans="16:26" x14ac:dyDescent="0.25">
      <c r="P20420" s="121"/>
      <c r="R20420" s="121"/>
      <c r="T20420" s="121"/>
      <c r="V20420" s="121"/>
      <c r="X20420" s="121"/>
      <c r="Z20420" s="121"/>
    </row>
    <row r="20421" spans="16:26" x14ac:dyDescent="0.25">
      <c r="P20421" s="121"/>
      <c r="R20421" s="121"/>
      <c r="T20421" s="121"/>
      <c r="V20421" s="121"/>
      <c r="X20421" s="121"/>
      <c r="Z20421" s="121"/>
    </row>
    <row r="20422" spans="16:26" x14ac:dyDescent="0.25">
      <c r="P20422" s="121"/>
      <c r="R20422" s="121"/>
      <c r="T20422" s="121"/>
      <c r="V20422" s="121"/>
      <c r="X20422" s="121"/>
      <c r="Z20422" s="121"/>
    </row>
    <row r="20423" spans="16:26" x14ac:dyDescent="0.25">
      <c r="P20423" s="121"/>
      <c r="R20423" s="121"/>
      <c r="T20423" s="121"/>
      <c r="V20423" s="121"/>
      <c r="X20423" s="121"/>
      <c r="Z20423" s="121"/>
    </row>
    <row r="20424" spans="16:26" x14ac:dyDescent="0.25">
      <c r="P20424" s="122"/>
      <c r="R20424" s="122"/>
      <c r="T20424" s="122"/>
      <c r="V20424" s="122"/>
      <c r="X20424" s="122"/>
      <c r="Z20424" s="122"/>
    </row>
    <row r="20425" spans="16:26" x14ac:dyDescent="0.25">
      <c r="P20425" s="118"/>
      <c r="R20425" s="118"/>
      <c r="T20425" s="118"/>
      <c r="V20425" s="118"/>
      <c r="X20425" s="118"/>
      <c r="Z20425" s="118"/>
    </row>
    <row r="20426" spans="16:26" x14ac:dyDescent="0.25">
      <c r="P20426" s="119"/>
      <c r="R20426" s="119"/>
      <c r="T20426" s="119"/>
      <c r="V20426" s="119"/>
      <c r="X20426" s="119"/>
      <c r="Z20426" s="119"/>
    </row>
    <row r="20427" spans="16:26" x14ac:dyDescent="0.25">
      <c r="P20427" s="119"/>
      <c r="R20427" s="119"/>
      <c r="T20427" s="119"/>
      <c r="V20427" s="119"/>
      <c r="X20427" s="119"/>
      <c r="Z20427" s="119"/>
    </row>
    <row r="20428" spans="16:26" x14ac:dyDescent="0.25">
      <c r="P20428" s="120"/>
      <c r="R20428" s="120"/>
      <c r="T20428" s="120"/>
      <c r="V20428" s="120"/>
      <c r="X20428" s="120"/>
      <c r="Z20428" s="120"/>
    </row>
    <row r="20429" spans="16:26" x14ac:dyDescent="0.25">
      <c r="P20429" s="119"/>
      <c r="R20429" s="119"/>
      <c r="T20429" s="119"/>
      <c r="V20429" s="119"/>
      <c r="X20429" s="119"/>
      <c r="Z20429" s="119"/>
    </row>
    <row r="20430" spans="16:26" x14ac:dyDescent="0.25">
      <c r="P20430" s="119"/>
      <c r="R20430" s="119"/>
      <c r="T20430" s="119"/>
      <c r="V20430" s="119"/>
      <c r="X20430" s="119"/>
      <c r="Z20430" s="119"/>
    </row>
    <row r="20431" spans="16:26" x14ac:dyDescent="0.25">
      <c r="P20431" s="120"/>
      <c r="R20431" s="120"/>
      <c r="T20431" s="120"/>
      <c r="V20431" s="120"/>
      <c r="X20431" s="120"/>
      <c r="Z20431" s="120"/>
    </row>
    <row r="20432" spans="16:26" x14ac:dyDescent="0.25">
      <c r="P20432" s="119"/>
      <c r="R20432" s="119"/>
      <c r="T20432" s="119"/>
      <c r="V20432" s="119"/>
      <c r="X20432" s="119"/>
      <c r="Z20432" s="119"/>
    </row>
    <row r="20433" spans="16:26" x14ac:dyDescent="0.25">
      <c r="P20433" s="120"/>
      <c r="R20433" s="120"/>
      <c r="T20433" s="120"/>
      <c r="V20433" s="120"/>
      <c r="X20433" s="120"/>
      <c r="Z20433" s="120"/>
    </row>
    <row r="20434" spans="16:26" x14ac:dyDescent="0.25">
      <c r="P20434" s="119"/>
      <c r="R20434" s="119"/>
      <c r="T20434" s="119"/>
      <c r="V20434" s="119"/>
      <c r="X20434" s="119"/>
      <c r="Z20434" s="119"/>
    </row>
    <row r="20435" spans="16:26" x14ac:dyDescent="0.25">
      <c r="P20435" s="119"/>
      <c r="R20435" s="119"/>
      <c r="T20435" s="119"/>
      <c r="V20435" s="119"/>
      <c r="X20435" s="119"/>
      <c r="Z20435" s="119"/>
    </row>
    <row r="20436" spans="16:26" x14ac:dyDescent="0.25">
      <c r="P20436" s="119"/>
      <c r="R20436" s="119"/>
      <c r="T20436" s="119"/>
      <c r="V20436" s="119"/>
      <c r="X20436" s="119"/>
      <c r="Z20436" s="119"/>
    </row>
    <row r="20437" spans="16:26" x14ac:dyDescent="0.25">
      <c r="P20437" s="121"/>
      <c r="R20437" s="121"/>
      <c r="T20437" s="121"/>
      <c r="V20437" s="121"/>
      <c r="X20437" s="121"/>
      <c r="Z20437" s="121"/>
    </row>
    <row r="20438" spans="16:26" x14ac:dyDescent="0.25">
      <c r="P20438" s="121"/>
      <c r="R20438" s="121"/>
      <c r="T20438" s="121"/>
      <c r="V20438" s="121"/>
      <c r="X20438" s="121"/>
      <c r="Z20438" s="121"/>
    </row>
    <row r="20439" spans="16:26" x14ac:dyDescent="0.25">
      <c r="P20439" s="121"/>
      <c r="R20439" s="121"/>
      <c r="T20439" s="121"/>
      <c r="V20439" s="121"/>
      <c r="X20439" s="121"/>
      <c r="Z20439" s="121"/>
    </row>
    <row r="20440" spans="16:26" x14ac:dyDescent="0.25">
      <c r="P20440" s="121"/>
      <c r="R20440" s="121"/>
      <c r="T20440" s="121"/>
      <c r="V20440" s="121"/>
      <c r="X20440" s="121"/>
      <c r="Z20440" s="121"/>
    </row>
    <row r="20441" spans="16:26" x14ac:dyDescent="0.25">
      <c r="P20441" s="122"/>
      <c r="R20441" s="122"/>
      <c r="T20441" s="122"/>
      <c r="V20441" s="122"/>
      <c r="X20441" s="122"/>
      <c r="Z20441" s="122"/>
    </row>
    <row r="20442" spans="16:26" x14ac:dyDescent="0.25">
      <c r="P20442" s="118"/>
      <c r="R20442" s="118"/>
      <c r="T20442" s="118"/>
      <c r="V20442" s="118"/>
      <c r="X20442" s="118"/>
      <c r="Z20442" s="118"/>
    </row>
    <row r="20443" spans="16:26" x14ac:dyDescent="0.25">
      <c r="P20443" s="119"/>
      <c r="R20443" s="119"/>
      <c r="T20443" s="119"/>
      <c r="V20443" s="119"/>
      <c r="X20443" s="119"/>
      <c r="Z20443" s="119"/>
    </row>
    <row r="20444" spans="16:26" x14ac:dyDescent="0.25">
      <c r="P20444" s="119"/>
      <c r="R20444" s="119"/>
      <c r="T20444" s="119"/>
      <c r="V20444" s="119"/>
      <c r="X20444" s="119"/>
      <c r="Z20444" s="119"/>
    </row>
    <row r="20445" spans="16:26" x14ac:dyDescent="0.25">
      <c r="P20445" s="120"/>
      <c r="R20445" s="120"/>
      <c r="T20445" s="120"/>
      <c r="V20445" s="120"/>
      <c r="X20445" s="120"/>
      <c r="Z20445" s="120"/>
    </row>
    <row r="20446" spans="16:26" x14ac:dyDescent="0.25">
      <c r="P20446" s="119"/>
      <c r="R20446" s="119"/>
      <c r="T20446" s="119"/>
      <c r="V20446" s="119"/>
      <c r="X20446" s="119"/>
      <c r="Z20446" s="119"/>
    </row>
    <row r="20447" spans="16:26" x14ac:dyDescent="0.25">
      <c r="P20447" s="119"/>
      <c r="R20447" s="119"/>
      <c r="T20447" s="119"/>
      <c r="V20447" s="119"/>
      <c r="X20447" s="119"/>
      <c r="Z20447" s="119"/>
    </row>
    <row r="20448" spans="16:26" x14ac:dyDescent="0.25">
      <c r="P20448" s="120"/>
      <c r="R20448" s="120"/>
      <c r="T20448" s="120"/>
      <c r="V20448" s="120"/>
      <c r="X20448" s="120"/>
      <c r="Z20448" s="120"/>
    </row>
    <row r="20449" spans="16:26" x14ac:dyDescent="0.25">
      <c r="P20449" s="119"/>
      <c r="R20449" s="119"/>
      <c r="T20449" s="119"/>
      <c r="V20449" s="119"/>
      <c r="X20449" s="119"/>
      <c r="Z20449" s="119"/>
    </row>
    <row r="20450" spans="16:26" x14ac:dyDescent="0.25">
      <c r="P20450" s="120"/>
      <c r="R20450" s="120"/>
      <c r="T20450" s="120"/>
      <c r="V20450" s="120"/>
      <c r="X20450" s="120"/>
      <c r="Z20450" s="120"/>
    </row>
    <row r="20451" spans="16:26" x14ac:dyDescent="0.25">
      <c r="P20451" s="119"/>
      <c r="R20451" s="119"/>
      <c r="T20451" s="119"/>
      <c r="V20451" s="119"/>
      <c r="X20451" s="119"/>
      <c r="Z20451" s="119"/>
    </row>
    <row r="20452" spans="16:26" x14ac:dyDescent="0.25">
      <c r="P20452" s="119"/>
      <c r="R20452" s="119"/>
      <c r="T20452" s="119"/>
      <c r="V20452" s="119"/>
      <c r="X20452" s="119"/>
      <c r="Z20452" s="119"/>
    </row>
    <row r="20453" spans="16:26" x14ac:dyDescent="0.25">
      <c r="P20453" s="119"/>
      <c r="R20453" s="119"/>
      <c r="T20453" s="119"/>
      <c r="V20453" s="119"/>
      <c r="X20453" s="119"/>
      <c r="Z20453" s="119"/>
    </row>
    <row r="20454" spans="16:26" x14ac:dyDescent="0.25">
      <c r="P20454" s="121"/>
      <c r="R20454" s="121"/>
      <c r="T20454" s="121"/>
      <c r="V20454" s="121"/>
      <c r="X20454" s="121"/>
      <c r="Z20454" s="121"/>
    </row>
    <row r="20455" spans="16:26" x14ac:dyDescent="0.25">
      <c r="P20455" s="121"/>
      <c r="R20455" s="121"/>
      <c r="T20455" s="121"/>
      <c r="V20455" s="121"/>
      <c r="X20455" s="121"/>
      <c r="Z20455" s="121"/>
    </row>
    <row r="20456" spans="16:26" x14ac:dyDescent="0.25">
      <c r="P20456" s="121"/>
      <c r="R20456" s="121"/>
      <c r="T20456" s="121"/>
      <c r="V20456" s="121"/>
      <c r="X20456" s="121"/>
      <c r="Z20456" s="121"/>
    </row>
    <row r="20457" spans="16:26" x14ac:dyDescent="0.25">
      <c r="P20457" s="121"/>
      <c r="R20457" s="121"/>
      <c r="T20457" s="121"/>
      <c r="V20457" s="121"/>
      <c r="X20457" s="121"/>
      <c r="Z20457" s="121"/>
    </row>
    <row r="20458" spans="16:26" x14ac:dyDescent="0.25">
      <c r="P20458" s="122"/>
      <c r="R20458" s="122"/>
      <c r="T20458" s="122"/>
      <c r="V20458" s="122"/>
      <c r="X20458" s="122"/>
      <c r="Z20458" s="122"/>
    </row>
    <row r="20459" spans="16:26" x14ac:dyDescent="0.25">
      <c r="P20459" s="118"/>
      <c r="R20459" s="118"/>
      <c r="T20459" s="118"/>
      <c r="V20459" s="118"/>
      <c r="X20459" s="118"/>
      <c r="Z20459" s="118"/>
    </row>
    <row r="20460" spans="16:26" x14ac:dyDescent="0.25">
      <c r="P20460" s="119"/>
      <c r="R20460" s="119"/>
      <c r="T20460" s="119"/>
      <c r="V20460" s="119"/>
      <c r="X20460" s="119"/>
      <c r="Z20460" s="119"/>
    </row>
    <row r="20461" spans="16:26" x14ac:dyDescent="0.25">
      <c r="P20461" s="119"/>
      <c r="R20461" s="119"/>
      <c r="T20461" s="119"/>
      <c r="V20461" s="119"/>
      <c r="X20461" s="119"/>
      <c r="Z20461" s="119"/>
    </row>
    <row r="20462" spans="16:26" x14ac:dyDescent="0.25">
      <c r="P20462" s="120"/>
      <c r="R20462" s="120"/>
      <c r="T20462" s="120"/>
      <c r="V20462" s="120"/>
      <c r="X20462" s="120"/>
      <c r="Z20462" s="120"/>
    </row>
    <row r="20463" spans="16:26" x14ac:dyDescent="0.25">
      <c r="P20463" s="119"/>
      <c r="R20463" s="119"/>
      <c r="T20463" s="119"/>
      <c r="V20463" s="119"/>
      <c r="X20463" s="119"/>
      <c r="Z20463" s="119"/>
    </row>
    <row r="20464" spans="16:26" x14ac:dyDescent="0.25">
      <c r="P20464" s="119"/>
      <c r="R20464" s="119"/>
      <c r="T20464" s="119"/>
      <c r="V20464" s="119"/>
      <c r="X20464" s="119"/>
      <c r="Z20464" s="119"/>
    </row>
    <row r="20465" spans="16:26" x14ac:dyDescent="0.25">
      <c r="P20465" s="120"/>
      <c r="R20465" s="120"/>
      <c r="T20465" s="120"/>
      <c r="V20465" s="120"/>
      <c r="X20465" s="120"/>
      <c r="Z20465" s="120"/>
    </row>
    <row r="20466" spans="16:26" x14ac:dyDescent="0.25">
      <c r="P20466" s="119"/>
      <c r="R20466" s="119"/>
      <c r="T20466" s="119"/>
      <c r="V20466" s="119"/>
      <c r="X20466" s="119"/>
      <c r="Z20466" s="119"/>
    </row>
    <row r="20467" spans="16:26" x14ac:dyDescent="0.25">
      <c r="P20467" s="120"/>
      <c r="R20467" s="120"/>
      <c r="T20467" s="120"/>
      <c r="V20467" s="120"/>
      <c r="X20467" s="120"/>
      <c r="Z20467" s="120"/>
    </row>
    <row r="20468" spans="16:26" x14ac:dyDescent="0.25">
      <c r="P20468" s="119"/>
      <c r="R20468" s="119"/>
      <c r="T20468" s="119"/>
      <c r="V20468" s="119"/>
      <c r="X20468" s="119"/>
      <c r="Z20468" s="119"/>
    </row>
    <row r="20469" spans="16:26" x14ac:dyDescent="0.25">
      <c r="P20469" s="119"/>
      <c r="R20469" s="119"/>
      <c r="T20469" s="119"/>
      <c r="V20469" s="119"/>
      <c r="X20469" s="119"/>
      <c r="Z20469" s="119"/>
    </row>
    <row r="20470" spans="16:26" x14ac:dyDescent="0.25">
      <c r="P20470" s="119"/>
      <c r="R20470" s="119"/>
      <c r="T20470" s="119"/>
      <c r="V20470" s="119"/>
      <c r="X20470" s="119"/>
      <c r="Z20470" s="119"/>
    </row>
    <row r="20471" spans="16:26" x14ac:dyDescent="0.25">
      <c r="P20471" s="121"/>
      <c r="R20471" s="121"/>
      <c r="T20471" s="121"/>
      <c r="V20471" s="121"/>
      <c r="X20471" s="121"/>
      <c r="Z20471" s="121"/>
    </row>
    <row r="20472" spans="16:26" x14ac:dyDescent="0.25">
      <c r="P20472" s="121"/>
      <c r="R20472" s="121"/>
      <c r="T20472" s="121"/>
      <c r="V20472" s="121"/>
      <c r="X20472" s="121"/>
      <c r="Z20472" s="121"/>
    </row>
    <row r="20473" spans="16:26" x14ac:dyDescent="0.25">
      <c r="P20473" s="121"/>
      <c r="R20473" s="121"/>
      <c r="T20473" s="121"/>
      <c r="V20473" s="121"/>
      <c r="X20473" s="121"/>
      <c r="Z20473" s="121"/>
    </row>
    <row r="20474" spans="16:26" x14ac:dyDescent="0.25">
      <c r="P20474" s="121"/>
      <c r="R20474" s="121"/>
      <c r="T20474" s="121"/>
      <c r="V20474" s="121"/>
      <c r="X20474" s="121"/>
      <c r="Z20474" s="121"/>
    </row>
    <row r="20475" spans="16:26" x14ac:dyDescent="0.25">
      <c r="P20475" s="122"/>
      <c r="R20475" s="122"/>
      <c r="T20475" s="122"/>
      <c r="V20475" s="122"/>
      <c r="X20475" s="122"/>
      <c r="Z20475" s="122"/>
    </row>
    <row r="20476" spans="16:26" x14ac:dyDescent="0.25">
      <c r="P20476" s="118"/>
      <c r="R20476" s="118"/>
      <c r="T20476" s="118"/>
      <c r="V20476" s="118"/>
      <c r="X20476" s="118"/>
      <c r="Z20476" s="118"/>
    </row>
    <row r="20477" spans="16:26" x14ac:dyDescent="0.25">
      <c r="P20477" s="119"/>
      <c r="R20477" s="119"/>
      <c r="T20477" s="119"/>
      <c r="V20477" s="119"/>
      <c r="X20477" s="119"/>
      <c r="Z20477" s="119"/>
    </row>
    <row r="20478" spans="16:26" x14ac:dyDescent="0.25">
      <c r="P20478" s="119"/>
      <c r="R20478" s="119"/>
      <c r="T20478" s="119"/>
      <c r="V20478" s="119"/>
      <c r="X20478" s="119"/>
      <c r="Z20478" s="119"/>
    </row>
    <row r="20479" spans="16:26" x14ac:dyDescent="0.25">
      <c r="P20479" s="120"/>
      <c r="R20479" s="120"/>
      <c r="T20479" s="120"/>
      <c r="V20479" s="120"/>
      <c r="X20479" s="120"/>
      <c r="Z20479" s="120"/>
    </row>
    <row r="20480" spans="16:26" x14ac:dyDescent="0.25">
      <c r="P20480" s="119"/>
      <c r="R20480" s="119"/>
      <c r="T20480" s="119"/>
      <c r="V20480" s="119"/>
      <c r="X20480" s="119"/>
      <c r="Z20480" s="119"/>
    </row>
    <row r="20481" spans="16:26" x14ac:dyDescent="0.25">
      <c r="P20481" s="119"/>
      <c r="R20481" s="119"/>
      <c r="T20481" s="119"/>
      <c r="V20481" s="119"/>
      <c r="X20481" s="119"/>
      <c r="Z20481" s="119"/>
    </row>
    <row r="20482" spans="16:26" x14ac:dyDescent="0.25">
      <c r="P20482" s="120"/>
      <c r="R20482" s="120"/>
      <c r="T20482" s="120"/>
      <c r="V20482" s="120"/>
      <c r="X20482" s="120"/>
      <c r="Z20482" s="120"/>
    </row>
    <row r="20483" spans="16:26" x14ac:dyDescent="0.25">
      <c r="P20483" s="119"/>
      <c r="R20483" s="119"/>
      <c r="T20483" s="119"/>
      <c r="V20483" s="119"/>
      <c r="X20483" s="119"/>
      <c r="Z20483" s="119"/>
    </row>
    <row r="20484" spans="16:26" x14ac:dyDescent="0.25">
      <c r="P20484" s="120"/>
      <c r="R20484" s="120"/>
      <c r="T20484" s="120"/>
      <c r="V20484" s="120"/>
      <c r="X20484" s="120"/>
      <c r="Z20484" s="120"/>
    </row>
    <row r="20485" spans="16:26" x14ac:dyDescent="0.25">
      <c r="P20485" s="119"/>
      <c r="R20485" s="119"/>
      <c r="T20485" s="119"/>
      <c r="V20485" s="119"/>
      <c r="X20485" s="119"/>
      <c r="Z20485" s="119"/>
    </row>
    <row r="20486" spans="16:26" x14ac:dyDescent="0.25">
      <c r="P20486" s="119"/>
      <c r="R20486" s="119"/>
      <c r="T20486" s="119"/>
      <c r="V20486" s="119"/>
      <c r="X20486" s="119"/>
      <c r="Z20486" s="119"/>
    </row>
    <row r="20487" spans="16:26" x14ac:dyDescent="0.25">
      <c r="P20487" s="119"/>
      <c r="R20487" s="119"/>
      <c r="T20487" s="119"/>
      <c r="V20487" s="119"/>
      <c r="X20487" s="119"/>
      <c r="Z20487" s="119"/>
    </row>
    <row r="20488" spans="16:26" x14ac:dyDescent="0.25">
      <c r="P20488" s="121"/>
      <c r="R20488" s="121"/>
      <c r="T20488" s="121"/>
      <c r="V20488" s="121"/>
      <c r="X20488" s="121"/>
      <c r="Z20488" s="121"/>
    </row>
    <row r="20489" spans="16:26" x14ac:dyDescent="0.25">
      <c r="P20489" s="121"/>
      <c r="R20489" s="121"/>
      <c r="T20489" s="121"/>
      <c r="V20489" s="121"/>
      <c r="X20489" s="121"/>
      <c r="Z20489" s="121"/>
    </row>
    <row r="20490" spans="16:26" x14ac:dyDescent="0.25">
      <c r="P20490" s="121"/>
      <c r="R20490" s="121"/>
      <c r="T20490" s="121"/>
      <c r="V20490" s="121"/>
      <c r="X20490" s="121"/>
      <c r="Z20490" s="121"/>
    </row>
    <row r="20491" spans="16:26" x14ac:dyDescent="0.25">
      <c r="P20491" s="121"/>
      <c r="R20491" s="121"/>
      <c r="T20491" s="121"/>
      <c r="V20491" s="121"/>
      <c r="X20491" s="121"/>
      <c r="Z20491" s="121"/>
    </row>
    <row r="20492" spans="16:26" x14ac:dyDescent="0.25">
      <c r="P20492" s="122"/>
      <c r="R20492" s="122"/>
      <c r="T20492" s="122"/>
      <c r="V20492" s="122"/>
      <c r="X20492" s="122"/>
      <c r="Z20492" s="122"/>
    </row>
    <row r="20493" spans="16:26" x14ac:dyDescent="0.25">
      <c r="P20493" s="118"/>
      <c r="R20493" s="118"/>
      <c r="T20493" s="118"/>
      <c r="V20493" s="118"/>
      <c r="X20493" s="118"/>
      <c r="Z20493" s="118"/>
    </row>
    <row r="20494" spans="16:26" x14ac:dyDescent="0.25">
      <c r="P20494" s="119"/>
      <c r="R20494" s="119"/>
      <c r="T20494" s="119"/>
      <c r="V20494" s="119"/>
      <c r="X20494" s="119"/>
      <c r="Z20494" s="119"/>
    </row>
    <row r="20495" spans="16:26" x14ac:dyDescent="0.25">
      <c r="P20495" s="119"/>
      <c r="R20495" s="119"/>
      <c r="T20495" s="119"/>
      <c r="V20495" s="119"/>
      <c r="X20495" s="119"/>
      <c r="Z20495" s="119"/>
    </row>
    <row r="20496" spans="16:26" x14ac:dyDescent="0.25">
      <c r="P20496" s="120"/>
      <c r="R20496" s="120"/>
      <c r="T20496" s="120"/>
      <c r="V20496" s="120"/>
      <c r="X20496" s="120"/>
      <c r="Z20496" s="120"/>
    </row>
    <row r="20497" spans="16:26" x14ac:dyDescent="0.25">
      <c r="P20497" s="119"/>
      <c r="R20497" s="119"/>
      <c r="T20497" s="119"/>
      <c r="V20497" s="119"/>
      <c r="X20497" s="119"/>
      <c r="Z20497" s="119"/>
    </row>
    <row r="20498" spans="16:26" x14ac:dyDescent="0.25">
      <c r="P20498" s="119"/>
      <c r="R20498" s="119"/>
      <c r="T20498" s="119"/>
      <c r="V20498" s="119"/>
      <c r="X20498" s="119"/>
      <c r="Z20498" s="119"/>
    </row>
    <row r="20499" spans="16:26" x14ac:dyDescent="0.25">
      <c r="P20499" s="120"/>
      <c r="R20499" s="120"/>
      <c r="T20499" s="120"/>
      <c r="V20499" s="120"/>
      <c r="X20499" s="120"/>
      <c r="Z20499" s="120"/>
    </row>
    <row r="20500" spans="16:26" x14ac:dyDescent="0.25">
      <c r="P20500" s="119"/>
      <c r="R20500" s="119"/>
      <c r="T20500" s="119"/>
      <c r="V20500" s="119"/>
      <c r="X20500" s="119"/>
      <c r="Z20500" s="119"/>
    </row>
    <row r="20501" spans="16:26" x14ac:dyDescent="0.25">
      <c r="P20501" s="120"/>
      <c r="R20501" s="120"/>
      <c r="T20501" s="120"/>
      <c r="V20501" s="120"/>
      <c r="X20501" s="120"/>
      <c r="Z20501" s="120"/>
    </row>
    <row r="20502" spans="16:26" x14ac:dyDescent="0.25">
      <c r="P20502" s="119"/>
      <c r="R20502" s="119"/>
      <c r="T20502" s="119"/>
      <c r="V20502" s="119"/>
      <c r="X20502" s="119"/>
      <c r="Z20502" s="119"/>
    </row>
    <row r="20503" spans="16:26" x14ac:dyDescent="0.25">
      <c r="P20503" s="119"/>
      <c r="R20503" s="119"/>
      <c r="T20503" s="119"/>
      <c r="V20503" s="119"/>
      <c r="X20503" s="119"/>
      <c r="Z20503" s="119"/>
    </row>
    <row r="20504" spans="16:26" x14ac:dyDescent="0.25">
      <c r="P20504" s="119"/>
      <c r="R20504" s="119"/>
      <c r="T20504" s="119"/>
      <c r="V20504" s="119"/>
      <c r="X20504" s="119"/>
      <c r="Z20504" s="119"/>
    </row>
    <row r="20505" spans="16:26" x14ac:dyDescent="0.25">
      <c r="P20505" s="121"/>
      <c r="R20505" s="121"/>
      <c r="T20505" s="121"/>
      <c r="V20505" s="121"/>
      <c r="X20505" s="121"/>
      <c r="Z20505" s="121"/>
    </row>
    <row r="20506" spans="16:26" x14ac:dyDescent="0.25">
      <c r="P20506" s="121"/>
      <c r="R20506" s="121"/>
      <c r="T20506" s="121"/>
      <c r="V20506" s="121"/>
      <c r="X20506" s="121"/>
      <c r="Z20506" s="121"/>
    </row>
    <row r="20507" spans="16:26" x14ac:dyDescent="0.25">
      <c r="P20507" s="121"/>
      <c r="R20507" s="121"/>
      <c r="T20507" s="121"/>
      <c r="V20507" s="121"/>
      <c r="X20507" s="121"/>
      <c r="Z20507" s="121"/>
    </row>
    <row r="20508" spans="16:26" x14ac:dyDescent="0.25">
      <c r="P20508" s="121"/>
      <c r="R20508" s="121"/>
      <c r="T20508" s="121"/>
      <c r="V20508" s="121"/>
      <c r="X20508" s="121"/>
      <c r="Z20508" s="121"/>
    </row>
    <row r="20509" spans="16:26" x14ac:dyDescent="0.25">
      <c r="P20509" s="122"/>
      <c r="R20509" s="122"/>
      <c r="T20509" s="122"/>
      <c r="V20509" s="122"/>
      <c r="X20509" s="122"/>
      <c r="Z20509" s="122"/>
    </row>
    <row r="20510" spans="16:26" x14ac:dyDescent="0.25">
      <c r="P20510" s="118"/>
      <c r="R20510" s="118"/>
      <c r="T20510" s="118"/>
      <c r="V20510" s="118"/>
      <c r="X20510" s="118"/>
      <c r="Z20510" s="118"/>
    </row>
    <row r="20511" spans="16:26" x14ac:dyDescent="0.25">
      <c r="P20511" s="119"/>
      <c r="R20511" s="119"/>
      <c r="T20511" s="119"/>
      <c r="V20511" s="119"/>
      <c r="X20511" s="119"/>
      <c r="Z20511" s="119"/>
    </row>
    <row r="20512" spans="16:26" x14ac:dyDescent="0.25">
      <c r="P20512" s="119"/>
      <c r="R20512" s="119"/>
      <c r="T20512" s="119"/>
      <c r="V20512" s="119"/>
      <c r="X20512" s="119"/>
      <c r="Z20512" s="119"/>
    </row>
    <row r="20513" spans="16:26" x14ac:dyDescent="0.25">
      <c r="P20513" s="120"/>
      <c r="R20513" s="120"/>
      <c r="T20513" s="120"/>
      <c r="V20513" s="120"/>
      <c r="X20513" s="120"/>
      <c r="Z20513" s="120"/>
    </row>
    <row r="20514" spans="16:26" x14ac:dyDescent="0.25">
      <c r="P20514" s="119"/>
      <c r="R20514" s="119"/>
      <c r="T20514" s="119"/>
      <c r="V20514" s="119"/>
      <c r="X20514" s="119"/>
      <c r="Z20514" s="119"/>
    </row>
    <row r="20515" spans="16:26" x14ac:dyDescent="0.25">
      <c r="P20515" s="119"/>
      <c r="R20515" s="119"/>
      <c r="T20515" s="119"/>
      <c r="V20515" s="119"/>
      <c r="X20515" s="119"/>
      <c r="Z20515" s="119"/>
    </row>
    <row r="20516" spans="16:26" x14ac:dyDescent="0.25">
      <c r="P20516" s="120"/>
      <c r="R20516" s="120"/>
      <c r="T20516" s="120"/>
      <c r="V20516" s="120"/>
      <c r="X20516" s="120"/>
      <c r="Z20516" s="120"/>
    </row>
    <row r="20517" spans="16:26" x14ac:dyDescent="0.25">
      <c r="P20517" s="119"/>
      <c r="R20517" s="119"/>
      <c r="T20517" s="119"/>
      <c r="V20517" s="119"/>
      <c r="X20517" s="119"/>
      <c r="Z20517" s="119"/>
    </row>
    <row r="20518" spans="16:26" x14ac:dyDescent="0.25">
      <c r="P20518" s="120"/>
      <c r="R20518" s="120"/>
      <c r="T20518" s="120"/>
      <c r="V20518" s="120"/>
      <c r="X20518" s="120"/>
      <c r="Z20518" s="120"/>
    </row>
    <row r="20519" spans="16:26" x14ac:dyDescent="0.25">
      <c r="P20519" s="119"/>
      <c r="R20519" s="119"/>
      <c r="T20519" s="119"/>
      <c r="V20519" s="119"/>
      <c r="X20519" s="119"/>
      <c r="Z20519" s="119"/>
    </row>
    <row r="20520" spans="16:26" x14ac:dyDescent="0.25">
      <c r="P20520" s="119"/>
      <c r="R20520" s="119"/>
      <c r="T20520" s="119"/>
      <c r="V20520" s="119"/>
      <c r="X20520" s="119"/>
      <c r="Z20520" s="119"/>
    </row>
    <row r="20521" spans="16:26" x14ac:dyDescent="0.25">
      <c r="P20521" s="119"/>
      <c r="R20521" s="119"/>
      <c r="T20521" s="119"/>
      <c r="V20521" s="119"/>
      <c r="X20521" s="119"/>
      <c r="Z20521" s="119"/>
    </row>
    <row r="20522" spans="16:26" x14ac:dyDescent="0.25">
      <c r="P20522" s="121"/>
      <c r="R20522" s="121"/>
      <c r="T20522" s="121"/>
      <c r="V20522" s="121"/>
      <c r="X20522" s="121"/>
      <c r="Z20522" s="121"/>
    </row>
    <row r="20523" spans="16:26" x14ac:dyDescent="0.25">
      <c r="P20523" s="121"/>
      <c r="R20523" s="121"/>
      <c r="T20523" s="121"/>
      <c r="V20523" s="121"/>
      <c r="X20523" s="121"/>
      <c r="Z20523" s="121"/>
    </row>
    <row r="20524" spans="16:26" x14ac:dyDescent="0.25">
      <c r="P20524" s="121"/>
      <c r="R20524" s="121"/>
      <c r="T20524" s="121"/>
      <c r="V20524" s="121"/>
      <c r="X20524" s="121"/>
      <c r="Z20524" s="121"/>
    </row>
    <row r="20525" spans="16:26" x14ac:dyDescent="0.25">
      <c r="P20525" s="121"/>
      <c r="R20525" s="121"/>
      <c r="T20525" s="121"/>
      <c r="V20525" s="121"/>
      <c r="X20525" s="121"/>
      <c r="Z20525" s="121"/>
    </row>
    <row r="20526" spans="16:26" x14ac:dyDescent="0.25">
      <c r="P20526" s="122"/>
      <c r="R20526" s="122"/>
      <c r="T20526" s="122"/>
      <c r="V20526" s="122"/>
      <c r="X20526" s="122"/>
      <c r="Z20526" s="122"/>
    </row>
    <row r="20527" spans="16:26" x14ac:dyDescent="0.25">
      <c r="P20527" s="118"/>
      <c r="R20527" s="118"/>
      <c r="T20527" s="118"/>
      <c r="V20527" s="118"/>
      <c r="X20527" s="118"/>
      <c r="Z20527" s="118"/>
    </row>
    <row r="20528" spans="16:26" x14ac:dyDescent="0.25">
      <c r="P20528" s="119"/>
      <c r="R20528" s="119"/>
      <c r="T20528" s="119"/>
      <c r="V20528" s="119"/>
      <c r="X20528" s="119"/>
      <c r="Z20528" s="119"/>
    </row>
    <row r="20529" spans="16:26" x14ac:dyDescent="0.25">
      <c r="P20529" s="119"/>
      <c r="R20529" s="119"/>
      <c r="T20529" s="119"/>
      <c r="V20529" s="119"/>
      <c r="X20529" s="119"/>
      <c r="Z20529" s="119"/>
    </row>
    <row r="20530" spans="16:26" x14ac:dyDescent="0.25">
      <c r="P20530" s="120"/>
      <c r="R20530" s="120"/>
      <c r="T20530" s="120"/>
      <c r="V20530" s="120"/>
      <c r="X20530" s="120"/>
      <c r="Z20530" s="120"/>
    </row>
    <row r="20531" spans="16:26" x14ac:dyDescent="0.25">
      <c r="P20531" s="119"/>
      <c r="R20531" s="119"/>
      <c r="T20531" s="119"/>
      <c r="V20531" s="119"/>
      <c r="X20531" s="119"/>
      <c r="Z20531" s="119"/>
    </row>
    <row r="20532" spans="16:26" x14ac:dyDescent="0.25">
      <c r="P20532" s="119"/>
      <c r="R20532" s="119"/>
      <c r="T20532" s="119"/>
      <c r="V20532" s="119"/>
      <c r="X20532" s="119"/>
      <c r="Z20532" s="119"/>
    </row>
    <row r="20533" spans="16:26" x14ac:dyDescent="0.25">
      <c r="P20533" s="120"/>
      <c r="R20533" s="120"/>
      <c r="T20533" s="120"/>
      <c r="V20533" s="120"/>
      <c r="X20533" s="120"/>
      <c r="Z20533" s="120"/>
    </row>
    <row r="20534" spans="16:26" x14ac:dyDescent="0.25">
      <c r="P20534" s="119"/>
      <c r="R20534" s="119"/>
      <c r="T20534" s="119"/>
      <c r="V20534" s="119"/>
      <c r="X20534" s="119"/>
      <c r="Z20534" s="119"/>
    </row>
    <row r="20535" spans="16:26" x14ac:dyDescent="0.25">
      <c r="P20535" s="120"/>
      <c r="R20535" s="120"/>
      <c r="T20535" s="120"/>
      <c r="V20535" s="120"/>
      <c r="X20535" s="120"/>
      <c r="Z20535" s="120"/>
    </row>
    <row r="20536" spans="16:26" x14ac:dyDescent="0.25">
      <c r="P20536" s="119"/>
      <c r="R20536" s="119"/>
      <c r="T20536" s="119"/>
      <c r="V20536" s="119"/>
      <c r="X20536" s="119"/>
      <c r="Z20536" s="119"/>
    </row>
    <row r="20537" spans="16:26" x14ac:dyDescent="0.25">
      <c r="P20537" s="119"/>
      <c r="R20537" s="119"/>
      <c r="T20537" s="119"/>
      <c r="V20537" s="119"/>
      <c r="X20537" s="119"/>
      <c r="Z20537" s="119"/>
    </row>
    <row r="20538" spans="16:26" x14ac:dyDescent="0.25">
      <c r="P20538" s="119"/>
      <c r="R20538" s="119"/>
      <c r="T20538" s="119"/>
      <c r="V20538" s="119"/>
      <c r="X20538" s="119"/>
      <c r="Z20538" s="119"/>
    </row>
    <row r="20539" spans="16:26" x14ac:dyDescent="0.25">
      <c r="P20539" s="121"/>
      <c r="R20539" s="121"/>
      <c r="T20539" s="121"/>
      <c r="V20539" s="121"/>
      <c r="X20539" s="121"/>
      <c r="Z20539" s="121"/>
    </row>
    <row r="20540" spans="16:26" x14ac:dyDescent="0.25">
      <c r="P20540" s="121"/>
      <c r="R20540" s="121"/>
      <c r="T20540" s="121"/>
      <c r="V20540" s="121"/>
      <c r="X20540" s="121"/>
      <c r="Z20540" s="121"/>
    </row>
    <row r="20541" spans="16:26" x14ac:dyDescent="0.25">
      <c r="P20541" s="121"/>
      <c r="R20541" s="121"/>
      <c r="T20541" s="121"/>
      <c r="V20541" s="121"/>
      <c r="X20541" s="121"/>
      <c r="Z20541" s="121"/>
    </row>
    <row r="20542" spans="16:26" x14ac:dyDescent="0.25">
      <c r="P20542" s="121"/>
      <c r="R20542" s="121"/>
      <c r="T20542" s="121"/>
      <c r="V20542" s="121"/>
      <c r="X20542" s="121"/>
      <c r="Z20542" s="121"/>
    </row>
    <row r="20543" spans="16:26" x14ac:dyDescent="0.25">
      <c r="P20543" s="122"/>
      <c r="R20543" s="122"/>
      <c r="T20543" s="122"/>
      <c r="V20543" s="122"/>
      <c r="X20543" s="122"/>
      <c r="Z20543" s="122"/>
    </row>
    <row r="20544" spans="16:26" x14ac:dyDescent="0.25">
      <c r="P20544" s="118"/>
      <c r="R20544" s="118"/>
      <c r="T20544" s="118"/>
      <c r="V20544" s="118"/>
      <c r="X20544" s="118"/>
      <c r="Z20544" s="118"/>
    </row>
    <row r="20545" spans="16:26" x14ac:dyDescent="0.25">
      <c r="P20545" s="119"/>
      <c r="R20545" s="119"/>
      <c r="T20545" s="119"/>
      <c r="V20545" s="119"/>
      <c r="X20545" s="119"/>
      <c r="Z20545" s="119"/>
    </row>
    <row r="20546" spans="16:26" x14ac:dyDescent="0.25">
      <c r="P20546" s="119"/>
      <c r="R20546" s="119"/>
      <c r="T20546" s="119"/>
      <c r="V20546" s="119"/>
      <c r="X20546" s="119"/>
      <c r="Z20546" s="119"/>
    </row>
    <row r="20547" spans="16:26" x14ac:dyDescent="0.25">
      <c r="P20547" s="120"/>
      <c r="R20547" s="120"/>
      <c r="T20547" s="120"/>
      <c r="V20547" s="120"/>
      <c r="X20547" s="120"/>
      <c r="Z20547" s="120"/>
    </row>
    <row r="20548" spans="16:26" x14ac:dyDescent="0.25">
      <c r="P20548" s="119"/>
      <c r="R20548" s="119"/>
      <c r="T20548" s="119"/>
      <c r="V20548" s="119"/>
      <c r="X20548" s="119"/>
      <c r="Z20548" s="119"/>
    </row>
    <row r="20549" spans="16:26" x14ac:dyDescent="0.25">
      <c r="P20549" s="119"/>
      <c r="R20549" s="119"/>
      <c r="T20549" s="119"/>
      <c r="V20549" s="119"/>
      <c r="X20549" s="119"/>
      <c r="Z20549" s="119"/>
    </row>
    <row r="20550" spans="16:26" x14ac:dyDescent="0.25">
      <c r="P20550" s="120"/>
      <c r="R20550" s="120"/>
      <c r="T20550" s="120"/>
      <c r="V20550" s="120"/>
      <c r="X20550" s="120"/>
      <c r="Z20550" s="120"/>
    </row>
    <row r="20551" spans="16:26" x14ac:dyDescent="0.25">
      <c r="P20551" s="119"/>
      <c r="R20551" s="119"/>
      <c r="T20551" s="119"/>
      <c r="V20551" s="119"/>
      <c r="X20551" s="119"/>
      <c r="Z20551" s="119"/>
    </row>
    <row r="20552" spans="16:26" x14ac:dyDescent="0.25">
      <c r="P20552" s="120"/>
      <c r="R20552" s="120"/>
      <c r="T20552" s="120"/>
      <c r="V20552" s="120"/>
      <c r="X20552" s="120"/>
      <c r="Z20552" s="120"/>
    </row>
    <row r="20553" spans="16:26" x14ac:dyDescent="0.25">
      <c r="P20553" s="119"/>
      <c r="R20553" s="119"/>
      <c r="T20553" s="119"/>
      <c r="V20553" s="119"/>
      <c r="X20553" s="119"/>
      <c r="Z20553" s="119"/>
    </row>
    <row r="20554" spans="16:26" x14ac:dyDescent="0.25">
      <c r="P20554" s="119"/>
      <c r="R20554" s="119"/>
      <c r="T20554" s="119"/>
      <c r="V20554" s="119"/>
      <c r="X20554" s="119"/>
      <c r="Z20554" s="119"/>
    </row>
    <row r="20555" spans="16:26" x14ac:dyDescent="0.25">
      <c r="P20555" s="119"/>
      <c r="R20555" s="119"/>
      <c r="T20555" s="119"/>
      <c r="V20555" s="119"/>
      <c r="X20555" s="119"/>
      <c r="Z20555" s="119"/>
    </row>
    <row r="20556" spans="16:26" x14ac:dyDescent="0.25">
      <c r="P20556" s="121"/>
      <c r="R20556" s="121"/>
      <c r="T20556" s="121"/>
      <c r="V20556" s="121"/>
      <c r="X20556" s="121"/>
      <c r="Z20556" s="121"/>
    </row>
    <row r="20557" spans="16:26" x14ac:dyDescent="0.25">
      <c r="P20557" s="121"/>
      <c r="R20557" s="121"/>
      <c r="T20557" s="121"/>
      <c r="V20557" s="121"/>
      <c r="X20557" s="121"/>
      <c r="Z20557" s="121"/>
    </row>
    <row r="20558" spans="16:26" x14ac:dyDescent="0.25">
      <c r="P20558" s="121"/>
      <c r="R20558" s="121"/>
      <c r="T20558" s="121"/>
      <c r="V20558" s="121"/>
      <c r="X20558" s="121"/>
      <c r="Z20558" s="121"/>
    </row>
    <row r="20559" spans="16:26" x14ac:dyDescent="0.25">
      <c r="P20559" s="121"/>
      <c r="R20559" s="121"/>
      <c r="T20559" s="121"/>
      <c r="V20559" s="121"/>
      <c r="X20559" s="121"/>
      <c r="Z20559" s="121"/>
    </row>
    <row r="20560" spans="16:26" x14ac:dyDescent="0.25">
      <c r="P20560" s="122"/>
      <c r="R20560" s="122"/>
      <c r="T20560" s="122"/>
      <c r="V20560" s="122"/>
      <c r="X20560" s="122"/>
      <c r="Z20560" s="122"/>
    </row>
    <row r="20561" spans="16:26" x14ac:dyDescent="0.25">
      <c r="P20561" s="118"/>
      <c r="R20561" s="118"/>
      <c r="T20561" s="118"/>
      <c r="V20561" s="118"/>
      <c r="X20561" s="118"/>
      <c r="Z20561" s="118"/>
    </row>
    <row r="20562" spans="16:26" x14ac:dyDescent="0.25">
      <c r="P20562" s="119"/>
      <c r="R20562" s="119"/>
      <c r="T20562" s="119"/>
      <c r="V20562" s="119"/>
      <c r="X20562" s="119"/>
      <c r="Z20562" s="119"/>
    </row>
    <row r="20563" spans="16:26" x14ac:dyDescent="0.25">
      <c r="P20563" s="119"/>
      <c r="R20563" s="119"/>
      <c r="T20563" s="119"/>
      <c r="V20563" s="119"/>
      <c r="X20563" s="119"/>
      <c r="Z20563" s="119"/>
    </row>
    <row r="20564" spans="16:26" x14ac:dyDescent="0.25">
      <c r="P20564" s="120"/>
      <c r="R20564" s="120"/>
      <c r="T20564" s="120"/>
      <c r="V20564" s="120"/>
      <c r="X20564" s="120"/>
      <c r="Z20564" s="120"/>
    </row>
    <row r="20565" spans="16:26" x14ac:dyDescent="0.25">
      <c r="P20565" s="119"/>
      <c r="R20565" s="119"/>
      <c r="T20565" s="119"/>
      <c r="V20565" s="119"/>
      <c r="X20565" s="119"/>
      <c r="Z20565" s="119"/>
    </row>
    <row r="20566" spans="16:26" x14ac:dyDescent="0.25">
      <c r="P20566" s="119"/>
      <c r="R20566" s="119"/>
      <c r="T20566" s="119"/>
      <c r="V20566" s="119"/>
      <c r="X20566" s="119"/>
      <c r="Z20566" s="119"/>
    </row>
    <row r="20567" spans="16:26" x14ac:dyDescent="0.25">
      <c r="P20567" s="120"/>
      <c r="R20567" s="120"/>
      <c r="T20567" s="120"/>
      <c r="V20567" s="120"/>
      <c r="X20567" s="120"/>
      <c r="Z20567" s="120"/>
    </row>
    <row r="20568" spans="16:26" x14ac:dyDescent="0.25">
      <c r="P20568" s="119"/>
      <c r="R20568" s="119"/>
      <c r="T20568" s="119"/>
      <c r="V20568" s="119"/>
      <c r="X20568" s="119"/>
      <c r="Z20568" s="119"/>
    </row>
    <row r="20569" spans="16:26" x14ac:dyDescent="0.25">
      <c r="P20569" s="120"/>
      <c r="R20569" s="120"/>
      <c r="T20569" s="120"/>
      <c r="V20569" s="120"/>
      <c r="X20569" s="120"/>
      <c r="Z20569" s="120"/>
    </row>
    <row r="20570" spans="16:26" x14ac:dyDescent="0.25">
      <c r="P20570" s="119"/>
      <c r="R20570" s="119"/>
      <c r="T20570" s="119"/>
      <c r="V20570" s="119"/>
      <c r="X20570" s="119"/>
      <c r="Z20570" s="119"/>
    </row>
    <row r="20571" spans="16:26" x14ac:dyDescent="0.25">
      <c r="P20571" s="119"/>
      <c r="R20571" s="119"/>
      <c r="T20571" s="119"/>
      <c r="V20571" s="119"/>
      <c r="X20571" s="119"/>
      <c r="Z20571" s="119"/>
    </row>
    <row r="20572" spans="16:26" x14ac:dyDescent="0.25">
      <c r="P20572" s="119"/>
      <c r="R20572" s="119"/>
      <c r="T20572" s="119"/>
      <c r="V20572" s="119"/>
      <c r="X20572" s="119"/>
      <c r="Z20572" s="119"/>
    </row>
    <row r="20573" spans="16:26" x14ac:dyDescent="0.25">
      <c r="P20573" s="121"/>
      <c r="R20573" s="121"/>
      <c r="T20573" s="121"/>
      <c r="V20573" s="121"/>
      <c r="X20573" s="121"/>
      <c r="Z20573" s="121"/>
    </row>
    <row r="20574" spans="16:26" x14ac:dyDescent="0.25">
      <c r="P20574" s="121"/>
      <c r="R20574" s="121"/>
      <c r="T20574" s="121"/>
      <c r="V20574" s="121"/>
      <c r="X20574" s="121"/>
      <c r="Z20574" s="121"/>
    </row>
    <row r="20575" spans="16:26" x14ac:dyDescent="0.25">
      <c r="P20575" s="121"/>
      <c r="R20575" s="121"/>
      <c r="T20575" s="121"/>
      <c r="V20575" s="121"/>
      <c r="X20575" s="121"/>
      <c r="Z20575" s="121"/>
    </row>
    <row r="20576" spans="16:26" x14ac:dyDescent="0.25">
      <c r="P20576" s="121"/>
      <c r="R20576" s="121"/>
      <c r="T20576" s="121"/>
      <c r="V20576" s="121"/>
      <c r="X20576" s="121"/>
      <c r="Z20576" s="121"/>
    </row>
    <row r="20577" spans="16:26" x14ac:dyDescent="0.25">
      <c r="P20577" s="122"/>
      <c r="R20577" s="122"/>
      <c r="T20577" s="122"/>
      <c r="V20577" s="122"/>
      <c r="X20577" s="122"/>
      <c r="Z20577" s="122"/>
    </row>
    <row r="20578" spans="16:26" x14ac:dyDescent="0.25">
      <c r="P20578" s="118"/>
      <c r="R20578" s="118"/>
      <c r="T20578" s="118"/>
      <c r="V20578" s="118"/>
      <c r="X20578" s="118"/>
      <c r="Z20578" s="118"/>
    </row>
    <row r="20579" spans="16:26" x14ac:dyDescent="0.25">
      <c r="P20579" s="119"/>
      <c r="R20579" s="119"/>
      <c r="T20579" s="119"/>
      <c r="V20579" s="119"/>
      <c r="X20579" s="119"/>
      <c r="Z20579" s="119"/>
    </row>
    <row r="20580" spans="16:26" x14ac:dyDescent="0.25">
      <c r="P20580" s="119"/>
      <c r="R20580" s="119"/>
      <c r="T20580" s="119"/>
      <c r="V20580" s="119"/>
      <c r="X20580" s="119"/>
      <c r="Z20580" s="119"/>
    </row>
    <row r="20581" spans="16:26" x14ac:dyDescent="0.25">
      <c r="P20581" s="120"/>
      <c r="R20581" s="120"/>
      <c r="T20581" s="120"/>
      <c r="V20581" s="120"/>
      <c r="X20581" s="120"/>
      <c r="Z20581" s="120"/>
    </row>
    <row r="20582" spans="16:26" x14ac:dyDescent="0.25">
      <c r="P20582" s="119"/>
      <c r="R20582" s="119"/>
      <c r="T20582" s="119"/>
      <c r="V20582" s="119"/>
      <c r="X20582" s="119"/>
      <c r="Z20582" s="119"/>
    </row>
    <row r="20583" spans="16:26" x14ac:dyDescent="0.25">
      <c r="P20583" s="119"/>
      <c r="R20583" s="119"/>
      <c r="T20583" s="119"/>
      <c r="V20583" s="119"/>
      <c r="X20583" s="119"/>
      <c r="Z20583" s="119"/>
    </row>
    <row r="20584" spans="16:26" x14ac:dyDescent="0.25">
      <c r="P20584" s="120"/>
      <c r="R20584" s="120"/>
      <c r="T20584" s="120"/>
      <c r="V20584" s="120"/>
      <c r="X20584" s="120"/>
      <c r="Z20584" s="120"/>
    </row>
    <row r="20585" spans="16:26" x14ac:dyDescent="0.25">
      <c r="P20585" s="119"/>
      <c r="R20585" s="119"/>
      <c r="T20585" s="119"/>
      <c r="V20585" s="119"/>
      <c r="X20585" s="119"/>
      <c r="Z20585" s="119"/>
    </row>
    <row r="20586" spans="16:26" x14ac:dyDescent="0.25">
      <c r="P20586" s="120"/>
      <c r="R20586" s="120"/>
      <c r="T20586" s="120"/>
      <c r="V20586" s="120"/>
      <c r="X20586" s="120"/>
      <c r="Z20586" s="120"/>
    </row>
    <row r="20587" spans="16:26" x14ac:dyDescent="0.25">
      <c r="P20587" s="119"/>
      <c r="R20587" s="119"/>
      <c r="T20587" s="119"/>
      <c r="V20587" s="119"/>
      <c r="X20587" s="119"/>
      <c r="Z20587" s="119"/>
    </row>
    <row r="20588" spans="16:26" x14ac:dyDescent="0.25">
      <c r="P20588" s="119"/>
      <c r="R20588" s="119"/>
      <c r="T20588" s="119"/>
      <c r="V20588" s="119"/>
      <c r="X20588" s="119"/>
      <c r="Z20588" s="119"/>
    </row>
    <row r="20589" spans="16:26" x14ac:dyDescent="0.25">
      <c r="P20589" s="119"/>
      <c r="R20589" s="119"/>
      <c r="T20589" s="119"/>
      <c r="V20589" s="119"/>
      <c r="X20589" s="119"/>
      <c r="Z20589" s="119"/>
    </row>
    <row r="20590" spans="16:26" x14ac:dyDescent="0.25">
      <c r="P20590" s="121"/>
      <c r="R20590" s="121"/>
      <c r="T20590" s="121"/>
      <c r="V20590" s="121"/>
      <c r="X20590" s="121"/>
      <c r="Z20590" s="121"/>
    </row>
    <row r="20591" spans="16:26" x14ac:dyDescent="0.25">
      <c r="P20591" s="121"/>
      <c r="R20591" s="121"/>
      <c r="T20591" s="121"/>
      <c r="V20591" s="121"/>
      <c r="X20591" s="121"/>
      <c r="Z20591" s="121"/>
    </row>
    <row r="20592" spans="16:26" x14ac:dyDescent="0.25">
      <c r="P20592" s="121"/>
      <c r="R20592" s="121"/>
      <c r="T20592" s="121"/>
      <c r="V20592" s="121"/>
      <c r="X20592" s="121"/>
      <c r="Z20592" s="121"/>
    </row>
    <row r="20593" spans="16:26" x14ac:dyDescent="0.25">
      <c r="P20593" s="121"/>
      <c r="R20593" s="121"/>
      <c r="T20593" s="121"/>
      <c r="V20593" s="121"/>
      <c r="X20593" s="121"/>
      <c r="Z20593" s="121"/>
    </row>
    <row r="20594" spans="16:26" x14ac:dyDescent="0.25">
      <c r="P20594" s="122"/>
      <c r="R20594" s="122"/>
      <c r="T20594" s="122"/>
      <c r="V20594" s="122"/>
      <c r="X20594" s="122"/>
      <c r="Z20594" s="122"/>
    </row>
    <row r="20595" spans="16:26" x14ac:dyDescent="0.25">
      <c r="P20595" s="118"/>
      <c r="R20595" s="118"/>
      <c r="T20595" s="118"/>
      <c r="V20595" s="118"/>
      <c r="X20595" s="118"/>
      <c r="Z20595" s="118"/>
    </row>
    <row r="20596" spans="16:26" x14ac:dyDescent="0.25">
      <c r="P20596" s="119"/>
      <c r="R20596" s="119"/>
      <c r="T20596" s="119"/>
      <c r="V20596" s="119"/>
      <c r="X20596" s="119"/>
      <c r="Z20596" s="119"/>
    </row>
    <row r="20597" spans="16:26" x14ac:dyDescent="0.25">
      <c r="P20597" s="119"/>
      <c r="R20597" s="119"/>
      <c r="T20597" s="119"/>
      <c r="V20597" s="119"/>
      <c r="X20597" s="119"/>
      <c r="Z20597" s="119"/>
    </row>
    <row r="20598" spans="16:26" x14ac:dyDescent="0.25">
      <c r="P20598" s="120"/>
      <c r="R20598" s="120"/>
      <c r="T20598" s="120"/>
      <c r="V20598" s="120"/>
      <c r="X20598" s="120"/>
      <c r="Z20598" s="120"/>
    </row>
    <row r="20599" spans="16:26" x14ac:dyDescent="0.25">
      <c r="P20599" s="119"/>
      <c r="R20599" s="119"/>
      <c r="T20599" s="119"/>
      <c r="V20599" s="119"/>
      <c r="X20599" s="119"/>
      <c r="Z20599" s="119"/>
    </row>
    <row r="20600" spans="16:26" x14ac:dyDescent="0.25">
      <c r="P20600" s="119"/>
      <c r="R20600" s="119"/>
      <c r="T20600" s="119"/>
      <c r="V20600" s="119"/>
      <c r="X20600" s="119"/>
      <c r="Z20600" s="119"/>
    </row>
    <row r="20601" spans="16:26" x14ac:dyDescent="0.25">
      <c r="P20601" s="120"/>
      <c r="R20601" s="120"/>
      <c r="T20601" s="120"/>
      <c r="V20601" s="120"/>
      <c r="X20601" s="120"/>
      <c r="Z20601" s="120"/>
    </row>
    <row r="20602" spans="16:26" x14ac:dyDescent="0.25">
      <c r="P20602" s="119"/>
      <c r="R20602" s="119"/>
      <c r="T20602" s="119"/>
      <c r="V20602" s="119"/>
      <c r="X20602" s="119"/>
      <c r="Z20602" s="119"/>
    </row>
    <row r="20603" spans="16:26" x14ac:dyDescent="0.25">
      <c r="P20603" s="120"/>
      <c r="R20603" s="120"/>
      <c r="T20603" s="120"/>
      <c r="V20603" s="120"/>
      <c r="X20603" s="120"/>
      <c r="Z20603" s="120"/>
    </row>
    <row r="20604" spans="16:26" x14ac:dyDescent="0.25">
      <c r="P20604" s="119"/>
      <c r="R20604" s="119"/>
      <c r="T20604" s="119"/>
      <c r="V20604" s="119"/>
      <c r="X20604" s="119"/>
      <c r="Z20604" s="119"/>
    </row>
    <row r="20605" spans="16:26" x14ac:dyDescent="0.25">
      <c r="P20605" s="119"/>
      <c r="R20605" s="119"/>
      <c r="T20605" s="119"/>
      <c r="V20605" s="119"/>
      <c r="X20605" s="119"/>
      <c r="Z20605" s="119"/>
    </row>
    <row r="20606" spans="16:26" x14ac:dyDescent="0.25">
      <c r="P20606" s="119"/>
      <c r="R20606" s="119"/>
      <c r="T20606" s="119"/>
      <c r="V20606" s="119"/>
      <c r="X20606" s="119"/>
      <c r="Z20606" s="119"/>
    </row>
    <row r="20607" spans="16:26" x14ac:dyDescent="0.25">
      <c r="P20607" s="121"/>
      <c r="R20607" s="121"/>
      <c r="T20607" s="121"/>
      <c r="V20607" s="121"/>
      <c r="X20607" s="121"/>
      <c r="Z20607" s="121"/>
    </row>
    <row r="20608" spans="16:26" x14ac:dyDescent="0.25">
      <c r="P20608" s="121"/>
      <c r="R20608" s="121"/>
      <c r="T20608" s="121"/>
      <c r="V20608" s="121"/>
      <c r="X20608" s="121"/>
      <c r="Z20608" s="121"/>
    </row>
    <row r="20609" spans="16:26" x14ac:dyDescent="0.25">
      <c r="P20609" s="121"/>
      <c r="R20609" s="121"/>
      <c r="T20609" s="121"/>
      <c r="V20609" s="121"/>
      <c r="X20609" s="121"/>
      <c r="Z20609" s="121"/>
    </row>
    <row r="20610" spans="16:26" x14ac:dyDescent="0.25">
      <c r="P20610" s="121"/>
      <c r="R20610" s="121"/>
      <c r="T20610" s="121"/>
      <c r="V20610" s="121"/>
      <c r="X20610" s="121"/>
      <c r="Z20610" s="121"/>
    </row>
    <row r="20611" spans="16:26" x14ac:dyDescent="0.25">
      <c r="P20611" s="122"/>
      <c r="R20611" s="122"/>
      <c r="T20611" s="122"/>
      <c r="V20611" s="122"/>
      <c r="X20611" s="122"/>
      <c r="Z20611" s="122"/>
    </row>
    <row r="20612" spans="16:26" x14ac:dyDescent="0.25">
      <c r="P20612" s="118"/>
      <c r="R20612" s="118"/>
      <c r="T20612" s="118"/>
      <c r="V20612" s="118"/>
      <c r="X20612" s="118"/>
      <c r="Z20612" s="118"/>
    </row>
    <row r="20613" spans="16:26" x14ac:dyDescent="0.25">
      <c r="P20613" s="119"/>
      <c r="R20613" s="119"/>
      <c r="T20613" s="119"/>
      <c r="V20613" s="119"/>
      <c r="X20613" s="119"/>
      <c r="Z20613" s="119"/>
    </row>
    <row r="20614" spans="16:26" x14ac:dyDescent="0.25">
      <c r="P20614" s="119"/>
      <c r="R20614" s="119"/>
      <c r="T20614" s="119"/>
      <c r="V20614" s="119"/>
      <c r="X20614" s="119"/>
      <c r="Z20614" s="119"/>
    </row>
    <row r="20615" spans="16:26" x14ac:dyDescent="0.25">
      <c r="P20615" s="120"/>
      <c r="R20615" s="120"/>
      <c r="T20615" s="120"/>
      <c r="V20615" s="120"/>
      <c r="X20615" s="120"/>
      <c r="Z20615" s="120"/>
    </row>
    <row r="20616" spans="16:26" x14ac:dyDescent="0.25">
      <c r="P20616" s="119"/>
      <c r="R20616" s="119"/>
      <c r="T20616" s="119"/>
      <c r="V20616" s="119"/>
      <c r="X20616" s="119"/>
      <c r="Z20616" s="119"/>
    </row>
    <row r="20617" spans="16:26" x14ac:dyDescent="0.25">
      <c r="P20617" s="119"/>
      <c r="R20617" s="119"/>
      <c r="T20617" s="119"/>
      <c r="V20617" s="119"/>
      <c r="X20617" s="119"/>
      <c r="Z20617" s="119"/>
    </row>
    <row r="20618" spans="16:26" x14ac:dyDescent="0.25">
      <c r="P20618" s="120"/>
      <c r="R20618" s="120"/>
      <c r="T20618" s="120"/>
      <c r="V20618" s="120"/>
      <c r="X20618" s="120"/>
      <c r="Z20618" s="120"/>
    </row>
    <row r="20619" spans="16:26" x14ac:dyDescent="0.25">
      <c r="P20619" s="119"/>
      <c r="R20619" s="119"/>
      <c r="T20619" s="119"/>
      <c r="V20619" s="119"/>
      <c r="X20619" s="119"/>
      <c r="Z20619" s="119"/>
    </row>
    <row r="20620" spans="16:26" x14ac:dyDescent="0.25">
      <c r="P20620" s="120"/>
      <c r="R20620" s="120"/>
      <c r="T20620" s="120"/>
      <c r="V20620" s="120"/>
      <c r="X20620" s="120"/>
      <c r="Z20620" s="120"/>
    </row>
    <row r="20621" spans="16:26" x14ac:dyDescent="0.25">
      <c r="P20621" s="119"/>
      <c r="R20621" s="119"/>
      <c r="T20621" s="119"/>
      <c r="V20621" s="119"/>
      <c r="X20621" s="119"/>
      <c r="Z20621" s="119"/>
    </row>
    <row r="20622" spans="16:26" x14ac:dyDescent="0.25">
      <c r="P20622" s="119"/>
      <c r="R20622" s="119"/>
      <c r="T20622" s="119"/>
      <c r="V20622" s="119"/>
      <c r="X20622" s="119"/>
      <c r="Z20622" s="119"/>
    </row>
    <row r="20623" spans="16:26" x14ac:dyDescent="0.25">
      <c r="P20623" s="119"/>
      <c r="R20623" s="119"/>
      <c r="T20623" s="119"/>
      <c r="V20623" s="119"/>
      <c r="X20623" s="119"/>
      <c r="Z20623" s="119"/>
    </row>
    <row r="20624" spans="16:26" x14ac:dyDescent="0.25">
      <c r="P20624" s="121"/>
      <c r="R20624" s="121"/>
      <c r="T20624" s="121"/>
      <c r="V20624" s="121"/>
      <c r="X20624" s="121"/>
      <c r="Z20624" s="121"/>
    </row>
    <row r="20625" spans="16:26" x14ac:dyDescent="0.25">
      <c r="P20625" s="121"/>
      <c r="R20625" s="121"/>
      <c r="T20625" s="121"/>
      <c r="V20625" s="121"/>
      <c r="X20625" s="121"/>
      <c r="Z20625" s="121"/>
    </row>
    <row r="20626" spans="16:26" x14ac:dyDescent="0.25">
      <c r="P20626" s="121"/>
      <c r="R20626" s="121"/>
      <c r="T20626" s="121"/>
      <c r="V20626" s="121"/>
      <c r="X20626" s="121"/>
      <c r="Z20626" s="121"/>
    </row>
    <row r="20627" spans="16:26" x14ac:dyDescent="0.25">
      <c r="P20627" s="121"/>
      <c r="R20627" s="121"/>
      <c r="T20627" s="121"/>
      <c r="V20627" s="121"/>
      <c r="X20627" s="121"/>
      <c r="Z20627" s="121"/>
    </row>
    <row r="20628" spans="16:26" x14ac:dyDescent="0.25">
      <c r="P20628" s="122"/>
      <c r="R20628" s="122"/>
      <c r="T20628" s="122"/>
      <c r="V20628" s="122"/>
      <c r="X20628" s="122"/>
      <c r="Z20628" s="122"/>
    </row>
    <row r="20629" spans="16:26" x14ac:dyDescent="0.25">
      <c r="P20629" s="118"/>
      <c r="R20629" s="118"/>
      <c r="T20629" s="118"/>
      <c r="V20629" s="118"/>
      <c r="X20629" s="118"/>
      <c r="Z20629" s="118"/>
    </row>
    <row r="20630" spans="16:26" x14ac:dyDescent="0.25">
      <c r="P20630" s="119"/>
      <c r="R20630" s="119"/>
      <c r="T20630" s="119"/>
      <c r="V20630" s="119"/>
      <c r="X20630" s="119"/>
      <c r="Z20630" s="119"/>
    </row>
    <row r="20631" spans="16:26" x14ac:dyDescent="0.25">
      <c r="P20631" s="119"/>
      <c r="R20631" s="119"/>
      <c r="T20631" s="119"/>
      <c r="V20631" s="119"/>
      <c r="X20631" s="119"/>
      <c r="Z20631" s="119"/>
    </row>
    <row r="20632" spans="16:26" x14ac:dyDescent="0.25">
      <c r="P20632" s="120"/>
      <c r="R20632" s="120"/>
      <c r="T20632" s="120"/>
      <c r="V20632" s="120"/>
      <c r="X20632" s="120"/>
      <c r="Z20632" s="120"/>
    </row>
    <row r="20633" spans="16:26" x14ac:dyDescent="0.25">
      <c r="P20633" s="119"/>
      <c r="R20633" s="119"/>
      <c r="T20633" s="119"/>
      <c r="V20633" s="119"/>
      <c r="X20633" s="119"/>
      <c r="Z20633" s="119"/>
    </row>
    <row r="20634" spans="16:26" x14ac:dyDescent="0.25">
      <c r="P20634" s="119"/>
      <c r="R20634" s="119"/>
      <c r="T20634" s="119"/>
      <c r="V20634" s="119"/>
      <c r="X20634" s="119"/>
      <c r="Z20634" s="119"/>
    </row>
    <row r="20635" spans="16:26" x14ac:dyDescent="0.25">
      <c r="P20635" s="120"/>
      <c r="R20635" s="120"/>
      <c r="T20635" s="120"/>
      <c r="V20635" s="120"/>
      <c r="X20635" s="120"/>
      <c r="Z20635" s="120"/>
    </row>
    <row r="20636" spans="16:26" x14ac:dyDescent="0.25">
      <c r="P20636" s="119"/>
      <c r="R20636" s="119"/>
      <c r="T20636" s="119"/>
      <c r="V20636" s="119"/>
      <c r="X20636" s="119"/>
      <c r="Z20636" s="119"/>
    </row>
    <row r="20637" spans="16:26" x14ac:dyDescent="0.25">
      <c r="P20637" s="120"/>
      <c r="R20637" s="120"/>
      <c r="T20637" s="120"/>
      <c r="V20637" s="120"/>
      <c r="X20637" s="120"/>
      <c r="Z20637" s="120"/>
    </row>
    <row r="20638" spans="16:26" x14ac:dyDescent="0.25">
      <c r="P20638" s="119"/>
      <c r="R20638" s="119"/>
      <c r="T20638" s="119"/>
      <c r="V20638" s="119"/>
      <c r="X20638" s="119"/>
      <c r="Z20638" s="119"/>
    </row>
    <row r="20639" spans="16:26" x14ac:dyDescent="0.25">
      <c r="P20639" s="119"/>
      <c r="R20639" s="119"/>
      <c r="T20639" s="119"/>
      <c r="V20639" s="119"/>
      <c r="X20639" s="119"/>
      <c r="Z20639" s="119"/>
    </row>
    <row r="20640" spans="16:26" x14ac:dyDescent="0.25">
      <c r="P20640" s="119"/>
      <c r="R20640" s="119"/>
      <c r="T20640" s="119"/>
      <c r="V20640" s="119"/>
      <c r="X20640" s="119"/>
      <c r="Z20640" s="119"/>
    </row>
    <row r="20641" spans="16:26" x14ac:dyDescent="0.25">
      <c r="P20641" s="121"/>
      <c r="R20641" s="121"/>
      <c r="T20641" s="121"/>
      <c r="V20641" s="121"/>
      <c r="X20641" s="121"/>
      <c r="Z20641" s="121"/>
    </row>
    <row r="20642" spans="16:26" x14ac:dyDescent="0.25">
      <c r="P20642" s="121"/>
      <c r="R20642" s="121"/>
      <c r="T20642" s="121"/>
      <c r="V20642" s="121"/>
      <c r="X20642" s="121"/>
      <c r="Z20642" s="121"/>
    </row>
    <row r="20643" spans="16:26" x14ac:dyDescent="0.25">
      <c r="P20643" s="121"/>
      <c r="R20643" s="121"/>
      <c r="T20643" s="121"/>
      <c r="V20643" s="121"/>
      <c r="X20643" s="121"/>
      <c r="Z20643" s="121"/>
    </row>
    <row r="20644" spans="16:26" x14ac:dyDescent="0.25">
      <c r="P20644" s="121"/>
      <c r="R20644" s="121"/>
      <c r="T20644" s="121"/>
      <c r="V20644" s="121"/>
      <c r="X20644" s="121"/>
      <c r="Z20644" s="121"/>
    </row>
    <row r="20645" spans="16:26" x14ac:dyDescent="0.25">
      <c r="P20645" s="122"/>
      <c r="R20645" s="122"/>
      <c r="T20645" s="122"/>
      <c r="V20645" s="122"/>
      <c r="X20645" s="122"/>
      <c r="Z20645" s="122"/>
    </row>
    <row r="20646" spans="16:26" x14ac:dyDescent="0.25">
      <c r="P20646" s="118"/>
      <c r="R20646" s="118"/>
      <c r="T20646" s="118"/>
      <c r="V20646" s="118"/>
      <c r="X20646" s="118"/>
      <c r="Z20646" s="118"/>
    </row>
    <row r="20647" spans="16:26" x14ac:dyDescent="0.25">
      <c r="P20647" s="119"/>
      <c r="R20647" s="119"/>
      <c r="T20647" s="119"/>
      <c r="V20647" s="119"/>
      <c r="X20647" s="119"/>
      <c r="Z20647" s="119"/>
    </row>
    <row r="20648" spans="16:26" x14ac:dyDescent="0.25">
      <c r="P20648" s="119"/>
      <c r="R20648" s="119"/>
      <c r="T20648" s="119"/>
      <c r="V20648" s="119"/>
      <c r="X20648" s="119"/>
      <c r="Z20648" s="119"/>
    </row>
    <row r="20649" spans="16:26" x14ac:dyDescent="0.25">
      <c r="P20649" s="120"/>
      <c r="R20649" s="120"/>
      <c r="T20649" s="120"/>
      <c r="V20649" s="120"/>
      <c r="X20649" s="120"/>
      <c r="Z20649" s="120"/>
    </row>
    <row r="20650" spans="16:26" x14ac:dyDescent="0.25">
      <c r="P20650" s="119"/>
      <c r="R20650" s="119"/>
      <c r="T20650" s="119"/>
      <c r="V20650" s="119"/>
      <c r="X20650" s="119"/>
      <c r="Z20650" s="119"/>
    </row>
    <row r="20651" spans="16:26" x14ac:dyDescent="0.25">
      <c r="P20651" s="119"/>
      <c r="R20651" s="119"/>
      <c r="T20651" s="119"/>
      <c r="V20651" s="119"/>
      <c r="X20651" s="119"/>
      <c r="Z20651" s="119"/>
    </row>
    <row r="20652" spans="16:26" x14ac:dyDescent="0.25">
      <c r="P20652" s="120"/>
      <c r="R20652" s="120"/>
      <c r="T20652" s="120"/>
      <c r="V20652" s="120"/>
      <c r="X20652" s="120"/>
      <c r="Z20652" s="120"/>
    </row>
    <row r="20653" spans="16:26" x14ac:dyDescent="0.25">
      <c r="P20653" s="119"/>
      <c r="R20653" s="119"/>
      <c r="T20653" s="119"/>
      <c r="V20653" s="119"/>
      <c r="X20653" s="119"/>
      <c r="Z20653" s="119"/>
    </row>
    <row r="20654" spans="16:26" x14ac:dyDescent="0.25">
      <c r="P20654" s="120"/>
      <c r="R20654" s="120"/>
      <c r="T20654" s="120"/>
      <c r="V20654" s="120"/>
      <c r="X20654" s="120"/>
      <c r="Z20654" s="120"/>
    </row>
    <row r="20655" spans="16:26" x14ac:dyDescent="0.25">
      <c r="P20655" s="119"/>
      <c r="R20655" s="119"/>
      <c r="T20655" s="119"/>
      <c r="V20655" s="119"/>
      <c r="X20655" s="119"/>
      <c r="Z20655" s="119"/>
    </row>
    <row r="20656" spans="16:26" x14ac:dyDescent="0.25">
      <c r="P20656" s="119"/>
      <c r="R20656" s="119"/>
      <c r="T20656" s="119"/>
      <c r="V20656" s="119"/>
      <c r="X20656" s="119"/>
      <c r="Z20656" s="119"/>
    </row>
    <row r="20657" spans="16:26" x14ac:dyDescent="0.25">
      <c r="P20657" s="119"/>
      <c r="R20657" s="119"/>
      <c r="T20657" s="119"/>
      <c r="V20657" s="119"/>
      <c r="X20657" s="119"/>
      <c r="Z20657" s="119"/>
    </row>
    <row r="20658" spans="16:26" x14ac:dyDescent="0.25">
      <c r="P20658" s="121"/>
      <c r="R20658" s="121"/>
      <c r="T20658" s="121"/>
      <c r="V20658" s="121"/>
      <c r="X20658" s="121"/>
      <c r="Z20658" s="121"/>
    </row>
    <row r="20659" spans="16:26" x14ac:dyDescent="0.25">
      <c r="P20659" s="121"/>
      <c r="R20659" s="121"/>
      <c r="T20659" s="121"/>
      <c r="V20659" s="121"/>
      <c r="X20659" s="121"/>
      <c r="Z20659" s="121"/>
    </row>
    <row r="20660" spans="16:26" x14ac:dyDescent="0.25">
      <c r="P20660" s="121"/>
      <c r="R20660" s="121"/>
      <c r="T20660" s="121"/>
      <c r="V20660" s="121"/>
      <c r="X20660" s="121"/>
      <c r="Z20660" s="121"/>
    </row>
    <row r="20661" spans="16:26" x14ac:dyDescent="0.25">
      <c r="P20661" s="121"/>
      <c r="R20661" s="121"/>
      <c r="T20661" s="121"/>
      <c r="V20661" s="121"/>
      <c r="X20661" s="121"/>
      <c r="Z20661" s="121"/>
    </row>
    <row r="20662" spans="16:26" x14ac:dyDescent="0.25">
      <c r="P20662" s="122"/>
      <c r="R20662" s="122"/>
      <c r="T20662" s="122"/>
      <c r="V20662" s="122"/>
      <c r="X20662" s="122"/>
      <c r="Z20662" s="122"/>
    </row>
    <row r="20663" spans="16:26" x14ac:dyDescent="0.25">
      <c r="P20663" s="118"/>
      <c r="R20663" s="118"/>
      <c r="T20663" s="118"/>
      <c r="V20663" s="118"/>
      <c r="X20663" s="118"/>
      <c r="Z20663" s="118"/>
    </row>
    <row r="20664" spans="16:26" x14ac:dyDescent="0.25">
      <c r="P20664" s="119"/>
      <c r="R20664" s="119"/>
      <c r="T20664" s="119"/>
      <c r="V20664" s="119"/>
      <c r="X20664" s="119"/>
      <c r="Z20664" s="119"/>
    </row>
    <row r="20665" spans="16:26" x14ac:dyDescent="0.25">
      <c r="P20665" s="119"/>
      <c r="R20665" s="119"/>
      <c r="T20665" s="119"/>
      <c r="V20665" s="119"/>
      <c r="X20665" s="119"/>
      <c r="Z20665" s="119"/>
    </row>
    <row r="20666" spans="16:26" x14ac:dyDescent="0.25">
      <c r="P20666" s="120"/>
      <c r="R20666" s="120"/>
      <c r="T20666" s="120"/>
      <c r="V20666" s="120"/>
      <c r="X20666" s="120"/>
      <c r="Z20666" s="120"/>
    </row>
    <row r="20667" spans="16:26" x14ac:dyDescent="0.25">
      <c r="P20667" s="119"/>
      <c r="R20667" s="119"/>
      <c r="T20667" s="119"/>
      <c r="V20667" s="119"/>
      <c r="X20667" s="119"/>
      <c r="Z20667" s="119"/>
    </row>
    <row r="20668" spans="16:26" x14ac:dyDescent="0.25">
      <c r="P20668" s="119"/>
      <c r="R20668" s="119"/>
      <c r="T20668" s="119"/>
      <c r="V20668" s="119"/>
      <c r="X20668" s="119"/>
      <c r="Z20668" s="119"/>
    </row>
    <row r="20669" spans="16:26" x14ac:dyDescent="0.25">
      <c r="P20669" s="120"/>
      <c r="R20669" s="120"/>
      <c r="T20669" s="120"/>
      <c r="V20669" s="120"/>
      <c r="X20669" s="120"/>
      <c r="Z20669" s="120"/>
    </row>
    <row r="20670" spans="16:26" x14ac:dyDescent="0.25">
      <c r="P20670" s="119"/>
      <c r="R20670" s="119"/>
      <c r="T20670" s="119"/>
      <c r="V20670" s="119"/>
      <c r="X20670" s="119"/>
      <c r="Z20670" s="119"/>
    </row>
    <row r="20671" spans="16:26" x14ac:dyDescent="0.25">
      <c r="P20671" s="120"/>
      <c r="R20671" s="120"/>
      <c r="T20671" s="120"/>
      <c r="V20671" s="120"/>
      <c r="X20671" s="120"/>
      <c r="Z20671" s="120"/>
    </row>
    <row r="20672" spans="16:26" x14ac:dyDescent="0.25">
      <c r="P20672" s="119"/>
      <c r="R20672" s="119"/>
      <c r="T20672" s="119"/>
      <c r="V20672" s="119"/>
      <c r="X20672" s="119"/>
      <c r="Z20672" s="119"/>
    </row>
    <row r="20673" spans="16:26" x14ac:dyDescent="0.25">
      <c r="P20673" s="119"/>
      <c r="R20673" s="119"/>
      <c r="T20673" s="119"/>
      <c r="V20673" s="119"/>
      <c r="X20673" s="119"/>
      <c r="Z20673" s="119"/>
    </row>
    <row r="20674" spans="16:26" x14ac:dyDescent="0.25">
      <c r="P20674" s="119"/>
      <c r="R20674" s="119"/>
      <c r="T20674" s="119"/>
      <c r="V20674" s="119"/>
      <c r="X20674" s="119"/>
      <c r="Z20674" s="119"/>
    </row>
    <row r="20675" spans="16:26" x14ac:dyDescent="0.25">
      <c r="P20675" s="121"/>
      <c r="R20675" s="121"/>
      <c r="T20675" s="121"/>
      <c r="V20675" s="121"/>
      <c r="X20675" s="121"/>
      <c r="Z20675" s="121"/>
    </row>
    <row r="20676" spans="16:26" x14ac:dyDescent="0.25">
      <c r="P20676" s="121"/>
      <c r="R20676" s="121"/>
      <c r="T20676" s="121"/>
      <c r="V20676" s="121"/>
      <c r="X20676" s="121"/>
      <c r="Z20676" s="121"/>
    </row>
    <row r="20677" spans="16:26" x14ac:dyDescent="0.25">
      <c r="P20677" s="121"/>
      <c r="R20677" s="121"/>
      <c r="T20677" s="121"/>
      <c r="V20677" s="121"/>
      <c r="X20677" s="121"/>
      <c r="Z20677" s="121"/>
    </row>
    <row r="20678" spans="16:26" x14ac:dyDescent="0.25">
      <c r="P20678" s="121"/>
      <c r="R20678" s="121"/>
      <c r="T20678" s="121"/>
      <c r="V20678" s="121"/>
      <c r="X20678" s="121"/>
      <c r="Z20678" s="121"/>
    </row>
    <row r="20679" spans="16:26" x14ac:dyDescent="0.25">
      <c r="P20679" s="122"/>
      <c r="R20679" s="122"/>
      <c r="T20679" s="122"/>
      <c r="V20679" s="122"/>
      <c r="X20679" s="122"/>
      <c r="Z20679" s="122"/>
    </row>
    <row r="20680" spans="16:26" x14ac:dyDescent="0.25">
      <c r="P20680" s="118"/>
      <c r="R20680" s="118"/>
      <c r="T20680" s="118"/>
      <c r="V20680" s="118"/>
      <c r="X20680" s="118"/>
      <c r="Z20680" s="118"/>
    </row>
    <row r="20681" spans="16:26" x14ac:dyDescent="0.25">
      <c r="P20681" s="119"/>
      <c r="R20681" s="119"/>
      <c r="T20681" s="119"/>
      <c r="V20681" s="119"/>
      <c r="X20681" s="119"/>
      <c r="Z20681" s="119"/>
    </row>
    <row r="20682" spans="16:26" x14ac:dyDescent="0.25">
      <c r="P20682" s="119"/>
      <c r="R20682" s="119"/>
      <c r="T20682" s="119"/>
      <c r="V20682" s="119"/>
      <c r="X20682" s="119"/>
      <c r="Z20682" s="119"/>
    </row>
    <row r="20683" spans="16:26" x14ac:dyDescent="0.25">
      <c r="P20683" s="120"/>
      <c r="R20683" s="120"/>
      <c r="T20683" s="120"/>
      <c r="V20683" s="120"/>
      <c r="X20683" s="120"/>
      <c r="Z20683" s="120"/>
    </row>
    <row r="20684" spans="16:26" x14ac:dyDescent="0.25">
      <c r="P20684" s="119"/>
      <c r="R20684" s="119"/>
      <c r="T20684" s="119"/>
      <c r="V20684" s="119"/>
      <c r="X20684" s="119"/>
      <c r="Z20684" s="119"/>
    </row>
    <row r="20685" spans="16:26" x14ac:dyDescent="0.25">
      <c r="P20685" s="119"/>
      <c r="R20685" s="119"/>
      <c r="T20685" s="119"/>
      <c r="V20685" s="119"/>
      <c r="X20685" s="119"/>
      <c r="Z20685" s="119"/>
    </row>
    <row r="20686" spans="16:26" x14ac:dyDescent="0.25">
      <c r="P20686" s="120"/>
      <c r="R20686" s="120"/>
      <c r="T20686" s="120"/>
      <c r="V20686" s="120"/>
      <c r="X20686" s="120"/>
      <c r="Z20686" s="120"/>
    </row>
    <row r="20687" spans="16:26" x14ac:dyDescent="0.25">
      <c r="P20687" s="119"/>
      <c r="R20687" s="119"/>
      <c r="T20687" s="119"/>
      <c r="V20687" s="119"/>
      <c r="X20687" s="119"/>
      <c r="Z20687" s="119"/>
    </row>
    <row r="20688" spans="16:26" x14ac:dyDescent="0.25">
      <c r="P20688" s="120"/>
      <c r="R20688" s="120"/>
      <c r="T20688" s="120"/>
      <c r="V20688" s="120"/>
      <c r="X20688" s="120"/>
      <c r="Z20688" s="120"/>
    </row>
    <row r="20689" spans="16:26" x14ac:dyDescent="0.25">
      <c r="P20689" s="119"/>
      <c r="R20689" s="119"/>
      <c r="T20689" s="119"/>
      <c r="V20689" s="119"/>
      <c r="X20689" s="119"/>
      <c r="Z20689" s="119"/>
    </row>
    <row r="20690" spans="16:26" x14ac:dyDescent="0.25">
      <c r="P20690" s="119"/>
      <c r="R20690" s="119"/>
      <c r="T20690" s="119"/>
      <c r="V20690" s="119"/>
      <c r="X20690" s="119"/>
      <c r="Z20690" s="119"/>
    </row>
    <row r="20691" spans="16:26" x14ac:dyDescent="0.25">
      <c r="P20691" s="119"/>
      <c r="R20691" s="119"/>
      <c r="T20691" s="119"/>
      <c r="V20691" s="119"/>
      <c r="X20691" s="119"/>
      <c r="Z20691" s="119"/>
    </row>
    <row r="20692" spans="16:26" x14ac:dyDescent="0.25">
      <c r="P20692" s="121"/>
      <c r="R20692" s="121"/>
      <c r="T20692" s="121"/>
      <c r="V20692" s="121"/>
      <c r="X20692" s="121"/>
      <c r="Z20692" s="121"/>
    </row>
    <row r="20693" spans="16:26" x14ac:dyDescent="0.25">
      <c r="P20693" s="121"/>
      <c r="R20693" s="121"/>
      <c r="T20693" s="121"/>
      <c r="V20693" s="121"/>
      <c r="X20693" s="121"/>
      <c r="Z20693" s="121"/>
    </row>
    <row r="20694" spans="16:26" x14ac:dyDescent="0.25">
      <c r="P20694" s="121"/>
      <c r="R20694" s="121"/>
      <c r="T20694" s="121"/>
      <c r="V20694" s="121"/>
      <c r="X20694" s="121"/>
      <c r="Z20694" s="121"/>
    </row>
    <row r="20695" spans="16:26" x14ac:dyDescent="0.25">
      <c r="P20695" s="121"/>
      <c r="R20695" s="121"/>
      <c r="T20695" s="121"/>
      <c r="V20695" s="121"/>
      <c r="X20695" s="121"/>
      <c r="Z20695" s="121"/>
    </row>
    <row r="20696" spans="16:26" x14ac:dyDescent="0.25">
      <c r="P20696" s="122"/>
      <c r="R20696" s="122"/>
      <c r="T20696" s="122"/>
      <c r="V20696" s="122"/>
      <c r="X20696" s="122"/>
      <c r="Z20696" s="122"/>
    </row>
    <row r="20697" spans="16:26" x14ac:dyDescent="0.25">
      <c r="P20697" s="118"/>
      <c r="R20697" s="118"/>
      <c r="T20697" s="118"/>
      <c r="V20697" s="118"/>
      <c r="X20697" s="118"/>
      <c r="Z20697" s="118"/>
    </row>
    <row r="20698" spans="16:26" x14ac:dyDescent="0.25">
      <c r="P20698" s="119"/>
      <c r="R20698" s="119"/>
      <c r="T20698" s="119"/>
      <c r="V20698" s="119"/>
      <c r="X20698" s="119"/>
      <c r="Z20698" s="119"/>
    </row>
    <row r="20699" spans="16:26" x14ac:dyDescent="0.25">
      <c r="P20699" s="119"/>
      <c r="R20699" s="119"/>
      <c r="T20699" s="119"/>
      <c r="V20699" s="119"/>
      <c r="X20699" s="119"/>
      <c r="Z20699" s="119"/>
    </row>
    <row r="20700" spans="16:26" x14ac:dyDescent="0.25">
      <c r="P20700" s="120"/>
      <c r="R20700" s="120"/>
      <c r="T20700" s="120"/>
      <c r="V20700" s="120"/>
      <c r="X20700" s="120"/>
      <c r="Z20700" s="120"/>
    </row>
    <row r="20701" spans="16:26" x14ac:dyDescent="0.25">
      <c r="P20701" s="119"/>
      <c r="R20701" s="119"/>
      <c r="T20701" s="119"/>
      <c r="V20701" s="119"/>
      <c r="X20701" s="119"/>
      <c r="Z20701" s="119"/>
    </row>
    <row r="20702" spans="16:26" x14ac:dyDescent="0.25">
      <c r="P20702" s="119"/>
      <c r="R20702" s="119"/>
      <c r="T20702" s="119"/>
      <c r="V20702" s="119"/>
      <c r="X20702" s="119"/>
      <c r="Z20702" s="119"/>
    </row>
    <row r="20703" spans="16:26" x14ac:dyDescent="0.25">
      <c r="P20703" s="120"/>
      <c r="R20703" s="120"/>
      <c r="T20703" s="120"/>
      <c r="V20703" s="120"/>
      <c r="X20703" s="120"/>
      <c r="Z20703" s="120"/>
    </row>
    <row r="20704" spans="16:26" x14ac:dyDescent="0.25">
      <c r="P20704" s="119"/>
      <c r="R20704" s="119"/>
      <c r="T20704" s="119"/>
      <c r="V20704" s="119"/>
      <c r="X20704" s="119"/>
      <c r="Z20704" s="119"/>
    </row>
    <row r="20705" spans="16:26" x14ac:dyDescent="0.25">
      <c r="P20705" s="120"/>
      <c r="R20705" s="120"/>
      <c r="T20705" s="120"/>
      <c r="V20705" s="120"/>
      <c r="X20705" s="120"/>
      <c r="Z20705" s="120"/>
    </row>
    <row r="20706" spans="16:26" x14ac:dyDescent="0.25">
      <c r="P20706" s="119"/>
      <c r="R20706" s="119"/>
      <c r="T20706" s="119"/>
      <c r="V20706" s="119"/>
      <c r="X20706" s="119"/>
      <c r="Z20706" s="119"/>
    </row>
    <row r="20707" spans="16:26" x14ac:dyDescent="0.25">
      <c r="P20707" s="119"/>
      <c r="R20707" s="119"/>
      <c r="T20707" s="119"/>
      <c r="V20707" s="119"/>
      <c r="X20707" s="119"/>
      <c r="Z20707" s="119"/>
    </row>
    <row r="20708" spans="16:26" x14ac:dyDescent="0.25">
      <c r="P20708" s="119"/>
      <c r="R20708" s="119"/>
      <c r="T20708" s="119"/>
      <c r="V20708" s="119"/>
      <c r="X20708" s="119"/>
      <c r="Z20708" s="119"/>
    </row>
    <row r="20709" spans="16:26" x14ac:dyDescent="0.25">
      <c r="P20709" s="121"/>
      <c r="R20709" s="121"/>
      <c r="T20709" s="121"/>
      <c r="V20709" s="121"/>
      <c r="X20709" s="121"/>
      <c r="Z20709" s="121"/>
    </row>
    <row r="20710" spans="16:26" x14ac:dyDescent="0.25">
      <c r="P20710" s="121"/>
      <c r="R20710" s="121"/>
      <c r="T20710" s="121"/>
      <c r="V20710" s="121"/>
      <c r="X20710" s="121"/>
      <c r="Z20710" s="121"/>
    </row>
    <row r="20711" spans="16:26" x14ac:dyDescent="0.25">
      <c r="P20711" s="121"/>
      <c r="R20711" s="121"/>
      <c r="T20711" s="121"/>
      <c r="V20711" s="121"/>
      <c r="X20711" s="121"/>
      <c r="Z20711" s="121"/>
    </row>
    <row r="20712" spans="16:26" x14ac:dyDescent="0.25">
      <c r="P20712" s="121"/>
      <c r="R20712" s="121"/>
      <c r="T20712" s="121"/>
      <c r="V20712" s="121"/>
      <c r="X20712" s="121"/>
      <c r="Z20712" s="121"/>
    </row>
    <row r="20713" spans="16:26" x14ac:dyDescent="0.25">
      <c r="P20713" s="122"/>
      <c r="R20713" s="122"/>
      <c r="T20713" s="122"/>
      <c r="V20713" s="122"/>
      <c r="X20713" s="122"/>
      <c r="Z20713" s="122"/>
    </row>
    <row r="20714" spans="16:26" x14ac:dyDescent="0.25">
      <c r="P20714" s="118"/>
      <c r="R20714" s="118"/>
      <c r="T20714" s="118"/>
      <c r="V20714" s="118"/>
      <c r="X20714" s="118"/>
      <c r="Z20714" s="118"/>
    </row>
    <row r="20715" spans="16:26" x14ac:dyDescent="0.25">
      <c r="P20715" s="119"/>
      <c r="R20715" s="119"/>
      <c r="T20715" s="119"/>
      <c r="V20715" s="119"/>
      <c r="X20715" s="119"/>
      <c r="Z20715" s="119"/>
    </row>
    <row r="20716" spans="16:26" x14ac:dyDescent="0.25">
      <c r="P20716" s="119"/>
      <c r="R20716" s="119"/>
      <c r="T20716" s="119"/>
      <c r="V20716" s="119"/>
      <c r="X20716" s="119"/>
      <c r="Z20716" s="119"/>
    </row>
    <row r="20717" spans="16:26" x14ac:dyDescent="0.25">
      <c r="P20717" s="120"/>
      <c r="R20717" s="120"/>
      <c r="T20717" s="120"/>
      <c r="V20717" s="120"/>
      <c r="X20717" s="120"/>
      <c r="Z20717" s="120"/>
    </row>
    <row r="20718" spans="16:26" x14ac:dyDescent="0.25">
      <c r="P20718" s="119"/>
      <c r="R20718" s="119"/>
      <c r="T20718" s="119"/>
      <c r="V20718" s="119"/>
      <c r="X20718" s="119"/>
      <c r="Z20718" s="119"/>
    </row>
    <row r="20719" spans="16:26" x14ac:dyDescent="0.25">
      <c r="P20719" s="119"/>
      <c r="R20719" s="119"/>
      <c r="T20719" s="119"/>
      <c r="V20719" s="119"/>
      <c r="X20719" s="119"/>
      <c r="Z20719" s="119"/>
    </row>
    <row r="20720" spans="16:26" x14ac:dyDescent="0.25">
      <c r="P20720" s="120"/>
      <c r="R20720" s="120"/>
      <c r="T20720" s="120"/>
      <c r="V20720" s="120"/>
      <c r="X20720" s="120"/>
      <c r="Z20720" s="120"/>
    </row>
    <row r="20721" spans="16:26" x14ac:dyDescent="0.25">
      <c r="P20721" s="119"/>
      <c r="R20721" s="119"/>
      <c r="T20721" s="119"/>
      <c r="V20721" s="119"/>
      <c r="X20721" s="119"/>
      <c r="Z20721" s="119"/>
    </row>
    <row r="20722" spans="16:26" x14ac:dyDescent="0.25">
      <c r="P20722" s="120"/>
      <c r="R20722" s="120"/>
      <c r="T20722" s="120"/>
      <c r="V20722" s="120"/>
      <c r="X20722" s="120"/>
      <c r="Z20722" s="120"/>
    </row>
    <row r="20723" spans="16:26" x14ac:dyDescent="0.25">
      <c r="P20723" s="119"/>
      <c r="R20723" s="119"/>
      <c r="T20723" s="119"/>
      <c r="V20723" s="119"/>
      <c r="X20723" s="119"/>
      <c r="Z20723" s="119"/>
    </row>
    <row r="20724" spans="16:26" x14ac:dyDescent="0.25">
      <c r="P20724" s="119"/>
      <c r="R20724" s="119"/>
      <c r="T20724" s="119"/>
      <c r="V20724" s="119"/>
      <c r="X20724" s="119"/>
      <c r="Z20724" s="119"/>
    </row>
    <row r="20725" spans="16:26" x14ac:dyDescent="0.25">
      <c r="P20725" s="119"/>
      <c r="R20725" s="119"/>
      <c r="T20725" s="119"/>
      <c r="V20725" s="119"/>
      <c r="X20725" s="119"/>
      <c r="Z20725" s="119"/>
    </row>
    <row r="20726" spans="16:26" x14ac:dyDescent="0.25">
      <c r="P20726" s="121"/>
      <c r="R20726" s="121"/>
      <c r="T20726" s="121"/>
      <c r="V20726" s="121"/>
      <c r="X20726" s="121"/>
      <c r="Z20726" s="121"/>
    </row>
    <row r="20727" spans="16:26" x14ac:dyDescent="0.25">
      <c r="P20727" s="121"/>
      <c r="R20727" s="121"/>
      <c r="T20727" s="121"/>
      <c r="V20727" s="121"/>
      <c r="X20727" s="121"/>
      <c r="Z20727" s="121"/>
    </row>
    <row r="20728" spans="16:26" x14ac:dyDescent="0.25">
      <c r="P20728" s="121"/>
      <c r="R20728" s="121"/>
      <c r="T20728" s="121"/>
      <c r="V20728" s="121"/>
      <c r="X20728" s="121"/>
      <c r="Z20728" s="121"/>
    </row>
    <row r="20729" spans="16:26" x14ac:dyDescent="0.25">
      <c r="P20729" s="121"/>
      <c r="R20729" s="121"/>
      <c r="T20729" s="121"/>
      <c r="V20729" s="121"/>
      <c r="X20729" s="121"/>
      <c r="Z20729" s="121"/>
    </row>
    <row r="20730" spans="16:26" x14ac:dyDescent="0.25">
      <c r="P20730" s="122"/>
      <c r="R20730" s="122"/>
      <c r="T20730" s="122"/>
      <c r="V20730" s="122"/>
      <c r="X20730" s="122"/>
      <c r="Z20730" s="122"/>
    </row>
    <row r="20731" spans="16:26" x14ac:dyDescent="0.25">
      <c r="P20731" s="118"/>
      <c r="R20731" s="118"/>
      <c r="T20731" s="118"/>
      <c r="V20731" s="118"/>
      <c r="X20731" s="118"/>
      <c r="Z20731" s="118"/>
    </row>
    <row r="20732" spans="16:26" x14ac:dyDescent="0.25">
      <c r="P20732" s="119"/>
      <c r="R20732" s="119"/>
      <c r="T20732" s="119"/>
      <c r="V20732" s="119"/>
      <c r="X20732" s="119"/>
      <c r="Z20732" s="119"/>
    </row>
    <row r="20733" spans="16:26" x14ac:dyDescent="0.25">
      <c r="P20733" s="119"/>
      <c r="R20733" s="119"/>
      <c r="T20733" s="119"/>
      <c r="V20733" s="119"/>
      <c r="X20733" s="119"/>
      <c r="Z20733" s="119"/>
    </row>
    <row r="20734" spans="16:26" x14ac:dyDescent="0.25">
      <c r="P20734" s="120"/>
      <c r="R20734" s="120"/>
      <c r="T20734" s="120"/>
      <c r="V20734" s="120"/>
      <c r="X20734" s="120"/>
      <c r="Z20734" s="120"/>
    </row>
    <row r="20735" spans="16:26" x14ac:dyDescent="0.25">
      <c r="P20735" s="119"/>
      <c r="R20735" s="119"/>
      <c r="T20735" s="119"/>
      <c r="V20735" s="119"/>
      <c r="X20735" s="119"/>
      <c r="Z20735" s="119"/>
    </row>
    <row r="20736" spans="16:26" x14ac:dyDescent="0.25">
      <c r="P20736" s="119"/>
      <c r="R20736" s="119"/>
      <c r="T20736" s="119"/>
      <c r="V20736" s="119"/>
      <c r="X20736" s="119"/>
      <c r="Z20736" s="119"/>
    </row>
    <row r="20737" spans="16:26" x14ac:dyDescent="0.25">
      <c r="P20737" s="120"/>
      <c r="R20737" s="120"/>
      <c r="T20737" s="120"/>
      <c r="V20737" s="120"/>
      <c r="X20737" s="120"/>
      <c r="Z20737" s="120"/>
    </row>
    <row r="20738" spans="16:26" x14ac:dyDescent="0.25">
      <c r="P20738" s="119"/>
      <c r="R20738" s="119"/>
      <c r="T20738" s="119"/>
      <c r="V20738" s="119"/>
      <c r="X20738" s="119"/>
      <c r="Z20738" s="119"/>
    </row>
    <row r="20739" spans="16:26" x14ac:dyDescent="0.25">
      <c r="P20739" s="120"/>
      <c r="R20739" s="120"/>
      <c r="T20739" s="120"/>
      <c r="V20739" s="120"/>
      <c r="X20739" s="120"/>
      <c r="Z20739" s="120"/>
    </row>
    <row r="20740" spans="16:26" x14ac:dyDescent="0.25">
      <c r="P20740" s="119"/>
      <c r="R20740" s="119"/>
      <c r="T20740" s="119"/>
      <c r="V20740" s="119"/>
      <c r="X20740" s="119"/>
      <c r="Z20740" s="119"/>
    </row>
    <row r="20741" spans="16:26" x14ac:dyDescent="0.25">
      <c r="P20741" s="119"/>
      <c r="R20741" s="119"/>
      <c r="T20741" s="119"/>
      <c r="V20741" s="119"/>
      <c r="X20741" s="119"/>
      <c r="Z20741" s="119"/>
    </row>
    <row r="20742" spans="16:26" x14ac:dyDescent="0.25">
      <c r="P20742" s="119"/>
      <c r="R20742" s="119"/>
      <c r="T20742" s="119"/>
      <c r="V20742" s="119"/>
      <c r="X20742" s="119"/>
      <c r="Z20742" s="119"/>
    </row>
    <row r="20743" spans="16:26" x14ac:dyDescent="0.25">
      <c r="P20743" s="121"/>
      <c r="R20743" s="121"/>
      <c r="T20743" s="121"/>
      <c r="V20743" s="121"/>
      <c r="X20743" s="121"/>
      <c r="Z20743" s="121"/>
    </row>
    <row r="20744" spans="16:26" x14ac:dyDescent="0.25">
      <c r="P20744" s="121"/>
      <c r="R20744" s="121"/>
      <c r="T20744" s="121"/>
      <c r="V20744" s="121"/>
      <c r="X20744" s="121"/>
      <c r="Z20744" s="121"/>
    </row>
    <row r="20745" spans="16:26" x14ac:dyDescent="0.25">
      <c r="P20745" s="121"/>
      <c r="R20745" s="121"/>
      <c r="T20745" s="121"/>
      <c r="V20745" s="121"/>
      <c r="X20745" s="121"/>
      <c r="Z20745" s="121"/>
    </row>
    <row r="20746" spans="16:26" x14ac:dyDescent="0.25">
      <c r="P20746" s="121"/>
      <c r="R20746" s="121"/>
      <c r="T20746" s="121"/>
      <c r="V20746" s="121"/>
      <c r="X20746" s="121"/>
      <c r="Z20746" s="121"/>
    </row>
    <row r="20747" spans="16:26" x14ac:dyDescent="0.25">
      <c r="P20747" s="122"/>
      <c r="R20747" s="122"/>
      <c r="T20747" s="122"/>
      <c r="V20747" s="122"/>
      <c r="X20747" s="122"/>
      <c r="Z20747" s="122"/>
    </row>
    <row r="20748" spans="16:26" x14ac:dyDescent="0.25">
      <c r="P20748" s="118"/>
      <c r="R20748" s="118"/>
      <c r="T20748" s="118"/>
      <c r="V20748" s="118"/>
      <c r="X20748" s="118"/>
      <c r="Z20748" s="118"/>
    </row>
    <row r="20749" spans="16:26" x14ac:dyDescent="0.25">
      <c r="P20749" s="119"/>
      <c r="R20749" s="119"/>
      <c r="T20749" s="119"/>
      <c r="V20749" s="119"/>
      <c r="X20749" s="119"/>
      <c r="Z20749" s="119"/>
    </row>
    <row r="20750" spans="16:26" x14ac:dyDescent="0.25">
      <c r="P20750" s="119"/>
      <c r="R20750" s="119"/>
      <c r="T20750" s="119"/>
      <c r="V20750" s="119"/>
      <c r="X20750" s="119"/>
      <c r="Z20750" s="119"/>
    </row>
    <row r="20751" spans="16:26" x14ac:dyDescent="0.25">
      <c r="P20751" s="120"/>
      <c r="R20751" s="120"/>
      <c r="T20751" s="120"/>
      <c r="V20751" s="120"/>
      <c r="X20751" s="120"/>
      <c r="Z20751" s="120"/>
    </row>
    <row r="20752" spans="16:26" x14ac:dyDescent="0.25">
      <c r="P20752" s="119"/>
      <c r="R20752" s="119"/>
      <c r="T20752" s="119"/>
      <c r="V20752" s="119"/>
      <c r="X20752" s="119"/>
      <c r="Z20752" s="119"/>
    </row>
    <row r="20753" spans="16:26" x14ac:dyDescent="0.25">
      <c r="P20753" s="119"/>
      <c r="R20753" s="119"/>
      <c r="T20753" s="119"/>
      <c r="V20753" s="119"/>
      <c r="X20753" s="119"/>
      <c r="Z20753" s="119"/>
    </row>
    <row r="20754" spans="16:26" x14ac:dyDescent="0.25">
      <c r="P20754" s="120"/>
      <c r="R20754" s="120"/>
      <c r="T20754" s="120"/>
      <c r="V20754" s="120"/>
      <c r="X20754" s="120"/>
      <c r="Z20754" s="120"/>
    </row>
    <row r="20755" spans="16:26" x14ac:dyDescent="0.25">
      <c r="P20755" s="119"/>
      <c r="R20755" s="119"/>
      <c r="T20755" s="119"/>
      <c r="V20755" s="119"/>
      <c r="X20755" s="119"/>
      <c r="Z20755" s="119"/>
    </row>
    <row r="20756" spans="16:26" x14ac:dyDescent="0.25">
      <c r="P20756" s="120"/>
      <c r="R20756" s="120"/>
      <c r="T20756" s="120"/>
      <c r="V20756" s="120"/>
      <c r="X20756" s="120"/>
      <c r="Z20756" s="120"/>
    </row>
    <row r="20757" spans="16:26" x14ac:dyDescent="0.25">
      <c r="P20757" s="119"/>
      <c r="R20757" s="119"/>
      <c r="T20757" s="119"/>
      <c r="V20757" s="119"/>
      <c r="X20757" s="119"/>
      <c r="Z20757" s="119"/>
    </row>
    <row r="20758" spans="16:26" x14ac:dyDescent="0.25">
      <c r="P20758" s="119"/>
      <c r="R20758" s="119"/>
      <c r="T20758" s="119"/>
      <c r="V20758" s="119"/>
      <c r="X20758" s="119"/>
      <c r="Z20758" s="119"/>
    </row>
    <row r="20759" spans="16:26" x14ac:dyDescent="0.25">
      <c r="P20759" s="119"/>
      <c r="R20759" s="119"/>
      <c r="T20759" s="119"/>
      <c r="V20759" s="119"/>
      <c r="X20759" s="119"/>
      <c r="Z20759" s="119"/>
    </row>
    <row r="20760" spans="16:26" x14ac:dyDescent="0.25">
      <c r="P20760" s="121"/>
      <c r="R20760" s="121"/>
      <c r="T20760" s="121"/>
      <c r="V20760" s="121"/>
      <c r="X20760" s="121"/>
      <c r="Z20760" s="121"/>
    </row>
    <row r="20761" spans="16:26" x14ac:dyDescent="0.25">
      <c r="P20761" s="121"/>
      <c r="R20761" s="121"/>
      <c r="T20761" s="121"/>
      <c r="V20761" s="121"/>
      <c r="X20761" s="121"/>
      <c r="Z20761" s="121"/>
    </row>
    <row r="20762" spans="16:26" x14ac:dyDescent="0.25">
      <c r="P20762" s="121"/>
      <c r="R20762" s="121"/>
      <c r="T20762" s="121"/>
      <c r="V20762" s="121"/>
      <c r="X20762" s="121"/>
      <c r="Z20762" s="121"/>
    </row>
    <row r="20763" spans="16:26" x14ac:dyDescent="0.25">
      <c r="P20763" s="121"/>
      <c r="R20763" s="121"/>
      <c r="T20763" s="121"/>
      <c r="V20763" s="121"/>
      <c r="X20763" s="121"/>
      <c r="Z20763" s="121"/>
    </row>
    <row r="20764" spans="16:26" x14ac:dyDescent="0.25">
      <c r="P20764" s="122"/>
      <c r="R20764" s="122"/>
      <c r="T20764" s="122"/>
      <c r="V20764" s="122"/>
      <c r="X20764" s="122"/>
      <c r="Z20764" s="122"/>
    </row>
    <row r="20765" spans="16:26" x14ac:dyDescent="0.25">
      <c r="P20765" s="118"/>
      <c r="R20765" s="118"/>
      <c r="T20765" s="118"/>
      <c r="V20765" s="118"/>
      <c r="X20765" s="118"/>
      <c r="Z20765" s="118"/>
    </row>
    <row r="20766" spans="16:26" x14ac:dyDescent="0.25">
      <c r="P20766" s="119"/>
      <c r="R20766" s="119"/>
      <c r="T20766" s="119"/>
      <c r="V20766" s="119"/>
      <c r="X20766" s="119"/>
      <c r="Z20766" s="119"/>
    </row>
    <row r="20767" spans="16:26" x14ac:dyDescent="0.25">
      <c r="P20767" s="119"/>
      <c r="R20767" s="119"/>
      <c r="T20767" s="119"/>
      <c r="V20767" s="119"/>
      <c r="X20767" s="119"/>
      <c r="Z20767" s="119"/>
    </row>
    <row r="20768" spans="16:26" x14ac:dyDescent="0.25">
      <c r="P20768" s="120"/>
      <c r="R20768" s="120"/>
      <c r="T20768" s="120"/>
      <c r="V20768" s="120"/>
      <c r="X20768" s="120"/>
      <c r="Z20768" s="120"/>
    </row>
    <row r="20769" spans="16:26" x14ac:dyDescent="0.25">
      <c r="P20769" s="119"/>
      <c r="R20769" s="119"/>
      <c r="T20769" s="119"/>
      <c r="V20769" s="119"/>
      <c r="X20769" s="119"/>
      <c r="Z20769" s="119"/>
    </row>
    <row r="20770" spans="16:26" x14ac:dyDescent="0.25">
      <c r="P20770" s="119"/>
      <c r="R20770" s="119"/>
      <c r="T20770" s="119"/>
      <c r="V20770" s="119"/>
      <c r="X20770" s="119"/>
      <c r="Z20770" s="119"/>
    </row>
    <row r="20771" spans="16:26" x14ac:dyDescent="0.25">
      <c r="P20771" s="120"/>
      <c r="R20771" s="120"/>
      <c r="T20771" s="120"/>
      <c r="V20771" s="120"/>
      <c r="X20771" s="120"/>
      <c r="Z20771" s="120"/>
    </row>
    <row r="20772" spans="16:26" x14ac:dyDescent="0.25">
      <c r="P20772" s="119"/>
      <c r="R20772" s="119"/>
      <c r="T20772" s="119"/>
      <c r="V20772" s="119"/>
      <c r="X20772" s="119"/>
      <c r="Z20772" s="119"/>
    </row>
    <row r="20773" spans="16:26" x14ac:dyDescent="0.25">
      <c r="P20773" s="120"/>
      <c r="R20773" s="120"/>
      <c r="T20773" s="120"/>
      <c r="V20773" s="120"/>
      <c r="X20773" s="120"/>
      <c r="Z20773" s="120"/>
    </row>
    <row r="20774" spans="16:26" x14ac:dyDescent="0.25">
      <c r="P20774" s="119"/>
      <c r="R20774" s="119"/>
      <c r="T20774" s="119"/>
      <c r="V20774" s="119"/>
      <c r="X20774" s="119"/>
      <c r="Z20774" s="119"/>
    </row>
    <row r="20775" spans="16:26" x14ac:dyDescent="0.25">
      <c r="P20775" s="119"/>
      <c r="R20775" s="119"/>
      <c r="T20775" s="119"/>
      <c r="V20775" s="119"/>
      <c r="X20775" s="119"/>
      <c r="Z20775" s="119"/>
    </row>
    <row r="20776" spans="16:26" x14ac:dyDescent="0.25">
      <c r="P20776" s="119"/>
      <c r="R20776" s="119"/>
      <c r="T20776" s="119"/>
      <c r="V20776" s="119"/>
      <c r="X20776" s="119"/>
      <c r="Z20776" s="119"/>
    </row>
    <row r="20777" spans="16:26" x14ac:dyDescent="0.25">
      <c r="P20777" s="121"/>
      <c r="R20777" s="121"/>
      <c r="T20777" s="121"/>
      <c r="V20777" s="121"/>
      <c r="X20777" s="121"/>
      <c r="Z20777" s="121"/>
    </row>
    <row r="20778" spans="16:26" x14ac:dyDescent="0.25">
      <c r="P20778" s="121"/>
      <c r="R20778" s="121"/>
      <c r="T20778" s="121"/>
      <c r="V20778" s="121"/>
      <c r="X20778" s="121"/>
      <c r="Z20778" s="121"/>
    </row>
    <row r="20779" spans="16:26" x14ac:dyDescent="0.25">
      <c r="P20779" s="121"/>
      <c r="R20779" s="121"/>
      <c r="T20779" s="121"/>
      <c r="V20779" s="121"/>
      <c r="X20779" s="121"/>
      <c r="Z20779" s="121"/>
    </row>
    <row r="20780" spans="16:26" x14ac:dyDescent="0.25">
      <c r="P20780" s="121"/>
      <c r="R20780" s="121"/>
      <c r="T20780" s="121"/>
      <c r="V20780" s="121"/>
      <c r="X20780" s="121"/>
      <c r="Z20780" s="121"/>
    </row>
    <row r="20781" spans="16:26" x14ac:dyDescent="0.25">
      <c r="P20781" s="122"/>
      <c r="R20781" s="122"/>
      <c r="T20781" s="122"/>
      <c r="V20781" s="122"/>
      <c r="X20781" s="122"/>
      <c r="Z20781" s="122"/>
    </row>
    <row r="20782" spans="16:26" x14ac:dyDescent="0.25">
      <c r="P20782" s="118"/>
      <c r="R20782" s="118"/>
      <c r="T20782" s="118"/>
      <c r="V20782" s="118"/>
      <c r="X20782" s="118"/>
      <c r="Z20782" s="118"/>
    </row>
    <row r="20783" spans="16:26" x14ac:dyDescent="0.25">
      <c r="P20783" s="119"/>
      <c r="R20783" s="119"/>
      <c r="T20783" s="119"/>
      <c r="V20783" s="119"/>
      <c r="X20783" s="119"/>
      <c r="Z20783" s="119"/>
    </row>
    <row r="20784" spans="16:26" x14ac:dyDescent="0.25">
      <c r="P20784" s="119"/>
      <c r="R20784" s="119"/>
      <c r="T20784" s="119"/>
      <c r="V20784" s="119"/>
      <c r="X20784" s="119"/>
      <c r="Z20784" s="119"/>
    </row>
    <row r="20785" spans="16:26" x14ac:dyDescent="0.25">
      <c r="P20785" s="120"/>
      <c r="R20785" s="120"/>
      <c r="T20785" s="120"/>
      <c r="V20785" s="120"/>
      <c r="X20785" s="120"/>
      <c r="Z20785" s="120"/>
    </row>
    <row r="20786" spans="16:26" x14ac:dyDescent="0.25">
      <c r="P20786" s="119"/>
      <c r="R20786" s="119"/>
      <c r="T20786" s="119"/>
      <c r="V20786" s="119"/>
      <c r="X20786" s="119"/>
      <c r="Z20786" s="119"/>
    </row>
    <row r="20787" spans="16:26" x14ac:dyDescent="0.25">
      <c r="P20787" s="119"/>
      <c r="R20787" s="119"/>
      <c r="T20787" s="119"/>
      <c r="V20787" s="119"/>
      <c r="X20787" s="119"/>
      <c r="Z20787" s="119"/>
    </row>
    <row r="20788" spans="16:26" x14ac:dyDescent="0.25">
      <c r="P20788" s="120"/>
      <c r="R20788" s="120"/>
      <c r="T20788" s="120"/>
      <c r="V20788" s="120"/>
      <c r="X20788" s="120"/>
      <c r="Z20788" s="120"/>
    </row>
    <row r="20789" spans="16:26" x14ac:dyDescent="0.25">
      <c r="P20789" s="119"/>
      <c r="R20789" s="119"/>
      <c r="T20789" s="119"/>
      <c r="V20789" s="119"/>
      <c r="X20789" s="119"/>
      <c r="Z20789" s="119"/>
    </row>
    <row r="20790" spans="16:26" x14ac:dyDescent="0.25">
      <c r="P20790" s="120"/>
      <c r="R20790" s="120"/>
      <c r="T20790" s="120"/>
      <c r="V20790" s="120"/>
      <c r="X20790" s="120"/>
      <c r="Z20790" s="120"/>
    </row>
    <row r="20791" spans="16:26" x14ac:dyDescent="0.25">
      <c r="P20791" s="119"/>
      <c r="R20791" s="119"/>
      <c r="T20791" s="119"/>
      <c r="V20791" s="119"/>
      <c r="X20791" s="119"/>
      <c r="Z20791" s="119"/>
    </row>
    <row r="20792" spans="16:26" x14ac:dyDescent="0.25">
      <c r="P20792" s="119"/>
      <c r="R20792" s="119"/>
      <c r="T20792" s="119"/>
      <c r="V20792" s="119"/>
      <c r="X20792" s="119"/>
      <c r="Z20792" s="119"/>
    </row>
    <row r="20793" spans="16:26" x14ac:dyDescent="0.25">
      <c r="P20793" s="119"/>
      <c r="R20793" s="119"/>
      <c r="T20793" s="119"/>
      <c r="V20793" s="119"/>
      <c r="X20793" s="119"/>
      <c r="Z20793" s="119"/>
    </row>
    <row r="20794" spans="16:26" x14ac:dyDescent="0.25">
      <c r="P20794" s="121"/>
      <c r="R20794" s="121"/>
      <c r="T20794" s="121"/>
      <c r="V20794" s="121"/>
      <c r="X20794" s="121"/>
      <c r="Z20794" s="121"/>
    </row>
    <row r="20795" spans="16:26" x14ac:dyDescent="0.25">
      <c r="P20795" s="121"/>
      <c r="R20795" s="121"/>
      <c r="T20795" s="121"/>
      <c r="V20795" s="121"/>
      <c r="X20795" s="121"/>
      <c r="Z20795" s="121"/>
    </row>
    <row r="20796" spans="16:26" x14ac:dyDescent="0.25">
      <c r="P20796" s="121"/>
      <c r="R20796" s="121"/>
      <c r="T20796" s="121"/>
      <c r="V20796" s="121"/>
      <c r="X20796" s="121"/>
      <c r="Z20796" s="121"/>
    </row>
    <row r="20797" spans="16:26" x14ac:dyDescent="0.25">
      <c r="P20797" s="121"/>
      <c r="R20797" s="121"/>
      <c r="T20797" s="121"/>
      <c r="V20797" s="121"/>
      <c r="X20797" s="121"/>
      <c r="Z20797" s="121"/>
    </row>
    <row r="20798" spans="16:26" x14ac:dyDescent="0.25">
      <c r="P20798" s="122"/>
      <c r="R20798" s="122"/>
      <c r="T20798" s="122"/>
      <c r="V20798" s="122"/>
      <c r="X20798" s="122"/>
      <c r="Z20798" s="122"/>
    </row>
    <row r="20799" spans="16:26" x14ac:dyDescent="0.25">
      <c r="P20799" s="118"/>
      <c r="R20799" s="118"/>
      <c r="T20799" s="118"/>
      <c r="V20799" s="118"/>
      <c r="X20799" s="118"/>
      <c r="Z20799" s="118"/>
    </row>
    <row r="20800" spans="16:26" x14ac:dyDescent="0.25">
      <c r="P20800" s="119"/>
      <c r="R20800" s="119"/>
      <c r="T20800" s="119"/>
      <c r="V20800" s="119"/>
      <c r="X20800" s="119"/>
      <c r="Z20800" s="119"/>
    </row>
    <row r="20801" spans="16:26" x14ac:dyDescent="0.25">
      <c r="P20801" s="119"/>
      <c r="R20801" s="119"/>
      <c r="T20801" s="119"/>
      <c r="V20801" s="119"/>
      <c r="X20801" s="119"/>
      <c r="Z20801" s="119"/>
    </row>
    <row r="20802" spans="16:26" x14ac:dyDescent="0.25">
      <c r="P20802" s="120"/>
      <c r="R20802" s="120"/>
      <c r="T20802" s="120"/>
      <c r="V20802" s="120"/>
      <c r="X20802" s="120"/>
      <c r="Z20802" s="120"/>
    </row>
    <row r="20803" spans="16:26" x14ac:dyDescent="0.25">
      <c r="P20803" s="119"/>
      <c r="R20803" s="119"/>
      <c r="T20803" s="119"/>
      <c r="V20803" s="119"/>
      <c r="X20803" s="119"/>
      <c r="Z20803" s="119"/>
    </row>
    <row r="20804" spans="16:26" x14ac:dyDescent="0.25">
      <c r="P20804" s="119"/>
      <c r="R20804" s="119"/>
      <c r="T20804" s="119"/>
      <c r="V20804" s="119"/>
      <c r="X20804" s="119"/>
      <c r="Z20804" s="119"/>
    </row>
    <row r="20805" spans="16:26" x14ac:dyDescent="0.25">
      <c r="P20805" s="120"/>
      <c r="R20805" s="120"/>
      <c r="T20805" s="120"/>
      <c r="V20805" s="120"/>
      <c r="X20805" s="120"/>
      <c r="Z20805" s="120"/>
    </row>
    <row r="20806" spans="16:26" x14ac:dyDescent="0.25">
      <c r="P20806" s="119"/>
      <c r="R20806" s="119"/>
      <c r="T20806" s="119"/>
      <c r="V20806" s="119"/>
      <c r="X20806" s="119"/>
      <c r="Z20806" s="119"/>
    </row>
    <row r="20807" spans="16:26" x14ac:dyDescent="0.25">
      <c r="P20807" s="120"/>
      <c r="R20807" s="120"/>
      <c r="T20807" s="120"/>
      <c r="V20807" s="120"/>
      <c r="X20807" s="120"/>
      <c r="Z20807" s="120"/>
    </row>
    <row r="20808" spans="16:26" x14ac:dyDescent="0.25">
      <c r="P20808" s="119"/>
      <c r="R20808" s="119"/>
      <c r="T20808" s="119"/>
      <c r="V20808" s="119"/>
      <c r="X20808" s="119"/>
      <c r="Z20808" s="119"/>
    </row>
    <row r="20809" spans="16:26" x14ac:dyDescent="0.25">
      <c r="P20809" s="119"/>
      <c r="R20809" s="119"/>
      <c r="T20809" s="119"/>
      <c r="V20809" s="119"/>
      <c r="X20809" s="119"/>
      <c r="Z20809" s="119"/>
    </row>
    <row r="20810" spans="16:26" x14ac:dyDescent="0.25">
      <c r="P20810" s="119"/>
      <c r="R20810" s="119"/>
      <c r="T20810" s="119"/>
      <c r="V20810" s="119"/>
      <c r="X20810" s="119"/>
      <c r="Z20810" s="119"/>
    </row>
    <row r="20811" spans="16:26" x14ac:dyDescent="0.25">
      <c r="P20811" s="121"/>
      <c r="R20811" s="121"/>
      <c r="T20811" s="121"/>
      <c r="V20811" s="121"/>
      <c r="X20811" s="121"/>
      <c r="Z20811" s="121"/>
    </row>
    <row r="20812" spans="16:26" x14ac:dyDescent="0.25">
      <c r="P20812" s="121"/>
      <c r="R20812" s="121"/>
      <c r="T20812" s="121"/>
      <c r="V20812" s="121"/>
      <c r="X20812" s="121"/>
      <c r="Z20812" s="121"/>
    </row>
    <row r="20813" spans="16:26" x14ac:dyDescent="0.25">
      <c r="P20813" s="121"/>
      <c r="R20813" s="121"/>
      <c r="T20813" s="121"/>
      <c r="V20813" s="121"/>
      <c r="X20813" s="121"/>
      <c r="Z20813" s="121"/>
    </row>
    <row r="20814" spans="16:26" x14ac:dyDescent="0.25">
      <c r="P20814" s="121"/>
      <c r="R20814" s="121"/>
      <c r="T20814" s="121"/>
      <c r="V20814" s="121"/>
      <c r="X20814" s="121"/>
      <c r="Z20814" s="121"/>
    </row>
    <row r="20815" spans="16:26" x14ac:dyDescent="0.25">
      <c r="P20815" s="122"/>
      <c r="R20815" s="122"/>
      <c r="T20815" s="122"/>
      <c r="V20815" s="122"/>
      <c r="X20815" s="122"/>
      <c r="Z20815" s="122"/>
    </row>
    <row r="20816" spans="16:26" x14ac:dyDescent="0.25">
      <c r="P20816" s="118"/>
      <c r="R20816" s="118"/>
      <c r="T20816" s="118"/>
      <c r="V20816" s="118"/>
      <c r="X20816" s="118"/>
      <c r="Z20816" s="118"/>
    </row>
    <row r="20817" spans="16:26" x14ac:dyDescent="0.25">
      <c r="P20817" s="119"/>
      <c r="R20817" s="119"/>
      <c r="T20817" s="119"/>
      <c r="V20817" s="119"/>
      <c r="X20817" s="119"/>
      <c r="Z20817" s="119"/>
    </row>
    <row r="20818" spans="16:26" x14ac:dyDescent="0.25">
      <c r="P20818" s="119"/>
      <c r="R20818" s="119"/>
      <c r="T20818" s="119"/>
      <c r="V20818" s="119"/>
      <c r="X20818" s="119"/>
      <c r="Z20818" s="119"/>
    </row>
    <row r="20819" spans="16:26" x14ac:dyDescent="0.25">
      <c r="P20819" s="120"/>
      <c r="R20819" s="120"/>
      <c r="T20819" s="120"/>
      <c r="V20819" s="120"/>
      <c r="X20819" s="120"/>
      <c r="Z20819" s="120"/>
    </row>
    <row r="20820" spans="16:26" x14ac:dyDescent="0.25">
      <c r="P20820" s="119"/>
      <c r="R20820" s="119"/>
      <c r="T20820" s="119"/>
      <c r="V20820" s="119"/>
      <c r="X20820" s="119"/>
      <c r="Z20820" s="119"/>
    </row>
    <row r="20821" spans="16:26" x14ac:dyDescent="0.25">
      <c r="P20821" s="119"/>
      <c r="R20821" s="119"/>
      <c r="T20821" s="119"/>
      <c r="V20821" s="119"/>
      <c r="X20821" s="119"/>
      <c r="Z20821" s="119"/>
    </row>
    <row r="20822" spans="16:26" x14ac:dyDescent="0.25">
      <c r="P20822" s="120"/>
      <c r="R20822" s="120"/>
      <c r="T20822" s="120"/>
      <c r="V20822" s="120"/>
      <c r="X20822" s="120"/>
      <c r="Z20822" s="120"/>
    </row>
    <row r="20823" spans="16:26" x14ac:dyDescent="0.25">
      <c r="P20823" s="119"/>
      <c r="R20823" s="119"/>
      <c r="T20823" s="119"/>
      <c r="V20823" s="119"/>
      <c r="X20823" s="119"/>
      <c r="Z20823" s="119"/>
    </row>
    <row r="20824" spans="16:26" x14ac:dyDescent="0.25">
      <c r="P20824" s="120"/>
      <c r="R20824" s="120"/>
      <c r="T20824" s="120"/>
      <c r="V20824" s="120"/>
      <c r="X20824" s="120"/>
      <c r="Z20824" s="120"/>
    </row>
    <row r="20825" spans="16:26" x14ac:dyDescent="0.25">
      <c r="P20825" s="119"/>
      <c r="R20825" s="119"/>
      <c r="T20825" s="119"/>
      <c r="V20825" s="119"/>
      <c r="X20825" s="119"/>
      <c r="Z20825" s="119"/>
    </row>
    <row r="20826" spans="16:26" x14ac:dyDescent="0.25">
      <c r="P20826" s="119"/>
      <c r="R20826" s="119"/>
      <c r="T20826" s="119"/>
      <c r="V20826" s="119"/>
      <c r="X20826" s="119"/>
      <c r="Z20826" s="119"/>
    </row>
    <row r="20827" spans="16:26" x14ac:dyDescent="0.25">
      <c r="P20827" s="119"/>
      <c r="R20827" s="119"/>
      <c r="T20827" s="119"/>
      <c r="V20827" s="119"/>
      <c r="X20827" s="119"/>
      <c r="Z20827" s="119"/>
    </row>
    <row r="20828" spans="16:26" x14ac:dyDescent="0.25">
      <c r="P20828" s="121"/>
      <c r="R20828" s="121"/>
      <c r="T20828" s="121"/>
      <c r="V20828" s="121"/>
      <c r="X20828" s="121"/>
      <c r="Z20828" s="121"/>
    </row>
    <row r="20829" spans="16:26" x14ac:dyDescent="0.25">
      <c r="P20829" s="121"/>
      <c r="R20829" s="121"/>
      <c r="T20829" s="121"/>
      <c r="V20829" s="121"/>
      <c r="X20829" s="121"/>
      <c r="Z20829" s="121"/>
    </row>
    <row r="20830" spans="16:26" x14ac:dyDescent="0.25">
      <c r="P20830" s="121"/>
      <c r="R20830" s="121"/>
      <c r="T20830" s="121"/>
      <c r="V20830" s="121"/>
      <c r="X20830" s="121"/>
      <c r="Z20830" s="121"/>
    </row>
    <row r="20831" spans="16:26" x14ac:dyDescent="0.25">
      <c r="P20831" s="121"/>
      <c r="R20831" s="121"/>
      <c r="T20831" s="121"/>
      <c r="V20831" s="121"/>
      <c r="X20831" s="121"/>
      <c r="Z20831" s="121"/>
    </row>
    <row r="20832" spans="16:26" x14ac:dyDescent="0.25">
      <c r="P20832" s="122"/>
      <c r="R20832" s="122"/>
      <c r="T20832" s="122"/>
      <c r="V20832" s="122"/>
      <c r="X20832" s="122"/>
      <c r="Z20832" s="122"/>
    </row>
    <row r="20833" spans="16:26" x14ac:dyDescent="0.25">
      <c r="P20833" s="118"/>
      <c r="R20833" s="118"/>
      <c r="T20833" s="118"/>
      <c r="V20833" s="118"/>
      <c r="X20833" s="118"/>
      <c r="Z20833" s="118"/>
    </row>
    <row r="20834" spans="16:26" x14ac:dyDescent="0.25">
      <c r="P20834" s="119"/>
      <c r="R20834" s="119"/>
      <c r="T20834" s="119"/>
      <c r="V20834" s="119"/>
      <c r="X20834" s="119"/>
      <c r="Z20834" s="119"/>
    </row>
    <row r="20835" spans="16:26" x14ac:dyDescent="0.25">
      <c r="P20835" s="119"/>
      <c r="R20835" s="119"/>
      <c r="T20835" s="119"/>
      <c r="V20835" s="119"/>
      <c r="X20835" s="119"/>
      <c r="Z20835" s="119"/>
    </row>
    <row r="20836" spans="16:26" x14ac:dyDescent="0.25">
      <c r="P20836" s="120"/>
      <c r="R20836" s="120"/>
      <c r="T20836" s="120"/>
      <c r="V20836" s="120"/>
      <c r="X20836" s="120"/>
      <c r="Z20836" s="120"/>
    </row>
    <row r="20837" spans="16:26" x14ac:dyDescent="0.25">
      <c r="P20837" s="119"/>
      <c r="R20837" s="119"/>
      <c r="T20837" s="119"/>
      <c r="V20837" s="119"/>
      <c r="X20837" s="119"/>
      <c r="Z20837" s="119"/>
    </row>
    <row r="20838" spans="16:26" x14ac:dyDescent="0.25">
      <c r="P20838" s="119"/>
      <c r="R20838" s="119"/>
      <c r="T20838" s="119"/>
      <c r="V20838" s="119"/>
      <c r="X20838" s="119"/>
      <c r="Z20838" s="119"/>
    </row>
    <row r="20839" spans="16:26" x14ac:dyDescent="0.25">
      <c r="P20839" s="120"/>
      <c r="R20839" s="120"/>
      <c r="T20839" s="120"/>
      <c r="V20839" s="120"/>
      <c r="X20839" s="120"/>
      <c r="Z20839" s="120"/>
    </row>
    <row r="20840" spans="16:26" x14ac:dyDescent="0.25">
      <c r="P20840" s="119"/>
      <c r="R20840" s="119"/>
      <c r="T20840" s="119"/>
      <c r="V20840" s="119"/>
      <c r="X20840" s="119"/>
      <c r="Z20840" s="119"/>
    </row>
    <row r="20841" spans="16:26" x14ac:dyDescent="0.25">
      <c r="P20841" s="120"/>
      <c r="R20841" s="120"/>
      <c r="T20841" s="120"/>
      <c r="V20841" s="120"/>
      <c r="X20841" s="120"/>
      <c r="Z20841" s="120"/>
    </row>
    <row r="20842" spans="16:26" x14ac:dyDescent="0.25">
      <c r="P20842" s="119"/>
      <c r="R20842" s="119"/>
      <c r="T20842" s="119"/>
      <c r="V20842" s="119"/>
      <c r="X20842" s="119"/>
      <c r="Z20842" s="119"/>
    </row>
    <row r="20843" spans="16:26" x14ac:dyDescent="0.25">
      <c r="P20843" s="119"/>
      <c r="R20843" s="119"/>
      <c r="T20843" s="119"/>
      <c r="V20843" s="119"/>
      <c r="X20843" s="119"/>
      <c r="Z20843" s="119"/>
    </row>
    <row r="20844" spans="16:26" x14ac:dyDescent="0.25">
      <c r="P20844" s="119"/>
      <c r="R20844" s="119"/>
      <c r="T20844" s="119"/>
      <c r="V20844" s="119"/>
      <c r="X20844" s="119"/>
      <c r="Z20844" s="119"/>
    </row>
    <row r="20845" spans="16:26" x14ac:dyDescent="0.25">
      <c r="P20845" s="121"/>
      <c r="R20845" s="121"/>
      <c r="T20845" s="121"/>
      <c r="V20845" s="121"/>
      <c r="X20845" s="121"/>
      <c r="Z20845" s="121"/>
    </row>
    <row r="20846" spans="16:26" x14ac:dyDescent="0.25">
      <c r="P20846" s="121"/>
      <c r="R20846" s="121"/>
      <c r="T20846" s="121"/>
      <c r="V20846" s="121"/>
      <c r="X20846" s="121"/>
      <c r="Z20846" s="121"/>
    </row>
    <row r="20847" spans="16:26" x14ac:dyDescent="0.25">
      <c r="P20847" s="121"/>
      <c r="R20847" s="121"/>
      <c r="T20847" s="121"/>
      <c r="V20847" s="121"/>
      <c r="X20847" s="121"/>
      <c r="Z20847" s="121"/>
    </row>
    <row r="20848" spans="16:26" x14ac:dyDescent="0.25">
      <c r="P20848" s="121"/>
      <c r="R20848" s="121"/>
      <c r="T20848" s="121"/>
      <c r="V20848" s="121"/>
      <c r="X20848" s="121"/>
      <c r="Z20848" s="121"/>
    </row>
    <row r="20849" spans="16:26" x14ac:dyDescent="0.25">
      <c r="P20849" s="122"/>
      <c r="R20849" s="122"/>
      <c r="T20849" s="122"/>
      <c r="V20849" s="122"/>
      <c r="X20849" s="122"/>
      <c r="Z20849" s="122"/>
    </row>
    <row r="20850" spans="16:26" x14ac:dyDescent="0.25">
      <c r="P20850" s="118"/>
      <c r="R20850" s="118"/>
      <c r="T20850" s="118"/>
      <c r="V20850" s="118"/>
      <c r="X20850" s="118"/>
      <c r="Z20850" s="118"/>
    </row>
    <row r="20851" spans="16:26" x14ac:dyDescent="0.25">
      <c r="P20851" s="119"/>
      <c r="R20851" s="119"/>
      <c r="T20851" s="119"/>
      <c r="V20851" s="119"/>
      <c r="X20851" s="119"/>
      <c r="Z20851" s="119"/>
    </row>
    <row r="20852" spans="16:26" x14ac:dyDescent="0.25">
      <c r="P20852" s="119"/>
      <c r="R20852" s="119"/>
      <c r="T20852" s="119"/>
      <c r="V20852" s="119"/>
      <c r="X20852" s="119"/>
      <c r="Z20852" s="119"/>
    </row>
    <row r="20853" spans="16:26" x14ac:dyDescent="0.25">
      <c r="P20853" s="120"/>
      <c r="R20853" s="120"/>
      <c r="T20853" s="120"/>
      <c r="V20853" s="120"/>
      <c r="X20853" s="120"/>
      <c r="Z20853" s="120"/>
    </row>
    <row r="20854" spans="16:26" x14ac:dyDescent="0.25">
      <c r="P20854" s="119"/>
      <c r="R20854" s="119"/>
      <c r="T20854" s="119"/>
      <c r="V20854" s="119"/>
      <c r="X20854" s="119"/>
      <c r="Z20854" s="119"/>
    </row>
    <row r="20855" spans="16:26" x14ac:dyDescent="0.25">
      <c r="P20855" s="119"/>
      <c r="R20855" s="119"/>
      <c r="T20855" s="119"/>
      <c r="V20855" s="119"/>
      <c r="X20855" s="119"/>
      <c r="Z20855" s="119"/>
    </row>
    <row r="20856" spans="16:26" x14ac:dyDescent="0.25">
      <c r="P20856" s="120"/>
      <c r="R20856" s="120"/>
      <c r="T20856" s="120"/>
      <c r="V20856" s="120"/>
      <c r="X20856" s="120"/>
      <c r="Z20856" s="120"/>
    </row>
    <row r="20857" spans="16:26" x14ac:dyDescent="0.25">
      <c r="P20857" s="119"/>
      <c r="R20857" s="119"/>
      <c r="T20857" s="119"/>
      <c r="V20857" s="119"/>
      <c r="X20857" s="119"/>
      <c r="Z20857" s="119"/>
    </row>
    <row r="20858" spans="16:26" x14ac:dyDescent="0.25">
      <c r="P20858" s="120"/>
      <c r="R20858" s="120"/>
      <c r="T20858" s="120"/>
      <c r="V20858" s="120"/>
      <c r="X20858" s="120"/>
      <c r="Z20858" s="120"/>
    </row>
    <row r="20859" spans="16:26" x14ac:dyDescent="0.25">
      <c r="P20859" s="119"/>
      <c r="R20859" s="119"/>
      <c r="T20859" s="119"/>
      <c r="V20859" s="119"/>
      <c r="X20859" s="119"/>
      <c r="Z20859" s="119"/>
    </row>
    <row r="20860" spans="16:26" x14ac:dyDescent="0.25">
      <c r="P20860" s="119"/>
      <c r="R20860" s="119"/>
      <c r="T20860" s="119"/>
      <c r="V20860" s="119"/>
      <c r="X20860" s="119"/>
      <c r="Z20860" s="119"/>
    </row>
    <row r="20861" spans="16:26" x14ac:dyDescent="0.25">
      <c r="P20861" s="119"/>
      <c r="R20861" s="119"/>
      <c r="T20861" s="119"/>
      <c r="V20861" s="119"/>
      <c r="X20861" s="119"/>
      <c r="Z20861" s="119"/>
    </row>
    <row r="20862" spans="16:26" x14ac:dyDescent="0.25">
      <c r="P20862" s="121"/>
      <c r="R20862" s="121"/>
      <c r="T20862" s="121"/>
      <c r="V20862" s="121"/>
      <c r="X20862" s="121"/>
      <c r="Z20862" s="121"/>
    </row>
    <row r="20863" spans="16:26" x14ac:dyDescent="0.25">
      <c r="P20863" s="121"/>
      <c r="R20863" s="121"/>
      <c r="T20863" s="121"/>
      <c r="V20863" s="121"/>
      <c r="X20863" s="121"/>
      <c r="Z20863" s="121"/>
    </row>
    <row r="20864" spans="16:26" x14ac:dyDescent="0.25">
      <c r="P20864" s="121"/>
      <c r="R20864" s="121"/>
      <c r="T20864" s="121"/>
      <c r="V20864" s="121"/>
      <c r="X20864" s="121"/>
      <c r="Z20864" s="121"/>
    </row>
    <row r="20865" spans="16:26" x14ac:dyDescent="0.25">
      <c r="P20865" s="121"/>
      <c r="R20865" s="121"/>
      <c r="T20865" s="121"/>
      <c r="V20865" s="121"/>
      <c r="X20865" s="121"/>
      <c r="Z20865" s="121"/>
    </row>
    <row r="20866" spans="16:26" x14ac:dyDescent="0.25">
      <c r="P20866" s="122"/>
      <c r="R20866" s="122"/>
      <c r="T20866" s="122"/>
      <c r="V20866" s="122"/>
      <c r="X20866" s="122"/>
      <c r="Z20866" s="122"/>
    </row>
    <row r="20867" spans="16:26" x14ac:dyDescent="0.25">
      <c r="P20867" s="118"/>
      <c r="R20867" s="118"/>
      <c r="T20867" s="118"/>
      <c r="V20867" s="118"/>
      <c r="X20867" s="118"/>
      <c r="Z20867" s="118"/>
    </row>
    <row r="20868" spans="16:26" x14ac:dyDescent="0.25">
      <c r="P20868" s="119"/>
      <c r="R20868" s="119"/>
      <c r="T20868" s="119"/>
      <c r="V20868" s="119"/>
      <c r="X20868" s="119"/>
      <c r="Z20868" s="119"/>
    </row>
    <row r="20869" spans="16:26" x14ac:dyDescent="0.25">
      <c r="P20869" s="119"/>
      <c r="R20869" s="119"/>
      <c r="T20869" s="119"/>
      <c r="V20869" s="119"/>
      <c r="X20869" s="119"/>
      <c r="Z20869" s="119"/>
    </row>
    <row r="20870" spans="16:26" x14ac:dyDescent="0.25">
      <c r="P20870" s="120"/>
      <c r="R20870" s="120"/>
      <c r="T20870" s="120"/>
      <c r="V20870" s="120"/>
      <c r="X20870" s="120"/>
      <c r="Z20870" s="120"/>
    </row>
    <row r="20871" spans="16:26" x14ac:dyDescent="0.25">
      <c r="P20871" s="119"/>
      <c r="R20871" s="119"/>
      <c r="T20871" s="119"/>
      <c r="V20871" s="119"/>
      <c r="X20871" s="119"/>
      <c r="Z20871" s="119"/>
    </row>
    <row r="20872" spans="16:26" x14ac:dyDescent="0.25">
      <c r="P20872" s="119"/>
      <c r="R20872" s="119"/>
      <c r="T20872" s="119"/>
      <c r="V20872" s="119"/>
      <c r="X20872" s="119"/>
      <c r="Z20872" s="119"/>
    </row>
    <row r="20873" spans="16:26" x14ac:dyDescent="0.25">
      <c r="P20873" s="120"/>
      <c r="R20873" s="120"/>
      <c r="T20873" s="120"/>
      <c r="V20873" s="120"/>
      <c r="X20873" s="120"/>
      <c r="Z20873" s="120"/>
    </row>
    <row r="20874" spans="16:26" x14ac:dyDescent="0.25">
      <c r="P20874" s="119"/>
      <c r="R20874" s="119"/>
      <c r="T20874" s="119"/>
      <c r="V20874" s="119"/>
      <c r="X20874" s="119"/>
      <c r="Z20874" s="119"/>
    </row>
    <row r="20875" spans="16:26" x14ac:dyDescent="0.25">
      <c r="P20875" s="120"/>
      <c r="R20875" s="120"/>
      <c r="T20875" s="120"/>
      <c r="V20875" s="120"/>
      <c r="X20875" s="120"/>
      <c r="Z20875" s="120"/>
    </row>
    <row r="20876" spans="16:26" x14ac:dyDescent="0.25">
      <c r="P20876" s="119"/>
      <c r="R20876" s="119"/>
      <c r="T20876" s="119"/>
      <c r="V20876" s="119"/>
      <c r="X20876" s="119"/>
      <c r="Z20876" s="119"/>
    </row>
    <row r="20877" spans="16:26" x14ac:dyDescent="0.25">
      <c r="P20877" s="119"/>
      <c r="R20877" s="119"/>
      <c r="T20877" s="119"/>
      <c r="V20877" s="119"/>
      <c r="X20877" s="119"/>
      <c r="Z20877" s="119"/>
    </row>
    <row r="20878" spans="16:26" x14ac:dyDescent="0.25">
      <c r="P20878" s="119"/>
      <c r="R20878" s="119"/>
      <c r="T20878" s="119"/>
      <c r="V20878" s="119"/>
      <c r="X20878" s="119"/>
      <c r="Z20878" s="119"/>
    </row>
    <row r="20879" spans="16:26" x14ac:dyDescent="0.25">
      <c r="P20879" s="121"/>
      <c r="R20879" s="121"/>
      <c r="T20879" s="121"/>
      <c r="V20879" s="121"/>
      <c r="X20879" s="121"/>
      <c r="Z20879" s="121"/>
    </row>
    <row r="20880" spans="16:26" x14ac:dyDescent="0.25">
      <c r="P20880" s="121"/>
      <c r="R20880" s="121"/>
      <c r="T20880" s="121"/>
      <c r="V20880" s="121"/>
      <c r="X20880" s="121"/>
      <c r="Z20880" s="121"/>
    </row>
    <row r="20881" spans="16:26" x14ac:dyDescent="0.25">
      <c r="P20881" s="121"/>
      <c r="R20881" s="121"/>
      <c r="T20881" s="121"/>
      <c r="V20881" s="121"/>
      <c r="X20881" s="121"/>
      <c r="Z20881" s="121"/>
    </row>
    <row r="20882" spans="16:26" x14ac:dyDescent="0.25">
      <c r="P20882" s="121"/>
      <c r="R20882" s="121"/>
      <c r="T20882" s="121"/>
      <c r="V20882" s="121"/>
      <c r="X20882" s="121"/>
      <c r="Z20882" s="121"/>
    </row>
    <row r="20883" spans="16:26" x14ac:dyDescent="0.25">
      <c r="P20883" s="122"/>
      <c r="R20883" s="122"/>
      <c r="T20883" s="122"/>
      <c r="V20883" s="122"/>
      <c r="X20883" s="122"/>
      <c r="Z20883" s="122"/>
    </row>
    <row r="20884" spans="16:26" x14ac:dyDescent="0.25">
      <c r="P20884" s="118"/>
      <c r="R20884" s="118"/>
      <c r="T20884" s="118"/>
      <c r="V20884" s="118"/>
      <c r="X20884" s="118"/>
      <c r="Z20884" s="118"/>
    </row>
    <row r="20885" spans="16:26" x14ac:dyDescent="0.25">
      <c r="P20885" s="119"/>
      <c r="R20885" s="119"/>
      <c r="T20885" s="119"/>
      <c r="V20885" s="119"/>
      <c r="X20885" s="119"/>
      <c r="Z20885" s="119"/>
    </row>
    <row r="20886" spans="16:26" x14ac:dyDescent="0.25">
      <c r="P20886" s="119"/>
      <c r="R20886" s="119"/>
      <c r="T20886" s="119"/>
      <c r="V20886" s="119"/>
      <c r="X20886" s="119"/>
      <c r="Z20886" s="119"/>
    </row>
    <row r="20887" spans="16:26" x14ac:dyDescent="0.25">
      <c r="P20887" s="120"/>
      <c r="R20887" s="120"/>
      <c r="T20887" s="120"/>
      <c r="V20887" s="120"/>
      <c r="X20887" s="120"/>
      <c r="Z20887" s="120"/>
    </row>
    <row r="20888" spans="16:26" x14ac:dyDescent="0.25">
      <c r="P20888" s="119"/>
      <c r="R20888" s="119"/>
      <c r="T20888" s="119"/>
      <c r="V20888" s="119"/>
      <c r="X20888" s="119"/>
      <c r="Z20888" s="119"/>
    </row>
    <row r="20889" spans="16:26" x14ac:dyDescent="0.25">
      <c r="P20889" s="119"/>
      <c r="R20889" s="119"/>
      <c r="T20889" s="119"/>
      <c r="V20889" s="119"/>
      <c r="X20889" s="119"/>
      <c r="Z20889" s="119"/>
    </row>
    <row r="20890" spans="16:26" x14ac:dyDescent="0.25">
      <c r="P20890" s="120"/>
      <c r="R20890" s="120"/>
      <c r="T20890" s="120"/>
      <c r="V20890" s="120"/>
      <c r="X20890" s="120"/>
      <c r="Z20890" s="120"/>
    </row>
    <row r="20891" spans="16:26" x14ac:dyDescent="0.25">
      <c r="P20891" s="119"/>
      <c r="R20891" s="119"/>
      <c r="T20891" s="119"/>
      <c r="V20891" s="119"/>
      <c r="X20891" s="119"/>
      <c r="Z20891" s="119"/>
    </row>
    <row r="20892" spans="16:26" x14ac:dyDescent="0.25">
      <c r="P20892" s="120"/>
      <c r="R20892" s="120"/>
      <c r="T20892" s="120"/>
      <c r="V20892" s="120"/>
      <c r="X20892" s="120"/>
      <c r="Z20892" s="120"/>
    </row>
    <row r="20893" spans="16:26" x14ac:dyDescent="0.25">
      <c r="P20893" s="119"/>
      <c r="R20893" s="119"/>
      <c r="T20893" s="119"/>
      <c r="V20893" s="119"/>
      <c r="X20893" s="119"/>
      <c r="Z20893" s="119"/>
    </row>
    <row r="20894" spans="16:26" x14ac:dyDescent="0.25">
      <c r="P20894" s="119"/>
      <c r="R20894" s="119"/>
      <c r="T20894" s="119"/>
      <c r="V20894" s="119"/>
      <c r="X20894" s="119"/>
      <c r="Z20894" s="119"/>
    </row>
    <row r="20895" spans="16:26" x14ac:dyDescent="0.25">
      <c r="P20895" s="119"/>
      <c r="R20895" s="119"/>
      <c r="T20895" s="119"/>
      <c r="V20895" s="119"/>
      <c r="X20895" s="119"/>
      <c r="Z20895" s="119"/>
    </row>
    <row r="20896" spans="16:26" x14ac:dyDescent="0.25">
      <c r="P20896" s="121"/>
      <c r="R20896" s="121"/>
      <c r="T20896" s="121"/>
      <c r="V20896" s="121"/>
      <c r="X20896" s="121"/>
      <c r="Z20896" s="121"/>
    </row>
    <row r="20897" spans="16:26" x14ac:dyDescent="0.25">
      <c r="P20897" s="121"/>
      <c r="R20897" s="121"/>
      <c r="T20897" s="121"/>
      <c r="V20897" s="121"/>
      <c r="X20897" s="121"/>
      <c r="Z20897" s="121"/>
    </row>
    <row r="20898" spans="16:26" x14ac:dyDescent="0.25">
      <c r="P20898" s="121"/>
      <c r="R20898" s="121"/>
      <c r="T20898" s="121"/>
      <c r="V20898" s="121"/>
      <c r="X20898" s="121"/>
      <c r="Z20898" s="121"/>
    </row>
    <row r="20899" spans="16:26" x14ac:dyDescent="0.25">
      <c r="P20899" s="121"/>
      <c r="R20899" s="121"/>
      <c r="T20899" s="121"/>
      <c r="V20899" s="121"/>
      <c r="X20899" s="121"/>
      <c r="Z20899" s="121"/>
    </row>
    <row r="20900" spans="16:26" x14ac:dyDescent="0.25">
      <c r="P20900" s="122"/>
      <c r="R20900" s="122"/>
      <c r="T20900" s="122"/>
      <c r="V20900" s="122"/>
      <c r="X20900" s="122"/>
      <c r="Z20900" s="122"/>
    </row>
    <row r="20901" spans="16:26" x14ac:dyDescent="0.25">
      <c r="P20901" s="118"/>
      <c r="R20901" s="118"/>
      <c r="T20901" s="118"/>
      <c r="V20901" s="118"/>
      <c r="X20901" s="118"/>
      <c r="Z20901" s="118"/>
    </row>
    <row r="20902" spans="16:26" x14ac:dyDescent="0.25">
      <c r="P20902" s="119"/>
      <c r="R20902" s="119"/>
      <c r="T20902" s="119"/>
      <c r="V20902" s="119"/>
      <c r="X20902" s="119"/>
      <c r="Z20902" s="119"/>
    </row>
    <row r="20903" spans="16:26" x14ac:dyDescent="0.25">
      <c r="P20903" s="119"/>
      <c r="R20903" s="119"/>
      <c r="T20903" s="119"/>
      <c r="V20903" s="119"/>
      <c r="X20903" s="119"/>
      <c r="Z20903" s="119"/>
    </row>
    <row r="20904" spans="16:26" x14ac:dyDescent="0.25">
      <c r="P20904" s="120"/>
      <c r="R20904" s="120"/>
      <c r="T20904" s="120"/>
      <c r="V20904" s="120"/>
      <c r="X20904" s="120"/>
      <c r="Z20904" s="120"/>
    </row>
    <row r="20905" spans="16:26" x14ac:dyDescent="0.25">
      <c r="P20905" s="119"/>
      <c r="R20905" s="119"/>
      <c r="T20905" s="119"/>
      <c r="V20905" s="119"/>
      <c r="X20905" s="119"/>
      <c r="Z20905" s="119"/>
    </row>
    <row r="20906" spans="16:26" x14ac:dyDescent="0.25">
      <c r="P20906" s="119"/>
      <c r="R20906" s="119"/>
      <c r="T20906" s="119"/>
      <c r="V20906" s="119"/>
      <c r="X20906" s="119"/>
      <c r="Z20906" s="119"/>
    </row>
    <row r="20907" spans="16:26" x14ac:dyDescent="0.25">
      <c r="P20907" s="120"/>
      <c r="R20907" s="120"/>
      <c r="T20907" s="120"/>
      <c r="V20907" s="120"/>
      <c r="X20907" s="120"/>
      <c r="Z20907" s="120"/>
    </row>
    <row r="20908" spans="16:26" x14ac:dyDescent="0.25">
      <c r="P20908" s="119"/>
      <c r="R20908" s="119"/>
      <c r="T20908" s="119"/>
      <c r="V20908" s="119"/>
      <c r="X20908" s="119"/>
      <c r="Z20908" s="119"/>
    </row>
    <row r="20909" spans="16:26" x14ac:dyDescent="0.25">
      <c r="P20909" s="120"/>
      <c r="R20909" s="120"/>
      <c r="T20909" s="120"/>
      <c r="V20909" s="120"/>
      <c r="X20909" s="120"/>
      <c r="Z20909" s="120"/>
    </row>
    <row r="20910" spans="16:26" x14ac:dyDescent="0.25">
      <c r="P20910" s="119"/>
      <c r="R20910" s="119"/>
      <c r="T20910" s="119"/>
      <c r="V20910" s="119"/>
      <c r="X20910" s="119"/>
      <c r="Z20910" s="119"/>
    </row>
    <row r="20911" spans="16:26" x14ac:dyDescent="0.25">
      <c r="P20911" s="119"/>
      <c r="R20911" s="119"/>
      <c r="T20911" s="119"/>
      <c r="V20911" s="119"/>
      <c r="X20911" s="119"/>
      <c r="Z20911" s="119"/>
    </row>
    <row r="20912" spans="16:26" x14ac:dyDescent="0.25">
      <c r="P20912" s="119"/>
      <c r="R20912" s="119"/>
      <c r="T20912" s="119"/>
      <c r="V20912" s="119"/>
      <c r="X20912" s="119"/>
      <c r="Z20912" s="119"/>
    </row>
    <row r="20913" spans="16:26" x14ac:dyDescent="0.25">
      <c r="P20913" s="121"/>
      <c r="R20913" s="121"/>
      <c r="T20913" s="121"/>
      <c r="V20913" s="121"/>
      <c r="X20913" s="121"/>
      <c r="Z20913" s="121"/>
    </row>
    <row r="20914" spans="16:26" x14ac:dyDescent="0.25">
      <c r="P20914" s="121"/>
      <c r="R20914" s="121"/>
      <c r="T20914" s="121"/>
      <c r="V20914" s="121"/>
      <c r="X20914" s="121"/>
      <c r="Z20914" s="121"/>
    </row>
    <row r="20915" spans="16:26" x14ac:dyDescent="0.25">
      <c r="P20915" s="121"/>
      <c r="R20915" s="121"/>
      <c r="T20915" s="121"/>
      <c r="V20915" s="121"/>
      <c r="X20915" s="121"/>
      <c r="Z20915" s="121"/>
    </row>
    <row r="20916" spans="16:26" x14ac:dyDescent="0.25">
      <c r="P20916" s="121"/>
      <c r="R20916" s="121"/>
      <c r="T20916" s="121"/>
      <c r="V20916" s="121"/>
      <c r="X20916" s="121"/>
      <c r="Z20916" s="121"/>
    </row>
    <row r="20917" spans="16:26" x14ac:dyDescent="0.25">
      <c r="P20917" s="122"/>
      <c r="R20917" s="122"/>
      <c r="T20917" s="122"/>
      <c r="V20917" s="122"/>
      <c r="X20917" s="122"/>
      <c r="Z20917" s="122"/>
    </row>
    <row r="20918" spans="16:26" x14ac:dyDescent="0.25">
      <c r="P20918" s="118"/>
      <c r="R20918" s="118"/>
      <c r="T20918" s="118"/>
      <c r="V20918" s="118"/>
      <c r="X20918" s="118"/>
      <c r="Z20918" s="118"/>
    </row>
    <row r="20919" spans="16:26" x14ac:dyDescent="0.25">
      <c r="P20919" s="119"/>
      <c r="R20919" s="119"/>
      <c r="T20919" s="119"/>
      <c r="V20919" s="119"/>
      <c r="X20919" s="119"/>
      <c r="Z20919" s="119"/>
    </row>
    <row r="20920" spans="16:26" x14ac:dyDescent="0.25">
      <c r="P20920" s="119"/>
      <c r="R20920" s="119"/>
      <c r="T20920" s="119"/>
      <c r="V20920" s="119"/>
      <c r="X20920" s="119"/>
      <c r="Z20920" s="119"/>
    </row>
    <row r="20921" spans="16:26" x14ac:dyDescent="0.25">
      <c r="P20921" s="120"/>
      <c r="R20921" s="120"/>
      <c r="T20921" s="120"/>
      <c r="V20921" s="120"/>
      <c r="X20921" s="120"/>
      <c r="Z20921" s="120"/>
    </row>
    <row r="20922" spans="16:26" x14ac:dyDescent="0.25">
      <c r="P20922" s="119"/>
      <c r="R20922" s="119"/>
      <c r="T20922" s="119"/>
      <c r="V20922" s="119"/>
      <c r="X20922" s="119"/>
      <c r="Z20922" s="119"/>
    </row>
    <row r="20923" spans="16:26" x14ac:dyDescent="0.25">
      <c r="P20923" s="119"/>
      <c r="R20923" s="119"/>
      <c r="T20923" s="119"/>
      <c r="V20923" s="119"/>
      <c r="X20923" s="119"/>
      <c r="Z20923" s="119"/>
    </row>
    <row r="20924" spans="16:26" x14ac:dyDescent="0.25">
      <c r="P20924" s="120"/>
      <c r="R20924" s="120"/>
      <c r="T20924" s="120"/>
      <c r="V20924" s="120"/>
      <c r="X20924" s="120"/>
      <c r="Z20924" s="120"/>
    </row>
    <row r="20925" spans="16:26" x14ac:dyDescent="0.25">
      <c r="P20925" s="119"/>
      <c r="R20925" s="119"/>
      <c r="T20925" s="119"/>
      <c r="V20925" s="119"/>
      <c r="X20925" s="119"/>
      <c r="Z20925" s="119"/>
    </row>
    <row r="20926" spans="16:26" x14ac:dyDescent="0.25">
      <c r="P20926" s="120"/>
      <c r="R20926" s="120"/>
      <c r="T20926" s="120"/>
      <c r="V20926" s="120"/>
      <c r="X20926" s="120"/>
      <c r="Z20926" s="120"/>
    </row>
    <row r="20927" spans="16:26" x14ac:dyDescent="0.25">
      <c r="P20927" s="119"/>
      <c r="R20927" s="119"/>
      <c r="T20927" s="119"/>
      <c r="V20927" s="119"/>
      <c r="X20927" s="119"/>
      <c r="Z20927" s="119"/>
    </row>
    <row r="20928" spans="16:26" x14ac:dyDescent="0.25">
      <c r="P20928" s="119"/>
      <c r="R20928" s="119"/>
      <c r="T20928" s="119"/>
      <c r="V20928" s="119"/>
      <c r="X20928" s="119"/>
      <c r="Z20928" s="119"/>
    </row>
    <row r="20929" spans="16:26" x14ac:dyDescent="0.25">
      <c r="P20929" s="119"/>
      <c r="R20929" s="119"/>
      <c r="T20929" s="119"/>
      <c r="V20929" s="119"/>
      <c r="X20929" s="119"/>
      <c r="Z20929" s="119"/>
    </row>
    <row r="20930" spans="16:26" x14ac:dyDescent="0.25">
      <c r="P20930" s="121"/>
      <c r="R20930" s="121"/>
      <c r="T20930" s="121"/>
      <c r="V20930" s="121"/>
      <c r="X20930" s="121"/>
      <c r="Z20930" s="121"/>
    </row>
    <row r="20931" spans="16:26" x14ac:dyDescent="0.25">
      <c r="P20931" s="121"/>
      <c r="R20931" s="121"/>
      <c r="T20931" s="121"/>
      <c r="V20931" s="121"/>
      <c r="X20931" s="121"/>
      <c r="Z20931" s="121"/>
    </row>
    <row r="20932" spans="16:26" x14ac:dyDescent="0.25">
      <c r="P20932" s="121"/>
      <c r="R20932" s="121"/>
      <c r="T20932" s="121"/>
      <c r="V20932" s="121"/>
      <c r="X20932" s="121"/>
      <c r="Z20932" s="121"/>
    </row>
    <row r="20933" spans="16:26" x14ac:dyDescent="0.25">
      <c r="P20933" s="121"/>
      <c r="R20933" s="121"/>
      <c r="T20933" s="121"/>
      <c r="V20933" s="121"/>
      <c r="X20933" s="121"/>
      <c r="Z20933" s="121"/>
    </row>
    <row r="20934" spans="16:26" x14ac:dyDescent="0.25">
      <c r="P20934" s="122"/>
      <c r="R20934" s="122"/>
      <c r="T20934" s="122"/>
      <c r="V20934" s="122"/>
      <c r="X20934" s="122"/>
      <c r="Z20934" s="122"/>
    </row>
    <row r="20935" spans="16:26" x14ac:dyDescent="0.25">
      <c r="P20935" s="118"/>
      <c r="R20935" s="118"/>
      <c r="T20935" s="118"/>
      <c r="V20935" s="118"/>
      <c r="X20935" s="118"/>
      <c r="Z20935" s="118"/>
    </row>
    <row r="20936" spans="16:26" x14ac:dyDescent="0.25">
      <c r="P20936" s="119"/>
      <c r="R20936" s="119"/>
      <c r="T20936" s="119"/>
      <c r="V20936" s="119"/>
      <c r="X20936" s="119"/>
      <c r="Z20936" s="119"/>
    </row>
    <row r="20937" spans="16:26" x14ac:dyDescent="0.25">
      <c r="P20937" s="119"/>
      <c r="R20937" s="119"/>
      <c r="T20937" s="119"/>
      <c r="V20937" s="119"/>
      <c r="X20937" s="119"/>
      <c r="Z20937" s="119"/>
    </row>
    <row r="20938" spans="16:26" x14ac:dyDescent="0.25">
      <c r="P20938" s="120"/>
      <c r="R20938" s="120"/>
      <c r="T20938" s="120"/>
      <c r="V20938" s="120"/>
      <c r="X20938" s="120"/>
      <c r="Z20938" s="120"/>
    </row>
    <row r="20939" spans="16:26" x14ac:dyDescent="0.25">
      <c r="P20939" s="119"/>
      <c r="R20939" s="119"/>
      <c r="T20939" s="119"/>
      <c r="V20939" s="119"/>
      <c r="X20939" s="119"/>
      <c r="Z20939" s="119"/>
    </row>
    <row r="20940" spans="16:26" x14ac:dyDescent="0.25">
      <c r="P20940" s="119"/>
      <c r="R20940" s="119"/>
      <c r="T20940" s="119"/>
      <c r="V20940" s="119"/>
      <c r="X20940" s="119"/>
      <c r="Z20940" s="119"/>
    </row>
    <row r="20941" spans="16:26" x14ac:dyDescent="0.25">
      <c r="P20941" s="120"/>
      <c r="R20941" s="120"/>
      <c r="T20941" s="120"/>
      <c r="V20941" s="120"/>
      <c r="X20941" s="120"/>
      <c r="Z20941" s="120"/>
    </row>
    <row r="20942" spans="16:26" x14ac:dyDescent="0.25">
      <c r="P20942" s="119"/>
      <c r="R20942" s="119"/>
      <c r="T20942" s="119"/>
      <c r="V20942" s="119"/>
      <c r="X20942" s="119"/>
      <c r="Z20942" s="119"/>
    </row>
    <row r="20943" spans="16:26" x14ac:dyDescent="0.25">
      <c r="P20943" s="120"/>
      <c r="R20943" s="120"/>
      <c r="T20943" s="120"/>
      <c r="V20943" s="120"/>
      <c r="X20943" s="120"/>
      <c r="Z20943" s="120"/>
    </row>
    <row r="20944" spans="16:26" x14ac:dyDescent="0.25">
      <c r="P20944" s="119"/>
      <c r="R20944" s="119"/>
      <c r="T20944" s="119"/>
      <c r="V20944" s="119"/>
      <c r="X20944" s="119"/>
      <c r="Z20944" s="119"/>
    </row>
    <row r="20945" spans="16:26" x14ac:dyDescent="0.25">
      <c r="P20945" s="119"/>
      <c r="R20945" s="119"/>
      <c r="T20945" s="119"/>
      <c r="V20945" s="119"/>
      <c r="X20945" s="119"/>
      <c r="Z20945" s="119"/>
    </row>
    <row r="20946" spans="16:26" x14ac:dyDescent="0.25">
      <c r="P20946" s="119"/>
      <c r="R20946" s="119"/>
      <c r="T20946" s="119"/>
      <c r="V20946" s="119"/>
      <c r="X20946" s="119"/>
      <c r="Z20946" s="119"/>
    </row>
    <row r="20947" spans="16:26" x14ac:dyDescent="0.25">
      <c r="P20947" s="121"/>
      <c r="R20947" s="121"/>
      <c r="T20947" s="121"/>
      <c r="V20947" s="121"/>
      <c r="X20947" s="121"/>
      <c r="Z20947" s="121"/>
    </row>
    <row r="20948" spans="16:26" x14ac:dyDescent="0.25">
      <c r="P20948" s="121"/>
      <c r="R20948" s="121"/>
      <c r="T20948" s="121"/>
      <c r="V20948" s="121"/>
      <c r="X20948" s="121"/>
      <c r="Z20948" s="121"/>
    </row>
    <row r="20949" spans="16:26" x14ac:dyDescent="0.25">
      <c r="P20949" s="121"/>
      <c r="R20949" s="121"/>
      <c r="T20949" s="121"/>
      <c r="V20949" s="121"/>
      <c r="X20949" s="121"/>
      <c r="Z20949" s="121"/>
    </row>
    <row r="20950" spans="16:26" x14ac:dyDescent="0.25">
      <c r="P20950" s="121"/>
      <c r="R20950" s="121"/>
      <c r="T20950" s="121"/>
      <c r="V20950" s="121"/>
      <c r="X20950" s="121"/>
      <c r="Z20950" s="121"/>
    </row>
    <row r="20951" spans="16:26" x14ac:dyDescent="0.25">
      <c r="P20951" s="122"/>
      <c r="R20951" s="122"/>
      <c r="T20951" s="122"/>
      <c r="V20951" s="122"/>
      <c r="X20951" s="122"/>
      <c r="Z20951" s="122"/>
    </row>
    <row r="20952" spans="16:26" x14ac:dyDescent="0.25">
      <c r="P20952" s="118"/>
      <c r="R20952" s="118"/>
      <c r="T20952" s="118"/>
      <c r="V20952" s="118"/>
      <c r="X20952" s="118"/>
      <c r="Z20952" s="118"/>
    </row>
    <row r="20953" spans="16:26" x14ac:dyDescent="0.25">
      <c r="P20953" s="119"/>
      <c r="R20953" s="119"/>
      <c r="T20953" s="119"/>
      <c r="V20953" s="119"/>
      <c r="X20953" s="119"/>
      <c r="Z20953" s="119"/>
    </row>
    <row r="20954" spans="16:26" x14ac:dyDescent="0.25">
      <c r="P20954" s="119"/>
      <c r="R20954" s="119"/>
      <c r="T20954" s="119"/>
      <c r="V20954" s="119"/>
      <c r="X20954" s="119"/>
      <c r="Z20954" s="119"/>
    </row>
    <row r="20955" spans="16:26" x14ac:dyDescent="0.25">
      <c r="P20955" s="120"/>
      <c r="R20955" s="120"/>
      <c r="T20955" s="120"/>
      <c r="V20955" s="120"/>
      <c r="X20955" s="120"/>
      <c r="Z20955" s="120"/>
    </row>
    <row r="20956" spans="16:26" x14ac:dyDescent="0.25">
      <c r="P20956" s="119"/>
      <c r="R20956" s="119"/>
      <c r="T20956" s="119"/>
      <c r="V20956" s="119"/>
      <c r="X20956" s="119"/>
      <c r="Z20956" s="119"/>
    </row>
    <row r="20957" spans="16:26" x14ac:dyDescent="0.25">
      <c r="P20957" s="119"/>
      <c r="R20957" s="119"/>
      <c r="T20957" s="119"/>
      <c r="V20957" s="119"/>
      <c r="X20957" s="119"/>
      <c r="Z20957" s="119"/>
    </row>
    <row r="20958" spans="16:26" x14ac:dyDescent="0.25">
      <c r="P20958" s="120"/>
      <c r="R20958" s="120"/>
      <c r="T20958" s="120"/>
      <c r="V20958" s="120"/>
      <c r="X20958" s="120"/>
      <c r="Z20958" s="120"/>
    </row>
    <row r="20959" spans="16:26" x14ac:dyDescent="0.25">
      <c r="P20959" s="119"/>
      <c r="R20959" s="119"/>
      <c r="T20959" s="119"/>
      <c r="V20959" s="119"/>
      <c r="X20959" s="119"/>
      <c r="Z20959" s="119"/>
    </row>
    <row r="20960" spans="16:26" x14ac:dyDescent="0.25">
      <c r="P20960" s="120"/>
      <c r="R20960" s="120"/>
      <c r="T20960" s="120"/>
      <c r="V20960" s="120"/>
      <c r="X20960" s="120"/>
      <c r="Z20960" s="120"/>
    </row>
    <row r="20961" spans="16:26" x14ac:dyDescent="0.25">
      <c r="P20961" s="119"/>
      <c r="R20961" s="119"/>
      <c r="T20961" s="119"/>
      <c r="V20961" s="119"/>
      <c r="X20961" s="119"/>
      <c r="Z20961" s="119"/>
    </row>
    <row r="20962" spans="16:26" x14ac:dyDescent="0.25">
      <c r="P20962" s="119"/>
      <c r="R20962" s="119"/>
      <c r="T20962" s="119"/>
      <c r="V20962" s="119"/>
      <c r="X20962" s="119"/>
      <c r="Z20962" s="119"/>
    </row>
    <row r="20963" spans="16:26" x14ac:dyDescent="0.25">
      <c r="P20963" s="119"/>
      <c r="R20963" s="119"/>
      <c r="T20963" s="119"/>
      <c r="V20963" s="119"/>
      <c r="X20963" s="119"/>
      <c r="Z20963" s="119"/>
    </row>
    <row r="20964" spans="16:26" x14ac:dyDescent="0.25">
      <c r="P20964" s="121"/>
      <c r="R20964" s="121"/>
      <c r="T20964" s="121"/>
      <c r="V20964" s="121"/>
      <c r="X20964" s="121"/>
      <c r="Z20964" s="121"/>
    </row>
    <row r="20965" spans="16:26" x14ac:dyDescent="0.25">
      <c r="P20965" s="121"/>
      <c r="R20965" s="121"/>
      <c r="T20965" s="121"/>
      <c r="V20965" s="121"/>
      <c r="X20965" s="121"/>
      <c r="Z20965" s="121"/>
    </row>
    <row r="20966" spans="16:26" x14ac:dyDescent="0.25">
      <c r="P20966" s="121"/>
      <c r="R20966" s="121"/>
      <c r="T20966" s="121"/>
      <c r="V20966" s="121"/>
      <c r="X20966" s="121"/>
      <c r="Z20966" s="121"/>
    </row>
    <row r="20967" spans="16:26" x14ac:dyDescent="0.25">
      <c r="P20967" s="121"/>
      <c r="R20967" s="121"/>
      <c r="T20967" s="121"/>
      <c r="V20967" s="121"/>
      <c r="X20967" s="121"/>
      <c r="Z20967" s="121"/>
    </row>
    <row r="20968" spans="16:26" x14ac:dyDescent="0.25">
      <c r="P20968" s="122"/>
      <c r="R20968" s="122"/>
      <c r="T20968" s="122"/>
      <c r="V20968" s="122"/>
      <c r="X20968" s="122"/>
      <c r="Z20968" s="122"/>
    </row>
    <row r="20969" spans="16:26" x14ac:dyDescent="0.25">
      <c r="P20969" s="118"/>
      <c r="R20969" s="118"/>
      <c r="T20969" s="118"/>
      <c r="V20969" s="118"/>
      <c r="X20969" s="118"/>
      <c r="Z20969" s="118"/>
    </row>
    <row r="20970" spans="16:26" x14ac:dyDescent="0.25">
      <c r="P20970" s="119"/>
      <c r="R20970" s="119"/>
      <c r="T20970" s="119"/>
      <c r="V20970" s="119"/>
      <c r="X20970" s="119"/>
      <c r="Z20970" s="119"/>
    </row>
    <row r="20971" spans="16:26" x14ac:dyDescent="0.25">
      <c r="P20971" s="119"/>
      <c r="R20971" s="119"/>
      <c r="T20971" s="119"/>
      <c r="V20971" s="119"/>
      <c r="X20971" s="119"/>
      <c r="Z20971" s="119"/>
    </row>
    <row r="20972" spans="16:26" x14ac:dyDescent="0.25">
      <c r="P20972" s="120"/>
      <c r="R20972" s="120"/>
      <c r="T20972" s="120"/>
      <c r="V20972" s="120"/>
      <c r="X20972" s="120"/>
      <c r="Z20972" s="120"/>
    </row>
    <row r="20973" spans="16:26" x14ac:dyDescent="0.25">
      <c r="P20973" s="119"/>
      <c r="R20973" s="119"/>
      <c r="T20973" s="119"/>
      <c r="V20973" s="119"/>
      <c r="X20973" s="119"/>
      <c r="Z20973" s="119"/>
    </row>
    <row r="20974" spans="16:26" x14ac:dyDescent="0.25">
      <c r="P20974" s="119"/>
      <c r="R20974" s="119"/>
      <c r="T20974" s="119"/>
      <c r="V20974" s="119"/>
      <c r="X20974" s="119"/>
      <c r="Z20974" s="119"/>
    </row>
    <row r="20975" spans="16:26" x14ac:dyDescent="0.25">
      <c r="P20975" s="120"/>
      <c r="R20975" s="120"/>
      <c r="T20975" s="120"/>
      <c r="V20975" s="120"/>
      <c r="X20975" s="120"/>
      <c r="Z20975" s="120"/>
    </row>
    <row r="20976" spans="16:26" x14ac:dyDescent="0.25">
      <c r="P20976" s="119"/>
      <c r="R20976" s="119"/>
      <c r="T20976" s="119"/>
      <c r="V20976" s="119"/>
      <c r="X20976" s="119"/>
      <c r="Z20976" s="119"/>
    </row>
    <row r="20977" spans="16:26" x14ac:dyDescent="0.25">
      <c r="P20977" s="120"/>
      <c r="R20977" s="120"/>
      <c r="T20977" s="120"/>
      <c r="V20977" s="120"/>
      <c r="X20977" s="120"/>
      <c r="Z20977" s="120"/>
    </row>
    <row r="20978" spans="16:26" x14ac:dyDescent="0.25">
      <c r="P20978" s="119"/>
      <c r="R20978" s="119"/>
      <c r="T20978" s="119"/>
      <c r="V20978" s="119"/>
      <c r="X20978" s="119"/>
      <c r="Z20978" s="119"/>
    </row>
    <row r="20979" spans="16:26" x14ac:dyDescent="0.25">
      <c r="P20979" s="119"/>
      <c r="R20979" s="119"/>
      <c r="T20979" s="119"/>
      <c r="V20979" s="119"/>
      <c r="X20979" s="119"/>
      <c r="Z20979" s="119"/>
    </row>
    <row r="20980" spans="16:26" x14ac:dyDescent="0.25">
      <c r="P20980" s="119"/>
      <c r="R20980" s="119"/>
      <c r="T20980" s="119"/>
      <c r="V20980" s="119"/>
      <c r="X20980" s="119"/>
      <c r="Z20980" s="119"/>
    </row>
    <row r="20981" spans="16:26" x14ac:dyDescent="0.25">
      <c r="P20981" s="121"/>
      <c r="R20981" s="121"/>
      <c r="T20981" s="121"/>
      <c r="V20981" s="121"/>
      <c r="X20981" s="121"/>
      <c r="Z20981" s="121"/>
    </row>
    <row r="20982" spans="16:26" x14ac:dyDescent="0.25">
      <c r="P20982" s="121"/>
      <c r="R20982" s="121"/>
      <c r="T20982" s="121"/>
      <c r="V20982" s="121"/>
      <c r="X20982" s="121"/>
      <c r="Z20982" s="121"/>
    </row>
    <row r="20983" spans="16:26" x14ac:dyDescent="0.25">
      <c r="P20983" s="121"/>
      <c r="R20983" s="121"/>
      <c r="T20983" s="121"/>
      <c r="V20983" s="121"/>
      <c r="X20983" s="121"/>
      <c r="Z20983" s="121"/>
    </row>
    <row r="20984" spans="16:26" x14ac:dyDescent="0.25">
      <c r="P20984" s="121"/>
      <c r="R20984" s="121"/>
      <c r="T20984" s="121"/>
      <c r="V20984" s="121"/>
      <c r="X20984" s="121"/>
      <c r="Z20984" s="121"/>
    </row>
    <row r="20985" spans="16:26" x14ac:dyDescent="0.25">
      <c r="P20985" s="122"/>
      <c r="R20985" s="122"/>
      <c r="T20985" s="122"/>
      <c r="V20985" s="122"/>
      <c r="X20985" s="122"/>
      <c r="Z20985" s="122"/>
    </row>
    <row r="20986" spans="16:26" x14ac:dyDescent="0.25">
      <c r="P20986" s="118"/>
      <c r="R20986" s="118"/>
      <c r="T20986" s="118"/>
      <c r="V20986" s="118"/>
      <c r="X20986" s="118"/>
      <c r="Z20986" s="118"/>
    </row>
    <row r="20987" spans="16:26" x14ac:dyDescent="0.25">
      <c r="P20987" s="119"/>
      <c r="R20987" s="119"/>
      <c r="T20987" s="119"/>
      <c r="V20987" s="119"/>
      <c r="X20987" s="119"/>
      <c r="Z20987" s="119"/>
    </row>
    <row r="20988" spans="16:26" x14ac:dyDescent="0.25">
      <c r="P20988" s="119"/>
      <c r="R20988" s="119"/>
      <c r="T20988" s="119"/>
      <c r="V20988" s="119"/>
      <c r="X20988" s="119"/>
      <c r="Z20988" s="119"/>
    </row>
    <row r="20989" spans="16:26" x14ac:dyDescent="0.25">
      <c r="P20989" s="120"/>
      <c r="R20989" s="120"/>
      <c r="T20989" s="120"/>
      <c r="V20989" s="120"/>
      <c r="X20989" s="120"/>
      <c r="Z20989" s="120"/>
    </row>
    <row r="20990" spans="16:26" x14ac:dyDescent="0.25">
      <c r="P20990" s="119"/>
      <c r="R20990" s="119"/>
      <c r="T20990" s="119"/>
      <c r="V20990" s="119"/>
      <c r="X20990" s="119"/>
      <c r="Z20990" s="119"/>
    </row>
    <row r="20991" spans="16:26" x14ac:dyDescent="0.25">
      <c r="P20991" s="119"/>
      <c r="R20991" s="119"/>
      <c r="T20991" s="119"/>
      <c r="V20991" s="119"/>
      <c r="X20991" s="119"/>
      <c r="Z20991" s="119"/>
    </row>
    <row r="20992" spans="16:26" x14ac:dyDescent="0.25">
      <c r="P20992" s="120"/>
      <c r="R20992" s="120"/>
      <c r="T20992" s="120"/>
      <c r="V20992" s="120"/>
      <c r="X20992" s="120"/>
      <c r="Z20992" s="120"/>
    </row>
    <row r="20993" spans="16:26" x14ac:dyDescent="0.25">
      <c r="P20993" s="119"/>
      <c r="R20993" s="119"/>
      <c r="T20993" s="119"/>
      <c r="V20993" s="119"/>
      <c r="X20993" s="119"/>
      <c r="Z20993" s="119"/>
    </row>
    <row r="20994" spans="16:26" x14ac:dyDescent="0.25">
      <c r="P20994" s="120"/>
      <c r="R20994" s="120"/>
      <c r="T20994" s="120"/>
      <c r="V20994" s="120"/>
      <c r="X20994" s="120"/>
      <c r="Z20994" s="120"/>
    </row>
    <row r="20995" spans="16:26" x14ac:dyDescent="0.25">
      <c r="P20995" s="119"/>
      <c r="R20995" s="119"/>
      <c r="T20995" s="119"/>
      <c r="V20995" s="119"/>
      <c r="X20995" s="119"/>
      <c r="Z20995" s="119"/>
    </row>
    <row r="20996" spans="16:26" x14ac:dyDescent="0.25">
      <c r="P20996" s="119"/>
      <c r="R20996" s="119"/>
      <c r="T20996" s="119"/>
      <c r="V20996" s="119"/>
      <c r="X20996" s="119"/>
      <c r="Z20996" s="119"/>
    </row>
    <row r="20997" spans="16:26" x14ac:dyDescent="0.25">
      <c r="P20997" s="119"/>
      <c r="R20997" s="119"/>
      <c r="T20997" s="119"/>
      <c r="V20997" s="119"/>
      <c r="X20997" s="119"/>
      <c r="Z20997" s="119"/>
    </row>
    <row r="20998" spans="16:26" x14ac:dyDescent="0.25">
      <c r="P20998" s="121"/>
      <c r="R20998" s="121"/>
      <c r="T20998" s="121"/>
      <c r="V20998" s="121"/>
      <c r="X20998" s="121"/>
      <c r="Z20998" s="121"/>
    </row>
    <row r="20999" spans="16:26" x14ac:dyDescent="0.25">
      <c r="P20999" s="121"/>
      <c r="R20999" s="121"/>
      <c r="T20999" s="121"/>
      <c r="V20999" s="121"/>
      <c r="X20999" s="121"/>
      <c r="Z20999" s="121"/>
    </row>
    <row r="21000" spans="16:26" x14ac:dyDescent="0.25">
      <c r="P21000" s="121"/>
      <c r="R21000" s="121"/>
      <c r="T21000" s="121"/>
      <c r="V21000" s="121"/>
      <c r="X21000" s="121"/>
      <c r="Z21000" s="121"/>
    </row>
    <row r="21001" spans="16:26" x14ac:dyDescent="0.25">
      <c r="P21001" s="121"/>
      <c r="R21001" s="121"/>
      <c r="T21001" s="121"/>
      <c r="V21001" s="121"/>
      <c r="X21001" s="121"/>
      <c r="Z21001" s="121"/>
    </row>
    <row r="21002" spans="16:26" x14ac:dyDescent="0.25">
      <c r="P21002" s="122"/>
      <c r="R21002" s="122"/>
      <c r="T21002" s="122"/>
      <c r="V21002" s="122"/>
      <c r="X21002" s="122"/>
      <c r="Z21002" s="122"/>
    </row>
    <row r="21003" spans="16:26" x14ac:dyDescent="0.25">
      <c r="P21003" s="118"/>
      <c r="R21003" s="118"/>
      <c r="T21003" s="118"/>
      <c r="V21003" s="118"/>
      <c r="X21003" s="118"/>
      <c r="Z21003" s="118"/>
    </row>
    <row r="21004" spans="16:26" x14ac:dyDescent="0.25">
      <c r="P21004" s="119"/>
      <c r="R21004" s="119"/>
      <c r="T21004" s="119"/>
      <c r="V21004" s="119"/>
      <c r="X21004" s="119"/>
      <c r="Z21004" s="119"/>
    </row>
    <row r="21005" spans="16:26" x14ac:dyDescent="0.25">
      <c r="P21005" s="119"/>
      <c r="R21005" s="119"/>
      <c r="T21005" s="119"/>
      <c r="V21005" s="119"/>
      <c r="X21005" s="119"/>
      <c r="Z21005" s="119"/>
    </row>
    <row r="21006" spans="16:26" x14ac:dyDescent="0.25">
      <c r="P21006" s="120"/>
      <c r="R21006" s="120"/>
      <c r="T21006" s="120"/>
      <c r="V21006" s="120"/>
      <c r="X21006" s="120"/>
      <c r="Z21006" s="120"/>
    </row>
    <row r="21007" spans="16:26" x14ac:dyDescent="0.25">
      <c r="P21007" s="119"/>
      <c r="R21007" s="119"/>
      <c r="T21007" s="119"/>
      <c r="V21007" s="119"/>
      <c r="X21007" s="119"/>
      <c r="Z21007" s="119"/>
    </row>
    <row r="21008" spans="16:26" x14ac:dyDescent="0.25">
      <c r="P21008" s="119"/>
      <c r="R21008" s="119"/>
      <c r="T21008" s="119"/>
      <c r="V21008" s="119"/>
      <c r="X21008" s="119"/>
      <c r="Z21008" s="119"/>
    </row>
    <row r="21009" spans="16:26" x14ac:dyDescent="0.25">
      <c r="P21009" s="120"/>
      <c r="R21009" s="120"/>
      <c r="T21009" s="120"/>
      <c r="V21009" s="120"/>
      <c r="X21009" s="120"/>
      <c r="Z21009" s="120"/>
    </row>
    <row r="21010" spans="16:26" x14ac:dyDescent="0.25">
      <c r="P21010" s="119"/>
      <c r="R21010" s="119"/>
      <c r="T21010" s="119"/>
      <c r="V21010" s="119"/>
      <c r="X21010" s="119"/>
      <c r="Z21010" s="119"/>
    </row>
    <row r="21011" spans="16:26" x14ac:dyDescent="0.25">
      <c r="P21011" s="120"/>
      <c r="R21011" s="120"/>
      <c r="T21011" s="120"/>
      <c r="V21011" s="120"/>
      <c r="X21011" s="120"/>
      <c r="Z21011" s="120"/>
    </row>
    <row r="21012" spans="16:26" x14ac:dyDescent="0.25">
      <c r="P21012" s="119"/>
      <c r="R21012" s="119"/>
      <c r="T21012" s="119"/>
      <c r="V21012" s="119"/>
      <c r="X21012" s="119"/>
      <c r="Z21012" s="119"/>
    </row>
    <row r="21013" spans="16:26" x14ac:dyDescent="0.25">
      <c r="P21013" s="119"/>
      <c r="R21013" s="119"/>
      <c r="T21013" s="119"/>
      <c r="V21013" s="119"/>
      <c r="X21013" s="119"/>
      <c r="Z21013" s="119"/>
    </row>
    <row r="21014" spans="16:26" x14ac:dyDescent="0.25">
      <c r="P21014" s="119"/>
      <c r="R21014" s="119"/>
      <c r="T21014" s="119"/>
      <c r="V21014" s="119"/>
      <c r="X21014" s="119"/>
      <c r="Z21014" s="119"/>
    </row>
    <row r="21015" spans="16:26" x14ac:dyDescent="0.25">
      <c r="P21015" s="121"/>
      <c r="R21015" s="121"/>
      <c r="T21015" s="121"/>
      <c r="V21015" s="121"/>
      <c r="X21015" s="121"/>
      <c r="Z21015" s="121"/>
    </row>
    <row r="21016" spans="16:26" x14ac:dyDescent="0.25">
      <c r="P21016" s="121"/>
      <c r="R21016" s="121"/>
      <c r="T21016" s="121"/>
      <c r="V21016" s="121"/>
      <c r="X21016" s="121"/>
      <c r="Z21016" s="121"/>
    </row>
    <row r="21017" spans="16:26" x14ac:dyDescent="0.25">
      <c r="P21017" s="121"/>
      <c r="R21017" s="121"/>
      <c r="T21017" s="121"/>
      <c r="V21017" s="121"/>
      <c r="X21017" s="121"/>
      <c r="Z21017" s="121"/>
    </row>
    <row r="21018" spans="16:26" x14ac:dyDescent="0.25">
      <c r="P21018" s="121"/>
      <c r="R21018" s="121"/>
      <c r="T21018" s="121"/>
      <c r="V21018" s="121"/>
      <c r="X21018" s="121"/>
      <c r="Z21018" s="121"/>
    </row>
    <row r="21019" spans="16:26" x14ac:dyDescent="0.25">
      <c r="P21019" s="122"/>
      <c r="R21019" s="122"/>
      <c r="T21019" s="122"/>
      <c r="V21019" s="122"/>
      <c r="X21019" s="122"/>
      <c r="Z21019" s="122"/>
    </row>
    <row r="21020" spans="16:26" x14ac:dyDescent="0.25">
      <c r="P21020" s="118"/>
      <c r="R21020" s="118"/>
      <c r="T21020" s="118"/>
      <c r="V21020" s="118"/>
      <c r="X21020" s="118"/>
      <c r="Z21020" s="118"/>
    </row>
    <row r="21021" spans="16:26" x14ac:dyDescent="0.25">
      <c r="P21021" s="119"/>
      <c r="R21021" s="119"/>
      <c r="T21021" s="119"/>
      <c r="V21021" s="119"/>
      <c r="X21021" s="119"/>
      <c r="Z21021" s="119"/>
    </row>
    <row r="21022" spans="16:26" x14ac:dyDescent="0.25">
      <c r="P21022" s="119"/>
      <c r="R21022" s="119"/>
      <c r="T21022" s="119"/>
      <c r="V21022" s="119"/>
      <c r="X21022" s="119"/>
      <c r="Z21022" s="119"/>
    </row>
    <row r="21023" spans="16:26" x14ac:dyDescent="0.25">
      <c r="P21023" s="120"/>
      <c r="R21023" s="120"/>
      <c r="T21023" s="120"/>
      <c r="V21023" s="120"/>
      <c r="X21023" s="120"/>
      <c r="Z21023" s="120"/>
    </row>
    <row r="21024" spans="16:26" x14ac:dyDescent="0.25">
      <c r="P21024" s="119"/>
      <c r="R21024" s="119"/>
      <c r="T21024" s="119"/>
      <c r="V21024" s="119"/>
      <c r="X21024" s="119"/>
      <c r="Z21024" s="119"/>
    </row>
    <row r="21025" spans="16:26" x14ac:dyDescent="0.25">
      <c r="P21025" s="119"/>
      <c r="R21025" s="119"/>
      <c r="T21025" s="119"/>
      <c r="V21025" s="119"/>
      <c r="X21025" s="119"/>
      <c r="Z21025" s="119"/>
    </row>
    <row r="21026" spans="16:26" x14ac:dyDescent="0.25">
      <c r="P21026" s="120"/>
      <c r="R21026" s="120"/>
      <c r="T21026" s="120"/>
      <c r="V21026" s="120"/>
      <c r="X21026" s="120"/>
      <c r="Z21026" s="120"/>
    </row>
    <row r="21027" spans="16:26" x14ac:dyDescent="0.25">
      <c r="P21027" s="119"/>
      <c r="R21027" s="119"/>
      <c r="T21027" s="119"/>
      <c r="V21027" s="119"/>
      <c r="X21027" s="119"/>
      <c r="Z21027" s="119"/>
    </row>
    <row r="21028" spans="16:26" x14ac:dyDescent="0.25">
      <c r="P21028" s="120"/>
      <c r="R21028" s="120"/>
      <c r="T21028" s="120"/>
      <c r="V21028" s="120"/>
      <c r="X21028" s="120"/>
      <c r="Z21028" s="120"/>
    </row>
    <row r="21029" spans="16:26" x14ac:dyDescent="0.25">
      <c r="P21029" s="119"/>
      <c r="R21029" s="119"/>
      <c r="T21029" s="119"/>
      <c r="V21029" s="119"/>
      <c r="X21029" s="119"/>
      <c r="Z21029" s="119"/>
    </row>
    <row r="21030" spans="16:26" x14ac:dyDescent="0.25">
      <c r="P21030" s="119"/>
      <c r="R21030" s="119"/>
      <c r="T21030" s="119"/>
      <c r="V21030" s="119"/>
      <c r="X21030" s="119"/>
      <c r="Z21030" s="119"/>
    </row>
    <row r="21031" spans="16:26" x14ac:dyDescent="0.25">
      <c r="P21031" s="119"/>
      <c r="R21031" s="119"/>
      <c r="T21031" s="119"/>
      <c r="V21031" s="119"/>
      <c r="X21031" s="119"/>
      <c r="Z21031" s="119"/>
    </row>
    <row r="21032" spans="16:26" x14ac:dyDescent="0.25">
      <c r="P21032" s="121"/>
      <c r="R21032" s="121"/>
      <c r="T21032" s="121"/>
      <c r="V21032" s="121"/>
      <c r="X21032" s="121"/>
      <c r="Z21032" s="121"/>
    </row>
    <row r="21033" spans="16:26" x14ac:dyDescent="0.25">
      <c r="P21033" s="121"/>
      <c r="R21033" s="121"/>
      <c r="T21033" s="121"/>
      <c r="V21033" s="121"/>
      <c r="X21033" s="121"/>
      <c r="Z21033" s="121"/>
    </row>
    <row r="21034" spans="16:26" x14ac:dyDescent="0.25">
      <c r="P21034" s="121"/>
      <c r="R21034" s="121"/>
      <c r="T21034" s="121"/>
      <c r="V21034" s="121"/>
      <c r="X21034" s="121"/>
      <c r="Z21034" s="121"/>
    </row>
    <row r="21035" spans="16:26" x14ac:dyDescent="0.25">
      <c r="P21035" s="121"/>
      <c r="R21035" s="121"/>
      <c r="T21035" s="121"/>
      <c r="V21035" s="121"/>
      <c r="X21035" s="121"/>
      <c r="Z21035" s="121"/>
    </row>
    <row r="21036" spans="16:26" x14ac:dyDescent="0.25">
      <c r="P21036" s="122"/>
      <c r="R21036" s="122"/>
      <c r="T21036" s="122"/>
      <c r="V21036" s="122"/>
      <c r="X21036" s="122"/>
      <c r="Z21036" s="122"/>
    </row>
    <row r="21037" spans="16:26" x14ac:dyDescent="0.25">
      <c r="P21037" s="118"/>
      <c r="R21037" s="118"/>
      <c r="T21037" s="118"/>
      <c r="V21037" s="118"/>
      <c r="X21037" s="118"/>
      <c r="Z21037" s="118"/>
    </row>
    <row r="21038" spans="16:26" x14ac:dyDescent="0.25">
      <c r="P21038" s="119"/>
      <c r="R21038" s="119"/>
      <c r="T21038" s="119"/>
      <c r="V21038" s="119"/>
      <c r="X21038" s="119"/>
      <c r="Z21038" s="119"/>
    </row>
    <row r="21039" spans="16:26" x14ac:dyDescent="0.25">
      <c r="P21039" s="119"/>
      <c r="R21039" s="119"/>
      <c r="T21039" s="119"/>
      <c r="V21039" s="119"/>
      <c r="X21039" s="119"/>
      <c r="Z21039" s="119"/>
    </row>
    <row r="21040" spans="16:26" x14ac:dyDescent="0.25">
      <c r="P21040" s="120"/>
      <c r="R21040" s="120"/>
      <c r="T21040" s="120"/>
      <c r="V21040" s="120"/>
      <c r="X21040" s="120"/>
      <c r="Z21040" s="120"/>
    </row>
    <row r="21041" spans="16:26" x14ac:dyDescent="0.25">
      <c r="P21041" s="119"/>
      <c r="R21041" s="119"/>
      <c r="T21041" s="119"/>
      <c r="V21041" s="119"/>
      <c r="X21041" s="119"/>
      <c r="Z21041" s="119"/>
    </row>
    <row r="21042" spans="16:26" x14ac:dyDescent="0.25">
      <c r="P21042" s="119"/>
      <c r="R21042" s="119"/>
      <c r="T21042" s="119"/>
      <c r="V21042" s="119"/>
      <c r="X21042" s="119"/>
      <c r="Z21042" s="119"/>
    </row>
    <row r="21043" spans="16:26" x14ac:dyDescent="0.25">
      <c r="P21043" s="120"/>
      <c r="R21043" s="120"/>
      <c r="T21043" s="120"/>
      <c r="V21043" s="120"/>
      <c r="X21043" s="120"/>
      <c r="Z21043" s="120"/>
    </row>
    <row r="21044" spans="16:26" x14ac:dyDescent="0.25">
      <c r="P21044" s="119"/>
      <c r="R21044" s="119"/>
      <c r="T21044" s="119"/>
      <c r="V21044" s="119"/>
      <c r="X21044" s="119"/>
      <c r="Z21044" s="119"/>
    </row>
    <row r="21045" spans="16:26" x14ac:dyDescent="0.25">
      <c r="P21045" s="120"/>
      <c r="R21045" s="120"/>
      <c r="T21045" s="120"/>
      <c r="V21045" s="120"/>
      <c r="X21045" s="120"/>
      <c r="Z21045" s="120"/>
    </row>
    <row r="21046" spans="16:26" x14ac:dyDescent="0.25">
      <c r="P21046" s="119"/>
      <c r="R21046" s="119"/>
      <c r="T21046" s="119"/>
      <c r="V21046" s="119"/>
      <c r="X21046" s="119"/>
      <c r="Z21046" s="119"/>
    </row>
    <row r="21047" spans="16:26" x14ac:dyDescent="0.25">
      <c r="P21047" s="119"/>
      <c r="R21047" s="119"/>
      <c r="T21047" s="119"/>
      <c r="V21047" s="119"/>
      <c r="X21047" s="119"/>
      <c r="Z21047" s="119"/>
    </row>
    <row r="21048" spans="16:26" x14ac:dyDescent="0.25">
      <c r="P21048" s="119"/>
      <c r="R21048" s="119"/>
      <c r="T21048" s="119"/>
      <c r="V21048" s="119"/>
      <c r="X21048" s="119"/>
      <c r="Z21048" s="119"/>
    </row>
    <row r="21049" spans="16:26" x14ac:dyDescent="0.25">
      <c r="P21049" s="121"/>
      <c r="R21049" s="121"/>
      <c r="T21049" s="121"/>
      <c r="V21049" s="121"/>
      <c r="X21049" s="121"/>
      <c r="Z21049" s="121"/>
    </row>
    <row r="21050" spans="16:26" x14ac:dyDescent="0.25">
      <c r="P21050" s="121"/>
      <c r="R21050" s="121"/>
      <c r="T21050" s="121"/>
      <c r="V21050" s="121"/>
      <c r="X21050" s="121"/>
      <c r="Z21050" s="121"/>
    </row>
    <row r="21051" spans="16:26" x14ac:dyDescent="0.25">
      <c r="P21051" s="121"/>
      <c r="R21051" s="121"/>
      <c r="T21051" s="121"/>
      <c r="V21051" s="121"/>
      <c r="X21051" s="121"/>
      <c r="Z21051" s="121"/>
    </row>
    <row r="21052" spans="16:26" x14ac:dyDescent="0.25">
      <c r="P21052" s="121"/>
      <c r="R21052" s="121"/>
      <c r="T21052" s="121"/>
      <c r="V21052" s="121"/>
      <c r="X21052" s="121"/>
      <c r="Z21052" s="121"/>
    </row>
    <row r="21053" spans="16:26" x14ac:dyDescent="0.25">
      <c r="P21053" s="122"/>
      <c r="R21053" s="122"/>
      <c r="T21053" s="122"/>
      <c r="V21053" s="122"/>
      <c r="X21053" s="122"/>
      <c r="Z21053" s="122"/>
    </row>
    <row r="21054" spans="16:26" x14ac:dyDescent="0.25">
      <c r="P21054" s="118"/>
      <c r="R21054" s="118"/>
      <c r="T21054" s="118"/>
      <c r="V21054" s="118"/>
      <c r="X21054" s="118"/>
      <c r="Z21054" s="118"/>
    </row>
    <row r="21055" spans="16:26" x14ac:dyDescent="0.25">
      <c r="P21055" s="119"/>
      <c r="R21055" s="119"/>
      <c r="T21055" s="119"/>
      <c r="V21055" s="119"/>
      <c r="X21055" s="119"/>
      <c r="Z21055" s="119"/>
    </row>
    <row r="21056" spans="16:26" x14ac:dyDescent="0.25">
      <c r="P21056" s="119"/>
      <c r="R21056" s="119"/>
      <c r="T21056" s="119"/>
      <c r="V21056" s="119"/>
      <c r="X21056" s="119"/>
      <c r="Z21056" s="119"/>
    </row>
    <row r="21057" spans="16:26" x14ac:dyDescent="0.25">
      <c r="P21057" s="120"/>
      <c r="R21057" s="120"/>
      <c r="T21057" s="120"/>
      <c r="V21057" s="120"/>
      <c r="X21057" s="120"/>
      <c r="Z21057" s="120"/>
    </row>
    <row r="21058" spans="16:26" x14ac:dyDescent="0.25">
      <c r="P21058" s="119"/>
      <c r="R21058" s="119"/>
      <c r="T21058" s="119"/>
      <c r="V21058" s="119"/>
      <c r="X21058" s="119"/>
      <c r="Z21058" s="119"/>
    </row>
    <row r="21059" spans="16:26" x14ac:dyDescent="0.25">
      <c r="P21059" s="119"/>
      <c r="R21059" s="119"/>
      <c r="T21059" s="119"/>
      <c r="V21059" s="119"/>
      <c r="X21059" s="119"/>
      <c r="Z21059" s="119"/>
    </row>
    <row r="21060" spans="16:26" x14ac:dyDescent="0.25">
      <c r="P21060" s="120"/>
      <c r="R21060" s="120"/>
      <c r="T21060" s="120"/>
      <c r="V21060" s="120"/>
      <c r="X21060" s="120"/>
      <c r="Z21060" s="120"/>
    </row>
    <row r="21061" spans="16:26" x14ac:dyDescent="0.25">
      <c r="P21061" s="119"/>
      <c r="R21061" s="119"/>
      <c r="T21061" s="119"/>
      <c r="V21061" s="119"/>
      <c r="X21061" s="119"/>
      <c r="Z21061" s="119"/>
    </row>
    <row r="21062" spans="16:26" x14ac:dyDescent="0.25">
      <c r="P21062" s="120"/>
      <c r="R21062" s="120"/>
      <c r="T21062" s="120"/>
      <c r="V21062" s="120"/>
      <c r="X21062" s="120"/>
      <c r="Z21062" s="120"/>
    </row>
    <row r="21063" spans="16:26" x14ac:dyDescent="0.25">
      <c r="P21063" s="119"/>
      <c r="R21063" s="119"/>
      <c r="T21063" s="119"/>
      <c r="V21063" s="119"/>
      <c r="X21063" s="119"/>
      <c r="Z21063" s="119"/>
    </row>
    <row r="21064" spans="16:26" x14ac:dyDescent="0.25">
      <c r="P21064" s="119"/>
      <c r="R21064" s="119"/>
      <c r="T21064" s="119"/>
      <c r="V21064" s="119"/>
      <c r="X21064" s="119"/>
      <c r="Z21064" s="119"/>
    </row>
    <row r="21065" spans="16:26" x14ac:dyDescent="0.25">
      <c r="P21065" s="119"/>
      <c r="R21065" s="119"/>
      <c r="T21065" s="119"/>
      <c r="V21065" s="119"/>
      <c r="X21065" s="119"/>
      <c r="Z21065" s="119"/>
    </row>
    <row r="21066" spans="16:26" x14ac:dyDescent="0.25">
      <c r="P21066" s="121"/>
      <c r="R21066" s="121"/>
      <c r="T21066" s="121"/>
      <c r="V21066" s="121"/>
      <c r="X21066" s="121"/>
      <c r="Z21066" s="121"/>
    </row>
    <row r="21067" spans="16:26" x14ac:dyDescent="0.25">
      <c r="P21067" s="121"/>
      <c r="R21067" s="121"/>
      <c r="T21067" s="121"/>
      <c r="V21067" s="121"/>
      <c r="X21067" s="121"/>
      <c r="Z21067" s="121"/>
    </row>
    <row r="21068" spans="16:26" x14ac:dyDescent="0.25">
      <c r="P21068" s="121"/>
      <c r="R21068" s="121"/>
      <c r="T21068" s="121"/>
      <c r="V21068" s="121"/>
      <c r="X21068" s="121"/>
      <c r="Z21068" s="121"/>
    </row>
    <row r="21069" spans="16:26" x14ac:dyDescent="0.25">
      <c r="P21069" s="121"/>
      <c r="R21069" s="121"/>
      <c r="T21069" s="121"/>
      <c r="V21069" s="121"/>
      <c r="X21069" s="121"/>
      <c r="Z21069" s="121"/>
    </row>
    <row r="21070" spans="16:26" x14ac:dyDescent="0.25">
      <c r="P21070" s="122"/>
      <c r="R21070" s="122"/>
      <c r="T21070" s="122"/>
      <c r="V21070" s="122"/>
      <c r="X21070" s="122"/>
      <c r="Z21070" s="122"/>
    </row>
    <row r="21071" spans="16:26" x14ac:dyDescent="0.25">
      <c r="P21071" s="118"/>
      <c r="R21071" s="118"/>
      <c r="T21071" s="118"/>
      <c r="V21071" s="118"/>
      <c r="X21071" s="118"/>
      <c r="Z21071" s="118"/>
    </row>
    <row r="21072" spans="16:26" x14ac:dyDescent="0.25">
      <c r="P21072" s="119"/>
      <c r="R21072" s="119"/>
      <c r="T21072" s="119"/>
      <c r="V21072" s="119"/>
      <c r="X21072" s="119"/>
      <c r="Z21072" s="119"/>
    </row>
    <row r="21073" spans="16:26" x14ac:dyDescent="0.25">
      <c r="P21073" s="119"/>
      <c r="R21073" s="119"/>
      <c r="T21073" s="119"/>
      <c r="V21073" s="119"/>
      <c r="X21073" s="119"/>
      <c r="Z21073" s="119"/>
    </row>
    <row r="21074" spans="16:26" x14ac:dyDescent="0.25">
      <c r="P21074" s="120"/>
      <c r="R21074" s="120"/>
      <c r="T21074" s="120"/>
      <c r="V21074" s="120"/>
      <c r="X21074" s="120"/>
      <c r="Z21074" s="120"/>
    </row>
    <row r="21075" spans="16:26" x14ac:dyDescent="0.25">
      <c r="P21075" s="119"/>
      <c r="R21075" s="119"/>
      <c r="T21075" s="119"/>
      <c r="V21075" s="119"/>
      <c r="X21075" s="119"/>
      <c r="Z21075" s="119"/>
    </row>
    <row r="21076" spans="16:26" x14ac:dyDescent="0.25">
      <c r="P21076" s="119"/>
      <c r="R21076" s="119"/>
      <c r="T21076" s="119"/>
      <c r="V21076" s="119"/>
      <c r="X21076" s="119"/>
      <c r="Z21076" s="119"/>
    </row>
    <row r="21077" spans="16:26" x14ac:dyDescent="0.25">
      <c r="P21077" s="120"/>
      <c r="R21077" s="120"/>
      <c r="T21077" s="120"/>
      <c r="V21077" s="120"/>
      <c r="X21077" s="120"/>
      <c r="Z21077" s="120"/>
    </row>
    <row r="21078" spans="16:26" x14ac:dyDescent="0.25">
      <c r="P21078" s="119"/>
      <c r="R21078" s="119"/>
      <c r="T21078" s="119"/>
      <c r="V21078" s="119"/>
      <c r="X21078" s="119"/>
      <c r="Z21078" s="119"/>
    </row>
    <row r="21079" spans="16:26" x14ac:dyDescent="0.25">
      <c r="P21079" s="120"/>
      <c r="R21079" s="120"/>
      <c r="T21079" s="120"/>
      <c r="V21079" s="120"/>
      <c r="X21079" s="120"/>
      <c r="Z21079" s="120"/>
    </row>
    <row r="21080" spans="16:26" x14ac:dyDescent="0.25">
      <c r="P21080" s="119"/>
      <c r="R21080" s="119"/>
      <c r="T21080" s="119"/>
      <c r="V21080" s="119"/>
      <c r="X21080" s="119"/>
      <c r="Z21080" s="119"/>
    </row>
    <row r="21081" spans="16:26" x14ac:dyDescent="0.25">
      <c r="P21081" s="119"/>
      <c r="R21081" s="119"/>
      <c r="T21081" s="119"/>
      <c r="V21081" s="119"/>
      <c r="X21081" s="119"/>
      <c r="Z21081" s="119"/>
    </row>
    <row r="21082" spans="16:26" x14ac:dyDescent="0.25">
      <c r="P21082" s="119"/>
      <c r="R21082" s="119"/>
      <c r="T21082" s="119"/>
      <c r="V21082" s="119"/>
      <c r="X21082" s="119"/>
      <c r="Z21082" s="119"/>
    </row>
    <row r="21083" spans="16:26" x14ac:dyDescent="0.25">
      <c r="P21083" s="121"/>
      <c r="R21083" s="121"/>
      <c r="T21083" s="121"/>
      <c r="V21083" s="121"/>
      <c r="X21083" s="121"/>
      <c r="Z21083" s="121"/>
    </row>
    <row r="21084" spans="16:26" x14ac:dyDescent="0.25">
      <c r="P21084" s="121"/>
      <c r="R21084" s="121"/>
      <c r="T21084" s="121"/>
      <c r="V21084" s="121"/>
      <c r="X21084" s="121"/>
      <c r="Z21084" s="121"/>
    </row>
    <row r="21085" spans="16:26" x14ac:dyDescent="0.25">
      <c r="P21085" s="121"/>
      <c r="R21085" s="121"/>
      <c r="T21085" s="121"/>
      <c r="V21085" s="121"/>
      <c r="X21085" s="121"/>
      <c r="Z21085" s="121"/>
    </row>
    <row r="21086" spans="16:26" x14ac:dyDescent="0.25">
      <c r="P21086" s="121"/>
      <c r="R21086" s="121"/>
      <c r="T21086" s="121"/>
      <c r="V21086" s="121"/>
      <c r="X21086" s="121"/>
      <c r="Z21086" s="121"/>
    </row>
    <row r="21087" spans="16:26" x14ac:dyDescent="0.25">
      <c r="P21087" s="122"/>
      <c r="R21087" s="122"/>
      <c r="T21087" s="122"/>
      <c r="V21087" s="122"/>
      <c r="X21087" s="122"/>
      <c r="Z21087" s="122"/>
    </row>
    <row r="21088" spans="16:26" x14ac:dyDescent="0.25">
      <c r="P21088" s="118"/>
      <c r="R21088" s="118"/>
      <c r="T21088" s="118"/>
      <c r="V21088" s="118"/>
      <c r="X21088" s="118"/>
      <c r="Z21088" s="118"/>
    </row>
    <row r="21089" spans="16:26" x14ac:dyDescent="0.25">
      <c r="P21089" s="119"/>
      <c r="R21089" s="119"/>
      <c r="T21089" s="119"/>
      <c r="V21089" s="119"/>
      <c r="X21089" s="119"/>
      <c r="Z21089" s="119"/>
    </row>
    <row r="21090" spans="16:26" x14ac:dyDescent="0.25">
      <c r="P21090" s="119"/>
      <c r="R21090" s="119"/>
      <c r="T21090" s="119"/>
      <c r="V21090" s="119"/>
      <c r="X21090" s="119"/>
      <c r="Z21090" s="119"/>
    </row>
    <row r="21091" spans="16:26" x14ac:dyDescent="0.25">
      <c r="P21091" s="120"/>
      <c r="R21091" s="120"/>
      <c r="T21091" s="120"/>
      <c r="V21091" s="120"/>
      <c r="X21091" s="120"/>
      <c r="Z21091" s="120"/>
    </row>
    <row r="21092" spans="16:26" x14ac:dyDescent="0.25">
      <c r="P21092" s="119"/>
      <c r="R21092" s="119"/>
      <c r="T21092" s="119"/>
      <c r="V21092" s="119"/>
      <c r="X21092" s="119"/>
      <c r="Z21092" s="119"/>
    </row>
    <row r="21093" spans="16:26" x14ac:dyDescent="0.25">
      <c r="P21093" s="119"/>
      <c r="R21093" s="119"/>
      <c r="T21093" s="119"/>
      <c r="V21093" s="119"/>
      <c r="X21093" s="119"/>
      <c r="Z21093" s="119"/>
    </row>
    <row r="21094" spans="16:26" x14ac:dyDescent="0.25">
      <c r="P21094" s="120"/>
      <c r="R21094" s="120"/>
      <c r="T21094" s="120"/>
      <c r="V21094" s="120"/>
      <c r="X21094" s="120"/>
      <c r="Z21094" s="120"/>
    </row>
    <row r="21095" spans="16:26" x14ac:dyDescent="0.25">
      <c r="P21095" s="119"/>
      <c r="R21095" s="119"/>
      <c r="T21095" s="119"/>
      <c r="V21095" s="119"/>
      <c r="X21095" s="119"/>
      <c r="Z21095" s="119"/>
    </row>
    <row r="21096" spans="16:26" x14ac:dyDescent="0.25">
      <c r="P21096" s="120"/>
      <c r="R21096" s="120"/>
      <c r="T21096" s="120"/>
      <c r="V21096" s="120"/>
      <c r="X21096" s="120"/>
      <c r="Z21096" s="120"/>
    </row>
    <row r="21097" spans="16:26" x14ac:dyDescent="0.25">
      <c r="P21097" s="119"/>
      <c r="R21097" s="119"/>
      <c r="T21097" s="119"/>
      <c r="V21097" s="119"/>
      <c r="X21097" s="119"/>
      <c r="Z21097" s="119"/>
    </row>
    <row r="21098" spans="16:26" x14ac:dyDescent="0.25">
      <c r="P21098" s="119"/>
      <c r="R21098" s="119"/>
      <c r="T21098" s="119"/>
      <c r="V21098" s="119"/>
      <c r="X21098" s="119"/>
      <c r="Z21098" s="119"/>
    </row>
    <row r="21099" spans="16:26" x14ac:dyDescent="0.25">
      <c r="P21099" s="119"/>
      <c r="R21099" s="119"/>
      <c r="T21099" s="119"/>
      <c r="V21099" s="119"/>
      <c r="X21099" s="119"/>
      <c r="Z21099" s="119"/>
    </row>
    <row r="21100" spans="16:26" x14ac:dyDescent="0.25">
      <c r="P21100" s="121"/>
      <c r="R21100" s="121"/>
      <c r="T21100" s="121"/>
      <c r="V21100" s="121"/>
      <c r="X21100" s="121"/>
      <c r="Z21100" s="121"/>
    </row>
    <row r="21101" spans="16:26" x14ac:dyDescent="0.25">
      <c r="P21101" s="121"/>
      <c r="R21101" s="121"/>
      <c r="T21101" s="121"/>
      <c r="V21101" s="121"/>
      <c r="X21101" s="121"/>
      <c r="Z21101" s="121"/>
    </row>
    <row r="21102" spans="16:26" x14ac:dyDescent="0.25">
      <c r="P21102" s="121"/>
      <c r="R21102" s="121"/>
      <c r="T21102" s="121"/>
      <c r="V21102" s="121"/>
      <c r="X21102" s="121"/>
      <c r="Z21102" s="121"/>
    </row>
    <row r="21103" spans="16:26" x14ac:dyDescent="0.25">
      <c r="P21103" s="121"/>
      <c r="R21103" s="121"/>
      <c r="T21103" s="121"/>
      <c r="V21103" s="121"/>
      <c r="X21103" s="121"/>
      <c r="Z21103" s="121"/>
    </row>
    <row r="21104" spans="16:26" x14ac:dyDescent="0.25">
      <c r="P21104" s="122"/>
      <c r="R21104" s="122"/>
      <c r="T21104" s="122"/>
      <c r="V21104" s="122"/>
      <c r="X21104" s="122"/>
      <c r="Z21104" s="122"/>
    </row>
    <row r="21105" spans="16:26" x14ac:dyDescent="0.25">
      <c r="P21105" s="118"/>
      <c r="R21105" s="118"/>
      <c r="T21105" s="118"/>
      <c r="V21105" s="118"/>
      <c r="X21105" s="118"/>
      <c r="Z21105" s="118"/>
    </row>
    <row r="21106" spans="16:26" x14ac:dyDescent="0.25">
      <c r="P21106" s="119"/>
      <c r="R21106" s="119"/>
      <c r="T21106" s="119"/>
      <c r="V21106" s="119"/>
      <c r="X21106" s="119"/>
      <c r="Z21106" s="119"/>
    </row>
    <row r="21107" spans="16:26" x14ac:dyDescent="0.25">
      <c r="P21107" s="119"/>
      <c r="R21107" s="119"/>
      <c r="T21107" s="119"/>
      <c r="V21107" s="119"/>
      <c r="X21107" s="119"/>
      <c r="Z21107" s="119"/>
    </row>
    <row r="21108" spans="16:26" x14ac:dyDescent="0.25">
      <c r="P21108" s="120"/>
      <c r="R21108" s="120"/>
      <c r="T21108" s="120"/>
      <c r="V21108" s="120"/>
      <c r="X21108" s="120"/>
      <c r="Z21108" s="120"/>
    </row>
    <row r="21109" spans="16:26" x14ac:dyDescent="0.25">
      <c r="P21109" s="119"/>
      <c r="R21109" s="119"/>
      <c r="T21109" s="119"/>
      <c r="V21109" s="119"/>
      <c r="X21109" s="119"/>
      <c r="Z21109" s="119"/>
    </row>
    <row r="21110" spans="16:26" x14ac:dyDescent="0.25">
      <c r="P21110" s="119"/>
      <c r="R21110" s="119"/>
      <c r="T21110" s="119"/>
      <c r="V21110" s="119"/>
      <c r="X21110" s="119"/>
      <c r="Z21110" s="119"/>
    </row>
    <row r="21111" spans="16:26" x14ac:dyDescent="0.25">
      <c r="P21111" s="120"/>
      <c r="R21111" s="120"/>
      <c r="T21111" s="120"/>
      <c r="V21111" s="120"/>
      <c r="X21111" s="120"/>
      <c r="Z21111" s="120"/>
    </row>
    <row r="21112" spans="16:26" x14ac:dyDescent="0.25">
      <c r="P21112" s="119"/>
      <c r="R21112" s="119"/>
      <c r="T21112" s="119"/>
      <c r="V21112" s="119"/>
      <c r="X21112" s="119"/>
      <c r="Z21112" s="119"/>
    </row>
    <row r="21113" spans="16:26" x14ac:dyDescent="0.25">
      <c r="P21113" s="120"/>
      <c r="R21113" s="120"/>
      <c r="T21113" s="120"/>
      <c r="V21113" s="120"/>
      <c r="X21113" s="120"/>
      <c r="Z21113" s="120"/>
    </row>
    <row r="21114" spans="16:26" x14ac:dyDescent="0.25">
      <c r="P21114" s="119"/>
      <c r="R21114" s="119"/>
      <c r="T21114" s="119"/>
      <c r="V21114" s="119"/>
      <c r="X21114" s="119"/>
      <c r="Z21114" s="119"/>
    </row>
    <row r="21115" spans="16:26" x14ac:dyDescent="0.25">
      <c r="P21115" s="119"/>
      <c r="R21115" s="119"/>
      <c r="T21115" s="119"/>
      <c r="V21115" s="119"/>
      <c r="X21115" s="119"/>
      <c r="Z21115" s="119"/>
    </row>
    <row r="21116" spans="16:26" x14ac:dyDescent="0.25">
      <c r="P21116" s="119"/>
      <c r="R21116" s="119"/>
      <c r="T21116" s="119"/>
      <c r="V21116" s="119"/>
      <c r="X21116" s="119"/>
      <c r="Z21116" s="119"/>
    </row>
    <row r="21117" spans="16:26" x14ac:dyDescent="0.25">
      <c r="P21117" s="121"/>
      <c r="R21117" s="121"/>
      <c r="T21117" s="121"/>
      <c r="V21117" s="121"/>
      <c r="X21117" s="121"/>
      <c r="Z21117" s="121"/>
    </row>
    <row r="21118" spans="16:26" x14ac:dyDescent="0.25">
      <c r="P21118" s="121"/>
      <c r="R21118" s="121"/>
      <c r="T21118" s="121"/>
      <c r="V21118" s="121"/>
      <c r="X21118" s="121"/>
      <c r="Z21118" s="121"/>
    </row>
    <row r="21119" spans="16:26" x14ac:dyDescent="0.25">
      <c r="P21119" s="121"/>
      <c r="R21119" s="121"/>
      <c r="T21119" s="121"/>
      <c r="V21119" s="121"/>
      <c r="X21119" s="121"/>
      <c r="Z21119" s="121"/>
    </row>
    <row r="21120" spans="16:26" x14ac:dyDescent="0.25">
      <c r="P21120" s="121"/>
      <c r="R21120" s="121"/>
      <c r="T21120" s="121"/>
      <c r="V21120" s="121"/>
      <c r="X21120" s="121"/>
      <c r="Z21120" s="121"/>
    </row>
    <row r="21121" spans="16:26" x14ac:dyDescent="0.25">
      <c r="P21121" s="122"/>
      <c r="R21121" s="122"/>
      <c r="T21121" s="122"/>
      <c r="V21121" s="122"/>
      <c r="X21121" s="122"/>
      <c r="Z21121" s="122"/>
    </row>
    <row r="21122" spans="16:26" x14ac:dyDescent="0.25">
      <c r="P21122" s="118"/>
      <c r="R21122" s="118"/>
      <c r="T21122" s="118"/>
      <c r="V21122" s="118"/>
      <c r="X21122" s="118"/>
      <c r="Z21122" s="118"/>
    </row>
    <row r="21123" spans="16:26" x14ac:dyDescent="0.25">
      <c r="P21123" s="119"/>
      <c r="R21123" s="119"/>
      <c r="T21123" s="119"/>
      <c r="V21123" s="119"/>
      <c r="X21123" s="119"/>
      <c r="Z21123" s="119"/>
    </row>
    <row r="21124" spans="16:26" x14ac:dyDescent="0.25">
      <c r="P21124" s="119"/>
      <c r="R21124" s="119"/>
      <c r="T21124" s="119"/>
      <c r="V21124" s="119"/>
      <c r="X21124" s="119"/>
      <c r="Z21124" s="119"/>
    </row>
    <row r="21125" spans="16:26" x14ac:dyDescent="0.25">
      <c r="P21125" s="120"/>
      <c r="R21125" s="120"/>
      <c r="T21125" s="120"/>
      <c r="V21125" s="120"/>
      <c r="X21125" s="120"/>
      <c r="Z21125" s="120"/>
    </row>
    <row r="21126" spans="16:26" x14ac:dyDescent="0.25">
      <c r="P21126" s="119"/>
      <c r="R21126" s="119"/>
      <c r="T21126" s="119"/>
      <c r="V21126" s="119"/>
      <c r="X21126" s="119"/>
      <c r="Z21126" s="119"/>
    </row>
    <row r="21127" spans="16:26" x14ac:dyDescent="0.25">
      <c r="P21127" s="119"/>
      <c r="R21127" s="119"/>
      <c r="T21127" s="119"/>
      <c r="V21127" s="119"/>
      <c r="X21127" s="119"/>
      <c r="Z21127" s="119"/>
    </row>
    <row r="21128" spans="16:26" x14ac:dyDescent="0.25">
      <c r="P21128" s="120"/>
      <c r="R21128" s="120"/>
      <c r="T21128" s="120"/>
      <c r="V21128" s="120"/>
      <c r="X21128" s="120"/>
      <c r="Z21128" s="120"/>
    </row>
    <row r="21129" spans="16:26" x14ac:dyDescent="0.25">
      <c r="P21129" s="119"/>
      <c r="R21129" s="119"/>
      <c r="T21129" s="119"/>
      <c r="V21129" s="119"/>
      <c r="X21129" s="119"/>
      <c r="Z21129" s="119"/>
    </row>
    <row r="21130" spans="16:26" x14ac:dyDescent="0.25">
      <c r="P21130" s="120"/>
      <c r="R21130" s="120"/>
      <c r="T21130" s="120"/>
      <c r="V21130" s="120"/>
      <c r="X21130" s="120"/>
      <c r="Z21130" s="120"/>
    </row>
    <row r="21131" spans="16:26" x14ac:dyDescent="0.25">
      <c r="P21131" s="119"/>
      <c r="R21131" s="119"/>
      <c r="T21131" s="119"/>
      <c r="V21131" s="119"/>
      <c r="X21131" s="119"/>
      <c r="Z21131" s="119"/>
    </row>
    <row r="21132" spans="16:26" x14ac:dyDescent="0.25">
      <c r="P21132" s="119"/>
      <c r="R21132" s="119"/>
      <c r="T21132" s="119"/>
      <c r="V21132" s="119"/>
      <c r="X21132" s="119"/>
      <c r="Z21132" s="119"/>
    </row>
    <row r="21133" spans="16:26" x14ac:dyDescent="0.25">
      <c r="P21133" s="119"/>
      <c r="R21133" s="119"/>
      <c r="T21133" s="119"/>
      <c r="V21133" s="119"/>
      <c r="X21133" s="119"/>
      <c r="Z21133" s="119"/>
    </row>
    <row r="21134" spans="16:26" x14ac:dyDescent="0.25">
      <c r="P21134" s="121"/>
      <c r="R21134" s="121"/>
      <c r="T21134" s="121"/>
      <c r="V21134" s="121"/>
      <c r="X21134" s="121"/>
      <c r="Z21134" s="121"/>
    </row>
    <row r="21135" spans="16:26" x14ac:dyDescent="0.25">
      <c r="P21135" s="121"/>
      <c r="R21135" s="121"/>
      <c r="T21135" s="121"/>
      <c r="V21135" s="121"/>
      <c r="X21135" s="121"/>
      <c r="Z21135" s="121"/>
    </row>
    <row r="21136" spans="16:26" x14ac:dyDescent="0.25">
      <c r="P21136" s="121"/>
      <c r="R21136" s="121"/>
      <c r="T21136" s="121"/>
      <c r="V21136" s="121"/>
      <c r="X21136" s="121"/>
      <c r="Z21136" s="121"/>
    </row>
    <row r="21137" spans="16:26" x14ac:dyDescent="0.25">
      <c r="P21137" s="121"/>
      <c r="R21137" s="121"/>
      <c r="T21137" s="121"/>
      <c r="V21137" s="121"/>
      <c r="X21137" s="121"/>
      <c r="Z21137" s="121"/>
    </row>
    <row r="21138" spans="16:26" x14ac:dyDescent="0.25">
      <c r="P21138" s="122"/>
      <c r="R21138" s="122"/>
      <c r="T21138" s="122"/>
      <c r="V21138" s="122"/>
      <c r="X21138" s="122"/>
      <c r="Z21138" s="122"/>
    </row>
    <row r="21139" spans="16:26" x14ac:dyDescent="0.25">
      <c r="P21139" s="118"/>
      <c r="R21139" s="118"/>
      <c r="T21139" s="118"/>
      <c r="V21139" s="118"/>
      <c r="X21139" s="118"/>
      <c r="Z21139" s="118"/>
    </row>
    <row r="21140" spans="16:26" x14ac:dyDescent="0.25">
      <c r="P21140" s="119"/>
      <c r="R21140" s="119"/>
      <c r="T21140" s="119"/>
      <c r="V21140" s="119"/>
      <c r="X21140" s="119"/>
      <c r="Z21140" s="119"/>
    </row>
    <row r="21141" spans="16:26" x14ac:dyDescent="0.25">
      <c r="P21141" s="119"/>
      <c r="R21141" s="119"/>
      <c r="T21141" s="119"/>
      <c r="V21141" s="119"/>
      <c r="X21141" s="119"/>
      <c r="Z21141" s="119"/>
    </row>
    <row r="21142" spans="16:26" x14ac:dyDescent="0.25">
      <c r="P21142" s="120"/>
      <c r="R21142" s="120"/>
      <c r="T21142" s="120"/>
      <c r="V21142" s="120"/>
      <c r="X21142" s="120"/>
      <c r="Z21142" s="120"/>
    </row>
    <row r="21143" spans="16:26" x14ac:dyDescent="0.25">
      <c r="P21143" s="119"/>
      <c r="R21143" s="119"/>
      <c r="T21143" s="119"/>
      <c r="V21143" s="119"/>
      <c r="X21143" s="119"/>
      <c r="Z21143" s="119"/>
    </row>
    <row r="21144" spans="16:26" x14ac:dyDescent="0.25">
      <c r="P21144" s="119"/>
      <c r="R21144" s="119"/>
      <c r="T21144" s="119"/>
      <c r="V21144" s="119"/>
      <c r="X21144" s="119"/>
      <c r="Z21144" s="119"/>
    </row>
    <row r="21145" spans="16:26" x14ac:dyDescent="0.25">
      <c r="P21145" s="120"/>
      <c r="R21145" s="120"/>
      <c r="T21145" s="120"/>
      <c r="V21145" s="120"/>
      <c r="X21145" s="120"/>
      <c r="Z21145" s="120"/>
    </row>
    <row r="21146" spans="16:26" x14ac:dyDescent="0.25">
      <c r="P21146" s="119"/>
      <c r="R21146" s="119"/>
      <c r="T21146" s="119"/>
      <c r="V21146" s="119"/>
      <c r="X21146" s="119"/>
      <c r="Z21146" s="119"/>
    </row>
    <row r="21147" spans="16:26" x14ac:dyDescent="0.25">
      <c r="P21147" s="120"/>
      <c r="R21147" s="120"/>
      <c r="T21147" s="120"/>
      <c r="V21147" s="120"/>
      <c r="X21147" s="120"/>
      <c r="Z21147" s="120"/>
    </row>
    <row r="21148" spans="16:26" x14ac:dyDescent="0.25">
      <c r="P21148" s="119"/>
      <c r="R21148" s="119"/>
      <c r="T21148" s="119"/>
      <c r="V21148" s="119"/>
      <c r="X21148" s="119"/>
      <c r="Z21148" s="119"/>
    </row>
    <row r="21149" spans="16:26" x14ac:dyDescent="0.25">
      <c r="P21149" s="119"/>
      <c r="R21149" s="119"/>
      <c r="T21149" s="119"/>
      <c r="V21149" s="119"/>
      <c r="X21149" s="119"/>
      <c r="Z21149" s="119"/>
    </row>
    <row r="21150" spans="16:26" x14ac:dyDescent="0.25">
      <c r="P21150" s="119"/>
      <c r="R21150" s="119"/>
      <c r="T21150" s="119"/>
      <c r="V21150" s="119"/>
      <c r="X21150" s="119"/>
      <c r="Z21150" s="119"/>
    </row>
    <row r="21151" spans="16:26" x14ac:dyDescent="0.25">
      <c r="P21151" s="121"/>
      <c r="R21151" s="121"/>
      <c r="T21151" s="121"/>
      <c r="V21151" s="121"/>
      <c r="X21151" s="121"/>
      <c r="Z21151" s="121"/>
    </row>
    <row r="21152" spans="16:26" x14ac:dyDescent="0.25">
      <c r="P21152" s="121"/>
      <c r="R21152" s="121"/>
      <c r="T21152" s="121"/>
      <c r="V21152" s="121"/>
      <c r="X21152" s="121"/>
      <c r="Z21152" s="121"/>
    </row>
    <row r="21153" spans="16:26" x14ac:dyDescent="0.25">
      <c r="P21153" s="121"/>
      <c r="R21153" s="121"/>
      <c r="T21153" s="121"/>
      <c r="V21153" s="121"/>
      <c r="X21153" s="121"/>
      <c r="Z21153" s="121"/>
    </row>
    <row r="21154" spans="16:26" x14ac:dyDescent="0.25">
      <c r="P21154" s="121"/>
      <c r="R21154" s="121"/>
      <c r="T21154" s="121"/>
      <c r="V21154" s="121"/>
      <c r="X21154" s="121"/>
      <c r="Z21154" s="121"/>
    </row>
    <row r="21155" spans="16:26" x14ac:dyDescent="0.25">
      <c r="P21155" s="122"/>
      <c r="R21155" s="122"/>
      <c r="T21155" s="122"/>
      <c r="V21155" s="122"/>
      <c r="X21155" s="122"/>
      <c r="Z21155" s="122"/>
    </row>
    <row r="21156" spans="16:26" x14ac:dyDescent="0.25">
      <c r="P21156" s="118"/>
      <c r="R21156" s="118"/>
      <c r="T21156" s="118"/>
      <c r="V21156" s="118"/>
      <c r="X21156" s="118"/>
      <c r="Z21156" s="118"/>
    </row>
    <row r="21157" spans="16:26" x14ac:dyDescent="0.25">
      <c r="P21157" s="119"/>
      <c r="R21157" s="119"/>
      <c r="T21157" s="119"/>
      <c r="V21157" s="119"/>
      <c r="X21157" s="119"/>
      <c r="Z21157" s="119"/>
    </row>
    <row r="21158" spans="16:26" x14ac:dyDescent="0.25">
      <c r="P21158" s="119"/>
      <c r="R21158" s="119"/>
      <c r="T21158" s="119"/>
      <c r="V21158" s="119"/>
      <c r="X21158" s="119"/>
      <c r="Z21158" s="119"/>
    </row>
    <row r="21159" spans="16:26" x14ac:dyDescent="0.25">
      <c r="P21159" s="120"/>
      <c r="R21159" s="120"/>
      <c r="T21159" s="120"/>
      <c r="V21159" s="120"/>
      <c r="X21159" s="120"/>
      <c r="Z21159" s="120"/>
    </row>
    <row r="21160" spans="16:26" x14ac:dyDescent="0.25">
      <c r="P21160" s="119"/>
      <c r="R21160" s="119"/>
      <c r="T21160" s="119"/>
      <c r="V21160" s="119"/>
      <c r="X21160" s="119"/>
      <c r="Z21160" s="119"/>
    </row>
    <row r="21161" spans="16:26" x14ac:dyDescent="0.25">
      <c r="P21161" s="119"/>
      <c r="R21161" s="119"/>
      <c r="T21161" s="119"/>
      <c r="V21161" s="119"/>
      <c r="X21161" s="119"/>
      <c r="Z21161" s="119"/>
    </row>
    <row r="21162" spans="16:26" x14ac:dyDescent="0.25">
      <c r="P21162" s="120"/>
      <c r="R21162" s="120"/>
      <c r="T21162" s="120"/>
      <c r="V21162" s="120"/>
      <c r="X21162" s="120"/>
      <c r="Z21162" s="120"/>
    </row>
    <row r="21163" spans="16:26" x14ac:dyDescent="0.25">
      <c r="P21163" s="119"/>
      <c r="R21163" s="119"/>
      <c r="T21163" s="119"/>
      <c r="V21163" s="119"/>
      <c r="X21163" s="119"/>
      <c r="Z21163" s="119"/>
    </row>
    <row r="21164" spans="16:26" x14ac:dyDescent="0.25">
      <c r="P21164" s="120"/>
      <c r="R21164" s="120"/>
      <c r="T21164" s="120"/>
      <c r="V21164" s="120"/>
      <c r="X21164" s="120"/>
      <c r="Z21164" s="120"/>
    </row>
    <row r="21165" spans="16:26" x14ac:dyDescent="0.25">
      <c r="P21165" s="119"/>
      <c r="R21165" s="119"/>
      <c r="T21165" s="119"/>
      <c r="V21165" s="119"/>
      <c r="X21165" s="119"/>
      <c r="Z21165" s="119"/>
    </row>
    <row r="21166" spans="16:26" x14ac:dyDescent="0.25">
      <c r="P21166" s="119"/>
      <c r="R21166" s="119"/>
      <c r="T21166" s="119"/>
      <c r="V21166" s="119"/>
      <c r="X21166" s="119"/>
      <c r="Z21166" s="119"/>
    </row>
    <row r="21167" spans="16:26" x14ac:dyDescent="0.25">
      <c r="P21167" s="119"/>
      <c r="R21167" s="119"/>
      <c r="T21167" s="119"/>
      <c r="V21167" s="119"/>
      <c r="X21167" s="119"/>
      <c r="Z21167" s="119"/>
    </row>
    <row r="21168" spans="16:26" x14ac:dyDescent="0.25">
      <c r="P21168" s="121"/>
      <c r="R21168" s="121"/>
      <c r="T21168" s="121"/>
      <c r="V21168" s="121"/>
      <c r="X21168" s="121"/>
      <c r="Z21168" s="121"/>
    </row>
    <row r="21169" spans="16:26" x14ac:dyDescent="0.25">
      <c r="P21169" s="121"/>
      <c r="R21169" s="121"/>
      <c r="T21169" s="121"/>
      <c r="V21169" s="121"/>
      <c r="X21169" s="121"/>
      <c r="Z21169" s="121"/>
    </row>
    <row r="21170" spans="16:26" x14ac:dyDescent="0.25">
      <c r="P21170" s="121"/>
      <c r="R21170" s="121"/>
      <c r="T21170" s="121"/>
      <c r="V21170" s="121"/>
      <c r="X21170" s="121"/>
      <c r="Z21170" s="121"/>
    </row>
    <row r="21171" spans="16:26" x14ac:dyDescent="0.25">
      <c r="P21171" s="121"/>
      <c r="R21171" s="121"/>
      <c r="T21171" s="121"/>
      <c r="V21171" s="121"/>
      <c r="X21171" s="121"/>
      <c r="Z21171" s="121"/>
    </row>
    <row r="21172" spans="16:26" x14ac:dyDescent="0.25">
      <c r="P21172" s="122"/>
      <c r="R21172" s="122"/>
      <c r="T21172" s="122"/>
      <c r="V21172" s="122"/>
      <c r="X21172" s="122"/>
      <c r="Z21172" s="122"/>
    </row>
    <row r="21173" spans="16:26" x14ac:dyDescent="0.25">
      <c r="P21173" s="118"/>
      <c r="R21173" s="118"/>
      <c r="T21173" s="118"/>
      <c r="V21173" s="118"/>
      <c r="X21173" s="118"/>
      <c r="Z21173" s="118"/>
    </row>
    <row r="21174" spans="16:26" x14ac:dyDescent="0.25">
      <c r="P21174" s="119"/>
      <c r="R21174" s="119"/>
      <c r="T21174" s="119"/>
      <c r="V21174" s="119"/>
      <c r="X21174" s="119"/>
      <c r="Z21174" s="119"/>
    </row>
    <row r="21175" spans="16:26" x14ac:dyDescent="0.25">
      <c r="P21175" s="119"/>
      <c r="R21175" s="119"/>
      <c r="T21175" s="119"/>
      <c r="V21175" s="119"/>
      <c r="X21175" s="119"/>
      <c r="Z21175" s="119"/>
    </row>
    <row r="21176" spans="16:26" x14ac:dyDescent="0.25">
      <c r="P21176" s="120"/>
      <c r="R21176" s="120"/>
      <c r="T21176" s="120"/>
      <c r="V21176" s="120"/>
      <c r="X21176" s="120"/>
      <c r="Z21176" s="120"/>
    </row>
    <row r="21177" spans="16:26" x14ac:dyDescent="0.25">
      <c r="P21177" s="119"/>
      <c r="R21177" s="119"/>
      <c r="T21177" s="119"/>
      <c r="V21177" s="119"/>
      <c r="X21177" s="119"/>
      <c r="Z21177" s="119"/>
    </row>
    <row r="21178" spans="16:26" x14ac:dyDescent="0.25">
      <c r="P21178" s="119"/>
      <c r="R21178" s="119"/>
      <c r="T21178" s="119"/>
      <c r="V21178" s="119"/>
      <c r="X21178" s="119"/>
      <c r="Z21178" s="119"/>
    </row>
    <row r="21179" spans="16:26" x14ac:dyDescent="0.25">
      <c r="P21179" s="120"/>
      <c r="R21179" s="120"/>
      <c r="T21179" s="120"/>
      <c r="V21179" s="120"/>
      <c r="X21179" s="120"/>
      <c r="Z21179" s="120"/>
    </row>
    <row r="21180" spans="16:26" x14ac:dyDescent="0.25">
      <c r="P21180" s="119"/>
      <c r="R21180" s="119"/>
      <c r="T21180" s="119"/>
      <c r="V21180" s="119"/>
      <c r="X21180" s="119"/>
      <c r="Z21180" s="119"/>
    </row>
    <row r="21181" spans="16:26" x14ac:dyDescent="0.25">
      <c r="P21181" s="120"/>
      <c r="R21181" s="120"/>
      <c r="T21181" s="120"/>
      <c r="V21181" s="120"/>
      <c r="X21181" s="120"/>
      <c r="Z21181" s="120"/>
    </row>
    <row r="21182" spans="16:26" x14ac:dyDescent="0.25">
      <c r="P21182" s="119"/>
      <c r="R21182" s="119"/>
      <c r="T21182" s="119"/>
      <c r="V21182" s="119"/>
      <c r="X21182" s="119"/>
      <c r="Z21182" s="119"/>
    </row>
    <row r="21183" spans="16:26" x14ac:dyDescent="0.25">
      <c r="P21183" s="119"/>
      <c r="R21183" s="119"/>
      <c r="T21183" s="119"/>
      <c r="V21183" s="119"/>
      <c r="X21183" s="119"/>
      <c r="Z21183" s="119"/>
    </row>
    <row r="21184" spans="16:26" x14ac:dyDescent="0.25">
      <c r="P21184" s="119"/>
      <c r="R21184" s="119"/>
      <c r="T21184" s="119"/>
      <c r="V21184" s="119"/>
      <c r="X21184" s="119"/>
      <c r="Z21184" s="119"/>
    </row>
    <row r="21185" spans="16:26" x14ac:dyDescent="0.25">
      <c r="P21185" s="121"/>
      <c r="R21185" s="121"/>
      <c r="T21185" s="121"/>
      <c r="V21185" s="121"/>
      <c r="X21185" s="121"/>
      <c r="Z21185" s="121"/>
    </row>
    <row r="21186" spans="16:26" x14ac:dyDescent="0.25">
      <c r="P21186" s="121"/>
      <c r="R21186" s="121"/>
      <c r="T21186" s="121"/>
      <c r="V21186" s="121"/>
      <c r="X21186" s="121"/>
      <c r="Z21186" s="121"/>
    </row>
    <row r="21187" spans="16:26" x14ac:dyDescent="0.25">
      <c r="P21187" s="121"/>
      <c r="R21187" s="121"/>
      <c r="T21187" s="121"/>
      <c r="V21187" s="121"/>
      <c r="X21187" s="121"/>
      <c r="Z21187" s="121"/>
    </row>
    <row r="21188" spans="16:26" x14ac:dyDescent="0.25">
      <c r="P21188" s="121"/>
      <c r="R21188" s="121"/>
      <c r="T21188" s="121"/>
      <c r="V21188" s="121"/>
      <c r="X21188" s="121"/>
      <c r="Z21188" s="121"/>
    </row>
    <row r="21189" spans="16:26" x14ac:dyDescent="0.25">
      <c r="P21189" s="122"/>
      <c r="R21189" s="122"/>
      <c r="T21189" s="122"/>
      <c r="V21189" s="122"/>
      <c r="X21189" s="122"/>
      <c r="Z21189" s="122"/>
    </row>
    <row r="21190" spans="16:26" x14ac:dyDescent="0.25">
      <c r="P21190" s="118"/>
      <c r="R21190" s="118"/>
      <c r="T21190" s="118"/>
      <c r="V21190" s="118"/>
      <c r="X21190" s="118"/>
      <c r="Z21190" s="118"/>
    </row>
    <row r="21191" spans="16:26" x14ac:dyDescent="0.25">
      <c r="P21191" s="119"/>
      <c r="R21191" s="119"/>
      <c r="T21191" s="119"/>
      <c r="V21191" s="119"/>
      <c r="X21191" s="119"/>
      <c r="Z21191" s="119"/>
    </row>
    <row r="21192" spans="16:26" x14ac:dyDescent="0.25">
      <c r="P21192" s="119"/>
      <c r="R21192" s="119"/>
      <c r="T21192" s="119"/>
      <c r="V21192" s="119"/>
      <c r="X21192" s="119"/>
      <c r="Z21192" s="119"/>
    </row>
    <row r="21193" spans="16:26" x14ac:dyDescent="0.25">
      <c r="P21193" s="120"/>
      <c r="R21193" s="120"/>
      <c r="T21193" s="120"/>
      <c r="V21193" s="120"/>
      <c r="X21193" s="120"/>
      <c r="Z21193" s="120"/>
    </row>
    <row r="21194" spans="16:26" x14ac:dyDescent="0.25">
      <c r="P21194" s="119"/>
      <c r="R21194" s="119"/>
      <c r="T21194" s="119"/>
      <c r="V21194" s="119"/>
      <c r="X21194" s="119"/>
      <c r="Z21194" s="119"/>
    </row>
    <row r="21195" spans="16:26" x14ac:dyDescent="0.25">
      <c r="P21195" s="119"/>
      <c r="R21195" s="119"/>
      <c r="T21195" s="119"/>
      <c r="V21195" s="119"/>
      <c r="X21195" s="119"/>
      <c r="Z21195" s="119"/>
    </row>
    <row r="21196" spans="16:26" x14ac:dyDescent="0.25">
      <c r="P21196" s="120"/>
      <c r="R21196" s="120"/>
      <c r="T21196" s="120"/>
      <c r="V21196" s="120"/>
      <c r="X21196" s="120"/>
      <c r="Z21196" s="120"/>
    </row>
    <row r="21197" spans="16:26" x14ac:dyDescent="0.25">
      <c r="P21197" s="119"/>
      <c r="R21197" s="119"/>
      <c r="T21197" s="119"/>
      <c r="V21197" s="119"/>
      <c r="X21197" s="119"/>
      <c r="Z21197" s="119"/>
    </row>
    <row r="21198" spans="16:26" x14ac:dyDescent="0.25">
      <c r="P21198" s="120"/>
      <c r="R21198" s="120"/>
      <c r="T21198" s="120"/>
      <c r="V21198" s="120"/>
      <c r="X21198" s="120"/>
      <c r="Z21198" s="120"/>
    </row>
    <row r="21199" spans="16:26" x14ac:dyDescent="0.25">
      <c r="P21199" s="119"/>
      <c r="R21199" s="119"/>
      <c r="T21199" s="119"/>
      <c r="V21199" s="119"/>
      <c r="X21199" s="119"/>
      <c r="Z21199" s="119"/>
    </row>
    <row r="21200" spans="16:26" x14ac:dyDescent="0.25">
      <c r="P21200" s="119"/>
      <c r="R21200" s="119"/>
      <c r="T21200" s="119"/>
      <c r="V21200" s="119"/>
      <c r="X21200" s="119"/>
      <c r="Z21200" s="119"/>
    </row>
    <row r="21201" spans="16:26" x14ac:dyDescent="0.25">
      <c r="P21201" s="119"/>
      <c r="R21201" s="119"/>
      <c r="T21201" s="119"/>
      <c r="V21201" s="119"/>
      <c r="X21201" s="119"/>
      <c r="Z21201" s="119"/>
    </row>
    <row r="21202" spans="16:26" x14ac:dyDescent="0.25">
      <c r="P21202" s="121"/>
      <c r="R21202" s="121"/>
      <c r="T21202" s="121"/>
      <c r="V21202" s="121"/>
      <c r="X21202" s="121"/>
      <c r="Z21202" s="121"/>
    </row>
    <row r="21203" spans="16:26" x14ac:dyDescent="0.25">
      <c r="P21203" s="121"/>
      <c r="R21203" s="121"/>
      <c r="T21203" s="121"/>
      <c r="V21203" s="121"/>
      <c r="X21203" s="121"/>
      <c r="Z21203" s="121"/>
    </row>
    <row r="21204" spans="16:26" x14ac:dyDescent="0.25">
      <c r="P21204" s="121"/>
      <c r="R21204" s="121"/>
      <c r="T21204" s="121"/>
      <c r="V21204" s="121"/>
      <c r="X21204" s="121"/>
      <c r="Z21204" s="121"/>
    </row>
    <row r="21205" spans="16:26" x14ac:dyDescent="0.25">
      <c r="P21205" s="121"/>
      <c r="R21205" s="121"/>
      <c r="T21205" s="121"/>
      <c r="V21205" s="121"/>
      <c r="X21205" s="121"/>
      <c r="Z21205" s="121"/>
    </row>
    <row r="21206" spans="16:26" x14ac:dyDescent="0.25">
      <c r="P21206" s="122"/>
      <c r="R21206" s="122"/>
      <c r="T21206" s="122"/>
      <c r="V21206" s="122"/>
      <c r="X21206" s="122"/>
      <c r="Z21206" s="122"/>
    </row>
    <row r="21207" spans="16:26" x14ac:dyDescent="0.25">
      <c r="P21207" s="118"/>
      <c r="R21207" s="118"/>
      <c r="T21207" s="118"/>
      <c r="V21207" s="118"/>
      <c r="X21207" s="118"/>
      <c r="Z21207" s="118"/>
    </row>
    <row r="21208" spans="16:26" x14ac:dyDescent="0.25">
      <c r="P21208" s="119"/>
      <c r="R21208" s="119"/>
      <c r="T21208" s="119"/>
      <c r="V21208" s="119"/>
      <c r="X21208" s="119"/>
      <c r="Z21208" s="119"/>
    </row>
    <row r="21209" spans="16:26" x14ac:dyDescent="0.25">
      <c r="P21209" s="119"/>
      <c r="R21209" s="119"/>
      <c r="T21209" s="119"/>
      <c r="V21209" s="119"/>
      <c r="X21209" s="119"/>
      <c r="Z21209" s="119"/>
    </row>
    <row r="21210" spans="16:26" x14ac:dyDescent="0.25">
      <c r="P21210" s="120"/>
      <c r="R21210" s="120"/>
      <c r="T21210" s="120"/>
      <c r="V21210" s="120"/>
      <c r="X21210" s="120"/>
      <c r="Z21210" s="120"/>
    </row>
    <row r="21211" spans="16:26" x14ac:dyDescent="0.25">
      <c r="P21211" s="119"/>
      <c r="R21211" s="119"/>
      <c r="T21211" s="119"/>
      <c r="V21211" s="119"/>
      <c r="X21211" s="119"/>
      <c r="Z21211" s="119"/>
    </row>
    <row r="21212" spans="16:26" x14ac:dyDescent="0.25">
      <c r="P21212" s="119"/>
      <c r="R21212" s="119"/>
      <c r="T21212" s="119"/>
      <c r="V21212" s="119"/>
      <c r="X21212" s="119"/>
      <c r="Z21212" s="119"/>
    </row>
    <row r="21213" spans="16:26" x14ac:dyDescent="0.25">
      <c r="P21213" s="120"/>
      <c r="R21213" s="120"/>
      <c r="T21213" s="120"/>
      <c r="V21213" s="120"/>
      <c r="X21213" s="120"/>
      <c r="Z21213" s="120"/>
    </row>
    <row r="21214" spans="16:26" x14ac:dyDescent="0.25">
      <c r="P21214" s="119"/>
      <c r="R21214" s="119"/>
      <c r="T21214" s="119"/>
      <c r="V21214" s="119"/>
      <c r="X21214" s="119"/>
      <c r="Z21214" s="119"/>
    </row>
    <row r="21215" spans="16:26" x14ac:dyDescent="0.25">
      <c r="P21215" s="120"/>
      <c r="R21215" s="120"/>
      <c r="T21215" s="120"/>
      <c r="V21215" s="120"/>
      <c r="X21215" s="120"/>
      <c r="Z21215" s="120"/>
    </row>
    <row r="21216" spans="16:26" x14ac:dyDescent="0.25">
      <c r="P21216" s="119"/>
      <c r="R21216" s="119"/>
      <c r="T21216" s="119"/>
      <c r="V21216" s="119"/>
      <c r="X21216" s="119"/>
      <c r="Z21216" s="119"/>
    </row>
    <row r="21217" spans="16:26" x14ac:dyDescent="0.25">
      <c r="P21217" s="119"/>
      <c r="R21217" s="119"/>
      <c r="T21217" s="119"/>
      <c r="V21217" s="119"/>
      <c r="X21217" s="119"/>
      <c r="Z21217" s="119"/>
    </row>
    <row r="21218" spans="16:26" x14ac:dyDescent="0.25">
      <c r="P21218" s="119"/>
      <c r="R21218" s="119"/>
      <c r="T21218" s="119"/>
      <c r="V21218" s="119"/>
      <c r="X21218" s="119"/>
      <c r="Z21218" s="119"/>
    </row>
    <row r="21219" spans="16:26" x14ac:dyDescent="0.25">
      <c r="P21219" s="121"/>
      <c r="R21219" s="121"/>
      <c r="T21219" s="121"/>
      <c r="V21219" s="121"/>
      <c r="X21219" s="121"/>
      <c r="Z21219" s="121"/>
    </row>
    <row r="21220" spans="16:26" x14ac:dyDescent="0.25">
      <c r="P21220" s="121"/>
      <c r="R21220" s="121"/>
      <c r="T21220" s="121"/>
      <c r="V21220" s="121"/>
      <c r="X21220" s="121"/>
      <c r="Z21220" s="121"/>
    </row>
    <row r="21221" spans="16:26" x14ac:dyDescent="0.25">
      <c r="P21221" s="121"/>
      <c r="R21221" s="121"/>
      <c r="T21221" s="121"/>
      <c r="V21221" s="121"/>
      <c r="X21221" s="121"/>
      <c r="Z21221" s="121"/>
    </row>
    <row r="21222" spans="16:26" x14ac:dyDescent="0.25">
      <c r="P21222" s="121"/>
      <c r="R21222" s="121"/>
      <c r="T21222" s="121"/>
      <c r="V21222" s="121"/>
      <c r="X21222" s="121"/>
      <c r="Z21222" s="121"/>
    </row>
    <row r="21223" spans="16:26" x14ac:dyDescent="0.25">
      <c r="P21223" s="122"/>
      <c r="R21223" s="122"/>
      <c r="T21223" s="122"/>
      <c r="V21223" s="122"/>
      <c r="X21223" s="122"/>
      <c r="Z21223" s="122"/>
    </row>
    <row r="21224" spans="16:26" x14ac:dyDescent="0.25">
      <c r="P21224" s="118"/>
      <c r="R21224" s="118"/>
      <c r="T21224" s="118"/>
      <c r="V21224" s="118"/>
      <c r="X21224" s="118"/>
      <c r="Z21224" s="118"/>
    </row>
    <row r="21225" spans="16:26" x14ac:dyDescent="0.25">
      <c r="P21225" s="119"/>
      <c r="R21225" s="119"/>
      <c r="T21225" s="119"/>
      <c r="V21225" s="119"/>
      <c r="X21225" s="119"/>
      <c r="Z21225" s="119"/>
    </row>
    <row r="21226" spans="16:26" x14ac:dyDescent="0.25">
      <c r="P21226" s="119"/>
      <c r="R21226" s="119"/>
      <c r="T21226" s="119"/>
      <c r="V21226" s="119"/>
      <c r="X21226" s="119"/>
      <c r="Z21226" s="119"/>
    </row>
    <row r="21227" spans="16:26" x14ac:dyDescent="0.25">
      <c r="P21227" s="120"/>
      <c r="R21227" s="120"/>
      <c r="T21227" s="120"/>
      <c r="V21227" s="120"/>
      <c r="X21227" s="120"/>
      <c r="Z21227" s="120"/>
    </row>
    <row r="21228" spans="16:26" x14ac:dyDescent="0.25">
      <c r="P21228" s="119"/>
      <c r="R21228" s="119"/>
      <c r="T21228" s="119"/>
      <c r="V21228" s="119"/>
      <c r="X21228" s="119"/>
      <c r="Z21228" s="119"/>
    </row>
    <row r="21229" spans="16:26" x14ac:dyDescent="0.25">
      <c r="P21229" s="119"/>
      <c r="R21229" s="119"/>
      <c r="T21229" s="119"/>
      <c r="V21229" s="119"/>
      <c r="X21229" s="119"/>
      <c r="Z21229" s="119"/>
    </row>
    <row r="21230" spans="16:26" x14ac:dyDescent="0.25">
      <c r="P21230" s="120"/>
      <c r="R21230" s="120"/>
      <c r="T21230" s="120"/>
      <c r="V21230" s="120"/>
      <c r="X21230" s="120"/>
      <c r="Z21230" s="120"/>
    </row>
    <row r="21231" spans="16:26" x14ac:dyDescent="0.25">
      <c r="P21231" s="119"/>
      <c r="R21231" s="119"/>
      <c r="T21231" s="119"/>
      <c r="V21231" s="119"/>
      <c r="X21231" s="119"/>
      <c r="Z21231" s="119"/>
    </row>
    <row r="21232" spans="16:26" x14ac:dyDescent="0.25">
      <c r="P21232" s="120"/>
      <c r="R21232" s="120"/>
      <c r="T21232" s="120"/>
      <c r="V21232" s="120"/>
      <c r="X21232" s="120"/>
      <c r="Z21232" s="120"/>
    </row>
    <row r="21233" spans="16:26" x14ac:dyDescent="0.25">
      <c r="P21233" s="119"/>
      <c r="R21233" s="119"/>
      <c r="T21233" s="119"/>
      <c r="V21233" s="119"/>
      <c r="X21233" s="119"/>
      <c r="Z21233" s="119"/>
    </row>
    <row r="21234" spans="16:26" x14ac:dyDescent="0.25">
      <c r="P21234" s="119"/>
      <c r="R21234" s="119"/>
      <c r="T21234" s="119"/>
      <c r="V21234" s="119"/>
      <c r="X21234" s="119"/>
      <c r="Z21234" s="119"/>
    </row>
    <row r="21235" spans="16:26" x14ac:dyDescent="0.25">
      <c r="P21235" s="119"/>
      <c r="R21235" s="119"/>
      <c r="T21235" s="119"/>
      <c r="V21235" s="119"/>
      <c r="X21235" s="119"/>
      <c r="Z21235" s="119"/>
    </row>
    <row r="21236" spans="16:26" x14ac:dyDescent="0.25">
      <c r="P21236" s="121"/>
      <c r="R21236" s="121"/>
      <c r="T21236" s="121"/>
      <c r="V21236" s="121"/>
      <c r="X21236" s="121"/>
      <c r="Z21236" s="121"/>
    </row>
    <row r="21237" spans="16:26" x14ac:dyDescent="0.25">
      <c r="P21237" s="121"/>
      <c r="R21237" s="121"/>
      <c r="T21237" s="121"/>
      <c r="V21237" s="121"/>
      <c r="X21237" s="121"/>
      <c r="Z21237" s="121"/>
    </row>
    <row r="21238" spans="16:26" x14ac:dyDescent="0.25">
      <c r="P21238" s="121"/>
      <c r="R21238" s="121"/>
      <c r="T21238" s="121"/>
      <c r="V21238" s="121"/>
      <c r="X21238" s="121"/>
      <c r="Z21238" s="121"/>
    </row>
    <row r="21239" spans="16:26" x14ac:dyDescent="0.25">
      <c r="P21239" s="121"/>
      <c r="R21239" s="121"/>
      <c r="T21239" s="121"/>
      <c r="V21239" s="121"/>
      <c r="X21239" s="121"/>
      <c r="Z21239" s="121"/>
    </row>
    <row r="21240" spans="16:26" x14ac:dyDescent="0.25">
      <c r="P21240" s="122"/>
      <c r="R21240" s="122"/>
      <c r="T21240" s="122"/>
      <c r="V21240" s="122"/>
      <c r="X21240" s="122"/>
      <c r="Z21240" s="122"/>
    </row>
    <row r="21241" spans="16:26" x14ac:dyDescent="0.25">
      <c r="P21241" s="118"/>
      <c r="R21241" s="118"/>
      <c r="T21241" s="118"/>
      <c r="V21241" s="118"/>
      <c r="X21241" s="118"/>
      <c r="Z21241" s="118"/>
    </row>
    <row r="21242" spans="16:26" x14ac:dyDescent="0.25">
      <c r="P21242" s="119"/>
      <c r="R21242" s="119"/>
      <c r="T21242" s="119"/>
      <c r="V21242" s="119"/>
      <c r="X21242" s="119"/>
      <c r="Z21242" s="119"/>
    </row>
    <row r="21243" spans="16:26" x14ac:dyDescent="0.25">
      <c r="P21243" s="119"/>
      <c r="R21243" s="119"/>
      <c r="T21243" s="119"/>
      <c r="V21243" s="119"/>
      <c r="X21243" s="119"/>
      <c r="Z21243" s="119"/>
    </row>
    <row r="21244" spans="16:26" x14ac:dyDescent="0.25">
      <c r="P21244" s="120"/>
      <c r="R21244" s="120"/>
      <c r="T21244" s="120"/>
      <c r="V21244" s="120"/>
      <c r="X21244" s="120"/>
      <c r="Z21244" s="120"/>
    </row>
    <row r="21245" spans="16:26" x14ac:dyDescent="0.25">
      <c r="P21245" s="119"/>
      <c r="R21245" s="119"/>
      <c r="T21245" s="119"/>
      <c r="V21245" s="119"/>
      <c r="X21245" s="119"/>
      <c r="Z21245" s="119"/>
    </row>
    <row r="21246" spans="16:26" x14ac:dyDescent="0.25">
      <c r="P21246" s="119"/>
      <c r="R21246" s="119"/>
      <c r="T21246" s="119"/>
      <c r="V21246" s="119"/>
      <c r="X21246" s="119"/>
      <c r="Z21246" s="119"/>
    </row>
    <row r="21247" spans="16:26" x14ac:dyDescent="0.25">
      <c r="P21247" s="120"/>
      <c r="R21247" s="120"/>
      <c r="T21247" s="120"/>
      <c r="V21247" s="120"/>
      <c r="X21247" s="120"/>
      <c r="Z21247" s="120"/>
    </row>
    <row r="21248" spans="16:26" x14ac:dyDescent="0.25">
      <c r="P21248" s="119"/>
      <c r="R21248" s="119"/>
      <c r="T21248" s="119"/>
      <c r="V21248" s="119"/>
      <c r="X21248" s="119"/>
      <c r="Z21248" s="119"/>
    </row>
    <row r="21249" spans="16:26" x14ac:dyDescent="0.25">
      <c r="P21249" s="120"/>
      <c r="R21249" s="120"/>
      <c r="T21249" s="120"/>
      <c r="V21249" s="120"/>
      <c r="X21249" s="120"/>
      <c r="Z21249" s="120"/>
    </row>
    <row r="21250" spans="16:26" x14ac:dyDescent="0.25">
      <c r="P21250" s="119"/>
      <c r="R21250" s="119"/>
      <c r="T21250" s="119"/>
      <c r="V21250" s="119"/>
      <c r="X21250" s="119"/>
      <c r="Z21250" s="119"/>
    </row>
    <row r="21251" spans="16:26" x14ac:dyDescent="0.25">
      <c r="P21251" s="119"/>
      <c r="R21251" s="119"/>
      <c r="T21251" s="119"/>
      <c r="V21251" s="119"/>
      <c r="X21251" s="119"/>
      <c r="Z21251" s="119"/>
    </row>
    <row r="21252" spans="16:26" x14ac:dyDescent="0.25">
      <c r="P21252" s="119"/>
      <c r="R21252" s="119"/>
      <c r="T21252" s="119"/>
      <c r="V21252" s="119"/>
      <c r="X21252" s="119"/>
      <c r="Z21252" s="119"/>
    </row>
    <row r="21253" spans="16:26" x14ac:dyDescent="0.25">
      <c r="P21253" s="121"/>
      <c r="R21253" s="121"/>
      <c r="T21253" s="121"/>
      <c r="V21253" s="121"/>
      <c r="X21253" s="121"/>
      <c r="Z21253" s="121"/>
    </row>
    <row r="21254" spans="16:26" x14ac:dyDescent="0.25">
      <c r="P21254" s="121"/>
      <c r="R21254" s="121"/>
      <c r="T21254" s="121"/>
      <c r="V21254" s="121"/>
      <c r="X21254" s="121"/>
      <c r="Z21254" s="121"/>
    </row>
    <row r="21255" spans="16:26" x14ac:dyDescent="0.25">
      <c r="P21255" s="121"/>
      <c r="R21255" s="121"/>
      <c r="T21255" s="121"/>
      <c r="V21255" s="121"/>
      <c r="X21255" s="121"/>
      <c r="Z21255" s="121"/>
    </row>
    <row r="21256" spans="16:26" x14ac:dyDescent="0.25">
      <c r="P21256" s="121"/>
      <c r="R21256" s="121"/>
      <c r="T21256" s="121"/>
      <c r="V21256" s="121"/>
      <c r="X21256" s="121"/>
      <c r="Z21256" s="121"/>
    </row>
    <row r="21257" spans="16:26" x14ac:dyDescent="0.25">
      <c r="P21257" s="122"/>
      <c r="R21257" s="122"/>
      <c r="T21257" s="122"/>
      <c r="V21257" s="122"/>
      <c r="X21257" s="122"/>
      <c r="Z21257" s="122"/>
    </row>
    <row r="21258" spans="16:26" x14ac:dyDescent="0.25">
      <c r="P21258" s="118"/>
      <c r="R21258" s="118"/>
      <c r="T21258" s="118"/>
      <c r="V21258" s="118"/>
      <c r="X21258" s="118"/>
      <c r="Z21258" s="118"/>
    </row>
    <row r="21259" spans="16:26" x14ac:dyDescent="0.25">
      <c r="P21259" s="119"/>
      <c r="R21259" s="119"/>
      <c r="T21259" s="119"/>
      <c r="V21259" s="119"/>
      <c r="X21259" s="119"/>
      <c r="Z21259" s="119"/>
    </row>
    <row r="21260" spans="16:26" x14ac:dyDescent="0.25">
      <c r="P21260" s="119"/>
      <c r="R21260" s="119"/>
      <c r="T21260" s="119"/>
      <c r="V21260" s="119"/>
      <c r="X21260" s="119"/>
      <c r="Z21260" s="119"/>
    </row>
    <row r="21261" spans="16:26" x14ac:dyDescent="0.25">
      <c r="P21261" s="120"/>
      <c r="R21261" s="120"/>
      <c r="T21261" s="120"/>
      <c r="V21261" s="120"/>
      <c r="X21261" s="120"/>
      <c r="Z21261" s="120"/>
    </row>
    <row r="21262" spans="16:26" x14ac:dyDescent="0.25">
      <c r="P21262" s="119"/>
      <c r="R21262" s="119"/>
      <c r="T21262" s="119"/>
      <c r="V21262" s="119"/>
      <c r="X21262" s="119"/>
      <c r="Z21262" s="119"/>
    </row>
    <row r="21263" spans="16:26" x14ac:dyDescent="0.25">
      <c r="P21263" s="119"/>
      <c r="R21263" s="119"/>
      <c r="T21263" s="119"/>
      <c r="V21263" s="119"/>
      <c r="X21263" s="119"/>
      <c r="Z21263" s="119"/>
    </row>
    <row r="21264" spans="16:26" x14ac:dyDescent="0.25">
      <c r="P21264" s="120"/>
      <c r="R21264" s="120"/>
      <c r="T21264" s="120"/>
      <c r="V21264" s="120"/>
      <c r="X21264" s="120"/>
      <c r="Z21264" s="120"/>
    </row>
    <row r="21265" spans="16:26" x14ac:dyDescent="0.25">
      <c r="P21265" s="119"/>
      <c r="R21265" s="119"/>
      <c r="T21265" s="119"/>
      <c r="V21265" s="119"/>
      <c r="X21265" s="119"/>
      <c r="Z21265" s="119"/>
    </row>
    <row r="21266" spans="16:26" x14ac:dyDescent="0.25">
      <c r="P21266" s="120"/>
      <c r="R21266" s="120"/>
      <c r="T21266" s="120"/>
      <c r="V21266" s="120"/>
      <c r="X21266" s="120"/>
      <c r="Z21266" s="120"/>
    </row>
    <row r="21267" spans="16:26" x14ac:dyDescent="0.25">
      <c r="P21267" s="119"/>
      <c r="R21267" s="119"/>
      <c r="T21267" s="119"/>
      <c r="V21267" s="119"/>
      <c r="X21267" s="119"/>
      <c r="Z21267" s="119"/>
    </row>
    <row r="21268" spans="16:26" x14ac:dyDescent="0.25">
      <c r="P21268" s="119"/>
      <c r="R21268" s="119"/>
      <c r="T21268" s="119"/>
      <c r="V21268" s="119"/>
      <c r="X21268" s="119"/>
      <c r="Z21268" s="119"/>
    </row>
    <row r="21269" spans="16:26" x14ac:dyDescent="0.25">
      <c r="P21269" s="119"/>
      <c r="R21269" s="119"/>
      <c r="T21269" s="119"/>
      <c r="V21269" s="119"/>
      <c r="X21269" s="119"/>
      <c r="Z21269" s="119"/>
    </row>
    <row r="21270" spans="16:26" x14ac:dyDescent="0.25">
      <c r="P21270" s="121"/>
      <c r="R21270" s="121"/>
      <c r="T21270" s="121"/>
      <c r="V21270" s="121"/>
      <c r="X21270" s="121"/>
      <c r="Z21270" s="121"/>
    </row>
    <row r="21271" spans="16:26" x14ac:dyDescent="0.25">
      <c r="P21271" s="121"/>
      <c r="R21271" s="121"/>
      <c r="T21271" s="121"/>
      <c r="V21271" s="121"/>
      <c r="X21271" s="121"/>
      <c r="Z21271" s="121"/>
    </row>
    <row r="21272" spans="16:26" x14ac:dyDescent="0.25">
      <c r="P21272" s="121"/>
      <c r="R21272" s="121"/>
      <c r="T21272" s="121"/>
      <c r="V21272" s="121"/>
      <c r="X21272" s="121"/>
      <c r="Z21272" s="121"/>
    </row>
    <row r="21273" spans="16:26" x14ac:dyDescent="0.25">
      <c r="P21273" s="121"/>
      <c r="R21273" s="121"/>
      <c r="T21273" s="121"/>
      <c r="V21273" s="121"/>
      <c r="X21273" s="121"/>
      <c r="Z21273" s="121"/>
    </row>
    <row r="21274" spans="16:26" x14ac:dyDescent="0.25">
      <c r="P21274" s="122"/>
      <c r="R21274" s="122"/>
      <c r="T21274" s="122"/>
      <c r="V21274" s="122"/>
      <c r="X21274" s="122"/>
      <c r="Z21274" s="122"/>
    </row>
    <row r="21275" spans="16:26" x14ac:dyDescent="0.25">
      <c r="P21275" s="118"/>
      <c r="R21275" s="118"/>
      <c r="T21275" s="118"/>
      <c r="V21275" s="118"/>
      <c r="X21275" s="118"/>
      <c r="Z21275" s="118"/>
    </row>
    <row r="21276" spans="16:26" x14ac:dyDescent="0.25">
      <c r="P21276" s="119"/>
      <c r="R21276" s="119"/>
      <c r="T21276" s="119"/>
      <c r="V21276" s="119"/>
      <c r="X21276" s="119"/>
      <c r="Z21276" s="119"/>
    </row>
    <row r="21277" spans="16:26" x14ac:dyDescent="0.25">
      <c r="P21277" s="119"/>
      <c r="R21277" s="119"/>
      <c r="T21277" s="119"/>
      <c r="V21277" s="119"/>
      <c r="X21277" s="119"/>
      <c r="Z21277" s="119"/>
    </row>
    <row r="21278" spans="16:26" x14ac:dyDescent="0.25">
      <c r="P21278" s="120"/>
      <c r="R21278" s="120"/>
      <c r="T21278" s="120"/>
      <c r="V21278" s="120"/>
      <c r="X21278" s="120"/>
      <c r="Z21278" s="120"/>
    </row>
    <row r="21279" spans="16:26" x14ac:dyDescent="0.25">
      <c r="P21279" s="119"/>
      <c r="R21279" s="119"/>
      <c r="T21279" s="119"/>
      <c r="V21279" s="119"/>
      <c r="X21279" s="119"/>
      <c r="Z21279" s="119"/>
    </row>
    <row r="21280" spans="16:26" x14ac:dyDescent="0.25">
      <c r="P21280" s="119"/>
      <c r="R21280" s="119"/>
      <c r="T21280" s="119"/>
      <c r="V21280" s="119"/>
      <c r="X21280" s="119"/>
      <c r="Z21280" s="119"/>
    </row>
    <row r="21281" spans="16:26" x14ac:dyDescent="0.25">
      <c r="P21281" s="120"/>
      <c r="R21281" s="120"/>
      <c r="T21281" s="120"/>
      <c r="V21281" s="120"/>
      <c r="X21281" s="120"/>
      <c r="Z21281" s="120"/>
    </row>
    <row r="21282" spans="16:26" x14ac:dyDescent="0.25">
      <c r="P21282" s="119"/>
      <c r="R21282" s="119"/>
      <c r="T21282" s="119"/>
      <c r="V21282" s="119"/>
      <c r="X21282" s="119"/>
      <c r="Z21282" s="119"/>
    </row>
    <row r="21283" spans="16:26" x14ac:dyDescent="0.25">
      <c r="P21283" s="120"/>
      <c r="R21283" s="120"/>
      <c r="T21283" s="120"/>
      <c r="V21283" s="120"/>
      <c r="X21283" s="120"/>
      <c r="Z21283" s="120"/>
    </row>
    <row r="21284" spans="16:26" x14ac:dyDescent="0.25">
      <c r="P21284" s="119"/>
      <c r="R21284" s="119"/>
      <c r="T21284" s="119"/>
      <c r="V21284" s="119"/>
      <c r="X21284" s="119"/>
      <c r="Z21284" s="119"/>
    </row>
    <row r="21285" spans="16:26" x14ac:dyDescent="0.25">
      <c r="P21285" s="119"/>
      <c r="R21285" s="119"/>
      <c r="T21285" s="119"/>
      <c r="V21285" s="119"/>
      <c r="X21285" s="119"/>
      <c r="Z21285" s="119"/>
    </row>
    <row r="21286" spans="16:26" x14ac:dyDescent="0.25">
      <c r="P21286" s="119"/>
      <c r="R21286" s="119"/>
      <c r="T21286" s="119"/>
      <c r="V21286" s="119"/>
      <c r="X21286" s="119"/>
      <c r="Z21286" s="119"/>
    </row>
    <row r="21287" spans="16:26" x14ac:dyDescent="0.25">
      <c r="P21287" s="121"/>
      <c r="R21287" s="121"/>
      <c r="T21287" s="121"/>
      <c r="V21287" s="121"/>
      <c r="X21287" s="121"/>
      <c r="Z21287" s="121"/>
    </row>
    <row r="21288" spans="16:26" x14ac:dyDescent="0.25">
      <c r="P21288" s="121"/>
      <c r="R21288" s="121"/>
      <c r="T21288" s="121"/>
      <c r="V21288" s="121"/>
      <c r="X21288" s="121"/>
      <c r="Z21288" s="121"/>
    </row>
    <row r="21289" spans="16:26" x14ac:dyDescent="0.25">
      <c r="P21289" s="121"/>
      <c r="R21289" s="121"/>
      <c r="T21289" s="121"/>
      <c r="V21289" s="121"/>
      <c r="X21289" s="121"/>
      <c r="Z21289" s="121"/>
    </row>
    <row r="21290" spans="16:26" x14ac:dyDescent="0.25">
      <c r="P21290" s="121"/>
      <c r="R21290" s="121"/>
      <c r="T21290" s="121"/>
      <c r="V21290" s="121"/>
      <c r="X21290" s="121"/>
      <c r="Z21290" s="121"/>
    </row>
    <row r="21291" spans="16:26" x14ac:dyDescent="0.25">
      <c r="P21291" s="122"/>
      <c r="R21291" s="122"/>
      <c r="T21291" s="122"/>
      <c r="V21291" s="122"/>
      <c r="X21291" s="122"/>
      <c r="Z21291" s="122"/>
    </row>
    <row r="21292" spans="16:26" x14ac:dyDescent="0.25">
      <c r="P21292" s="118"/>
      <c r="R21292" s="118"/>
      <c r="T21292" s="118"/>
      <c r="V21292" s="118"/>
      <c r="X21292" s="118"/>
      <c r="Z21292" s="118"/>
    </row>
    <row r="21293" spans="16:26" x14ac:dyDescent="0.25">
      <c r="P21293" s="119"/>
      <c r="R21293" s="119"/>
      <c r="T21293" s="119"/>
      <c r="V21293" s="119"/>
      <c r="X21293" s="119"/>
      <c r="Z21293" s="119"/>
    </row>
    <row r="21294" spans="16:26" x14ac:dyDescent="0.25">
      <c r="P21294" s="119"/>
      <c r="R21294" s="119"/>
      <c r="T21294" s="119"/>
      <c r="V21294" s="119"/>
      <c r="X21294" s="119"/>
      <c r="Z21294" s="119"/>
    </row>
    <row r="21295" spans="16:26" x14ac:dyDescent="0.25">
      <c r="P21295" s="120"/>
      <c r="R21295" s="120"/>
      <c r="T21295" s="120"/>
      <c r="V21295" s="120"/>
      <c r="X21295" s="120"/>
      <c r="Z21295" s="120"/>
    </row>
    <row r="21296" spans="16:26" x14ac:dyDescent="0.25">
      <c r="P21296" s="119"/>
      <c r="R21296" s="119"/>
      <c r="T21296" s="119"/>
      <c r="V21296" s="119"/>
      <c r="X21296" s="119"/>
      <c r="Z21296" s="119"/>
    </row>
    <row r="21297" spans="16:26" x14ac:dyDescent="0.25">
      <c r="P21297" s="119"/>
      <c r="R21297" s="119"/>
      <c r="T21297" s="119"/>
      <c r="V21297" s="119"/>
      <c r="X21297" s="119"/>
      <c r="Z21297" s="119"/>
    </row>
    <row r="21298" spans="16:26" x14ac:dyDescent="0.25">
      <c r="P21298" s="120"/>
      <c r="R21298" s="120"/>
      <c r="T21298" s="120"/>
      <c r="V21298" s="120"/>
      <c r="X21298" s="120"/>
      <c r="Z21298" s="120"/>
    </row>
    <row r="21299" spans="16:26" x14ac:dyDescent="0.25">
      <c r="P21299" s="119"/>
      <c r="R21299" s="119"/>
      <c r="T21299" s="119"/>
      <c r="V21299" s="119"/>
      <c r="X21299" s="119"/>
      <c r="Z21299" s="119"/>
    </row>
    <row r="21300" spans="16:26" x14ac:dyDescent="0.25">
      <c r="P21300" s="120"/>
      <c r="R21300" s="120"/>
      <c r="T21300" s="120"/>
      <c r="V21300" s="120"/>
      <c r="X21300" s="120"/>
      <c r="Z21300" s="120"/>
    </row>
    <row r="21301" spans="16:26" x14ac:dyDescent="0.25">
      <c r="P21301" s="119"/>
      <c r="R21301" s="119"/>
      <c r="T21301" s="119"/>
      <c r="V21301" s="119"/>
      <c r="X21301" s="119"/>
      <c r="Z21301" s="119"/>
    </row>
    <row r="21302" spans="16:26" x14ac:dyDescent="0.25">
      <c r="P21302" s="119"/>
      <c r="R21302" s="119"/>
      <c r="T21302" s="119"/>
      <c r="V21302" s="119"/>
      <c r="X21302" s="119"/>
      <c r="Z21302" s="119"/>
    </row>
    <row r="21303" spans="16:26" x14ac:dyDescent="0.25">
      <c r="P21303" s="119"/>
      <c r="R21303" s="119"/>
      <c r="T21303" s="119"/>
      <c r="V21303" s="119"/>
      <c r="X21303" s="119"/>
      <c r="Z21303" s="119"/>
    </row>
    <row r="21304" spans="16:26" x14ac:dyDescent="0.25">
      <c r="P21304" s="121"/>
      <c r="R21304" s="121"/>
      <c r="T21304" s="121"/>
      <c r="V21304" s="121"/>
      <c r="X21304" s="121"/>
      <c r="Z21304" s="121"/>
    </row>
    <row r="21305" spans="16:26" x14ac:dyDescent="0.25">
      <c r="P21305" s="121"/>
      <c r="R21305" s="121"/>
      <c r="T21305" s="121"/>
      <c r="V21305" s="121"/>
      <c r="X21305" s="121"/>
      <c r="Z21305" s="121"/>
    </row>
    <row r="21306" spans="16:26" x14ac:dyDescent="0.25">
      <c r="P21306" s="121"/>
      <c r="R21306" s="121"/>
      <c r="T21306" s="121"/>
      <c r="V21306" s="121"/>
      <c r="X21306" s="121"/>
      <c r="Z21306" s="121"/>
    </row>
    <row r="21307" spans="16:26" x14ac:dyDescent="0.25">
      <c r="P21307" s="121"/>
      <c r="R21307" s="121"/>
      <c r="T21307" s="121"/>
      <c r="V21307" s="121"/>
      <c r="X21307" s="121"/>
      <c r="Z21307" s="121"/>
    </row>
    <row r="21308" spans="16:26" x14ac:dyDescent="0.25">
      <c r="P21308" s="122"/>
      <c r="R21308" s="122"/>
      <c r="T21308" s="122"/>
      <c r="V21308" s="122"/>
      <c r="X21308" s="122"/>
      <c r="Z21308" s="122"/>
    </row>
    <row r="21309" spans="16:26" x14ac:dyDescent="0.25">
      <c r="P21309" s="118"/>
      <c r="R21309" s="118"/>
      <c r="T21309" s="118"/>
      <c r="V21309" s="118"/>
      <c r="X21309" s="118"/>
      <c r="Z21309" s="118"/>
    </row>
    <row r="21310" spans="16:26" x14ac:dyDescent="0.25">
      <c r="P21310" s="119"/>
      <c r="R21310" s="119"/>
      <c r="T21310" s="119"/>
      <c r="V21310" s="119"/>
      <c r="X21310" s="119"/>
      <c r="Z21310" s="119"/>
    </row>
    <row r="21311" spans="16:26" x14ac:dyDescent="0.25">
      <c r="P21311" s="119"/>
      <c r="R21311" s="119"/>
      <c r="T21311" s="119"/>
      <c r="V21311" s="119"/>
      <c r="X21311" s="119"/>
      <c r="Z21311" s="119"/>
    </row>
    <row r="21312" spans="16:26" x14ac:dyDescent="0.25">
      <c r="P21312" s="120"/>
      <c r="R21312" s="120"/>
      <c r="T21312" s="120"/>
      <c r="V21312" s="120"/>
      <c r="X21312" s="120"/>
      <c r="Z21312" s="120"/>
    </row>
    <row r="21313" spans="16:26" x14ac:dyDescent="0.25">
      <c r="P21313" s="119"/>
      <c r="R21313" s="119"/>
      <c r="T21313" s="119"/>
      <c r="V21313" s="119"/>
      <c r="X21313" s="119"/>
      <c r="Z21313" s="119"/>
    </row>
    <row r="21314" spans="16:26" x14ac:dyDescent="0.25">
      <c r="P21314" s="119"/>
      <c r="R21314" s="119"/>
      <c r="T21314" s="119"/>
      <c r="V21314" s="119"/>
      <c r="X21314" s="119"/>
      <c r="Z21314" s="119"/>
    </row>
    <row r="21315" spans="16:26" x14ac:dyDescent="0.25">
      <c r="P21315" s="120"/>
      <c r="R21315" s="120"/>
      <c r="T21315" s="120"/>
      <c r="V21315" s="120"/>
      <c r="X21315" s="120"/>
      <c r="Z21315" s="120"/>
    </row>
    <row r="21316" spans="16:26" x14ac:dyDescent="0.25">
      <c r="P21316" s="119"/>
      <c r="R21316" s="119"/>
      <c r="T21316" s="119"/>
      <c r="V21316" s="119"/>
      <c r="X21316" s="119"/>
      <c r="Z21316" s="119"/>
    </row>
    <row r="21317" spans="16:26" x14ac:dyDescent="0.25">
      <c r="P21317" s="120"/>
      <c r="R21317" s="120"/>
      <c r="T21317" s="120"/>
      <c r="V21317" s="120"/>
      <c r="X21317" s="120"/>
      <c r="Z21317" s="120"/>
    </row>
    <row r="21318" spans="16:26" x14ac:dyDescent="0.25">
      <c r="P21318" s="119"/>
      <c r="R21318" s="119"/>
      <c r="T21318" s="119"/>
      <c r="V21318" s="119"/>
      <c r="X21318" s="119"/>
      <c r="Z21318" s="119"/>
    </row>
    <row r="21319" spans="16:26" x14ac:dyDescent="0.25">
      <c r="P21319" s="119"/>
      <c r="R21319" s="119"/>
      <c r="T21319" s="119"/>
      <c r="V21319" s="119"/>
      <c r="X21319" s="119"/>
      <c r="Z21319" s="119"/>
    </row>
    <row r="21320" spans="16:26" x14ac:dyDescent="0.25">
      <c r="P21320" s="119"/>
      <c r="R21320" s="119"/>
      <c r="T21320" s="119"/>
      <c r="V21320" s="119"/>
      <c r="X21320" s="119"/>
      <c r="Z21320" s="119"/>
    </row>
    <row r="21321" spans="16:26" x14ac:dyDescent="0.25">
      <c r="P21321" s="121"/>
      <c r="R21321" s="121"/>
      <c r="T21321" s="121"/>
      <c r="V21321" s="121"/>
      <c r="X21321" s="121"/>
      <c r="Z21321" s="121"/>
    </row>
    <row r="21322" spans="16:26" x14ac:dyDescent="0.25">
      <c r="P21322" s="121"/>
      <c r="R21322" s="121"/>
      <c r="T21322" s="121"/>
      <c r="V21322" s="121"/>
      <c r="X21322" s="121"/>
      <c r="Z21322" s="121"/>
    </row>
    <row r="21323" spans="16:26" x14ac:dyDescent="0.25">
      <c r="P21323" s="121"/>
      <c r="R21323" s="121"/>
      <c r="T21323" s="121"/>
      <c r="V21323" s="121"/>
      <c r="X21323" s="121"/>
      <c r="Z21323" s="121"/>
    </row>
    <row r="21324" spans="16:26" x14ac:dyDescent="0.25">
      <c r="P21324" s="121"/>
      <c r="R21324" s="121"/>
      <c r="T21324" s="121"/>
      <c r="V21324" s="121"/>
      <c r="X21324" s="121"/>
      <c r="Z21324" s="121"/>
    </row>
    <row r="21325" spans="16:26" x14ac:dyDescent="0.25">
      <c r="P21325" s="122"/>
      <c r="R21325" s="122"/>
      <c r="T21325" s="122"/>
      <c r="V21325" s="122"/>
      <c r="X21325" s="122"/>
      <c r="Z21325" s="122"/>
    </row>
    <row r="21326" spans="16:26" x14ac:dyDescent="0.25">
      <c r="P21326" s="118"/>
      <c r="R21326" s="118"/>
      <c r="T21326" s="118"/>
      <c r="V21326" s="118"/>
      <c r="X21326" s="118"/>
      <c r="Z21326" s="118"/>
    </row>
    <row r="21327" spans="16:26" x14ac:dyDescent="0.25">
      <c r="P21327" s="119"/>
      <c r="R21327" s="119"/>
      <c r="T21327" s="119"/>
      <c r="V21327" s="119"/>
      <c r="X21327" s="119"/>
      <c r="Z21327" s="119"/>
    </row>
    <row r="21328" spans="16:26" x14ac:dyDescent="0.25">
      <c r="P21328" s="119"/>
      <c r="R21328" s="119"/>
      <c r="T21328" s="119"/>
      <c r="V21328" s="119"/>
      <c r="X21328" s="119"/>
      <c r="Z21328" s="119"/>
    </row>
    <row r="21329" spans="16:26" x14ac:dyDescent="0.25">
      <c r="P21329" s="120"/>
      <c r="R21329" s="120"/>
      <c r="T21329" s="120"/>
      <c r="V21329" s="120"/>
      <c r="X21329" s="120"/>
      <c r="Z21329" s="120"/>
    </row>
    <row r="21330" spans="16:26" x14ac:dyDescent="0.25">
      <c r="P21330" s="119"/>
      <c r="R21330" s="119"/>
      <c r="T21330" s="119"/>
      <c r="V21330" s="119"/>
      <c r="X21330" s="119"/>
      <c r="Z21330" s="119"/>
    </row>
    <row r="21331" spans="16:26" x14ac:dyDescent="0.25">
      <c r="P21331" s="119"/>
      <c r="R21331" s="119"/>
      <c r="T21331" s="119"/>
      <c r="V21331" s="119"/>
      <c r="X21331" s="119"/>
      <c r="Z21331" s="119"/>
    </row>
    <row r="21332" spans="16:26" x14ac:dyDescent="0.25">
      <c r="P21332" s="120"/>
      <c r="R21332" s="120"/>
      <c r="T21332" s="120"/>
      <c r="V21332" s="120"/>
      <c r="X21332" s="120"/>
      <c r="Z21332" s="120"/>
    </row>
    <row r="21333" spans="16:26" x14ac:dyDescent="0.25">
      <c r="P21333" s="119"/>
      <c r="R21333" s="119"/>
      <c r="T21333" s="119"/>
      <c r="V21333" s="119"/>
      <c r="X21333" s="119"/>
      <c r="Z21333" s="119"/>
    </row>
    <row r="21334" spans="16:26" x14ac:dyDescent="0.25">
      <c r="P21334" s="120"/>
      <c r="R21334" s="120"/>
      <c r="T21334" s="120"/>
      <c r="V21334" s="120"/>
      <c r="X21334" s="120"/>
      <c r="Z21334" s="120"/>
    </row>
    <row r="21335" spans="16:26" x14ac:dyDescent="0.25">
      <c r="P21335" s="119"/>
      <c r="R21335" s="119"/>
      <c r="T21335" s="119"/>
      <c r="V21335" s="119"/>
      <c r="X21335" s="119"/>
      <c r="Z21335" s="119"/>
    </row>
    <row r="21336" spans="16:26" x14ac:dyDescent="0.25">
      <c r="P21336" s="119"/>
      <c r="R21336" s="119"/>
      <c r="T21336" s="119"/>
      <c r="V21336" s="119"/>
      <c r="X21336" s="119"/>
      <c r="Z21336" s="119"/>
    </row>
    <row r="21337" spans="16:26" x14ac:dyDescent="0.25">
      <c r="P21337" s="119"/>
      <c r="R21337" s="119"/>
      <c r="T21337" s="119"/>
      <c r="V21337" s="119"/>
      <c r="X21337" s="119"/>
      <c r="Z21337" s="119"/>
    </row>
    <row r="21338" spans="16:26" x14ac:dyDescent="0.25">
      <c r="P21338" s="121"/>
      <c r="R21338" s="121"/>
      <c r="T21338" s="121"/>
      <c r="V21338" s="121"/>
      <c r="X21338" s="121"/>
      <c r="Z21338" s="121"/>
    </row>
    <row r="21339" spans="16:26" x14ac:dyDescent="0.25">
      <c r="P21339" s="121"/>
      <c r="R21339" s="121"/>
      <c r="T21339" s="121"/>
      <c r="V21339" s="121"/>
      <c r="X21339" s="121"/>
      <c r="Z21339" s="121"/>
    </row>
    <row r="21340" spans="16:26" x14ac:dyDescent="0.25">
      <c r="P21340" s="121"/>
      <c r="R21340" s="121"/>
      <c r="T21340" s="121"/>
      <c r="V21340" s="121"/>
      <c r="X21340" s="121"/>
      <c r="Z21340" s="121"/>
    </row>
    <row r="21341" spans="16:26" x14ac:dyDescent="0.25">
      <c r="P21341" s="121"/>
      <c r="R21341" s="121"/>
      <c r="T21341" s="121"/>
      <c r="V21341" s="121"/>
      <c r="X21341" s="121"/>
      <c r="Z21341" s="121"/>
    </row>
    <row r="21342" spans="16:26" x14ac:dyDescent="0.25">
      <c r="P21342" s="122"/>
      <c r="R21342" s="122"/>
      <c r="T21342" s="122"/>
      <c r="V21342" s="122"/>
      <c r="X21342" s="122"/>
      <c r="Z21342" s="122"/>
    </row>
    <row r="21343" spans="16:26" x14ac:dyDescent="0.25">
      <c r="P21343" s="118"/>
      <c r="R21343" s="118"/>
      <c r="T21343" s="118"/>
      <c r="V21343" s="118"/>
      <c r="X21343" s="118"/>
      <c r="Z21343" s="118"/>
    </row>
    <row r="21344" spans="16:26" x14ac:dyDescent="0.25">
      <c r="P21344" s="119"/>
      <c r="R21344" s="119"/>
      <c r="T21344" s="119"/>
      <c r="V21344" s="119"/>
      <c r="X21344" s="119"/>
      <c r="Z21344" s="119"/>
    </row>
    <row r="21345" spans="16:26" x14ac:dyDescent="0.25">
      <c r="P21345" s="119"/>
      <c r="R21345" s="119"/>
      <c r="T21345" s="119"/>
      <c r="V21345" s="119"/>
      <c r="X21345" s="119"/>
      <c r="Z21345" s="119"/>
    </row>
    <row r="21346" spans="16:26" x14ac:dyDescent="0.25">
      <c r="P21346" s="120"/>
      <c r="R21346" s="120"/>
      <c r="T21346" s="120"/>
      <c r="V21346" s="120"/>
      <c r="X21346" s="120"/>
      <c r="Z21346" s="120"/>
    </row>
    <row r="21347" spans="16:26" x14ac:dyDescent="0.25">
      <c r="P21347" s="119"/>
      <c r="R21347" s="119"/>
      <c r="T21347" s="119"/>
      <c r="V21347" s="119"/>
      <c r="X21347" s="119"/>
      <c r="Z21347" s="119"/>
    </row>
    <row r="21348" spans="16:26" x14ac:dyDescent="0.25">
      <c r="P21348" s="119"/>
      <c r="R21348" s="119"/>
      <c r="T21348" s="119"/>
      <c r="V21348" s="119"/>
      <c r="X21348" s="119"/>
      <c r="Z21348" s="119"/>
    </row>
    <row r="21349" spans="16:26" x14ac:dyDescent="0.25">
      <c r="P21349" s="120"/>
      <c r="R21349" s="120"/>
      <c r="T21349" s="120"/>
      <c r="V21349" s="120"/>
      <c r="X21349" s="120"/>
      <c r="Z21349" s="120"/>
    </row>
    <row r="21350" spans="16:26" x14ac:dyDescent="0.25">
      <c r="P21350" s="119"/>
      <c r="R21350" s="119"/>
      <c r="T21350" s="119"/>
      <c r="V21350" s="119"/>
      <c r="X21350" s="119"/>
      <c r="Z21350" s="119"/>
    </row>
    <row r="21351" spans="16:26" x14ac:dyDescent="0.25">
      <c r="P21351" s="120"/>
      <c r="R21351" s="120"/>
      <c r="T21351" s="120"/>
      <c r="V21351" s="120"/>
      <c r="X21351" s="120"/>
      <c r="Z21351" s="120"/>
    </row>
    <row r="21352" spans="16:26" x14ac:dyDescent="0.25">
      <c r="P21352" s="119"/>
      <c r="R21352" s="119"/>
      <c r="T21352" s="119"/>
      <c r="V21352" s="119"/>
      <c r="X21352" s="119"/>
      <c r="Z21352" s="119"/>
    </row>
    <row r="21353" spans="16:26" x14ac:dyDescent="0.25">
      <c r="P21353" s="119"/>
      <c r="R21353" s="119"/>
      <c r="T21353" s="119"/>
      <c r="V21353" s="119"/>
      <c r="X21353" s="119"/>
      <c r="Z21353" s="119"/>
    </row>
    <row r="21354" spans="16:26" x14ac:dyDescent="0.25">
      <c r="P21354" s="119"/>
      <c r="R21354" s="119"/>
      <c r="T21354" s="119"/>
      <c r="V21354" s="119"/>
      <c r="X21354" s="119"/>
      <c r="Z21354" s="119"/>
    </row>
    <row r="21355" spans="16:26" x14ac:dyDescent="0.25">
      <c r="P21355" s="121"/>
      <c r="R21355" s="121"/>
      <c r="T21355" s="121"/>
      <c r="V21355" s="121"/>
      <c r="X21355" s="121"/>
      <c r="Z21355" s="121"/>
    </row>
    <row r="21356" spans="16:26" x14ac:dyDescent="0.25">
      <c r="P21356" s="121"/>
      <c r="R21356" s="121"/>
      <c r="T21356" s="121"/>
      <c r="V21356" s="121"/>
      <c r="X21356" s="121"/>
      <c r="Z21356" s="121"/>
    </row>
    <row r="21357" spans="16:26" x14ac:dyDescent="0.25">
      <c r="P21357" s="121"/>
      <c r="R21357" s="121"/>
      <c r="T21357" s="121"/>
      <c r="V21357" s="121"/>
      <c r="X21357" s="121"/>
      <c r="Z21357" s="121"/>
    </row>
    <row r="21358" spans="16:26" x14ac:dyDescent="0.25">
      <c r="P21358" s="121"/>
      <c r="R21358" s="121"/>
      <c r="T21358" s="121"/>
      <c r="V21358" s="121"/>
      <c r="X21358" s="121"/>
      <c r="Z21358" s="121"/>
    </row>
    <row r="21359" spans="16:26" x14ac:dyDescent="0.25">
      <c r="P21359" s="122"/>
      <c r="R21359" s="122"/>
      <c r="T21359" s="122"/>
      <c r="V21359" s="122"/>
      <c r="X21359" s="122"/>
      <c r="Z21359" s="122"/>
    </row>
    <row r="21360" spans="16:26" x14ac:dyDescent="0.25">
      <c r="P21360" s="118"/>
      <c r="R21360" s="118"/>
      <c r="T21360" s="118"/>
      <c r="V21360" s="118"/>
      <c r="X21360" s="118"/>
      <c r="Z21360" s="118"/>
    </row>
    <row r="21361" spans="16:26" x14ac:dyDescent="0.25">
      <c r="P21361" s="119"/>
      <c r="R21361" s="119"/>
      <c r="T21361" s="119"/>
      <c r="V21361" s="119"/>
      <c r="X21361" s="119"/>
      <c r="Z21361" s="119"/>
    </row>
    <row r="21362" spans="16:26" x14ac:dyDescent="0.25">
      <c r="P21362" s="119"/>
      <c r="R21362" s="119"/>
      <c r="T21362" s="119"/>
      <c r="V21362" s="119"/>
      <c r="X21362" s="119"/>
      <c r="Z21362" s="119"/>
    </row>
    <row r="21363" spans="16:26" x14ac:dyDescent="0.25">
      <c r="P21363" s="120"/>
      <c r="R21363" s="120"/>
      <c r="T21363" s="120"/>
      <c r="V21363" s="120"/>
      <c r="X21363" s="120"/>
      <c r="Z21363" s="120"/>
    </row>
    <row r="21364" spans="16:26" x14ac:dyDescent="0.25">
      <c r="P21364" s="119"/>
      <c r="R21364" s="119"/>
      <c r="T21364" s="119"/>
      <c r="V21364" s="119"/>
      <c r="X21364" s="119"/>
      <c r="Z21364" s="119"/>
    </row>
    <row r="21365" spans="16:26" x14ac:dyDescent="0.25">
      <c r="P21365" s="119"/>
      <c r="R21365" s="119"/>
      <c r="T21365" s="119"/>
      <c r="V21365" s="119"/>
      <c r="X21365" s="119"/>
      <c r="Z21365" s="119"/>
    </row>
    <row r="21366" spans="16:26" x14ac:dyDescent="0.25">
      <c r="P21366" s="120"/>
      <c r="R21366" s="120"/>
      <c r="T21366" s="120"/>
      <c r="V21366" s="120"/>
      <c r="X21366" s="120"/>
      <c r="Z21366" s="120"/>
    </row>
    <row r="21367" spans="16:26" x14ac:dyDescent="0.25">
      <c r="P21367" s="119"/>
      <c r="R21367" s="119"/>
      <c r="T21367" s="119"/>
      <c r="V21367" s="119"/>
      <c r="X21367" s="119"/>
      <c r="Z21367" s="119"/>
    </row>
    <row r="21368" spans="16:26" x14ac:dyDescent="0.25">
      <c r="P21368" s="120"/>
      <c r="R21368" s="120"/>
      <c r="T21368" s="120"/>
      <c r="V21368" s="120"/>
      <c r="X21368" s="120"/>
      <c r="Z21368" s="120"/>
    </row>
    <row r="21369" spans="16:26" x14ac:dyDescent="0.25">
      <c r="P21369" s="119"/>
      <c r="R21369" s="119"/>
      <c r="T21369" s="119"/>
      <c r="V21369" s="119"/>
      <c r="X21369" s="119"/>
      <c r="Z21369" s="119"/>
    </row>
    <row r="21370" spans="16:26" x14ac:dyDescent="0.25">
      <c r="P21370" s="119"/>
      <c r="R21370" s="119"/>
      <c r="T21370" s="119"/>
      <c r="V21370" s="119"/>
      <c r="X21370" s="119"/>
      <c r="Z21370" s="119"/>
    </row>
    <row r="21371" spans="16:26" x14ac:dyDescent="0.25">
      <c r="P21371" s="119"/>
      <c r="R21371" s="119"/>
      <c r="T21371" s="119"/>
      <c r="V21371" s="119"/>
      <c r="X21371" s="119"/>
      <c r="Z21371" s="119"/>
    </row>
    <row r="21372" spans="16:26" x14ac:dyDescent="0.25">
      <c r="P21372" s="121"/>
      <c r="R21372" s="121"/>
      <c r="T21372" s="121"/>
      <c r="V21372" s="121"/>
      <c r="X21372" s="121"/>
      <c r="Z21372" s="121"/>
    </row>
    <row r="21373" spans="16:26" x14ac:dyDescent="0.25">
      <c r="P21373" s="121"/>
      <c r="R21373" s="121"/>
      <c r="T21373" s="121"/>
      <c r="V21373" s="121"/>
      <c r="X21373" s="121"/>
      <c r="Z21373" s="121"/>
    </row>
    <row r="21374" spans="16:26" x14ac:dyDescent="0.25">
      <c r="P21374" s="121"/>
      <c r="R21374" s="121"/>
      <c r="T21374" s="121"/>
      <c r="V21374" s="121"/>
      <c r="X21374" s="121"/>
      <c r="Z21374" s="121"/>
    </row>
    <row r="21375" spans="16:26" x14ac:dyDescent="0.25">
      <c r="P21375" s="121"/>
      <c r="R21375" s="121"/>
      <c r="T21375" s="121"/>
      <c r="V21375" s="121"/>
      <c r="X21375" s="121"/>
      <c r="Z21375" s="121"/>
    </row>
    <row r="21376" spans="16:26" x14ac:dyDescent="0.25">
      <c r="P21376" s="122"/>
      <c r="R21376" s="122"/>
      <c r="T21376" s="122"/>
      <c r="V21376" s="122"/>
      <c r="X21376" s="122"/>
      <c r="Z21376" s="122"/>
    </row>
    <row r="21377" spans="16:26" x14ac:dyDescent="0.25">
      <c r="P21377" s="118"/>
      <c r="R21377" s="118"/>
      <c r="T21377" s="118"/>
      <c r="V21377" s="118"/>
      <c r="X21377" s="118"/>
      <c r="Z21377" s="118"/>
    </row>
    <row r="21378" spans="16:26" x14ac:dyDescent="0.25">
      <c r="P21378" s="119"/>
      <c r="R21378" s="119"/>
      <c r="T21378" s="119"/>
      <c r="V21378" s="119"/>
      <c r="X21378" s="119"/>
      <c r="Z21378" s="119"/>
    </row>
    <row r="21379" spans="16:26" x14ac:dyDescent="0.25">
      <c r="P21379" s="119"/>
      <c r="R21379" s="119"/>
      <c r="T21379" s="119"/>
      <c r="V21379" s="119"/>
      <c r="X21379" s="119"/>
      <c r="Z21379" s="119"/>
    </row>
    <row r="21380" spans="16:26" x14ac:dyDescent="0.25">
      <c r="P21380" s="120"/>
      <c r="R21380" s="120"/>
      <c r="T21380" s="120"/>
      <c r="V21380" s="120"/>
      <c r="X21380" s="120"/>
      <c r="Z21380" s="120"/>
    </row>
    <row r="21381" spans="16:26" x14ac:dyDescent="0.25">
      <c r="P21381" s="119"/>
      <c r="R21381" s="119"/>
      <c r="T21381" s="119"/>
      <c r="V21381" s="119"/>
      <c r="X21381" s="119"/>
      <c r="Z21381" s="119"/>
    </row>
    <row r="21382" spans="16:26" x14ac:dyDescent="0.25">
      <c r="P21382" s="119"/>
      <c r="R21382" s="119"/>
      <c r="T21382" s="119"/>
      <c r="V21382" s="119"/>
      <c r="X21382" s="119"/>
      <c r="Z21382" s="119"/>
    </row>
    <row r="21383" spans="16:26" x14ac:dyDescent="0.25">
      <c r="P21383" s="120"/>
      <c r="R21383" s="120"/>
      <c r="T21383" s="120"/>
      <c r="V21383" s="120"/>
      <c r="X21383" s="120"/>
      <c r="Z21383" s="120"/>
    </row>
    <row r="21384" spans="16:26" x14ac:dyDescent="0.25">
      <c r="P21384" s="119"/>
      <c r="R21384" s="119"/>
      <c r="T21384" s="119"/>
      <c r="V21384" s="119"/>
      <c r="X21384" s="119"/>
      <c r="Z21384" s="119"/>
    </row>
    <row r="21385" spans="16:26" x14ac:dyDescent="0.25">
      <c r="P21385" s="120"/>
      <c r="R21385" s="120"/>
      <c r="T21385" s="120"/>
      <c r="V21385" s="120"/>
      <c r="X21385" s="120"/>
      <c r="Z21385" s="120"/>
    </row>
    <row r="21386" spans="16:26" x14ac:dyDescent="0.25">
      <c r="P21386" s="119"/>
      <c r="R21386" s="119"/>
      <c r="T21386" s="119"/>
      <c r="V21386" s="119"/>
      <c r="X21386" s="119"/>
      <c r="Z21386" s="119"/>
    </row>
    <row r="21387" spans="16:26" x14ac:dyDescent="0.25">
      <c r="P21387" s="119"/>
      <c r="R21387" s="119"/>
      <c r="T21387" s="119"/>
      <c r="V21387" s="119"/>
      <c r="X21387" s="119"/>
      <c r="Z21387" s="119"/>
    </row>
    <row r="21388" spans="16:26" x14ac:dyDescent="0.25">
      <c r="P21388" s="119"/>
      <c r="R21388" s="119"/>
      <c r="T21388" s="119"/>
      <c r="V21388" s="119"/>
      <c r="X21388" s="119"/>
      <c r="Z21388" s="119"/>
    </row>
    <row r="21389" spans="16:26" x14ac:dyDescent="0.25">
      <c r="P21389" s="121"/>
      <c r="R21389" s="121"/>
      <c r="T21389" s="121"/>
      <c r="V21389" s="121"/>
      <c r="X21389" s="121"/>
      <c r="Z21389" s="121"/>
    </row>
    <row r="21390" spans="16:26" x14ac:dyDescent="0.25">
      <c r="P21390" s="121"/>
      <c r="R21390" s="121"/>
      <c r="T21390" s="121"/>
      <c r="V21390" s="121"/>
      <c r="X21390" s="121"/>
      <c r="Z21390" s="121"/>
    </row>
    <row r="21391" spans="16:26" x14ac:dyDescent="0.25">
      <c r="P21391" s="121"/>
      <c r="R21391" s="121"/>
      <c r="T21391" s="121"/>
      <c r="V21391" s="121"/>
      <c r="X21391" s="121"/>
      <c r="Z21391" s="121"/>
    </row>
    <row r="21392" spans="16:26" x14ac:dyDescent="0.25">
      <c r="P21392" s="121"/>
      <c r="R21392" s="121"/>
      <c r="T21392" s="121"/>
      <c r="V21392" s="121"/>
      <c r="X21392" s="121"/>
      <c r="Z21392" s="121"/>
    </row>
    <row r="21393" spans="16:26" x14ac:dyDescent="0.25">
      <c r="P21393" s="122"/>
      <c r="R21393" s="122"/>
      <c r="T21393" s="122"/>
      <c r="V21393" s="122"/>
      <c r="X21393" s="122"/>
      <c r="Z21393" s="122"/>
    </row>
    <row r="21394" spans="16:26" x14ac:dyDescent="0.25">
      <c r="P21394" s="118"/>
      <c r="R21394" s="118"/>
      <c r="T21394" s="118"/>
      <c r="V21394" s="118"/>
      <c r="X21394" s="118"/>
      <c r="Z21394" s="118"/>
    </row>
    <row r="21395" spans="16:26" x14ac:dyDescent="0.25">
      <c r="P21395" s="119"/>
      <c r="R21395" s="119"/>
      <c r="T21395" s="119"/>
      <c r="V21395" s="119"/>
      <c r="X21395" s="119"/>
      <c r="Z21395" s="119"/>
    </row>
    <row r="21396" spans="16:26" x14ac:dyDescent="0.25">
      <c r="P21396" s="119"/>
      <c r="R21396" s="119"/>
      <c r="T21396" s="119"/>
      <c r="V21396" s="119"/>
      <c r="X21396" s="119"/>
      <c r="Z21396" s="119"/>
    </row>
    <row r="21397" spans="16:26" x14ac:dyDescent="0.25">
      <c r="P21397" s="120"/>
      <c r="R21397" s="120"/>
      <c r="T21397" s="120"/>
      <c r="V21397" s="120"/>
      <c r="X21397" s="120"/>
      <c r="Z21397" s="120"/>
    </row>
    <row r="21398" spans="16:26" x14ac:dyDescent="0.25">
      <c r="P21398" s="119"/>
      <c r="R21398" s="119"/>
      <c r="T21398" s="119"/>
      <c r="V21398" s="119"/>
      <c r="X21398" s="119"/>
      <c r="Z21398" s="119"/>
    </row>
    <row r="21399" spans="16:26" x14ac:dyDescent="0.25">
      <c r="P21399" s="119"/>
      <c r="R21399" s="119"/>
      <c r="T21399" s="119"/>
      <c r="V21399" s="119"/>
      <c r="X21399" s="119"/>
      <c r="Z21399" s="119"/>
    </row>
    <row r="21400" spans="16:26" x14ac:dyDescent="0.25">
      <c r="P21400" s="120"/>
      <c r="R21400" s="120"/>
      <c r="T21400" s="120"/>
      <c r="V21400" s="120"/>
      <c r="X21400" s="120"/>
      <c r="Z21400" s="120"/>
    </row>
    <row r="21401" spans="16:26" x14ac:dyDescent="0.25">
      <c r="P21401" s="119"/>
      <c r="R21401" s="119"/>
      <c r="T21401" s="119"/>
      <c r="V21401" s="119"/>
      <c r="X21401" s="119"/>
      <c r="Z21401" s="119"/>
    </row>
    <row r="21402" spans="16:26" x14ac:dyDescent="0.25">
      <c r="P21402" s="120"/>
      <c r="R21402" s="120"/>
      <c r="T21402" s="120"/>
      <c r="V21402" s="120"/>
      <c r="X21402" s="120"/>
      <c r="Z21402" s="120"/>
    </row>
    <row r="21403" spans="16:26" x14ac:dyDescent="0.25">
      <c r="P21403" s="119"/>
      <c r="R21403" s="119"/>
      <c r="T21403" s="119"/>
      <c r="V21403" s="119"/>
      <c r="X21403" s="119"/>
      <c r="Z21403" s="119"/>
    </row>
    <row r="21404" spans="16:26" x14ac:dyDescent="0.25">
      <c r="P21404" s="119"/>
      <c r="R21404" s="119"/>
      <c r="T21404" s="119"/>
      <c r="V21404" s="119"/>
      <c r="X21404" s="119"/>
      <c r="Z21404" s="119"/>
    </row>
    <row r="21405" spans="16:26" x14ac:dyDescent="0.25">
      <c r="P21405" s="119"/>
      <c r="R21405" s="119"/>
      <c r="T21405" s="119"/>
      <c r="V21405" s="119"/>
      <c r="X21405" s="119"/>
      <c r="Z21405" s="119"/>
    </row>
    <row r="21406" spans="16:26" x14ac:dyDescent="0.25">
      <c r="P21406" s="121"/>
      <c r="R21406" s="121"/>
      <c r="T21406" s="121"/>
      <c r="V21406" s="121"/>
      <c r="X21406" s="121"/>
      <c r="Z21406" s="121"/>
    </row>
    <row r="21407" spans="16:26" x14ac:dyDescent="0.25">
      <c r="P21407" s="121"/>
      <c r="R21407" s="121"/>
      <c r="T21407" s="121"/>
      <c r="V21407" s="121"/>
      <c r="X21407" s="121"/>
      <c r="Z21407" s="121"/>
    </row>
    <row r="21408" spans="16:26" x14ac:dyDescent="0.25">
      <c r="P21408" s="121"/>
      <c r="R21408" s="121"/>
      <c r="T21408" s="121"/>
      <c r="V21408" s="121"/>
      <c r="X21408" s="121"/>
      <c r="Z21408" s="121"/>
    </row>
    <row r="21409" spans="16:26" x14ac:dyDescent="0.25">
      <c r="P21409" s="121"/>
      <c r="R21409" s="121"/>
      <c r="T21409" s="121"/>
      <c r="V21409" s="121"/>
      <c r="X21409" s="121"/>
      <c r="Z21409" s="121"/>
    </row>
    <row r="21410" spans="16:26" x14ac:dyDescent="0.25">
      <c r="P21410" s="122"/>
      <c r="R21410" s="122"/>
      <c r="T21410" s="122"/>
      <c r="V21410" s="122"/>
      <c r="X21410" s="122"/>
      <c r="Z21410" s="122"/>
    </row>
    <row r="21411" spans="16:26" x14ac:dyDescent="0.25">
      <c r="P21411" s="118"/>
      <c r="R21411" s="118"/>
      <c r="T21411" s="118"/>
      <c r="V21411" s="118"/>
      <c r="X21411" s="118"/>
      <c r="Z21411" s="118"/>
    </row>
    <row r="21412" spans="16:26" x14ac:dyDescent="0.25">
      <c r="P21412" s="119"/>
      <c r="R21412" s="119"/>
      <c r="T21412" s="119"/>
      <c r="V21412" s="119"/>
      <c r="X21412" s="119"/>
      <c r="Z21412" s="119"/>
    </row>
    <row r="21413" spans="16:26" x14ac:dyDescent="0.25">
      <c r="P21413" s="119"/>
      <c r="R21413" s="119"/>
      <c r="T21413" s="119"/>
      <c r="V21413" s="119"/>
      <c r="X21413" s="119"/>
      <c r="Z21413" s="119"/>
    </row>
    <row r="21414" spans="16:26" x14ac:dyDescent="0.25">
      <c r="P21414" s="120"/>
      <c r="R21414" s="120"/>
      <c r="T21414" s="120"/>
      <c r="V21414" s="120"/>
      <c r="X21414" s="120"/>
      <c r="Z21414" s="120"/>
    </row>
    <row r="21415" spans="16:26" x14ac:dyDescent="0.25">
      <c r="P21415" s="119"/>
      <c r="R21415" s="119"/>
      <c r="T21415" s="119"/>
      <c r="V21415" s="119"/>
      <c r="X21415" s="119"/>
      <c r="Z21415" s="119"/>
    </row>
    <row r="21416" spans="16:26" x14ac:dyDescent="0.25">
      <c r="P21416" s="119"/>
      <c r="R21416" s="119"/>
      <c r="T21416" s="119"/>
      <c r="V21416" s="119"/>
      <c r="X21416" s="119"/>
      <c r="Z21416" s="119"/>
    </row>
    <row r="21417" spans="16:26" x14ac:dyDescent="0.25">
      <c r="P21417" s="120"/>
      <c r="R21417" s="120"/>
      <c r="T21417" s="120"/>
      <c r="V21417" s="120"/>
      <c r="X21417" s="120"/>
      <c r="Z21417" s="120"/>
    </row>
    <row r="21418" spans="16:26" x14ac:dyDescent="0.25">
      <c r="P21418" s="119"/>
      <c r="R21418" s="119"/>
      <c r="T21418" s="119"/>
      <c r="V21418" s="119"/>
      <c r="X21418" s="119"/>
      <c r="Z21418" s="119"/>
    </row>
    <row r="21419" spans="16:26" x14ac:dyDescent="0.25">
      <c r="P21419" s="120"/>
      <c r="R21419" s="120"/>
      <c r="T21419" s="120"/>
      <c r="V21419" s="120"/>
      <c r="X21419" s="120"/>
      <c r="Z21419" s="120"/>
    </row>
    <row r="21420" spans="16:26" x14ac:dyDescent="0.25">
      <c r="P21420" s="119"/>
      <c r="R21420" s="119"/>
      <c r="T21420" s="119"/>
      <c r="V21420" s="119"/>
      <c r="X21420" s="119"/>
      <c r="Z21420" s="119"/>
    </row>
    <row r="21421" spans="16:26" x14ac:dyDescent="0.25">
      <c r="P21421" s="119"/>
      <c r="R21421" s="119"/>
      <c r="T21421" s="119"/>
      <c r="V21421" s="119"/>
      <c r="X21421" s="119"/>
      <c r="Z21421" s="119"/>
    </row>
    <row r="21422" spans="16:26" x14ac:dyDescent="0.25">
      <c r="P21422" s="119"/>
      <c r="R21422" s="119"/>
      <c r="T21422" s="119"/>
      <c r="V21422" s="119"/>
      <c r="X21422" s="119"/>
      <c r="Z21422" s="119"/>
    </row>
    <row r="21423" spans="16:26" x14ac:dyDescent="0.25">
      <c r="P21423" s="121"/>
      <c r="R21423" s="121"/>
      <c r="T21423" s="121"/>
      <c r="V21423" s="121"/>
      <c r="X21423" s="121"/>
      <c r="Z21423" s="121"/>
    </row>
    <row r="21424" spans="16:26" x14ac:dyDescent="0.25">
      <c r="P21424" s="121"/>
      <c r="R21424" s="121"/>
      <c r="T21424" s="121"/>
      <c r="V21424" s="121"/>
      <c r="X21424" s="121"/>
      <c r="Z21424" s="121"/>
    </row>
    <row r="21425" spans="16:26" x14ac:dyDescent="0.25">
      <c r="P21425" s="121"/>
      <c r="R21425" s="121"/>
      <c r="T21425" s="121"/>
      <c r="V21425" s="121"/>
      <c r="X21425" s="121"/>
      <c r="Z21425" s="121"/>
    </row>
    <row r="21426" spans="16:26" x14ac:dyDescent="0.25">
      <c r="P21426" s="121"/>
      <c r="R21426" s="121"/>
      <c r="T21426" s="121"/>
      <c r="V21426" s="121"/>
      <c r="X21426" s="121"/>
      <c r="Z21426" s="121"/>
    </row>
    <row r="21427" spans="16:26" x14ac:dyDescent="0.25">
      <c r="P21427" s="122"/>
      <c r="R21427" s="122"/>
      <c r="T21427" s="122"/>
      <c r="V21427" s="122"/>
      <c r="X21427" s="122"/>
      <c r="Z21427" s="122"/>
    </row>
    <row r="21428" spans="16:26" x14ac:dyDescent="0.25">
      <c r="P21428" s="118"/>
      <c r="R21428" s="118"/>
      <c r="T21428" s="118"/>
      <c r="V21428" s="118"/>
      <c r="X21428" s="118"/>
      <c r="Z21428" s="118"/>
    </row>
    <row r="21429" spans="16:26" x14ac:dyDescent="0.25">
      <c r="P21429" s="119"/>
      <c r="R21429" s="119"/>
      <c r="T21429" s="119"/>
      <c r="V21429" s="119"/>
      <c r="X21429" s="119"/>
      <c r="Z21429" s="119"/>
    </row>
    <row r="21430" spans="16:26" x14ac:dyDescent="0.25">
      <c r="P21430" s="119"/>
      <c r="R21430" s="119"/>
      <c r="T21430" s="119"/>
      <c r="V21430" s="119"/>
      <c r="X21430" s="119"/>
      <c r="Z21430" s="119"/>
    </row>
    <row r="21431" spans="16:26" x14ac:dyDescent="0.25">
      <c r="P21431" s="120"/>
      <c r="R21431" s="120"/>
      <c r="T21431" s="120"/>
      <c r="V21431" s="120"/>
      <c r="X21431" s="120"/>
      <c r="Z21431" s="120"/>
    </row>
    <row r="21432" spans="16:26" x14ac:dyDescent="0.25">
      <c r="P21432" s="119"/>
      <c r="R21432" s="119"/>
      <c r="T21432" s="119"/>
      <c r="V21432" s="119"/>
      <c r="X21432" s="119"/>
      <c r="Z21432" s="119"/>
    </row>
    <row r="21433" spans="16:26" x14ac:dyDescent="0.25">
      <c r="P21433" s="119"/>
      <c r="R21433" s="119"/>
      <c r="T21433" s="119"/>
      <c r="V21433" s="119"/>
      <c r="X21433" s="119"/>
      <c r="Z21433" s="119"/>
    </row>
    <row r="21434" spans="16:26" x14ac:dyDescent="0.25">
      <c r="P21434" s="120"/>
      <c r="R21434" s="120"/>
      <c r="T21434" s="120"/>
      <c r="V21434" s="120"/>
      <c r="X21434" s="120"/>
      <c r="Z21434" s="120"/>
    </row>
    <row r="21435" spans="16:26" x14ac:dyDescent="0.25">
      <c r="P21435" s="119"/>
      <c r="R21435" s="119"/>
      <c r="T21435" s="119"/>
      <c r="V21435" s="119"/>
      <c r="X21435" s="119"/>
      <c r="Z21435" s="119"/>
    </row>
    <row r="21436" spans="16:26" x14ac:dyDescent="0.25">
      <c r="P21436" s="120"/>
      <c r="R21436" s="120"/>
      <c r="T21436" s="120"/>
      <c r="V21436" s="120"/>
      <c r="X21436" s="120"/>
      <c r="Z21436" s="120"/>
    </row>
    <row r="21437" spans="16:26" x14ac:dyDescent="0.25">
      <c r="P21437" s="119"/>
      <c r="R21437" s="119"/>
      <c r="T21437" s="119"/>
      <c r="V21437" s="119"/>
      <c r="X21437" s="119"/>
      <c r="Z21437" s="119"/>
    </row>
    <row r="21438" spans="16:26" x14ac:dyDescent="0.25">
      <c r="P21438" s="119"/>
      <c r="R21438" s="119"/>
      <c r="T21438" s="119"/>
      <c r="V21438" s="119"/>
      <c r="X21438" s="119"/>
      <c r="Z21438" s="119"/>
    </row>
    <row r="21439" spans="16:26" x14ac:dyDescent="0.25">
      <c r="P21439" s="119"/>
      <c r="R21439" s="119"/>
      <c r="T21439" s="119"/>
      <c r="V21439" s="119"/>
      <c r="X21439" s="119"/>
      <c r="Z21439" s="119"/>
    </row>
    <row r="21440" spans="16:26" x14ac:dyDescent="0.25">
      <c r="P21440" s="121"/>
      <c r="R21440" s="121"/>
      <c r="T21440" s="121"/>
      <c r="V21440" s="121"/>
      <c r="X21440" s="121"/>
      <c r="Z21440" s="121"/>
    </row>
    <row r="21441" spans="16:26" x14ac:dyDescent="0.25">
      <c r="P21441" s="121"/>
      <c r="R21441" s="121"/>
      <c r="T21441" s="121"/>
      <c r="V21441" s="121"/>
      <c r="X21441" s="121"/>
      <c r="Z21441" s="121"/>
    </row>
    <row r="21442" spans="16:26" x14ac:dyDescent="0.25">
      <c r="P21442" s="121"/>
      <c r="R21442" s="121"/>
      <c r="T21442" s="121"/>
      <c r="V21442" s="121"/>
      <c r="X21442" s="121"/>
      <c r="Z21442" s="121"/>
    </row>
    <row r="21443" spans="16:26" x14ac:dyDescent="0.25">
      <c r="P21443" s="121"/>
      <c r="R21443" s="121"/>
      <c r="T21443" s="121"/>
      <c r="V21443" s="121"/>
      <c r="X21443" s="121"/>
      <c r="Z21443" s="121"/>
    </row>
    <row r="21444" spans="16:26" x14ac:dyDescent="0.25">
      <c r="P21444" s="122"/>
      <c r="R21444" s="122"/>
      <c r="T21444" s="122"/>
      <c r="V21444" s="122"/>
      <c r="X21444" s="122"/>
      <c r="Z21444" s="122"/>
    </row>
    <row r="21445" spans="16:26" x14ac:dyDescent="0.25">
      <c r="P21445" s="118"/>
      <c r="R21445" s="118"/>
      <c r="T21445" s="118"/>
      <c r="V21445" s="118"/>
      <c r="X21445" s="118"/>
      <c r="Z21445" s="118"/>
    </row>
    <row r="21446" spans="16:26" x14ac:dyDescent="0.25">
      <c r="P21446" s="119"/>
      <c r="R21446" s="119"/>
      <c r="T21446" s="119"/>
      <c r="V21446" s="119"/>
      <c r="X21446" s="119"/>
      <c r="Z21446" s="119"/>
    </row>
    <row r="21447" spans="16:26" x14ac:dyDescent="0.25">
      <c r="P21447" s="119"/>
      <c r="R21447" s="119"/>
      <c r="T21447" s="119"/>
      <c r="V21447" s="119"/>
      <c r="X21447" s="119"/>
      <c r="Z21447" s="119"/>
    </row>
    <row r="21448" spans="16:26" x14ac:dyDescent="0.25">
      <c r="P21448" s="120"/>
      <c r="R21448" s="120"/>
      <c r="T21448" s="120"/>
      <c r="V21448" s="120"/>
      <c r="X21448" s="120"/>
      <c r="Z21448" s="120"/>
    </row>
    <row r="21449" spans="16:26" x14ac:dyDescent="0.25">
      <c r="P21449" s="119"/>
      <c r="R21449" s="119"/>
      <c r="T21449" s="119"/>
      <c r="V21449" s="119"/>
      <c r="X21449" s="119"/>
      <c r="Z21449" s="119"/>
    </row>
    <row r="21450" spans="16:26" x14ac:dyDescent="0.25">
      <c r="P21450" s="119"/>
      <c r="R21450" s="119"/>
      <c r="T21450" s="119"/>
      <c r="V21450" s="119"/>
      <c r="X21450" s="119"/>
      <c r="Z21450" s="119"/>
    </row>
    <row r="21451" spans="16:26" x14ac:dyDescent="0.25">
      <c r="P21451" s="120"/>
      <c r="R21451" s="120"/>
      <c r="T21451" s="120"/>
      <c r="V21451" s="120"/>
      <c r="X21451" s="120"/>
      <c r="Z21451" s="120"/>
    </row>
    <row r="21452" spans="16:26" x14ac:dyDescent="0.25">
      <c r="P21452" s="119"/>
      <c r="R21452" s="119"/>
      <c r="T21452" s="119"/>
      <c r="V21452" s="119"/>
      <c r="X21452" s="119"/>
      <c r="Z21452" s="119"/>
    </row>
    <row r="21453" spans="16:26" x14ac:dyDescent="0.25">
      <c r="P21453" s="120"/>
      <c r="R21453" s="120"/>
      <c r="T21453" s="120"/>
      <c r="V21453" s="120"/>
      <c r="X21453" s="120"/>
      <c r="Z21453" s="120"/>
    </row>
    <row r="21454" spans="16:26" x14ac:dyDescent="0.25">
      <c r="P21454" s="119"/>
      <c r="R21454" s="119"/>
      <c r="T21454" s="119"/>
      <c r="V21454" s="119"/>
      <c r="X21454" s="119"/>
      <c r="Z21454" s="119"/>
    </row>
    <row r="21455" spans="16:26" x14ac:dyDescent="0.25">
      <c r="P21455" s="119"/>
      <c r="R21455" s="119"/>
      <c r="T21455" s="119"/>
      <c r="V21455" s="119"/>
      <c r="X21455" s="119"/>
      <c r="Z21455" s="119"/>
    </row>
    <row r="21456" spans="16:26" x14ac:dyDescent="0.25">
      <c r="P21456" s="119"/>
      <c r="R21456" s="119"/>
      <c r="T21456" s="119"/>
      <c r="V21456" s="119"/>
      <c r="X21456" s="119"/>
      <c r="Z21456" s="119"/>
    </row>
    <row r="21457" spans="16:26" x14ac:dyDescent="0.25">
      <c r="P21457" s="121"/>
      <c r="R21457" s="121"/>
      <c r="T21457" s="121"/>
      <c r="V21457" s="121"/>
      <c r="X21457" s="121"/>
      <c r="Z21457" s="121"/>
    </row>
    <row r="21458" spans="16:26" x14ac:dyDescent="0.25">
      <c r="P21458" s="121"/>
      <c r="R21458" s="121"/>
      <c r="T21458" s="121"/>
      <c r="V21458" s="121"/>
      <c r="X21458" s="121"/>
      <c r="Z21458" s="121"/>
    </row>
    <row r="21459" spans="16:26" x14ac:dyDescent="0.25">
      <c r="P21459" s="121"/>
      <c r="R21459" s="121"/>
      <c r="T21459" s="121"/>
      <c r="V21459" s="121"/>
      <c r="X21459" s="121"/>
      <c r="Z21459" s="121"/>
    </row>
    <row r="21460" spans="16:26" x14ac:dyDescent="0.25">
      <c r="P21460" s="121"/>
      <c r="R21460" s="121"/>
      <c r="T21460" s="121"/>
      <c r="V21460" s="121"/>
      <c r="X21460" s="121"/>
      <c r="Z21460" s="121"/>
    </row>
    <row r="21461" spans="16:26" x14ac:dyDescent="0.25">
      <c r="P21461" s="122"/>
      <c r="R21461" s="122"/>
      <c r="T21461" s="122"/>
      <c r="V21461" s="122"/>
      <c r="X21461" s="122"/>
      <c r="Z21461" s="122"/>
    </row>
    <row r="21462" spans="16:26" x14ac:dyDescent="0.25">
      <c r="P21462" s="118"/>
      <c r="R21462" s="118"/>
      <c r="T21462" s="118"/>
      <c r="V21462" s="118"/>
      <c r="X21462" s="118"/>
      <c r="Z21462" s="118"/>
    </row>
    <row r="21463" spans="16:26" x14ac:dyDescent="0.25">
      <c r="P21463" s="119"/>
      <c r="R21463" s="119"/>
      <c r="T21463" s="119"/>
      <c r="V21463" s="119"/>
      <c r="X21463" s="119"/>
      <c r="Z21463" s="119"/>
    </row>
    <row r="21464" spans="16:26" x14ac:dyDescent="0.25">
      <c r="P21464" s="119"/>
      <c r="R21464" s="119"/>
      <c r="T21464" s="119"/>
      <c r="V21464" s="119"/>
      <c r="X21464" s="119"/>
      <c r="Z21464" s="119"/>
    </row>
    <row r="21465" spans="16:26" x14ac:dyDescent="0.25">
      <c r="P21465" s="120"/>
      <c r="R21465" s="120"/>
      <c r="T21465" s="120"/>
      <c r="V21465" s="120"/>
      <c r="X21465" s="120"/>
      <c r="Z21465" s="120"/>
    </row>
    <row r="21466" spans="16:26" x14ac:dyDescent="0.25">
      <c r="P21466" s="119"/>
      <c r="R21466" s="119"/>
      <c r="T21466" s="119"/>
      <c r="V21466" s="119"/>
      <c r="X21466" s="119"/>
      <c r="Z21466" s="119"/>
    </row>
    <row r="21467" spans="16:26" x14ac:dyDescent="0.25">
      <c r="P21467" s="119"/>
      <c r="R21467" s="119"/>
      <c r="T21467" s="119"/>
      <c r="V21467" s="119"/>
      <c r="X21467" s="119"/>
      <c r="Z21467" s="119"/>
    </row>
    <row r="21468" spans="16:26" x14ac:dyDescent="0.25">
      <c r="P21468" s="120"/>
      <c r="R21468" s="120"/>
      <c r="T21468" s="120"/>
      <c r="V21468" s="120"/>
      <c r="X21468" s="120"/>
      <c r="Z21468" s="120"/>
    </row>
    <row r="21469" spans="16:26" x14ac:dyDescent="0.25">
      <c r="P21469" s="119"/>
      <c r="R21469" s="119"/>
      <c r="T21469" s="119"/>
      <c r="V21469" s="119"/>
      <c r="X21469" s="119"/>
      <c r="Z21469" s="119"/>
    </row>
    <row r="21470" spans="16:26" x14ac:dyDescent="0.25">
      <c r="P21470" s="120"/>
      <c r="R21470" s="120"/>
      <c r="T21470" s="120"/>
      <c r="V21470" s="120"/>
      <c r="X21470" s="120"/>
      <c r="Z21470" s="120"/>
    </row>
    <row r="21471" spans="16:26" x14ac:dyDescent="0.25">
      <c r="P21471" s="119"/>
      <c r="R21471" s="119"/>
      <c r="T21471" s="119"/>
      <c r="V21471" s="119"/>
      <c r="X21471" s="119"/>
      <c r="Z21471" s="119"/>
    </row>
    <row r="21472" spans="16:26" x14ac:dyDescent="0.25">
      <c r="P21472" s="119"/>
      <c r="R21472" s="119"/>
      <c r="T21472" s="119"/>
      <c r="V21472" s="119"/>
      <c r="X21472" s="119"/>
      <c r="Z21472" s="119"/>
    </row>
    <row r="21473" spans="16:26" x14ac:dyDescent="0.25">
      <c r="P21473" s="119"/>
      <c r="R21473" s="119"/>
      <c r="T21473" s="119"/>
      <c r="V21473" s="119"/>
      <c r="X21473" s="119"/>
      <c r="Z21473" s="119"/>
    </row>
    <row r="21474" spans="16:26" x14ac:dyDescent="0.25">
      <c r="P21474" s="121"/>
      <c r="R21474" s="121"/>
      <c r="T21474" s="121"/>
      <c r="V21474" s="121"/>
      <c r="X21474" s="121"/>
      <c r="Z21474" s="121"/>
    </row>
    <row r="21475" spans="16:26" x14ac:dyDescent="0.25">
      <c r="P21475" s="121"/>
      <c r="R21475" s="121"/>
      <c r="T21475" s="121"/>
      <c r="V21475" s="121"/>
      <c r="X21475" s="121"/>
      <c r="Z21475" s="121"/>
    </row>
    <row r="21476" spans="16:26" x14ac:dyDescent="0.25">
      <c r="P21476" s="121"/>
      <c r="R21476" s="121"/>
      <c r="T21476" s="121"/>
      <c r="V21476" s="121"/>
      <c r="X21476" s="121"/>
      <c r="Z21476" s="121"/>
    </row>
    <row r="21477" spans="16:26" x14ac:dyDescent="0.25">
      <c r="P21477" s="121"/>
      <c r="R21477" s="121"/>
      <c r="T21477" s="121"/>
      <c r="V21477" s="121"/>
      <c r="X21477" s="121"/>
      <c r="Z21477" s="121"/>
    </row>
    <row r="21478" spans="16:26" x14ac:dyDescent="0.25">
      <c r="P21478" s="122"/>
      <c r="R21478" s="122"/>
      <c r="T21478" s="122"/>
      <c r="V21478" s="122"/>
      <c r="X21478" s="122"/>
      <c r="Z21478" s="122"/>
    </row>
    <row r="21479" spans="16:26" x14ac:dyDescent="0.25">
      <c r="P21479" s="118"/>
      <c r="R21479" s="118"/>
      <c r="T21479" s="118"/>
      <c r="V21479" s="118"/>
      <c r="X21479" s="118"/>
      <c r="Z21479" s="118"/>
    </row>
    <row r="21480" spans="16:26" x14ac:dyDescent="0.25">
      <c r="P21480" s="119"/>
      <c r="R21480" s="119"/>
      <c r="T21480" s="119"/>
      <c r="V21480" s="119"/>
      <c r="X21480" s="119"/>
      <c r="Z21480" s="119"/>
    </row>
    <row r="21481" spans="16:26" x14ac:dyDescent="0.25">
      <c r="P21481" s="119"/>
      <c r="R21481" s="119"/>
      <c r="T21481" s="119"/>
      <c r="V21481" s="119"/>
      <c r="X21481" s="119"/>
      <c r="Z21481" s="119"/>
    </row>
    <row r="21482" spans="16:26" x14ac:dyDescent="0.25">
      <c r="P21482" s="120"/>
      <c r="R21482" s="120"/>
      <c r="T21482" s="120"/>
      <c r="V21482" s="120"/>
      <c r="X21482" s="120"/>
      <c r="Z21482" s="120"/>
    </row>
    <row r="21483" spans="16:26" x14ac:dyDescent="0.25">
      <c r="P21483" s="119"/>
      <c r="R21483" s="119"/>
      <c r="T21483" s="119"/>
      <c r="V21483" s="119"/>
      <c r="X21483" s="119"/>
      <c r="Z21483" s="119"/>
    </row>
    <row r="21484" spans="16:26" x14ac:dyDescent="0.25">
      <c r="P21484" s="119"/>
      <c r="R21484" s="119"/>
      <c r="T21484" s="119"/>
      <c r="V21484" s="119"/>
      <c r="X21484" s="119"/>
      <c r="Z21484" s="119"/>
    </row>
    <row r="21485" spans="16:26" x14ac:dyDescent="0.25">
      <c r="P21485" s="120"/>
      <c r="R21485" s="120"/>
      <c r="T21485" s="120"/>
      <c r="V21485" s="120"/>
      <c r="X21485" s="120"/>
      <c r="Z21485" s="120"/>
    </row>
    <row r="21486" spans="16:26" x14ac:dyDescent="0.25">
      <c r="P21486" s="119"/>
      <c r="R21486" s="119"/>
      <c r="T21486" s="119"/>
      <c r="V21486" s="119"/>
      <c r="X21486" s="119"/>
      <c r="Z21486" s="119"/>
    </row>
    <row r="21487" spans="16:26" x14ac:dyDescent="0.25">
      <c r="P21487" s="120"/>
      <c r="R21487" s="120"/>
      <c r="T21487" s="120"/>
      <c r="V21487" s="120"/>
      <c r="X21487" s="120"/>
      <c r="Z21487" s="120"/>
    </row>
    <row r="21488" spans="16:26" x14ac:dyDescent="0.25">
      <c r="P21488" s="119"/>
      <c r="R21488" s="119"/>
      <c r="T21488" s="119"/>
      <c r="V21488" s="119"/>
      <c r="X21488" s="119"/>
      <c r="Z21488" s="119"/>
    </row>
    <row r="21489" spans="16:26" x14ac:dyDescent="0.25">
      <c r="P21489" s="119"/>
      <c r="R21489" s="119"/>
      <c r="T21489" s="119"/>
      <c r="V21489" s="119"/>
      <c r="X21489" s="119"/>
      <c r="Z21489" s="119"/>
    </row>
    <row r="21490" spans="16:26" x14ac:dyDescent="0.25">
      <c r="P21490" s="119"/>
      <c r="R21490" s="119"/>
      <c r="T21490" s="119"/>
      <c r="V21490" s="119"/>
      <c r="X21490" s="119"/>
      <c r="Z21490" s="119"/>
    </row>
    <row r="21491" spans="16:26" x14ac:dyDescent="0.25">
      <c r="P21491" s="121"/>
      <c r="R21491" s="121"/>
      <c r="T21491" s="121"/>
      <c r="V21491" s="121"/>
      <c r="X21491" s="121"/>
      <c r="Z21491" s="121"/>
    </row>
    <row r="21492" spans="16:26" x14ac:dyDescent="0.25">
      <c r="P21492" s="121"/>
      <c r="R21492" s="121"/>
      <c r="T21492" s="121"/>
      <c r="V21492" s="121"/>
      <c r="X21492" s="121"/>
      <c r="Z21492" s="121"/>
    </row>
    <row r="21493" spans="16:26" x14ac:dyDescent="0.25">
      <c r="P21493" s="121"/>
      <c r="R21493" s="121"/>
      <c r="T21493" s="121"/>
      <c r="V21493" s="121"/>
      <c r="X21493" s="121"/>
      <c r="Z21493" s="121"/>
    </row>
    <row r="21494" spans="16:26" x14ac:dyDescent="0.25">
      <c r="P21494" s="121"/>
      <c r="R21494" s="121"/>
      <c r="T21494" s="121"/>
      <c r="V21494" s="121"/>
      <c r="X21494" s="121"/>
      <c r="Z21494" s="121"/>
    </row>
    <row r="21495" spans="16:26" x14ac:dyDescent="0.25">
      <c r="P21495" s="122"/>
      <c r="R21495" s="122"/>
      <c r="T21495" s="122"/>
      <c r="V21495" s="122"/>
      <c r="X21495" s="122"/>
      <c r="Z21495" s="122"/>
    </row>
    <row r="21496" spans="16:26" x14ac:dyDescent="0.25">
      <c r="P21496" s="118"/>
      <c r="R21496" s="118"/>
      <c r="T21496" s="118"/>
      <c r="V21496" s="118"/>
      <c r="X21496" s="118"/>
      <c r="Z21496" s="118"/>
    </row>
    <row r="21497" spans="16:26" x14ac:dyDescent="0.25">
      <c r="P21497" s="119"/>
      <c r="R21497" s="119"/>
      <c r="T21497" s="119"/>
      <c r="V21497" s="119"/>
      <c r="X21497" s="119"/>
      <c r="Z21497" s="119"/>
    </row>
    <row r="21498" spans="16:26" x14ac:dyDescent="0.25">
      <c r="P21498" s="119"/>
      <c r="R21498" s="119"/>
      <c r="T21498" s="119"/>
      <c r="V21498" s="119"/>
      <c r="X21498" s="119"/>
      <c r="Z21498" s="119"/>
    </row>
    <row r="21499" spans="16:26" x14ac:dyDescent="0.25">
      <c r="P21499" s="120"/>
      <c r="R21499" s="120"/>
      <c r="T21499" s="120"/>
      <c r="V21499" s="120"/>
      <c r="X21499" s="120"/>
      <c r="Z21499" s="120"/>
    </row>
    <row r="21500" spans="16:26" x14ac:dyDescent="0.25">
      <c r="P21500" s="119"/>
      <c r="R21500" s="119"/>
      <c r="T21500" s="119"/>
      <c r="V21500" s="119"/>
      <c r="X21500" s="119"/>
      <c r="Z21500" s="119"/>
    </row>
    <row r="21501" spans="16:26" x14ac:dyDescent="0.25">
      <c r="P21501" s="119"/>
      <c r="R21501" s="119"/>
      <c r="T21501" s="119"/>
      <c r="V21501" s="119"/>
      <c r="X21501" s="119"/>
      <c r="Z21501" s="119"/>
    </row>
    <row r="21502" spans="16:26" x14ac:dyDescent="0.25">
      <c r="P21502" s="120"/>
      <c r="R21502" s="120"/>
      <c r="T21502" s="120"/>
      <c r="V21502" s="120"/>
      <c r="X21502" s="120"/>
      <c r="Z21502" s="120"/>
    </row>
    <row r="21503" spans="16:26" x14ac:dyDescent="0.25">
      <c r="P21503" s="119"/>
      <c r="R21503" s="119"/>
      <c r="T21503" s="119"/>
      <c r="V21503" s="119"/>
      <c r="X21503" s="119"/>
      <c r="Z21503" s="119"/>
    </row>
    <row r="21504" spans="16:26" x14ac:dyDescent="0.25">
      <c r="P21504" s="120"/>
      <c r="R21504" s="120"/>
      <c r="T21504" s="120"/>
      <c r="V21504" s="120"/>
      <c r="X21504" s="120"/>
      <c r="Z21504" s="120"/>
    </row>
    <row r="21505" spans="16:26" x14ac:dyDescent="0.25">
      <c r="P21505" s="119"/>
      <c r="R21505" s="119"/>
      <c r="T21505" s="119"/>
      <c r="V21505" s="119"/>
      <c r="X21505" s="119"/>
      <c r="Z21505" s="119"/>
    </row>
    <row r="21506" spans="16:26" x14ac:dyDescent="0.25">
      <c r="P21506" s="119"/>
      <c r="R21506" s="119"/>
      <c r="T21506" s="119"/>
      <c r="V21506" s="119"/>
      <c r="X21506" s="119"/>
      <c r="Z21506" s="119"/>
    </row>
    <row r="21507" spans="16:26" x14ac:dyDescent="0.25">
      <c r="P21507" s="119"/>
      <c r="R21507" s="119"/>
      <c r="T21507" s="119"/>
      <c r="V21507" s="119"/>
      <c r="X21507" s="119"/>
      <c r="Z21507" s="119"/>
    </row>
    <row r="21508" spans="16:26" x14ac:dyDescent="0.25">
      <c r="P21508" s="121"/>
      <c r="R21508" s="121"/>
      <c r="T21508" s="121"/>
      <c r="V21508" s="121"/>
      <c r="X21508" s="121"/>
      <c r="Z21508" s="121"/>
    </row>
    <row r="21509" spans="16:26" x14ac:dyDescent="0.25">
      <c r="P21509" s="121"/>
      <c r="R21509" s="121"/>
      <c r="T21509" s="121"/>
      <c r="V21509" s="121"/>
      <c r="X21509" s="121"/>
      <c r="Z21509" s="121"/>
    </row>
    <row r="21510" spans="16:26" x14ac:dyDescent="0.25">
      <c r="P21510" s="121"/>
      <c r="R21510" s="121"/>
      <c r="T21510" s="121"/>
      <c r="V21510" s="121"/>
      <c r="X21510" s="121"/>
      <c r="Z21510" s="121"/>
    </row>
    <row r="21511" spans="16:26" x14ac:dyDescent="0.25">
      <c r="P21511" s="121"/>
      <c r="R21511" s="121"/>
      <c r="T21511" s="121"/>
      <c r="V21511" s="121"/>
      <c r="X21511" s="121"/>
      <c r="Z21511" s="121"/>
    </row>
    <row r="21512" spans="16:26" x14ac:dyDescent="0.25">
      <c r="P21512" s="122"/>
      <c r="R21512" s="122"/>
      <c r="T21512" s="122"/>
      <c r="V21512" s="122"/>
      <c r="X21512" s="122"/>
      <c r="Z21512" s="122"/>
    </row>
    <row r="21513" spans="16:26" x14ac:dyDescent="0.25">
      <c r="P21513" s="118"/>
      <c r="R21513" s="118"/>
      <c r="T21513" s="118"/>
      <c r="V21513" s="118"/>
      <c r="X21513" s="118"/>
      <c r="Z21513" s="118"/>
    </row>
    <row r="21514" spans="16:26" x14ac:dyDescent="0.25">
      <c r="P21514" s="119"/>
      <c r="R21514" s="119"/>
      <c r="T21514" s="119"/>
      <c r="V21514" s="119"/>
      <c r="X21514" s="119"/>
      <c r="Z21514" s="119"/>
    </row>
    <row r="21515" spans="16:26" x14ac:dyDescent="0.25">
      <c r="P21515" s="119"/>
      <c r="R21515" s="119"/>
      <c r="T21515" s="119"/>
      <c r="V21515" s="119"/>
      <c r="X21515" s="119"/>
      <c r="Z21515" s="119"/>
    </row>
    <row r="21516" spans="16:26" x14ac:dyDescent="0.25">
      <c r="P21516" s="120"/>
      <c r="R21516" s="120"/>
      <c r="T21516" s="120"/>
      <c r="V21516" s="120"/>
      <c r="X21516" s="120"/>
      <c r="Z21516" s="120"/>
    </row>
    <row r="21517" spans="16:26" x14ac:dyDescent="0.25">
      <c r="P21517" s="119"/>
      <c r="R21517" s="119"/>
      <c r="T21517" s="119"/>
      <c r="V21517" s="119"/>
      <c r="X21517" s="119"/>
      <c r="Z21517" s="119"/>
    </row>
    <row r="21518" spans="16:26" x14ac:dyDescent="0.25">
      <c r="P21518" s="119"/>
      <c r="R21518" s="119"/>
      <c r="T21518" s="119"/>
      <c r="V21518" s="119"/>
      <c r="X21518" s="119"/>
      <c r="Z21518" s="119"/>
    </row>
    <row r="21519" spans="16:26" x14ac:dyDescent="0.25">
      <c r="P21519" s="120"/>
      <c r="R21519" s="120"/>
      <c r="T21519" s="120"/>
      <c r="V21519" s="120"/>
      <c r="X21519" s="120"/>
      <c r="Z21519" s="120"/>
    </row>
    <row r="21520" spans="16:26" x14ac:dyDescent="0.25">
      <c r="P21520" s="119"/>
      <c r="R21520" s="119"/>
      <c r="T21520" s="119"/>
      <c r="V21520" s="119"/>
      <c r="X21520" s="119"/>
      <c r="Z21520" s="119"/>
    </row>
    <row r="21521" spans="16:26" x14ac:dyDescent="0.25">
      <c r="P21521" s="120"/>
      <c r="R21521" s="120"/>
      <c r="T21521" s="120"/>
      <c r="V21521" s="120"/>
      <c r="X21521" s="120"/>
      <c r="Z21521" s="120"/>
    </row>
    <row r="21522" spans="16:26" x14ac:dyDescent="0.25">
      <c r="P21522" s="119"/>
      <c r="R21522" s="119"/>
      <c r="T21522" s="119"/>
      <c r="V21522" s="119"/>
      <c r="X21522" s="119"/>
      <c r="Z21522" s="119"/>
    </row>
    <row r="21523" spans="16:26" x14ac:dyDescent="0.25">
      <c r="P21523" s="119"/>
      <c r="R21523" s="119"/>
      <c r="T21523" s="119"/>
      <c r="V21523" s="119"/>
      <c r="X21523" s="119"/>
      <c r="Z21523" s="119"/>
    </row>
    <row r="21524" spans="16:26" x14ac:dyDescent="0.25">
      <c r="P21524" s="119"/>
      <c r="R21524" s="119"/>
      <c r="T21524" s="119"/>
      <c r="V21524" s="119"/>
      <c r="X21524" s="119"/>
      <c r="Z21524" s="119"/>
    </row>
    <row r="21525" spans="16:26" x14ac:dyDescent="0.25">
      <c r="P21525" s="121"/>
      <c r="R21525" s="121"/>
      <c r="T21525" s="121"/>
      <c r="V21525" s="121"/>
      <c r="X21525" s="121"/>
      <c r="Z21525" s="121"/>
    </row>
    <row r="21526" spans="16:26" x14ac:dyDescent="0.25">
      <c r="P21526" s="121"/>
      <c r="R21526" s="121"/>
      <c r="T21526" s="121"/>
      <c r="V21526" s="121"/>
      <c r="X21526" s="121"/>
      <c r="Z21526" s="121"/>
    </row>
    <row r="21527" spans="16:26" x14ac:dyDescent="0.25">
      <c r="P21527" s="121"/>
      <c r="R21527" s="121"/>
      <c r="T21527" s="121"/>
      <c r="V21527" s="121"/>
      <c r="X21527" s="121"/>
      <c r="Z21527" s="121"/>
    </row>
    <row r="21528" spans="16:26" x14ac:dyDescent="0.25">
      <c r="P21528" s="121"/>
      <c r="R21528" s="121"/>
      <c r="T21528" s="121"/>
      <c r="V21528" s="121"/>
      <c r="X21528" s="121"/>
      <c r="Z21528" s="121"/>
    </row>
    <row r="21529" spans="16:26" x14ac:dyDescent="0.25">
      <c r="P21529" s="122"/>
      <c r="R21529" s="122"/>
      <c r="T21529" s="122"/>
      <c r="V21529" s="122"/>
      <c r="X21529" s="122"/>
      <c r="Z21529" s="122"/>
    </row>
    <row r="21530" spans="16:26" x14ac:dyDescent="0.25">
      <c r="P21530" s="118"/>
      <c r="R21530" s="118"/>
      <c r="T21530" s="118"/>
      <c r="V21530" s="118"/>
      <c r="X21530" s="118"/>
      <c r="Z21530" s="118"/>
    </row>
    <row r="21531" spans="16:26" x14ac:dyDescent="0.25">
      <c r="P21531" s="119"/>
      <c r="R21531" s="119"/>
      <c r="T21531" s="119"/>
      <c r="V21531" s="119"/>
      <c r="X21531" s="119"/>
      <c r="Z21531" s="119"/>
    </row>
    <row r="21532" spans="16:26" x14ac:dyDescent="0.25">
      <c r="P21532" s="119"/>
      <c r="R21532" s="119"/>
      <c r="T21532" s="119"/>
      <c r="V21532" s="119"/>
      <c r="X21532" s="119"/>
      <c r="Z21532" s="119"/>
    </row>
    <row r="21533" spans="16:26" x14ac:dyDescent="0.25">
      <c r="P21533" s="120"/>
      <c r="R21533" s="120"/>
      <c r="T21533" s="120"/>
      <c r="V21533" s="120"/>
      <c r="X21533" s="120"/>
      <c r="Z21533" s="120"/>
    </row>
    <row r="21534" spans="16:26" x14ac:dyDescent="0.25">
      <c r="P21534" s="119"/>
      <c r="R21534" s="119"/>
      <c r="T21534" s="119"/>
      <c r="V21534" s="119"/>
      <c r="X21534" s="119"/>
      <c r="Z21534" s="119"/>
    </row>
    <row r="21535" spans="16:26" x14ac:dyDescent="0.25">
      <c r="P21535" s="119"/>
      <c r="R21535" s="119"/>
      <c r="T21535" s="119"/>
      <c r="V21535" s="119"/>
      <c r="X21535" s="119"/>
      <c r="Z21535" s="119"/>
    </row>
    <row r="21536" spans="16:26" x14ac:dyDescent="0.25">
      <c r="P21536" s="120"/>
      <c r="R21536" s="120"/>
      <c r="T21536" s="120"/>
      <c r="V21536" s="120"/>
      <c r="X21536" s="120"/>
      <c r="Z21536" s="120"/>
    </row>
    <row r="21537" spans="16:26" x14ac:dyDescent="0.25">
      <c r="P21537" s="119"/>
      <c r="R21537" s="119"/>
      <c r="T21537" s="119"/>
      <c r="V21537" s="119"/>
      <c r="X21537" s="119"/>
      <c r="Z21537" s="119"/>
    </row>
    <row r="21538" spans="16:26" x14ac:dyDescent="0.25">
      <c r="P21538" s="120"/>
      <c r="R21538" s="120"/>
      <c r="T21538" s="120"/>
      <c r="V21538" s="120"/>
      <c r="X21538" s="120"/>
      <c r="Z21538" s="120"/>
    </row>
    <row r="21539" spans="16:26" x14ac:dyDescent="0.25">
      <c r="P21539" s="119"/>
      <c r="R21539" s="119"/>
      <c r="T21539" s="119"/>
      <c r="V21539" s="119"/>
      <c r="X21539" s="119"/>
      <c r="Z21539" s="119"/>
    </row>
    <row r="21540" spans="16:26" x14ac:dyDescent="0.25">
      <c r="P21540" s="119"/>
      <c r="R21540" s="119"/>
      <c r="T21540" s="119"/>
      <c r="V21540" s="119"/>
      <c r="X21540" s="119"/>
      <c r="Z21540" s="119"/>
    </row>
    <row r="21541" spans="16:26" x14ac:dyDescent="0.25">
      <c r="P21541" s="119"/>
      <c r="R21541" s="119"/>
      <c r="T21541" s="119"/>
      <c r="V21541" s="119"/>
      <c r="X21541" s="119"/>
      <c r="Z21541" s="119"/>
    </row>
    <row r="21542" spans="16:26" x14ac:dyDescent="0.25">
      <c r="P21542" s="121"/>
      <c r="R21542" s="121"/>
      <c r="T21542" s="121"/>
      <c r="V21542" s="121"/>
      <c r="X21542" s="121"/>
      <c r="Z21542" s="121"/>
    </row>
    <row r="21543" spans="16:26" x14ac:dyDescent="0.25">
      <c r="P21543" s="121"/>
      <c r="R21543" s="121"/>
      <c r="T21543" s="121"/>
      <c r="V21543" s="121"/>
      <c r="X21543" s="121"/>
      <c r="Z21543" s="121"/>
    </row>
    <row r="21544" spans="16:26" x14ac:dyDescent="0.25">
      <c r="P21544" s="121"/>
      <c r="R21544" s="121"/>
      <c r="T21544" s="121"/>
      <c r="V21544" s="121"/>
      <c r="X21544" s="121"/>
      <c r="Z21544" s="121"/>
    </row>
    <row r="21545" spans="16:26" x14ac:dyDescent="0.25">
      <c r="P21545" s="121"/>
      <c r="R21545" s="121"/>
      <c r="T21545" s="121"/>
      <c r="V21545" s="121"/>
      <c r="X21545" s="121"/>
      <c r="Z21545" s="121"/>
    </row>
    <row r="21546" spans="16:26" x14ac:dyDescent="0.25">
      <c r="P21546" s="122"/>
      <c r="R21546" s="122"/>
      <c r="T21546" s="122"/>
      <c r="V21546" s="122"/>
      <c r="X21546" s="122"/>
      <c r="Z21546" s="122"/>
    </row>
    <row r="21547" spans="16:26" x14ac:dyDescent="0.25">
      <c r="P21547" s="118"/>
      <c r="R21547" s="118"/>
      <c r="T21547" s="118"/>
      <c r="V21547" s="118"/>
      <c r="X21547" s="118"/>
      <c r="Z21547" s="118"/>
    </row>
    <row r="21548" spans="16:26" x14ac:dyDescent="0.25">
      <c r="P21548" s="119"/>
      <c r="R21548" s="119"/>
      <c r="T21548" s="119"/>
      <c r="V21548" s="119"/>
      <c r="X21548" s="119"/>
      <c r="Z21548" s="119"/>
    </row>
    <row r="21549" spans="16:26" x14ac:dyDescent="0.25">
      <c r="P21549" s="119"/>
      <c r="R21549" s="119"/>
      <c r="T21549" s="119"/>
      <c r="V21549" s="119"/>
      <c r="X21549" s="119"/>
      <c r="Z21549" s="119"/>
    </row>
    <row r="21550" spans="16:26" x14ac:dyDescent="0.25">
      <c r="P21550" s="120"/>
      <c r="R21550" s="120"/>
      <c r="T21550" s="120"/>
      <c r="V21550" s="120"/>
      <c r="X21550" s="120"/>
      <c r="Z21550" s="120"/>
    </row>
    <row r="21551" spans="16:26" x14ac:dyDescent="0.25">
      <c r="P21551" s="119"/>
      <c r="R21551" s="119"/>
      <c r="T21551" s="119"/>
      <c r="V21551" s="119"/>
      <c r="X21551" s="119"/>
      <c r="Z21551" s="119"/>
    </row>
    <row r="21552" spans="16:26" x14ac:dyDescent="0.25">
      <c r="P21552" s="119"/>
      <c r="R21552" s="119"/>
      <c r="T21552" s="119"/>
      <c r="V21552" s="119"/>
      <c r="X21552" s="119"/>
      <c r="Z21552" s="119"/>
    </row>
    <row r="21553" spans="16:26" x14ac:dyDescent="0.25">
      <c r="P21553" s="120"/>
      <c r="R21553" s="120"/>
      <c r="T21553" s="120"/>
      <c r="V21553" s="120"/>
      <c r="X21553" s="120"/>
      <c r="Z21553" s="120"/>
    </row>
    <row r="21554" spans="16:26" x14ac:dyDescent="0.25">
      <c r="P21554" s="119"/>
      <c r="R21554" s="119"/>
      <c r="T21554" s="119"/>
      <c r="V21554" s="119"/>
      <c r="X21554" s="119"/>
      <c r="Z21554" s="119"/>
    </row>
    <row r="21555" spans="16:26" x14ac:dyDescent="0.25">
      <c r="P21555" s="120"/>
      <c r="R21555" s="120"/>
      <c r="T21555" s="120"/>
      <c r="V21555" s="120"/>
      <c r="X21555" s="120"/>
      <c r="Z21555" s="120"/>
    </row>
    <row r="21556" spans="16:26" x14ac:dyDescent="0.25">
      <c r="P21556" s="119"/>
      <c r="R21556" s="119"/>
      <c r="T21556" s="119"/>
      <c r="V21556" s="119"/>
      <c r="X21556" s="119"/>
      <c r="Z21556" s="119"/>
    </row>
    <row r="21557" spans="16:26" x14ac:dyDescent="0.25">
      <c r="P21557" s="119"/>
      <c r="R21557" s="119"/>
      <c r="T21557" s="119"/>
      <c r="V21557" s="119"/>
      <c r="X21557" s="119"/>
      <c r="Z21557" s="119"/>
    </row>
    <row r="21558" spans="16:26" x14ac:dyDescent="0.25">
      <c r="P21558" s="119"/>
      <c r="R21558" s="119"/>
      <c r="T21558" s="119"/>
      <c r="V21558" s="119"/>
      <c r="X21558" s="119"/>
      <c r="Z21558" s="119"/>
    </row>
    <row r="21559" spans="16:26" x14ac:dyDescent="0.25">
      <c r="P21559" s="121"/>
      <c r="R21559" s="121"/>
      <c r="T21559" s="121"/>
      <c r="V21559" s="121"/>
      <c r="X21559" s="121"/>
      <c r="Z21559" s="121"/>
    </row>
    <row r="21560" spans="16:26" x14ac:dyDescent="0.25">
      <c r="P21560" s="121"/>
      <c r="R21560" s="121"/>
      <c r="T21560" s="121"/>
      <c r="V21560" s="121"/>
      <c r="X21560" s="121"/>
      <c r="Z21560" s="121"/>
    </row>
    <row r="21561" spans="16:26" x14ac:dyDescent="0.25">
      <c r="P21561" s="121"/>
      <c r="R21561" s="121"/>
      <c r="T21561" s="121"/>
      <c r="V21561" s="121"/>
      <c r="X21561" s="121"/>
      <c r="Z21561" s="121"/>
    </row>
    <row r="21562" spans="16:26" x14ac:dyDescent="0.25">
      <c r="P21562" s="121"/>
      <c r="R21562" s="121"/>
      <c r="T21562" s="121"/>
      <c r="V21562" s="121"/>
      <c r="X21562" s="121"/>
      <c r="Z21562" s="121"/>
    </row>
    <row r="21563" spans="16:26" x14ac:dyDescent="0.25">
      <c r="P21563" s="122"/>
      <c r="R21563" s="122"/>
      <c r="T21563" s="122"/>
      <c r="V21563" s="122"/>
      <c r="X21563" s="122"/>
      <c r="Z21563" s="122"/>
    </row>
    <row r="21564" spans="16:26" x14ac:dyDescent="0.25">
      <c r="P21564" s="118"/>
      <c r="R21564" s="118"/>
      <c r="T21564" s="118"/>
      <c r="V21564" s="118"/>
      <c r="X21564" s="118"/>
      <c r="Z21564" s="118"/>
    </row>
    <row r="21565" spans="16:26" x14ac:dyDescent="0.25">
      <c r="P21565" s="119"/>
      <c r="R21565" s="119"/>
      <c r="T21565" s="119"/>
      <c r="V21565" s="119"/>
      <c r="X21565" s="119"/>
      <c r="Z21565" s="119"/>
    </row>
    <row r="21566" spans="16:26" x14ac:dyDescent="0.25">
      <c r="P21566" s="119"/>
      <c r="R21566" s="119"/>
      <c r="T21566" s="119"/>
      <c r="V21566" s="119"/>
      <c r="X21566" s="119"/>
      <c r="Z21566" s="119"/>
    </row>
    <row r="21567" spans="16:26" x14ac:dyDescent="0.25">
      <c r="P21567" s="120"/>
      <c r="R21567" s="120"/>
      <c r="T21567" s="120"/>
      <c r="V21567" s="120"/>
      <c r="X21567" s="120"/>
      <c r="Z21567" s="120"/>
    </row>
    <row r="21568" spans="16:26" x14ac:dyDescent="0.25">
      <c r="P21568" s="119"/>
      <c r="R21568" s="119"/>
      <c r="T21568" s="119"/>
      <c r="V21568" s="119"/>
      <c r="X21568" s="119"/>
      <c r="Z21568" s="119"/>
    </row>
    <row r="21569" spans="16:26" x14ac:dyDescent="0.25">
      <c r="P21569" s="119"/>
      <c r="R21569" s="119"/>
      <c r="T21569" s="119"/>
      <c r="V21569" s="119"/>
      <c r="X21569" s="119"/>
      <c r="Z21569" s="119"/>
    </row>
    <row r="21570" spans="16:26" x14ac:dyDescent="0.25">
      <c r="P21570" s="120"/>
      <c r="R21570" s="120"/>
      <c r="T21570" s="120"/>
      <c r="V21570" s="120"/>
      <c r="X21570" s="120"/>
      <c r="Z21570" s="120"/>
    </row>
    <row r="21571" spans="16:26" x14ac:dyDescent="0.25">
      <c r="P21571" s="119"/>
      <c r="R21571" s="119"/>
      <c r="T21571" s="119"/>
      <c r="V21571" s="119"/>
      <c r="X21571" s="119"/>
      <c r="Z21571" s="119"/>
    </row>
    <row r="21572" spans="16:26" x14ac:dyDescent="0.25">
      <c r="P21572" s="120"/>
      <c r="R21572" s="120"/>
      <c r="T21572" s="120"/>
      <c r="V21572" s="120"/>
      <c r="X21572" s="120"/>
      <c r="Z21572" s="120"/>
    </row>
    <row r="21573" spans="16:26" x14ac:dyDescent="0.25">
      <c r="P21573" s="119"/>
      <c r="R21573" s="119"/>
      <c r="T21573" s="119"/>
      <c r="V21573" s="119"/>
      <c r="X21573" s="119"/>
      <c r="Z21573" s="119"/>
    </row>
    <row r="21574" spans="16:26" x14ac:dyDescent="0.25">
      <c r="P21574" s="119"/>
      <c r="R21574" s="119"/>
      <c r="T21574" s="119"/>
      <c r="V21574" s="119"/>
      <c r="X21574" s="119"/>
      <c r="Z21574" s="119"/>
    </row>
    <row r="21575" spans="16:26" x14ac:dyDescent="0.25">
      <c r="P21575" s="119"/>
      <c r="R21575" s="119"/>
      <c r="T21575" s="119"/>
      <c r="V21575" s="119"/>
      <c r="X21575" s="119"/>
      <c r="Z21575" s="119"/>
    </row>
    <row r="21576" spans="16:26" x14ac:dyDescent="0.25">
      <c r="P21576" s="121"/>
      <c r="R21576" s="121"/>
      <c r="T21576" s="121"/>
      <c r="V21576" s="121"/>
      <c r="X21576" s="121"/>
      <c r="Z21576" s="121"/>
    </row>
    <row r="21577" spans="16:26" x14ac:dyDescent="0.25">
      <c r="P21577" s="121"/>
      <c r="R21577" s="121"/>
      <c r="T21577" s="121"/>
      <c r="V21577" s="121"/>
      <c r="X21577" s="121"/>
      <c r="Z21577" s="121"/>
    </row>
    <row r="21578" spans="16:26" x14ac:dyDescent="0.25">
      <c r="P21578" s="121"/>
      <c r="R21578" s="121"/>
      <c r="T21578" s="121"/>
      <c r="V21578" s="121"/>
      <c r="X21578" s="121"/>
      <c r="Z21578" s="121"/>
    </row>
    <row r="21579" spans="16:26" x14ac:dyDescent="0.25">
      <c r="P21579" s="121"/>
      <c r="R21579" s="121"/>
      <c r="T21579" s="121"/>
      <c r="V21579" s="121"/>
      <c r="X21579" s="121"/>
      <c r="Z21579" s="121"/>
    </row>
    <row r="21580" spans="16:26" x14ac:dyDescent="0.25">
      <c r="P21580" s="122"/>
      <c r="R21580" s="122"/>
      <c r="T21580" s="122"/>
      <c r="V21580" s="122"/>
      <c r="X21580" s="122"/>
      <c r="Z21580" s="122"/>
    </row>
    <row r="21581" spans="16:26" x14ac:dyDescent="0.25">
      <c r="P21581" s="118"/>
      <c r="R21581" s="118"/>
      <c r="T21581" s="118"/>
      <c r="V21581" s="118"/>
      <c r="X21581" s="118"/>
      <c r="Z21581" s="118"/>
    </row>
    <row r="21582" spans="16:26" x14ac:dyDescent="0.25">
      <c r="P21582" s="119"/>
      <c r="R21582" s="119"/>
      <c r="T21582" s="119"/>
      <c r="V21582" s="119"/>
      <c r="X21582" s="119"/>
      <c r="Z21582" s="119"/>
    </row>
    <row r="21583" spans="16:26" x14ac:dyDescent="0.25">
      <c r="P21583" s="119"/>
      <c r="R21583" s="119"/>
      <c r="T21583" s="119"/>
      <c r="V21583" s="119"/>
      <c r="X21583" s="119"/>
      <c r="Z21583" s="119"/>
    </row>
    <row r="21584" spans="16:26" x14ac:dyDescent="0.25">
      <c r="P21584" s="120"/>
      <c r="R21584" s="120"/>
      <c r="T21584" s="120"/>
      <c r="V21584" s="120"/>
      <c r="X21584" s="120"/>
      <c r="Z21584" s="120"/>
    </row>
    <row r="21585" spans="16:26" x14ac:dyDescent="0.25">
      <c r="P21585" s="119"/>
      <c r="R21585" s="119"/>
      <c r="T21585" s="119"/>
      <c r="V21585" s="119"/>
      <c r="X21585" s="119"/>
      <c r="Z21585" s="119"/>
    </row>
    <row r="21586" spans="16:26" x14ac:dyDescent="0.25">
      <c r="P21586" s="119"/>
      <c r="R21586" s="119"/>
      <c r="T21586" s="119"/>
      <c r="V21586" s="119"/>
      <c r="X21586" s="119"/>
      <c r="Z21586" s="119"/>
    </row>
    <row r="21587" spans="16:26" x14ac:dyDescent="0.25">
      <c r="P21587" s="120"/>
      <c r="R21587" s="120"/>
      <c r="T21587" s="120"/>
      <c r="V21587" s="120"/>
      <c r="X21587" s="120"/>
      <c r="Z21587" s="120"/>
    </row>
    <row r="21588" spans="16:26" x14ac:dyDescent="0.25">
      <c r="P21588" s="119"/>
      <c r="R21588" s="119"/>
      <c r="T21588" s="119"/>
      <c r="V21588" s="119"/>
      <c r="X21588" s="119"/>
      <c r="Z21588" s="119"/>
    </row>
    <row r="21589" spans="16:26" x14ac:dyDescent="0.25">
      <c r="P21589" s="120"/>
      <c r="R21589" s="120"/>
      <c r="T21589" s="120"/>
      <c r="V21589" s="120"/>
      <c r="X21589" s="120"/>
      <c r="Z21589" s="120"/>
    </row>
    <row r="21590" spans="16:26" x14ac:dyDescent="0.25">
      <c r="P21590" s="119"/>
      <c r="R21590" s="119"/>
      <c r="T21590" s="119"/>
      <c r="V21590" s="119"/>
      <c r="X21590" s="119"/>
      <c r="Z21590" s="119"/>
    </row>
    <row r="21591" spans="16:26" x14ac:dyDescent="0.25">
      <c r="P21591" s="119"/>
      <c r="R21591" s="119"/>
      <c r="T21591" s="119"/>
      <c r="V21591" s="119"/>
      <c r="X21591" s="119"/>
      <c r="Z21591" s="119"/>
    </row>
    <row r="21592" spans="16:26" x14ac:dyDescent="0.25">
      <c r="P21592" s="119"/>
      <c r="R21592" s="119"/>
      <c r="T21592" s="119"/>
      <c r="V21592" s="119"/>
      <c r="X21592" s="119"/>
      <c r="Z21592" s="119"/>
    </row>
    <row r="21593" spans="16:26" x14ac:dyDescent="0.25">
      <c r="P21593" s="121"/>
      <c r="R21593" s="121"/>
      <c r="T21593" s="121"/>
      <c r="V21593" s="121"/>
      <c r="X21593" s="121"/>
      <c r="Z21593" s="121"/>
    </row>
    <row r="21594" spans="16:26" x14ac:dyDescent="0.25">
      <c r="P21594" s="121"/>
      <c r="R21594" s="121"/>
      <c r="T21594" s="121"/>
      <c r="V21594" s="121"/>
      <c r="X21594" s="121"/>
      <c r="Z21594" s="121"/>
    </row>
    <row r="21595" spans="16:26" x14ac:dyDescent="0.25">
      <c r="P21595" s="121"/>
      <c r="R21595" s="121"/>
      <c r="T21595" s="121"/>
      <c r="V21595" s="121"/>
      <c r="X21595" s="121"/>
      <c r="Z21595" s="121"/>
    </row>
    <row r="21596" spans="16:26" x14ac:dyDescent="0.25">
      <c r="P21596" s="121"/>
      <c r="R21596" s="121"/>
      <c r="T21596" s="121"/>
      <c r="V21596" s="121"/>
      <c r="X21596" s="121"/>
      <c r="Z21596" s="121"/>
    </row>
    <row r="21597" spans="16:26" x14ac:dyDescent="0.25">
      <c r="P21597" s="122"/>
      <c r="R21597" s="122"/>
      <c r="T21597" s="122"/>
      <c r="V21597" s="122"/>
      <c r="X21597" s="122"/>
      <c r="Z21597" s="122"/>
    </row>
    <row r="21598" spans="16:26" x14ac:dyDescent="0.25">
      <c r="P21598" s="118"/>
      <c r="R21598" s="118"/>
      <c r="T21598" s="118"/>
      <c r="V21598" s="118"/>
      <c r="X21598" s="118"/>
      <c r="Z21598" s="118"/>
    </row>
    <row r="21599" spans="16:26" x14ac:dyDescent="0.25">
      <c r="P21599" s="119"/>
      <c r="R21599" s="119"/>
      <c r="T21599" s="119"/>
      <c r="V21599" s="119"/>
      <c r="X21599" s="119"/>
      <c r="Z21599" s="119"/>
    </row>
    <row r="21600" spans="16:26" x14ac:dyDescent="0.25">
      <c r="P21600" s="119"/>
      <c r="R21600" s="119"/>
      <c r="T21600" s="119"/>
      <c r="V21600" s="119"/>
      <c r="X21600" s="119"/>
      <c r="Z21600" s="119"/>
    </row>
    <row r="21601" spans="16:26" x14ac:dyDescent="0.25">
      <c r="P21601" s="120"/>
      <c r="R21601" s="120"/>
      <c r="T21601" s="120"/>
      <c r="V21601" s="120"/>
      <c r="X21601" s="120"/>
      <c r="Z21601" s="120"/>
    </row>
    <row r="21602" spans="16:26" x14ac:dyDescent="0.25">
      <c r="P21602" s="119"/>
      <c r="R21602" s="119"/>
      <c r="T21602" s="119"/>
      <c r="V21602" s="119"/>
      <c r="X21602" s="119"/>
      <c r="Z21602" s="119"/>
    </row>
    <row r="21603" spans="16:26" x14ac:dyDescent="0.25">
      <c r="P21603" s="119"/>
      <c r="R21603" s="119"/>
      <c r="T21603" s="119"/>
      <c r="V21603" s="119"/>
      <c r="X21603" s="119"/>
      <c r="Z21603" s="119"/>
    </row>
    <row r="21604" spans="16:26" x14ac:dyDescent="0.25">
      <c r="P21604" s="120"/>
      <c r="R21604" s="120"/>
      <c r="T21604" s="120"/>
      <c r="V21604" s="120"/>
      <c r="X21604" s="120"/>
      <c r="Z21604" s="120"/>
    </row>
    <row r="21605" spans="16:26" x14ac:dyDescent="0.25">
      <c r="P21605" s="119"/>
      <c r="R21605" s="119"/>
      <c r="T21605" s="119"/>
      <c r="V21605" s="119"/>
      <c r="X21605" s="119"/>
      <c r="Z21605" s="119"/>
    </row>
    <row r="21606" spans="16:26" x14ac:dyDescent="0.25">
      <c r="P21606" s="120"/>
      <c r="R21606" s="120"/>
      <c r="T21606" s="120"/>
      <c r="V21606" s="120"/>
      <c r="X21606" s="120"/>
      <c r="Z21606" s="120"/>
    </row>
    <row r="21607" spans="16:26" x14ac:dyDescent="0.25">
      <c r="P21607" s="119"/>
      <c r="R21607" s="119"/>
      <c r="T21607" s="119"/>
      <c r="V21607" s="119"/>
      <c r="X21607" s="119"/>
      <c r="Z21607" s="119"/>
    </row>
    <row r="21608" spans="16:26" x14ac:dyDescent="0.25">
      <c r="P21608" s="119"/>
      <c r="R21608" s="119"/>
      <c r="T21608" s="119"/>
      <c r="V21608" s="119"/>
      <c r="X21608" s="119"/>
      <c r="Z21608" s="119"/>
    </row>
    <row r="21609" spans="16:26" x14ac:dyDescent="0.25">
      <c r="P21609" s="119"/>
      <c r="R21609" s="119"/>
      <c r="T21609" s="119"/>
      <c r="V21609" s="119"/>
      <c r="X21609" s="119"/>
      <c r="Z21609" s="119"/>
    </row>
    <row r="21610" spans="16:26" x14ac:dyDescent="0.25">
      <c r="P21610" s="121"/>
      <c r="R21610" s="121"/>
      <c r="T21610" s="121"/>
      <c r="V21610" s="121"/>
      <c r="X21610" s="121"/>
      <c r="Z21610" s="121"/>
    </row>
    <row r="21611" spans="16:26" x14ac:dyDescent="0.25">
      <c r="P21611" s="121"/>
      <c r="R21611" s="121"/>
      <c r="T21611" s="121"/>
      <c r="V21611" s="121"/>
      <c r="X21611" s="121"/>
      <c r="Z21611" s="121"/>
    </row>
    <row r="21612" spans="16:26" x14ac:dyDescent="0.25">
      <c r="P21612" s="121"/>
      <c r="R21612" s="121"/>
      <c r="T21612" s="121"/>
      <c r="V21612" s="121"/>
      <c r="X21612" s="121"/>
      <c r="Z21612" s="121"/>
    </row>
    <row r="21613" spans="16:26" x14ac:dyDescent="0.25">
      <c r="P21613" s="121"/>
      <c r="R21613" s="121"/>
      <c r="T21613" s="121"/>
      <c r="V21613" s="121"/>
      <c r="X21613" s="121"/>
      <c r="Z21613" s="121"/>
    </row>
    <row r="21614" spans="16:26" x14ac:dyDescent="0.25">
      <c r="P21614" s="122"/>
      <c r="R21614" s="122"/>
      <c r="T21614" s="122"/>
      <c r="V21614" s="122"/>
      <c r="X21614" s="122"/>
      <c r="Z21614" s="122"/>
    </row>
    <row r="21615" spans="16:26" x14ac:dyDescent="0.25">
      <c r="P21615" s="118"/>
      <c r="R21615" s="118"/>
      <c r="T21615" s="118"/>
      <c r="V21615" s="118"/>
      <c r="X21615" s="118"/>
      <c r="Z21615" s="118"/>
    </row>
    <row r="21616" spans="16:26" x14ac:dyDescent="0.25">
      <c r="P21616" s="119"/>
      <c r="R21616" s="119"/>
      <c r="T21616" s="119"/>
      <c r="V21616" s="119"/>
      <c r="X21616" s="119"/>
      <c r="Z21616" s="119"/>
    </row>
    <row r="21617" spans="16:26" x14ac:dyDescent="0.25">
      <c r="P21617" s="119"/>
      <c r="R21617" s="119"/>
      <c r="T21617" s="119"/>
      <c r="V21617" s="119"/>
      <c r="X21617" s="119"/>
      <c r="Z21617" s="119"/>
    </row>
    <row r="21618" spans="16:26" x14ac:dyDescent="0.25">
      <c r="P21618" s="120"/>
      <c r="R21618" s="120"/>
      <c r="T21618" s="120"/>
      <c r="V21618" s="120"/>
      <c r="X21618" s="120"/>
      <c r="Z21618" s="120"/>
    </row>
    <row r="21619" spans="16:26" x14ac:dyDescent="0.25">
      <c r="P21619" s="119"/>
      <c r="R21619" s="119"/>
      <c r="T21619" s="119"/>
      <c r="V21619" s="119"/>
      <c r="X21619" s="119"/>
      <c r="Z21619" s="119"/>
    </row>
    <row r="21620" spans="16:26" x14ac:dyDescent="0.25">
      <c r="P21620" s="119"/>
      <c r="R21620" s="119"/>
      <c r="T21620" s="119"/>
      <c r="V21620" s="119"/>
      <c r="X21620" s="119"/>
      <c r="Z21620" s="119"/>
    </row>
    <row r="21621" spans="16:26" x14ac:dyDescent="0.25">
      <c r="P21621" s="120"/>
      <c r="R21621" s="120"/>
      <c r="T21621" s="120"/>
      <c r="V21621" s="120"/>
      <c r="X21621" s="120"/>
      <c r="Z21621" s="120"/>
    </row>
    <row r="21622" spans="16:26" x14ac:dyDescent="0.25">
      <c r="P21622" s="119"/>
      <c r="R21622" s="119"/>
      <c r="T21622" s="119"/>
      <c r="V21622" s="119"/>
      <c r="X21622" s="119"/>
      <c r="Z21622" s="119"/>
    </row>
    <row r="21623" spans="16:26" x14ac:dyDescent="0.25">
      <c r="P21623" s="120"/>
      <c r="R21623" s="120"/>
      <c r="T21623" s="120"/>
      <c r="V21623" s="120"/>
      <c r="X21623" s="120"/>
      <c r="Z21623" s="120"/>
    </row>
    <row r="21624" spans="16:26" x14ac:dyDescent="0.25">
      <c r="P21624" s="119"/>
      <c r="R21624" s="119"/>
      <c r="T21624" s="119"/>
      <c r="V21624" s="119"/>
      <c r="X21624" s="119"/>
      <c r="Z21624" s="119"/>
    </row>
    <row r="21625" spans="16:26" x14ac:dyDescent="0.25">
      <c r="P21625" s="119"/>
      <c r="R21625" s="119"/>
      <c r="T21625" s="119"/>
      <c r="V21625" s="119"/>
      <c r="X21625" s="119"/>
      <c r="Z21625" s="119"/>
    </row>
    <row r="21626" spans="16:26" x14ac:dyDescent="0.25">
      <c r="P21626" s="119"/>
      <c r="R21626" s="119"/>
      <c r="T21626" s="119"/>
      <c r="V21626" s="119"/>
      <c r="X21626" s="119"/>
      <c r="Z21626" s="119"/>
    </row>
    <row r="21627" spans="16:26" x14ac:dyDescent="0.25">
      <c r="P21627" s="121"/>
      <c r="R21627" s="121"/>
      <c r="T21627" s="121"/>
      <c r="V21627" s="121"/>
      <c r="X21627" s="121"/>
      <c r="Z21627" s="121"/>
    </row>
    <row r="21628" spans="16:26" x14ac:dyDescent="0.25">
      <c r="P21628" s="121"/>
      <c r="R21628" s="121"/>
      <c r="T21628" s="121"/>
      <c r="V21628" s="121"/>
      <c r="X21628" s="121"/>
      <c r="Z21628" s="121"/>
    </row>
    <row r="21629" spans="16:26" x14ac:dyDescent="0.25">
      <c r="P21629" s="121"/>
      <c r="R21629" s="121"/>
      <c r="T21629" s="121"/>
      <c r="V21629" s="121"/>
      <c r="X21629" s="121"/>
      <c r="Z21629" s="121"/>
    </row>
    <row r="21630" spans="16:26" x14ac:dyDescent="0.25">
      <c r="P21630" s="121"/>
      <c r="R21630" s="121"/>
      <c r="T21630" s="121"/>
      <c r="V21630" s="121"/>
      <c r="X21630" s="121"/>
      <c r="Z21630" s="121"/>
    </row>
    <row r="21631" spans="16:26" x14ac:dyDescent="0.25">
      <c r="P21631" s="122"/>
      <c r="R21631" s="122"/>
      <c r="T21631" s="122"/>
      <c r="V21631" s="122"/>
      <c r="X21631" s="122"/>
      <c r="Z21631" s="122"/>
    </row>
    <row r="21632" spans="16:26" x14ac:dyDescent="0.25">
      <c r="P21632" s="118"/>
      <c r="R21632" s="118"/>
      <c r="T21632" s="118"/>
      <c r="V21632" s="118"/>
      <c r="X21632" s="118"/>
      <c r="Z21632" s="118"/>
    </row>
    <row r="21633" spans="16:26" x14ac:dyDescent="0.25">
      <c r="P21633" s="119"/>
      <c r="R21633" s="119"/>
      <c r="T21633" s="119"/>
      <c r="V21633" s="119"/>
      <c r="X21633" s="119"/>
      <c r="Z21633" s="119"/>
    </row>
    <row r="21634" spans="16:26" x14ac:dyDescent="0.25">
      <c r="P21634" s="119"/>
      <c r="R21634" s="119"/>
      <c r="T21634" s="119"/>
      <c r="V21634" s="119"/>
      <c r="X21634" s="119"/>
      <c r="Z21634" s="119"/>
    </row>
    <row r="21635" spans="16:26" x14ac:dyDescent="0.25">
      <c r="P21635" s="120"/>
      <c r="R21635" s="120"/>
      <c r="T21635" s="120"/>
      <c r="V21635" s="120"/>
      <c r="X21635" s="120"/>
      <c r="Z21635" s="120"/>
    </row>
    <row r="21636" spans="16:26" x14ac:dyDescent="0.25">
      <c r="P21636" s="119"/>
      <c r="R21636" s="119"/>
      <c r="T21636" s="119"/>
      <c r="V21636" s="119"/>
      <c r="X21636" s="119"/>
      <c r="Z21636" s="119"/>
    </row>
    <row r="21637" spans="16:26" x14ac:dyDescent="0.25">
      <c r="P21637" s="119"/>
      <c r="R21637" s="119"/>
      <c r="T21637" s="119"/>
      <c r="V21637" s="119"/>
      <c r="X21637" s="119"/>
      <c r="Z21637" s="119"/>
    </row>
    <row r="21638" spans="16:26" x14ac:dyDescent="0.25">
      <c r="P21638" s="120"/>
      <c r="R21638" s="120"/>
      <c r="T21638" s="120"/>
      <c r="V21638" s="120"/>
      <c r="X21638" s="120"/>
      <c r="Z21638" s="120"/>
    </row>
    <row r="21639" spans="16:26" x14ac:dyDescent="0.25">
      <c r="P21639" s="119"/>
      <c r="R21639" s="119"/>
      <c r="T21639" s="119"/>
      <c r="V21639" s="119"/>
      <c r="X21639" s="119"/>
      <c r="Z21639" s="119"/>
    </row>
    <row r="21640" spans="16:26" x14ac:dyDescent="0.25">
      <c r="P21640" s="120"/>
      <c r="R21640" s="120"/>
      <c r="T21640" s="120"/>
      <c r="V21640" s="120"/>
      <c r="X21640" s="120"/>
      <c r="Z21640" s="120"/>
    </row>
    <row r="21641" spans="16:26" x14ac:dyDescent="0.25">
      <c r="P21641" s="119"/>
      <c r="R21641" s="119"/>
      <c r="T21641" s="119"/>
      <c r="V21641" s="119"/>
      <c r="X21641" s="119"/>
      <c r="Z21641" s="119"/>
    </row>
    <row r="21642" spans="16:26" x14ac:dyDescent="0.25">
      <c r="P21642" s="119"/>
      <c r="R21642" s="119"/>
      <c r="T21642" s="119"/>
      <c r="V21642" s="119"/>
      <c r="X21642" s="119"/>
      <c r="Z21642" s="119"/>
    </row>
    <row r="21643" spans="16:26" x14ac:dyDescent="0.25">
      <c r="P21643" s="119"/>
      <c r="R21643" s="119"/>
      <c r="T21643" s="119"/>
      <c r="V21643" s="119"/>
      <c r="X21643" s="119"/>
      <c r="Z21643" s="119"/>
    </row>
    <row r="21644" spans="16:26" x14ac:dyDescent="0.25">
      <c r="P21644" s="121"/>
      <c r="R21644" s="121"/>
      <c r="T21644" s="121"/>
      <c r="V21644" s="121"/>
      <c r="X21644" s="121"/>
      <c r="Z21644" s="121"/>
    </row>
    <row r="21645" spans="16:26" x14ac:dyDescent="0.25">
      <c r="P21645" s="121"/>
      <c r="R21645" s="121"/>
      <c r="T21645" s="121"/>
      <c r="V21645" s="121"/>
      <c r="X21645" s="121"/>
      <c r="Z21645" s="121"/>
    </row>
    <row r="21646" spans="16:26" x14ac:dyDescent="0.25">
      <c r="P21646" s="121"/>
      <c r="R21646" s="121"/>
      <c r="T21646" s="121"/>
      <c r="V21646" s="121"/>
      <c r="X21646" s="121"/>
      <c r="Z21646" s="121"/>
    </row>
    <row r="21647" spans="16:26" x14ac:dyDescent="0.25">
      <c r="P21647" s="121"/>
      <c r="R21647" s="121"/>
      <c r="T21647" s="121"/>
      <c r="V21647" s="121"/>
      <c r="X21647" s="121"/>
      <c r="Z21647" s="121"/>
    </row>
    <row r="21648" spans="16:26" x14ac:dyDescent="0.25">
      <c r="P21648" s="122"/>
      <c r="R21648" s="122"/>
      <c r="T21648" s="122"/>
      <c r="V21648" s="122"/>
      <c r="X21648" s="122"/>
      <c r="Z21648" s="122"/>
    </row>
    <row r="21649" spans="16:26" x14ac:dyDescent="0.25">
      <c r="P21649" s="118"/>
      <c r="R21649" s="118"/>
      <c r="T21649" s="118"/>
      <c r="V21649" s="118"/>
      <c r="X21649" s="118"/>
      <c r="Z21649" s="118"/>
    </row>
    <row r="21650" spans="16:26" x14ac:dyDescent="0.25">
      <c r="P21650" s="119"/>
      <c r="R21650" s="119"/>
      <c r="T21650" s="119"/>
      <c r="V21650" s="119"/>
      <c r="X21650" s="119"/>
      <c r="Z21650" s="119"/>
    </row>
    <row r="21651" spans="16:26" x14ac:dyDescent="0.25">
      <c r="P21651" s="119"/>
      <c r="R21651" s="119"/>
      <c r="T21651" s="119"/>
      <c r="V21651" s="119"/>
      <c r="X21651" s="119"/>
      <c r="Z21651" s="119"/>
    </row>
    <row r="21652" spans="16:26" x14ac:dyDescent="0.25">
      <c r="P21652" s="120"/>
      <c r="R21652" s="120"/>
      <c r="T21652" s="120"/>
      <c r="V21652" s="120"/>
      <c r="X21652" s="120"/>
      <c r="Z21652" s="120"/>
    </row>
    <row r="21653" spans="16:26" x14ac:dyDescent="0.25">
      <c r="P21653" s="119"/>
      <c r="R21653" s="119"/>
      <c r="T21653" s="119"/>
      <c r="V21653" s="119"/>
      <c r="X21653" s="119"/>
      <c r="Z21653" s="119"/>
    </row>
    <row r="21654" spans="16:26" x14ac:dyDescent="0.25">
      <c r="P21654" s="119"/>
      <c r="R21654" s="119"/>
      <c r="T21654" s="119"/>
      <c r="V21654" s="119"/>
      <c r="X21654" s="119"/>
      <c r="Z21654" s="119"/>
    </row>
    <row r="21655" spans="16:26" x14ac:dyDescent="0.25">
      <c r="P21655" s="120"/>
      <c r="R21655" s="120"/>
      <c r="T21655" s="120"/>
      <c r="V21655" s="120"/>
      <c r="X21655" s="120"/>
      <c r="Z21655" s="120"/>
    </row>
    <row r="21656" spans="16:26" x14ac:dyDescent="0.25">
      <c r="P21656" s="119"/>
      <c r="R21656" s="119"/>
      <c r="T21656" s="119"/>
      <c r="V21656" s="119"/>
      <c r="X21656" s="119"/>
      <c r="Z21656" s="119"/>
    </row>
    <row r="21657" spans="16:26" x14ac:dyDescent="0.25">
      <c r="P21657" s="120"/>
      <c r="R21657" s="120"/>
      <c r="T21657" s="120"/>
      <c r="V21657" s="120"/>
      <c r="X21657" s="120"/>
      <c r="Z21657" s="120"/>
    </row>
    <row r="21658" spans="16:26" x14ac:dyDescent="0.25">
      <c r="P21658" s="119"/>
      <c r="R21658" s="119"/>
      <c r="T21658" s="119"/>
      <c r="V21658" s="119"/>
      <c r="X21658" s="119"/>
      <c r="Z21658" s="119"/>
    </row>
    <row r="21659" spans="16:26" x14ac:dyDescent="0.25">
      <c r="P21659" s="119"/>
      <c r="R21659" s="119"/>
      <c r="T21659" s="119"/>
      <c r="V21659" s="119"/>
      <c r="X21659" s="119"/>
      <c r="Z21659" s="119"/>
    </row>
    <row r="21660" spans="16:26" x14ac:dyDescent="0.25">
      <c r="P21660" s="119"/>
      <c r="R21660" s="119"/>
      <c r="T21660" s="119"/>
      <c r="V21660" s="119"/>
      <c r="X21660" s="119"/>
      <c r="Z21660" s="119"/>
    </row>
    <row r="21661" spans="16:26" x14ac:dyDescent="0.25">
      <c r="P21661" s="121"/>
      <c r="R21661" s="121"/>
      <c r="T21661" s="121"/>
      <c r="V21661" s="121"/>
      <c r="X21661" s="121"/>
      <c r="Z21661" s="121"/>
    </row>
    <row r="21662" spans="16:26" x14ac:dyDescent="0.25">
      <c r="P21662" s="121"/>
      <c r="R21662" s="121"/>
      <c r="T21662" s="121"/>
      <c r="V21662" s="121"/>
      <c r="X21662" s="121"/>
      <c r="Z21662" s="121"/>
    </row>
    <row r="21663" spans="16:26" x14ac:dyDescent="0.25">
      <c r="P21663" s="121"/>
      <c r="R21663" s="121"/>
      <c r="T21663" s="121"/>
      <c r="V21663" s="121"/>
      <c r="X21663" s="121"/>
      <c r="Z21663" s="121"/>
    </row>
    <row r="21664" spans="16:26" x14ac:dyDescent="0.25">
      <c r="P21664" s="121"/>
      <c r="R21664" s="121"/>
      <c r="T21664" s="121"/>
      <c r="V21664" s="121"/>
      <c r="X21664" s="121"/>
      <c r="Z21664" s="121"/>
    </row>
    <row r="21665" spans="16:26" x14ac:dyDescent="0.25">
      <c r="P21665" s="122"/>
      <c r="R21665" s="122"/>
      <c r="T21665" s="122"/>
      <c r="V21665" s="122"/>
      <c r="X21665" s="122"/>
      <c r="Z21665" s="122"/>
    </row>
    <row r="21666" spans="16:26" x14ac:dyDescent="0.25">
      <c r="P21666" s="118"/>
      <c r="R21666" s="118"/>
      <c r="T21666" s="118"/>
      <c r="V21666" s="118"/>
      <c r="X21666" s="118"/>
      <c r="Z21666" s="118"/>
    </row>
    <row r="21667" spans="16:26" x14ac:dyDescent="0.25">
      <c r="P21667" s="119"/>
      <c r="R21667" s="119"/>
      <c r="T21667" s="119"/>
      <c r="V21667" s="119"/>
      <c r="X21667" s="119"/>
      <c r="Z21667" s="119"/>
    </row>
    <row r="21668" spans="16:26" x14ac:dyDescent="0.25">
      <c r="P21668" s="119"/>
      <c r="R21668" s="119"/>
      <c r="T21668" s="119"/>
      <c r="V21668" s="119"/>
      <c r="X21668" s="119"/>
      <c r="Z21668" s="119"/>
    </row>
    <row r="21669" spans="16:26" x14ac:dyDescent="0.25">
      <c r="P21669" s="120"/>
      <c r="R21669" s="120"/>
      <c r="T21669" s="120"/>
      <c r="V21669" s="120"/>
      <c r="X21669" s="120"/>
      <c r="Z21669" s="120"/>
    </row>
    <row r="21670" spans="16:26" x14ac:dyDescent="0.25">
      <c r="P21670" s="119"/>
      <c r="R21670" s="119"/>
      <c r="T21670" s="119"/>
      <c r="V21670" s="119"/>
      <c r="X21670" s="119"/>
      <c r="Z21670" s="119"/>
    </row>
    <row r="21671" spans="16:26" x14ac:dyDescent="0.25">
      <c r="P21671" s="119"/>
      <c r="R21671" s="119"/>
      <c r="T21671" s="119"/>
      <c r="V21671" s="119"/>
      <c r="X21671" s="119"/>
      <c r="Z21671" s="119"/>
    </row>
    <row r="21672" spans="16:26" x14ac:dyDescent="0.25">
      <c r="P21672" s="120"/>
      <c r="R21672" s="120"/>
      <c r="T21672" s="120"/>
      <c r="V21672" s="120"/>
      <c r="X21672" s="120"/>
      <c r="Z21672" s="120"/>
    </row>
    <row r="21673" spans="16:26" x14ac:dyDescent="0.25">
      <c r="P21673" s="119"/>
      <c r="R21673" s="119"/>
      <c r="T21673" s="119"/>
      <c r="V21673" s="119"/>
      <c r="X21673" s="119"/>
      <c r="Z21673" s="119"/>
    </row>
    <row r="21674" spans="16:26" x14ac:dyDescent="0.25">
      <c r="P21674" s="120"/>
      <c r="R21674" s="120"/>
      <c r="T21674" s="120"/>
      <c r="V21674" s="120"/>
      <c r="X21674" s="120"/>
      <c r="Z21674" s="120"/>
    </row>
    <row r="21675" spans="16:26" x14ac:dyDescent="0.25">
      <c r="P21675" s="119"/>
      <c r="R21675" s="119"/>
      <c r="T21675" s="119"/>
      <c r="V21675" s="119"/>
      <c r="X21675" s="119"/>
      <c r="Z21675" s="119"/>
    </row>
    <row r="21676" spans="16:26" x14ac:dyDescent="0.25">
      <c r="P21676" s="119"/>
      <c r="R21676" s="119"/>
      <c r="T21676" s="119"/>
      <c r="V21676" s="119"/>
      <c r="X21676" s="119"/>
      <c r="Z21676" s="119"/>
    </row>
    <row r="21677" spans="16:26" x14ac:dyDescent="0.25">
      <c r="P21677" s="119"/>
      <c r="R21677" s="119"/>
      <c r="T21677" s="119"/>
      <c r="V21677" s="119"/>
      <c r="X21677" s="119"/>
      <c r="Z21677" s="119"/>
    </row>
    <row r="21678" spans="16:26" x14ac:dyDescent="0.25">
      <c r="P21678" s="121"/>
      <c r="R21678" s="121"/>
      <c r="T21678" s="121"/>
      <c r="V21678" s="121"/>
      <c r="X21678" s="121"/>
      <c r="Z21678" s="121"/>
    </row>
    <row r="21679" spans="16:26" x14ac:dyDescent="0.25">
      <c r="P21679" s="121"/>
      <c r="R21679" s="121"/>
      <c r="T21679" s="121"/>
      <c r="V21679" s="121"/>
      <c r="X21679" s="121"/>
      <c r="Z21679" s="121"/>
    </row>
    <row r="21680" spans="16:26" x14ac:dyDescent="0.25">
      <c r="P21680" s="121"/>
      <c r="R21680" s="121"/>
      <c r="T21680" s="121"/>
      <c r="V21680" s="121"/>
      <c r="X21680" s="121"/>
      <c r="Z21680" s="121"/>
    </row>
    <row r="21681" spans="16:26" x14ac:dyDescent="0.25">
      <c r="P21681" s="121"/>
      <c r="R21681" s="121"/>
      <c r="T21681" s="121"/>
      <c r="V21681" s="121"/>
      <c r="X21681" s="121"/>
      <c r="Z21681" s="121"/>
    </row>
    <row r="21682" spans="16:26" x14ac:dyDescent="0.25">
      <c r="P21682" s="122"/>
      <c r="R21682" s="122"/>
      <c r="T21682" s="122"/>
      <c r="V21682" s="122"/>
      <c r="X21682" s="122"/>
      <c r="Z21682" s="122"/>
    </row>
    <row r="21683" spans="16:26" x14ac:dyDescent="0.25">
      <c r="P21683" s="118"/>
      <c r="R21683" s="118"/>
      <c r="T21683" s="118"/>
      <c r="V21683" s="118"/>
      <c r="X21683" s="118"/>
      <c r="Z21683" s="118"/>
    </row>
    <row r="21684" spans="16:26" x14ac:dyDescent="0.25">
      <c r="P21684" s="119"/>
      <c r="R21684" s="119"/>
      <c r="T21684" s="119"/>
      <c r="V21684" s="119"/>
      <c r="X21684" s="119"/>
      <c r="Z21684" s="119"/>
    </row>
    <row r="21685" spans="16:26" x14ac:dyDescent="0.25">
      <c r="P21685" s="119"/>
      <c r="R21685" s="119"/>
      <c r="T21685" s="119"/>
      <c r="V21685" s="119"/>
      <c r="X21685" s="119"/>
      <c r="Z21685" s="119"/>
    </row>
    <row r="21686" spans="16:26" x14ac:dyDescent="0.25">
      <c r="P21686" s="120"/>
      <c r="R21686" s="120"/>
      <c r="T21686" s="120"/>
      <c r="V21686" s="120"/>
      <c r="X21686" s="120"/>
      <c r="Z21686" s="120"/>
    </row>
    <row r="21687" spans="16:26" x14ac:dyDescent="0.25">
      <c r="P21687" s="119"/>
      <c r="R21687" s="119"/>
      <c r="T21687" s="119"/>
      <c r="V21687" s="119"/>
      <c r="X21687" s="119"/>
      <c r="Z21687" s="119"/>
    </row>
    <row r="21688" spans="16:26" x14ac:dyDescent="0.25">
      <c r="P21688" s="119"/>
      <c r="R21688" s="119"/>
      <c r="T21688" s="119"/>
      <c r="V21688" s="119"/>
      <c r="X21688" s="119"/>
      <c r="Z21688" s="119"/>
    </row>
    <row r="21689" spans="16:26" x14ac:dyDescent="0.25">
      <c r="P21689" s="120"/>
      <c r="R21689" s="120"/>
      <c r="T21689" s="120"/>
      <c r="V21689" s="120"/>
      <c r="X21689" s="120"/>
      <c r="Z21689" s="120"/>
    </row>
    <row r="21690" spans="16:26" x14ac:dyDescent="0.25">
      <c r="P21690" s="119"/>
      <c r="R21690" s="119"/>
      <c r="T21690" s="119"/>
      <c r="V21690" s="119"/>
      <c r="X21690" s="119"/>
      <c r="Z21690" s="119"/>
    </row>
    <row r="21691" spans="16:26" x14ac:dyDescent="0.25">
      <c r="P21691" s="120"/>
      <c r="R21691" s="120"/>
      <c r="T21691" s="120"/>
      <c r="V21691" s="120"/>
      <c r="X21691" s="120"/>
      <c r="Z21691" s="120"/>
    </row>
    <row r="21692" spans="16:26" x14ac:dyDescent="0.25">
      <c r="P21692" s="119"/>
      <c r="R21692" s="119"/>
      <c r="T21692" s="119"/>
      <c r="V21692" s="119"/>
      <c r="X21692" s="119"/>
      <c r="Z21692" s="119"/>
    </row>
    <row r="21693" spans="16:26" x14ac:dyDescent="0.25">
      <c r="P21693" s="119"/>
      <c r="R21693" s="119"/>
      <c r="T21693" s="119"/>
      <c r="V21693" s="119"/>
      <c r="X21693" s="119"/>
      <c r="Z21693" s="119"/>
    </row>
    <row r="21694" spans="16:26" x14ac:dyDescent="0.25">
      <c r="P21694" s="119"/>
      <c r="R21694" s="119"/>
      <c r="T21694" s="119"/>
      <c r="V21694" s="119"/>
      <c r="X21694" s="119"/>
      <c r="Z21694" s="119"/>
    </row>
    <row r="21695" spans="16:26" x14ac:dyDescent="0.25">
      <c r="P21695" s="121"/>
      <c r="R21695" s="121"/>
      <c r="T21695" s="121"/>
      <c r="V21695" s="121"/>
      <c r="X21695" s="121"/>
      <c r="Z21695" s="121"/>
    </row>
    <row r="21696" spans="16:26" x14ac:dyDescent="0.25">
      <c r="P21696" s="121"/>
      <c r="R21696" s="121"/>
      <c r="T21696" s="121"/>
      <c r="V21696" s="121"/>
      <c r="X21696" s="121"/>
      <c r="Z21696" s="121"/>
    </row>
    <row r="21697" spans="16:26" x14ac:dyDescent="0.25">
      <c r="P21697" s="121"/>
      <c r="R21697" s="121"/>
      <c r="T21697" s="121"/>
      <c r="V21697" s="121"/>
      <c r="X21697" s="121"/>
      <c r="Z21697" s="121"/>
    </row>
    <row r="21698" spans="16:26" x14ac:dyDescent="0.25">
      <c r="P21698" s="121"/>
      <c r="R21698" s="121"/>
      <c r="T21698" s="121"/>
      <c r="V21698" s="121"/>
      <c r="X21698" s="121"/>
      <c r="Z21698" s="121"/>
    </row>
    <row r="21699" spans="16:26" x14ac:dyDescent="0.25">
      <c r="P21699" s="122"/>
      <c r="R21699" s="122"/>
      <c r="T21699" s="122"/>
      <c r="V21699" s="122"/>
      <c r="X21699" s="122"/>
      <c r="Z21699" s="122"/>
    </row>
    <row r="21700" spans="16:26" x14ac:dyDescent="0.25">
      <c r="P21700" s="118"/>
      <c r="R21700" s="118"/>
      <c r="T21700" s="118"/>
      <c r="V21700" s="118"/>
      <c r="X21700" s="118"/>
      <c r="Z21700" s="118"/>
    </row>
    <row r="21701" spans="16:26" x14ac:dyDescent="0.25">
      <c r="P21701" s="119"/>
      <c r="R21701" s="119"/>
      <c r="T21701" s="119"/>
      <c r="V21701" s="119"/>
      <c r="X21701" s="119"/>
      <c r="Z21701" s="119"/>
    </row>
    <row r="21702" spans="16:26" x14ac:dyDescent="0.25">
      <c r="P21702" s="119"/>
      <c r="R21702" s="119"/>
      <c r="T21702" s="119"/>
      <c r="V21702" s="119"/>
      <c r="X21702" s="119"/>
      <c r="Z21702" s="119"/>
    </row>
    <row r="21703" spans="16:26" x14ac:dyDescent="0.25">
      <c r="P21703" s="120"/>
      <c r="R21703" s="120"/>
      <c r="T21703" s="120"/>
      <c r="V21703" s="120"/>
      <c r="X21703" s="120"/>
      <c r="Z21703" s="120"/>
    </row>
    <row r="21704" spans="16:26" x14ac:dyDescent="0.25">
      <c r="P21704" s="119"/>
      <c r="R21704" s="119"/>
      <c r="T21704" s="119"/>
      <c r="V21704" s="119"/>
      <c r="X21704" s="119"/>
      <c r="Z21704" s="119"/>
    </row>
    <row r="21705" spans="16:26" x14ac:dyDescent="0.25">
      <c r="P21705" s="119"/>
      <c r="R21705" s="119"/>
      <c r="T21705" s="119"/>
      <c r="V21705" s="119"/>
      <c r="X21705" s="119"/>
      <c r="Z21705" s="119"/>
    </row>
    <row r="21706" spans="16:26" x14ac:dyDescent="0.25">
      <c r="P21706" s="120"/>
      <c r="R21706" s="120"/>
      <c r="T21706" s="120"/>
      <c r="V21706" s="120"/>
      <c r="X21706" s="120"/>
      <c r="Z21706" s="120"/>
    </row>
    <row r="21707" spans="16:26" x14ac:dyDescent="0.25">
      <c r="P21707" s="119"/>
      <c r="R21707" s="119"/>
      <c r="T21707" s="119"/>
      <c r="V21707" s="119"/>
      <c r="X21707" s="119"/>
      <c r="Z21707" s="119"/>
    </row>
    <row r="21708" spans="16:26" x14ac:dyDescent="0.25">
      <c r="P21708" s="120"/>
      <c r="R21708" s="120"/>
      <c r="T21708" s="120"/>
      <c r="V21708" s="120"/>
      <c r="X21708" s="120"/>
      <c r="Z21708" s="120"/>
    </row>
    <row r="21709" spans="16:26" x14ac:dyDescent="0.25">
      <c r="P21709" s="119"/>
      <c r="R21709" s="119"/>
      <c r="T21709" s="119"/>
      <c r="V21709" s="119"/>
      <c r="X21709" s="119"/>
      <c r="Z21709" s="119"/>
    </row>
    <row r="21710" spans="16:26" x14ac:dyDescent="0.25">
      <c r="P21710" s="119"/>
      <c r="R21710" s="119"/>
      <c r="T21710" s="119"/>
      <c r="V21710" s="119"/>
      <c r="X21710" s="119"/>
      <c r="Z21710" s="119"/>
    </row>
    <row r="21711" spans="16:26" x14ac:dyDescent="0.25">
      <c r="P21711" s="119"/>
      <c r="R21711" s="119"/>
      <c r="T21711" s="119"/>
      <c r="V21711" s="119"/>
      <c r="X21711" s="119"/>
      <c r="Z21711" s="119"/>
    </row>
    <row r="21712" spans="16:26" x14ac:dyDescent="0.25">
      <c r="P21712" s="121"/>
      <c r="R21712" s="121"/>
      <c r="T21712" s="121"/>
      <c r="V21712" s="121"/>
      <c r="X21712" s="121"/>
      <c r="Z21712" s="121"/>
    </row>
    <row r="21713" spans="16:26" x14ac:dyDescent="0.25">
      <c r="P21713" s="121"/>
      <c r="R21713" s="121"/>
      <c r="T21713" s="121"/>
      <c r="V21713" s="121"/>
      <c r="X21713" s="121"/>
      <c r="Z21713" s="121"/>
    </row>
    <row r="21714" spans="16:26" x14ac:dyDescent="0.25">
      <c r="P21714" s="121"/>
      <c r="R21714" s="121"/>
      <c r="T21714" s="121"/>
      <c r="V21714" s="121"/>
      <c r="X21714" s="121"/>
      <c r="Z21714" s="121"/>
    </row>
    <row r="21715" spans="16:26" x14ac:dyDescent="0.25">
      <c r="P21715" s="121"/>
      <c r="R21715" s="121"/>
      <c r="T21715" s="121"/>
      <c r="V21715" s="121"/>
      <c r="X21715" s="121"/>
      <c r="Z21715" s="121"/>
    </row>
    <row r="21716" spans="16:26" x14ac:dyDescent="0.25">
      <c r="P21716" s="122"/>
      <c r="R21716" s="122"/>
      <c r="T21716" s="122"/>
      <c r="V21716" s="122"/>
      <c r="X21716" s="122"/>
      <c r="Z21716" s="122"/>
    </row>
    <row r="21717" spans="16:26" x14ac:dyDescent="0.25">
      <c r="P21717" s="118"/>
      <c r="R21717" s="118"/>
      <c r="T21717" s="118"/>
      <c r="V21717" s="118"/>
      <c r="X21717" s="118"/>
      <c r="Z21717" s="118"/>
    </row>
    <row r="21718" spans="16:26" x14ac:dyDescent="0.25">
      <c r="P21718" s="119"/>
      <c r="R21718" s="119"/>
      <c r="T21718" s="119"/>
      <c r="V21718" s="119"/>
      <c r="X21718" s="119"/>
      <c r="Z21718" s="119"/>
    </row>
    <row r="21719" spans="16:26" x14ac:dyDescent="0.25">
      <c r="P21719" s="119"/>
      <c r="R21719" s="119"/>
      <c r="T21719" s="119"/>
      <c r="V21719" s="119"/>
      <c r="X21719" s="119"/>
      <c r="Z21719" s="119"/>
    </row>
    <row r="21720" spans="16:26" x14ac:dyDescent="0.25">
      <c r="P21720" s="120"/>
      <c r="R21720" s="120"/>
      <c r="T21720" s="120"/>
      <c r="V21720" s="120"/>
      <c r="X21720" s="120"/>
      <c r="Z21720" s="120"/>
    </row>
    <row r="21721" spans="16:26" x14ac:dyDescent="0.25">
      <c r="P21721" s="119"/>
      <c r="R21721" s="119"/>
      <c r="T21721" s="119"/>
      <c r="V21721" s="119"/>
      <c r="X21721" s="119"/>
      <c r="Z21721" s="119"/>
    </row>
    <row r="21722" spans="16:26" x14ac:dyDescent="0.25">
      <c r="P21722" s="119"/>
      <c r="R21722" s="119"/>
      <c r="T21722" s="119"/>
      <c r="V21722" s="119"/>
      <c r="X21722" s="119"/>
      <c r="Z21722" s="119"/>
    </row>
    <row r="21723" spans="16:26" x14ac:dyDescent="0.25">
      <c r="P21723" s="120"/>
      <c r="R21723" s="120"/>
      <c r="T21723" s="120"/>
      <c r="V21723" s="120"/>
      <c r="X21723" s="120"/>
      <c r="Z21723" s="120"/>
    </row>
    <row r="21724" spans="16:26" x14ac:dyDescent="0.25">
      <c r="P21724" s="119"/>
      <c r="R21724" s="119"/>
      <c r="T21724" s="119"/>
      <c r="V21724" s="119"/>
      <c r="X21724" s="119"/>
      <c r="Z21724" s="119"/>
    </row>
    <row r="21725" spans="16:26" x14ac:dyDescent="0.25">
      <c r="P21725" s="120"/>
      <c r="R21725" s="120"/>
      <c r="T21725" s="120"/>
      <c r="V21725" s="120"/>
      <c r="X21725" s="120"/>
      <c r="Z21725" s="120"/>
    </row>
    <row r="21726" spans="16:26" x14ac:dyDescent="0.25">
      <c r="P21726" s="119"/>
      <c r="R21726" s="119"/>
      <c r="T21726" s="119"/>
      <c r="V21726" s="119"/>
      <c r="X21726" s="119"/>
      <c r="Z21726" s="119"/>
    </row>
    <row r="21727" spans="16:26" x14ac:dyDescent="0.25">
      <c r="P21727" s="119"/>
      <c r="R21727" s="119"/>
      <c r="T21727" s="119"/>
      <c r="V21727" s="119"/>
      <c r="X21727" s="119"/>
      <c r="Z21727" s="119"/>
    </row>
    <row r="21728" spans="16:26" x14ac:dyDescent="0.25">
      <c r="P21728" s="119"/>
      <c r="R21728" s="119"/>
      <c r="T21728" s="119"/>
      <c r="V21728" s="119"/>
      <c r="X21728" s="119"/>
      <c r="Z21728" s="119"/>
    </row>
    <row r="21729" spans="16:26" x14ac:dyDescent="0.25">
      <c r="P21729" s="121"/>
      <c r="R21729" s="121"/>
      <c r="T21729" s="121"/>
      <c r="V21729" s="121"/>
      <c r="X21729" s="121"/>
      <c r="Z21729" s="121"/>
    </row>
    <row r="21730" spans="16:26" x14ac:dyDescent="0.25">
      <c r="P21730" s="121"/>
      <c r="R21730" s="121"/>
      <c r="T21730" s="121"/>
      <c r="V21730" s="121"/>
      <c r="X21730" s="121"/>
      <c r="Z21730" s="121"/>
    </row>
    <row r="21731" spans="16:26" x14ac:dyDescent="0.25">
      <c r="P21731" s="121"/>
      <c r="R21731" s="121"/>
      <c r="T21731" s="121"/>
      <c r="V21731" s="121"/>
      <c r="X21731" s="121"/>
      <c r="Z21731" s="121"/>
    </row>
    <row r="21732" spans="16:26" x14ac:dyDescent="0.25">
      <c r="P21732" s="121"/>
      <c r="R21732" s="121"/>
      <c r="T21732" s="121"/>
      <c r="V21732" s="121"/>
      <c r="X21732" s="121"/>
      <c r="Z21732" s="121"/>
    </row>
    <row r="21733" spans="16:26" x14ac:dyDescent="0.25">
      <c r="P21733" s="122"/>
      <c r="R21733" s="122"/>
      <c r="T21733" s="122"/>
      <c r="V21733" s="122"/>
      <c r="X21733" s="122"/>
      <c r="Z21733" s="122"/>
    </row>
    <row r="21734" spans="16:26" x14ac:dyDescent="0.25">
      <c r="P21734" s="118"/>
      <c r="R21734" s="118"/>
      <c r="T21734" s="118"/>
      <c r="V21734" s="118"/>
      <c r="X21734" s="118"/>
      <c r="Z21734" s="118"/>
    </row>
    <row r="21735" spans="16:26" x14ac:dyDescent="0.25">
      <c r="P21735" s="119"/>
      <c r="R21735" s="119"/>
      <c r="T21735" s="119"/>
      <c r="V21735" s="119"/>
      <c r="X21735" s="119"/>
      <c r="Z21735" s="119"/>
    </row>
    <row r="21736" spans="16:26" x14ac:dyDescent="0.25">
      <c r="P21736" s="119"/>
      <c r="R21736" s="119"/>
      <c r="T21736" s="119"/>
      <c r="V21736" s="119"/>
      <c r="X21736" s="119"/>
      <c r="Z21736" s="119"/>
    </row>
    <row r="21737" spans="16:26" x14ac:dyDescent="0.25">
      <c r="P21737" s="120"/>
      <c r="R21737" s="120"/>
      <c r="T21737" s="120"/>
      <c r="V21737" s="120"/>
      <c r="X21737" s="120"/>
      <c r="Z21737" s="120"/>
    </row>
    <row r="21738" spans="16:26" x14ac:dyDescent="0.25">
      <c r="P21738" s="119"/>
      <c r="R21738" s="119"/>
      <c r="T21738" s="119"/>
      <c r="V21738" s="119"/>
      <c r="X21738" s="119"/>
      <c r="Z21738" s="119"/>
    </row>
    <row r="21739" spans="16:26" x14ac:dyDescent="0.25">
      <c r="P21739" s="119"/>
      <c r="R21739" s="119"/>
      <c r="T21739" s="119"/>
      <c r="V21739" s="119"/>
      <c r="X21739" s="119"/>
      <c r="Z21739" s="119"/>
    </row>
    <row r="21740" spans="16:26" x14ac:dyDescent="0.25">
      <c r="P21740" s="120"/>
      <c r="R21740" s="120"/>
      <c r="T21740" s="120"/>
      <c r="V21740" s="120"/>
      <c r="X21740" s="120"/>
      <c r="Z21740" s="120"/>
    </row>
    <row r="21741" spans="16:26" x14ac:dyDescent="0.25">
      <c r="P21741" s="119"/>
      <c r="R21741" s="119"/>
      <c r="T21741" s="119"/>
      <c r="V21741" s="119"/>
      <c r="X21741" s="119"/>
      <c r="Z21741" s="119"/>
    </row>
    <row r="21742" spans="16:26" x14ac:dyDescent="0.25">
      <c r="P21742" s="120"/>
      <c r="R21742" s="120"/>
      <c r="T21742" s="120"/>
      <c r="V21742" s="120"/>
      <c r="X21742" s="120"/>
      <c r="Z21742" s="120"/>
    </row>
    <row r="21743" spans="16:26" x14ac:dyDescent="0.25">
      <c r="P21743" s="119"/>
      <c r="R21743" s="119"/>
      <c r="T21743" s="119"/>
      <c r="V21743" s="119"/>
      <c r="X21743" s="119"/>
      <c r="Z21743" s="119"/>
    </row>
    <row r="21744" spans="16:26" x14ac:dyDescent="0.25">
      <c r="P21744" s="119"/>
      <c r="R21744" s="119"/>
      <c r="T21744" s="119"/>
      <c r="V21744" s="119"/>
      <c r="X21744" s="119"/>
      <c r="Z21744" s="119"/>
    </row>
    <row r="21745" spans="16:26" x14ac:dyDescent="0.25">
      <c r="P21745" s="119"/>
      <c r="R21745" s="119"/>
      <c r="T21745" s="119"/>
      <c r="V21745" s="119"/>
      <c r="X21745" s="119"/>
      <c r="Z21745" s="119"/>
    </row>
    <row r="21746" spans="16:26" x14ac:dyDescent="0.25">
      <c r="P21746" s="121"/>
      <c r="R21746" s="121"/>
      <c r="T21746" s="121"/>
      <c r="V21746" s="121"/>
      <c r="X21746" s="121"/>
      <c r="Z21746" s="121"/>
    </row>
    <row r="21747" spans="16:26" x14ac:dyDescent="0.25">
      <c r="P21747" s="121"/>
      <c r="R21747" s="121"/>
      <c r="T21747" s="121"/>
      <c r="V21747" s="121"/>
      <c r="X21747" s="121"/>
      <c r="Z21747" s="121"/>
    </row>
    <row r="21748" spans="16:26" x14ac:dyDescent="0.25">
      <c r="P21748" s="121"/>
      <c r="R21748" s="121"/>
      <c r="T21748" s="121"/>
      <c r="V21748" s="121"/>
      <c r="X21748" s="121"/>
      <c r="Z21748" s="121"/>
    </row>
    <row r="21749" spans="16:26" x14ac:dyDescent="0.25">
      <c r="P21749" s="121"/>
      <c r="R21749" s="121"/>
      <c r="T21749" s="121"/>
      <c r="V21749" s="121"/>
      <c r="X21749" s="121"/>
      <c r="Z21749" s="121"/>
    </row>
    <row r="21750" spans="16:26" x14ac:dyDescent="0.25">
      <c r="P21750" s="122"/>
      <c r="R21750" s="122"/>
      <c r="T21750" s="122"/>
      <c r="V21750" s="122"/>
      <c r="X21750" s="122"/>
      <c r="Z21750" s="122"/>
    </row>
    <row r="21751" spans="16:26" x14ac:dyDescent="0.25">
      <c r="P21751" s="118"/>
      <c r="R21751" s="118"/>
      <c r="T21751" s="118"/>
      <c r="V21751" s="118"/>
      <c r="X21751" s="118"/>
      <c r="Z21751" s="118"/>
    </row>
    <row r="21752" spans="16:26" x14ac:dyDescent="0.25">
      <c r="P21752" s="119"/>
      <c r="R21752" s="119"/>
      <c r="T21752" s="119"/>
      <c r="V21752" s="119"/>
      <c r="X21752" s="119"/>
      <c r="Z21752" s="119"/>
    </row>
    <row r="21753" spans="16:26" x14ac:dyDescent="0.25">
      <c r="P21753" s="119"/>
      <c r="R21753" s="119"/>
      <c r="T21753" s="119"/>
      <c r="V21753" s="119"/>
      <c r="X21753" s="119"/>
      <c r="Z21753" s="119"/>
    </row>
    <row r="21754" spans="16:26" x14ac:dyDescent="0.25">
      <c r="P21754" s="120"/>
      <c r="R21754" s="120"/>
      <c r="T21754" s="120"/>
      <c r="V21754" s="120"/>
      <c r="X21754" s="120"/>
      <c r="Z21754" s="120"/>
    </row>
    <row r="21755" spans="16:26" x14ac:dyDescent="0.25">
      <c r="P21755" s="119"/>
      <c r="R21755" s="119"/>
      <c r="T21755" s="119"/>
      <c r="V21755" s="119"/>
      <c r="X21755" s="119"/>
      <c r="Z21755" s="119"/>
    </row>
    <row r="21756" spans="16:26" x14ac:dyDescent="0.25">
      <c r="P21756" s="119"/>
      <c r="R21756" s="119"/>
      <c r="T21756" s="119"/>
      <c r="V21756" s="119"/>
      <c r="X21756" s="119"/>
      <c r="Z21756" s="119"/>
    </row>
    <row r="21757" spans="16:26" x14ac:dyDescent="0.25">
      <c r="P21757" s="120"/>
      <c r="R21757" s="120"/>
      <c r="T21757" s="120"/>
      <c r="V21757" s="120"/>
      <c r="X21757" s="120"/>
      <c r="Z21757" s="120"/>
    </row>
    <row r="21758" spans="16:26" x14ac:dyDescent="0.25">
      <c r="P21758" s="119"/>
      <c r="R21758" s="119"/>
      <c r="T21758" s="119"/>
      <c r="V21758" s="119"/>
      <c r="X21758" s="119"/>
      <c r="Z21758" s="119"/>
    </row>
    <row r="21759" spans="16:26" x14ac:dyDescent="0.25">
      <c r="P21759" s="120"/>
      <c r="R21759" s="120"/>
      <c r="T21759" s="120"/>
      <c r="V21759" s="120"/>
      <c r="X21759" s="120"/>
      <c r="Z21759" s="120"/>
    </row>
    <row r="21760" spans="16:26" x14ac:dyDescent="0.25">
      <c r="P21760" s="119"/>
      <c r="R21760" s="119"/>
      <c r="T21760" s="119"/>
      <c r="V21760" s="119"/>
      <c r="X21760" s="119"/>
      <c r="Z21760" s="119"/>
    </row>
    <row r="21761" spans="16:26" x14ac:dyDescent="0.25">
      <c r="P21761" s="119"/>
      <c r="R21761" s="119"/>
      <c r="T21761" s="119"/>
      <c r="V21761" s="119"/>
      <c r="X21761" s="119"/>
      <c r="Z21761" s="119"/>
    </row>
    <row r="21762" spans="16:26" x14ac:dyDescent="0.25">
      <c r="P21762" s="119"/>
      <c r="R21762" s="119"/>
      <c r="T21762" s="119"/>
      <c r="V21762" s="119"/>
      <c r="X21762" s="119"/>
      <c r="Z21762" s="119"/>
    </row>
    <row r="21763" spans="16:26" x14ac:dyDescent="0.25">
      <c r="P21763" s="121"/>
      <c r="R21763" s="121"/>
      <c r="T21763" s="121"/>
      <c r="V21763" s="121"/>
      <c r="X21763" s="121"/>
      <c r="Z21763" s="121"/>
    </row>
    <row r="21764" spans="16:26" x14ac:dyDescent="0.25">
      <c r="P21764" s="121"/>
      <c r="R21764" s="121"/>
      <c r="T21764" s="121"/>
      <c r="V21764" s="121"/>
      <c r="X21764" s="121"/>
      <c r="Z21764" s="121"/>
    </row>
    <row r="21765" spans="16:26" x14ac:dyDescent="0.25">
      <c r="P21765" s="121"/>
      <c r="R21765" s="121"/>
      <c r="T21765" s="121"/>
      <c r="V21765" s="121"/>
      <c r="X21765" s="121"/>
      <c r="Z21765" s="121"/>
    </row>
    <row r="21766" spans="16:26" x14ac:dyDescent="0.25">
      <c r="P21766" s="121"/>
      <c r="R21766" s="121"/>
      <c r="T21766" s="121"/>
      <c r="V21766" s="121"/>
      <c r="X21766" s="121"/>
      <c r="Z21766" s="121"/>
    </row>
    <row r="21767" spans="16:26" x14ac:dyDescent="0.25">
      <c r="P21767" s="122"/>
      <c r="R21767" s="122"/>
      <c r="T21767" s="122"/>
      <c r="V21767" s="122"/>
      <c r="X21767" s="122"/>
      <c r="Z21767" s="122"/>
    </row>
    <row r="21768" spans="16:26" x14ac:dyDescent="0.25">
      <c r="P21768" s="118"/>
      <c r="R21768" s="118"/>
      <c r="T21768" s="118"/>
      <c r="V21768" s="118"/>
      <c r="X21768" s="118"/>
      <c r="Z21768" s="118"/>
    </row>
    <row r="21769" spans="16:26" x14ac:dyDescent="0.25">
      <c r="P21769" s="119"/>
      <c r="R21769" s="119"/>
      <c r="T21769" s="119"/>
      <c r="V21769" s="119"/>
      <c r="X21769" s="119"/>
      <c r="Z21769" s="119"/>
    </row>
    <row r="21770" spans="16:26" x14ac:dyDescent="0.25">
      <c r="P21770" s="119"/>
      <c r="R21770" s="119"/>
      <c r="T21770" s="119"/>
      <c r="V21770" s="119"/>
      <c r="X21770" s="119"/>
      <c r="Z21770" s="119"/>
    </row>
    <row r="21771" spans="16:26" x14ac:dyDescent="0.25">
      <c r="P21771" s="120"/>
      <c r="R21771" s="120"/>
      <c r="T21771" s="120"/>
      <c r="V21771" s="120"/>
      <c r="X21771" s="120"/>
      <c r="Z21771" s="120"/>
    </row>
    <row r="21772" spans="16:26" x14ac:dyDescent="0.25">
      <c r="P21772" s="119"/>
      <c r="R21772" s="119"/>
      <c r="T21772" s="119"/>
      <c r="V21772" s="119"/>
      <c r="X21772" s="119"/>
      <c r="Z21772" s="119"/>
    </row>
    <row r="21773" spans="16:26" x14ac:dyDescent="0.25">
      <c r="P21773" s="119"/>
      <c r="R21773" s="119"/>
      <c r="T21773" s="119"/>
      <c r="V21773" s="119"/>
      <c r="X21773" s="119"/>
      <c r="Z21773" s="119"/>
    </row>
    <row r="21774" spans="16:26" x14ac:dyDescent="0.25">
      <c r="P21774" s="120"/>
      <c r="R21774" s="120"/>
      <c r="T21774" s="120"/>
      <c r="V21774" s="120"/>
      <c r="X21774" s="120"/>
      <c r="Z21774" s="120"/>
    </row>
    <row r="21775" spans="16:26" x14ac:dyDescent="0.25">
      <c r="P21775" s="119"/>
      <c r="R21775" s="119"/>
      <c r="T21775" s="119"/>
      <c r="V21775" s="119"/>
      <c r="X21775" s="119"/>
      <c r="Z21775" s="119"/>
    </row>
    <row r="21776" spans="16:26" x14ac:dyDescent="0.25">
      <c r="P21776" s="120"/>
      <c r="R21776" s="120"/>
      <c r="T21776" s="120"/>
      <c r="V21776" s="120"/>
      <c r="X21776" s="120"/>
      <c r="Z21776" s="120"/>
    </row>
    <row r="21777" spans="16:26" x14ac:dyDescent="0.25">
      <c r="P21777" s="119"/>
      <c r="R21777" s="119"/>
      <c r="T21777" s="119"/>
      <c r="V21777" s="119"/>
      <c r="X21777" s="119"/>
      <c r="Z21777" s="119"/>
    </row>
    <row r="21778" spans="16:26" x14ac:dyDescent="0.25">
      <c r="P21778" s="119"/>
      <c r="R21778" s="119"/>
      <c r="T21778" s="119"/>
      <c r="V21778" s="119"/>
      <c r="X21778" s="119"/>
      <c r="Z21778" s="119"/>
    </row>
    <row r="21779" spans="16:26" x14ac:dyDescent="0.25">
      <c r="P21779" s="119"/>
      <c r="R21779" s="119"/>
      <c r="T21779" s="119"/>
      <c r="V21779" s="119"/>
      <c r="X21779" s="119"/>
      <c r="Z21779" s="119"/>
    </row>
    <row r="21780" spans="16:26" x14ac:dyDescent="0.25">
      <c r="P21780" s="121"/>
      <c r="R21780" s="121"/>
      <c r="T21780" s="121"/>
      <c r="V21780" s="121"/>
      <c r="X21780" s="121"/>
      <c r="Z21780" s="121"/>
    </row>
    <row r="21781" spans="16:26" x14ac:dyDescent="0.25">
      <c r="P21781" s="121"/>
      <c r="R21781" s="121"/>
      <c r="T21781" s="121"/>
      <c r="V21781" s="121"/>
      <c r="X21781" s="121"/>
      <c r="Z21781" s="121"/>
    </row>
    <row r="21782" spans="16:26" x14ac:dyDescent="0.25">
      <c r="P21782" s="121"/>
      <c r="R21782" s="121"/>
      <c r="T21782" s="121"/>
      <c r="V21782" s="121"/>
      <c r="X21782" s="121"/>
      <c r="Z21782" s="121"/>
    </row>
    <row r="21783" spans="16:26" x14ac:dyDescent="0.25">
      <c r="P21783" s="121"/>
      <c r="R21783" s="121"/>
      <c r="T21783" s="121"/>
      <c r="V21783" s="121"/>
      <c r="X21783" s="121"/>
      <c r="Z21783" s="121"/>
    </row>
    <row r="21784" spans="16:26" x14ac:dyDescent="0.25">
      <c r="P21784" s="122"/>
      <c r="R21784" s="122"/>
      <c r="T21784" s="122"/>
      <c r="V21784" s="122"/>
      <c r="X21784" s="122"/>
      <c r="Z21784" s="122"/>
    </row>
    <row r="21785" spans="16:26" x14ac:dyDescent="0.25">
      <c r="P21785" s="118"/>
      <c r="R21785" s="118"/>
      <c r="T21785" s="118"/>
      <c r="V21785" s="118"/>
      <c r="X21785" s="118"/>
      <c r="Z21785" s="118"/>
    </row>
    <row r="21786" spans="16:26" x14ac:dyDescent="0.25">
      <c r="P21786" s="119"/>
      <c r="R21786" s="119"/>
      <c r="T21786" s="119"/>
      <c r="V21786" s="119"/>
      <c r="X21786" s="119"/>
      <c r="Z21786" s="119"/>
    </row>
    <row r="21787" spans="16:26" x14ac:dyDescent="0.25">
      <c r="P21787" s="119"/>
      <c r="R21787" s="119"/>
      <c r="T21787" s="119"/>
      <c r="V21787" s="119"/>
      <c r="X21787" s="119"/>
      <c r="Z21787" s="119"/>
    </row>
    <row r="21788" spans="16:26" x14ac:dyDescent="0.25">
      <c r="P21788" s="120"/>
      <c r="R21788" s="120"/>
      <c r="T21788" s="120"/>
      <c r="V21788" s="120"/>
      <c r="X21788" s="120"/>
      <c r="Z21788" s="120"/>
    </row>
    <row r="21789" spans="16:26" x14ac:dyDescent="0.25">
      <c r="P21789" s="119"/>
      <c r="R21789" s="119"/>
      <c r="T21789" s="119"/>
      <c r="V21789" s="119"/>
      <c r="X21789" s="119"/>
      <c r="Z21789" s="119"/>
    </row>
    <row r="21790" spans="16:26" x14ac:dyDescent="0.25">
      <c r="P21790" s="119"/>
      <c r="R21790" s="119"/>
      <c r="T21790" s="119"/>
      <c r="V21790" s="119"/>
      <c r="X21790" s="119"/>
      <c r="Z21790" s="119"/>
    </row>
    <row r="21791" spans="16:26" x14ac:dyDescent="0.25">
      <c r="P21791" s="120"/>
      <c r="R21791" s="120"/>
      <c r="T21791" s="120"/>
      <c r="V21791" s="120"/>
      <c r="X21791" s="120"/>
      <c r="Z21791" s="120"/>
    </row>
    <row r="21792" spans="16:26" x14ac:dyDescent="0.25">
      <c r="P21792" s="119"/>
      <c r="R21792" s="119"/>
      <c r="T21792" s="119"/>
      <c r="V21792" s="119"/>
      <c r="X21792" s="119"/>
      <c r="Z21792" s="119"/>
    </row>
    <row r="21793" spans="16:26" x14ac:dyDescent="0.25">
      <c r="P21793" s="120"/>
      <c r="R21793" s="120"/>
      <c r="T21793" s="120"/>
      <c r="V21793" s="120"/>
      <c r="X21793" s="120"/>
      <c r="Z21793" s="120"/>
    </row>
    <row r="21794" spans="16:26" x14ac:dyDescent="0.25">
      <c r="P21794" s="119"/>
      <c r="R21794" s="119"/>
      <c r="T21794" s="119"/>
      <c r="V21794" s="119"/>
      <c r="X21794" s="119"/>
      <c r="Z21794" s="119"/>
    </row>
    <row r="21795" spans="16:26" x14ac:dyDescent="0.25">
      <c r="P21795" s="119"/>
      <c r="R21795" s="119"/>
      <c r="T21795" s="119"/>
      <c r="V21795" s="119"/>
      <c r="X21795" s="119"/>
      <c r="Z21795" s="119"/>
    </row>
    <row r="21796" spans="16:26" x14ac:dyDescent="0.25">
      <c r="P21796" s="119"/>
      <c r="R21796" s="119"/>
      <c r="T21796" s="119"/>
      <c r="V21796" s="119"/>
      <c r="X21796" s="119"/>
      <c r="Z21796" s="119"/>
    </row>
    <row r="21797" spans="16:26" x14ac:dyDescent="0.25">
      <c r="P21797" s="121"/>
      <c r="R21797" s="121"/>
      <c r="T21797" s="121"/>
      <c r="V21797" s="121"/>
      <c r="X21797" s="121"/>
      <c r="Z21797" s="121"/>
    </row>
    <row r="21798" spans="16:26" x14ac:dyDescent="0.25">
      <c r="P21798" s="121"/>
      <c r="R21798" s="121"/>
      <c r="T21798" s="121"/>
      <c r="V21798" s="121"/>
      <c r="X21798" s="121"/>
      <c r="Z21798" s="121"/>
    </row>
    <row r="21799" spans="16:26" x14ac:dyDescent="0.25">
      <c r="P21799" s="121"/>
      <c r="R21799" s="121"/>
      <c r="T21799" s="121"/>
      <c r="V21799" s="121"/>
      <c r="X21799" s="121"/>
      <c r="Z21799" s="121"/>
    </row>
    <row r="21800" spans="16:26" x14ac:dyDescent="0.25">
      <c r="P21800" s="121"/>
      <c r="R21800" s="121"/>
      <c r="T21800" s="121"/>
      <c r="V21800" s="121"/>
      <c r="X21800" s="121"/>
      <c r="Z21800" s="121"/>
    </row>
    <row r="21801" spans="16:26" x14ac:dyDescent="0.25">
      <c r="P21801" s="122"/>
      <c r="R21801" s="122"/>
      <c r="T21801" s="122"/>
      <c r="V21801" s="122"/>
      <c r="X21801" s="122"/>
      <c r="Z21801" s="122"/>
    </row>
    <row r="21802" spans="16:26" x14ac:dyDescent="0.25">
      <c r="P21802" s="118"/>
      <c r="R21802" s="118"/>
      <c r="T21802" s="118"/>
      <c r="V21802" s="118"/>
      <c r="X21802" s="118"/>
      <c r="Z21802" s="118"/>
    </row>
    <row r="21803" spans="16:26" x14ac:dyDescent="0.25">
      <c r="P21803" s="119"/>
      <c r="R21803" s="119"/>
      <c r="T21803" s="119"/>
      <c r="V21803" s="119"/>
      <c r="X21803" s="119"/>
      <c r="Z21803" s="119"/>
    </row>
    <row r="21804" spans="16:26" x14ac:dyDescent="0.25">
      <c r="P21804" s="119"/>
      <c r="R21804" s="119"/>
      <c r="T21804" s="119"/>
      <c r="V21804" s="119"/>
      <c r="X21804" s="119"/>
      <c r="Z21804" s="119"/>
    </row>
    <row r="21805" spans="16:26" x14ac:dyDescent="0.25">
      <c r="P21805" s="120"/>
      <c r="R21805" s="120"/>
      <c r="T21805" s="120"/>
      <c r="V21805" s="120"/>
      <c r="X21805" s="120"/>
      <c r="Z21805" s="120"/>
    </row>
    <row r="21806" spans="16:26" x14ac:dyDescent="0.25">
      <c r="P21806" s="119"/>
      <c r="R21806" s="119"/>
      <c r="T21806" s="119"/>
      <c r="V21806" s="119"/>
      <c r="X21806" s="119"/>
      <c r="Z21806" s="119"/>
    </row>
    <row r="21807" spans="16:26" x14ac:dyDescent="0.25">
      <c r="P21807" s="119"/>
      <c r="R21807" s="119"/>
      <c r="T21807" s="119"/>
      <c r="V21807" s="119"/>
      <c r="X21807" s="119"/>
      <c r="Z21807" s="119"/>
    </row>
    <row r="21808" spans="16:26" x14ac:dyDescent="0.25">
      <c r="P21808" s="120"/>
      <c r="R21808" s="120"/>
      <c r="T21808" s="120"/>
      <c r="V21808" s="120"/>
      <c r="X21808" s="120"/>
      <c r="Z21808" s="120"/>
    </row>
    <row r="21809" spans="16:26" x14ac:dyDescent="0.25">
      <c r="P21809" s="119"/>
      <c r="R21809" s="119"/>
      <c r="T21809" s="119"/>
      <c r="V21809" s="119"/>
      <c r="X21809" s="119"/>
      <c r="Z21809" s="119"/>
    </row>
    <row r="21810" spans="16:26" x14ac:dyDescent="0.25">
      <c r="P21810" s="120"/>
      <c r="R21810" s="120"/>
      <c r="T21810" s="120"/>
      <c r="V21810" s="120"/>
      <c r="X21810" s="120"/>
      <c r="Z21810" s="120"/>
    </row>
    <row r="21811" spans="16:26" x14ac:dyDescent="0.25">
      <c r="P21811" s="119"/>
      <c r="R21811" s="119"/>
      <c r="T21811" s="119"/>
      <c r="V21811" s="119"/>
      <c r="X21811" s="119"/>
      <c r="Z21811" s="119"/>
    </row>
    <row r="21812" spans="16:26" x14ac:dyDescent="0.25">
      <c r="P21812" s="119"/>
      <c r="R21812" s="119"/>
      <c r="T21812" s="119"/>
      <c r="V21812" s="119"/>
      <c r="X21812" s="119"/>
      <c r="Z21812" s="119"/>
    </row>
    <row r="21813" spans="16:26" x14ac:dyDescent="0.25">
      <c r="P21813" s="119"/>
      <c r="R21813" s="119"/>
      <c r="T21813" s="119"/>
      <c r="V21813" s="119"/>
      <c r="X21813" s="119"/>
      <c r="Z21813" s="119"/>
    </row>
    <row r="21814" spans="16:26" x14ac:dyDescent="0.25">
      <c r="P21814" s="121"/>
      <c r="R21814" s="121"/>
      <c r="T21814" s="121"/>
      <c r="V21814" s="121"/>
      <c r="X21814" s="121"/>
      <c r="Z21814" s="121"/>
    </row>
    <row r="21815" spans="16:26" x14ac:dyDescent="0.25">
      <c r="P21815" s="121"/>
      <c r="R21815" s="121"/>
      <c r="T21815" s="121"/>
      <c r="V21815" s="121"/>
      <c r="X21815" s="121"/>
      <c r="Z21815" s="121"/>
    </row>
    <row r="21816" spans="16:26" x14ac:dyDescent="0.25">
      <c r="P21816" s="121"/>
      <c r="R21816" s="121"/>
      <c r="T21816" s="121"/>
      <c r="V21816" s="121"/>
      <c r="X21816" s="121"/>
      <c r="Z21816" s="121"/>
    </row>
    <row r="21817" spans="16:26" x14ac:dyDescent="0.25">
      <c r="P21817" s="121"/>
      <c r="R21817" s="121"/>
      <c r="T21817" s="121"/>
      <c r="V21817" s="121"/>
      <c r="X21817" s="121"/>
      <c r="Z21817" s="121"/>
    </row>
    <row r="21818" spans="16:26" x14ac:dyDescent="0.25">
      <c r="P21818" s="122"/>
      <c r="R21818" s="122"/>
      <c r="T21818" s="122"/>
      <c r="V21818" s="122"/>
      <c r="X21818" s="122"/>
      <c r="Z21818" s="122"/>
    </row>
    <row r="21819" spans="16:26" x14ac:dyDescent="0.25">
      <c r="P21819" s="118"/>
      <c r="R21819" s="118"/>
      <c r="T21819" s="118"/>
      <c r="V21819" s="118"/>
      <c r="X21819" s="118"/>
      <c r="Z21819" s="118"/>
    </row>
    <row r="21820" spans="16:26" x14ac:dyDescent="0.25">
      <c r="P21820" s="119"/>
      <c r="R21820" s="119"/>
      <c r="T21820" s="119"/>
      <c r="V21820" s="119"/>
      <c r="X21820" s="119"/>
      <c r="Z21820" s="119"/>
    </row>
    <row r="21821" spans="16:26" x14ac:dyDescent="0.25">
      <c r="P21821" s="119"/>
      <c r="R21821" s="119"/>
      <c r="T21821" s="119"/>
      <c r="V21821" s="119"/>
      <c r="X21821" s="119"/>
      <c r="Z21821" s="119"/>
    </row>
    <row r="21822" spans="16:26" x14ac:dyDescent="0.25">
      <c r="P21822" s="120"/>
      <c r="R21822" s="120"/>
      <c r="T21822" s="120"/>
      <c r="V21822" s="120"/>
      <c r="X21822" s="120"/>
      <c r="Z21822" s="120"/>
    </row>
    <row r="21823" spans="16:26" x14ac:dyDescent="0.25">
      <c r="P21823" s="119"/>
      <c r="R21823" s="119"/>
      <c r="T21823" s="119"/>
      <c r="V21823" s="119"/>
      <c r="X21823" s="119"/>
      <c r="Z21823" s="119"/>
    </row>
    <row r="21824" spans="16:26" x14ac:dyDescent="0.25">
      <c r="P21824" s="119"/>
      <c r="R21824" s="119"/>
      <c r="T21824" s="119"/>
      <c r="V21824" s="119"/>
      <c r="X21824" s="119"/>
      <c r="Z21824" s="119"/>
    </row>
    <row r="21825" spans="16:26" x14ac:dyDescent="0.25">
      <c r="P21825" s="120"/>
      <c r="R21825" s="120"/>
      <c r="T21825" s="120"/>
      <c r="V21825" s="120"/>
      <c r="X21825" s="120"/>
      <c r="Z21825" s="120"/>
    </row>
    <row r="21826" spans="16:26" x14ac:dyDescent="0.25">
      <c r="P21826" s="119"/>
      <c r="R21826" s="119"/>
      <c r="T21826" s="119"/>
      <c r="V21826" s="119"/>
      <c r="X21826" s="119"/>
      <c r="Z21826" s="119"/>
    </row>
    <row r="21827" spans="16:26" x14ac:dyDescent="0.25">
      <c r="P21827" s="120"/>
      <c r="R21827" s="120"/>
      <c r="T21827" s="120"/>
      <c r="V21827" s="120"/>
      <c r="X21827" s="120"/>
      <c r="Z21827" s="120"/>
    </row>
    <row r="21828" spans="16:26" x14ac:dyDescent="0.25">
      <c r="P21828" s="119"/>
      <c r="R21828" s="119"/>
      <c r="T21828" s="119"/>
      <c r="V21828" s="119"/>
      <c r="X21828" s="119"/>
      <c r="Z21828" s="119"/>
    </row>
    <row r="21829" spans="16:26" x14ac:dyDescent="0.25">
      <c r="P21829" s="119"/>
      <c r="R21829" s="119"/>
      <c r="T21829" s="119"/>
      <c r="V21829" s="119"/>
      <c r="X21829" s="119"/>
      <c r="Z21829" s="119"/>
    </row>
    <row r="21830" spans="16:26" x14ac:dyDescent="0.25">
      <c r="P21830" s="119"/>
      <c r="R21830" s="119"/>
      <c r="T21830" s="119"/>
      <c r="V21830" s="119"/>
      <c r="X21830" s="119"/>
      <c r="Z21830" s="119"/>
    </row>
    <row r="21831" spans="16:26" x14ac:dyDescent="0.25">
      <c r="P21831" s="121"/>
      <c r="R21831" s="121"/>
      <c r="T21831" s="121"/>
      <c r="V21831" s="121"/>
      <c r="X21831" s="121"/>
      <c r="Z21831" s="121"/>
    </row>
    <row r="21832" spans="16:26" x14ac:dyDescent="0.25">
      <c r="P21832" s="121"/>
      <c r="R21832" s="121"/>
      <c r="T21832" s="121"/>
      <c r="V21832" s="121"/>
      <c r="X21832" s="121"/>
      <c r="Z21832" s="121"/>
    </row>
    <row r="21833" spans="16:26" x14ac:dyDescent="0.25">
      <c r="P21833" s="121"/>
      <c r="R21833" s="121"/>
      <c r="T21833" s="121"/>
      <c r="V21833" s="121"/>
      <c r="X21833" s="121"/>
      <c r="Z21833" s="121"/>
    </row>
    <row r="21834" spans="16:26" x14ac:dyDescent="0.25">
      <c r="P21834" s="121"/>
      <c r="R21834" s="121"/>
      <c r="T21834" s="121"/>
      <c r="V21834" s="121"/>
      <c r="X21834" s="121"/>
      <c r="Z21834" s="121"/>
    </row>
    <row r="21835" spans="16:26" x14ac:dyDescent="0.25">
      <c r="P21835" s="122"/>
      <c r="R21835" s="122"/>
      <c r="T21835" s="122"/>
      <c r="V21835" s="122"/>
      <c r="X21835" s="122"/>
      <c r="Z21835" s="122"/>
    </row>
    <row r="21836" spans="16:26" x14ac:dyDescent="0.25">
      <c r="P21836" s="118"/>
      <c r="R21836" s="118"/>
      <c r="T21836" s="118"/>
      <c r="V21836" s="118"/>
      <c r="X21836" s="118"/>
      <c r="Z21836" s="118"/>
    </row>
    <row r="21837" spans="16:26" x14ac:dyDescent="0.25">
      <c r="P21837" s="119"/>
      <c r="R21837" s="119"/>
      <c r="T21837" s="119"/>
      <c r="V21837" s="119"/>
      <c r="X21837" s="119"/>
      <c r="Z21837" s="119"/>
    </row>
    <row r="21838" spans="16:26" x14ac:dyDescent="0.25">
      <c r="P21838" s="119"/>
      <c r="R21838" s="119"/>
      <c r="T21838" s="119"/>
      <c r="V21838" s="119"/>
      <c r="X21838" s="119"/>
      <c r="Z21838" s="119"/>
    </row>
    <row r="21839" spans="16:26" x14ac:dyDescent="0.25">
      <c r="P21839" s="120"/>
      <c r="R21839" s="120"/>
      <c r="T21839" s="120"/>
      <c r="V21839" s="120"/>
      <c r="X21839" s="120"/>
      <c r="Z21839" s="120"/>
    </row>
    <row r="21840" spans="16:26" x14ac:dyDescent="0.25">
      <c r="P21840" s="119"/>
      <c r="R21840" s="119"/>
      <c r="T21840" s="119"/>
      <c r="V21840" s="119"/>
      <c r="X21840" s="119"/>
      <c r="Z21840" s="119"/>
    </row>
    <row r="21841" spans="16:26" x14ac:dyDescent="0.25">
      <c r="P21841" s="119"/>
      <c r="R21841" s="119"/>
      <c r="T21841" s="119"/>
      <c r="V21841" s="119"/>
      <c r="X21841" s="119"/>
      <c r="Z21841" s="119"/>
    </row>
    <row r="21842" spans="16:26" x14ac:dyDescent="0.25">
      <c r="P21842" s="120"/>
      <c r="R21842" s="120"/>
      <c r="T21842" s="120"/>
      <c r="V21842" s="120"/>
      <c r="X21842" s="120"/>
      <c r="Z21842" s="120"/>
    </row>
    <row r="21843" spans="16:26" x14ac:dyDescent="0.25">
      <c r="P21843" s="119"/>
      <c r="R21843" s="119"/>
      <c r="T21843" s="119"/>
      <c r="V21843" s="119"/>
      <c r="X21843" s="119"/>
      <c r="Z21843" s="119"/>
    </row>
    <row r="21844" spans="16:26" x14ac:dyDescent="0.25">
      <c r="P21844" s="120"/>
      <c r="R21844" s="120"/>
      <c r="T21844" s="120"/>
      <c r="V21844" s="120"/>
      <c r="X21844" s="120"/>
      <c r="Z21844" s="120"/>
    </row>
    <row r="21845" spans="16:26" x14ac:dyDescent="0.25">
      <c r="P21845" s="119"/>
      <c r="R21845" s="119"/>
      <c r="T21845" s="119"/>
      <c r="V21845" s="119"/>
      <c r="X21845" s="119"/>
      <c r="Z21845" s="119"/>
    </row>
    <row r="21846" spans="16:26" x14ac:dyDescent="0.25">
      <c r="P21846" s="119"/>
      <c r="R21846" s="119"/>
      <c r="T21846" s="119"/>
      <c r="V21846" s="119"/>
      <c r="X21846" s="119"/>
      <c r="Z21846" s="119"/>
    </row>
    <row r="21847" spans="16:26" x14ac:dyDescent="0.25">
      <c r="P21847" s="119"/>
      <c r="R21847" s="119"/>
      <c r="T21847" s="119"/>
      <c r="V21847" s="119"/>
      <c r="X21847" s="119"/>
      <c r="Z21847" s="119"/>
    </row>
    <row r="21848" spans="16:26" x14ac:dyDescent="0.25">
      <c r="P21848" s="121"/>
      <c r="R21848" s="121"/>
      <c r="T21848" s="121"/>
      <c r="V21848" s="121"/>
      <c r="X21848" s="121"/>
      <c r="Z21848" s="121"/>
    </row>
    <row r="21849" spans="16:26" x14ac:dyDescent="0.25">
      <c r="P21849" s="121"/>
      <c r="R21849" s="121"/>
      <c r="T21849" s="121"/>
      <c r="V21849" s="121"/>
      <c r="X21849" s="121"/>
      <c r="Z21849" s="121"/>
    </row>
    <row r="21850" spans="16:26" x14ac:dyDescent="0.25">
      <c r="P21850" s="121"/>
      <c r="R21850" s="121"/>
      <c r="T21850" s="121"/>
      <c r="V21850" s="121"/>
      <c r="X21850" s="121"/>
      <c r="Z21850" s="121"/>
    </row>
    <row r="21851" spans="16:26" x14ac:dyDescent="0.25">
      <c r="P21851" s="121"/>
      <c r="R21851" s="121"/>
      <c r="T21851" s="121"/>
      <c r="V21851" s="121"/>
      <c r="X21851" s="121"/>
      <c r="Z21851" s="121"/>
    </row>
    <row r="21852" spans="16:26" x14ac:dyDescent="0.25">
      <c r="P21852" s="122"/>
      <c r="R21852" s="122"/>
      <c r="T21852" s="122"/>
      <c r="V21852" s="122"/>
      <c r="X21852" s="122"/>
      <c r="Z21852" s="122"/>
    </row>
    <row r="21853" spans="16:26" x14ac:dyDescent="0.25">
      <c r="P21853" s="118"/>
      <c r="R21853" s="118"/>
      <c r="T21853" s="118"/>
      <c r="V21853" s="118"/>
      <c r="X21853" s="118"/>
      <c r="Z21853" s="118"/>
    </row>
    <row r="21854" spans="16:26" x14ac:dyDescent="0.25">
      <c r="P21854" s="119"/>
      <c r="R21854" s="119"/>
      <c r="T21854" s="119"/>
      <c r="V21854" s="119"/>
      <c r="X21854" s="119"/>
      <c r="Z21854" s="119"/>
    </row>
    <row r="21855" spans="16:26" x14ac:dyDescent="0.25">
      <c r="P21855" s="119"/>
      <c r="R21855" s="119"/>
      <c r="T21855" s="119"/>
      <c r="V21855" s="119"/>
      <c r="X21855" s="119"/>
      <c r="Z21855" s="119"/>
    </row>
    <row r="21856" spans="16:26" x14ac:dyDescent="0.25">
      <c r="P21856" s="120"/>
      <c r="R21856" s="120"/>
      <c r="T21856" s="120"/>
      <c r="V21856" s="120"/>
      <c r="X21856" s="120"/>
      <c r="Z21856" s="120"/>
    </row>
    <row r="21857" spans="16:26" x14ac:dyDescent="0.25">
      <c r="P21857" s="119"/>
      <c r="R21857" s="119"/>
      <c r="T21857" s="119"/>
      <c r="V21857" s="119"/>
      <c r="X21857" s="119"/>
      <c r="Z21857" s="119"/>
    </row>
    <row r="21858" spans="16:26" x14ac:dyDescent="0.25">
      <c r="P21858" s="119"/>
      <c r="R21858" s="119"/>
      <c r="T21858" s="119"/>
      <c r="V21858" s="119"/>
      <c r="X21858" s="119"/>
      <c r="Z21858" s="119"/>
    </row>
    <row r="21859" spans="16:26" x14ac:dyDescent="0.25">
      <c r="P21859" s="120"/>
      <c r="R21859" s="120"/>
      <c r="T21859" s="120"/>
      <c r="V21859" s="120"/>
      <c r="X21859" s="120"/>
      <c r="Z21859" s="120"/>
    </row>
    <row r="21860" spans="16:26" x14ac:dyDescent="0.25">
      <c r="P21860" s="119"/>
      <c r="R21860" s="119"/>
      <c r="T21860" s="119"/>
      <c r="V21860" s="119"/>
      <c r="X21860" s="119"/>
      <c r="Z21860" s="119"/>
    </row>
    <row r="21861" spans="16:26" x14ac:dyDescent="0.25">
      <c r="P21861" s="120"/>
      <c r="R21861" s="120"/>
      <c r="T21861" s="120"/>
      <c r="V21861" s="120"/>
      <c r="X21861" s="120"/>
      <c r="Z21861" s="120"/>
    </row>
    <row r="21862" spans="16:26" x14ac:dyDescent="0.25">
      <c r="P21862" s="119"/>
      <c r="R21862" s="119"/>
      <c r="T21862" s="119"/>
      <c r="V21862" s="119"/>
      <c r="X21862" s="119"/>
      <c r="Z21862" s="119"/>
    </row>
    <row r="21863" spans="16:26" x14ac:dyDescent="0.25">
      <c r="P21863" s="119"/>
      <c r="R21863" s="119"/>
      <c r="T21863" s="119"/>
      <c r="V21863" s="119"/>
      <c r="X21863" s="119"/>
      <c r="Z21863" s="119"/>
    </row>
    <row r="21864" spans="16:26" x14ac:dyDescent="0.25">
      <c r="P21864" s="119"/>
      <c r="R21864" s="119"/>
      <c r="T21864" s="119"/>
      <c r="V21864" s="119"/>
      <c r="X21864" s="119"/>
      <c r="Z21864" s="119"/>
    </row>
    <row r="21865" spans="16:26" x14ac:dyDescent="0.25">
      <c r="P21865" s="121"/>
      <c r="R21865" s="121"/>
      <c r="T21865" s="121"/>
      <c r="V21865" s="121"/>
      <c r="X21865" s="121"/>
      <c r="Z21865" s="121"/>
    </row>
    <row r="21866" spans="16:26" x14ac:dyDescent="0.25">
      <c r="P21866" s="121"/>
      <c r="R21866" s="121"/>
      <c r="T21866" s="121"/>
      <c r="V21866" s="121"/>
      <c r="X21866" s="121"/>
      <c r="Z21866" s="121"/>
    </row>
    <row r="21867" spans="16:26" x14ac:dyDescent="0.25">
      <c r="P21867" s="121"/>
      <c r="R21867" s="121"/>
      <c r="T21867" s="121"/>
      <c r="V21867" s="121"/>
      <c r="X21867" s="121"/>
      <c r="Z21867" s="121"/>
    </row>
    <row r="21868" spans="16:26" x14ac:dyDescent="0.25">
      <c r="P21868" s="121"/>
      <c r="R21868" s="121"/>
      <c r="T21868" s="121"/>
      <c r="V21868" s="121"/>
      <c r="X21868" s="121"/>
      <c r="Z21868" s="121"/>
    </row>
    <row r="21869" spans="16:26" x14ac:dyDescent="0.25">
      <c r="P21869" s="122"/>
      <c r="R21869" s="122"/>
      <c r="T21869" s="122"/>
      <c r="V21869" s="122"/>
      <c r="X21869" s="122"/>
      <c r="Z21869" s="122"/>
    </row>
    <row r="21870" spans="16:26" x14ac:dyDescent="0.25">
      <c r="P21870" s="118"/>
      <c r="R21870" s="118"/>
      <c r="T21870" s="118"/>
      <c r="V21870" s="118"/>
      <c r="X21870" s="118"/>
      <c r="Z21870" s="118"/>
    </row>
    <row r="21871" spans="16:26" x14ac:dyDescent="0.25">
      <c r="P21871" s="119"/>
      <c r="R21871" s="119"/>
      <c r="T21871" s="119"/>
      <c r="V21871" s="119"/>
      <c r="X21871" s="119"/>
      <c r="Z21871" s="119"/>
    </row>
    <row r="21872" spans="16:26" x14ac:dyDescent="0.25">
      <c r="P21872" s="119"/>
      <c r="R21872" s="119"/>
      <c r="T21872" s="119"/>
      <c r="V21872" s="119"/>
      <c r="X21872" s="119"/>
      <c r="Z21872" s="119"/>
    </row>
    <row r="21873" spans="16:26" x14ac:dyDescent="0.25">
      <c r="P21873" s="120"/>
      <c r="R21873" s="120"/>
      <c r="T21873" s="120"/>
      <c r="V21873" s="120"/>
      <c r="X21873" s="120"/>
      <c r="Z21873" s="120"/>
    </row>
    <row r="21874" spans="16:26" x14ac:dyDescent="0.25">
      <c r="P21874" s="119"/>
      <c r="R21874" s="119"/>
      <c r="T21874" s="119"/>
      <c r="V21874" s="119"/>
      <c r="X21874" s="119"/>
      <c r="Z21874" s="119"/>
    </row>
    <row r="21875" spans="16:26" x14ac:dyDescent="0.25">
      <c r="P21875" s="119"/>
      <c r="R21875" s="119"/>
      <c r="T21875" s="119"/>
      <c r="V21875" s="119"/>
      <c r="X21875" s="119"/>
      <c r="Z21875" s="119"/>
    </row>
    <row r="21876" spans="16:26" x14ac:dyDescent="0.25">
      <c r="P21876" s="120"/>
      <c r="R21876" s="120"/>
      <c r="T21876" s="120"/>
      <c r="V21876" s="120"/>
      <c r="X21876" s="120"/>
      <c r="Z21876" s="120"/>
    </row>
    <row r="21877" spans="16:26" x14ac:dyDescent="0.25">
      <c r="P21877" s="119"/>
      <c r="R21877" s="119"/>
      <c r="T21877" s="119"/>
      <c r="V21877" s="119"/>
      <c r="X21877" s="119"/>
      <c r="Z21877" s="119"/>
    </row>
    <row r="21878" spans="16:26" x14ac:dyDescent="0.25">
      <c r="P21878" s="120"/>
      <c r="R21878" s="120"/>
      <c r="T21878" s="120"/>
      <c r="V21878" s="120"/>
      <c r="X21878" s="120"/>
      <c r="Z21878" s="120"/>
    </row>
    <row r="21879" spans="16:26" x14ac:dyDescent="0.25">
      <c r="P21879" s="119"/>
      <c r="R21879" s="119"/>
      <c r="T21879" s="119"/>
      <c r="V21879" s="119"/>
      <c r="X21879" s="119"/>
      <c r="Z21879" s="119"/>
    </row>
    <row r="21880" spans="16:26" x14ac:dyDescent="0.25">
      <c r="P21880" s="119"/>
      <c r="R21880" s="119"/>
      <c r="T21880" s="119"/>
      <c r="V21880" s="119"/>
      <c r="X21880" s="119"/>
      <c r="Z21880" s="119"/>
    </row>
    <row r="21881" spans="16:26" x14ac:dyDescent="0.25">
      <c r="P21881" s="119"/>
      <c r="R21881" s="119"/>
      <c r="T21881" s="119"/>
      <c r="V21881" s="119"/>
      <c r="X21881" s="119"/>
      <c r="Z21881" s="119"/>
    </row>
    <row r="21882" spans="16:26" x14ac:dyDescent="0.25">
      <c r="P21882" s="121"/>
      <c r="R21882" s="121"/>
      <c r="T21882" s="121"/>
      <c r="V21882" s="121"/>
      <c r="X21882" s="121"/>
      <c r="Z21882" s="121"/>
    </row>
    <row r="21883" spans="16:26" x14ac:dyDescent="0.25">
      <c r="P21883" s="121"/>
      <c r="R21883" s="121"/>
      <c r="T21883" s="121"/>
      <c r="V21883" s="121"/>
      <c r="X21883" s="121"/>
      <c r="Z21883" s="121"/>
    </row>
    <row r="21884" spans="16:26" x14ac:dyDescent="0.25">
      <c r="P21884" s="121"/>
      <c r="R21884" s="121"/>
      <c r="T21884" s="121"/>
      <c r="V21884" s="121"/>
      <c r="X21884" s="121"/>
      <c r="Z21884" s="121"/>
    </row>
    <row r="21885" spans="16:26" x14ac:dyDescent="0.25">
      <c r="P21885" s="121"/>
      <c r="R21885" s="121"/>
      <c r="T21885" s="121"/>
      <c r="V21885" s="121"/>
      <c r="X21885" s="121"/>
      <c r="Z21885" s="121"/>
    </row>
    <row r="21886" spans="16:26" x14ac:dyDescent="0.25">
      <c r="P21886" s="122"/>
      <c r="R21886" s="122"/>
      <c r="T21886" s="122"/>
      <c r="V21886" s="122"/>
      <c r="X21886" s="122"/>
      <c r="Z21886" s="122"/>
    </row>
    <row r="21887" spans="16:26" x14ac:dyDescent="0.25">
      <c r="P21887" s="118"/>
      <c r="R21887" s="118"/>
      <c r="T21887" s="118"/>
      <c r="V21887" s="118"/>
      <c r="X21887" s="118"/>
      <c r="Z21887" s="118"/>
    </row>
    <row r="21888" spans="16:26" x14ac:dyDescent="0.25">
      <c r="P21888" s="119"/>
      <c r="R21888" s="119"/>
      <c r="T21888" s="119"/>
      <c r="V21888" s="119"/>
      <c r="X21888" s="119"/>
      <c r="Z21888" s="119"/>
    </row>
    <row r="21889" spans="16:26" x14ac:dyDescent="0.25">
      <c r="P21889" s="119"/>
      <c r="R21889" s="119"/>
      <c r="T21889" s="119"/>
      <c r="V21889" s="119"/>
      <c r="X21889" s="119"/>
      <c r="Z21889" s="119"/>
    </row>
    <row r="21890" spans="16:26" x14ac:dyDescent="0.25">
      <c r="P21890" s="120"/>
      <c r="R21890" s="120"/>
      <c r="T21890" s="120"/>
      <c r="V21890" s="120"/>
      <c r="X21890" s="120"/>
      <c r="Z21890" s="120"/>
    </row>
    <row r="21891" spans="16:26" x14ac:dyDescent="0.25">
      <c r="P21891" s="119"/>
      <c r="R21891" s="119"/>
      <c r="T21891" s="119"/>
      <c r="V21891" s="119"/>
      <c r="X21891" s="119"/>
      <c r="Z21891" s="119"/>
    </row>
    <row r="21892" spans="16:26" x14ac:dyDescent="0.25">
      <c r="P21892" s="119"/>
      <c r="R21892" s="119"/>
      <c r="T21892" s="119"/>
      <c r="V21892" s="119"/>
      <c r="X21892" s="119"/>
      <c r="Z21892" s="119"/>
    </row>
    <row r="21893" spans="16:26" x14ac:dyDescent="0.25">
      <c r="P21893" s="120"/>
      <c r="R21893" s="120"/>
      <c r="T21893" s="120"/>
      <c r="V21893" s="120"/>
      <c r="X21893" s="120"/>
      <c r="Z21893" s="120"/>
    </row>
    <row r="21894" spans="16:26" x14ac:dyDescent="0.25">
      <c r="P21894" s="119"/>
      <c r="R21894" s="119"/>
      <c r="T21894" s="119"/>
      <c r="V21894" s="119"/>
      <c r="X21894" s="119"/>
      <c r="Z21894" s="119"/>
    </row>
    <row r="21895" spans="16:26" x14ac:dyDescent="0.25">
      <c r="P21895" s="120"/>
      <c r="R21895" s="120"/>
      <c r="T21895" s="120"/>
      <c r="V21895" s="120"/>
      <c r="X21895" s="120"/>
      <c r="Z21895" s="120"/>
    </row>
    <row r="21896" spans="16:26" x14ac:dyDescent="0.25">
      <c r="P21896" s="119"/>
      <c r="R21896" s="119"/>
      <c r="T21896" s="119"/>
      <c r="V21896" s="119"/>
      <c r="X21896" s="119"/>
      <c r="Z21896" s="119"/>
    </row>
    <row r="21897" spans="16:26" x14ac:dyDescent="0.25">
      <c r="P21897" s="119"/>
      <c r="R21897" s="119"/>
      <c r="T21897" s="119"/>
      <c r="V21897" s="119"/>
      <c r="X21897" s="119"/>
      <c r="Z21897" s="119"/>
    </row>
    <row r="21898" spans="16:26" x14ac:dyDescent="0.25">
      <c r="P21898" s="119"/>
      <c r="R21898" s="119"/>
      <c r="T21898" s="119"/>
      <c r="V21898" s="119"/>
      <c r="X21898" s="119"/>
      <c r="Z21898" s="119"/>
    </row>
    <row r="21899" spans="16:26" x14ac:dyDescent="0.25">
      <c r="P21899" s="121"/>
      <c r="R21899" s="121"/>
      <c r="T21899" s="121"/>
      <c r="V21899" s="121"/>
      <c r="X21899" s="121"/>
      <c r="Z21899" s="121"/>
    </row>
    <row r="21900" spans="16:26" x14ac:dyDescent="0.25">
      <c r="P21900" s="121"/>
      <c r="R21900" s="121"/>
      <c r="T21900" s="121"/>
      <c r="V21900" s="121"/>
      <c r="X21900" s="121"/>
      <c r="Z21900" s="121"/>
    </row>
    <row r="21901" spans="16:26" x14ac:dyDescent="0.25">
      <c r="P21901" s="121"/>
      <c r="R21901" s="121"/>
      <c r="T21901" s="121"/>
      <c r="V21901" s="121"/>
      <c r="X21901" s="121"/>
      <c r="Z21901" s="121"/>
    </row>
    <row r="21902" spans="16:26" x14ac:dyDescent="0.25">
      <c r="P21902" s="121"/>
      <c r="R21902" s="121"/>
      <c r="T21902" s="121"/>
      <c r="V21902" s="121"/>
      <c r="X21902" s="121"/>
      <c r="Z21902" s="121"/>
    </row>
    <row r="21903" spans="16:26" x14ac:dyDescent="0.25">
      <c r="P21903" s="122"/>
      <c r="R21903" s="122"/>
      <c r="T21903" s="122"/>
      <c r="V21903" s="122"/>
      <c r="X21903" s="122"/>
      <c r="Z21903" s="122"/>
    </row>
    <row r="21904" spans="16:26" x14ac:dyDescent="0.25">
      <c r="P21904" s="118"/>
      <c r="R21904" s="118"/>
      <c r="T21904" s="118"/>
      <c r="V21904" s="118"/>
      <c r="X21904" s="118"/>
      <c r="Z21904" s="118"/>
    </row>
    <row r="21905" spans="16:26" x14ac:dyDescent="0.25">
      <c r="P21905" s="119"/>
      <c r="R21905" s="119"/>
      <c r="T21905" s="119"/>
      <c r="V21905" s="119"/>
      <c r="X21905" s="119"/>
      <c r="Z21905" s="119"/>
    </row>
    <row r="21906" spans="16:26" x14ac:dyDescent="0.25">
      <c r="P21906" s="119"/>
      <c r="R21906" s="119"/>
      <c r="T21906" s="119"/>
      <c r="V21906" s="119"/>
      <c r="X21906" s="119"/>
      <c r="Z21906" s="119"/>
    </row>
    <row r="21907" spans="16:26" x14ac:dyDescent="0.25">
      <c r="P21907" s="120"/>
      <c r="R21907" s="120"/>
      <c r="T21907" s="120"/>
      <c r="V21907" s="120"/>
      <c r="X21907" s="120"/>
      <c r="Z21907" s="120"/>
    </row>
    <row r="21908" spans="16:26" x14ac:dyDescent="0.25">
      <c r="P21908" s="119"/>
      <c r="R21908" s="119"/>
      <c r="T21908" s="119"/>
      <c r="V21908" s="119"/>
      <c r="X21908" s="119"/>
      <c r="Z21908" s="119"/>
    </row>
    <row r="21909" spans="16:26" x14ac:dyDescent="0.25">
      <c r="P21909" s="119"/>
      <c r="R21909" s="119"/>
      <c r="T21909" s="119"/>
      <c r="V21909" s="119"/>
      <c r="X21909" s="119"/>
      <c r="Z21909" s="119"/>
    </row>
    <row r="21910" spans="16:26" x14ac:dyDescent="0.25">
      <c r="P21910" s="120"/>
      <c r="R21910" s="120"/>
      <c r="T21910" s="120"/>
      <c r="V21910" s="120"/>
      <c r="X21910" s="120"/>
      <c r="Z21910" s="120"/>
    </row>
    <row r="21911" spans="16:26" x14ac:dyDescent="0.25">
      <c r="P21911" s="119"/>
      <c r="R21911" s="119"/>
      <c r="T21911" s="119"/>
      <c r="V21911" s="119"/>
      <c r="X21911" s="119"/>
      <c r="Z21911" s="119"/>
    </row>
    <row r="21912" spans="16:26" x14ac:dyDescent="0.25">
      <c r="P21912" s="120"/>
      <c r="R21912" s="120"/>
      <c r="T21912" s="120"/>
      <c r="V21912" s="120"/>
      <c r="X21912" s="120"/>
      <c r="Z21912" s="120"/>
    </row>
    <row r="21913" spans="16:26" x14ac:dyDescent="0.25">
      <c r="P21913" s="119"/>
      <c r="R21913" s="119"/>
      <c r="T21913" s="119"/>
      <c r="V21913" s="119"/>
      <c r="X21913" s="119"/>
      <c r="Z21913" s="119"/>
    </row>
    <row r="21914" spans="16:26" x14ac:dyDescent="0.25">
      <c r="P21914" s="119"/>
      <c r="R21914" s="119"/>
      <c r="T21914" s="119"/>
      <c r="V21914" s="119"/>
      <c r="X21914" s="119"/>
      <c r="Z21914" s="119"/>
    </row>
    <row r="21915" spans="16:26" x14ac:dyDescent="0.25">
      <c r="P21915" s="119"/>
      <c r="R21915" s="119"/>
      <c r="T21915" s="119"/>
      <c r="V21915" s="119"/>
      <c r="X21915" s="119"/>
      <c r="Z21915" s="119"/>
    </row>
    <row r="21916" spans="16:26" x14ac:dyDescent="0.25">
      <c r="P21916" s="121"/>
      <c r="R21916" s="121"/>
      <c r="T21916" s="121"/>
      <c r="V21916" s="121"/>
      <c r="X21916" s="121"/>
      <c r="Z21916" s="121"/>
    </row>
    <row r="21917" spans="16:26" x14ac:dyDescent="0.25">
      <c r="P21917" s="121"/>
      <c r="R21917" s="121"/>
      <c r="T21917" s="121"/>
      <c r="V21917" s="121"/>
      <c r="X21917" s="121"/>
      <c r="Z21917" s="121"/>
    </row>
    <row r="21918" spans="16:26" x14ac:dyDescent="0.25">
      <c r="P21918" s="121"/>
      <c r="R21918" s="121"/>
      <c r="T21918" s="121"/>
      <c r="V21918" s="121"/>
      <c r="X21918" s="121"/>
      <c r="Z21918" s="121"/>
    </row>
    <row r="21919" spans="16:26" x14ac:dyDescent="0.25">
      <c r="P21919" s="121"/>
      <c r="R21919" s="121"/>
      <c r="T21919" s="121"/>
      <c r="V21919" s="121"/>
      <c r="X21919" s="121"/>
      <c r="Z21919" s="121"/>
    </row>
    <row r="21920" spans="16:26" x14ac:dyDescent="0.25">
      <c r="P21920" s="122"/>
      <c r="R21920" s="122"/>
      <c r="T21920" s="122"/>
      <c r="V21920" s="122"/>
      <c r="X21920" s="122"/>
      <c r="Z21920" s="122"/>
    </row>
    <row r="21921" spans="16:26" x14ac:dyDescent="0.25">
      <c r="P21921" s="118"/>
      <c r="R21921" s="118"/>
      <c r="T21921" s="118"/>
      <c r="V21921" s="118"/>
      <c r="X21921" s="118"/>
      <c r="Z21921" s="118"/>
    </row>
    <row r="21922" spans="16:26" x14ac:dyDescent="0.25">
      <c r="P21922" s="119"/>
      <c r="R21922" s="119"/>
      <c r="T21922" s="119"/>
      <c r="V21922" s="119"/>
      <c r="X21922" s="119"/>
      <c r="Z21922" s="119"/>
    </row>
    <row r="21923" spans="16:26" x14ac:dyDescent="0.25">
      <c r="P21923" s="119"/>
      <c r="R21923" s="119"/>
      <c r="T21923" s="119"/>
      <c r="V21923" s="119"/>
      <c r="X21923" s="119"/>
      <c r="Z21923" s="119"/>
    </row>
    <row r="21924" spans="16:26" x14ac:dyDescent="0.25">
      <c r="P21924" s="120"/>
      <c r="R21924" s="120"/>
      <c r="T21924" s="120"/>
      <c r="V21924" s="120"/>
      <c r="X21924" s="120"/>
      <c r="Z21924" s="120"/>
    </row>
    <row r="21925" spans="16:26" x14ac:dyDescent="0.25">
      <c r="P21925" s="119"/>
      <c r="R21925" s="119"/>
      <c r="T21925" s="119"/>
      <c r="V21925" s="119"/>
      <c r="X21925" s="119"/>
      <c r="Z21925" s="119"/>
    </row>
    <row r="21926" spans="16:26" x14ac:dyDescent="0.25">
      <c r="P21926" s="119"/>
      <c r="R21926" s="119"/>
      <c r="T21926" s="119"/>
      <c r="V21926" s="119"/>
      <c r="X21926" s="119"/>
      <c r="Z21926" s="119"/>
    </row>
    <row r="21927" spans="16:26" x14ac:dyDescent="0.25">
      <c r="P21927" s="120"/>
      <c r="R21927" s="120"/>
      <c r="T21927" s="120"/>
      <c r="V21927" s="120"/>
      <c r="X21927" s="120"/>
      <c r="Z21927" s="120"/>
    </row>
    <row r="21928" spans="16:26" x14ac:dyDescent="0.25">
      <c r="P21928" s="119"/>
      <c r="R21928" s="119"/>
      <c r="T21928" s="119"/>
      <c r="V21928" s="119"/>
      <c r="X21928" s="119"/>
      <c r="Z21928" s="119"/>
    </row>
    <row r="21929" spans="16:26" x14ac:dyDescent="0.25">
      <c r="P21929" s="120"/>
      <c r="R21929" s="120"/>
      <c r="T21929" s="120"/>
      <c r="V21929" s="120"/>
      <c r="X21929" s="120"/>
      <c r="Z21929" s="120"/>
    </row>
    <row r="21930" spans="16:26" x14ac:dyDescent="0.25">
      <c r="P21930" s="119"/>
      <c r="R21930" s="119"/>
      <c r="T21930" s="119"/>
      <c r="V21930" s="119"/>
      <c r="X21930" s="119"/>
      <c r="Z21930" s="119"/>
    </row>
    <row r="21931" spans="16:26" x14ac:dyDescent="0.25">
      <c r="P21931" s="119"/>
      <c r="R21931" s="119"/>
      <c r="T21931" s="119"/>
      <c r="V21931" s="119"/>
      <c r="X21931" s="119"/>
      <c r="Z21931" s="119"/>
    </row>
    <row r="21932" spans="16:26" x14ac:dyDescent="0.25">
      <c r="P21932" s="119"/>
      <c r="R21932" s="119"/>
      <c r="T21932" s="119"/>
      <c r="V21932" s="119"/>
      <c r="X21932" s="119"/>
      <c r="Z21932" s="119"/>
    </row>
    <row r="21933" spans="16:26" x14ac:dyDescent="0.25">
      <c r="P21933" s="121"/>
      <c r="R21933" s="121"/>
      <c r="T21933" s="121"/>
      <c r="V21933" s="121"/>
      <c r="X21933" s="121"/>
      <c r="Z21933" s="121"/>
    </row>
    <row r="21934" spans="16:26" x14ac:dyDescent="0.25">
      <c r="P21934" s="121"/>
      <c r="R21934" s="121"/>
      <c r="T21934" s="121"/>
      <c r="V21934" s="121"/>
      <c r="X21934" s="121"/>
      <c r="Z21934" s="121"/>
    </row>
    <row r="21935" spans="16:26" x14ac:dyDescent="0.25">
      <c r="P21935" s="121"/>
      <c r="R21935" s="121"/>
      <c r="T21935" s="121"/>
      <c r="V21935" s="121"/>
      <c r="X21935" s="121"/>
      <c r="Z21935" s="121"/>
    </row>
    <row r="21936" spans="16:26" x14ac:dyDescent="0.25">
      <c r="P21936" s="121"/>
      <c r="R21936" s="121"/>
      <c r="T21936" s="121"/>
      <c r="V21936" s="121"/>
      <c r="X21936" s="121"/>
      <c r="Z21936" s="121"/>
    </row>
    <row r="21937" spans="16:26" x14ac:dyDescent="0.25">
      <c r="P21937" s="122"/>
      <c r="R21937" s="122"/>
      <c r="T21937" s="122"/>
      <c r="V21937" s="122"/>
      <c r="X21937" s="122"/>
      <c r="Z21937" s="122"/>
    </row>
    <row r="21938" spans="16:26" x14ac:dyDescent="0.25">
      <c r="P21938" s="118"/>
      <c r="R21938" s="118"/>
      <c r="T21938" s="118"/>
      <c r="V21938" s="118"/>
      <c r="X21938" s="118"/>
      <c r="Z21938" s="118"/>
    </row>
    <row r="21939" spans="16:26" x14ac:dyDescent="0.25">
      <c r="P21939" s="119"/>
      <c r="R21939" s="119"/>
      <c r="T21939" s="119"/>
      <c r="V21939" s="119"/>
      <c r="X21939" s="119"/>
      <c r="Z21939" s="119"/>
    </row>
    <row r="21940" spans="16:26" x14ac:dyDescent="0.25">
      <c r="P21940" s="119"/>
      <c r="R21940" s="119"/>
      <c r="T21940" s="119"/>
      <c r="V21940" s="119"/>
      <c r="X21940" s="119"/>
      <c r="Z21940" s="119"/>
    </row>
    <row r="21941" spans="16:26" x14ac:dyDescent="0.25">
      <c r="P21941" s="120"/>
      <c r="R21941" s="120"/>
      <c r="T21941" s="120"/>
      <c r="V21941" s="120"/>
      <c r="X21941" s="120"/>
      <c r="Z21941" s="120"/>
    </row>
    <row r="21942" spans="16:26" x14ac:dyDescent="0.25">
      <c r="P21942" s="119"/>
      <c r="R21942" s="119"/>
      <c r="T21942" s="119"/>
      <c r="V21942" s="119"/>
      <c r="X21942" s="119"/>
      <c r="Z21942" s="119"/>
    </row>
    <row r="21943" spans="16:26" x14ac:dyDescent="0.25">
      <c r="P21943" s="119"/>
      <c r="R21943" s="119"/>
      <c r="T21943" s="119"/>
      <c r="V21943" s="119"/>
      <c r="X21943" s="119"/>
      <c r="Z21943" s="119"/>
    </row>
    <row r="21944" spans="16:26" x14ac:dyDescent="0.25">
      <c r="P21944" s="120"/>
      <c r="R21944" s="120"/>
      <c r="T21944" s="120"/>
      <c r="V21944" s="120"/>
      <c r="X21944" s="120"/>
      <c r="Z21944" s="120"/>
    </row>
    <row r="21945" spans="16:26" x14ac:dyDescent="0.25">
      <c r="P21945" s="119"/>
      <c r="R21945" s="119"/>
      <c r="T21945" s="119"/>
      <c r="V21945" s="119"/>
      <c r="X21945" s="119"/>
      <c r="Z21945" s="119"/>
    </row>
    <row r="21946" spans="16:26" x14ac:dyDescent="0.25">
      <c r="P21946" s="120"/>
      <c r="R21946" s="120"/>
      <c r="T21946" s="120"/>
      <c r="V21946" s="120"/>
      <c r="X21946" s="120"/>
      <c r="Z21946" s="120"/>
    </row>
    <row r="21947" spans="16:26" x14ac:dyDescent="0.25">
      <c r="P21947" s="119"/>
      <c r="R21947" s="119"/>
      <c r="T21947" s="119"/>
      <c r="V21947" s="119"/>
      <c r="X21947" s="119"/>
      <c r="Z21947" s="119"/>
    </row>
    <row r="21948" spans="16:26" x14ac:dyDescent="0.25">
      <c r="P21948" s="119"/>
      <c r="R21948" s="119"/>
      <c r="T21948" s="119"/>
      <c r="V21948" s="119"/>
      <c r="X21948" s="119"/>
      <c r="Z21948" s="119"/>
    </row>
    <row r="21949" spans="16:26" x14ac:dyDescent="0.25">
      <c r="P21949" s="119"/>
      <c r="R21949" s="119"/>
      <c r="T21949" s="119"/>
      <c r="V21949" s="119"/>
      <c r="X21949" s="119"/>
      <c r="Z21949" s="119"/>
    </row>
    <row r="21950" spans="16:26" x14ac:dyDescent="0.25">
      <c r="P21950" s="121"/>
      <c r="R21950" s="121"/>
      <c r="T21950" s="121"/>
      <c r="V21950" s="121"/>
      <c r="X21950" s="121"/>
      <c r="Z21950" s="121"/>
    </row>
    <row r="21951" spans="16:26" x14ac:dyDescent="0.25">
      <c r="P21951" s="121"/>
      <c r="R21951" s="121"/>
      <c r="T21951" s="121"/>
      <c r="V21951" s="121"/>
      <c r="X21951" s="121"/>
      <c r="Z21951" s="121"/>
    </row>
    <row r="21952" spans="16:26" x14ac:dyDescent="0.25">
      <c r="P21952" s="121"/>
      <c r="R21952" s="121"/>
      <c r="T21952" s="121"/>
      <c r="V21952" s="121"/>
      <c r="X21952" s="121"/>
      <c r="Z21952" s="121"/>
    </row>
    <row r="21953" spans="16:26" x14ac:dyDescent="0.25">
      <c r="P21953" s="121"/>
      <c r="R21953" s="121"/>
      <c r="T21953" s="121"/>
      <c r="V21953" s="121"/>
      <c r="X21953" s="121"/>
      <c r="Z21953" s="121"/>
    </row>
    <row r="21954" spans="16:26" x14ac:dyDescent="0.25">
      <c r="P21954" s="122"/>
      <c r="R21954" s="122"/>
      <c r="T21954" s="122"/>
      <c r="V21954" s="122"/>
      <c r="X21954" s="122"/>
      <c r="Z21954" s="122"/>
    </row>
    <row r="21955" spans="16:26" x14ac:dyDescent="0.25">
      <c r="P21955" s="118"/>
      <c r="R21955" s="118"/>
      <c r="T21955" s="118"/>
      <c r="V21955" s="118"/>
      <c r="X21955" s="118"/>
      <c r="Z21955" s="118"/>
    </row>
    <row r="21956" spans="16:26" x14ac:dyDescent="0.25">
      <c r="P21956" s="119"/>
      <c r="R21956" s="119"/>
      <c r="T21956" s="119"/>
      <c r="V21956" s="119"/>
      <c r="X21956" s="119"/>
      <c r="Z21956" s="119"/>
    </row>
    <row r="21957" spans="16:26" x14ac:dyDescent="0.25">
      <c r="P21957" s="119"/>
      <c r="R21957" s="119"/>
      <c r="T21957" s="119"/>
      <c r="V21957" s="119"/>
      <c r="X21957" s="119"/>
      <c r="Z21957" s="119"/>
    </row>
    <row r="21958" spans="16:26" x14ac:dyDescent="0.25">
      <c r="P21958" s="120"/>
      <c r="R21958" s="120"/>
      <c r="T21958" s="120"/>
      <c r="V21958" s="120"/>
      <c r="X21958" s="120"/>
      <c r="Z21958" s="120"/>
    </row>
    <row r="21959" spans="16:26" x14ac:dyDescent="0.25">
      <c r="P21959" s="119"/>
      <c r="R21959" s="119"/>
      <c r="T21959" s="119"/>
      <c r="V21959" s="119"/>
      <c r="X21959" s="119"/>
      <c r="Z21959" s="119"/>
    </row>
    <row r="21960" spans="16:26" x14ac:dyDescent="0.25">
      <c r="P21960" s="119"/>
      <c r="R21960" s="119"/>
      <c r="T21960" s="119"/>
      <c r="V21960" s="119"/>
      <c r="X21960" s="119"/>
      <c r="Z21960" s="119"/>
    </row>
    <row r="21961" spans="16:26" x14ac:dyDescent="0.25">
      <c r="P21961" s="120"/>
      <c r="R21961" s="120"/>
      <c r="T21961" s="120"/>
      <c r="V21961" s="120"/>
      <c r="X21961" s="120"/>
      <c r="Z21961" s="120"/>
    </row>
    <row r="21962" spans="16:26" x14ac:dyDescent="0.25">
      <c r="P21962" s="119"/>
      <c r="R21962" s="119"/>
      <c r="T21962" s="119"/>
      <c r="V21962" s="119"/>
      <c r="X21962" s="119"/>
      <c r="Z21962" s="119"/>
    </row>
    <row r="21963" spans="16:26" x14ac:dyDescent="0.25">
      <c r="P21963" s="120"/>
      <c r="R21963" s="120"/>
      <c r="T21963" s="120"/>
      <c r="V21963" s="120"/>
      <c r="X21963" s="120"/>
      <c r="Z21963" s="120"/>
    </row>
    <row r="21964" spans="16:26" x14ac:dyDescent="0.25">
      <c r="P21964" s="119"/>
      <c r="R21964" s="119"/>
      <c r="T21964" s="119"/>
      <c r="V21964" s="119"/>
      <c r="X21964" s="119"/>
      <c r="Z21964" s="119"/>
    </row>
    <row r="21965" spans="16:26" x14ac:dyDescent="0.25">
      <c r="P21965" s="119"/>
      <c r="R21965" s="119"/>
      <c r="T21965" s="119"/>
      <c r="V21965" s="119"/>
      <c r="X21965" s="119"/>
      <c r="Z21965" s="119"/>
    </row>
    <row r="21966" spans="16:26" x14ac:dyDescent="0.25">
      <c r="P21966" s="119"/>
      <c r="R21966" s="119"/>
      <c r="T21966" s="119"/>
      <c r="V21966" s="119"/>
      <c r="X21966" s="119"/>
      <c r="Z21966" s="119"/>
    </row>
    <row r="21967" spans="16:26" x14ac:dyDescent="0.25">
      <c r="P21967" s="121"/>
      <c r="R21967" s="121"/>
      <c r="T21967" s="121"/>
      <c r="V21967" s="121"/>
      <c r="X21967" s="121"/>
      <c r="Z21967" s="121"/>
    </row>
    <row r="21968" spans="16:26" x14ac:dyDescent="0.25">
      <c r="P21968" s="121"/>
      <c r="R21968" s="121"/>
      <c r="T21968" s="121"/>
      <c r="V21968" s="121"/>
      <c r="X21968" s="121"/>
      <c r="Z21968" s="121"/>
    </row>
    <row r="21969" spans="16:26" x14ac:dyDescent="0.25">
      <c r="P21969" s="121"/>
      <c r="R21969" s="121"/>
      <c r="T21969" s="121"/>
      <c r="V21969" s="121"/>
      <c r="X21969" s="121"/>
      <c r="Z21969" s="121"/>
    </row>
    <row r="21970" spans="16:26" x14ac:dyDescent="0.25">
      <c r="P21970" s="121"/>
      <c r="R21970" s="121"/>
      <c r="T21970" s="121"/>
      <c r="V21970" s="121"/>
      <c r="X21970" s="121"/>
      <c r="Z21970" s="121"/>
    </row>
    <row r="21971" spans="16:26" x14ac:dyDescent="0.25">
      <c r="P21971" s="122"/>
      <c r="R21971" s="122"/>
      <c r="T21971" s="122"/>
      <c r="V21971" s="122"/>
      <c r="X21971" s="122"/>
      <c r="Z21971" s="122"/>
    </row>
    <row r="21972" spans="16:26" x14ac:dyDescent="0.25">
      <c r="P21972" s="118"/>
      <c r="R21972" s="118"/>
      <c r="T21972" s="118"/>
      <c r="V21972" s="118"/>
      <c r="X21972" s="118"/>
      <c r="Z21972" s="118"/>
    </row>
    <row r="21973" spans="16:26" x14ac:dyDescent="0.25">
      <c r="P21973" s="119"/>
      <c r="R21973" s="119"/>
      <c r="T21973" s="119"/>
      <c r="V21973" s="119"/>
      <c r="X21973" s="119"/>
      <c r="Z21973" s="119"/>
    </row>
    <row r="21974" spans="16:26" x14ac:dyDescent="0.25">
      <c r="P21974" s="119"/>
      <c r="R21974" s="119"/>
      <c r="T21974" s="119"/>
      <c r="V21974" s="119"/>
      <c r="X21974" s="119"/>
      <c r="Z21974" s="119"/>
    </row>
    <row r="21975" spans="16:26" x14ac:dyDescent="0.25">
      <c r="P21975" s="120"/>
      <c r="R21975" s="120"/>
      <c r="T21975" s="120"/>
      <c r="V21975" s="120"/>
      <c r="X21975" s="120"/>
      <c r="Z21975" s="120"/>
    </row>
    <row r="21976" spans="16:26" x14ac:dyDescent="0.25">
      <c r="P21976" s="119"/>
      <c r="R21976" s="119"/>
      <c r="T21976" s="119"/>
      <c r="V21976" s="119"/>
      <c r="X21976" s="119"/>
      <c r="Z21976" s="119"/>
    </row>
    <row r="21977" spans="16:26" x14ac:dyDescent="0.25">
      <c r="P21977" s="119"/>
      <c r="R21977" s="119"/>
      <c r="T21977" s="119"/>
      <c r="V21977" s="119"/>
      <c r="X21977" s="119"/>
      <c r="Z21977" s="119"/>
    </row>
    <row r="21978" spans="16:26" x14ac:dyDescent="0.25">
      <c r="P21978" s="120"/>
      <c r="R21978" s="120"/>
      <c r="T21978" s="120"/>
      <c r="V21978" s="120"/>
      <c r="X21978" s="120"/>
      <c r="Z21978" s="120"/>
    </row>
    <row r="21979" spans="16:26" x14ac:dyDescent="0.25">
      <c r="P21979" s="119"/>
      <c r="R21979" s="119"/>
      <c r="T21979" s="119"/>
      <c r="V21979" s="119"/>
      <c r="X21979" s="119"/>
      <c r="Z21979" s="119"/>
    </row>
    <row r="21980" spans="16:26" x14ac:dyDescent="0.25">
      <c r="P21980" s="120"/>
      <c r="R21980" s="120"/>
      <c r="T21980" s="120"/>
      <c r="V21980" s="120"/>
      <c r="X21980" s="120"/>
      <c r="Z21980" s="120"/>
    </row>
    <row r="21981" spans="16:26" x14ac:dyDescent="0.25">
      <c r="P21981" s="119"/>
      <c r="R21981" s="119"/>
      <c r="T21981" s="119"/>
      <c r="V21981" s="119"/>
      <c r="X21981" s="119"/>
      <c r="Z21981" s="119"/>
    </row>
    <row r="21982" spans="16:26" x14ac:dyDescent="0.25">
      <c r="P21982" s="119"/>
      <c r="R21982" s="119"/>
      <c r="T21982" s="119"/>
      <c r="V21982" s="119"/>
      <c r="X21982" s="119"/>
      <c r="Z21982" s="119"/>
    </row>
    <row r="21983" spans="16:26" x14ac:dyDescent="0.25">
      <c r="P21983" s="119"/>
      <c r="R21983" s="119"/>
      <c r="T21983" s="119"/>
      <c r="V21983" s="119"/>
      <c r="X21983" s="119"/>
      <c r="Z21983" s="119"/>
    </row>
    <row r="21984" spans="16:26" x14ac:dyDescent="0.25">
      <c r="P21984" s="121"/>
      <c r="R21984" s="121"/>
      <c r="T21984" s="121"/>
      <c r="V21984" s="121"/>
      <c r="X21984" s="121"/>
      <c r="Z21984" s="121"/>
    </row>
    <row r="21985" spans="16:26" x14ac:dyDescent="0.25">
      <c r="P21985" s="121"/>
      <c r="R21985" s="121"/>
      <c r="T21985" s="121"/>
      <c r="V21985" s="121"/>
      <c r="X21985" s="121"/>
      <c r="Z21985" s="121"/>
    </row>
    <row r="21986" spans="16:26" x14ac:dyDescent="0.25">
      <c r="P21986" s="121"/>
      <c r="R21986" s="121"/>
      <c r="T21986" s="121"/>
      <c r="V21986" s="121"/>
      <c r="X21986" s="121"/>
      <c r="Z21986" s="121"/>
    </row>
    <row r="21987" spans="16:26" x14ac:dyDescent="0.25">
      <c r="P21987" s="121"/>
      <c r="R21987" s="121"/>
      <c r="T21987" s="121"/>
      <c r="V21987" s="121"/>
      <c r="X21987" s="121"/>
      <c r="Z21987" s="121"/>
    </row>
    <row r="21988" spans="16:26" x14ac:dyDescent="0.25">
      <c r="P21988" s="122"/>
      <c r="R21988" s="122"/>
      <c r="T21988" s="122"/>
      <c r="V21988" s="122"/>
      <c r="X21988" s="122"/>
      <c r="Z21988" s="122"/>
    </row>
    <row r="21989" spans="16:26" x14ac:dyDescent="0.25">
      <c r="P21989" s="118"/>
      <c r="R21989" s="118"/>
      <c r="T21989" s="118"/>
      <c r="V21989" s="118"/>
      <c r="X21989" s="118"/>
      <c r="Z21989" s="118"/>
    </row>
    <row r="21990" spans="16:26" x14ac:dyDescent="0.25">
      <c r="P21990" s="119"/>
      <c r="R21990" s="119"/>
      <c r="T21990" s="119"/>
      <c r="V21990" s="119"/>
      <c r="X21990" s="119"/>
      <c r="Z21990" s="119"/>
    </row>
    <row r="21991" spans="16:26" x14ac:dyDescent="0.25">
      <c r="P21991" s="119"/>
      <c r="R21991" s="119"/>
      <c r="T21991" s="119"/>
      <c r="V21991" s="119"/>
      <c r="X21991" s="119"/>
      <c r="Z21991" s="119"/>
    </row>
    <row r="21992" spans="16:26" x14ac:dyDescent="0.25">
      <c r="P21992" s="120"/>
      <c r="R21992" s="120"/>
      <c r="T21992" s="120"/>
      <c r="V21992" s="120"/>
      <c r="X21992" s="120"/>
      <c r="Z21992" s="120"/>
    </row>
    <row r="21993" spans="16:26" x14ac:dyDescent="0.25">
      <c r="P21993" s="119"/>
      <c r="R21993" s="119"/>
      <c r="T21993" s="119"/>
      <c r="V21993" s="119"/>
      <c r="X21993" s="119"/>
      <c r="Z21993" s="119"/>
    </row>
    <row r="21994" spans="16:26" x14ac:dyDescent="0.25">
      <c r="P21994" s="119"/>
      <c r="R21994" s="119"/>
      <c r="T21994" s="119"/>
      <c r="V21994" s="119"/>
      <c r="X21994" s="119"/>
      <c r="Z21994" s="119"/>
    </row>
    <row r="21995" spans="16:26" x14ac:dyDescent="0.25">
      <c r="P21995" s="120"/>
      <c r="R21995" s="120"/>
      <c r="T21995" s="120"/>
      <c r="V21995" s="120"/>
      <c r="X21995" s="120"/>
      <c r="Z21995" s="120"/>
    </row>
    <row r="21996" spans="16:26" x14ac:dyDescent="0.25">
      <c r="P21996" s="119"/>
      <c r="R21996" s="119"/>
      <c r="T21996" s="119"/>
      <c r="V21996" s="119"/>
      <c r="X21996" s="119"/>
      <c r="Z21996" s="119"/>
    </row>
    <row r="21997" spans="16:26" x14ac:dyDescent="0.25">
      <c r="P21997" s="120"/>
      <c r="R21997" s="120"/>
      <c r="T21997" s="120"/>
      <c r="V21997" s="120"/>
      <c r="X21997" s="120"/>
      <c r="Z21997" s="120"/>
    </row>
    <row r="21998" spans="16:26" x14ac:dyDescent="0.25">
      <c r="P21998" s="119"/>
      <c r="R21998" s="119"/>
      <c r="T21998" s="119"/>
      <c r="V21998" s="119"/>
      <c r="X21998" s="119"/>
      <c r="Z21998" s="119"/>
    </row>
    <row r="21999" spans="16:26" x14ac:dyDescent="0.25">
      <c r="P21999" s="119"/>
      <c r="R21999" s="119"/>
      <c r="T21999" s="119"/>
      <c r="V21999" s="119"/>
      <c r="X21999" s="119"/>
      <c r="Z21999" s="119"/>
    </row>
    <row r="22000" spans="16:26" x14ac:dyDescent="0.25">
      <c r="P22000" s="119"/>
      <c r="R22000" s="119"/>
      <c r="T22000" s="119"/>
      <c r="V22000" s="119"/>
      <c r="X22000" s="119"/>
      <c r="Z22000" s="119"/>
    </row>
    <row r="22001" spans="16:26" x14ac:dyDescent="0.25">
      <c r="P22001" s="121"/>
      <c r="R22001" s="121"/>
      <c r="T22001" s="121"/>
      <c r="V22001" s="121"/>
      <c r="X22001" s="121"/>
      <c r="Z22001" s="121"/>
    </row>
    <row r="22002" spans="16:26" x14ac:dyDescent="0.25">
      <c r="P22002" s="121"/>
      <c r="R22002" s="121"/>
      <c r="T22002" s="121"/>
      <c r="V22002" s="121"/>
      <c r="X22002" s="121"/>
      <c r="Z22002" s="121"/>
    </row>
    <row r="22003" spans="16:26" x14ac:dyDescent="0.25">
      <c r="P22003" s="121"/>
      <c r="R22003" s="121"/>
      <c r="T22003" s="121"/>
      <c r="V22003" s="121"/>
      <c r="X22003" s="121"/>
      <c r="Z22003" s="121"/>
    </row>
    <row r="22004" spans="16:26" x14ac:dyDescent="0.25">
      <c r="P22004" s="121"/>
      <c r="R22004" s="121"/>
      <c r="T22004" s="121"/>
      <c r="V22004" s="121"/>
      <c r="X22004" s="121"/>
      <c r="Z22004" s="121"/>
    </row>
    <row r="22005" spans="16:26" x14ac:dyDescent="0.25">
      <c r="P22005" s="122"/>
      <c r="R22005" s="122"/>
      <c r="T22005" s="122"/>
      <c r="V22005" s="122"/>
      <c r="X22005" s="122"/>
      <c r="Z22005" s="122"/>
    </row>
    <row r="22006" spans="16:26" x14ac:dyDescent="0.25">
      <c r="P22006" s="118"/>
      <c r="R22006" s="118"/>
      <c r="T22006" s="118"/>
      <c r="V22006" s="118"/>
      <c r="X22006" s="118"/>
      <c r="Z22006" s="118"/>
    </row>
    <row r="22007" spans="16:26" x14ac:dyDescent="0.25">
      <c r="P22007" s="119"/>
      <c r="R22007" s="119"/>
      <c r="T22007" s="119"/>
      <c r="V22007" s="119"/>
      <c r="X22007" s="119"/>
      <c r="Z22007" s="119"/>
    </row>
    <row r="22008" spans="16:26" x14ac:dyDescent="0.25">
      <c r="P22008" s="119"/>
      <c r="R22008" s="119"/>
      <c r="T22008" s="119"/>
      <c r="V22008" s="119"/>
      <c r="X22008" s="119"/>
      <c r="Z22008" s="119"/>
    </row>
    <row r="22009" spans="16:26" x14ac:dyDescent="0.25">
      <c r="P22009" s="120"/>
      <c r="R22009" s="120"/>
      <c r="T22009" s="120"/>
      <c r="V22009" s="120"/>
      <c r="X22009" s="120"/>
      <c r="Z22009" s="120"/>
    </row>
    <row r="22010" spans="16:26" x14ac:dyDescent="0.25">
      <c r="P22010" s="119"/>
      <c r="R22010" s="119"/>
      <c r="T22010" s="119"/>
      <c r="V22010" s="119"/>
      <c r="X22010" s="119"/>
      <c r="Z22010" s="119"/>
    </row>
    <row r="22011" spans="16:26" x14ac:dyDescent="0.25">
      <c r="P22011" s="119"/>
      <c r="R22011" s="119"/>
      <c r="T22011" s="119"/>
      <c r="V22011" s="119"/>
      <c r="X22011" s="119"/>
      <c r="Z22011" s="119"/>
    </row>
    <row r="22012" spans="16:26" x14ac:dyDescent="0.25">
      <c r="P22012" s="120"/>
      <c r="R22012" s="120"/>
      <c r="T22012" s="120"/>
      <c r="V22012" s="120"/>
      <c r="X22012" s="120"/>
      <c r="Z22012" s="120"/>
    </row>
    <row r="22013" spans="16:26" x14ac:dyDescent="0.25">
      <c r="P22013" s="119"/>
      <c r="R22013" s="119"/>
      <c r="T22013" s="119"/>
      <c r="V22013" s="119"/>
      <c r="X22013" s="119"/>
      <c r="Z22013" s="119"/>
    </row>
    <row r="22014" spans="16:26" x14ac:dyDescent="0.25">
      <c r="P22014" s="120"/>
      <c r="R22014" s="120"/>
      <c r="T22014" s="120"/>
      <c r="V22014" s="120"/>
      <c r="X22014" s="120"/>
      <c r="Z22014" s="120"/>
    </row>
    <row r="22015" spans="16:26" x14ac:dyDescent="0.25">
      <c r="P22015" s="119"/>
      <c r="R22015" s="119"/>
      <c r="T22015" s="119"/>
      <c r="V22015" s="119"/>
      <c r="X22015" s="119"/>
      <c r="Z22015" s="119"/>
    </row>
    <row r="22016" spans="16:26" x14ac:dyDescent="0.25">
      <c r="P22016" s="119"/>
      <c r="R22016" s="119"/>
      <c r="T22016" s="119"/>
      <c r="V22016" s="119"/>
      <c r="X22016" s="119"/>
      <c r="Z22016" s="119"/>
    </row>
    <row r="22017" spans="16:26" x14ac:dyDescent="0.25">
      <c r="P22017" s="119"/>
      <c r="R22017" s="119"/>
      <c r="T22017" s="119"/>
      <c r="V22017" s="119"/>
      <c r="X22017" s="119"/>
      <c r="Z22017" s="119"/>
    </row>
    <row r="22018" spans="16:26" x14ac:dyDescent="0.25">
      <c r="P22018" s="121"/>
      <c r="R22018" s="121"/>
      <c r="T22018" s="121"/>
      <c r="V22018" s="121"/>
      <c r="X22018" s="121"/>
      <c r="Z22018" s="121"/>
    </row>
    <row r="22019" spans="16:26" x14ac:dyDescent="0.25">
      <c r="P22019" s="121"/>
      <c r="R22019" s="121"/>
      <c r="T22019" s="121"/>
      <c r="V22019" s="121"/>
      <c r="X22019" s="121"/>
      <c r="Z22019" s="121"/>
    </row>
    <row r="22020" spans="16:26" x14ac:dyDescent="0.25">
      <c r="P22020" s="121"/>
      <c r="R22020" s="121"/>
      <c r="T22020" s="121"/>
      <c r="V22020" s="121"/>
      <c r="X22020" s="121"/>
      <c r="Z22020" s="121"/>
    </row>
    <row r="22021" spans="16:26" x14ac:dyDescent="0.25">
      <c r="P22021" s="121"/>
      <c r="R22021" s="121"/>
      <c r="T22021" s="121"/>
      <c r="V22021" s="121"/>
      <c r="X22021" s="121"/>
      <c r="Z22021" s="121"/>
    </row>
    <row r="22022" spans="16:26" x14ac:dyDescent="0.25">
      <c r="P22022" s="122"/>
      <c r="R22022" s="122"/>
      <c r="T22022" s="122"/>
      <c r="V22022" s="122"/>
      <c r="X22022" s="122"/>
      <c r="Z22022" s="122"/>
    </row>
    <row r="22023" spans="16:26" x14ac:dyDescent="0.25">
      <c r="P22023" s="118"/>
      <c r="R22023" s="118"/>
      <c r="T22023" s="118"/>
      <c r="V22023" s="118"/>
      <c r="X22023" s="118"/>
      <c r="Z22023" s="118"/>
    </row>
    <row r="22024" spans="16:26" x14ac:dyDescent="0.25">
      <c r="P22024" s="119"/>
      <c r="R22024" s="119"/>
      <c r="T22024" s="119"/>
      <c r="V22024" s="119"/>
      <c r="X22024" s="119"/>
      <c r="Z22024" s="119"/>
    </row>
    <row r="22025" spans="16:26" x14ac:dyDescent="0.25">
      <c r="P22025" s="119"/>
      <c r="R22025" s="119"/>
      <c r="T22025" s="119"/>
      <c r="V22025" s="119"/>
      <c r="X22025" s="119"/>
      <c r="Z22025" s="119"/>
    </row>
    <row r="22026" spans="16:26" x14ac:dyDescent="0.25">
      <c r="P22026" s="120"/>
      <c r="R22026" s="120"/>
      <c r="T22026" s="120"/>
      <c r="V22026" s="120"/>
      <c r="X22026" s="120"/>
      <c r="Z22026" s="120"/>
    </row>
    <row r="22027" spans="16:26" x14ac:dyDescent="0.25">
      <c r="P22027" s="119"/>
      <c r="R22027" s="119"/>
      <c r="T22027" s="119"/>
      <c r="V22027" s="119"/>
      <c r="X22027" s="119"/>
      <c r="Z22027" s="119"/>
    </row>
    <row r="22028" spans="16:26" x14ac:dyDescent="0.25">
      <c r="P22028" s="119"/>
      <c r="R22028" s="119"/>
      <c r="T22028" s="119"/>
      <c r="V22028" s="119"/>
      <c r="X22028" s="119"/>
      <c r="Z22028" s="119"/>
    </row>
    <row r="22029" spans="16:26" x14ac:dyDescent="0.25">
      <c r="P22029" s="120"/>
      <c r="R22029" s="120"/>
      <c r="T22029" s="120"/>
      <c r="V22029" s="120"/>
      <c r="X22029" s="120"/>
      <c r="Z22029" s="120"/>
    </row>
    <row r="22030" spans="16:26" x14ac:dyDescent="0.25">
      <c r="P22030" s="119"/>
      <c r="R22030" s="119"/>
      <c r="T22030" s="119"/>
      <c r="V22030" s="119"/>
      <c r="X22030" s="119"/>
      <c r="Z22030" s="119"/>
    </row>
    <row r="22031" spans="16:26" x14ac:dyDescent="0.25">
      <c r="P22031" s="120"/>
      <c r="R22031" s="120"/>
      <c r="T22031" s="120"/>
      <c r="V22031" s="120"/>
      <c r="X22031" s="120"/>
      <c r="Z22031" s="120"/>
    </row>
    <row r="22032" spans="16:26" x14ac:dyDescent="0.25">
      <c r="P22032" s="119"/>
      <c r="R22032" s="119"/>
      <c r="T22032" s="119"/>
      <c r="V22032" s="119"/>
      <c r="X22032" s="119"/>
      <c r="Z22032" s="119"/>
    </row>
    <row r="22033" spans="16:26" x14ac:dyDescent="0.25">
      <c r="P22033" s="119"/>
      <c r="R22033" s="119"/>
      <c r="T22033" s="119"/>
      <c r="V22033" s="119"/>
      <c r="X22033" s="119"/>
      <c r="Z22033" s="119"/>
    </row>
    <row r="22034" spans="16:26" x14ac:dyDescent="0.25">
      <c r="P22034" s="119"/>
      <c r="R22034" s="119"/>
      <c r="T22034" s="119"/>
      <c r="V22034" s="119"/>
      <c r="X22034" s="119"/>
      <c r="Z22034" s="119"/>
    </row>
    <row r="22035" spans="16:26" x14ac:dyDescent="0.25">
      <c r="P22035" s="121"/>
      <c r="R22035" s="121"/>
      <c r="T22035" s="121"/>
      <c r="V22035" s="121"/>
      <c r="X22035" s="121"/>
      <c r="Z22035" s="121"/>
    </row>
    <row r="22036" spans="16:26" x14ac:dyDescent="0.25">
      <c r="P22036" s="121"/>
      <c r="R22036" s="121"/>
      <c r="T22036" s="121"/>
      <c r="V22036" s="121"/>
      <c r="X22036" s="121"/>
      <c r="Z22036" s="121"/>
    </row>
    <row r="22037" spans="16:26" x14ac:dyDescent="0.25">
      <c r="P22037" s="121"/>
      <c r="R22037" s="121"/>
      <c r="T22037" s="121"/>
      <c r="V22037" s="121"/>
      <c r="X22037" s="121"/>
      <c r="Z22037" s="121"/>
    </row>
    <row r="22038" spans="16:26" x14ac:dyDescent="0.25">
      <c r="P22038" s="121"/>
      <c r="R22038" s="121"/>
      <c r="T22038" s="121"/>
      <c r="V22038" s="121"/>
      <c r="X22038" s="121"/>
      <c r="Z22038" s="121"/>
    </row>
    <row r="22039" spans="16:26" x14ac:dyDescent="0.25">
      <c r="P22039" s="122"/>
      <c r="R22039" s="122"/>
      <c r="T22039" s="122"/>
      <c r="V22039" s="122"/>
      <c r="X22039" s="122"/>
      <c r="Z22039" s="122"/>
    </row>
    <row r="22040" spans="16:26" x14ac:dyDescent="0.25">
      <c r="P22040" s="118"/>
      <c r="R22040" s="118"/>
      <c r="T22040" s="118"/>
      <c r="V22040" s="118"/>
      <c r="X22040" s="118"/>
      <c r="Z22040" s="118"/>
    </row>
    <row r="22041" spans="16:26" x14ac:dyDescent="0.25">
      <c r="P22041" s="119"/>
      <c r="R22041" s="119"/>
      <c r="T22041" s="119"/>
      <c r="V22041" s="119"/>
      <c r="X22041" s="119"/>
      <c r="Z22041" s="119"/>
    </row>
    <row r="22042" spans="16:26" x14ac:dyDescent="0.25">
      <c r="P22042" s="119"/>
      <c r="R22042" s="119"/>
      <c r="T22042" s="119"/>
      <c r="V22042" s="119"/>
      <c r="X22042" s="119"/>
      <c r="Z22042" s="119"/>
    </row>
    <row r="22043" spans="16:26" x14ac:dyDescent="0.25">
      <c r="P22043" s="120"/>
      <c r="R22043" s="120"/>
      <c r="T22043" s="120"/>
      <c r="V22043" s="120"/>
      <c r="X22043" s="120"/>
      <c r="Z22043" s="120"/>
    </row>
    <row r="22044" spans="16:26" x14ac:dyDescent="0.25">
      <c r="P22044" s="119"/>
      <c r="R22044" s="119"/>
      <c r="T22044" s="119"/>
      <c r="V22044" s="119"/>
      <c r="X22044" s="119"/>
      <c r="Z22044" s="119"/>
    </row>
    <row r="22045" spans="16:26" x14ac:dyDescent="0.25">
      <c r="P22045" s="119"/>
      <c r="R22045" s="119"/>
      <c r="T22045" s="119"/>
      <c r="V22045" s="119"/>
      <c r="X22045" s="119"/>
      <c r="Z22045" s="119"/>
    </row>
    <row r="22046" spans="16:26" x14ac:dyDescent="0.25">
      <c r="P22046" s="120"/>
      <c r="R22046" s="120"/>
      <c r="T22046" s="120"/>
      <c r="V22046" s="120"/>
      <c r="X22046" s="120"/>
      <c r="Z22046" s="120"/>
    </row>
    <row r="22047" spans="16:26" x14ac:dyDescent="0.25">
      <c r="P22047" s="119"/>
      <c r="R22047" s="119"/>
      <c r="T22047" s="119"/>
      <c r="V22047" s="119"/>
      <c r="X22047" s="119"/>
      <c r="Z22047" s="119"/>
    </row>
    <row r="22048" spans="16:26" x14ac:dyDescent="0.25">
      <c r="P22048" s="120"/>
      <c r="R22048" s="120"/>
      <c r="T22048" s="120"/>
      <c r="V22048" s="120"/>
      <c r="X22048" s="120"/>
      <c r="Z22048" s="120"/>
    </row>
    <row r="22049" spans="16:26" x14ac:dyDescent="0.25">
      <c r="P22049" s="119"/>
      <c r="R22049" s="119"/>
      <c r="T22049" s="119"/>
      <c r="V22049" s="119"/>
      <c r="X22049" s="119"/>
      <c r="Z22049" s="119"/>
    </row>
    <row r="22050" spans="16:26" x14ac:dyDescent="0.25">
      <c r="P22050" s="119"/>
      <c r="R22050" s="119"/>
      <c r="T22050" s="119"/>
      <c r="V22050" s="119"/>
      <c r="X22050" s="119"/>
      <c r="Z22050" s="119"/>
    </row>
    <row r="22051" spans="16:26" x14ac:dyDescent="0.25">
      <c r="P22051" s="119"/>
      <c r="R22051" s="119"/>
      <c r="T22051" s="119"/>
      <c r="V22051" s="119"/>
      <c r="X22051" s="119"/>
      <c r="Z22051" s="119"/>
    </row>
    <row r="22052" spans="16:26" x14ac:dyDescent="0.25">
      <c r="P22052" s="121"/>
      <c r="R22052" s="121"/>
      <c r="T22052" s="121"/>
      <c r="V22052" s="121"/>
      <c r="X22052" s="121"/>
      <c r="Z22052" s="121"/>
    </row>
    <row r="22053" spans="16:26" x14ac:dyDescent="0.25">
      <c r="P22053" s="121"/>
      <c r="R22053" s="121"/>
      <c r="T22053" s="121"/>
      <c r="V22053" s="121"/>
      <c r="X22053" s="121"/>
      <c r="Z22053" s="121"/>
    </row>
    <row r="22054" spans="16:26" x14ac:dyDescent="0.25">
      <c r="P22054" s="121"/>
      <c r="R22054" s="121"/>
      <c r="T22054" s="121"/>
      <c r="V22054" s="121"/>
      <c r="X22054" s="121"/>
      <c r="Z22054" s="121"/>
    </row>
    <row r="22055" spans="16:26" x14ac:dyDescent="0.25">
      <c r="P22055" s="121"/>
      <c r="R22055" s="121"/>
      <c r="T22055" s="121"/>
      <c r="V22055" s="121"/>
      <c r="X22055" s="121"/>
      <c r="Z22055" s="121"/>
    </row>
    <row r="22056" spans="16:26" x14ac:dyDescent="0.25">
      <c r="P22056" s="122"/>
      <c r="R22056" s="122"/>
      <c r="T22056" s="122"/>
      <c r="V22056" s="122"/>
      <c r="X22056" s="122"/>
      <c r="Z22056" s="122"/>
    </row>
    <row r="22057" spans="16:26" x14ac:dyDescent="0.25">
      <c r="P22057" s="118"/>
      <c r="R22057" s="118"/>
      <c r="T22057" s="118"/>
      <c r="V22057" s="118"/>
      <c r="X22057" s="118"/>
      <c r="Z22057" s="118"/>
    </row>
    <row r="22058" spans="16:26" x14ac:dyDescent="0.25">
      <c r="P22058" s="119"/>
      <c r="R22058" s="119"/>
      <c r="T22058" s="119"/>
      <c r="V22058" s="119"/>
      <c r="X22058" s="119"/>
      <c r="Z22058" s="119"/>
    </row>
    <row r="22059" spans="16:26" x14ac:dyDescent="0.25">
      <c r="P22059" s="119"/>
      <c r="R22059" s="119"/>
      <c r="T22059" s="119"/>
      <c r="V22059" s="119"/>
      <c r="X22059" s="119"/>
      <c r="Z22059" s="119"/>
    </row>
    <row r="22060" spans="16:26" x14ac:dyDescent="0.25">
      <c r="P22060" s="120"/>
      <c r="R22060" s="120"/>
      <c r="T22060" s="120"/>
      <c r="V22060" s="120"/>
      <c r="X22060" s="120"/>
      <c r="Z22060" s="120"/>
    </row>
    <row r="22061" spans="16:26" x14ac:dyDescent="0.25">
      <c r="P22061" s="119"/>
      <c r="R22061" s="119"/>
      <c r="T22061" s="119"/>
      <c r="V22061" s="119"/>
      <c r="X22061" s="119"/>
      <c r="Z22061" s="119"/>
    </row>
    <row r="22062" spans="16:26" x14ac:dyDescent="0.25">
      <c r="P22062" s="119"/>
      <c r="R22062" s="119"/>
      <c r="T22062" s="119"/>
      <c r="V22062" s="119"/>
      <c r="X22062" s="119"/>
      <c r="Z22062" s="119"/>
    </row>
    <row r="22063" spans="16:26" x14ac:dyDescent="0.25">
      <c r="P22063" s="120"/>
      <c r="R22063" s="120"/>
      <c r="T22063" s="120"/>
      <c r="V22063" s="120"/>
      <c r="X22063" s="120"/>
      <c r="Z22063" s="120"/>
    </row>
    <row r="22064" spans="16:26" x14ac:dyDescent="0.25">
      <c r="P22064" s="119"/>
      <c r="R22064" s="119"/>
      <c r="T22064" s="119"/>
      <c r="V22064" s="119"/>
      <c r="X22064" s="119"/>
      <c r="Z22064" s="119"/>
    </row>
    <row r="22065" spans="16:26" x14ac:dyDescent="0.25">
      <c r="P22065" s="120"/>
      <c r="R22065" s="120"/>
      <c r="T22065" s="120"/>
      <c r="V22065" s="120"/>
      <c r="X22065" s="120"/>
      <c r="Z22065" s="120"/>
    </row>
    <row r="22066" spans="16:26" x14ac:dyDescent="0.25">
      <c r="P22066" s="119"/>
      <c r="R22066" s="119"/>
      <c r="T22066" s="119"/>
      <c r="V22066" s="119"/>
      <c r="X22066" s="119"/>
      <c r="Z22066" s="119"/>
    </row>
    <row r="22067" spans="16:26" x14ac:dyDescent="0.25">
      <c r="P22067" s="119"/>
      <c r="R22067" s="119"/>
      <c r="T22067" s="119"/>
      <c r="V22067" s="119"/>
      <c r="X22067" s="119"/>
      <c r="Z22067" s="119"/>
    </row>
    <row r="22068" spans="16:26" x14ac:dyDescent="0.25">
      <c r="P22068" s="119"/>
      <c r="R22068" s="119"/>
      <c r="T22068" s="119"/>
      <c r="V22068" s="119"/>
      <c r="X22068" s="119"/>
      <c r="Z22068" s="119"/>
    </row>
    <row r="22069" spans="16:26" x14ac:dyDescent="0.25">
      <c r="P22069" s="121"/>
      <c r="R22069" s="121"/>
      <c r="T22069" s="121"/>
      <c r="V22069" s="121"/>
      <c r="X22069" s="121"/>
      <c r="Z22069" s="121"/>
    </row>
    <row r="22070" spans="16:26" x14ac:dyDescent="0.25">
      <c r="P22070" s="121"/>
      <c r="R22070" s="121"/>
      <c r="T22070" s="121"/>
      <c r="V22070" s="121"/>
      <c r="X22070" s="121"/>
      <c r="Z22070" s="121"/>
    </row>
    <row r="22071" spans="16:26" x14ac:dyDescent="0.25">
      <c r="P22071" s="121"/>
      <c r="R22071" s="121"/>
      <c r="T22071" s="121"/>
      <c r="V22071" s="121"/>
      <c r="X22071" s="121"/>
      <c r="Z22071" s="121"/>
    </row>
    <row r="22072" spans="16:26" x14ac:dyDescent="0.25">
      <c r="P22072" s="121"/>
      <c r="R22072" s="121"/>
      <c r="T22072" s="121"/>
      <c r="V22072" s="121"/>
      <c r="X22072" s="121"/>
      <c r="Z22072" s="121"/>
    </row>
    <row r="22073" spans="16:26" x14ac:dyDescent="0.25">
      <c r="P22073" s="122"/>
      <c r="R22073" s="122"/>
      <c r="T22073" s="122"/>
      <c r="V22073" s="122"/>
      <c r="X22073" s="122"/>
      <c r="Z22073" s="122"/>
    </row>
    <row r="22074" spans="16:26" x14ac:dyDescent="0.25">
      <c r="P22074" s="118"/>
      <c r="R22074" s="118"/>
      <c r="T22074" s="118"/>
      <c r="V22074" s="118"/>
      <c r="X22074" s="118"/>
      <c r="Z22074" s="118"/>
    </row>
    <row r="22075" spans="16:26" x14ac:dyDescent="0.25">
      <c r="P22075" s="119"/>
      <c r="R22075" s="119"/>
      <c r="T22075" s="119"/>
      <c r="V22075" s="119"/>
      <c r="X22075" s="119"/>
      <c r="Z22075" s="119"/>
    </row>
    <row r="22076" spans="16:26" x14ac:dyDescent="0.25">
      <c r="P22076" s="119"/>
      <c r="R22076" s="119"/>
      <c r="T22076" s="119"/>
      <c r="V22076" s="119"/>
      <c r="X22076" s="119"/>
      <c r="Z22076" s="119"/>
    </row>
    <row r="22077" spans="16:26" x14ac:dyDescent="0.25">
      <c r="P22077" s="120"/>
      <c r="R22077" s="120"/>
      <c r="T22077" s="120"/>
      <c r="V22077" s="120"/>
      <c r="X22077" s="120"/>
      <c r="Z22077" s="120"/>
    </row>
    <row r="22078" spans="16:26" x14ac:dyDescent="0.25">
      <c r="P22078" s="119"/>
      <c r="R22078" s="119"/>
      <c r="T22078" s="119"/>
      <c r="V22078" s="119"/>
      <c r="X22078" s="119"/>
      <c r="Z22078" s="119"/>
    </row>
    <row r="22079" spans="16:26" x14ac:dyDescent="0.25">
      <c r="P22079" s="119"/>
      <c r="R22079" s="119"/>
      <c r="T22079" s="119"/>
      <c r="V22079" s="119"/>
      <c r="X22079" s="119"/>
      <c r="Z22079" s="119"/>
    </row>
    <row r="22080" spans="16:26" x14ac:dyDescent="0.25">
      <c r="P22080" s="120"/>
      <c r="R22080" s="120"/>
      <c r="T22080" s="120"/>
      <c r="V22080" s="120"/>
      <c r="X22080" s="120"/>
      <c r="Z22080" s="120"/>
    </row>
    <row r="22081" spans="16:26" x14ac:dyDescent="0.25">
      <c r="P22081" s="119"/>
      <c r="R22081" s="119"/>
      <c r="T22081" s="119"/>
      <c r="V22081" s="119"/>
      <c r="X22081" s="119"/>
      <c r="Z22081" s="119"/>
    </row>
    <row r="22082" spans="16:26" x14ac:dyDescent="0.25">
      <c r="P22082" s="120"/>
      <c r="R22082" s="120"/>
      <c r="T22082" s="120"/>
      <c r="V22082" s="120"/>
      <c r="X22082" s="120"/>
      <c r="Z22082" s="120"/>
    </row>
    <row r="22083" spans="16:26" x14ac:dyDescent="0.25">
      <c r="P22083" s="119"/>
      <c r="R22083" s="119"/>
      <c r="T22083" s="119"/>
      <c r="V22083" s="119"/>
      <c r="X22083" s="119"/>
      <c r="Z22083" s="119"/>
    </row>
    <row r="22084" spans="16:26" x14ac:dyDescent="0.25">
      <c r="P22084" s="119"/>
      <c r="R22084" s="119"/>
      <c r="T22084" s="119"/>
      <c r="V22084" s="119"/>
      <c r="X22084" s="119"/>
      <c r="Z22084" s="119"/>
    </row>
    <row r="22085" spans="16:26" x14ac:dyDescent="0.25">
      <c r="P22085" s="119"/>
      <c r="R22085" s="119"/>
      <c r="T22085" s="119"/>
      <c r="V22085" s="119"/>
      <c r="X22085" s="119"/>
      <c r="Z22085" s="119"/>
    </row>
    <row r="22086" spans="16:26" x14ac:dyDescent="0.25">
      <c r="P22086" s="121"/>
      <c r="R22086" s="121"/>
      <c r="T22086" s="121"/>
      <c r="V22086" s="121"/>
      <c r="X22086" s="121"/>
      <c r="Z22086" s="121"/>
    </row>
    <row r="22087" spans="16:26" x14ac:dyDescent="0.25">
      <c r="P22087" s="121"/>
      <c r="R22087" s="121"/>
      <c r="T22087" s="121"/>
      <c r="V22087" s="121"/>
      <c r="X22087" s="121"/>
      <c r="Z22087" s="121"/>
    </row>
    <row r="22088" spans="16:26" x14ac:dyDescent="0.25">
      <c r="P22088" s="121"/>
      <c r="R22088" s="121"/>
      <c r="T22088" s="121"/>
      <c r="V22088" s="121"/>
      <c r="X22088" s="121"/>
      <c r="Z22088" s="121"/>
    </row>
    <row r="22089" spans="16:26" x14ac:dyDescent="0.25">
      <c r="P22089" s="121"/>
      <c r="R22089" s="121"/>
      <c r="T22089" s="121"/>
      <c r="V22089" s="121"/>
      <c r="X22089" s="121"/>
      <c r="Z22089" s="121"/>
    </row>
    <row r="22090" spans="16:26" x14ac:dyDescent="0.25">
      <c r="P22090" s="122"/>
      <c r="R22090" s="122"/>
      <c r="T22090" s="122"/>
      <c r="V22090" s="122"/>
      <c r="X22090" s="122"/>
      <c r="Z22090" s="122"/>
    </row>
    <row r="22091" spans="16:26" x14ac:dyDescent="0.25">
      <c r="P22091" s="118"/>
      <c r="R22091" s="118"/>
      <c r="T22091" s="118"/>
      <c r="V22091" s="118"/>
      <c r="X22091" s="118"/>
      <c r="Z22091" s="118"/>
    </row>
    <row r="22092" spans="16:26" x14ac:dyDescent="0.25">
      <c r="P22092" s="119"/>
      <c r="R22092" s="119"/>
      <c r="T22092" s="119"/>
      <c r="V22092" s="119"/>
      <c r="X22092" s="119"/>
      <c r="Z22092" s="119"/>
    </row>
    <row r="22093" spans="16:26" x14ac:dyDescent="0.25">
      <c r="P22093" s="119"/>
      <c r="R22093" s="119"/>
      <c r="T22093" s="119"/>
      <c r="V22093" s="119"/>
      <c r="X22093" s="119"/>
      <c r="Z22093" s="119"/>
    </row>
    <row r="22094" spans="16:26" x14ac:dyDescent="0.25">
      <c r="P22094" s="120"/>
      <c r="R22094" s="120"/>
      <c r="T22094" s="120"/>
      <c r="V22094" s="120"/>
      <c r="X22094" s="120"/>
      <c r="Z22094" s="120"/>
    </row>
    <row r="22095" spans="16:26" x14ac:dyDescent="0.25">
      <c r="P22095" s="119"/>
      <c r="R22095" s="119"/>
      <c r="T22095" s="119"/>
      <c r="V22095" s="119"/>
      <c r="X22095" s="119"/>
      <c r="Z22095" s="119"/>
    </row>
    <row r="22096" spans="16:26" x14ac:dyDescent="0.25">
      <c r="P22096" s="119"/>
      <c r="R22096" s="119"/>
      <c r="T22096" s="119"/>
      <c r="V22096" s="119"/>
      <c r="X22096" s="119"/>
      <c r="Z22096" s="119"/>
    </row>
    <row r="22097" spans="16:26" x14ac:dyDescent="0.25">
      <c r="P22097" s="120"/>
      <c r="R22097" s="120"/>
      <c r="T22097" s="120"/>
      <c r="V22097" s="120"/>
      <c r="X22097" s="120"/>
      <c r="Z22097" s="120"/>
    </row>
    <row r="22098" spans="16:26" x14ac:dyDescent="0.25">
      <c r="P22098" s="119"/>
      <c r="R22098" s="119"/>
      <c r="T22098" s="119"/>
      <c r="V22098" s="119"/>
      <c r="X22098" s="119"/>
      <c r="Z22098" s="119"/>
    </row>
    <row r="22099" spans="16:26" x14ac:dyDescent="0.25">
      <c r="P22099" s="120"/>
      <c r="R22099" s="120"/>
      <c r="T22099" s="120"/>
      <c r="V22099" s="120"/>
      <c r="X22099" s="120"/>
      <c r="Z22099" s="120"/>
    </row>
    <row r="22100" spans="16:26" x14ac:dyDescent="0.25">
      <c r="P22100" s="119"/>
      <c r="R22100" s="119"/>
      <c r="T22100" s="119"/>
      <c r="V22100" s="119"/>
      <c r="X22100" s="119"/>
      <c r="Z22100" s="119"/>
    </row>
    <row r="22101" spans="16:26" x14ac:dyDescent="0.25">
      <c r="P22101" s="119"/>
      <c r="R22101" s="119"/>
      <c r="T22101" s="119"/>
      <c r="V22101" s="119"/>
      <c r="X22101" s="119"/>
      <c r="Z22101" s="119"/>
    </row>
    <row r="22102" spans="16:26" x14ac:dyDescent="0.25">
      <c r="P22102" s="119"/>
      <c r="R22102" s="119"/>
      <c r="T22102" s="119"/>
      <c r="V22102" s="119"/>
      <c r="X22102" s="119"/>
      <c r="Z22102" s="119"/>
    </row>
    <row r="22103" spans="16:26" x14ac:dyDescent="0.25">
      <c r="P22103" s="121"/>
      <c r="R22103" s="121"/>
      <c r="T22103" s="121"/>
      <c r="V22103" s="121"/>
      <c r="X22103" s="121"/>
      <c r="Z22103" s="121"/>
    </row>
    <row r="22104" spans="16:26" x14ac:dyDescent="0.25">
      <c r="P22104" s="121"/>
      <c r="R22104" s="121"/>
      <c r="T22104" s="121"/>
      <c r="V22104" s="121"/>
      <c r="X22104" s="121"/>
      <c r="Z22104" s="121"/>
    </row>
    <row r="22105" spans="16:26" x14ac:dyDescent="0.25">
      <c r="P22105" s="121"/>
      <c r="R22105" s="121"/>
      <c r="T22105" s="121"/>
      <c r="V22105" s="121"/>
      <c r="X22105" s="121"/>
      <c r="Z22105" s="121"/>
    </row>
    <row r="22106" spans="16:26" x14ac:dyDescent="0.25">
      <c r="P22106" s="121"/>
      <c r="R22106" s="121"/>
      <c r="T22106" s="121"/>
      <c r="V22106" s="121"/>
      <c r="X22106" s="121"/>
      <c r="Z22106" s="121"/>
    </row>
    <row r="22107" spans="16:26" x14ac:dyDescent="0.25">
      <c r="P22107" s="122"/>
      <c r="R22107" s="122"/>
      <c r="T22107" s="122"/>
      <c r="V22107" s="122"/>
      <c r="X22107" s="122"/>
      <c r="Z22107" s="122"/>
    </row>
    <row r="22108" spans="16:26" x14ac:dyDescent="0.25">
      <c r="P22108" s="118"/>
      <c r="R22108" s="118"/>
      <c r="T22108" s="118"/>
      <c r="V22108" s="118"/>
      <c r="X22108" s="118"/>
      <c r="Z22108" s="118"/>
    </row>
    <row r="22109" spans="16:26" x14ac:dyDescent="0.25">
      <c r="P22109" s="119"/>
      <c r="R22109" s="119"/>
      <c r="T22109" s="119"/>
      <c r="V22109" s="119"/>
      <c r="X22109" s="119"/>
      <c r="Z22109" s="119"/>
    </row>
    <row r="22110" spans="16:26" x14ac:dyDescent="0.25">
      <c r="P22110" s="119"/>
      <c r="R22110" s="119"/>
      <c r="T22110" s="119"/>
      <c r="V22110" s="119"/>
      <c r="X22110" s="119"/>
      <c r="Z22110" s="119"/>
    </row>
    <row r="22111" spans="16:26" x14ac:dyDescent="0.25">
      <c r="P22111" s="120"/>
      <c r="R22111" s="120"/>
      <c r="T22111" s="120"/>
      <c r="V22111" s="120"/>
      <c r="X22111" s="120"/>
      <c r="Z22111" s="120"/>
    </row>
    <row r="22112" spans="16:26" x14ac:dyDescent="0.25">
      <c r="P22112" s="119"/>
      <c r="R22112" s="119"/>
      <c r="T22112" s="119"/>
      <c r="V22112" s="119"/>
      <c r="X22112" s="119"/>
      <c r="Z22112" s="119"/>
    </row>
    <row r="22113" spans="16:26" x14ac:dyDescent="0.25">
      <c r="P22113" s="119"/>
      <c r="R22113" s="119"/>
      <c r="T22113" s="119"/>
      <c r="V22113" s="119"/>
      <c r="X22113" s="119"/>
      <c r="Z22113" s="119"/>
    </row>
    <row r="22114" spans="16:26" x14ac:dyDescent="0.25">
      <c r="P22114" s="120"/>
      <c r="R22114" s="120"/>
      <c r="T22114" s="120"/>
      <c r="V22114" s="120"/>
      <c r="X22114" s="120"/>
      <c r="Z22114" s="120"/>
    </row>
    <row r="22115" spans="16:26" x14ac:dyDescent="0.25">
      <c r="P22115" s="119"/>
      <c r="R22115" s="119"/>
      <c r="T22115" s="119"/>
      <c r="V22115" s="119"/>
      <c r="X22115" s="119"/>
      <c r="Z22115" s="119"/>
    </row>
    <row r="22116" spans="16:26" x14ac:dyDescent="0.25">
      <c r="P22116" s="120"/>
      <c r="R22116" s="120"/>
      <c r="T22116" s="120"/>
      <c r="V22116" s="120"/>
      <c r="X22116" s="120"/>
      <c r="Z22116" s="120"/>
    </row>
    <row r="22117" spans="16:26" x14ac:dyDescent="0.25">
      <c r="P22117" s="119"/>
      <c r="R22117" s="119"/>
      <c r="T22117" s="119"/>
      <c r="V22117" s="119"/>
      <c r="X22117" s="119"/>
      <c r="Z22117" s="119"/>
    </row>
    <row r="22118" spans="16:26" x14ac:dyDescent="0.25">
      <c r="P22118" s="119"/>
      <c r="R22118" s="119"/>
      <c r="T22118" s="119"/>
      <c r="V22118" s="119"/>
      <c r="X22118" s="119"/>
      <c r="Z22118" s="119"/>
    </row>
    <row r="22119" spans="16:26" x14ac:dyDescent="0.25">
      <c r="P22119" s="119"/>
      <c r="R22119" s="119"/>
      <c r="T22119" s="119"/>
      <c r="V22119" s="119"/>
      <c r="X22119" s="119"/>
      <c r="Z22119" s="119"/>
    </row>
    <row r="22120" spans="16:26" x14ac:dyDescent="0.25">
      <c r="P22120" s="121"/>
      <c r="R22120" s="121"/>
      <c r="T22120" s="121"/>
      <c r="V22120" s="121"/>
      <c r="X22120" s="121"/>
      <c r="Z22120" s="121"/>
    </row>
    <row r="22121" spans="16:26" x14ac:dyDescent="0.25">
      <c r="P22121" s="121"/>
      <c r="R22121" s="121"/>
      <c r="T22121" s="121"/>
      <c r="V22121" s="121"/>
      <c r="X22121" s="121"/>
      <c r="Z22121" s="121"/>
    </row>
    <row r="22122" spans="16:26" x14ac:dyDescent="0.25">
      <c r="P22122" s="121"/>
      <c r="R22122" s="121"/>
      <c r="T22122" s="121"/>
      <c r="V22122" s="121"/>
      <c r="X22122" s="121"/>
      <c r="Z22122" s="121"/>
    </row>
    <row r="22123" spans="16:26" x14ac:dyDescent="0.25">
      <c r="P22123" s="121"/>
      <c r="R22123" s="121"/>
      <c r="T22123" s="121"/>
      <c r="V22123" s="121"/>
      <c r="X22123" s="121"/>
      <c r="Z22123" s="121"/>
    </row>
    <row r="22124" spans="16:26" x14ac:dyDescent="0.25">
      <c r="P22124" s="122"/>
      <c r="R22124" s="122"/>
      <c r="T22124" s="122"/>
      <c r="V22124" s="122"/>
      <c r="X22124" s="122"/>
      <c r="Z22124" s="122"/>
    </row>
    <row r="22125" spans="16:26" x14ac:dyDescent="0.25">
      <c r="P22125" s="118"/>
      <c r="R22125" s="118"/>
      <c r="T22125" s="118"/>
      <c r="V22125" s="118"/>
      <c r="X22125" s="118"/>
      <c r="Z22125" s="118"/>
    </row>
    <row r="22126" spans="16:26" x14ac:dyDescent="0.25">
      <c r="P22126" s="119"/>
      <c r="R22126" s="119"/>
      <c r="T22126" s="119"/>
      <c r="V22126" s="119"/>
      <c r="X22126" s="119"/>
      <c r="Z22126" s="119"/>
    </row>
    <row r="22127" spans="16:26" x14ac:dyDescent="0.25">
      <c r="P22127" s="119"/>
      <c r="R22127" s="119"/>
      <c r="T22127" s="119"/>
      <c r="V22127" s="119"/>
      <c r="X22127" s="119"/>
      <c r="Z22127" s="119"/>
    </row>
    <row r="22128" spans="16:26" x14ac:dyDescent="0.25">
      <c r="P22128" s="120"/>
      <c r="R22128" s="120"/>
      <c r="T22128" s="120"/>
      <c r="V22128" s="120"/>
      <c r="X22128" s="120"/>
      <c r="Z22128" s="120"/>
    </row>
    <row r="22129" spans="16:26" x14ac:dyDescent="0.25">
      <c r="P22129" s="119"/>
      <c r="R22129" s="119"/>
      <c r="T22129" s="119"/>
      <c r="V22129" s="119"/>
      <c r="X22129" s="119"/>
      <c r="Z22129" s="119"/>
    </row>
    <row r="22130" spans="16:26" x14ac:dyDescent="0.25">
      <c r="P22130" s="119"/>
      <c r="R22130" s="119"/>
      <c r="T22130" s="119"/>
      <c r="V22130" s="119"/>
      <c r="X22130" s="119"/>
      <c r="Z22130" s="119"/>
    </row>
    <row r="22131" spans="16:26" x14ac:dyDescent="0.25">
      <c r="P22131" s="120"/>
      <c r="R22131" s="120"/>
      <c r="T22131" s="120"/>
      <c r="V22131" s="120"/>
      <c r="X22131" s="120"/>
      <c r="Z22131" s="120"/>
    </row>
    <row r="22132" spans="16:26" x14ac:dyDescent="0.25">
      <c r="P22132" s="119"/>
      <c r="R22132" s="119"/>
      <c r="T22132" s="119"/>
      <c r="V22132" s="119"/>
      <c r="X22132" s="119"/>
      <c r="Z22132" s="119"/>
    </row>
    <row r="22133" spans="16:26" x14ac:dyDescent="0.25">
      <c r="P22133" s="120"/>
      <c r="R22133" s="120"/>
      <c r="T22133" s="120"/>
      <c r="V22133" s="120"/>
      <c r="X22133" s="120"/>
      <c r="Z22133" s="120"/>
    </row>
    <row r="22134" spans="16:26" x14ac:dyDescent="0.25">
      <c r="P22134" s="119"/>
      <c r="R22134" s="119"/>
      <c r="T22134" s="119"/>
      <c r="V22134" s="119"/>
      <c r="X22134" s="119"/>
      <c r="Z22134" s="119"/>
    </row>
    <row r="22135" spans="16:26" x14ac:dyDescent="0.25">
      <c r="P22135" s="119"/>
      <c r="R22135" s="119"/>
      <c r="T22135" s="119"/>
      <c r="V22135" s="119"/>
      <c r="X22135" s="119"/>
      <c r="Z22135" s="119"/>
    </row>
    <row r="22136" spans="16:26" x14ac:dyDescent="0.25">
      <c r="P22136" s="119"/>
      <c r="R22136" s="119"/>
      <c r="T22136" s="119"/>
      <c r="V22136" s="119"/>
      <c r="X22136" s="119"/>
      <c r="Z22136" s="119"/>
    </row>
    <row r="22137" spans="16:26" x14ac:dyDescent="0.25">
      <c r="P22137" s="121"/>
      <c r="R22137" s="121"/>
      <c r="T22137" s="121"/>
      <c r="V22137" s="121"/>
      <c r="X22137" s="121"/>
      <c r="Z22137" s="121"/>
    </row>
    <row r="22138" spans="16:26" x14ac:dyDescent="0.25">
      <c r="P22138" s="121"/>
      <c r="R22138" s="121"/>
      <c r="T22138" s="121"/>
      <c r="V22138" s="121"/>
      <c r="X22138" s="121"/>
      <c r="Z22138" s="121"/>
    </row>
    <row r="22139" spans="16:26" x14ac:dyDescent="0.25">
      <c r="P22139" s="121"/>
      <c r="R22139" s="121"/>
      <c r="T22139" s="121"/>
      <c r="V22139" s="121"/>
      <c r="X22139" s="121"/>
      <c r="Z22139" s="121"/>
    </row>
    <row r="22140" spans="16:26" x14ac:dyDescent="0.25">
      <c r="P22140" s="121"/>
      <c r="R22140" s="121"/>
      <c r="T22140" s="121"/>
      <c r="V22140" s="121"/>
      <c r="X22140" s="121"/>
      <c r="Z22140" s="121"/>
    </row>
    <row r="22141" spans="16:26" x14ac:dyDescent="0.25">
      <c r="P22141" s="122"/>
      <c r="R22141" s="122"/>
      <c r="T22141" s="122"/>
      <c r="V22141" s="122"/>
      <c r="X22141" s="122"/>
      <c r="Z22141" s="122"/>
    </row>
    <row r="22142" spans="16:26" x14ac:dyDescent="0.25">
      <c r="P22142" s="118"/>
      <c r="R22142" s="118"/>
      <c r="T22142" s="118"/>
      <c r="V22142" s="118"/>
      <c r="X22142" s="118"/>
      <c r="Z22142" s="118"/>
    </row>
    <row r="22143" spans="16:26" x14ac:dyDescent="0.25">
      <c r="P22143" s="119"/>
      <c r="R22143" s="119"/>
      <c r="T22143" s="119"/>
      <c r="V22143" s="119"/>
      <c r="X22143" s="119"/>
      <c r="Z22143" s="119"/>
    </row>
    <row r="22144" spans="16:26" x14ac:dyDescent="0.25">
      <c r="P22144" s="119"/>
      <c r="R22144" s="119"/>
      <c r="T22144" s="119"/>
      <c r="V22144" s="119"/>
      <c r="X22144" s="119"/>
      <c r="Z22144" s="119"/>
    </row>
    <row r="22145" spans="16:26" x14ac:dyDescent="0.25">
      <c r="P22145" s="120"/>
      <c r="R22145" s="120"/>
      <c r="T22145" s="120"/>
      <c r="V22145" s="120"/>
      <c r="X22145" s="120"/>
      <c r="Z22145" s="120"/>
    </row>
    <row r="22146" spans="16:26" x14ac:dyDescent="0.25">
      <c r="P22146" s="119"/>
      <c r="R22146" s="119"/>
      <c r="T22146" s="119"/>
      <c r="V22146" s="119"/>
      <c r="X22146" s="119"/>
      <c r="Z22146" s="119"/>
    </row>
    <row r="22147" spans="16:26" x14ac:dyDescent="0.25">
      <c r="P22147" s="119"/>
      <c r="R22147" s="119"/>
      <c r="T22147" s="119"/>
      <c r="V22147" s="119"/>
      <c r="X22147" s="119"/>
      <c r="Z22147" s="119"/>
    </row>
    <row r="22148" spans="16:26" x14ac:dyDescent="0.25">
      <c r="P22148" s="120"/>
      <c r="R22148" s="120"/>
      <c r="T22148" s="120"/>
      <c r="V22148" s="120"/>
      <c r="X22148" s="120"/>
      <c r="Z22148" s="120"/>
    </row>
    <row r="22149" spans="16:26" x14ac:dyDescent="0.25">
      <c r="P22149" s="119"/>
      <c r="R22149" s="119"/>
      <c r="T22149" s="119"/>
      <c r="V22149" s="119"/>
      <c r="X22149" s="119"/>
      <c r="Z22149" s="119"/>
    </row>
    <row r="22150" spans="16:26" x14ac:dyDescent="0.25">
      <c r="P22150" s="120"/>
      <c r="R22150" s="120"/>
      <c r="T22150" s="120"/>
      <c r="V22150" s="120"/>
      <c r="X22150" s="120"/>
      <c r="Z22150" s="120"/>
    </row>
    <row r="22151" spans="16:26" x14ac:dyDescent="0.25">
      <c r="P22151" s="119"/>
      <c r="R22151" s="119"/>
      <c r="T22151" s="119"/>
      <c r="V22151" s="119"/>
      <c r="X22151" s="119"/>
      <c r="Z22151" s="119"/>
    </row>
    <row r="22152" spans="16:26" x14ac:dyDescent="0.25">
      <c r="P22152" s="119"/>
      <c r="R22152" s="119"/>
      <c r="T22152" s="119"/>
      <c r="V22152" s="119"/>
      <c r="X22152" s="119"/>
      <c r="Z22152" s="119"/>
    </row>
    <row r="22153" spans="16:26" x14ac:dyDescent="0.25">
      <c r="P22153" s="119"/>
      <c r="R22153" s="119"/>
      <c r="T22153" s="119"/>
      <c r="V22153" s="119"/>
      <c r="X22153" s="119"/>
      <c r="Z22153" s="119"/>
    </row>
    <row r="22154" spans="16:26" x14ac:dyDescent="0.25">
      <c r="P22154" s="121"/>
      <c r="R22154" s="121"/>
      <c r="T22154" s="121"/>
      <c r="V22154" s="121"/>
      <c r="X22154" s="121"/>
      <c r="Z22154" s="121"/>
    </row>
    <row r="22155" spans="16:26" x14ac:dyDescent="0.25">
      <c r="P22155" s="121"/>
      <c r="R22155" s="121"/>
      <c r="T22155" s="121"/>
      <c r="V22155" s="121"/>
      <c r="X22155" s="121"/>
      <c r="Z22155" s="121"/>
    </row>
    <row r="22156" spans="16:26" x14ac:dyDescent="0.25">
      <c r="P22156" s="121"/>
      <c r="R22156" s="121"/>
      <c r="T22156" s="121"/>
      <c r="V22156" s="121"/>
      <c r="X22156" s="121"/>
      <c r="Z22156" s="121"/>
    </row>
    <row r="22157" spans="16:26" x14ac:dyDescent="0.25">
      <c r="P22157" s="121"/>
      <c r="R22157" s="121"/>
      <c r="T22157" s="121"/>
      <c r="V22157" s="121"/>
      <c r="X22157" s="121"/>
      <c r="Z22157" s="121"/>
    </row>
    <row r="22158" spans="16:26" x14ac:dyDescent="0.25">
      <c r="P22158" s="122"/>
      <c r="R22158" s="122"/>
      <c r="T22158" s="122"/>
      <c r="V22158" s="122"/>
      <c r="X22158" s="122"/>
      <c r="Z22158" s="122"/>
    </row>
    <row r="22159" spans="16:26" x14ac:dyDescent="0.25">
      <c r="P22159" s="118"/>
      <c r="R22159" s="118"/>
      <c r="T22159" s="118"/>
      <c r="V22159" s="118"/>
      <c r="X22159" s="118"/>
      <c r="Z22159" s="118"/>
    </row>
    <row r="22160" spans="16:26" x14ac:dyDescent="0.25">
      <c r="P22160" s="119"/>
      <c r="R22160" s="119"/>
      <c r="T22160" s="119"/>
      <c r="V22160" s="119"/>
      <c r="X22160" s="119"/>
      <c r="Z22160" s="119"/>
    </row>
    <row r="22161" spans="16:26" x14ac:dyDescent="0.25">
      <c r="P22161" s="119"/>
      <c r="R22161" s="119"/>
      <c r="T22161" s="119"/>
      <c r="V22161" s="119"/>
      <c r="X22161" s="119"/>
      <c r="Z22161" s="119"/>
    </row>
    <row r="22162" spans="16:26" x14ac:dyDescent="0.25">
      <c r="P22162" s="120"/>
      <c r="R22162" s="120"/>
      <c r="T22162" s="120"/>
      <c r="V22162" s="120"/>
      <c r="X22162" s="120"/>
      <c r="Z22162" s="120"/>
    </row>
    <row r="22163" spans="16:26" x14ac:dyDescent="0.25">
      <c r="P22163" s="119"/>
      <c r="R22163" s="119"/>
      <c r="T22163" s="119"/>
      <c r="V22163" s="119"/>
      <c r="X22163" s="119"/>
      <c r="Z22163" s="119"/>
    </row>
    <row r="22164" spans="16:26" x14ac:dyDescent="0.25">
      <c r="P22164" s="119"/>
      <c r="R22164" s="119"/>
      <c r="T22164" s="119"/>
      <c r="V22164" s="119"/>
      <c r="X22164" s="119"/>
      <c r="Z22164" s="119"/>
    </row>
    <row r="22165" spans="16:26" x14ac:dyDescent="0.25">
      <c r="P22165" s="120"/>
      <c r="R22165" s="120"/>
      <c r="T22165" s="120"/>
      <c r="V22165" s="120"/>
      <c r="X22165" s="120"/>
      <c r="Z22165" s="120"/>
    </row>
    <row r="22166" spans="16:26" x14ac:dyDescent="0.25">
      <c r="P22166" s="119"/>
      <c r="R22166" s="119"/>
      <c r="T22166" s="119"/>
      <c r="V22166" s="119"/>
      <c r="X22166" s="119"/>
      <c r="Z22166" s="119"/>
    </row>
    <row r="22167" spans="16:26" x14ac:dyDescent="0.25">
      <c r="P22167" s="120"/>
      <c r="R22167" s="120"/>
      <c r="T22167" s="120"/>
      <c r="V22167" s="120"/>
      <c r="X22167" s="120"/>
      <c r="Z22167" s="120"/>
    </row>
    <row r="22168" spans="16:26" x14ac:dyDescent="0.25">
      <c r="P22168" s="119"/>
      <c r="R22168" s="119"/>
      <c r="T22168" s="119"/>
      <c r="V22168" s="119"/>
      <c r="X22168" s="119"/>
      <c r="Z22168" s="119"/>
    </row>
    <row r="22169" spans="16:26" x14ac:dyDescent="0.25">
      <c r="P22169" s="119"/>
      <c r="R22169" s="119"/>
      <c r="T22169" s="119"/>
      <c r="V22169" s="119"/>
      <c r="X22169" s="119"/>
      <c r="Z22169" s="119"/>
    </row>
    <row r="22170" spans="16:26" x14ac:dyDescent="0.25">
      <c r="P22170" s="119"/>
      <c r="R22170" s="119"/>
      <c r="T22170" s="119"/>
      <c r="V22170" s="119"/>
      <c r="X22170" s="119"/>
      <c r="Z22170" s="119"/>
    </row>
    <row r="22171" spans="16:26" x14ac:dyDescent="0.25">
      <c r="P22171" s="121"/>
      <c r="R22171" s="121"/>
      <c r="T22171" s="121"/>
      <c r="V22171" s="121"/>
      <c r="X22171" s="121"/>
      <c r="Z22171" s="121"/>
    </row>
    <row r="22172" spans="16:26" x14ac:dyDescent="0.25">
      <c r="P22172" s="121"/>
      <c r="R22172" s="121"/>
      <c r="T22172" s="121"/>
      <c r="V22172" s="121"/>
      <c r="X22172" s="121"/>
      <c r="Z22172" s="121"/>
    </row>
    <row r="22173" spans="16:26" x14ac:dyDescent="0.25">
      <c r="P22173" s="121"/>
      <c r="R22173" s="121"/>
      <c r="T22173" s="121"/>
      <c r="V22173" s="121"/>
      <c r="X22173" s="121"/>
      <c r="Z22173" s="121"/>
    </row>
    <row r="22174" spans="16:26" x14ac:dyDescent="0.25">
      <c r="P22174" s="121"/>
      <c r="R22174" s="121"/>
      <c r="T22174" s="121"/>
      <c r="V22174" s="121"/>
      <c r="X22174" s="121"/>
      <c r="Z22174" s="121"/>
    </row>
    <row r="22175" spans="16:26" x14ac:dyDescent="0.25">
      <c r="P22175" s="122"/>
      <c r="R22175" s="122"/>
      <c r="T22175" s="122"/>
      <c r="V22175" s="122"/>
      <c r="X22175" s="122"/>
      <c r="Z22175" s="122"/>
    </row>
    <row r="22176" spans="16:26" x14ac:dyDescent="0.25">
      <c r="P22176" s="118"/>
      <c r="R22176" s="118"/>
      <c r="T22176" s="118"/>
      <c r="V22176" s="118"/>
      <c r="X22176" s="118"/>
      <c r="Z22176" s="118"/>
    </row>
    <row r="22177" spans="16:26" x14ac:dyDescent="0.25">
      <c r="P22177" s="119"/>
      <c r="R22177" s="119"/>
      <c r="T22177" s="119"/>
      <c r="V22177" s="119"/>
      <c r="X22177" s="119"/>
      <c r="Z22177" s="119"/>
    </row>
    <row r="22178" spans="16:26" x14ac:dyDescent="0.25">
      <c r="P22178" s="119"/>
      <c r="R22178" s="119"/>
      <c r="T22178" s="119"/>
      <c r="V22178" s="119"/>
      <c r="X22178" s="119"/>
      <c r="Z22178" s="119"/>
    </row>
    <row r="22179" spans="16:26" x14ac:dyDescent="0.25">
      <c r="P22179" s="120"/>
      <c r="R22179" s="120"/>
      <c r="T22179" s="120"/>
      <c r="V22179" s="120"/>
      <c r="X22179" s="120"/>
      <c r="Z22179" s="120"/>
    </row>
    <row r="22180" spans="16:26" x14ac:dyDescent="0.25">
      <c r="P22180" s="119"/>
      <c r="R22180" s="119"/>
      <c r="T22180" s="119"/>
      <c r="V22180" s="119"/>
      <c r="X22180" s="119"/>
      <c r="Z22180" s="119"/>
    </row>
    <row r="22181" spans="16:26" x14ac:dyDescent="0.25">
      <c r="P22181" s="119"/>
      <c r="R22181" s="119"/>
      <c r="T22181" s="119"/>
      <c r="V22181" s="119"/>
      <c r="X22181" s="119"/>
      <c r="Z22181" s="119"/>
    </row>
    <row r="22182" spans="16:26" x14ac:dyDescent="0.25">
      <c r="P22182" s="120"/>
      <c r="R22182" s="120"/>
      <c r="T22182" s="120"/>
      <c r="V22182" s="120"/>
      <c r="X22182" s="120"/>
      <c r="Z22182" s="120"/>
    </row>
    <row r="22183" spans="16:26" x14ac:dyDescent="0.25">
      <c r="P22183" s="119"/>
      <c r="R22183" s="119"/>
      <c r="T22183" s="119"/>
      <c r="V22183" s="119"/>
      <c r="X22183" s="119"/>
      <c r="Z22183" s="119"/>
    </row>
    <row r="22184" spans="16:26" x14ac:dyDescent="0.25">
      <c r="P22184" s="120"/>
      <c r="R22184" s="120"/>
      <c r="T22184" s="120"/>
      <c r="V22184" s="120"/>
      <c r="X22184" s="120"/>
      <c r="Z22184" s="120"/>
    </row>
    <row r="22185" spans="16:26" x14ac:dyDescent="0.25">
      <c r="P22185" s="119"/>
      <c r="R22185" s="119"/>
      <c r="T22185" s="119"/>
      <c r="V22185" s="119"/>
      <c r="X22185" s="119"/>
      <c r="Z22185" s="119"/>
    </row>
    <row r="22186" spans="16:26" x14ac:dyDescent="0.25">
      <c r="P22186" s="119"/>
      <c r="R22186" s="119"/>
      <c r="T22186" s="119"/>
      <c r="V22186" s="119"/>
      <c r="X22186" s="119"/>
      <c r="Z22186" s="119"/>
    </row>
    <row r="22187" spans="16:26" x14ac:dyDescent="0.25">
      <c r="P22187" s="119"/>
      <c r="R22187" s="119"/>
      <c r="T22187" s="119"/>
      <c r="V22187" s="119"/>
      <c r="X22187" s="119"/>
      <c r="Z22187" s="119"/>
    </row>
    <row r="22188" spans="16:26" x14ac:dyDescent="0.25">
      <c r="P22188" s="121"/>
      <c r="R22188" s="121"/>
      <c r="T22188" s="121"/>
      <c r="V22188" s="121"/>
      <c r="X22188" s="121"/>
      <c r="Z22188" s="121"/>
    </row>
    <row r="22189" spans="16:26" x14ac:dyDescent="0.25">
      <c r="P22189" s="121"/>
      <c r="R22189" s="121"/>
      <c r="T22189" s="121"/>
      <c r="V22189" s="121"/>
      <c r="X22189" s="121"/>
      <c r="Z22189" s="121"/>
    </row>
    <row r="22190" spans="16:26" x14ac:dyDescent="0.25">
      <c r="P22190" s="121"/>
      <c r="R22190" s="121"/>
      <c r="T22190" s="121"/>
      <c r="V22190" s="121"/>
      <c r="X22190" s="121"/>
      <c r="Z22190" s="121"/>
    </row>
    <row r="22191" spans="16:26" x14ac:dyDescent="0.25">
      <c r="P22191" s="121"/>
      <c r="R22191" s="121"/>
      <c r="T22191" s="121"/>
      <c r="V22191" s="121"/>
      <c r="X22191" s="121"/>
      <c r="Z22191" s="121"/>
    </row>
    <row r="22192" spans="16:26" x14ac:dyDescent="0.25">
      <c r="P22192" s="122"/>
      <c r="R22192" s="122"/>
      <c r="T22192" s="122"/>
      <c r="V22192" s="122"/>
      <c r="X22192" s="122"/>
      <c r="Z22192" s="122"/>
    </row>
    <row r="22193" spans="16:26" x14ac:dyDescent="0.25">
      <c r="P22193" s="118"/>
      <c r="R22193" s="118"/>
      <c r="T22193" s="118"/>
      <c r="V22193" s="118"/>
      <c r="X22193" s="118"/>
      <c r="Z22193" s="118"/>
    </row>
    <row r="22194" spans="16:26" x14ac:dyDescent="0.25">
      <c r="P22194" s="119"/>
      <c r="R22194" s="119"/>
      <c r="T22194" s="119"/>
      <c r="V22194" s="119"/>
      <c r="X22194" s="119"/>
      <c r="Z22194" s="119"/>
    </row>
    <row r="22195" spans="16:26" x14ac:dyDescent="0.25">
      <c r="P22195" s="119"/>
      <c r="R22195" s="119"/>
      <c r="T22195" s="119"/>
      <c r="V22195" s="119"/>
      <c r="X22195" s="119"/>
      <c r="Z22195" s="119"/>
    </row>
    <row r="22196" spans="16:26" x14ac:dyDescent="0.25">
      <c r="P22196" s="120"/>
      <c r="R22196" s="120"/>
      <c r="T22196" s="120"/>
      <c r="V22196" s="120"/>
      <c r="X22196" s="120"/>
      <c r="Z22196" s="120"/>
    </row>
    <row r="22197" spans="16:26" x14ac:dyDescent="0.25">
      <c r="P22197" s="119"/>
      <c r="R22197" s="119"/>
      <c r="T22197" s="119"/>
      <c r="V22197" s="119"/>
      <c r="X22197" s="119"/>
      <c r="Z22197" s="119"/>
    </row>
    <row r="22198" spans="16:26" x14ac:dyDescent="0.25">
      <c r="P22198" s="119"/>
      <c r="R22198" s="119"/>
      <c r="T22198" s="119"/>
      <c r="V22198" s="119"/>
      <c r="X22198" s="119"/>
      <c r="Z22198" s="119"/>
    </row>
    <row r="22199" spans="16:26" x14ac:dyDescent="0.25">
      <c r="P22199" s="120"/>
      <c r="R22199" s="120"/>
      <c r="T22199" s="120"/>
      <c r="V22199" s="120"/>
      <c r="X22199" s="120"/>
      <c r="Z22199" s="120"/>
    </row>
    <row r="22200" spans="16:26" x14ac:dyDescent="0.25">
      <c r="P22200" s="119"/>
      <c r="R22200" s="119"/>
      <c r="T22200" s="119"/>
      <c r="V22200" s="119"/>
      <c r="X22200" s="119"/>
      <c r="Z22200" s="119"/>
    </row>
    <row r="22201" spans="16:26" x14ac:dyDescent="0.25">
      <c r="P22201" s="120"/>
      <c r="R22201" s="120"/>
      <c r="T22201" s="120"/>
      <c r="V22201" s="120"/>
      <c r="X22201" s="120"/>
      <c r="Z22201" s="120"/>
    </row>
    <row r="22202" spans="16:26" x14ac:dyDescent="0.25">
      <c r="P22202" s="119"/>
      <c r="R22202" s="119"/>
      <c r="T22202" s="119"/>
      <c r="V22202" s="119"/>
      <c r="X22202" s="119"/>
      <c r="Z22202" s="119"/>
    </row>
    <row r="22203" spans="16:26" x14ac:dyDescent="0.25">
      <c r="P22203" s="119"/>
      <c r="R22203" s="119"/>
      <c r="T22203" s="119"/>
      <c r="V22203" s="119"/>
      <c r="X22203" s="119"/>
      <c r="Z22203" s="119"/>
    </row>
    <row r="22204" spans="16:26" x14ac:dyDescent="0.25">
      <c r="P22204" s="119"/>
      <c r="R22204" s="119"/>
      <c r="T22204" s="119"/>
      <c r="V22204" s="119"/>
      <c r="X22204" s="119"/>
      <c r="Z22204" s="119"/>
    </row>
    <row r="22205" spans="16:26" x14ac:dyDescent="0.25">
      <c r="P22205" s="121"/>
      <c r="R22205" s="121"/>
      <c r="T22205" s="121"/>
      <c r="V22205" s="121"/>
      <c r="X22205" s="121"/>
      <c r="Z22205" s="121"/>
    </row>
    <row r="22206" spans="16:26" x14ac:dyDescent="0.25">
      <c r="P22206" s="121"/>
      <c r="R22206" s="121"/>
      <c r="T22206" s="121"/>
      <c r="V22206" s="121"/>
      <c r="X22206" s="121"/>
      <c r="Z22206" s="121"/>
    </row>
    <row r="22207" spans="16:26" x14ac:dyDescent="0.25">
      <c r="P22207" s="121"/>
      <c r="R22207" s="121"/>
      <c r="T22207" s="121"/>
      <c r="V22207" s="121"/>
      <c r="X22207" s="121"/>
      <c r="Z22207" s="121"/>
    </row>
    <row r="22208" spans="16:26" x14ac:dyDescent="0.25">
      <c r="P22208" s="121"/>
      <c r="R22208" s="121"/>
      <c r="T22208" s="121"/>
      <c r="V22208" s="121"/>
      <c r="X22208" s="121"/>
      <c r="Z22208" s="121"/>
    </row>
    <row r="22209" spans="16:26" x14ac:dyDescent="0.25">
      <c r="P22209" s="122"/>
      <c r="R22209" s="122"/>
      <c r="T22209" s="122"/>
      <c r="V22209" s="122"/>
      <c r="X22209" s="122"/>
      <c r="Z22209" s="122"/>
    </row>
    <row r="22210" spans="16:26" x14ac:dyDescent="0.25">
      <c r="P22210" s="118"/>
      <c r="R22210" s="118"/>
      <c r="T22210" s="118"/>
      <c r="V22210" s="118"/>
      <c r="X22210" s="118"/>
      <c r="Z22210" s="118"/>
    </row>
    <row r="22211" spans="16:26" x14ac:dyDescent="0.25">
      <c r="P22211" s="119"/>
      <c r="R22211" s="119"/>
      <c r="T22211" s="119"/>
      <c r="V22211" s="119"/>
      <c r="X22211" s="119"/>
      <c r="Z22211" s="119"/>
    </row>
    <row r="22212" spans="16:26" x14ac:dyDescent="0.25">
      <c r="P22212" s="119"/>
      <c r="R22212" s="119"/>
      <c r="T22212" s="119"/>
      <c r="V22212" s="119"/>
      <c r="X22212" s="119"/>
      <c r="Z22212" s="119"/>
    </row>
    <row r="22213" spans="16:26" x14ac:dyDescent="0.25">
      <c r="P22213" s="120"/>
      <c r="R22213" s="120"/>
      <c r="T22213" s="120"/>
      <c r="V22213" s="120"/>
      <c r="X22213" s="120"/>
      <c r="Z22213" s="120"/>
    </row>
    <row r="22214" spans="16:26" x14ac:dyDescent="0.25">
      <c r="P22214" s="119"/>
      <c r="R22214" s="119"/>
      <c r="T22214" s="119"/>
      <c r="V22214" s="119"/>
      <c r="X22214" s="119"/>
      <c r="Z22214" s="119"/>
    </row>
    <row r="22215" spans="16:26" x14ac:dyDescent="0.25">
      <c r="P22215" s="119"/>
      <c r="R22215" s="119"/>
      <c r="T22215" s="119"/>
      <c r="V22215" s="119"/>
      <c r="X22215" s="119"/>
      <c r="Z22215" s="119"/>
    </row>
    <row r="22216" spans="16:26" x14ac:dyDescent="0.25">
      <c r="P22216" s="120"/>
      <c r="R22216" s="120"/>
      <c r="T22216" s="120"/>
      <c r="V22216" s="120"/>
      <c r="X22216" s="120"/>
      <c r="Z22216" s="120"/>
    </row>
    <row r="22217" spans="16:26" x14ac:dyDescent="0.25">
      <c r="P22217" s="119"/>
      <c r="R22217" s="119"/>
      <c r="T22217" s="119"/>
      <c r="V22217" s="119"/>
      <c r="X22217" s="119"/>
      <c r="Z22217" s="119"/>
    </row>
    <row r="22218" spans="16:26" x14ac:dyDescent="0.25">
      <c r="P22218" s="120"/>
      <c r="R22218" s="120"/>
      <c r="T22218" s="120"/>
      <c r="V22218" s="120"/>
      <c r="X22218" s="120"/>
      <c r="Z22218" s="120"/>
    </row>
    <row r="22219" spans="16:26" x14ac:dyDescent="0.25">
      <c r="P22219" s="119"/>
      <c r="R22219" s="119"/>
      <c r="T22219" s="119"/>
      <c r="V22219" s="119"/>
      <c r="X22219" s="119"/>
      <c r="Z22219" s="119"/>
    </row>
    <row r="22220" spans="16:26" x14ac:dyDescent="0.25">
      <c r="P22220" s="119"/>
      <c r="R22220" s="119"/>
      <c r="T22220" s="119"/>
      <c r="V22220" s="119"/>
      <c r="X22220" s="119"/>
      <c r="Z22220" s="119"/>
    </row>
    <row r="22221" spans="16:26" x14ac:dyDescent="0.25">
      <c r="P22221" s="119"/>
      <c r="R22221" s="119"/>
      <c r="T22221" s="119"/>
      <c r="V22221" s="119"/>
      <c r="X22221" s="119"/>
      <c r="Z22221" s="119"/>
    </row>
    <row r="22222" spans="16:26" x14ac:dyDescent="0.25">
      <c r="P22222" s="121"/>
      <c r="R22222" s="121"/>
      <c r="T22222" s="121"/>
      <c r="V22222" s="121"/>
      <c r="X22222" s="121"/>
      <c r="Z22222" s="121"/>
    </row>
    <row r="22223" spans="16:26" x14ac:dyDescent="0.25">
      <c r="P22223" s="121"/>
      <c r="R22223" s="121"/>
      <c r="T22223" s="121"/>
      <c r="V22223" s="121"/>
      <c r="X22223" s="121"/>
      <c r="Z22223" s="121"/>
    </row>
    <row r="22224" spans="16:26" x14ac:dyDescent="0.25">
      <c r="P22224" s="121"/>
      <c r="R22224" s="121"/>
      <c r="T22224" s="121"/>
      <c r="V22224" s="121"/>
      <c r="X22224" s="121"/>
      <c r="Z22224" s="121"/>
    </row>
    <row r="22225" spans="16:26" x14ac:dyDescent="0.25">
      <c r="P22225" s="121"/>
      <c r="R22225" s="121"/>
      <c r="T22225" s="121"/>
      <c r="V22225" s="121"/>
      <c r="X22225" s="121"/>
      <c r="Z22225" s="121"/>
    </row>
    <row r="22226" spans="16:26" x14ac:dyDescent="0.25">
      <c r="P22226" s="122"/>
      <c r="R22226" s="122"/>
      <c r="T22226" s="122"/>
      <c r="V22226" s="122"/>
      <c r="X22226" s="122"/>
      <c r="Z22226" s="122"/>
    </row>
    <row r="22227" spans="16:26" x14ac:dyDescent="0.25">
      <c r="P22227" s="118"/>
      <c r="R22227" s="118"/>
      <c r="T22227" s="118"/>
      <c r="V22227" s="118"/>
      <c r="X22227" s="118"/>
      <c r="Z22227" s="118"/>
    </row>
    <row r="22228" spans="16:26" x14ac:dyDescent="0.25">
      <c r="P22228" s="119"/>
      <c r="R22228" s="119"/>
      <c r="T22228" s="119"/>
      <c r="V22228" s="119"/>
      <c r="X22228" s="119"/>
      <c r="Z22228" s="119"/>
    </row>
    <row r="22229" spans="16:26" x14ac:dyDescent="0.25">
      <c r="P22229" s="119"/>
      <c r="R22229" s="119"/>
      <c r="T22229" s="119"/>
      <c r="V22229" s="119"/>
      <c r="X22229" s="119"/>
      <c r="Z22229" s="119"/>
    </row>
    <row r="22230" spans="16:26" x14ac:dyDescent="0.25">
      <c r="P22230" s="120"/>
      <c r="R22230" s="120"/>
      <c r="T22230" s="120"/>
      <c r="V22230" s="120"/>
      <c r="X22230" s="120"/>
      <c r="Z22230" s="120"/>
    </row>
    <row r="22231" spans="16:26" x14ac:dyDescent="0.25">
      <c r="P22231" s="119"/>
      <c r="R22231" s="119"/>
      <c r="T22231" s="119"/>
      <c r="V22231" s="119"/>
      <c r="X22231" s="119"/>
      <c r="Z22231" s="119"/>
    </row>
    <row r="22232" spans="16:26" x14ac:dyDescent="0.25">
      <c r="P22232" s="119"/>
      <c r="R22232" s="119"/>
      <c r="T22232" s="119"/>
      <c r="V22232" s="119"/>
      <c r="X22232" s="119"/>
      <c r="Z22232" s="119"/>
    </row>
    <row r="22233" spans="16:26" x14ac:dyDescent="0.25">
      <c r="P22233" s="120"/>
      <c r="R22233" s="120"/>
      <c r="T22233" s="120"/>
      <c r="V22233" s="120"/>
      <c r="X22233" s="120"/>
      <c r="Z22233" s="120"/>
    </row>
    <row r="22234" spans="16:26" x14ac:dyDescent="0.25">
      <c r="P22234" s="119"/>
      <c r="R22234" s="119"/>
      <c r="T22234" s="119"/>
      <c r="V22234" s="119"/>
      <c r="X22234" s="119"/>
      <c r="Z22234" s="119"/>
    </row>
    <row r="22235" spans="16:26" x14ac:dyDescent="0.25">
      <c r="P22235" s="120"/>
      <c r="R22235" s="120"/>
      <c r="T22235" s="120"/>
      <c r="V22235" s="120"/>
      <c r="X22235" s="120"/>
      <c r="Z22235" s="120"/>
    </row>
    <row r="22236" spans="16:26" x14ac:dyDescent="0.25">
      <c r="P22236" s="119"/>
      <c r="R22236" s="119"/>
      <c r="T22236" s="119"/>
      <c r="V22236" s="119"/>
      <c r="X22236" s="119"/>
      <c r="Z22236" s="119"/>
    </row>
    <row r="22237" spans="16:26" x14ac:dyDescent="0.25">
      <c r="P22237" s="119"/>
      <c r="R22237" s="119"/>
      <c r="T22237" s="119"/>
      <c r="V22237" s="119"/>
      <c r="X22237" s="119"/>
      <c r="Z22237" s="119"/>
    </row>
    <row r="22238" spans="16:26" x14ac:dyDescent="0.25">
      <c r="P22238" s="119"/>
      <c r="R22238" s="119"/>
      <c r="T22238" s="119"/>
      <c r="V22238" s="119"/>
      <c r="X22238" s="119"/>
      <c r="Z22238" s="119"/>
    </row>
    <row r="22239" spans="16:26" x14ac:dyDescent="0.25">
      <c r="P22239" s="121"/>
      <c r="R22239" s="121"/>
      <c r="T22239" s="121"/>
      <c r="V22239" s="121"/>
      <c r="X22239" s="121"/>
      <c r="Z22239" s="121"/>
    </row>
    <row r="22240" spans="16:26" x14ac:dyDescent="0.25">
      <c r="P22240" s="121"/>
      <c r="R22240" s="121"/>
      <c r="T22240" s="121"/>
      <c r="V22240" s="121"/>
      <c r="X22240" s="121"/>
      <c r="Z22240" s="121"/>
    </row>
    <row r="22241" spans="16:26" x14ac:dyDescent="0.25">
      <c r="P22241" s="121"/>
      <c r="R22241" s="121"/>
      <c r="T22241" s="121"/>
      <c r="V22241" s="121"/>
      <c r="X22241" s="121"/>
      <c r="Z22241" s="121"/>
    </row>
    <row r="22242" spans="16:26" x14ac:dyDescent="0.25">
      <c r="P22242" s="121"/>
      <c r="R22242" s="121"/>
      <c r="T22242" s="121"/>
      <c r="V22242" s="121"/>
      <c r="X22242" s="121"/>
      <c r="Z22242" s="121"/>
    </row>
    <row r="22243" spans="16:26" x14ac:dyDescent="0.25">
      <c r="P22243" s="122"/>
      <c r="R22243" s="122"/>
      <c r="T22243" s="122"/>
      <c r="V22243" s="122"/>
      <c r="X22243" s="122"/>
      <c r="Z22243" s="122"/>
    </row>
    <row r="22244" spans="16:26" x14ac:dyDescent="0.25">
      <c r="P22244" s="118"/>
      <c r="R22244" s="118"/>
      <c r="T22244" s="118"/>
      <c r="V22244" s="118"/>
      <c r="X22244" s="118"/>
      <c r="Z22244" s="118"/>
    </row>
    <row r="22245" spans="16:26" x14ac:dyDescent="0.25">
      <c r="P22245" s="119"/>
      <c r="R22245" s="119"/>
      <c r="T22245" s="119"/>
      <c r="V22245" s="119"/>
      <c r="X22245" s="119"/>
      <c r="Z22245" s="119"/>
    </row>
    <row r="22246" spans="16:26" x14ac:dyDescent="0.25">
      <c r="P22246" s="119"/>
      <c r="R22246" s="119"/>
      <c r="T22246" s="119"/>
      <c r="V22246" s="119"/>
      <c r="X22246" s="119"/>
      <c r="Z22246" s="119"/>
    </row>
    <row r="22247" spans="16:26" x14ac:dyDescent="0.25">
      <c r="P22247" s="120"/>
      <c r="R22247" s="120"/>
      <c r="T22247" s="120"/>
      <c r="V22247" s="120"/>
      <c r="X22247" s="120"/>
      <c r="Z22247" s="120"/>
    </row>
    <row r="22248" spans="16:26" x14ac:dyDescent="0.25">
      <c r="P22248" s="119"/>
      <c r="R22248" s="119"/>
      <c r="T22248" s="119"/>
      <c r="V22248" s="119"/>
      <c r="X22248" s="119"/>
      <c r="Z22248" s="119"/>
    </row>
    <row r="22249" spans="16:26" x14ac:dyDescent="0.25">
      <c r="P22249" s="119"/>
      <c r="R22249" s="119"/>
      <c r="T22249" s="119"/>
      <c r="V22249" s="119"/>
      <c r="X22249" s="119"/>
      <c r="Z22249" s="119"/>
    </row>
    <row r="22250" spans="16:26" x14ac:dyDescent="0.25">
      <c r="P22250" s="120"/>
      <c r="R22250" s="120"/>
      <c r="T22250" s="120"/>
      <c r="V22250" s="120"/>
      <c r="X22250" s="120"/>
      <c r="Z22250" s="120"/>
    </row>
    <row r="22251" spans="16:26" x14ac:dyDescent="0.25">
      <c r="P22251" s="119"/>
      <c r="R22251" s="119"/>
      <c r="T22251" s="119"/>
      <c r="V22251" s="119"/>
      <c r="X22251" s="119"/>
      <c r="Z22251" s="119"/>
    </row>
    <row r="22252" spans="16:26" x14ac:dyDescent="0.25">
      <c r="P22252" s="120"/>
      <c r="R22252" s="120"/>
      <c r="T22252" s="120"/>
      <c r="V22252" s="120"/>
      <c r="X22252" s="120"/>
      <c r="Z22252" s="120"/>
    </row>
    <row r="22253" spans="16:26" x14ac:dyDescent="0.25">
      <c r="P22253" s="119"/>
      <c r="R22253" s="119"/>
      <c r="T22253" s="119"/>
      <c r="V22253" s="119"/>
      <c r="X22253" s="119"/>
      <c r="Z22253" s="119"/>
    </row>
    <row r="22254" spans="16:26" x14ac:dyDescent="0.25">
      <c r="P22254" s="119"/>
      <c r="R22254" s="119"/>
      <c r="T22254" s="119"/>
      <c r="V22254" s="119"/>
      <c r="X22254" s="119"/>
      <c r="Z22254" s="119"/>
    </row>
    <row r="22255" spans="16:26" x14ac:dyDescent="0.25">
      <c r="P22255" s="119"/>
      <c r="R22255" s="119"/>
      <c r="T22255" s="119"/>
      <c r="V22255" s="119"/>
      <c r="X22255" s="119"/>
      <c r="Z22255" s="119"/>
    </row>
    <row r="22256" spans="16:26" x14ac:dyDescent="0.25">
      <c r="P22256" s="121"/>
      <c r="R22256" s="121"/>
      <c r="T22256" s="121"/>
      <c r="V22256" s="121"/>
      <c r="X22256" s="121"/>
      <c r="Z22256" s="121"/>
    </row>
    <row r="22257" spans="16:26" x14ac:dyDescent="0.25">
      <c r="P22257" s="121"/>
      <c r="R22257" s="121"/>
      <c r="T22257" s="121"/>
      <c r="V22257" s="121"/>
      <c r="X22257" s="121"/>
      <c r="Z22257" s="121"/>
    </row>
    <row r="22258" spans="16:26" x14ac:dyDescent="0.25">
      <c r="P22258" s="121"/>
      <c r="R22258" s="121"/>
      <c r="T22258" s="121"/>
      <c r="V22258" s="121"/>
      <c r="X22258" s="121"/>
      <c r="Z22258" s="121"/>
    </row>
    <row r="22259" spans="16:26" x14ac:dyDescent="0.25">
      <c r="P22259" s="121"/>
      <c r="R22259" s="121"/>
      <c r="T22259" s="121"/>
      <c r="V22259" s="121"/>
      <c r="X22259" s="121"/>
      <c r="Z22259" s="121"/>
    </row>
    <row r="22260" spans="16:26" x14ac:dyDescent="0.25">
      <c r="P22260" s="122"/>
      <c r="R22260" s="122"/>
      <c r="T22260" s="122"/>
      <c r="V22260" s="122"/>
      <c r="X22260" s="122"/>
      <c r="Z22260" s="122"/>
    </row>
    <row r="22261" spans="16:26" x14ac:dyDescent="0.25">
      <c r="P22261" s="118"/>
      <c r="R22261" s="118"/>
      <c r="T22261" s="118"/>
      <c r="V22261" s="118"/>
      <c r="X22261" s="118"/>
      <c r="Z22261" s="118"/>
    </row>
    <row r="22262" spans="16:26" x14ac:dyDescent="0.25">
      <c r="P22262" s="119"/>
      <c r="R22262" s="119"/>
      <c r="T22262" s="119"/>
      <c r="V22262" s="119"/>
      <c r="X22262" s="119"/>
      <c r="Z22262" s="119"/>
    </row>
    <row r="22263" spans="16:26" x14ac:dyDescent="0.25">
      <c r="P22263" s="119"/>
      <c r="R22263" s="119"/>
      <c r="T22263" s="119"/>
      <c r="V22263" s="119"/>
      <c r="X22263" s="119"/>
      <c r="Z22263" s="119"/>
    </row>
    <row r="22264" spans="16:26" x14ac:dyDescent="0.25">
      <c r="P22264" s="120"/>
      <c r="R22264" s="120"/>
      <c r="T22264" s="120"/>
      <c r="V22264" s="120"/>
      <c r="X22264" s="120"/>
      <c r="Z22264" s="120"/>
    </row>
    <row r="22265" spans="16:26" x14ac:dyDescent="0.25">
      <c r="P22265" s="119"/>
      <c r="R22265" s="119"/>
      <c r="T22265" s="119"/>
      <c r="V22265" s="119"/>
      <c r="X22265" s="119"/>
      <c r="Z22265" s="119"/>
    </row>
    <row r="22266" spans="16:26" x14ac:dyDescent="0.25">
      <c r="P22266" s="119"/>
      <c r="R22266" s="119"/>
      <c r="T22266" s="119"/>
      <c r="V22266" s="119"/>
      <c r="X22266" s="119"/>
      <c r="Z22266" s="119"/>
    </row>
    <row r="22267" spans="16:26" x14ac:dyDescent="0.25">
      <c r="P22267" s="120"/>
      <c r="R22267" s="120"/>
      <c r="T22267" s="120"/>
      <c r="V22267" s="120"/>
      <c r="X22267" s="120"/>
      <c r="Z22267" s="120"/>
    </row>
    <row r="22268" spans="16:26" x14ac:dyDescent="0.25">
      <c r="P22268" s="119"/>
      <c r="R22268" s="119"/>
      <c r="T22268" s="119"/>
      <c r="V22268" s="119"/>
      <c r="X22268" s="119"/>
      <c r="Z22268" s="119"/>
    </row>
    <row r="22269" spans="16:26" x14ac:dyDescent="0.25">
      <c r="P22269" s="120"/>
      <c r="R22269" s="120"/>
      <c r="T22269" s="120"/>
      <c r="V22269" s="120"/>
      <c r="X22269" s="120"/>
      <c r="Z22269" s="120"/>
    </row>
    <row r="22270" spans="16:26" x14ac:dyDescent="0.25">
      <c r="P22270" s="119"/>
      <c r="R22270" s="119"/>
      <c r="T22270" s="119"/>
      <c r="V22270" s="119"/>
      <c r="X22270" s="119"/>
      <c r="Z22270" s="119"/>
    </row>
    <row r="22271" spans="16:26" x14ac:dyDescent="0.25">
      <c r="P22271" s="119"/>
      <c r="R22271" s="119"/>
      <c r="T22271" s="119"/>
      <c r="V22271" s="119"/>
      <c r="X22271" s="119"/>
      <c r="Z22271" s="119"/>
    </row>
    <row r="22272" spans="16:26" x14ac:dyDescent="0.25">
      <c r="P22272" s="119"/>
      <c r="R22272" s="119"/>
      <c r="T22272" s="119"/>
      <c r="V22272" s="119"/>
      <c r="X22272" s="119"/>
      <c r="Z22272" s="119"/>
    </row>
    <row r="22273" spans="16:26" x14ac:dyDescent="0.25">
      <c r="P22273" s="121"/>
      <c r="R22273" s="121"/>
      <c r="T22273" s="121"/>
      <c r="V22273" s="121"/>
      <c r="X22273" s="121"/>
      <c r="Z22273" s="121"/>
    </row>
    <row r="22274" spans="16:26" x14ac:dyDescent="0.25">
      <c r="P22274" s="121"/>
      <c r="R22274" s="121"/>
      <c r="T22274" s="121"/>
      <c r="V22274" s="121"/>
      <c r="X22274" s="121"/>
      <c r="Z22274" s="121"/>
    </row>
    <row r="22275" spans="16:26" x14ac:dyDescent="0.25">
      <c r="P22275" s="121"/>
      <c r="R22275" s="121"/>
      <c r="T22275" s="121"/>
      <c r="V22275" s="121"/>
      <c r="X22275" s="121"/>
      <c r="Z22275" s="121"/>
    </row>
    <row r="22276" spans="16:26" x14ac:dyDescent="0.25">
      <c r="P22276" s="121"/>
      <c r="R22276" s="121"/>
      <c r="T22276" s="121"/>
      <c r="V22276" s="121"/>
      <c r="X22276" s="121"/>
      <c r="Z22276" s="121"/>
    </row>
    <row r="22277" spans="16:26" x14ac:dyDescent="0.25">
      <c r="P22277" s="122"/>
      <c r="R22277" s="122"/>
      <c r="T22277" s="122"/>
      <c r="V22277" s="122"/>
      <c r="X22277" s="122"/>
      <c r="Z22277" s="122"/>
    </row>
    <row r="22278" spans="16:26" x14ac:dyDescent="0.25">
      <c r="P22278" s="118"/>
      <c r="R22278" s="118"/>
      <c r="T22278" s="118"/>
      <c r="V22278" s="118"/>
      <c r="X22278" s="118"/>
      <c r="Z22278" s="118"/>
    </row>
    <row r="22279" spans="16:26" x14ac:dyDescent="0.25">
      <c r="P22279" s="119"/>
      <c r="R22279" s="119"/>
      <c r="T22279" s="119"/>
      <c r="V22279" s="119"/>
      <c r="X22279" s="119"/>
      <c r="Z22279" s="119"/>
    </row>
    <row r="22280" spans="16:26" x14ac:dyDescent="0.25">
      <c r="P22280" s="119"/>
      <c r="R22280" s="119"/>
      <c r="T22280" s="119"/>
      <c r="V22280" s="119"/>
      <c r="X22280" s="119"/>
      <c r="Z22280" s="119"/>
    </row>
    <row r="22281" spans="16:26" x14ac:dyDescent="0.25">
      <c r="P22281" s="120"/>
      <c r="R22281" s="120"/>
      <c r="T22281" s="120"/>
      <c r="V22281" s="120"/>
      <c r="X22281" s="120"/>
      <c r="Z22281" s="120"/>
    </row>
    <row r="22282" spans="16:26" x14ac:dyDescent="0.25">
      <c r="P22282" s="119"/>
      <c r="R22282" s="119"/>
      <c r="T22282" s="119"/>
      <c r="V22282" s="119"/>
      <c r="X22282" s="119"/>
      <c r="Z22282" s="119"/>
    </row>
    <row r="22283" spans="16:26" x14ac:dyDescent="0.25">
      <c r="P22283" s="119"/>
      <c r="R22283" s="119"/>
      <c r="T22283" s="119"/>
      <c r="V22283" s="119"/>
      <c r="X22283" s="119"/>
      <c r="Z22283" s="119"/>
    </row>
    <row r="22284" spans="16:26" x14ac:dyDescent="0.25">
      <c r="P22284" s="120"/>
      <c r="R22284" s="120"/>
      <c r="T22284" s="120"/>
      <c r="V22284" s="120"/>
      <c r="X22284" s="120"/>
      <c r="Z22284" s="120"/>
    </row>
    <row r="22285" spans="16:26" x14ac:dyDescent="0.25">
      <c r="P22285" s="119"/>
      <c r="R22285" s="119"/>
      <c r="T22285" s="119"/>
      <c r="V22285" s="119"/>
      <c r="X22285" s="119"/>
      <c r="Z22285" s="119"/>
    </row>
    <row r="22286" spans="16:26" x14ac:dyDescent="0.25">
      <c r="P22286" s="120"/>
      <c r="R22286" s="120"/>
      <c r="T22286" s="120"/>
      <c r="V22286" s="120"/>
      <c r="X22286" s="120"/>
      <c r="Z22286" s="120"/>
    </row>
    <row r="22287" spans="16:26" x14ac:dyDescent="0.25">
      <c r="P22287" s="119"/>
      <c r="R22287" s="119"/>
      <c r="T22287" s="119"/>
      <c r="V22287" s="119"/>
      <c r="X22287" s="119"/>
      <c r="Z22287" s="119"/>
    </row>
    <row r="22288" spans="16:26" x14ac:dyDescent="0.25">
      <c r="P22288" s="119"/>
      <c r="R22288" s="119"/>
      <c r="T22288" s="119"/>
      <c r="V22288" s="119"/>
      <c r="X22288" s="119"/>
      <c r="Z22288" s="119"/>
    </row>
    <row r="22289" spans="16:26" x14ac:dyDescent="0.25">
      <c r="P22289" s="119"/>
      <c r="R22289" s="119"/>
      <c r="T22289" s="119"/>
      <c r="V22289" s="119"/>
      <c r="X22289" s="119"/>
      <c r="Z22289" s="119"/>
    </row>
    <row r="22290" spans="16:26" x14ac:dyDescent="0.25">
      <c r="P22290" s="121"/>
      <c r="R22290" s="121"/>
      <c r="T22290" s="121"/>
      <c r="V22290" s="121"/>
      <c r="X22290" s="121"/>
      <c r="Z22290" s="121"/>
    </row>
    <row r="22291" spans="16:26" x14ac:dyDescent="0.25">
      <c r="P22291" s="121"/>
      <c r="R22291" s="121"/>
      <c r="T22291" s="121"/>
      <c r="V22291" s="121"/>
      <c r="X22291" s="121"/>
      <c r="Z22291" s="121"/>
    </row>
    <row r="22292" spans="16:26" x14ac:dyDescent="0.25">
      <c r="P22292" s="121"/>
      <c r="R22292" s="121"/>
      <c r="T22292" s="121"/>
      <c r="V22292" s="121"/>
      <c r="X22292" s="121"/>
      <c r="Z22292" s="121"/>
    </row>
    <row r="22293" spans="16:26" x14ac:dyDescent="0.25">
      <c r="P22293" s="121"/>
      <c r="R22293" s="121"/>
      <c r="T22293" s="121"/>
      <c r="V22293" s="121"/>
      <c r="X22293" s="121"/>
      <c r="Z22293" s="121"/>
    </row>
    <row r="22294" spans="16:26" x14ac:dyDescent="0.25">
      <c r="P22294" s="122"/>
      <c r="R22294" s="122"/>
      <c r="T22294" s="122"/>
      <c r="V22294" s="122"/>
      <c r="X22294" s="122"/>
      <c r="Z22294" s="122"/>
    </row>
    <row r="22295" spans="16:26" x14ac:dyDescent="0.25">
      <c r="P22295" s="118"/>
      <c r="R22295" s="118"/>
      <c r="T22295" s="118"/>
      <c r="V22295" s="118"/>
      <c r="X22295" s="118"/>
      <c r="Z22295" s="118"/>
    </row>
    <row r="22296" spans="16:26" x14ac:dyDescent="0.25">
      <c r="P22296" s="119"/>
      <c r="R22296" s="119"/>
      <c r="T22296" s="119"/>
      <c r="V22296" s="119"/>
      <c r="X22296" s="119"/>
      <c r="Z22296" s="119"/>
    </row>
    <row r="22297" spans="16:26" x14ac:dyDescent="0.25">
      <c r="P22297" s="119"/>
      <c r="R22297" s="119"/>
      <c r="T22297" s="119"/>
      <c r="V22297" s="119"/>
      <c r="X22297" s="119"/>
      <c r="Z22297" s="119"/>
    </row>
    <row r="22298" spans="16:26" x14ac:dyDescent="0.25">
      <c r="P22298" s="120"/>
      <c r="R22298" s="120"/>
      <c r="T22298" s="120"/>
      <c r="V22298" s="120"/>
      <c r="X22298" s="120"/>
      <c r="Z22298" s="120"/>
    </row>
    <row r="22299" spans="16:26" x14ac:dyDescent="0.25">
      <c r="P22299" s="119"/>
      <c r="R22299" s="119"/>
      <c r="T22299" s="119"/>
      <c r="V22299" s="119"/>
      <c r="X22299" s="119"/>
      <c r="Z22299" s="119"/>
    </row>
    <row r="22300" spans="16:26" x14ac:dyDescent="0.25">
      <c r="P22300" s="119"/>
      <c r="R22300" s="119"/>
      <c r="T22300" s="119"/>
      <c r="V22300" s="119"/>
      <c r="X22300" s="119"/>
      <c r="Z22300" s="119"/>
    </row>
    <row r="22301" spans="16:26" x14ac:dyDescent="0.25">
      <c r="P22301" s="120"/>
      <c r="R22301" s="120"/>
      <c r="T22301" s="120"/>
      <c r="V22301" s="120"/>
      <c r="X22301" s="120"/>
      <c r="Z22301" s="120"/>
    </row>
    <row r="22302" spans="16:26" x14ac:dyDescent="0.25">
      <c r="P22302" s="119"/>
      <c r="R22302" s="119"/>
      <c r="T22302" s="119"/>
      <c r="V22302" s="119"/>
      <c r="X22302" s="119"/>
      <c r="Z22302" s="119"/>
    </row>
    <row r="22303" spans="16:26" x14ac:dyDescent="0.25">
      <c r="P22303" s="120"/>
      <c r="R22303" s="120"/>
      <c r="T22303" s="120"/>
      <c r="V22303" s="120"/>
      <c r="X22303" s="120"/>
      <c r="Z22303" s="120"/>
    </row>
    <row r="22304" spans="16:26" x14ac:dyDescent="0.25">
      <c r="P22304" s="119"/>
      <c r="R22304" s="119"/>
      <c r="T22304" s="119"/>
      <c r="V22304" s="119"/>
      <c r="X22304" s="119"/>
      <c r="Z22304" s="119"/>
    </row>
    <row r="22305" spans="16:26" x14ac:dyDescent="0.25">
      <c r="P22305" s="119"/>
      <c r="R22305" s="119"/>
      <c r="T22305" s="119"/>
      <c r="V22305" s="119"/>
      <c r="X22305" s="119"/>
      <c r="Z22305" s="119"/>
    </row>
    <row r="22306" spans="16:26" x14ac:dyDescent="0.25">
      <c r="P22306" s="119"/>
      <c r="R22306" s="119"/>
      <c r="T22306" s="119"/>
      <c r="V22306" s="119"/>
      <c r="X22306" s="119"/>
      <c r="Z22306" s="119"/>
    </row>
    <row r="22307" spans="16:26" x14ac:dyDescent="0.25">
      <c r="P22307" s="121"/>
      <c r="R22307" s="121"/>
      <c r="T22307" s="121"/>
      <c r="V22307" s="121"/>
      <c r="X22307" s="121"/>
      <c r="Z22307" s="121"/>
    </row>
    <row r="22308" spans="16:26" x14ac:dyDescent="0.25">
      <c r="P22308" s="121"/>
      <c r="R22308" s="121"/>
      <c r="T22308" s="121"/>
      <c r="V22308" s="121"/>
      <c r="X22308" s="121"/>
      <c r="Z22308" s="121"/>
    </row>
    <row r="22309" spans="16:26" x14ac:dyDescent="0.25">
      <c r="P22309" s="121"/>
      <c r="R22309" s="121"/>
      <c r="T22309" s="121"/>
      <c r="V22309" s="121"/>
      <c r="X22309" s="121"/>
      <c r="Z22309" s="121"/>
    </row>
    <row r="22310" spans="16:26" x14ac:dyDescent="0.25">
      <c r="P22310" s="121"/>
      <c r="R22310" s="121"/>
      <c r="T22310" s="121"/>
      <c r="V22310" s="121"/>
      <c r="X22310" s="121"/>
      <c r="Z22310" s="121"/>
    </row>
    <row r="22311" spans="16:26" x14ac:dyDescent="0.25">
      <c r="P22311" s="122"/>
      <c r="R22311" s="122"/>
      <c r="T22311" s="122"/>
      <c r="V22311" s="122"/>
      <c r="X22311" s="122"/>
      <c r="Z22311" s="122"/>
    </row>
    <row r="22312" spans="16:26" x14ac:dyDescent="0.25">
      <c r="P22312" s="118"/>
      <c r="R22312" s="118"/>
      <c r="T22312" s="118"/>
      <c r="V22312" s="118"/>
      <c r="X22312" s="118"/>
      <c r="Z22312" s="118"/>
    </row>
    <row r="22313" spans="16:26" x14ac:dyDescent="0.25">
      <c r="P22313" s="119"/>
      <c r="R22313" s="119"/>
      <c r="T22313" s="119"/>
      <c r="V22313" s="119"/>
      <c r="X22313" s="119"/>
      <c r="Z22313" s="119"/>
    </row>
    <row r="22314" spans="16:26" x14ac:dyDescent="0.25">
      <c r="P22314" s="119"/>
      <c r="R22314" s="119"/>
      <c r="T22314" s="119"/>
      <c r="V22314" s="119"/>
      <c r="X22314" s="119"/>
      <c r="Z22314" s="119"/>
    </row>
    <row r="22315" spans="16:26" x14ac:dyDescent="0.25">
      <c r="P22315" s="120"/>
      <c r="R22315" s="120"/>
      <c r="T22315" s="120"/>
      <c r="V22315" s="120"/>
      <c r="X22315" s="120"/>
      <c r="Z22315" s="120"/>
    </row>
    <row r="22316" spans="16:26" x14ac:dyDescent="0.25">
      <c r="P22316" s="119"/>
      <c r="R22316" s="119"/>
      <c r="T22316" s="119"/>
      <c r="V22316" s="119"/>
      <c r="X22316" s="119"/>
      <c r="Z22316" s="119"/>
    </row>
    <row r="22317" spans="16:26" x14ac:dyDescent="0.25">
      <c r="P22317" s="119"/>
      <c r="R22317" s="119"/>
      <c r="T22317" s="119"/>
      <c r="V22317" s="119"/>
      <c r="X22317" s="119"/>
      <c r="Z22317" s="119"/>
    </row>
    <row r="22318" spans="16:26" x14ac:dyDescent="0.25">
      <c r="P22318" s="120"/>
      <c r="R22318" s="120"/>
      <c r="T22318" s="120"/>
      <c r="V22318" s="120"/>
      <c r="X22318" s="120"/>
      <c r="Z22318" s="120"/>
    </row>
    <row r="22319" spans="16:26" x14ac:dyDescent="0.25">
      <c r="P22319" s="119"/>
      <c r="R22319" s="119"/>
      <c r="T22319" s="119"/>
      <c r="V22319" s="119"/>
      <c r="X22319" s="119"/>
      <c r="Z22319" s="119"/>
    </row>
    <row r="22320" spans="16:26" x14ac:dyDescent="0.25">
      <c r="P22320" s="120"/>
      <c r="R22320" s="120"/>
      <c r="T22320" s="120"/>
      <c r="V22320" s="120"/>
      <c r="X22320" s="120"/>
      <c r="Z22320" s="120"/>
    </row>
    <row r="22321" spans="16:26" x14ac:dyDescent="0.25">
      <c r="P22321" s="119"/>
      <c r="R22321" s="119"/>
      <c r="T22321" s="119"/>
      <c r="V22321" s="119"/>
      <c r="X22321" s="119"/>
      <c r="Z22321" s="119"/>
    </row>
    <row r="22322" spans="16:26" x14ac:dyDescent="0.25">
      <c r="P22322" s="119"/>
      <c r="R22322" s="119"/>
      <c r="T22322" s="119"/>
      <c r="V22322" s="119"/>
      <c r="X22322" s="119"/>
      <c r="Z22322" s="119"/>
    </row>
    <row r="22323" spans="16:26" x14ac:dyDescent="0.25">
      <c r="P22323" s="119"/>
      <c r="R22323" s="119"/>
      <c r="T22323" s="119"/>
      <c r="V22323" s="119"/>
      <c r="X22323" s="119"/>
      <c r="Z22323" s="119"/>
    </row>
    <row r="22324" spans="16:26" x14ac:dyDescent="0.25">
      <c r="P22324" s="121"/>
      <c r="R22324" s="121"/>
      <c r="T22324" s="121"/>
      <c r="V22324" s="121"/>
      <c r="X22324" s="121"/>
      <c r="Z22324" s="121"/>
    </row>
    <row r="22325" spans="16:26" x14ac:dyDescent="0.25">
      <c r="P22325" s="121"/>
      <c r="R22325" s="121"/>
      <c r="T22325" s="121"/>
      <c r="V22325" s="121"/>
      <c r="X22325" s="121"/>
      <c r="Z22325" s="121"/>
    </row>
    <row r="22326" spans="16:26" x14ac:dyDescent="0.25">
      <c r="P22326" s="121"/>
      <c r="R22326" s="121"/>
      <c r="T22326" s="121"/>
      <c r="V22326" s="121"/>
      <c r="X22326" s="121"/>
      <c r="Z22326" s="121"/>
    </row>
    <row r="22327" spans="16:26" x14ac:dyDescent="0.25">
      <c r="P22327" s="121"/>
      <c r="R22327" s="121"/>
      <c r="T22327" s="121"/>
      <c r="V22327" s="121"/>
      <c r="X22327" s="121"/>
      <c r="Z22327" s="121"/>
    </row>
    <row r="22328" spans="16:26" x14ac:dyDescent="0.25">
      <c r="P22328" s="122"/>
      <c r="R22328" s="122"/>
      <c r="T22328" s="122"/>
      <c r="V22328" s="122"/>
      <c r="X22328" s="122"/>
      <c r="Z22328" s="122"/>
    </row>
    <row r="22329" spans="16:26" x14ac:dyDescent="0.25">
      <c r="P22329" s="118"/>
      <c r="R22329" s="118"/>
      <c r="T22329" s="118"/>
      <c r="V22329" s="118"/>
      <c r="X22329" s="118"/>
      <c r="Z22329" s="118"/>
    </row>
    <row r="22330" spans="16:26" x14ac:dyDescent="0.25">
      <c r="P22330" s="119"/>
      <c r="R22330" s="119"/>
      <c r="T22330" s="119"/>
      <c r="V22330" s="119"/>
      <c r="X22330" s="119"/>
      <c r="Z22330" s="119"/>
    </row>
    <row r="22331" spans="16:26" x14ac:dyDescent="0.25">
      <c r="P22331" s="119"/>
      <c r="R22331" s="119"/>
      <c r="T22331" s="119"/>
      <c r="V22331" s="119"/>
      <c r="X22331" s="119"/>
      <c r="Z22331" s="119"/>
    </row>
    <row r="22332" spans="16:26" x14ac:dyDescent="0.25">
      <c r="P22332" s="120"/>
      <c r="R22332" s="120"/>
      <c r="T22332" s="120"/>
      <c r="V22332" s="120"/>
      <c r="X22332" s="120"/>
      <c r="Z22332" s="120"/>
    </row>
    <row r="22333" spans="16:26" x14ac:dyDescent="0.25">
      <c r="P22333" s="119"/>
      <c r="R22333" s="119"/>
      <c r="T22333" s="119"/>
      <c r="V22333" s="119"/>
      <c r="X22333" s="119"/>
      <c r="Z22333" s="119"/>
    </row>
    <row r="22334" spans="16:26" x14ac:dyDescent="0.25">
      <c r="P22334" s="119"/>
      <c r="R22334" s="119"/>
      <c r="T22334" s="119"/>
      <c r="V22334" s="119"/>
      <c r="X22334" s="119"/>
      <c r="Z22334" s="119"/>
    </row>
    <row r="22335" spans="16:26" x14ac:dyDescent="0.25">
      <c r="P22335" s="120"/>
      <c r="R22335" s="120"/>
      <c r="T22335" s="120"/>
      <c r="V22335" s="120"/>
      <c r="X22335" s="120"/>
      <c r="Z22335" s="120"/>
    </row>
    <row r="22336" spans="16:26" x14ac:dyDescent="0.25">
      <c r="P22336" s="119"/>
      <c r="R22336" s="119"/>
      <c r="T22336" s="119"/>
      <c r="V22336" s="119"/>
      <c r="X22336" s="119"/>
      <c r="Z22336" s="119"/>
    </row>
    <row r="22337" spans="16:26" x14ac:dyDescent="0.25">
      <c r="P22337" s="120"/>
      <c r="R22337" s="120"/>
      <c r="T22337" s="120"/>
      <c r="V22337" s="120"/>
      <c r="X22337" s="120"/>
      <c r="Z22337" s="120"/>
    </row>
    <row r="22338" spans="16:26" x14ac:dyDescent="0.25">
      <c r="P22338" s="119"/>
      <c r="R22338" s="119"/>
      <c r="T22338" s="119"/>
      <c r="V22338" s="119"/>
      <c r="X22338" s="119"/>
      <c r="Z22338" s="119"/>
    </row>
    <row r="22339" spans="16:26" x14ac:dyDescent="0.25">
      <c r="P22339" s="119"/>
      <c r="R22339" s="119"/>
      <c r="T22339" s="119"/>
      <c r="V22339" s="119"/>
      <c r="X22339" s="119"/>
      <c r="Z22339" s="119"/>
    </row>
    <row r="22340" spans="16:26" x14ac:dyDescent="0.25">
      <c r="P22340" s="119"/>
      <c r="R22340" s="119"/>
      <c r="T22340" s="119"/>
      <c r="V22340" s="119"/>
      <c r="X22340" s="119"/>
      <c r="Z22340" s="119"/>
    </row>
    <row r="22341" spans="16:26" x14ac:dyDescent="0.25">
      <c r="P22341" s="121"/>
      <c r="R22341" s="121"/>
      <c r="T22341" s="121"/>
      <c r="V22341" s="121"/>
      <c r="X22341" s="121"/>
      <c r="Z22341" s="121"/>
    </row>
    <row r="22342" spans="16:26" x14ac:dyDescent="0.25">
      <c r="P22342" s="121"/>
      <c r="R22342" s="121"/>
      <c r="T22342" s="121"/>
      <c r="V22342" s="121"/>
      <c r="X22342" s="121"/>
      <c r="Z22342" s="121"/>
    </row>
    <row r="22343" spans="16:26" x14ac:dyDescent="0.25">
      <c r="P22343" s="121"/>
      <c r="R22343" s="121"/>
      <c r="T22343" s="121"/>
      <c r="V22343" s="121"/>
      <c r="X22343" s="121"/>
      <c r="Z22343" s="121"/>
    </row>
    <row r="22344" spans="16:26" x14ac:dyDescent="0.25">
      <c r="P22344" s="121"/>
      <c r="R22344" s="121"/>
      <c r="T22344" s="121"/>
      <c r="V22344" s="121"/>
      <c r="X22344" s="121"/>
      <c r="Z22344" s="121"/>
    </row>
    <row r="22345" spans="16:26" x14ac:dyDescent="0.25">
      <c r="P22345" s="122"/>
      <c r="R22345" s="122"/>
      <c r="T22345" s="122"/>
      <c r="V22345" s="122"/>
      <c r="X22345" s="122"/>
      <c r="Z22345" s="122"/>
    </row>
    <row r="22346" spans="16:26" x14ac:dyDescent="0.25">
      <c r="P22346" s="118"/>
      <c r="R22346" s="118"/>
      <c r="T22346" s="118"/>
      <c r="V22346" s="118"/>
      <c r="X22346" s="118"/>
      <c r="Z22346" s="118"/>
    </row>
    <row r="22347" spans="16:26" x14ac:dyDescent="0.25">
      <c r="P22347" s="119"/>
      <c r="R22347" s="119"/>
      <c r="T22347" s="119"/>
      <c r="V22347" s="119"/>
      <c r="X22347" s="119"/>
      <c r="Z22347" s="119"/>
    </row>
    <row r="22348" spans="16:26" x14ac:dyDescent="0.25">
      <c r="P22348" s="119"/>
      <c r="R22348" s="119"/>
      <c r="T22348" s="119"/>
      <c r="V22348" s="119"/>
      <c r="X22348" s="119"/>
      <c r="Z22348" s="119"/>
    </row>
    <row r="22349" spans="16:26" x14ac:dyDescent="0.25">
      <c r="P22349" s="120"/>
      <c r="R22349" s="120"/>
      <c r="T22349" s="120"/>
      <c r="V22349" s="120"/>
      <c r="X22349" s="120"/>
      <c r="Z22349" s="120"/>
    </row>
    <row r="22350" spans="16:26" x14ac:dyDescent="0.25">
      <c r="P22350" s="119"/>
      <c r="R22350" s="119"/>
      <c r="T22350" s="119"/>
      <c r="V22350" s="119"/>
      <c r="X22350" s="119"/>
      <c r="Z22350" s="119"/>
    </row>
    <row r="22351" spans="16:26" x14ac:dyDescent="0.25">
      <c r="P22351" s="119"/>
      <c r="R22351" s="119"/>
      <c r="T22351" s="119"/>
      <c r="V22351" s="119"/>
      <c r="X22351" s="119"/>
      <c r="Z22351" s="119"/>
    </row>
    <row r="22352" spans="16:26" x14ac:dyDescent="0.25">
      <c r="P22352" s="120"/>
      <c r="R22352" s="120"/>
      <c r="T22352" s="120"/>
      <c r="V22352" s="120"/>
      <c r="X22352" s="120"/>
      <c r="Z22352" s="120"/>
    </row>
    <row r="22353" spans="16:26" x14ac:dyDescent="0.25">
      <c r="P22353" s="119"/>
      <c r="R22353" s="119"/>
      <c r="T22353" s="119"/>
      <c r="V22353" s="119"/>
      <c r="X22353" s="119"/>
      <c r="Z22353" s="119"/>
    </row>
    <row r="22354" spans="16:26" x14ac:dyDescent="0.25">
      <c r="P22354" s="120"/>
      <c r="R22354" s="120"/>
      <c r="T22354" s="120"/>
      <c r="V22354" s="120"/>
      <c r="X22354" s="120"/>
      <c r="Z22354" s="120"/>
    </row>
    <row r="22355" spans="16:26" x14ac:dyDescent="0.25">
      <c r="P22355" s="119"/>
      <c r="R22355" s="119"/>
      <c r="T22355" s="119"/>
      <c r="V22355" s="119"/>
      <c r="X22355" s="119"/>
      <c r="Z22355" s="119"/>
    </row>
    <row r="22356" spans="16:26" x14ac:dyDescent="0.25">
      <c r="P22356" s="119"/>
      <c r="R22356" s="119"/>
      <c r="T22356" s="119"/>
      <c r="V22356" s="119"/>
      <c r="X22356" s="119"/>
      <c r="Z22356" s="119"/>
    </row>
    <row r="22357" spans="16:26" x14ac:dyDescent="0.25">
      <c r="P22357" s="119"/>
      <c r="R22357" s="119"/>
      <c r="T22357" s="119"/>
      <c r="V22357" s="119"/>
      <c r="X22357" s="119"/>
      <c r="Z22357" s="119"/>
    </row>
    <row r="22358" spans="16:26" x14ac:dyDescent="0.25">
      <c r="P22358" s="121"/>
      <c r="R22358" s="121"/>
      <c r="T22358" s="121"/>
      <c r="V22358" s="121"/>
      <c r="X22358" s="121"/>
      <c r="Z22358" s="121"/>
    </row>
    <row r="22359" spans="16:26" x14ac:dyDescent="0.25">
      <c r="P22359" s="121"/>
      <c r="R22359" s="121"/>
      <c r="T22359" s="121"/>
      <c r="V22359" s="121"/>
      <c r="X22359" s="121"/>
      <c r="Z22359" s="121"/>
    </row>
    <row r="22360" spans="16:26" x14ac:dyDescent="0.25">
      <c r="P22360" s="121"/>
      <c r="R22360" s="121"/>
      <c r="T22360" s="121"/>
      <c r="V22360" s="121"/>
      <c r="X22360" s="121"/>
      <c r="Z22360" s="121"/>
    </row>
    <row r="22361" spans="16:26" x14ac:dyDescent="0.25">
      <c r="P22361" s="121"/>
      <c r="R22361" s="121"/>
      <c r="T22361" s="121"/>
      <c r="V22361" s="121"/>
      <c r="X22361" s="121"/>
      <c r="Z22361" s="121"/>
    </row>
    <row r="22362" spans="16:26" x14ac:dyDescent="0.25">
      <c r="P22362" s="122"/>
      <c r="R22362" s="122"/>
      <c r="T22362" s="122"/>
      <c r="V22362" s="122"/>
      <c r="X22362" s="122"/>
      <c r="Z22362" s="122"/>
    </row>
    <row r="22363" spans="16:26" x14ac:dyDescent="0.25">
      <c r="P22363" s="118"/>
      <c r="R22363" s="118"/>
      <c r="T22363" s="118"/>
      <c r="V22363" s="118"/>
      <c r="X22363" s="118"/>
      <c r="Z22363" s="118"/>
    </row>
    <row r="22364" spans="16:26" x14ac:dyDescent="0.25">
      <c r="P22364" s="119"/>
      <c r="R22364" s="119"/>
      <c r="T22364" s="119"/>
      <c r="V22364" s="119"/>
      <c r="X22364" s="119"/>
      <c r="Z22364" s="119"/>
    </row>
    <row r="22365" spans="16:26" x14ac:dyDescent="0.25">
      <c r="P22365" s="119"/>
      <c r="R22365" s="119"/>
      <c r="T22365" s="119"/>
      <c r="V22365" s="119"/>
      <c r="X22365" s="119"/>
      <c r="Z22365" s="119"/>
    </row>
    <row r="22366" spans="16:26" x14ac:dyDescent="0.25">
      <c r="P22366" s="120"/>
      <c r="R22366" s="120"/>
      <c r="T22366" s="120"/>
      <c r="V22366" s="120"/>
      <c r="X22366" s="120"/>
      <c r="Z22366" s="120"/>
    </row>
    <row r="22367" spans="16:26" x14ac:dyDescent="0.25">
      <c r="P22367" s="119"/>
      <c r="R22367" s="119"/>
      <c r="T22367" s="119"/>
      <c r="V22367" s="119"/>
      <c r="X22367" s="119"/>
      <c r="Z22367" s="119"/>
    </row>
    <row r="22368" spans="16:26" x14ac:dyDescent="0.25">
      <c r="P22368" s="119"/>
      <c r="R22368" s="119"/>
      <c r="T22368" s="119"/>
      <c r="V22368" s="119"/>
      <c r="X22368" s="119"/>
      <c r="Z22368" s="119"/>
    </row>
    <row r="22369" spans="16:26" x14ac:dyDescent="0.25">
      <c r="P22369" s="120"/>
      <c r="R22369" s="120"/>
      <c r="T22369" s="120"/>
      <c r="V22369" s="120"/>
      <c r="X22369" s="120"/>
      <c r="Z22369" s="120"/>
    </row>
    <row r="22370" spans="16:26" x14ac:dyDescent="0.25">
      <c r="P22370" s="119"/>
      <c r="R22370" s="119"/>
      <c r="T22370" s="119"/>
      <c r="V22370" s="119"/>
      <c r="X22370" s="119"/>
      <c r="Z22370" s="119"/>
    </row>
    <row r="22371" spans="16:26" x14ac:dyDescent="0.25">
      <c r="P22371" s="120"/>
      <c r="R22371" s="120"/>
      <c r="T22371" s="120"/>
      <c r="V22371" s="120"/>
      <c r="X22371" s="120"/>
      <c r="Z22371" s="120"/>
    </row>
    <row r="22372" spans="16:26" x14ac:dyDescent="0.25">
      <c r="P22372" s="119"/>
      <c r="R22372" s="119"/>
      <c r="T22372" s="119"/>
      <c r="V22372" s="119"/>
      <c r="X22372" s="119"/>
      <c r="Z22372" s="119"/>
    </row>
    <row r="22373" spans="16:26" x14ac:dyDescent="0.25">
      <c r="P22373" s="119"/>
      <c r="R22373" s="119"/>
      <c r="T22373" s="119"/>
      <c r="V22373" s="119"/>
      <c r="X22373" s="119"/>
      <c r="Z22373" s="119"/>
    </row>
    <row r="22374" spans="16:26" x14ac:dyDescent="0.25">
      <c r="P22374" s="119"/>
      <c r="R22374" s="119"/>
      <c r="T22374" s="119"/>
      <c r="V22374" s="119"/>
      <c r="X22374" s="119"/>
      <c r="Z22374" s="119"/>
    </row>
    <row r="22375" spans="16:26" x14ac:dyDescent="0.25">
      <c r="P22375" s="121"/>
      <c r="R22375" s="121"/>
      <c r="T22375" s="121"/>
      <c r="V22375" s="121"/>
      <c r="X22375" s="121"/>
      <c r="Z22375" s="121"/>
    </row>
    <row r="22376" spans="16:26" x14ac:dyDescent="0.25">
      <c r="P22376" s="121"/>
      <c r="R22376" s="121"/>
      <c r="T22376" s="121"/>
      <c r="V22376" s="121"/>
      <c r="X22376" s="121"/>
      <c r="Z22376" s="121"/>
    </row>
    <row r="22377" spans="16:26" x14ac:dyDescent="0.25">
      <c r="P22377" s="121"/>
      <c r="R22377" s="121"/>
      <c r="T22377" s="121"/>
      <c r="V22377" s="121"/>
      <c r="X22377" s="121"/>
      <c r="Z22377" s="121"/>
    </row>
    <row r="22378" spans="16:26" x14ac:dyDescent="0.25">
      <c r="P22378" s="121"/>
      <c r="R22378" s="121"/>
      <c r="T22378" s="121"/>
      <c r="V22378" s="121"/>
      <c r="X22378" s="121"/>
      <c r="Z22378" s="121"/>
    </row>
    <row r="22379" spans="16:26" x14ac:dyDescent="0.25">
      <c r="P22379" s="122"/>
      <c r="R22379" s="122"/>
      <c r="T22379" s="122"/>
      <c r="V22379" s="122"/>
      <c r="X22379" s="122"/>
      <c r="Z22379" s="122"/>
    </row>
    <row r="22380" spans="16:26" x14ac:dyDescent="0.25">
      <c r="P22380" s="118"/>
      <c r="R22380" s="118"/>
      <c r="T22380" s="118"/>
      <c r="V22380" s="118"/>
      <c r="X22380" s="118"/>
      <c r="Z22380" s="118"/>
    </row>
    <row r="22381" spans="16:26" x14ac:dyDescent="0.25">
      <c r="P22381" s="119"/>
      <c r="R22381" s="119"/>
      <c r="T22381" s="119"/>
      <c r="V22381" s="119"/>
      <c r="X22381" s="119"/>
      <c r="Z22381" s="119"/>
    </row>
    <row r="22382" spans="16:26" x14ac:dyDescent="0.25">
      <c r="P22382" s="119"/>
      <c r="R22382" s="119"/>
      <c r="T22382" s="119"/>
      <c r="V22382" s="119"/>
      <c r="X22382" s="119"/>
      <c r="Z22382" s="119"/>
    </row>
    <row r="22383" spans="16:26" x14ac:dyDescent="0.25">
      <c r="P22383" s="120"/>
      <c r="R22383" s="120"/>
      <c r="T22383" s="120"/>
      <c r="V22383" s="120"/>
      <c r="X22383" s="120"/>
      <c r="Z22383" s="120"/>
    </row>
    <row r="22384" spans="16:26" x14ac:dyDescent="0.25">
      <c r="P22384" s="119"/>
      <c r="R22384" s="119"/>
      <c r="T22384" s="119"/>
      <c r="V22384" s="119"/>
      <c r="X22384" s="119"/>
      <c r="Z22384" s="119"/>
    </row>
    <row r="22385" spans="16:26" x14ac:dyDescent="0.25">
      <c r="P22385" s="119"/>
      <c r="R22385" s="119"/>
      <c r="T22385" s="119"/>
      <c r="V22385" s="119"/>
      <c r="X22385" s="119"/>
      <c r="Z22385" s="119"/>
    </row>
    <row r="22386" spans="16:26" x14ac:dyDescent="0.25">
      <c r="P22386" s="120"/>
      <c r="R22386" s="120"/>
      <c r="T22386" s="120"/>
      <c r="V22386" s="120"/>
      <c r="X22386" s="120"/>
      <c r="Z22386" s="120"/>
    </row>
    <row r="22387" spans="16:26" x14ac:dyDescent="0.25">
      <c r="P22387" s="119"/>
      <c r="R22387" s="119"/>
      <c r="T22387" s="119"/>
      <c r="V22387" s="119"/>
      <c r="X22387" s="119"/>
      <c r="Z22387" s="119"/>
    </row>
    <row r="22388" spans="16:26" x14ac:dyDescent="0.25">
      <c r="P22388" s="120"/>
      <c r="R22388" s="120"/>
      <c r="T22388" s="120"/>
      <c r="V22388" s="120"/>
      <c r="X22388" s="120"/>
      <c r="Z22388" s="120"/>
    </row>
    <row r="22389" spans="16:26" x14ac:dyDescent="0.25">
      <c r="P22389" s="119"/>
      <c r="R22389" s="119"/>
      <c r="T22389" s="119"/>
      <c r="V22389" s="119"/>
      <c r="X22389" s="119"/>
      <c r="Z22389" s="119"/>
    </row>
    <row r="22390" spans="16:26" x14ac:dyDescent="0.25">
      <c r="P22390" s="119"/>
      <c r="R22390" s="119"/>
      <c r="T22390" s="119"/>
      <c r="V22390" s="119"/>
      <c r="X22390" s="119"/>
      <c r="Z22390" s="119"/>
    </row>
    <row r="22391" spans="16:26" x14ac:dyDescent="0.25">
      <c r="P22391" s="119"/>
      <c r="R22391" s="119"/>
      <c r="T22391" s="119"/>
      <c r="V22391" s="119"/>
      <c r="X22391" s="119"/>
      <c r="Z22391" s="119"/>
    </row>
    <row r="22392" spans="16:26" x14ac:dyDescent="0.25">
      <c r="P22392" s="121"/>
      <c r="R22392" s="121"/>
      <c r="T22392" s="121"/>
      <c r="V22392" s="121"/>
      <c r="X22392" s="121"/>
      <c r="Z22392" s="121"/>
    </row>
    <row r="22393" spans="16:26" x14ac:dyDescent="0.25">
      <c r="P22393" s="121"/>
      <c r="R22393" s="121"/>
      <c r="T22393" s="121"/>
      <c r="V22393" s="121"/>
      <c r="X22393" s="121"/>
      <c r="Z22393" s="121"/>
    </row>
    <row r="22394" spans="16:26" x14ac:dyDescent="0.25">
      <c r="P22394" s="121"/>
      <c r="R22394" s="121"/>
      <c r="T22394" s="121"/>
      <c r="V22394" s="121"/>
      <c r="X22394" s="121"/>
      <c r="Z22394" s="121"/>
    </row>
    <row r="22395" spans="16:26" x14ac:dyDescent="0.25">
      <c r="P22395" s="121"/>
      <c r="R22395" s="121"/>
      <c r="T22395" s="121"/>
      <c r="V22395" s="121"/>
      <c r="X22395" s="121"/>
      <c r="Z22395" s="121"/>
    </row>
    <row r="22396" spans="16:26" x14ac:dyDescent="0.25">
      <c r="P22396" s="122"/>
      <c r="R22396" s="122"/>
      <c r="T22396" s="122"/>
      <c r="V22396" s="122"/>
      <c r="X22396" s="122"/>
      <c r="Z22396" s="122"/>
    </row>
    <row r="22397" spans="16:26" x14ac:dyDescent="0.25">
      <c r="P22397" s="118"/>
      <c r="R22397" s="118"/>
      <c r="T22397" s="118"/>
      <c r="V22397" s="118"/>
      <c r="X22397" s="118"/>
      <c r="Z22397" s="118"/>
    </row>
    <row r="22398" spans="16:26" x14ac:dyDescent="0.25">
      <c r="P22398" s="119"/>
      <c r="R22398" s="119"/>
      <c r="T22398" s="119"/>
      <c r="V22398" s="119"/>
      <c r="X22398" s="119"/>
      <c r="Z22398" s="119"/>
    </row>
    <row r="22399" spans="16:26" x14ac:dyDescent="0.25">
      <c r="P22399" s="119"/>
      <c r="R22399" s="119"/>
      <c r="T22399" s="119"/>
      <c r="V22399" s="119"/>
      <c r="X22399" s="119"/>
      <c r="Z22399" s="119"/>
    </row>
    <row r="22400" spans="16:26" x14ac:dyDescent="0.25">
      <c r="P22400" s="120"/>
      <c r="R22400" s="120"/>
      <c r="T22400" s="120"/>
      <c r="V22400" s="120"/>
      <c r="X22400" s="120"/>
      <c r="Z22400" s="120"/>
    </row>
    <row r="22401" spans="16:26" x14ac:dyDescent="0.25">
      <c r="P22401" s="119"/>
      <c r="R22401" s="119"/>
      <c r="T22401" s="119"/>
      <c r="V22401" s="119"/>
      <c r="X22401" s="119"/>
      <c r="Z22401" s="119"/>
    </row>
    <row r="22402" spans="16:26" x14ac:dyDescent="0.25">
      <c r="P22402" s="119"/>
      <c r="R22402" s="119"/>
      <c r="T22402" s="119"/>
      <c r="V22402" s="119"/>
      <c r="X22402" s="119"/>
      <c r="Z22402" s="119"/>
    </row>
    <row r="22403" spans="16:26" x14ac:dyDescent="0.25">
      <c r="P22403" s="120"/>
      <c r="R22403" s="120"/>
      <c r="T22403" s="120"/>
      <c r="V22403" s="120"/>
      <c r="X22403" s="120"/>
      <c r="Z22403" s="120"/>
    </row>
    <row r="22404" spans="16:26" x14ac:dyDescent="0.25">
      <c r="P22404" s="119"/>
      <c r="R22404" s="119"/>
      <c r="T22404" s="119"/>
      <c r="V22404" s="119"/>
      <c r="X22404" s="119"/>
      <c r="Z22404" s="119"/>
    </row>
    <row r="22405" spans="16:26" x14ac:dyDescent="0.25">
      <c r="P22405" s="120"/>
      <c r="R22405" s="120"/>
      <c r="T22405" s="120"/>
      <c r="V22405" s="120"/>
      <c r="X22405" s="120"/>
      <c r="Z22405" s="120"/>
    </row>
    <row r="22406" spans="16:26" x14ac:dyDescent="0.25">
      <c r="P22406" s="119"/>
      <c r="R22406" s="119"/>
      <c r="T22406" s="119"/>
      <c r="V22406" s="119"/>
      <c r="X22406" s="119"/>
      <c r="Z22406" s="119"/>
    </row>
    <row r="22407" spans="16:26" x14ac:dyDescent="0.25">
      <c r="P22407" s="119"/>
      <c r="R22407" s="119"/>
      <c r="T22407" s="119"/>
      <c r="V22407" s="119"/>
      <c r="X22407" s="119"/>
      <c r="Z22407" s="119"/>
    </row>
    <row r="22408" spans="16:26" x14ac:dyDescent="0.25">
      <c r="P22408" s="119"/>
      <c r="R22408" s="119"/>
      <c r="T22408" s="119"/>
      <c r="V22408" s="119"/>
      <c r="X22408" s="119"/>
      <c r="Z22408" s="119"/>
    </row>
    <row r="22409" spans="16:26" x14ac:dyDescent="0.25">
      <c r="P22409" s="121"/>
      <c r="R22409" s="121"/>
      <c r="T22409" s="121"/>
      <c r="V22409" s="121"/>
      <c r="X22409" s="121"/>
      <c r="Z22409" s="121"/>
    </row>
    <row r="22410" spans="16:26" x14ac:dyDescent="0.25">
      <c r="P22410" s="121"/>
      <c r="R22410" s="121"/>
      <c r="T22410" s="121"/>
      <c r="V22410" s="121"/>
      <c r="X22410" s="121"/>
      <c r="Z22410" s="121"/>
    </row>
    <row r="22411" spans="16:26" x14ac:dyDescent="0.25">
      <c r="P22411" s="121"/>
      <c r="R22411" s="121"/>
      <c r="T22411" s="121"/>
      <c r="V22411" s="121"/>
      <c r="X22411" s="121"/>
      <c r="Z22411" s="121"/>
    </row>
    <row r="22412" spans="16:26" x14ac:dyDescent="0.25">
      <c r="P22412" s="121"/>
      <c r="R22412" s="121"/>
      <c r="T22412" s="121"/>
      <c r="V22412" s="121"/>
      <c r="X22412" s="121"/>
      <c r="Z22412" s="121"/>
    </row>
    <row r="22413" spans="16:26" x14ac:dyDescent="0.25">
      <c r="P22413" s="122"/>
      <c r="R22413" s="122"/>
      <c r="T22413" s="122"/>
      <c r="V22413" s="122"/>
      <c r="X22413" s="122"/>
      <c r="Z22413" s="122"/>
    </row>
    <row r="22414" spans="16:26" x14ac:dyDescent="0.25">
      <c r="P22414" s="118"/>
      <c r="R22414" s="118"/>
      <c r="T22414" s="118"/>
      <c r="V22414" s="118"/>
      <c r="X22414" s="118"/>
      <c r="Z22414" s="118"/>
    </row>
    <row r="22415" spans="16:26" x14ac:dyDescent="0.25">
      <c r="P22415" s="119"/>
      <c r="R22415" s="119"/>
      <c r="T22415" s="119"/>
      <c r="V22415" s="119"/>
      <c r="X22415" s="119"/>
      <c r="Z22415" s="119"/>
    </row>
    <row r="22416" spans="16:26" x14ac:dyDescent="0.25">
      <c r="P22416" s="119"/>
      <c r="R22416" s="119"/>
      <c r="T22416" s="119"/>
      <c r="V22416" s="119"/>
      <c r="X22416" s="119"/>
      <c r="Z22416" s="119"/>
    </row>
    <row r="22417" spans="16:26" x14ac:dyDescent="0.25">
      <c r="P22417" s="120"/>
      <c r="R22417" s="120"/>
      <c r="T22417" s="120"/>
      <c r="V22417" s="120"/>
      <c r="X22417" s="120"/>
      <c r="Z22417" s="120"/>
    </row>
    <row r="22418" spans="16:26" x14ac:dyDescent="0.25">
      <c r="P22418" s="119"/>
      <c r="R22418" s="119"/>
      <c r="T22418" s="119"/>
      <c r="V22418" s="119"/>
      <c r="X22418" s="119"/>
      <c r="Z22418" s="119"/>
    </row>
    <row r="22419" spans="16:26" x14ac:dyDescent="0.25">
      <c r="P22419" s="119"/>
      <c r="R22419" s="119"/>
      <c r="T22419" s="119"/>
      <c r="V22419" s="119"/>
      <c r="X22419" s="119"/>
      <c r="Z22419" s="119"/>
    </row>
    <row r="22420" spans="16:26" x14ac:dyDescent="0.25">
      <c r="P22420" s="120"/>
      <c r="R22420" s="120"/>
      <c r="T22420" s="120"/>
      <c r="V22420" s="120"/>
      <c r="X22420" s="120"/>
      <c r="Z22420" s="120"/>
    </row>
    <row r="22421" spans="16:26" x14ac:dyDescent="0.25">
      <c r="P22421" s="119"/>
      <c r="R22421" s="119"/>
      <c r="T22421" s="119"/>
      <c r="V22421" s="119"/>
      <c r="X22421" s="119"/>
      <c r="Z22421" s="119"/>
    </row>
    <row r="22422" spans="16:26" x14ac:dyDescent="0.25">
      <c r="P22422" s="120"/>
      <c r="R22422" s="120"/>
      <c r="T22422" s="120"/>
      <c r="V22422" s="120"/>
      <c r="X22422" s="120"/>
      <c r="Z22422" s="120"/>
    </row>
    <row r="22423" spans="16:26" x14ac:dyDescent="0.25">
      <c r="P22423" s="119"/>
      <c r="R22423" s="119"/>
      <c r="T22423" s="119"/>
      <c r="V22423" s="119"/>
      <c r="X22423" s="119"/>
      <c r="Z22423" s="119"/>
    </row>
    <row r="22424" spans="16:26" x14ac:dyDescent="0.25">
      <c r="P22424" s="119"/>
      <c r="R22424" s="119"/>
      <c r="T22424" s="119"/>
      <c r="V22424" s="119"/>
      <c r="X22424" s="119"/>
      <c r="Z22424" s="119"/>
    </row>
    <row r="22425" spans="16:26" x14ac:dyDescent="0.25">
      <c r="P22425" s="119"/>
      <c r="R22425" s="119"/>
      <c r="T22425" s="119"/>
      <c r="V22425" s="119"/>
      <c r="X22425" s="119"/>
      <c r="Z22425" s="119"/>
    </row>
    <row r="22426" spans="16:26" x14ac:dyDescent="0.25">
      <c r="P22426" s="121"/>
      <c r="R22426" s="121"/>
      <c r="T22426" s="121"/>
      <c r="V22426" s="121"/>
      <c r="X22426" s="121"/>
      <c r="Z22426" s="121"/>
    </row>
    <row r="22427" spans="16:26" x14ac:dyDescent="0.25">
      <c r="P22427" s="121"/>
      <c r="R22427" s="121"/>
      <c r="T22427" s="121"/>
      <c r="V22427" s="121"/>
      <c r="X22427" s="121"/>
      <c r="Z22427" s="121"/>
    </row>
    <row r="22428" spans="16:26" x14ac:dyDescent="0.25">
      <c r="P22428" s="121"/>
      <c r="R22428" s="121"/>
      <c r="T22428" s="121"/>
      <c r="V22428" s="121"/>
      <c r="X22428" s="121"/>
      <c r="Z22428" s="121"/>
    </row>
    <row r="22429" spans="16:26" x14ac:dyDescent="0.25">
      <c r="P22429" s="121"/>
      <c r="R22429" s="121"/>
      <c r="T22429" s="121"/>
      <c r="V22429" s="121"/>
      <c r="X22429" s="121"/>
      <c r="Z22429" s="121"/>
    </row>
    <row r="22430" spans="16:26" x14ac:dyDescent="0.25">
      <c r="P22430" s="122"/>
      <c r="R22430" s="122"/>
      <c r="T22430" s="122"/>
      <c r="V22430" s="122"/>
      <c r="X22430" s="122"/>
      <c r="Z22430" s="122"/>
    </row>
    <row r="22431" spans="16:26" x14ac:dyDescent="0.25">
      <c r="P22431" s="118"/>
      <c r="R22431" s="118"/>
      <c r="T22431" s="118"/>
      <c r="V22431" s="118"/>
      <c r="X22431" s="118"/>
      <c r="Z22431" s="118"/>
    </row>
    <row r="22432" spans="16:26" x14ac:dyDescent="0.25">
      <c r="P22432" s="119"/>
      <c r="R22432" s="119"/>
      <c r="T22432" s="119"/>
      <c r="V22432" s="119"/>
      <c r="X22432" s="119"/>
      <c r="Z22432" s="119"/>
    </row>
    <row r="22433" spans="16:26" x14ac:dyDescent="0.25">
      <c r="P22433" s="119"/>
      <c r="R22433" s="119"/>
      <c r="T22433" s="119"/>
      <c r="V22433" s="119"/>
      <c r="X22433" s="119"/>
      <c r="Z22433" s="119"/>
    </row>
    <row r="22434" spans="16:26" x14ac:dyDescent="0.25">
      <c r="P22434" s="120"/>
      <c r="R22434" s="120"/>
      <c r="T22434" s="120"/>
      <c r="V22434" s="120"/>
      <c r="X22434" s="120"/>
      <c r="Z22434" s="120"/>
    </row>
    <row r="22435" spans="16:26" x14ac:dyDescent="0.25">
      <c r="P22435" s="119"/>
      <c r="R22435" s="119"/>
      <c r="T22435" s="119"/>
      <c r="V22435" s="119"/>
      <c r="X22435" s="119"/>
      <c r="Z22435" s="119"/>
    </row>
    <row r="22436" spans="16:26" x14ac:dyDescent="0.25">
      <c r="P22436" s="119"/>
      <c r="R22436" s="119"/>
      <c r="T22436" s="119"/>
      <c r="V22436" s="119"/>
      <c r="X22436" s="119"/>
      <c r="Z22436" s="119"/>
    </row>
    <row r="22437" spans="16:26" x14ac:dyDescent="0.25">
      <c r="P22437" s="120"/>
      <c r="R22437" s="120"/>
      <c r="T22437" s="120"/>
      <c r="V22437" s="120"/>
      <c r="X22437" s="120"/>
      <c r="Z22437" s="120"/>
    </row>
    <row r="22438" spans="16:26" x14ac:dyDescent="0.25">
      <c r="P22438" s="119"/>
      <c r="R22438" s="119"/>
      <c r="T22438" s="119"/>
      <c r="V22438" s="119"/>
      <c r="X22438" s="119"/>
      <c r="Z22438" s="119"/>
    </row>
    <row r="22439" spans="16:26" x14ac:dyDescent="0.25">
      <c r="P22439" s="120"/>
      <c r="R22439" s="120"/>
      <c r="T22439" s="120"/>
      <c r="V22439" s="120"/>
      <c r="X22439" s="120"/>
      <c r="Z22439" s="120"/>
    </row>
    <row r="22440" spans="16:26" x14ac:dyDescent="0.25">
      <c r="P22440" s="119"/>
      <c r="R22440" s="119"/>
      <c r="T22440" s="119"/>
      <c r="V22440" s="119"/>
      <c r="X22440" s="119"/>
      <c r="Z22440" s="119"/>
    </row>
    <row r="22441" spans="16:26" x14ac:dyDescent="0.25">
      <c r="P22441" s="119"/>
      <c r="R22441" s="119"/>
      <c r="T22441" s="119"/>
      <c r="V22441" s="119"/>
      <c r="X22441" s="119"/>
      <c r="Z22441" s="119"/>
    </row>
    <row r="22442" spans="16:26" x14ac:dyDescent="0.25">
      <c r="P22442" s="119"/>
      <c r="R22442" s="119"/>
      <c r="T22442" s="119"/>
      <c r="V22442" s="119"/>
      <c r="X22442" s="119"/>
      <c r="Z22442" s="119"/>
    </row>
    <row r="22443" spans="16:26" x14ac:dyDescent="0.25">
      <c r="P22443" s="121"/>
      <c r="R22443" s="121"/>
      <c r="T22443" s="121"/>
      <c r="V22443" s="121"/>
      <c r="X22443" s="121"/>
      <c r="Z22443" s="121"/>
    </row>
    <row r="22444" spans="16:26" x14ac:dyDescent="0.25">
      <c r="P22444" s="121"/>
      <c r="R22444" s="121"/>
      <c r="T22444" s="121"/>
      <c r="V22444" s="121"/>
      <c r="X22444" s="121"/>
      <c r="Z22444" s="121"/>
    </row>
    <row r="22445" spans="16:26" x14ac:dyDescent="0.25">
      <c r="P22445" s="121"/>
      <c r="R22445" s="121"/>
      <c r="T22445" s="121"/>
      <c r="V22445" s="121"/>
      <c r="X22445" s="121"/>
      <c r="Z22445" s="121"/>
    </row>
    <row r="22446" spans="16:26" x14ac:dyDescent="0.25">
      <c r="P22446" s="121"/>
      <c r="R22446" s="121"/>
      <c r="T22446" s="121"/>
      <c r="V22446" s="121"/>
      <c r="X22446" s="121"/>
      <c r="Z22446" s="121"/>
    </row>
    <row r="22447" spans="16:26" x14ac:dyDescent="0.25">
      <c r="P22447" s="122"/>
      <c r="R22447" s="122"/>
      <c r="T22447" s="122"/>
      <c r="V22447" s="122"/>
      <c r="X22447" s="122"/>
      <c r="Z22447" s="122"/>
    </row>
    <row r="22448" spans="16:26" x14ac:dyDescent="0.25">
      <c r="P22448" s="118"/>
      <c r="R22448" s="118"/>
      <c r="T22448" s="118"/>
      <c r="V22448" s="118"/>
      <c r="X22448" s="118"/>
      <c r="Z22448" s="118"/>
    </row>
    <row r="22449" spans="16:26" x14ac:dyDescent="0.25">
      <c r="P22449" s="119"/>
      <c r="R22449" s="119"/>
      <c r="T22449" s="119"/>
      <c r="V22449" s="119"/>
      <c r="X22449" s="119"/>
      <c r="Z22449" s="119"/>
    </row>
    <row r="22450" spans="16:26" x14ac:dyDescent="0.25">
      <c r="P22450" s="119"/>
      <c r="R22450" s="119"/>
      <c r="T22450" s="119"/>
      <c r="V22450" s="119"/>
      <c r="X22450" s="119"/>
      <c r="Z22450" s="119"/>
    </row>
    <row r="22451" spans="16:26" x14ac:dyDescent="0.25">
      <c r="P22451" s="120"/>
      <c r="R22451" s="120"/>
      <c r="T22451" s="120"/>
      <c r="V22451" s="120"/>
      <c r="X22451" s="120"/>
      <c r="Z22451" s="120"/>
    </row>
    <row r="22452" spans="16:26" x14ac:dyDescent="0.25">
      <c r="P22452" s="119"/>
      <c r="R22452" s="119"/>
      <c r="T22452" s="119"/>
      <c r="V22452" s="119"/>
      <c r="X22452" s="119"/>
      <c r="Z22452" s="119"/>
    </row>
    <row r="22453" spans="16:26" x14ac:dyDescent="0.25">
      <c r="P22453" s="119"/>
      <c r="R22453" s="119"/>
      <c r="T22453" s="119"/>
      <c r="V22453" s="119"/>
      <c r="X22453" s="119"/>
      <c r="Z22453" s="119"/>
    </row>
    <row r="22454" spans="16:26" x14ac:dyDescent="0.25">
      <c r="P22454" s="120"/>
      <c r="R22454" s="120"/>
      <c r="T22454" s="120"/>
      <c r="V22454" s="120"/>
      <c r="X22454" s="120"/>
      <c r="Z22454" s="120"/>
    </row>
    <row r="22455" spans="16:26" x14ac:dyDescent="0.25">
      <c r="P22455" s="119"/>
      <c r="R22455" s="119"/>
      <c r="T22455" s="119"/>
      <c r="V22455" s="119"/>
      <c r="X22455" s="119"/>
      <c r="Z22455" s="119"/>
    </row>
    <row r="22456" spans="16:26" x14ac:dyDescent="0.25">
      <c r="P22456" s="120"/>
      <c r="R22456" s="120"/>
      <c r="T22456" s="120"/>
      <c r="V22456" s="120"/>
      <c r="X22456" s="120"/>
      <c r="Z22456" s="120"/>
    </row>
    <row r="22457" spans="16:26" x14ac:dyDescent="0.25">
      <c r="P22457" s="119"/>
      <c r="R22457" s="119"/>
      <c r="T22457" s="119"/>
      <c r="V22457" s="119"/>
      <c r="X22457" s="119"/>
      <c r="Z22457" s="119"/>
    </row>
    <row r="22458" spans="16:26" x14ac:dyDescent="0.25">
      <c r="P22458" s="119"/>
      <c r="R22458" s="119"/>
      <c r="T22458" s="119"/>
      <c r="V22458" s="119"/>
      <c r="X22458" s="119"/>
      <c r="Z22458" s="119"/>
    </row>
    <row r="22459" spans="16:26" x14ac:dyDescent="0.25">
      <c r="P22459" s="119"/>
      <c r="R22459" s="119"/>
      <c r="T22459" s="119"/>
      <c r="V22459" s="119"/>
      <c r="X22459" s="119"/>
      <c r="Z22459" s="119"/>
    </row>
    <row r="22460" spans="16:26" x14ac:dyDescent="0.25">
      <c r="P22460" s="121"/>
      <c r="R22460" s="121"/>
      <c r="T22460" s="121"/>
      <c r="V22460" s="121"/>
      <c r="X22460" s="121"/>
      <c r="Z22460" s="121"/>
    </row>
    <row r="22461" spans="16:26" x14ac:dyDescent="0.25">
      <c r="P22461" s="121"/>
      <c r="R22461" s="121"/>
      <c r="T22461" s="121"/>
      <c r="V22461" s="121"/>
      <c r="X22461" s="121"/>
      <c r="Z22461" s="121"/>
    </row>
    <row r="22462" spans="16:26" x14ac:dyDescent="0.25">
      <c r="P22462" s="121"/>
      <c r="R22462" s="121"/>
      <c r="T22462" s="121"/>
      <c r="V22462" s="121"/>
      <c r="X22462" s="121"/>
      <c r="Z22462" s="121"/>
    </row>
    <row r="22463" spans="16:26" x14ac:dyDescent="0.25">
      <c r="P22463" s="121"/>
      <c r="R22463" s="121"/>
      <c r="T22463" s="121"/>
      <c r="V22463" s="121"/>
      <c r="X22463" s="121"/>
      <c r="Z22463" s="121"/>
    </row>
    <row r="22464" spans="16:26" x14ac:dyDescent="0.25">
      <c r="P22464" s="122"/>
      <c r="R22464" s="122"/>
      <c r="T22464" s="122"/>
      <c r="V22464" s="122"/>
      <c r="X22464" s="122"/>
      <c r="Z22464" s="122"/>
    </row>
    <row r="22465" spans="16:26" x14ac:dyDescent="0.25">
      <c r="P22465" s="118"/>
      <c r="R22465" s="118"/>
      <c r="T22465" s="118"/>
      <c r="V22465" s="118"/>
      <c r="X22465" s="118"/>
      <c r="Z22465" s="118"/>
    </row>
    <row r="22466" spans="16:26" x14ac:dyDescent="0.25">
      <c r="P22466" s="119"/>
      <c r="R22466" s="119"/>
      <c r="T22466" s="119"/>
      <c r="V22466" s="119"/>
      <c r="X22466" s="119"/>
      <c r="Z22466" s="119"/>
    </row>
    <row r="22467" spans="16:26" x14ac:dyDescent="0.25">
      <c r="P22467" s="119"/>
      <c r="R22467" s="119"/>
      <c r="T22467" s="119"/>
      <c r="V22467" s="119"/>
      <c r="X22467" s="119"/>
      <c r="Z22467" s="119"/>
    </row>
    <row r="22468" spans="16:26" x14ac:dyDescent="0.25">
      <c r="P22468" s="120"/>
      <c r="R22468" s="120"/>
      <c r="T22468" s="120"/>
      <c r="V22468" s="120"/>
      <c r="X22468" s="120"/>
      <c r="Z22468" s="120"/>
    </row>
    <row r="22469" spans="16:26" x14ac:dyDescent="0.25">
      <c r="P22469" s="119"/>
      <c r="R22469" s="119"/>
      <c r="T22469" s="119"/>
      <c r="V22469" s="119"/>
      <c r="X22469" s="119"/>
      <c r="Z22469" s="119"/>
    </row>
    <row r="22470" spans="16:26" x14ac:dyDescent="0.25">
      <c r="P22470" s="119"/>
      <c r="R22470" s="119"/>
      <c r="T22470" s="119"/>
      <c r="V22470" s="119"/>
      <c r="X22470" s="119"/>
      <c r="Z22470" s="119"/>
    </row>
    <row r="22471" spans="16:26" x14ac:dyDescent="0.25">
      <c r="P22471" s="120"/>
      <c r="R22471" s="120"/>
      <c r="T22471" s="120"/>
      <c r="V22471" s="120"/>
      <c r="X22471" s="120"/>
      <c r="Z22471" s="120"/>
    </row>
    <row r="22472" spans="16:26" x14ac:dyDescent="0.25">
      <c r="P22472" s="119"/>
      <c r="R22472" s="119"/>
      <c r="T22472" s="119"/>
      <c r="V22472" s="119"/>
      <c r="X22472" s="119"/>
      <c r="Z22472" s="119"/>
    </row>
    <row r="22473" spans="16:26" x14ac:dyDescent="0.25">
      <c r="P22473" s="120"/>
      <c r="R22473" s="120"/>
      <c r="T22473" s="120"/>
      <c r="V22473" s="120"/>
      <c r="X22473" s="120"/>
      <c r="Z22473" s="120"/>
    </row>
    <row r="22474" spans="16:26" x14ac:dyDescent="0.25">
      <c r="P22474" s="119"/>
      <c r="R22474" s="119"/>
      <c r="T22474" s="119"/>
      <c r="V22474" s="119"/>
      <c r="X22474" s="119"/>
      <c r="Z22474" s="119"/>
    </row>
    <row r="22475" spans="16:26" x14ac:dyDescent="0.25">
      <c r="P22475" s="119"/>
      <c r="R22475" s="119"/>
      <c r="T22475" s="119"/>
      <c r="V22475" s="119"/>
      <c r="X22475" s="119"/>
      <c r="Z22475" s="119"/>
    </row>
    <row r="22476" spans="16:26" x14ac:dyDescent="0.25">
      <c r="P22476" s="119"/>
      <c r="R22476" s="119"/>
      <c r="T22476" s="119"/>
      <c r="V22476" s="119"/>
      <c r="X22476" s="119"/>
      <c r="Z22476" s="119"/>
    </row>
    <row r="22477" spans="16:26" x14ac:dyDescent="0.25">
      <c r="P22477" s="121"/>
      <c r="R22477" s="121"/>
      <c r="T22477" s="121"/>
      <c r="V22477" s="121"/>
      <c r="X22477" s="121"/>
      <c r="Z22477" s="121"/>
    </row>
    <row r="22478" spans="16:26" x14ac:dyDescent="0.25">
      <c r="P22478" s="121"/>
      <c r="R22478" s="121"/>
      <c r="T22478" s="121"/>
      <c r="V22478" s="121"/>
      <c r="X22478" s="121"/>
      <c r="Z22478" s="121"/>
    </row>
    <row r="22479" spans="16:26" x14ac:dyDescent="0.25">
      <c r="P22479" s="121"/>
      <c r="R22479" s="121"/>
      <c r="T22479" s="121"/>
      <c r="V22479" s="121"/>
      <c r="X22479" s="121"/>
      <c r="Z22479" s="121"/>
    </row>
    <row r="22480" spans="16:26" x14ac:dyDescent="0.25">
      <c r="P22480" s="121"/>
      <c r="R22480" s="121"/>
      <c r="T22480" s="121"/>
      <c r="V22480" s="121"/>
      <c r="X22480" s="121"/>
      <c r="Z22480" s="121"/>
    </row>
    <row r="22481" spans="16:26" x14ac:dyDescent="0.25">
      <c r="P22481" s="122"/>
      <c r="R22481" s="122"/>
      <c r="T22481" s="122"/>
      <c r="V22481" s="122"/>
      <c r="X22481" s="122"/>
      <c r="Z22481" s="122"/>
    </row>
    <row r="22482" spans="16:26" x14ac:dyDescent="0.25">
      <c r="P22482" s="118"/>
      <c r="R22482" s="118"/>
      <c r="T22482" s="118"/>
      <c r="V22482" s="118"/>
      <c r="X22482" s="118"/>
      <c r="Z22482" s="118"/>
    </row>
    <row r="22483" spans="16:26" x14ac:dyDescent="0.25">
      <c r="P22483" s="119"/>
      <c r="R22483" s="119"/>
      <c r="T22483" s="119"/>
      <c r="V22483" s="119"/>
      <c r="X22483" s="119"/>
      <c r="Z22483" s="119"/>
    </row>
    <row r="22484" spans="16:26" x14ac:dyDescent="0.25">
      <c r="P22484" s="119"/>
      <c r="R22484" s="119"/>
      <c r="T22484" s="119"/>
      <c r="V22484" s="119"/>
      <c r="X22484" s="119"/>
      <c r="Z22484" s="119"/>
    </row>
    <row r="22485" spans="16:26" x14ac:dyDescent="0.25">
      <c r="P22485" s="120"/>
      <c r="R22485" s="120"/>
      <c r="T22485" s="120"/>
      <c r="V22485" s="120"/>
      <c r="X22485" s="120"/>
      <c r="Z22485" s="120"/>
    </row>
    <row r="22486" spans="16:26" x14ac:dyDescent="0.25">
      <c r="P22486" s="119"/>
      <c r="R22486" s="119"/>
      <c r="T22486" s="119"/>
      <c r="V22486" s="119"/>
      <c r="X22486" s="119"/>
      <c r="Z22486" s="119"/>
    </row>
    <row r="22487" spans="16:26" x14ac:dyDescent="0.25">
      <c r="P22487" s="119"/>
      <c r="R22487" s="119"/>
      <c r="T22487" s="119"/>
      <c r="V22487" s="119"/>
      <c r="X22487" s="119"/>
      <c r="Z22487" s="119"/>
    </row>
    <row r="22488" spans="16:26" x14ac:dyDescent="0.25">
      <c r="P22488" s="120"/>
      <c r="R22488" s="120"/>
      <c r="T22488" s="120"/>
      <c r="V22488" s="120"/>
      <c r="X22488" s="120"/>
      <c r="Z22488" s="120"/>
    </row>
    <row r="22489" spans="16:26" x14ac:dyDescent="0.25">
      <c r="P22489" s="119"/>
      <c r="R22489" s="119"/>
      <c r="T22489" s="119"/>
      <c r="V22489" s="119"/>
      <c r="X22489" s="119"/>
      <c r="Z22489" s="119"/>
    </row>
    <row r="22490" spans="16:26" x14ac:dyDescent="0.25">
      <c r="P22490" s="120"/>
      <c r="R22490" s="120"/>
      <c r="T22490" s="120"/>
      <c r="V22490" s="120"/>
      <c r="X22490" s="120"/>
      <c r="Z22490" s="120"/>
    </row>
    <row r="22491" spans="16:26" x14ac:dyDescent="0.25">
      <c r="P22491" s="119"/>
      <c r="R22491" s="119"/>
      <c r="T22491" s="119"/>
      <c r="V22491" s="119"/>
      <c r="X22491" s="119"/>
      <c r="Z22491" s="119"/>
    </row>
    <row r="22492" spans="16:26" x14ac:dyDescent="0.25">
      <c r="P22492" s="119"/>
      <c r="R22492" s="119"/>
      <c r="T22492" s="119"/>
      <c r="V22492" s="119"/>
      <c r="X22492" s="119"/>
      <c r="Z22492" s="119"/>
    </row>
    <row r="22493" spans="16:26" x14ac:dyDescent="0.25">
      <c r="P22493" s="119"/>
      <c r="R22493" s="119"/>
      <c r="T22493" s="119"/>
      <c r="V22493" s="119"/>
      <c r="X22493" s="119"/>
      <c r="Z22493" s="119"/>
    </row>
    <row r="22494" spans="16:26" x14ac:dyDescent="0.25">
      <c r="P22494" s="121"/>
      <c r="R22494" s="121"/>
      <c r="T22494" s="121"/>
      <c r="V22494" s="121"/>
      <c r="X22494" s="121"/>
      <c r="Z22494" s="121"/>
    </row>
    <row r="22495" spans="16:26" x14ac:dyDescent="0.25">
      <c r="P22495" s="121"/>
      <c r="R22495" s="121"/>
      <c r="T22495" s="121"/>
      <c r="V22495" s="121"/>
      <c r="X22495" s="121"/>
      <c r="Z22495" s="121"/>
    </row>
    <row r="22496" spans="16:26" x14ac:dyDescent="0.25">
      <c r="P22496" s="121"/>
      <c r="R22496" s="121"/>
      <c r="T22496" s="121"/>
      <c r="V22496" s="121"/>
      <c r="X22496" s="121"/>
      <c r="Z22496" s="121"/>
    </row>
    <row r="22497" spans="16:26" x14ac:dyDescent="0.25">
      <c r="P22497" s="121"/>
      <c r="R22497" s="121"/>
      <c r="T22497" s="121"/>
      <c r="V22497" s="121"/>
      <c r="X22497" s="121"/>
      <c r="Z22497" s="121"/>
    </row>
    <row r="22498" spans="16:26" x14ac:dyDescent="0.25">
      <c r="P22498" s="122"/>
      <c r="R22498" s="122"/>
      <c r="T22498" s="122"/>
      <c r="V22498" s="122"/>
      <c r="X22498" s="122"/>
      <c r="Z22498" s="122"/>
    </row>
    <row r="22499" spans="16:26" x14ac:dyDescent="0.25">
      <c r="P22499" s="118"/>
      <c r="R22499" s="118"/>
      <c r="T22499" s="118"/>
      <c r="V22499" s="118"/>
      <c r="X22499" s="118"/>
      <c r="Z22499" s="118"/>
    </row>
    <row r="22500" spans="16:26" x14ac:dyDescent="0.25">
      <c r="P22500" s="119"/>
      <c r="R22500" s="119"/>
      <c r="T22500" s="119"/>
      <c r="V22500" s="119"/>
      <c r="X22500" s="119"/>
      <c r="Z22500" s="119"/>
    </row>
    <row r="22501" spans="16:26" x14ac:dyDescent="0.25">
      <c r="P22501" s="119"/>
      <c r="R22501" s="119"/>
      <c r="T22501" s="119"/>
      <c r="V22501" s="119"/>
      <c r="X22501" s="119"/>
      <c r="Z22501" s="119"/>
    </row>
    <row r="22502" spans="16:26" x14ac:dyDescent="0.25">
      <c r="P22502" s="120"/>
      <c r="R22502" s="120"/>
      <c r="T22502" s="120"/>
      <c r="V22502" s="120"/>
      <c r="X22502" s="120"/>
      <c r="Z22502" s="120"/>
    </row>
    <row r="22503" spans="16:26" x14ac:dyDescent="0.25">
      <c r="P22503" s="119"/>
      <c r="R22503" s="119"/>
      <c r="T22503" s="119"/>
      <c r="V22503" s="119"/>
      <c r="X22503" s="119"/>
      <c r="Z22503" s="119"/>
    </row>
    <row r="22504" spans="16:26" x14ac:dyDescent="0.25">
      <c r="P22504" s="119"/>
      <c r="R22504" s="119"/>
      <c r="T22504" s="119"/>
      <c r="V22504" s="119"/>
      <c r="X22504" s="119"/>
      <c r="Z22504" s="119"/>
    </row>
    <row r="22505" spans="16:26" x14ac:dyDescent="0.25">
      <c r="P22505" s="120"/>
      <c r="R22505" s="120"/>
      <c r="T22505" s="120"/>
      <c r="V22505" s="120"/>
      <c r="X22505" s="120"/>
      <c r="Z22505" s="120"/>
    </row>
    <row r="22506" spans="16:26" x14ac:dyDescent="0.25">
      <c r="P22506" s="119"/>
      <c r="R22506" s="119"/>
      <c r="T22506" s="119"/>
      <c r="V22506" s="119"/>
      <c r="X22506" s="119"/>
      <c r="Z22506" s="119"/>
    </row>
    <row r="22507" spans="16:26" x14ac:dyDescent="0.25">
      <c r="P22507" s="120"/>
      <c r="R22507" s="120"/>
      <c r="T22507" s="120"/>
      <c r="V22507" s="120"/>
      <c r="X22507" s="120"/>
      <c r="Z22507" s="120"/>
    </row>
    <row r="22508" spans="16:26" x14ac:dyDescent="0.25">
      <c r="P22508" s="119"/>
      <c r="R22508" s="119"/>
      <c r="T22508" s="119"/>
      <c r="V22508" s="119"/>
      <c r="X22508" s="119"/>
      <c r="Z22508" s="119"/>
    </row>
    <row r="22509" spans="16:26" x14ac:dyDescent="0.25">
      <c r="P22509" s="119"/>
      <c r="R22509" s="119"/>
      <c r="T22509" s="119"/>
      <c r="V22509" s="119"/>
      <c r="X22509" s="119"/>
      <c r="Z22509" s="119"/>
    </row>
    <row r="22510" spans="16:26" x14ac:dyDescent="0.25">
      <c r="P22510" s="119"/>
      <c r="R22510" s="119"/>
      <c r="T22510" s="119"/>
      <c r="V22510" s="119"/>
      <c r="X22510" s="119"/>
      <c r="Z22510" s="119"/>
    </row>
    <row r="22511" spans="16:26" x14ac:dyDescent="0.25">
      <c r="P22511" s="121"/>
      <c r="R22511" s="121"/>
      <c r="T22511" s="121"/>
      <c r="V22511" s="121"/>
      <c r="X22511" s="121"/>
      <c r="Z22511" s="121"/>
    </row>
    <row r="22512" spans="16:26" x14ac:dyDescent="0.25">
      <c r="P22512" s="121"/>
      <c r="R22512" s="121"/>
      <c r="T22512" s="121"/>
      <c r="V22512" s="121"/>
      <c r="X22512" s="121"/>
      <c r="Z22512" s="121"/>
    </row>
    <row r="22513" spans="16:26" x14ac:dyDescent="0.25">
      <c r="P22513" s="121"/>
      <c r="R22513" s="121"/>
      <c r="T22513" s="121"/>
      <c r="V22513" s="121"/>
      <c r="X22513" s="121"/>
      <c r="Z22513" s="121"/>
    </row>
    <row r="22514" spans="16:26" x14ac:dyDescent="0.25">
      <c r="P22514" s="121"/>
      <c r="R22514" s="121"/>
      <c r="T22514" s="121"/>
      <c r="V22514" s="121"/>
      <c r="X22514" s="121"/>
      <c r="Z22514" s="121"/>
    </row>
    <row r="22515" spans="16:26" x14ac:dyDescent="0.25">
      <c r="P22515" s="122"/>
      <c r="R22515" s="122"/>
      <c r="T22515" s="122"/>
      <c r="V22515" s="122"/>
      <c r="X22515" s="122"/>
      <c r="Z22515" s="122"/>
    </row>
    <row r="22516" spans="16:26" x14ac:dyDescent="0.25">
      <c r="P22516" s="118"/>
      <c r="R22516" s="118"/>
      <c r="T22516" s="118"/>
      <c r="V22516" s="118"/>
      <c r="X22516" s="118"/>
      <c r="Z22516" s="118"/>
    </row>
    <row r="22517" spans="16:26" x14ac:dyDescent="0.25">
      <c r="P22517" s="119"/>
      <c r="R22517" s="119"/>
      <c r="T22517" s="119"/>
      <c r="V22517" s="119"/>
      <c r="X22517" s="119"/>
      <c r="Z22517" s="119"/>
    </row>
    <row r="22518" spans="16:26" x14ac:dyDescent="0.25">
      <c r="P22518" s="119"/>
      <c r="R22518" s="119"/>
      <c r="T22518" s="119"/>
      <c r="V22518" s="119"/>
      <c r="X22518" s="119"/>
      <c r="Z22518" s="119"/>
    </row>
    <row r="22519" spans="16:26" x14ac:dyDescent="0.25">
      <c r="P22519" s="120"/>
      <c r="R22519" s="120"/>
      <c r="T22519" s="120"/>
      <c r="V22519" s="120"/>
      <c r="X22519" s="120"/>
      <c r="Z22519" s="120"/>
    </row>
    <row r="22520" spans="16:26" x14ac:dyDescent="0.25">
      <c r="P22520" s="119"/>
      <c r="R22520" s="119"/>
      <c r="T22520" s="119"/>
      <c r="V22520" s="119"/>
      <c r="X22520" s="119"/>
      <c r="Z22520" s="119"/>
    </row>
    <row r="22521" spans="16:26" x14ac:dyDescent="0.25">
      <c r="P22521" s="119"/>
      <c r="R22521" s="119"/>
      <c r="T22521" s="119"/>
      <c r="V22521" s="119"/>
      <c r="X22521" s="119"/>
      <c r="Z22521" s="119"/>
    </row>
    <row r="22522" spans="16:26" x14ac:dyDescent="0.25">
      <c r="P22522" s="120"/>
      <c r="R22522" s="120"/>
      <c r="T22522" s="120"/>
      <c r="V22522" s="120"/>
      <c r="X22522" s="120"/>
      <c r="Z22522" s="120"/>
    </row>
    <row r="22523" spans="16:26" x14ac:dyDescent="0.25">
      <c r="P22523" s="119"/>
      <c r="R22523" s="119"/>
      <c r="T22523" s="119"/>
      <c r="V22523" s="119"/>
      <c r="X22523" s="119"/>
      <c r="Z22523" s="119"/>
    </row>
    <row r="22524" spans="16:26" x14ac:dyDescent="0.25">
      <c r="P22524" s="120"/>
      <c r="R22524" s="120"/>
      <c r="T22524" s="120"/>
      <c r="V22524" s="120"/>
      <c r="X22524" s="120"/>
      <c r="Z22524" s="120"/>
    </row>
    <row r="22525" spans="16:26" x14ac:dyDescent="0.25">
      <c r="P22525" s="119"/>
      <c r="R22525" s="119"/>
      <c r="T22525" s="119"/>
      <c r="V22525" s="119"/>
      <c r="X22525" s="119"/>
      <c r="Z22525" s="119"/>
    </row>
    <row r="22526" spans="16:26" x14ac:dyDescent="0.25">
      <c r="P22526" s="119"/>
      <c r="R22526" s="119"/>
      <c r="T22526" s="119"/>
      <c r="V22526" s="119"/>
      <c r="X22526" s="119"/>
      <c r="Z22526" s="119"/>
    </row>
    <row r="22527" spans="16:26" x14ac:dyDescent="0.25">
      <c r="P22527" s="119"/>
      <c r="R22527" s="119"/>
      <c r="T22527" s="119"/>
      <c r="V22527" s="119"/>
      <c r="X22527" s="119"/>
      <c r="Z22527" s="119"/>
    </row>
    <row r="22528" spans="16:26" x14ac:dyDescent="0.25">
      <c r="P22528" s="121"/>
      <c r="R22528" s="121"/>
      <c r="T22528" s="121"/>
      <c r="V22528" s="121"/>
      <c r="X22528" s="121"/>
      <c r="Z22528" s="121"/>
    </row>
    <row r="22529" spans="16:26" x14ac:dyDescent="0.25">
      <c r="P22529" s="121"/>
      <c r="R22529" s="121"/>
      <c r="T22529" s="121"/>
      <c r="V22529" s="121"/>
      <c r="X22529" s="121"/>
      <c r="Z22529" s="121"/>
    </row>
    <row r="22530" spans="16:26" x14ac:dyDescent="0.25">
      <c r="P22530" s="121"/>
      <c r="R22530" s="121"/>
      <c r="T22530" s="121"/>
      <c r="V22530" s="121"/>
      <c r="X22530" s="121"/>
      <c r="Z22530" s="121"/>
    </row>
    <row r="22531" spans="16:26" x14ac:dyDescent="0.25">
      <c r="P22531" s="121"/>
      <c r="R22531" s="121"/>
      <c r="T22531" s="121"/>
      <c r="V22531" s="121"/>
      <c r="X22531" s="121"/>
      <c r="Z22531" s="121"/>
    </row>
    <row r="22532" spans="16:26" x14ac:dyDescent="0.25">
      <c r="P22532" s="122"/>
      <c r="R22532" s="122"/>
      <c r="T22532" s="122"/>
      <c r="V22532" s="122"/>
      <c r="X22532" s="122"/>
      <c r="Z22532" s="122"/>
    </row>
    <row r="22533" spans="16:26" x14ac:dyDescent="0.25">
      <c r="P22533" s="118"/>
      <c r="R22533" s="118"/>
      <c r="T22533" s="118"/>
      <c r="V22533" s="118"/>
      <c r="X22533" s="118"/>
      <c r="Z22533" s="118"/>
    </row>
    <row r="22534" spans="16:26" x14ac:dyDescent="0.25">
      <c r="P22534" s="119"/>
      <c r="R22534" s="119"/>
      <c r="T22534" s="119"/>
      <c r="V22534" s="119"/>
      <c r="X22534" s="119"/>
      <c r="Z22534" s="119"/>
    </row>
    <row r="22535" spans="16:26" x14ac:dyDescent="0.25">
      <c r="P22535" s="119"/>
      <c r="R22535" s="119"/>
      <c r="T22535" s="119"/>
      <c r="V22535" s="119"/>
      <c r="X22535" s="119"/>
      <c r="Z22535" s="119"/>
    </row>
    <row r="22536" spans="16:26" x14ac:dyDescent="0.25">
      <c r="P22536" s="120"/>
      <c r="R22536" s="120"/>
      <c r="T22536" s="120"/>
      <c r="V22536" s="120"/>
      <c r="X22536" s="120"/>
      <c r="Z22536" s="120"/>
    </row>
    <row r="22537" spans="16:26" x14ac:dyDescent="0.25">
      <c r="P22537" s="119"/>
      <c r="R22537" s="119"/>
      <c r="T22537" s="119"/>
      <c r="V22537" s="119"/>
      <c r="X22537" s="119"/>
      <c r="Z22537" s="119"/>
    </row>
    <row r="22538" spans="16:26" x14ac:dyDescent="0.25">
      <c r="P22538" s="119"/>
      <c r="R22538" s="119"/>
      <c r="T22538" s="119"/>
      <c r="V22538" s="119"/>
      <c r="X22538" s="119"/>
      <c r="Z22538" s="119"/>
    </row>
    <row r="22539" spans="16:26" x14ac:dyDescent="0.25">
      <c r="P22539" s="120"/>
      <c r="R22539" s="120"/>
      <c r="T22539" s="120"/>
      <c r="V22539" s="120"/>
      <c r="X22539" s="120"/>
      <c r="Z22539" s="120"/>
    </row>
    <row r="22540" spans="16:26" x14ac:dyDescent="0.25">
      <c r="P22540" s="119"/>
      <c r="R22540" s="119"/>
      <c r="T22540" s="119"/>
      <c r="V22540" s="119"/>
      <c r="X22540" s="119"/>
      <c r="Z22540" s="119"/>
    </row>
    <row r="22541" spans="16:26" x14ac:dyDescent="0.25">
      <c r="P22541" s="120"/>
      <c r="R22541" s="120"/>
      <c r="T22541" s="120"/>
      <c r="V22541" s="120"/>
      <c r="X22541" s="120"/>
      <c r="Z22541" s="120"/>
    </row>
    <row r="22542" spans="16:26" x14ac:dyDescent="0.25">
      <c r="P22542" s="119"/>
      <c r="R22542" s="119"/>
      <c r="T22542" s="119"/>
      <c r="V22542" s="119"/>
      <c r="X22542" s="119"/>
      <c r="Z22542" s="119"/>
    </row>
    <row r="22543" spans="16:26" x14ac:dyDescent="0.25">
      <c r="P22543" s="119"/>
      <c r="R22543" s="119"/>
      <c r="T22543" s="119"/>
      <c r="V22543" s="119"/>
      <c r="X22543" s="119"/>
      <c r="Z22543" s="119"/>
    </row>
    <row r="22544" spans="16:26" x14ac:dyDescent="0.25">
      <c r="P22544" s="119"/>
      <c r="R22544" s="119"/>
      <c r="T22544" s="119"/>
      <c r="V22544" s="119"/>
      <c r="X22544" s="119"/>
      <c r="Z22544" s="119"/>
    </row>
    <row r="22545" spans="16:26" x14ac:dyDescent="0.25">
      <c r="P22545" s="121"/>
      <c r="R22545" s="121"/>
      <c r="T22545" s="121"/>
      <c r="V22545" s="121"/>
      <c r="X22545" s="121"/>
      <c r="Z22545" s="121"/>
    </row>
    <row r="22546" spans="16:26" x14ac:dyDescent="0.25">
      <c r="P22546" s="121"/>
      <c r="R22546" s="121"/>
      <c r="T22546" s="121"/>
      <c r="V22546" s="121"/>
      <c r="X22546" s="121"/>
      <c r="Z22546" s="121"/>
    </row>
    <row r="22547" spans="16:26" x14ac:dyDescent="0.25">
      <c r="P22547" s="121"/>
      <c r="R22547" s="121"/>
      <c r="T22547" s="121"/>
      <c r="V22547" s="121"/>
      <c r="X22547" s="121"/>
      <c r="Z22547" s="121"/>
    </row>
    <row r="22548" spans="16:26" x14ac:dyDescent="0.25">
      <c r="P22548" s="121"/>
      <c r="R22548" s="121"/>
      <c r="T22548" s="121"/>
      <c r="V22548" s="121"/>
      <c r="X22548" s="121"/>
      <c r="Z22548" s="121"/>
    </row>
    <row r="22549" spans="16:26" x14ac:dyDescent="0.25">
      <c r="P22549" s="122"/>
      <c r="R22549" s="122"/>
      <c r="T22549" s="122"/>
      <c r="V22549" s="122"/>
      <c r="X22549" s="122"/>
      <c r="Z22549" s="122"/>
    </row>
    <row r="22550" spans="16:26" x14ac:dyDescent="0.25">
      <c r="P22550" s="118"/>
      <c r="R22550" s="118"/>
      <c r="T22550" s="118"/>
      <c r="V22550" s="118"/>
      <c r="X22550" s="118"/>
      <c r="Z22550" s="118"/>
    </row>
    <row r="22551" spans="16:26" x14ac:dyDescent="0.25">
      <c r="P22551" s="119"/>
      <c r="R22551" s="119"/>
      <c r="T22551" s="119"/>
      <c r="V22551" s="119"/>
      <c r="X22551" s="119"/>
      <c r="Z22551" s="119"/>
    </row>
    <row r="22552" spans="16:26" x14ac:dyDescent="0.25">
      <c r="P22552" s="119"/>
      <c r="R22552" s="119"/>
      <c r="T22552" s="119"/>
      <c r="V22552" s="119"/>
      <c r="X22552" s="119"/>
      <c r="Z22552" s="119"/>
    </row>
    <row r="22553" spans="16:26" x14ac:dyDescent="0.25">
      <c r="P22553" s="120"/>
      <c r="R22553" s="120"/>
      <c r="T22553" s="120"/>
      <c r="V22553" s="120"/>
      <c r="X22553" s="120"/>
      <c r="Z22553" s="120"/>
    </row>
    <row r="22554" spans="16:26" x14ac:dyDescent="0.25">
      <c r="P22554" s="119"/>
      <c r="R22554" s="119"/>
      <c r="T22554" s="119"/>
      <c r="V22554" s="119"/>
      <c r="X22554" s="119"/>
      <c r="Z22554" s="119"/>
    </row>
    <row r="22555" spans="16:26" x14ac:dyDescent="0.25">
      <c r="P22555" s="119"/>
      <c r="R22555" s="119"/>
      <c r="T22555" s="119"/>
      <c r="V22555" s="119"/>
      <c r="X22555" s="119"/>
      <c r="Z22555" s="119"/>
    </row>
    <row r="22556" spans="16:26" x14ac:dyDescent="0.25">
      <c r="P22556" s="120"/>
      <c r="R22556" s="120"/>
      <c r="T22556" s="120"/>
      <c r="V22556" s="120"/>
      <c r="X22556" s="120"/>
      <c r="Z22556" s="120"/>
    </row>
    <row r="22557" spans="16:26" x14ac:dyDescent="0.25">
      <c r="P22557" s="119"/>
      <c r="R22557" s="119"/>
      <c r="T22557" s="119"/>
      <c r="V22557" s="119"/>
      <c r="X22557" s="119"/>
      <c r="Z22557" s="119"/>
    </row>
    <row r="22558" spans="16:26" x14ac:dyDescent="0.25">
      <c r="P22558" s="120"/>
      <c r="R22558" s="120"/>
      <c r="T22558" s="120"/>
      <c r="V22558" s="120"/>
      <c r="X22558" s="120"/>
      <c r="Z22558" s="120"/>
    </row>
    <row r="22559" spans="16:26" x14ac:dyDescent="0.25">
      <c r="P22559" s="119"/>
      <c r="R22559" s="119"/>
      <c r="T22559" s="119"/>
      <c r="V22559" s="119"/>
      <c r="X22559" s="119"/>
      <c r="Z22559" s="119"/>
    </row>
    <row r="22560" spans="16:26" x14ac:dyDescent="0.25">
      <c r="P22560" s="119"/>
      <c r="R22560" s="119"/>
      <c r="T22560" s="119"/>
      <c r="V22560" s="119"/>
      <c r="X22560" s="119"/>
      <c r="Z22560" s="119"/>
    </row>
    <row r="22561" spans="16:26" x14ac:dyDescent="0.25">
      <c r="P22561" s="119"/>
      <c r="R22561" s="119"/>
      <c r="T22561" s="119"/>
      <c r="V22561" s="119"/>
      <c r="X22561" s="119"/>
      <c r="Z22561" s="119"/>
    </row>
    <row r="22562" spans="16:26" x14ac:dyDescent="0.25">
      <c r="P22562" s="121"/>
      <c r="R22562" s="121"/>
      <c r="T22562" s="121"/>
      <c r="V22562" s="121"/>
      <c r="X22562" s="121"/>
      <c r="Z22562" s="121"/>
    </row>
    <row r="22563" spans="16:26" x14ac:dyDescent="0.25">
      <c r="P22563" s="121"/>
      <c r="R22563" s="121"/>
      <c r="T22563" s="121"/>
      <c r="V22563" s="121"/>
      <c r="X22563" s="121"/>
      <c r="Z22563" s="121"/>
    </row>
    <row r="22564" spans="16:26" x14ac:dyDescent="0.25">
      <c r="P22564" s="121"/>
      <c r="R22564" s="121"/>
      <c r="T22564" s="121"/>
      <c r="V22564" s="121"/>
      <c r="X22564" s="121"/>
      <c r="Z22564" s="121"/>
    </row>
    <row r="22565" spans="16:26" x14ac:dyDescent="0.25">
      <c r="P22565" s="121"/>
      <c r="R22565" s="121"/>
      <c r="T22565" s="121"/>
      <c r="V22565" s="121"/>
      <c r="X22565" s="121"/>
      <c r="Z22565" s="121"/>
    </row>
    <row r="22566" spans="16:26" x14ac:dyDescent="0.25">
      <c r="P22566" s="122"/>
      <c r="R22566" s="122"/>
      <c r="T22566" s="122"/>
      <c r="V22566" s="122"/>
      <c r="X22566" s="122"/>
      <c r="Z22566" s="122"/>
    </row>
    <row r="22567" spans="16:26" x14ac:dyDescent="0.25">
      <c r="P22567" s="118"/>
      <c r="R22567" s="118"/>
      <c r="T22567" s="118"/>
      <c r="V22567" s="118"/>
      <c r="X22567" s="118"/>
      <c r="Z22567" s="118"/>
    </row>
    <row r="22568" spans="16:26" x14ac:dyDescent="0.25">
      <c r="P22568" s="119"/>
      <c r="R22568" s="119"/>
      <c r="T22568" s="119"/>
      <c r="V22568" s="119"/>
      <c r="X22568" s="119"/>
      <c r="Z22568" s="119"/>
    </row>
    <row r="22569" spans="16:26" x14ac:dyDescent="0.25">
      <c r="P22569" s="119"/>
      <c r="R22569" s="119"/>
      <c r="T22569" s="119"/>
      <c r="V22569" s="119"/>
      <c r="X22569" s="119"/>
      <c r="Z22569" s="119"/>
    </row>
    <row r="22570" spans="16:26" x14ac:dyDescent="0.25">
      <c r="P22570" s="120"/>
      <c r="R22570" s="120"/>
      <c r="T22570" s="120"/>
      <c r="V22570" s="120"/>
      <c r="X22570" s="120"/>
      <c r="Z22570" s="120"/>
    </row>
    <row r="22571" spans="16:26" x14ac:dyDescent="0.25">
      <c r="P22571" s="119"/>
      <c r="R22571" s="119"/>
      <c r="T22571" s="119"/>
      <c r="V22571" s="119"/>
      <c r="X22571" s="119"/>
      <c r="Z22571" s="119"/>
    </row>
    <row r="22572" spans="16:26" x14ac:dyDescent="0.25">
      <c r="P22572" s="119"/>
      <c r="R22572" s="119"/>
      <c r="T22572" s="119"/>
      <c r="V22572" s="119"/>
      <c r="X22572" s="119"/>
      <c r="Z22572" s="119"/>
    </row>
    <row r="22573" spans="16:26" x14ac:dyDescent="0.25">
      <c r="P22573" s="120"/>
      <c r="R22573" s="120"/>
      <c r="T22573" s="120"/>
      <c r="V22573" s="120"/>
      <c r="X22573" s="120"/>
      <c r="Z22573" s="120"/>
    </row>
    <row r="22574" spans="16:26" x14ac:dyDescent="0.25">
      <c r="P22574" s="119"/>
      <c r="R22574" s="119"/>
      <c r="T22574" s="119"/>
      <c r="V22574" s="119"/>
      <c r="X22574" s="119"/>
      <c r="Z22574" s="119"/>
    </row>
    <row r="22575" spans="16:26" x14ac:dyDescent="0.25">
      <c r="P22575" s="120"/>
      <c r="R22575" s="120"/>
      <c r="T22575" s="120"/>
      <c r="V22575" s="120"/>
      <c r="X22575" s="120"/>
      <c r="Z22575" s="120"/>
    </row>
    <row r="22576" spans="16:26" x14ac:dyDescent="0.25">
      <c r="P22576" s="119"/>
      <c r="R22576" s="119"/>
      <c r="T22576" s="119"/>
      <c r="V22576" s="119"/>
      <c r="X22576" s="119"/>
      <c r="Z22576" s="119"/>
    </row>
    <row r="22577" spans="16:26" x14ac:dyDescent="0.25">
      <c r="P22577" s="119"/>
      <c r="R22577" s="119"/>
      <c r="T22577" s="119"/>
      <c r="V22577" s="119"/>
      <c r="X22577" s="119"/>
      <c r="Z22577" s="119"/>
    </row>
    <row r="22578" spans="16:26" x14ac:dyDescent="0.25">
      <c r="P22578" s="119"/>
      <c r="R22578" s="119"/>
      <c r="T22578" s="119"/>
      <c r="V22578" s="119"/>
      <c r="X22578" s="119"/>
      <c r="Z22578" s="119"/>
    </row>
    <row r="22579" spans="16:26" x14ac:dyDescent="0.25">
      <c r="P22579" s="121"/>
      <c r="R22579" s="121"/>
      <c r="T22579" s="121"/>
      <c r="V22579" s="121"/>
      <c r="X22579" s="121"/>
      <c r="Z22579" s="121"/>
    </row>
    <row r="22580" spans="16:26" x14ac:dyDescent="0.25">
      <c r="P22580" s="121"/>
      <c r="R22580" s="121"/>
      <c r="T22580" s="121"/>
      <c r="V22580" s="121"/>
      <c r="X22580" s="121"/>
      <c r="Z22580" s="121"/>
    </row>
    <row r="22581" spans="16:26" x14ac:dyDescent="0.25">
      <c r="P22581" s="121"/>
      <c r="R22581" s="121"/>
      <c r="T22581" s="121"/>
      <c r="V22581" s="121"/>
      <c r="X22581" s="121"/>
      <c r="Z22581" s="121"/>
    </row>
    <row r="22582" spans="16:26" x14ac:dyDescent="0.25">
      <c r="P22582" s="121"/>
      <c r="R22582" s="121"/>
      <c r="T22582" s="121"/>
      <c r="V22582" s="121"/>
      <c r="X22582" s="121"/>
      <c r="Z22582" s="121"/>
    </row>
    <row r="22583" spans="16:26" x14ac:dyDescent="0.25">
      <c r="P22583" s="122"/>
      <c r="R22583" s="122"/>
      <c r="T22583" s="122"/>
      <c r="V22583" s="122"/>
      <c r="X22583" s="122"/>
      <c r="Z22583" s="122"/>
    </row>
    <row r="22584" spans="16:26" x14ac:dyDescent="0.25">
      <c r="P22584" s="118"/>
      <c r="R22584" s="118"/>
      <c r="T22584" s="118"/>
      <c r="V22584" s="118"/>
      <c r="X22584" s="118"/>
      <c r="Z22584" s="118"/>
    </row>
    <row r="22585" spans="16:26" x14ac:dyDescent="0.25">
      <c r="P22585" s="119"/>
      <c r="R22585" s="119"/>
      <c r="T22585" s="119"/>
      <c r="V22585" s="119"/>
      <c r="X22585" s="119"/>
      <c r="Z22585" s="119"/>
    </row>
    <row r="22586" spans="16:26" x14ac:dyDescent="0.25">
      <c r="P22586" s="119"/>
      <c r="R22586" s="119"/>
      <c r="T22586" s="119"/>
      <c r="V22586" s="119"/>
      <c r="X22586" s="119"/>
      <c r="Z22586" s="119"/>
    </row>
    <row r="22587" spans="16:26" x14ac:dyDescent="0.25">
      <c r="P22587" s="120"/>
      <c r="R22587" s="120"/>
      <c r="T22587" s="120"/>
      <c r="V22587" s="120"/>
      <c r="X22587" s="120"/>
      <c r="Z22587" s="120"/>
    </row>
    <row r="22588" spans="16:26" x14ac:dyDescent="0.25">
      <c r="P22588" s="119"/>
      <c r="R22588" s="119"/>
      <c r="T22588" s="119"/>
      <c r="V22588" s="119"/>
      <c r="X22588" s="119"/>
      <c r="Z22588" s="119"/>
    </row>
    <row r="22589" spans="16:26" x14ac:dyDescent="0.25">
      <c r="P22589" s="119"/>
      <c r="R22589" s="119"/>
      <c r="T22589" s="119"/>
      <c r="V22589" s="119"/>
      <c r="X22589" s="119"/>
      <c r="Z22589" s="119"/>
    </row>
    <row r="22590" spans="16:26" x14ac:dyDescent="0.25">
      <c r="P22590" s="120"/>
      <c r="R22590" s="120"/>
      <c r="T22590" s="120"/>
      <c r="V22590" s="120"/>
      <c r="X22590" s="120"/>
      <c r="Z22590" s="120"/>
    </row>
    <row r="22591" spans="16:26" x14ac:dyDescent="0.25">
      <c r="P22591" s="119"/>
      <c r="R22591" s="119"/>
      <c r="T22591" s="119"/>
      <c r="V22591" s="119"/>
      <c r="X22591" s="119"/>
      <c r="Z22591" s="119"/>
    </row>
    <row r="22592" spans="16:26" x14ac:dyDescent="0.25">
      <c r="P22592" s="120"/>
      <c r="R22592" s="120"/>
      <c r="T22592" s="120"/>
      <c r="V22592" s="120"/>
      <c r="X22592" s="120"/>
      <c r="Z22592" s="120"/>
    </row>
    <row r="22593" spans="16:26" x14ac:dyDescent="0.25">
      <c r="P22593" s="119"/>
      <c r="R22593" s="119"/>
      <c r="T22593" s="119"/>
      <c r="V22593" s="119"/>
      <c r="X22593" s="119"/>
      <c r="Z22593" s="119"/>
    </row>
    <row r="22594" spans="16:26" x14ac:dyDescent="0.25">
      <c r="P22594" s="119"/>
      <c r="R22594" s="119"/>
      <c r="T22594" s="119"/>
      <c r="V22594" s="119"/>
      <c r="X22594" s="119"/>
      <c r="Z22594" s="119"/>
    </row>
    <row r="22595" spans="16:26" x14ac:dyDescent="0.25">
      <c r="P22595" s="119"/>
      <c r="R22595" s="119"/>
      <c r="T22595" s="119"/>
      <c r="V22595" s="119"/>
      <c r="X22595" s="119"/>
      <c r="Z22595" s="119"/>
    </row>
    <row r="22596" spans="16:26" x14ac:dyDescent="0.25">
      <c r="P22596" s="121"/>
      <c r="R22596" s="121"/>
      <c r="T22596" s="121"/>
      <c r="V22596" s="121"/>
      <c r="X22596" s="121"/>
      <c r="Z22596" s="121"/>
    </row>
    <row r="22597" spans="16:26" x14ac:dyDescent="0.25">
      <c r="P22597" s="121"/>
      <c r="R22597" s="121"/>
      <c r="T22597" s="121"/>
      <c r="V22597" s="121"/>
      <c r="X22597" s="121"/>
      <c r="Z22597" s="121"/>
    </row>
    <row r="22598" spans="16:26" x14ac:dyDescent="0.25">
      <c r="P22598" s="121"/>
      <c r="R22598" s="121"/>
      <c r="T22598" s="121"/>
      <c r="V22598" s="121"/>
      <c r="X22598" s="121"/>
      <c r="Z22598" s="121"/>
    </row>
    <row r="22599" spans="16:26" x14ac:dyDescent="0.25">
      <c r="P22599" s="121"/>
      <c r="R22599" s="121"/>
      <c r="T22599" s="121"/>
      <c r="V22599" s="121"/>
      <c r="X22599" s="121"/>
      <c r="Z22599" s="121"/>
    </row>
    <row r="22600" spans="16:26" x14ac:dyDescent="0.25">
      <c r="P22600" s="122"/>
      <c r="R22600" s="122"/>
      <c r="T22600" s="122"/>
      <c r="V22600" s="122"/>
      <c r="X22600" s="122"/>
      <c r="Z22600" s="122"/>
    </row>
    <row r="22601" spans="16:26" x14ac:dyDescent="0.25">
      <c r="P22601" s="118"/>
      <c r="R22601" s="118"/>
      <c r="T22601" s="118"/>
      <c r="V22601" s="118"/>
      <c r="X22601" s="118"/>
      <c r="Z22601" s="118"/>
    </row>
    <row r="22602" spans="16:26" x14ac:dyDescent="0.25">
      <c r="P22602" s="119"/>
      <c r="R22602" s="119"/>
      <c r="T22602" s="119"/>
      <c r="V22602" s="119"/>
      <c r="X22602" s="119"/>
      <c r="Z22602" s="119"/>
    </row>
    <row r="22603" spans="16:26" x14ac:dyDescent="0.25">
      <c r="P22603" s="119"/>
      <c r="R22603" s="119"/>
      <c r="T22603" s="119"/>
      <c r="V22603" s="119"/>
      <c r="X22603" s="119"/>
      <c r="Z22603" s="119"/>
    </row>
    <row r="22604" spans="16:26" x14ac:dyDescent="0.25">
      <c r="P22604" s="120"/>
      <c r="R22604" s="120"/>
      <c r="T22604" s="120"/>
      <c r="V22604" s="120"/>
      <c r="X22604" s="120"/>
      <c r="Z22604" s="120"/>
    </row>
    <row r="22605" spans="16:26" x14ac:dyDescent="0.25">
      <c r="P22605" s="119"/>
      <c r="R22605" s="119"/>
      <c r="T22605" s="119"/>
      <c r="V22605" s="119"/>
      <c r="X22605" s="119"/>
      <c r="Z22605" s="119"/>
    </row>
    <row r="22606" spans="16:26" x14ac:dyDescent="0.25">
      <c r="P22606" s="119"/>
      <c r="R22606" s="119"/>
      <c r="T22606" s="119"/>
      <c r="V22606" s="119"/>
      <c r="X22606" s="119"/>
      <c r="Z22606" s="119"/>
    </row>
    <row r="22607" spans="16:26" x14ac:dyDescent="0.25">
      <c r="P22607" s="120"/>
      <c r="R22607" s="120"/>
      <c r="T22607" s="120"/>
      <c r="V22607" s="120"/>
      <c r="X22607" s="120"/>
      <c r="Z22607" s="120"/>
    </row>
    <row r="22608" spans="16:26" x14ac:dyDescent="0.25">
      <c r="P22608" s="119"/>
      <c r="R22608" s="119"/>
      <c r="T22608" s="119"/>
      <c r="V22608" s="119"/>
      <c r="X22608" s="119"/>
      <c r="Z22608" s="119"/>
    </row>
    <row r="22609" spans="16:26" x14ac:dyDescent="0.25">
      <c r="P22609" s="120"/>
      <c r="R22609" s="120"/>
      <c r="T22609" s="120"/>
      <c r="V22609" s="120"/>
      <c r="X22609" s="120"/>
      <c r="Z22609" s="120"/>
    </row>
    <row r="22610" spans="16:26" x14ac:dyDescent="0.25">
      <c r="P22610" s="119"/>
      <c r="R22610" s="119"/>
      <c r="T22610" s="119"/>
      <c r="V22610" s="119"/>
      <c r="X22610" s="119"/>
      <c r="Z22610" s="119"/>
    </row>
    <row r="22611" spans="16:26" x14ac:dyDescent="0.25">
      <c r="P22611" s="119"/>
      <c r="R22611" s="119"/>
      <c r="T22611" s="119"/>
      <c r="V22611" s="119"/>
      <c r="X22611" s="119"/>
      <c r="Z22611" s="119"/>
    </row>
    <row r="22612" spans="16:26" x14ac:dyDescent="0.25">
      <c r="P22612" s="119"/>
      <c r="R22612" s="119"/>
      <c r="T22612" s="119"/>
      <c r="V22612" s="119"/>
      <c r="X22612" s="119"/>
      <c r="Z22612" s="119"/>
    </row>
    <row r="22613" spans="16:26" x14ac:dyDescent="0.25">
      <c r="P22613" s="121"/>
      <c r="R22613" s="121"/>
      <c r="T22613" s="121"/>
      <c r="V22613" s="121"/>
      <c r="X22613" s="121"/>
      <c r="Z22613" s="121"/>
    </row>
    <row r="22614" spans="16:26" x14ac:dyDescent="0.25">
      <c r="P22614" s="121"/>
      <c r="R22614" s="121"/>
      <c r="T22614" s="121"/>
      <c r="V22614" s="121"/>
      <c r="X22614" s="121"/>
      <c r="Z22614" s="121"/>
    </row>
    <row r="22615" spans="16:26" x14ac:dyDescent="0.25">
      <c r="P22615" s="121"/>
      <c r="R22615" s="121"/>
      <c r="T22615" s="121"/>
      <c r="V22615" s="121"/>
      <c r="X22615" s="121"/>
      <c r="Z22615" s="121"/>
    </row>
    <row r="22616" spans="16:26" x14ac:dyDescent="0.25">
      <c r="P22616" s="121"/>
      <c r="R22616" s="121"/>
      <c r="T22616" s="121"/>
      <c r="V22616" s="121"/>
      <c r="X22616" s="121"/>
      <c r="Z22616" s="121"/>
    </row>
    <row r="22617" spans="16:26" x14ac:dyDescent="0.25">
      <c r="P22617" s="122"/>
      <c r="R22617" s="122"/>
      <c r="T22617" s="122"/>
      <c r="V22617" s="122"/>
      <c r="X22617" s="122"/>
      <c r="Z22617" s="122"/>
    </row>
    <row r="22618" spans="16:26" x14ac:dyDescent="0.25">
      <c r="P22618" s="118"/>
      <c r="R22618" s="118"/>
      <c r="T22618" s="118"/>
      <c r="V22618" s="118"/>
      <c r="X22618" s="118"/>
      <c r="Z22618" s="118"/>
    </row>
    <row r="22619" spans="16:26" x14ac:dyDescent="0.25">
      <c r="P22619" s="119"/>
      <c r="R22619" s="119"/>
      <c r="T22619" s="119"/>
      <c r="V22619" s="119"/>
      <c r="X22619" s="119"/>
      <c r="Z22619" s="119"/>
    </row>
    <row r="22620" spans="16:26" x14ac:dyDescent="0.25">
      <c r="P22620" s="119"/>
      <c r="R22620" s="119"/>
      <c r="T22620" s="119"/>
      <c r="V22620" s="119"/>
      <c r="X22620" s="119"/>
      <c r="Z22620" s="119"/>
    </row>
    <row r="22621" spans="16:26" x14ac:dyDescent="0.25">
      <c r="P22621" s="120"/>
      <c r="R22621" s="120"/>
      <c r="T22621" s="120"/>
      <c r="V22621" s="120"/>
      <c r="X22621" s="120"/>
      <c r="Z22621" s="120"/>
    </row>
    <row r="22622" spans="16:26" x14ac:dyDescent="0.25">
      <c r="P22622" s="119"/>
      <c r="R22622" s="119"/>
      <c r="T22622" s="119"/>
      <c r="V22622" s="119"/>
      <c r="X22622" s="119"/>
      <c r="Z22622" s="119"/>
    </row>
    <row r="22623" spans="16:26" x14ac:dyDescent="0.25">
      <c r="P22623" s="119"/>
      <c r="R22623" s="119"/>
      <c r="T22623" s="119"/>
      <c r="V22623" s="119"/>
      <c r="X22623" s="119"/>
      <c r="Z22623" s="119"/>
    </row>
    <row r="22624" spans="16:26" x14ac:dyDescent="0.25">
      <c r="P22624" s="120"/>
      <c r="R22624" s="120"/>
      <c r="T22624" s="120"/>
      <c r="V22624" s="120"/>
      <c r="X22624" s="120"/>
      <c r="Z22624" s="120"/>
    </row>
    <row r="22625" spans="16:26" x14ac:dyDescent="0.25">
      <c r="P22625" s="119"/>
      <c r="R22625" s="119"/>
      <c r="T22625" s="119"/>
      <c r="V22625" s="119"/>
      <c r="X22625" s="119"/>
      <c r="Z22625" s="119"/>
    </row>
    <row r="22626" spans="16:26" x14ac:dyDescent="0.25">
      <c r="P22626" s="120"/>
      <c r="R22626" s="120"/>
      <c r="T22626" s="120"/>
      <c r="V22626" s="120"/>
      <c r="X22626" s="120"/>
      <c r="Z22626" s="120"/>
    </row>
    <row r="22627" spans="16:26" x14ac:dyDescent="0.25">
      <c r="P22627" s="119"/>
      <c r="R22627" s="119"/>
      <c r="T22627" s="119"/>
      <c r="V22627" s="119"/>
      <c r="X22627" s="119"/>
      <c r="Z22627" s="119"/>
    </row>
    <row r="22628" spans="16:26" x14ac:dyDescent="0.25">
      <c r="P22628" s="119"/>
      <c r="R22628" s="119"/>
      <c r="T22628" s="119"/>
      <c r="V22628" s="119"/>
      <c r="X22628" s="119"/>
      <c r="Z22628" s="119"/>
    </row>
    <row r="22629" spans="16:26" x14ac:dyDescent="0.25">
      <c r="P22629" s="119"/>
      <c r="R22629" s="119"/>
      <c r="T22629" s="119"/>
      <c r="V22629" s="119"/>
      <c r="X22629" s="119"/>
      <c r="Z22629" s="119"/>
    </row>
    <row r="22630" spans="16:26" x14ac:dyDescent="0.25">
      <c r="P22630" s="121"/>
      <c r="R22630" s="121"/>
      <c r="T22630" s="121"/>
      <c r="V22630" s="121"/>
      <c r="X22630" s="121"/>
      <c r="Z22630" s="121"/>
    </row>
    <row r="22631" spans="16:26" x14ac:dyDescent="0.25">
      <c r="P22631" s="121"/>
      <c r="R22631" s="121"/>
      <c r="T22631" s="121"/>
      <c r="V22631" s="121"/>
      <c r="X22631" s="121"/>
      <c r="Z22631" s="121"/>
    </row>
    <row r="22632" spans="16:26" x14ac:dyDescent="0.25">
      <c r="P22632" s="121"/>
      <c r="R22632" s="121"/>
      <c r="T22632" s="121"/>
      <c r="V22632" s="121"/>
      <c r="X22632" s="121"/>
      <c r="Z22632" s="121"/>
    </row>
    <row r="22633" spans="16:26" x14ac:dyDescent="0.25">
      <c r="P22633" s="121"/>
      <c r="R22633" s="121"/>
      <c r="T22633" s="121"/>
      <c r="V22633" s="121"/>
      <c r="X22633" s="121"/>
      <c r="Z22633" s="121"/>
    </row>
    <row r="22634" spans="16:26" x14ac:dyDescent="0.25">
      <c r="P22634" s="122"/>
      <c r="R22634" s="122"/>
      <c r="T22634" s="122"/>
      <c r="V22634" s="122"/>
      <c r="X22634" s="122"/>
      <c r="Z22634" s="122"/>
    </row>
    <row r="22635" spans="16:26" x14ac:dyDescent="0.25">
      <c r="P22635" s="118"/>
      <c r="R22635" s="118"/>
      <c r="T22635" s="118"/>
      <c r="V22635" s="118"/>
      <c r="X22635" s="118"/>
      <c r="Z22635" s="118"/>
    </row>
    <row r="22636" spans="16:26" x14ac:dyDescent="0.25">
      <c r="P22636" s="119"/>
      <c r="R22636" s="119"/>
      <c r="T22636" s="119"/>
      <c r="V22636" s="119"/>
      <c r="X22636" s="119"/>
      <c r="Z22636" s="119"/>
    </row>
    <row r="22637" spans="16:26" x14ac:dyDescent="0.25">
      <c r="P22637" s="119"/>
      <c r="R22637" s="119"/>
      <c r="T22637" s="119"/>
      <c r="V22637" s="119"/>
      <c r="X22637" s="119"/>
      <c r="Z22637" s="119"/>
    </row>
    <row r="22638" spans="16:26" x14ac:dyDescent="0.25">
      <c r="P22638" s="120"/>
      <c r="R22638" s="120"/>
      <c r="T22638" s="120"/>
      <c r="V22638" s="120"/>
      <c r="X22638" s="120"/>
      <c r="Z22638" s="120"/>
    </row>
    <row r="22639" spans="16:26" x14ac:dyDescent="0.25">
      <c r="P22639" s="119"/>
      <c r="R22639" s="119"/>
      <c r="T22639" s="119"/>
      <c r="V22639" s="119"/>
      <c r="X22639" s="119"/>
      <c r="Z22639" s="119"/>
    </row>
    <row r="22640" spans="16:26" x14ac:dyDescent="0.25">
      <c r="P22640" s="119"/>
      <c r="R22640" s="119"/>
      <c r="T22640" s="119"/>
      <c r="V22640" s="119"/>
      <c r="X22640" s="119"/>
      <c r="Z22640" s="119"/>
    </row>
    <row r="22641" spans="16:26" x14ac:dyDescent="0.25">
      <c r="P22641" s="120"/>
      <c r="R22641" s="120"/>
      <c r="T22641" s="120"/>
      <c r="V22641" s="120"/>
      <c r="X22641" s="120"/>
      <c r="Z22641" s="120"/>
    </row>
    <row r="22642" spans="16:26" x14ac:dyDescent="0.25">
      <c r="P22642" s="119"/>
      <c r="R22642" s="119"/>
      <c r="T22642" s="119"/>
      <c r="V22642" s="119"/>
      <c r="X22642" s="119"/>
      <c r="Z22642" s="119"/>
    </row>
    <row r="22643" spans="16:26" x14ac:dyDescent="0.25">
      <c r="P22643" s="120"/>
      <c r="R22643" s="120"/>
      <c r="T22643" s="120"/>
      <c r="V22643" s="120"/>
      <c r="X22643" s="120"/>
      <c r="Z22643" s="120"/>
    </row>
    <row r="22644" spans="16:26" x14ac:dyDescent="0.25">
      <c r="P22644" s="119"/>
      <c r="R22644" s="119"/>
      <c r="T22644" s="119"/>
      <c r="V22644" s="119"/>
      <c r="X22644" s="119"/>
      <c r="Z22644" s="119"/>
    </row>
    <row r="22645" spans="16:26" x14ac:dyDescent="0.25">
      <c r="P22645" s="119"/>
      <c r="R22645" s="119"/>
      <c r="T22645" s="119"/>
      <c r="V22645" s="119"/>
      <c r="X22645" s="119"/>
      <c r="Z22645" s="119"/>
    </row>
    <row r="22646" spans="16:26" x14ac:dyDescent="0.25">
      <c r="P22646" s="119"/>
      <c r="R22646" s="119"/>
      <c r="T22646" s="119"/>
      <c r="V22646" s="119"/>
      <c r="X22646" s="119"/>
      <c r="Z22646" s="119"/>
    </row>
    <row r="22647" spans="16:26" x14ac:dyDescent="0.25">
      <c r="P22647" s="121"/>
      <c r="R22647" s="121"/>
      <c r="T22647" s="121"/>
      <c r="V22647" s="121"/>
      <c r="X22647" s="121"/>
      <c r="Z22647" s="121"/>
    </row>
    <row r="22648" spans="16:26" x14ac:dyDescent="0.25">
      <c r="P22648" s="121"/>
      <c r="R22648" s="121"/>
      <c r="T22648" s="121"/>
      <c r="V22648" s="121"/>
      <c r="X22648" s="121"/>
      <c r="Z22648" s="121"/>
    </row>
    <row r="22649" spans="16:26" x14ac:dyDescent="0.25">
      <c r="P22649" s="121"/>
      <c r="R22649" s="121"/>
      <c r="T22649" s="121"/>
      <c r="V22649" s="121"/>
      <c r="X22649" s="121"/>
      <c r="Z22649" s="121"/>
    </row>
    <row r="22650" spans="16:26" x14ac:dyDescent="0.25">
      <c r="P22650" s="121"/>
      <c r="R22650" s="121"/>
      <c r="T22650" s="121"/>
      <c r="V22650" s="121"/>
      <c r="X22650" s="121"/>
      <c r="Z22650" s="121"/>
    </row>
    <row r="22651" spans="16:26" x14ac:dyDescent="0.25">
      <c r="P22651" s="122"/>
      <c r="R22651" s="122"/>
      <c r="T22651" s="122"/>
      <c r="V22651" s="122"/>
      <c r="X22651" s="122"/>
      <c r="Z22651" s="122"/>
    </row>
    <row r="22652" spans="16:26" x14ac:dyDescent="0.25">
      <c r="P22652" s="118"/>
      <c r="R22652" s="118"/>
      <c r="T22652" s="118"/>
      <c r="V22652" s="118"/>
      <c r="X22652" s="118"/>
      <c r="Z22652" s="118"/>
    </row>
    <row r="22653" spans="16:26" x14ac:dyDescent="0.25">
      <c r="P22653" s="119"/>
      <c r="R22653" s="119"/>
      <c r="T22653" s="119"/>
      <c r="V22653" s="119"/>
      <c r="X22653" s="119"/>
      <c r="Z22653" s="119"/>
    </row>
    <row r="22654" spans="16:26" x14ac:dyDescent="0.25">
      <c r="P22654" s="119"/>
      <c r="R22654" s="119"/>
      <c r="T22654" s="119"/>
      <c r="V22654" s="119"/>
      <c r="X22654" s="119"/>
      <c r="Z22654" s="119"/>
    </row>
    <row r="22655" spans="16:26" x14ac:dyDescent="0.25">
      <c r="P22655" s="120"/>
      <c r="R22655" s="120"/>
      <c r="T22655" s="120"/>
      <c r="V22655" s="120"/>
      <c r="X22655" s="120"/>
      <c r="Z22655" s="120"/>
    </row>
    <row r="22656" spans="16:26" x14ac:dyDescent="0.25">
      <c r="P22656" s="119"/>
      <c r="R22656" s="119"/>
      <c r="T22656" s="119"/>
      <c r="V22656" s="119"/>
      <c r="X22656" s="119"/>
      <c r="Z22656" s="119"/>
    </row>
    <row r="22657" spans="16:26" x14ac:dyDescent="0.25">
      <c r="P22657" s="119"/>
      <c r="R22657" s="119"/>
      <c r="T22657" s="119"/>
      <c r="V22657" s="119"/>
      <c r="X22657" s="119"/>
      <c r="Z22657" s="119"/>
    </row>
    <row r="22658" spans="16:26" x14ac:dyDescent="0.25">
      <c r="P22658" s="120"/>
      <c r="R22658" s="120"/>
      <c r="T22658" s="120"/>
      <c r="V22658" s="120"/>
      <c r="X22658" s="120"/>
      <c r="Z22658" s="120"/>
    </row>
    <row r="22659" spans="16:26" x14ac:dyDescent="0.25">
      <c r="P22659" s="119"/>
      <c r="R22659" s="119"/>
      <c r="T22659" s="119"/>
      <c r="V22659" s="119"/>
      <c r="X22659" s="119"/>
      <c r="Z22659" s="119"/>
    </row>
    <row r="22660" spans="16:26" x14ac:dyDescent="0.25">
      <c r="P22660" s="120"/>
      <c r="R22660" s="120"/>
      <c r="T22660" s="120"/>
      <c r="V22660" s="120"/>
      <c r="X22660" s="120"/>
      <c r="Z22660" s="120"/>
    </row>
    <row r="22661" spans="16:26" x14ac:dyDescent="0.25">
      <c r="P22661" s="119"/>
      <c r="R22661" s="119"/>
      <c r="T22661" s="119"/>
      <c r="V22661" s="119"/>
      <c r="X22661" s="119"/>
      <c r="Z22661" s="119"/>
    </row>
    <row r="22662" spans="16:26" x14ac:dyDescent="0.25">
      <c r="P22662" s="119"/>
      <c r="R22662" s="119"/>
      <c r="T22662" s="119"/>
      <c r="V22662" s="119"/>
      <c r="X22662" s="119"/>
      <c r="Z22662" s="119"/>
    </row>
    <row r="22663" spans="16:26" x14ac:dyDescent="0.25">
      <c r="P22663" s="119"/>
      <c r="R22663" s="119"/>
      <c r="T22663" s="119"/>
      <c r="V22663" s="119"/>
      <c r="X22663" s="119"/>
      <c r="Z22663" s="119"/>
    </row>
    <row r="22664" spans="16:26" x14ac:dyDescent="0.25">
      <c r="P22664" s="121"/>
      <c r="R22664" s="121"/>
      <c r="T22664" s="121"/>
      <c r="V22664" s="121"/>
      <c r="X22664" s="121"/>
      <c r="Z22664" s="121"/>
    </row>
    <row r="22665" spans="16:26" x14ac:dyDescent="0.25">
      <c r="P22665" s="121"/>
      <c r="R22665" s="121"/>
      <c r="T22665" s="121"/>
      <c r="V22665" s="121"/>
      <c r="X22665" s="121"/>
      <c r="Z22665" s="121"/>
    </row>
    <row r="22666" spans="16:26" x14ac:dyDescent="0.25">
      <c r="P22666" s="121"/>
      <c r="R22666" s="121"/>
      <c r="T22666" s="121"/>
      <c r="V22666" s="121"/>
      <c r="X22666" s="121"/>
      <c r="Z22666" s="121"/>
    </row>
    <row r="22667" spans="16:26" x14ac:dyDescent="0.25">
      <c r="P22667" s="121"/>
      <c r="R22667" s="121"/>
      <c r="T22667" s="121"/>
      <c r="V22667" s="121"/>
      <c r="X22667" s="121"/>
      <c r="Z22667" s="121"/>
    </row>
    <row r="22668" spans="16:26" x14ac:dyDescent="0.25">
      <c r="P22668" s="122"/>
      <c r="R22668" s="122"/>
      <c r="T22668" s="122"/>
      <c r="V22668" s="122"/>
      <c r="X22668" s="122"/>
      <c r="Z22668" s="122"/>
    </row>
    <row r="22669" spans="16:26" x14ac:dyDescent="0.25">
      <c r="P22669" s="118"/>
      <c r="R22669" s="118"/>
      <c r="T22669" s="118"/>
      <c r="V22669" s="118"/>
      <c r="X22669" s="118"/>
      <c r="Z22669" s="118"/>
    </row>
    <row r="22670" spans="16:26" x14ac:dyDescent="0.25">
      <c r="P22670" s="119"/>
      <c r="R22670" s="119"/>
      <c r="T22670" s="119"/>
      <c r="V22670" s="119"/>
      <c r="X22670" s="119"/>
      <c r="Z22670" s="119"/>
    </row>
    <row r="22671" spans="16:26" x14ac:dyDescent="0.25">
      <c r="P22671" s="119"/>
      <c r="R22671" s="119"/>
      <c r="T22671" s="119"/>
      <c r="V22671" s="119"/>
      <c r="X22671" s="119"/>
      <c r="Z22671" s="119"/>
    </row>
    <row r="22672" spans="16:26" x14ac:dyDescent="0.25">
      <c r="P22672" s="120"/>
      <c r="R22672" s="120"/>
      <c r="T22672" s="120"/>
      <c r="V22672" s="120"/>
      <c r="X22672" s="120"/>
      <c r="Z22672" s="120"/>
    </row>
    <row r="22673" spans="16:26" x14ac:dyDescent="0.25">
      <c r="P22673" s="119"/>
      <c r="R22673" s="119"/>
      <c r="T22673" s="119"/>
      <c r="V22673" s="119"/>
      <c r="X22673" s="119"/>
      <c r="Z22673" s="119"/>
    </row>
    <row r="22674" spans="16:26" x14ac:dyDescent="0.25">
      <c r="P22674" s="119"/>
      <c r="R22674" s="119"/>
      <c r="T22674" s="119"/>
      <c r="V22674" s="119"/>
      <c r="X22674" s="119"/>
      <c r="Z22674" s="119"/>
    </row>
    <row r="22675" spans="16:26" x14ac:dyDescent="0.25">
      <c r="P22675" s="120"/>
      <c r="R22675" s="120"/>
      <c r="T22675" s="120"/>
      <c r="V22675" s="120"/>
      <c r="X22675" s="120"/>
      <c r="Z22675" s="120"/>
    </row>
    <row r="22676" spans="16:26" x14ac:dyDescent="0.25">
      <c r="P22676" s="119"/>
      <c r="R22676" s="119"/>
      <c r="T22676" s="119"/>
      <c r="V22676" s="119"/>
      <c r="X22676" s="119"/>
      <c r="Z22676" s="119"/>
    </row>
    <row r="22677" spans="16:26" x14ac:dyDescent="0.25">
      <c r="P22677" s="120"/>
      <c r="R22677" s="120"/>
      <c r="T22677" s="120"/>
      <c r="V22677" s="120"/>
      <c r="X22677" s="120"/>
      <c r="Z22677" s="120"/>
    </row>
    <row r="22678" spans="16:26" x14ac:dyDescent="0.25">
      <c r="P22678" s="119"/>
      <c r="R22678" s="119"/>
      <c r="T22678" s="119"/>
      <c r="V22678" s="119"/>
      <c r="X22678" s="119"/>
      <c r="Z22678" s="119"/>
    </row>
    <row r="22679" spans="16:26" x14ac:dyDescent="0.25">
      <c r="P22679" s="119"/>
      <c r="R22679" s="119"/>
      <c r="T22679" s="119"/>
      <c r="V22679" s="119"/>
      <c r="X22679" s="119"/>
      <c r="Z22679" s="119"/>
    </row>
    <row r="22680" spans="16:26" x14ac:dyDescent="0.25">
      <c r="P22680" s="119"/>
      <c r="R22680" s="119"/>
      <c r="T22680" s="119"/>
      <c r="V22680" s="119"/>
      <c r="X22680" s="119"/>
      <c r="Z22680" s="119"/>
    </row>
    <row r="22681" spans="16:26" x14ac:dyDescent="0.25">
      <c r="P22681" s="121"/>
      <c r="R22681" s="121"/>
      <c r="T22681" s="121"/>
      <c r="V22681" s="121"/>
      <c r="X22681" s="121"/>
      <c r="Z22681" s="121"/>
    </row>
    <row r="22682" spans="16:26" x14ac:dyDescent="0.25">
      <c r="P22682" s="121"/>
      <c r="R22682" s="121"/>
      <c r="T22682" s="121"/>
      <c r="V22682" s="121"/>
      <c r="X22682" s="121"/>
      <c r="Z22682" s="121"/>
    </row>
    <row r="22683" spans="16:26" x14ac:dyDescent="0.25">
      <c r="P22683" s="121"/>
      <c r="R22683" s="121"/>
      <c r="T22683" s="121"/>
      <c r="V22683" s="121"/>
      <c r="X22683" s="121"/>
      <c r="Z22683" s="121"/>
    </row>
    <row r="22684" spans="16:26" x14ac:dyDescent="0.25">
      <c r="P22684" s="121"/>
      <c r="R22684" s="121"/>
      <c r="T22684" s="121"/>
      <c r="V22684" s="121"/>
      <c r="X22684" s="121"/>
      <c r="Z22684" s="121"/>
    </row>
    <row r="22685" spans="16:26" x14ac:dyDescent="0.25">
      <c r="P22685" s="122"/>
      <c r="R22685" s="122"/>
      <c r="T22685" s="122"/>
      <c r="V22685" s="122"/>
      <c r="X22685" s="122"/>
      <c r="Z22685" s="122"/>
    </row>
    <row r="22686" spans="16:26" x14ac:dyDescent="0.25">
      <c r="P22686" s="118"/>
      <c r="R22686" s="118"/>
      <c r="T22686" s="118"/>
      <c r="V22686" s="118"/>
      <c r="X22686" s="118"/>
      <c r="Z22686" s="118"/>
    </row>
    <row r="22687" spans="16:26" x14ac:dyDescent="0.25">
      <c r="P22687" s="119"/>
      <c r="R22687" s="119"/>
      <c r="T22687" s="119"/>
      <c r="V22687" s="119"/>
      <c r="X22687" s="119"/>
      <c r="Z22687" s="119"/>
    </row>
    <row r="22688" spans="16:26" x14ac:dyDescent="0.25">
      <c r="P22688" s="119"/>
      <c r="R22688" s="119"/>
      <c r="T22688" s="119"/>
      <c r="V22688" s="119"/>
      <c r="X22688" s="119"/>
      <c r="Z22688" s="119"/>
    </row>
    <row r="22689" spans="16:26" x14ac:dyDescent="0.25">
      <c r="P22689" s="120"/>
      <c r="R22689" s="120"/>
      <c r="T22689" s="120"/>
      <c r="V22689" s="120"/>
      <c r="X22689" s="120"/>
      <c r="Z22689" s="120"/>
    </row>
    <row r="22690" spans="16:26" x14ac:dyDescent="0.25">
      <c r="P22690" s="119"/>
      <c r="R22690" s="119"/>
      <c r="T22690" s="119"/>
      <c r="V22690" s="119"/>
      <c r="X22690" s="119"/>
      <c r="Z22690" s="119"/>
    </row>
    <row r="22691" spans="16:26" x14ac:dyDescent="0.25">
      <c r="P22691" s="119"/>
      <c r="R22691" s="119"/>
      <c r="T22691" s="119"/>
      <c r="V22691" s="119"/>
      <c r="X22691" s="119"/>
      <c r="Z22691" s="119"/>
    </row>
    <row r="22692" spans="16:26" x14ac:dyDescent="0.25">
      <c r="P22692" s="120"/>
      <c r="R22692" s="120"/>
      <c r="T22692" s="120"/>
      <c r="V22692" s="120"/>
      <c r="X22692" s="120"/>
      <c r="Z22692" s="120"/>
    </row>
    <row r="22693" spans="16:26" x14ac:dyDescent="0.25">
      <c r="P22693" s="119"/>
      <c r="R22693" s="119"/>
      <c r="T22693" s="119"/>
      <c r="V22693" s="119"/>
      <c r="X22693" s="119"/>
      <c r="Z22693" s="119"/>
    </row>
    <row r="22694" spans="16:26" x14ac:dyDescent="0.25">
      <c r="P22694" s="120"/>
      <c r="R22694" s="120"/>
      <c r="T22694" s="120"/>
      <c r="V22694" s="120"/>
      <c r="X22694" s="120"/>
      <c r="Z22694" s="120"/>
    </row>
    <row r="22695" spans="16:26" x14ac:dyDescent="0.25">
      <c r="P22695" s="119"/>
      <c r="R22695" s="119"/>
      <c r="T22695" s="119"/>
      <c r="V22695" s="119"/>
      <c r="X22695" s="119"/>
      <c r="Z22695" s="119"/>
    </row>
    <row r="22696" spans="16:26" x14ac:dyDescent="0.25">
      <c r="P22696" s="119"/>
      <c r="R22696" s="119"/>
      <c r="T22696" s="119"/>
      <c r="V22696" s="119"/>
      <c r="X22696" s="119"/>
      <c r="Z22696" s="119"/>
    </row>
    <row r="22697" spans="16:26" x14ac:dyDescent="0.25">
      <c r="P22697" s="119"/>
      <c r="R22697" s="119"/>
      <c r="T22697" s="119"/>
      <c r="V22697" s="119"/>
      <c r="X22697" s="119"/>
      <c r="Z22697" s="119"/>
    </row>
    <row r="22698" spans="16:26" x14ac:dyDescent="0.25">
      <c r="P22698" s="121"/>
      <c r="R22698" s="121"/>
      <c r="T22698" s="121"/>
      <c r="V22698" s="121"/>
      <c r="X22698" s="121"/>
      <c r="Z22698" s="121"/>
    </row>
    <row r="22699" spans="16:26" x14ac:dyDescent="0.25">
      <c r="P22699" s="121"/>
      <c r="R22699" s="121"/>
      <c r="T22699" s="121"/>
      <c r="V22699" s="121"/>
      <c r="X22699" s="121"/>
      <c r="Z22699" s="121"/>
    </row>
    <row r="22700" spans="16:26" x14ac:dyDescent="0.25">
      <c r="P22700" s="121"/>
      <c r="R22700" s="121"/>
      <c r="T22700" s="121"/>
      <c r="V22700" s="121"/>
      <c r="X22700" s="121"/>
      <c r="Z22700" s="121"/>
    </row>
    <row r="22701" spans="16:26" x14ac:dyDescent="0.25">
      <c r="P22701" s="121"/>
      <c r="R22701" s="121"/>
      <c r="T22701" s="121"/>
      <c r="V22701" s="121"/>
      <c r="X22701" s="121"/>
      <c r="Z22701" s="121"/>
    </row>
    <row r="22702" spans="16:26" x14ac:dyDescent="0.25">
      <c r="P22702" s="122"/>
      <c r="R22702" s="122"/>
      <c r="T22702" s="122"/>
      <c r="V22702" s="122"/>
      <c r="X22702" s="122"/>
      <c r="Z22702" s="122"/>
    </row>
    <row r="22703" spans="16:26" x14ac:dyDescent="0.25">
      <c r="P22703" s="118"/>
      <c r="R22703" s="118"/>
      <c r="T22703" s="118"/>
      <c r="V22703" s="118"/>
      <c r="X22703" s="118"/>
      <c r="Z22703" s="118"/>
    </row>
    <row r="22704" spans="16:26" x14ac:dyDescent="0.25">
      <c r="P22704" s="119"/>
      <c r="R22704" s="119"/>
      <c r="T22704" s="119"/>
      <c r="V22704" s="119"/>
      <c r="X22704" s="119"/>
      <c r="Z22704" s="119"/>
    </row>
    <row r="22705" spans="16:26" x14ac:dyDescent="0.25">
      <c r="P22705" s="119"/>
      <c r="R22705" s="119"/>
      <c r="T22705" s="119"/>
      <c r="V22705" s="119"/>
      <c r="X22705" s="119"/>
      <c r="Z22705" s="119"/>
    </row>
    <row r="22706" spans="16:26" x14ac:dyDescent="0.25">
      <c r="P22706" s="120"/>
      <c r="R22706" s="120"/>
      <c r="T22706" s="120"/>
      <c r="V22706" s="120"/>
      <c r="X22706" s="120"/>
      <c r="Z22706" s="120"/>
    </row>
    <row r="22707" spans="16:26" x14ac:dyDescent="0.25">
      <c r="P22707" s="119"/>
      <c r="R22707" s="119"/>
      <c r="T22707" s="119"/>
      <c r="V22707" s="119"/>
      <c r="X22707" s="119"/>
      <c r="Z22707" s="119"/>
    </row>
    <row r="22708" spans="16:26" x14ac:dyDescent="0.25">
      <c r="P22708" s="119"/>
      <c r="R22708" s="119"/>
      <c r="T22708" s="119"/>
      <c r="V22708" s="119"/>
      <c r="X22708" s="119"/>
      <c r="Z22708" s="119"/>
    </row>
    <row r="22709" spans="16:26" x14ac:dyDescent="0.25">
      <c r="P22709" s="120"/>
      <c r="R22709" s="120"/>
      <c r="T22709" s="120"/>
      <c r="V22709" s="120"/>
      <c r="X22709" s="120"/>
      <c r="Z22709" s="120"/>
    </row>
    <row r="22710" spans="16:26" x14ac:dyDescent="0.25">
      <c r="P22710" s="119"/>
      <c r="R22710" s="119"/>
      <c r="T22710" s="119"/>
      <c r="V22710" s="119"/>
      <c r="X22710" s="119"/>
      <c r="Z22710" s="119"/>
    </row>
    <row r="22711" spans="16:26" x14ac:dyDescent="0.25">
      <c r="P22711" s="120"/>
      <c r="R22711" s="120"/>
      <c r="T22711" s="120"/>
      <c r="V22711" s="120"/>
      <c r="X22711" s="120"/>
      <c r="Z22711" s="120"/>
    </row>
    <row r="22712" spans="16:26" x14ac:dyDescent="0.25">
      <c r="P22712" s="119"/>
      <c r="R22712" s="119"/>
      <c r="T22712" s="119"/>
      <c r="V22712" s="119"/>
      <c r="X22712" s="119"/>
      <c r="Z22712" s="119"/>
    </row>
    <row r="22713" spans="16:26" x14ac:dyDescent="0.25">
      <c r="P22713" s="119"/>
      <c r="R22713" s="119"/>
      <c r="T22713" s="119"/>
      <c r="V22713" s="119"/>
      <c r="X22713" s="119"/>
      <c r="Z22713" s="119"/>
    </row>
    <row r="22714" spans="16:26" x14ac:dyDescent="0.25">
      <c r="P22714" s="119"/>
      <c r="R22714" s="119"/>
      <c r="T22714" s="119"/>
      <c r="V22714" s="119"/>
      <c r="X22714" s="119"/>
      <c r="Z22714" s="119"/>
    </row>
    <row r="22715" spans="16:26" x14ac:dyDescent="0.25">
      <c r="P22715" s="121"/>
      <c r="R22715" s="121"/>
      <c r="T22715" s="121"/>
      <c r="V22715" s="121"/>
      <c r="X22715" s="121"/>
      <c r="Z22715" s="121"/>
    </row>
    <row r="22716" spans="16:26" x14ac:dyDescent="0.25">
      <c r="P22716" s="121"/>
      <c r="R22716" s="121"/>
      <c r="T22716" s="121"/>
      <c r="V22716" s="121"/>
      <c r="X22716" s="121"/>
      <c r="Z22716" s="121"/>
    </row>
    <row r="22717" spans="16:26" x14ac:dyDescent="0.25">
      <c r="P22717" s="121"/>
      <c r="R22717" s="121"/>
      <c r="T22717" s="121"/>
      <c r="V22717" s="121"/>
      <c r="X22717" s="121"/>
      <c r="Z22717" s="121"/>
    </row>
    <row r="22718" spans="16:26" x14ac:dyDescent="0.25">
      <c r="P22718" s="121"/>
      <c r="R22718" s="121"/>
      <c r="T22718" s="121"/>
      <c r="V22718" s="121"/>
      <c r="X22718" s="121"/>
      <c r="Z22718" s="121"/>
    </row>
    <row r="22719" spans="16:26" x14ac:dyDescent="0.25">
      <c r="P22719" s="122"/>
      <c r="R22719" s="122"/>
      <c r="T22719" s="122"/>
      <c r="V22719" s="122"/>
      <c r="X22719" s="122"/>
      <c r="Z22719" s="122"/>
    </row>
    <row r="22720" spans="16:26" x14ac:dyDescent="0.25">
      <c r="P22720" s="118"/>
      <c r="R22720" s="118"/>
      <c r="T22720" s="118"/>
      <c r="V22720" s="118"/>
      <c r="X22720" s="118"/>
      <c r="Z22720" s="118"/>
    </row>
    <row r="22721" spans="16:26" x14ac:dyDescent="0.25">
      <c r="P22721" s="119"/>
      <c r="R22721" s="119"/>
      <c r="T22721" s="119"/>
      <c r="V22721" s="119"/>
      <c r="X22721" s="119"/>
      <c r="Z22721" s="119"/>
    </row>
    <row r="22722" spans="16:26" x14ac:dyDescent="0.25">
      <c r="P22722" s="119"/>
      <c r="R22722" s="119"/>
      <c r="T22722" s="119"/>
      <c r="V22722" s="119"/>
      <c r="X22722" s="119"/>
      <c r="Z22722" s="119"/>
    </row>
    <row r="22723" spans="16:26" x14ac:dyDescent="0.25">
      <c r="P22723" s="120"/>
      <c r="R22723" s="120"/>
      <c r="T22723" s="120"/>
      <c r="V22723" s="120"/>
      <c r="X22723" s="120"/>
      <c r="Z22723" s="120"/>
    </row>
    <row r="22724" spans="16:26" x14ac:dyDescent="0.25">
      <c r="P22724" s="119"/>
      <c r="R22724" s="119"/>
      <c r="T22724" s="119"/>
      <c r="V22724" s="119"/>
      <c r="X22724" s="119"/>
      <c r="Z22724" s="119"/>
    </row>
    <row r="22725" spans="16:26" x14ac:dyDescent="0.25">
      <c r="P22725" s="119"/>
      <c r="R22725" s="119"/>
      <c r="T22725" s="119"/>
      <c r="V22725" s="119"/>
      <c r="X22725" s="119"/>
      <c r="Z22725" s="119"/>
    </row>
    <row r="22726" spans="16:26" x14ac:dyDescent="0.25">
      <c r="P22726" s="120"/>
      <c r="R22726" s="120"/>
      <c r="T22726" s="120"/>
      <c r="V22726" s="120"/>
      <c r="X22726" s="120"/>
      <c r="Z22726" s="120"/>
    </row>
    <row r="22727" spans="16:26" x14ac:dyDescent="0.25">
      <c r="P22727" s="119"/>
      <c r="R22727" s="119"/>
      <c r="T22727" s="119"/>
      <c r="V22727" s="119"/>
      <c r="X22727" s="119"/>
      <c r="Z22727" s="119"/>
    </row>
    <row r="22728" spans="16:26" x14ac:dyDescent="0.25">
      <c r="P22728" s="120"/>
      <c r="R22728" s="120"/>
      <c r="T22728" s="120"/>
      <c r="V22728" s="120"/>
      <c r="X22728" s="120"/>
      <c r="Z22728" s="120"/>
    </row>
    <row r="22729" spans="16:26" x14ac:dyDescent="0.25">
      <c r="P22729" s="119"/>
      <c r="R22729" s="119"/>
      <c r="T22729" s="119"/>
      <c r="V22729" s="119"/>
      <c r="X22729" s="119"/>
      <c r="Z22729" s="119"/>
    </row>
    <row r="22730" spans="16:26" x14ac:dyDescent="0.25">
      <c r="P22730" s="119"/>
      <c r="R22730" s="119"/>
      <c r="T22730" s="119"/>
      <c r="V22730" s="119"/>
      <c r="X22730" s="119"/>
      <c r="Z22730" s="119"/>
    </row>
    <row r="22731" spans="16:26" x14ac:dyDescent="0.25">
      <c r="P22731" s="119"/>
      <c r="R22731" s="119"/>
      <c r="T22731" s="119"/>
      <c r="V22731" s="119"/>
      <c r="X22731" s="119"/>
      <c r="Z22731" s="119"/>
    </row>
    <row r="22732" spans="16:26" x14ac:dyDescent="0.25">
      <c r="P22732" s="121"/>
      <c r="R22732" s="121"/>
      <c r="T22732" s="121"/>
      <c r="V22732" s="121"/>
      <c r="X22732" s="121"/>
      <c r="Z22732" s="121"/>
    </row>
    <row r="22733" spans="16:26" x14ac:dyDescent="0.25">
      <c r="P22733" s="121"/>
      <c r="R22733" s="121"/>
      <c r="T22733" s="121"/>
      <c r="V22733" s="121"/>
      <c r="X22733" s="121"/>
      <c r="Z22733" s="121"/>
    </row>
    <row r="22734" spans="16:26" x14ac:dyDescent="0.25">
      <c r="P22734" s="121"/>
      <c r="R22734" s="121"/>
      <c r="T22734" s="121"/>
      <c r="V22734" s="121"/>
      <c r="X22734" s="121"/>
      <c r="Z22734" s="121"/>
    </row>
    <row r="22735" spans="16:26" x14ac:dyDescent="0.25">
      <c r="P22735" s="121"/>
      <c r="R22735" s="121"/>
      <c r="T22735" s="121"/>
      <c r="V22735" s="121"/>
      <c r="X22735" s="121"/>
      <c r="Z22735" s="121"/>
    </row>
    <row r="22736" spans="16:26" x14ac:dyDescent="0.25">
      <c r="P22736" s="122"/>
      <c r="R22736" s="122"/>
      <c r="T22736" s="122"/>
      <c r="V22736" s="122"/>
      <c r="X22736" s="122"/>
      <c r="Z22736" s="122"/>
    </row>
    <row r="22737" spans="16:26" x14ac:dyDescent="0.25">
      <c r="P22737" s="118"/>
      <c r="R22737" s="118"/>
      <c r="T22737" s="118"/>
      <c r="V22737" s="118"/>
      <c r="X22737" s="118"/>
      <c r="Z22737" s="118"/>
    </row>
    <row r="22738" spans="16:26" x14ac:dyDescent="0.25">
      <c r="P22738" s="119"/>
      <c r="R22738" s="119"/>
      <c r="T22738" s="119"/>
      <c r="V22738" s="119"/>
      <c r="X22738" s="119"/>
      <c r="Z22738" s="119"/>
    </row>
    <row r="22739" spans="16:26" x14ac:dyDescent="0.25">
      <c r="P22739" s="119"/>
      <c r="R22739" s="119"/>
      <c r="T22739" s="119"/>
      <c r="V22739" s="119"/>
      <c r="X22739" s="119"/>
      <c r="Z22739" s="119"/>
    </row>
    <row r="22740" spans="16:26" x14ac:dyDescent="0.25">
      <c r="P22740" s="120"/>
      <c r="R22740" s="120"/>
      <c r="T22740" s="120"/>
      <c r="V22740" s="120"/>
      <c r="X22740" s="120"/>
      <c r="Z22740" s="120"/>
    </row>
    <row r="22741" spans="16:26" x14ac:dyDescent="0.25">
      <c r="P22741" s="119"/>
      <c r="R22741" s="119"/>
      <c r="T22741" s="119"/>
      <c r="V22741" s="119"/>
      <c r="X22741" s="119"/>
      <c r="Z22741" s="119"/>
    </row>
    <row r="22742" spans="16:26" x14ac:dyDescent="0.25">
      <c r="P22742" s="119"/>
      <c r="R22742" s="119"/>
      <c r="T22742" s="119"/>
      <c r="V22742" s="119"/>
      <c r="X22742" s="119"/>
      <c r="Z22742" s="119"/>
    </row>
    <row r="22743" spans="16:26" x14ac:dyDescent="0.25">
      <c r="P22743" s="120"/>
      <c r="R22743" s="120"/>
      <c r="T22743" s="120"/>
      <c r="V22743" s="120"/>
      <c r="X22743" s="120"/>
      <c r="Z22743" s="120"/>
    </row>
    <row r="22744" spans="16:26" x14ac:dyDescent="0.25">
      <c r="P22744" s="119"/>
      <c r="R22744" s="119"/>
      <c r="T22744" s="119"/>
      <c r="V22744" s="119"/>
      <c r="X22744" s="119"/>
      <c r="Z22744" s="119"/>
    </row>
    <row r="22745" spans="16:26" x14ac:dyDescent="0.25">
      <c r="P22745" s="120"/>
      <c r="R22745" s="120"/>
      <c r="T22745" s="120"/>
      <c r="V22745" s="120"/>
      <c r="X22745" s="120"/>
      <c r="Z22745" s="120"/>
    </row>
    <row r="22746" spans="16:26" x14ac:dyDescent="0.25">
      <c r="P22746" s="119"/>
      <c r="R22746" s="119"/>
      <c r="T22746" s="119"/>
      <c r="V22746" s="119"/>
      <c r="X22746" s="119"/>
      <c r="Z22746" s="119"/>
    </row>
    <row r="22747" spans="16:26" x14ac:dyDescent="0.25">
      <c r="P22747" s="119"/>
      <c r="R22747" s="119"/>
      <c r="T22747" s="119"/>
      <c r="V22747" s="119"/>
      <c r="X22747" s="119"/>
      <c r="Z22747" s="119"/>
    </row>
    <row r="22748" spans="16:26" x14ac:dyDescent="0.25">
      <c r="P22748" s="119"/>
      <c r="R22748" s="119"/>
      <c r="T22748" s="119"/>
      <c r="V22748" s="119"/>
      <c r="X22748" s="119"/>
      <c r="Z22748" s="119"/>
    </row>
    <row r="22749" spans="16:26" x14ac:dyDescent="0.25">
      <c r="P22749" s="121"/>
      <c r="R22749" s="121"/>
      <c r="T22749" s="121"/>
      <c r="V22749" s="121"/>
      <c r="X22749" s="121"/>
      <c r="Z22749" s="121"/>
    </row>
    <row r="22750" spans="16:26" x14ac:dyDescent="0.25">
      <c r="P22750" s="121"/>
      <c r="R22750" s="121"/>
      <c r="T22750" s="121"/>
      <c r="V22750" s="121"/>
      <c r="X22750" s="121"/>
      <c r="Z22750" s="121"/>
    </row>
    <row r="22751" spans="16:26" x14ac:dyDescent="0.25">
      <c r="P22751" s="121"/>
      <c r="R22751" s="121"/>
      <c r="T22751" s="121"/>
      <c r="V22751" s="121"/>
      <c r="X22751" s="121"/>
      <c r="Z22751" s="121"/>
    </row>
    <row r="22752" spans="16:26" x14ac:dyDescent="0.25">
      <c r="P22752" s="121"/>
      <c r="R22752" s="121"/>
      <c r="T22752" s="121"/>
      <c r="V22752" s="121"/>
      <c r="X22752" s="121"/>
      <c r="Z22752" s="121"/>
    </row>
    <row r="22753" spans="16:26" x14ac:dyDescent="0.25">
      <c r="P22753" s="122"/>
      <c r="R22753" s="122"/>
      <c r="T22753" s="122"/>
      <c r="V22753" s="122"/>
      <c r="X22753" s="122"/>
      <c r="Z22753" s="122"/>
    </row>
    <row r="22754" spans="16:26" x14ac:dyDescent="0.25">
      <c r="P22754" s="118"/>
      <c r="R22754" s="118"/>
      <c r="T22754" s="118"/>
      <c r="V22754" s="118"/>
      <c r="X22754" s="118"/>
      <c r="Z22754" s="118"/>
    </row>
    <row r="22755" spans="16:26" x14ac:dyDescent="0.25">
      <c r="P22755" s="119"/>
      <c r="R22755" s="119"/>
      <c r="T22755" s="119"/>
      <c r="V22755" s="119"/>
      <c r="X22755" s="119"/>
      <c r="Z22755" s="119"/>
    </row>
    <row r="22756" spans="16:26" x14ac:dyDescent="0.25">
      <c r="P22756" s="119"/>
      <c r="R22756" s="119"/>
      <c r="T22756" s="119"/>
      <c r="V22756" s="119"/>
      <c r="X22756" s="119"/>
      <c r="Z22756" s="119"/>
    </row>
    <row r="22757" spans="16:26" x14ac:dyDescent="0.25">
      <c r="P22757" s="120"/>
      <c r="R22757" s="120"/>
      <c r="T22757" s="120"/>
      <c r="V22757" s="120"/>
      <c r="X22757" s="120"/>
      <c r="Z22757" s="120"/>
    </row>
    <row r="22758" spans="16:26" x14ac:dyDescent="0.25">
      <c r="P22758" s="119"/>
      <c r="R22758" s="119"/>
      <c r="T22758" s="119"/>
      <c r="V22758" s="119"/>
      <c r="X22758" s="119"/>
      <c r="Z22758" s="119"/>
    </row>
    <row r="22759" spans="16:26" x14ac:dyDescent="0.25">
      <c r="P22759" s="119"/>
      <c r="R22759" s="119"/>
      <c r="T22759" s="119"/>
      <c r="V22759" s="119"/>
      <c r="X22759" s="119"/>
      <c r="Z22759" s="119"/>
    </row>
    <row r="22760" spans="16:26" x14ac:dyDescent="0.25">
      <c r="P22760" s="120"/>
      <c r="R22760" s="120"/>
      <c r="T22760" s="120"/>
      <c r="V22760" s="120"/>
      <c r="X22760" s="120"/>
      <c r="Z22760" s="120"/>
    </row>
    <row r="22761" spans="16:26" x14ac:dyDescent="0.25">
      <c r="P22761" s="119"/>
      <c r="R22761" s="119"/>
      <c r="T22761" s="119"/>
      <c r="V22761" s="119"/>
      <c r="X22761" s="119"/>
      <c r="Z22761" s="119"/>
    </row>
    <row r="22762" spans="16:26" x14ac:dyDescent="0.25">
      <c r="P22762" s="120"/>
      <c r="R22762" s="120"/>
      <c r="T22762" s="120"/>
      <c r="V22762" s="120"/>
      <c r="X22762" s="120"/>
      <c r="Z22762" s="120"/>
    </row>
    <row r="22763" spans="16:26" x14ac:dyDescent="0.25">
      <c r="P22763" s="119"/>
      <c r="R22763" s="119"/>
      <c r="T22763" s="119"/>
      <c r="V22763" s="119"/>
      <c r="X22763" s="119"/>
      <c r="Z22763" s="119"/>
    </row>
    <row r="22764" spans="16:26" x14ac:dyDescent="0.25">
      <c r="P22764" s="119"/>
      <c r="R22764" s="119"/>
      <c r="T22764" s="119"/>
      <c r="V22764" s="119"/>
      <c r="X22764" s="119"/>
      <c r="Z22764" s="119"/>
    </row>
    <row r="22765" spans="16:26" x14ac:dyDescent="0.25">
      <c r="P22765" s="119"/>
      <c r="R22765" s="119"/>
      <c r="T22765" s="119"/>
      <c r="V22765" s="119"/>
      <c r="X22765" s="119"/>
      <c r="Z22765" s="119"/>
    </row>
    <row r="22766" spans="16:26" x14ac:dyDescent="0.25">
      <c r="P22766" s="121"/>
      <c r="R22766" s="121"/>
      <c r="T22766" s="121"/>
      <c r="V22766" s="121"/>
      <c r="X22766" s="121"/>
      <c r="Z22766" s="121"/>
    </row>
    <row r="22767" spans="16:26" x14ac:dyDescent="0.25">
      <c r="P22767" s="121"/>
      <c r="R22767" s="121"/>
      <c r="T22767" s="121"/>
      <c r="V22767" s="121"/>
      <c r="X22767" s="121"/>
      <c r="Z22767" s="121"/>
    </row>
    <row r="22768" spans="16:26" x14ac:dyDescent="0.25">
      <c r="P22768" s="121"/>
      <c r="R22768" s="121"/>
      <c r="T22768" s="121"/>
      <c r="V22768" s="121"/>
      <c r="X22768" s="121"/>
      <c r="Z22768" s="121"/>
    </row>
    <row r="22769" spans="16:26" x14ac:dyDescent="0.25">
      <c r="P22769" s="121"/>
      <c r="R22769" s="121"/>
      <c r="T22769" s="121"/>
      <c r="V22769" s="121"/>
      <c r="X22769" s="121"/>
      <c r="Z22769" s="121"/>
    </row>
    <row r="22770" spans="16:26" x14ac:dyDescent="0.25">
      <c r="P22770" s="122"/>
      <c r="R22770" s="122"/>
      <c r="T22770" s="122"/>
      <c r="V22770" s="122"/>
      <c r="X22770" s="122"/>
      <c r="Z22770" s="122"/>
    </row>
    <row r="22771" spans="16:26" x14ac:dyDescent="0.25">
      <c r="P22771" s="118"/>
      <c r="R22771" s="118"/>
      <c r="T22771" s="118"/>
      <c r="V22771" s="118"/>
      <c r="X22771" s="118"/>
      <c r="Z22771" s="118"/>
    </row>
    <row r="22772" spans="16:26" x14ac:dyDescent="0.25">
      <c r="P22772" s="119"/>
      <c r="R22772" s="119"/>
      <c r="T22772" s="119"/>
      <c r="V22772" s="119"/>
      <c r="X22772" s="119"/>
      <c r="Z22772" s="119"/>
    </row>
    <row r="22773" spans="16:26" x14ac:dyDescent="0.25">
      <c r="P22773" s="119"/>
      <c r="R22773" s="119"/>
      <c r="T22773" s="119"/>
      <c r="V22773" s="119"/>
      <c r="X22773" s="119"/>
      <c r="Z22773" s="119"/>
    </row>
    <row r="22774" spans="16:26" x14ac:dyDescent="0.25">
      <c r="P22774" s="120"/>
      <c r="R22774" s="120"/>
      <c r="T22774" s="120"/>
      <c r="V22774" s="120"/>
      <c r="X22774" s="120"/>
      <c r="Z22774" s="120"/>
    </row>
    <row r="22775" spans="16:26" x14ac:dyDescent="0.25">
      <c r="P22775" s="119"/>
      <c r="R22775" s="119"/>
      <c r="T22775" s="119"/>
      <c r="V22775" s="119"/>
      <c r="X22775" s="119"/>
      <c r="Z22775" s="119"/>
    </row>
    <row r="22776" spans="16:26" x14ac:dyDescent="0.25">
      <c r="P22776" s="119"/>
      <c r="R22776" s="119"/>
      <c r="T22776" s="119"/>
      <c r="V22776" s="119"/>
      <c r="X22776" s="119"/>
      <c r="Z22776" s="119"/>
    </row>
    <row r="22777" spans="16:26" x14ac:dyDescent="0.25">
      <c r="P22777" s="120"/>
      <c r="R22777" s="120"/>
      <c r="T22777" s="120"/>
      <c r="V22777" s="120"/>
      <c r="X22777" s="120"/>
      <c r="Z22777" s="120"/>
    </row>
    <row r="22778" spans="16:26" x14ac:dyDescent="0.25">
      <c r="P22778" s="119"/>
      <c r="R22778" s="119"/>
      <c r="T22778" s="119"/>
      <c r="V22778" s="119"/>
      <c r="X22778" s="119"/>
      <c r="Z22778" s="119"/>
    </row>
    <row r="22779" spans="16:26" x14ac:dyDescent="0.25">
      <c r="P22779" s="120"/>
      <c r="R22779" s="120"/>
      <c r="T22779" s="120"/>
      <c r="V22779" s="120"/>
      <c r="X22779" s="120"/>
      <c r="Z22779" s="120"/>
    </row>
    <row r="22780" spans="16:26" x14ac:dyDescent="0.25">
      <c r="P22780" s="119"/>
      <c r="R22780" s="119"/>
      <c r="T22780" s="119"/>
      <c r="V22780" s="119"/>
      <c r="X22780" s="119"/>
      <c r="Z22780" s="119"/>
    </row>
    <row r="22781" spans="16:26" x14ac:dyDescent="0.25">
      <c r="P22781" s="119"/>
      <c r="R22781" s="119"/>
      <c r="T22781" s="119"/>
      <c r="V22781" s="119"/>
      <c r="X22781" s="119"/>
      <c r="Z22781" s="119"/>
    </row>
    <row r="22782" spans="16:26" x14ac:dyDescent="0.25">
      <c r="P22782" s="119"/>
      <c r="R22782" s="119"/>
      <c r="T22782" s="119"/>
      <c r="V22782" s="119"/>
      <c r="X22782" s="119"/>
      <c r="Z22782" s="119"/>
    </row>
    <row r="22783" spans="16:26" x14ac:dyDescent="0.25">
      <c r="P22783" s="121"/>
      <c r="R22783" s="121"/>
      <c r="T22783" s="121"/>
      <c r="V22783" s="121"/>
      <c r="X22783" s="121"/>
      <c r="Z22783" s="121"/>
    </row>
    <row r="22784" spans="16:26" x14ac:dyDescent="0.25">
      <c r="P22784" s="121"/>
      <c r="R22784" s="121"/>
      <c r="T22784" s="121"/>
      <c r="V22784" s="121"/>
      <c r="X22784" s="121"/>
      <c r="Z22784" s="121"/>
    </row>
    <row r="22785" spans="16:26" x14ac:dyDescent="0.25">
      <c r="P22785" s="121"/>
      <c r="R22785" s="121"/>
      <c r="T22785" s="121"/>
      <c r="V22785" s="121"/>
      <c r="X22785" s="121"/>
      <c r="Z22785" s="121"/>
    </row>
    <row r="22786" spans="16:26" x14ac:dyDescent="0.25">
      <c r="P22786" s="121"/>
      <c r="R22786" s="121"/>
      <c r="T22786" s="121"/>
      <c r="V22786" s="121"/>
      <c r="X22786" s="121"/>
      <c r="Z22786" s="121"/>
    </row>
    <row r="22787" spans="16:26" x14ac:dyDescent="0.25">
      <c r="P22787" s="122"/>
      <c r="R22787" s="122"/>
      <c r="T22787" s="122"/>
      <c r="V22787" s="122"/>
      <c r="X22787" s="122"/>
      <c r="Z22787" s="122"/>
    </row>
    <row r="22788" spans="16:26" x14ac:dyDescent="0.25">
      <c r="P22788" s="118"/>
      <c r="R22788" s="118"/>
      <c r="T22788" s="118"/>
      <c r="V22788" s="118"/>
      <c r="X22788" s="118"/>
      <c r="Z22788" s="118"/>
    </row>
    <row r="22789" spans="16:26" x14ac:dyDescent="0.25">
      <c r="P22789" s="119"/>
      <c r="R22789" s="119"/>
      <c r="T22789" s="119"/>
      <c r="V22789" s="119"/>
      <c r="X22789" s="119"/>
      <c r="Z22789" s="119"/>
    </row>
    <row r="22790" spans="16:26" x14ac:dyDescent="0.25">
      <c r="P22790" s="119"/>
      <c r="R22790" s="119"/>
      <c r="T22790" s="119"/>
      <c r="V22790" s="119"/>
      <c r="X22790" s="119"/>
      <c r="Z22790" s="119"/>
    </row>
    <row r="22791" spans="16:26" x14ac:dyDescent="0.25">
      <c r="P22791" s="120"/>
      <c r="R22791" s="120"/>
      <c r="T22791" s="120"/>
      <c r="V22791" s="120"/>
      <c r="X22791" s="120"/>
      <c r="Z22791" s="120"/>
    </row>
    <row r="22792" spans="16:26" x14ac:dyDescent="0.25">
      <c r="P22792" s="119"/>
      <c r="R22792" s="119"/>
      <c r="T22792" s="119"/>
      <c r="V22792" s="119"/>
      <c r="X22792" s="119"/>
      <c r="Z22792" s="119"/>
    </row>
    <row r="22793" spans="16:26" x14ac:dyDescent="0.25">
      <c r="P22793" s="119"/>
      <c r="R22793" s="119"/>
      <c r="T22793" s="119"/>
      <c r="V22793" s="119"/>
      <c r="X22793" s="119"/>
      <c r="Z22793" s="119"/>
    </row>
    <row r="22794" spans="16:26" x14ac:dyDescent="0.25">
      <c r="P22794" s="120"/>
      <c r="R22794" s="120"/>
      <c r="T22794" s="120"/>
      <c r="V22794" s="120"/>
      <c r="X22794" s="120"/>
      <c r="Z22794" s="120"/>
    </row>
    <row r="22795" spans="16:26" x14ac:dyDescent="0.25">
      <c r="P22795" s="119"/>
      <c r="R22795" s="119"/>
      <c r="T22795" s="119"/>
      <c r="V22795" s="119"/>
      <c r="X22795" s="119"/>
      <c r="Z22795" s="119"/>
    </row>
    <row r="22796" spans="16:26" x14ac:dyDescent="0.25">
      <c r="P22796" s="120"/>
      <c r="R22796" s="120"/>
      <c r="T22796" s="120"/>
      <c r="V22796" s="120"/>
      <c r="X22796" s="120"/>
      <c r="Z22796" s="120"/>
    </row>
    <row r="22797" spans="16:26" x14ac:dyDescent="0.25">
      <c r="P22797" s="119"/>
      <c r="R22797" s="119"/>
      <c r="T22797" s="119"/>
      <c r="V22797" s="119"/>
      <c r="X22797" s="119"/>
      <c r="Z22797" s="119"/>
    </row>
    <row r="22798" spans="16:26" x14ac:dyDescent="0.25">
      <c r="P22798" s="119"/>
      <c r="R22798" s="119"/>
      <c r="T22798" s="119"/>
      <c r="V22798" s="119"/>
      <c r="X22798" s="119"/>
      <c r="Z22798" s="119"/>
    </row>
    <row r="22799" spans="16:26" x14ac:dyDescent="0.25">
      <c r="P22799" s="119"/>
      <c r="R22799" s="119"/>
      <c r="T22799" s="119"/>
      <c r="V22799" s="119"/>
      <c r="X22799" s="119"/>
      <c r="Z22799" s="119"/>
    </row>
    <row r="22800" spans="16:26" x14ac:dyDescent="0.25">
      <c r="P22800" s="121"/>
      <c r="R22800" s="121"/>
      <c r="T22800" s="121"/>
      <c r="V22800" s="121"/>
      <c r="X22800" s="121"/>
      <c r="Z22800" s="121"/>
    </row>
    <row r="22801" spans="16:26" x14ac:dyDescent="0.25">
      <c r="P22801" s="121"/>
      <c r="R22801" s="121"/>
      <c r="T22801" s="121"/>
      <c r="V22801" s="121"/>
      <c r="X22801" s="121"/>
      <c r="Z22801" s="121"/>
    </row>
    <row r="22802" spans="16:26" x14ac:dyDescent="0.25">
      <c r="P22802" s="121"/>
      <c r="R22802" s="121"/>
      <c r="T22802" s="121"/>
      <c r="V22802" s="121"/>
      <c r="X22802" s="121"/>
      <c r="Z22802" s="121"/>
    </row>
    <row r="22803" spans="16:26" x14ac:dyDescent="0.25">
      <c r="P22803" s="121"/>
      <c r="R22803" s="121"/>
      <c r="T22803" s="121"/>
      <c r="V22803" s="121"/>
      <c r="X22803" s="121"/>
      <c r="Z22803" s="121"/>
    </row>
    <row r="22804" spans="16:26" x14ac:dyDescent="0.25">
      <c r="P22804" s="122"/>
      <c r="R22804" s="122"/>
      <c r="T22804" s="122"/>
      <c r="V22804" s="122"/>
      <c r="X22804" s="122"/>
      <c r="Z22804" s="122"/>
    </row>
    <row r="22805" spans="16:26" x14ac:dyDescent="0.25">
      <c r="P22805" s="118"/>
      <c r="R22805" s="118"/>
      <c r="T22805" s="118"/>
      <c r="V22805" s="118"/>
      <c r="X22805" s="118"/>
      <c r="Z22805" s="118"/>
    </row>
    <row r="22806" spans="16:26" x14ac:dyDescent="0.25">
      <c r="P22806" s="119"/>
      <c r="R22806" s="119"/>
      <c r="T22806" s="119"/>
      <c r="V22806" s="119"/>
      <c r="X22806" s="119"/>
      <c r="Z22806" s="119"/>
    </row>
    <row r="22807" spans="16:26" x14ac:dyDescent="0.25">
      <c r="P22807" s="119"/>
      <c r="R22807" s="119"/>
      <c r="T22807" s="119"/>
      <c r="V22807" s="119"/>
      <c r="X22807" s="119"/>
      <c r="Z22807" s="119"/>
    </row>
    <row r="22808" spans="16:26" x14ac:dyDescent="0.25">
      <c r="P22808" s="120"/>
      <c r="R22808" s="120"/>
      <c r="T22808" s="120"/>
      <c r="V22808" s="120"/>
      <c r="X22808" s="120"/>
      <c r="Z22808" s="120"/>
    </row>
    <row r="22809" spans="16:26" x14ac:dyDescent="0.25">
      <c r="P22809" s="119"/>
      <c r="R22809" s="119"/>
      <c r="T22809" s="119"/>
      <c r="V22809" s="119"/>
      <c r="X22809" s="119"/>
      <c r="Z22809" s="119"/>
    </row>
    <row r="22810" spans="16:26" x14ac:dyDescent="0.25">
      <c r="P22810" s="119"/>
      <c r="R22810" s="119"/>
      <c r="T22810" s="119"/>
      <c r="V22810" s="119"/>
      <c r="X22810" s="119"/>
      <c r="Z22810" s="119"/>
    </row>
    <row r="22811" spans="16:26" x14ac:dyDescent="0.25">
      <c r="P22811" s="120"/>
      <c r="R22811" s="120"/>
      <c r="T22811" s="120"/>
      <c r="V22811" s="120"/>
      <c r="X22811" s="120"/>
      <c r="Z22811" s="120"/>
    </row>
    <row r="22812" spans="16:26" x14ac:dyDescent="0.25">
      <c r="P22812" s="119"/>
      <c r="R22812" s="119"/>
      <c r="T22812" s="119"/>
      <c r="V22812" s="119"/>
      <c r="X22812" s="119"/>
      <c r="Z22812" s="119"/>
    </row>
    <row r="22813" spans="16:26" x14ac:dyDescent="0.25">
      <c r="P22813" s="120"/>
      <c r="R22813" s="120"/>
      <c r="T22813" s="120"/>
      <c r="V22813" s="120"/>
      <c r="X22813" s="120"/>
      <c r="Z22813" s="120"/>
    </row>
    <row r="22814" spans="16:26" x14ac:dyDescent="0.25">
      <c r="P22814" s="119"/>
      <c r="R22814" s="119"/>
      <c r="T22814" s="119"/>
      <c r="V22814" s="119"/>
      <c r="X22814" s="119"/>
      <c r="Z22814" s="119"/>
    </row>
    <row r="22815" spans="16:26" x14ac:dyDescent="0.25">
      <c r="P22815" s="119"/>
      <c r="R22815" s="119"/>
      <c r="T22815" s="119"/>
      <c r="V22815" s="119"/>
      <c r="X22815" s="119"/>
      <c r="Z22815" s="119"/>
    </row>
    <row r="22816" spans="16:26" x14ac:dyDescent="0.25">
      <c r="P22816" s="119"/>
      <c r="R22816" s="119"/>
      <c r="T22816" s="119"/>
      <c r="V22816" s="119"/>
      <c r="X22816" s="119"/>
      <c r="Z22816" s="119"/>
    </row>
    <row r="22817" spans="16:26" x14ac:dyDescent="0.25">
      <c r="P22817" s="121"/>
      <c r="R22817" s="121"/>
      <c r="T22817" s="121"/>
      <c r="V22817" s="121"/>
      <c r="X22817" s="121"/>
      <c r="Z22817" s="121"/>
    </row>
    <row r="22818" spans="16:26" x14ac:dyDescent="0.25">
      <c r="P22818" s="121"/>
      <c r="R22818" s="121"/>
      <c r="T22818" s="121"/>
      <c r="V22818" s="121"/>
      <c r="X22818" s="121"/>
      <c r="Z22818" s="121"/>
    </row>
    <row r="22819" spans="16:26" x14ac:dyDescent="0.25">
      <c r="P22819" s="121"/>
      <c r="R22819" s="121"/>
      <c r="T22819" s="121"/>
      <c r="V22819" s="121"/>
      <c r="X22819" s="121"/>
      <c r="Z22819" s="121"/>
    </row>
    <row r="22820" spans="16:26" x14ac:dyDescent="0.25">
      <c r="P22820" s="121"/>
      <c r="R22820" s="121"/>
      <c r="T22820" s="121"/>
      <c r="V22820" s="121"/>
      <c r="X22820" s="121"/>
      <c r="Z22820" s="121"/>
    </row>
    <row r="22821" spans="16:26" x14ac:dyDescent="0.25">
      <c r="P22821" s="122"/>
      <c r="R22821" s="122"/>
      <c r="T22821" s="122"/>
      <c r="V22821" s="122"/>
      <c r="X22821" s="122"/>
      <c r="Z22821" s="122"/>
    </row>
    <row r="22822" spans="16:26" x14ac:dyDescent="0.25">
      <c r="P22822" s="118"/>
      <c r="R22822" s="118"/>
      <c r="T22822" s="118"/>
      <c r="V22822" s="118"/>
      <c r="X22822" s="118"/>
      <c r="Z22822" s="118"/>
    </row>
    <row r="22823" spans="16:26" x14ac:dyDescent="0.25">
      <c r="P22823" s="119"/>
      <c r="R22823" s="119"/>
      <c r="T22823" s="119"/>
      <c r="V22823" s="119"/>
      <c r="X22823" s="119"/>
      <c r="Z22823" s="119"/>
    </row>
    <row r="22824" spans="16:26" x14ac:dyDescent="0.25">
      <c r="P22824" s="119"/>
      <c r="R22824" s="119"/>
      <c r="T22824" s="119"/>
      <c r="V22824" s="119"/>
      <c r="X22824" s="119"/>
      <c r="Z22824" s="119"/>
    </row>
    <row r="22825" spans="16:26" x14ac:dyDescent="0.25">
      <c r="P22825" s="120"/>
      <c r="R22825" s="120"/>
      <c r="T22825" s="120"/>
      <c r="V22825" s="120"/>
      <c r="X22825" s="120"/>
      <c r="Z22825" s="120"/>
    </row>
    <row r="22826" spans="16:26" x14ac:dyDescent="0.25">
      <c r="P22826" s="119"/>
      <c r="R22826" s="119"/>
      <c r="T22826" s="119"/>
      <c r="V22826" s="119"/>
      <c r="X22826" s="119"/>
      <c r="Z22826" s="119"/>
    </row>
    <row r="22827" spans="16:26" x14ac:dyDescent="0.25">
      <c r="P22827" s="119"/>
      <c r="R22827" s="119"/>
      <c r="T22827" s="119"/>
      <c r="V22827" s="119"/>
      <c r="X22827" s="119"/>
      <c r="Z22827" s="119"/>
    </row>
    <row r="22828" spans="16:26" x14ac:dyDescent="0.25">
      <c r="P22828" s="120"/>
      <c r="R22828" s="120"/>
      <c r="T22828" s="120"/>
      <c r="V22828" s="120"/>
      <c r="X22828" s="120"/>
      <c r="Z22828" s="120"/>
    </row>
    <row r="22829" spans="16:26" x14ac:dyDescent="0.25">
      <c r="P22829" s="119"/>
      <c r="R22829" s="119"/>
      <c r="T22829" s="119"/>
      <c r="V22829" s="119"/>
      <c r="X22829" s="119"/>
      <c r="Z22829" s="119"/>
    </row>
    <row r="22830" spans="16:26" x14ac:dyDescent="0.25">
      <c r="P22830" s="120"/>
      <c r="R22830" s="120"/>
      <c r="T22830" s="120"/>
      <c r="V22830" s="120"/>
      <c r="X22830" s="120"/>
      <c r="Z22830" s="120"/>
    </row>
    <row r="22831" spans="16:26" x14ac:dyDescent="0.25">
      <c r="P22831" s="119"/>
      <c r="R22831" s="119"/>
      <c r="T22831" s="119"/>
      <c r="V22831" s="119"/>
      <c r="X22831" s="119"/>
      <c r="Z22831" s="119"/>
    </row>
    <row r="22832" spans="16:26" x14ac:dyDescent="0.25">
      <c r="P22832" s="119"/>
      <c r="R22832" s="119"/>
      <c r="T22832" s="119"/>
      <c r="V22832" s="119"/>
      <c r="X22832" s="119"/>
      <c r="Z22832" s="119"/>
    </row>
    <row r="22833" spans="16:26" x14ac:dyDescent="0.25">
      <c r="P22833" s="119"/>
      <c r="R22833" s="119"/>
      <c r="T22833" s="119"/>
      <c r="V22833" s="119"/>
      <c r="X22833" s="119"/>
      <c r="Z22833" s="119"/>
    </row>
    <row r="22834" spans="16:26" x14ac:dyDescent="0.25">
      <c r="P22834" s="121"/>
      <c r="R22834" s="121"/>
      <c r="T22834" s="121"/>
      <c r="V22834" s="121"/>
      <c r="X22834" s="121"/>
      <c r="Z22834" s="121"/>
    </row>
    <row r="22835" spans="16:26" x14ac:dyDescent="0.25">
      <c r="P22835" s="121"/>
      <c r="R22835" s="121"/>
      <c r="T22835" s="121"/>
      <c r="V22835" s="121"/>
      <c r="X22835" s="121"/>
      <c r="Z22835" s="121"/>
    </row>
    <row r="22836" spans="16:26" x14ac:dyDescent="0.25">
      <c r="P22836" s="121"/>
      <c r="R22836" s="121"/>
      <c r="T22836" s="121"/>
      <c r="V22836" s="121"/>
      <c r="X22836" s="121"/>
      <c r="Z22836" s="121"/>
    </row>
    <row r="22837" spans="16:26" x14ac:dyDescent="0.25">
      <c r="P22837" s="121"/>
      <c r="R22837" s="121"/>
      <c r="T22837" s="121"/>
      <c r="V22837" s="121"/>
      <c r="X22837" s="121"/>
      <c r="Z22837" s="121"/>
    </row>
    <row r="22838" spans="16:26" x14ac:dyDescent="0.25">
      <c r="P22838" s="122"/>
      <c r="R22838" s="122"/>
      <c r="T22838" s="122"/>
      <c r="V22838" s="122"/>
      <c r="X22838" s="122"/>
      <c r="Z22838" s="122"/>
    </row>
    <row r="22839" spans="16:26" x14ac:dyDescent="0.25">
      <c r="P22839" s="118"/>
      <c r="R22839" s="118"/>
      <c r="T22839" s="118"/>
      <c r="V22839" s="118"/>
      <c r="X22839" s="118"/>
      <c r="Z22839" s="118"/>
    </row>
    <row r="22840" spans="16:26" x14ac:dyDescent="0.25">
      <c r="P22840" s="119"/>
      <c r="R22840" s="119"/>
      <c r="T22840" s="119"/>
      <c r="V22840" s="119"/>
      <c r="X22840" s="119"/>
      <c r="Z22840" s="119"/>
    </row>
    <row r="22841" spans="16:26" x14ac:dyDescent="0.25">
      <c r="P22841" s="119"/>
      <c r="R22841" s="119"/>
      <c r="T22841" s="119"/>
      <c r="V22841" s="119"/>
      <c r="X22841" s="119"/>
      <c r="Z22841" s="119"/>
    </row>
    <row r="22842" spans="16:26" x14ac:dyDescent="0.25">
      <c r="P22842" s="120"/>
      <c r="R22842" s="120"/>
      <c r="T22842" s="120"/>
      <c r="V22842" s="120"/>
      <c r="X22842" s="120"/>
      <c r="Z22842" s="120"/>
    </row>
    <row r="22843" spans="16:26" x14ac:dyDescent="0.25">
      <c r="P22843" s="119"/>
      <c r="R22843" s="119"/>
      <c r="T22843" s="119"/>
      <c r="V22843" s="119"/>
      <c r="X22843" s="119"/>
      <c r="Z22843" s="119"/>
    </row>
    <row r="22844" spans="16:26" x14ac:dyDescent="0.25">
      <c r="P22844" s="119"/>
      <c r="R22844" s="119"/>
      <c r="T22844" s="119"/>
      <c r="V22844" s="119"/>
      <c r="X22844" s="119"/>
      <c r="Z22844" s="119"/>
    </row>
    <row r="22845" spans="16:26" x14ac:dyDescent="0.25">
      <c r="P22845" s="120"/>
      <c r="R22845" s="120"/>
      <c r="T22845" s="120"/>
      <c r="V22845" s="120"/>
      <c r="X22845" s="120"/>
      <c r="Z22845" s="120"/>
    </row>
    <row r="22846" spans="16:26" x14ac:dyDescent="0.25">
      <c r="P22846" s="119"/>
      <c r="R22846" s="119"/>
      <c r="T22846" s="119"/>
      <c r="V22846" s="119"/>
      <c r="X22846" s="119"/>
      <c r="Z22846" s="119"/>
    </row>
    <row r="22847" spans="16:26" x14ac:dyDescent="0.25">
      <c r="P22847" s="120"/>
      <c r="R22847" s="120"/>
      <c r="T22847" s="120"/>
      <c r="V22847" s="120"/>
      <c r="X22847" s="120"/>
      <c r="Z22847" s="120"/>
    </row>
    <row r="22848" spans="16:26" x14ac:dyDescent="0.25">
      <c r="P22848" s="119"/>
      <c r="R22848" s="119"/>
      <c r="T22848" s="119"/>
      <c r="V22848" s="119"/>
      <c r="X22848" s="119"/>
      <c r="Z22848" s="119"/>
    </row>
    <row r="22849" spans="16:26" x14ac:dyDescent="0.25">
      <c r="P22849" s="119"/>
      <c r="R22849" s="119"/>
      <c r="T22849" s="119"/>
      <c r="V22849" s="119"/>
      <c r="X22849" s="119"/>
      <c r="Z22849" s="119"/>
    </row>
    <row r="22850" spans="16:26" x14ac:dyDescent="0.25">
      <c r="P22850" s="119"/>
      <c r="R22850" s="119"/>
      <c r="T22850" s="119"/>
      <c r="V22850" s="119"/>
      <c r="X22850" s="119"/>
      <c r="Z22850" s="119"/>
    </row>
    <row r="22851" spans="16:26" x14ac:dyDescent="0.25">
      <c r="P22851" s="121"/>
      <c r="R22851" s="121"/>
      <c r="T22851" s="121"/>
      <c r="V22851" s="121"/>
      <c r="X22851" s="121"/>
      <c r="Z22851" s="121"/>
    </row>
    <row r="22852" spans="16:26" x14ac:dyDescent="0.25">
      <c r="P22852" s="121"/>
      <c r="R22852" s="121"/>
      <c r="T22852" s="121"/>
      <c r="V22852" s="121"/>
      <c r="X22852" s="121"/>
      <c r="Z22852" s="121"/>
    </row>
    <row r="22853" spans="16:26" x14ac:dyDescent="0.25">
      <c r="P22853" s="121"/>
      <c r="R22853" s="121"/>
      <c r="T22853" s="121"/>
      <c r="V22853" s="121"/>
      <c r="X22853" s="121"/>
      <c r="Z22853" s="121"/>
    </row>
    <row r="22854" spans="16:26" x14ac:dyDescent="0.25">
      <c r="P22854" s="121"/>
      <c r="R22854" s="121"/>
      <c r="T22854" s="121"/>
      <c r="V22854" s="121"/>
      <c r="X22854" s="121"/>
      <c r="Z22854" s="121"/>
    </row>
    <row r="22855" spans="16:26" x14ac:dyDescent="0.25">
      <c r="P22855" s="122"/>
      <c r="R22855" s="122"/>
      <c r="T22855" s="122"/>
      <c r="V22855" s="122"/>
      <c r="X22855" s="122"/>
      <c r="Z22855" s="122"/>
    </row>
    <row r="22856" spans="16:26" x14ac:dyDescent="0.25">
      <c r="P22856" s="118"/>
      <c r="R22856" s="118"/>
      <c r="T22856" s="118"/>
      <c r="V22856" s="118"/>
      <c r="X22856" s="118"/>
      <c r="Z22856" s="118"/>
    </row>
    <row r="22857" spans="16:26" x14ac:dyDescent="0.25">
      <c r="P22857" s="119"/>
      <c r="R22857" s="119"/>
      <c r="T22857" s="119"/>
      <c r="V22857" s="119"/>
      <c r="X22857" s="119"/>
      <c r="Z22857" s="119"/>
    </row>
    <row r="22858" spans="16:26" x14ac:dyDescent="0.25">
      <c r="P22858" s="119"/>
      <c r="R22858" s="119"/>
      <c r="T22858" s="119"/>
      <c r="V22858" s="119"/>
      <c r="X22858" s="119"/>
      <c r="Z22858" s="119"/>
    </row>
    <row r="22859" spans="16:26" x14ac:dyDescent="0.25">
      <c r="P22859" s="120"/>
      <c r="R22859" s="120"/>
      <c r="T22859" s="120"/>
      <c r="V22859" s="120"/>
      <c r="X22859" s="120"/>
      <c r="Z22859" s="120"/>
    </row>
    <row r="22860" spans="16:26" x14ac:dyDescent="0.25">
      <c r="P22860" s="119"/>
      <c r="R22860" s="119"/>
      <c r="T22860" s="119"/>
      <c r="V22860" s="119"/>
      <c r="X22860" s="119"/>
      <c r="Z22860" s="119"/>
    </row>
    <row r="22861" spans="16:26" x14ac:dyDescent="0.25">
      <c r="P22861" s="119"/>
      <c r="R22861" s="119"/>
      <c r="T22861" s="119"/>
      <c r="V22861" s="119"/>
      <c r="X22861" s="119"/>
      <c r="Z22861" s="119"/>
    </row>
    <row r="22862" spans="16:26" x14ac:dyDescent="0.25">
      <c r="P22862" s="120"/>
      <c r="R22862" s="120"/>
      <c r="T22862" s="120"/>
      <c r="V22862" s="120"/>
      <c r="X22862" s="120"/>
      <c r="Z22862" s="120"/>
    </row>
    <row r="22863" spans="16:26" x14ac:dyDescent="0.25">
      <c r="P22863" s="119"/>
      <c r="R22863" s="119"/>
      <c r="T22863" s="119"/>
      <c r="V22863" s="119"/>
      <c r="X22863" s="119"/>
      <c r="Z22863" s="119"/>
    </row>
    <row r="22864" spans="16:26" x14ac:dyDescent="0.25">
      <c r="P22864" s="120"/>
      <c r="R22864" s="120"/>
      <c r="T22864" s="120"/>
      <c r="V22864" s="120"/>
      <c r="X22864" s="120"/>
      <c r="Z22864" s="120"/>
    </row>
    <row r="22865" spans="16:26" x14ac:dyDescent="0.25">
      <c r="P22865" s="119"/>
      <c r="R22865" s="119"/>
      <c r="T22865" s="119"/>
      <c r="V22865" s="119"/>
      <c r="X22865" s="119"/>
      <c r="Z22865" s="119"/>
    </row>
    <row r="22866" spans="16:26" x14ac:dyDescent="0.25">
      <c r="P22866" s="119"/>
      <c r="R22866" s="119"/>
      <c r="T22866" s="119"/>
      <c r="V22866" s="119"/>
      <c r="X22866" s="119"/>
      <c r="Z22866" s="119"/>
    </row>
    <row r="22867" spans="16:26" x14ac:dyDescent="0.25">
      <c r="P22867" s="119"/>
      <c r="R22867" s="119"/>
      <c r="T22867" s="119"/>
      <c r="V22867" s="119"/>
      <c r="X22867" s="119"/>
      <c r="Z22867" s="119"/>
    </row>
    <row r="22868" spans="16:26" x14ac:dyDescent="0.25">
      <c r="P22868" s="121"/>
      <c r="R22868" s="121"/>
      <c r="T22868" s="121"/>
      <c r="V22868" s="121"/>
      <c r="X22868" s="121"/>
      <c r="Z22868" s="121"/>
    </row>
    <row r="22869" spans="16:26" x14ac:dyDescent="0.25">
      <c r="P22869" s="121"/>
      <c r="R22869" s="121"/>
      <c r="T22869" s="121"/>
      <c r="V22869" s="121"/>
      <c r="X22869" s="121"/>
      <c r="Z22869" s="121"/>
    </row>
    <row r="22870" spans="16:26" x14ac:dyDescent="0.25">
      <c r="P22870" s="121"/>
      <c r="R22870" s="121"/>
      <c r="T22870" s="121"/>
      <c r="V22870" s="121"/>
      <c r="X22870" s="121"/>
      <c r="Z22870" s="121"/>
    </row>
    <row r="22871" spans="16:26" x14ac:dyDescent="0.25">
      <c r="P22871" s="121"/>
      <c r="R22871" s="121"/>
      <c r="T22871" s="121"/>
      <c r="V22871" s="121"/>
      <c r="X22871" s="121"/>
      <c r="Z22871" s="121"/>
    </row>
    <row r="22872" spans="16:26" x14ac:dyDescent="0.25">
      <c r="P22872" s="122"/>
      <c r="R22872" s="122"/>
      <c r="T22872" s="122"/>
      <c r="V22872" s="122"/>
      <c r="X22872" s="122"/>
      <c r="Z22872" s="122"/>
    </row>
    <row r="22873" spans="16:26" x14ac:dyDescent="0.25">
      <c r="P22873" s="118"/>
      <c r="R22873" s="118"/>
      <c r="T22873" s="118"/>
      <c r="V22873" s="118"/>
      <c r="X22873" s="118"/>
      <c r="Z22873" s="118"/>
    </row>
    <row r="22874" spans="16:26" x14ac:dyDescent="0.25">
      <c r="P22874" s="119"/>
      <c r="R22874" s="119"/>
      <c r="T22874" s="119"/>
      <c r="V22874" s="119"/>
      <c r="X22874" s="119"/>
      <c r="Z22874" s="119"/>
    </row>
    <row r="22875" spans="16:26" x14ac:dyDescent="0.25">
      <c r="P22875" s="119"/>
      <c r="R22875" s="119"/>
      <c r="T22875" s="119"/>
      <c r="V22875" s="119"/>
      <c r="X22875" s="119"/>
      <c r="Z22875" s="119"/>
    </row>
    <row r="22876" spans="16:26" x14ac:dyDescent="0.25">
      <c r="P22876" s="120"/>
      <c r="R22876" s="120"/>
      <c r="T22876" s="120"/>
      <c r="V22876" s="120"/>
      <c r="X22876" s="120"/>
      <c r="Z22876" s="120"/>
    </row>
    <row r="22877" spans="16:26" x14ac:dyDescent="0.25">
      <c r="P22877" s="119"/>
      <c r="R22877" s="119"/>
      <c r="T22877" s="119"/>
      <c r="V22877" s="119"/>
      <c r="X22877" s="119"/>
      <c r="Z22877" s="119"/>
    </row>
    <row r="22878" spans="16:26" x14ac:dyDescent="0.25">
      <c r="P22878" s="119"/>
      <c r="R22878" s="119"/>
      <c r="T22878" s="119"/>
      <c r="V22878" s="119"/>
      <c r="X22878" s="119"/>
      <c r="Z22878" s="119"/>
    </row>
    <row r="22879" spans="16:26" x14ac:dyDescent="0.25">
      <c r="P22879" s="120"/>
      <c r="R22879" s="120"/>
      <c r="T22879" s="120"/>
      <c r="V22879" s="120"/>
      <c r="X22879" s="120"/>
      <c r="Z22879" s="120"/>
    </row>
    <row r="22880" spans="16:26" x14ac:dyDescent="0.25">
      <c r="P22880" s="119"/>
      <c r="R22880" s="119"/>
      <c r="T22880" s="119"/>
      <c r="V22880" s="119"/>
      <c r="X22880" s="119"/>
      <c r="Z22880" s="119"/>
    </row>
    <row r="22881" spans="16:26" x14ac:dyDescent="0.25">
      <c r="P22881" s="120"/>
      <c r="R22881" s="120"/>
      <c r="T22881" s="120"/>
      <c r="V22881" s="120"/>
      <c r="X22881" s="120"/>
      <c r="Z22881" s="120"/>
    </row>
    <row r="22882" spans="16:26" x14ac:dyDescent="0.25">
      <c r="P22882" s="119"/>
      <c r="R22882" s="119"/>
      <c r="T22882" s="119"/>
      <c r="V22882" s="119"/>
      <c r="X22882" s="119"/>
      <c r="Z22882" s="119"/>
    </row>
    <row r="22883" spans="16:26" x14ac:dyDescent="0.25">
      <c r="P22883" s="119"/>
      <c r="R22883" s="119"/>
      <c r="T22883" s="119"/>
      <c r="V22883" s="119"/>
      <c r="X22883" s="119"/>
      <c r="Z22883" s="119"/>
    </row>
    <row r="22884" spans="16:26" x14ac:dyDescent="0.25">
      <c r="P22884" s="119"/>
      <c r="R22884" s="119"/>
      <c r="T22884" s="119"/>
      <c r="V22884" s="119"/>
      <c r="X22884" s="119"/>
      <c r="Z22884" s="119"/>
    </row>
    <row r="22885" spans="16:26" x14ac:dyDescent="0.25">
      <c r="P22885" s="121"/>
      <c r="R22885" s="121"/>
      <c r="T22885" s="121"/>
      <c r="V22885" s="121"/>
      <c r="X22885" s="121"/>
      <c r="Z22885" s="121"/>
    </row>
    <row r="22886" spans="16:26" x14ac:dyDescent="0.25">
      <c r="P22886" s="121"/>
      <c r="R22886" s="121"/>
      <c r="T22886" s="121"/>
      <c r="V22886" s="121"/>
      <c r="X22886" s="121"/>
      <c r="Z22886" s="121"/>
    </row>
    <row r="22887" spans="16:26" x14ac:dyDescent="0.25">
      <c r="P22887" s="121"/>
      <c r="R22887" s="121"/>
      <c r="T22887" s="121"/>
      <c r="V22887" s="121"/>
      <c r="X22887" s="121"/>
      <c r="Z22887" s="121"/>
    </row>
    <row r="22888" spans="16:26" x14ac:dyDescent="0.25">
      <c r="P22888" s="121"/>
      <c r="R22888" s="121"/>
      <c r="T22888" s="121"/>
      <c r="V22888" s="121"/>
      <c r="X22888" s="121"/>
      <c r="Z22888" s="121"/>
    </row>
    <row r="22889" spans="16:26" x14ac:dyDescent="0.25">
      <c r="P22889" s="122"/>
      <c r="R22889" s="122"/>
      <c r="T22889" s="122"/>
      <c r="V22889" s="122"/>
      <c r="X22889" s="122"/>
      <c r="Z22889" s="122"/>
    </row>
    <row r="22890" spans="16:26" x14ac:dyDescent="0.25">
      <c r="P22890" s="118"/>
      <c r="R22890" s="118"/>
      <c r="T22890" s="118"/>
      <c r="V22890" s="118"/>
      <c r="X22890" s="118"/>
      <c r="Z22890" s="118"/>
    </row>
    <row r="22891" spans="16:26" x14ac:dyDescent="0.25">
      <c r="P22891" s="119"/>
      <c r="R22891" s="119"/>
      <c r="T22891" s="119"/>
      <c r="V22891" s="119"/>
      <c r="X22891" s="119"/>
      <c r="Z22891" s="119"/>
    </row>
    <row r="22892" spans="16:26" x14ac:dyDescent="0.25">
      <c r="P22892" s="119"/>
      <c r="R22892" s="119"/>
      <c r="T22892" s="119"/>
      <c r="V22892" s="119"/>
      <c r="X22892" s="119"/>
      <c r="Z22892" s="119"/>
    </row>
    <row r="22893" spans="16:26" x14ac:dyDescent="0.25">
      <c r="P22893" s="120"/>
      <c r="R22893" s="120"/>
      <c r="T22893" s="120"/>
      <c r="V22893" s="120"/>
      <c r="X22893" s="120"/>
      <c r="Z22893" s="120"/>
    </row>
    <row r="22894" spans="16:26" x14ac:dyDescent="0.25">
      <c r="P22894" s="119"/>
      <c r="R22894" s="119"/>
      <c r="T22894" s="119"/>
      <c r="V22894" s="119"/>
      <c r="X22894" s="119"/>
      <c r="Z22894" s="119"/>
    </row>
    <row r="22895" spans="16:26" x14ac:dyDescent="0.25">
      <c r="P22895" s="119"/>
      <c r="R22895" s="119"/>
      <c r="T22895" s="119"/>
      <c r="V22895" s="119"/>
      <c r="X22895" s="119"/>
      <c r="Z22895" s="119"/>
    </row>
    <row r="22896" spans="16:26" x14ac:dyDescent="0.25">
      <c r="P22896" s="120"/>
      <c r="R22896" s="120"/>
      <c r="T22896" s="120"/>
      <c r="V22896" s="120"/>
      <c r="X22896" s="120"/>
      <c r="Z22896" s="120"/>
    </row>
    <row r="22897" spans="16:26" x14ac:dyDescent="0.25">
      <c r="P22897" s="119"/>
      <c r="R22897" s="119"/>
      <c r="T22897" s="119"/>
      <c r="V22897" s="119"/>
      <c r="X22897" s="119"/>
      <c r="Z22897" s="119"/>
    </row>
    <row r="22898" spans="16:26" x14ac:dyDescent="0.25">
      <c r="P22898" s="120"/>
      <c r="R22898" s="120"/>
      <c r="T22898" s="120"/>
      <c r="V22898" s="120"/>
      <c r="X22898" s="120"/>
      <c r="Z22898" s="120"/>
    </row>
    <row r="22899" spans="16:26" x14ac:dyDescent="0.25">
      <c r="P22899" s="119"/>
      <c r="R22899" s="119"/>
      <c r="T22899" s="119"/>
      <c r="V22899" s="119"/>
      <c r="X22899" s="119"/>
      <c r="Z22899" s="119"/>
    </row>
    <row r="22900" spans="16:26" x14ac:dyDescent="0.25">
      <c r="P22900" s="119"/>
      <c r="R22900" s="119"/>
      <c r="T22900" s="119"/>
      <c r="V22900" s="119"/>
      <c r="X22900" s="119"/>
      <c r="Z22900" s="119"/>
    </row>
    <row r="22901" spans="16:26" x14ac:dyDescent="0.25">
      <c r="P22901" s="119"/>
      <c r="R22901" s="119"/>
      <c r="T22901" s="119"/>
      <c r="V22901" s="119"/>
      <c r="X22901" s="119"/>
      <c r="Z22901" s="119"/>
    </row>
    <row r="22902" spans="16:26" x14ac:dyDescent="0.25">
      <c r="P22902" s="121"/>
      <c r="R22902" s="121"/>
      <c r="T22902" s="121"/>
      <c r="V22902" s="121"/>
      <c r="X22902" s="121"/>
      <c r="Z22902" s="121"/>
    </row>
    <row r="22903" spans="16:26" x14ac:dyDescent="0.25">
      <c r="P22903" s="121"/>
      <c r="R22903" s="121"/>
      <c r="T22903" s="121"/>
      <c r="V22903" s="121"/>
      <c r="X22903" s="121"/>
      <c r="Z22903" s="121"/>
    </row>
    <row r="22904" spans="16:26" x14ac:dyDescent="0.25">
      <c r="P22904" s="121"/>
      <c r="R22904" s="121"/>
      <c r="T22904" s="121"/>
      <c r="V22904" s="121"/>
      <c r="X22904" s="121"/>
      <c r="Z22904" s="121"/>
    </row>
    <row r="22905" spans="16:26" x14ac:dyDescent="0.25">
      <c r="P22905" s="121"/>
      <c r="R22905" s="121"/>
      <c r="T22905" s="121"/>
      <c r="V22905" s="121"/>
      <c r="X22905" s="121"/>
      <c r="Z22905" s="121"/>
    </row>
    <row r="22906" spans="16:26" x14ac:dyDescent="0.25">
      <c r="P22906" s="122"/>
      <c r="R22906" s="122"/>
      <c r="T22906" s="122"/>
      <c r="V22906" s="122"/>
      <c r="X22906" s="122"/>
      <c r="Z22906" s="122"/>
    </row>
    <row r="22907" spans="16:26" x14ac:dyDescent="0.25">
      <c r="P22907" s="118"/>
      <c r="R22907" s="118"/>
      <c r="T22907" s="118"/>
      <c r="V22907" s="118"/>
      <c r="X22907" s="118"/>
      <c r="Z22907" s="118"/>
    </row>
    <row r="22908" spans="16:26" x14ac:dyDescent="0.25">
      <c r="P22908" s="119"/>
      <c r="R22908" s="119"/>
      <c r="T22908" s="119"/>
      <c r="V22908" s="119"/>
      <c r="X22908" s="119"/>
      <c r="Z22908" s="119"/>
    </row>
    <row r="22909" spans="16:26" x14ac:dyDescent="0.25">
      <c r="P22909" s="119"/>
      <c r="R22909" s="119"/>
      <c r="T22909" s="119"/>
      <c r="V22909" s="119"/>
      <c r="X22909" s="119"/>
      <c r="Z22909" s="119"/>
    </row>
    <row r="22910" spans="16:26" x14ac:dyDescent="0.25">
      <c r="P22910" s="120"/>
      <c r="R22910" s="120"/>
      <c r="T22910" s="120"/>
      <c r="V22910" s="120"/>
      <c r="X22910" s="120"/>
      <c r="Z22910" s="120"/>
    </row>
    <row r="22911" spans="16:26" x14ac:dyDescent="0.25">
      <c r="P22911" s="119"/>
      <c r="R22911" s="119"/>
      <c r="T22911" s="119"/>
      <c r="V22911" s="119"/>
      <c r="X22911" s="119"/>
      <c r="Z22911" s="119"/>
    </row>
    <row r="22912" spans="16:26" x14ac:dyDescent="0.25">
      <c r="P22912" s="119"/>
      <c r="R22912" s="119"/>
      <c r="T22912" s="119"/>
      <c r="V22912" s="119"/>
      <c r="X22912" s="119"/>
      <c r="Z22912" s="119"/>
    </row>
    <row r="22913" spans="16:26" x14ac:dyDescent="0.25">
      <c r="P22913" s="120"/>
      <c r="R22913" s="120"/>
      <c r="T22913" s="120"/>
      <c r="V22913" s="120"/>
      <c r="X22913" s="120"/>
      <c r="Z22913" s="120"/>
    </row>
    <row r="22914" spans="16:26" x14ac:dyDescent="0.25">
      <c r="P22914" s="119"/>
      <c r="R22914" s="119"/>
      <c r="T22914" s="119"/>
      <c r="V22914" s="119"/>
      <c r="X22914" s="119"/>
      <c r="Z22914" s="119"/>
    </row>
    <row r="22915" spans="16:26" x14ac:dyDescent="0.25">
      <c r="P22915" s="120"/>
      <c r="R22915" s="120"/>
      <c r="T22915" s="120"/>
      <c r="V22915" s="120"/>
      <c r="X22915" s="120"/>
      <c r="Z22915" s="120"/>
    </row>
    <row r="22916" spans="16:26" x14ac:dyDescent="0.25">
      <c r="P22916" s="119"/>
      <c r="R22916" s="119"/>
      <c r="T22916" s="119"/>
      <c r="V22916" s="119"/>
      <c r="X22916" s="119"/>
      <c r="Z22916" s="119"/>
    </row>
    <row r="22917" spans="16:26" x14ac:dyDescent="0.25">
      <c r="P22917" s="119"/>
      <c r="R22917" s="119"/>
      <c r="T22917" s="119"/>
      <c r="V22917" s="119"/>
      <c r="X22917" s="119"/>
      <c r="Z22917" s="119"/>
    </row>
    <row r="22918" spans="16:26" x14ac:dyDescent="0.25">
      <c r="P22918" s="119"/>
      <c r="R22918" s="119"/>
      <c r="T22918" s="119"/>
      <c r="V22918" s="119"/>
      <c r="X22918" s="119"/>
      <c r="Z22918" s="119"/>
    </row>
    <row r="22919" spans="16:26" x14ac:dyDescent="0.25">
      <c r="P22919" s="121"/>
      <c r="R22919" s="121"/>
      <c r="T22919" s="121"/>
      <c r="V22919" s="121"/>
      <c r="X22919" s="121"/>
      <c r="Z22919" s="121"/>
    </row>
    <row r="22920" spans="16:26" x14ac:dyDescent="0.25">
      <c r="P22920" s="121"/>
      <c r="R22920" s="121"/>
      <c r="T22920" s="121"/>
      <c r="V22920" s="121"/>
      <c r="X22920" s="121"/>
      <c r="Z22920" s="121"/>
    </row>
    <row r="22921" spans="16:26" x14ac:dyDescent="0.25">
      <c r="P22921" s="121"/>
      <c r="R22921" s="121"/>
      <c r="T22921" s="121"/>
      <c r="V22921" s="121"/>
      <c r="X22921" s="121"/>
      <c r="Z22921" s="121"/>
    </row>
    <row r="22922" spans="16:26" x14ac:dyDescent="0.25">
      <c r="P22922" s="121"/>
      <c r="R22922" s="121"/>
      <c r="T22922" s="121"/>
      <c r="V22922" s="121"/>
      <c r="X22922" s="121"/>
      <c r="Z22922" s="121"/>
    </row>
    <row r="22923" spans="16:26" x14ac:dyDescent="0.25">
      <c r="P22923" s="122"/>
      <c r="R22923" s="122"/>
      <c r="T22923" s="122"/>
      <c r="V22923" s="122"/>
      <c r="X22923" s="122"/>
      <c r="Z22923" s="122"/>
    </row>
    <row r="22924" spans="16:26" x14ac:dyDescent="0.25">
      <c r="P22924" s="118"/>
      <c r="R22924" s="118"/>
      <c r="T22924" s="118"/>
      <c r="V22924" s="118"/>
      <c r="X22924" s="118"/>
      <c r="Z22924" s="118"/>
    </row>
    <row r="22925" spans="16:26" x14ac:dyDescent="0.25">
      <c r="P22925" s="119"/>
      <c r="R22925" s="119"/>
      <c r="T22925" s="119"/>
      <c r="V22925" s="119"/>
      <c r="X22925" s="119"/>
      <c r="Z22925" s="119"/>
    </row>
    <row r="22926" spans="16:26" x14ac:dyDescent="0.25">
      <c r="P22926" s="119"/>
      <c r="R22926" s="119"/>
      <c r="T22926" s="119"/>
      <c r="V22926" s="119"/>
      <c r="X22926" s="119"/>
      <c r="Z22926" s="119"/>
    </row>
    <row r="22927" spans="16:26" x14ac:dyDescent="0.25">
      <c r="P22927" s="120"/>
      <c r="R22927" s="120"/>
      <c r="T22927" s="120"/>
      <c r="V22927" s="120"/>
      <c r="X22927" s="120"/>
      <c r="Z22927" s="120"/>
    </row>
    <row r="22928" spans="16:26" x14ac:dyDescent="0.25">
      <c r="P22928" s="119"/>
      <c r="R22928" s="119"/>
      <c r="T22928" s="119"/>
      <c r="V22928" s="119"/>
      <c r="X22928" s="119"/>
      <c r="Z22928" s="119"/>
    </row>
    <row r="22929" spans="16:26" x14ac:dyDescent="0.25">
      <c r="P22929" s="119"/>
      <c r="R22929" s="119"/>
      <c r="T22929" s="119"/>
      <c r="V22929" s="119"/>
      <c r="X22929" s="119"/>
      <c r="Z22929" s="119"/>
    </row>
    <row r="22930" spans="16:26" x14ac:dyDescent="0.25">
      <c r="P22930" s="120"/>
      <c r="R22930" s="120"/>
      <c r="T22930" s="120"/>
      <c r="V22930" s="120"/>
      <c r="X22930" s="120"/>
      <c r="Z22930" s="120"/>
    </row>
    <row r="22931" spans="16:26" x14ac:dyDescent="0.25">
      <c r="P22931" s="119"/>
      <c r="R22931" s="119"/>
      <c r="T22931" s="119"/>
      <c r="V22931" s="119"/>
      <c r="X22931" s="119"/>
      <c r="Z22931" s="119"/>
    </row>
    <row r="22932" spans="16:26" x14ac:dyDescent="0.25">
      <c r="P22932" s="120"/>
      <c r="R22932" s="120"/>
      <c r="T22932" s="120"/>
      <c r="V22932" s="120"/>
      <c r="X22932" s="120"/>
      <c r="Z22932" s="120"/>
    </row>
    <row r="22933" spans="16:26" x14ac:dyDescent="0.25">
      <c r="P22933" s="119"/>
      <c r="R22933" s="119"/>
      <c r="T22933" s="119"/>
      <c r="V22933" s="119"/>
      <c r="X22933" s="119"/>
      <c r="Z22933" s="119"/>
    </row>
    <row r="22934" spans="16:26" x14ac:dyDescent="0.25">
      <c r="P22934" s="119"/>
      <c r="R22934" s="119"/>
      <c r="T22934" s="119"/>
      <c r="V22934" s="119"/>
      <c r="X22934" s="119"/>
      <c r="Z22934" s="119"/>
    </row>
    <row r="22935" spans="16:26" x14ac:dyDescent="0.25">
      <c r="P22935" s="119"/>
      <c r="R22935" s="119"/>
      <c r="T22935" s="119"/>
      <c r="V22935" s="119"/>
      <c r="X22935" s="119"/>
      <c r="Z22935" s="119"/>
    </row>
    <row r="22936" spans="16:26" x14ac:dyDescent="0.25">
      <c r="P22936" s="121"/>
      <c r="R22936" s="121"/>
      <c r="T22936" s="121"/>
      <c r="V22936" s="121"/>
      <c r="X22936" s="121"/>
      <c r="Z22936" s="121"/>
    </row>
    <row r="22937" spans="16:26" x14ac:dyDescent="0.25">
      <c r="P22937" s="121"/>
      <c r="R22937" s="121"/>
      <c r="T22937" s="121"/>
      <c r="V22937" s="121"/>
      <c r="X22937" s="121"/>
      <c r="Z22937" s="121"/>
    </row>
    <row r="22938" spans="16:26" x14ac:dyDescent="0.25">
      <c r="P22938" s="121"/>
      <c r="R22938" s="121"/>
      <c r="T22938" s="121"/>
      <c r="V22938" s="121"/>
      <c r="X22938" s="121"/>
      <c r="Z22938" s="121"/>
    </row>
    <row r="22939" spans="16:26" x14ac:dyDescent="0.25">
      <c r="P22939" s="121"/>
      <c r="R22939" s="121"/>
      <c r="T22939" s="121"/>
      <c r="V22939" s="121"/>
      <c r="X22939" s="121"/>
      <c r="Z22939" s="121"/>
    </row>
    <row r="22940" spans="16:26" x14ac:dyDescent="0.25">
      <c r="P22940" s="122"/>
      <c r="R22940" s="122"/>
      <c r="T22940" s="122"/>
      <c r="V22940" s="122"/>
      <c r="X22940" s="122"/>
      <c r="Z22940" s="122"/>
    </row>
    <row r="22941" spans="16:26" x14ac:dyDescent="0.25">
      <c r="P22941" s="118"/>
      <c r="R22941" s="118"/>
      <c r="T22941" s="118"/>
      <c r="V22941" s="118"/>
      <c r="X22941" s="118"/>
      <c r="Z22941" s="118"/>
    </row>
    <row r="22942" spans="16:26" x14ac:dyDescent="0.25">
      <c r="P22942" s="119"/>
      <c r="R22942" s="119"/>
      <c r="T22942" s="119"/>
      <c r="V22942" s="119"/>
      <c r="X22942" s="119"/>
      <c r="Z22942" s="119"/>
    </row>
    <row r="22943" spans="16:26" x14ac:dyDescent="0.25">
      <c r="P22943" s="119"/>
      <c r="R22943" s="119"/>
      <c r="T22943" s="119"/>
      <c r="V22943" s="119"/>
      <c r="X22943" s="119"/>
      <c r="Z22943" s="119"/>
    </row>
    <row r="22944" spans="16:26" x14ac:dyDescent="0.25">
      <c r="P22944" s="120"/>
      <c r="R22944" s="120"/>
      <c r="T22944" s="120"/>
      <c r="V22944" s="120"/>
      <c r="X22944" s="120"/>
      <c r="Z22944" s="120"/>
    </row>
    <row r="22945" spans="16:26" x14ac:dyDescent="0.25">
      <c r="P22945" s="119"/>
      <c r="R22945" s="119"/>
      <c r="T22945" s="119"/>
      <c r="V22945" s="119"/>
      <c r="X22945" s="119"/>
      <c r="Z22945" s="119"/>
    </row>
    <row r="22946" spans="16:26" x14ac:dyDescent="0.25">
      <c r="P22946" s="119"/>
      <c r="R22946" s="119"/>
      <c r="T22946" s="119"/>
      <c r="V22946" s="119"/>
      <c r="X22946" s="119"/>
      <c r="Z22946" s="119"/>
    </row>
    <row r="22947" spans="16:26" x14ac:dyDescent="0.25">
      <c r="P22947" s="120"/>
      <c r="R22947" s="120"/>
      <c r="T22947" s="120"/>
      <c r="V22947" s="120"/>
      <c r="X22947" s="120"/>
      <c r="Z22947" s="120"/>
    </row>
    <row r="22948" spans="16:26" x14ac:dyDescent="0.25">
      <c r="P22948" s="119"/>
      <c r="R22948" s="119"/>
      <c r="T22948" s="119"/>
      <c r="V22948" s="119"/>
      <c r="X22948" s="119"/>
      <c r="Z22948" s="119"/>
    </row>
    <row r="22949" spans="16:26" x14ac:dyDescent="0.25">
      <c r="P22949" s="120"/>
      <c r="R22949" s="120"/>
      <c r="T22949" s="120"/>
      <c r="V22949" s="120"/>
      <c r="X22949" s="120"/>
      <c r="Z22949" s="120"/>
    </row>
    <row r="22950" spans="16:26" x14ac:dyDescent="0.25">
      <c r="P22950" s="119"/>
      <c r="R22950" s="119"/>
      <c r="T22950" s="119"/>
      <c r="V22950" s="119"/>
      <c r="X22950" s="119"/>
      <c r="Z22950" s="119"/>
    </row>
    <row r="22951" spans="16:26" x14ac:dyDescent="0.25">
      <c r="P22951" s="119"/>
      <c r="R22951" s="119"/>
      <c r="T22951" s="119"/>
      <c r="V22951" s="119"/>
      <c r="X22951" s="119"/>
      <c r="Z22951" s="119"/>
    </row>
    <row r="22952" spans="16:26" x14ac:dyDescent="0.25">
      <c r="P22952" s="119"/>
      <c r="R22952" s="119"/>
      <c r="T22952" s="119"/>
      <c r="V22952" s="119"/>
      <c r="X22952" s="119"/>
      <c r="Z22952" s="119"/>
    </row>
    <row r="22953" spans="16:26" x14ac:dyDescent="0.25">
      <c r="P22953" s="121"/>
      <c r="R22953" s="121"/>
      <c r="T22953" s="121"/>
      <c r="V22953" s="121"/>
      <c r="X22953" s="121"/>
      <c r="Z22953" s="121"/>
    </row>
    <row r="22954" spans="16:26" x14ac:dyDescent="0.25">
      <c r="P22954" s="121"/>
      <c r="R22954" s="121"/>
      <c r="T22954" s="121"/>
      <c r="V22954" s="121"/>
      <c r="X22954" s="121"/>
      <c r="Z22954" s="121"/>
    </row>
    <row r="22955" spans="16:26" x14ac:dyDescent="0.25">
      <c r="P22955" s="121"/>
      <c r="R22955" s="121"/>
      <c r="T22955" s="121"/>
      <c r="V22955" s="121"/>
      <c r="X22955" s="121"/>
      <c r="Z22955" s="121"/>
    </row>
    <row r="22956" spans="16:26" x14ac:dyDescent="0.25">
      <c r="P22956" s="121"/>
      <c r="R22956" s="121"/>
      <c r="T22956" s="121"/>
      <c r="V22956" s="121"/>
      <c r="X22956" s="121"/>
      <c r="Z22956" s="121"/>
    </row>
    <row r="22957" spans="16:26" x14ac:dyDescent="0.25">
      <c r="P22957" s="122"/>
      <c r="R22957" s="122"/>
      <c r="T22957" s="122"/>
      <c r="V22957" s="122"/>
      <c r="X22957" s="122"/>
      <c r="Z22957" s="122"/>
    </row>
    <row r="22958" spans="16:26" x14ac:dyDescent="0.25">
      <c r="P22958" s="118"/>
      <c r="R22958" s="118"/>
      <c r="T22958" s="118"/>
      <c r="V22958" s="118"/>
      <c r="X22958" s="118"/>
      <c r="Z22958" s="118"/>
    </row>
    <row r="22959" spans="16:26" x14ac:dyDescent="0.25">
      <c r="P22959" s="119"/>
      <c r="R22959" s="119"/>
      <c r="T22959" s="119"/>
      <c r="V22959" s="119"/>
      <c r="X22959" s="119"/>
      <c r="Z22959" s="119"/>
    </row>
    <row r="22960" spans="16:26" x14ac:dyDescent="0.25">
      <c r="P22960" s="119"/>
      <c r="R22960" s="119"/>
      <c r="T22960" s="119"/>
      <c r="V22960" s="119"/>
      <c r="X22960" s="119"/>
      <c r="Z22960" s="119"/>
    </row>
    <row r="22961" spans="16:26" x14ac:dyDescent="0.25">
      <c r="P22961" s="120"/>
      <c r="R22961" s="120"/>
      <c r="T22961" s="120"/>
      <c r="V22961" s="120"/>
      <c r="X22961" s="120"/>
      <c r="Z22961" s="120"/>
    </row>
    <row r="22962" spans="16:26" x14ac:dyDescent="0.25">
      <c r="P22962" s="119"/>
      <c r="R22962" s="119"/>
      <c r="T22962" s="119"/>
      <c r="V22962" s="119"/>
      <c r="X22962" s="119"/>
      <c r="Z22962" s="119"/>
    </row>
    <row r="22963" spans="16:26" x14ac:dyDescent="0.25">
      <c r="P22963" s="119"/>
      <c r="R22963" s="119"/>
      <c r="T22963" s="119"/>
      <c r="V22963" s="119"/>
      <c r="X22963" s="119"/>
      <c r="Z22963" s="119"/>
    </row>
    <row r="22964" spans="16:26" x14ac:dyDescent="0.25">
      <c r="P22964" s="120"/>
      <c r="R22964" s="120"/>
      <c r="T22964" s="120"/>
      <c r="V22964" s="120"/>
      <c r="X22964" s="120"/>
      <c r="Z22964" s="120"/>
    </row>
    <row r="22965" spans="16:26" x14ac:dyDescent="0.25">
      <c r="P22965" s="119"/>
      <c r="R22965" s="119"/>
      <c r="T22965" s="119"/>
      <c r="V22965" s="119"/>
      <c r="X22965" s="119"/>
      <c r="Z22965" s="119"/>
    </row>
    <row r="22966" spans="16:26" x14ac:dyDescent="0.25">
      <c r="P22966" s="120"/>
      <c r="R22966" s="120"/>
      <c r="T22966" s="120"/>
      <c r="V22966" s="120"/>
      <c r="X22966" s="120"/>
      <c r="Z22966" s="120"/>
    </row>
    <row r="22967" spans="16:26" x14ac:dyDescent="0.25">
      <c r="P22967" s="119"/>
      <c r="R22967" s="119"/>
      <c r="T22967" s="119"/>
      <c r="V22967" s="119"/>
      <c r="X22967" s="119"/>
      <c r="Z22967" s="119"/>
    </row>
    <row r="22968" spans="16:26" x14ac:dyDescent="0.25">
      <c r="P22968" s="119"/>
      <c r="R22968" s="119"/>
      <c r="T22968" s="119"/>
      <c r="V22968" s="119"/>
      <c r="X22968" s="119"/>
      <c r="Z22968" s="119"/>
    </row>
    <row r="22969" spans="16:26" x14ac:dyDescent="0.25">
      <c r="P22969" s="119"/>
      <c r="R22969" s="119"/>
      <c r="T22969" s="119"/>
      <c r="V22969" s="119"/>
      <c r="X22969" s="119"/>
      <c r="Z22969" s="119"/>
    </row>
    <row r="22970" spans="16:26" x14ac:dyDescent="0.25">
      <c r="P22970" s="121"/>
      <c r="R22970" s="121"/>
      <c r="T22970" s="121"/>
      <c r="V22970" s="121"/>
      <c r="X22970" s="121"/>
      <c r="Z22970" s="121"/>
    </row>
    <row r="22971" spans="16:26" x14ac:dyDescent="0.25">
      <c r="P22971" s="121"/>
      <c r="R22971" s="121"/>
      <c r="T22971" s="121"/>
      <c r="V22971" s="121"/>
      <c r="X22971" s="121"/>
      <c r="Z22971" s="121"/>
    </row>
    <row r="22972" spans="16:26" x14ac:dyDescent="0.25">
      <c r="P22972" s="121"/>
      <c r="R22972" s="121"/>
      <c r="T22972" s="121"/>
      <c r="V22972" s="121"/>
      <c r="X22972" s="121"/>
      <c r="Z22972" s="121"/>
    </row>
    <row r="22973" spans="16:26" x14ac:dyDescent="0.25">
      <c r="P22973" s="121"/>
      <c r="R22973" s="121"/>
      <c r="T22973" s="121"/>
      <c r="V22973" s="121"/>
      <c r="X22973" s="121"/>
      <c r="Z22973" s="121"/>
    </row>
    <row r="22974" spans="16:26" x14ac:dyDescent="0.25">
      <c r="P22974" s="122"/>
      <c r="R22974" s="122"/>
      <c r="T22974" s="122"/>
      <c r="V22974" s="122"/>
      <c r="X22974" s="122"/>
      <c r="Z22974" s="122"/>
    </row>
    <row r="22975" spans="16:26" x14ac:dyDescent="0.25">
      <c r="P22975" s="118"/>
      <c r="R22975" s="118"/>
      <c r="T22975" s="118"/>
      <c r="V22975" s="118"/>
      <c r="X22975" s="118"/>
      <c r="Z22975" s="118"/>
    </row>
    <row r="22976" spans="16:26" x14ac:dyDescent="0.25">
      <c r="P22976" s="119"/>
      <c r="R22976" s="119"/>
      <c r="T22976" s="119"/>
      <c r="V22976" s="119"/>
      <c r="X22976" s="119"/>
      <c r="Z22976" s="119"/>
    </row>
    <row r="22977" spans="16:26" x14ac:dyDescent="0.25">
      <c r="P22977" s="119"/>
      <c r="R22977" s="119"/>
      <c r="T22977" s="119"/>
      <c r="V22977" s="119"/>
      <c r="X22977" s="119"/>
      <c r="Z22977" s="119"/>
    </row>
    <row r="22978" spans="16:26" x14ac:dyDescent="0.25">
      <c r="P22978" s="120"/>
      <c r="R22978" s="120"/>
      <c r="T22978" s="120"/>
      <c r="V22978" s="120"/>
      <c r="X22978" s="120"/>
      <c r="Z22978" s="120"/>
    </row>
    <row r="22979" spans="16:26" x14ac:dyDescent="0.25">
      <c r="P22979" s="119"/>
      <c r="R22979" s="119"/>
      <c r="T22979" s="119"/>
      <c r="V22979" s="119"/>
      <c r="X22979" s="119"/>
      <c r="Z22979" s="119"/>
    </row>
    <row r="22980" spans="16:26" x14ac:dyDescent="0.25">
      <c r="P22980" s="119"/>
      <c r="R22980" s="119"/>
      <c r="T22980" s="119"/>
      <c r="V22980" s="119"/>
      <c r="X22980" s="119"/>
      <c r="Z22980" s="119"/>
    </row>
    <row r="22981" spans="16:26" x14ac:dyDescent="0.25">
      <c r="P22981" s="120"/>
      <c r="R22981" s="120"/>
      <c r="T22981" s="120"/>
      <c r="V22981" s="120"/>
      <c r="X22981" s="120"/>
      <c r="Z22981" s="120"/>
    </row>
    <row r="22982" spans="16:26" x14ac:dyDescent="0.25">
      <c r="P22982" s="119"/>
      <c r="R22982" s="119"/>
      <c r="T22982" s="119"/>
      <c r="V22982" s="119"/>
      <c r="X22982" s="119"/>
      <c r="Z22982" s="119"/>
    </row>
    <row r="22983" spans="16:26" x14ac:dyDescent="0.25">
      <c r="P22983" s="120"/>
      <c r="R22983" s="120"/>
      <c r="T22983" s="120"/>
      <c r="V22983" s="120"/>
      <c r="X22983" s="120"/>
      <c r="Z22983" s="120"/>
    </row>
    <row r="22984" spans="16:26" x14ac:dyDescent="0.25">
      <c r="P22984" s="119"/>
      <c r="R22984" s="119"/>
      <c r="T22984" s="119"/>
      <c r="V22984" s="119"/>
      <c r="X22984" s="119"/>
      <c r="Z22984" s="119"/>
    </row>
    <row r="22985" spans="16:26" x14ac:dyDescent="0.25">
      <c r="P22985" s="119"/>
      <c r="R22985" s="119"/>
      <c r="T22985" s="119"/>
      <c r="V22985" s="119"/>
      <c r="X22985" s="119"/>
      <c r="Z22985" s="119"/>
    </row>
    <row r="22986" spans="16:26" x14ac:dyDescent="0.25">
      <c r="P22986" s="119"/>
      <c r="R22986" s="119"/>
      <c r="T22986" s="119"/>
      <c r="V22986" s="119"/>
      <c r="X22986" s="119"/>
      <c r="Z22986" s="119"/>
    </row>
    <row r="22987" spans="16:26" x14ac:dyDescent="0.25">
      <c r="P22987" s="121"/>
      <c r="R22987" s="121"/>
      <c r="T22987" s="121"/>
      <c r="V22987" s="121"/>
      <c r="X22987" s="121"/>
      <c r="Z22987" s="121"/>
    </row>
    <row r="22988" spans="16:26" x14ac:dyDescent="0.25">
      <c r="P22988" s="121"/>
      <c r="R22988" s="121"/>
      <c r="T22988" s="121"/>
      <c r="V22988" s="121"/>
      <c r="X22988" s="121"/>
      <c r="Z22988" s="121"/>
    </row>
    <row r="22989" spans="16:26" x14ac:dyDescent="0.25">
      <c r="P22989" s="121"/>
      <c r="R22989" s="121"/>
      <c r="T22989" s="121"/>
      <c r="V22989" s="121"/>
      <c r="X22989" s="121"/>
      <c r="Z22989" s="121"/>
    </row>
    <row r="22990" spans="16:26" x14ac:dyDescent="0.25">
      <c r="P22990" s="121"/>
      <c r="R22990" s="121"/>
      <c r="T22990" s="121"/>
      <c r="V22990" s="121"/>
      <c r="X22990" s="121"/>
      <c r="Z22990" s="121"/>
    </row>
    <row r="22991" spans="16:26" x14ac:dyDescent="0.25">
      <c r="P22991" s="122"/>
      <c r="R22991" s="122"/>
      <c r="T22991" s="122"/>
      <c r="V22991" s="122"/>
      <c r="X22991" s="122"/>
      <c r="Z22991" s="122"/>
    </row>
    <row r="22992" spans="16:26" x14ac:dyDescent="0.25">
      <c r="P22992" s="118"/>
      <c r="R22992" s="118"/>
      <c r="T22992" s="118"/>
      <c r="V22992" s="118"/>
      <c r="X22992" s="118"/>
      <c r="Z22992" s="118"/>
    </row>
    <row r="22993" spans="16:26" x14ac:dyDescent="0.25">
      <c r="P22993" s="119"/>
      <c r="R22993" s="119"/>
      <c r="T22993" s="119"/>
      <c r="V22993" s="119"/>
      <c r="X22993" s="119"/>
      <c r="Z22993" s="119"/>
    </row>
    <row r="22994" spans="16:26" x14ac:dyDescent="0.25">
      <c r="P22994" s="119"/>
      <c r="R22994" s="119"/>
      <c r="T22994" s="119"/>
      <c r="V22994" s="119"/>
      <c r="X22994" s="119"/>
      <c r="Z22994" s="119"/>
    </row>
    <row r="22995" spans="16:26" x14ac:dyDescent="0.25">
      <c r="P22995" s="120"/>
      <c r="R22995" s="120"/>
      <c r="T22995" s="120"/>
      <c r="V22995" s="120"/>
      <c r="X22995" s="120"/>
      <c r="Z22995" s="120"/>
    </row>
    <row r="22996" spans="16:26" x14ac:dyDescent="0.25">
      <c r="P22996" s="119"/>
      <c r="R22996" s="119"/>
      <c r="T22996" s="119"/>
      <c r="V22996" s="119"/>
      <c r="X22996" s="119"/>
      <c r="Z22996" s="119"/>
    </row>
    <row r="22997" spans="16:26" x14ac:dyDescent="0.25">
      <c r="P22997" s="119"/>
      <c r="R22997" s="119"/>
      <c r="T22997" s="119"/>
      <c r="V22997" s="119"/>
      <c r="X22997" s="119"/>
      <c r="Z22997" s="119"/>
    </row>
    <row r="22998" spans="16:26" x14ac:dyDescent="0.25">
      <c r="P22998" s="120"/>
      <c r="R22998" s="120"/>
      <c r="T22998" s="120"/>
      <c r="V22998" s="120"/>
      <c r="X22998" s="120"/>
      <c r="Z22998" s="120"/>
    </row>
    <row r="22999" spans="16:26" x14ac:dyDescent="0.25">
      <c r="P22999" s="119"/>
      <c r="R22999" s="119"/>
      <c r="T22999" s="119"/>
      <c r="V22999" s="119"/>
      <c r="X22999" s="119"/>
      <c r="Z22999" s="119"/>
    </row>
    <row r="23000" spans="16:26" x14ac:dyDescent="0.25">
      <c r="P23000" s="120"/>
      <c r="R23000" s="120"/>
      <c r="T23000" s="120"/>
      <c r="V23000" s="120"/>
      <c r="X23000" s="120"/>
      <c r="Z23000" s="120"/>
    </row>
    <row r="23001" spans="16:26" x14ac:dyDescent="0.25">
      <c r="P23001" s="119"/>
      <c r="R23001" s="119"/>
      <c r="T23001" s="119"/>
      <c r="V23001" s="119"/>
      <c r="X23001" s="119"/>
      <c r="Z23001" s="119"/>
    </row>
    <row r="23002" spans="16:26" x14ac:dyDescent="0.25">
      <c r="P23002" s="119"/>
      <c r="R23002" s="119"/>
      <c r="T23002" s="119"/>
      <c r="V23002" s="119"/>
      <c r="X23002" s="119"/>
      <c r="Z23002" s="119"/>
    </row>
    <row r="23003" spans="16:26" x14ac:dyDescent="0.25">
      <c r="P23003" s="119"/>
      <c r="R23003" s="119"/>
      <c r="T23003" s="119"/>
      <c r="V23003" s="119"/>
      <c r="X23003" s="119"/>
      <c r="Z23003" s="119"/>
    </row>
    <row r="23004" spans="16:26" x14ac:dyDescent="0.25">
      <c r="P23004" s="121"/>
      <c r="R23004" s="121"/>
      <c r="T23004" s="121"/>
      <c r="V23004" s="121"/>
      <c r="X23004" s="121"/>
      <c r="Z23004" s="121"/>
    </row>
    <row r="23005" spans="16:26" x14ac:dyDescent="0.25">
      <c r="P23005" s="121"/>
      <c r="R23005" s="121"/>
      <c r="T23005" s="121"/>
      <c r="V23005" s="121"/>
      <c r="X23005" s="121"/>
      <c r="Z23005" s="121"/>
    </row>
    <row r="23006" spans="16:26" x14ac:dyDescent="0.25">
      <c r="P23006" s="121"/>
      <c r="R23006" s="121"/>
      <c r="T23006" s="121"/>
      <c r="V23006" s="121"/>
      <c r="X23006" s="121"/>
      <c r="Z23006" s="121"/>
    </row>
    <row r="23007" spans="16:26" x14ac:dyDescent="0.25">
      <c r="P23007" s="121"/>
      <c r="R23007" s="121"/>
      <c r="T23007" s="121"/>
      <c r="V23007" s="121"/>
      <c r="X23007" s="121"/>
      <c r="Z23007" s="121"/>
    </row>
    <row r="23008" spans="16:26" x14ac:dyDescent="0.25">
      <c r="P23008" s="122"/>
      <c r="R23008" s="122"/>
      <c r="T23008" s="122"/>
      <c r="V23008" s="122"/>
      <c r="X23008" s="122"/>
      <c r="Z23008" s="122"/>
    </row>
    <row r="23009" spans="16:26" x14ac:dyDescent="0.25">
      <c r="P23009" s="118"/>
      <c r="R23009" s="118"/>
      <c r="T23009" s="118"/>
      <c r="V23009" s="118"/>
      <c r="X23009" s="118"/>
      <c r="Z23009" s="118"/>
    </row>
    <row r="23010" spans="16:26" x14ac:dyDescent="0.25">
      <c r="P23010" s="119"/>
      <c r="R23010" s="119"/>
      <c r="T23010" s="119"/>
      <c r="V23010" s="119"/>
      <c r="X23010" s="119"/>
      <c r="Z23010" s="119"/>
    </row>
    <row r="23011" spans="16:26" x14ac:dyDescent="0.25">
      <c r="P23011" s="119"/>
      <c r="R23011" s="119"/>
      <c r="T23011" s="119"/>
      <c r="V23011" s="119"/>
      <c r="X23011" s="119"/>
      <c r="Z23011" s="119"/>
    </row>
    <row r="23012" spans="16:26" x14ac:dyDescent="0.25">
      <c r="P23012" s="120"/>
      <c r="R23012" s="120"/>
      <c r="T23012" s="120"/>
      <c r="V23012" s="120"/>
      <c r="X23012" s="120"/>
      <c r="Z23012" s="120"/>
    </row>
    <row r="23013" spans="16:26" x14ac:dyDescent="0.25">
      <c r="P23013" s="119"/>
      <c r="R23013" s="119"/>
      <c r="T23013" s="119"/>
      <c r="V23013" s="119"/>
      <c r="X23013" s="119"/>
      <c r="Z23013" s="119"/>
    </row>
    <row r="23014" spans="16:26" x14ac:dyDescent="0.25">
      <c r="P23014" s="119"/>
      <c r="R23014" s="119"/>
      <c r="T23014" s="119"/>
      <c r="V23014" s="119"/>
      <c r="X23014" s="119"/>
      <c r="Z23014" s="119"/>
    </row>
    <row r="23015" spans="16:26" x14ac:dyDescent="0.25">
      <c r="P23015" s="120"/>
      <c r="R23015" s="120"/>
      <c r="T23015" s="120"/>
      <c r="V23015" s="120"/>
      <c r="X23015" s="120"/>
      <c r="Z23015" s="120"/>
    </row>
    <row r="23016" spans="16:26" x14ac:dyDescent="0.25">
      <c r="P23016" s="119"/>
      <c r="R23016" s="119"/>
      <c r="T23016" s="119"/>
      <c r="V23016" s="119"/>
      <c r="X23016" s="119"/>
      <c r="Z23016" s="119"/>
    </row>
    <row r="23017" spans="16:26" x14ac:dyDescent="0.25">
      <c r="P23017" s="120"/>
      <c r="R23017" s="120"/>
      <c r="T23017" s="120"/>
      <c r="V23017" s="120"/>
      <c r="X23017" s="120"/>
      <c r="Z23017" s="120"/>
    </row>
    <row r="23018" spans="16:26" x14ac:dyDescent="0.25">
      <c r="P23018" s="119"/>
      <c r="R23018" s="119"/>
      <c r="T23018" s="119"/>
      <c r="V23018" s="119"/>
      <c r="X23018" s="119"/>
      <c r="Z23018" s="119"/>
    </row>
    <row r="23019" spans="16:26" x14ac:dyDescent="0.25">
      <c r="P23019" s="119"/>
      <c r="R23019" s="119"/>
      <c r="T23019" s="119"/>
      <c r="V23019" s="119"/>
      <c r="X23019" s="119"/>
      <c r="Z23019" s="119"/>
    </row>
    <row r="23020" spans="16:26" x14ac:dyDescent="0.25">
      <c r="P23020" s="119"/>
      <c r="R23020" s="119"/>
      <c r="T23020" s="119"/>
      <c r="V23020" s="119"/>
      <c r="X23020" s="119"/>
      <c r="Z23020" s="119"/>
    </row>
    <row r="23021" spans="16:26" x14ac:dyDescent="0.25">
      <c r="P23021" s="121"/>
      <c r="R23021" s="121"/>
      <c r="T23021" s="121"/>
      <c r="V23021" s="121"/>
      <c r="X23021" s="121"/>
      <c r="Z23021" s="121"/>
    </row>
    <row r="23022" spans="16:26" x14ac:dyDescent="0.25">
      <c r="P23022" s="121"/>
      <c r="R23022" s="121"/>
      <c r="T23022" s="121"/>
      <c r="V23022" s="121"/>
      <c r="X23022" s="121"/>
      <c r="Z23022" s="121"/>
    </row>
    <row r="23023" spans="16:26" x14ac:dyDescent="0.25">
      <c r="P23023" s="121"/>
      <c r="R23023" s="121"/>
      <c r="T23023" s="121"/>
      <c r="V23023" s="121"/>
      <c r="X23023" s="121"/>
      <c r="Z23023" s="121"/>
    </row>
    <row r="23024" spans="16:26" x14ac:dyDescent="0.25">
      <c r="P23024" s="121"/>
      <c r="R23024" s="121"/>
      <c r="T23024" s="121"/>
      <c r="V23024" s="121"/>
      <c r="X23024" s="121"/>
      <c r="Z23024" s="121"/>
    </row>
    <row r="23025" spans="16:26" x14ac:dyDescent="0.25">
      <c r="P23025" s="122"/>
      <c r="R23025" s="122"/>
      <c r="T23025" s="122"/>
      <c r="V23025" s="122"/>
      <c r="X23025" s="122"/>
      <c r="Z23025" s="122"/>
    </row>
    <row r="23026" spans="16:26" x14ac:dyDescent="0.25">
      <c r="P23026" s="118"/>
      <c r="R23026" s="118"/>
      <c r="T23026" s="118"/>
      <c r="V23026" s="118"/>
      <c r="X23026" s="118"/>
      <c r="Z23026" s="118"/>
    </row>
    <row r="23027" spans="16:26" x14ac:dyDescent="0.25">
      <c r="P23027" s="119"/>
      <c r="R23027" s="119"/>
      <c r="T23027" s="119"/>
      <c r="V23027" s="119"/>
      <c r="X23027" s="119"/>
      <c r="Z23027" s="119"/>
    </row>
    <row r="23028" spans="16:26" x14ac:dyDescent="0.25">
      <c r="P23028" s="119"/>
      <c r="R23028" s="119"/>
      <c r="T23028" s="119"/>
      <c r="V23028" s="119"/>
      <c r="X23028" s="119"/>
      <c r="Z23028" s="119"/>
    </row>
    <row r="23029" spans="16:26" x14ac:dyDescent="0.25">
      <c r="P23029" s="120"/>
      <c r="R23029" s="120"/>
      <c r="T23029" s="120"/>
      <c r="V23029" s="120"/>
      <c r="X23029" s="120"/>
      <c r="Z23029" s="120"/>
    </row>
    <row r="23030" spans="16:26" x14ac:dyDescent="0.25">
      <c r="P23030" s="119"/>
      <c r="R23030" s="119"/>
      <c r="T23030" s="119"/>
      <c r="V23030" s="119"/>
      <c r="X23030" s="119"/>
      <c r="Z23030" s="119"/>
    </row>
    <row r="23031" spans="16:26" x14ac:dyDescent="0.25">
      <c r="P23031" s="119"/>
      <c r="R23031" s="119"/>
      <c r="T23031" s="119"/>
      <c r="V23031" s="119"/>
      <c r="X23031" s="119"/>
      <c r="Z23031" s="119"/>
    </row>
    <row r="23032" spans="16:26" x14ac:dyDescent="0.25">
      <c r="P23032" s="120"/>
      <c r="R23032" s="120"/>
      <c r="T23032" s="120"/>
      <c r="V23032" s="120"/>
      <c r="X23032" s="120"/>
      <c r="Z23032" s="120"/>
    </row>
    <row r="23033" spans="16:26" x14ac:dyDescent="0.25">
      <c r="P23033" s="119"/>
      <c r="R23033" s="119"/>
      <c r="T23033" s="119"/>
      <c r="V23033" s="119"/>
      <c r="X23033" s="119"/>
      <c r="Z23033" s="119"/>
    </row>
    <row r="23034" spans="16:26" x14ac:dyDescent="0.25">
      <c r="P23034" s="120"/>
      <c r="R23034" s="120"/>
      <c r="T23034" s="120"/>
      <c r="V23034" s="120"/>
      <c r="X23034" s="120"/>
      <c r="Z23034" s="120"/>
    </row>
    <row r="23035" spans="16:26" x14ac:dyDescent="0.25">
      <c r="P23035" s="119"/>
      <c r="R23035" s="119"/>
      <c r="T23035" s="119"/>
      <c r="V23035" s="119"/>
      <c r="X23035" s="119"/>
      <c r="Z23035" s="119"/>
    </row>
    <row r="23036" spans="16:26" x14ac:dyDescent="0.25">
      <c r="P23036" s="119"/>
      <c r="R23036" s="119"/>
      <c r="T23036" s="119"/>
      <c r="V23036" s="119"/>
      <c r="X23036" s="119"/>
      <c r="Z23036" s="119"/>
    </row>
    <row r="23037" spans="16:26" x14ac:dyDescent="0.25">
      <c r="P23037" s="119"/>
      <c r="R23037" s="119"/>
      <c r="T23037" s="119"/>
      <c r="V23037" s="119"/>
      <c r="X23037" s="119"/>
      <c r="Z23037" s="119"/>
    </row>
    <row r="23038" spans="16:26" x14ac:dyDescent="0.25">
      <c r="P23038" s="121"/>
      <c r="R23038" s="121"/>
      <c r="T23038" s="121"/>
      <c r="V23038" s="121"/>
      <c r="X23038" s="121"/>
      <c r="Z23038" s="121"/>
    </row>
    <row r="23039" spans="16:26" x14ac:dyDescent="0.25">
      <c r="P23039" s="121"/>
      <c r="R23039" s="121"/>
      <c r="T23039" s="121"/>
      <c r="V23039" s="121"/>
      <c r="X23039" s="121"/>
      <c r="Z23039" s="121"/>
    </row>
    <row r="23040" spans="16:26" x14ac:dyDescent="0.25">
      <c r="P23040" s="121"/>
      <c r="R23040" s="121"/>
      <c r="T23040" s="121"/>
      <c r="V23040" s="121"/>
      <c r="X23040" s="121"/>
      <c r="Z23040" s="121"/>
    </row>
    <row r="23041" spans="16:26" x14ac:dyDescent="0.25">
      <c r="P23041" s="121"/>
      <c r="R23041" s="121"/>
      <c r="T23041" s="121"/>
      <c r="V23041" s="121"/>
      <c r="X23041" s="121"/>
      <c r="Z23041" s="121"/>
    </row>
    <row r="23042" spans="16:26" x14ac:dyDescent="0.25">
      <c r="P23042" s="122"/>
      <c r="R23042" s="122"/>
      <c r="T23042" s="122"/>
      <c r="V23042" s="122"/>
      <c r="X23042" s="122"/>
      <c r="Z23042" s="122"/>
    </row>
    <row r="23043" spans="16:26" x14ac:dyDescent="0.25">
      <c r="P23043" s="118"/>
      <c r="R23043" s="118"/>
      <c r="T23043" s="118"/>
      <c r="V23043" s="118"/>
      <c r="X23043" s="118"/>
      <c r="Z23043" s="118"/>
    </row>
    <row r="23044" spans="16:26" x14ac:dyDescent="0.25">
      <c r="P23044" s="119"/>
      <c r="R23044" s="119"/>
      <c r="T23044" s="119"/>
      <c r="V23044" s="119"/>
      <c r="X23044" s="119"/>
      <c r="Z23044" s="119"/>
    </row>
    <row r="23045" spans="16:26" x14ac:dyDescent="0.25">
      <c r="P23045" s="119"/>
      <c r="R23045" s="119"/>
      <c r="T23045" s="119"/>
      <c r="V23045" s="119"/>
      <c r="X23045" s="119"/>
      <c r="Z23045" s="119"/>
    </row>
    <row r="23046" spans="16:26" x14ac:dyDescent="0.25">
      <c r="P23046" s="120"/>
      <c r="R23046" s="120"/>
      <c r="T23046" s="120"/>
      <c r="V23046" s="120"/>
      <c r="X23046" s="120"/>
      <c r="Z23046" s="120"/>
    </row>
    <row r="23047" spans="16:26" x14ac:dyDescent="0.25">
      <c r="P23047" s="119"/>
      <c r="R23047" s="119"/>
      <c r="T23047" s="119"/>
      <c r="V23047" s="119"/>
      <c r="X23047" s="119"/>
      <c r="Z23047" s="119"/>
    </row>
    <row r="23048" spans="16:26" x14ac:dyDescent="0.25">
      <c r="P23048" s="119"/>
      <c r="R23048" s="119"/>
      <c r="T23048" s="119"/>
      <c r="V23048" s="119"/>
      <c r="X23048" s="119"/>
      <c r="Z23048" s="119"/>
    </row>
    <row r="23049" spans="16:26" x14ac:dyDescent="0.25">
      <c r="P23049" s="120"/>
      <c r="R23049" s="120"/>
      <c r="T23049" s="120"/>
      <c r="V23049" s="120"/>
      <c r="X23049" s="120"/>
      <c r="Z23049" s="120"/>
    </row>
    <row r="23050" spans="16:26" x14ac:dyDescent="0.25">
      <c r="P23050" s="119"/>
      <c r="R23050" s="119"/>
      <c r="T23050" s="119"/>
      <c r="V23050" s="119"/>
      <c r="X23050" s="119"/>
      <c r="Z23050" s="119"/>
    </row>
    <row r="23051" spans="16:26" x14ac:dyDescent="0.25">
      <c r="P23051" s="120"/>
      <c r="R23051" s="120"/>
      <c r="T23051" s="120"/>
      <c r="V23051" s="120"/>
      <c r="X23051" s="120"/>
      <c r="Z23051" s="120"/>
    </row>
    <row r="23052" spans="16:26" x14ac:dyDescent="0.25">
      <c r="P23052" s="119"/>
      <c r="R23052" s="119"/>
      <c r="T23052" s="119"/>
      <c r="V23052" s="119"/>
      <c r="X23052" s="119"/>
      <c r="Z23052" s="119"/>
    </row>
    <row r="23053" spans="16:26" x14ac:dyDescent="0.25">
      <c r="P23053" s="119"/>
      <c r="R23053" s="119"/>
      <c r="T23053" s="119"/>
      <c r="V23053" s="119"/>
      <c r="X23053" s="119"/>
      <c r="Z23053" s="119"/>
    </row>
    <row r="23054" spans="16:26" x14ac:dyDescent="0.25">
      <c r="P23054" s="119"/>
      <c r="R23054" s="119"/>
      <c r="T23054" s="119"/>
      <c r="V23054" s="119"/>
      <c r="X23054" s="119"/>
      <c r="Z23054" s="119"/>
    </row>
    <row r="23055" spans="16:26" x14ac:dyDescent="0.25">
      <c r="P23055" s="121"/>
      <c r="R23055" s="121"/>
      <c r="T23055" s="121"/>
      <c r="V23055" s="121"/>
      <c r="X23055" s="121"/>
      <c r="Z23055" s="121"/>
    </row>
    <row r="23056" spans="16:26" x14ac:dyDescent="0.25">
      <c r="P23056" s="121"/>
      <c r="R23056" s="121"/>
      <c r="T23056" s="121"/>
      <c r="V23056" s="121"/>
      <c r="X23056" s="121"/>
      <c r="Z23056" s="121"/>
    </row>
    <row r="23057" spans="16:26" x14ac:dyDescent="0.25">
      <c r="P23057" s="121"/>
      <c r="R23057" s="121"/>
      <c r="T23057" s="121"/>
      <c r="V23057" s="121"/>
      <c r="X23057" s="121"/>
      <c r="Z23057" s="121"/>
    </row>
    <row r="23058" spans="16:26" x14ac:dyDescent="0.25">
      <c r="P23058" s="121"/>
      <c r="R23058" s="121"/>
      <c r="T23058" s="121"/>
      <c r="V23058" s="121"/>
      <c r="X23058" s="121"/>
      <c r="Z23058" s="121"/>
    </row>
    <row r="23059" spans="16:26" x14ac:dyDescent="0.25">
      <c r="P23059" s="122"/>
      <c r="R23059" s="122"/>
      <c r="T23059" s="122"/>
      <c r="V23059" s="122"/>
      <c r="X23059" s="122"/>
      <c r="Z23059" s="122"/>
    </row>
    <row r="23060" spans="16:26" x14ac:dyDescent="0.25">
      <c r="P23060" s="118"/>
      <c r="R23060" s="118"/>
      <c r="T23060" s="118"/>
      <c r="V23060" s="118"/>
      <c r="X23060" s="118"/>
      <c r="Z23060" s="118"/>
    </row>
    <row r="23061" spans="16:26" x14ac:dyDescent="0.25">
      <c r="P23061" s="119"/>
      <c r="R23061" s="119"/>
      <c r="T23061" s="119"/>
      <c r="V23061" s="119"/>
      <c r="X23061" s="119"/>
      <c r="Z23061" s="119"/>
    </row>
    <row r="23062" spans="16:26" x14ac:dyDescent="0.25">
      <c r="P23062" s="119"/>
      <c r="R23062" s="119"/>
      <c r="T23062" s="119"/>
      <c r="V23062" s="119"/>
      <c r="X23062" s="119"/>
      <c r="Z23062" s="119"/>
    </row>
    <row r="23063" spans="16:26" x14ac:dyDescent="0.25">
      <c r="P23063" s="120"/>
      <c r="R23063" s="120"/>
      <c r="T23063" s="120"/>
      <c r="V23063" s="120"/>
      <c r="X23063" s="120"/>
      <c r="Z23063" s="120"/>
    </row>
    <row r="23064" spans="16:26" x14ac:dyDescent="0.25">
      <c r="P23064" s="119"/>
      <c r="R23064" s="119"/>
      <c r="T23064" s="119"/>
      <c r="V23064" s="119"/>
      <c r="X23064" s="119"/>
      <c r="Z23064" s="119"/>
    </row>
    <row r="23065" spans="16:26" x14ac:dyDescent="0.25">
      <c r="P23065" s="119"/>
      <c r="R23065" s="119"/>
      <c r="T23065" s="119"/>
      <c r="V23065" s="119"/>
      <c r="X23065" s="119"/>
      <c r="Z23065" s="119"/>
    </row>
    <row r="23066" spans="16:26" x14ac:dyDescent="0.25">
      <c r="P23066" s="120"/>
      <c r="R23066" s="120"/>
      <c r="T23066" s="120"/>
      <c r="V23066" s="120"/>
      <c r="X23066" s="120"/>
      <c r="Z23066" s="120"/>
    </row>
    <row r="23067" spans="16:26" x14ac:dyDescent="0.25">
      <c r="P23067" s="119"/>
      <c r="R23067" s="119"/>
      <c r="T23067" s="119"/>
      <c r="V23067" s="119"/>
      <c r="X23067" s="119"/>
      <c r="Z23067" s="119"/>
    </row>
    <row r="23068" spans="16:26" x14ac:dyDescent="0.25">
      <c r="P23068" s="120"/>
      <c r="R23068" s="120"/>
      <c r="T23068" s="120"/>
      <c r="V23068" s="120"/>
      <c r="X23068" s="120"/>
      <c r="Z23068" s="120"/>
    </row>
    <row r="23069" spans="16:26" x14ac:dyDescent="0.25">
      <c r="P23069" s="119"/>
      <c r="R23069" s="119"/>
      <c r="T23069" s="119"/>
      <c r="V23069" s="119"/>
      <c r="X23069" s="119"/>
      <c r="Z23069" s="119"/>
    </row>
    <row r="23070" spans="16:26" x14ac:dyDescent="0.25">
      <c r="P23070" s="119"/>
      <c r="R23070" s="119"/>
      <c r="T23070" s="119"/>
      <c r="V23070" s="119"/>
      <c r="X23070" s="119"/>
      <c r="Z23070" s="119"/>
    </row>
    <row r="23071" spans="16:26" x14ac:dyDescent="0.25">
      <c r="P23071" s="119"/>
      <c r="R23071" s="119"/>
      <c r="T23071" s="119"/>
      <c r="V23071" s="119"/>
      <c r="X23071" s="119"/>
      <c r="Z23071" s="119"/>
    </row>
    <row r="23072" spans="16:26" x14ac:dyDescent="0.25">
      <c r="P23072" s="121"/>
      <c r="R23072" s="121"/>
      <c r="T23072" s="121"/>
      <c r="V23072" s="121"/>
      <c r="X23072" s="121"/>
      <c r="Z23072" s="121"/>
    </row>
    <row r="23073" spans="16:26" x14ac:dyDescent="0.25">
      <c r="P23073" s="121"/>
      <c r="R23073" s="121"/>
      <c r="T23073" s="121"/>
      <c r="V23073" s="121"/>
      <c r="X23073" s="121"/>
      <c r="Z23073" s="121"/>
    </row>
    <row r="23074" spans="16:26" x14ac:dyDescent="0.25">
      <c r="P23074" s="121"/>
      <c r="R23074" s="121"/>
      <c r="T23074" s="121"/>
      <c r="V23074" s="121"/>
      <c r="X23074" s="121"/>
      <c r="Z23074" s="121"/>
    </row>
    <row r="23075" spans="16:26" x14ac:dyDescent="0.25">
      <c r="P23075" s="121"/>
      <c r="R23075" s="121"/>
      <c r="T23075" s="121"/>
      <c r="V23075" s="121"/>
      <c r="X23075" s="121"/>
      <c r="Z23075" s="121"/>
    </row>
    <row r="23076" spans="16:26" x14ac:dyDescent="0.25">
      <c r="P23076" s="122"/>
      <c r="R23076" s="122"/>
      <c r="T23076" s="122"/>
      <c r="V23076" s="122"/>
      <c r="X23076" s="122"/>
      <c r="Z23076" s="122"/>
    </row>
    <row r="23077" spans="16:26" x14ac:dyDescent="0.25">
      <c r="P23077" s="118"/>
      <c r="R23077" s="118"/>
      <c r="T23077" s="118"/>
      <c r="V23077" s="118"/>
      <c r="X23077" s="118"/>
      <c r="Z23077" s="118"/>
    </row>
    <row r="23078" spans="16:26" x14ac:dyDescent="0.25">
      <c r="P23078" s="119"/>
      <c r="R23078" s="119"/>
      <c r="T23078" s="119"/>
      <c r="V23078" s="119"/>
      <c r="X23078" s="119"/>
      <c r="Z23078" s="119"/>
    </row>
    <row r="23079" spans="16:26" x14ac:dyDescent="0.25">
      <c r="P23079" s="119"/>
      <c r="R23079" s="119"/>
      <c r="T23079" s="119"/>
      <c r="V23079" s="119"/>
      <c r="X23079" s="119"/>
      <c r="Z23079" s="119"/>
    </row>
    <row r="23080" spans="16:26" x14ac:dyDescent="0.25">
      <c r="P23080" s="120"/>
      <c r="R23080" s="120"/>
      <c r="T23080" s="120"/>
      <c r="V23080" s="120"/>
      <c r="X23080" s="120"/>
      <c r="Z23080" s="120"/>
    </row>
    <row r="23081" spans="16:26" x14ac:dyDescent="0.25">
      <c r="P23081" s="119"/>
      <c r="R23081" s="119"/>
      <c r="T23081" s="119"/>
      <c r="V23081" s="119"/>
      <c r="X23081" s="119"/>
      <c r="Z23081" s="119"/>
    </row>
    <row r="23082" spans="16:26" x14ac:dyDescent="0.25">
      <c r="P23082" s="119"/>
      <c r="R23082" s="119"/>
      <c r="T23082" s="119"/>
      <c r="V23082" s="119"/>
      <c r="X23082" s="119"/>
      <c r="Z23082" s="119"/>
    </row>
    <row r="23083" spans="16:26" x14ac:dyDescent="0.25">
      <c r="P23083" s="120"/>
      <c r="R23083" s="120"/>
      <c r="T23083" s="120"/>
      <c r="V23083" s="120"/>
      <c r="X23083" s="120"/>
      <c r="Z23083" s="120"/>
    </row>
    <row r="23084" spans="16:26" x14ac:dyDescent="0.25">
      <c r="P23084" s="119"/>
      <c r="R23084" s="119"/>
      <c r="T23084" s="119"/>
      <c r="V23084" s="119"/>
      <c r="X23084" s="119"/>
      <c r="Z23084" s="119"/>
    </row>
    <row r="23085" spans="16:26" x14ac:dyDescent="0.25">
      <c r="P23085" s="120"/>
      <c r="R23085" s="120"/>
      <c r="T23085" s="120"/>
      <c r="V23085" s="120"/>
      <c r="X23085" s="120"/>
      <c r="Z23085" s="120"/>
    </row>
    <row r="23086" spans="16:26" x14ac:dyDescent="0.25">
      <c r="P23086" s="119"/>
      <c r="R23086" s="119"/>
      <c r="T23086" s="119"/>
      <c r="V23086" s="119"/>
      <c r="X23086" s="119"/>
      <c r="Z23086" s="119"/>
    </row>
    <row r="23087" spans="16:26" x14ac:dyDescent="0.25">
      <c r="P23087" s="119"/>
      <c r="R23087" s="119"/>
      <c r="T23087" s="119"/>
      <c r="V23087" s="119"/>
      <c r="X23087" s="119"/>
      <c r="Z23087" s="119"/>
    </row>
    <row r="23088" spans="16:26" x14ac:dyDescent="0.25">
      <c r="P23088" s="119"/>
      <c r="R23088" s="119"/>
      <c r="T23088" s="119"/>
      <c r="V23088" s="119"/>
      <c r="X23088" s="119"/>
      <c r="Z23088" s="119"/>
    </row>
    <row r="23089" spans="16:26" x14ac:dyDescent="0.25">
      <c r="P23089" s="121"/>
      <c r="R23089" s="121"/>
      <c r="T23089" s="121"/>
      <c r="V23089" s="121"/>
      <c r="X23089" s="121"/>
      <c r="Z23089" s="121"/>
    </row>
    <row r="23090" spans="16:26" x14ac:dyDescent="0.25">
      <c r="P23090" s="121"/>
      <c r="R23090" s="121"/>
      <c r="T23090" s="121"/>
      <c r="V23090" s="121"/>
      <c r="X23090" s="121"/>
      <c r="Z23090" s="121"/>
    </row>
    <row r="23091" spans="16:26" x14ac:dyDescent="0.25">
      <c r="P23091" s="121"/>
      <c r="R23091" s="121"/>
      <c r="T23091" s="121"/>
      <c r="V23091" s="121"/>
      <c r="X23091" s="121"/>
      <c r="Z23091" s="121"/>
    </row>
    <row r="23092" spans="16:26" x14ac:dyDescent="0.25">
      <c r="P23092" s="121"/>
      <c r="R23092" s="121"/>
      <c r="T23092" s="121"/>
      <c r="V23092" s="121"/>
      <c r="X23092" s="121"/>
      <c r="Z23092" s="121"/>
    </row>
    <row r="23093" spans="16:26" x14ac:dyDescent="0.25">
      <c r="P23093" s="122"/>
      <c r="R23093" s="122"/>
      <c r="T23093" s="122"/>
      <c r="V23093" s="122"/>
      <c r="X23093" s="122"/>
      <c r="Z23093" s="122"/>
    </row>
    <row r="23094" spans="16:26" x14ac:dyDescent="0.25">
      <c r="P23094" s="118"/>
      <c r="R23094" s="118"/>
      <c r="T23094" s="118"/>
      <c r="V23094" s="118"/>
      <c r="X23094" s="118"/>
      <c r="Z23094" s="118"/>
    </row>
    <row r="23095" spans="16:26" x14ac:dyDescent="0.25">
      <c r="P23095" s="119"/>
      <c r="R23095" s="119"/>
      <c r="T23095" s="119"/>
      <c r="V23095" s="119"/>
      <c r="X23095" s="119"/>
      <c r="Z23095" s="119"/>
    </row>
    <row r="23096" spans="16:26" x14ac:dyDescent="0.25">
      <c r="P23096" s="119"/>
      <c r="R23096" s="119"/>
      <c r="T23096" s="119"/>
      <c r="V23096" s="119"/>
      <c r="X23096" s="119"/>
      <c r="Z23096" s="119"/>
    </row>
    <row r="23097" spans="16:26" x14ac:dyDescent="0.25">
      <c r="P23097" s="120"/>
      <c r="R23097" s="120"/>
      <c r="T23097" s="120"/>
      <c r="V23097" s="120"/>
      <c r="X23097" s="120"/>
      <c r="Z23097" s="120"/>
    </row>
    <row r="23098" spans="16:26" x14ac:dyDescent="0.25">
      <c r="P23098" s="119"/>
      <c r="R23098" s="119"/>
      <c r="T23098" s="119"/>
      <c r="V23098" s="119"/>
      <c r="X23098" s="119"/>
      <c r="Z23098" s="119"/>
    </row>
    <row r="23099" spans="16:26" x14ac:dyDescent="0.25">
      <c r="P23099" s="119"/>
      <c r="R23099" s="119"/>
      <c r="T23099" s="119"/>
      <c r="V23099" s="119"/>
      <c r="X23099" s="119"/>
      <c r="Z23099" s="119"/>
    </row>
    <row r="23100" spans="16:26" x14ac:dyDescent="0.25">
      <c r="P23100" s="120"/>
      <c r="R23100" s="120"/>
      <c r="T23100" s="120"/>
      <c r="V23100" s="120"/>
      <c r="X23100" s="120"/>
      <c r="Z23100" s="120"/>
    </row>
    <row r="23101" spans="16:26" x14ac:dyDescent="0.25">
      <c r="P23101" s="119"/>
      <c r="R23101" s="119"/>
      <c r="T23101" s="119"/>
      <c r="V23101" s="119"/>
      <c r="X23101" s="119"/>
      <c r="Z23101" s="119"/>
    </row>
    <row r="23102" spans="16:26" x14ac:dyDescent="0.25">
      <c r="P23102" s="120"/>
      <c r="R23102" s="120"/>
      <c r="T23102" s="120"/>
      <c r="V23102" s="120"/>
      <c r="X23102" s="120"/>
      <c r="Z23102" s="120"/>
    </row>
    <row r="23103" spans="16:26" x14ac:dyDescent="0.25">
      <c r="P23103" s="119"/>
      <c r="R23103" s="119"/>
      <c r="T23103" s="119"/>
      <c r="V23103" s="119"/>
      <c r="X23103" s="119"/>
      <c r="Z23103" s="119"/>
    </row>
    <row r="23104" spans="16:26" x14ac:dyDescent="0.25">
      <c r="P23104" s="119"/>
      <c r="R23104" s="119"/>
      <c r="T23104" s="119"/>
      <c r="V23104" s="119"/>
      <c r="X23104" s="119"/>
      <c r="Z23104" s="119"/>
    </row>
    <row r="23105" spans="16:26" x14ac:dyDescent="0.25">
      <c r="P23105" s="119"/>
      <c r="R23105" s="119"/>
      <c r="T23105" s="119"/>
      <c r="V23105" s="119"/>
      <c r="X23105" s="119"/>
      <c r="Z23105" s="119"/>
    </row>
    <row r="23106" spans="16:26" x14ac:dyDescent="0.25">
      <c r="P23106" s="121"/>
      <c r="R23106" s="121"/>
      <c r="T23106" s="121"/>
      <c r="V23106" s="121"/>
      <c r="X23106" s="121"/>
      <c r="Z23106" s="121"/>
    </row>
    <row r="23107" spans="16:26" x14ac:dyDescent="0.25">
      <c r="P23107" s="121"/>
      <c r="R23107" s="121"/>
      <c r="T23107" s="121"/>
      <c r="V23107" s="121"/>
      <c r="X23107" s="121"/>
      <c r="Z23107" s="121"/>
    </row>
    <row r="23108" spans="16:26" x14ac:dyDescent="0.25">
      <c r="P23108" s="121"/>
      <c r="R23108" s="121"/>
      <c r="T23108" s="121"/>
      <c r="V23108" s="121"/>
      <c r="X23108" s="121"/>
      <c r="Z23108" s="121"/>
    </row>
    <row r="23109" spans="16:26" x14ac:dyDescent="0.25">
      <c r="P23109" s="121"/>
      <c r="R23109" s="121"/>
      <c r="T23109" s="121"/>
      <c r="V23109" s="121"/>
      <c r="X23109" s="121"/>
      <c r="Z23109" s="121"/>
    </row>
    <row r="23110" spans="16:26" x14ac:dyDescent="0.25">
      <c r="P23110" s="122"/>
      <c r="R23110" s="122"/>
      <c r="T23110" s="122"/>
      <c r="V23110" s="122"/>
      <c r="X23110" s="122"/>
      <c r="Z23110" s="122"/>
    </row>
    <row r="23111" spans="16:26" x14ac:dyDescent="0.25">
      <c r="P23111" s="118"/>
      <c r="R23111" s="118"/>
      <c r="T23111" s="118"/>
      <c r="V23111" s="118"/>
      <c r="X23111" s="118"/>
      <c r="Z23111" s="118"/>
    </row>
    <row r="23112" spans="16:26" x14ac:dyDescent="0.25">
      <c r="P23112" s="119"/>
      <c r="R23112" s="119"/>
      <c r="T23112" s="119"/>
      <c r="V23112" s="119"/>
      <c r="X23112" s="119"/>
      <c r="Z23112" s="119"/>
    </row>
    <row r="23113" spans="16:26" x14ac:dyDescent="0.25">
      <c r="P23113" s="119"/>
      <c r="R23113" s="119"/>
      <c r="T23113" s="119"/>
      <c r="V23113" s="119"/>
      <c r="X23113" s="119"/>
      <c r="Z23113" s="119"/>
    </row>
    <row r="23114" spans="16:26" x14ac:dyDescent="0.25">
      <c r="P23114" s="120"/>
      <c r="R23114" s="120"/>
      <c r="T23114" s="120"/>
      <c r="V23114" s="120"/>
      <c r="X23114" s="120"/>
      <c r="Z23114" s="120"/>
    </row>
    <row r="23115" spans="16:26" x14ac:dyDescent="0.25">
      <c r="P23115" s="119"/>
      <c r="R23115" s="119"/>
      <c r="T23115" s="119"/>
      <c r="V23115" s="119"/>
      <c r="X23115" s="119"/>
      <c r="Z23115" s="119"/>
    </row>
    <row r="23116" spans="16:26" x14ac:dyDescent="0.25">
      <c r="P23116" s="119"/>
      <c r="R23116" s="119"/>
      <c r="T23116" s="119"/>
      <c r="V23116" s="119"/>
      <c r="X23116" s="119"/>
      <c r="Z23116" s="119"/>
    </row>
    <row r="23117" spans="16:26" x14ac:dyDescent="0.25">
      <c r="P23117" s="120"/>
      <c r="R23117" s="120"/>
      <c r="T23117" s="120"/>
      <c r="V23117" s="120"/>
      <c r="X23117" s="120"/>
      <c r="Z23117" s="120"/>
    </row>
    <row r="23118" spans="16:26" x14ac:dyDescent="0.25">
      <c r="P23118" s="119"/>
      <c r="R23118" s="119"/>
      <c r="T23118" s="119"/>
      <c r="V23118" s="119"/>
      <c r="X23118" s="119"/>
      <c r="Z23118" s="119"/>
    </row>
    <row r="23119" spans="16:26" x14ac:dyDescent="0.25">
      <c r="P23119" s="120"/>
      <c r="R23119" s="120"/>
      <c r="T23119" s="120"/>
      <c r="V23119" s="120"/>
      <c r="X23119" s="120"/>
      <c r="Z23119" s="120"/>
    </row>
    <row r="23120" spans="16:26" x14ac:dyDescent="0.25">
      <c r="P23120" s="119"/>
      <c r="R23120" s="119"/>
      <c r="T23120" s="119"/>
      <c r="V23120" s="119"/>
      <c r="X23120" s="119"/>
      <c r="Z23120" s="119"/>
    </row>
    <row r="23121" spans="16:26" x14ac:dyDescent="0.25">
      <c r="P23121" s="119"/>
      <c r="R23121" s="119"/>
      <c r="T23121" s="119"/>
      <c r="V23121" s="119"/>
      <c r="X23121" s="119"/>
      <c r="Z23121" s="119"/>
    </row>
    <row r="23122" spans="16:26" x14ac:dyDescent="0.25">
      <c r="P23122" s="119"/>
      <c r="R23122" s="119"/>
      <c r="T23122" s="119"/>
      <c r="V23122" s="119"/>
      <c r="X23122" s="119"/>
      <c r="Z23122" s="119"/>
    </row>
    <row r="23123" spans="16:26" x14ac:dyDescent="0.25">
      <c r="P23123" s="121"/>
      <c r="R23123" s="121"/>
      <c r="T23123" s="121"/>
      <c r="V23123" s="121"/>
      <c r="X23123" s="121"/>
      <c r="Z23123" s="121"/>
    </row>
    <row r="23124" spans="16:26" x14ac:dyDescent="0.25">
      <c r="P23124" s="121"/>
      <c r="R23124" s="121"/>
      <c r="T23124" s="121"/>
      <c r="V23124" s="121"/>
      <c r="X23124" s="121"/>
      <c r="Z23124" s="121"/>
    </row>
    <row r="23125" spans="16:26" x14ac:dyDescent="0.25">
      <c r="P23125" s="121"/>
      <c r="R23125" s="121"/>
      <c r="T23125" s="121"/>
      <c r="V23125" s="121"/>
      <c r="X23125" s="121"/>
      <c r="Z23125" s="121"/>
    </row>
    <row r="23126" spans="16:26" x14ac:dyDescent="0.25">
      <c r="P23126" s="121"/>
      <c r="R23126" s="121"/>
      <c r="T23126" s="121"/>
      <c r="V23126" s="121"/>
      <c r="X23126" s="121"/>
      <c r="Z23126" s="121"/>
    </row>
    <row r="23127" spans="16:26" x14ac:dyDescent="0.25">
      <c r="P23127" s="122"/>
      <c r="R23127" s="122"/>
      <c r="T23127" s="122"/>
      <c r="V23127" s="122"/>
      <c r="X23127" s="122"/>
      <c r="Z23127" s="122"/>
    </row>
    <row r="23128" spans="16:26" x14ac:dyDescent="0.25">
      <c r="P23128" s="118"/>
      <c r="R23128" s="118"/>
      <c r="T23128" s="118"/>
      <c r="V23128" s="118"/>
      <c r="X23128" s="118"/>
      <c r="Z23128" s="118"/>
    </row>
    <row r="23129" spans="16:26" x14ac:dyDescent="0.25">
      <c r="P23129" s="119"/>
      <c r="R23129" s="119"/>
      <c r="T23129" s="119"/>
      <c r="V23129" s="119"/>
      <c r="X23129" s="119"/>
      <c r="Z23129" s="119"/>
    </row>
    <row r="23130" spans="16:26" x14ac:dyDescent="0.25">
      <c r="P23130" s="119"/>
      <c r="R23130" s="119"/>
      <c r="T23130" s="119"/>
      <c r="V23130" s="119"/>
      <c r="X23130" s="119"/>
      <c r="Z23130" s="119"/>
    </row>
    <row r="23131" spans="16:26" x14ac:dyDescent="0.25">
      <c r="P23131" s="120"/>
      <c r="R23131" s="120"/>
      <c r="T23131" s="120"/>
      <c r="V23131" s="120"/>
      <c r="X23131" s="120"/>
      <c r="Z23131" s="120"/>
    </row>
    <row r="23132" spans="16:26" x14ac:dyDescent="0.25">
      <c r="P23132" s="119"/>
      <c r="R23132" s="119"/>
      <c r="T23132" s="119"/>
      <c r="V23132" s="119"/>
      <c r="X23132" s="119"/>
      <c r="Z23132" s="119"/>
    </row>
    <row r="23133" spans="16:26" x14ac:dyDescent="0.25">
      <c r="P23133" s="119"/>
      <c r="R23133" s="119"/>
      <c r="T23133" s="119"/>
      <c r="V23133" s="119"/>
      <c r="X23133" s="119"/>
      <c r="Z23133" s="119"/>
    </row>
    <row r="23134" spans="16:26" x14ac:dyDescent="0.25">
      <c r="P23134" s="120"/>
      <c r="R23134" s="120"/>
      <c r="T23134" s="120"/>
      <c r="V23134" s="120"/>
      <c r="X23134" s="120"/>
      <c r="Z23134" s="120"/>
    </row>
    <row r="23135" spans="16:26" x14ac:dyDescent="0.25">
      <c r="P23135" s="119"/>
      <c r="R23135" s="119"/>
      <c r="T23135" s="119"/>
      <c r="V23135" s="119"/>
      <c r="X23135" s="119"/>
      <c r="Z23135" s="119"/>
    </row>
    <row r="23136" spans="16:26" x14ac:dyDescent="0.25">
      <c r="P23136" s="120"/>
      <c r="R23136" s="120"/>
      <c r="T23136" s="120"/>
      <c r="V23136" s="120"/>
      <c r="X23136" s="120"/>
      <c r="Z23136" s="120"/>
    </row>
    <row r="23137" spans="16:26" x14ac:dyDescent="0.25">
      <c r="P23137" s="119"/>
      <c r="R23137" s="119"/>
      <c r="T23137" s="119"/>
      <c r="V23137" s="119"/>
      <c r="X23137" s="119"/>
      <c r="Z23137" s="119"/>
    </row>
    <row r="23138" spans="16:26" x14ac:dyDescent="0.25">
      <c r="P23138" s="119"/>
      <c r="R23138" s="119"/>
      <c r="T23138" s="119"/>
      <c r="V23138" s="119"/>
      <c r="X23138" s="119"/>
      <c r="Z23138" s="119"/>
    </row>
    <row r="23139" spans="16:26" x14ac:dyDescent="0.25">
      <c r="P23139" s="119"/>
      <c r="R23139" s="119"/>
      <c r="T23139" s="119"/>
      <c r="V23139" s="119"/>
      <c r="X23139" s="119"/>
      <c r="Z23139" s="119"/>
    </row>
    <row r="23140" spans="16:26" x14ac:dyDescent="0.25">
      <c r="P23140" s="121"/>
      <c r="R23140" s="121"/>
      <c r="T23140" s="121"/>
      <c r="V23140" s="121"/>
      <c r="X23140" s="121"/>
      <c r="Z23140" s="121"/>
    </row>
    <row r="23141" spans="16:26" x14ac:dyDescent="0.25">
      <c r="P23141" s="121"/>
      <c r="R23141" s="121"/>
      <c r="T23141" s="121"/>
      <c r="V23141" s="121"/>
      <c r="X23141" s="121"/>
      <c r="Z23141" s="121"/>
    </row>
    <row r="23142" spans="16:26" x14ac:dyDescent="0.25">
      <c r="P23142" s="121"/>
      <c r="R23142" s="121"/>
      <c r="T23142" s="121"/>
      <c r="V23142" s="121"/>
      <c r="X23142" s="121"/>
      <c r="Z23142" s="121"/>
    </row>
    <row r="23143" spans="16:26" x14ac:dyDescent="0.25">
      <c r="P23143" s="121"/>
      <c r="R23143" s="121"/>
      <c r="T23143" s="121"/>
      <c r="V23143" s="121"/>
      <c r="X23143" s="121"/>
      <c r="Z23143" s="121"/>
    </row>
    <row r="23144" spans="16:26" x14ac:dyDescent="0.25">
      <c r="P23144" s="122"/>
      <c r="R23144" s="122"/>
      <c r="T23144" s="122"/>
      <c r="V23144" s="122"/>
      <c r="X23144" s="122"/>
      <c r="Z23144" s="122"/>
    </row>
    <row r="23145" spans="16:26" x14ac:dyDescent="0.25">
      <c r="P23145" s="118"/>
      <c r="R23145" s="118"/>
      <c r="T23145" s="118"/>
      <c r="V23145" s="118"/>
      <c r="X23145" s="118"/>
      <c r="Z23145" s="118"/>
    </row>
    <row r="23146" spans="16:26" x14ac:dyDescent="0.25">
      <c r="P23146" s="119"/>
      <c r="R23146" s="119"/>
      <c r="T23146" s="119"/>
      <c r="V23146" s="119"/>
      <c r="X23146" s="119"/>
      <c r="Z23146" s="119"/>
    </row>
    <row r="23147" spans="16:26" x14ac:dyDescent="0.25">
      <c r="P23147" s="119"/>
      <c r="R23147" s="119"/>
      <c r="T23147" s="119"/>
      <c r="V23147" s="119"/>
      <c r="X23147" s="119"/>
      <c r="Z23147" s="119"/>
    </row>
    <row r="23148" spans="16:26" x14ac:dyDescent="0.25">
      <c r="P23148" s="120"/>
      <c r="R23148" s="120"/>
      <c r="T23148" s="120"/>
      <c r="V23148" s="120"/>
      <c r="X23148" s="120"/>
      <c r="Z23148" s="120"/>
    </row>
    <row r="23149" spans="16:26" x14ac:dyDescent="0.25">
      <c r="P23149" s="119"/>
      <c r="R23149" s="119"/>
      <c r="T23149" s="119"/>
      <c r="V23149" s="119"/>
      <c r="X23149" s="119"/>
      <c r="Z23149" s="119"/>
    </row>
    <row r="23150" spans="16:26" x14ac:dyDescent="0.25">
      <c r="P23150" s="119"/>
      <c r="R23150" s="119"/>
      <c r="T23150" s="119"/>
      <c r="V23150" s="119"/>
      <c r="X23150" s="119"/>
      <c r="Z23150" s="119"/>
    </row>
    <row r="23151" spans="16:26" x14ac:dyDescent="0.25">
      <c r="P23151" s="120"/>
      <c r="R23151" s="120"/>
      <c r="T23151" s="120"/>
      <c r="V23151" s="120"/>
      <c r="X23151" s="120"/>
      <c r="Z23151" s="120"/>
    </row>
    <row r="23152" spans="16:26" x14ac:dyDescent="0.25">
      <c r="P23152" s="119"/>
      <c r="R23152" s="119"/>
      <c r="T23152" s="119"/>
      <c r="V23152" s="119"/>
      <c r="X23152" s="119"/>
      <c r="Z23152" s="119"/>
    </row>
    <row r="23153" spans="16:26" x14ac:dyDescent="0.25">
      <c r="P23153" s="120"/>
      <c r="R23153" s="120"/>
      <c r="T23153" s="120"/>
      <c r="V23153" s="120"/>
      <c r="X23153" s="120"/>
      <c r="Z23153" s="120"/>
    </row>
    <row r="23154" spans="16:26" x14ac:dyDescent="0.25">
      <c r="P23154" s="119"/>
      <c r="R23154" s="119"/>
      <c r="T23154" s="119"/>
      <c r="V23154" s="119"/>
      <c r="X23154" s="119"/>
      <c r="Z23154" s="119"/>
    </row>
    <row r="23155" spans="16:26" x14ac:dyDescent="0.25">
      <c r="P23155" s="119"/>
      <c r="R23155" s="119"/>
      <c r="T23155" s="119"/>
      <c r="V23155" s="119"/>
      <c r="X23155" s="119"/>
      <c r="Z23155" s="119"/>
    </row>
    <row r="23156" spans="16:26" x14ac:dyDescent="0.25">
      <c r="P23156" s="119"/>
      <c r="R23156" s="119"/>
      <c r="T23156" s="119"/>
      <c r="V23156" s="119"/>
      <c r="X23156" s="119"/>
      <c r="Z23156" s="119"/>
    </row>
    <row r="23157" spans="16:26" x14ac:dyDescent="0.25">
      <c r="P23157" s="121"/>
      <c r="R23157" s="121"/>
      <c r="T23157" s="121"/>
      <c r="V23157" s="121"/>
      <c r="X23157" s="121"/>
      <c r="Z23157" s="121"/>
    </row>
    <row r="23158" spans="16:26" x14ac:dyDescent="0.25">
      <c r="P23158" s="121"/>
      <c r="R23158" s="121"/>
      <c r="T23158" s="121"/>
      <c r="V23158" s="121"/>
      <c r="X23158" s="121"/>
      <c r="Z23158" s="121"/>
    </row>
    <row r="23159" spans="16:26" x14ac:dyDescent="0.25">
      <c r="P23159" s="121"/>
      <c r="R23159" s="121"/>
      <c r="T23159" s="121"/>
      <c r="V23159" s="121"/>
      <c r="X23159" s="121"/>
      <c r="Z23159" s="121"/>
    </row>
    <row r="23160" spans="16:26" x14ac:dyDescent="0.25">
      <c r="P23160" s="121"/>
      <c r="R23160" s="121"/>
      <c r="T23160" s="121"/>
      <c r="V23160" s="121"/>
      <c r="X23160" s="121"/>
      <c r="Z23160" s="121"/>
    </row>
    <row r="23161" spans="16:26" x14ac:dyDescent="0.25">
      <c r="P23161" s="122"/>
      <c r="R23161" s="122"/>
      <c r="T23161" s="122"/>
      <c r="V23161" s="122"/>
      <c r="X23161" s="122"/>
      <c r="Z23161" s="122"/>
    </row>
    <row r="23162" spans="16:26" x14ac:dyDescent="0.25">
      <c r="P23162" s="118"/>
      <c r="R23162" s="118"/>
      <c r="T23162" s="118"/>
      <c r="V23162" s="118"/>
      <c r="X23162" s="118"/>
      <c r="Z23162" s="118"/>
    </row>
    <row r="23163" spans="16:26" x14ac:dyDescent="0.25">
      <c r="P23163" s="119"/>
      <c r="R23163" s="119"/>
      <c r="T23163" s="119"/>
      <c r="V23163" s="119"/>
      <c r="X23163" s="119"/>
      <c r="Z23163" s="119"/>
    </row>
    <row r="23164" spans="16:26" x14ac:dyDescent="0.25">
      <c r="P23164" s="119"/>
      <c r="R23164" s="119"/>
      <c r="T23164" s="119"/>
      <c r="V23164" s="119"/>
      <c r="X23164" s="119"/>
      <c r="Z23164" s="119"/>
    </row>
    <row r="23165" spans="16:26" x14ac:dyDescent="0.25">
      <c r="P23165" s="120"/>
      <c r="R23165" s="120"/>
      <c r="T23165" s="120"/>
      <c r="V23165" s="120"/>
      <c r="X23165" s="120"/>
      <c r="Z23165" s="120"/>
    </row>
    <row r="23166" spans="16:26" x14ac:dyDescent="0.25">
      <c r="P23166" s="119"/>
      <c r="R23166" s="119"/>
      <c r="T23166" s="119"/>
      <c r="V23166" s="119"/>
      <c r="X23166" s="119"/>
      <c r="Z23166" s="119"/>
    </row>
    <row r="23167" spans="16:26" x14ac:dyDescent="0.25">
      <c r="P23167" s="119"/>
      <c r="R23167" s="119"/>
      <c r="T23167" s="119"/>
      <c r="V23167" s="119"/>
      <c r="X23167" s="119"/>
      <c r="Z23167" s="119"/>
    </row>
    <row r="23168" spans="16:26" x14ac:dyDescent="0.25">
      <c r="P23168" s="120"/>
      <c r="R23168" s="120"/>
      <c r="T23168" s="120"/>
      <c r="V23168" s="120"/>
      <c r="X23168" s="120"/>
      <c r="Z23168" s="120"/>
    </row>
    <row r="23169" spans="16:26" x14ac:dyDescent="0.25">
      <c r="P23169" s="119"/>
      <c r="R23169" s="119"/>
      <c r="T23169" s="119"/>
      <c r="V23169" s="119"/>
      <c r="X23169" s="119"/>
      <c r="Z23169" s="119"/>
    </row>
    <row r="23170" spans="16:26" x14ac:dyDescent="0.25">
      <c r="P23170" s="120"/>
      <c r="R23170" s="120"/>
      <c r="T23170" s="120"/>
      <c r="V23170" s="120"/>
      <c r="X23170" s="120"/>
      <c r="Z23170" s="120"/>
    </row>
    <row r="23171" spans="16:26" x14ac:dyDescent="0.25">
      <c r="P23171" s="119"/>
      <c r="R23171" s="119"/>
      <c r="T23171" s="119"/>
      <c r="V23171" s="119"/>
      <c r="X23171" s="119"/>
      <c r="Z23171" s="119"/>
    </row>
    <row r="23172" spans="16:26" x14ac:dyDescent="0.25">
      <c r="P23172" s="119"/>
      <c r="R23172" s="119"/>
      <c r="T23172" s="119"/>
      <c r="V23172" s="119"/>
      <c r="X23172" s="119"/>
      <c r="Z23172" s="119"/>
    </row>
    <row r="23173" spans="16:26" x14ac:dyDescent="0.25">
      <c r="P23173" s="119"/>
      <c r="R23173" s="119"/>
      <c r="T23173" s="119"/>
      <c r="V23173" s="119"/>
      <c r="X23173" s="119"/>
      <c r="Z23173" s="119"/>
    </row>
    <row r="23174" spans="16:26" x14ac:dyDescent="0.25">
      <c r="P23174" s="121"/>
      <c r="R23174" s="121"/>
      <c r="T23174" s="121"/>
      <c r="V23174" s="121"/>
      <c r="X23174" s="121"/>
      <c r="Z23174" s="121"/>
    </row>
    <row r="23175" spans="16:26" x14ac:dyDescent="0.25">
      <c r="P23175" s="121"/>
      <c r="R23175" s="121"/>
      <c r="T23175" s="121"/>
      <c r="V23175" s="121"/>
      <c r="X23175" s="121"/>
      <c r="Z23175" s="121"/>
    </row>
    <row r="23176" spans="16:26" x14ac:dyDescent="0.25">
      <c r="P23176" s="121"/>
      <c r="R23176" s="121"/>
      <c r="T23176" s="121"/>
      <c r="V23176" s="121"/>
      <c r="X23176" s="121"/>
      <c r="Z23176" s="121"/>
    </row>
    <row r="23177" spans="16:26" x14ac:dyDescent="0.25">
      <c r="P23177" s="121"/>
      <c r="R23177" s="121"/>
      <c r="T23177" s="121"/>
      <c r="V23177" s="121"/>
      <c r="X23177" s="121"/>
      <c r="Z23177" s="121"/>
    </row>
    <row r="23178" spans="16:26" x14ac:dyDescent="0.25">
      <c r="P23178" s="122"/>
      <c r="R23178" s="122"/>
      <c r="T23178" s="122"/>
      <c r="V23178" s="122"/>
      <c r="X23178" s="122"/>
      <c r="Z23178" s="122"/>
    </row>
    <row r="23179" spans="16:26" x14ac:dyDescent="0.25">
      <c r="P23179" s="118"/>
      <c r="R23179" s="118"/>
      <c r="T23179" s="118"/>
      <c r="V23179" s="118"/>
      <c r="X23179" s="118"/>
      <c r="Z23179" s="118"/>
    </row>
    <row r="23180" spans="16:26" x14ac:dyDescent="0.25">
      <c r="P23180" s="119"/>
      <c r="R23180" s="119"/>
      <c r="T23180" s="119"/>
      <c r="V23180" s="119"/>
      <c r="X23180" s="119"/>
      <c r="Z23180" s="119"/>
    </row>
    <row r="23181" spans="16:26" x14ac:dyDescent="0.25">
      <c r="P23181" s="119"/>
      <c r="R23181" s="119"/>
      <c r="T23181" s="119"/>
      <c r="V23181" s="119"/>
      <c r="X23181" s="119"/>
      <c r="Z23181" s="119"/>
    </row>
    <row r="23182" spans="16:26" x14ac:dyDescent="0.25">
      <c r="P23182" s="120"/>
      <c r="R23182" s="120"/>
      <c r="T23182" s="120"/>
      <c r="V23182" s="120"/>
      <c r="X23182" s="120"/>
      <c r="Z23182" s="120"/>
    </row>
    <row r="23183" spans="16:26" x14ac:dyDescent="0.25">
      <c r="P23183" s="119"/>
      <c r="R23183" s="119"/>
      <c r="T23183" s="119"/>
      <c r="V23183" s="119"/>
      <c r="X23183" s="119"/>
      <c r="Z23183" s="119"/>
    </row>
    <row r="23184" spans="16:26" x14ac:dyDescent="0.25">
      <c r="P23184" s="119"/>
      <c r="R23184" s="119"/>
      <c r="T23184" s="119"/>
      <c r="V23184" s="119"/>
      <c r="X23184" s="119"/>
      <c r="Z23184" s="119"/>
    </row>
    <row r="23185" spans="16:26" x14ac:dyDescent="0.25">
      <c r="P23185" s="120"/>
      <c r="R23185" s="120"/>
      <c r="T23185" s="120"/>
      <c r="V23185" s="120"/>
      <c r="X23185" s="120"/>
      <c r="Z23185" s="120"/>
    </row>
    <row r="23186" spans="16:26" x14ac:dyDescent="0.25">
      <c r="P23186" s="119"/>
      <c r="R23186" s="119"/>
      <c r="T23186" s="119"/>
      <c r="V23186" s="119"/>
      <c r="X23186" s="119"/>
      <c r="Z23186" s="119"/>
    </row>
    <row r="23187" spans="16:26" x14ac:dyDescent="0.25">
      <c r="P23187" s="120"/>
      <c r="R23187" s="120"/>
      <c r="T23187" s="120"/>
      <c r="V23187" s="120"/>
      <c r="X23187" s="120"/>
      <c r="Z23187" s="120"/>
    </row>
    <row r="23188" spans="16:26" x14ac:dyDescent="0.25">
      <c r="P23188" s="119"/>
      <c r="R23188" s="119"/>
      <c r="T23188" s="119"/>
      <c r="V23188" s="119"/>
      <c r="X23188" s="119"/>
      <c r="Z23188" s="119"/>
    </row>
    <row r="23189" spans="16:26" x14ac:dyDescent="0.25">
      <c r="P23189" s="119"/>
      <c r="R23189" s="119"/>
      <c r="T23189" s="119"/>
      <c r="V23189" s="119"/>
      <c r="X23189" s="119"/>
      <c r="Z23189" s="119"/>
    </row>
    <row r="23190" spans="16:26" x14ac:dyDescent="0.25">
      <c r="P23190" s="119"/>
      <c r="R23190" s="119"/>
      <c r="T23190" s="119"/>
      <c r="V23190" s="119"/>
      <c r="X23190" s="119"/>
      <c r="Z23190" s="119"/>
    </row>
    <row r="23191" spans="16:26" x14ac:dyDescent="0.25">
      <c r="P23191" s="121"/>
      <c r="R23191" s="121"/>
      <c r="T23191" s="121"/>
      <c r="V23191" s="121"/>
      <c r="X23191" s="121"/>
      <c r="Z23191" s="121"/>
    </row>
    <row r="23192" spans="16:26" x14ac:dyDescent="0.25">
      <c r="P23192" s="121"/>
      <c r="R23192" s="121"/>
      <c r="T23192" s="121"/>
      <c r="V23192" s="121"/>
      <c r="X23192" s="121"/>
      <c r="Z23192" s="121"/>
    </row>
    <row r="23193" spans="16:26" x14ac:dyDescent="0.25">
      <c r="P23193" s="121"/>
      <c r="R23193" s="121"/>
      <c r="T23193" s="121"/>
      <c r="V23193" s="121"/>
      <c r="X23193" s="121"/>
      <c r="Z23193" s="121"/>
    </row>
    <row r="23194" spans="16:26" x14ac:dyDescent="0.25">
      <c r="P23194" s="121"/>
      <c r="R23194" s="121"/>
      <c r="T23194" s="121"/>
      <c r="V23194" s="121"/>
      <c r="X23194" s="121"/>
      <c r="Z23194" s="121"/>
    </row>
    <row r="23195" spans="16:26" x14ac:dyDescent="0.25">
      <c r="P23195" s="122"/>
      <c r="R23195" s="122"/>
      <c r="T23195" s="122"/>
      <c r="V23195" s="122"/>
      <c r="X23195" s="122"/>
      <c r="Z23195" s="122"/>
    </row>
    <row r="23196" spans="16:26" x14ac:dyDescent="0.25">
      <c r="P23196" s="118"/>
      <c r="R23196" s="118"/>
      <c r="T23196" s="118"/>
      <c r="V23196" s="118"/>
      <c r="X23196" s="118"/>
      <c r="Z23196" s="118"/>
    </row>
    <row r="23197" spans="16:26" x14ac:dyDescent="0.25">
      <c r="P23197" s="119"/>
      <c r="R23197" s="119"/>
      <c r="T23197" s="119"/>
      <c r="V23197" s="119"/>
      <c r="X23197" s="119"/>
      <c r="Z23197" s="119"/>
    </row>
    <row r="23198" spans="16:26" x14ac:dyDescent="0.25">
      <c r="P23198" s="119"/>
      <c r="R23198" s="119"/>
      <c r="T23198" s="119"/>
      <c r="V23198" s="119"/>
      <c r="X23198" s="119"/>
      <c r="Z23198" s="119"/>
    </row>
    <row r="23199" spans="16:26" x14ac:dyDescent="0.25">
      <c r="P23199" s="120"/>
      <c r="R23199" s="120"/>
      <c r="T23199" s="120"/>
      <c r="V23199" s="120"/>
      <c r="X23199" s="120"/>
      <c r="Z23199" s="120"/>
    </row>
    <row r="23200" spans="16:26" x14ac:dyDescent="0.25">
      <c r="P23200" s="119"/>
      <c r="R23200" s="119"/>
      <c r="T23200" s="119"/>
      <c r="V23200" s="119"/>
      <c r="X23200" s="119"/>
      <c r="Z23200" s="119"/>
    </row>
    <row r="23201" spans="16:26" x14ac:dyDescent="0.25">
      <c r="P23201" s="119"/>
      <c r="R23201" s="119"/>
      <c r="T23201" s="119"/>
      <c r="V23201" s="119"/>
      <c r="X23201" s="119"/>
      <c r="Z23201" s="119"/>
    </row>
    <row r="23202" spans="16:26" x14ac:dyDescent="0.25">
      <c r="P23202" s="120"/>
      <c r="R23202" s="120"/>
      <c r="T23202" s="120"/>
      <c r="V23202" s="120"/>
      <c r="X23202" s="120"/>
      <c r="Z23202" s="120"/>
    </row>
    <row r="23203" spans="16:26" x14ac:dyDescent="0.25">
      <c r="P23203" s="119"/>
      <c r="R23203" s="119"/>
      <c r="T23203" s="119"/>
      <c r="V23203" s="119"/>
      <c r="X23203" s="119"/>
      <c r="Z23203" s="119"/>
    </row>
    <row r="23204" spans="16:26" x14ac:dyDescent="0.25">
      <c r="P23204" s="120"/>
      <c r="R23204" s="120"/>
      <c r="T23204" s="120"/>
      <c r="V23204" s="120"/>
      <c r="X23204" s="120"/>
      <c r="Z23204" s="120"/>
    </row>
    <row r="23205" spans="16:26" x14ac:dyDescent="0.25">
      <c r="P23205" s="119"/>
      <c r="R23205" s="119"/>
      <c r="T23205" s="119"/>
      <c r="V23205" s="119"/>
      <c r="X23205" s="119"/>
      <c r="Z23205" s="119"/>
    </row>
    <row r="23206" spans="16:26" x14ac:dyDescent="0.25">
      <c r="P23206" s="119"/>
      <c r="R23206" s="119"/>
      <c r="T23206" s="119"/>
      <c r="V23206" s="119"/>
      <c r="X23206" s="119"/>
      <c r="Z23206" s="119"/>
    </row>
    <row r="23207" spans="16:26" x14ac:dyDescent="0.25">
      <c r="P23207" s="119"/>
      <c r="R23207" s="119"/>
      <c r="T23207" s="119"/>
      <c r="V23207" s="119"/>
      <c r="X23207" s="119"/>
      <c r="Z23207" s="119"/>
    </row>
    <row r="23208" spans="16:26" x14ac:dyDescent="0.25">
      <c r="P23208" s="121"/>
      <c r="R23208" s="121"/>
      <c r="T23208" s="121"/>
      <c r="V23208" s="121"/>
      <c r="X23208" s="121"/>
      <c r="Z23208" s="121"/>
    </row>
    <row r="23209" spans="16:26" x14ac:dyDescent="0.25">
      <c r="P23209" s="121"/>
      <c r="R23209" s="121"/>
      <c r="T23209" s="121"/>
      <c r="V23209" s="121"/>
      <c r="X23209" s="121"/>
      <c r="Z23209" s="121"/>
    </row>
    <row r="23210" spans="16:26" x14ac:dyDescent="0.25">
      <c r="P23210" s="121"/>
      <c r="R23210" s="121"/>
      <c r="T23210" s="121"/>
      <c r="V23210" s="121"/>
      <c r="X23210" s="121"/>
      <c r="Z23210" s="121"/>
    </row>
    <row r="23211" spans="16:26" x14ac:dyDescent="0.25">
      <c r="P23211" s="121"/>
      <c r="R23211" s="121"/>
      <c r="T23211" s="121"/>
      <c r="V23211" s="121"/>
      <c r="X23211" s="121"/>
      <c r="Z23211" s="121"/>
    </row>
    <row r="23212" spans="16:26" x14ac:dyDescent="0.25">
      <c r="P23212" s="122"/>
      <c r="R23212" s="122"/>
      <c r="T23212" s="122"/>
      <c r="V23212" s="122"/>
      <c r="X23212" s="122"/>
      <c r="Z23212" s="122"/>
    </row>
    <row r="23213" spans="16:26" x14ac:dyDescent="0.25">
      <c r="P23213" s="118"/>
      <c r="R23213" s="118"/>
      <c r="T23213" s="118"/>
      <c r="V23213" s="118"/>
      <c r="X23213" s="118"/>
      <c r="Z23213" s="118"/>
    </row>
    <row r="23214" spans="16:26" x14ac:dyDescent="0.25">
      <c r="P23214" s="119"/>
      <c r="R23214" s="119"/>
      <c r="T23214" s="119"/>
      <c r="V23214" s="119"/>
      <c r="X23214" s="119"/>
      <c r="Z23214" s="119"/>
    </row>
    <row r="23215" spans="16:26" x14ac:dyDescent="0.25">
      <c r="P23215" s="119"/>
      <c r="R23215" s="119"/>
      <c r="T23215" s="119"/>
      <c r="V23215" s="119"/>
      <c r="X23215" s="119"/>
      <c r="Z23215" s="119"/>
    </row>
    <row r="23216" spans="16:26" x14ac:dyDescent="0.25">
      <c r="P23216" s="120"/>
      <c r="R23216" s="120"/>
      <c r="T23216" s="120"/>
      <c r="V23216" s="120"/>
      <c r="X23216" s="120"/>
      <c r="Z23216" s="120"/>
    </row>
    <row r="23217" spans="16:26" x14ac:dyDescent="0.25">
      <c r="P23217" s="119"/>
      <c r="R23217" s="119"/>
      <c r="T23217" s="119"/>
      <c r="V23217" s="119"/>
      <c r="X23217" s="119"/>
      <c r="Z23217" s="119"/>
    </row>
    <row r="23218" spans="16:26" x14ac:dyDescent="0.25">
      <c r="P23218" s="119"/>
      <c r="R23218" s="119"/>
      <c r="T23218" s="119"/>
      <c r="V23218" s="119"/>
      <c r="X23218" s="119"/>
      <c r="Z23218" s="119"/>
    </row>
    <row r="23219" spans="16:26" x14ac:dyDescent="0.25">
      <c r="P23219" s="120"/>
      <c r="R23219" s="120"/>
      <c r="T23219" s="120"/>
      <c r="V23219" s="120"/>
      <c r="X23219" s="120"/>
      <c r="Z23219" s="120"/>
    </row>
    <row r="23220" spans="16:26" x14ac:dyDescent="0.25">
      <c r="P23220" s="119"/>
      <c r="R23220" s="119"/>
      <c r="T23220" s="119"/>
      <c r="V23220" s="119"/>
      <c r="X23220" s="119"/>
      <c r="Z23220" s="119"/>
    </row>
    <row r="23221" spans="16:26" x14ac:dyDescent="0.25">
      <c r="P23221" s="120"/>
      <c r="R23221" s="120"/>
      <c r="T23221" s="120"/>
      <c r="V23221" s="120"/>
      <c r="X23221" s="120"/>
      <c r="Z23221" s="120"/>
    </row>
    <row r="23222" spans="16:26" x14ac:dyDescent="0.25">
      <c r="P23222" s="119"/>
      <c r="R23222" s="119"/>
      <c r="T23222" s="119"/>
      <c r="V23222" s="119"/>
      <c r="X23222" s="119"/>
      <c r="Z23222" s="119"/>
    </row>
    <row r="23223" spans="16:26" x14ac:dyDescent="0.25">
      <c r="P23223" s="119"/>
      <c r="R23223" s="119"/>
      <c r="T23223" s="119"/>
      <c r="V23223" s="119"/>
      <c r="X23223" s="119"/>
      <c r="Z23223" s="119"/>
    </row>
    <row r="23224" spans="16:26" x14ac:dyDescent="0.25">
      <c r="P23224" s="119"/>
      <c r="R23224" s="119"/>
      <c r="T23224" s="119"/>
      <c r="V23224" s="119"/>
      <c r="X23224" s="119"/>
      <c r="Z23224" s="119"/>
    </row>
    <row r="23225" spans="16:26" x14ac:dyDescent="0.25">
      <c r="P23225" s="121"/>
      <c r="R23225" s="121"/>
      <c r="T23225" s="121"/>
      <c r="V23225" s="121"/>
      <c r="X23225" s="121"/>
      <c r="Z23225" s="121"/>
    </row>
    <row r="23226" spans="16:26" x14ac:dyDescent="0.25">
      <c r="P23226" s="121"/>
      <c r="R23226" s="121"/>
      <c r="T23226" s="121"/>
      <c r="V23226" s="121"/>
      <c r="X23226" s="121"/>
      <c r="Z23226" s="121"/>
    </row>
    <row r="23227" spans="16:26" x14ac:dyDescent="0.25">
      <c r="P23227" s="121"/>
      <c r="R23227" s="121"/>
      <c r="T23227" s="121"/>
      <c r="V23227" s="121"/>
      <c r="X23227" s="121"/>
      <c r="Z23227" s="121"/>
    </row>
    <row r="23228" spans="16:26" x14ac:dyDescent="0.25">
      <c r="P23228" s="121"/>
      <c r="R23228" s="121"/>
      <c r="T23228" s="121"/>
      <c r="V23228" s="121"/>
      <c r="X23228" s="121"/>
      <c r="Z23228" s="121"/>
    </row>
    <row r="23229" spans="16:26" x14ac:dyDescent="0.25">
      <c r="P23229" s="122"/>
      <c r="R23229" s="122"/>
      <c r="T23229" s="122"/>
      <c r="V23229" s="122"/>
      <c r="X23229" s="122"/>
      <c r="Z23229" s="122"/>
    </row>
    <row r="23230" spans="16:26" x14ac:dyDescent="0.25">
      <c r="P23230" s="118"/>
      <c r="R23230" s="118"/>
      <c r="T23230" s="118"/>
      <c r="V23230" s="118"/>
      <c r="X23230" s="118"/>
      <c r="Z23230" s="118"/>
    </row>
    <row r="23231" spans="16:26" x14ac:dyDescent="0.25">
      <c r="P23231" s="119"/>
      <c r="R23231" s="119"/>
      <c r="T23231" s="119"/>
      <c r="V23231" s="119"/>
      <c r="X23231" s="119"/>
      <c r="Z23231" s="119"/>
    </row>
    <row r="23232" spans="16:26" x14ac:dyDescent="0.25">
      <c r="P23232" s="119"/>
      <c r="R23232" s="119"/>
      <c r="T23232" s="119"/>
      <c r="V23232" s="119"/>
      <c r="X23232" s="119"/>
      <c r="Z23232" s="119"/>
    </row>
    <row r="23233" spans="16:26" x14ac:dyDescent="0.25">
      <c r="P23233" s="120"/>
      <c r="R23233" s="120"/>
      <c r="T23233" s="120"/>
      <c r="V23233" s="120"/>
      <c r="X23233" s="120"/>
      <c r="Z23233" s="120"/>
    </row>
    <row r="23234" spans="16:26" x14ac:dyDescent="0.25">
      <c r="P23234" s="119"/>
      <c r="R23234" s="119"/>
      <c r="T23234" s="119"/>
      <c r="V23234" s="119"/>
      <c r="X23234" s="119"/>
      <c r="Z23234" s="119"/>
    </row>
    <row r="23235" spans="16:26" x14ac:dyDescent="0.25">
      <c r="P23235" s="119"/>
      <c r="R23235" s="119"/>
      <c r="T23235" s="119"/>
      <c r="V23235" s="119"/>
      <c r="X23235" s="119"/>
      <c r="Z23235" s="119"/>
    </row>
    <row r="23236" spans="16:26" x14ac:dyDescent="0.25">
      <c r="P23236" s="120"/>
      <c r="R23236" s="120"/>
      <c r="T23236" s="120"/>
      <c r="V23236" s="120"/>
      <c r="X23236" s="120"/>
      <c r="Z23236" s="120"/>
    </row>
    <row r="23237" spans="16:26" x14ac:dyDescent="0.25">
      <c r="P23237" s="119"/>
      <c r="R23237" s="119"/>
      <c r="T23237" s="119"/>
      <c r="V23237" s="119"/>
      <c r="X23237" s="119"/>
      <c r="Z23237" s="119"/>
    </row>
    <row r="23238" spans="16:26" x14ac:dyDescent="0.25">
      <c r="P23238" s="120"/>
      <c r="R23238" s="120"/>
      <c r="T23238" s="120"/>
      <c r="V23238" s="120"/>
      <c r="X23238" s="120"/>
      <c r="Z23238" s="120"/>
    </row>
    <row r="23239" spans="16:26" x14ac:dyDescent="0.25">
      <c r="P23239" s="119"/>
      <c r="R23239" s="119"/>
      <c r="T23239" s="119"/>
      <c r="V23239" s="119"/>
      <c r="X23239" s="119"/>
      <c r="Z23239" s="119"/>
    </row>
    <row r="23240" spans="16:26" x14ac:dyDescent="0.25">
      <c r="P23240" s="119"/>
      <c r="R23240" s="119"/>
      <c r="T23240" s="119"/>
      <c r="V23240" s="119"/>
      <c r="X23240" s="119"/>
      <c r="Z23240" s="119"/>
    </row>
    <row r="23241" spans="16:26" x14ac:dyDescent="0.25">
      <c r="P23241" s="119"/>
      <c r="R23241" s="119"/>
      <c r="T23241" s="119"/>
      <c r="V23241" s="119"/>
      <c r="X23241" s="119"/>
      <c r="Z23241" s="119"/>
    </row>
    <row r="23242" spans="16:26" x14ac:dyDescent="0.25">
      <c r="P23242" s="121"/>
      <c r="R23242" s="121"/>
      <c r="T23242" s="121"/>
      <c r="V23242" s="121"/>
      <c r="X23242" s="121"/>
      <c r="Z23242" s="121"/>
    </row>
    <row r="23243" spans="16:26" x14ac:dyDescent="0.25">
      <c r="P23243" s="121"/>
      <c r="R23243" s="121"/>
      <c r="T23243" s="121"/>
      <c r="V23243" s="121"/>
      <c r="X23243" s="121"/>
      <c r="Z23243" s="121"/>
    </row>
    <row r="23244" spans="16:26" x14ac:dyDescent="0.25">
      <c r="P23244" s="121"/>
      <c r="R23244" s="121"/>
      <c r="T23244" s="121"/>
      <c r="V23244" s="121"/>
      <c r="X23244" s="121"/>
      <c r="Z23244" s="121"/>
    </row>
    <row r="23245" spans="16:26" x14ac:dyDescent="0.25">
      <c r="P23245" s="121"/>
      <c r="R23245" s="121"/>
      <c r="T23245" s="121"/>
      <c r="V23245" s="121"/>
      <c r="X23245" s="121"/>
      <c r="Z23245" s="121"/>
    </row>
    <row r="23246" spans="16:26" x14ac:dyDescent="0.25">
      <c r="P23246" s="122"/>
      <c r="R23246" s="122"/>
      <c r="T23246" s="122"/>
      <c r="V23246" s="122"/>
      <c r="X23246" s="122"/>
      <c r="Z23246" s="122"/>
    </row>
    <row r="23247" spans="16:26" x14ac:dyDescent="0.25">
      <c r="P23247" s="118"/>
      <c r="R23247" s="118"/>
      <c r="T23247" s="118"/>
      <c r="V23247" s="118"/>
      <c r="X23247" s="118"/>
      <c r="Z23247" s="118"/>
    </row>
    <row r="23248" spans="16:26" x14ac:dyDescent="0.25">
      <c r="P23248" s="119"/>
      <c r="R23248" s="119"/>
      <c r="T23248" s="119"/>
      <c r="V23248" s="119"/>
      <c r="X23248" s="119"/>
      <c r="Z23248" s="119"/>
    </row>
    <row r="23249" spans="16:26" x14ac:dyDescent="0.25">
      <c r="P23249" s="119"/>
      <c r="R23249" s="119"/>
      <c r="T23249" s="119"/>
      <c r="V23249" s="119"/>
      <c r="X23249" s="119"/>
      <c r="Z23249" s="119"/>
    </row>
    <row r="23250" spans="16:26" x14ac:dyDescent="0.25">
      <c r="P23250" s="120"/>
      <c r="R23250" s="120"/>
      <c r="T23250" s="120"/>
      <c r="V23250" s="120"/>
      <c r="X23250" s="120"/>
      <c r="Z23250" s="120"/>
    </row>
    <row r="23251" spans="16:26" x14ac:dyDescent="0.25">
      <c r="P23251" s="119"/>
      <c r="R23251" s="119"/>
      <c r="T23251" s="119"/>
      <c r="V23251" s="119"/>
      <c r="X23251" s="119"/>
      <c r="Z23251" s="119"/>
    </row>
    <row r="23252" spans="16:26" x14ac:dyDescent="0.25">
      <c r="P23252" s="119"/>
      <c r="R23252" s="119"/>
      <c r="T23252" s="119"/>
      <c r="V23252" s="119"/>
      <c r="X23252" s="119"/>
      <c r="Z23252" s="119"/>
    </row>
    <row r="23253" spans="16:26" x14ac:dyDescent="0.25">
      <c r="P23253" s="120"/>
      <c r="R23253" s="120"/>
      <c r="T23253" s="120"/>
      <c r="V23253" s="120"/>
      <c r="X23253" s="120"/>
      <c r="Z23253" s="120"/>
    </row>
    <row r="23254" spans="16:26" x14ac:dyDescent="0.25">
      <c r="P23254" s="119"/>
      <c r="R23254" s="119"/>
      <c r="T23254" s="119"/>
      <c r="V23254" s="119"/>
      <c r="X23254" s="119"/>
      <c r="Z23254" s="119"/>
    </row>
    <row r="23255" spans="16:26" x14ac:dyDescent="0.25">
      <c r="P23255" s="120"/>
      <c r="R23255" s="120"/>
      <c r="T23255" s="120"/>
      <c r="V23255" s="120"/>
      <c r="X23255" s="120"/>
      <c r="Z23255" s="120"/>
    </row>
    <row r="23256" spans="16:26" x14ac:dyDescent="0.25">
      <c r="P23256" s="119"/>
      <c r="R23256" s="119"/>
      <c r="T23256" s="119"/>
      <c r="V23256" s="119"/>
      <c r="X23256" s="119"/>
      <c r="Z23256" s="119"/>
    </row>
    <row r="23257" spans="16:26" x14ac:dyDescent="0.25">
      <c r="P23257" s="119"/>
      <c r="R23257" s="119"/>
      <c r="T23257" s="119"/>
      <c r="V23257" s="119"/>
      <c r="X23257" s="119"/>
      <c r="Z23257" s="119"/>
    </row>
    <row r="23258" spans="16:26" x14ac:dyDescent="0.25">
      <c r="P23258" s="119"/>
      <c r="R23258" s="119"/>
      <c r="T23258" s="119"/>
      <c r="V23258" s="119"/>
      <c r="X23258" s="119"/>
      <c r="Z23258" s="119"/>
    </row>
    <row r="23259" spans="16:26" x14ac:dyDescent="0.25">
      <c r="P23259" s="121"/>
      <c r="R23259" s="121"/>
      <c r="T23259" s="121"/>
      <c r="V23259" s="121"/>
      <c r="X23259" s="121"/>
      <c r="Z23259" s="121"/>
    </row>
    <row r="23260" spans="16:26" x14ac:dyDescent="0.25">
      <c r="P23260" s="121"/>
      <c r="R23260" s="121"/>
      <c r="T23260" s="121"/>
      <c r="V23260" s="121"/>
      <c r="X23260" s="121"/>
      <c r="Z23260" s="121"/>
    </row>
    <row r="23261" spans="16:26" x14ac:dyDescent="0.25">
      <c r="P23261" s="121"/>
      <c r="R23261" s="121"/>
      <c r="T23261" s="121"/>
      <c r="V23261" s="121"/>
      <c r="X23261" s="121"/>
      <c r="Z23261" s="121"/>
    </row>
    <row r="23262" spans="16:26" x14ac:dyDescent="0.25">
      <c r="P23262" s="121"/>
      <c r="R23262" s="121"/>
      <c r="T23262" s="121"/>
      <c r="V23262" s="121"/>
      <c r="X23262" s="121"/>
      <c r="Z23262" s="121"/>
    </row>
    <row r="23263" spans="16:26" x14ac:dyDescent="0.25">
      <c r="P23263" s="122"/>
      <c r="R23263" s="122"/>
      <c r="T23263" s="122"/>
      <c r="V23263" s="122"/>
      <c r="X23263" s="122"/>
      <c r="Z23263" s="122"/>
    </row>
    <row r="23264" spans="16:26" x14ac:dyDescent="0.25">
      <c r="P23264" s="118"/>
      <c r="R23264" s="118"/>
      <c r="T23264" s="118"/>
      <c r="V23264" s="118"/>
      <c r="X23264" s="118"/>
      <c r="Z23264" s="118"/>
    </row>
    <row r="23265" spans="16:26" x14ac:dyDescent="0.25">
      <c r="P23265" s="119"/>
      <c r="R23265" s="119"/>
      <c r="T23265" s="119"/>
      <c r="V23265" s="119"/>
      <c r="X23265" s="119"/>
      <c r="Z23265" s="119"/>
    </row>
    <row r="23266" spans="16:26" x14ac:dyDescent="0.25">
      <c r="P23266" s="119"/>
      <c r="R23266" s="119"/>
      <c r="T23266" s="119"/>
      <c r="V23266" s="119"/>
      <c r="X23266" s="119"/>
      <c r="Z23266" s="119"/>
    </row>
    <row r="23267" spans="16:26" x14ac:dyDescent="0.25">
      <c r="P23267" s="120"/>
      <c r="R23267" s="120"/>
      <c r="T23267" s="120"/>
      <c r="V23267" s="120"/>
      <c r="X23267" s="120"/>
      <c r="Z23267" s="120"/>
    </row>
    <row r="23268" spans="16:26" x14ac:dyDescent="0.25">
      <c r="P23268" s="119"/>
      <c r="R23268" s="119"/>
      <c r="T23268" s="119"/>
      <c r="V23268" s="119"/>
      <c r="X23268" s="119"/>
      <c r="Z23268" s="119"/>
    </row>
    <row r="23269" spans="16:26" x14ac:dyDescent="0.25">
      <c r="P23269" s="119"/>
      <c r="R23269" s="119"/>
      <c r="T23269" s="119"/>
      <c r="V23269" s="119"/>
      <c r="X23269" s="119"/>
      <c r="Z23269" s="119"/>
    </row>
    <row r="23270" spans="16:26" x14ac:dyDescent="0.25">
      <c r="P23270" s="120"/>
      <c r="R23270" s="120"/>
      <c r="T23270" s="120"/>
      <c r="V23270" s="120"/>
      <c r="X23270" s="120"/>
      <c r="Z23270" s="120"/>
    </row>
    <row r="23271" spans="16:26" x14ac:dyDescent="0.25">
      <c r="P23271" s="119"/>
      <c r="R23271" s="119"/>
      <c r="T23271" s="119"/>
      <c r="V23271" s="119"/>
      <c r="X23271" s="119"/>
      <c r="Z23271" s="119"/>
    </row>
    <row r="23272" spans="16:26" x14ac:dyDescent="0.25">
      <c r="P23272" s="120"/>
      <c r="R23272" s="120"/>
      <c r="T23272" s="120"/>
      <c r="V23272" s="120"/>
      <c r="X23272" s="120"/>
      <c r="Z23272" s="120"/>
    </row>
    <row r="23273" spans="16:26" x14ac:dyDescent="0.25">
      <c r="P23273" s="119"/>
      <c r="R23273" s="119"/>
      <c r="T23273" s="119"/>
      <c r="V23273" s="119"/>
      <c r="X23273" s="119"/>
      <c r="Z23273" s="119"/>
    </row>
    <row r="23274" spans="16:26" x14ac:dyDescent="0.25">
      <c r="P23274" s="119"/>
      <c r="R23274" s="119"/>
      <c r="T23274" s="119"/>
      <c r="V23274" s="119"/>
      <c r="X23274" s="119"/>
      <c r="Z23274" s="119"/>
    </row>
    <row r="23275" spans="16:26" x14ac:dyDescent="0.25">
      <c r="P23275" s="119"/>
      <c r="R23275" s="119"/>
      <c r="T23275" s="119"/>
      <c r="V23275" s="119"/>
      <c r="X23275" s="119"/>
      <c r="Z23275" s="119"/>
    </row>
    <row r="23276" spans="16:26" x14ac:dyDescent="0.25">
      <c r="P23276" s="121"/>
      <c r="R23276" s="121"/>
      <c r="T23276" s="121"/>
      <c r="V23276" s="121"/>
      <c r="X23276" s="121"/>
      <c r="Z23276" s="121"/>
    </row>
    <row r="23277" spans="16:26" x14ac:dyDescent="0.25">
      <c r="P23277" s="121"/>
      <c r="R23277" s="121"/>
      <c r="T23277" s="121"/>
      <c r="V23277" s="121"/>
      <c r="X23277" s="121"/>
      <c r="Z23277" s="121"/>
    </row>
    <row r="23278" spans="16:26" x14ac:dyDescent="0.25">
      <c r="P23278" s="121"/>
      <c r="R23278" s="121"/>
      <c r="T23278" s="121"/>
      <c r="V23278" s="121"/>
      <c r="X23278" s="121"/>
      <c r="Z23278" s="121"/>
    </row>
    <row r="23279" spans="16:26" x14ac:dyDescent="0.25">
      <c r="P23279" s="121"/>
      <c r="R23279" s="121"/>
      <c r="T23279" s="121"/>
      <c r="V23279" s="121"/>
      <c r="X23279" s="121"/>
      <c r="Z23279" s="121"/>
    </row>
    <row r="23280" spans="16:26" x14ac:dyDescent="0.25">
      <c r="P23280" s="122"/>
      <c r="R23280" s="122"/>
      <c r="T23280" s="122"/>
      <c r="V23280" s="122"/>
      <c r="X23280" s="122"/>
      <c r="Z23280" s="122"/>
    </row>
    <row r="23281" spans="16:26" x14ac:dyDescent="0.25">
      <c r="P23281" s="118"/>
      <c r="R23281" s="118"/>
      <c r="T23281" s="118"/>
      <c r="V23281" s="118"/>
      <c r="X23281" s="118"/>
      <c r="Z23281" s="118"/>
    </row>
    <row r="23282" spans="16:26" x14ac:dyDescent="0.25">
      <c r="P23282" s="119"/>
      <c r="R23282" s="119"/>
      <c r="T23282" s="119"/>
      <c r="V23282" s="119"/>
      <c r="X23282" s="119"/>
      <c r="Z23282" s="119"/>
    </row>
    <row r="23283" spans="16:26" x14ac:dyDescent="0.25">
      <c r="P23283" s="119"/>
      <c r="R23283" s="119"/>
      <c r="T23283" s="119"/>
      <c r="V23283" s="119"/>
      <c r="X23283" s="119"/>
      <c r="Z23283" s="119"/>
    </row>
    <row r="23284" spans="16:26" x14ac:dyDescent="0.25">
      <c r="P23284" s="120"/>
      <c r="R23284" s="120"/>
      <c r="T23284" s="120"/>
      <c r="V23284" s="120"/>
      <c r="X23284" s="120"/>
      <c r="Z23284" s="120"/>
    </row>
    <row r="23285" spans="16:26" x14ac:dyDescent="0.25">
      <c r="P23285" s="119"/>
      <c r="R23285" s="119"/>
      <c r="T23285" s="119"/>
      <c r="V23285" s="119"/>
      <c r="X23285" s="119"/>
      <c r="Z23285" s="119"/>
    </row>
    <row r="23286" spans="16:26" x14ac:dyDescent="0.25">
      <c r="P23286" s="119"/>
      <c r="R23286" s="119"/>
      <c r="T23286" s="119"/>
      <c r="V23286" s="119"/>
      <c r="X23286" s="119"/>
      <c r="Z23286" s="119"/>
    </row>
    <row r="23287" spans="16:26" x14ac:dyDescent="0.25">
      <c r="P23287" s="120"/>
      <c r="R23287" s="120"/>
      <c r="T23287" s="120"/>
      <c r="V23287" s="120"/>
      <c r="X23287" s="120"/>
      <c r="Z23287" s="120"/>
    </row>
    <row r="23288" spans="16:26" x14ac:dyDescent="0.25">
      <c r="P23288" s="119"/>
      <c r="R23288" s="119"/>
      <c r="T23288" s="119"/>
      <c r="V23288" s="119"/>
      <c r="X23288" s="119"/>
      <c r="Z23288" s="119"/>
    </row>
    <row r="23289" spans="16:26" x14ac:dyDescent="0.25">
      <c r="P23289" s="120"/>
      <c r="R23289" s="120"/>
      <c r="T23289" s="120"/>
      <c r="V23289" s="120"/>
      <c r="X23289" s="120"/>
      <c r="Z23289" s="120"/>
    </row>
    <row r="23290" spans="16:26" x14ac:dyDescent="0.25">
      <c r="P23290" s="119"/>
      <c r="R23290" s="119"/>
      <c r="T23290" s="119"/>
      <c r="V23290" s="119"/>
      <c r="X23290" s="119"/>
      <c r="Z23290" s="119"/>
    </row>
    <row r="23291" spans="16:26" x14ac:dyDescent="0.25">
      <c r="P23291" s="119"/>
      <c r="R23291" s="119"/>
      <c r="T23291" s="119"/>
      <c r="V23291" s="119"/>
      <c r="X23291" s="119"/>
      <c r="Z23291" s="119"/>
    </row>
    <row r="23292" spans="16:26" x14ac:dyDescent="0.25">
      <c r="P23292" s="119"/>
      <c r="R23292" s="119"/>
      <c r="T23292" s="119"/>
      <c r="V23292" s="119"/>
      <c r="X23292" s="119"/>
      <c r="Z23292" s="119"/>
    </row>
    <row r="23293" spans="16:26" x14ac:dyDescent="0.25">
      <c r="P23293" s="121"/>
      <c r="R23293" s="121"/>
      <c r="T23293" s="121"/>
      <c r="V23293" s="121"/>
      <c r="X23293" s="121"/>
      <c r="Z23293" s="121"/>
    </row>
    <row r="23294" spans="16:26" x14ac:dyDescent="0.25">
      <c r="P23294" s="121"/>
      <c r="R23294" s="121"/>
      <c r="T23294" s="121"/>
      <c r="V23294" s="121"/>
      <c r="X23294" s="121"/>
      <c r="Z23294" s="121"/>
    </row>
    <row r="23295" spans="16:26" x14ac:dyDescent="0.25">
      <c r="P23295" s="121"/>
      <c r="R23295" s="121"/>
      <c r="T23295" s="121"/>
      <c r="V23295" s="121"/>
      <c r="X23295" s="121"/>
      <c r="Z23295" s="121"/>
    </row>
    <row r="23296" spans="16:26" x14ac:dyDescent="0.25">
      <c r="P23296" s="121"/>
      <c r="R23296" s="121"/>
      <c r="T23296" s="121"/>
      <c r="V23296" s="121"/>
      <c r="X23296" s="121"/>
      <c r="Z23296" s="121"/>
    </row>
    <row r="23297" spans="16:26" x14ac:dyDescent="0.25">
      <c r="P23297" s="122"/>
      <c r="R23297" s="122"/>
      <c r="T23297" s="122"/>
      <c r="V23297" s="122"/>
      <c r="X23297" s="122"/>
      <c r="Z23297" s="122"/>
    </row>
    <row r="23298" spans="16:26" x14ac:dyDescent="0.25">
      <c r="P23298" s="118"/>
      <c r="R23298" s="118"/>
      <c r="T23298" s="118"/>
      <c r="V23298" s="118"/>
      <c r="X23298" s="118"/>
      <c r="Z23298" s="118"/>
    </row>
    <row r="23299" spans="16:26" x14ac:dyDescent="0.25">
      <c r="P23299" s="119"/>
      <c r="R23299" s="119"/>
      <c r="T23299" s="119"/>
      <c r="V23299" s="119"/>
      <c r="X23299" s="119"/>
      <c r="Z23299" s="119"/>
    </row>
    <row r="23300" spans="16:26" x14ac:dyDescent="0.25">
      <c r="P23300" s="119"/>
      <c r="R23300" s="119"/>
      <c r="T23300" s="119"/>
      <c r="V23300" s="119"/>
      <c r="X23300" s="119"/>
      <c r="Z23300" s="119"/>
    </row>
    <row r="23301" spans="16:26" x14ac:dyDescent="0.25">
      <c r="P23301" s="120"/>
      <c r="R23301" s="120"/>
      <c r="T23301" s="120"/>
      <c r="V23301" s="120"/>
      <c r="X23301" s="120"/>
      <c r="Z23301" s="120"/>
    </row>
    <row r="23302" spans="16:26" x14ac:dyDescent="0.25">
      <c r="P23302" s="119"/>
      <c r="R23302" s="119"/>
      <c r="T23302" s="119"/>
      <c r="V23302" s="119"/>
      <c r="X23302" s="119"/>
      <c r="Z23302" s="119"/>
    </row>
    <row r="23303" spans="16:26" x14ac:dyDescent="0.25">
      <c r="P23303" s="119"/>
      <c r="R23303" s="119"/>
      <c r="T23303" s="119"/>
      <c r="V23303" s="119"/>
      <c r="X23303" s="119"/>
      <c r="Z23303" s="119"/>
    </row>
    <row r="23304" spans="16:26" x14ac:dyDescent="0.25">
      <c r="P23304" s="120"/>
      <c r="R23304" s="120"/>
      <c r="T23304" s="120"/>
      <c r="V23304" s="120"/>
      <c r="X23304" s="120"/>
      <c r="Z23304" s="120"/>
    </row>
    <row r="23305" spans="16:26" x14ac:dyDescent="0.25">
      <c r="P23305" s="119"/>
      <c r="R23305" s="119"/>
      <c r="T23305" s="119"/>
      <c r="V23305" s="119"/>
      <c r="X23305" s="119"/>
      <c r="Z23305" s="119"/>
    </row>
    <row r="23306" spans="16:26" x14ac:dyDescent="0.25">
      <c r="P23306" s="120"/>
      <c r="R23306" s="120"/>
      <c r="T23306" s="120"/>
      <c r="V23306" s="120"/>
      <c r="X23306" s="120"/>
      <c r="Z23306" s="120"/>
    </row>
    <row r="23307" spans="16:26" x14ac:dyDescent="0.25">
      <c r="P23307" s="119"/>
      <c r="R23307" s="119"/>
      <c r="T23307" s="119"/>
      <c r="V23307" s="119"/>
      <c r="X23307" s="119"/>
      <c r="Z23307" s="119"/>
    </row>
    <row r="23308" spans="16:26" x14ac:dyDescent="0.25">
      <c r="P23308" s="119"/>
      <c r="R23308" s="119"/>
      <c r="T23308" s="119"/>
      <c r="V23308" s="119"/>
      <c r="X23308" s="119"/>
      <c r="Z23308" s="119"/>
    </row>
    <row r="23309" spans="16:26" x14ac:dyDescent="0.25">
      <c r="P23309" s="119"/>
      <c r="R23309" s="119"/>
      <c r="T23309" s="119"/>
      <c r="V23309" s="119"/>
      <c r="X23309" s="119"/>
      <c r="Z23309" s="119"/>
    </row>
    <row r="23310" spans="16:26" x14ac:dyDescent="0.25">
      <c r="P23310" s="121"/>
      <c r="R23310" s="121"/>
      <c r="T23310" s="121"/>
      <c r="V23310" s="121"/>
      <c r="X23310" s="121"/>
      <c r="Z23310" s="121"/>
    </row>
    <row r="23311" spans="16:26" x14ac:dyDescent="0.25">
      <c r="P23311" s="121"/>
      <c r="R23311" s="121"/>
      <c r="T23311" s="121"/>
      <c r="V23311" s="121"/>
      <c r="X23311" s="121"/>
      <c r="Z23311" s="121"/>
    </row>
    <row r="23312" spans="16:26" x14ac:dyDescent="0.25">
      <c r="P23312" s="121"/>
      <c r="R23312" s="121"/>
      <c r="T23312" s="121"/>
      <c r="V23312" s="121"/>
      <c r="X23312" s="121"/>
      <c r="Z23312" s="121"/>
    </row>
    <row r="23313" spans="16:26" x14ac:dyDescent="0.25">
      <c r="P23313" s="121"/>
      <c r="R23313" s="121"/>
      <c r="T23313" s="121"/>
      <c r="V23313" s="121"/>
      <c r="X23313" s="121"/>
      <c r="Z23313" s="121"/>
    </row>
    <row r="23314" spans="16:26" x14ac:dyDescent="0.25">
      <c r="P23314" s="122"/>
      <c r="R23314" s="122"/>
      <c r="T23314" s="122"/>
      <c r="V23314" s="122"/>
      <c r="X23314" s="122"/>
      <c r="Z23314" s="122"/>
    </row>
    <row r="23315" spans="16:26" x14ac:dyDescent="0.25">
      <c r="P23315" s="118"/>
      <c r="R23315" s="118"/>
      <c r="T23315" s="118"/>
      <c r="V23315" s="118"/>
      <c r="X23315" s="118"/>
      <c r="Z23315" s="118"/>
    </row>
    <row r="23316" spans="16:26" x14ac:dyDescent="0.25">
      <c r="P23316" s="119"/>
      <c r="R23316" s="119"/>
      <c r="T23316" s="119"/>
      <c r="V23316" s="119"/>
      <c r="X23316" s="119"/>
      <c r="Z23316" s="119"/>
    </row>
    <row r="23317" spans="16:26" x14ac:dyDescent="0.25">
      <c r="P23317" s="119"/>
      <c r="R23317" s="119"/>
      <c r="T23317" s="119"/>
      <c r="V23317" s="119"/>
      <c r="X23317" s="119"/>
      <c r="Z23317" s="119"/>
    </row>
    <row r="23318" spans="16:26" x14ac:dyDescent="0.25">
      <c r="P23318" s="120"/>
      <c r="R23318" s="120"/>
      <c r="T23318" s="120"/>
      <c r="V23318" s="120"/>
      <c r="X23318" s="120"/>
      <c r="Z23318" s="120"/>
    </row>
    <row r="23319" spans="16:26" x14ac:dyDescent="0.25">
      <c r="P23319" s="119"/>
      <c r="R23319" s="119"/>
      <c r="T23319" s="119"/>
      <c r="V23319" s="119"/>
      <c r="X23319" s="119"/>
      <c r="Z23319" s="119"/>
    </row>
    <row r="23320" spans="16:26" x14ac:dyDescent="0.25">
      <c r="P23320" s="119"/>
      <c r="R23320" s="119"/>
      <c r="T23320" s="119"/>
      <c r="V23320" s="119"/>
      <c r="X23320" s="119"/>
      <c r="Z23320" s="119"/>
    </row>
    <row r="23321" spans="16:26" x14ac:dyDescent="0.25">
      <c r="P23321" s="120"/>
      <c r="R23321" s="120"/>
      <c r="T23321" s="120"/>
      <c r="V23321" s="120"/>
      <c r="X23321" s="120"/>
      <c r="Z23321" s="120"/>
    </row>
    <row r="23322" spans="16:26" x14ac:dyDescent="0.25">
      <c r="P23322" s="119"/>
      <c r="R23322" s="119"/>
      <c r="T23322" s="119"/>
      <c r="V23322" s="119"/>
      <c r="X23322" s="119"/>
      <c r="Z23322" s="119"/>
    </row>
    <row r="23323" spans="16:26" x14ac:dyDescent="0.25">
      <c r="P23323" s="120"/>
      <c r="R23323" s="120"/>
      <c r="T23323" s="120"/>
      <c r="V23323" s="120"/>
      <c r="X23323" s="120"/>
      <c r="Z23323" s="120"/>
    </row>
    <row r="23324" spans="16:26" x14ac:dyDescent="0.25">
      <c r="P23324" s="119"/>
      <c r="R23324" s="119"/>
      <c r="T23324" s="119"/>
      <c r="V23324" s="119"/>
      <c r="X23324" s="119"/>
      <c r="Z23324" s="119"/>
    </row>
    <row r="23325" spans="16:26" x14ac:dyDescent="0.25">
      <c r="P23325" s="119"/>
      <c r="R23325" s="119"/>
      <c r="T23325" s="119"/>
      <c r="V23325" s="119"/>
      <c r="X23325" s="119"/>
      <c r="Z23325" s="119"/>
    </row>
    <row r="23326" spans="16:26" x14ac:dyDescent="0.25">
      <c r="P23326" s="119"/>
      <c r="R23326" s="119"/>
      <c r="T23326" s="119"/>
      <c r="V23326" s="119"/>
      <c r="X23326" s="119"/>
      <c r="Z23326" s="119"/>
    </row>
    <row r="23327" spans="16:26" x14ac:dyDescent="0.25">
      <c r="P23327" s="121"/>
      <c r="R23327" s="121"/>
      <c r="T23327" s="121"/>
      <c r="V23327" s="121"/>
      <c r="X23327" s="121"/>
      <c r="Z23327" s="121"/>
    </row>
    <row r="23328" spans="16:26" x14ac:dyDescent="0.25">
      <c r="P23328" s="121"/>
      <c r="R23328" s="121"/>
      <c r="T23328" s="121"/>
      <c r="V23328" s="121"/>
      <c r="X23328" s="121"/>
      <c r="Z23328" s="121"/>
    </row>
    <row r="23329" spans="16:26" x14ac:dyDescent="0.25">
      <c r="P23329" s="121"/>
      <c r="R23329" s="121"/>
      <c r="T23329" s="121"/>
      <c r="V23329" s="121"/>
      <c r="X23329" s="121"/>
      <c r="Z23329" s="121"/>
    </row>
    <row r="23330" spans="16:26" x14ac:dyDescent="0.25">
      <c r="P23330" s="121"/>
      <c r="R23330" s="121"/>
      <c r="T23330" s="121"/>
      <c r="V23330" s="121"/>
      <c r="X23330" s="121"/>
      <c r="Z23330" s="121"/>
    </row>
    <row r="23331" spans="16:26" x14ac:dyDescent="0.25">
      <c r="P23331" s="122"/>
      <c r="R23331" s="122"/>
      <c r="T23331" s="122"/>
      <c r="V23331" s="122"/>
      <c r="X23331" s="122"/>
      <c r="Z23331" s="122"/>
    </row>
    <row r="23332" spans="16:26" x14ac:dyDescent="0.25">
      <c r="P23332" s="118"/>
      <c r="R23332" s="118"/>
      <c r="T23332" s="118"/>
      <c r="V23332" s="118"/>
      <c r="X23332" s="118"/>
      <c r="Z23332" s="118"/>
    </row>
    <row r="23333" spans="16:26" x14ac:dyDescent="0.25">
      <c r="P23333" s="119"/>
      <c r="R23333" s="119"/>
      <c r="T23333" s="119"/>
      <c r="V23333" s="119"/>
      <c r="X23333" s="119"/>
      <c r="Z23333" s="119"/>
    </row>
    <row r="23334" spans="16:26" x14ac:dyDescent="0.25">
      <c r="P23334" s="119"/>
      <c r="R23334" s="119"/>
      <c r="T23334" s="119"/>
      <c r="V23334" s="119"/>
      <c r="X23334" s="119"/>
      <c r="Z23334" s="119"/>
    </row>
    <row r="23335" spans="16:26" x14ac:dyDescent="0.25">
      <c r="P23335" s="120"/>
      <c r="R23335" s="120"/>
      <c r="T23335" s="120"/>
      <c r="V23335" s="120"/>
      <c r="X23335" s="120"/>
      <c r="Z23335" s="120"/>
    </row>
    <row r="23336" spans="16:26" x14ac:dyDescent="0.25">
      <c r="P23336" s="119"/>
      <c r="R23336" s="119"/>
      <c r="T23336" s="119"/>
      <c r="V23336" s="119"/>
      <c r="X23336" s="119"/>
      <c r="Z23336" s="119"/>
    </row>
    <row r="23337" spans="16:26" x14ac:dyDescent="0.25">
      <c r="P23337" s="119"/>
      <c r="R23337" s="119"/>
      <c r="T23337" s="119"/>
      <c r="V23337" s="119"/>
      <c r="X23337" s="119"/>
      <c r="Z23337" s="119"/>
    </row>
    <row r="23338" spans="16:26" x14ac:dyDescent="0.25">
      <c r="P23338" s="120"/>
      <c r="R23338" s="120"/>
      <c r="T23338" s="120"/>
      <c r="V23338" s="120"/>
      <c r="X23338" s="120"/>
      <c r="Z23338" s="120"/>
    </row>
    <row r="23339" spans="16:26" x14ac:dyDescent="0.25">
      <c r="P23339" s="119"/>
      <c r="R23339" s="119"/>
      <c r="T23339" s="119"/>
      <c r="V23339" s="119"/>
      <c r="X23339" s="119"/>
      <c r="Z23339" s="119"/>
    </row>
    <row r="23340" spans="16:26" x14ac:dyDescent="0.25">
      <c r="P23340" s="120"/>
      <c r="R23340" s="120"/>
      <c r="T23340" s="120"/>
      <c r="V23340" s="120"/>
      <c r="X23340" s="120"/>
      <c r="Z23340" s="120"/>
    </row>
    <row r="23341" spans="16:26" x14ac:dyDescent="0.25">
      <c r="P23341" s="119"/>
      <c r="R23341" s="119"/>
      <c r="T23341" s="119"/>
      <c r="V23341" s="119"/>
      <c r="X23341" s="119"/>
      <c r="Z23341" s="119"/>
    </row>
    <row r="23342" spans="16:26" x14ac:dyDescent="0.25">
      <c r="P23342" s="119"/>
      <c r="R23342" s="119"/>
      <c r="T23342" s="119"/>
      <c r="V23342" s="119"/>
      <c r="X23342" s="119"/>
      <c r="Z23342" s="119"/>
    </row>
    <row r="23343" spans="16:26" x14ac:dyDescent="0.25">
      <c r="P23343" s="119"/>
      <c r="R23343" s="119"/>
      <c r="T23343" s="119"/>
      <c r="V23343" s="119"/>
      <c r="X23343" s="119"/>
      <c r="Z23343" s="119"/>
    </row>
    <row r="23344" spans="16:26" x14ac:dyDescent="0.25">
      <c r="P23344" s="121"/>
      <c r="R23344" s="121"/>
      <c r="T23344" s="121"/>
      <c r="V23344" s="121"/>
      <c r="X23344" s="121"/>
      <c r="Z23344" s="121"/>
    </row>
    <row r="23345" spans="16:26" x14ac:dyDescent="0.25">
      <c r="P23345" s="121"/>
      <c r="R23345" s="121"/>
      <c r="T23345" s="121"/>
      <c r="V23345" s="121"/>
      <c r="X23345" s="121"/>
      <c r="Z23345" s="121"/>
    </row>
    <row r="23346" spans="16:26" x14ac:dyDescent="0.25">
      <c r="P23346" s="121"/>
      <c r="R23346" s="121"/>
      <c r="T23346" s="121"/>
      <c r="V23346" s="121"/>
      <c r="X23346" s="121"/>
      <c r="Z23346" s="121"/>
    </row>
    <row r="23347" spans="16:26" x14ac:dyDescent="0.25">
      <c r="P23347" s="121"/>
      <c r="R23347" s="121"/>
      <c r="T23347" s="121"/>
      <c r="V23347" s="121"/>
      <c r="X23347" s="121"/>
      <c r="Z23347" s="121"/>
    </row>
    <row r="23348" spans="16:26" x14ac:dyDescent="0.25">
      <c r="P23348" s="122"/>
      <c r="R23348" s="122"/>
      <c r="T23348" s="122"/>
      <c r="V23348" s="122"/>
      <c r="X23348" s="122"/>
      <c r="Z23348" s="122"/>
    </row>
    <row r="23349" spans="16:26" x14ac:dyDescent="0.25">
      <c r="P23349" s="118"/>
      <c r="R23349" s="118"/>
      <c r="T23349" s="118"/>
      <c r="V23349" s="118"/>
      <c r="X23349" s="118"/>
      <c r="Z23349" s="118"/>
    </row>
    <row r="23350" spans="16:26" x14ac:dyDescent="0.25">
      <c r="P23350" s="119"/>
      <c r="R23350" s="119"/>
      <c r="T23350" s="119"/>
      <c r="V23350" s="119"/>
      <c r="X23350" s="119"/>
      <c r="Z23350" s="119"/>
    </row>
    <row r="23351" spans="16:26" x14ac:dyDescent="0.25">
      <c r="P23351" s="119"/>
      <c r="R23351" s="119"/>
      <c r="T23351" s="119"/>
      <c r="V23351" s="119"/>
      <c r="X23351" s="119"/>
      <c r="Z23351" s="119"/>
    </row>
    <row r="23352" spans="16:26" x14ac:dyDescent="0.25">
      <c r="P23352" s="120"/>
      <c r="R23352" s="120"/>
      <c r="T23352" s="120"/>
      <c r="V23352" s="120"/>
      <c r="X23352" s="120"/>
      <c r="Z23352" s="120"/>
    </row>
    <row r="23353" spans="16:26" x14ac:dyDescent="0.25">
      <c r="P23353" s="119"/>
      <c r="R23353" s="119"/>
      <c r="T23353" s="119"/>
      <c r="V23353" s="119"/>
      <c r="X23353" s="119"/>
      <c r="Z23353" s="119"/>
    </row>
    <row r="23354" spans="16:26" x14ac:dyDescent="0.25">
      <c r="P23354" s="119"/>
      <c r="R23354" s="119"/>
      <c r="T23354" s="119"/>
      <c r="V23354" s="119"/>
      <c r="X23354" s="119"/>
      <c r="Z23354" s="119"/>
    </row>
    <row r="23355" spans="16:26" x14ac:dyDescent="0.25">
      <c r="P23355" s="120"/>
      <c r="R23355" s="120"/>
      <c r="T23355" s="120"/>
      <c r="V23355" s="120"/>
      <c r="X23355" s="120"/>
      <c r="Z23355" s="120"/>
    </row>
    <row r="23356" spans="16:26" x14ac:dyDescent="0.25">
      <c r="P23356" s="119"/>
      <c r="R23356" s="119"/>
      <c r="T23356" s="119"/>
      <c r="V23356" s="119"/>
      <c r="X23356" s="119"/>
      <c r="Z23356" s="119"/>
    </row>
    <row r="23357" spans="16:26" x14ac:dyDescent="0.25">
      <c r="P23357" s="120"/>
      <c r="R23357" s="120"/>
      <c r="T23357" s="120"/>
      <c r="V23357" s="120"/>
      <c r="X23357" s="120"/>
      <c r="Z23357" s="120"/>
    </row>
    <row r="23358" spans="16:26" x14ac:dyDescent="0.25">
      <c r="P23358" s="119"/>
      <c r="R23358" s="119"/>
      <c r="T23358" s="119"/>
      <c r="V23358" s="119"/>
      <c r="X23358" s="119"/>
      <c r="Z23358" s="119"/>
    </row>
    <row r="23359" spans="16:26" x14ac:dyDescent="0.25">
      <c r="P23359" s="119"/>
      <c r="R23359" s="119"/>
      <c r="T23359" s="119"/>
      <c r="V23359" s="119"/>
      <c r="X23359" s="119"/>
      <c r="Z23359" s="119"/>
    </row>
    <row r="23360" spans="16:26" x14ac:dyDescent="0.25">
      <c r="P23360" s="119"/>
      <c r="R23360" s="119"/>
      <c r="T23360" s="119"/>
      <c r="V23360" s="119"/>
      <c r="X23360" s="119"/>
      <c r="Z23360" s="119"/>
    </row>
    <row r="23361" spans="16:26" x14ac:dyDescent="0.25">
      <c r="P23361" s="121"/>
      <c r="R23361" s="121"/>
      <c r="T23361" s="121"/>
      <c r="V23361" s="121"/>
      <c r="X23361" s="121"/>
      <c r="Z23361" s="121"/>
    </row>
    <row r="23362" spans="16:26" x14ac:dyDescent="0.25">
      <c r="P23362" s="121"/>
      <c r="R23362" s="121"/>
      <c r="T23362" s="121"/>
      <c r="V23362" s="121"/>
      <c r="X23362" s="121"/>
      <c r="Z23362" s="121"/>
    </row>
    <row r="23363" spans="16:26" x14ac:dyDescent="0.25">
      <c r="P23363" s="121"/>
      <c r="R23363" s="121"/>
      <c r="T23363" s="121"/>
      <c r="V23363" s="121"/>
      <c r="X23363" s="121"/>
      <c r="Z23363" s="121"/>
    </row>
    <row r="23364" spans="16:26" x14ac:dyDescent="0.25">
      <c r="P23364" s="121"/>
      <c r="R23364" s="121"/>
      <c r="T23364" s="121"/>
      <c r="V23364" s="121"/>
      <c r="X23364" s="121"/>
      <c r="Z23364" s="121"/>
    </row>
    <row r="23365" spans="16:26" x14ac:dyDescent="0.25">
      <c r="P23365" s="122"/>
      <c r="R23365" s="122"/>
      <c r="T23365" s="122"/>
      <c r="V23365" s="122"/>
      <c r="X23365" s="122"/>
      <c r="Z23365" s="122"/>
    </row>
    <row r="23366" spans="16:26" x14ac:dyDescent="0.25">
      <c r="P23366" s="118"/>
      <c r="R23366" s="118"/>
      <c r="T23366" s="118"/>
      <c r="V23366" s="118"/>
      <c r="X23366" s="118"/>
      <c r="Z23366" s="118"/>
    </row>
    <row r="23367" spans="16:26" x14ac:dyDescent="0.25">
      <c r="P23367" s="119"/>
      <c r="R23367" s="119"/>
      <c r="T23367" s="119"/>
      <c r="V23367" s="119"/>
      <c r="X23367" s="119"/>
      <c r="Z23367" s="119"/>
    </row>
    <row r="23368" spans="16:26" x14ac:dyDescent="0.25">
      <c r="P23368" s="119"/>
      <c r="R23368" s="119"/>
      <c r="T23368" s="119"/>
      <c r="V23368" s="119"/>
      <c r="X23368" s="119"/>
      <c r="Z23368" s="119"/>
    </row>
    <row r="23369" spans="16:26" x14ac:dyDescent="0.25">
      <c r="P23369" s="120"/>
      <c r="R23369" s="120"/>
      <c r="T23369" s="120"/>
      <c r="V23369" s="120"/>
      <c r="X23369" s="120"/>
      <c r="Z23369" s="120"/>
    </row>
    <row r="23370" spans="16:26" x14ac:dyDescent="0.25">
      <c r="P23370" s="119"/>
      <c r="R23370" s="119"/>
      <c r="T23370" s="119"/>
      <c r="V23370" s="119"/>
      <c r="X23370" s="119"/>
      <c r="Z23370" s="119"/>
    </row>
    <row r="23371" spans="16:26" x14ac:dyDescent="0.25">
      <c r="P23371" s="119"/>
      <c r="R23371" s="119"/>
      <c r="T23371" s="119"/>
      <c r="V23371" s="119"/>
      <c r="X23371" s="119"/>
      <c r="Z23371" s="119"/>
    </row>
    <row r="23372" spans="16:26" x14ac:dyDescent="0.25">
      <c r="P23372" s="120"/>
      <c r="R23372" s="120"/>
      <c r="T23372" s="120"/>
      <c r="V23372" s="120"/>
      <c r="X23372" s="120"/>
      <c r="Z23372" s="120"/>
    </row>
    <row r="23373" spans="16:26" x14ac:dyDescent="0.25">
      <c r="P23373" s="119"/>
      <c r="R23373" s="119"/>
      <c r="T23373" s="119"/>
      <c r="V23373" s="119"/>
      <c r="X23373" s="119"/>
      <c r="Z23373" s="119"/>
    </row>
    <row r="23374" spans="16:26" x14ac:dyDescent="0.25">
      <c r="P23374" s="120"/>
      <c r="R23374" s="120"/>
      <c r="T23374" s="120"/>
      <c r="V23374" s="120"/>
      <c r="X23374" s="120"/>
      <c r="Z23374" s="120"/>
    </row>
    <row r="23375" spans="16:26" x14ac:dyDescent="0.25">
      <c r="P23375" s="119"/>
      <c r="R23375" s="119"/>
      <c r="T23375" s="119"/>
      <c r="V23375" s="119"/>
      <c r="X23375" s="119"/>
      <c r="Z23375" s="119"/>
    </row>
    <row r="23376" spans="16:26" x14ac:dyDescent="0.25">
      <c r="P23376" s="119"/>
      <c r="R23376" s="119"/>
      <c r="T23376" s="119"/>
      <c r="V23376" s="119"/>
      <c r="X23376" s="119"/>
      <c r="Z23376" s="119"/>
    </row>
    <row r="23377" spans="16:26" x14ac:dyDescent="0.25">
      <c r="P23377" s="119"/>
      <c r="R23377" s="119"/>
      <c r="T23377" s="119"/>
      <c r="V23377" s="119"/>
      <c r="X23377" s="119"/>
      <c r="Z23377" s="119"/>
    </row>
    <row r="23378" spans="16:26" x14ac:dyDescent="0.25">
      <c r="P23378" s="121"/>
      <c r="R23378" s="121"/>
      <c r="T23378" s="121"/>
      <c r="V23378" s="121"/>
      <c r="X23378" s="121"/>
      <c r="Z23378" s="121"/>
    </row>
    <row r="23379" spans="16:26" x14ac:dyDescent="0.25">
      <c r="P23379" s="121"/>
      <c r="R23379" s="121"/>
      <c r="T23379" s="121"/>
      <c r="V23379" s="121"/>
      <c r="X23379" s="121"/>
      <c r="Z23379" s="121"/>
    </row>
    <row r="23380" spans="16:26" x14ac:dyDescent="0.25">
      <c r="P23380" s="121"/>
      <c r="R23380" s="121"/>
      <c r="T23380" s="121"/>
      <c r="V23380" s="121"/>
      <c r="X23380" s="121"/>
      <c r="Z23380" s="121"/>
    </row>
    <row r="23381" spans="16:26" x14ac:dyDescent="0.25">
      <c r="P23381" s="121"/>
      <c r="R23381" s="121"/>
      <c r="T23381" s="121"/>
      <c r="V23381" s="121"/>
      <c r="X23381" s="121"/>
      <c r="Z23381" s="121"/>
    </row>
    <row r="23382" spans="16:26" x14ac:dyDescent="0.25">
      <c r="P23382" s="122"/>
      <c r="R23382" s="122"/>
      <c r="T23382" s="122"/>
      <c r="V23382" s="122"/>
      <c r="X23382" s="122"/>
      <c r="Z23382" s="122"/>
    </row>
    <row r="23383" spans="16:26" x14ac:dyDescent="0.25">
      <c r="P23383" s="118"/>
      <c r="R23383" s="118"/>
      <c r="T23383" s="118"/>
      <c r="V23383" s="118"/>
      <c r="X23383" s="118"/>
      <c r="Z23383" s="118"/>
    </row>
    <row r="23384" spans="16:26" x14ac:dyDescent="0.25">
      <c r="P23384" s="119"/>
      <c r="R23384" s="119"/>
      <c r="T23384" s="119"/>
      <c r="V23384" s="119"/>
      <c r="X23384" s="119"/>
      <c r="Z23384" s="119"/>
    </row>
    <row r="23385" spans="16:26" x14ac:dyDescent="0.25">
      <c r="P23385" s="119"/>
      <c r="R23385" s="119"/>
      <c r="T23385" s="119"/>
      <c r="V23385" s="119"/>
      <c r="X23385" s="119"/>
      <c r="Z23385" s="119"/>
    </row>
    <row r="23386" spans="16:26" x14ac:dyDescent="0.25">
      <c r="P23386" s="120"/>
      <c r="R23386" s="120"/>
      <c r="T23386" s="120"/>
      <c r="V23386" s="120"/>
      <c r="X23386" s="120"/>
      <c r="Z23386" s="120"/>
    </row>
    <row r="23387" spans="16:26" x14ac:dyDescent="0.25">
      <c r="P23387" s="119"/>
      <c r="R23387" s="119"/>
      <c r="T23387" s="119"/>
      <c r="V23387" s="119"/>
      <c r="X23387" s="119"/>
      <c r="Z23387" s="119"/>
    </row>
    <row r="23388" spans="16:26" x14ac:dyDescent="0.25">
      <c r="P23388" s="119"/>
      <c r="R23388" s="119"/>
      <c r="T23388" s="119"/>
      <c r="V23388" s="119"/>
      <c r="X23388" s="119"/>
      <c r="Z23388" s="119"/>
    </row>
    <row r="23389" spans="16:26" x14ac:dyDescent="0.25">
      <c r="P23389" s="120"/>
      <c r="R23389" s="120"/>
      <c r="T23389" s="120"/>
      <c r="V23389" s="120"/>
      <c r="X23389" s="120"/>
      <c r="Z23389" s="120"/>
    </row>
    <row r="23390" spans="16:26" x14ac:dyDescent="0.25">
      <c r="P23390" s="119"/>
      <c r="R23390" s="119"/>
      <c r="T23390" s="119"/>
      <c r="V23390" s="119"/>
      <c r="X23390" s="119"/>
      <c r="Z23390" s="119"/>
    </row>
    <row r="23391" spans="16:26" x14ac:dyDescent="0.25">
      <c r="P23391" s="120"/>
      <c r="R23391" s="120"/>
      <c r="T23391" s="120"/>
      <c r="V23391" s="120"/>
      <c r="X23391" s="120"/>
      <c r="Z23391" s="120"/>
    </row>
    <row r="23392" spans="16:26" x14ac:dyDescent="0.25">
      <c r="P23392" s="119"/>
      <c r="R23392" s="119"/>
      <c r="T23392" s="119"/>
      <c r="V23392" s="119"/>
      <c r="X23392" s="119"/>
      <c r="Z23392" s="119"/>
    </row>
    <row r="23393" spans="16:26" x14ac:dyDescent="0.25">
      <c r="P23393" s="119"/>
      <c r="R23393" s="119"/>
      <c r="T23393" s="119"/>
      <c r="V23393" s="119"/>
      <c r="X23393" s="119"/>
      <c r="Z23393" s="119"/>
    </row>
    <row r="23394" spans="16:26" x14ac:dyDescent="0.25">
      <c r="P23394" s="119"/>
      <c r="R23394" s="119"/>
      <c r="T23394" s="119"/>
      <c r="V23394" s="119"/>
      <c r="X23394" s="119"/>
      <c r="Z23394" s="119"/>
    </row>
    <row r="23395" spans="16:26" x14ac:dyDescent="0.25">
      <c r="P23395" s="121"/>
      <c r="R23395" s="121"/>
      <c r="T23395" s="121"/>
      <c r="V23395" s="121"/>
      <c r="X23395" s="121"/>
      <c r="Z23395" s="121"/>
    </row>
    <row r="23396" spans="16:26" x14ac:dyDescent="0.25">
      <c r="P23396" s="121"/>
      <c r="R23396" s="121"/>
      <c r="T23396" s="121"/>
      <c r="V23396" s="121"/>
      <c r="X23396" s="121"/>
      <c r="Z23396" s="121"/>
    </row>
    <row r="23397" spans="16:26" x14ac:dyDescent="0.25">
      <c r="P23397" s="121"/>
      <c r="R23397" s="121"/>
      <c r="T23397" s="121"/>
      <c r="V23397" s="121"/>
      <c r="X23397" s="121"/>
      <c r="Z23397" s="121"/>
    </row>
    <row r="23398" spans="16:26" x14ac:dyDescent="0.25">
      <c r="P23398" s="121"/>
      <c r="R23398" s="121"/>
      <c r="T23398" s="121"/>
      <c r="V23398" s="121"/>
      <c r="X23398" s="121"/>
      <c r="Z23398" s="121"/>
    </row>
    <row r="23399" spans="16:26" x14ac:dyDescent="0.25">
      <c r="P23399" s="122"/>
      <c r="R23399" s="122"/>
      <c r="T23399" s="122"/>
      <c r="V23399" s="122"/>
      <c r="X23399" s="122"/>
      <c r="Z23399" s="122"/>
    </row>
    <row r="23400" spans="16:26" x14ac:dyDescent="0.25">
      <c r="P23400" s="118"/>
      <c r="R23400" s="118"/>
      <c r="T23400" s="118"/>
      <c r="V23400" s="118"/>
      <c r="X23400" s="118"/>
      <c r="Z23400" s="118"/>
    </row>
    <row r="23401" spans="16:26" x14ac:dyDescent="0.25">
      <c r="P23401" s="119"/>
      <c r="R23401" s="119"/>
      <c r="T23401" s="119"/>
      <c r="V23401" s="119"/>
      <c r="X23401" s="119"/>
      <c r="Z23401" s="119"/>
    </row>
    <row r="23402" spans="16:26" x14ac:dyDescent="0.25">
      <c r="P23402" s="119"/>
      <c r="R23402" s="119"/>
      <c r="T23402" s="119"/>
      <c r="V23402" s="119"/>
      <c r="X23402" s="119"/>
      <c r="Z23402" s="119"/>
    </row>
    <row r="23403" spans="16:26" x14ac:dyDescent="0.25">
      <c r="P23403" s="120"/>
      <c r="R23403" s="120"/>
      <c r="T23403" s="120"/>
      <c r="V23403" s="120"/>
      <c r="X23403" s="120"/>
      <c r="Z23403" s="120"/>
    </row>
    <row r="23404" spans="16:26" x14ac:dyDescent="0.25">
      <c r="P23404" s="119"/>
      <c r="R23404" s="119"/>
      <c r="T23404" s="119"/>
      <c r="V23404" s="119"/>
      <c r="X23404" s="119"/>
      <c r="Z23404" s="119"/>
    </row>
    <row r="23405" spans="16:26" x14ac:dyDescent="0.25">
      <c r="P23405" s="119"/>
      <c r="R23405" s="119"/>
      <c r="T23405" s="119"/>
      <c r="V23405" s="119"/>
      <c r="X23405" s="119"/>
      <c r="Z23405" s="119"/>
    </row>
    <row r="23406" spans="16:26" x14ac:dyDescent="0.25">
      <c r="P23406" s="120"/>
      <c r="R23406" s="120"/>
      <c r="T23406" s="120"/>
      <c r="V23406" s="120"/>
      <c r="X23406" s="120"/>
      <c r="Z23406" s="120"/>
    </row>
    <row r="23407" spans="16:26" x14ac:dyDescent="0.25">
      <c r="P23407" s="119"/>
      <c r="R23407" s="119"/>
      <c r="T23407" s="119"/>
      <c r="V23407" s="119"/>
      <c r="X23407" s="119"/>
      <c r="Z23407" s="119"/>
    </row>
    <row r="23408" spans="16:26" x14ac:dyDescent="0.25">
      <c r="P23408" s="120"/>
      <c r="R23408" s="120"/>
      <c r="T23408" s="120"/>
      <c r="V23408" s="120"/>
      <c r="X23408" s="120"/>
      <c r="Z23408" s="120"/>
    </row>
    <row r="23409" spans="16:26" x14ac:dyDescent="0.25">
      <c r="P23409" s="119"/>
      <c r="R23409" s="119"/>
      <c r="T23409" s="119"/>
      <c r="V23409" s="119"/>
      <c r="X23409" s="119"/>
      <c r="Z23409" s="119"/>
    </row>
    <row r="23410" spans="16:26" x14ac:dyDescent="0.25">
      <c r="P23410" s="119"/>
      <c r="R23410" s="119"/>
      <c r="T23410" s="119"/>
      <c r="V23410" s="119"/>
      <c r="X23410" s="119"/>
      <c r="Z23410" s="119"/>
    </row>
    <row r="23411" spans="16:26" x14ac:dyDescent="0.25">
      <c r="P23411" s="119"/>
      <c r="R23411" s="119"/>
      <c r="T23411" s="119"/>
      <c r="V23411" s="119"/>
      <c r="X23411" s="119"/>
      <c r="Z23411" s="119"/>
    </row>
    <row r="23412" spans="16:26" x14ac:dyDescent="0.25">
      <c r="P23412" s="121"/>
      <c r="R23412" s="121"/>
      <c r="T23412" s="121"/>
      <c r="V23412" s="121"/>
      <c r="X23412" s="121"/>
      <c r="Z23412" s="121"/>
    </row>
    <row r="23413" spans="16:26" x14ac:dyDescent="0.25">
      <c r="P23413" s="121"/>
      <c r="R23413" s="121"/>
      <c r="T23413" s="121"/>
      <c r="V23413" s="121"/>
      <c r="X23413" s="121"/>
      <c r="Z23413" s="121"/>
    </row>
    <row r="23414" spans="16:26" x14ac:dyDescent="0.25">
      <c r="P23414" s="121"/>
      <c r="R23414" s="121"/>
      <c r="T23414" s="121"/>
      <c r="V23414" s="121"/>
      <c r="X23414" s="121"/>
      <c r="Z23414" s="121"/>
    </row>
    <row r="23415" spans="16:26" x14ac:dyDescent="0.25">
      <c r="P23415" s="121"/>
      <c r="R23415" s="121"/>
      <c r="T23415" s="121"/>
      <c r="V23415" s="121"/>
      <c r="X23415" s="121"/>
      <c r="Z23415" s="121"/>
    </row>
    <row r="23416" spans="16:26" x14ac:dyDescent="0.25">
      <c r="P23416" s="122"/>
      <c r="R23416" s="122"/>
      <c r="T23416" s="122"/>
      <c r="V23416" s="122"/>
      <c r="X23416" s="122"/>
      <c r="Z23416" s="122"/>
    </row>
    <row r="23417" spans="16:26" x14ac:dyDescent="0.25">
      <c r="P23417" s="118"/>
      <c r="R23417" s="118"/>
      <c r="T23417" s="118"/>
      <c r="V23417" s="118"/>
      <c r="X23417" s="118"/>
      <c r="Z23417" s="118"/>
    </row>
    <row r="23418" spans="16:26" x14ac:dyDescent="0.25">
      <c r="P23418" s="119"/>
      <c r="R23418" s="119"/>
      <c r="T23418" s="119"/>
      <c r="V23418" s="119"/>
      <c r="X23418" s="119"/>
      <c r="Z23418" s="119"/>
    </row>
    <row r="23419" spans="16:26" x14ac:dyDescent="0.25">
      <c r="P23419" s="119"/>
      <c r="R23419" s="119"/>
      <c r="T23419" s="119"/>
      <c r="V23419" s="119"/>
      <c r="X23419" s="119"/>
      <c r="Z23419" s="119"/>
    </row>
    <row r="23420" spans="16:26" x14ac:dyDescent="0.25">
      <c r="P23420" s="120"/>
      <c r="R23420" s="120"/>
      <c r="T23420" s="120"/>
      <c r="V23420" s="120"/>
      <c r="X23420" s="120"/>
      <c r="Z23420" s="120"/>
    </row>
    <row r="23421" spans="16:26" x14ac:dyDescent="0.25">
      <c r="P23421" s="119"/>
      <c r="R23421" s="119"/>
      <c r="T23421" s="119"/>
      <c r="V23421" s="119"/>
      <c r="X23421" s="119"/>
      <c r="Z23421" s="119"/>
    </row>
    <row r="23422" spans="16:26" x14ac:dyDescent="0.25">
      <c r="P23422" s="119"/>
      <c r="R23422" s="119"/>
      <c r="T23422" s="119"/>
      <c r="V23422" s="119"/>
      <c r="X23422" s="119"/>
      <c r="Z23422" s="119"/>
    </row>
    <row r="23423" spans="16:26" x14ac:dyDescent="0.25">
      <c r="P23423" s="120"/>
      <c r="R23423" s="120"/>
      <c r="T23423" s="120"/>
      <c r="V23423" s="120"/>
      <c r="X23423" s="120"/>
      <c r="Z23423" s="120"/>
    </row>
    <row r="23424" spans="16:26" x14ac:dyDescent="0.25">
      <c r="P23424" s="119"/>
      <c r="R23424" s="119"/>
      <c r="T23424" s="119"/>
      <c r="V23424" s="119"/>
      <c r="X23424" s="119"/>
      <c r="Z23424" s="119"/>
    </row>
    <row r="23425" spans="16:26" x14ac:dyDescent="0.25">
      <c r="P23425" s="120"/>
      <c r="R23425" s="120"/>
      <c r="T23425" s="120"/>
      <c r="V23425" s="120"/>
      <c r="X23425" s="120"/>
      <c r="Z23425" s="120"/>
    </row>
    <row r="23426" spans="16:26" x14ac:dyDescent="0.25">
      <c r="P23426" s="119"/>
      <c r="R23426" s="119"/>
      <c r="T23426" s="119"/>
      <c r="V23426" s="119"/>
      <c r="X23426" s="119"/>
      <c r="Z23426" s="119"/>
    </row>
    <row r="23427" spans="16:26" x14ac:dyDescent="0.25">
      <c r="P23427" s="119"/>
      <c r="R23427" s="119"/>
      <c r="T23427" s="119"/>
      <c r="V23427" s="119"/>
      <c r="X23427" s="119"/>
      <c r="Z23427" s="119"/>
    </row>
    <row r="23428" spans="16:26" x14ac:dyDescent="0.25">
      <c r="P23428" s="119"/>
      <c r="R23428" s="119"/>
      <c r="T23428" s="119"/>
      <c r="V23428" s="119"/>
      <c r="X23428" s="119"/>
      <c r="Z23428" s="119"/>
    </row>
    <row r="23429" spans="16:26" x14ac:dyDescent="0.25">
      <c r="P23429" s="121"/>
      <c r="R23429" s="121"/>
      <c r="T23429" s="121"/>
      <c r="V23429" s="121"/>
      <c r="X23429" s="121"/>
      <c r="Z23429" s="121"/>
    </row>
    <row r="23430" spans="16:26" x14ac:dyDescent="0.25">
      <c r="P23430" s="121"/>
      <c r="R23430" s="121"/>
      <c r="T23430" s="121"/>
      <c r="V23430" s="121"/>
      <c r="X23430" s="121"/>
      <c r="Z23430" s="121"/>
    </row>
    <row r="23431" spans="16:26" x14ac:dyDescent="0.25">
      <c r="P23431" s="121"/>
      <c r="R23431" s="121"/>
      <c r="T23431" s="121"/>
      <c r="V23431" s="121"/>
      <c r="X23431" s="121"/>
      <c r="Z23431" s="121"/>
    </row>
    <row r="23432" spans="16:26" x14ac:dyDescent="0.25">
      <c r="P23432" s="121"/>
      <c r="R23432" s="121"/>
      <c r="T23432" s="121"/>
      <c r="V23432" s="121"/>
      <c r="X23432" s="121"/>
      <c r="Z23432" s="121"/>
    </row>
    <row r="23433" spans="16:26" x14ac:dyDescent="0.25">
      <c r="P23433" s="122"/>
      <c r="R23433" s="122"/>
      <c r="T23433" s="122"/>
      <c r="V23433" s="122"/>
      <c r="X23433" s="122"/>
      <c r="Z23433" s="122"/>
    </row>
    <row r="23434" spans="16:26" x14ac:dyDescent="0.25">
      <c r="P23434" s="118"/>
      <c r="R23434" s="118"/>
      <c r="T23434" s="118"/>
      <c r="V23434" s="118"/>
      <c r="X23434" s="118"/>
      <c r="Z23434" s="118"/>
    </row>
    <row r="23435" spans="16:26" x14ac:dyDescent="0.25">
      <c r="P23435" s="119"/>
      <c r="R23435" s="119"/>
      <c r="T23435" s="119"/>
      <c r="V23435" s="119"/>
      <c r="X23435" s="119"/>
      <c r="Z23435" s="119"/>
    </row>
    <row r="23436" spans="16:26" x14ac:dyDescent="0.25">
      <c r="P23436" s="119"/>
      <c r="R23436" s="119"/>
      <c r="T23436" s="119"/>
      <c r="V23436" s="119"/>
      <c r="X23436" s="119"/>
      <c r="Z23436" s="119"/>
    </row>
    <row r="23437" spans="16:26" x14ac:dyDescent="0.25">
      <c r="P23437" s="120"/>
      <c r="R23437" s="120"/>
      <c r="T23437" s="120"/>
      <c r="V23437" s="120"/>
      <c r="X23437" s="120"/>
      <c r="Z23437" s="120"/>
    </row>
    <row r="23438" spans="16:26" x14ac:dyDescent="0.25">
      <c r="P23438" s="119"/>
      <c r="R23438" s="119"/>
      <c r="T23438" s="119"/>
      <c r="V23438" s="119"/>
      <c r="X23438" s="119"/>
      <c r="Z23438" s="119"/>
    </row>
    <row r="23439" spans="16:26" x14ac:dyDescent="0.25">
      <c r="P23439" s="119"/>
      <c r="R23439" s="119"/>
      <c r="T23439" s="119"/>
      <c r="V23439" s="119"/>
      <c r="X23439" s="119"/>
      <c r="Z23439" s="119"/>
    </row>
    <row r="23440" spans="16:26" x14ac:dyDescent="0.25">
      <c r="P23440" s="120"/>
      <c r="R23440" s="120"/>
      <c r="T23440" s="120"/>
      <c r="V23440" s="120"/>
      <c r="X23440" s="120"/>
      <c r="Z23440" s="120"/>
    </row>
    <row r="23441" spans="16:26" x14ac:dyDescent="0.25">
      <c r="P23441" s="119"/>
      <c r="R23441" s="119"/>
      <c r="T23441" s="119"/>
      <c r="V23441" s="119"/>
      <c r="X23441" s="119"/>
      <c r="Z23441" s="119"/>
    </row>
    <row r="23442" spans="16:26" x14ac:dyDescent="0.25">
      <c r="P23442" s="120"/>
      <c r="R23442" s="120"/>
      <c r="T23442" s="120"/>
      <c r="V23442" s="120"/>
      <c r="X23442" s="120"/>
      <c r="Z23442" s="120"/>
    </row>
    <row r="23443" spans="16:26" x14ac:dyDescent="0.25">
      <c r="P23443" s="119"/>
      <c r="R23443" s="119"/>
      <c r="T23443" s="119"/>
      <c r="V23443" s="119"/>
      <c r="X23443" s="119"/>
      <c r="Z23443" s="119"/>
    </row>
    <row r="23444" spans="16:26" x14ac:dyDescent="0.25">
      <c r="P23444" s="119"/>
      <c r="R23444" s="119"/>
      <c r="T23444" s="119"/>
      <c r="V23444" s="119"/>
      <c r="X23444" s="119"/>
      <c r="Z23444" s="119"/>
    </row>
    <row r="23445" spans="16:26" x14ac:dyDescent="0.25">
      <c r="P23445" s="119"/>
      <c r="R23445" s="119"/>
      <c r="T23445" s="119"/>
      <c r="V23445" s="119"/>
      <c r="X23445" s="119"/>
      <c r="Z23445" s="119"/>
    </row>
    <row r="23446" spans="16:26" x14ac:dyDescent="0.25">
      <c r="P23446" s="121"/>
      <c r="R23446" s="121"/>
      <c r="T23446" s="121"/>
      <c r="V23446" s="121"/>
      <c r="X23446" s="121"/>
      <c r="Z23446" s="121"/>
    </row>
    <row r="23447" spans="16:26" x14ac:dyDescent="0.25">
      <c r="P23447" s="121"/>
      <c r="R23447" s="121"/>
      <c r="T23447" s="121"/>
      <c r="V23447" s="121"/>
      <c r="X23447" s="121"/>
      <c r="Z23447" s="121"/>
    </row>
    <row r="23448" spans="16:26" x14ac:dyDescent="0.25">
      <c r="P23448" s="121"/>
      <c r="R23448" s="121"/>
      <c r="T23448" s="121"/>
      <c r="V23448" s="121"/>
      <c r="X23448" s="121"/>
      <c r="Z23448" s="121"/>
    </row>
    <row r="23449" spans="16:26" x14ac:dyDescent="0.25">
      <c r="P23449" s="121"/>
      <c r="R23449" s="121"/>
      <c r="T23449" s="121"/>
      <c r="V23449" s="121"/>
      <c r="X23449" s="121"/>
      <c r="Z23449" s="121"/>
    </row>
    <row r="23450" spans="16:26" x14ac:dyDescent="0.25">
      <c r="P23450" s="122"/>
      <c r="R23450" s="122"/>
      <c r="T23450" s="122"/>
      <c r="V23450" s="122"/>
      <c r="X23450" s="122"/>
      <c r="Z23450" s="122"/>
    </row>
    <row r="23451" spans="16:26" x14ac:dyDescent="0.25">
      <c r="P23451" s="118"/>
      <c r="R23451" s="118"/>
      <c r="T23451" s="118"/>
      <c r="V23451" s="118"/>
      <c r="X23451" s="118"/>
      <c r="Z23451" s="118"/>
    </row>
    <row r="23452" spans="16:26" x14ac:dyDescent="0.25">
      <c r="P23452" s="119"/>
      <c r="R23452" s="119"/>
      <c r="T23452" s="119"/>
      <c r="V23452" s="119"/>
      <c r="X23452" s="119"/>
      <c r="Z23452" s="119"/>
    </row>
    <row r="23453" spans="16:26" x14ac:dyDescent="0.25">
      <c r="P23453" s="119"/>
      <c r="R23453" s="119"/>
      <c r="T23453" s="119"/>
      <c r="V23453" s="119"/>
      <c r="X23453" s="119"/>
      <c r="Z23453" s="119"/>
    </row>
    <row r="23454" spans="16:26" x14ac:dyDescent="0.25">
      <c r="P23454" s="120"/>
      <c r="R23454" s="120"/>
      <c r="T23454" s="120"/>
      <c r="V23454" s="120"/>
      <c r="X23454" s="120"/>
      <c r="Z23454" s="120"/>
    </row>
    <row r="23455" spans="16:26" x14ac:dyDescent="0.25">
      <c r="P23455" s="119"/>
      <c r="R23455" s="119"/>
      <c r="T23455" s="119"/>
      <c r="V23455" s="119"/>
      <c r="X23455" s="119"/>
      <c r="Z23455" s="119"/>
    </row>
    <row r="23456" spans="16:26" x14ac:dyDescent="0.25">
      <c r="P23456" s="119"/>
      <c r="R23456" s="119"/>
      <c r="T23456" s="119"/>
      <c r="V23456" s="119"/>
      <c r="X23456" s="119"/>
      <c r="Z23456" s="119"/>
    </row>
    <row r="23457" spans="16:26" x14ac:dyDescent="0.25">
      <c r="P23457" s="120"/>
      <c r="R23457" s="120"/>
      <c r="T23457" s="120"/>
      <c r="V23457" s="120"/>
      <c r="X23457" s="120"/>
      <c r="Z23457" s="120"/>
    </row>
    <row r="23458" spans="16:26" x14ac:dyDescent="0.25">
      <c r="P23458" s="119"/>
      <c r="R23458" s="119"/>
      <c r="T23458" s="119"/>
      <c r="V23458" s="119"/>
      <c r="X23458" s="119"/>
      <c r="Z23458" s="119"/>
    </row>
    <row r="23459" spans="16:26" x14ac:dyDescent="0.25">
      <c r="P23459" s="120"/>
      <c r="R23459" s="120"/>
      <c r="T23459" s="120"/>
      <c r="V23459" s="120"/>
      <c r="X23459" s="120"/>
      <c r="Z23459" s="120"/>
    </row>
    <row r="23460" spans="16:26" x14ac:dyDescent="0.25">
      <c r="P23460" s="119"/>
      <c r="R23460" s="119"/>
      <c r="T23460" s="119"/>
      <c r="V23460" s="119"/>
      <c r="X23460" s="119"/>
      <c r="Z23460" s="119"/>
    </row>
    <row r="23461" spans="16:26" x14ac:dyDescent="0.25">
      <c r="P23461" s="119"/>
      <c r="R23461" s="119"/>
      <c r="T23461" s="119"/>
      <c r="V23461" s="119"/>
      <c r="X23461" s="119"/>
      <c r="Z23461" s="119"/>
    </row>
    <row r="23462" spans="16:26" x14ac:dyDescent="0.25">
      <c r="P23462" s="119"/>
      <c r="R23462" s="119"/>
      <c r="T23462" s="119"/>
      <c r="V23462" s="119"/>
      <c r="X23462" s="119"/>
      <c r="Z23462" s="119"/>
    </row>
    <row r="23463" spans="16:26" x14ac:dyDescent="0.25">
      <c r="P23463" s="121"/>
      <c r="R23463" s="121"/>
      <c r="T23463" s="121"/>
      <c r="V23463" s="121"/>
      <c r="X23463" s="121"/>
      <c r="Z23463" s="121"/>
    </row>
    <row r="23464" spans="16:26" x14ac:dyDescent="0.25">
      <c r="P23464" s="121"/>
      <c r="R23464" s="121"/>
      <c r="T23464" s="121"/>
      <c r="V23464" s="121"/>
      <c r="X23464" s="121"/>
      <c r="Z23464" s="121"/>
    </row>
    <row r="23465" spans="16:26" x14ac:dyDescent="0.25">
      <c r="P23465" s="121"/>
      <c r="R23465" s="121"/>
      <c r="T23465" s="121"/>
      <c r="V23465" s="121"/>
      <c r="X23465" s="121"/>
      <c r="Z23465" s="121"/>
    </row>
    <row r="23466" spans="16:26" x14ac:dyDescent="0.25">
      <c r="P23466" s="121"/>
      <c r="R23466" s="121"/>
      <c r="T23466" s="121"/>
      <c r="V23466" s="121"/>
      <c r="X23466" s="121"/>
      <c r="Z23466" s="121"/>
    </row>
    <row r="23467" spans="16:26" x14ac:dyDescent="0.25">
      <c r="P23467" s="122"/>
      <c r="R23467" s="122"/>
      <c r="T23467" s="122"/>
      <c r="V23467" s="122"/>
      <c r="X23467" s="122"/>
      <c r="Z23467" s="122"/>
    </row>
    <row r="23468" spans="16:26" x14ac:dyDescent="0.25">
      <c r="P23468" s="118"/>
      <c r="R23468" s="118"/>
      <c r="T23468" s="118"/>
      <c r="V23468" s="118"/>
      <c r="X23468" s="118"/>
      <c r="Z23468" s="118"/>
    </row>
    <row r="23469" spans="16:26" x14ac:dyDescent="0.25">
      <c r="P23469" s="119"/>
      <c r="R23469" s="119"/>
      <c r="T23469" s="119"/>
      <c r="V23469" s="119"/>
      <c r="X23469" s="119"/>
      <c r="Z23469" s="119"/>
    </row>
    <row r="23470" spans="16:26" x14ac:dyDescent="0.25">
      <c r="P23470" s="119"/>
      <c r="R23470" s="119"/>
      <c r="T23470" s="119"/>
      <c r="V23470" s="119"/>
      <c r="X23470" s="119"/>
      <c r="Z23470" s="119"/>
    </row>
    <row r="23471" spans="16:26" x14ac:dyDescent="0.25">
      <c r="P23471" s="120"/>
      <c r="R23471" s="120"/>
      <c r="T23471" s="120"/>
      <c r="V23471" s="120"/>
      <c r="X23471" s="120"/>
      <c r="Z23471" s="120"/>
    </row>
    <row r="23472" spans="16:26" x14ac:dyDescent="0.25">
      <c r="P23472" s="119"/>
      <c r="R23472" s="119"/>
      <c r="T23472" s="119"/>
      <c r="V23472" s="119"/>
      <c r="X23472" s="119"/>
      <c r="Z23472" s="119"/>
    </row>
    <row r="23473" spans="16:26" x14ac:dyDescent="0.25">
      <c r="P23473" s="119"/>
      <c r="R23473" s="119"/>
      <c r="T23473" s="119"/>
      <c r="V23473" s="119"/>
      <c r="X23473" s="119"/>
      <c r="Z23473" s="119"/>
    </row>
    <row r="23474" spans="16:26" x14ac:dyDescent="0.25">
      <c r="P23474" s="120"/>
      <c r="R23474" s="120"/>
      <c r="T23474" s="120"/>
      <c r="V23474" s="120"/>
      <c r="X23474" s="120"/>
      <c r="Z23474" s="120"/>
    </row>
    <row r="23475" spans="16:26" x14ac:dyDescent="0.25">
      <c r="P23475" s="119"/>
      <c r="R23475" s="119"/>
      <c r="T23475" s="119"/>
      <c r="V23475" s="119"/>
      <c r="X23475" s="119"/>
      <c r="Z23475" s="119"/>
    </row>
    <row r="23476" spans="16:26" x14ac:dyDescent="0.25">
      <c r="P23476" s="120"/>
      <c r="R23476" s="120"/>
      <c r="T23476" s="120"/>
      <c r="V23476" s="120"/>
      <c r="X23476" s="120"/>
      <c r="Z23476" s="120"/>
    </row>
    <row r="23477" spans="16:26" x14ac:dyDescent="0.25">
      <c r="P23477" s="119"/>
      <c r="R23477" s="119"/>
      <c r="T23477" s="119"/>
      <c r="V23477" s="119"/>
      <c r="X23477" s="119"/>
      <c r="Z23477" s="119"/>
    </row>
    <row r="23478" spans="16:26" x14ac:dyDescent="0.25">
      <c r="P23478" s="119"/>
      <c r="R23478" s="119"/>
      <c r="T23478" s="119"/>
      <c r="V23478" s="119"/>
      <c r="X23478" s="119"/>
      <c r="Z23478" s="119"/>
    </row>
    <row r="23479" spans="16:26" x14ac:dyDescent="0.25">
      <c r="P23479" s="119"/>
      <c r="R23479" s="119"/>
      <c r="T23479" s="119"/>
      <c r="V23479" s="119"/>
      <c r="X23479" s="119"/>
      <c r="Z23479" s="119"/>
    </row>
    <row r="23480" spans="16:26" x14ac:dyDescent="0.25">
      <c r="P23480" s="121"/>
      <c r="R23480" s="121"/>
      <c r="T23480" s="121"/>
      <c r="V23480" s="121"/>
      <c r="X23480" s="121"/>
      <c r="Z23480" s="121"/>
    </row>
    <row r="23481" spans="16:26" x14ac:dyDescent="0.25">
      <c r="P23481" s="121"/>
      <c r="R23481" s="121"/>
      <c r="T23481" s="121"/>
      <c r="V23481" s="121"/>
      <c r="X23481" s="121"/>
      <c r="Z23481" s="121"/>
    </row>
    <row r="23482" spans="16:26" x14ac:dyDescent="0.25">
      <c r="P23482" s="121"/>
      <c r="R23482" s="121"/>
      <c r="T23482" s="121"/>
      <c r="V23482" s="121"/>
      <c r="X23482" s="121"/>
      <c r="Z23482" s="121"/>
    </row>
    <row r="23483" spans="16:26" x14ac:dyDescent="0.25">
      <c r="P23483" s="121"/>
      <c r="R23483" s="121"/>
      <c r="T23483" s="121"/>
      <c r="V23483" s="121"/>
      <c r="X23483" s="121"/>
      <c r="Z23483" s="121"/>
    </row>
    <row r="23484" spans="16:26" x14ac:dyDescent="0.25">
      <c r="P23484" s="122"/>
      <c r="R23484" s="122"/>
      <c r="T23484" s="122"/>
      <c r="V23484" s="122"/>
      <c r="X23484" s="122"/>
      <c r="Z23484" s="122"/>
    </row>
    <row r="23485" spans="16:26" x14ac:dyDescent="0.25">
      <c r="P23485" s="118"/>
      <c r="R23485" s="118"/>
      <c r="T23485" s="118"/>
      <c r="V23485" s="118"/>
      <c r="X23485" s="118"/>
      <c r="Z23485" s="118"/>
    </row>
    <row r="23486" spans="16:26" x14ac:dyDescent="0.25">
      <c r="P23486" s="119"/>
      <c r="R23486" s="119"/>
      <c r="T23486" s="119"/>
      <c r="V23486" s="119"/>
      <c r="X23486" s="119"/>
      <c r="Z23486" s="119"/>
    </row>
    <row r="23487" spans="16:26" x14ac:dyDescent="0.25">
      <c r="P23487" s="119"/>
      <c r="R23487" s="119"/>
      <c r="T23487" s="119"/>
      <c r="V23487" s="119"/>
      <c r="X23487" s="119"/>
      <c r="Z23487" s="119"/>
    </row>
    <row r="23488" spans="16:26" x14ac:dyDescent="0.25">
      <c r="P23488" s="120"/>
      <c r="R23488" s="120"/>
      <c r="T23488" s="120"/>
      <c r="V23488" s="120"/>
      <c r="X23488" s="120"/>
      <c r="Z23488" s="120"/>
    </row>
    <row r="23489" spans="16:26" x14ac:dyDescent="0.25">
      <c r="P23489" s="119"/>
      <c r="R23489" s="119"/>
      <c r="T23489" s="119"/>
      <c r="V23489" s="119"/>
      <c r="X23489" s="119"/>
      <c r="Z23489" s="119"/>
    </row>
    <row r="23490" spans="16:26" x14ac:dyDescent="0.25">
      <c r="P23490" s="119"/>
      <c r="R23490" s="119"/>
      <c r="T23490" s="119"/>
      <c r="V23490" s="119"/>
      <c r="X23490" s="119"/>
      <c r="Z23490" s="119"/>
    </row>
    <row r="23491" spans="16:26" x14ac:dyDescent="0.25">
      <c r="P23491" s="120"/>
      <c r="R23491" s="120"/>
      <c r="T23491" s="120"/>
      <c r="V23491" s="120"/>
      <c r="X23491" s="120"/>
      <c r="Z23491" s="120"/>
    </row>
    <row r="23492" spans="16:26" x14ac:dyDescent="0.25">
      <c r="P23492" s="119"/>
      <c r="R23492" s="119"/>
      <c r="T23492" s="119"/>
      <c r="V23492" s="119"/>
      <c r="X23492" s="119"/>
      <c r="Z23492" s="119"/>
    </row>
    <row r="23493" spans="16:26" x14ac:dyDescent="0.25">
      <c r="P23493" s="120"/>
      <c r="R23493" s="120"/>
      <c r="T23493" s="120"/>
      <c r="V23493" s="120"/>
      <c r="X23493" s="120"/>
      <c r="Z23493" s="120"/>
    </row>
    <row r="23494" spans="16:26" x14ac:dyDescent="0.25">
      <c r="P23494" s="119"/>
      <c r="R23494" s="119"/>
      <c r="T23494" s="119"/>
      <c r="V23494" s="119"/>
      <c r="X23494" s="119"/>
      <c r="Z23494" s="119"/>
    </row>
    <row r="23495" spans="16:26" x14ac:dyDescent="0.25">
      <c r="P23495" s="119"/>
      <c r="R23495" s="119"/>
      <c r="T23495" s="119"/>
      <c r="V23495" s="119"/>
      <c r="X23495" s="119"/>
      <c r="Z23495" s="119"/>
    </row>
    <row r="23496" spans="16:26" x14ac:dyDescent="0.25">
      <c r="P23496" s="119"/>
      <c r="R23496" s="119"/>
      <c r="T23496" s="119"/>
      <c r="V23496" s="119"/>
      <c r="X23496" s="119"/>
      <c r="Z23496" s="119"/>
    </row>
    <row r="23497" spans="16:26" x14ac:dyDescent="0.25">
      <c r="P23497" s="121"/>
      <c r="R23497" s="121"/>
      <c r="T23497" s="121"/>
      <c r="V23497" s="121"/>
      <c r="X23497" s="121"/>
      <c r="Z23497" s="121"/>
    </row>
    <row r="23498" spans="16:26" x14ac:dyDescent="0.25">
      <c r="P23498" s="121"/>
      <c r="R23498" s="121"/>
      <c r="T23498" s="121"/>
      <c r="V23498" s="121"/>
      <c r="X23498" s="121"/>
      <c r="Z23498" s="121"/>
    </row>
    <row r="23499" spans="16:26" x14ac:dyDescent="0.25">
      <c r="P23499" s="121"/>
      <c r="R23499" s="121"/>
      <c r="T23499" s="121"/>
      <c r="V23499" s="121"/>
      <c r="X23499" s="121"/>
      <c r="Z23499" s="121"/>
    </row>
    <row r="23500" spans="16:26" x14ac:dyDescent="0.25">
      <c r="P23500" s="121"/>
      <c r="R23500" s="121"/>
      <c r="T23500" s="121"/>
      <c r="V23500" s="121"/>
      <c r="X23500" s="121"/>
      <c r="Z23500" s="121"/>
    </row>
    <row r="23501" spans="16:26" x14ac:dyDescent="0.25">
      <c r="P23501" s="122"/>
      <c r="R23501" s="122"/>
      <c r="T23501" s="122"/>
      <c r="V23501" s="122"/>
      <c r="X23501" s="122"/>
      <c r="Z23501" s="122"/>
    </row>
    <row r="23502" spans="16:26" x14ac:dyDescent="0.25">
      <c r="P23502" s="118"/>
      <c r="R23502" s="118"/>
      <c r="T23502" s="118"/>
      <c r="V23502" s="118"/>
      <c r="X23502" s="118"/>
      <c r="Z23502" s="118"/>
    </row>
    <row r="23503" spans="16:26" x14ac:dyDescent="0.25">
      <c r="P23503" s="119"/>
      <c r="R23503" s="119"/>
      <c r="T23503" s="119"/>
      <c r="V23503" s="119"/>
      <c r="X23503" s="119"/>
      <c r="Z23503" s="119"/>
    </row>
    <row r="23504" spans="16:26" x14ac:dyDescent="0.25">
      <c r="P23504" s="119"/>
      <c r="R23504" s="119"/>
      <c r="T23504" s="119"/>
      <c r="V23504" s="119"/>
      <c r="X23504" s="119"/>
      <c r="Z23504" s="119"/>
    </row>
    <row r="23505" spans="16:26" x14ac:dyDescent="0.25">
      <c r="P23505" s="120"/>
      <c r="R23505" s="120"/>
      <c r="T23505" s="120"/>
      <c r="V23505" s="120"/>
      <c r="X23505" s="120"/>
      <c r="Z23505" s="120"/>
    </row>
    <row r="23506" spans="16:26" x14ac:dyDescent="0.25">
      <c r="P23506" s="119"/>
      <c r="R23506" s="119"/>
      <c r="T23506" s="119"/>
      <c r="V23506" s="119"/>
      <c r="X23506" s="119"/>
      <c r="Z23506" s="119"/>
    </row>
    <row r="23507" spans="16:26" x14ac:dyDescent="0.25">
      <c r="P23507" s="119"/>
      <c r="R23507" s="119"/>
      <c r="T23507" s="119"/>
      <c r="V23507" s="119"/>
      <c r="X23507" s="119"/>
      <c r="Z23507" s="119"/>
    </row>
    <row r="23508" spans="16:26" x14ac:dyDescent="0.25">
      <c r="P23508" s="120"/>
      <c r="R23508" s="120"/>
      <c r="T23508" s="120"/>
      <c r="V23508" s="120"/>
      <c r="X23508" s="120"/>
      <c r="Z23508" s="120"/>
    </row>
    <row r="23509" spans="16:26" x14ac:dyDescent="0.25">
      <c r="P23509" s="119"/>
      <c r="R23509" s="119"/>
      <c r="T23509" s="119"/>
      <c r="V23509" s="119"/>
      <c r="X23509" s="119"/>
      <c r="Z23509" s="119"/>
    </row>
    <row r="23510" spans="16:26" x14ac:dyDescent="0.25">
      <c r="P23510" s="120"/>
      <c r="R23510" s="120"/>
      <c r="T23510" s="120"/>
      <c r="V23510" s="120"/>
      <c r="X23510" s="120"/>
      <c r="Z23510" s="120"/>
    </row>
    <row r="23511" spans="16:26" x14ac:dyDescent="0.25">
      <c r="P23511" s="119"/>
      <c r="R23511" s="119"/>
      <c r="T23511" s="119"/>
      <c r="V23511" s="119"/>
      <c r="X23511" s="119"/>
      <c r="Z23511" s="119"/>
    </row>
    <row r="23512" spans="16:26" x14ac:dyDescent="0.25">
      <c r="P23512" s="119"/>
      <c r="R23512" s="119"/>
      <c r="T23512" s="119"/>
      <c r="V23512" s="119"/>
      <c r="X23512" s="119"/>
      <c r="Z23512" s="119"/>
    </row>
    <row r="23513" spans="16:26" x14ac:dyDescent="0.25">
      <c r="P23513" s="119"/>
      <c r="R23513" s="119"/>
      <c r="T23513" s="119"/>
      <c r="V23513" s="119"/>
      <c r="X23513" s="119"/>
      <c r="Z23513" s="119"/>
    </row>
    <row r="23514" spans="16:26" x14ac:dyDescent="0.25">
      <c r="P23514" s="121"/>
      <c r="R23514" s="121"/>
      <c r="T23514" s="121"/>
      <c r="V23514" s="121"/>
      <c r="X23514" s="121"/>
      <c r="Z23514" s="121"/>
    </row>
    <row r="23515" spans="16:26" x14ac:dyDescent="0.25">
      <c r="P23515" s="121"/>
      <c r="R23515" s="121"/>
      <c r="T23515" s="121"/>
      <c r="V23515" s="121"/>
      <c r="X23515" s="121"/>
      <c r="Z23515" s="121"/>
    </row>
    <row r="23516" spans="16:26" x14ac:dyDescent="0.25">
      <c r="P23516" s="121"/>
      <c r="R23516" s="121"/>
      <c r="T23516" s="121"/>
      <c r="V23516" s="121"/>
      <c r="X23516" s="121"/>
      <c r="Z23516" s="121"/>
    </row>
    <row r="23517" spans="16:26" x14ac:dyDescent="0.25">
      <c r="P23517" s="121"/>
      <c r="R23517" s="121"/>
      <c r="T23517" s="121"/>
      <c r="V23517" s="121"/>
      <c r="X23517" s="121"/>
      <c r="Z23517" s="121"/>
    </row>
    <row r="23518" spans="16:26" x14ac:dyDescent="0.25">
      <c r="P23518" s="122"/>
      <c r="R23518" s="122"/>
      <c r="T23518" s="122"/>
      <c r="V23518" s="122"/>
      <c r="X23518" s="122"/>
      <c r="Z23518" s="122"/>
    </row>
    <row r="23519" spans="16:26" x14ac:dyDescent="0.25">
      <c r="P23519" s="118"/>
      <c r="R23519" s="118"/>
      <c r="T23519" s="118"/>
      <c r="V23519" s="118"/>
      <c r="X23519" s="118"/>
      <c r="Z23519" s="118"/>
    </row>
    <row r="23520" spans="16:26" x14ac:dyDescent="0.25">
      <c r="P23520" s="119"/>
      <c r="R23520" s="119"/>
      <c r="T23520" s="119"/>
      <c r="V23520" s="119"/>
      <c r="X23520" s="119"/>
      <c r="Z23520" s="119"/>
    </row>
    <row r="23521" spans="16:26" x14ac:dyDescent="0.25">
      <c r="P23521" s="119"/>
      <c r="R23521" s="119"/>
      <c r="T23521" s="119"/>
      <c r="V23521" s="119"/>
      <c r="X23521" s="119"/>
      <c r="Z23521" s="119"/>
    </row>
    <row r="23522" spans="16:26" x14ac:dyDescent="0.25">
      <c r="P23522" s="120"/>
      <c r="R23522" s="120"/>
      <c r="T23522" s="120"/>
      <c r="V23522" s="120"/>
      <c r="X23522" s="120"/>
      <c r="Z23522" s="120"/>
    </row>
    <row r="23523" spans="16:26" x14ac:dyDescent="0.25">
      <c r="P23523" s="119"/>
      <c r="R23523" s="119"/>
      <c r="T23523" s="119"/>
      <c r="V23523" s="119"/>
      <c r="X23523" s="119"/>
      <c r="Z23523" s="119"/>
    </row>
    <row r="23524" spans="16:26" x14ac:dyDescent="0.25">
      <c r="P23524" s="119"/>
      <c r="R23524" s="119"/>
      <c r="T23524" s="119"/>
      <c r="V23524" s="119"/>
      <c r="X23524" s="119"/>
      <c r="Z23524" s="119"/>
    </row>
    <row r="23525" spans="16:26" x14ac:dyDescent="0.25">
      <c r="P23525" s="120"/>
      <c r="R23525" s="120"/>
      <c r="T23525" s="120"/>
      <c r="V23525" s="120"/>
      <c r="X23525" s="120"/>
      <c r="Z23525" s="120"/>
    </row>
    <row r="23526" spans="16:26" x14ac:dyDescent="0.25">
      <c r="P23526" s="119"/>
      <c r="R23526" s="119"/>
      <c r="T23526" s="119"/>
      <c r="V23526" s="119"/>
      <c r="X23526" s="119"/>
      <c r="Z23526" s="119"/>
    </row>
    <row r="23527" spans="16:26" x14ac:dyDescent="0.25">
      <c r="P23527" s="120"/>
      <c r="R23527" s="120"/>
      <c r="T23527" s="120"/>
      <c r="V23527" s="120"/>
      <c r="X23527" s="120"/>
      <c r="Z23527" s="120"/>
    </row>
    <row r="23528" spans="16:26" x14ac:dyDescent="0.25">
      <c r="P23528" s="119"/>
      <c r="R23528" s="119"/>
      <c r="T23528" s="119"/>
      <c r="V23528" s="119"/>
      <c r="X23528" s="119"/>
      <c r="Z23528" s="119"/>
    </row>
    <row r="23529" spans="16:26" x14ac:dyDescent="0.25">
      <c r="P23529" s="119"/>
      <c r="R23529" s="119"/>
      <c r="T23529" s="119"/>
      <c r="V23529" s="119"/>
      <c r="X23529" s="119"/>
      <c r="Z23529" s="119"/>
    </row>
    <row r="23530" spans="16:26" x14ac:dyDescent="0.25">
      <c r="P23530" s="119"/>
      <c r="R23530" s="119"/>
      <c r="T23530" s="119"/>
      <c r="V23530" s="119"/>
      <c r="X23530" s="119"/>
      <c r="Z23530" s="119"/>
    </row>
    <row r="23531" spans="16:26" x14ac:dyDescent="0.25">
      <c r="P23531" s="121"/>
      <c r="R23531" s="121"/>
      <c r="T23531" s="121"/>
      <c r="V23531" s="121"/>
      <c r="X23531" s="121"/>
      <c r="Z23531" s="121"/>
    </row>
    <row r="23532" spans="16:26" x14ac:dyDescent="0.25">
      <c r="P23532" s="121"/>
      <c r="R23532" s="121"/>
      <c r="T23532" s="121"/>
      <c r="V23532" s="121"/>
      <c r="X23532" s="121"/>
      <c r="Z23532" s="121"/>
    </row>
    <row r="23533" spans="16:26" x14ac:dyDescent="0.25">
      <c r="P23533" s="121"/>
      <c r="R23533" s="121"/>
      <c r="T23533" s="121"/>
      <c r="V23533" s="121"/>
      <c r="X23533" s="121"/>
      <c r="Z23533" s="121"/>
    </row>
    <row r="23534" spans="16:26" x14ac:dyDescent="0.25">
      <c r="P23534" s="121"/>
      <c r="R23534" s="121"/>
      <c r="T23534" s="121"/>
      <c r="V23534" s="121"/>
      <c r="X23534" s="121"/>
      <c r="Z23534" s="121"/>
    </row>
    <row r="23535" spans="16:26" x14ac:dyDescent="0.25">
      <c r="P23535" s="122"/>
      <c r="R23535" s="122"/>
      <c r="T23535" s="122"/>
      <c r="V23535" s="122"/>
      <c r="X23535" s="122"/>
      <c r="Z23535" s="122"/>
    </row>
    <row r="23536" spans="16:26" x14ac:dyDescent="0.25">
      <c r="P23536" s="118"/>
      <c r="R23536" s="118"/>
      <c r="T23536" s="118"/>
      <c r="V23536" s="118"/>
      <c r="X23536" s="118"/>
      <c r="Z23536" s="118"/>
    </row>
    <row r="23537" spans="16:26" x14ac:dyDescent="0.25">
      <c r="P23537" s="119"/>
      <c r="R23537" s="119"/>
      <c r="T23537" s="119"/>
      <c r="V23537" s="119"/>
      <c r="X23537" s="119"/>
      <c r="Z23537" s="119"/>
    </row>
    <row r="23538" spans="16:26" x14ac:dyDescent="0.25">
      <c r="P23538" s="119"/>
      <c r="R23538" s="119"/>
      <c r="T23538" s="119"/>
      <c r="V23538" s="119"/>
      <c r="X23538" s="119"/>
      <c r="Z23538" s="119"/>
    </row>
    <row r="23539" spans="16:26" x14ac:dyDescent="0.25">
      <c r="P23539" s="120"/>
      <c r="R23539" s="120"/>
      <c r="T23539" s="120"/>
      <c r="V23539" s="120"/>
      <c r="X23539" s="120"/>
      <c r="Z23539" s="120"/>
    </row>
    <row r="23540" spans="16:26" x14ac:dyDescent="0.25">
      <c r="P23540" s="119"/>
      <c r="R23540" s="119"/>
      <c r="T23540" s="119"/>
      <c r="V23540" s="119"/>
      <c r="X23540" s="119"/>
      <c r="Z23540" s="119"/>
    </row>
    <row r="23541" spans="16:26" x14ac:dyDescent="0.25">
      <c r="P23541" s="119"/>
      <c r="R23541" s="119"/>
      <c r="T23541" s="119"/>
      <c r="V23541" s="119"/>
      <c r="X23541" s="119"/>
      <c r="Z23541" s="119"/>
    </row>
    <row r="23542" spans="16:26" x14ac:dyDescent="0.25">
      <c r="P23542" s="120"/>
      <c r="R23542" s="120"/>
      <c r="T23542" s="120"/>
      <c r="V23542" s="120"/>
      <c r="X23542" s="120"/>
      <c r="Z23542" s="120"/>
    </row>
    <row r="23543" spans="16:26" x14ac:dyDescent="0.25">
      <c r="P23543" s="119"/>
      <c r="R23543" s="119"/>
      <c r="T23543" s="119"/>
      <c r="V23543" s="119"/>
      <c r="X23543" s="119"/>
      <c r="Z23543" s="119"/>
    </row>
    <row r="23544" spans="16:26" x14ac:dyDescent="0.25">
      <c r="P23544" s="120"/>
      <c r="R23544" s="120"/>
      <c r="T23544" s="120"/>
      <c r="V23544" s="120"/>
      <c r="X23544" s="120"/>
      <c r="Z23544" s="120"/>
    </row>
    <row r="23545" spans="16:26" x14ac:dyDescent="0.25">
      <c r="P23545" s="119"/>
      <c r="R23545" s="119"/>
      <c r="T23545" s="119"/>
      <c r="V23545" s="119"/>
      <c r="X23545" s="119"/>
      <c r="Z23545" s="119"/>
    </row>
    <row r="23546" spans="16:26" x14ac:dyDescent="0.25">
      <c r="P23546" s="119"/>
      <c r="R23546" s="119"/>
      <c r="T23546" s="119"/>
      <c r="V23546" s="119"/>
      <c r="X23546" s="119"/>
      <c r="Z23546" s="119"/>
    </row>
    <row r="23547" spans="16:26" x14ac:dyDescent="0.25">
      <c r="P23547" s="119"/>
      <c r="R23547" s="119"/>
      <c r="T23547" s="119"/>
      <c r="V23547" s="119"/>
      <c r="X23547" s="119"/>
      <c r="Z23547" s="119"/>
    </row>
    <row r="23548" spans="16:26" x14ac:dyDescent="0.25">
      <c r="P23548" s="121"/>
      <c r="R23548" s="121"/>
      <c r="T23548" s="121"/>
      <c r="V23548" s="121"/>
      <c r="X23548" s="121"/>
      <c r="Z23548" s="121"/>
    </row>
    <row r="23549" spans="16:26" x14ac:dyDescent="0.25">
      <c r="P23549" s="121"/>
      <c r="R23549" s="121"/>
      <c r="T23549" s="121"/>
      <c r="V23549" s="121"/>
      <c r="X23549" s="121"/>
      <c r="Z23549" s="121"/>
    </row>
    <row r="23550" spans="16:26" x14ac:dyDescent="0.25">
      <c r="P23550" s="121"/>
      <c r="R23550" s="121"/>
      <c r="T23550" s="121"/>
      <c r="V23550" s="121"/>
      <c r="X23550" s="121"/>
      <c r="Z23550" s="121"/>
    </row>
    <row r="23551" spans="16:26" x14ac:dyDescent="0.25">
      <c r="P23551" s="121"/>
      <c r="R23551" s="121"/>
      <c r="T23551" s="121"/>
      <c r="V23551" s="121"/>
      <c r="X23551" s="121"/>
      <c r="Z23551" s="121"/>
    </row>
    <row r="23552" spans="16:26" x14ac:dyDescent="0.25">
      <c r="P23552" s="122"/>
      <c r="R23552" s="122"/>
      <c r="T23552" s="122"/>
      <c r="V23552" s="122"/>
      <c r="X23552" s="122"/>
      <c r="Z23552" s="122"/>
    </row>
    <row r="23553" spans="16:26" x14ac:dyDescent="0.25">
      <c r="P23553" s="118"/>
      <c r="R23553" s="118"/>
      <c r="T23553" s="118"/>
      <c r="V23553" s="118"/>
      <c r="X23553" s="118"/>
      <c r="Z23553" s="118"/>
    </row>
    <row r="23554" spans="16:26" x14ac:dyDescent="0.25">
      <c r="P23554" s="119"/>
      <c r="R23554" s="119"/>
      <c r="T23554" s="119"/>
      <c r="V23554" s="119"/>
      <c r="X23554" s="119"/>
      <c r="Z23554" s="119"/>
    </row>
    <row r="23555" spans="16:26" x14ac:dyDescent="0.25">
      <c r="P23555" s="119"/>
      <c r="R23555" s="119"/>
      <c r="T23555" s="119"/>
      <c r="V23555" s="119"/>
      <c r="X23555" s="119"/>
      <c r="Z23555" s="119"/>
    </row>
    <row r="23556" spans="16:26" x14ac:dyDescent="0.25">
      <c r="P23556" s="120"/>
      <c r="R23556" s="120"/>
      <c r="T23556" s="120"/>
      <c r="V23556" s="120"/>
      <c r="X23556" s="120"/>
      <c r="Z23556" s="120"/>
    </row>
    <row r="23557" spans="16:26" x14ac:dyDescent="0.25">
      <c r="P23557" s="119"/>
      <c r="R23557" s="119"/>
      <c r="T23557" s="119"/>
      <c r="V23557" s="119"/>
      <c r="X23557" s="119"/>
      <c r="Z23557" s="119"/>
    </row>
    <row r="23558" spans="16:26" x14ac:dyDescent="0.25">
      <c r="P23558" s="119"/>
      <c r="R23558" s="119"/>
      <c r="T23558" s="119"/>
      <c r="V23558" s="119"/>
      <c r="X23558" s="119"/>
      <c r="Z23558" s="119"/>
    </row>
    <row r="23559" spans="16:26" x14ac:dyDescent="0.25">
      <c r="P23559" s="120"/>
      <c r="R23559" s="120"/>
      <c r="T23559" s="120"/>
      <c r="V23559" s="120"/>
      <c r="X23559" s="120"/>
      <c r="Z23559" s="120"/>
    </row>
    <row r="23560" spans="16:26" x14ac:dyDescent="0.25">
      <c r="P23560" s="119"/>
      <c r="R23560" s="119"/>
      <c r="T23560" s="119"/>
      <c r="V23560" s="119"/>
      <c r="X23560" s="119"/>
      <c r="Z23560" s="119"/>
    </row>
    <row r="23561" spans="16:26" x14ac:dyDescent="0.25">
      <c r="P23561" s="120"/>
      <c r="R23561" s="120"/>
      <c r="T23561" s="120"/>
      <c r="V23561" s="120"/>
      <c r="X23561" s="120"/>
      <c r="Z23561" s="120"/>
    </row>
    <row r="23562" spans="16:26" x14ac:dyDescent="0.25">
      <c r="P23562" s="119"/>
      <c r="R23562" s="119"/>
      <c r="T23562" s="119"/>
      <c r="V23562" s="119"/>
      <c r="X23562" s="119"/>
      <c r="Z23562" s="119"/>
    </row>
    <row r="23563" spans="16:26" x14ac:dyDescent="0.25">
      <c r="P23563" s="119"/>
      <c r="R23563" s="119"/>
      <c r="T23563" s="119"/>
      <c r="V23563" s="119"/>
      <c r="X23563" s="119"/>
      <c r="Z23563" s="119"/>
    </row>
    <row r="23564" spans="16:26" x14ac:dyDescent="0.25">
      <c r="P23564" s="119"/>
      <c r="R23564" s="119"/>
      <c r="T23564" s="119"/>
      <c r="V23564" s="119"/>
      <c r="X23564" s="119"/>
      <c r="Z23564" s="119"/>
    </row>
    <row r="23565" spans="16:26" x14ac:dyDescent="0.25">
      <c r="P23565" s="121"/>
      <c r="R23565" s="121"/>
      <c r="T23565" s="121"/>
      <c r="V23565" s="121"/>
      <c r="X23565" s="121"/>
      <c r="Z23565" s="121"/>
    </row>
    <row r="23566" spans="16:26" x14ac:dyDescent="0.25">
      <c r="P23566" s="121"/>
      <c r="R23566" s="121"/>
      <c r="T23566" s="121"/>
      <c r="V23566" s="121"/>
      <c r="X23566" s="121"/>
      <c r="Z23566" s="121"/>
    </row>
    <row r="23567" spans="16:26" x14ac:dyDescent="0.25">
      <c r="P23567" s="121"/>
      <c r="R23567" s="121"/>
      <c r="T23567" s="121"/>
      <c r="V23567" s="121"/>
      <c r="X23567" s="121"/>
      <c r="Z23567" s="121"/>
    </row>
    <row r="23568" spans="16:26" x14ac:dyDescent="0.25">
      <c r="P23568" s="121"/>
      <c r="R23568" s="121"/>
      <c r="T23568" s="121"/>
      <c r="V23568" s="121"/>
      <c r="X23568" s="121"/>
      <c r="Z23568" s="121"/>
    </row>
    <row r="23569" spans="16:26" x14ac:dyDescent="0.25">
      <c r="P23569" s="122"/>
      <c r="R23569" s="122"/>
      <c r="T23569" s="122"/>
      <c r="V23569" s="122"/>
      <c r="X23569" s="122"/>
      <c r="Z23569" s="122"/>
    </row>
    <row r="23570" spans="16:26" x14ac:dyDescent="0.25">
      <c r="P23570" s="118"/>
      <c r="R23570" s="118"/>
      <c r="T23570" s="118"/>
      <c r="V23570" s="118"/>
      <c r="X23570" s="118"/>
      <c r="Z23570" s="118"/>
    </row>
    <row r="23571" spans="16:26" x14ac:dyDescent="0.25">
      <c r="P23571" s="119"/>
      <c r="R23571" s="119"/>
      <c r="T23571" s="119"/>
      <c r="V23571" s="119"/>
      <c r="X23571" s="119"/>
      <c r="Z23571" s="119"/>
    </row>
    <row r="23572" spans="16:26" x14ac:dyDescent="0.25">
      <c r="P23572" s="119"/>
      <c r="R23572" s="119"/>
      <c r="T23572" s="119"/>
      <c r="V23572" s="119"/>
      <c r="X23572" s="119"/>
      <c r="Z23572" s="119"/>
    </row>
    <row r="23573" spans="16:26" x14ac:dyDescent="0.25">
      <c r="P23573" s="120"/>
      <c r="R23573" s="120"/>
      <c r="T23573" s="120"/>
      <c r="V23573" s="120"/>
      <c r="X23573" s="120"/>
      <c r="Z23573" s="120"/>
    </row>
    <row r="23574" spans="16:26" x14ac:dyDescent="0.25">
      <c r="P23574" s="119"/>
      <c r="R23574" s="119"/>
      <c r="T23574" s="119"/>
      <c r="V23574" s="119"/>
      <c r="X23574" s="119"/>
      <c r="Z23574" s="119"/>
    </row>
    <row r="23575" spans="16:26" x14ac:dyDescent="0.25">
      <c r="P23575" s="119"/>
      <c r="R23575" s="119"/>
      <c r="T23575" s="119"/>
      <c r="V23575" s="119"/>
      <c r="X23575" s="119"/>
      <c r="Z23575" s="119"/>
    </row>
    <row r="23576" spans="16:26" x14ac:dyDescent="0.25">
      <c r="P23576" s="120"/>
      <c r="R23576" s="120"/>
      <c r="T23576" s="120"/>
      <c r="V23576" s="120"/>
      <c r="X23576" s="120"/>
      <c r="Z23576" s="120"/>
    </row>
    <row r="23577" spans="16:26" x14ac:dyDescent="0.25">
      <c r="P23577" s="119"/>
      <c r="R23577" s="119"/>
      <c r="T23577" s="119"/>
      <c r="V23577" s="119"/>
      <c r="X23577" s="119"/>
      <c r="Z23577" s="119"/>
    </row>
    <row r="23578" spans="16:26" x14ac:dyDescent="0.25">
      <c r="P23578" s="120"/>
      <c r="R23578" s="120"/>
      <c r="T23578" s="120"/>
      <c r="V23578" s="120"/>
      <c r="X23578" s="120"/>
      <c r="Z23578" s="120"/>
    </row>
    <row r="23579" spans="16:26" x14ac:dyDescent="0.25">
      <c r="P23579" s="119"/>
      <c r="R23579" s="119"/>
      <c r="T23579" s="119"/>
      <c r="V23579" s="119"/>
      <c r="X23579" s="119"/>
      <c r="Z23579" s="119"/>
    </row>
    <row r="23580" spans="16:26" x14ac:dyDescent="0.25">
      <c r="P23580" s="119"/>
      <c r="R23580" s="119"/>
      <c r="T23580" s="119"/>
      <c r="V23580" s="119"/>
      <c r="X23580" s="119"/>
      <c r="Z23580" s="119"/>
    </row>
    <row r="23581" spans="16:26" x14ac:dyDescent="0.25">
      <c r="P23581" s="119"/>
      <c r="R23581" s="119"/>
      <c r="T23581" s="119"/>
      <c r="V23581" s="119"/>
      <c r="X23581" s="119"/>
      <c r="Z23581" s="119"/>
    </row>
    <row r="23582" spans="16:26" x14ac:dyDescent="0.25">
      <c r="P23582" s="121"/>
      <c r="R23582" s="121"/>
      <c r="T23582" s="121"/>
      <c r="V23582" s="121"/>
      <c r="X23582" s="121"/>
      <c r="Z23582" s="121"/>
    </row>
    <row r="23583" spans="16:26" x14ac:dyDescent="0.25">
      <c r="P23583" s="121"/>
      <c r="R23583" s="121"/>
      <c r="T23583" s="121"/>
      <c r="V23583" s="121"/>
      <c r="X23583" s="121"/>
      <c r="Z23583" s="121"/>
    </row>
    <row r="23584" spans="16:26" x14ac:dyDescent="0.25">
      <c r="P23584" s="121"/>
      <c r="R23584" s="121"/>
      <c r="T23584" s="121"/>
      <c r="V23584" s="121"/>
      <c r="X23584" s="121"/>
      <c r="Z23584" s="121"/>
    </row>
    <row r="23585" spans="16:26" x14ac:dyDescent="0.25">
      <c r="P23585" s="121"/>
      <c r="R23585" s="121"/>
      <c r="T23585" s="121"/>
      <c r="V23585" s="121"/>
      <c r="X23585" s="121"/>
      <c r="Z23585" s="121"/>
    </row>
    <row r="23586" spans="16:26" x14ac:dyDescent="0.25">
      <c r="P23586" s="122"/>
      <c r="R23586" s="122"/>
      <c r="T23586" s="122"/>
      <c r="V23586" s="122"/>
      <c r="X23586" s="122"/>
      <c r="Z23586" s="122"/>
    </row>
    <row r="23587" spans="16:26" x14ac:dyDescent="0.25">
      <c r="P23587" s="118"/>
      <c r="R23587" s="118"/>
      <c r="T23587" s="118"/>
      <c r="V23587" s="118"/>
      <c r="X23587" s="118"/>
      <c r="Z23587" s="118"/>
    </row>
    <row r="23588" spans="16:26" x14ac:dyDescent="0.25">
      <c r="P23588" s="119"/>
      <c r="R23588" s="119"/>
      <c r="T23588" s="119"/>
      <c r="V23588" s="119"/>
      <c r="X23588" s="119"/>
      <c r="Z23588" s="119"/>
    </row>
    <row r="23589" spans="16:26" x14ac:dyDescent="0.25">
      <c r="P23589" s="119"/>
      <c r="R23589" s="119"/>
      <c r="T23589" s="119"/>
      <c r="V23589" s="119"/>
      <c r="X23589" s="119"/>
      <c r="Z23589" s="119"/>
    </row>
    <row r="23590" spans="16:26" x14ac:dyDescent="0.25">
      <c r="P23590" s="120"/>
      <c r="R23590" s="120"/>
      <c r="T23590" s="120"/>
      <c r="V23590" s="120"/>
      <c r="X23590" s="120"/>
      <c r="Z23590" s="120"/>
    </row>
    <row r="23591" spans="16:26" x14ac:dyDescent="0.25">
      <c r="P23591" s="119"/>
      <c r="R23591" s="119"/>
      <c r="T23591" s="119"/>
      <c r="V23591" s="119"/>
      <c r="X23591" s="119"/>
      <c r="Z23591" s="119"/>
    </row>
    <row r="23592" spans="16:26" x14ac:dyDescent="0.25">
      <c r="P23592" s="119"/>
      <c r="R23592" s="119"/>
      <c r="T23592" s="119"/>
      <c r="V23592" s="119"/>
      <c r="X23592" s="119"/>
      <c r="Z23592" s="119"/>
    </row>
    <row r="23593" spans="16:26" x14ac:dyDescent="0.25">
      <c r="P23593" s="120"/>
      <c r="R23593" s="120"/>
      <c r="T23593" s="120"/>
      <c r="V23593" s="120"/>
      <c r="X23593" s="120"/>
      <c r="Z23593" s="120"/>
    </row>
    <row r="23594" spans="16:26" x14ac:dyDescent="0.25">
      <c r="P23594" s="119"/>
      <c r="R23594" s="119"/>
      <c r="T23594" s="119"/>
      <c r="V23594" s="119"/>
      <c r="X23594" s="119"/>
      <c r="Z23594" s="119"/>
    </row>
    <row r="23595" spans="16:26" x14ac:dyDescent="0.25">
      <c r="P23595" s="120"/>
      <c r="R23595" s="120"/>
      <c r="T23595" s="120"/>
      <c r="V23595" s="120"/>
      <c r="X23595" s="120"/>
      <c r="Z23595" s="120"/>
    </row>
    <row r="23596" spans="16:26" x14ac:dyDescent="0.25">
      <c r="P23596" s="119"/>
      <c r="R23596" s="119"/>
      <c r="T23596" s="119"/>
      <c r="V23596" s="119"/>
      <c r="X23596" s="119"/>
      <c r="Z23596" s="119"/>
    </row>
    <row r="23597" spans="16:26" x14ac:dyDescent="0.25">
      <c r="P23597" s="119"/>
      <c r="R23597" s="119"/>
      <c r="T23597" s="119"/>
      <c r="V23597" s="119"/>
      <c r="X23597" s="119"/>
      <c r="Z23597" s="119"/>
    </row>
    <row r="23598" spans="16:26" x14ac:dyDescent="0.25">
      <c r="P23598" s="119"/>
      <c r="R23598" s="119"/>
      <c r="T23598" s="119"/>
      <c r="V23598" s="119"/>
      <c r="X23598" s="119"/>
      <c r="Z23598" s="119"/>
    </row>
    <row r="23599" spans="16:26" x14ac:dyDescent="0.25">
      <c r="P23599" s="121"/>
      <c r="R23599" s="121"/>
      <c r="T23599" s="121"/>
      <c r="V23599" s="121"/>
      <c r="X23599" s="121"/>
      <c r="Z23599" s="121"/>
    </row>
    <row r="23600" spans="16:26" x14ac:dyDescent="0.25">
      <c r="P23600" s="121"/>
      <c r="R23600" s="121"/>
      <c r="T23600" s="121"/>
      <c r="V23600" s="121"/>
      <c r="X23600" s="121"/>
      <c r="Z23600" s="121"/>
    </row>
    <row r="23601" spans="16:26" x14ac:dyDescent="0.25">
      <c r="P23601" s="121"/>
      <c r="R23601" s="121"/>
      <c r="T23601" s="121"/>
      <c r="V23601" s="121"/>
      <c r="X23601" s="121"/>
      <c r="Z23601" s="121"/>
    </row>
    <row r="23602" spans="16:26" x14ac:dyDescent="0.25">
      <c r="P23602" s="121"/>
      <c r="R23602" s="121"/>
      <c r="T23602" s="121"/>
      <c r="V23602" s="121"/>
      <c r="X23602" s="121"/>
      <c r="Z23602" s="121"/>
    </row>
    <row r="23603" spans="16:26" x14ac:dyDescent="0.25">
      <c r="P23603" s="122"/>
      <c r="R23603" s="122"/>
      <c r="T23603" s="122"/>
      <c r="V23603" s="122"/>
      <c r="X23603" s="122"/>
      <c r="Z23603" s="122"/>
    </row>
    <row r="23604" spans="16:26" x14ac:dyDescent="0.25">
      <c r="P23604" s="118"/>
      <c r="R23604" s="118"/>
      <c r="T23604" s="118"/>
      <c r="V23604" s="118"/>
      <c r="X23604" s="118"/>
      <c r="Z23604" s="118"/>
    </row>
    <row r="23605" spans="16:26" x14ac:dyDescent="0.25">
      <c r="P23605" s="119"/>
      <c r="R23605" s="119"/>
      <c r="T23605" s="119"/>
      <c r="V23605" s="119"/>
      <c r="X23605" s="119"/>
      <c r="Z23605" s="119"/>
    </row>
    <row r="23606" spans="16:26" x14ac:dyDescent="0.25">
      <c r="P23606" s="119"/>
      <c r="R23606" s="119"/>
      <c r="T23606" s="119"/>
      <c r="V23606" s="119"/>
      <c r="X23606" s="119"/>
      <c r="Z23606" s="119"/>
    </row>
    <row r="23607" spans="16:26" x14ac:dyDescent="0.25">
      <c r="P23607" s="120"/>
      <c r="R23607" s="120"/>
      <c r="T23607" s="120"/>
      <c r="V23607" s="120"/>
      <c r="X23607" s="120"/>
      <c r="Z23607" s="120"/>
    </row>
    <row r="23608" spans="16:26" x14ac:dyDescent="0.25">
      <c r="P23608" s="119"/>
      <c r="R23608" s="119"/>
      <c r="T23608" s="119"/>
      <c r="V23608" s="119"/>
      <c r="X23608" s="119"/>
      <c r="Z23608" s="119"/>
    </row>
    <row r="23609" spans="16:26" x14ac:dyDescent="0.25">
      <c r="P23609" s="119"/>
      <c r="R23609" s="119"/>
      <c r="T23609" s="119"/>
      <c r="V23609" s="119"/>
      <c r="X23609" s="119"/>
      <c r="Z23609" s="119"/>
    </row>
    <row r="23610" spans="16:26" x14ac:dyDescent="0.25">
      <c r="P23610" s="120"/>
      <c r="R23610" s="120"/>
      <c r="T23610" s="120"/>
      <c r="V23610" s="120"/>
      <c r="X23610" s="120"/>
      <c r="Z23610" s="120"/>
    </row>
    <row r="23611" spans="16:26" x14ac:dyDescent="0.25">
      <c r="P23611" s="119"/>
      <c r="R23611" s="119"/>
      <c r="T23611" s="119"/>
      <c r="V23611" s="119"/>
      <c r="X23611" s="119"/>
      <c r="Z23611" s="119"/>
    </row>
    <row r="23612" spans="16:26" x14ac:dyDescent="0.25">
      <c r="P23612" s="120"/>
      <c r="R23612" s="120"/>
      <c r="T23612" s="120"/>
      <c r="V23612" s="120"/>
      <c r="X23612" s="120"/>
      <c r="Z23612" s="120"/>
    </row>
    <row r="23613" spans="16:26" x14ac:dyDescent="0.25">
      <c r="P23613" s="119"/>
      <c r="R23613" s="119"/>
      <c r="T23613" s="119"/>
      <c r="V23613" s="119"/>
      <c r="X23613" s="119"/>
      <c r="Z23613" s="119"/>
    </row>
    <row r="23614" spans="16:26" x14ac:dyDescent="0.25">
      <c r="P23614" s="119"/>
      <c r="R23614" s="119"/>
      <c r="T23614" s="119"/>
      <c r="V23614" s="119"/>
      <c r="X23614" s="119"/>
      <c r="Z23614" s="119"/>
    </row>
    <row r="23615" spans="16:26" x14ac:dyDescent="0.25">
      <c r="P23615" s="119"/>
      <c r="R23615" s="119"/>
      <c r="T23615" s="119"/>
      <c r="V23615" s="119"/>
      <c r="X23615" s="119"/>
      <c r="Z23615" s="119"/>
    </row>
    <row r="23616" spans="16:26" x14ac:dyDescent="0.25">
      <c r="P23616" s="121"/>
      <c r="R23616" s="121"/>
      <c r="T23616" s="121"/>
      <c r="V23616" s="121"/>
      <c r="X23616" s="121"/>
      <c r="Z23616" s="121"/>
    </row>
    <row r="23617" spans="16:26" x14ac:dyDescent="0.25">
      <c r="P23617" s="121"/>
      <c r="R23617" s="121"/>
      <c r="T23617" s="121"/>
      <c r="V23617" s="121"/>
      <c r="X23617" s="121"/>
      <c r="Z23617" s="121"/>
    </row>
    <row r="23618" spans="16:26" x14ac:dyDescent="0.25">
      <c r="P23618" s="121"/>
      <c r="R23618" s="121"/>
      <c r="T23618" s="121"/>
      <c r="V23618" s="121"/>
      <c r="X23618" s="121"/>
      <c r="Z23618" s="121"/>
    </row>
    <row r="23619" spans="16:26" x14ac:dyDescent="0.25">
      <c r="P23619" s="121"/>
      <c r="R23619" s="121"/>
      <c r="T23619" s="121"/>
      <c r="V23619" s="121"/>
      <c r="X23619" s="121"/>
      <c r="Z23619" s="121"/>
    </row>
    <row r="23620" spans="16:26" x14ac:dyDescent="0.25">
      <c r="P23620" s="122"/>
      <c r="R23620" s="122"/>
      <c r="T23620" s="122"/>
      <c r="V23620" s="122"/>
      <c r="X23620" s="122"/>
      <c r="Z23620" s="122"/>
    </row>
    <row r="23621" spans="16:26" x14ac:dyDescent="0.25">
      <c r="P23621" s="118"/>
      <c r="R23621" s="118"/>
      <c r="T23621" s="118"/>
      <c r="V23621" s="118"/>
      <c r="X23621" s="118"/>
      <c r="Z23621" s="118"/>
    </row>
    <row r="23622" spans="16:26" x14ac:dyDescent="0.25">
      <c r="P23622" s="119"/>
      <c r="R23622" s="119"/>
      <c r="T23622" s="119"/>
      <c r="V23622" s="119"/>
      <c r="X23622" s="119"/>
      <c r="Z23622" s="119"/>
    </row>
    <row r="23623" spans="16:26" x14ac:dyDescent="0.25">
      <c r="P23623" s="119"/>
      <c r="R23623" s="119"/>
      <c r="T23623" s="119"/>
      <c r="V23623" s="119"/>
      <c r="X23623" s="119"/>
      <c r="Z23623" s="119"/>
    </row>
    <row r="23624" spans="16:26" x14ac:dyDescent="0.25">
      <c r="P23624" s="120"/>
      <c r="R23624" s="120"/>
      <c r="T23624" s="120"/>
      <c r="V23624" s="120"/>
      <c r="X23624" s="120"/>
      <c r="Z23624" s="120"/>
    </row>
    <row r="23625" spans="16:26" x14ac:dyDescent="0.25">
      <c r="P23625" s="119"/>
      <c r="R23625" s="119"/>
      <c r="T23625" s="119"/>
      <c r="V23625" s="119"/>
      <c r="X23625" s="119"/>
      <c r="Z23625" s="119"/>
    </row>
    <row r="23626" spans="16:26" x14ac:dyDescent="0.25">
      <c r="P23626" s="119"/>
      <c r="R23626" s="119"/>
      <c r="T23626" s="119"/>
      <c r="V23626" s="119"/>
      <c r="X23626" s="119"/>
      <c r="Z23626" s="119"/>
    </row>
    <row r="23627" spans="16:26" x14ac:dyDescent="0.25">
      <c r="P23627" s="120"/>
      <c r="R23627" s="120"/>
      <c r="T23627" s="120"/>
      <c r="V23627" s="120"/>
      <c r="X23627" s="120"/>
      <c r="Z23627" s="120"/>
    </row>
    <row r="23628" spans="16:26" x14ac:dyDescent="0.25">
      <c r="P23628" s="119"/>
      <c r="R23628" s="119"/>
      <c r="T23628" s="119"/>
      <c r="V23628" s="119"/>
      <c r="X23628" s="119"/>
      <c r="Z23628" s="119"/>
    </row>
    <row r="23629" spans="16:26" x14ac:dyDescent="0.25">
      <c r="P23629" s="120"/>
      <c r="R23629" s="120"/>
      <c r="T23629" s="120"/>
      <c r="V23629" s="120"/>
      <c r="X23629" s="120"/>
      <c r="Z23629" s="120"/>
    </row>
    <row r="23630" spans="16:26" x14ac:dyDescent="0.25">
      <c r="P23630" s="119"/>
      <c r="R23630" s="119"/>
      <c r="T23630" s="119"/>
      <c r="V23630" s="119"/>
      <c r="X23630" s="119"/>
      <c r="Z23630" s="119"/>
    </row>
    <row r="23631" spans="16:26" x14ac:dyDescent="0.25">
      <c r="P23631" s="119"/>
      <c r="R23631" s="119"/>
      <c r="T23631" s="119"/>
      <c r="V23631" s="119"/>
      <c r="X23631" s="119"/>
      <c r="Z23631" s="119"/>
    </row>
    <row r="23632" spans="16:26" x14ac:dyDescent="0.25">
      <c r="P23632" s="119"/>
      <c r="R23632" s="119"/>
      <c r="T23632" s="119"/>
      <c r="V23632" s="119"/>
      <c r="X23632" s="119"/>
      <c r="Z23632" s="119"/>
    </row>
    <row r="23633" spans="16:26" x14ac:dyDescent="0.25">
      <c r="P23633" s="121"/>
      <c r="R23633" s="121"/>
      <c r="T23633" s="121"/>
      <c r="V23633" s="121"/>
      <c r="X23633" s="121"/>
      <c r="Z23633" s="121"/>
    </row>
    <row r="23634" spans="16:26" x14ac:dyDescent="0.25">
      <c r="P23634" s="121"/>
      <c r="R23634" s="121"/>
      <c r="T23634" s="121"/>
      <c r="V23634" s="121"/>
      <c r="X23634" s="121"/>
      <c r="Z23634" s="121"/>
    </row>
    <row r="23635" spans="16:26" x14ac:dyDescent="0.25">
      <c r="P23635" s="121"/>
      <c r="R23635" s="121"/>
      <c r="T23635" s="121"/>
      <c r="V23635" s="121"/>
      <c r="X23635" s="121"/>
      <c r="Z23635" s="121"/>
    </row>
    <row r="23636" spans="16:26" x14ac:dyDescent="0.25">
      <c r="P23636" s="121"/>
      <c r="R23636" s="121"/>
      <c r="T23636" s="121"/>
      <c r="V23636" s="121"/>
      <c r="X23636" s="121"/>
      <c r="Z23636" s="121"/>
    </row>
    <row r="23637" spans="16:26" x14ac:dyDescent="0.25">
      <c r="P23637" s="122"/>
      <c r="R23637" s="122"/>
      <c r="T23637" s="122"/>
      <c r="V23637" s="122"/>
      <c r="X23637" s="122"/>
      <c r="Z23637" s="122"/>
    </row>
    <row r="23638" spans="16:26" x14ac:dyDescent="0.25">
      <c r="P23638" s="118"/>
      <c r="R23638" s="118"/>
      <c r="T23638" s="118"/>
      <c r="V23638" s="118"/>
      <c r="X23638" s="118"/>
      <c r="Z23638" s="118"/>
    </row>
    <row r="23639" spans="16:26" x14ac:dyDescent="0.25">
      <c r="P23639" s="119"/>
      <c r="R23639" s="119"/>
      <c r="T23639" s="119"/>
      <c r="V23639" s="119"/>
      <c r="X23639" s="119"/>
      <c r="Z23639" s="119"/>
    </row>
    <row r="23640" spans="16:26" x14ac:dyDescent="0.25">
      <c r="P23640" s="119"/>
      <c r="R23640" s="119"/>
      <c r="T23640" s="119"/>
      <c r="V23640" s="119"/>
      <c r="X23640" s="119"/>
      <c r="Z23640" s="119"/>
    </row>
    <row r="23641" spans="16:26" x14ac:dyDescent="0.25">
      <c r="P23641" s="120"/>
      <c r="R23641" s="120"/>
      <c r="T23641" s="120"/>
      <c r="V23641" s="120"/>
      <c r="X23641" s="120"/>
      <c r="Z23641" s="120"/>
    </row>
    <row r="23642" spans="16:26" x14ac:dyDescent="0.25">
      <c r="P23642" s="119"/>
      <c r="R23642" s="119"/>
      <c r="T23642" s="119"/>
      <c r="V23642" s="119"/>
      <c r="X23642" s="119"/>
      <c r="Z23642" s="119"/>
    </row>
    <row r="23643" spans="16:26" x14ac:dyDescent="0.25">
      <c r="P23643" s="119"/>
      <c r="R23643" s="119"/>
      <c r="T23643" s="119"/>
      <c r="V23643" s="119"/>
      <c r="X23643" s="119"/>
      <c r="Z23643" s="119"/>
    </row>
    <row r="23644" spans="16:26" x14ac:dyDescent="0.25">
      <c r="P23644" s="120"/>
      <c r="R23644" s="120"/>
      <c r="T23644" s="120"/>
      <c r="V23644" s="120"/>
      <c r="X23644" s="120"/>
      <c r="Z23644" s="120"/>
    </row>
    <row r="23645" spans="16:26" x14ac:dyDescent="0.25">
      <c r="P23645" s="119"/>
      <c r="R23645" s="119"/>
      <c r="T23645" s="119"/>
      <c r="V23645" s="119"/>
      <c r="X23645" s="119"/>
      <c r="Z23645" s="119"/>
    </row>
    <row r="23646" spans="16:26" x14ac:dyDescent="0.25">
      <c r="P23646" s="120"/>
      <c r="R23646" s="120"/>
      <c r="T23646" s="120"/>
      <c r="V23646" s="120"/>
      <c r="X23646" s="120"/>
      <c r="Z23646" s="120"/>
    </row>
    <row r="23647" spans="16:26" x14ac:dyDescent="0.25">
      <c r="P23647" s="119"/>
      <c r="R23647" s="119"/>
      <c r="T23647" s="119"/>
      <c r="V23647" s="119"/>
      <c r="X23647" s="119"/>
      <c r="Z23647" s="119"/>
    </row>
    <row r="23648" spans="16:26" x14ac:dyDescent="0.25">
      <c r="P23648" s="119"/>
      <c r="R23648" s="119"/>
      <c r="T23648" s="119"/>
      <c r="V23648" s="119"/>
      <c r="X23648" s="119"/>
      <c r="Z23648" s="119"/>
    </row>
    <row r="23649" spans="16:26" x14ac:dyDescent="0.25">
      <c r="P23649" s="119"/>
      <c r="R23649" s="119"/>
      <c r="T23649" s="119"/>
      <c r="V23649" s="119"/>
      <c r="X23649" s="119"/>
      <c r="Z23649" s="119"/>
    </row>
    <row r="23650" spans="16:26" x14ac:dyDescent="0.25">
      <c r="P23650" s="121"/>
      <c r="R23650" s="121"/>
      <c r="T23650" s="121"/>
      <c r="V23650" s="121"/>
      <c r="X23650" s="121"/>
      <c r="Z23650" s="121"/>
    </row>
    <row r="23651" spans="16:26" x14ac:dyDescent="0.25">
      <c r="P23651" s="121"/>
      <c r="R23651" s="121"/>
      <c r="T23651" s="121"/>
      <c r="V23651" s="121"/>
      <c r="X23651" s="121"/>
      <c r="Z23651" s="121"/>
    </row>
    <row r="23652" spans="16:26" x14ac:dyDescent="0.25">
      <c r="P23652" s="121"/>
      <c r="R23652" s="121"/>
      <c r="T23652" s="121"/>
      <c r="V23652" s="121"/>
      <c r="X23652" s="121"/>
      <c r="Z23652" s="121"/>
    </row>
    <row r="23653" spans="16:26" x14ac:dyDescent="0.25">
      <c r="P23653" s="121"/>
      <c r="R23653" s="121"/>
      <c r="T23653" s="121"/>
      <c r="V23653" s="121"/>
      <c r="X23653" s="121"/>
      <c r="Z23653" s="121"/>
    </row>
    <row r="23654" spans="16:26" x14ac:dyDescent="0.25">
      <c r="P23654" s="122"/>
      <c r="R23654" s="122"/>
      <c r="T23654" s="122"/>
      <c r="V23654" s="122"/>
      <c r="X23654" s="122"/>
      <c r="Z23654" s="122"/>
    </row>
    <row r="23655" spans="16:26" x14ac:dyDescent="0.25">
      <c r="P23655" s="118"/>
      <c r="R23655" s="118"/>
      <c r="T23655" s="118"/>
      <c r="V23655" s="118"/>
      <c r="X23655" s="118"/>
      <c r="Z23655" s="118"/>
    </row>
    <row r="23656" spans="16:26" x14ac:dyDescent="0.25">
      <c r="P23656" s="119"/>
      <c r="R23656" s="119"/>
      <c r="T23656" s="119"/>
      <c r="V23656" s="119"/>
      <c r="X23656" s="119"/>
      <c r="Z23656" s="119"/>
    </row>
    <row r="23657" spans="16:26" x14ac:dyDescent="0.25">
      <c r="P23657" s="119"/>
      <c r="R23657" s="119"/>
      <c r="T23657" s="119"/>
      <c r="V23657" s="119"/>
      <c r="X23657" s="119"/>
      <c r="Z23657" s="119"/>
    </row>
    <row r="23658" spans="16:26" x14ac:dyDescent="0.25">
      <c r="P23658" s="120"/>
      <c r="R23658" s="120"/>
      <c r="T23658" s="120"/>
      <c r="V23658" s="120"/>
      <c r="X23658" s="120"/>
      <c r="Z23658" s="120"/>
    </row>
    <row r="23659" spans="16:26" x14ac:dyDescent="0.25">
      <c r="P23659" s="119"/>
      <c r="R23659" s="119"/>
      <c r="T23659" s="119"/>
      <c r="V23659" s="119"/>
      <c r="X23659" s="119"/>
      <c r="Z23659" s="119"/>
    </row>
    <row r="23660" spans="16:26" x14ac:dyDescent="0.25">
      <c r="P23660" s="119"/>
      <c r="R23660" s="119"/>
      <c r="T23660" s="119"/>
      <c r="V23660" s="119"/>
      <c r="X23660" s="119"/>
      <c r="Z23660" s="119"/>
    </row>
    <row r="23661" spans="16:26" x14ac:dyDescent="0.25">
      <c r="P23661" s="120"/>
      <c r="R23661" s="120"/>
      <c r="T23661" s="120"/>
      <c r="V23661" s="120"/>
      <c r="X23661" s="120"/>
      <c r="Z23661" s="120"/>
    </row>
    <row r="23662" spans="16:26" x14ac:dyDescent="0.25">
      <c r="P23662" s="119"/>
      <c r="R23662" s="119"/>
      <c r="T23662" s="119"/>
      <c r="V23662" s="119"/>
      <c r="X23662" s="119"/>
      <c r="Z23662" s="119"/>
    </row>
    <row r="23663" spans="16:26" x14ac:dyDescent="0.25">
      <c r="P23663" s="120"/>
      <c r="R23663" s="120"/>
      <c r="T23663" s="120"/>
      <c r="V23663" s="120"/>
      <c r="X23663" s="120"/>
      <c r="Z23663" s="120"/>
    </row>
    <row r="23664" spans="16:26" x14ac:dyDescent="0.25">
      <c r="P23664" s="119"/>
      <c r="R23664" s="119"/>
      <c r="T23664" s="119"/>
      <c r="V23664" s="119"/>
      <c r="X23664" s="119"/>
      <c r="Z23664" s="119"/>
    </row>
    <row r="23665" spans="16:26" x14ac:dyDescent="0.25">
      <c r="P23665" s="119"/>
      <c r="R23665" s="119"/>
      <c r="T23665" s="119"/>
      <c r="V23665" s="119"/>
      <c r="X23665" s="119"/>
      <c r="Z23665" s="119"/>
    </row>
    <row r="23666" spans="16:26" x14ac:dyDescent="0.25">
      <c r="P23666" s="119"/>
      <c r="R23666" s="119"/>
      <c r="T23666" s="119"/>
      <c r="V23666" s="119"/>
      <c r="X23666" s="119"/>
      <c r="Z23666" s="119"/>
    </row>
    <row r="23667" spans="16:26" x14ac:dyDescent="0.25">
      <c r="P23667" s="121"/>
      <c r="R23667" s="121"/>
      <c r="T23667" s="121"/>
      <c r="V23667" s="121"/>
      <c r="X23667" s="121"/>
      <c r="Z23667" s="121"/>
    </row>
    <row r="23668" spans="16:26" x14ac:dyDescent="0.25">
      <c r="P23668" s="121"/>
      <c r="R23668" s="121"/>
      <c r="T23668" s="121"/>
      <c r="V23668" s="121"/>
      <c r="X23668" s="121"/>
      <c r="Z23668" s="121"/>
    </row>
    <row r="23669" spans="16:26" x14ac:dyDescent="0.25">
      <c r="P23669" s="121"/>
      <c r="R23669" s="121"/>
      <c r="T23669" s="121"/>
      <c r="V23669" s="121"/>
      <c r="X23669" s="121"/>
      <c r="Z23669" s="121"/>
    </row>
    <row r="23670" spans="16:26" x14ac:dyDescent="0.25">
      <c r="P23670" s="121"/>
      <c r="R23670" s="121"/>
      <c r="T23670" s="121"/>
      <c r="V23670" s="121"/>
      <c r="X23670" s="121"/>
      <c r="Z23670" s="121"/>
    </row>
    <row r="23671" spans="16:26" x14ac:dyDescent="0.25">
      <c r="P23671" s="122"/>
      <c r="R23671" s="122"/>
      <c r="T23671" s="122"/>
      <c r="V23671" s="122"/>
      <c r="X23671" s="122"/>
      <c r="Z23671" s="122"/>
    </row>
    <row r="23672" spans="16:26" x14ac:dyDescent="0.25">
      <c r="P23672" s="118"/>
      <c r="R23672" s="118"/>
      <c r="T23672" s="118"/>
      <c r="V23672" s="118"/>
      <c r="X23672" s="118"/>
      <c r="Z23672" s="118"/>
    </row>
    <row r="23673" spans="16:26" x14ac:dyDescent="0.25">
      <c r="P23673" s="119"/>
      <c r="R23673" s="119"/>
      <c r="T23673" s="119"/>
      <c r="V23673" s="119"/>
      <c r="X23673" s="119"/>
      <c r="Z23673" s="119"/>
    </row>
    <row r="23674" spans="16:26" x14ac:dyDescent="0.25">
      <c r="P23674" s="119"/>
      <c r="R23674" s="119"/>
      <c r="T23674" s="119"/>
      <c r="V23674" s="119"/>
      <c r="X23674" s="119"/>
      <c r="Z23674" s="119"/>
    </row>
    <row r="23675" spans="16:26" x14ac:dyDescent="0.25">
      <c r="P23675" s="120"/>
      <c r="R23675" s="120"/>
      <c r="T23675" s="120"/>
      <c r="V23675" s="120"/>
      <c r="X23675" s="120"/>
      <c r="Z23675" s="120"/>
    </row>
    <row r="23676" spans="16:26" x14ac:dyDescent="0.25">
      <c r="P23676" s="119"/>
      <c r="R23676" s="119"/>
      <c r="T23676" s="119"/>
      <c r="V23676" s="119"/>
      <c r="X23676" s="119"/>
      <c r="Z23676" s="119"/>
    </row>
    <row r="23677" spans="16:26" x14ac:dyDescent="0.25">
      <c r="P23677" s="119"/>
      <c r="R23677" s="119"/>
      <c r="T23677" s="119"/>
      <c r="V23677" s="119"/>
      <c r="X23677" s="119"/>
      <c r="Z23677" s="119"/>
    </row>
    <row r="23678" spans="16:26" x14ac:dyDescent="0.25">
      <c r="P23678" s="120"/>
      <c r="R23678" s="120"/>
      <c r="T23678" s="120"/>
      <c r="V23678" s="120"/>
      <c r="X23678" s="120"/>
      <c r="Z23678" s="120"/>
    </row>
    <row r="23679" spans="16:26" x14ac:dyDescent="0.25">
      <c r="P23679" s="119"/>
      <c r="R23679" s="119"/>
      <c r="T23679" s="119"/>
      <c r="V23679" s="119"/>
      <c r="X23679" s="119"/>
      <c r="Z23679" s="119"/>
    </row>
    <row r="23680" spans="16:26" x14ac:dyDescent="0.25">
      <c r="P23680" s="120"/>
      <c r="R23680" s="120"/>
      <c r="T23680" s="120"/>
      <c r="V23680" s="120"/>
      <c r="X23680" s="120"/>
      <c r="Z23680" s="120"/>
    </row>
    <row r="23681" spans="16:26" x14ac:dyDescent="0.25">
      <c r="P23681" s="119"/>
      <c r="R23681" s="119"/>
      <c r="T23681" s="119"/>
      <c r="V23681" s="119"/>
      <c r="X23681" s="119"/>
      <c r="Z23681" s="119"/>
    </row>
    <row r="23682" spans="16:26" x14ac:dyDescent="0.25">
      <c r="P23682" s="119"/>
      <c r="R23682" s="119"/>
      <c r="T23682" s="119"/>
      <c r="V23682" s="119"/>
      <c r="X23682" s="119"/>
      <c r="Z23682" s="119"/>
    </row>
    <row r="23683" spans="16:26" x14ac:dyDescent="0.25">
      <c r="P23683" s="119"/>
      <c r="R23683" s="119"/>
      <c r="T23683" s="119"/>
      <c r="V23683" s="119"/>
      <c r="X23683" s="119"/>
      <c r="Z23683" s="119"/>
    </row>
    <row r="23684" spans="16:26" x14ac:dyDescent="0.25">
      <c r="P23684" s="121"/>
      <c r="R23684" s="121"/>
      <c r="T23684" s="121"/>
      <c r="V23684" s="121"/>
      <c r="X23684" s="121"/>
      <c r="Z23684" s="121"/>
    </row>
    <row r="23685" spans="16:26" x14ac:dyDescent="0.25">
      <c r="P23685" s="121"/>
      <c r="R23685" s="121"/>
      <c r="T23685" s="121"/>
      <c r="V23685" s="121"/>
      <c r="X23685" s="121"/>
      <c r="Z23685" s="121"/>
    </row>
    <row r="23686" spans="16:26" x14ac:dyDescent="0.25">
      <c r="P23686" s="121"/>
      <c r="R23686" s="121"/>
      <c r="T23686" s="121"/>
      <c r="V23686" s="121"/>
      <c r="X23686" s="121"/>
      <c r="Z23686" s="121"/>
    </row>
    <row r="23687" spans="16:26" x14ac:dyDescent="0.25">
      <c r="P23687" s="121"/>
      <c r="R23687" s="121"/>
      <c r="T23687" s="121"/>
      <c r="V23687" s="121"/>
      <c r="X23687" s="121"/>
      <c r="Z23687" s="121"/>
    </row>
    <row r="23688" spans="16:26" x14ac:dyDescent="0.25">
      <c r="P23688" s="122"/>
      <c r="R23688" s="122"/>
      <c r="T23688" s="122"/>
      <c r="V23688" s="122"/>
      <c r="X23688" s="122"/>
      <c r="Z23688" s="122"/>
    </row>
    <row r="23689" spans="16:26" x14ac:dyDescent="0.25">
      <c r="P23689" s="118"/>
      <c r="R23689" s="118"/>
      <c r="T23689" s="118"/>
      <c r="V23689" s="118"/>
      <c r="X23689" s="118"/>
      <c r="Z23689" s="118"/>
    </row>
    <row r="23690" spans="16:26" x14ac:dyDescent="0.25">
      <c r="P23690" s="119"/>
      <c r="R23690" s="119"/>
      <c r="T23690" s="119"/>
      <c r="V23690" s="119"/>
      <c r="X23690" s="119"/>
      <c r="Z23690" s="119"/>
    </row>
    <row r="23691" spans="16:26" x14ac:dyDescent="0.25">
      <c r="P23691" s="119"/>
      <c r="R23691" s="119"/>
      <c r="T23691" s="119"/>
      <c r="V23691" s="119"/>
      <c r="X23691" s="119"/>
      <c r="Z23691" s="119"/>
    </row>
    <row r="23692" spans="16:26" x14ac:dyDescent="0.25">
      <c r="P23692" s="120"/>
      <c r="R23692" s="120"/>
      <c r="T23692" s="120"/>
      <c r="V23692" s="120"/>
      <c r="X23692" s="120"/>
      <c r="Z23692" s="120"/>
    </row>
    <row r="23693" spans="16:26" x14ac:dyDescent="0.25">
      <c r="P23693" s="119"/>
      <c r="R23693" s="119"/>
      <c r="T23693" s="119"/>
      <c r="V23693" s="119"/>
      <c r="X23693" s="119"/>
      <c r="Z23693" s="119"/>
    </row>
    <row r="23694" spans="16:26" x14ac:dyDescent="0.25">
      <c r="P23694" s="119"/>
      <c r="R23694" s="119"/>
      <c r="T23694" s="119"/>
      <c r="V23694" s="119"/>
      <c r="X23694" s="119"/>
      <c r="Z23694" s="119"/>
    </row>
    <row r="23695" spans="16:26" x14ac:dyDescent="0.25">
      <c r="P23695" s="120"/>
      <c r="R23695" s="120"/>
      <c r="T23695" s="120"/>
      <c r="V23695" s="120"/>
      <c r="X23695" s="120"/>
      <c r="Z23695" s="120"/>
    </row>
    <row r="23696" spans="16:26" x14ac:dyDescent="0.25">
      <c r="P23696" s="119"/>
      <c r="R23696" s="119"/>
      <c r="T23696" s="119"/>
      <c r="V23696" s="119"/>
      <c r="X23696" s="119"/>
      <c r="Z23696" s="119"/>
    </row>
    <row r="23697" spans="16:26" x14ac:dyDescent="0.25">
      <c r="P23697" s="120"/>
      <c r="R23697" s="120"/>
      <c r="T23697" s="120"/>
      <c r="V23697" s="120"/>
      <c r="X23697" s="120"/>
      <c r="Z23697" s="120"/>
    </row>
    <row r="23698" spans="16:26" x14ac:dyDescent="0.25">
      <c r="P23698" s="119"/>
      <c r="R23698" s="119"/>
      <c r="T23698" s="119"/>
      <c r="V23698" s="119"/>
      <c r="X23698" s="119"/>
      <c r="Z23698" s="119"/>
    </row>
    <row r="23699" spans="16:26" x14ac:dyDescent="0.25">
      <c r="P23699" s="119"/>
      <c r="R23699" s="119"/>
      <c r="T23699" s="119"/>
      <c r="V23699" s="119"/>
      <c r="X23699" s="119"/>
      <c r="Z23699" s="119"/>
    </row>
    <row r="23700" spans="16:26" x14ac:dyDescent="0.25">
      <c r="P23700" s="119"/>
      <c r="R23700" s="119"/>
      <c r="T23700" s="119"/>
      <c r="V23700" s="119"/>
      <c r="X23700" s="119"/>
      <c r="Z23700" s="119"/>
    </row>
    <row r="23701" spans="16:26" x14ac:dyDescent="0.25">
      <c r="P23701" s="121"/>
      <c r="R23701" s="121"/>
      <c r="T23701" s="121"/>
      <c r="V23701" s="121"/>
      <c r="X23701" s="121"/>
      <c r="Z23701" s="121"/>
    </row>
    <row r="23702" spans="16:26" x14ac:dyDescent="0.25">
      <c r="P23702" s="121"/>
      <c r="R23702" s="121"/>
      <c r="T23702" s="121"/>
      <c r="V23702" s="121"/>
      <c r="X23702" s="121"/>
      <c r="Z23702" s="121"/>
    </row>
    <row r="23703" spans="16:26" x14ac:dyDescent="0.25">
      <c r="P23703" s="121"/>
      <c r="R23703" s="121"/>
      <c r="T23703" s="121"/>
      <c r="V23703" s="121"/>
      <c r="X23703" s="121"/>
      <c r="Z23703" s="121"/>
    </row>
    <row r="23704" spans="16:26" x14ac:dyDescent="0.25">
      <c r="P23704" s="121"/>
      <c r="R23704" s="121"/>
      <c r="T23704" s="121"/>
      <c r="V23704" s="121"/>
      <c r="X23704" s="121"/>
      <c r="Z23704" s="121"/>
    </row>
    <row r="23705" spans="16:26" x14ac:dyDescent="0.25">
      <c r="P23705" s="122"/>
      <c r="R23705" s="122"/>
      <c r="T23705" s="122"/>
      <c r="V23705" s="122"/>
      <c r="X23705" s="122"/>
      <c r="Z23705" s="122"/>
    </row>
    <row r="23706" spans="16:26" x14ac:dyDescent="0.25">
      <c r="P23706" s="118"/>
      <c r="R23706" s="118"/>
      <c r="T23706" s="118"/>
      <c r="V23706" s="118"/>
      <c r="X23706" s="118"/>
      <c r="Z23706" s="118"/>
    </row>
    <row r="23707" spans="16:26" x14ac:dyDescent="0.25">
      <c r="P23707" s="119"/>
      <c r="R23707" s="119"/>
      <c r="T23707" s="119"/>
      <c r="V23707" s="119"/>
      <c r="X23707" s="119"/>
      <c r="Z23707" s="119"/>
    </row>
    <row r="23708" spans="16:26" x14ac:dyDescent="0.25">
      <c r="P23708" s="119"/>
      <c r="R23708" s="119"/>
      <c r="T23708" s="119"/>
      <c r="V23708" s="119"/>
      <c r="X23708" s="119"/>
      <c r="Z23708" s="119"/>
    </row>
    <row r="23709" spans="16:26" x14ac:dyDescent="0.25">
      <c r="P23709" s="120"/>
      <c r="R23709" s="120"/>
      <c r="T23709" s="120"/>
      <c r="V23709" s="120"/>
      <c r="X23709" s="120"/>
      <c r="Z23709" s="120"/>
    </row>
    <row r="23710" spans="16:26" x14ac:dyDescent="0.25">
      <c r="P23710" s="119"/>
      <c r="R23710" s="119"/>
      <c r="T23710" s="119"/>
      <c r="V23710" s="119"/>
      <c r="X23710" s="119"/>
      <c r="Z23710" s="119"/>
    </row>
    <row r="23711" spans="16:26" x14ac:dyDescent="0.25">
      <c r="P23711" s="119"/>
      <c r="R23711" s="119"/>
      <c r="T23711" s="119"/>
      <c r="V23711" s="119"/>
      <c r="X23711" s="119"/>
      <c r="Z23711" s="119"/>
    </row>
    <row r="23712" spans="16:26" x14ac:dyDescent="0.25">
      <c r="P23712" s="120"/>
      <c r="R23712" s="120"/>
      <c r="T23712" s="120"/>
      <c r="V23712" s="120"/>
      <c r="X23712" s="120"/>
      <c r="Z23712" s="120"/>
    </row>
    <row r="23713" spans="16:26" x14ac:dyDescent="0.25">
      <c r="P23713" s="119"/>
      <c r="R23713" s="119"/>
      <c r="T23713" s="119"/>
      <c r="V23713" s="119"/>
      <c r="X23713" s="119"/>
      <c r="Z23713" s="119"/>
    </row>
    <row r="23714" spans="16:26" x14ac:dyDescent="0.25">
      <c r="P23714" s="120"/>
      <c r="R23714" s="120"/>
      <c r="T23714" s="120"/>
      <c r="V23714" s="120"/>
      <c r="X23714" s="120"/>
      <c r="Z23714" s="120"/>
    </row>
    <row r="23715" spans="16:26" x14ac:dyDescent="0.25">
      <c r="P23715" s="119"/>
      <c r="R23715" s="119"/>
      <c r="T23715" s="119"/>
      <c r="V23715" s="119"/>
      <c r="X23715" s="119"/>
      <c r="Z23715" s="119"/>
    </row>
    <row r="23716" spans="16:26" x14ac:dyDescent="0.25">
      <c r="P23716" s="119"/>
      <c r="R23716" s="119"/>
      <c r="T23716" s="119"/>
      <c r="V23716" s="119"/>
      <c r="X23716" s="119"/>
      <c r="Z23716" s="119"/>
    </row>
    <row r="23717" spans="16:26" x14ac:dyDescent="0.25">
      <c r="P23717" s="119"/>
      <c r="R23717" s="119"/>
      <c r="T23717" s="119"/>
      <c r="V23717" s="119"/>
      <c r="X23717" s="119"/>
      <c r="Z23717" s="119"/>
    </row>
    <row r="23718" spans="16:26" x14ac:dyDescent="0.25">
      <c r="P23718" s="121"/>
      <c r="R23718" s="121"/>
      <c r="T23718" s="121"/>
      <c r="V23718" s="121"/>
      <c r="X23718" s="121"/>
      <c r="Z23718" s="121"/>
    </row>
    <row r="23719" spans="16:26" x14ac:dyDescent="0.25">
      <c r="P23719" s="121"/>
      <c r="R23719" s="121"/>
      <c r="T23719" s="121"/>
      <c r="V23719" s="121"/>
      <c r="X23719" s="121"/>
      <c r="Z23719" s="121"/>
    </row>
    <row r="23720" spans="16:26" x14ac:dyDescent="0.25">
      <c r="P23720" s="121"/>
      <c r="R23720" s="121"/>
      <c r="T23720" s="121"/>
      <c r="V23720" s="121"/>
      <c r="X23720" s="121"/>
      <c r="Z23720" s="121"/>
    </row>
    <row r="23721" spans="16:26" x14ac:dyDescent="0.25">
      <c r="P23721" s="121"/>
      <c r="R23721" s="121"/>
      <c r="T23721" s="121"/>
      <c r="V23721" s="121"/>
      <c r="X23721" s="121"/>
      <c r="Z23721" s="121"/>
    </row>
    <row r="23722" spans="16:26" x14ac:dyDescent="0.25">
      <c r="P23722" s="122"/>
      <c r="R23722" s="122"/>
      <c r="T23722" s="122"/>
      <c r="V23722" s="122"/>
      <c r="X23722" s="122"/>
      <c r="Z23722" s="122"/>
    </row>
    <row r="23723" spans="16:26" x14ac:dyDescent="0.25">
      <c r="P23723" s="118"/>
      <c r="R23723" s="118"/>
      <c r="T23723" s="118"/>
      <c r="V23723" s="118"/>
      <c r="X23723" s="118"/>
      <c r="Z23723" s="118"/>
    </row>
    <row r="23724" spans="16:26" x14ac:dyDescent="0.25">
      <c r="P23724" s="119"/>
      <c r="R23724" s="119"/>
      <c r="T23724" s="119"/>
      <c r="V23724" s="119"/>
      <c r="X23724" s="119"/>
      <c r="Z23724" s="119"/>
    </row>
    <row r="23725" spans="16:26" x14ac:dyDescent="0.25">
      <c r="P23725" s="119"/>
      <c r="R23725" s="119"/>
      <c r="T23725" s="119"/>
      <c r="V23725" s="119"/>
      <c r="X23725" s="119"/>
      <c r="Z23725" s="119"/>
    </row>
    <row r="23726" spans="16:26" x14ac:dyDescent="0.25">
      <c r="P23726" s="120"/>
      <c r="R23726" s="120"/>
      <c r="T23726" s="120"/>
      <c r="V23726" s="120"/>
      <c r="X23726" s="120"/>
      <c r="Z23726" s="120"/>
    </row>
    <row r="23727" spans="16:26" x14ac:dyDescent="0.25">
      <c r="P23727" s="119"/>
      <c r="R23727" s="119"/>
      <c r="T23727" s="119"/>
      <c r="V23727" s="119"/>
      <c r="X23727" s="119"/>
      <c r="Z23727" s="119"/>
    </row>
    <row r="23728" spans="16:26" x14ac:dyDescent="0.25">
      <c r="P23728" s="119"/>
      <c r="R23728" s="119"/>
      <c r="T23728" s="119"/>
      <c r="V23728" s="119"/>
      <c r="X23728" s="119"/>
      <c r="Z23728" s="119"/>
    </row>
    <row r="23729" spans="16:26" x14ac:dyDescent="0.25">
      <c r="P23729" s="120"/>
      <c r="R23729" s="120"/>
      <c r="T23729" s="120"/>
      <c r="V23729" s="120"/>
      <c r="X23729" s="120"/>
      <c r="Z23729" s="120"/>
    </row>
    <row r="23730" spans="16:26" x14ac:dyDescent="0.25">
      <c r="P23730" s="119"/>
      <c r="R23730" s="119"/>
      <c r="T23730" s="119"/>
      <c r="V23730" s="119"/>
      <c r="X23730" s="119"/>
      <c r="Z23730" s="119"/>
    </row>
    <row r="23731" spans="16:26" x14ac:dyDescent="0.25">
      <c r="P23731" s="120"/>
      <c r="R23731" s="120"/>
      <c r="T23731" s="120"/>
      <c r="V23731" s="120"/>
      <c r="X23731" s="120"/>
      <c r="Z23731" s="120"/>
    </row>
    <row r="23732" spans="16:26" x14ac:dyDescent="0.25">
      <c r="P23732" s="119"/>
      <c r="R23732" s="119"/>
      <c r="T23732" s="119"/>
      <c r="V23732" s="119"/>
      <c r="X23732" s="119"/>
      <c r="Z23732" s="119"/>
    </row>
    <row r="23733" spans="16:26" x14ac:dyDescent="0.25">
      <c r="P23733" s="119"/>
      <c r="R23733" s="119"/>
      <c r="T23733" s="119"/>
      <c r="V23733" s="119"/>
      <c r="X23733" s="119"/>
      <c r="Z23733" s="119"/>
    </row>
    <row r="23734" spans="16:26" x14ac:dyDescent="0.25">
      <c r="P23734" s="119"/>
      <c r="R23734" s="119"/>
      <c r="T23734" s="119"/>
      <c r="V23734" s="119"/>
      <c r="X23734" s="119"/>
      <c r="Z23734" s="119"/>
    </row>
    <row r="23735" spans="16:26" x14ac:dyDescent="0.25">
      <c r="P23735" s="121"/>
      <c r="R23735" s="121"/>
      <c r="T23735" s="121"/>
      <c r="V23735" s="121"/>
      <c r="X23735" s="121"/>
      <c r="Z23735" s="121"/>
    </row>
    <row r="23736" spans="16:26" x14ac:dyDescent="0.25">
      <c r="P23736" s="121"/>
      <c r="R23736" s="121"/>
      <c r="T23736" s="121"/>
      <c r="V23736" s="121"/>
      <c r="X23736" s="121"/>
      <c r="Z23736" s="121"/>
    </row>
    <row r="23737" spans="16:26" x14ac:dyDescent="0.25">
      <c r="P23737" s="121"/>
      <c r="R23737" s="121"/>
      <c r="T23737" s="121"/>
      <c r="V23737" s="121"/>
      <c r="X23737" s="121"/>
      <c r="Z23737" s="121"/>
    </row>
    <row r="23738" spans="16:26" x14ac:dyDescent="0.25">
      <c r="P23738" s="121"/>
      <c r="R23738" s="121"/>
      <c r="T23738" s="121"/>
      <c r="V23738" s="121"/>
      <c r="X23738" s="121"/>
      <c r="Z23738" s="121"/>
    </row>
    <row r="23739" spans="16:26" x14ac:dyDescent="0.25">
      <c r="P23739" s="122"/>
      <c r="R23739" s="122"/>
      <c r="T23739" s="122"/>
      <c r="V23739" s="122"/>
      <c r="X23739" s="122"/>
      <c r="Z23739" s="122"/>
    </row>
    <row r="23740" spans="16:26" x14ac:dyDescent="0.25">
      <c r="P23740" s="118"/>
      <c r="R23740" s="118"/>
      <c r="T23740" s="118"/>
      <c r="V23740" s="118"/>
      <c r="X23740" s="118"/>
      <c r="Z23740" s="118"/>
    </row>
    <row r="23741" spans="16:26" x14ac:dyDescent="0.25">
      <c r="P23741" s="119"/>
      <c r="R23741" s="119"/>
      <c r="T23741" s="119"/>
      <c r="V23741" s="119"/>
      <c r="X23741" s="119"/>
      <c r="Z23741" s="119"/>
    </row>
    <row r="23742" spans="16:26" x14ac:dyDescent="0.25">
      <c r="P23742" s="119"/>
      <c r="R23742" s="119"/>
      <c r="T23742" s="119"/>
      <c r="V23742" s="119"/>
      <c r="X23742" s="119"/>
      <c r="Z23742" s="119"/>
    </row>
    <row r="23743" spans="16:26" x14ac:dyDescent="0.25">
      <c r="P23743" s="120"/>
      <c r="R23743" s="120"/>
      <c r="T23743" s="120"/>
      <c r="V23743" s="120"/>
      <c r="X23743" s="120"/>
      <c r="Z23743" s="120"/>
    </row>
    <row r="23744" spans="16:26" x14ac:dyDescent="0.25">
      <c r="P23744" s="119"/>
      <c r="R23744" s="119"/>
      <c r="T23744" s="119"/>
      <c r="V23744" s="119"/>
      <c r="X23744" s="119"/>
      <c r="Z23744" s="119"/>
    </row>
    <row r="23745" spans="16:26" x14ac:dyDescent="0.25">
      <c r="P23745" s="119"/>
      <c r="R23745" s="119"/>
      <c r="T23745" s="119"/>
      <c r="V23745" s="119"/>
      <c r="X23745" s="119"/>
      <c r="Z23745" s="119"/>
    </row>
    <row r="23746" spans="16:26" x14ac:dyDescent="0.25">
      <c r="P23746" s="120"/>
      <c r="R23746" s="120"/>
      <c r="T23746" s="120"/>
      <c r="V23746" s="120"/>
      <c r="X23746" s="120"/>
      <c r="Z23746" s="120"/>
    </row>
    <row r="23747" spans="16:26" x14ac:dyDescent="0.25">
      <c r="P23747" s="119"/>
      <c r="R23747" s="119"/>
      <c r="T23747" s="119"/>
      <c r="V23747" s="119"/>
      <c r="X23747" s="119"/>
      <c r="Z23747" s="119"/>
    </row>
    <row r="23748" spans="16:26" x14ac:dyDescent="0.25">
      <c r="P23748" s="120"/>
      <c r="R23748" s="120"/>
      <c r="T23748" s="120"/>
      <c r="V23748" s="120"/>
      <c r="X23748" s="120"/>
      <c r="Z23748" s="120"/>
    </row>
    <row r="23749" spans="16:26" x14ac:dyDescent="0.25">
      <c r="P23749" s="119"/>
      <c r="R23749" s="119"/>
      <c r="T23749" s="119"/>
      <c r="V23749" s="119"/>
      <c r="X23749" s="119"/>
      <c r="Z23749" s="119"/>
    </row>
    <row r="23750" spans="16:26" x14ac:dyDescent="0.25">
      <c r="P23750" s="119"/>
      <c r="R23750" s="119"/>
      <c r="T23750" s="119"/>
      <c r="V23750" s="119"/>
      <c r="X23750" s="119"/>
      <c r="Z23750" s="119"/>
    </row>
    <row r="23751" spans="16:26" x14ac:dyDescent="0.25">
      <c r="P23751" s="119"/>
      <c r="R23751" s="119"/>
      <c r="T23751" s="119"/>
      <c r="V23751" s="119"/>
      <c r="X23751" s="119"/>
      <c r="Z23751" s="119"/>
    </row>
    <row r="23752" spans="16:26" x14ac:dyDescent="0.25">
      <c r="P23752" s="121"/>
      <c r="R23752" s="121"/>
      <c r="T23752" s="121"/>
      <c r="V23752" s="121"/>
      <c r="X23752" s="121"/>
      <c r="Z23752" s="121"/>
    </row>
    <row r="23753" spans="16:26" x14ac:dyDescent="0.25">
      <c r="P23753" s="121"/>
      <c r="R23753" s="121"/>
      <c r="T23753" s="121"/>
      <c r="V23753" s="121"/>
      <c r="X23753" s="121"/>
      <c r="Z23753" s="121"/>
    </row>
    <row r="23754" spans="16:26" x14ac:dyDescent="0.25">
      <c r="P23754" s="121"/>
      <c r="R23754" s="121"/>
      <c r="T23754" s="121"/>
      <c r="V23754" s="121"/>
      <c r="X23754" s="121"/>
      <c r="Z23754" s="121"/>
    </row>
    <row r="23755" spans="16:26" x14ac:dyDescent="0.25">
      <c r="P23755" s="121"/>
      <c r="R23755" s="121"/>
      <c r="T23755" s="121"/>
      <c r="V23755" s="121"/>
      <c r="X23755" s="121"/>
      <c r="Z23755" s="121"/>
    </row>
    <row r="23756" spans="16:26" x14ac:dyDescent="0.25">
      <c r="P23756" s="122"/>
      <c r="R23756" s="122"/>
      <c r="T23756" s="122"/>
      <c r="V23756" s="122"/>
      <c r="X23756" s="122"/>
      <c r="Z23756" s="122"/>
    </row>
    <row r="23757" spans="16:26" x14ac:dyDescent="0.25">
      <c r="P23757" s="118"/>
      <c r="R23757" s="118"/>
      <c r="T23757" s="118"/>
      <c r="V23757" s="118"/>
      <c r="X23757" s="118"/>
      <c r="Z23757" s="118"/>
    </row>
    <row r="23758" spans="16:26" x14ac:dyDescent="0.25">
      <c r="P23758" s="119"/>
      <c r="R23758" s="119"/>
      <c r="T23758" s="119"/>
      <c r="V23758" s="119"/>
      <c r="X23758" s="119"/>
      <c r="Z23758" s="119"/>
    </row>
    <row r="23759" spans="16:26" x14ac:dyDescent="0.25">
      <c r="P23759" s="119"/>
      <c r="R23759" s="119"/>
      <c r="T23759" s="119"/>
      <c r="V23759" s="119"/>
      <c r="X23759" s="119"/>
      <c r="Z23759" s="119"/>
    </row>
    <row r="23760" spans="16:26" x14ac:dyDescent="0.25">
      <c r="P23760" s="120"/>
      <c r="R23760" s="120"/>
      <c r="T23760" s="120"/>
      <c r="V23760" s="120"/>
      <c r="X23760" s="120"/>
      <c r="Z23760" s="120"/>
    </row>
    <row r="23761" spans="16:26" x14ac:dyDescent="0.25">
      <c r="P23761" s="119"/>
      <c r="R23761" s="119"/>
      <c r="T23761" s="119"/>
      <c r="V23761" s="119"/>
      <c r="X23761" s="119"/>
      <c r="Z23761" s="119"/>
    </row>
    <row r="23762" spans="16:26" x14ac:dyDescent="0.25">
      <c r="P23762" s="119"/>
      <c r="R23762" s="119"/>
      <c r="T23762" s="119"/>
      <c r="V23762" s="119"/>
      <c r="X23762" s="119"/>
      <c r="Z23762" s="119"/>
    </row>
    <row r="23763" spans="16:26" x14ac:dyDescent="0.25">
      <c r="P23763" s="120"/>
      <c r="R23763" s="120"/>
      <c r="T23763" s="120"/>
      <c r="V23763" s="120"/>
      <c r="X23763" s="120"/>
      <c r="Z23763" s="120"/>
    </row>
    <row r="23764" spans="16:26" x14ac:dyDescent="0.25">
      <c r="P23764" s="119"/>
      <c r="R23764" s="119"/>
      <c r="T23764" s="119"/>
      <c r="V23764" s="119"/>
      <c r="X23764" s="119"/>
      <c r="Z23764" s="119"/>
    </row>
    <row r="23765" spans="16:26" x14ac:dyDescent="0.25">
      <c r="P23765" s="120"/>
      <c r="R23765" s="120"/>
      <c r="T23765" s="120"/>
      <c r="V23765" s="120"/>
      <c r="X23765" s="120"/>
      <c r="Z23765" s="120"/>
    </row>
    <row r="23766" spans="16:26" x14ac:dyDescent="0.25">
      <c r="P23766" s="119"/>
      <c r="R23766" s="119"/>
      <c r="T23766" s="119"/>
      <c r="V23766" s="119"/>
      <c r="X23766" s="119"/>
      <c r="Z23766" s="119"/>
    </row>
    <row r="23767" spans="16:26" x14ac:dyDescent="0.25">
      <c r="P23767" s="119"/>
      <c r="R23767" s="119"/>
      <c r="T23767" s="119"/>
      <c r="V23767" s="119"/>
      <c r="X23767" s="119"/>
      <c r="Z23767" s="119"/>
    </row>
    <row r="23768" spans="16:26" x14ac:dyDescent="0.25">
      <c r="P23768" s="119"/>
      <c r="R23768" s="119"/>
      <c r="T23768" s="119"/>
      <c r="V23768" s="119"/>
      <c r="X23768" s="119"/>
      <c r="Z23768" s="119"/>
    </row>
    <row r="23769" spans="16:26" x14ac:dyDescent="0.25">
      <c r="P23769" s="121"/>
      <c r="R23769" s="121"/>
      <c r="T23769" s="121"/>
      <c r="V23769" s="121"/>
      <c r="X23769" s="121"/>
      <c r="Z23769" s="121"/>
    </row>
    <row r="23770" spans="16:26" x14ac:dyDescent="0.25">
      <c r="P23770" s="121"/>
      <c r="R23770" s="121"/>
      <c r="T23770" s="121"/>
      <c r="V23770" s="121"/>
      <c r="X23770" s="121"/>
      <c r="Z23770" s="121"/>
    </row>
    <row r="23771" spans="16:26" x14ac:dyDescent="0.25">
      <c r="P23771" s="121"/>
      <c r="R23771" s="121"/>
      <c r="T23771" s="121"/>
      <c r="V23771" s="121"/>
      <c r="X23771" s="121"/>
      <c r="Z23771" s="121"/>
    </row>
    <row r="23772" spans="16:26" x14ac:dyDescent="0.25">
      <c r="P23772" s="121"/>
      <c r="R23772" s="121"/>
      <c r="T23772" s="121"/>
      <c r="V23772" s="121"/>
      <c r="X23772" s="121"/>
      <c r="Z23772" s="121"/>
    </row>
    <row r="23773" spans="16:26" x14ac:dyDescent="0.25">
      <c r="P23773" s="122"/>
      <c r="R23773" s="122"/>
      <c r="T23773" s="122"/>
      <c r="V23773" s="122"/>
      <c r="X23773" s="122"/>
      <c r="Z23773" s="122"/>
    </row>
    <row r="23774" spans="16:26" x14ac:dyDescent="0.25">
      <c r="P23774" s="118"/>
      <c r="R23774" s="118"/>
      <c r="T23774" s="118"/>
      <c r="V23774" s="118"/>
      <c r="X23774" s="118"/>
      <c r="Z23774" s="118"/>
    </row>
    <row r="23775" spans="16:26" x14ac:dyDescent="0.25">
      <c r="P23775" s="119"/>
      <c r="R23775" s="119"/>
      <c r="T23775" s="119"/>
      <c r="V23775" s="119"/>
      <c r="X23775" s="119"/>
      <c r="Z23775" s="119"/>
    </row>
    <row r="23776" spans="16:26" x14ac:dyDescent="0.25">
      <c r="P23776" s="119"/>
      <c r="R23776" s="119"/>
      <c r="T23776" s="119"/>
      <c r="V23776" s="119"/>
      <c r="X23776" s="119"/>
      <c r="Z23776" s="119"/>
    </row>
    <row r="23777" spans="16:26" x14ac:dyDescent="0.25">
      <c r="P23777" s="120"/>
      <c r="R23777" s="120"/>
      <c r="T23777" s="120"/>
      <c r="V23777" s="120"/>
      <c r="X23777" s="120"/>
      <c r="Z23777" s="120"/>
    </row>
    <row r="23778" spans="16:26" x14ac:dyDescent="0.25">
      <c r="P23778" s="119"/>
      <c r="R23778" s="119"/>
      <c r="T23778" s="119"/>
      <c r="V23778" s="119"/>
      <c r="X23778" s="119"/>
      <c r="Z23778" s="119"/>
    </row>
    <row r="23779" spans="16:26" x14ac:dyDescent="0.25">
      <c r="P23779" s="119"/>
      <c r="R23779" s="119"/>
      <c r="T23779" s="119"/>
      <c r="V23779" s="119"/>
      <c r="X23779" s="119"/>
      <c r="Z23779" s="119"/>
    </row>
    <row r="23780" spans="16:26" x14ac:dyDescent="0.25">
      <c r="P23780" s="120"/>
      <c r="R23780" s="120"/>
      <c r="T23780" s="120"/>
      <c r="V23780" s="120"/>
      <c r="X23780" s="120"/>
      <c r="Z23780" s="120"/>
    </row>
    <row r="23781" spans="16:26" x14ac:dyDescent="0.25">
      <c r="P23781" s="119"/>
      <c r="R23781" s="119"/>
      <c r="T23781" s="119"/>
      <c r="V23781" s="119"/>
      <c r="X23781" s="119"/>
      <c r="Z23781" s="119"/>
    </row>
    <row r="23782" spans="16:26" x14ac:dyDescent="0.25">
      <c r="P23782" s="120"/>
      <c r="R23782" s="120"/>
      <c r="T23782" s="120"/>
      <c r="V23782" s="120"/>
      <c r="X23782" s="120"/>
      <c r="Z23782" s="120"/>
    </row>
    <row r="23783" spans="16:26" x14ac:dyDescent="0.25">
      <c r="P23783" s="119"/>
      <c r="R23783" s="119"/>
      <c r="T23783" s="119"/>
      <c r="V23783" s="119"/>
      <c r="X23783" s="119"/>
      <c r="Z23783" s="119"/>
    </row>
    <row r="23784" spans="16:26" x14ac:dyDescent="0.25">
      <c r="P23784" s="119"/>
      <c r="R23784" s="119"/>
      <c r="T23784" s="119"/>
      <c r="V23784" s="119"/>
      <c r="X23784" s="119"/>
      <c r="Z23784" s="119"/>
    </row>
    <row r="23785" spans="16:26" x14ac:dyDescent="0.25">
      <c r="P23785" s="119"/>
      <c r="R23785" s="119"/>
      <c r="T23785" s="119"/>
      <c r="V23785" s="119"/>
      <c r="X23785" s="119"/>
      <c r="Z23785" s="119"/>
    </row>
    <row r="23786" spans="16:26" x14ac:dyDescent="0.25">
      <c r="P23786" s="121"/>
      <c r="R23786" s="121"/>
      <c r="T23786" s="121"/>
      <c r="V23786" s="121"/>
      <c r="X23786" s="121"/>
      <c r="Z23786" s="121"/>
    </row>
    <row r="23787" spans="16:26" x14ac:dyDescent="0.25">
      <c r="P23787" s="121"/>
      <c r="R23787" s="121"/>
      <c r="T23787" s="121"/>
      <c r="V23787" s="121"/>
      <c r="X23787" s="121"/>
      <c r="Z23787" s="121"/>
    </row>
    <row r="23788" spans="16:26" x14ac:dyDescent="0.25">
      <c r="P23788" s="121"/>
      <c r="R23788" s="121"/>
      <c r="T23788" s="121"/>
      <c r="V23788" s="121"/>
      <c r="X23788" s="121"/>
      <c r="Z23788" s="121"/>
    </row>
    <row r="23789" spans="16:26" x14ac:dyDescent="0.25">
      <c r="P23789" s="121"/>
      <c r="R23789" s="121"/>
      <c r="T23789" s="121"/>
      <c r="V23789" s="121"/>
      <c r="X23789" s="121"/>
      <c r="Z23789" s="121"/>
    </row>
    <row r="23790" spans="16:26" x14ac:dyDescent="0.25">
      <c r="P23790" s="122"/>
      <c r="R23790" s="122"/>
      <c r="T23790" s="122"/>
      <c r="V23790" s="122"/>
      <c r="X23790" s="122"/>
      <c r="Z23790" s="122"/>
    </row>
    <row r="23791" spans="16:26" x14ac:dyDescent="0.25">
      <c r="P23791" s="118"/>
      <c r="R23791" s="118"/>
      <c r="T23791" s="118"/>
      <c r="V23791" s="118"/>
      <c r="X23791" s="118"/>
      <c r="Z23791" s="118"/>
    </row>
    <row r="23792" spans="16:26" x14ac:dyDescent="0.25">
      <c r="P23792" s="119"/>
      <c r="R23792" s="119"/>
      <c r="T23792" s="119"/>
      <c r="V23792" s="119"/>
      <c r="X23792" s="119"/>
      <c r="Z23792" s="119"/>
    </row>
    <row r="23793" spans="16:26" x14ac:dyDescent="0.25">
      <c r="P23793" s="119"/>
      <c r="R23793" s="119"/>
      <c r="T23793" s="119"/>
      <c r="V23793" s="119"/>
      <c r="X23793" s="119"/>
      <c r="Z23793" s="119"/>
    </row>
    <row r="23794" spans="16:26" x14ac:dyDescent="0.25">
      <c r="P23794" s="120"/>
      <c r="R23794" s="120"/>
      <c r="T23794" s="120"/>
      <c r="V23794" s="120"/>
      <c r="X23794" s="120"/>
      <c r="Z23794" s="120"/>
    </row>
    <row r="23795" spans="16:26" x14ac:dyDescent="0.25">
      <c r="P23795" s="119"/>
      <c r="R23795" s="119"/>
      <c r="T23795" s="119"/>
      <c r="V23795" s="119"/>
      <c r="X23795" s="119"/>
      <c r="Z23795" s="119"/>
    </row>
    <row r="23796" spans="16:26" x14ac:dyDescent="0.25">
      <c r="P23796" s="119"/>
      <c r="R23796" s="119"/>
      <c r="T23796" s="119"/>
      <c r="V23796" s="119"/>
      <c r="X23796" s="119"/>
      <c r="Z23796" s="119"/>
    </row>
    <row r="23797" spans="16:26" x14ac:dyDescent="0.25">
      <c r="P23797" s="120"/>
      <c r="R23797" s="120"/>
      <c r="T23797" s="120"/>
      <c r="V23797" s="120"/>
      <c r="X23797" s="120"/>
      <c r="Z23797" s="120"/>
    </row>
    <row r="23798" spans="16:26" x14ac:dyDescent="0.25">
      <c r="P23798" s="119"/>
      <c r="R23798" s="119"/>
      <c r="T23798" s="119"/>
      <c r="V23798" s="119"/>
      <c r="X23798" s="119"/>
      <c r="Z23798" s="119"/>
    </row>
    <row r="23799" spans="16:26" x14ac:dyDescent="0.25">
      <c r="P23799" s="120"/>
      <c r="R23799" s="120"/>
      <c r="T23799" s="120"/>
      <c r="V23799" s="120"/>
      <c r="X23799" s="120"/>
      <c r="Z23799" s="120"/>
    </row>
    <row r="23800" spans="16:26" x14ac:dyDescent="0.25">
      <c r="P23800" s="119"/>
      <c r="R23800" s="119"/>
      <c r="T23800" s="119"/>
      <c r="V23800" s="119"/>
      <c r="X23800" s="119"/>
      <c r="Z23800" s="119"/>
    </row>
    <row r="23801" spans="16:26" x14ac:dyDescent="0.25">
      <c r="P23801" s="119"/>
      <c r="R23801" s="119"/>
      <c r="T23801" s="119"/>
      <c r="V23801" s="119"/>
      <c r="X23801" s="119"/>
      <c r="Z23801" s="119"/>
    </row>
    <row r="23802" spans="16:26" x14ac:dyDescent="0.25">
      <c r="P23802" s="119"/>
      <c r="R23802" s="119"/>
      <c r="T23802" s="119"/>
      <c r="V23802" s="119"/>
      <c r="X23802" s="119"/>
      <c r="Z23802" s="119"/>
    </row>
    <row r="23803" spans="16:26" x14ac:dyDescent="0.25">
      <c r="P23803" s="121"/>
      <c r="R23803" s="121"/>
      <c r="T23803" s="121"/>
      <c r="V23803" s="121"/>
      <c r="X23803" s="121"/>
      <c r="Z23803" s="121"/>
    </row>
    <row r="23804" spans="16:26" x14ac:dyDescent="0.25">
      <c r="P23804" s="121"/>
      <c r="R23804" s="121"/>
      <c r="T23804" s="121"/>
      <c r="V23804" s="121"/>
      <c r="X23804" s="121"/>
      <c r="Z23804" s="121"/>
    </row>
    <row r="23805" spans="16:26" x14ac:dyDescent="0.25">
      <c r="P23805" s="121"/>
      <c r="R23805" s="121"/>
      <c r="T23805" s="121"/>
      <c r="V23805" s="121"/>
      <c r="X23805" s="121"/>
      <c r="Z23805" s="121"/>
    </row>
    <row r="23806" spans="16:26" x14ac:dyDescent="0.25">
      <c r="P23806" s="121"/>
      <c r="R23806" s="121"/>
      <c r="T23806" s="121"/>
      <c r="V23806" s="121"/>
      <c r="X23806" s="121"/>
      <c r="Z23806" s="121"/>
    </row>
    <row r="23807" spans="16:26" x14ac:dyDescent="0.25">
      <c r="P23807" s="122"/>
      <c r="R23807" s="122"/>
      <c r="T23807" s="122"/>
      <c r="V23807" s="122"/>
      <c r="X23807" s="122"/>
      <c r="Z23807" s="122"/>
    </row>
    <row r="23808" spans="16:26" x14ac:dyDescent="0.25">
      <c r="P23808" s="118"/>
      <c r="R23808" s="118"/>
      <c r="T23808" s="118"/>
      <c r="V23808" s="118"/>
      <c r="X23808" s="118"/>
      <c r="Z23808" s="118"/>
    </row>
    <row r="23809" spans="16:26" x14ac:dyDescent="0.25">
      <c r="P23809" s="119"/>
      <c r="R23809" s="119"/>
      <c r="T23809" s="119"/>
      <c r="V23809" s="119"/>
      <c r="X23809" s="119"/>
      <c r="Z23809" s="119"/>
    </row>
    <row r="23810" spans="16:26" x14ac:dyDescent="0.25">
      <c r="P23810" s="119"/>
      <c r="R23810" s="119"/>
      <c r="T23810" s="119"/>
      <c r="V23810" s="119"/>
      <c r="X23810" s="119"/>
      <c r="Z23810" s="119"/>
    </row>
    <row r="23811" spans="16:26" x14ac:dyDescent="0.25">
      <c r="P23811" s="120"/>
      <c r="R23811" s="120"/>
      <c r="T23811" s="120"/>
      <c r="V23811" s="120"/>
      <c r="X23811" s="120"/>
      <c r="Z23811" s="120"/>
    </row>
    <row r="23812" spans="16:26" x14ac:dyDescent="0.25">
      <c r="P23812" s="119"/>
      <c r="R23812" s="119"/>
      <c r="T23812" s="119"/>
      <c r="V23812" s="119"/>
      <c r="X23812" s="119"/>
      <c r="Z23812" s="119"/>
    </row>
    <row r="23813" spans="16:26" x14ac:dyDescent="0.25">
      <c r="P23813" s="119"/>
      <c r="R23813" s="119"/>
      <c r="T23813" s="119"/>
      <c r="V23813" s="119"/>
      <c r="X23813" s="119"/>
      <c r="Z23813" s="119"/>
    </row>
    <row r="23814" spans="16:26" x14ac:dyDescent="0.25">
      <c r="P23814" s="120"/>
      <c r="R23814" s="120"/>
      <c r="T23814" s="120"/>
      <c r="V23814" s="120"/>
      <c r="X23814" s="120"/>
      <c r="Z23814" s="120"/>
    </row>
    <row r="23815" spans="16:26" x14ac:dyDescent="0.25">
      <c r="P23815" s="119"/>
      <c r="R23815" s="119"/>
      <c r="T23815" s="119"/>
      <c r="V23815" s="119"/>
      <c r="X23815" s="119"/>
      <c r="Z23815" s="119"/>
    </row>
    <row r="23816" spans="16:26" x14ac:dyDescent="0.25">
      <c r="P23816" s="120"/>
      <c r="R23816" s="120"/>
      <c r="T23816" s="120"/>
      <c r="V23816" s="120"/>
      <c r="X23816" s="120"/>
      <c r="Z23816" s="120"/>
    </row>
    <row r="23817" spans="16:26" x14ac:dyDescent="0.25">
      <c r="P23817" s="119"/>
      <c r="R23817" s="119"/>
      <c r="T23817" s="119"/>
      <c r="V23817" s="119"/>
      <c r="X23817" s="119"/>
      <c r="Z23817" s="119"/>
    </row>
    <row r="23818" spans="16:26" x14ac:dyDescent="0.25">
      <c r="P23818" s="119"/>
      <c r="R23818" s="119"/>
      <c r="T23818" s="119"/>
      <c r="V23818" s="119"/>
      <c r="X23818" s="119"/>
      <c r="Z23818" s="119"/>
    </row>
    <row r="23819" spans="16:26" x14ac:dyDescent="0.25">
      <c r="P23819" s="119"/>
      <c r="R23819" s="119"/>
      <c r="T23819" s="119"/>
      <c r="V23819" s="119"/>
      <c r="X23819" s="119"/>
      <c r="Z23819" s="119"/>
    </row>
    <row r="23820" spans="16:26" x14ac:dyDescent="0.25">
      <c r="P23820" s="121"/>
      <c r="R23820" s="121"/>
      <c r="T23820" s="121"/>
      <c r="V23820" s="121"/>
      <c r="X23820" s="121"/>
      <c r="Z23820" s="121"/>
    </row>
    <row r="23821" spans="16:26" x14ac:dyDescent="0.25">
      <c r="P23821" s="121"/>
      <c r="R23821" s="121"/>
      <c r="T23821" s="121"/>
      <c r="V23821" s="121"/>
      <c r="X23821" s="121"/>
      <c r="Z23821" s="121"/>
    </row>
    <row r="23822" spans="16:26" x14ac:dyDescent="0.25">
      <c r="P23822" s="121"/>
      <c r="R23822" s="121"/>
      <c r="T23822" s="121"/>
      <c r="V23822" s="121"/>
      <c r="X23822" s="121"/>
      <c r="Z23822" s="121"/>
    </row>
    <row r="23823" spans="16:26" x14ac:dyDescent="0.25">
      <c r="P23823" s="121"/>
      <c r="R23823" s="121"/>
      <c r="T23823" s="121"/>
      <c r="V23823" s="121"/>
      <c r="X23823" s="121"/>
      <c r="Z23823" s="121"/>
    </row>
    <row r="23824" spans="16:26" x14ac:dyDescent="0.25">
      <c r="P23824" s="122"/>
      <c r="R23824" s="122"/>
      <c r="T23824" s="122"/>
      <c r="V23824" s="122"/>
      <c r="X23824" s="122"/>
      <c r="Z23824" s="122"/>
    </row>
    <row r="23825" spans="16:26" x14ac:dyDescent="0.25">
      <c r="P23825" s="118"/>
      <c r="R23825" s="118"/>
      <c r="T23825" s="118"/>
      <c r="V23825" s="118"/>
      <c r="X23825" s="118"/>
      <c r="Z23825" s="118"/>
    </row>
    <row r="23826" spans="16:26" x14ac:dyDescent="0.25">
      <c r="P23826" s="119"/>
      <c r="R23826" s="119"/>
      <c r="T23826" s="119"/>
      <c r="V23826" s="119"/>
      <c r="X23826" s="119"/>
      <c r="Z23826" s="119"/>
    </row>
    <row r="23827" spans="16:26" x14ac:dyDescent="0.25">
      <c r="P23827" s="119"/>
      <c r="R23827" s="119"/>
      <c r="T23827" s="119"/>
      <c r="V23827" s="119"/>
      <c r="X23827" s="119"/>
      <c r="Z23827" s="119"/>
    </row>
    <row r="23828" spans="16:26" x14ac:dyDescent="0.25">
      <c r="P23828" s="120"/>
      <c r="R23828" s="120"/>
      <c r="T23828" s="120"/>
      <c r="V23828" s="120"/>
      <c r="X23828" s="120"/>
      <c r="Z23828" s="120"/>
    </row>
    <row r="23829" spans="16:26" x14ac:dyDescent="0.25">
      <c r="P23829" s="119"/>
      <c r="R23829" s="119"/>
      <c r="T23829" s="119"/>
      <c r="V23829" s="119"/>
      <c r="X23829" s="119"/>
      <c r="Z23829" s="119"/>
    </row>
    <row r="23830" spans="16:26" x14ac:dyDescent="0.25">
      <c r="P23830" s="119"/>
      <c r="R23830" s="119"/>
      <c r="T23830" s="119"/>
      <c r="V23830" s="119"/>
      <c r="X23830" s="119"/>
      <c r="Z23830" s="119"/>
    </row>
    <row r="23831" spans="16:26" x14ac:dyDescent="0.25">
      <c r="P23831" s="120"/>
      <c r="R23831" s="120"/>
      <c r="T23831" s="120"/>
      <c r="V23831" s="120"/>
      <c r="X23831" s="120"/>
      <c r="Z23831" s="120"/>
    </row>
    <row r="23832" spans="16:26" x14ac:dyDescent="0.25">
      <c r="P23832" s="119"/>
      <c r="R23832" s="119"/>
      <c r="T23832" s="119"/>
      <c r="V23832" s="119"/>
      <c r="X23832" s="119"/>
      <c r="Z23832" s="119"/>
    </row>
    <row r="23833" spans="16:26" x14ac:dyDescent="0.25">
      <c r="P23833" s="120"/>
      <c r="R23833" s="120"/>
      <c r="T23833" s="120"/>
      <c r="V23833" s="120"/>
      <c r="X23833" s="120"/>
      <c r="Z23833" s="120"/>
    </row>
    <row r="23834" spans="16:26" x14ac:dyDescent="0.25">
      <c r="P23834" s="119"/>
      <c r="R23834" s="119"/>
      <c r="T23834" s="119"/>
      <c r="V23834" s="119"/>
      <c r="X23834" s="119"/>
      <c r="Z23834" s="119"/>
    </row>
    <row r="23835" spans="16:26" x14ac:dyDescent="0.25">
      <c r="P23835" s="119"/>
      <c r="R23835" s="119"/>
      <c r="T23835" s="119"/>
      <c r="V23835" s="119"/>
      <c r="X23835" s="119"/>
      <c r="Z23835" s="119"/>
    </row>
    <row r="23836" spans="16:26" x14ac:dyDescent="0.25">
      <c r="P23836" s="119"/>
      <c r="R23836" s="119"/>
      <c r="T23836" s="119"/>
      <c r="V23836" s="119"/>
      <c r="X23836" s="119"/>
      <c r="Z23836" s="119"/>
    </row>
    <row r="23837" spans="16:26" x14ac:dyDescent="0.25">
      <c r="P23837" s="121"/>
      <c r="R23837" s="121"/>
      <c r="T23837" s="121"/>
      <c r="V23837" s="121"/>
      <c r="X23837" s="121"/>
      <c r="Z23837" s="121"/>
    </row>
    <row r="23838" spans="16:26" x14ac:dyDescent="0.25">
      <c r="P23838" s="121"/>
      <c r="R23838" s="121"/>
      <c r="T23838" s="121"/>
      <c r="V23838" s="121"/>
      <c r="X23838" s="121"/>
      <c r="Z23838" s="121"/>
    </row>
    <row r="23839" spans="16:26" x14ac:dyDescent="0.25">
      <c r="P23839" s="121"/>
      <c r="R23839" s="121"/>
      <c r="T23839" s="121"/>
      <c r="V23839" s="121"/>
      <c r="X23839" s="121"/>
      <c r="Z23839" s="121"/>
    </row>
    <row r="23840" spans="16:26" x14ac:dyDescent="0.25">
      <c r="P23840" s="121"/>
      <c r="R23840" s="121"/>
      <c r="T23840" s="121"/>
      <c r="V23840" s="121"/>
      <c r="X23840" s="121"/>
      <c r="Z23840" s="121"/>
    </row>
    <row r="23841" spans="16:26" x14ac:dyDescent="0.25">
      <c r="P23841" s="122"/>
      <c r="R23841" s="122"/>
      <c r="T23841" s="122"/>
      <c r="V23841" s="122"/>
      <c r="X23841" s="122"/>
      <c r="Z23841" s="122"/>
    </row>
    <row r="23842" spans="16:26" x14ac:dyDescent="0.25">
      <c r="P23842" s="118"/>
      <c r="R23842" s="118"/>
      <c r="T23842" s="118"/>
      <c r="V23842" s="118"/>
      <c r="X23842" s="118"/>
      <c r="Z23842" s="118"/>
    </row>
    <row r="23843" spans="16:26" x14ac:dyDescent="0.25">
      <c r="P23843" s="119"/>
      <c r="R23843" s="119"/>
      <c r="T23843" s="119"/>
      <c r="V23843" s="119"/>
      <c r="X23843" s="119"/>
      <c r="Z23843" s="119"/>
    </row>
    <row r="23844" spans="16:26" x14ac:dyDescent="0.25">
      <c r="P23844" s="119"/>
      <c r="R23844" s="119"/>
      <c r="T23844" s="119"/>
      <c r="V23844" s="119"/>
      <c r="X23844" s="119"/>
      <c r="Z23844" s="119"/>
    </row>
    <row r="23845" spans="16:26" x14ac:dyDescent="0.25">
      <c r="P23845" s="120"/>
      <c r="R23845" s="120"/>
      <c r="T23845" s="120"/>
      <c r="V23845" s="120"/>
      <c r="X23845" s="120"/>
      <c r="Z23845" s="120"/>
    </row>
    <row r="23846" spans="16:26" x14ac:dyDescent="0.25">
      <c r="P23846" s="119"/>
      <c r="R23846" s="119"/>
      <c r="T23846" s="119"/>
      <c r="V23846" s="119"/>
      <c r="X23846" s="119"/>
      <c r="Z23846" s="119"/>
    </row>
    <row r="23847" spans="16:26" x14ac:dyDescent="0.25">
      <c r="P23847" s="119"/>
      <c r="R23847" s="119"/>
      <c r="T23847" s="119"/>
      <c r="V23847" s="119"/>
      <c r="X23847" s="119"/>
      <c r="Z23847" s="119"/>
    </row>
    <row r="23848" spans="16:26" x14ac:dyDescent="0.25">
      <c r="P23848" s="120"/>
      <c r="R23848" s="120"/>
      <c r="T23848" s="120"/>
      <c r="V23848" s="120"/>
      <c r="X23848" s="120"/>
      <c r="Z23848" s="120"/>
    </row>
    <row r="23849" spans="16:26" x14ac:dyDescent="0.25">
      <c r="P23849" s="119"/>
      <c r="R23849" s="119"/>
      <c r="T23849" s="119"/>
      <c r="V23849" s="119"/>
      <c r="X23849" s="119"/>
      <c r="Z23849" s="119"/>
    </row>
    <row r="23850" spans="16:26" x14ac:dyDescent="0.25">
      <c r="P23850" s="120"/>
      <c r="R23850" s="120"/>
      <c r="T23850" s="120"/>
      <c r="V23850" s="120"/>
      <c r="X23850" s="120"/>
      <c r="Z23850" s="120"/>
    </row>
    <row r="23851" spans="16:26" x14ac:dyDescent="0.25">
      <c r="P23851" s="119"/>
      <c r="R23851" s="119"/>
      <c r="T23851" s="119"/>
      <c r="V23851" s="119"/>
      <c r="X23851" s="119"/>
      <c r="Z23851" s="119"/>
    </row>
    <row r="23852" spans="16:26" x14ac:dyDescent="0.25">
      <c r="P23852" s="119"/>
      <c r="R23852" s="119"/>
      <c r="T23852" s="119"/>
      <c r="V23852" s="119"/>
      <c r="X23852" s="119"/>
      <c r="Z23852" s="119"/>
    </row>
    <row r="23853" spans="16:26" x14ac:dyDescent="0.25">
      <c r="P23853" s="119"/>
      <c r="R23853" s="119"/>
      <c r="T23853" s="119"/>
      <c r="V23853" s="119"/>
      <c r="X23853" s="119"/>
      <c r="Z23853" s="119"/>
    </row>
    <row r="23854" spans="16:26" x14ac:dyDescent="0.25">
      <c r="P23854" s="121"/>
      <c r="R23854" s="121"/>
      <c r="T23854" s="121"/>
      <c r="V23854" s="121"/>
      <c r="X23854" s="121"/>
      <c r="Z23854" s="121"/>
    </row>
    <row r="23855" spans="16:26" x14ac:dyDescent="0.25">
      <c r="P23855" s="121"/>
      <c r="R23855" s="121"/>
      <c r="T23855" s="121"/>
      <c r="V23855" s="121"/>
      <c r="X23855" s="121"/>
      <c r="Z23855" s="121"/>
    </row>
    <row r="23856" spans="16:26" x14ac:dyDescent="0.25">
      <c r="P23856" s="121"/>
      <c r="R23856" s="121"/>
      <c r="T23856" s="121"/>
      <c r="V23856" s="121"/>
      <c r="X23856" s="121"/>
      <c r="Z23856" s="121"/>
    </row>
    <row r="23857" spans="16:26" x14ac:dyDescent="0.25">
      <c r="P23857" s="121"/>
      <c r="R23857" s="121"/>
      <c r="T23857" s="121"/>
      <c r="V23857" s="121"/>
      <c r="X23857" s="121"/>
      <c r="Z23857" s="121"/>
    </row>
    <row r="23858" spans="16:26" x14ac:dyDescent="0.25">
      <c r="P23858" s="122"/>
      <c r="R23858" s="122"/>
      <c r="T23858" s="122"/>
      <c r="V23858" s="122"/>
      <c r="X23858" s="122"/>
      <c r="Z23858" s="122"/>
    </row>
    <row r="23859" spans="16:26" x14ac:dyDescent="0.25">
      <c r="P23859" s="118"/>
      <c r="R23859" s="118"/>
      <c r="T23859" s="118"/>
      <c r="V23859" s="118"/>
      <c r="X23859" s="118"/>
      <c r="Z23859" s="118"/>
    </row>
    <row r="23860" spans="16:26" x14ac:dyDescent="0.25">
      <c r="P23860" s="119"/>
      <c r="R23860" s="119"/>
      <c r="T23860" s="119"/>
      <c r="V23860" s="119"/>
      <c r="X23860" s="119"/>
      <c r="Z23860" s="119"/>
    </row>
    <row r="23861" spans="16:26" x14ac:dyDescent="0.25">
      <c r="P23861" s="119"/>
      <c r="R23861" s="119"/>
      <c r="T23861" s="119"/>
      <c r="V23861" s="119"/>
      <c r="X23861" s="119"/>
      <c r="Z23861" s="119"/>
    </row>
    <row r="23862" spans="16:26" x14ac:dyDescent="0.25">
      <c r="P23862" s="120"/>
      <c r="R23862" s="120"/>
      <c r="T23862" s="120"/>
      <c r="V23862" s="120"/>
      <c r="X23862" s="120"/>
      <c r="Z23862" s="120"/>
    </row>
    <row r="23863" spans="16:26" x14ac:dyDescent="0.25">
      <c r="P23863" s="119"/>
      <c r="R23863" s="119"/>
      <c r="T23863" s="119"/>
      <c r="V23863" s="119"/>
      <c r="X23863" s="119"/>
      <c r="Z23863" s="119"/>
    </row>
    <row r="23864" spans="16:26" x14ac:dyDescent="0.25">
      <c r="P23864" s="119"/>
      <c r="R23864" s="119"/>
      <c r="T23864" s="119"/>
      <c r="V23864" s="119"/>
      <c r="X23864" s="119"/>
      <c r="Z23864" s="119"/>
    </row>
    <row r="23865" spans="16:26" x14ac:dyDescent="0.25">
      <c r="P23865" s="120"/>
      <c r="R23865" s="120"/>
      <c r="T23865" s="120"/>
      <c r="V23865" s="120"/>
      <c r="X23865" s="120"/>
      <c r="Z23865" s="120"/>
    </row>
    <row r="23866" spans="16:26" x14ac:dyDescent="0.25">
      <c r="P23866" s="119"/>
      <c r="R23866" s="119"/>
      <c r="T23866" s="119"/>
      <c r="V23866" s="119"/>
      <c r="X23866" s="119"/>
      <c r="Z23866" s="119"/>
    </row>
    <row r="23867" spans="16:26" x14ac:dyDescent="0.25">
      <c r="P23867" s="120"/>
      <c r="R23867" s="120"/>
      <c r="T23867" s="120"/>
      <c r="V23867" s="120"/>
      <c r="X23867" s="120"/>
      <c r="Z23867" s="120"/>
    </row>
    <row r="23868" spans="16:26" x14ac:dyDescent="0.25">
      <c r="P23868" s="119"/>
      <c r="R23868" s="119"/>
      <c r="T23868" s="119"/>
      <c r="V23868" s="119"/>
      <c r="X23868" s="119"/>
      <c r="Z23868" s="119"/>
    </row>
    <row r="23869" spans="16:26" x14ac:dyDescent="0.25">
      <c r="P23869" s="119"/>
      <c r="R23869" s="119"/>
      <c r="T23869" s="119"/>
      <c r="V23869" s="119"/>
      <c r="X23869" s="119"/>
      <c r="Z23869" s="119"/>
    </row>
    <row r="23870" spans="16:26" x14ac:dyDescent="0.25">
      <c r="P23870" s="119"/>
      <c r="R23870" s="119"/>
      <c r="T23870" s="119"/>
      <c r="V23870" s="119"/>
      <c r="X23870" s="119"/>
      <c r="Z23870" s="119"/>
    </row>
    <row r="23871" spans="16:26" x14ac:dyDescent="0.25">
      <c r="P23871" s="121"/>
      <c r="R23871" s="121"/>
      <c r="T23871" s="121"/>
      <c r="V23871" s="121"/>
      <c r="X23871" s="121"/>
      <c r="Z23871" s="121"/>
    </row>
    <row r="23872" spans="16:26" x14ac:dyDescent="0.25">
      <c r="P23872" s="121"/>
      <c r="R23872" s="121"/>
      <c r="T23872" s="121"/>
      <c r="V23872" s="121"/>
      <c r="X23872" s="121"/>
      <c r="Z23872" s="121"/>
    </row>
    <row r="23873" spans="16:26" x14ac:dyDescent="0.25">
      <c r="P23873" s="121"/>
      <c r="R23873" s="121"/>
      <c r="T23873" s="121"/>
      <c r="V23873" s="121"/>
      <c r="X23873" s="121"/>
      <c r="Z23873" s="121"/>
    </row>
    <row r="23874" spans="16:26" x14ac:dyDescent="0.25">
      <c r="P23874" s="121"/>
      <c r="R23874" s="121"/>
      <c r="T23874" s="121"/>
      <c r="V23874" s="121"/>
      <c r="X23874" s="121"/>
      <c r="Z23874" s="121"/>
    </row>
    <row r="23875" spans="16:26" x14ac:dyDescent="0.25">
      <c r="P23875" s="122"/>
      <c r="R23875" s="122"/>
      <c r="T23875" s="122"/>
      <c r="V23875" s="122"/>
      <c r="X23875" s="122"/>
      <c r="Z23875" s="122"/>
    </row>
    <row r="23876" spans="16:26" x14ac:dyDescent="0.25">
      <c r="P23876" s="118"/>
      <c r="R23876" s="118"/>
      <c r="T23876" s="118"/>
      <c r="V23876" s="118"/>
      <c r="X23876" s="118"/>
      <c r="Z23876" s="118"/>
    </row>
    <row r="23877" spans="16:26" x14ac:dyDescent="0.25">
      <c r="P23877" s="119"/>
      <c r="R23877" s="119"/>
      <c r="T23877" s="119"/>
      <c r="V23877" s="119"/>
      <c r="X23877" s="119"/>
      <c r="Z23877" s="119"/>
    </row>
    <row r="23878" spans="16:26" x14ac:dyDescent="0.25">
      <c r="P23878" s="119"/>
      <c r="R23878" s="119"/>
      <c r="T23878" s="119"/>
      <c r="V23878" s="119"/>
      <c r="X23878" s="119"/>
      <c r="Z23878" s="119"/>
    </row>
    <row r="23879" spans="16:26" x14ac:dyDescent="0.25">
      <c r="P23879" s="120"/>
      <c r="R23879" s="120"/>
      <c r="T23879" s="120"/>
      <c r="V23879" s="120"/>
      <c r="X23879" s="120"/>
      <c r="Z23879" s="120"/>
    </row>
    <row r="23880" spans="16:26" x14ac:dyDescent="0.25">
      <c r="P23880" s="119"/>
      <c r="R23880" s="119"/>
      <c r="T23880" s="119"/>
      <c r="V23880" s="119"/>
      <c r="X23880" s="119"/>
      <c r="Z23880" s="119"/>
    </row>
    <row r="23881" spans="16:26" x14ac:dyDescent="0.25">
      <c r="P23881" s="119"/>
      <c r="R23881" s="119"/>
      <c r="T23881" s="119"/>
      <c r="V23881" s="119"/>
      <c r="X23881" s="119"/>
      <c r="Z23881" s="119"/>
    </row>
    <row r="23882" spans="16:26" x14ac:dyDescent="0.25">
      <c r="P23882" s="120"/>
      <c r="R23882" s="120"/>
      <c r="T23882" s="120"/>
      <c r="V23882" s="120"/>
      <c r="X23882" s="120"/>
      <c r="Z23882" s="120"/>
    </row>
    <row r="23883" spans="16:26" x14ac:dyDescent="0.25">
      <c r="P23883" s="119"/>
      <c r="R23883" s="119"/>
      <c r="T23883" s="119"/>
      <c r="V23883" s="119"/>
      <c r="X23883" s="119"/>
      <c r="Z23883" s="119"/>
    </row>
    <row r="23884" spans="16:26" x14ac:dyDescent="0.25">
      <c r="P23884" s="120"/>
      <c r="R23884" s="120"/>
      <c r="T23884" s="120"/>
      <c r="V23884" s="120"/>
      <c r="X23884" s="120"/>
      <c r="Z23884" s="120"/>
    </row>
    <row r="23885" spans="16:26" x14ac:dyDescent="0.25">
      <c r="P23885" s="119"/>
      <c r="R23885" s="119"/>
      <c r="T23885" s="119"/>
      <c r="V23885" s="119"/>
      <c r="X23885" s="119"/>
      <c r="Z23885" s="119"/>
    </row>
    <row r="23886" spans="16:26" x14ac:dyDescent="0.25">
      <c r="P23886" s="119"/>
      <c r="R23886" s="119"/>
      <c r="T23886" s="119"/>
      <c r="V23886" s="119"/>
      <c r="X23886" s="119"/>
      <c r="Z23886" s="119"/>
    </row>
    <row r="23887" spans="16:26" x14ac:dyDescent="0.25">
      <c r="P23887" s="119"/>
      <c r="R23887" s="119"/>
      <c r="T23887" s="119"/>
      <c r="V23887" s="119"/>
      <c r="X23887" s="119"/>
      <c r="Z23887" s="119"/>
    </row>
    <row r="23888" spans="16:26" x14ac:dyDescent="0.25">
      <c r="P23888" s="121"/>
      <c r="R23888" s="121"/>
      <c r="T23888" s="121"/>
      <c r="V23888" s="121"/>
      <c r="X23888" s="121"/>
      <c r="Z23888" s="121"/>
    </row>
    <row r="23889" spans="16:26" x14ac:dyDescent="0.25">
      <c r="P23889" s="121"/>
      <c r="R23889" s="121"/>
      <c r="T23889" s="121"/>
      <c r="V23889" s="121"/>
      <c r="X23889" s="121"/>
      <c r="Z23889" s="121"/>
    </row>
    <row r="23890" spans="16:26" x14ac:dyDescent="0.25">
      <c r="P23890" s="121"/>
      <c r="R23890" s="121"/>
      <c r="T23890" s="121"/>
      <c r="V23890" s="121"/>
      <c r="X23890" s="121"/>
      <c r="Z23890" s="121"/>
    </row>
    <row r="23891" spans="16:26" x14ac:dyDescent="0.25">
      <c r="P23891" s="121"/>
      <c r="R23891" s="121"/>
      <c r="T23891" s="121"/>
      <c r="V23891" s="121"/>
      <c r="X23891" s="121"/>
      <c r="Z23891" s="121"/>
    </row>
    <row r="23892" spans="16:26" x14ac:dyDescent="0.25">
      <c r="P23892" s="122"/>
      <c r="R23892" s="122"/>
      <c r="T23892" s="122"/>
      <c r="V23892" s="122"/>
      <c r="X23892" s="122"/>
      <c r="Z23892" s="122"/>
    </row>
    <row r="23893" spans="16:26" x14ac:dyDescent="0.25">
      <c r="P23893" s="118"/>
      <c r="R23893" s="118"/>
      <c r="T23893" s="118"/>
      <c r="V23893" s="118"/>
      <c r="X23893" s="118"/>
      <c r="Z23893" s="118"/>
    </row>
    <row r="23894" spans="16:26" x14ac:dyDescent="0.25">
      <c r="P23894" s="119"/>
      <c r="R23894" s="119"/>
      <c r="T23894" s="119"/>
      <c r="V23894" s="119"/>
      <c r="X23894" s="119"/>
      <c r="Z23894" s="119"/>
    </row>
    <row r="23895" spans="16:26" x14ac:dyDescent="0.25">
      <c r="P23895" s="119"/>
      <c r="R23895" s="119"/>
      <c r="T23895" s="119"/>
      <c r="V23895" s="119"/>
      <c r="X23895" s="119"/>
      <c r="Z23895" s="119"/>
    </row>
    <row r="23896" spans="16:26" x14ac:dyDescent="0.25">
      <c r="P23896" s="120"/>
      <c r="R23896" s="120"/>
      <c r="T23896" s="120"/>
      <c r="V23896" s="120"/>
      <c r="X23896" s="120"/>
      <c r="Z23896" s="120"/>
    </row>
    <row r="23897" spans="16:26" x14ac:dyDescent="0.25">
      <c r="P23897" s="119"/>
      <c r="R23897" s="119"/>
      <c r="T23897" s="119"/>
      <c r="V23897" s="119"/>
      <c r="X23897" s="119"/>
      <c r="Z23897" s="119"/>
    </row>
    <row r="23898" spans="16:26" x14ac:dyDescent="0.25">
      <c r="P23898" s="119"/>
      <c r="R23898" s="119"/>
      <c r="T23898" s="119"/>
      <c r="V23898" s="119"/>
      <c r="X23898" s="119"/>
      <c r="Z23898" s="119"/>
    </row>
    <row r="23899" spans="16:26" x14ac:dyDescent="0.25">
      <c r="P23899" s="120"/>
      <c r="R23899" s="120"/>
      <c r="T23899" s="120"/>
      <c r="V23899" s="120"/>
      <c r="X23899" s="120"/>
      <c r="Z23899" s="120"/>
    </row>
    <row r="23900" spans="16:26" x14ac:dyDescent="0.25">
      <c r="P23900" s="119"/>
      <c r="R23900" s="119"/>
      <c r="T23900" s="119"/>
      <c r="V23900" s="119"/>
      <c r="X23900" s="119"/>
      <c r="Z23900" s="119"/>
    </row>
    <row r="23901" spans="16:26" x14ac:dyDescent="0.25">
      <c r="P23901" s="120"/>
      <c r="R23901" s="120"/>
      <c r="T23901" s="120"/>
      <c r="V23901" s="120"/>
      <c r="X23901" s="120"/>
      <c r="Z23901" s="120"/>
    </row>
    <row r="23902" spans="16:26" x14ac:dyDescent="0.25">
      <c r="P23902" s="119"/>
      <c r="R23902" s="119"/>
      <c r="T23902" s="119"/>
      <c r="V23902" s="119"/>
      <c r="X23902" s="119"/>
      <c r="Z23902" s="119"/>
    </row>
    <row r="23903" spans="16:26" x14ac:dyDescent="0.25">
      <c r="P23903" s="119"/>
      <c r="R23903" s="119"/>
      <c r="T23903" s="119"/>
      <c r="V23903" s="119"/>
      <c r="X23903" s="119"/>
      <c r="Z23903" s="119"/>
    </row>
    <row r="23904" spans="16:26" x14ac:dyDescent="0.25">
      <c r="P23904" s="119"/>
      <c r="R23904" s="119"/>
      <c r="T23904" s="119"/>
      <c r="V23904" s="119"/>
      <c r="X23904" s="119"/>
      <c r="Z23904" s="119"/>
    </row>
    <row r="23905" spans="16:26" x14ac:dyDescent="0.25">
      <c r="P23905" s="121"/>
      <c r="R23905" s="121"/>
      <c r="T23905" s="121"/>
      <c r="V23905" s="121"/>
      <c r="X23905" s="121"/>
      <c r="Z23905" s="121"/>
    </row>
    <row r="23906" spans="16:26" x14ac:dyDescent="0.25">
      <c r="P23906" s="121"/>
      <c r="R23906" s="121"/>
      <c r="T23906" s="121"/>
      <c r="V23906" s="121"/>
      <c r="X23906" s="121"/>
      <c r="Z23906" s="121"/>
    </row>
    <row r="23907" spans="16:26" x14ac:dyDescent="0.25">
      <c r="P23907" s="121"/>
      <c r="R23907" s="121"/>
      <c r="T23907" s="121"/>
      <c r="V23907" s="121"/>
      <c r="X23907" s="121"/>
      <c r="Z23907" s="121"/>
    </row>
    <row r="23908" spans="16:26" x14ac:dyDescent="0.25">
      <c r="P23908" s="121"/>
      <c r="R23908" s="121"/>
      <c r="T23908" s="121"/>
      <c r="V23908" s="121"/>
      <c r="X23908" s="121"/>
      <c r="Z23908" s="121"/>
    </row>
    <row r="23909" spans="16:26" x14ac:dyDescent="0.25">
      <c r="P23909" s="122"/>
      <c r="R23909" s="122"/>
      <c r="T23909" s="122"/>
      <c r="V23909" s="122"/>
      <c r="X23909" s="122"/>
      <c r="Z23909" s="122"/>
    </row>
    <row r="23910" spans="16:26" x14ac:dyDescent="0.25">
      <c r="P23910" s="118"/>
      <c r="R23910" s="118"/>
      <c r="T23910" s="118"/>
      <c r="V23910" s="118"/>
      <c r="X23910" s="118"/>
      <c r="Z23910" s="118"/>
    </row>
    <row r="23911" spans="16:26" x14ac:dyDescent="0.25">
      <c r="P23911" s="119"/>
      <c r="R23911" s="119"/>
      <c r="T23911" s="119"/>
      <c r="V23911" s="119"/>
      <c r="X23911" s="119"/>
      <c r="Z23911" s="119"/>
    </row>
    <row r="23912" spans="16:26" x14ac:dyDescent="0.25">
      <c r="P23912" s="119"/>
      <c r="R23912" s="119"/>
      <c r="T23912" s="119"/>
      <c r="V23912" s="119"/>
      <c r="X23912" s="119"/>
      <c r="Z23912" s="119"/>
    </row>
    <row r="23913" spans="16:26" x14ac:dyDescent="0.25">
      <c r="P23913" s="120"/>
      <c r="R23913" s="120"/>
      <c r="T23913" s="120"/>
      <c r="V23913" s="120"/>
      <c r="X23913" s="120"/>
      <c r="Z23913" s="120"/>
    </row>
    <row r="23914" spans="16:26" x14ac:dyDescent="0.25">
      <c r="P23914" s="119"/>
      <c r="R23914" s="119"/>
      <c r="T23914" s="119"/>
      <c r="V23914" s="119"/>
      <c r="X23914" s="119"/>
      <c r="Z23914" s="119"/>
    </row>
    <row r="23915" spans="16:26" x14ac:dyDescent="0.25">
      <c r="P23915" s="119"/>
      <c r="R23915" s="119"/>
      <c r="T23915" s="119"/>
      <c r="V23915" s="119"/>
      <c r="X23915" s="119"/>
      <c r="Z23915" s="119"/>
    </row>
    <row r="23916" spans="16:26" x14ac:dyDescent="0.25">
      <c r="P23916" s="120"/>
      <c r="R23916" s="120"/>
      <c r="T23916" s="120"/>
      <c r="V23916" s="120"/>
      <c r="X23916" s="120"/>
      <c r="Z23916" s="120"/>
    </row>
    <row r="23917" spans="16:26" x14ac:dyDescent="0.25">
      <c r="P23917" s="119"/>
      <c r="R23917" s="119"/>
      <c r="T23917" s="119"/>
      <c r="V23917" s="119"/>
      <c r="X23917" s="119"/>
      <c r="Z23917" s="119"/>
    </row>
    <row r="23918" spans="16:26" x14ac:dyDescent="0.25">
      <c r="P23918" s="120"/>
      <c r="R23918" s="120"/>
      <c r="T23918" s="120"/>
      <c r="V23918" s="120"/>
      <c r="X23918" s="120"/>
      <c r="Z23918" s="120"/>
    </row>
    <row r="23919" spans="16:26" x14ac:dyDescent="0.25">
      <c r="P23919" s="119"/>
      <c r="R23919" s="119"/>
      <c r="T23919" s="119"/>
      <c r="V23919" s="119"/>
      <c r="X23919" s="119"/>
      <c r="Z23919" s="119"/>
    </row>
    <row r="23920" spans="16:26" x14ac:dyDescent="0.25">
      <c r="P23920" s="119"/>
      <c r="R23920" s="119"/>
      <c r="T23920" s="119"/>
      <c r="V23920" s="119"/>
      <c r="X23920" s="119"/>
      <c r="Z23920" s="119"/>
    </row>
    <row r="23921" spans="16:26" x14ac:dyDescent="0.25">
      <c r="P23921" s="119"/>
      <c r="R23921" s="119"/>
      <c r="T23921" s="119"/>
      <c r="V23921" s="119"/>
      <c r="X23921" s="119"/>
      <c r="Z23921" s="119"/>
    </row>
    <row r="23922" spans="16:26" x14ac:dyDescent="0.25">
      <c r="P23922" s="121"/>
      <c r="R23922" s="121"/>
      <c r="T23922" s="121"/>
      <c r="V23922" s="121"/>
      <c r="X23922" s="121"/>
      <c r="Z23922" s="121"/>
    </row>
    <row r="23923" spans="16:26" x14ac:dyDescent="0.25">
      <c r="P23923" s="121"/>
      <c r="R23923" s="121"/>
      <c r="T23923" s="121"/>
      <c r="V23923" s="121"/>
      <c r="X23923" s="121"/>
      <c r="Z23923" s="121"/>
    </row>
    <row r="23924" spans="16:26" x14ac:dyDescent="0.25">
      <c r="P23924" s="121"/>
      <c r="R23924" s="121"/>
      <c r="T23924" s="121"/>
      <c r="V23924" s="121"/>
      <c r="X23924" s="121"/>
      <c r="Z23924" s="121"/>
    </row>
    <row r="23925" spans="16:26" x14ac:dyDescent="0.25">
      <c r="P23925" s="121"/>
      <c r="R23925" s="121"/>
      <c r="T23925" s="121"/>
      <c r="V23925" s="121"/>
      <c r="X23925" s="121"/>
      <c r="Z23925" s="121"/>
    </row>
    <row r="23926" spans="16:26" x14ac:dyDescent="0.25">
      <c r="P23926" s="122"/>
      <c r="R23926" s="122"/>
      <c r="T23926" s="122"/>
      <c r="V23926" s="122"/>
      <c r="X23926" s="122"/>
      <c r="Z23926" s="122"/>
    </row>
    <row r="23927" spans="16:26" x14ac:dyDescent="0.25">
      <c r="P23927" s="118"/>
      <c r="R23927" s="118"/>
      <c r="T23927" s="118"/>
      <c r="V23927" s="118"/>
      <c r="X23927" s="118"/>
      <c r="Z23927" s="118"/>
    </row>
    <row r="23928" spans="16:26" x14ac:dyDescent="0.25">
      <c r="P23928" s="119"/>
      <c r="R23928" s="119"/>
      <c r="T23928" s="119"/>
      <c r="V23928" s="119"/>
      <c r="X23928" s="119"/>
      <c r="Z23928" s="119"/>
    </row>
    <row r="23929" spans="16:26" x14ac:dyDescent="0.25">
      <c r="P23929" s="119"/>
      <c r="R23929" s="119"/>
      <c r="T23929" s="119"/>
      <c r="V23929" s="119"/>
      <c r="X23929" s="119"/>
      <c r="Z23929" s="119"/>
    </row>
    <row r="23930" spans="16:26" x14ac:dyDescent="0.25">
      <c r="P23930" s="120"/>
      <c r="R23930" s="120"/>
      <c r="T23930" s="120"/>
      <c r="V23930" s="120"/>
      <c r="X23930" s="120"/>
      <c r="Z23930" s="120"/>
    </row>
    <row r="23931" spans="16:26" x14ac:dyDescent="0.25">
      <c r="P23931" s="119"/>
      <c r="R23931" s="119"/>
      <c r="T23931" s="119"/>
      <c r="V23931" s="119"/>
      <c r="X23931" s="119"/>
      <c r="Z23931" s="119"/>
    </row>
    <row r="23932" spans="16:26" x14ac:dyDescent="0.25">
      <c r="P23932" s="119"/>
      <c r="R23932" s="119"/>
      <c r="T23932" s="119"/>
      <c r="V23932" s="119"/>
      <c r="X23932" s="119"/>
      <c r="Z23932" s="119"/>
    </row>
    <row r="23933" spans="16:26" x14ac:dyDescent="0.25">
      <c r="P23933" s="120"/>
      <c r="R23933" s="120"/>
      <c r="T23933" s="120"/>
      <c r="V23933" s="120"/>
      <c r="X23933" s="120"/>
      <c r="Z23933" s="120"/>
    </row>
    <row r="23934" spans="16:26" x14ac:dyDescent="0.25">
      <c r="P23934" s="119"/>
      <c r="R23934" s="119"/>
      <c r="T23934" s="119"/>
      <c r="V23934" s="119"/>
      <c r="X23934" s="119"/>
      <c r="Z23934" s="119"/>
    </row>
    <row r="23935" spans="16:26" x14ac:dyDescent="0.25">
      <c r="P23935" s="120"/>
      <c r="R23935" s="120"/>
      <c r="T23935" s="120"/>
      <c r="V23935" s="120"/>
      <c r="X23935" s="120"/>
      <c r="Z23935" s="120"/>
    </row>
    <row r="23936" spans="16:26" x14ac:dyDescent="0.25">
      <c r="P23936" s="119"/>
      <c r="R23936" s="119"/>
      <c r="T23936" s="119"/>
      <c r="V23936" s="119"/>
      <c r="X23936" s="119"/>
      <c r="Z23936" s="119"/>
    </row>
    <row r="23937" spans="16:26" x14ac:dyDescent="0.25">
      <c r="P23937" s="119"/>
      <c r="R23937" s="119"/>
      <c r="T23937" s="119"/>
      <c r="V23937" s="119"/>
      <c r="X23937" s="119"/>
      <c r="Z23937" s="119"/>
    </row>
    <row r="23938" spans="16:26" x14ac:dyDescent="0.25">
      <c r="P23938" s="119"/>
      <c r="R23938" s="119"/>
      <c r="T23938" s="119"/>
      <c r="V23938" s="119"/>
      <c r="X23938" s="119"/>
      <c r="Z23938" s="119"/>
    </row>
    <row r="23939" spans="16:26" x14ac:dyDescent="0.25">
      <c r="P23939" s="121"/>
      <c r="R23939" s="121"/>
      <c r="T23939" s="121"/>
      <c r="V23939" s="121"/>
      <c r="X23939" s="121"/>
      <c r="Z23939" s="121"/>
    </row>
    <row r="23940" spans="16:26" x14ac:dyDescent="0.25">
      <c r="P23940" s="121"/>
      <c r="R23940" s="121"/>
      <c r="T23940" s="121"/>
      <c r="V23940" s="121"/>
      <c r="X23940" s="121"/>
      <c r="Z23940" s="121"/>
    </row>
    <row r="23941" spans="16:26" x14ac:dyDescent="0.25">
      <c r="P23941" s="121"/>
      <c r="R23941" s="121"/>
      <c r="T23941" s="121"/>
      <c r="V23941" s="121"/>
      <c r="X23941" s="121"/>
      <c r="Z23941" s="121"/>
    </row>
    <row r="23942" spans="16:26" x14ac:dyDescent="0.25">
      <c r="P23942" s="121"/>
      <c r="R23942" s="121"/>
      <c r="T23942" s="121"/>
      <c r="V23942" s="121"/>
      <c r="X23942" s="121"/>
      <c r="Z23942" s="121"/>
    </row>
    <row r="23943" spans="16:26" x14ac:dyDescent="0.25">
      <c r="P23943" s="122"/>
      <c r="R23943" s="122"/>
      <c r="T23943" s="122"/>
      <c r="V23943" s="122"/>
      <c r="X23943" s="122"/>
      <c r="Z23943" s="122"/>
    </row>
    <row r="23944" spans="16:26" x14ac:dyDescent="0.25">
      <c r="P23944" s="118"/>
      <c r="R23944" s="118"/>
      <c r="T23944" s="118"/>
      <c r="V23944" s="118"/>
      <c r="X23944" s="118"/>
      <c r="Z23944" s="118"/>
    </row>
    <row r="23945" spans="16:26" x14ac:dyDescent="0.25">
      <c r="P23945" s="119"/>
      <c r="R23945" s="119"/>
      <c r="T23945" s="119"/>
      <c r="V23945" s="119"/>
      <c r="X23945" s="119"/>
      <c r="Z23945" s="119"/>
    </row>
    <row r="23946" spans="16:26" x14ac:dyDescent="0.25">
      <c r="P23946" s="119"/>
      <c r="R23946" s="119"/>
      <c r="T23946" s="119"/>
      <c r="V23946" s="119"/>
      <c r="X23946" s="119"/>
      <c r="Z23946" s="119"/>
    </row>
    <row r="23947" spans="16:26" x14ac:dyDescent="0.25">
      <c r="P23947" s="120"/>
      <c r="R23947" s="120"/>
      <c r="T23947" s="120"/>
      <c r="V23947" s="120"/>
      <c r="X23947" s="120"/>
      <c r="Z23947" s="120"/>
    </row>
    <row r="23948" spans="16:26" x14ac:dyDescent="0.25">
      <c r="P23948" s="119"/>
      <c r="R23948" s="119"/>
      <c r="T23948" s="119"/>
      <c r="V23948" s="119"/>
      <c r="X23948" s="119"/>
      <c r="Z23948" s="119"/>
    </row>
    <row r="23949" spans="16:26" x14ac:dyDescent="0.25">
      <c r="P23949" s="119"/>
      <c r="R23949" s="119"/>
      <c r="T23949" s="119"/>
      <c r="V23949" s="119"/>
      <c r="X23949" s="119"/>
      <c r="Z23949" s="119"/>
    </row>
    <row r="23950" spans="16:26" x14ac:dyDescent="0.25">
      <c r="P23950" s="120"/>
      <c r="R23950" s="120"/>
      <c r="T23950" s="120"/>
      <c r="V23950" s="120"/>
      <c r="X23950" s="120"/>
      <c r="Z23950" s="120"/>
    </row>
    <row r="23951" spans="16:26" x14ac:dyDescent="0.25">
      <c r="P23951" s="119"/>
      <c r="R23951" s="119"/>
      <c r="T23951" s="119"/>
      <c r="V23951" s="119"/>
      <c r="X23951" s="119"/>
      <c r="Z23951" s="119"/>
    </row>
    <row r="23952" spans="16:26" x14ac:dyDescent="0.25">
      <c r="P23952" s="120"/>
      <c r="R23952" s="120"/>
      <c r="T23952" s="120"/>
      <c r="V23952" s="120"/>
      <c r="X23952" s="120"/>
      <c r="Z23952" s="120"/>
    </row>
    <row r="23953" spans="16:26" x14ac:dyDescent="0.25">
      <c r="P23953" s="119"/>
      <c r="R23953" s="119"/>
      <c r="T23953" s="119"/>
      <c r="V23953" s="119"/>
      <c r="X23953" s="119"/>
      <c r="Z23953" s="119"/>
    </row>
    <row r="23954" spans="16:26" x14ac:dyDescent="0.25">
      <c r="P23954" s="119"/>
      <c r="R23954" s="119"/>
      <c r="T23954" s="119"/>
      <c r="V23954" s="119"/>
      <c r="X23954" s="119"/>
      <c r="Z23954" s="119"/>
    </row>
    <row r="23955" spans="16:26" x14ac:dyDescent="0.25">
      <c r="P23955" s="119"/>
      <c r="R23955" s="119"/>
      <c r="T23955" s="119"/>
      <c r="V23955" s="119"/>
      <c r="X23955" s="119"/>
      <c r="Z23955" s="119"/>
    </row>
    <row r="23956" spans="16:26" x14ac:dyDescent="0.25">
      <c r="P23956" s="121"/>
      <c r="R23956" s="121"/>
      <c r="T23956" s="121"/>
      <c r="V23956" s="121"/>
      <c r="X23956" s="121"/>
      <c r="Z23956" s="121"/>
    </row>
    <row r="23957" spans="16:26" x14ac:dyDescent="0.25">
      <c r="P23957" s="121"/>
      <c r="R23957" s="121"/>
      <c r="T23957" s="121"/>
      <c r="V23957" s="121"/>
      <c r="X23957" s="121"/>
      <c r="Z23957" s="121"/>
    </row>
    <row r="23958" spans="16:26" x14ac:dyDescent="0.25">
      <c r="P23958" s="121"/>
      <c r="R23958" s="121"/>
      <c r="T23958" s="121"/>
      <c r="V23958" s="121"/>
      <c r="X23958" s="121"/>
      <c r="Z23958" s="121"/>
    </row>
    <row r="23959" spans="16:26" x14ac:dyDescent="0.25">
      <c r="P23959" s="121"/>
      <c r="R23959" s="121"/>
      <c r="T23959" s="121"/>
      <c r="V23959" s="121"/>
      <c r="X23959" s="121"/>
      <c r="Z23959" s="121"/>
    </row>
    <row r="23960" spans="16:26" x14ac:dyDescent="0.25">
      <c r="P23960" s="122"/>
      <c r="R23960" s="122"/>
      <c r="T23960" s="122"/>
      <c r="V23960" s="122"/>
      <c r="X23960" s="122"/>
      <c r="Z23960" s="122"/>
    </row>
    <row r="23961" spans="16:26" x14ac:dyDescent="0.25">
      <c r="P23961" s="118"/>
      <c r="R23961" s="118"/>
      <c r="T23961" s="118"/>
      <c r="V23961" s="118"/>
      <c r="X23961" s="118"/>
      <c r="Z23961" s="118"/>
    </row>
    <row r="23962" spans="16:26" x14ac:dyDescent="0.25">
      <c r="P23962" s="119"/>
      <c r="R23962" s="119"/>
      <c r="T23962" s="119"/>
      <c r="V23962" s="119"/>
      <c r="X23962" s="119"/>
      <c r="Z23962" s="119"/>
    </row>
    <row r="23963" spans="16:26" x14ac:dyDescent="0.25">
      <c r="P23963" s="119"/>
      <c r="R23963" s="119"/>
      <c r="T23963" s="119"/>
      <c r="V23963" s="119"/>
      <c r="X23963" s="119"/>
      <c r="Z23963" s="119"/>
    </row>
    <row r="23964" spans="16:26" x14ac:dyDescent="0.25">
      <c r="P23964" s="120"/>
      <c r="R23964" s="120"/>
      <c r="T23964" s="120"/>
      <c r="V23964" s="120"/>
      <c r="X23964" s="120"/>
      <c r="Z23964" s="120"/>
    </row>
    <row r="23965" spans="16:26" x14ac:dyDescent="0.25">
      <c r="P23965" s="119"/>
      <c r="R23965" s="119"/>
      <c r="T23965" s="119"/>
      <c r="V23965" s="119"/>
      <c r="X23965" s="119"/>
      <c r="Z23965" s="119"/>
    </row>
    <row r="23966" spans="16:26" x14ac:dyDescent="0.25">
      <c r="P23966" s="119"/>
      <c r="R23966" s="119"/>
      <c r="T23966" s="119"/>
      <c r="V23966" s="119"/>
      <c r="X23966" s="119"/>
      <c r="Z23966" s="119"/>
    </row>
    <row r="23967" spans="16:26" x14ac:dyDescent="0.25">
      <c r="P23967" s="120"/>
      <c r="R23967" s="120"/>
      <c r="T23967" s="120"/>
      <c r="V23967" s="120"/>
      <c r="X23967" s="120"/>
      <c r="Z23967" s="120"/>
    </row>
    <row r="23968" spans="16:26" x14ac:dyDescent="0.25">
      <c r="P23968" s="119"/>
      <c r="R23968" s="119"/>
      <c r="T23968" s="119"/>
      <c r="V23968" s="119"/>
      <c r="X23968" s="119"/>
      <c r="Z23968" s="119"/>
    </row>
    <row r="23969" spans="16:26" x14ac:dyDescent="0.25">
      <c r="P23969" s="120"/>
      <c r="R23969" s="120"/>
      <c r="T23969" s="120"/>
      <c r="V23969" s="120"/>
      <c r="X23969" s="120"/>
      <c r="Z23969" s="120"/>
    </row>
    <row r="23970" spans="16:26" x14ac:dyDescent="0.25">
      <c r="P23970" s="119"/>
      <c r="R23970" s="119"/>
      <c r="T23970" s="119"/>
      <c r="V23970" s="119"/>
      <c r="X23970" s="119"/>
      <c r="Z23970" s="119"/>
    </row>
    <row r="23971" spans="16:26" x14ac:dyDescent="0.25">
      <c r="P23971" s="119"/>
      <c r="R23971" s="119"/>
      <c r="T23971" s="119"/>
      <c r="V23971" s="119"/>
      <c r="X23971" s="119"/>
      <c r="Z23971" s="119"/>
    </row>
    <row r="23972" spans="16:26" x14ac:dyDescent="0.25">
      <c r="P23972" s="119"/>
      <c r="R23972" s="119"/>
      <c r="T23972" s="119"/>
      <c r="V23972" s="119"/>
      <c r="X23972" s="119"/>
      <c r="Z23972" s="119"/>
    </row>
    <row r="23973" spans="16:26" x14ac:dyDescent="0.25">
      <c r="P23973" s="121"/>
      <c r="R23973" s="121"/>
      <c r="T23973" s="121"/>
      <c r="V23973" s="121"/>
      <c r="X23973" s="121"/>
      <c r="Z23973" s="121"/>
    </row>
    <row r="23974" spans="16:26" x14ac:dyDescent="0.25">
      <c r="P23974" s="121"/>
      <c r="R23974" s="121"/>
      <c r="T23974" s="121"/>
      <c r="V23974" s="121"/>
      <c r="X23974" s="121"/>
      <c r="Z23974" s="121"/>
    </row>
    <row r="23975" spans="16:26" x14ac:dyDescent="0.25">
      <c r="P23975" s="121"/>
      <c r="R23975" s="121"/>
      <c r="T23975" s="121"/>
      <c r="V23975" s="121"/>
      <c r="X23975" s="121"/>
      <c r="Z23975" s="121"/>
    </row>
    <row r="23976" spans="16:26" x14ac:dyDescent="0.25">
      <c r="P23976" s="121"/>
      <c r="R23976" s="121"/>
      <c r="T23976" s="121"/>
      <c r="V23976" s="121"/>
      <c r="X23976" s="121"/>
      <c r="Z23976" s="121"/>
    </row>
    <row r="23977" spans="16:26" x14ac:dyDescent="0.25">
      <c r="P23977" s="122"/>
      <c r="R23977" s="122"/>
      <c r="T23977" s="122"/>
      <c r="V23977" s="122"/>
      <c r="X23977" s="122"/>
      <c r="Z23977" s="122"/>
    </row>
    <row r="23978" spans="16:26" x14ac:dyDescent="0.25">
      <c r="P23978" s="118"/>
      <c r="R23978" s="118"/>
      <c r="T23978" s="118"/>
      <c r="V23978" s="118"/>
      <c r="X23978" s="118"/>
      <c r="Z23978" s="118"/>
    </row>
    <row r="23979" spans="16:26" x14ac:dyDescent="0.25">
      <c r="P23979" s="119"/>
      <c r="R23979" s="119"/>
      <c r="T23979" s="119"/>
      <c r="V23979" s="119"/>
      <c r="X23979" s="119"/>
      <c r="Z23979" s="119"/>
    </row>
    <row r="23980" spans="16:26" x14ac:dyDescent="0.25">
      <c r="P23980" s="119"/>
      <c r="R23980" s="119"/>
      <c r="T23980" s="119"/>
      <c r="V23980" s="119"/>
      <c r="X23980" s="119"/>
      <c r="Z23980" s="119"/>
    </row>
    <row r="23981" spans="16:26" x14ac:dyDescent="0.25">
      <c r="P23981" s="120"/>
      <c r="R23981" s="120"/>
      <c r="T23981" s="120"/>
      <c r="V23981" s="120"/>
      <c r="X23981" s="120"/>
      <c r="Z23981" s="120"/>
    </row>
    <row r="23982" spans="16:26" x14ac:dyDescent="0.25">
      <c r="P23982" s="119"/>
      <c r="R23982" s="119"/>
      <c r="T23982" s="119"/>
      <c r="V23982" s="119"/>
      <c r="X23982" s="119"/>
      <c r="Z23982" s="119"/>
    </row>
    <row r="23983" spans="16:26" x14ac:dyDescent="0.25">
      <c r="P23983" s="119"/>
      <c r="R23983" s="119"/>
      <c r="T23983" s="119"/>
      <c r="V23983" s="119"/>
      <c r="X23983" s="119"/>
      <c r="Z23983" s="119"/>
    </row>
    <row r="23984" spans="16:26" x14ac:dyDescent="0.25">
      <c r="P23984" s="120"/>
      <c r="R23984" s="120"/>
      <c r="T23984" s="120"/>
      <c r="V23984" s="120"/>
      <c r="X23984" s="120"/>
      <c r="Z23984" s="120"/>
    </row>
    <row r="23985" spans="16:26" x14ac:dyDescent="0.25">
      <c r="P23985" s="119"/>
      <c r="R23985" s="119"/>
      <c r="T23985" s="119"/>
      <c r="V23985" s="119"/>
      <c r="X23985" s="119"/>
      <c r="Z23985" s="119"/>
    </row>
    <row r="23986" spans="16:26" x14ac:dyDescent="0.25">
      <c r="P23986" s="120"/>
      <c r="R23986" s="120"/>
      <c r="T23986" s="120"/>
      <c r="V23986" s="120"/>
      <c r="X23986" s="120"/>
      <c r="Z23986" s="120"/>
    </row>
    <row r="23987" spans="16:26" x14ac:dyDescent="0.25">
      <c r="P23987" s="119"/>
      <c r="R23987" s="119"/>
      <c r="T23987" s="119"/>
      <c r="V23987" s="119"/>
      <c r="X23987" s="119"/>
      <c r="Z23987" s="119"/>
    </row>
    <row r="23988" spans="16:26" x14ac:dyDescent="0.25">
      <c r="P23988" s="119"/>
      <c r="R23988" s="119"/>
      <c r="T23988" s="119"/>
      <c r="V23988" s="119"/>
      <c r="X23988" s="119"/>
      <c r="Z23988" s="119"/>
    </row>
    <row r="23989" spans="16:26" x14ac:dyDescent="0.25">
      <c r="P23989" s="119"/>
      <c r="R23989" s="119"/>
      <c r="T23989" s="119"/>
      <c r="V23989" s="119"/>
      <c r="X23989" s="119"/>
      <c r="Z23989" s="119"/>
    </row>
    <row r="23990" spans="16:26" x14ac:dyDescent="0.25">
      <c r="P23990" s="121"/>
      <c r="R23990" s="121"/>
      <c r="T23990" s="121"/>
      <c r="V23990" s="121"/>
      <c r="X23990" s="121"/>
      <c r="Z23990" s="121"/>
    </row>
    <row r="23991" spans="16:26" x14ac:dyDescent="0.25">
      <c r="P23991" s="121"/>
      <c r="R23991" s="121"/>
      <c r="T23991" s="121"/>
      <c r="V23991" s="121"/>
      <c r="X23991" s="121"/>
      <c r="Z23991" s="121"/>
    </row>
    <row r="23992" spans="16:26" x14ac:dyDescent="0.25">
      <c r="P23992" s="121"/>
      <c r="R23992" s="121"/>
      <c r="T23992" s="121"/>
      <c r="V23992" s="121"/>
      <c r="X23992" s="121"/>
      <c r="Z23992" s="121"/>
    </row>
    <row r="23993" spans="16:26" x14ac:dyDescent="0.25">
      <c r="P23993" s="121"/>
      <c r="R23993" s="121"/>
      <c r="T23993" s="121"/>
      <c r="V23993" s="121"/>
      <c r="X23993" s="121"/>
      <c r="Z23993" s="121"/>
    </row>
    <row r="23994" spans="16:26" x14ac:dyDescent="0.25">
      <c r="P23994" s="122"/>
      <c r="R23994" s="122"/>
      <c r="T23994" s="122"/>
      <c r="V23994" s="122"/>
      <c r="X23994" s="122"/>
      <c r="Z23994" s="122"/>
    </row>
    <row r="23995" spans="16:26" x14ac:dyDescent="0.25">
      <c r="P23995" s="118"/>
      <c r="R23995" s="118"/>
      <c r="T23995" s="118"/>
      <c r="V23995" s="118"/>
      <c r="X23995" s="118"/>
      <c r="Z23995" s="118"/>
    </row>
    <row r="23996" spans="16:26" x14ac:dyDescent="0.25">
      <c r="P23996" s="119"/>
      <c r="R23996" s="119"/>
      <c r="T23996" s="119"/>
      <c r="V23996" s="119"/>
      <c r="X23996" s="119"/>
      <c r="Z23996" s="119"/>
    </row>
    <row r="23997" spans="16:26" x14ac:dyDescent="0.25">
      <c r="P23997" s="119"/>
      <c r="R23997" s="119"/>
      <c r="T23997" s="119"/>
      <c r="V23997" s="119"/>
      <c r="X23997" s="119"/>
      <c r="Z23997" s="119"/>
    </row>
    <row r="23998" spans="16:26" x14ac:dyDescent="0.25">
      <c r="P23998" s="120"/>
      <c r="R23998" s="120"/>
      <c r="T23998" s="120"/>
      <c r="V23998" s="120"/>
      <c r="X23998" s="120"/>
      <c r="Z23998" s="120"/>
    </row>
    <row r="23999" spans="16:26" x14ac:dyDescent="0.25">
      <c r="P23999" s="119"/>
      <c r="R23999" s="119"/>
      <c r="T23999" s="119"/>
      <c r="V23999" s="119"/>
      <c r="X23999" s="119"/>
      <c r="Z23999" s="119"/>
    </row>
    <row r="24000" spans="16:26" x14ac:dyDescent="0.25">
      <c r="P24000" s="119"/>
      <c r="R24000" s="119"/>
      <c r="T24000" s="119"/>
      <c r="V24000" s="119"/>
      <c r="X24000" s="119"/>
      <c r="Z24000" s="119"/>
    </row>
    <row r="24001" spans="16:26" x14ac:dyDescent="0.25">
      <c r="P24001" s="120"/>
      <c r="R24001" s="120"/>
      <c r="T24001" s="120"/>
      <c r="V24001" s="120"/>
      <c r="X24001" s="120"/>
      <c r="Z24001" s="120"/>
    </row>
    <row r="24002" spans="16:26" x14ac:dyDescent="0.25">
      <c r="P24002" s="119"/>
      <c r="R24002" s="119"/>
      <c r="T24002" s="119"/>
      <c r="V24002" s="119"/>
      <c r="X24002" s="119"/>
      <c r="Z24002" s="119"/>
    </row>
    <row r="24003" spans="16:26" x14ac:dyDescent="0.25">
      <c r="P24003" s="120"/>
      <c r="R24003" s="120"/>
      <c r="T24003" s="120"/>
      <c r="V24003" s="120"/>
      <c r="X24003" s="120"/>
      <c r="Z24003" s="120"/>
    </row>
    <row r="24004" spans="16:26" x14ac:dyDescent="0.25">
      <c r="P24004" s="119"/>
      <c r="R24004" s="119"/>
      <c r="T24004" s="119"/>
      <c r="V24004" s="119"/>
      <c r="X24004" s="119"/>
      <c r="Z24004" s="119"/>
    </row>
    <row r="24005" spans="16:26" x14ac:dyDescent="0.25">
      <c r="P24005" s="119"/>
      <c r="R24005" s="119"/>
      <c r="T24005" s="119"/>
      <c r="V24005" s="119"/>
      <c r="X24005" s="119"/>
      <c r="Z24005" s="119"/>
    </row>
    <row r="24006" spans="16:26" x14ac:dyDescent="0.25">
      <c r="P24006" s="119"/>
      <c r="R24006" s="119"/>
      <c r="T24006" s="119"/>
      <c r="V24006" s="119"/>
      <c r="X24006" s="119"/>
      <c r="Z24006" s="119"/>
    </row>
    <row r="24007" spans="16:26" x14ac:dyDescent="0.25">
      <c r="P24007" s="121"/>
      <c r="R24007" s="121"/>
      <c r="T24007" s="121"/>
      <c r="V24007" s="121"/>
      <c r="X24007" s="121"/>
      <c r="Z24007" s="121"/>
    </row>
    <row r="24008" spans="16:26" x14ac:dyDescent="0.25">
      <c r="P24008" s="121"/>
      <c r="R24008" s="121"/>
      <c r="T24008" s="121"/>
      <c r="V24008" s="121"/>
      <c r="X24008" s="121"/>
      <c r="Z24008" s="121"/>
    </row>
    <row r="24009" spans="16:26" x14ac:dyDescent="0.25">
      <c r="P24009" s="121"/>
      <c r="R24009" s="121"/>
      <c r="T24009" s="121"/>
      <c r="V24009" s="121"/>
      <c r="X24009" s="121"/>
      <c r="Z24009" s="121"/>
    </row>
    <row r="24010" spans="16:26" x14ac:dyDescent="0.25">
      <c r="P24010" s="121"/>
      <c r="R24010" s="121"/>
      <c r="T24010" s="121"/>
      <c r="V24010" s="121"/>
      <c r="X24010" s="121"/>
      <c r="Z24010" s="121"/>
    </row>
    <row r="24011" spans="16:26" x14ac:dyDescent="0.25">
      <c r="P24011" s="122"/>
      <c r="R24011" s="122"/>
      <c r="T24011" s="122"/>
      <c r="V24011" s="122"/>
      <c r="X24011" s="122"/>
      <c r="Z24011" s="122"/>
    </row>
    <row r="24012" spans="16:26" x14ac:dyDescent="0.25">
      <c r="P24012" s="118"/>
      <c r="R24012" s="118"/>
      <c r="T24012" s="118"/>
      <c r="V24012" s="118"/>
      <c r="X24012" s="118"/>
      <c r="Z24012" s="118"/>
    </row>
    <row r="24013" spans="16:26" x14ac:dyDescent="0.25">
      <c r="P24013" s="119"/>
      <c r="R24013" s="119"/>
      <c r="T24013" s="119"/>
      <c r="V24013" s="119"/>
      <c r="X24013" s="119"/>
      <c r="Z24013" s="119"/>
    </row>
    <row r="24014" spans="16:26" x14ac:dyDescent="0.25">
      <c r="P24014" s="119"/>
      <c r="R24014" s="119"/>
      <c r="T24014" s="119"/>
      <c r="V24014" s="119"/>
      <c r="X24014" s="119"/>
      <c r="Z24014" s="119"/>
    </row>
    <row r="24015" spans="16:26" x14ac:dyDescent="0.25">
      <c r="P24015" s="120"/>
      <c r="R24015" s="120"/>
      <c r="T24015" s="120"/>
      <c r="V24015" s="120"/>
      <c r="X24015" s="120"/>
      <c r="Z24015" s="120"/>
    </row>
    <row r="24016" spans="16:26" x14ac:dyDescent="0.25">
      <c r="P24016" s="119"/>
      <c r="R24016" s="119"/>
      <c r="T24016" s="119"/>
      <c r="V24016" s="119"/>
      <c r="X24016" s="119"/>
      <c r="Z24016" s="119"/>
    </row>
    <row r="24017" spans="16:26" x14ac:dyDescent="0.25">
      <c r="P24017" s="119"/>
      <c r="R24017" s="119"/>
      <c r="T24017" s="119"/>
      <c r="V24017" s="119"/>
      <c r="X24017" s="119"/>
      <c r="Z24017" s="119"/>
    </row>
    <row r="24018" spans="16:26" x14ac:dyDescent="0.25">
      <c r="P24018" s="120"/>
      <c r="R24018" s="120"/>
      <c r="T24018" s="120"/>
      <c r="V24018" s="120"/>
      <c r="X24018" s="120"/>
      <c r="Z24018" s="120"/>
    </row>
    <row r="24019" spans="16:26" x14ac:dyDescent="0.25">
      <c r="P24019" s="119"/>
      <c r="R24019" s="119"/>
      <c r="T24019" s="119"/>
      <c r="V24019" s="119"/>
      <c r="X24019" s="119"/>
      <c r="Z24019" s="119"/>
    </row>
    <row r="24020" spans="16:26" x14ac:dyDescent="0.25">
      <c r="P24020" s="120"/>
      <c r="R24020" s="120"/>
      <c r="T24020" s="120"/>
      <c r="V24020" s="120"/>
      <c r="X24020" s="120"/>
      <c r="Z24020" s="120"/>
    </row>
    <row r="24021" spans="16:26" x14ac:dyDescent="0.25">
      <c r="P24021" s="119"/>
      <c r="R24021" s="119"/>
      <c r="T24021" s="119"/>
      <c r="V24021" s="119"/>
      <c r="X24021" s="119"/>
      <c r="Z24021" s="119"/>
    </row>
    <row r="24022" spans="16:26" x14ac:dyDescent="0.25">
      <c r="P24022" s="119"/>
      <c r="R24022" s="119"/>
      <c r="T24022" s="119"/>
      <c r="V24022" s="119"/>
      <c r="X24022" s="119"/>
      <c r="Z24022" s="119"/>
    </row>
    <row r="24023" spans="16:26" x14ac:dyDescent="0.25">
      <c r="P24023" s="119"/>
      <c r="R24023" s="119"/>
      <c r="T24023" s="119"/>
      <c r="V24023" s="119"/>
      <c r="X24023" s="119"/>
      <c r="Z24023" s="119"/>
    </row>
    <row r="24024" spans="16:26" x14ac:dyDescent="0.25">
      <c r="P24024" s="121"/>
      <c r="R24024" s="121"/>
      <c r="T24024" s="121"/>
      <c r="V24024" s="121"/>
      <c r="X24024" s="121"/>
      <c r="Z24024" s="121"/>
    </row>
    <row r="24025" spans="16:26" x14ac:dyDescent="0.25">
      <c r="P24025" s="121"/>
      <c r="R24025" s="121"/>
      <c r="T24025" s="121"/>
      <c r="V24025" s="121"/>
      <c r="X24025" s="121"/>
      <c r="Z24025" s="121"/>
    </row>
    <row r="24026" spans="16:26" x14ac:dyDescent="0.25">
      <c r="P24026" s="121"/>
      <c r="R24026" s="121"/>
      <c r="T24026" s="121"/>
      <c r="V24026" s="121"/>
      <c r="X24026" s="121"/>
      <c r="Z24026" s="121"/>
    </row>
    <row r="24027" spans="16:26" x14ac:dyDescent="0.25">
      <c r="P24027" s="121"/>
      <c r="R24027" s="121"/>
      <c r="T24027" s="121"/>
      <c r="V24027" s="121"/>
      <c r="X24027" s="121"/>
      <c r="Z24027" s="121"/>
    </row>
    <row r="24028" spans="16:26" x14ac:dyDescent="0.25">
      <c r="P24028" s="122"/>
      <c r="R24028" s="122"/>
      <c r="T24028" s="122"/>
      <c r="V24028" s="122"/>
      <c r="X24028" s="122"/>
      <c r="Z24028" s="122"/>
    </row>
    <row r="24029" spans="16:26" x14ac:dyDescent="0.25">
      <c r="P24029" s="118"/>
      <c r="R24029" s="118"/>
      <c r="T24029" s="118"/>
      <c r="V24029" s="118"/>
      <c r="X24029" s="118"/>
      <c r="Z24029" s="118"/>
    </row>
    <row r="24030" spans="16:26" x14ac:dyDescent="0.25">
      <c r="P24030" s="119"/>
      <c r="R24030" s="119"/>
      <c r="T24030" s="119"/>
      <c r="V24030" s="119"/>
      <c r="X24030" s="119"/>
      <c r="Z24030" s="119"/>
    </row>
    <row r="24031" spans="16:26" x14ac:dyDescent="0.25">
      <c r="P24031" s="119"/>
      <c r="R24031" s="119"/>
      <c r="T24031" s="119"/>
      <c r="V24031" s="119"/>
      <c r="X24031" s="119"/>
      <c r="Z24031" s="119"/>
    </row>
    <row r="24032" spans="16:26" x14ac:dyDescent="0.25">
      <c r="P24032" s="120"/>
      <c r="R24032" s="120"/>
      <c r="T24032" s="120"/>
      <c r="V24032" s="120"/>
      <c r="X24032" s="120"/>
      <c r="Z24032" s="120"/>
    </row>
    <row r="24033" spans="16:26" x14ac:dyDescent="0.25">
      <c r="P24033" s="119"/>
      <c r="R24033" s="119"/>
      <c r="T24033" s="119"/>
      <c r="V24033" s="119"/>
      <c r="X24033" s="119"/>
      <c r="Z24033" s="119"/>
    </row>
    <row r="24034" spans="16:26" x14ac:dyDescent="0.25">
      <c r="P24034" s="119"/>
      <c r="R24034" s="119"/>
      <c r="T24034" s="119"/>
      <c r="V24034" s="119"/>
      <c r="X24034" s="119"/>
      <c r="Z24034" s="119"/>
    </row>
    <row r="24035" spans="16:26" x14ac:dyDescent="0.25">
      <c r="P24035" s="120"/>
      <c r="R24035" s="120"/>
      <c r="T24035" s="120"/>
      <c r="V24035" s="120"/>
      <c r="X24035" s="120"/>
      <c r="Z24035" s="120"/>
    </row>
    <row r="24036" spans="16:26" x14ac:dyDescent="0.25">
      <c r="P24036" s="119"/>
      <c r="R24036" s="119"/>
      <c r="T24036" s="119"/>
      <c r="V24036" s="119"/>
      <c r="X24036" s="119"/>
      <c r="Z24036" s="119"/>
    </row>
    <row r="24037" spans="16:26" x14ac:dyDescent="0.25">
      <c r="P24037" s="120"/>
      <c r="R24037" s="120"/>
      <c r="T24037" s="120"/>
      <c r="V24037" s="120"/>
      <c r="X24037" s="120"/>
      <c r="Z24037" s="120"/>
    </row>
    <row r="24038" spans="16:26" x14ac:dyDescent="0.25">
      <c r="P24038" s="119"/>
      <c r="R24038" s="119"/>
      <c r="T24038" s="119"/>
      <c r="V24038" s="119"/>
      <c r="X24038" s="119"/>
      <c r="Z24038" s="119"/>
    </row>
    <row r="24039" spans="16:26" x14ac:dyDescent="0.25">
      <c r="P24039" s="119"/>
      <c r="R24039" s="119"/>
      <c r="T24039" s="119"/>
      <c r="V24039" s="119"/>
      <c r="X24039" s="119"/>
      <c r="Z24039" s="119"/>
    </row>
    <row r="24040" spans="16:26" x14ac:dyDescent="0.25">
      <c r="P24040" s="119"/>
      <c r="R24040" s="119"/>
      <c r="T24040" s="119"/>
      <c r="V24040" s="119"/>
      <c r="X24040" s="119"/>
      <c r="Z24040" s="119"/>
    </row>
    <row r="24041" spans="16:26" x14ac:dyDescent="0.25">
      <c r="P24041" s="121"/>
      <c r="R24041" s="121"/>
      <c r="T24041" s="121"/>
      <c r="V24041" s="121"/>
      <c r="X24041" s="121"/>
      <c r="Z24041" s="121"/>
    </row>
    <row r="24042" spans="16:26" x14ac:dyDescent="0.25">
      <c r="P24042" s="121"/>
      <c r="R24042" s="121"/>
      <c r="T24042" s="121"/>
      <c r="V24042" s="121"/>
      <c r="X24042" s="121"/>
      <c r="Z24042" s="121"/>
    </row>
    <row r="24043" spans="16:26" x14ac:dyDescent="0.25">
      <c r="P24043" s="121"/>
      <c r="R24043" s="121"/>
      <c r="T24043" s="121"/>
      <c r="V24043" s="121"/>
      <c r="X24043" s="121"/>
      <c r="Z24043" s="121"/>
    </row>
    <row r="24044" spans="16:26" x14ac:dyDescent="0.25">
      <c r="P24044" s="121"/>
      <c r="R24044" s="121"/>
      <c r="T24044" s="121"/>
      <c r="V24044" s="121"/>
      <c r="X24044" s="121"/>
      <c r="Z24044" s="121"/>
    </row>
    <row r="24045" spans="16:26" x14ac:dyDescent="0.25">
      <c r="P24045" s="122"/>
      <c r="R24045" s="122"/>
      <c r="T24045" s="122"/>
      <c r="V24045" s="122"/>
      <c r="X24045" s="122"/>
      <c r="Z24045" s="122"/>
    </row>
    <row r="24046" spans="16:26" x14ac:dyDescent="0.25">
      <c r="P24046" s="118"/>
      <c r="R24046" s="118"/>
      <c r="T24046" s="118"/>
      <c r="V24046" s="118"/>
      <c r="X24046" s="118"/>
      <c r="Z24046" s="118"/>
    </row>
    <row r="24047" spans="16:26" x14ac:dyDescent="0.25">
      <c r="P24047" s="119"/>
      <c r="R24047" s="119"/>
      <c r="T24047" s="119"/>
      <c r="V24047" s="119"/>
      <c r="X24047" s="119"/>
      <c r="Z24047" s="119"/>
    </row>
    <row r="24048" spans="16:26" x14ac:dyDescent="0.25">
      <c r="P24048" s="119"/>
      <c r="R24048" s="119"/>
      <c r="T24048" s="119"/>
      <c r="V24048" s="119"/>
      <c r="X24048" s="119"/>
      <c r="Z24048" s="119"/>
    </row>
    <row r="24049" spans="16:26" x14ac:dyDescent="0.25">
      <c r="P24049" s="120"/>
      <c r="R24049" s="120"/>
      <c r="T24049" s="120"/>
      <c r="V24049" s="120"/>
      <c r="X24049" s="120"/>
      <c r="Z24049" s="120"/>
    </row>
    <row r="24050" spans="16:26" x14ac:dyDescent="0.25">
      <c r="P24050" s="119"/>
      <c r="R24050" s="119"/>
      <c r="T24050" s="119"/>
      <c r="V24050" s="119"/>
      <c r="X24050" s="119"/>
      <c r="Z24050" s="119"/>
    </row>
    <row r="24051" spans="16:26" x14ac:dyDescent="0.25">
      <c r="P24051" s="119"/>
      <c r="R24051" s="119"/>
      <c r="T24051" s="119"/>
      <c r="V24051" s="119"/>
      <c r="X24051" s="119"/>
      <c r="Z24051" s="119"/>
    </row>
    <row r="24052" spans="16:26" x14ac:dyDescent="0.25">
      <c r="P24052" s="120"/>
      <c r="R24052" s="120"/>
      <c r="T24052" s="120"/>
      <c r="V24052" s="120"/>
      <c r="X24052" s="120"/>
      <c r="Z24052" s="120"/>
    </row>
    <row r="24053" spans="16:26" x14ac:dyDescent="0.25">
      <c r="P24053" s="119"/>
      <c r="R24053" s="119"/>
      <c r="T24053" s="119"/>
      <c r="V24053" s="119"/>
      <c r="X24053" s="119"/>
      <c r="Z24053" s="119"/>
    </row>
    <row r="24054" spans="16:26" x14ac:dyDescent="0.25">
      <c r="P24054" s="120"/>
      <c r="R24054" s="120"/>
      <c r="T24054" s="120"/>
      <c r="V24054" s="120"/>
      <c r="X24054" s="120"/>
      <c r="Z24054" s="120"/>
    </row>
    <row r="24055" spans="16:26" x14ac:dyDescent="0.25">
      <c r="P24055" s="119"/>
      <c r="R24055" s="119"/>
      <c r="T24055" s="119"/>
      <c r="V24055" s="119"/>
      <c r="X24055" s="119"/>
      <c r="Z24055" s="119"/>
    </row>
    <row r="24056" spans="16:26" x14ac:dyDescent="0.25">
      <c r="P24056" s="119"/>
      <c r="R24056" s="119"/>
      <c r="T24056" s="119"/>
      <c r="V24056" s="119"/>
      <c r="X24056" s="119"/>
      <c r="Z24056" s="119"/>
    </row>
    <row r="24057" spans="16:26" x14ac:dyDescent="0.25">
      <c r="P24057" s="119"/>
      <c r="R24057" s="119"/>
      <c r="T24057" s="119"/>
      <c r="V24057" s="119"/>
      <c r="X24057" s="119"/>
      <c r="Z24057" s="119"/>
    </row>
    <row r="24058" spans="16:26" x14ac:dyDescent="0.25">
      <c r="P24058" s="121"/>
      <c r="R24058" s="121"/>
      <c r="T24058" s="121"/>
      <c r="V24058" s="121"/>
      <c r="X24058" s="121"/>
      <c r="Z24058" s="121"/>
    </row>
    <row r="24059" spans="16:26" x14ac:dyDescent="0.25">
      <c r="P24059" s="121"/>
      <c r="R24059" s="121"/>
      <c r="T24059" s="121"/>
      <c r="V24059" s="121"/>
      <c r="X24059" s="121"/>
      <c r="Z24059" s="121"/>
    </row>
    <row r="24060" spans="16:26" x14ac:dyDescent="0.25">
      <c r="P24060" s="121"/>
      <c r="R24060" s="121"/>
      <c r="T24060" s="121"/>
      <c r="V24060" s="121"/>
      <c r="X24060" s="121"/>
      <c r="Z24060" s="121"/>
    </row>
    <row r="24061" spans="16:26" x14ac:dyDescent="0.25">
      <c r="P24061" s="121"/>
      <c r="R24061" s="121"/>
      <c r="T24061" s="121"/>
      <c r="V24061" s="121"/>
      <c r="X24061" s="121"/>
      <c r="Z24061" s="121"/>
    </row>
    <row r="24062" spans="16:26" x14ac:dyDescent="0.25">
      <c r="P24062" s="122"/>
      <c r="R24062" s="122"/>
      <c r="T24062" s="122"/>
      <c r="V24062" s="122"/>
      <c r="X24062" s="122"/>
      <c r="Z24062" s="122"/>
    </row>
    <row r="24063" spans="16:26" x14ac:dyDescent="0.25">
      <c r="P24063" s="118"/>
      <c r="R24063" s="118"/>
      <c r="T24063" s="118"/>
      <c r="V24063" s="118"/>
      <c r="X24063" s="118"/>
      <c r="Z24063" s="118"/>
    </row>
    <row r="24064" spans="16:26" x14ac:dyDescent="0.25">
      <c r="P24064" s="119"/>
      <c r="R24064" s="119"/>
      <c r="T24064" s="119"/>
      <c r="V24064" s="119"/>
      <c r="X24064" s="119"/>
      <c r="Z24064" s="119"/>
    </row>
    <row r="24065" spans="16:26" x14ac:dyDescent="0.25">
      <c r="P24065" s="119"/>
      <c r="R24065" s="119"/>
      <c r="T24065" s="119"/>
      <c r="V24065" s="119"/>
      <c r="X24065" s="119"/>
      <c r="Z24065" s="119"/>
    </row>
    <row r="24066" spans="16:26" x14ac:dyDescent="0.25">
      <c r="P24066" s="120"/>
      <c r="R24066" s="120"/>
      <c r="T24066" s="120"/>
      <c r="V24066" s="120"/>
      <c r="X24066" s="120"/>
      <c r="Z24066" s="120"/>
    </row>
    <row r="24067" spans="16:26" x14ac:dyDescent="0.25">
      <c r="P24067" s="119"/>
      <c r="R24067" s="119"/>
      <c r="T24067" s="119"/>
      <c r="V24067" s="119"/>
      <c r="X24067" s="119"/>
      <c r="Z24067" s="119"/>
    </row>
    <row r="24068" spans="16:26" x14ac:dyDescent="0.25">
      <c r="P24068" s="119"/>
      <c r="R24068" s="119"/>
      <c r="T24068" s="119"/>
      <c r="V24068" s="119"/>
      <c r="X24068" s="119"/>
      <c r="Z24068" s="119"/>
    </row>
    <row r="24069" spans="16:26" x14ac:dyDescent="0.25">
      <c r="P24069" s="120"/>
      <c r="R24069" s="120"/>
      <c r="T24069" s="120"/>
      <c r="V24069" s="120"/>
      <c r="X24069" s="120"/>
      <c r="Z24069" s="120"/>
    </row>
    <row r="24070" spans="16:26" x14ac:dyDescent="0.25">
      <c r="P24070" s="119"/>
      <c r="R24070" s="119"/>
      <c r="T24070" s="119"/>
      <c r="V24070" s="119"/>
      <c r="X24070" s="119"/>
      <c r="Z24070" s="119"/>
    </row>
    <row r="24071" spans="16:26" x14ac:dyDescent="0.25">
      <c r="P24071" s="120"/>
      <c r="R24071" s="120"/>
      <c r="T24071" s="120"/>
      <c r="V24071" s="120"/>
      <c r="X24071" s="120"/>
      <c r="Z24071" s="120"/>
    </row>
    <row r="24072" spans="16:26" x14ac:dyDescent="0.25">
      <c r="P24072" s="119"/>
      <c r="R24072" s="119"/>
      <c r="T24072" s="119"/>
      <c r="V24072" s="119"/>
      <c r="X24072" s="119"/>
      <c r="Z24072" s="119"/>
    </row>
    <row r="24073" spans="16:26" x14ac:dyDescent="0.25">
      <c r="P24073" s="119"/>
      <c r="R24073" s="119"/>
      <c r="T24073" s="119"/>
      <c r="V24073" s="119"/>
      <c r="X24073" s="119"/>
      <c r="Z24073" s="119"/>
    </row>
    <row r="24074" spans="16:26" x14ac:dyDescent="0.25">
      <c r="P24074" s="119"/>
      <c r="R24074" s="119"/>
      <c r="T24074" s="119"/>
      <c r="V24074" s="119"/>
      <c r="X24074" s="119"/>
      <c r="Z24074" s="119"/>
    </row>
    <row r="24075" spans="16:26" x14ac:dyDescent="0.25">
      <c r="P24075" s="121"/>
      <c r="R24075" s="121"/>
      <c r="T24075" s="121"/>
      <c r="V24075" s="121"/>
      <c r="X24075" s="121"/>
      <c r="Z24075" s="121"/>
    </row>
    <row r="24076" spans="16:26" x14ac:dyDescent="0.25">
      <c r="P24076" s="121"/>
      <c r="R24076" s="121"/>
      <c r="T24076" s="121"/>
      <c r="V24076" s="121"/>
      <c r="X24076" s="121"/>
      <c r="Z24076" s="121"/>
    </row>
    <row r="24077" spans="16:26" x14ac:dyDescent="0.25">
      <c r="P24077" s="121"/>
      <c r="R24077" s="121"/>
      <c r="T24077" s="121"/>
      <c r="V24077" s="121"/>
      <c r="X24077" s="121"/>
      <c r="Z24077" s="121"/>
    </row>
    <row r="24078" spans="16:26" x14ac:dyDescent="0.25">
      <c r="P24078" s="121"/>
      <c r="R24078" s="121"/>
      <c r="T24078" s="121"/>
      <c r="V24078" s="121"/>
      <c r="X24078" s="121"/>
      <c r="Z24078" s="121"/>
    </row>
    <row r="24079" spans="16:26" x14ac:dyDescent="0.25">
      <c r="P24079" s="122"/>
      <c r="R24079" s="122"/>
      <c r="T24079" s="122"/>
      <c r="V24079" s="122"/>
      <c r="X24079" s="122"/>
      <c r="Z24079" s="122"/>
    </row>
    <row r="24080" spans="16:26" x14ac:dyDescent="0.25">
      <c r="P24080" s="118"/>
      <c r="R24080" s="118"/>
      <c r="T24080" s="118"/>
      <c r="V24080" s="118"/>
      <c r="X24080" s="118"/>
      <c r="Z24080" s="118"/>
    </row>
    <row r="24081" spans="16:26" x14ac:dyDescent="0.25">
      <c r="P24081" s="119"/>
      <c r="R24081" s="119"/>
      <c r="T24081" s="119"/>
      <c r="V24081" s="119"/>
      <c r="X24081" s="119"/>
      <c r="Z24081" s="119"/>
    </row>
    <row r="24082" spans="16:26" x14ac:dyDescent="0.25">
      <c r="P24082" s="119"/>
      <c r="R24082" s="119"/>
      <c r="T24082" s="119"/>
      <c r="V24082" s="119"/>
      <c r="X24082" s="119"/>
      <c r="Z24082" s="119"/>
    </row>
    <row r="24083" spans="16:26" x14ac:dyDescent="0.25">
      <c r="P24083" s="120"/>
      <c r="R24083" s="120"/>
      <c r="T24083" s="120"/>
      <c r="V24083" s="120"/>
      <c r="X24083" s="120"/>
      <c r="Z24083" s="120"/>
    </row>
    <row r="24084" spans="16:26" x14ac:dyDescent="0.25">
      <c r="P24084" s="119"/>
      <c r="R24084" s="119"/>
      <c r="T24084" s="119"/>
      <c r="V24084" s="119"/>
      <c r="X24084" s="119"/>
      <c r="Z24084" s="119"/>
    </row>
    <row r="24085" spans="16:26" x14ac:dyDescent="0.25">
      <c r="P24085" s="119"/>
      <c r="R24085" s="119"/>
      <c r="T24085" s="119"/>
      <c r="V24085" s="119"/>
      <c r="X24085" s="119"/>
      <c r="Z24085" s="119"/>
    </row>
    <row r="24086" spans="16:26" x14ac:dyDescent="0.25">
      <c r="P24086" s="120"/>
      <c r="R24086" s="120"/>
      <c r="T24086" s="120"/>
      <c r="V24086" s="120"/>
      <c r="X24086" s="120"/>
      <c r="Z24086" s="120"/>
    </row>
    <row r="24087" spans="16:26" x14ac:dyDescent="0.25">
      <c r="P24087" s="119"/>
      <c r="R24087" s="119"/>
      <c r="T24087" s="119"/>
      <c r="V24087" s="119"/>
      <c r="X24087" s="119"/>
      <c r="Z24087" s="119"/>
    </row>
    <row r="24088" spans="16:26" x14ac:dyDescent="0.25">
      <c r="P24088" s="120"/>
      <c r="R24088" s="120"/>
      <c r="T24088" s="120"/>
      <c r="V24088" s="120"/>
      <c r="X24088" s="120"/>
      <c r="Z24088" s="120"/>
    </row>
    <row r="24089" spans="16:26" x14ac:dyDescent="0.25">
      <c r="P24089" s="119"/>
      <c r="R24089" s="119"/>
      <c r="T24089" s="119"/>
      <c r="V24089" s="119"/>
      <c r="X24089" s="119"/>
      <c r="Z24089" s="119"/>
    </row>
    <row r="24090" spans="16:26" x14ac:dyDescent="0.25">
      <c r="P24090" s="119"/>
      <c r="R24090" s="119"/>
      <c r="T24090" s="119"/>
      <c r="V24090" s="119"/>
      <c r="X24090" s="119"/>
      <c r="Z24090" s="119"/>
    </row>
    <row r="24091" spans="16:26" x14ac:dyDescent="0.25">
      <c r="P24091" s="119"/>
      <c r="R24091" s="119"/>
      <c r="T24091" s="119"/>
      <c r="V24091" s="119"/>
      <c r="X24091" s="119"/>
      <c r="Z24091" s="119"/>
    </row>
    <row r="24092" spans="16:26" x14ac:dyDescent="0.25">
      <c r="P24092" s="121"/>
      <c r="R24092" s="121"/>
      <c r="T24092" s="121"/>
      <c r="V24092" s="121"/>
      <c r="X24092" s="121"/>
      <c r="Z24092" s="121"/>
    </row>
    <row r="24093" spans="16:26" x14ac:dyDescent="0.25">
      <c r="P24093" s="121"/>
      <c r="R24093" s="121"/>
      <c r="T24093" s="121"/>
      <c r="V24093" s="121"/>
      <c r="X24093" s="121"/>
      <c r="Z24093" s="121"/>
    </row>
    <row r="24094" spans="16:26" x14ac:dyDescent="0.25">
      <c r="P24094" s="121"/>
      <c r="R24094" s="121"/>
      <c r="T24094" s="121"/>
      <c r="V24094" s="121"/>
      <c r="X24094" s="121"/>
      <c r="Z24094" s="121"/>
    </row>
    <row r="24095" spans="16:26" x14ac:dyDescent="0.25">
      <c r="P24095" s="121"/>
      <c r="R24095" s="121"/>
      <c r="T24095" s="121"/>
      <c r="V24095" s="121"/>
      <c r="X24095" s="121"/>
      <c r="Z24095" s="121"/>
    </row>
    <row r="24096" spans="16:26" x14ac:dyDescent="0.25">
      <c r="P24096" s="122"/>
      <c r="R24096" s="122"/>
      <c r="T24096" s="122"/>
      <c r="V24096" s="122"/>
      <c r="X24096" s="122"/>
      <c r="Z24096" s="122"/>
    </row>
    <row r="24097" spans="16:26" x14ac:dyDescent="0.25">
      <c r="P24097" s="118"/>
      <c r="R24097" s="118"/>
      <c r="T24097" s="118"/>
      <c r="V24097" s="118"/>
      <c r="X24097" s="118"/>
      <c r="Z24097" s="118"/>
    </row>
    <row r="24098" spans="16:26" x14ac:dyDescent="0.25">
      <c r="P24098" s="119"/>
      <c r="R24098" s="119"/>
      <c r="T24098" s="119"/>
      <c r="V24098" s="119"/>
      <c r="X24098" s="119"/>
      <c r="Z24098" s="119"/>
    </row>
    <row r="24099" spans="16:26" x14ac:dyDescent="0.25">
      <c r="P24099" s="119"/>
      <c r="R24099" s="119"/>
      <c r="T24099" s="119"/>
      <c r="V24099" s="119"/>
      <c r="X24099" s="119"/>
      <c r="Z24099" s="119"/>
    </row>
    <row r="24100" spans="16:26" x14ac:dyDescent="0.25">
      <c r="P24100" s="120"/>
      <c r="R24100" s="120"/>
      <c r="T24100" s="120"/>
      <c r="V24100" s="120"/>
      <c r="X24100" s="120"/>
      <c r="Z24100" s="120"/>
    </row>
    <row r="24101" spans="16:26" x14ac:dyDescent="0.25">
      <c r="P24101" s="119"/>
      <c r="R24101" s="119"/>
      <c r="T24101" s="119"/>
      <c r="V24101" s="119"/>
      <c r="X24101" s="119"/>
      <c r="Z24101" s="119"/>
    </row>
    <row r="24102" spans="16:26" x14ac:dyDescent="0.25">
      <c r="P24102" s="119"/>
      <c r="R24102" s="119"/>
      <c r="T24102" s="119"/>
      <c r="V24102" s="119"/>
      <c r="X24102" s="119"/>
      <c r="Z24102" s="119"/>
    </row>
    <row r="24103" spans="16:26" x14ac:dyDescent="0.25">
      <c r="P24103" s="120"/>
      <c r="R24103" s="120"/>
      <c r="T24103" s="120"/>
      <c r="V24103" s="120"/>
      <c r="X24103" s="120"/>
      <c r="Z24103" s="120"/>
    </row>
    <row r="24104" spans="16:26" x14ac:dyDescent="0.25">
      <c r="P24104" s="119"/>
      <c r="R24104" s="119"/>
      <c r="T24104" s="119"/>
      <c r="V24104" s="119"/>
      <c r="X24104" s="119"/>
      <c r="Z24104" s="119"/>
    </row>
    <row r="24105" spans="16:26" x14ac:dyDescent="0.25">
      <c r="P24105" s="120"/>
      <c r="R24105" s="120"/>
      <c r="T24105" s="120"/>
      <c r="V24105" s="120"/>
      <c r="X24105" s="120"/>
      <c r="Z24105" s="120"/>
    </row>
    <row r="24106" spans="16:26" x14ac:dyDescent="0.25">
      <c r="P24106" s="119"/>
      <c r="R24106" s="119"/>
      <c r="T24106" s="119"/>
      <c r="V24106" s="119"/>
      <c r="X24106" s="119"/>
      <c r="Z24106" s="119"/>
    </row>
    <row r="24107" spans="16:26" x14ac:dyDescent="0.25">
      <c r="P24107" s="119"/>
      <c r="R24107" s="119"/>
      <c r="T24107" s="119"/>
      <c r="V24107" s="119"/>
      <c r="X24107" s="119"/>
      <c r="Z24107" s="119"/>
    </row>
    <row r="24108" spans="16:26" x14ac:dyDescent="0.25">
      <c r="P24108" s="119"/>
      <c r="R24108" s="119"/>
      <c r="T24108" s="119"/>
      <c r="V24108" s="119"/>
      <c r="X24108" s="119"/>
      <c r="Z24108" s="119"/>
    </row>
    <row r="24109" spans="16:26" x14ac:dyDescent="0.25">
      <c r="P24109" s="121"/>
      <c r="R24109" s="121"/>
      <c r="T24109" s="121"/>
      <c r="V24109" s="121"/>
      <c r="X24109" s="121"/>
      <c r="Z24109" s="121"/>
    </row>
    <row r="24110" spans="16:26" x14ac:dyDescent="0.25">
      <c r="P24110" s="121"/>
      <c r="R24110" s="121"/>
      <c r="T24110" s="121"/>
      <c r="V24110" s="121"/>
      <c r="X24110" s="121"/>
      <c r="Z24110" s="121"/>
    </row>
    <row r="24111" spans="16:26" x14ac:dyDescent="0.25">
      <c r="P24111" s="121"/>
      <c r="R24111" s="121"/>
      <c r="T24111" s="121"/>
      <c r="V24111" s="121"/>
      <c r="X24111" s="121"/>
      <c r="Z24111" s="121"/>
    </row>
    <row r="24112" spans="16:26" x14ac:dyDescent="0.25">
      <c r="P24112" s="121"/>
      <c r="R24112" s="121"/>
      <c r="T24112" s="121"/>
      <c r="V24112" s="121"/>
      <c r="X24112" s="121"/>
      <c r="Z24112" s="121"/>
    </row>
    <row r="24113" spans="16:26" x14ac:dyDescent="0.25">
      <c r="P24113" s="122"/>
      <c r="R24113" s="122"/>
      <c r="T24113" s="122"/>
      <c r="V24113" s="122"/>
      <c r="X24113" s="122"/>
      <c r="Z24113" s="122"/>
    </row>
    <row r="24114" spans="16:26" x14ac:dyDescent="0.25">
      <c r="P24114" s="118"/>
      <c r="R24114" s="118"/>
      <c r="T24114" s="118"/>
      <c r="V24114" s="118"/>
      <c r="X24114" s="118"/>
      <c r="Z24114" s="118"/>
    </row>
    <row r="24115" spans="16:26" x14ac:dyDescent="0.25">
      <c r="P24115" s="119"/>
      <c r="R24115" s="119"/>
      <c r="T24115" s="119"/>
      <c r="V24115" s="119"/>
      <c r="X24115" s="119"/>
      <c r="Z24115" s="119"/>
    </row>
    <row r="24116" spans="16:26" x14ac:dyDescent="0.25">
      <c r="P24116" s="119"/>
      <c r="R24116" s="119"/>
      <c r="T24116" s="119"/>
      <c r="V24116" s="119"/>
      <c r="X24116" s="119"/>
      <c r="Z24116" s="119"/>
    </row>
    <row r="24117" spans="16:26" x14ac:dyDescent="0.25">
      <c r="P24117" s="120"/>
      <c r="R24117" s="120"/>
      <c r="T24117" s="120"/>
      <c r="V24117" s="120"/>
      <c r="X24117" s="120"/>
      <c r="Z24117" s="120"/>
    </row>
    <row r="24118" spans="16:26" x14ac:dyDescent="0.25">
      <c r="P24118" s="119"/>
      <c r="R24118" s="119"/>
      <c r="T24118" s="119"/>
      <c r="V24118" s="119"/>
      <c r="X24118" s="119"/>
      <c r="Z24118" s="119"/>
    </row>
    <row r="24119" spans="16:26" x14ac:dyDescent="0.25">
      <c r="P24119" s="119"/>
      <c r="R24119" s="119"/>
      <c r="T24119" s="119"/>
      <c r="V24119" s="119"/>
      <c r="X24119" s="119"/>
      <c r="Z24119" s="119"/>
    </row>
    <row r="24120" spans="16:26" x14ac:dyDescent="0.25">
      <c r="P24120" s="120"/>
      <c r="R24120" s="120"/>
      <c r="T24120" s="120"/>
      <c r="V24120" s="120"/>
      <c r="X24120" s="120"/>
      <c r="Z24120" s="120"/>
    </row>
    <row r="24121" spans="16:26" x14ac:dyDescent="0.25">
      <c r="P24121" s="119"/>
      <c r="R24121" s="119"/>
      <c r="T24121" s="119"/>
      <c r="V24121" s="119"/>
      <c r="X24121" s="119"/>
      <c r="Z24121" s="119"/>
    </row>
    <row r="24122" spans="16:26" x14ac:dyDescent="0.25">
      <c r="P24122" s="120"/>
      <c r="R24122" s="120"/>
      <c r="T24122" s="120"/>
      <c r="V24122" s="120"/>
      <c r="X24122" s="120"/>
      <c r="Z24122" s="120"/>
    </row>
    <row r="24123" spans="16:26" x14ac:dyDescent="0.25">
      <c r="P24123" s="119"/>
      <c r="R24123" s="119"/>
      <c r="T24123" s="119"/>
      <c r="V24123" s="119"/>
      <c r="X24123" s="119"/>
      <c r="Z24123" s="119"/>
    </row>
    <row r="24124" spans="16:26" x14ac:dyDescent="0.25">
      <c r="P24124" s="119"/>
      <c r="R24124" s="119"/>
      <c r="T24124" s="119"/>
      <c r="V24124" s="119"/>
      <c r="X24124" s="119"/>
      <c r="Z24124" s="119"/>
    </row>
    <row r="24125" spans="16:26" x14ac:dyDescent="0.25">
      <c r="P24125" s="119"/>
      <c r="R24125" s="119"/>
      <c r="T24125" s="119"/>
      <c r="V24125" s="119"/>
      <c r="X24125" s="119"/>
      <c r="Z24125" s="119"/>
    </row>
    <row r="24126" spans="16:26" x14ac:dyDescent="0.25">
      <c r="P24126" s="121"/>
      <c r="R24126" s="121"/>
      <c r="T24126" s="121"/>
      <c r="V24126" s="121"/>
      <c r="X24126" s="121"/>
      <c r="Z24126" s="121"/>
    </row>
    <row r="24127" spans="16:26" x14ac:dyDescent="0.25">
      <c r="P24127" s="121"/>
      <c r="R24127" s="121"/>
      <c r="T24127" s="121"/>
      <c r="V24127" s="121"/>
      <c r="X24127" s="121"/>
      <c r="Z24127" s="121"/>
    </row>
    <row r="24128" spans="16:26" x14ac:dyDescent="0.25">
      <c r="P24128" s="121"/>
      <c r="R24128" s="121"/>
      <c r="T24128" s="121"/>
      <c r="V24128" s="121"/>
      <c r="X24128" s="121"/>
      <c r="Z24128" s="121"/>
    </row>
    <row r="24129" spans="16:26" x14ac:dyDescent="0.25">
      <c r="P24129" s="121"/>
      <c r="R24129" s="121"/>
      <c r="T24129" s="121"/>
      <c r="V24129" s="121"/>
      <c r="X24129" s="121"/>
      <c r="Z24129" s="121"/>
    </row>
    <row r="24130" spans="16:26" x14ac:dyDescent="0.25">
      <c r="P24130" s="122"/>
      <c r="R24130" s="122"/>
      <c r="T24130" s="122"/>
      <c r="V24130" s="122"/>
      <c r="X24130" s="122"/>
      <c r="Z24130" s="122"/>
    </row>
    <row r="24131" spans="16:26" x14ac:dyDescent="0.25">
      <c r="P24131" s="118"/>
      <c r="R24131" s="118"/>
      <c r="T24131" s="118"/>
      <c r="V24131" s="118"/>
      <c r="X24131" s="118"/>
      <c r="Z24131" s="118"/>
    </row>
    <row r="24132" spans="16:26" x14ac:dyDescent="0.25">
      <c r="P24132" s="119"/>
      <c r="R24132" s="119"/>
      <c r="T24132" s="119"/>
      <c r="V24132" s="119"/>
      <c r="X24132" s="119"/>
      <c r="Z24132" s="119"/>
    </row>
    <row r="24133" spans="16:26" x14ac:dyDescent="0.25">
      <c r="P24133" s="119"/>
      <c r="R24133" s="119"/>
      <c r="T24133" s="119"/>
      <c r="V24133" s="119"/>
      <c r="X24133" s="119"/>
      <c r="Z24133" s="119"/>
    </row>
    <row r="24134" spans="16:26" x14ac:dyDescent="0.25">
      <c r="P24134" s="120"/>
      <c r="R24134" s="120"/>
      <c r="T24134" s="120"/>
      <c r="V24134" s="120"/>
      <c r="X24134" s="120"/>
      <c r="Z24134" s="120"/>
    </row>
    <row r="24135" spans="16:26" x14ac:dyDescent="0.25">
      <c r="P24135" s="119"/>
      <c r="R24135" s="119"/>
      <c r="T24135" s="119"/>
      <c r="V24135" s="119"/>
      <c r="X24135" s="119"/>
      <c r="Z24135" s="119"/>
    </row>
    <row r="24136" spans="16:26" x14ac:dyDescent="0.25">
      <c r="P24136" s="119"/>
      <c r="R24136" s="119"/>
      <c r="T24136" s="119"/>
      <c r="V24136" s="119"/>
      <c r="X24136" s="119"/>
      <c r="Z24136" s="119"/>
    </row>
    <row r="24137" spans="16:26" x14ac:dyDescent="0.25">
      <c r="P24137" s="120"/>
      <c r="R24137" s="120"/>
      <c r="T24137" s="120"/>
      <c r="V24137" s="120"/>
      <c r="X24137" s="120"/>
      <c r="Z24137" s="120"/>
    </row>
    <row r="24138" spans="16:26" x14ac:dyDescent="0.25">
      <c r="P24138" s="119"/>
      <c r="R24138" s="119"/>
      <c r="T24138" s="119"/>
      <c r="V24138" s="119"/>
      <c r="X24138" s="119"/>
      <c r="Z24138" s="119"/>
    </row>
    <row r="24139" spans="16:26" x14ac:dyDescent="0.25">
      <c r="P24139" s="120"/>
      <c r="R24139" s="120"/>
      <c r="T24139" s="120"/>
      <c r="V24139" s="120"/>
      <c r="X24139" s="120"/>
      <c r="Z24139" s="120"/>
    </row>
    <row r="24140" spans="16:26" x14ac:dyDescent="0.25">
      <c r="P24140" s="119"/>
      <c r="R24140" s="119"/>
      <c r="T24140" s="119"/>
      <c r="V24140" s="119"/>
      <c r="X24140" s="119"/>
      <c r="Z24140" s="119"/>
    </row>
    <row r="24141" spans="16:26" x14ac:dyDescent="0.25">
      <c r="P24141" s="119"/>
      <c r="R24141" s="119"/>
      <c r="T24141" s="119"/>
      <c r="V24141" s="119"/>
      <c r="X24141" s="119"/>
      <c r="Z24141" s="119"/>
    </row>
    <row r="24142" spans="16:26" x14ac:dyDescent="0.25">
      <c r="P24142" s="119"/>
      <c r="R24142" s="119"/>
      <c r="T24142" s="119"/>
      <c r="V24142" s="119"/>
      <c r="X24142" s="119"/>
      <c r="Z24142" s="119"/>
    </row>
    <row r="24143" spans="16:26" x14ac:dyDescent="0.25">
      <c r="P24143" s="121"/>
      <c r="R24143" s="121"/>
      <c r="T24143" s="121"/>
      <c r="V24143" s="121"/>
      <c r="X24143" s="121"/>
      <c r="Z24143" s="121"/>
    </row>
    <row r="24144" spans="16:26" x14ac:dyDescent="0.25">
      <c r="P24144" s="121"/>
      <c r="R24144" s="121"/>
      <c r="T24144" s="121"/>
      <c r="V24144" s="121"/>
      <c r="X24144" s="121"/>
      <c r="Z24144" s="121"/>
    </row>
    <row r="24145" spans="16:26" x14ac:dyDescent="0.25">
      <c r="P24145" s="121"/>
      <c r="R24145" s="121"/>
      <c r="T24145" s="121"/>
      <c r="V24145" s="121"/>
      <c r="X24145" s="121"/>
      <c r="Z24145" s="121"/>
    </row>
    <row r="24146" spans="16:26" x14ac:dyDescent="0.25">
      <c r="P24146" s="121"/>
      <c r="R24146" s="121"/>
      <c r="T24146" s="121"/>
      <c r="V24146" s="121"/>
      <c r="X24146" s="121"/>
      <c r="Z24146" s="121"/>
    </row>
    <row r="24147" spans="16:26" x14ac:dyDescent="0.25">
      <c r="P24147" s="122"/>
      <c r="R24147" s="122"/>
      <c r="T24147" s="122"/>
      <c r="V24147" s="122"/>
      <c r="X24147" s="122"/>
      <c r="Z24147" s="122"/>
    </row>
    <row r="24148" spans="16:26" x14ac:dyDescent="0.25">
      <c r="P24148" s="118"/>
      <c r="R24148" s="118"/>
      <c r="T24148" s="118"/>
      <c r="V24148" s="118"/>
      <c r="X24148" s="118"/>
      <c r="Z24148" s="118"/>
    </row>
    <row r="24149" spans="16:26" x14ac:dyDescent="0.25">
      <c r="P24149" s="119"/>
      <c r="R24149" s="119"/>
      <c r="T24149" s="119"/>
      <c r="V24149" s="119"/>
      <c r="X24149" s="119"/>
      <c r="Z24149" s="119"/>
    </row>
    <row r="24150" spans="16:26" x14ac:dyDescent="0.25">
      <c r="P24150" s="119"/>
      <c r="R24150" s="119"/>
      <c r="T24150" s="119"/>
      <c r="V24150" s="119"/>
      <c r="X24150" s="119"/>
      <c r="Z24150" s="119"/>
    </row>
    <row r="24151" spans="16:26" x14ac:dyDescent="0.25">
      <c r="P24151" s="120"/>
      <c r="R24151" s="120"/>
      <c r="T24151" s="120"/>
      <c r="V24151" s="120"/>
      <c r="X24151" s="120"/>
      <c r="Z24151" s="120"/>
    </row>
    <row r="24152" spans="16:26" x14ac:dyDescent="0.25">
      <c r="P24152" s="119"/>
      <c r="R24152" s="119"/>
      <c r="T24152" s="119"/>
      <c r="V24152" s="119"/>
      <c r="X24152" s="119"/>
      <c r="Z24152" s="119"/>
    </row>
    <row r="24153" spans="16:26" x14ac:dyDescent="0.25">
      <c r="P24153" s="119"/>
      <c r="R24153" s="119"/>
      <c r="T24153" s="119"/>
      <c r="V24153" s="119"/>
      <c r="X24153" s="119"/>
      <c r="Z24153" s="119"/>
    </row>
    <row r="24154" spans="16:26" x14ac:dyDescent="0.25">
      <c r="P24154" s="120"/>
      <c r="R24154" s="120"/>
      <c r="T24154" s="120"/>
      <c r="V24154" s="120"/>
      <c r="X24154" s="120"/>
      <c r="Z24154" s="120"/>
    </row>
    <row r="24155" spans="16:26" x14ac:dyDescent="0.25">
      <c r="P24155" s="119"/>
      <c r="R24155" s="119"/>
      <c r="T24155" s="119"/>
      <c r="V24155" s="119"/>
      <c r="X24155" s="119"/>
      <c r="Z24155" s="119"/>
    </row>
    <row r="24156" spans="16:26" x14ac:dyDescent="0.25">
      <c r="P24156" s="120"/>
      <c r="R24156" s="120"/>
      <c r="T24156" s="120"/>
      <c r="V24156" s="120"/>
      <c r="X24156" s="120"/>
      <c r="Z24156" s="120"/>
    </row>
    <row r="24157" spans="16:26" x14ac:dyDescent="0.25">
      <c r="P24157" s="119"/>
      <c r="R24157" s="119"/>
      <c r="T24157" s="119"/>
      <c r="V24157" s="119"/>
      <c r="X24157" s="119"/>
      <c r="Z24157" s="119"/>
    </row>
    <row r="24158" spans="16:26" x14ac:dyDescent="0.25">
      <c r="P24158" s="119"/>
      <c r="R24158" s="119"/>
      <c r="T24158" s="119"/>
      <c r="V24158" s="119"/>
      <c r="X24158" s="119"/>
      <c r="Z24158" s="119"/>
    </row>
    <row r="24159" spans="16:26" x14ac:dyDescent="0.25">
      <c r="P24159" s="119"/>
      <c r="R24159" s="119"/>
      <c r="T24159" s="119"/>
      <c r="V24159" s="119"/>
      <c r="X24159" s="119"/>
      <c r="Z24159" s="119"/>
    </row>
    <row r="24160" spans="16:26" x14ac:dyDescent="0.25">
      <c r="P24160" s="121"/>
      <c r="R24160" s="121"/>
      <c r="T24160" s="121"/>
      <c r="V24160" s="121"/>
      <c r="X24160" s="121"/>
      <c r="Z24160" s="121"/>
    </row>
    <row r="24161" spans="16:26" x14ac:dyDescent="0.25">
      <c r="P24161" s="121"/>
      <c r="R24161" s="121"/>
      <c r="T24161" s="121"/>
      <c r="V24161" s="121"/>
      <c r="X24161" s="121"/>
      <c r="Z24161" s="121"/>
    </row>
    <row r="24162" spans="16:26" x14ac:dyDescent="0.25">
      <c r="P24162" s="121"/>
      <c r="R24162" s="121"/>
      <c r="T24162" s="121"/>
      <c r="V24162" s="121"/>
      <c r="X24162" s="121"/>
      <c r="Z24162" s="121"/>
    </row>
    <row r="24163" spans="16:26" x14ac:dyDescent="0.25">
      <c r="P24163" s="121"/>
      <c r="R24163" s="121"/>
      <c r="T24163" s="121"/>
      <c r="V24163" s="121"/>
      <c r="X24163" s="121"/>
      <c r="Z24163" s="121"/>
    </row>
    <row r="24164" spans="16:26" x14ac:dyDescent="0.25">
      <c r="P24164" s="122"/>
      <c r="R24164" s="122"/>
      <c r="T24164" s="122"/>
      <c r="V24164" s="122"/>
      <c r="X24164" s="122"/>
      <c r="Z24164" s="122"/>
    </row>
    <row r="24165" spans="16:26" x14ac:dyDescent="0.25">
      <c r="P24165" s="118"/>
      <c r="R24165" s="118"/>
      <c r="T24165" s="118"/>
      <c r="V24165" s="118"/>
      <c r="X24165" s="118"/>
      <c r="Z24165" s="118"/>
    </row>
    <row r="24166" spans="16:26" x14ac:dyDescent="0.25">
      <c r="P24166" s="119"/>
      <c r="R24166" s="119"/>
      <c r="T24166" s="119"/>
      <c r="V24166" s="119"/>
      <c r="X24166" s="119"/>
      <c r="Z24166" s="119"/>
    </row>
    <row r="24167" spans="16:26" x14ac:dyDescent="0.25">
      <c r="P24167" s="119"/>
      <c r="R24167" s="119"/>
      <c r="T24167" s="119"/>
      <c r="V24167" s="119"/>
      <c r="X24167" s="119"/>
      <c r="Z24167" s="119"/>
    </row>
    <row r="24168" spans="16:26" x14ac:dyDescent="0.25">
      <c r="P24168" s="120"/>
      <c r="R24168" s="120"/>
      <c r="T24168" s="120"/>
      <c r="V24168" s="120"/>
      <c r="X24168" s="120"/>
      <c r="Z24168" s="120"/>
    </row>
    <row r="24169" spans="16:26" x14ac:dyDescent="0.25">
      <c r="P24169" s="119"/>
      <c r="R24169" s="119"/>
      <c r="T24169" s="119"/>
      <c r="V24169" s="119"/>
      <c r="X24169" s="119"/>
      <c r="Z24169" s="119"/>
    </row>
    <row r="24170" spans="16:26" x14ac:dyDescent="0.25">
      <c r="P24170" s="119"/>
      <c r="R24170" s="119"/>
      <c r="T24170" s="119"/>
      <c r="V24170" s="119"/>
      <c r="X24170" s="119"/>
      <c r="Z24170" s="119"/>
    </row>
    <row r="24171" spans="16:26" x14ac:dyDescent="0.25">
      <c r="P24171" s="120"/>
      <c r="R24171" s="120"/>
      <c r="T24171" s="120"/>
      <c r="V24171" s="120"/>
      <c r="X24171" s="120"/>
      <c r="Z24171" s="120"/>
    </row>
    <row r="24172" spans="16:26" x14ac:dyDescent="0.25">
      <c r="P24172" s="119"/>
      <c r="R24172" s="119"/>
      <c r="T24172" s="119"/>
      <c r="V24172" s="119"/>
      <c r="X24172" s="119"/>
      <c r="Z24172" s="119"/>
    </row>
    <row r="24173" spans="16:26" x14ac:dyDescent="0.25">
      <c r="P24173" s="120"/>
      <c r="R24173" s="120"/>
      <c r="T24173" s="120"/>
      <c r="V24173" s="120"/>
      <c r="X24173" s="120"/>
      <c r="Z24173" s="120"/>
    </row>
    <row r="24174" spans="16:26" x14ac:dyDescent="0.25">
      <c r="P24174" s="119"/>
      <c r="R24174" s="119"/>
      <c r="T24174" s="119"/>
      <c r="V24174" s="119"/>
      <c r="X24174" s="119"/>
      <c r="Z24174" s="119"/>
    </row>
    <row r="24175" spans="16:26" x14ac:dyDescent="0.25">
      <c r="P24175" s="119"/>
      <c r="R24175" s="119"/>
      <c r="T24175" s="119"/>
      <c r="V24175" s="119"/>
      <c r="X24175" s="119"/>
      <c r="Z24175" s="119"/>
    </row>
    <row r="24176" spans="16:26" x14ac:dyDescent="0.25">
      <c r="P24176" s="119"/>
      <c r="R24176" s="119"/>
      <c r="T24176" s="119"/>
      <c r="V24176" s="119"/>
      <c r="X24176" s="119"/>
      <c r="Z24176" s="119"/>
    </row>
    <row r="24177" spans="16:26" x14ac:dyDescent="0.25">
      <c r="P24177" s="121"/>
      <c r="R24177" s="121"/>
      <c r="T24177" s="121"/>
      <c r="V24177" s="121"/>
      <c r="X24177" s="121"/>
      <c r="Z24177" s="121"/>
    </row>
    <row r="24178" spans="16:26" x14ac:dyDescent="0.25">
      <c r="P24178" s="121"/>
      <c r="R24178" s="121"/>
      <c r="T24178" s="121"/>
      <c r="V24178" s="121"/>
      <c r="X24178" s="121"/>
      <c r="Z24178" s="121"/>
    </row>
    <row r="24179" spans="16:26" x14ac:dyDescent="0.25">
      <c r="P24179" s="121"/>
      <c r="R24179" s="121"/>
      <c r="T24179" s="121"/>
      <c r="V24179" s="121"/>
      <c r="X24179" s="121"/>
      <c r="Z24179" s="121"/>
    </row>
    <row r="24180" spans="16:26" x14ac:dyDescent="0.25">
      <c r="P24180" s="121"/>
      <c r="R24180" s="121"/>
      <c r="T24180" s="121"/>
      <c r="V24180" s="121"/>
      <c r="X24180" s="121"/>
      <c r="Z24180" s="121"/>
    </row>
    <row r="24181" spans="16:26" x14ac:dyDescent="0.25">
      <c r="P24181" s="122"/>
      <c r="R24181" s="122"/>
      <c r="T24181" s="122"/>
      <c r="V24181" s="122"/>
      <c r="X24181" s="122"/>
      <c r="Z24181" s="122"/>
    </row>
    <row r="24182" spans="16:26" x14ac:dyDescent="0.25">
      <c r="P24182" s="118"/>
      <c r="R24182" s="118"/>
      <c r="T24182" s="118"/>
      <c r="V24182" s="118"/>
      <c r="X24182" s="118"/>
      <c r="Z24182" s="118"/>
    </row>
    <row r="24183" spans="16:26" x14ac:dyDescent="0.25">
      <c r="P24183" s="119"/>
      <c r="R24183" s="119"/>
      <c r="T24183" s="119"/>
      <c r="V24183" s="119"/>
      <c r="X24183" s="119"/>
      <c r="Z24183" s="119"/>
    </row>
    <row r="24184" spans="16:26" x14ac:dyDescent="0.25">
      <c r="P24184" s="119"/>
      <c r="R24184" s="119"/>
      <c r="T24184" s="119"/>
      <c r="V24184" s="119"/>
      <c r="X24184" s="119"/>
      <c r="Z24184" s="119"/>
    </row>
    <row r="24185" spans="16:26" x14ac:dyDescent="0.25">
      <c r="P24185" s="120"/>
      <c r="R24185" s="120"/>
      <c r="T24185" s="120"/>
      <c r="V24185" s="120"/>
      <c r="X24185" s="120"/>
      <c r="Z24185" s="120"/>
    </row>
    <row r="24186" spans="16:26" x14ac:dyDescent="0.25">
      <c r="P24186" s="119"/>
      <c r="R24186" s="119"/>
      <c r="T24186" s="119"/>
      <c r="V24186" s="119"/>
      <c r="X24186" s="119"/>
      <c r="Z24186" s="119"/>
    </row>
    <row r="24187" spans="16:26" x14ac:dyDescent="0.25">
      <c r="P24187" s="119"/>
      <c r="R24187" s="119"/>
      <c r="T24187" s="119"/>
      <c r="V24187" s="119"/>
      <c r="X24187" s="119"/>
      <c r="Z24187" s="119"/>
    </row>
    <row r="24188" spans="16:26" x14ac:dyDescent="0.25">
      <c r="P24188" s="120"/>
      <c r="R24188" s="120"/>
      <c r="T24188" s="120"/>
      <c r="V24188" s="120"/>
      <c r="X24188" s="120"/>
      <c r="Z24188" s="120"/>
    </row>
    <row r="24189" spans="16:26" x14ac:dyDescent="0.25">
      <c r="P24189" s="119"/>
      <c r="R24189" s="119"/>
      <c r="T24189" s="119"/>
      <c r="V24189" s="119"/>
      <c r="X24189" s="119"/>
      <c r="Z24189" s="119"/>
    </row>
    <row r="24190" spans="16:26" x14ac:dyDescent="0.25">
      <c r="P24190" s="120"/>
      <c r="R24190" s="120"/>
      <c r="T24190" s="120"/>
      <c r="V24190" s="120"/>
      <c r="X24190" s="120"/>
      <c r="Z24190" s="120"/>
    </row>
    <row r="24191" spans="16:26" x14ac:dyDescent="0.25">
      <c r="P24191" s="119"/>
      <c r="R24191" s="119"/>
      <c r="T24191" s="119"/>
      <c r="V24191" s="119"/>
      <c r="X24191" s="119"/>
      <c r="Z24191" s="119"/>
    </row>
    <row r="24192" spans="16:26" x14ac:dyDescent="0.25">
      <c r="P24192" s="119"/>
      <c r="R24192" s="119"/>
      <c r="T24192" s="119"/>
      <c r="V24192" s="119"/>
      <c r="X24192" s="119"/>
      <c r="Z24192" s="119"/>
    </row>
    <row r="24193" spans="16:26" x14ac:dyDescent="0.25">
      <c r="P24193" s="119"/>
      <c r="R24193" s="119"/>
      <c r="T24193" s="119"/>
      <c r="V24193" s="119"/>
      <c r="X24193" s="119"/>
      <c r="Z24193" s="119"/>
    </row>
    <row r="24194" spans="16:26" x14ac:dyDescent="0.25">
      <c r="P24194" s="121"/>
      <c r="R24194" s="121"/>
      <c r="T24194" s="121"/>
      <c r="V24194" s="121"/>
      <c r="X24194" s="121"/>
      <c r="Z24194" s="121"/>
    </row>
    <row r="24195" spans="16:26" x14ac:dyDescent="0.25">
      <c r="P24195" s="121"/>
      <c r="R24195" s="121"/>
      <c r="T24195" s="121"/>
      <c r="V24195" s="121"/>
      <c r="X24195" s="121"/>
      <c r="Z24195" s="121"/>
    </row>
    <row r="24196" spans="16:26" x14ac:dyDescent="0.25">
      <c r="P24196" s="121"/>
      <c r="R24196" s="121"/>
      <c r="T24196" s="121"/>
      <c r="V24196" s="121"/>
      <c r="X24196" s="121"/>
      <c r="Z24196" s="121"/>
    </row>
    <row r="24197" spans="16:26" x14ac:dyDescent="0.25">
      <c r="P24197" s="121"/>
      <c r="R24197" s="121"/>
      <c r="T24197" s="121"/>
      <c r="V24197" s="121"/>
      <c r="X24197" s="121"/>
      <c r="Z24197" s="121"/>
    </row>
    <row r="24198" spans="16:26" x14ac:dyDescent="0.25">
      <c r="P24198" s="122"/>
      <c r="R24198" s="122"/>
      <c r="T24198" s="122"/>
      <c r="V24198" s="122"/>
      <c r="X24198" s="122"/>
      <c r="Z24198" s="122"/>
    </row>
    <row r="24199" spans="16:26" x14ac:dyDescent="0.25">
      <c r="P24199" s="118"/>
      <c r="R24199" s="118"/>
      <c r="T24199" s="118"/>
      <c r="V24199" s="118"/>
      <c r="X24199" s="118"/>
      <c r="Z24199" s="118"/>
    </row>
    <row r="24200" spans="16:26" x14ac:dyDescent="0.25">
      <c r="P24200" s="119"/>
      <c r="R24200" s="119"/>
      <c r="T24200" s="119"/>
      <c r="V24200" s="119"/>
      <c r="X24200" s="119"/>
      <c r="Z24200" s="119"/>
    </row>
    <row r="24201" spans="16:26" x14ac:dyDescent="0.25">
      <c r="P24201" s="119"/>
      <c r="R24201" s="119"/>
      <c r="T24201" s="119"/>
      <c r="V24201" s="119"/>
      <c r="X24201" s="119"/>
      <c r="Z24201" s="119"/>
    </row>
    <row r="24202" spans="16:26" x14ac:dyDescent="0.25">
      <c r="P24202" s="120"/>
      <c r="R24202" s="120"/>
      <c r="T24202" s="120"/>
      <c r="V24202" s="120"/>
      <c r="X24202" s="120"/>
      <c r="Z24202" s="120"/>
    </row>
    <row r="24203" spans="16:26" x14ac:dyDescent="0.25">
      <c r="P24203" s="119"/>
      <c r="R24203" s="119"/>
      <c r="T24203" s="119"/>
      <c r="V24203" s="119"/>
      <c r="X24203" s="119"/>
      <c r="Z24203" s="119"/>
    </row>
    <row r="24204" spans="16:26" x14ac:dyDescent="0.25">
      <c r="P24204" s="119"/>
      <c r="R24204" s="119"/>
      <c r="T24204" s="119"/>
      <c r="V24204" s="119"/>
      <c r="X24204" s="119"/>
      <c r="Z24204" s="119"/>
    </row>
    <row r="24205" spans="16:26" x14ac:dyDescent="0.25">
      <c r="P24205" s="120"/>
      <c r="R24205" s="120"/>
      <c r="T24205" s="120"/>
      <c r="V24205" s="120"/>
      <c r="X24205" s="120"/>
      <c r="Z24205" s="120"/>
    </row>
    <row r="24206" spans="16:26" x14ac:dyDescent="0.25">
      <c r="P24206" s="119"/>
      <c r="R24206" s="119"/>
      <c r="T24206" s="119"/>
      <c r="V24206" s="119"/>
      <c r="X24206" s="119"/>
      <c r="Z24206" s="119"/>
    </row>
    <row r="24207" spans="16:26" x14ac:dyDescent="0.25">
      <c r="P24207" s="120"/>
      <c r="R24207" s="120"/>
      <c r="T24207" s="120"/>
      <c r="V24207" s="120"/>
      <c r="X24207" s="120"/>
      <c r="Z24207" s="120"/>
    </row>
    <row r="24208" spans="16:26" x14ac:dyDescent="0.25">
      <c r="P24208" s="119"/>
      <c r="R24208" s="119"/>
      <c r="T24208" s="119"/>
      <c r="V24208" s="119"/>
      <c r="X24208" s="119"/>
      <c r="Z24208" s="119"/>
    </row>
    <row r="24209" spans="16:26" x14ac:dyDescent="0.25">
      <c r="P24209" s="119"/>
      <c r="R24209" s="119"/>
      <c r="T24209" s="119"/>
      <c r="V24209" s="119"/>
      <c r="X24209" s="119"/>
      <c r="Z24209" s="119"/>
    </row>
    <row r="24210" spans="16:26" x14ac:dyDescent="0.25">
      <c r="P24210" s="119"/>
      <c r="R24210" s="119"/>
      <c r="T24210" s="119"/>
      <c r="V24210" s="119"/>
      <c r="X24210" s="119"/>
      <c r="Z24210" s="119"/>
    </row>
    <row r="24211" spans="16:26" x14ac:dyDescent="0.25">
      <c r="P24211" s="121"/>
      <c r="R24211" s="121"/>
      <c r="T24211" s="121"/>
      <c r="V24211" s="121"/>
      <c r="X24211" s="121"/>
      <c r="Z24211" s="121"/>
    </row>
    <row r="24212" spans="16:26" x14ac:dyDescent="0.25">
      <c r="P24212" s="121"/>
      <c r="R24212" s="121"/>
      <c r="T24212" s="121"/>
      <c r="V24212" s="121"/>
      <c r="X24212" s="121"/>
      <c r="Z24212" s="121"/>
    </row>
    <row r="24213" spans="16:26" x14ac:dyDescent="0.25">
      <c r="P24213" s="121"/>
      <c r="R24213" s="121"/>
      <c r="T24213" s="121"/>
      <c r="V24213" s="121"/>
      <c r="X24213" s="121"/>
      <c r="Z24213" s="121"/>
    </row>
    <row r="24214" spans="16:26" x14ac:dyDescent="0.25">
      <c r="P24214" s="121"/>
      <c r="R24214" s="121"/>
      <c r="T24214" s="121"/>
      <c r="V24214" s="121"/>
      <c r="X24214" s="121"/>
      <c r="Z24214" s="121"/>
    </row>
    <row r="24215" spans="16:26" x14ac:dyDescent="0.25">
      <c r="P24215" s="122"/>
      <c r="R24215" s="122"/>
      <c r="T24215" s="122"/>
      <c r="V24215" s="122"/>
      <c r="X24215" s="122"/>
      <c r="Z24215" s="122"/>
    </row>
    <row r="24216" spans="16:26" x14ac:dyDescent="0.25">
      <c r="P24216" s="118"/>
      <c r="R24216" s="118"/>
      <c r="T24216" s="118"/>
      <c r="V24216" s="118"/>
      <c r="X24216" s="118"/>
      <c r="Z24216" s="118"/>
    </row>
    <row r="24217" spans="16:26" x14ac:dyDescent="0.25">
      <c r="P24217" s="119"/>
      <c r="R24217" s="119"/>
      <c r="T24217" s="119"/>
      <c r="V24217" s="119"/>
      <c r="X24217" s="119"/>
      <c r="Z24217" s="119"/>
    </row>
    <row r="24218" spans="16:26" x14ac:dyDescent="0.25">
      <c r="P24218" s="119"/>
      <c r="R24218" s="119"/>
      <c r="T24218" s="119"/>
      <c r="V24218" s="119"/>
      <c r="X24218" s="119"/>
      <c r="Z24218" s="119"/>
    </row>
    <row r="24219" spans="16:26" x14ac:dyDescent="0.25">
      <c r="P24219" s="120"/>
      <c r="R24219" s="120"/>
      <c r="T24219" s="120"/>
      <c r="V24219" s="120"/>
      <c r="X24219" s="120"/>
      <c r="Z24219" s="120"/>
    </row>
    <row r="24220" spans="16:26" x14ac:dyDescent="0.25">
      <c r="P24220" s="119"/>
      <c r="R24220" s="119"/>
      <c r="T24220" s="119"/>
      <c r="V24220" s="119"/>
      <c r="X24220" s="119"/>
      <c r="Z24220" s="119"/>
    </row>
    <row r="24221" spans="16:26" x14ac:dyDescent="0.25">
      <c r="P24221" s="119"/>
      <c r="R24221" s="119"/>
      <c r="T24221" s="119"/>
      <c r="V24221" s="119"/>
      <c r="X24221" s="119"/>
      <c r="Z24221" s="119"/>
    </row>
    <row r="24222" spans="16:26" x14ac:dyDescent="0.25">
      <c r="P24222" s="120"/>
      <c r="R24222" s="120"/>
      <c r="T24222" s="120"/>
      <c r="V24222" s="120"/>
      <c r="X24222" s="120"/>
      <c r="Z24222" s="120"/>
    </row>
    <row r="24223" spans="16:26" x14ac:dyDescent="0.25">
      <c r="P24223" s="119"/>
      <c r="R24223" s="119"/>
      <c r="T24223" s="119"/>
      <c r="V24223" s="119"/>
      <c r="X24223" s="119"/>
      <c r="Z24223" s="119"/>
    </row>
    <row r="24224" spans="16:26" x14ac:dyDescent="0.25">
      <c r="P24224" s="120"/>
      <c r="R24224" s="120"/>
      <c r="T24224" s="120"/>
      <c r="V24224" s="120"/>
      <c r="X24224" s="120"/>
      <c r="Z24224" s="120"/>
    </row>
    <row r="24225" spans="16:26" x14ac:dyDescent="0.25">
      <c r="P24225" s="119"/>
      <c r="R24225" s="119"/>
      <c r="T24225" s="119"/>
      <c r="V24225" s="119"/>
      <c r="X24225" s="119"/>
      <c r="Z24225" s="119"/>
    </row>
    <row r="24226" spans="16:26" x14ac:dyDescent="0.25">
      <c r="P24226" s="119"/>
      <c r="R24226" s="119"/>
      <c r="T24226" s="119"/>
      <c r="V24226" s="119"/>
      <c r="X24226" s="119"/>
      <c r="Z24226" s="119"/>
    </row>
    <row r="24227" spans="16:26" x14ac:dyDescent="0.25">
      <c r="P24227" s="119"/>
      <c r="R24227" s="119"/>
      <c r="T24227" s="119"/>
      <c r="V24227" s="119"/>
      <c r="X24227" s="119"/>
      <c r="Z24227" s="119"/>
    </row>
    <row r="24228" spans="16:26" x14ac:dyDescent="0.25">
      <c r="P24228" s="121"/>
      <c r="R24228" s="121"/>
      <c r="T24228" s="121"/>
      <c r="V24228" s="121"/>
      <c r="X24228" s="121"/>
      <c r="Z24228" s="121"/>
    </row>
    <row r="24229" spans="16:26" x14ac:dyDescent="0.25">
      <c r="P24229" s="121"/>
      <c r="R24229" s="121"/>
      <c r="T24229" s="121"/>
      <c r="V24229" s="121"/>
      <c r="X24229" s="121"/>
      <c r="Z24229" s="121"/>
    </row>
    <row r="24230" spans="16:26" x14ac:dyDescent="0.25">
      <c r="P24230" s="121"/>
      <c r="R24230" s="121"/>
      <c r="T24230" s="121"/>
      <c r="V24230" s="121"/>
      <c r="X24230" s="121"/>
      <c r="Z24230" s="121"/>
    </row>
    <row r="24231" spans="16:26" x14ac:dyDescent="0.25">
      <c r="P24231" s="121"/>
      <c r="R24231" s="121"/>
      <c r="T24231" s="121"/>
      <c r="V24231" s="121"/>
      <c r="X24231" s="121"/>
      <c r="Z24231" s="121"/>
    </row>
    <row r="24232" spans="16:26" x14ac:dyDescent="0.25">
      <c r="P24232" s="122"/>
      <c r="R24232" s="122"/>
      <c r="T24232" s="122"/>
      <c r="V24232" s="122"/>
      <c r="X24232" s="122"/>
      <c r="Z24232" s="122"/>
    </row>
    <row r="24233" spans="16:26" x14ac:dyDescent="0.25">
      <c r="P24233" s="118"/>
      <c r="R24233" s="118"/>
      <c r="T24233" s="118"/>
      <c r="V24233" s="118"/>
      <c r="X24233" s="118"/>
      <c r="Z24233" s="118"/>
    </row>
    <row r="24234" spans="16:26" x14ac:dyDescent="0.25">
      <c r="P24234" s="119"/>
      <c r="R24234" s="119"/>
      <c r="T24234" s="119"/>
      <c r="V24234" s="119"/>
      <c r="X24234" s="119"/>
      <c r="Z24234" s="119"/>
    </row>
    <row r="24235" spans="16:26" x14ac:dyDescent="0.25">
      <c r="P24235" s="119"/>
      <c r="R24235" s="119"/>
      <c r="T24235" s="119"/>
      <c r="V24235" s="119"/>
      <c r="X24235" s="119"/>
      <c r="Z24235" s="119"/>
    </row>
    <row r="24236" spans="16:26" x14ac:dyDescent="0.25">
      <c r="P24236" s="120"/>
      <c r="R24236" s="120"/>
      <c r="T24236" s="120"/>
      <c r="V24236" s="120"/>
      <c r="X24236" s="120"/>
      <c r="Z24236" s="120"/>
    </row>
    <row r="24237" spans="16:26" x14ac:dyDescent="0.25">
      <c r="P24237" s="119"/>
      <c r="R24237" s="119"/>
      <c r="T24237" s="119"/>
      <c r="V24237" s="119"/>
      <c r="X24237" s="119"/>
      <c r="Z24237" s="119"/>
    </row>
    <row r="24238" spans="16:26" x14ac:dyDescent="0.25">
      <c r="P24238" s="119"/>
      <c r="R24238" s="119"/>
      <c r="T24238" s="119"/>
      <c r="V24238" s="119"/>
      <c r="X24238" s="119"/>
      <c r="Z24238" s="119"/>
    </row>
    <row r="24239" spans="16:26" x14ac:dyDescent="0.25">
      <c r="P24239" s="120"/>
      <c r="R24239" s="120"/>
      <c r="T24239" s="120"/>
      <c r="V24239" s="120"/>
      <c r="X24239" s="120"/>
      <c r="Z24239" s="120"/>
    </row>
    <row r="24240" spans="16:26" x14ac:dyDescent="0.25">
      <c r="P24240" s="119"/>
      <c r="R24240" s="119"/>
      <c r="T24240" s="119"/>
      <c r="V24240" s="119"/>
      <c r="X24240" s="119"/>
      <c r="Z24240" s="119"/>
    </row>
    <row r="24241" spans="16:26" x14ac:dyDescent="0.25">
      <c r="P24241" s="120"/>
      <c r="R24241" s="120"/>
      <c r="T24241" s="120"/>
      <c r="V24241" s="120"/>
      <c r="X24241" s="120"/>
      <c r="Z24241" s="120"/>
    </row>
    <row r="24242" spans="16:26" x14ac:dyDescent="0.25">
      <c r="P24242" s="119"/>
      <c r="R24242" s="119"/>
      <c r="T24242" s="119"/>
      <c r="V24242" s="119"/>
      <c r="X24242" s="119"/>
      <c r="Z24242" s="119"/>
    </row>
    <row r="24243" spans="16:26" x14ac:dyDescent="0.25">
      <c r="P24243" s="119"/>
      <c r="R24243" s="119"/>
      <c r="T24243" s="119"/>
      <c r="V24243" s="119"/>
      <c r="X24243" s="119"/>
      <c r="Z24243" s="119"/>
    </row>
    <row r="24244" spans="16:26" x14ac:dyDescent="0.25">
      <c r="P24244" s="119"/>
      <c r="R24244" s="119"/>
      <c r="T24244" s="119"/>
      <c r="V24244" s="119"/>
      <c r="X24244" s="119"/>
      <c r="Z24244" s="119"/>
    </row>
    <row r="24245" spans="16:26" x14ac:dyDescent="0.25">
      <c r="P24245" s="121"/>
      <c r="R24245" s="121"/>
      <c r="T24245" s="121"/>
      <c r="V24245" s="121"/>
      <c r="X24245" s="121"/>
      <c r="Z24245" s="121"/>
    </row>
    <row r="24246" spans="16:26" x14ac:dyDescent="0.25">
      <c r="P24246" s="121"/>
      <c r="R24246" s="121"/>
      <c r="T24246" s="121"/>
      <c r="V24246" s="121"/>
      <c r="X24246" s="121"/>
      <c r="Z24246" s="121"/>
    </row>
    <row r="24247" spans="16:26" x14ac:dyDescent="0.25">
      <c r="P24247" s="121"/>
      <c r="R24247" s="121"/>
      <c r="T24247" s="121"/>
      <c r="V24247" s="121"/>
      <c r="X24247" s="121"/>
      <c r="Z24247" s="121"/>
    </row>
    <row r="24248" spans="16:26" x14ac:dyDescent="0.25">
      <c r="P24248" s="121"/>
      <c r="R24248" s="121"/>
      <c r="T24248" s="121"/>
      <c r="V24248" s="121"/>
      <c r="X24248" s="121"/>
      <c r="Z24248" s="121"/>
    </row>
    <row r="24249" spans="16:26" x14ac:dyDescent="0.25">
      <c r="P24249" s="122"/>
      <c r="R24249" s="122"/>
      <c r="T24249" s="122"/>
      <c r="V24249" s="122"/>
      <c r="X24249" s="122"/>
      <c r="Z24249" s="122"/>
    </row>
    <row r="24250" spans="16:26" x14ac:dyDescent="0.25">
      <c r="P24250" s="118"/>
      <c r="R24250" s="118"/>
      <c r="T24250" s="118"/>
      <c r="V24250" s="118"/>
      <c r="X24250" s="118"/>
      <c r="Z24250" s="118"/>
    </row>
    <row r="24251" spans="16:26" x14ac:dyDescent="0.25">
      <c r="P24251" s="119"/>
      <c r="R24251" s="119"/>
      <c r="T24251" s="119"/>
      <c r="V24251" s="119"/>
      <c r="X24251" s="119"/>
      <c r="Z24251" s="119"/>
    </row>
    <row r="24252" spans="16:26" x14ac:dyDescent="0.25">
      <c r="P24252" s="119"/>
      <c r="R24252" s="119"/>
      <c r="T24252" s="119"/>
      <c r="V24252" s="119"/>
      <c r="X24252" s="119"/>
      <c r="Z24252" s="119"/>
    </row>
    <row r="24253" spans="16:26" x14ac:dyDescent="0.25">
      <c r="P24253" s="120"/>
      <c r="R24253" s="120"/>
      <c r="T24253" s="120"/>
      <c r="V24253" s="120"/>
      <c r="X24253" s="120"/>
      <c r="Z24253" s="120"/>
    </row>
    <row r="24254" spans="16:26" x14ac:dyDescent="0.25">
      <c r="P24254" s="119"/>
      <c r="R24254" s="119"/>
      <c r="T24254" s="119"/>
      <c r="V24254" s="119"/>
      <c r="X24254" s="119"/>
      <c r="Z24254" s="119"/>
    </row>
    <row r="24255" spans="16:26" x14ac:dyDescent="0.25">
      <c r="P24255" s="119"/>
      <c r="R24255" s="119"/>
      <c r="T24255" s="119"/>
      <c r="V24255" s="119"/>
      <c r="X24255" s="119"/>
      <c r="Z24255" s="119"/>
    </row>
    <row r="24256" spans="16:26" x14ac:dyDescent="0.25">
      <c r="P24256" s="120"/>
      <c r="R24256" s="120"/>
      <c r="T24256" s="120"/>
      <c r="V24256" s="120"/>
      <c r="X24256" s="120"/>
      <c r="Z24256" s="120"/>
    </row>
    <row r="24257" spans="16:26" x14ac:dyDescent="0.25">
      <c r="P24257" s="119"/>
      <c r="R24257" s="119"/>
      <c r="T24257" s="119"/>
      <c r="V24257" s="119"/>
      <c r="X24257" s="119"/>
      <c r="Z24257" s="119"/>
    </row>
    <row r="24258" spans="16:26" x14ac:dyDescent="0.25">
      <c r="P24258" s="120"/>
      <c r="R24258" s="120"/>
      <c r="T24258" s="120"/>
      <c r="V24258" s="120"/>
      <c r="X24258" s="120"/>
      <c r="Z24258" s="120"/>
    </row>
    <row r="24259" spans="16:26" x14ac:dyDescent="0.25">
      <c r="P24259" s="119"/>
      <c r="R24259" s="119"/>
      <c r="T24259" s="119"/>
      <c r="V24259" s="119"/>
      <c r="X24259" s="119"/>
      <c r="Z24259" s="119"/>
    </row>
    <row r="24260" spans="16:26" x14ac:dyDescent="0.25">
      <c r="P24260" s="119"/>
      <c r="R24260" s="119"/>
      <c r="T24260" s="119"/>
      <c r="V24260" s="119"/>
      <c r="X24260" s="119"/>
      <c r="Z24260" s="119"/>
    </row>
    <row r="24261" spans="16:26" x14ac:dyDescent="0.25">
      <c r="P24261" s="119"/>
      <c r="R24261" s="119"/>
      <c r="T24261" s="119"/>
      <c r="V24261" s="119"/>
      <c r="X24261" s="119"/>
      <c r="Z24261" s="119"/>
    </row>
    <row r="24262" spans="16:26" x14ac:dyDescent="0.25">
      <c r="P24262" s="121"/>
      <c r="R24262" s="121"/>
      <c r="T24262" s="121"/>
      <c r="V24262" s="121"/>
      <c r="X24262" s="121"/>
      <c r="Z24262" s="121"/>
    </row>
    <row r="24263" spans="16:26" x14ac:dyDescent="0.25">
      <c r="P24263" s="121"/>
      <c r="R24263" s="121"/>
      <c r="T24263" s="121"/>
      <c r="V24263" s="121"/>
      <c r="X24263" s="121"/>
      <c r="Z24263" s="121"/>
    </row>
    <row r="24264" spans="16:26" x14ac:dyDescent="0.25">
      <c r="P24264" s="121"/>
      <c r="R24264" s="121"/>
      <c r="T24264" s="121"/>
      <c r="V24264" s="121"/>
      <c r="X24264" s="121"/>
      <c r="Z24264" s="121"/>
    </row>
    <row r="24265" spans="16:26" x14ac:dyDescent="0.25">
      <c r="P24265" s="121"/>
      <c r="R24265" s="121"/>
      <c r="T24265" s="121"/>
      <c r="V24265" s="121"/>
      <c r="X24265" s="121"/>
      <c r="Z24265" s="121"/>
    </row>
    <row r="24266" spans="16:26" x14ac:dyDescent="0.25">
      <c r="P24266" s="122"/>
      <c r="R24266" s="122"/>
      <c r="T24266" s="122"/>
      <c r="V24266" s="122"/>
      <c r="X24266" s="122"/>
      <c r="Z24266" s="122"/>
    </row>
    <row r="24267" spans="16:26" x14ac:dyDescent="0.25">
      <c r="P24267" s="118"/>
      <c r="R24267" s="118"/>
      <c r="T24267" s="118"/>
      <c r="V24267" s="118"/>
      <c r="X24267" s="118"/>
      <c r="Z24267" s="118"/>
    </row>
    <row r="24268" spans="16:26" x14ac:dyDescent="0.25">
      <c r="P24268" s="119"/>
      <c r="R24268" s="119"/>
      <c r="T24268" s="119"/>
      <c r="V24268" s="119"/>
      <c r="X24268" s="119"/>
      <c r="Z24268" s="119"/>
    </row>
    <row r="24269" spans="16:26" x14ac:dyDescent="0.25">
      <c r="P24269" s="119"/>
      <c r="R24269" s="119"/>
      <c r="T24269" s="119"/>
      <c r="V24269" s="119"/>
      <c r="X24269" s="119"/>
      <c r="Z24269" s="119"/>
    </row>
    <row r="24270" spans="16:26" x14ac:dyDescent="0.25">
      <c r="P24270" s="120"/>
      <c r="R24270" s="120"/>
      <c r="T24270" s="120"/>
      <c r="V24270" s="120"/>
      <c r="X24270" s="120"/>
      <c r="Z24270" s="120"/>
    </row>
    <row r="24271" spans="16:26" x14ac:dyDescent="0.25">
      <c r="P24271" s="119"/>
      <c r="R24271" s="119"/>
      <c r="T24271" s="119"/>
      <c r="V24271" s="119"/>
      <c r="X24271" s="119"/>
      <c r="Z24271" s="119"/>
    </row>
    <row r="24272" spans="16:26" x14ac:dyDescent="0.25">
      <c r="P24272" s="119"/>
      <c r="R24272" s="119"/>
      <c r="T24272" s="119"/>
      <c r="V24272" s="119"/>
      <c r="X24272" s="119"/>
      <c r="Z24272" s="119"/>
    </row>
    <row r="24273" spans="16:26" x14ac:dyDescent="0.25">
      <c r="P24273" s="120"/>
      <c r="R24273" s="120"/>
      <c r="T24273" s="120"/>
      <c r="V24273" s="120"/>
      <c r="X24273" s="120"/>
      <c r="Z24273" s="120"/>
    </row>
    <row r="24274" spans="16:26" x14ac:dyDescent="0.25">
      <c r="P24274" s="119"/>
      <c r="R24274" s="119"/>
      <c r="T24274" s="119"/>
      <c r="V24274" s="119"/>
      <c r="X24274" s="119"/>
      <c r="Z24274" s="119"/>
    </row>
    <row r="24275" spans="16:26" x14ac:dyDescent="0.25">
      <c r="P24275" s="120"/>
      <c r="R24275" s="120"/>
      <c r="T24275" s="120"/>
      <c r="V24275" s="120"/>
      <c r="X24275" s="120"/>
      <c r="Z24275" s="120"/>
    </row>
    <row r="24276" spans="16:26" x14ac:dyDescent="0.25">
      <c r="P24276" s="119"/>
      <c r="R24276" s="119"/>
      <c r="T24276" s="119"/>
      <c r="V24276" s="119"/>
      <c r="X24276" s="119"/>
      <c r="Z24276" s="119"/>
    </row>
    <row r="24277" spans="16:26" x14ac:dyDescent="0.25">
      <c r="P24277" s="119"/>
      <c r="R24277" s="119"/>
      <c r="T24277" s="119"/>
      <c r="V24277" s="119"/>
      <c r="X24277" s="119"/>
      <c r="Z24277" s="119"/>
    </row>
    <row r="24278" spans="16:26" x14ac:dyDescent="0.25">
      <c r="P24278" s="119"/>
      <c r="R24278" s="119"/>
      <c r="T24278" s="119"/>
      <c r="V24278" s="119"/>
      <c r="X24278" s="119"/>
      <c r="Z24278" s="119"/>
    </row>
    <row r="24279" spans="16:26" x14ac:dyDescent="0.25">
      <c r="P24279" s="121"/>
      <c r="R24279" s="121"/>
      <c r="T24279" s="121"/>
      <c r="V24279" s="121"/>
      <c r="X24279" s="121"/>
      <c r="Z24279" s="121"/>
    </row>
    <row r="24280" spans="16:26" x14ac:dyDescent="0.25">
      <c r="P24280" s="121"/>
      <c r="R24280" s="121"/>
      <c r="T24280" s="121"/>
      <c r="V24280" s="121"/>
      <c r="X24280" s="121"/>
      <c r="Z24280" s="121"/>
    </row>
    <row r="24281" spans="16:26" x14ac:dyDescent="0.25">
      <c r="P24281" s="121"/>
      <c r="R24281" s="121"/>
      <c r="T24281" s="121"/>
      <c r="V24281" s="121"/>
      <c r="X24281" s="121"/>
      <c r="Z24281" s="121"/>
    </row>
    <row r="24282" spans="16:26" x14ac:dyDescent="0.25">
      <c r="P24282" s="121"/>
      <c r="R24282" s="121"/>
      <c r="T24282" s="121"/>
      <c r="V24282" s="121"/>
      <c r="X24282" s="121"/>
      <c r="Z24282" s="121"/>
    </row>
    <row r="24283" spans="16:26" x14ac:dyDescent="0.25">
      <c r="P24283" s="122"/>
      <c r="R24283" s="122"/>
      <c r="T24283" s="122"/>
      <c r="V24283" s="122"/>
      <c r="X24283" s="122"/>
      <c r="Z24283" s="122"/>
    </row>
    <row r="24284" spans="16:26" x14ac:dyDescent="0.25">
      <c r="P24284" s="118"/>
      <c r="R24284" s="118"/>
      <c r="T24284" s="118"/>
      <c r="V24284" s="118"/>
      <c r="X24284" s="118"/>
      <c r="Z24284" s="118"/>
    </row>
    <row r="24285" spans="16:26" x14ac:dyDescent="0.25">
      <c r="P24285" s="119"/>
      <c r="R24285" s="119"/>
      <c r="T24285" s="119"/>
      <c r="V24285" s="119"/>
      <c r="X24285" s="119"/>
      <c r="Z24285" s="119"/>
    </row>
    <row r="24286" spans="16:26" x14ac:dyDescent="0.25">
      <c r="P24286" s="119"/>
      <c r="R24286" s="119"/>
      <c r="T24286" s="119"/>
      <c r="V24286" s="119"/>
      <c r="X24286" s="119"/>
      <c r="Z24286" s="119"/>
    </row>
    <row r="24287" spans="16:26" x14ac:dyDescent="0.25">
      <c r="P24287" s="120"/>
      <c r="R24287" s="120"/>
      <c r="T24287" s="120"/>
      <c r="V24287" s="120"/>
      <c r="X24287" s="120"/>
      <c r="Z24287" s="120"/>
    </row>
    <row r="24288" spans="16:26" x14ac:dyDescent="0.25">
      <c r="P24288" s="119"/>
      <c r="R24288" s="119"/>
      <c r="T24288" s="119"/>
      <c r="V24288" s="119"/>
      <c r="X24288" s="119"/>
      <c r="Z24288" s="119"/>
    </row>
    <row r="24289" spans="16:26" x14ac:dyDescent="0.25">
      <c r="P24289" s="119"/>
      <c r="R24289" s="119"/>
      <c r="T24289" s="119"/>
      <c r="V24289" s="119"/>
      <c r="X24289" s="119"/>
      <c r="Z24289" s="119"/>
    </row>
    <row r="24290" spans="16:26" x14ac:dyDescent="0.25">
      <c r="P24290" s="120"/>
      <c r="R24290" s="120"/>
      <c r="T24290" s="120"/>
      <c r="V24290" s="120"/>
      <c r="X24290" s="120"/>
      <c r="Z24290" s="120"/>
    </row>
    <row r="24291" spans="16:26" x14ac:dyDescent="0.25">
      <c r="P24291" s="119"/>
      <c r="R24291" s="119"/>
      <c r="T24291" s="119"/>
      <c r="V24291" s="119"/>
      <c r="X24291" s="119"/>
      <c r="Z24291" s="119"/>
    </row>
    <row r="24292" spans="16:26" x14ac:dyDescent="0.25">
      <c r="P24292" s="120"/>
      <c r="R24292" s="120"/>
      <c r="T24292" s="120"/>
      <c r="V24292" s="120"/>
      <c r="X24292" s="120"/>
      <c r="Z24292" s="120"/>
    </row>
    <row r="24293" spans="16:26" x14ac:dyDescent="0.25">
      <c r="P24293" s="119"/>
      <c r="R24293" s="119"/>
      <c r="T24293" s="119"/>
      <c r="V24293" s="119"/>
      <c r="X24293" s="119"/>
      <c r="Z24293" s="119"/>
    </row>
    <row r="24294" spans="16:26" x14ac:dyDescent="0.25">
      <c r="P24294" s="119"/>
      <c r="R24294" s="119"/>
      <c r="T24294" s="119"/>
      <c r="V24294" s="119"/>
      <c r="X24294" s="119"/>
      <c r="Z24294" s="119"/>
    </row>
    <row r="24295" spans="16:26" x14ac:dyDescent="0.25">
      <c r="P24295" s="119"/>
      <c r="R24295" s="119"/>
      <c r="T24295" s="119"/>
      <c r="V24295" s="119"/>
      <c r="X24295" s="119"/>
      <c r="Z24295" s="119"/>
    </row>
    <row r="24296" spans="16:26" x14ac:dyDescent="0.25">
      <c r="P24296" s="121"/>
      <c r="R24296" s="121"/>
      <c r="T24296" s="121"/>
      <c r="V24296" s="121"/>
      <c r="X24296" s="121"/>
      <c r="Z24296" s="121"/>
    </row>
    <row r="24297" spans="16:26" x14ac:dyDescent="0.25">
      <c r="P24297" s="121"/>
      <c r="R24297" s="121"/>
      <c r="T24297" s="121"/>
      <c r="V24297" s="121"/>
      <c r="X24297" s="121"/>
      <c r="Z24297" s="121"/>
    </row>
    <row r="24298" spans="16:26" x14ac:dyDescent="0.25">
      <c r="P24298" s="121"/>
      <c r="R24298" s="121"/>
      <c r="T24298" s="121"/>
      <c r="V24298" s="121"/>
      <c r="X24298" s="121"/>
      <c r="Z24298" s="121"/>
    </row>
    <row r="24299" spans="16:26" x14ac:dyDescent="0.25">
      <c r="P24299" s="121"/>
      <c r="R24299" s="121"/>
      <c r="T24299" s="121"/>
      <c r="V24299" s="121"/>
      <c r="X24299" s="121"/>
      <c r="Z24299" s="121"/>
    </row>
    <row r="24300" spans="16:26" x14ac:dyDescent="0.25">
      <c r="P24300" s="122"/>
      <c r="R24300" s="122"/>
      <c r="T24300" s="122"/>
      <c r="V24300" s="122"/>
      <c r="X24300" s="122"/>
      <c r="Z24300" s="122"/>
    </row>
    <row r="24301" spans="16:26" x14ac:dyDescent="0.25">
      <c r="P24301" s="118"/>
      <c r="R24301" s="118"/>
      <c r="T24301" s="118"/>
      <c r="V24301" s="118"/>
      <c r="X24301" s="118"/>
      <c r="Z24301" s="118"/>
    </row>
    <row r="24302" spans="16:26" x14ac:dyDescent="0.25">
      <c r="P24302" s="119"/>
      <c r="R24302" s="119"/>
      <c r="T24302" s="119"/>
      <c r="V24302" s="119"/>
      <c r="X24302" s="119"/>
      <c r="Z24302" s="119"/>
    </row>
    <row r="24303" spans="16:26" x14ac:dyDescent="0.25">
      <c r="P24303" s="119"/>
      <c r="R24303" s="119"/>
      <c r="T24303" s="119"/>
      <c r="V24303" s="119"/>
      <c r="X24303" s="119"/>
      <c r="Z24303" s="119"/>
    </row>
    <row r="24304" spans="16:26" x14ac:dyDescent="0.25">
      <c r="P24304" s="120"/>
      <c r="R24304" s="120"/>
      <c r="T24304" s="120"/>
      <c r="V24304" s="120"/>
      <c r="X24304" s="120"/>
      <c r="Z24304" s="120"/>
    </row>
    <row r="24305" spans="16:26" x14ac:dyDescent="0.25">
      <c r="P24305" s="119"/>
      <c r="R24305" s="119"/>
      <c r="T24305" s="119"/>
      <c r="V24305" s="119"/>
      <c r="X24305" s="119"/>
      <c r="Z24305" s="119"/>
    </row>
    <row r="24306" spans="16:26" x14ac:dyDescent="0.25">
      <c r="P24306" s="119"/>
      <c r="R24306" s="119"/>
      <c r="T24306" s="119"/>
      <c r="V24306" s="119"/>
      <c r="X24306" s="119"/>
      <c r="Z24306" s="119"/>
    </row>
    <row r="24307" spans="16:26" x14ac:dyDescent="0.25">
      <c r="P24307" s="120"/>
      <c r="R24307" s="120"/>
      <c r="T24307" s="120"/>
      <c r="V24307" s="120"/>
      <c r="X24307" s="120"/>
      <c r="Z24307" s="120"/>
    </row>
    <row r="24308" spans="16:26" x14ac:dyDescent="0.25">
      <c r="P24308" s="119"/>
      <c r="R24308" s="119"/>
      <c r="T24308" s="119"/>
      <c r="V24308" s="119"/>
      <c r="X24308" s="119"/>
      <c r="Z24308" s="119"/>
    </row>
    <row r="24309" spans="16:26" x14ac:dyDescent="0.25">
      <c r="P24309" s="120"/>
      <c r="R24309" s="120"/>
      <c r="T24309" s="120"/>
      <c r="V24309" s="120"/>
      <c r="X24309" s="120"/>
      <c r="Z24309" s="120"/>
    </row>
    <row r="24310" spans="16:26" x14ac:dyDescent="0.25">
      <c r="P24310" s="119"/>
      <c r="R24310" s="119"/>
      <c r="T24310" s="119"/>
      <c r="V24310" s="119"/>
      <c r="X24310" s="119"/>
      <c r="Z24310" s="119"/>
    </row>
    <row r="24311" spans="16:26" x14ac:dyDescent="0.25">
      <c r="P24311" s="119"/>
      <c r="R24311" s="119"/>
      <c r="T24311" s="119"/>
      <c r="V24311" s="119"/>
      <c r="X24311" s="119"/>
      <c r="Z24311" s="119"/>
    </row>
    <row r="24312" spans="16:26" x14ac:dyDescent="0.25">
      <c r="P24312" s="119"/>
      <c r="R24312" s="119"/>
      <c r="T24312" s="119"/>
      <c r="V24312" s="119"/>
      <c r="X24312" s="119"/>
      <c r="Z24312" s="119"/>
    </row>
    <row r="24313" spans="16:26" x14ac:dyDescent="0.25">
      <c r="P24313" s="121"/>
      <c r="R24313" s="121"/>
      <c r="T24313" s="121"/>
      <c r="V24313" s="121"/>
      <c r="X24313" s="121"/>
      <c r="Z24313" s="121"/>
    </row>
    <row r="24314" spans="16:26" x14ac:dyDescent="0.25">
      <c r="P24314" s="121"/>
      <c r="R24314" s="121"/>
      <c r="T24314" s="121"/>
      <c r="V24314" s="121"/>
      <c r="X24314" s="121"/>
      <c r="Z24314" s="121"/>
    </row>
    <row r="24315" spans="16:26" x14ac:dyDescent="0.25">
      <c r="P24315" s="121"/>
      <c r="R24315" s="121"/>
      <c r="T24315" s="121"/>
      <c r="V24315" s="121"/>
      <c r="X24315" s="121"/>
      <c r="Z24315" s="121"/>
    </row>
    <row r="24316" spans="16:26" x14ac:dyDescent="0.25">
      <c r="P24316" s="121"/>
      <c r="R24316" s="121"/>
      <c r="T24316" s="121"/>
      <c r="V24316" s="121"/>
      <c r="X24316" s="121"/>
      <c r="Z24316" s="121"/>
    </row>
    <row r="24317" spans="16:26" x14ac:dyDescent="0.25">
      <c r="P24317" s="122"/>
      <c r="R24317" s="122"/>
      <c r="T24317" s="122"/>
      <c r="V24317" s="122"/>
      <c r="X24317" s="122"/>
      <c r="Z24317" s="122"/>
    </row>
    <row r="24318" spans="16:26" x14ac:dyDescent="0.25">
      <c r="P24318" s="118"/>
      <c r="R24318" s="118"/>
      <c r="T24318" s="118"/>
      <c r="V24318" s="118"/>
      <c r="X24318" s="118"/>
      <c r="Z24318" s="118"/>
    </row>
    <row r="24319" spans="16:26" x14ac:dyDescent="0.25">
      <c r="P24319" s="119"/>
      <c r="R24319" s="119"/>
      <c r="T24319" s="119"/>
      <c r="V24319" s="119"/>
      <c r="X24319" s="119"/>
      <c r="Z24319" s="119"/>
    </row>
    <row r="24320" spans="16:26" x14ac:dyDescent="0.25">
      <c r="P24320" s="119"/>
      <c r="R24320" s="119"/>
      <c r="T24320" s="119"/>
      <c r="V24320" s="119"/>
      <c r="X24320" s="119"/>
      <c r="Z24320" s="119"/>
    </row>
    <row r="24321" spans="16:26" x14ac:dyDescent="0.25">
      <c r="P24321" s="120"/>
      <c r="R24321" s="120"/>
      <c r="T24321" s="120"/>
      <c r="V24321" s="120"/>
      <c r="X24321" s="120"/>
      <c r="Z24321" s="120"/>
    </row>
    <row r="24322" spans="16:26" x14ac:dyDescent="0.25">
      <c r="P24322" s="119"/>
      <c r="R24322" s="119"/>
      <c r="T24322" s="119"/>
      <c r="V24322" s="119"/>
      <c r="X24322" s="119"/>
      <c r="Z24322" s="119"/>
    </row>
    <row r="24323" spans="16:26" x14ac:dyDescent="0.25">
      <c r="P24323" s="119"/>
      <c r="R24323" s="119"/>
      <c r="T24323" s="119"/>
      <c r="V24323" s="119"/>
      <c r="X24323" s="119"/>
      <c r="Z24323" s="119"/>
    </row>
    <row r="24324" spans="16:26" x14ac:dyDescent="0.25">
      <c r="P24324" s="120"/>
      <c r="R24324" s="120"/>
      <c r="T24324" s="120"/>
      <c r="V24324" s="120"/>
      <c r="X24324" s="120"/>
      <c r="Z24324" s="120"/>
    </row>
    <row r="24325" spans="16:26" x14ac:dyDescent="0.25">
      <c r="P24325" s="119"/>
      <c r="R24325" s="119"/>
      <c r="T24325" s="119"/>
      <c r="V24325" s="119"/>
      <c r="X24325" s="119"/>
      <c r="Z24325" s="119"/>
    </row>
    <row r="24326" spans="16:26" x14ac:dyDescent="0.25">
      <c r="P24326" s="120"/>
      <c r="R24326" s="120"/>
      <c r="T24326" s="120"/>
      <c r="V24326" s="120"/>
      <c r="X24326" s="120"/>
      <c r="Z24326" s="120"/>
    </row>
    <row r="24327" spans="16:26" x14ac:dyDescent="0.25">
      <c r="P24327" s="119"/>
      <c r="R24327" s="119"/>
      <c r="T24327" s="119"/>
      <c r="V24327" s="119"/>
      <c r="X24327" s="119"/>
      <c r="Z24327" s="119"/>
    </row>
    <row r="24328" spans="16:26" x14ac:dyDescent="0.25">
      <c r="P24328" s="119"/>
      <c r="R24328" s="119"/>
      <c r="T24328" s="119"/>
      <c r="V24328" s="119"/>
      <c r="X24328" s="119"/>
      <c r="Z24328" s="119"/>
    </row>
    <row r="24329" spans="16:26" x14ac:dyDescent="0.25">
      <c r="P24329" s="119"/>
      <c r="R24329" s="119"/>
      <c r="T24329" s="119"/>
      <c r="V24329" s="119"/>
      <c r="X24329" s="119"/>
      <c r="Z24329" s="119"/>
    </row>
    <row r="24330" spans="16:26" x14ac:dyDescent="0.25">
      <c r="P24330" s="121"/>
      <c r="R24330" s="121"/>
      <c r="T24330" s="121"/>
      <c r="V24330" s="121"/>
      <c r="X24330" s="121"/>
      <c r="Z24330" s="121"/>
    </row>
    <row r="24331" spans="16:26" x14ac:dyDescent="0.25">
      <c r="P24331" s="121"/>
      <c r="R24331" s="121"/>
      <c r="T24331" s="121"/>
      <c r="V24331" s="121"/>
      <c r="X24331" s="121"/>
      <c r="Z24331" s="121"/>
    </row>
    <row r="24332" spans="16:26" x14ac:dyDescent="0.25">
      <c r="P24332" s="121"/>
      <c r="R24332" s="121"/>
      <c r="T24332" s="121"/>
      <c r="V24332" s="121"/>
      <c r="X24332" s="121"/>
      <c r="Z24332" s="121"/>
    </row>
    <row r="24333" spans="16:26" x14ac:dyDescent="0.25">
      <c r="P24333" s="121"/>
      <c r="R24333" s="121"/>
      <c r="T24333" s="121"/>
      <c r="V24333" s="121"/>
      <c r="X24333" s="121"/>
      <c r="Z24333" s="121"/>
    </row>
    <row r="24334" spans="16:26" x14ac:dyDescent="0.25">
      <c r="P24334" s="122"/>
      <c r="R24334" s="122"/>
      <c r="T24334" s="122"/>
      <c r="V24334" s="122"/>
      <c r="X24334" s="122"/>
      <c r="Z24334" s="122"/>
    </row>
    <row r="24335" spans="16:26" x14ac:dyDescent="0.25">
      <c r="P24335" s="118"/>
      <c r="R24335" s="118"/>
      <c r="T24335" s="118"/>
      <c r="V24335" s="118"/>
      <c r="X24335" s="118"/>
      <c r="Z24335" s="118"/>
    </row>
    <row r="24336" spans="16:26" x14ac:dyDescent="0.25">
      <c r="P24336" s="119"/>
      <c r="R24336" s="119"/>
      <c r="T24336" s="119"/>
      <c r="V24336" s="119"/>
      <c r="X24336" s="119"/>
      <c r="Z24336" s="119"/>
    </row>
    <row r="24337" spans="16:26" x14ac:dyDescent="0.25">
      <c r="P24337" s="119"/>
      <c r="R24337" s="119"/>
      <c r="T24337" s="119"/>
      <c r="V24337" s="119"/>
      <c r="X24337" s="119"/>
      <c r="Z24337" s="119"/>
    </row>
    <row r="24338" spans="16:26" x14ac:dyDescent="0.25">
      <c r="P24338" s="120"/>
      <c r="R24338" s="120"/>
      <c r="T24338" s="120"/>
      <c r="V24338" s="120"/>
      <c r="X24338" s="120"/>
      <c r="Z24338" s="120"/>
    </row>
    <row r="24339" spans="16:26" x14ac:dyDescent="0.25">
      <c r="P24339" s="119"/>
      <c r="R24339" s="119"/>
      <c r="T24339" s="119"/>
      <c r="V24339" s="119"/>
      <c r="X24339" s="119"/>
      <c r="Z24339" s="119"/>
    </row>
    <row r="24340" spans="16:26" x14ac:dyDescent="0.25">
      <c r="P24340" s="119"/>
      <c r="R24340" s="119"/>
      <c r="T24340" s="119"/>
      <c r="V24340" s="119"/>
      <c r="X24340" s="119"/>
      <c r="Z24340" s="119"/>
    </row>
    <row r="24341" spans="16:26" x14ac:dyDescent="0.25">
      <c r="P24341" s="120"/>
      <c r="R24341" s="120"/>
      <c r="T24341" s="120"/>
      <c r="V24341" s="120"/>
      <c r="X24341" s="120"/>
      <c r="Z24341" s="120"/>
    </row>
    <row r="24342" spans="16:26" x14ac:dyDescent="0.25">
      <c r="P24342" s="119"/>
      <c r="R24342" s="119"/>
      <c r="T24342" s="119"/>
      <c r="V24342" s="119"/>
      <c r="X24342" s="119"/>
      <c r="Z24342" s="119"/>
    </row>
    <row r="24343" spans="16:26" x14ac:dyDescent="0.25">
      <c r="P24343" s="120"/>
      <c r="R24343" s="120"/>
      <c r="T24343" s="120"/>
      <c r="V24343" s="120"/>
      <c r="X24343" s="120"/>
      <c r="Z24343" s="120"/>
    </row>
    <row r="24344" spans="16:26" x14ac:dyDescent="0.25">
      <c r="P24344" s="119"/>
      <c r="R24344" s="119"/>
      <c r="T24344" s="119"/>
      <c r="V24344" s="119"/>
      <c r="X24344" s="119"/>
      <c r="Z24344" s="119"/>
    </row>
    <row r="24345" spans="16:26" x14ac:dyDescent="0.25">
      <c r="P24345" s="119"/>
      <c r="R24345" s="119"/>
      <c r="T24345" s="119"/>
      <c r="V24345" s="119"/>
      <c r="X24345" s="119"/>
      <c r="Z24345" s="119"/>
    </row>
    <row r="24346" spans="16:26" x14ac:dyDescent="0.25">
      <c r="P24346" s="119"/>
      <c r="R24346" s="119"/>
      <c r="T24346" s="119"/>
      <c r="V24346" s="119"/>
      <c r="X24346" s="119"/>
      <c r="Z24346" s="119"/>
    </row>
    <row r="24347" spans="16:26" x14ac:dyDescent="0.25">
      <c r="P24347" s="121"/>
      <c r="R24347" s="121"/>
      <c r="T24347" s="121"/>
      <c r="V24347" s="121"/>
      <c r="X24347" s="121"/>
      <c r="Z24347" s="121"/>
    </row>
    <row r="24348" spans="16:26" x14ac:dyDescent="0.25">
      <c r="P24348" s="121"/>
      <c r="R24348" s="121"/>
      <c r="T24348" s="121"/>
      <c r="V24348" s="121"/>
      <c r="X24348" s="121"/>
      <c r="Z24348" s="121"/>
    </row>
    <row r="24349" spans="16:26" x14ac:dyDescent="0.25">
      <c r="P24349" s="121"/>
      <c r="R24349" s="121"/>
      <c r="T24349" s="121"/>
      <c r="V24349" s="121"/>
      <c r="X24349" s="121"/>
      <c r="Z24349" s="121"/>
    </row>
    <row r="24350" spans="16:26" x14ac:dyDescent="0.25">
      <c r="P24350" s="121"/>
      <c r="R24350" s="121"/>
      <c r="T24350" s="121"/>
      <c r="V24350" s="121"/>
      <c r="X24350" s="121"/>
      <c r="Z24350" s="121"/>
    </row>
    <row r="24351" spans="16:26" x14ac:dyDescent="0.25">
      <c r="P24351" s="122"/>
      <c r="R24351" s="122"/>
      <c r="T24351" s="122"/>
      <c r="V24351" s="122"/>
      <c r="X24351" s="122"/>
      <c r="Z24351" s="122"/>
    </row>
    <row r="24352" spans="16:26" x14ac:dyDescent="0.25">
      <c r="P24352" s="118"/>
      <c r="R24352" s="118"/>
      <c r="T24352" s="118"/>
      <c r="V24352" s="118"/>
      <c r="X24352" s="118"/>
      <c r="Z24352" s="118"/>
    </row>
    <row r="24353" spans="16:26" x14ac:dyDescent="0.25">
      <c r="P24353" s="119"/>
      <c r="R24353" s="119"/>
      <c r="T24353" s="119"/>
      <c r="V24353" s="119"/>
      <c r="X24353" s="119"/>
      <c r="Z24353" s="119"/>
    </row>
    <row r="24354" spans="16:26" x14ac:dyDescent="0.25">
      <c r="P24354" s="119"/>
      <c r="R24354" s="119"/>
      <c r="T24354" s="119"/>
      <c r="V24354" s="119"/>
      <c r="X24354" s="119"/>
      <c r="Z24354" s="119"/>
    </row>
    <row r="24355" spans="16:26" x14ac:dyDescent="0.25">
      <c r="P24355" s="120"/>
      <c r="R24355" s="120"/>
      <c r="T24355" s="120"/>
      <c r="V24355" s="120"/>
      <c r="X24355" s="120"/>
      <c r="Z24355" s="120"/>
    </row>
    <row r="24356" spans="16:26" x14ac:dyDescent="0.25">
      <c r="P24356" s="119"/>
      <c r="R24356" s="119"/>
      <c r="T24356" s="119"/>
      <c r="V24356" s="119"/>
      <c r="X24356" s="119"/>
      <c r="Z24356" s="119"/>
    </row>
    <row r="24357" spans="16:26" x14ac:dyDescent="0.25">
      <c r="P24357" s="119"/>
      <c r="R24357" s="119"/>
      <c r="T24357" s="119"/>
      <c r="V24357" s="119"/>
      <c r="X24357" s="119"/>
      <c r="Z24357" s="119"/>
    </row>
    <row r="24358" spans="16:26" x14ac:dyDescent="0.25">
      <c r="P24358" s="120"/>
      <c r="R24358" s="120"/>
      <c r="T24358" s="120"/>
      <c r="V24358" s="120"/>
      <c r="X24358" s="120"/>
      <c r="Z24358" s="120"/>
    </row>
    <row r="24359" spans="16:26" x14ac:dyDescent="0.25">
      <c r="P24359" s="119"/>
      <c r="R24359" s="119"/>
      <c r="T24359" s="119"/>
      <c r="V24359" s="119"/>
      <c r="X24359" s="119"/>
      <c r="Z24359" s="119"/>
    </row>
    <row r="24360" spans="16:26" x14ac:dyDescent="0.25">
      <c r="P24360" s="120"/>
      <c r="R24360" s="120"/>
      <c r="T24360" s="120"/>
      <c r="V24360" s="120"/>
      <c r="X24360" s="120"/>
      <c r="Z24360" s="120"/>
    </row>
    <row r="24361" spans="16:26" x14ac:dyDescent="0.25">
      <c r="P24361" s="119"/>
      <c r="R24361" s="119"/>
      <c r="T24361" s="119"/>
      <c r="V24361" s="119"/>
      <c r="X24361" s="119"/>
      <c r="Z24361" s="119"/>
    </row>
    <row r="24362" spans="16:26" x14ac:dyDescent="0.25">
      <c r="P24362" s="119"/>
      <c r="R24362" s="119"/>
      <c r="T24362" s="119"/>
      <c r="V24362" s="119"/>
      <c r="X24362" s="119"/>
      <c r="Z24362" s="119"/>
    </row>
    <row r="24363" spans="16:26" x14ac:dyDescent="0.25">
      <c r="P24363" s="119"/>
      <c r="R24363" s="119"/>
      <c r="T24363" s="119"/>
      <c r="V24363" s="119"/>
      <c r="X24363" s="119"/>
      <c r="Z24363" s="119"/>
    </row>
    <row r="24364" spans="16:26" x14ac:dyDescent="0.25">
      <c r="P24364" s="121"/>
      <c r="R24364" s="121"/>
      <c r="T24364" s="121"/>
      <c r="V24364" s="121"/>
      <c r="X24364" s="121"/>
      <c r="Z24364" s="121"/>
    </row>
    <row r="24365" spans="16:26" x14ac:dyDescent="0.25">
      <c r="P24365" s="121"/>
      <c r="R24365" s="121"/>
      <c r="T24365" s="121"/>
      <c r="V24365" s="121"/>
      <c r="X24365" s="121"/>
      <c r="Z24365" s="121"/>
    </row>
    <row r="24366" spans="16:26" x14ac:dyDescent="0.25">
      <c r="P24366" s="121"/>
      <c r="R24366" s="121"/>
      <c r="T24366" s="121"/>
      <c r="V24366" s="121"/>
      <c r="X24366" s="121"/>
      <c r="Z24366" s="121"/>
    </row>
    <row r="24367" spans="16:26" x14ac:dyDescent="0.25">
      <c r="P24367" s="121"/>
      <c r="R24367" s="121"/>
      <c r="T24367" s="121"/>
      <c r="V24367" s="121"/>
      <c r="X24367" s="121"/>
      <c r="Z24367" s="121"/>
    </row>
    <row r="24368" spans="16:26" x14ac:dyDescent="0.25">
      <c r="P24368" s="122"/>
      <c r="R24368" s="122"/>
      <c r="T24368" s="122"/>
      <c r="V24368" s="122"/>
      <c r="X24368" s="122"/>
      <c r="Z24368" s="122"/>
    </row>
    <row r="24369" spans="16:26" x14ac:dyDescent="0.25">
      <c r="P24369" s="118"/>
      <c r="R24369" s="118"/>
      <c r="T24369" s="118"/>
      <c r="V24369" s="118"/>
      <c r="X24369" s="118"/>
      <c r="Z24369" s="118"/>
    </row>
    <row r="24370" spans="16:26" x14ac:dyDescent="0.25">
      <c r="P24370" s="119"/>
      <c r="R24370" s="119"/>
      <c r="T24370" s="119"/>
      <c r="V24370" s="119"/>
      <c r="X24370" s="119"/>
      <c r="Z24370" s="119"/>
    </row>
    <row r="24371" spans="16:26" x14ac:dyDescent="0.25">
      <c r="P24371" s="119"/>
      <c r="R24371" s="119"/>
      <c r="T24371" s="119"/>
      <c r="V24371" s="119"/>
      <c r="X24371" s="119"/>
      <c r="Z24371" s="119"/>
    </row>
    <row r="24372" spans="16:26" x14ac:dyDescent="0.25">
      <c r="P24372" s="120"/>
      <c r="R24372" s="120"/>
      <c r="T24372" s="120"/>
      <c r="V24372" s="120"/>
      <c r="X24372" s="120"/>
      <c r="Z24372" s="120"/>
    </row>
    <row r="24373" spans="16:26" x14ac:dyDescent="0.25">
      <c r="P24373" s="119"/>
      <c r="R24373" s="119"/>
      <c r="T24373" s="119"/>
      <c r="V24373" s="119"/>
      <c r="X24373" s="119"/>
      <c r="Z24373" s="119"/>
    </row>
    <row r="24374" spans="16:26" x14ac:dyDescent="0.25">
      <c r="P24374" s="119"/>
      <c r="R24374" s="119"/>
      <c r="T24374" s="119"/>
      <c r="V24374" s="119"/>
      <c r="X24374" s="119"/>
      <c r="Z24374" s="119"/>
    </row>
    <row r="24375" spans="16:26" x14ac:dyDescent="0.25">
      <c r="P24375" s="120"/>
      <c r="R24375" s="120"/>
      <c r="T24375" s="120"/>
      <c r="V24375" s="120"/>
      <c r="X24375" s="120"/>
      <c r="Z24375" s="120"/>
    </row>
    <row r="24376" spans="16:26" x14ac:dyDescent="0.25">
      <c r="P24376" s="119"/>
      <c r="R24376" s="119"/>
      <c r="T24376" s="119"/>
      <c r="V24376" s="119"/>
      <c r="X24376" s="119"/>
      <c r="Z24376" s="119"/>
    </row>
    <row r="24377" spans="16:26" x14ac:dyDescent="0.25">
      <c r="P24377" s="120"/>
      <c r="R24377" s="120"/>
      <c r="T24377" s="120"/>
      <c r="V24377" s="120"/>
      <c r="X24377" s="120"/>
      <c r="Z24377" s="120"/>
    </row>
    <row r="24378" spans="16:26" x14ac:dyDescent="0.25">
      <c r="P24378" s="119"/>
      <c r="R24378" s="119"/>
      <c r="T24378" s="119"/>
      <c r="V24378" s="119"/>
      <c r="X24378" s="119"/>
      <c r="Z24378" s="119"/>
    </row>
    <row r="24379" spans="16:26" x14ac:dyDescent="0.25">
      <c r="P24379" s="119"/>
      <c r="R24379" s="119"/>
      <c r="T24379" s="119"/>
      <c r="V24379" s="119"/>
      <c r="X24379" s="119"/>
      <c r="Z24379" s="119"/>
    </row>
    <row r="24380" spans="16:26" x14ac:dyDescent="0.25">
      <c r="P24380" s="119"/>
      <c r="R24380" s="119"/>
      <c r="T24380" s="119"/>
      <c r="V24380" s="119"/>
      <c r="X24380" s="119"/>
      <c r="Z24380" s="119"/>
    </row>
    <row r="24381" spans="16:26" x14ac:dyDescent="0.25">
      <c r="P24381" s="121"/>
      <c r="R24381" s="121"/>
      <c r="T24381" s="121"/>
      <c r="V24381" s="121"/>
      <c r="X24381" s="121"/>
      <c r="Z24381" s="121"/>
    </row>
    <row r="24382" spans="16:26" x14ac:dyDescent="0.25">
      <c r="P24382" s="121"/>
      <c r="R24382" s="121"/>
      <c r="T24382" s="121"/>
      <c r="V24382" s="121"/>
      <c r="X24382" s="121"/>
      <c r="Z24382" s="121"/>
    </row>
    <row r="24383" spans="16:26" x14ac:dyDescent="0.25">
      <c r="P24383" s="121"/>
      <c r="R24383" s="121"/>
      <c r="T24383" s="121"/>
      <c r="V24383" s="121"/>
      <c r="X24383" s="121"/>
      <c r="Z24383" s="121"/>
    </row>
    <row r="24384" spans="16:26" x14ac:dyDescent="0.25">
      <c r="P24384" s="121"/>
      <c r="R24384" s="121"/>
      <c r="T24384" s="121"/>
      <c r="V24384" s="121"/>
      <c r="X24384" s="121"/>
      <c r="Z24384" s="121"/>
    </row>
    <row r="24385" spans="16:26" x14ac:dyDescent="0.25">
      <c r="P24385" s="122"/>
      <c r="R24385" s="122"/>
      <c r="T24385" s="122"/>
      <c r="V24385" s="122"/>
      <c r="X24385" s="122"/>
      <c r="Z24385" s="122"/>
    </row>
    <row r="24386" spans="16:26" x14ac:dyDescent="0.25">
      <c r="P24386" s="118"/>
      <c r="R24386" s="118"/>
      <c r="T24386" s="118"/>
      <c r="V24386" s="118"/>
      <c r="X24386" s="118"/>
      <c r="Z24386" s="118"/>
    </row>
    <row r="24387" spans="16:26" x14ac:dyDescent="0.25">
      <c r="P24387" s="119"/>
      <c r="R24387" s="119"/>
      <c r="T24387" s="119"/>
      <c r="V24387" s="119"/>
      <c r="X24387" s="119"/>
      <c r="Z24387" s="119"/>
    </row>
    <row r="24388" spans="16:26" x14ac:dyDescent="0.25">
      <c r="P24388" s="119"/>
      <c r="R24388" s="119"/>
      <c r="T24388" s="119"/>
      <c r="V24388" s="119"/>
      <c r="X24388" s="119"/>
      <c r="Z24388" s="119"/>
    </row>
    <row r="24389" spans="16:26" x14ac:dyDescent="0.25">
      <c r="P24389" s="120"/>
      <c r="R24389" s="120"/>
      <c r="T24389" s="120"/>
      <c r="V24389" s="120"/>
      <c r="X24389" s="120"/>
      <c r="Z24389" s="120"/>
    </row>
    <row r="24390" spans="16:26" x14ac:dyDescent="0.25">
      <c r="P24390" s="119"/>
      <c r="R24390" s="119"/>
      <c r="T24390" s="119"/>
      <c r="V24390" s="119"/>
      <c r="X24390" s="119"/>
      <c r="Z24390" s="119"/>
    </row>
    <row r="24391" spans="16:26" x14ac:dyDescent="0.25">
      <c r="P24391" s="119"/>
      <c r="R24391" s="119"/>
      <c r="T24391" s="119"/>
      <c r="V24391" s="119"/>
      <c r="X24391" s="119"/>
      <c r="Z24391" s="119"/>
    </row>
    <row r="24392" spans="16:26" x14ac:dyDescent="0.25">
      <c r="P24392" s="120"/>
      <c r="R24392" s="120"/>
      <c r="T24392" s="120"/>
      <c r="V24392" s="120"/>
      <c r="X24392" s="120"/>
      <c r="Z24392" s="120"/>
    </row>
    <row r="24393" spans="16:26" x14ac:dyDescent="0.25">
      <c r="P24393" s="119"/>
      <c r="R24393" s="119"/>
      <c r="T24393" s="119"/>
      <c r="V24393" s="119"/>
      <c r="X24393" s="119"/>
      <c r="Z24393" s="119"/>
    </row>
    <row r="24394" spans="16:26" x14ac:dyDescent="0.25">
      <c r="P24394" s="120"/>
      <c r="R24394" s="120"/>
      <c r="T24394" s="120"/>
      <c r="V24394" s="120"/>
      <c r="X24394" s="120"/>
      <c r="Z24394" s="120"/>
    </row>
    <row r="24395" spans="16:26" x14ac:dyDescent="0.25">
      <c r="P24395" s="119"/>
      <c r="R24395" s="119"/>
      <c r="T24395" s="119"/>
      <c r="V24395" s="119"/>
      <c r="X24395" s="119"/>
      <c r="Z24395" s="119"/>
    </row>
    <row r="24396" spans="16:26" x14ac:dyDescent="0.25">
      <c r="P24396" s="119"/>
      <c r="R24396" s="119"/>
      <c r="T24396" s="119"/>
      <c r="V24396" s="119"/>
      <c r="X24396" s="119"/>
      <c r="Z24396" s="119"/>
    </row>
    <row r="24397" spans="16:26" x14ac:dyDescent="0.25">
      <c r="P24397" s="119"/>
      <c r="R24397" s="119"/>
      <c r="T24397" s="119"/>
      <c r="V24397" s="119"/>
      <c r="X24397" s="119"/>
      <c r="Z24397" s="119"/>
    </row>
    <row r="24398" spans="16:26" x14ac:dyDescent="0.25">
      <c r="P24398" s="121"/>
      <c r="R24398" s="121"/>
      <c r="T24398" s="121"/>
      <c r="V24398" s="121"/>
      <c r="X24398" s="121"/>
      <c r="Z24398" s="121"/>
    </row>
    <row r="24399" spans="16:26" x14ac:dyDescent="0.25">
      <c r="P24399" s="121"/>
      <c r="R24399" s="121"/>
      <c r="T24399" s="121"/>
      <c r="V24399" s="121"/>
      <c r="X24399" s="121"/>
      <c r="Z24399" s="121"/>
    </row>
    <row r="24400" spans="16:26" x14ac:dyDescent="0.25">
      <c r="P24400" s="121"/>
      <c r="R24400" s="121"/>
      <c r="T24400" s="121"/>
      <c r="V24400" s="121"/>
      <c r="X24400" s="121"/>
      <c r="Z24400" s="121"/>
    </row>
    <row r="24401" spans="16:26" x14ac:dyDescent="0.25">
      <c r="P24401" s="121"/>
      <c r="R24401" s="121"/>
      <c r="T24401" s="121"/>
      <c r="V24401" s="121"/>
      <c r="X24401" s="121"/>
      <c r="Z24401" s="121"/>
    </row>
    <row r="24402" spans="16:26" x14ac:dyDescent="0.25">
      <c r="P24402" s="122"/>
      <c r="R24402" s="122"/>
      <c r="T24402" s="122"/>
      <c r="V24402" s="122"/>
      <c r="X24402" s="122"/>
      <c r="Z24402" s="122"/>
    </row>
    <row r="24403" spans="16:26" x14ac:dyDescent="0.25">
      <c r="P24403" s="118"/>
      <c r="R24403" s="118"/>
      <c r="T24403" s="118"/>
      <c r="V24403" s="118"/>
      <c r="X24403" s="118"/>
      <c r="Z24403" s="118"/>
    </row>
    <row r="24404" spans="16:26" x14ac:dyDescent="0.25">
      <c r="P24404" s="119"/>
      <c r="R24404" s="119"/>
      <c r="T24404" s="119"/>
      <c r="V24404" s="119"/>
      <c r="X24404" s="119"/>
      <c r="Z24404" s="119"/>
    </row>
    <row r="24405" spans="16:26" x14ac:dyDescent="0.25">
      <c r="P24405" s="119"/>
      <c r="R24405" s="119"/>
      <c r="T24405" s="119"/>
      <c r="V24405" s="119"/>
      <c r="X24405" s="119"/>
      <c r="Z24405" s="119"/>
    </row>
    <row r="24406" spans="16:26" x14ac:dyDescent="0.25">
      <c r="P24406" s="120"/>
      <c r="R24406" s="120"/>
      <c r="T24406" s="120"/>
      <c r="V24406" s="120"/>
      <c r="X24406" s="120"/>
      <c r="Z24406" s="120"/>
    </row>
    <row r="24407" spans="16:26" x14ac:dyDescent="0.25">
      <c r="P24407" s="119"/>
      <c r="R24407" s="119"/>
      <c r="T24407" s="119"/>
      <c r="V24407" s="119"/>
      <c r="X24407" s="119"/>
      <c r="Z24407" s="119"/>
    </row>
    <row r="24408" spans="16:26" x14ac:dyDescent="0.25">
      <c r="P24408" s="119"/>
      <c r="R24408" s="119"/>
      <c r="T24408" s="119"/>
      <c r="V24408" s="119"/>
      <c r="X24408" s="119"/>
      <c r="Z24408" s="119"/>
    </row>
    <row r="24409" spans="16:26" x14ac:dyDescent="0.25">
      <c r="P24409" s="120"/>
      <c r="R24409" s="120"/>
      <c r="T24409" s="120"/>
      <c r="V24409" s="120"/>
      <c r="X24409" s="120"/>
      <c r="Z24409" s="120"/>
    </row>
    <row r="24410" spans="16:26" x14ac:dyDescent="0.25">
      <c r="P24410" s="119"/>
      <c r="R24410" s="119"/>
      <c r="T24410" s="119"/>
      <c r="V24410" s="119"/>
      <c r="X24410" s="119"/>
      <c r="Z24410" s="119"/>
    </row>
    <row r="24411" spans="16:26" x14ac:dyDescent="0.25">
      <c r="P24411" s="120"/>
      <c r="R24411" s="120"/>
      <c r="T24411" s="120"/>
      <c r="V24411" s="120"/>
      <c r="X24411" s="120"/>
      <c r="Z24411" s="120"/>
    </row>
    <row r="24412" spans="16:26" x14ac:dyDescent="0.25">
      <c r="P24412" s="119"/>
      <c r="R24412" s="119"/>
      <c r="T24412" s="119"/>
      <c r="V24412" s="119"/>
      <c r="X24412" s="119"/>
      <c r="Z24412" s="119"/>
    </row>
    <row r="24413" spans="16:26" x14ac:dyDescent="0.25">
      <c r="P24413" s="119"/>
      <c r="R24413" s="119"/>
      <c r="T24413" s="119"/>
      <c r="V24413" s="119"/>
      <c r="X24413" s="119"/>
      <c r="Z24413" s="119"/>
    </row>
    <row r="24414" spans="16:26" x14ac:dyDescent="0.25">
      <c r="P24414" s="119"/>
      <c r="R24414" s="119"/>
      <c r="T24414" s="119"/>
      <c r="V24414" s="119"/>
      <c r="X24414" s="119"/>
      <c r="Z24414" s="119"/>
    </row>
    <row r="24415" spans="16:26" x14ac:dyDescent="0.25">
      <c r="P24415" s="121"/>
      <c r="R24415" s="121"/>
      <c r="T24415" s="121"/>
      <c r="V24415" s="121"/>
      <c r="X24415" s="121"/>
      <c r="Z24415" s="121"/>
    </row>
    <row r="24416" spans="16:26" x14ac:dyDescent="0.25">
      <c r="P24416" s="121"/>
      <c r="R24416" s="121"/>
      <c r="T24416" s="121"/>
      <c r="V24416" s="121"/>
      <c r="X24416" s="121"/>
      <c r="Z24416" s="121"/>
    </row>
    <row r="24417" spans="16:26" x14ac:dyDescent="0.25">
      <c r="P24417" s="121"/>
      <c r="R24417" s="121"/>
      <c r="T24417" s="121"/>
      <c r="V24417" s="121"/>
      <c r="X24417" s="121"/>
      <c r="Z24417" s="121"/>
    </row>
    <row r="24418" spans="16:26" x14ac:dyDescent="0.25">
      <c r="P24418" s="121"/>
      <c r="R24418" s="121"/>
      <c r="T24418" s="121"/>
      <c r="V24418" s="121"/>
      <c r="X24418" s="121"/>
      <c r="Z24418" s="121"/>
    </row>
    <row r="24419" spans="16:26" x14ac:dyDescent="0.25">
      <c r="P24419" s="122"/>
      <c r="R24419" s="122"/>
      <c r="T24419" s="122"/>
      <c r="V24419" s="122"/>
      <c r="X24419" s="122"/>
      <c r="Z24419" s="122"/>
    </row>
    <row r="24420" spans="16:26" x14ac:dyDescent="0.25">
      <c r="P24420" s="118"/>
      <c r="R24420" s="118"/>
      <c r="T24420" s="118"/>
      <c r="V24420" s="118"/>
      <c r="X24420" s="118"/>
      <c r="Z24420" s="118"/>
    </row>
    <row r="24421" spans="16:26" x14ac:dyDescent="0.25">
      <c r="P24421" s="119"/>
      <c r="R24421" s="119"/>
      <c r="T24421" s="119"/>
      <c r="V24421" s="119"/>
      <c r="X24421" s="119"/>
      <c r="Z24421" s="119"/>
    </row>
    <row r="24422" spans="16:26" x14ac:dyDescent="0.25">
      <c r="P24422" s="119"/>
      <c r="R24422" s="119"/>
      <c r="T24422" s="119"/>
      <c r="V24422" s="119"/>
      <c r="X24422" s="119"/>
      <c r="Z24422" s="119"/>
    </row>
    <row r="24423" spans="16:26" x14ac:dyDescent="0.25">
      <c r="P24423" s="120"/>
      <c r="R24423" s="120"/>
      <c r="T24423" s="120"/>
      <c r="V24423" s="120"/>
      <c r="X24423" s="120"/>
      <c r="Z24423" s="120"/>
    </row>
    <row r="24424" spans="16:26" x14ac:dyDescent="0.25">
      <c r="P24424" s="119"/>
      <c r="R24424" s="119"/>
      <c r="T24424" s="119"/>
      <c r="V24424" s="119"/>
      <c r="X24424" s="119"/>
      <c r="Z24424" s="119"/>
    </row>
    <row r="24425" spans="16:26" x14ac:dyDescent="0.25">
      <c r="P24425" s="119"/>
      <c r="R24425" s="119"/>
      <c r="T24425" s="119"/>
      <c r="V24425" s="119"/>
      <c r="X24425" s="119"/>
      <c r="Z24425" s="119"/>
    </row>
    <row r="24426" spans="16:26" x14ac:dyDescent="0.25">
      <c r="P24426" s="120"/>
      <c r="R24426" s="120"/>
      <c r="T24426" s="120"/>
      <c r="V24426" s="120"/>
      <c r="X24426" s="120"/>
      <c r="Z24426" s="120"/>
    </row>
    <row r="24427" spans="16:26" x14ac:dyDescent="0.25">
      <c r="P24427" s="119"/>
      <c r="R24427" s="119"/>
      <c r="T24427" s="119"/>
      <c r="V24427" s="119"/>
      <c r="X24427" s="119"/>
      <c r="Z24427" s="119"/>
    </row>
    <row r="24428" spans="16:26" x14ac:dyDescent="0.25">
      <c r="P24428" s="120"/>
      <c r="R24428" s="120"/>
      <c r="T24428" s="120"/>
      <c r="V24428" s="120"/>
      <c r="X24428" s="120"/>
      <c r="Z24428" s="120"/>
    </row>
    <row r="24429" spans="16:26" x14ac:dyDescent="0.25">
      <c r="P24429" s="119"/>
      <c r="R24429" s="119"/>
      <c r="T24429" s="119"/>
      <c r="V24429" s="119"/>
      <c r="X24429" s="119"/>
      <c r="Z24429" s="119"/>
    </row>
    <row r="24430" spans="16:26" x14ac:dyDescent="0.25">
      <c r="P24430" s="119"/>
      <c r="R24430" s="119"/>
      <c r="T24430" s="119"/>
      <c r="V24430" s="119"/>
      <c r="X24430" s="119"/>
      <c r="Z24430" s="119"/>
    </row>
    <row r="24431" spans="16:26" x14ac:dyDescent="0.25">
      <c r="P24431" s="119"/>
      <c r="R24431" s="119"/>
      <c r="T24431" s="119"/>
      <c r="V24431" s="119"/>
      <c r="X24431" s="119"/>
      <c r="Z24431" s="119"/>
    </row>
    <row r="24432" spans="16:26" x14ac:dyDescent="0.25">
      <c r="P24432" s="121"/>
      <c r="R24432" s="121"/>
      <c r="T24432" s="121"/>
      <c r="V24432" s="121"/>
      <c r="X24432" s="121"/>
      <c r="Z24432" s="121"/>
    </row>
    <row r="24433" spans="16:26" x14ac:dyDescent="0.25">
      <c r="P24433" s="121"/>
      <c r="R24433" s="121"/>
      <c r="T24433" s="121"/>
      <c r="V24433" s="121"/>
      <c r="X24433" s="121"/>
      <c r="Z24433" s="121"/>
    </row>
    <row r="24434" spans="16:26" x14ac:dyDescent="0.25">
      <c r="P24434" s="121"/>
      <c r="R24434" s="121"/>
      <c r="T24434" s="121"/>
      <c r="V24434" s="121"/>
      <c r="X24434" s="121"/>
      <c r="Z24434" s="121"/>
    </row>
    <row r="24435" spans="16:26" x14ac:dyDescent="0.25">
      <c r="P24435" s="121"/>
      <c r="R24435" s="121"/>
      <c r="T24435" s="121"/>
      <c r="V24435" s="121"/>
      <c r="X24435" s="121"/>
      <c r="Z24435" s="121"/>
    </row>
    <row r="24436" spans="16:26" x14ac:dyDescent="0.25">
      <c r="P24436" s="122"/>
      <c r="R24436" s="122"/>
      <c r="T24436" s="122"/>
      <c r="V24436" s="122"/>
      <c r="X24436" s="122"/>
      <c r="Z24436" s="122"/>
    </row>
    <row r="24437" spans="16:26" x14ac:dyDescent="0.25">
      <c r="P24437" s="118"/>
      <c r="R24437" s="118"/>
      <c r="T24437" s="118"/>
      <c r="V24437" s="118"/>
      <c r="X24437" s="118"/>
      <c r="Z24437" s="118"/>
    </row>
    <row r="24438" spans="16:26" x14ac:dyDescent="0.25">
      <c r="P24438" s="119"/>
      <c r="R24438" s="119"/>
      <c r="T24438" s="119"/>
      <c r="V24438" s="119"/>
      <c r="X24438" s="119"/>
      <c r="Z24438" s="119"/>
    </row>
    <row r="24439" spans="16:26" x14ac:dyDescent="0.25">
      <c r="P24439" s="119"/>
      <c r="R24439" s="119"/>
      <c r="T24439" s="119"/>
      <c r="V24439" s="119"/>
      <c r="X24439" s="119"/>
      <c r="Z24439" s="119"/>
    </row>
    <row r="24440" spans="16:26" x14ac:dyDescent="0.25">
      <c r="P24440" s="120"/>
      <c r="R24440" s="120"/>
      <c r="T24440" s="120"/>
      <c r="V24440" s="120"/>
      <c r="X24440" s="120"/>
      <c r="Z24440" s="120"/>
    </row>
    <row r="24441" spans="16:26" x14ac:dyDescent="0.25">
      <c r="P24441" s="119"/>
      <c r="R24441" s="119"/>
      <c r="T24441" s="119"/>
      <c r="V24441" s="119"/>
      <c r="X24441" s="119"/>
      <c r="Z24441" s="119"/>
    </row>
    <row r="24442" spans="16:26" x14ac:dyDescent="0.25">
      <c r="P24442" s="119"/>
      <c r="R24442" s="119"/>
      <c r="T24442" s="119"/>
      <c r="V24442" s="119"/>
      <c r="X24442" s="119"/>
      <c r="Z24442" s="119"/>
    </row>
    <row r="24443" spans="16:26" x14ac:dyDescent="0.25">
      <c r="P24443" s="120"/>
      <c r="R24443" s="120"/>
      <c r="T24443" s="120"/>
      <c r="V24443" s="120"/>
      <c r="X24443" s="120"/>
      <c r="Z24443" s="120"/>
    </row>
    <row r="24444" spans="16:26" x14ac:dyDescent="0.25">
      <c r="P24444" s="119"/>
      <c r="R24444" s="119"/>
      <c r="T24444" s="119"/>
      <c r="V24444" s="119"/>
      <c r="X24444" s="119"/>
      <c r="Z24444" s="119"/>
    </row>
    <row r="24445" spans="16:26" x14ac:dyDescent="0.25">
      <c r="P24445" s="120"/>
      <c r="R24445" s="120"/>
      <c r="T24445" s="120"/>
      <c r="V24445" s="120"/>
      <c r="X24445" s="120"/>
      <c r="Z24445" s="120"/>
    </row>
    <row r="24446" spans="16:26" x14ac:dyDescent="0.25">
      <c r="P24446" s="119"/>
      <c r="R24446" s="119"/>
      <c r="T24446" s="119"/>
      <c r="V24446" s="119"/>
      <c r="X24446" s="119"/>
      <c r="Z24446" s="119"/>
    </row>
    <row r="24447" spans="16:26" x14ac:dyDescent="0.25">
      <c r="P24447" s="119"/>
      <c r="R24447" s="119"/>
      <c r="T24447" s="119"/>
      <c r="V24447" s="119"/>
      <c r="X24447" s="119"/>
      <c r="Z24447" s="119"/>
    </row>
    <row r="24448" spans="16:26" x14ac:dyDescent="0.25">
      <c r="P24448" s="119"/>
      <c r="R24448" s="119"/>
      <c r="T24448" s="119"/>
      <c r="V24448" s="119"/>
      <c r="X24448" s="119"/>
      <c r="Z24448" s="119"/>
    </row>
    <row r="24449" spans="16:26" x14ac:dyDescent="0.25">
      <c r="P24449" s="121"/>
      <c r="R24449" s="121"/>
      <c r="T24449" s="121"/>
      <c r="V24449" s="121"/>
      <c r="X24449" s="121"/>
      <c r="Z24449" s="121"/>
    </row>
    <row r="24450" spans="16:26" x14ac:dyDescent="0.25">
      <c r="P24450" s="121"/>
      <c r="R24450" s="121"/>
      <c r="T24450" s="121"/>
      <c r="V24450" s="121"/>
      <c r="X24450" s="121"/>
      <c r="Z24450" s="121"/>
    </row>
    <row r="24451" spans="16:26" x14ac:dyDescent="0.25">
      <c r="P24451" s="121"/>
      <c r="R24451" s="121"/>
      <c r="T24451" s="121"/>
      <c r="V24451" s="121"/>
      <c r="X24451" s="121"/>
      <c r="Z24451" s="121"/>
    </row>
    <row r="24452" spans="16:26" x14ac:dyDescent="0.25">
      <c r="P24452" s="121"/>
      <c r="R24452" s="121"/>
      <c r="T24452" s="121"/>
      <c r="V24452" s="121"/>
      <c r="X24452" s="121"/>
      <c r="Z24452" s="121"/>
    </row>
    <row r="24453" spans="16:26" x14ac:dyDescent="0.25">
      <c r="P24453" s="122"/>
      <c r="R24453" s="122"/>
      <c r="T24453" s="122"/>
      <c r="V24453" s="122"/>
      <c r="X24453" s="122"/>
      <c r="Z24453" s="122"/>
    </row>
    <row r="24454" spans="16:26" x14ac:dyDescent="0.25">
      <c r="P24454" s="118"/>
      <c r="R24454" s="118"/>
      <c r="T24454" s="118"/>
      <c r="V24454" s="118"/>
      <c r="X24454" s="118"/>
      <c r="Z24454" s="118"/>
    </row>
    <row r="24455" spans="16:26" x14ac:dyDescent="0.25">
      <c r="P24455" s="119"/>
      <c r="R24455" s="119"/>
      <c r="T24455" s="119"/>
      <c r="V24455" s="119"/>
      <c r="X24455" s="119"/>
      <c r="Z24455" s="119"/>
    </row>
    <row r="24456" spans="16:26" x14ac:dyDescent="0.25">
      <c r="P24456" s="119"/>
      <c r="R24456" s="119"/>
      <c r="T24456" s="119"/>
      <c r="V24456" s="119"/>
      <c r="X24456" s="119"/>
      <c r="Z24456" s="119"/>
    </row>
    <row r="24457" spans="16:26" x14ac:dyDescent="0.25">
      <c r="P24457" s="120"/>
      <c r="R24457" s="120"/>
      <c r="T24457" s="120"/>
      <c r="V24457" s="120"/>
      <c r="X24457" s="120"/>
      <c r="Z24457" s="120"/>
    </row>
    <row r="24458" spans="16:26" x14ac:dyDescent="0.25">
      <c r="P24458" s="119"/>
      <c r="R24458" s="119"/>
      <c r="T24458" s="119"/>
      <c r="V24458" s="119"/>
      <c r="X24458" s="119"/>
      <c r="Z24458" s="119"/>
    </row>
    <row r="24459" spans="16:26" x14ac:dyDescent="0.25">
      <c r="P24459" s="119"/>
      <c r="R24459" s="119"/>
      <c r="T24459" s="119"/>
      <c r="V24459" s="119"/>
      <c r="X24459" s="119"/>
      <c r="Z24459" s="119"/>
    </row>
    <row r="24460" spans="16:26" x14ac:dyDescent="0.25">
      <c r="P24460" s="120"/>
      <c r="R24460" s="120"/>
      <c r="T24460" s="120"/>
      <c r="V24460" s="120"/>
      <c r="X24460" s="120"/>
      <c r="Z24460" s="120"/>
    </row>
    <row r="24461" spans="16:26" x14ac:dyDescent="0.25">
      <c r="P24461" s="119"/>
      <c r="R24461" s="119"/>
      <c r="T24461" s="119"/>
      <c r="V24461" s="119"/>
      <c r="X24461" s="119"/>
      <c r="Z24461" s="119"/>
    </row>
    <row r="24462" spans="16:26" x14ac:dyDescent="0.25">
      <c r="P24462" s="120"/>
      <c r="R24462" s="120"/>
      <c r="T24462" s="120"/>
      <c r="V24462" s="120"/>
      <c r="X24462" s="120"/>
      <c r="Z24462" s="120"/>
    </row>
    <row r="24463" spans="16:26" x14ac:dyDescent="0.25">
      <c r="P24463" s="119"/>
      <c r="R24463" s="119"/>
      <c r="T24463" s="119"/>
      <c r="V24463" s="119"/>
      <c r="X24463" s="119"/>
      <c r="Z24463" s="119"/>
    </row>
    <row r="24464" spans="16:26" x14ac:dyDescent="0.25">
      <c r="P24464" s="119"/>
      <c r="R24464" s="119"/>
      <c r="T24464" s="119"/>
      <c r="V24464" s="119"/>
      <c r="X24464" s="119"/>
      <c r="Z24464" s="119"/>
    </row>
    <row r="24465" spans="16:26" x14ac:dyDescent="0.25">
      <c r="P24465" s="119"/>
      <c r="R24465" s="119"/>
      <c r="T24465" s="119"/>
      <c r="V24465" s="119"/>
      <c r="X24465" s="119"/>
      <c r="Z24465" s="119"/>
    </row>
    <row r="24466" spans="16:26" x14ac:dyDescent="0.25">
      <c r="P24466" s="121"/>
      <c r="R24466" s="121"/>
      <c r="T24466" s="121"/>
      <c r="V24466" s="121"/>
      <c r="X24466" s="121"/>
      <c r="Z24466" s="121"/>
    </row>
    <row r="24467" spans="16:26" x14ac:dyDescent="0.25">
      <c r="P24467" s="121"/>
      <c r="R24467" s="121"/>
      <c r="T24467" s="121"/>
      <c r="V24467" s="121"/>
      <c r="X24467" s="121"/>
      <c r="Z24467" s="121"/>
    </row>
    <row r="24468" spans="16:26" x14ac:dyDescent="0.25">
      <c r="P24468" s="121"/>
      <c r="R24468" s="121"/>
      <c r="T24468" s="121"/>
      <c r="V24468" s="121"/>
      <c r="X24468" s="121"/>
      <c r="Z24468" s="121"/>
    </row>
    <row r="24469" spans="16:26" x14ac:dyDescent="0.25">
      <c r="P24469" s="121"/>
      <c r="R24469" s="121"/>
      <c r="T24469" s="121"/>
      <c r="V24469" s="121"/>
      <c r="X24469" s="121"/>
      <c r="Z24469" s="121"/>
    </row>
    <row r="24470" spans="16:26" x14ac:dyDescent="0.25">
      <c r="P24470" s="122"/>
      <c r="R24470" s="122"/>
      <c r="T24470" s="122"/>
      <c r="V24470" s="122"/>
      <c r="X24470" s="122"/>
      <c r="Z24470" s="122"/>
    </row>
    <row r="24471" spans="16:26" x14ac:dyDescent="0.25">
      <c r="P24471" s="118"/>
      <c r="R24471" s="118"/>
      <c r="T24471" s="118"/>
      <c r="V24471" s="118"/>
      <c r="X24471" s="118"/>
      <c r="Z24471" s="118"/>
    </row>
    <row r="24472" spans="16:26" x14ac:dyDescent="0.25">
      <c r="P24472" s="119"/>
      <c r="R24472" s="119"/>
      <c r="T24472" s="119"/>
      <c r="V24472" s="119"/>
      <c r="X24472" s="119"/>
      <c r="Z24472" s="119"/>
    </row>
    <row r="24473" spans="16:26" x14ac:dyDescent="0.25">
      <c r="P24473" s="119"/>
      <c r="R24473" s="119"/>
      <c r="T24473" s="119"/>
      <c r="V24473" s="119"/>
      <c r="X24473" s="119"/>
      <c r="Z24473" s="119"/>
    </row>
    <row r="24474" spans="16:26" x14ac:dyDescent="0.25">
      <c r="P24474" s="120"/>
      <c r="R24474" s="120"/>
      <c r="T24474" s="120"/>
      <c r="V24474" s="120"/>
      <c r="X24474" s="120"/>
      <c r="Z24474" s="120"/>
    </row>
    <row r="24475" spans="16:26" x14ac:dyDescent="0.25">
      <c r="P24475" s="119"/>
      <c r="R24475" s="119"/>
      <c r="T24475" s="119"/>
      <c r="V24475" s="119"/>
      <c r="X24475" s="119"/>
      <c r="Z24475" s="119"/>
    </row>
    <row r="24476" spans="16:26" x14ac:dyDescent="0.25">
      <c r="P24476" s="119"/>
      <c r="R24476" s="119"/>
      <c r="T24476" s="119"/>
      <c r="V24476" s="119"/>
      <c r="X24476" s="119"/>
      <c r="Z24476" s="119"/>
    </row>
    <row r="24477" spans="16:26" x14ac:dyDescent="0.25">
      <c r="P24477" s="120"/>
      <c r="R24477" s="120"/>
      <c r="T24477" s="120"/>
      <c r="V24477" s="120"/>
      <c r="X24477" s="120"/>
      <c r="Z24477" s="120"/>
    </row>
    <row r="24478" spans="16:26" x14ac:dyDescent="0.25">
      <c r="P24478" s="119"/>
      <c r="R24478" s="119"/>
      <c r="T24478" s="119"/>
      <c r="V24478" s="119"/>
      <c r="X24478" s="119"/>
      <c r="Z24478" s="119"/>
    </row>
    <row r="24479" spans="16:26" x14ac:dyDescent="0.25">
      <c r="P24479" s="120"/>
      <c r="R24479" s="120"/>
      <c r="T24479" s="120"/>
      <c r="V24479" s="120"/>
      <c r="X24479" s="120"/>
      <c r="Z24479" s="120"/>
    </row>
    <row r="24480" spans="16:26" x14ac:dyDescent="0.25">
      <c r="P24480" s="119"/>
      <c r="R24480" s="119"/>
      <c r="T24480" s="119"/>
      <c r="V24480" s="119"/>
      <c r="X24480" s="119"/>
      <c r="Z24480" s="119"/>
    </row>
    <row r="24481" spans="16:26" x14ac:dyDescent="0.25">
      <c r="P24481" s="119"/>
      <c r="R24481" s="119"/>
      <c r="T24481" s="119"/>
      <c r="V24481" s="119"/>
      <c r="X24481" s="119"/>
      <c r="Z24481" s="119"/>
    </row>
    <row r="24482" spans="16:26" x14ac:dyDescent="0.25">
      <c r="P24482" s="119"/>
      <c r="R24482" s="119"/>
      <c r="T24482" s="119"/>
      <c r="V24482" s="119"/>
      <c r="X24482" s="119"/>
      <c r="Z24482" s="119"/>
    </row>
    <row r="24483" spans="16:26" x14ac:dyDescent="0.25">
      <c r="P24483" s="121"/>
      <c r="R24483" s="121"/>
      <c r="T24483" s="121"/>
      <c r="V24483" s="121"/>
      <c r="X24483" s="121"/>
      <c r="Z24483" s="121"/>
    </row>
    <row r="24484" spans="16:26" x14ac:dyDescent="0.25">
      <c r="P24484" s="121"/>
      <c r="R24484" s="121"/>
      <c r="T24484" s="121"/>
      <c r="V24484" s="121"/>
      <c r="X24484" s="121"/>
      <c r="Z24484" s="121"/>
    </row>
    <row r="24485" spans="16:26" x14ac:dyDescent="0.25">
      <c r="P24485" s="121"/>
      <c r="R24485" s="121"/>
      <c r="T24485" s="121"/>
      <c r="V24485" s="121"/>
      <c r="X24485" s="121"/>
      <c r="Z24485" s="121"/>
    </row>
    <row r="24486" spans="16:26" x14ac:dyDescent="0.25">
      <c r="P24486" s="121"/>
      <c r="R24486" s="121"/>
      <c r="T24486" s="121"/>
      <c r="V24486" s="121"/>
      <c r="X24486" s="121"/>
      <c r="Z24486" s="121"/>
    </row>
    <row r="24487" spans="16:26" x14ac:dyDescent="0.25">
      <c r="P24487" s="122"/>
      <c r="R24487" s="122"/>
      <c r="T24487" s="122"/>
      <c r="V24487" s="122"/>
      <c r="X24487" s="122"/>
      <c r="Z24487" s="122"/>
    </row>
    <row r="24488" spans="16:26" x14ac:dyDescent="0.25">
      <c r="P24488" s="118"/>
      <c r="R24488" s="118"/>
      <c r="T24488" s="118"/>
      <c r="V24488" s="118"/>
      <c r="X24488" s="118"/>
      <c r="Z24488" s="118"/>
    </row>
    <row r="24489" spans="16:26" x14ac:dyDescent="0.25">
      <c r="P24489" s="119"/>
      <c r="R24489" s="119"/>
      <c r="T24489" s="119"/>
      <c r="V24489" s="119"/>
      <c r="X24489" s="119"/>
      <c r="Z24489" s="119"/>
    </row>
    <row r="24490" spans="16:26" x14ac:dyDescent="0.25">
      <c r="P24490" s="119"/>
      <c r="R24490" s="119"/>
      <c r="T24490" s="119"/>
      <c r="V24490" s="119"/>
      <c r="X24490" s="119"/>
      <c r="Z24490" s="119"/>
    </row>
    <row r="24491" spans="16:26" x14ac:dyDescent="0.25">
      <c r="P24491" s="120"/>
      <c r="R24491" s="120"/>
      <c r="T24491" s="120"/>
      <c r="V24491" s="120"/>
      <c r="X24491" s="120"/>
      <c r="Z24491" s="120"/>
    </row>
    <row r="24492" spans="16:26" x14ac:dyDescent="0.25">
      <c r="P24492" s="119"/>
      <c r="R24492" s="119"/>
      <c r="T24492" s="119"/>
      <c r="V24492" s="119"/>
      <c r="X24492" s="119"/>
      <c r="Z24492" s="119"/>
    </row>
    <row r="24493" spans="16:26" x14ac:dyDescent="0.25">
      <c r="P24493" s="119"/>
      <c r="R24493" s="119"/>
      <c r="T24493" s="119"/>
      <c r="V24493" s="119"/>
      <c r="X24493" s="119"/>
      <c r="Z24493" s="119"/>
    </row>
    <row r="24494" spans="16:26" x14ac:dyDescent="0.25">
      <c r="P24494" s="120"/>
      <c r="R24494" s="120"/>
      <c r="T24494" s="120"/>
      <c r="V24494" s="120"/>
      <c r="X24494" s="120"/>
      <c r="Z24494" s="120"/>
    </row>
    <row r="24495" spans="16:26" x14ac:dyDescent="0.25">
      <c r="P24495" s="119"/>
      <c r="R24495" s="119"/>
      <c r="T24495" s="119"/>
      <c r="V24495" s="119"/>
      <c r="X24495" s="119"/>
      <c r="Z24495" s="119"/>
    </row>
    <row r="24496" spans="16:26" x14ac:dyDescent="0.25">
      <c r="P24496" s="120"/>
      <c r="R24496" s="120"/>
      <c r="T24496" s="120"/>
      <c r="V24496" s="120"/>
      <c r="X24496" s="120"/>
      <c r="Z24496" s="120"/>
    </row>
    <row r="24497" spans="16:26" x14ac:dyDescent="0.25">
      <c r="P24497" s="119"/>
      <c r="R24497" s="119"/>
      <c r="T24497" s="119"/>
      <c r="V24497" s="119"/>
      <c r="X24497" s="119"/>
      <c r="Z24497" s="119"/>
    </row>
    <row r="24498" spans="16:26" x14ac:dyDescent="0.25">
      <c r="P24498" s="119"/>
      <c r="R24498" s="119"/>
      <c r="T24498" s="119"/>
      <c r="V24498" s="119"/>
      <c r="X24498" s="119"/>
      <c r="Z24498" s="119"/>
    </row>
    <row r="24499" spans="16:26" x14ac:dyDescent="0.25">
      <c r="P24499" s="119"/>
      <c r="R24499" s="119"/>
      <c r="T24499" s="119"/>
      <c r="V24499" s="119"/>
      <c r="X24499" s="119"/>
      <c r="Z24499" s="119"/>
    </row>
    <row r="24500" spans="16:26" x14ac:dyDescent="0.25">
      <c r="P24500" s="121"/>
      <c r="R24500" s="121"/>
      <c r="T24500" s="121"/>
      <c r="V24500" s="121"/>
      <c r="X24500" s="121"/>
      <c r="Z24500" s="121"/>
    </row>
    <row r="24501" spans="16:26" x14ac:dyDescent="0.25">
      <c r="P24501" s="121"/>
      <c r="R24501" s="121"/>
      <c r="T24501" s="121"/>
      <c r="V24501" s="121"/>
      <c r="X24501" s="121"/>
      <c r="Z24501" s="121"/>
    </row>
    <row r="24502" spans="16:26" x14ac:dyDescent="0.25">
      <c r="P24502" s="121"/>
      <c r="R24502" s="121"/>
      <c r="T24502" s="121"/>
      <c r="V24502" s="121"/>
      <c r="X24502" s="121"/>
      <c r="Z24502" s="121"/>
    </row>
    <row r="24503" spans="16:26" x14ac:dyDescent="0.25">
      <c r="P24503" s="121"/>
      <c r="R24503" s="121"/>
      <c r="T24503" s="121"/>
      <c r="V24503" s="121"/>
      <c r="X24503" s="121"/>
      <c r="Z24503" s="121"/>
    </row>
    <row r="24504" spans="16:26" x14ac:dyDescent="0.25">
      <c r="P24504" s="122"/>
      <c r="R24504" s="122"/>
      <c r="T24504" s="122"/>
      <c r="V24504" s="122"/>
      <c r="X24504" s="122"/>
      <c r="Z24504" s="122"/>
    </row>
    <row r="24505" spans="16:26" x14ac:dyDescent="0.25">
      <c r="P24505" s="118"/>
      <c r="R24505" s="118"/>
      <c r="T24505" s="118"/>
      <c r="V24505" s="118"/>
      <c r="X24505" s="118"/>
      <c r="Z24505" s="118"/>
    </row>
    <row r="24506" spans="16:26" x14ac:dyDescent="0.25">
      <c r="P24506" s="119"/>
      <c r="R24506" s="119"/>
      <c r="T24506" s="119"/>
      <c r="V24506" s="119"/>
      <c r="X24506" s="119"/>
      <c r="Z24506" s="119"/>
    </row>
    <row r="24507" spans="16:26" x14ac:dyDescent="0.25">
      <c r="P24507" s="119"/>
      <c r="R24507" s="119"/>
      <c r="T24507" s="119"/>
      <c r="V24507" s="119"/>
      <c r="X24507" s="119"/>
      <c r="Z24507" s="119"/>
    </row>
    <row r="24508" spans="16:26" x14ac:dyDescent="0.25">
      <c r="P24508" s="120"/>
      <c r="R24508" s="120"/>
      <c r="T24508" s="120"/>
      <c r="V24508" s="120"/>
      <c r="X24508" s="120"/>
      <c r="Z24508" s="120"/>
    </row>
    <row r="24509" spans="16:26" x14ac:dyDescent="0.25">
      <c r="P24509" s="119"/>
      <c r="R24509" s="119"/>
      <c r="T24509" s="119"/>
      <c r="V24509" s="119"/>
      <c r="X24509" s="119"/>
      <c r="Z24509" s="119"/>
    </row>
    <row r="24510" spans="16:26" x14ac:dyDescent="0.25">
      <c r="P24510" s="119"/>
      <c r="R24510" s="119"/>
      <c r="T24510" s="119"/>
      <c r="V24510" s="119"/>
      <c r="X24510" s="119"/>
      <c r="Z24510" s="119"/>
    </row>
    <row r="24511" spans="16:26" x14ac:dyDescent="0.25">
      <c r="P24511" s="120"/>
      <c r="R24511" s="120"/>
      <c r="T24511" s="120"/>
      <c r="V24511" s="120"/>
      <c r="X24511" s="120"/>
      <c r="Z24511" s="120"/>
    </row>
    <row r="24512" spans="16:26" x14ac:dyDescent="0.25">
      <c r="P24512" s="119"/>
      <c r="R24512" s="119"/>
      <c r="T24512" s="119"/>
      <c r="V24512" s="119"/>
      <c r="X24512" s="119"/>
      <c r="Z24512" s="119"/>
    </row>
    <row r="24513" spans="16:26" x14ac:dyDescent="0.25">
      <c r="P24513" s="120"/>
      <c r="R24513" s="120"/>
      <c r="T24513" s="120"/>
      <c r="V24513" s="120"/>
      <c r="X24513" s="120"/>
      <c r="Z24513" s="120"/>
    </row>
    <row r="24514" spans="16:26" x14ac:dyDescent="0.25">
      <c r="P24514" s="119"/>
      <c r="R24514" s="119"/>
      <c r="T24514" s="119"/>
      <c r="V24514" s="119"/>
      <c r="X24514" s="119"/>
      <c r="Z24514" s="119"/>
    </row>
    <row r="24515" spans="16:26" x14ac:dyDescent="0.25">
      <c r="P24515" s="119"/>
      <c r="R24515" s="119"/>
      <c r="T24515" s="119"/>
      <c r="V24515" s="119"/>
      <c r="X24515" s="119"/>
      <c r="Z24515" s="119"/>
    </row>
    <row r="24516" spans="16:26" x14ac:dyDescent="0.25">
      <c r="P24516" s="119"/>
      <c r="R24516" s="119"/>
      <c r="T24516" s="119"/>
      <c r="V24516" s="119"/>
      <c r="X24516" s="119"/>
      <c r="Z24516" s="119"/>
    </row>
    <row r="24517" spans="16:26" x14ac:dyDescent="0.25">
      <c r="P24517" s="121"/>
      <c r="R24517" s="121"/>
      <c r="T24517" s="121"/>
      <c r="V24517" s="121"/>
      <c r="X24517" s="121"/>
      <c r="Z24517" s="121"/>
    </row>
    <row r="24518" spans="16:26" x14ac:dyDescent="0.25">
      <c r="P24518" s="121"/>
      <c r="R24518" s="121"/>
      <c r="T24518" s="121"/>
      <c r="V24518" s="121"/>
      <c r="X24518" s="121"/>
      <c r="Z24518" s="121"/>
    </row>
    <row r="24519" spans="16:26" x14ac:dyDescent="0.25">
      <c r="P24519" s="121"/>
      <c r="R24519" s="121"/>
      <c r="T24519" s="121"/>
      <c r="V24519" s="121"/>
      <c r="X24519" s="121"/>
      <c r="Z24519" s="121"/>
    </row>
    <row r="24520" spans="16:26" x14ac:dyDescent="0.25">
      <c r="P24520" s="121"/>
      <c r="R24520" s="121"/>
      <c r="T24520" s="121"/>
      <c r="V24520" s="121"/>
      <c r="X24520" s="121"/>
      <c r="Z24520" s="121"/>
    </row>
    <row r="24521" spans="16:26" x14ac:dyDescent="0.25">
      <c r="P24521" s="122"/>
      <c r="R24521" s="122"/>
      <c r="T24521" s="122"/>
      <c r="V24521" s="122"/>
      <c r="X24521" s="122"/>
      <c r="Z24521" s="122"/>
    </row>
    <row r="24522" spans="16:26" x14ac:dyDescent="0.25">
      <c r="P24522" s="118"/>
      <c r="R24522" s="118"/>
      <c r="T24522" s="118"/>
      <c r="V24522" s="118"/>
      <c r="X24522" s="118"/>
      <c r="Z24522" s="118"/>
    </row>
    <row r="24523" spans="16:26" x14ac:dyDescent="0.25">
      <c r="P24523" s="119"/>
      <c r="R24523" s="119"/>
      <c r="T24523" s="119"/>
      <c r="V24523" s="119"/>
      <c r="X24523" s="119"/>
      <c r="Z24523" s="119"/>
    </row>
    <row r="24524" spans="16:26" x14ac:dyDescent="0.25">
      <c r="P24524" s="119"/>
      <c r="R24524" s="119"/>
      <c r="T24524" s="119"/>
      <c r="V24524" s="119"/>
      <c r="X24524" s="119"/>
      <c r="Z24524" s="119"/>
    </row>
    <row r="24525" spans="16:26" x14ac:dyDescent="0.25">
      <c r="P24525" s="120"/>
      <c r="R24525" s="120"/>
      <c r="T24525" s="120"/>
      <c r="V24525" s="120"/>
      <c r="X24525" s="120"/>
      <c r="Z24525" s="120"/>
    </row>
    <row r="24526" spans="16:26" x14ac:dyDescent="0.25">
      <c r="P24526" s="119"/>
      <c r="R24526" s="119"/>
      <c r="T24526" s="119"/>
      <c r="V24526" s="119"/>
      <c r="X24526" s="119"/>
      <c r="Z24526" s="119"/>
    </row>
    <row r="24527" spans="16:26" x14ac:dyDescent="0.25">
      <c r="P24527" s="119"/>
      <c r="R24527" s="119"/>
      <c r="T24527" s="119"/>
      <c r="V24527" s="119"/>
      <c r="X24527" s="119"/>
      <c r="Z24527" s="119"/>
    </row>
    <row r="24528" spans="16:26" x14ac:dyDescent="0.25">
      <c r="P24528" s="120"/>
      <c r="R24528" s="120"/>
      <c r="T24528" s="120"/>
      <c r="V24528" s="120"/>
      <c r="X24528" s="120"/>
      <c r="Z24528" s="120"/>
    </row>
    <row r="24529" spans="16:26" x14ac:dyDescent="0.25">
      <c r="P24529" s="119"/>
      <c r="R24529" s="119"/>
      <c r="T24529" s="119"/>
      <c r="V24529" s="119"/>
      <c r="X24529" s="119"/>
      <c r="Z24529" s="119"/>
    </row>
    <row r="24530" spans="16:26" x14ac:dyDescent="0.25">
      <c r="P24530" s="120"/>
      <c r="R24530" s="120"/>
      <c r="T24530" s="120"/>
      <c r="V24530" s="120"/>
      <c r="X24530" s="120"/>
      <c r="Z24530" s="120"/>
    </row>
    <row r="24531" spans="16:26" x14ac:dyDescent="0.25">
      <c r="P24531" s="119"/>
      <c r="R24531" s="119"/>
      <c r="T24531" s="119"/>
      <c r="V24531" s="119"/>
      <c r="X24531" s="119"/>
      <c r="Z24531" s="119"/>
    </row>
    <row r="24532" spans="16:26" x14ac:dyDescent="0.25">
      <c r="P24532" s="119"/>
      <c r="R24532" s="119"/>
      <c r="T24532" s="119"/>
      <c r="V24532" s="119"/>
      <c r="X24532" s="119"/>
      <c r="Z24532" s="119"/>
    </row>
    <row r="24533" spans="16:26" x14ac:dyDescent="0.25">
      <c r="P24533" s="119"/>
      <c r="R24533" s="119"/>
      <c r="T24533" s="119"/>
      <c r="V24533" s="119"/>
      <c r="X24533" s="119"/>
      <c r="Z24533" s="119"/>
    </row>
    <row r="24534" spans="16:26" x14ac:dyDescent="0.25">
      <c r="P24534" s="121"/>
      <c r="R24534" s="121"/>
      <c r="T24534" s="121"/>
      <c r="V24534" s="121"/>
      <c r="X24534" s="121"/>
      <c r="Z24534" s="121"/>
    </row>
    <row r="24535" spans="16:26" x14ac:dyDescent="0.25">
      <c r="P24535" s="121"/>
      <c r="R24535" s="121"/>
      <c r="T24535" s="121"/>
      <c r="V24535" s="121"/>
      <c r="X24535" s="121"/>
      <c r="Z24535" s="121"/>
    </row>
    <row r="24536" spans="16:26" x14ac:dyDescent="0.25">
      <c r="P24536" s="121"/>
      <c r="R24536" s="121"/>
      <c r="T24536" s="121"/>
      <c r="V24536" s="121"/>
      <c r="X24536" s="121"/>
      <c r="Z24536" s="121"/>
    </row>
    <row r="24537" spans="16:26" x14ac:dyDescent="0.25">
      <c r="P24537" s="121"/>
      <c r="R24537" s="121"/>
      <c r="T24537" s="121"/>
      <c r="V24537" s="121"/>
      <c r="X24537" s="121"/>
      <c r="Z24537" s="121"/>
    </row>
    <row r="24538" spans="16:26" x14ac:dyDescent="0.25">
      <c r="P24538" s="122"/>
      <c r="R24538" s="122"/>
      <c r="T24538" s="122"/>
      <c r="V24538" s="122"/>
      <c r="X24538" s="122"/>
      <c r="Z24538" s="122"/>
    </row>
    <row r="24539" spans="16:26" x14ac:dyDescent="0.25">
      <c r="P24539" s="118"/>
      <c r="R24539" s="118"/>
      <c r="T24539" s="118"/>
      <c r="V24539" s="118"/>
      <c r="X24539" s="118"/>
      <c r="Z24539" s="118"/>
    </row>
    <row r="24540" spans="16:26" x14ac:dyDescent="0.25">
      <c r="P24540" s="119"/>
      <c r="R24540" s="119"/>
      <c r="T24540" s="119"/>
      <c r="V24540" s="119"/>
      <c r="X24540" s="119"/>
      <c r="Z24540" s="119"/>
    </row>
    <row r="24541" spans="16:26" x14ac:dyDescent="0.25">
      <c r="P24541" s="119"/>
      <c r="R24541" s="119"/>
      <c r="T24541" s="119"/>
      <c r="V24541" s="119"/>
      <c r="X24541" s="119"/>
      <c r="Z24541" s="119"/>
    </row>
    <row r="24542" spans="16:26" x14ac:dyDescent="0.25">
      <c r="P24542" s="120"/>
      <c r="R24542" s="120"/>
      <c r="T24542" s="120"/>
      <c r="V24542" s="120"/>
      <c r="X24542" s="120"/>
      <c r="Z24542" s="120"/>
    </row>
    <row r="24543" spans="16:26" x14ac:dyDescent="0.25">
      <c r="P24543" s="119"/>
      <c r="R24543" s="119"/>
      <c r="T24543" s="119"/>
      <c r="V24543" s="119"/>
      <c r="X24543" s="119"/>
      <c r="Z24543" s="119"/>
    </row>
    <row r="24544" spans="16:26" x14ac:dyDescent="0.25">
      <c r="P24544" s="119"/>
      <c r="R24544" s="119"/>
      <c r="T24544" s="119"/>
      <c r="V24544" s="119"/>
      <c r="X24544" s="119"/>
      <c r="Z24544" s="119"/>
    </row>
    <row r="24545" spans="16:26" x14ac:dyDescent="0.25">
      <c r="P24545" s="120"/>
      <c r="R24545" s="120"/>
      <c r="T24545" s="120"/>
      <c r="V24545" s="120"/>
      <c r="X24545" s="120"/>
      <c r="Z24545" s="120"/>
    </row>
    <row r="24546" spans="16:26" x14ac:dyDescent="0.25">
      <c r="P24546" s="119"/>
      <c r="R24546" s="119"/>
      <c r="T24546" s="119"/>
      <c r="V24546" s="119"/>
      <c r="X24546" s="119"/>
      <c r="Z24546" s="119"/>
    </row>
    <row r="24547" spans="16:26" x14ac:dyDescent="0.25">
      <c r="P24547" s="120"/>
      <c r="R24547" s="120"/>
      <c r="T24547" s="120"/>
      <c r="V24547" s="120"/>
      <c r="X24547" s="120"/>
      <c r="Z24547" s="120"/>
    </row>
    <row r="24548" spans="16:26" x14ac:dyDescent="0.25">
      <c r="P24548" s="119"/>
      <c r="R24548" s="119"/>
      <c r="T24548" s="119"/>
      <c r="V24548" s="119"/>
      <c r="X24548" s="119"/>
      <c r="Z24548" s="119"/>
    </row>
    <row r="24549" spans="16:26" x14ac:dyDescent="0.25">
      <c r="P24549" s="119"/>
      <c r="R24549" s="119"/>
      <c r="T24549" s="119"/>
      <c r="V24549" s="119"/>
      <c r="X24549" s="119"/>
      <c r="Z24549" s="119"/>
    </row>
    <row r="24550" spans="16:26" x14ac:dyDescent="0.25">
      <c r="P24550" s="119"/>
      <c r="R24550" s="119"/>
      <c r="T24550" s="119"/>
      <c r="V24550" s="119"/>
      <c r="X24550" s="119"/>
      <c r="Z24550" s="119"/>
    </row>
    <row r="24551" spans="16:26" x14ac:dyDescent="0.25">
      <c r="P24551" s="121"/>
      <c r="R24551" s="121"/>
      <c r="T24551" s="121"/>
      <c r="V24551" s="121"/>
      <c r="X24551" s="121"/>
      <c r="Z24551" s="121"/>
    </row>
    <row r="24552" spans="16:26" x14ac:dyDescent="0.25">
      <c r="P24552" s="121"/>
      <c r="R24552" s="121"/>
      <c r="T24552" s="121"/>
      <c r="V24552" s="121"/>
      <c r="X24552" s="121"/>
      <c r="Z24552" s="121"/>
    </row>
    <row r="24553" spans="16:26" x14ac:dyDescent="0.25">
      <c r="P24553" s="121"/>
      <c r="R24553" s="121"/>
      <c r="T24553" s="121"/>
      <c r="V24553" s="121"/>
      <c r="X24553" s="121"/>
      <c r="Z24553" s="121"/>
    </row>
    <row r="24554" spans="16:26" x14ac:dyDescent="0.25">
      <c r="P24554" s="121"/>
      <c r="R24554" s="121"/>
      <c r="T24554" s="121"/>
      <c r="V24554" s="121"/>
      <c r="X24554" s="121"/>
      <c r="Z24554" s="121"/>
    </row>
    <row r="24555" spans="16:26" x14ac:dyDescent="0.25">
      <c r="P24555" s="122"/>
      <c r="R24555" s="122"/>
      <c r="T24555" s="122"/>
      <c r="V24555" s="122"/>
      <c r="X24555" s="122"/>
      <c r="Z24555" s="122"/>
    </row>
    <row r="24556" spans="16:26" x14ac:dyDescent="0.25">
      <c r="P24556" s="118"/>
      <c r="R24556" s="118"/>
      <c r="T24556" s="118"/>
      <c r="V24556" s="118"/>
      <c r="X24556" s="118"/>
      <c r="Z24556" s="118"/>
    </row>
    <row r="24557" spans="16:26" x14ac:dyDescent="0.25">
      <c r="P24557" s="119"/>
      <c r="R24557" s="119"/>
      <c r="T24557" s="119"/>
      <c r="V24557" s="119"/>
      <c r="X24557" s="119"/>
      <c r="Z24557" s="119"/>
    </row>
    <row r="24558" spans="16:26" x14ac:dyDescent="0.25">
      <c r="P24558" s="119"/>
      <c r="R24558" s="119"/>
      <c r="T24558" s="119"/>
      <c r="V24558" s="119"/>
      <c r="X24558" s="119"/>
      <c r="Z24558" s="119"/>
    </row>
    <row r="24559" spans="16:26" x14ac:dyDescent="0.25">
      <c r="P24559" s="120"/>
      <c r="R24559" s="120"/>
      <c r="T24559" s="120"/>
      <c r="V24559" s="120"/>
      <c r="X24559" s="120"/>
      <c r="Z24559" s="120"/>
    </row>
    <row r="24560" spans="16:26" x14ac:dyDescent="0.25">
      <c r="P24560" s="119"/>
      <c r="R24560" s="119"/>
      <c r="T24560" s="119"/>
      <c r="V24560" s="119"/>
      <c r="X24560" s="119"/>
      <c r="Z24560" s="119"/>
    </row>
    <row r="24561" spans="16:26" x14ac:dyDescent="0.25">
      <c r="P24561" s="119"/>
      <c r="R24561" s="119"/>
      <c r="T24561" s="119"/>
      <c r="V24561" s="119"/>
      <c r="X24561" s="119"/>
      <c r="Z24561" s="119"/>
    </row>
    <row r="24562" spans="16:26" x14ac:dyDescent="0.25">
      <c r="P24562" s="120"/>
      <c r="R24562" s="120"/>
      <c r="T24562" s="120"/>
      <c r="V24562" s="120"/>
      <c r="X24562" s="120"/>
      <c r="Z24562" s="120"/>
    </row>
    <row r="24563" spans="16:26" x14ac:dyDescent="0.25">
      <c r="P24563" s="119"/>
      <c r="R24563" s="119"/>
      <c r="T24563" s="119"/>
      <c r="V24563" s="119"/>
      <c r="X24563" s="119"/>
      <c r="Z24563" s="119"/>
    </row>
    <row r="24564" spans="16:26" x14ac:dyDescent="0.25">
      <c r="P24564" s="120"/>
      <c r="R24564" s="120"/>
      <c r="T24564" s="120"/>
      <c r="V24564" s="120"/>
      <c r="X24564" s="120"/>
      <c r="Z24564" s="120"/>
    </row>
    <row r="24565" spans="16:26" x14ac:dyDescent="0.25">
      <c r="P24565" s="119"/>
      <c r="R24565" s="119"/>
      <c r="T24565" s="119"/>
      <c r="V24565" s="119"/>
      <c r="X24565" s="119"/>
      <c r="Z24565" s="119"/>
    </row>
    <row r="24566" spans="16:26" x14ac:dyDescent="0.25">
      <c r="P24566" s="119"/>
      <c r="R24566" s="119"/>
      <c r="T24566" s="119"/>
      <c r="V24566" s="119"/>
      <c r="X24566" s="119"/>
      <c r="Z24566" s="119"/>
    </row>
    <row r="24567" spans="16:26" x14ac:dyDescent="0.25">
      <c r="P24567" s="119"/>
      <c r="R24567" s="119"/>
      <c r="T24567" s="119"/>
      <c r="V24567" s="119"/>
      <c r="X24567" s="119"/>
      <c r="Z24567" s="119"/>
    </row>
    <row r="24568" spans="16:26" x14ac:dyDescent="0.25">
      <c r="P24568" s="121"/>
      <c r="R24568" s="121"/>
      <c r="T24568" s="121"/>
      <c r="V24568" s="121"/>
      <c r="X24568" s="121"/>
      <c r="Z24568" s="121"/>
    </row>
    <row r="24569" spans="16:26" x14ac:dyDescent="0.25">
      <c r="P24569" s="121"/>
      <c r="R24569" s="121"/>
      <c r="T24569" s="121"/>
      <c r="V24569" s="121"/>
      <c r="X24569" s="121"/>
      <c r="Z24569" s="121"/>
    </row>
    <row r="24570" spans="16:26" x14ac:dyDescent="0.25">
      <c r="P24570" s="121"/>
      <c r="R24570" s="121"/>
      <c r="T24570" s="121"/>
      <c r="V24570" s="121"/>
      <c r="X24570" s="121"/>
      <c r="Z24570" s="121"/>
    </row>
    <row r="24571" spans="16:26" x14ac:dyDescent="0.25">
      <c r="P24571" s="121"/>
      <c r="R24571" s="121"/>
      <c r="T24571" s="121"/>
      <c r="V24571" s="121"/>
      <c r="X24571" s="121"/>
      <c r="Z24571" s="121"/>
    </row>
    <row r="24572" spans="16:26" x14ac:dyDescent="0.25">
      <c r="P24572" s="122"/>
      <c r="R24572" s="122"/>
      <c r="T24572" s="122"/>
      <c r="V24572" s="122"/>
      <c r="X24572" s="122"/>
      <c r="Z24572" s="122"/>
    </row>
    <row r="24573" spans="16:26" x14ac:dyDescent="0.25">
      <c r="P24573" s="118"/>
      <c r="R24573" s="118"/>
      <c r="T24573" s="118"/>
      <c r="V24573" s="118"/>
      <c r="X24573" s="118"/>
      <c r="Z24573" s="118"/>
    </row>
    <row r="24574" spans="16:26" x14ac:dyDescent="0.25">
      <c r="P24574" s="119"/>
      <c r="R24574" s="119"/>
      <c r="T24574" s="119"/>
      <c r="V24574" s="119"/>
      <c r="X24574" s="119"/>
      <c r="Z24574" s="119"/>
    </row>
    <row r="24575" spans="16:26" x14ac:dyDescent="0.25">
      <c r="P24575" s="119"/>
      <c r="R24575" s="119"/>
      <c r="T24575" s="119"/>
      <c r="V24575" s="119"/>
      <c r="X24575" s="119"/>
      <c r="Z24575" s="119"/>
    </row>
    <row r="24576" spans="16:26" x14ac:dyDescent="0.25">
      <c r="P24576" s="120"/>
      <c r="R24576" s="120"/>
      <c r="T24576" s="120"/>
      <c r="V24576" s="120"/>
      <c r="X24576" s="120"/>
      <c r="Z24576" s="120"/>
    </row>
    <row r="24577" spans="16:26" x14ac:dyDescent="0.25">
      <c r="P24577" s="119"/>
      <c r="R24577" s="119"/>
      <c r="T24577" s="119"/>
      <c r="V24577" s="119"/>
      <c r="X24577" s="119"/>
      <c r="Z24577" s="119"/>
    </row>
    <row r="24578" spans="16:26" x14ac:dyDescent="0.25">
      <c r="P24578" s="119"/>
      <c r="R24578" s="119"/>
      <c r="T24578" s="119"/>
      <c r="V24578" s="119"/>
      <c r="X24578" s="119"/>
      <c r="Z24578" s="119"/>
    </row>
    <row r="24579" spans="16:26" x14ac:dyDescent="0.25">
      <c r="P24579" s="120"/>
      <c r="R24579" s="120"/>
      <c r="T24579" s="120"/>
      <c r="V24579" s="120"/>
      <c r="X24579" s="120"/>
      <c r="Z24579" s="120"/>
    </row>
    <row r="24580" spans="16:26" x14ac:dyDescent="0.25">
      <c r="P24580" s="119"/>
      <c r="R24580" s="119"/>
      <c r="T24580" s="119"/>
      <c r="V24580" s="119"/>
      <c r="X24580" s="119"/>
      <c r="Z24580" s="119"/>
    </row>
    <row r="24581" spans="16:26" x14ac:dyDescent="0.25">
      <c r="P24581" s="120"/>
      <c r="R24581" s="120"/>
      <c r="T24581" s="120"/>
      <c r="V24581" s="120"/>
      <c r="X24581" s="120"/>
      <c r="Z24581" s="120"/>
    </row>
    <row r="24582" spans="16:26" x14ac:dyDescent="0.25">
      <c r="P24582" s="119"/>
      <c r="R24582" s="119"/>
      <c r="T24582" s="119"/>
      <c r="V24582" s="119"/>
      <c r="X24582" s="119"/>
      <c r="Z24582" s="119"/>
    </row>
    <row r="24583" spans="16:26" x14ac:dyDescent="0.25">
      <c r="P24583" s="119"/>
      <c r="R24583" s="119"/>
      <c r="T24583" s="119"/>
      <c r="V24583" s="119"/>
      <c r="X24583" s="119"/>
      <c r="Z24583" s="119"/>
    </row>
    <row r="24584" spans="16:26" x14ac:dyDescent="0.25">
      <c r="P24584" s="119"/>
      <c r="R24584" s="119"/>
      <c r="T24584" s="119"/>
      <c r="V24584" s="119"/>
      <c r="X24584" s="119"/>
      <c r="Z24584" s="119"/>
    </row>
    <row r="24585" spans="16:26" x14ac:dyDescent="0.25">
      <c r="P24585" s="121"/>
      <c r="R24585" s="121"/>
      <c r="T24585" s="121"/>
      <c r="V24585" s="121"/>
      <c r="X24585" s="121"/>
      <c r="Z24585" s="121"/>
    </row>
    <row r="24586" spans="16:26" x14ac:dyDescent="0.25">
      <c r="P24586" s="121"/>
      <c r="R24586" s="121"/>
      <c r="T24586" s="121"/>
      <c r="V24586" s="121"/>
      <c r="X24586" s="121"/>
      <c r="Z24586" s="121"/>
    </row>
    <row r="24587" spans="16:26" x14ac:dyDescent="0.25">
      <c r="P24587" s="121"/>
      <c r="R24587" s="121"/>
      <c r="T24587" s="121"/>
      <c r="V24587" s="121"/>
      <c r="X24587" s="121"/>
      <c r="Z24587" s="121"/>
    </row>
    <row r="24588" spans="16:26" x14ac:dyDescent="0.25">
      <c r="P24588" s="121"/>
      <c r="R24588" s="121"/>
      <c r="T24588" s="121"/>
      <c r="V24588" s="121"/>
      <c r="X24588" s="121"/>
      <c r="Z24588" s="121"/>
    </row>
    <row r="24589" spans="16:26" x14ac:dyDescent="0.25">
      <c r="P24589" s="122"/>
      <c r="R24589" s="122"/>
      <c r="T24589" s="122"/>
      <c r="V24589" s="122"/>
      <c r="X24589" s="122"/>
      <c r="Z24589" s="122"/>
    </row>
    <row r="24590" spans="16:26" x14ac:dyDescent="0.25">
      <c r="P24590" s="118"/>
      <c r="R24590" s="118"/>
      <c r="T24590" s="118"/>
      <c r="V24590" s="118"/>
      <c r="X24590" s="118"/>
      <c r="Z24590" s="118"/>
    </row>
    <row r="24591" spans="16:26" x14ac:dyDescent="0.25">
      <c r="P24591" s="119"/>
      <c r="R24591" s="119"/>
      <c r="T24591" s="119"/>
      <c r="V24591" s="119"/>
      <c r="X24591" s="119"/>
      <c r="Z24591" s="119"/>
    </row>
    <row r="24592" spans="16:26" x14ac:dyDescent="0.25">
      <c r="P24592" s="119"/>
      <c r="R24592" s="119"/>
      <c r="T24592" s="119"/>
      <c r="V24592" s="119"/>
      <c r="X24592" s="119"/>
      <c r="Z24592" s="119"/>
    </row>
    <row r="24593" spans="16:26" x14ac:dyDescent="0.25">
      <c r="P24593" s="120"/>
      <c r="R24593" s="120"/>
      <c r="T24593" s="120"/>
      <c r="V24593" s="120"/>
      <c r="X24593" s="120"/>
      <c r="Z24593" s="120"/>
    </row>
    <row r="24594" spans="16:26" x14ac:dyDescent="0.25">
      <c r="P24594" s="119"/>
      <c r="R24594" s="119"/>
      <c r="T24594" s="119"/>
      <c r="V24594" s="119"/>
      <c r="X24594" s="119"/>
      <c r="Z24594" s="119"/>
    </row>
    <row r="24595" spans="16:26" x14ac:dyDescent="0.25">
      <c r="P24595" s="119"/>
      <c r="R24595" s="119"/>
      <c r="T24595" s="119"/>
      <c r="V24595" s="119"/>
      <c r="X24595" s="119"/>
      <c r="Z24595" s="119"/>
    </row>
    <row r="24596" spans="16:26" x14ac:dyDescent="0.25">
      <c r="P24596" s="120"/>
      <c r="R24596" s="120"/>
      <c r="T24596" s="120"/>
      <c r="V24596" s="120"/>
      <c r="X24596" s="120"/>
      <c r="Z24596" s="120"/>
    </row>
    <row r="24597" spans="16:26" x14ac:dyDescent="0.25">
      <c r="P24597" s="119"/>
      <c r="R24597" s="119"/>
      <c r="T24597" s="119"/>
      <c r="V24597" s="119"/>
      <c r="X24597" s="119"/>
      <c r="Z24597" s="119"/>
    </row>
    <row r="24598" spans="16:26" x14ac:dyDescent="0.25">
      <c r="P24598" s="120"/>
      <c r="R24598" s="120"/>
      <c r="T24598" s="120"/>
      <c r="V24598" s="120"/>
      <c r="X24598" s="120"/>
      <c r="Z24598" s="120"/>
    </row>
    <row r="24599" spans="16:26" x14ac:dyDescent="0.25">
      <c r="P24599" s="119"/>
      <c r="R24599" s="119"/>
      <c r="T24599" s="119"/>
      <c r="V24599" s="119"/>
      <c r="X24599" s="119"/>
      <c r="Z24599" s="119"/>
    </row>
    <row r="24600" spans="16:26" x14ac:dyDescent="0.25">
      <c r="P24600" s="119"/>
      <c r="R24600" s="119"/>
      <c r="T24600" s="119"/>
      <c r="V24600" s="119"/>
      <c r="X24600" s="119"/>
      <c r="Z24600" s="119"/>
    </row>
    <row r="24601" spans="16:26" x14ac:dyDescent="0.25">
      <c r="P24601" s="119"/>
      <c r="R24601" s="119"/>
      <c r="T24601" s="119"/>
      <c r="V24601" s="119"/>
      <c r="X24601" s="119"/>
      <c r="Z24601" s="119"/>
    </row>
    <row r="24602" spans="16:26" x14ac:dyDescent="0.25">
      <c r="P24602" s="121"/>
      <c r="R24602" s="121"/>
      <c r="T24602" s="121"/>
      <c r="V24602" s="121"/>
      <c r="X24602" s="121"/>
      <c r="Z24602" s="121"/>
    </row>
    <row r="24603" spans="16:26" x14ac:dyDescent="0.25">
      <c r="P24603" s="121"/>
      <c r="R24603" s="121"/>
      <c r="T24603" s="121"/>
      <c r="V24603" s="121"/>
      <c r="X24603" s="121"/>
      <c r="Z24603" s="121"/>
    </row>
    <row r="24604" spans="16:26" x14ac:dyDescent="0.25">
      <c r="P24604" s="121"/>
      <c r="R24604" s="121"/>
      <c r="T24604" s="121"/>
      <c r="V24604" s="121"/>
      <c r="X24604" s="121"/>
      <c r="Z24604" s="121"/>
    </row>
    <row r="24605" spans="16:26" x14ac:dyDescent="0.25">
      <c r="P24605" s="121"/>
      <c r="R24605" s="121"/>
      <c r="T24605" s="121"/>
      <c r="V24605" s="121"/>
      <c r="X24605" s="121"/>
      <c r="Z24605" s="121"/>
    </row>
    <row r="24606" spans="16:26" x14ac:dyDescent="0.25">
      <c r="P24606" s="122"/>
      <c r="R24606" s="122"/>
      <c r="T24606" s="122"/>
      <c r="V24606" s="122"/>
      <c r="X24606" s="122"/>
      <c r="Z24606" s="122"/>
    </row>
    <row r="24607" spans="16:26" x14ac:dyDescent="0.25">
      <c r="P24607" s="118"/>
      <c r="R24607" s="118"/>
      <c r="T24607" s="118"/>
      <c r="V24607" s="118"/>
      <c r="X24607" s="118"/>
      <c r="Z24607" s="118"/>
    </row>
    <row r="24608" spans="16:26" x14ac:dyDescent="0.25">
      <c r="P24608" s="119"/>
      <c r="R24608" s="119"/>
      <c r="T24608" s="119"/>
      <c r="V24608" s="119"/>
      <c r="X24608" s="119"/>
      <c r="Z24608" s="119"/>
    </row>
    <row r="24609" spans="16:26" x14ac:dyDescent="0.25">
      <c r="P24609" s="119"/>
      <c r="R24609" s="119"/>
      <c r="T24609" s="119"/>
      <c r="V24609" s="119"/>
      <c r="X24609" s="119"/>
      <c r="Z24609" s="119"/>
    </row>
    <row r="24610" spans="16:26" x14ac:dyDescent="0.25">
      <c r="P24610" s="120"/>
      <c r="R24610" s="120"/>
      <c r="T24610" s="120"/>
      <c r="V24610" s="120"/>
      <c r="X24610" s="120"/>
      <c r="Z24610" s="120"/>
    </row>
    <row r="24611" spans="16:26" x14ac:dyDescent="0.25">
      <c r="P24611" s="119"/>
      <c r="R24611" s="119"/>
      <c r="T24611" s="119"/>
      <c r="V24611" s="119"/>
      <c r="X24611" s="119"/>
      <c r="Z24611" s="119"/>
    </row>
    <row r="24612" spans="16:26" x14ac:dyDescent="0.25">
      <c r="P24612" s="119"/>
      <c r="R24612" s="119"/>
      <c r="T24612" s="119"/>
      <c r="V24612" s="119"/>
      <c r="X24612" s="119"/>
      <c r="Z24612" s="119"/>
    </row>
    <row r="24613" spans="16:26" x14ac:dyDescent="0.25">
      <c r="P24613" s="120"/>
      <c r="R24613" s="120"/>
      <c r="T24613" s="120"/>
      <c r="V24613" s="120"/>
      <c r="X24613" s="120"/>
      <c r="Z24613" s="120"/>
    </row>
    <row r="24614" spans="16:26" x14ac:dyDescent="0.25">
      <c r="P24614" s="119"/>
      <c r="R24614" s="119"/>
      <c r="T24614" s="119"/>
      <c r="V24614" s="119"/>
      <c r="X24614" s="119"/>
      <c r="Z24614" s="119"/>
    </row>
    <row r="24615" spans="16:26" x14ac:dyDescent="0.25">
      <c r="P24615" s="120"/>
      <c r="R24615" s="120"/>
      <c r="T24615" s="120"/>
      <c r="V24615" s="120"/>
      <c r="X24615" s="120"/>
      <c r="Z24615" s="120"/>
    </row>
    <row r="24616" spans="16:26" x14ac:dyDescent="0.25">
      <c r="P24616" s="119"/>
      <c r="R24616" s="119"/>
      <c r="T24616" s="119"/>
      <c r="V24616" s="119"/>
      <c r="X24616" s="119"/>
      <c r="Z24616" s="119"/>
    </row>
    <row r="24617" spans="16:26" x14ac:dyDescent="0.25">
      <c r="P24617" s="119"/>
      <c r="R24617" s="119"/>
      <c r="T24617" s="119"/>
      <c r="V24617" s="119"/>
      <c r="X24617" s="119"/>
      <c r="Z24617" s="119"/>
    </row>
    <row r="24618" spans="16:26" x14ac:dyDescent="0.25">
      <c r="P24618" s="119"/>
      <c r="R24618" s="119"/>
      <c r="T24618" s="119"/>
      <c r="V24618" s="119"/>
      <c r="X24618" s="119"/>
      <c r="Z24618" s="119"/>
    </row>
    <row r="24619" spans="16:26" x14ac:dyDescent="0.25">
      <c r="P24619" s="121"/>
      <c r="R24619" s="121"/>
      <c r="T24619" s="121"/>
      <c r="V24619" s="121"/>
      <c r="X24619" s="121"/>
      <c r="Z24619" s="121"/>
    </row>
    <row r="24620" spans="16:26" x14ac:dyDescent="0.25">
      <c r="P24620" s="121"/>
      <c r="R24620" s="121"/>
      <c r="T24620" s="121"/>
      <c r="V24620" s="121"/>
      <c r="X24620" s="121"/>
      <c r="Z24620" s="121"/>
    </row>
    <row r="24621" spans="16:26" x14ac:dyDescent="0.25">
      <c r="P24621" s="121"/>
      <c r="R24621" s="121"/>
      <c r="T24621" s="121"/>
      <c r="V24621" s="121"/>
      <c r="X24621" s="121"/>
      <c r="Z24621" s="121"/>
    </row>
    <row r="24622" spans="16:26" x14ac:dyDescent="0.25">
      <c r="P24622" s="121"/>
      <c r="R24622" s="121"/>
      <c r="T24622" s="121"/>
      <c r="V24622" s="121"/>
      <c r="X24622" s="121"/>
      <c r="Z24622" s="121"/>
    </row>
    <row r="24623" spans="16:26" x14ac:dyDescent="0.25">
      <c r="P24623" s="122"/>
      <c r="R24623" s="122"/>
      <c r="T24623" s="122"/>
      <c r="V24623" s="122"/>
      <c r="X24623" s="122"/>
      <c r="Z24623" s="122"/>
    </row>
    <row r="24624" spans="16:26" x14ac:dyDescent="0.25">
      <c r="P24624" s="118"/>
      <c r="R24624" s="118"/>
      <c r="T24624" s="118"/>
      <c r="V24624" s="118"/>
      <c r="X24624" s="118"/>
      <c r="Z24624" s="118"/>
    </row>
    <row r="24625" spans="16:26" x14ac:dyDescent="0.25">
      <c r="P24625" s="119"/>
      <c r="R24625" s="119"/>
      <c r="T24625" s="119"/>
      <c r="V24625" s="119"/>
      <c r="X24625" s="119"/>
      <c r="Z24625" s="119"/>
    </row>
    <row r="24626" spans="16:26" x14ac:dyDescent="0.25">
      <c r="P24626" s="119"/>
      <c r="R24626" s="119"/>
      <c r="T24626" s="119"/>
      <c r="V24626" s="119"/>
      <c r="X24626" s="119"/>
      <c r="Z24626" s="119"/>
    </row>
    <row r="24627" spans="16:26" x14ac:dyDescent="0.25">
      <c r="P24627" s="120"/>
      <c r="R24627" s="120"/>
      <c r="T24627" s="120"/>
      <c r="V24627" s="120"/>
      <c r="X24627" s="120"/>
      <c r="Z24627" s="120"/>
    </row>
    <row r="24628" spans="16:26" x14ac:dyDescent="0.25">
      <c r="P24628" s="119"/>
      <c r="R24628" s="119"/>
      <c r="T24628" s="119"/>
      <c r="V24628" s="119"/>
      <c r="X24628" s="119"/>
      <c r="Z24628" s="119"/>
    </row>
    <row r="24629" spans="16:26" x14ac:dyDescent="0.25">
      <c r="P24629" s="119"/>
      <c r="R24629" s="119"/>
      <c r="T24629" s="119"/>
      <c r="V24629" s="119"/>
      <c r="X24629" s="119"/>
      <c r="Z24629" s="119"/>
    </row>
    <row r="24630" spans="16:26" x14ac:dyDescent="0.25">
      <c r="P24630" s="120"/>
      <c r="R24630" s="120"/>
      <c r="T24630" s="120"/>
      <c r="V24630" s="120"/>
      <c r="X24630" s="120"/>
      <c r="Z24630" s="120"/>
    </row>
    <row r="24631" spans="16:26" x14ac:dyDescent="0.25">
      <c r="P24631" s="119"/>
      <c r="R24631" s="119"/>
      <c r="T24631" s="119"/>
      <c r="V24631" s="119"/>
      <c r="X24631" s="119"/>
      <c r="Z24631" s="119"/>
    </row>
    <row r="24632" spans="16:26" x14ac:dyDescent="0.25">
      <c r="P24632" s="120"/>
      <c r="R24632" s="120"/>
      <c r="T24632" s="120"/>
      <c r="V24632" s="120"/>
      <c r="X24632" s="120"/>
      <c r="Z24632" s="120"/>
    </row>
    <row r="24633" spans="16:26" x14ac:dyDescent="0.25">
      <c r="P24633" s="119"/>
      <c r="R24633" s="119"/>
      <c r="T24633" s="119"/>
      <c r="V24633" s="119"/>
      <c r="X24633" s="119"/>
      <c r="Z24633" s="119"/>
    </row>
    <row r="24634" spans="16:26" x14ac:dyDescent="0.25">
      <c r="P24634" s="119"/>
      <c r="R24634" s="119"/>
      <c r="T24634" s="119"/>
      <c r="V24634" s="119"/>
      <c r="X24634" s="119"/>
      <c r="Z24634" s="119"/>
    </row>
    <row r="24635" spans="16:26" x14ac:dyDescent="0.25">
      <c r="P24635" s="119"/>
      <c r="R24635" s="119"/>
      <c r="T24635" s="119"/>
      <c r="V24635" s="119"/>
      <c r="X24635" s="119"/>
      <c r="Z24635" s="119"/>
    </row>
    <row r="24636" spans="16:26" x14ac:dyDescent="0.25">
      <c r="P24636" s="121"/>
      <c r="R24636" s="121"/>
      <c r="T24636" s="121"/>
      <c r="V24636" s="121"/>
      <c r="X24636" s="121"/>
      <c r="Z24636" s="121"/>
    </row>
    <row r="24637" spans="16:26" x14ac:dyDescent="0.25">
      <c r="P24637" s="121"/>
      <c r="R24637" s="121"/>
      <c r="T24637" s="121"/>
      <c r="V24637" s="121"/>
      <c r="X24637" s="121"/>
      <c r="Z24637" s="121"/>
    </row>
    <row r="24638" spans="16:26" x14ac:dyDescent="0.25">
      <c r="P24638" s="121"/>
      <c r="R24638" s="121"/>
      <c r="T24638" s="121"/>
      <c r="V24638" s="121"/>
      <c r="X24638" s="121"/>
      <c r="Z24638" s="121"/>
    </row>
    <row r="24639" spans="16:26" x14ac:dyDescent="0.25">
      <c r="P24639" s="121"/>
      <c r="R24639" s="121"/>
      <c r="T24639" s="121"/>
      <c r="V24639" s="121"/>
      <c r="X24639" s="121"/>
      <c r="Z24639" s="121"/>
    </row>
    <row r="24640" spans="16:26" x14ac:dyDescent="0.25">
      <c r="P24640" s="122"/>
      <c r="R24640" s="122"/>
      <c r="T24640" s="122"/>
      <c r="V24640" s="122"/>
      <c r="X24640" s="122"/>
      <c r="Z24640" s="122"/>
    </row>
    <row r="24641" spans="16:26" x14ac:dyDescent="0.25">
      <c r="P24641" s="118"/>
      <c r="R24641" s="118"/>
      <c r="T24641" s="118"/>
      <c r="V24641" s="118"/>
      <c r="X24641" s="118"/>
      <c r="Z24641" s="118"/>
    </row>
    <row r="24642" spans="16:26" x14ac:dyDescent="0.25">
      <c r="P24642" s="119"/>
      <c r="R24642" s="119"/>
      <c r="T24642" s="119"/>
      <c r="V24642" s="119"/>
      <c r="X24642" s="119"/>
      <c r="Z24642" s="119"/>
    </row>
    <row r="24643" spans="16:26" x14ac:dyDescent="0.25">
      <c r="P24643" s="119"/>
      <c r="R24643" s="119"/>
      <c r="T24643" s="119"/>
      <c r="V24643" s="119"/>
      <c r="X24643" s="119"/>
      <c r="Z24643" s="119"/>
    </row>
    <row r="24644" spans="16:26" x14ac:dyDescent="0.25">
      <c r="P24644" s="120"/>
      <c r="R24644" s="120"/>
      <c r="T24644" s="120"/>
      <c r="V24644" s="120"/>
      <c r="X24644" s="120"/>
      <c r="Z24644" s="120"/>
    </row>
    <row r="24645" spans="16:26" x14ac:dyDescent="0.25">
      <c r="P24645" s="119"/>
      <c r="R24645" s="119"/>
      <c r="T24645" s="119"/>
      <c r="V24645" s="119"/>
      <c r="X24645" s="119"/>
      <c r="Z24645" s="119"/>
    </row>
    <row r="24646" spans="16:26" x14ac:dyDescent="0.25">
      <c r="P24646" s="119"/>
      <c r="R24646" s="119"/>
      <c r="T24646" s="119"/>
      <c r="V24646" s="119"/>
      <c r="X24646" s="119"/>
      <c r="Z24646" s="119"/>
    </row>
    <row r="24647" spans="16:26" x14ac:dyDescent="0.25">
      <c r="P24647" s="120"/>
      <c r="R24647" s="120"/>
      <c r="T24647" s="120"/>
      <c r="V24647" s="120"/>
      <c r="X24647" s="120"/>
      <c r="Z24647" s="120"/>
    </row>
    <row r="24648" spans="16:26" x14ac:dyDescent="0.25">
      <c r="P24648" s="119"/>
      <c r="R24648" s="119"/>
      <c r="T24648" s="119"/>
      <c r="V24648" s="119"/>
      <c r="X24648" s="119"/>
      <c r="Z24648" s="119"/>
    </row>
    <row r="24649" spans="16:26" x14ac:dyDescent="0.25">
      <c r="P24649" s="120"/>
      <c r="R24649" s="120"/>
      <c r="T24649" s="120"/>
      <c r="V24649" s="120"/>
      <c r="X24649" s="120"/>
      <c r="Z24649" s="120"/>
    </row>
    <row r="24650" spans="16:26" x14ac:dyDescent="0.25">
      <c r="P24650" s="119"/>
      <c r="R24650" s="119"/>
      <c r="T24650" s="119"/>
      <c r="V24650" s="119"/>
      <c r="X24650" s="119"/>
      <c r="Z24650" s="119"/>
    </row>
    <row r="24651" spans="16:26" x14ac:dyDescent="0.25">
      <c r="P24651" s="119"/>
      <c r="R24651" s="119"/>
      <c r="T24651" s="119"/>
      <c r="V24651" s="119"/>
      <c r="X24651" s="119"/>
      <c r="Z24651" s="119"/>
    </row>
    <row r="24652" spans="16:26" x14ac:dyDescent="0.25">
      <c r="P24652" s="119"/>
      <c r="R24652" s="119"/>
      <c r="T24652" s="119"/>
      <c r="V24652" s="119"/>
      <c r="X24652" s="119"/>
      <c r="Z24652" s="119"/>
    </row>
    <row r="24653" spans="16:26" x14ac:dyDescent="0.25">
      <c r="P24653" s="121"/>
      <c r="R24653" s="121"/>
      <c r="T24653" s="121"/>
      <c r="V24653" s="121"/>
      <c r="X24653" s="121"/>
      <c r="Z24653" s="121"/>
    </row>
    <row r="24654" spans="16:26" x14ac:dyDescent="0.25">
      <c r="P24654" s="121"/>
      <c r="R24654" s="121"/>
      <c r="T24654" s="121"/>
      <c r="V24654" s="121"/>
      <c r="X24654" s="121"/>
      <c r="Z24654" s="121"/>
    </row>
    <row r="24655" spans="16:26" x14ac:dyDescent="0.25">
      <c r="P24655" s="121"/>
      <c r="R24655" s="121"/>
      <c r="T24655" s="121"/>
      <c r="V24655" s="121"/>
      <c r="X24655" s="121"/>
      <c r="Z24655" s="121"/>
    </row>
    <row r="24656" spans="16:26" x14ac:dyDescent="0.25">
      <c r="P24656" s="121"/>
      <c r="R24656" s="121"/>
      <c r="T24656" s="121"/>
      <c r="V24656" s="121"/>
      <c r="X24656" s="121"/>
      <c r="Z24656" s="121"/>
    </row>
    <row r="24657" spans="16:26" x14ac:dyDescent="0.25">
      <c r="P24657" s="122"/>
      <c r="R24657" s="122"/>
      <c r="T24657" s="122"/>
      <c r="V24657" s="122"/>
      <c r="X24657" s="122"/>
      <c r="Z24657" s="122"/>
    </row>
    <row r="24658" spans="16:26" x14ac:dyDescent="0.25">
      <c r="P24658" s="118"/>
      <c r="R24658" s="118"/>
      <c r="T24658" s="118"/>
      <c r="V24658" s="118"/>
      <c r="X24658" s="118"/>
      <c r="Z24658" s="118"/>
    </row>
    <row r="24659" spans="16:26" x14ac:dyDescent="0.25">
      <c r="P24659" s="119"/>
      <c r="R24659" s="119"/>
      <c r="T24659" s="119"/>
      <c r="V24659" s="119"/>
      <c r="X24659" s="119"/>
      <c r="Z24659" s="119"/>
    </row>
    <row r="24660" spans="16:26" x14ac:dyDescent="0.25">
      <c r="P24660" s="119"/>
      <c r="R24660" s="119"/>
      <c r="T24660" s="119"/>
      <c r="V24660" s="119"/>
      <c r="X24660" s="119"/>
      <c r="Z24660" s="119"/>
    </row>
    <row r="24661" spans="16:26" x14ac:dyDescent="0.25">
      <c r="P24661" s="120"/>
      <c r="R24661" s="120"/>
      <c r="T24661" s="120"/>
      <c r="V24661" s="120"/>
      <c r="X24661" s="120"/>
      <c r="Z24661" s="120"/>
    </row>
    <row r="24662" spans="16:26" x14ac:dyDescent="0.25">
      <c r="P24662" s="119"/>
      <c r="R24662" s="119"/>
      <c r="T24662" s="119"/>
      <c r="V24662" s="119"/>
      <c r="X24662" s="119"/>
      <c r="Z24662" s="119"/>
    </row>
    <row r="24663" spans="16:26" x14ac:dyDescent="0.25">
      <c r="P24663" s="119"/>
      <c r="R24663" s="119"/>
      <c r="T24663" s="119"/>
      <c r="V24663" s="119"/>
      <c r="X24663" s="119"/>
      <c r="Z24663" s="119"/>
    </row>
    <row r="24664" spans="16:26" x14ac:dyDescent="0.25">
      <c r="P24664" s="120"/>
      <c r="R24664" s="120"/>
      <c r="T24664" s="120"/>
      <c r="V24664" s="120"/>
      <c r="X24664" s="120"/>
      <c r="Z24664" s="120"/>
    </row>
    <row r="24665" spans="16:26" x14ac:dyDescent="0.25">
      <c r="P24665" s="119"/>
      <c r="R24665" s="119"/>
      <c r="T24665" s="119"/>
      <c r="V24665" s="119"/>
      <c r="X24665" s="119"/>
      <c r="Z24665" s="119"/>
    </row>
    <row r="24666" spans="16:26" x14ac:dyDescent="0.25">
      <c r="P24666" s="120"/>
      <c r="R24666" s="120"/>
      <c r="T24666" s="120"/>
      <c r="V24666" s="120"/>
      <c r="X24666" s="120"/>
      <c r="Z24666" s="120"/>
    </row>
    <row r="24667" spans="16:26" x14ac:dyDescent="0.25">
      <c r="P24667" s="119"/>
      <c r="R24667" s="119"/>
      <c r="T24667" s="119"/>
      <c r="V24667" s="119"/>
      <c r="X24667" s="119"/>
      <c r="Z24667" s="119"/>
    </row>
    <row r="24668" spans="16:26" x14ac:dyDescent="0.25">
      <c r="P24668" s="119"/>
      <c r="R24668" s="119"/>
      <c r="T24668" s="119"/>
      <c r="V24668" s="119"/>
      <c r="X24668" s="119"/>
      <c r="Z24668" s="119"/>
    </row>
    <row r="24669" spans="16:26" x14ac:dyDescent="0.25">
      <c r="P24669" s="119"/>
      <c r="R24669" s="119"/>
      <c r="T24669" s="119"/>
      <c r="V24669" s="119"/>
      <c r="X24669" s="119"/>
      <c r="Z24669" s="119"/>
    </row>
    <row r="24670" spans="16:26" x14ac:dyDescent="0.25">
      <c r="P24670" s="121"/>
      <c r="R24670" s="121"/>
      <c r="T24670" s="121"/>
      <c r="V24670" s="121"/>
      <c r="X24670" s="121"/>
      <c r="Z24670" s="121"/>
    </row>
    <row r="24671" spans="16:26" x14ac:dyDescent="0.25">
      <c r="P24671" s="121"/>
      <c r="R24671" s="121"/>
      <c r="T24671" s="121"/>
      <c r="V24671" s="121"/>
      <c r="X24671" s="121"/>
      <c r="Z24671" s="121"/>
    </row>
    <row r="24672" spans="16:26" x14ac:dyDescent="0.25">
      <c r="P24672" s="121"/>
      <c r="R24672" s="121"/>
      <c r="T24672" s="121"/>
      <c r="V24672" s="121"/>
      <c r="X24672" s="121"/>
      <c r="Z24672" s="121"/>
    </row>
    <row r="24673" spans="16:26" x14ac:dyDescent="0.25">
      <c r="P24673" s="121"/>
      <c r="R24673" s="121"/>
      <c r="T24673" s="121"/>
      <c r="V24673" s="121"/>
      <c r="X24673" s="121"/>
      <c r="Z24673" s="121"/>
    </row>
    <row r="24674" spans="16:26" x14ac:dyDescent="0.25">
      <c r="P24674" s="122"/>
      <c r="R24674" s="122"/>
      <c r="T24674" s="122"/>
      <c r="V24674" s="122"/>
      <c r="X24674" s="122"/>
      <c r="Z24674" s="122"/>
    </row>
    <row r="24675" spans="16:26" x14ac:dyDescent="0.25">
      <c r="P24675" s="118"/>
      <c r="R24675" s="118"/>
      <c r="T24675" s="118"/>
      <c r="V24675" s="118"/>
      <c r="X24675" s="118"/>
      <c r="Z24675" s="118"/>
    </row>
    <row r="24676" spans="16:26" x14ac:dyDescent="0.25">
      <c r="P24676" s="119"/>
      <c r="R24676" s="119"/>
      <c r="T24676" s="119"/>
      <c r="V24676" s="119"/>
      <c r="X24676" s="119"/>
      <c r="Z24676" s="119"/>
    </row>
    <row r="24677" spans="16:26" x14ac:dyDescent="0.25">
      <c r="P24677" s="119"/>
      <c r="R24677" s="119"/>
      <c r="T24677" s="119"/>
      <c r="V24677" s="119"/>
      <c r="X24677" s="119"/>
      <c r="Z24677" s="119"/>
    </row>
    <row r="24678" spans="16:26" x14ac:dyDescent="0.25">
      <c r="P24678" s="120"/>
      <c r="R24678" s="120"/>
      <c r="T24678" s="120"/>
      <c r="V24678" s="120"/>
      <c r="X24678" s="120"/>
      <c r="Z24678" s="120"/>
    </row>
    <row r="24679" spans="16:26" x14ac:dyDescent="0.25">
      <c r="P24679" s="119"/>
      <c r="R24679" s="119"/>
      <c r="T24679" s="119"/>
      <c r="V24679" s="119"/>
      <c r="X24679" s="119"/>
      <c r="Z24679" s="119"/>
    </row>
    <row r="24680" spans="16:26" x14ac:dyDescent="0.25">
      <c r="P24680" s="119"/>
      <c r="R24680" s="119"/>
      <c r="T24680" s="119"/>
      <c r="V24680" s="119"/>
      <c r="X24680" s="119"/>
      <c r="Z24680" s="119"/>
    </row>
    <row r="24681" spans="16:26" x14ac:dyDescent="0.25">
      <c r="P24681" s="120"/>
      <c r="R24681" s="120"/>
      <c r="T24681" s="120"/>
      <c r="V24681" s="120"/>
      <c r="X24681" s="120"/>
      <c r="Z24681" s="120"/>
    </row>
    <row r="24682" spans="16:26" x14ac:dyDescent="0.25">
      <c r="P24682" s="119"/>
      <c r="R24682" s="119"/>
      <c r="T24682" s="119"/>
      <c r="V24682" s="119"/>
      <c r="X24682" s="119"/>
      <c r="Z24682" s="119"/>
    </row>
    <row r="24683" spans="16:26" x14ac:dyDescent="0.25">
      <c r="P24683" s="120"/>
      <c r="R24683" s="120"/>
      <c r="T24683" s="120"/>
      <c r="V24683" s="120"/>
      <c r="X24683" s="120"/>
      <c r="Z24683" s="120"/>
    </row>
    <row r="24684" spans="16:26" x14ac:dyDescent="0.25">
      <c r="P24684" s="119"/>
      <c r="R24684" s="119"/>
      <c r="T24684" s="119"/>
      <c r="V24684" s="119"/>
      <c r="X24684" s="119"/>
      <c r="Z24684" s="119"/>
    </row>
    <row r="24685" spans="16:26" x14ac:dyDescent="0.25">
      <c r="P24685" s="119"/>
      <c r="R24685" s="119"/>
      <c r="T24685" s="119"/>
      <c r="V24685" s="119"/>
      <c r="X24685" s="119"/>
      <c r="Z24685" s="119"/>
    </row>
    <row r="24686" spans="16:26" x14ac:dyDescent="0.25">
      <c r="P24686" s="119"/>
      <c r="R24686" s="119"/>
      <c r="T24686" s="119"/>
      <c r="V24686" s="119"/>
      <c r="X24686" s="119"/>
      <c r="Z24686" s="119"/>
    </row>
    <row r="24687" spans="16:26" x14ac:dyDescent="0.25">
      <c r="P24687" s="121"/>
      <c r="R24687" s="121"/>
      <c r="T24687" s="121"/>
      <c r="V24687" s="121"/>
      <c r="X24687" s="121"/>
      <c r="Z24687" s="121"/>
    </row>
    <row r="24688" spans="16:26" x14ac:dyDescent="0.25">
      <c r="P24688" s="121"/>
      <c r="R24688" s="121"/>
      <c r="T24688" s="121"/>
      <c r="V24688" s="121"/>
      <c r="X24688" s="121"/>
      <c r="Z24688" s="121"/>
    </row>
    <row r="24689" spans="16:26" x14ac:dyDescent="0.25">
      <c r="P24689" s="121"/>
      <c r="R24689" s="121"/>
      <c r="T24689" s="121"/>
      <c r="V24689" s="121"/>
      <c r="X24689" s="121"/>
      <c r="Z24689" s="121"/>
    </row>
    <row r="24690" spans="16:26" x14ac:dyDescent="0.25">
      <c r="P24690" s="121"/>
      <c r="R24690" s="121"/>
      <c r="T24690" s="121"/>
      <c r="V24690" s="121"/>
      <c r="X24690" s="121"/>
      <c r="Z24690" s="121"/>
    </row>
    <row r="24691" spans="16:26" x14ac:dyDescent="0.25">
      <c r="P24691" s="122"/>
      <c r="R24691" s="122"/>
      <c r="T24691" s="122"/>
      <c r="V24691" s="122"/>
      <c r="X24691" s="122"/>
      <c r="Z24691" s="122"/>
    </row>
    <row r="24692" spans="16:26" x14ac:dyDescent="0.25">
      <c r="P24692" s="118"/>
      <c r="R24692" s="118"/>
      <c r="T24692" s="118"/>
      <c r="V24692" s="118"/>
      <c r="X24692" s="118"/>
      <c r="Z24692" s="118"/>
    </row>
    <row r="24693" spans="16:26" x14ac:dyDescent="0.25">
      <c r="P24693" s="119"/>
      <c r="R24693" s="119"/>
      <c r="T24693" s="119"/>
      <c r="V24693" s="119"/>
      <c r="X24693" s="119"/>
      <c r="Z24693" s="119"/>
    </row>
    <row r="24694" spans="16:26" x14ac:dyDescent="0.25">
      <c r="P24694" s="119"/>
      <c r="R24694" s="119"/>
      <c r="T24694" s="119"/>
      <c r="V24694" s="119"/>
      <c r="X24694" s="119"/>
      <c r="Z24694" s="119"/>
    </row>
    <row r="24695" spans="16:26" x14ac:dyDescent="0.25">
      <c r="P24695" s="120"/>
      <c r="R24695" s="120"/>
      <c r="T24695" s="120"/>
      <c r="V24695" s="120"/>
      <c r="X24695" s="120"/>
      <c r="Z24695" s="120"/>
    </row>
    <row r="24696" spans="16:26" x14ac:dyDescent="0.25">
      <c r="P24696" s="119"/>
      <c r="R24696" s="119"/>
      <c r="T24696" s="119"/>
      <c r="V24696" s="119"/>
      <c r="X24696" s="119"/>
      <c r="Z24696" s="119"/>
    </row>
    <row r="24697" spans="16:26" x14ac:dyDescent="0.25">
      <c r="P24697" s="119"/>
      <c r="R24697" s="119"/>
      <c r="T24697" s="119"/>
      <c r="V24697" s="119"/>
      <c r="X24697" s="119"/>
      <c r="Z24697" s="119"/>
    </row>
    <row r="24698" spans="16:26" x14ac:dyDescent="0.25">
      <c r="P24698" s="120"/>
      <c r="R24698" s="120"/>
      <c r="T24698" s="120"/>
      <c r="V24698" s="120"/>
      <c r="X24698" s="120"/>
      <c r="Z24698" s="120"/>
    </row>
    <row r="24699" spans="16:26" x14ac:dyDescent="0.25">
      <c r="P24699" s="119"/>
      <c r="R24699" s="119"/>
      <c r="T24699" s="119"/>
      <c r="V24699" s="119"/>
      <c r="X24699" s="119"/>
      <c r="Z24699" s="119"/>
    </row>
    <row r="24700" spans="16:26" x14ac:dyDescent="0.25">
      <c r="P24700" s="120"/>
      <c r="R24700" s="120"/>
      <c r="T24700" s="120"/>
      <c r="V24700" s="120"/>
      <c r="X24700" s="120"/>
      <c r="Z24700" s="120"/>
    </row>
    <row r="24701" spans="16:26" x14ac:dyDescent="0.25">
      <c r="P24701" s="119"/>
      <c r="R24701" s="119"/>
      <c r="T24701" s="119"/>
      <c r="V24701" s="119"/>
      <c r="X24701" s="119"/>
      <c r="Z24701" s="119"/>
    </row>
    <row r="24702" spans="16:26" x14ac:dyDescent="0.25">
      <c r="P24702" s="119"/>
      <c r="R24702" s="119"/>
      <c r="T24702" s="119"/>
      <c r="V24702" s="119"/>
      <c r="X24702" s="119"/>
      <c r="Z24702" s="119"/>
    </row>
    <row r="24703" spans="16:26" x14ac:dyDescent="0.25">
      <c r="P24703" s="119"/>
      <c r="R24703" s="119"/>
      <c r="T24703" s="119"/>
      <c r="V24703" s="119"/>
      <c r="X24703" s="119"/>
      <c r="Z24703" s="119"/>
    </row>
    <row r="24704" spans="16:26" x14ac:dyDescent="0.25">
      <c r="P24704" s="121"/>
      <c r="R24704" s="121"/>
      <c r="T24704" s="121"/>
      <c r="V24704" s="121"/>
      <c r="X24704" s="121"/>
      <c r="Z24704" s="121"/>
    </row>
    <row r="24705" spans="16:26" x14ac:dyDescent="0.25">
      <c r="P24705" s="121"/>
      <c r="R24705" s="121"/>
      <c r="T24705" s="121"/>
      <c r="V24705" s="121"/>
      <c r="X24705" s="121"/>
      <c r="Z24705" s="121"/>
    </row>
    <row r="24706" spans="16:26" x14ac:dyDescent="0.25">
      <c r="P24706" s="121"/>
      <c r="R24706" s="121"/>
      <c r="T24706" s="121"/>
      <c r="V24706" s="121"/>
      <c r="X24706" s="121"/>
      <c r="Z24706" s="121"/>
    </row>
    <row r="24707" spans="16:26" x14ac:dyDescent="0.25">
      <c r="P24707" s="121"/>
      <c r="R24707" s="121"/>
      <c r="T24707" s="121"/>
      <c r="V24707" s="121"/>
      <c r="X24707" s="121"/>
      <c r="Z24707" s="121"/>
    </row>
    <row r="24708" spans="16:26" x14ac:dyDescent="0.25">
      <c r="P24708" s="122"/>
      <c r="R24708" s="122"/>
      <c r="T24708" s="122"/>
      <c r="V24708" s="122"/>
      <c r="X24708" s="122"/>
      <c r="Z24708" s="122"/>
    </row>
    <row r="24709" spans="16:26" x14ac:dyDescent="0.25">
      <c r="P24709" s="118"/>
      <c r="R24709" s="118"/>
      <c r="T24709" s="118"/>
      <c r="V24709" s="118"/>
      <c r="X24709" s="118"/>
      <c r="Z24709" s="118"/>
    </row>
    <row r="24710" spans="16:26" x14ac:dyDescent="0.25">
      <c r="P24710" s="119"/>
      <c r="R24710" s="119"/>
      <c r="T24710" s="119"/>
      <c r="V24710" s="119"/>
      <c r="X24710" s="119"/>
      <c r="Z24710" s="119"/>
    </row>
    <row r="24711" spans="16:26" x14ac:dyDescent="0.25">
      <c r="P24711" s="119"/>
      <c r="R24711" s="119"/>
      <c r="T24711" s="119"/>
      <c r="V24711" s="119"/>
      <c r="X24711" s="119"/>
      <c r="Z24711" s="119"/>
    </row>
    <row r="24712" spans="16:26" x14ac:dyDescent="0.25">
      <c r="P24712" s="120"/>
      <c r="R24712" s="120"/>
      <c r="T24712" s="120"/>
      <c r="V24712" s="120"/>
      <c r="X24712" s="120"/>
      <c r="Z24712" s="120"/>
    </row>
    <row r="24713" spans="16:26" x14ac:dyDescent="0.25">
      <c r="P24713" s="119"/>
      <c r="R24713" s="119"/>
      <c r="T24713" s="119"/>
      <c r="V24713" s="119"/>
      <c r="X24713" s="119"/>
      <c r="Z24713" s="119"/>
    </row>
    <row r="24714" spans="16:26" x14ac:dyDescent="0.25">
      <c r="P24714" s="119"/>
      <c r="R24714" s="119"/>
      <c r="T24714" s="119"/>
      <c r="V24714" s="119"/>
      <c r="X24714" s="119"/>
      <c r="Z24714" s="119"/>
    </row>
    <row r="24715" spans="16:26" x14ac:dyDescent="0.25">
      <c r="P24715" s="120"/>
      <c r="R24715" s="120"/>
      <c r="T24715" s="120"/>
      <c r="V24715" s="120"/>
      <c r="X24715" s="120"/>
      <c r="Z24715" s="120"/>
    </row>
    <row r="24716" spans="16:26" x14ac:dyDescent="0.25">
      <c r="P24716" s="119"/>
      <c r="R24716" s="119"/>
      <c r="T24716" s="119"/>
      <c r="V24716" s="119"/>
      <c r="X24716" s="119"/>
      <c r="Z24716" s="119"/>
    </row>
    <row r="24717" spans="16:26" x14ac:dyDescent="0.25">
      <c r="P24717" s="120"/>
      <c r="R24717" s="120"/>
      <c r="T24717" s="120"/>
      <c r="V24717" s="120"/>
      <c r="X24717" s="120"/>
      <c r="Z24717" s="120"/>
    </row>
    <row r="24718" spans="16:26" x14ac:dyDescent="0.25">
      <c r="P24718" s="119"/>
      <c r="R24718" s="119"/>
      <c r="T24718" s="119"/>
      <c r="V24718" s="119"/>
      <c r="X24718" s="119"/>
      <c r="Z24718" s="119"/>
    </row>
    <row r="24719" spans="16:26" x14ac:dyDescent="0.25">
      <c r="P24719" s="119"/>
      <c r="R24719" s="119"/>
      <c r="T24719" s="119"/>
      <c r="V24719" s="119"/>
      <c r="X24719" s="119"/>
      <c r="Z24719" s="119"/>
    </row>
    <row r="24720" spans="16:26" x14ac:dyDescent="0.25">
      <c r="P24720" s="119"/>
      <c r="R24720" s="119"/>
      <c r="T24720" s="119"/>
      <c r="V24720" s="119"/>
      <c r="X24720" s="119"/>
      <c r="Z24720" s="119"/>
    </row>
    <row r="24721" spans="16:26" x14ac:dyDescent="0.25">
      <c r="P24721" s="121"/>
      <c r="R24721" s="121"/>
      <c r="T24721" s="121"/>
      <c r="V24721" s="121"/>
      <c r="X24721" s="121"/>
      <c r="Z24721" s="121"/>
    </row>
    <row r="24722" spans="16:26" x14ac:dyDescent="0.25">
      <c r="P24722" s="121"/>
      <c r="R24722" s="121"/>
      <c r="T24722" s="121"/>
      <c r="V24722" s="121"/>
      <c r="X24722" s="121"/>
      <c r="Z24722" s="121"/>
    </row>
    <row r="24723" spans="16:26" x14ac:dyDescent="0.25">
      <c r="P24723" s="121"/>
      <c r="R24723" s="121"/>
      <c r="T24723" s="121"/>
      <c r="V24723" s="121"/>
      <c r="X24723" s="121"/>
      <c r="Z24723" s="121"/>
    </row>
    <row r="24724" spans="16:26" x14ac:dyDescent="0.25">
      <c r="P24724" s="121"/>
      <c r="R24724" s="121"/>
      <c r="T24724" s="121"/>
      <c r="V24724" s="121"/>
      <c r="X24724" s="121"/>
      <c r="Z24724" s="121"/>
    </row>
    <row r="24725" spans="16:26" x14ac:dyDescent="0.25">
      <c r="P24725" s="122"/>
      <c r="R24725" s="122"/>
      <c r="T24725" s="122"/>
      <c r="V24725" s="122"/>
      <c r="X24725" s="122"/>
      <c r="Z24725" s="122"/>
    </row>
    <row r="24726" spans="16:26" x14ac:dyDescent="0.25">
      <c r="P24726" s="118"/>
      <c r="R24726" s="118"/>
      <c r="T24726" s="118"/>
      <c r="V24726" s="118"/>
      <c r="X24726" s="118"/>
      <c r="Z24726" s="118"/>
    </row>
    <row r="24727" spans="16:26" x14ac:dyDescent="0.25">
      <c r="P24727" s="119"/>
      <c r="R24727" s="119"/>
      <c r="T24727" s="119"/>
      <c r="V24727" s="119"/>
      <c r="X24727" s="119"/>
      <c r="Z24727" s="119"/>
    </row>
    <row r="24728" spans="16:26" x14ac:dyDescent="0.25">
      <c r="P24728" s="119"/>
      <c r="R24728" s="119"/>
      <c r="T24728" s="119"/>
      <c r="V24728" s="119"/>
      <c r="X24728" s="119"/>
      <c r="Z24728" s="119"/>
    </row>
    <row r="24729" spans="16:26" x14ac:dyDescent="0.25">
      <c r="P24729" s="120"/>
      <c r="R24729" s="120"/>
      <c r="T24729" s="120"/>
      <c r="V24729" s="120"/>
      <c r="X24729" s="120"/>
      <c r="Z24729" s="120"/>
    </row>
    <row r="24730" spans="16:26" x14ac:dyDescent="0.25">
      <c r="P24730" s="119"/>
      <c r="R24730" s="119"/>
      <c r="T24730" s="119"/>
      <c r="V24730" s="119"/>
      <c r="X24730" s="119"/>
      <c r="Z24730" s="119"/>
    </row>
    <row r="24731" spans="16:26" x14ac:dyDescent="0.25">
      <c r="P24731" s="119"/>
      <c r="R24731" s="119"/>
      <c r="T24731" s="119"/>
      <c r="V24731" s="119"/>
      <c r="X24731" s="119"/>
      <c r="Z24731" s="119"/>
    </row>
    <row r="24732" spans="16:26" x14ac:dyDescent="0.25">
      <c r="P24732" s="120"/>
      <c r="R24732" s="120"/>
      <c r="T24732" s="120"/>
      <c r="V24732" s="120"/>
      <c r="X24732" s="120"/>
      <c r="Z24732" s="120"/>
    </row>
    <row r="24733" spans="16:26" x14ac:dyDescent="0.25">
      <c r="P24733" s="119"/>
      <c r="R24733" s="119"/>
      <c r="T24733" s="119"/>
      <c r="V24733" s="119"/>
      <c r="X24733" s="119"/>
      <c r="Z24733" s="119"/>
    </row>
    <row r="24734" spans="16:26" x14ac:dyDescent="0.25">
      <c r="P24734" s="120"/>
      <c r="R24734" s="120"/>
      <c r="T24734" s="120"/>
      <c r="V24734" s="120"/>
      <c r="X24734" s="120"/>
      <c r="Z24734" s="120"/>
    </row>
    <row r="24735" spans="16:26" x14ac:dyDescent="0.25">
      <c r="P24735" s="119"/>
      <c r="R24735" s="119"/>
      <c r="T24735" s="119"/>
      <c r="V24735" s="119"/>
      <c r="X24735" s="119"/>
      <c r="Z24735" s="119"/>
    </row>
    <row r="24736" spans="16:26" x14ac:dyDescent="0.25">
      <c r="P24736" s="119"/>
      <c r="R24736" s="119"/>
      <c r="T24736" s="119"/>
      <c r="V24736" s="119"/>
      <c r="X24736" s="119"/>
      <c r="Z24736" s="119"/>
    </row>
    <row r="24737" spans="16:26" x14ac:dyDescent="0.25">
      <c r="P24737" s="119"/>
      <c r="R24737" s="119"/>
      <c r="T24737" s="119"/>
      <c r="V24737" s="119"/>
      <c r="X24737" s="119"/>
      <c r="Z24737" s="119"/>
    </row>
    <row r="24738" spans="16:26" x14ac:dyDescent="0.25">
      <c r="P24738" s="121"/>
      <c r="R24738" s="121"/>
      <c r="T24738" s="121"/>
      <c r="V24738" s="121"/>
      <c r="X24738" s="121"/>
      <c r="Z24738" s="121"/>
    </row>
    <row r="24739" spans="16:26" x14ac:dyDescent="0.25">
      <c r="P24739" s="121"/>
      <c r="R24739" s="121"/>
      <c r="T24739" s="121"/>
      <c r="V24739" s="121"/>
      <c r="X24739" s="121"/>
      <c r="Z24739" s="121"/>
    </row>
    <row r="24740" spans="16:26" x14ac:dyDescent="0.25">
      <c r="P24740" s="121"/>
      <c r="R24740" s="121"/>
      <c r="T24740" s="121"/>
      <c r="V24740" s="121"/>
      <c r="X24740" s="121"/>
      <c r="Z24740" s="121"/>
    </row>
    <row r="24741" spans="16:26" x14ac:dyDescent="0.25">
      <c r="P24741" s="121"/>
      <c r="R24741" s="121"/>
      <c r="T24741" s="121"/>
      <c r="V24741" s="121"/>
      <c r="X24741" s="121"/>
      <c r="Z24741" s="121"/>
    </row>
    <row r="24742" spans="16:26" x14ac:dyDescent="0.25">
      <c r="P24742" s="122"/>
      <c r="R24742" s="122"/>
      <c r="T24742" s="122"/>
      <c r="V24742" s="122"/>
      <c r="X24742" s="122"/>
      <c r="Z24742" s="122"/>
    </row>
    <row r="24743" spans="16:26" x14ac:dyDescent="0.25">
      <c r="P24743" s="118"/>
      <c r="R24743" s="118"/>
      <c r="T24743" s="118"/>
      <c r="V24743" s="118"/>
      <c r="X24743" s="118"/>
      <c r="Z24743" s="118"/>
    </row>
    <row r="24744" spans="16:26" x14ac:dyDescent="0.25">
      <c r="P24744" s="119"/>
      <c r="R24744" s="119"/>
      <c r="T24744" s="119"/>
      <c r="V24744" s="119"/>
      <c r="X24744" s="119"/>
      <c r="Z24744" s="119"/>
    </row>
    <row r="24745" spans="16:26" x14ac:dyDescent="0.25">
      <c r="P24745" s="119"/>
      <c r="R24745" s="119"/>
      <c r="T24745" s="119"/>
      <c r="V24745" s="119"/>
      <c r="X24745" s="119"/>
      <c r="Z24745" s="119"/>
    </row>
    <row r="24746" spans="16:26" x14ac:dyDescent="0.25">
      <c r="P24746" s="120"/>
      <c r="R24746" s="120"/>
      <c r="T24746" s="120"/>
      <c r="V24746" s="120"/>
      <c r="X24746" s="120"/>
      <c r="Z24746" s="120"/>
    </row>
    <row r="24747" spans="16:26" x14ac:dyDescent="0.25">
      <c r="P24747" s="119"/>
      <c r="R24747" s="119"/>
      <c r="T24747" s="119"/>
      <c r="V24747" s="119"/>
      <c r="X24747" s="119"/>
      <c r="Z24747" s="119"/>
    </row>
    <row r="24748" spans="16:26" x14ac:dyDescent="0.25">
      <c r="P24748" s="119"/>
      <c r="R24748" s="119"/>
      <c r="T24748" s="119"/>
      <c r="V24748" s="119"/>
      <c r="X24748" s="119"/>
      <c r="Z24748" s="119"/>
    </row>
    <row r="24749" spans="16:26" x14ac:dyDescent="0.25">
      <c r="P24749" s="120"/>
      <c r="R24749" s="120"/>
      <c r="T24749" s="120"/>
      <c r="V24749" s="120"/>
      <c r="X24749" s="120"/>
      <c r="Z24749" s="120"/>
    </row>
    <row r="24750" spans="16:26" x14ac:dyDescent="0.25">
      <c r="P24750" s="119"/>
      <c r="R24750" s="119"/>
      <c r="T24750" s="119"/>
      <c r="V24750" s="119"/>
      <c r="X24750" s="119"/>
      <c r="Z24750" s="119"/>
    </row>
    <row r="24751" spans="16:26" x14ac:dyDescent="0.25">
      <c r="P24751" s="120"/>
      <c r="R24751" s="120"/>
      <c r="T24751" s="120"/>
      <c r="V24751" s="120"/>
      <c r="X24751" s="120"/>
      <c r="Z24751" s="120"/>
    </row>
    <row r="24752" spans="16:26" x14ac:dyDescent="0.25">
      <c r="P24752" s="119"/>
      <c r="R24752" s="119"/>
      <c r="T24752" s="119"/>
      <c r="V24752" s="119"/>
      <c r="X24752" s="119"/>
      <c r="Z24752" s="119"/>
    </row>
    <row r="24753" spans="16:26" x14ac:dyDescent="0.25">
      <c r="P24753" s="119"/>
      <c r="R24753" s="119"/>
      <c r="T24753" s="119"/>
      <c r="V24753" s="119"/>
      <c r="X24753" s="119"/>
      <c r="Z24753" s="119"/>
    </row>
    <row r="24754" spans="16:26" x14ac:dyDescent="0.25">
      <c r="P24754" s="119"/>
      <c r="R24754" s="119"/>
      <c r="T24754" s="119"/>
      <c r="V24754" s="119"/>
      <c r="X24754" s="119"/>
      <c r="Z24754" s="119"/>
    </row>
    <row r="24755" spans="16:26" x14ac:dyDescent="0.25">
      <c r="P24755" s="121"/>
      <c r="R24755" s="121"/>
      <c r="T24755" s="121"/>
      <c r="V24755" s="121"/>
      <c r="X24755" s="121"/>
      <c r="Z24755" s="121"/>
    </row>
    <row r="24756" spans="16:26" x14ac:dyDescent="0.25">
      <c r="P24756" s="121"/>
      <c r="R24756" s="121"/>
      <c r="T24756" s="121"/>
      <c r="V24756" s="121"/>
      <c r="X24756" s="121"/>
      <c r="Z24756" s="121"/>
    </row>
    <row r="24757" spans="16:26" x14ac:dyDescent="0.25">
      <c r="P24757" s="121"/>
      <c r="R24757" s="121"/>
      <c r="T24757" s="121"/>
      <c r="V24757" s="121"/>
      <c r="X24757" s="121"/>
      <c r="Z24757" s="121"/>
    </row>
    <row r="24758" spans="16:26" x14ac:dyDescent="0.25">
      <c r="P24758" s="121"/>
      <c r="R24758" s="121"/>
      <c r="T24758" s="121"/>
      <c r="V24758" s="121"/>
      <c r="X24758" s="121"/>
      <c r="Z24758" s="121"/>
    </row>
    <row r="24759" spans="16:26" x14ac:dyDescent="0.25">
      <c r="P24759" s="122"/>
      <c r="R24759" s="122"/>
      <c r="T24759" s="122"/>
      <c r="V24759" s="122"/>
      <c r="X24759" s="122"/>
      <c r="Z24759" s="122"/>
    </row>
    <row r="24760" spans="16:26" x14ac:dyDescent="0.25">
      <c r="P24760" s="118"/>
      <c r="R24760" s="118"/>
      <c r="T24760" s="118"/>
      <c r="V24760" s="118"/>
      <c r="X24760" s="118"/>
      <c r="Z24760" s="118"/>
    </row>
    <row r="24761" spans="16:26" x14ac:dyDescent="0.25">
      <c r="P24761" s="119"/>
      <c r="R24761" s="119"/>
      <c r="T24761" s="119"/>
      <c r="V24761" s="119"/>
      <c r="X24761" s="119"/>
      <c r="Z24761" s="119"/>
    </row>
    <row r="24762" spans="16:26" x14ac:dyDescent="0.25">
      <c r="P24762" s="119"/>
      <c r="R24762" s="119"/>
      <c r="T24762" s="119"/>
      <c r="V24762" s="119"/>
      <c r="X24762" s="119"/>
      <c r="Z24762" s="119"/>
    </row>
    <row r="24763" spans="16:26" x14ac:dyDescent="0.25">
      <c r="P24763" s="120"/>
      <c r="R24763" s="120"/>
      <c r="T24763" s="120"/>
      <c r="V24763" s="120"/>
      <c r="X24763" s="120"/>
      <c r="Z24763" s="120"/>
    </row>
    <row r="24764" spans="16:26" x14ac:dyDescent="0.25">
      <c r="P24764" s="119"/>
      <c r="R24764" s="119"/>
      <c r="T24764" s="119"/>
      <c r="V24764" s="119"/>
      <c r="X24764" s="119"/>
      <c r="Z24764" s="119"/>
    </row>
    <row r="24765" spans="16:26" x14ac:dyDescent="0.25">
      <c r="P24765" s="119"/>
      <c r="R24765" s="119"/>
      <c r="T24765" s="119"/>
      <c r="V24765" s="119"/>
      <c r="X24765" s="119"/>
      <c r="Z24765" s="119"/>
    </row>
    <row r="24766" spans="16:26" x14ac:dyDescent="0.25">
      <c r="P24766" s="120"/>
      <c r="R24766" s="120"/>
      <c r="T24766" s="120"/>
      <c r="V24766" s="120"/>
      <c r="X24766" s="120"/>
      <c r="Z24766" s="120"/>
    </row>
    <row r="24767" spans="16:26" x14ac:dyDescent="0.25">
      <c r="P24767" s="119"/>
      <c r="R24767" s="119"/>
      <c r="T24767" s="119"/>
      <c r="V24767" s="119"/>
      <c r="X24767" s="119"/>
      <c r="Z24767" s="119"/>
    </row>
    <row r="24768" spans="16:26" x14ac:dyDescent="0.25">
      <c r="P24768" s="120"/>
      <c r="R24768" s="120"/>
      <c r="T24768" s="120"/>
      <c r="V24768" s="120"/>
      <c r="X24768" s="120"/>
      <c r="Z24768" s="120"/>
    </row>
    <row r="24769" spans="16:26" x14ac:dyDescent="0.25">
      <c r="P24769" s="119"/>
      <c r="R24769" s="119"/>
      <c r="T24769" s="119"/>
      <c r="V24769" s="119"/>
      <c r="X24769" s="119"/>
      <c r="Z24769" s="119"/>
    </row>
    <row r="24770" spans="16:26" x14ac:dyDescent="0.25">
      <c r="P24770" s="119"/>
      <c r="R24770" s="119"/>
      <c r="T24770" s="119"/>
      <c r="V24770" s="119"/>
      <c r="X24770" s="119"/>
      <c r="Z24770" s="119"/>
    </row>
    <row r="24771" spans="16:26" x14ac:dyDescent="0.25">
      <c r="P24771" s="119"/>
      <c r="R24771" s="119"/>
      <c r="T24771" s="119"/>
      <c r="V24771" s="119"/>
      <c r="X24771" s="119"/>
      <c r="Z24771" s="119"/>
    </row>
    <row r="24772" spans="16:26" x14ac:dyDescent="0.25">
      <c r="P24772" s="121"/>
      <c r="R24772" s="121"/>
      <c r="T24772" s="121"/>
      <c r="V24772" s="121"/>
      <c r="X24772" s="121"/>
      <c r="Z24772" s="121"/>
    </row>
    <row r="24773" spans="16:26" x14ac:dyDescent="0.25">
      <c r="P24773" s="121"/>
      <c r="R24773" s="121"/>
      <c r="T24773" s="121"/>
      <c r="V24773" s="121"/>
      <c r="X24773" s="121"/>
      <c r="Z24773" s="121"/>
    </row>
    <row r="24774" spans="16:26" x14ac:dyDescent="0.25">
      <c r="P24774" s="121"/>
      <c r="R24774" s="121"/>
      <c r="T24774" s="121"/>
      <c r="V24774" s="121"/>
      <c r="X24774" s="121"/>
      <c r="Z24774" s="121"/>
    </row>
    <row r="24775" spans="16:26" x14ac:dyDescent="0.25">
      <c r="P24775" s="121"/>
      <c r="R24775" s="121"/>
      <c r="T24775" s="121"/>
      <c r="V24775" s="121"/>
      <c r="X24775" s="121"/>
      <c r="Z24775" s="121"/>
    </row>
    <row r="24776" spans="16:26" x14ac:dyDescent="0.25">
      <c r="P24776" s="122"/>
      <c r="R24776" s="122"/>
      <c r="T24776" s="122"/>
      <c r="V24776" s="122"/>
      <c r="X24776" s="122"/>
      <c r="Z24776" s="122"/>
    </row>
    <row r="24777" spans="16:26" x14ac:dyDescent="0.25">
      <c r="P24777" s="118"/>
      <c r="R24777" s="118"/>
      <c r="T24777" s="118"/>
      <c r="V24777" s="118"/>
      <c r="X24777" s="118"/>
      <c r="Z24777" s="118"/>
    </row>
    <row r="24778" spans="16:26" x14ac:dyDescent="0.25">
      <c r="P24778" s="119"/>
      <c r="R24778" s="119"/>
      <c r="T24778" s="119"/>
      <c r="V24778" s="119"/>
      <c r="X24778" s="119"/>
      <c r="Z24778" s="119"/>
    </row>
    <row r="24779" spans="16:26" x14ac:dyDescent="0.25">
      <c r="P24779" s="119"/>
      <c r="R24779" s="119"/>
      <c r="T24779" s="119"/>
      <c r="V24779" s="119"/>
      <c r="X24779" s="119"/>
      <c r="Z24779" s="119"/>
    </row>
    <row r="24780" spans="16:26" x14ac:dyDescent="0.25">
      <c r="P24780" s="120"/>
      <c r="R24780" s="120"/>
      <c r="T24780" s="120"/>
      <c r="V24780" s="120"/>
      <c r="X24780" s="120"/>
      <c r="Z24780" s="120"/>
    </row>
    <row r="24781" spans="16:26" x14ac:dyDescent="0.25">
      <c r="P24781" s="119"/>
      <c r="R24781" s="119"/>
      <c r="T24781" s="119"/>
      <c r="V24781" s="119"/>
      <c r="X24781" s="119"/>
      <c r="Z24781" s="119"/>
    </row>
    <row r="24782" spans="16:26" x14ac:dyDescent="0.25">
      <c r="P24782" s="119"/>
      <c r="R24782" s="119"/>
      <c r="T24782" s="119"/>
      <c r="V24782" s="119"/>
      <c r="X24782" s="119"/>
      <c r="Z24782" s="119"/>
    </row>
    <row r="24783" spans="16:26" x14ac:dyDescent="0.25">
      <c r="P24783" s="120"/>
      <c r="R24783" s="120"/>
      <c r="T24783" s="120"/>
      <c r="V24783" s="120"/>
      <c r="X24783" s="120"/>
      <c r="Z24783" s="120"/>
    </row>
    <row r="24784" spans="16:26" x14ac:dyDescent="0.25">
      <c r="P24784" s="119"/>
      <c r="R24784" s="119"/>
      <c r="T24784" s="119"/>
      <c r="V24784" s="119"/>
      <c r="X24784" s="119"/>
      <c r="Z24784" s="119"/>
    </row>
    <row r="24785" spans="16:26" x14ac:dyDescent="0.25">
      <c r="P24785" s="120"/>
      <c r="R24785" s="120"/>
      <c r="T24785" s="120"/>
      <c r="V24785" s="120"/>
      <c r="X24785" s="120"/>
      <c r="Z24785" s="120"/>
    </row>
    <row r="24786" spans="16:26" x14ac:dyDescent="0.25">
      <c r="P24786" s="119"/>
      <c r="R24786" s="119"/>
      <c r="T24786" s="119"/>
      <c r="V24786" s="119"/>
      <c r="X24786" s="119"/>
      <c r="Z24786" s="119"/>
    </row>
    <row r="24787" spans="16:26" x14ac:dyDescent="0.25">
      <c r="P24787" s="119"/>
      <c r="R24787" s="119"/>
      <c r="T24787" s="119"/>
      <c r="V24787" s="119"/>
      <c r="X24787" s="119"/>
      <c r="Z24787" s="119"/>
    </row>
    <row r="24788" spans="16:26" x14ac:dyDescent="0.25">
      <c r="P24788" s="119"/>
      <c r="R24788" s="119"/>
      <c r="T24788" s="119"/>
      <c r="V24788" s="119"/>
      <c r="X24788" s="119"/>
      <c r="Z24788" s="119"/>
    </row>
    <row r="24789" spans="16:26" x14ac:dyDescent="0.25">
      <c r="P24789" s="121"/>
      <c r="R24789" s="121"/>
      <c r="T24789" s="121"/>
      <c r="V24789" s="121"/>
      <c r="X24789" s="121"/>
      <c r="Z24789" s="121"/>
    </row>
    <row r="24790" spans="16:26" x14ac:dyDescent="0.25">
      <c r="P24790" s="121"/>
      <c r="R24790" s="121"/>
      <c r="T24790" s="121"/>
      <c r="V24790" s="121"/>
      <c r="X24790" s="121"/>
      <c r="Z24790" s="121"/>
    </row>
    <row r="24791" spans="16:26" x14ac:dyDescent="0.25">
      <c r="P24791" s="121"/>
      <c r="R24791" s="121"/>
      <c r="T24791" s="121"/>
      <c r="V24791" s="121"/>
      <c r="X24791" s="121"/>
      <c r="Z24791" s="121"/>
    </row>
    <row r="24792" spans="16:26" x14ac:dyDescent="0.25">
      <c r="P24792" s="121"/>
      <c r="R24792" s="121"/>
      <c r="T24792" s="121"/>
      <c r="V24792" s="121"/>
      <c r="X24792" s="121"/>
      <c r="Z24792" s="121"/>
    </row>
    <row r="24793" spans="16:26" x14ac:dyDescent="0.25">
      <c r="P24793" s="122"/>
      <c r="R24793" s="122"/>
      <c r="T24793" s="122"/>
      <c r="V24793" s="122"/>
      <c r="X24793" s="122"/>
      <c r="Z24793" s="122"/>
    </row>
    <row r="24794" spans="16:26" x14ac:dyDescent="0.25">
      <c r="P24794" s="118"/>
      <c r="R24794" s="118"/>
      <c r="T24794" s="118"/>
      <c r="V24794" s="118"/>
      <c r="X24794" s="118"/>
      <c r="Z24794" s="118"/>
    </row>
    <row r="24795" spans="16:26" x14ac:dyDescent="0.25">
      <c r="P24795" s="119"/>
      <c r="R24795" s="119"/>
      <c r="T24795" s="119"/>
      <c r="V24795" s="119"/>
      <c r="X24795" s="119"/>
      <c r="Z24795" s="119"/>
    </row>
    <row r="24796" spans="16:26" x14ac:dyDescent="0.25">
      <c r="P24796" s="119"/>
      <c r="R24796" s="119"/>
      <c r="T24796" s="119"/>
      <c r="V24796" s="119"/>
      <c r="X24796" s="119"/>
      <c r="Z24796" s="119"/>
    </row>
    <row r="24797" spans="16:26" x14ac:dyDescent="0.25">
      <c r="P24797" s="120"/>
      <c r="R24797" s="120"/>
      <c r="T24797" s="120"/>
      <c r="V24797" s="120"/>
      <c r="X24797" s="120"/>
      <c r="Z24797" s="120"/>
    </row>
    <row r="24798" spans="16:26" x14ac:dyDescent="0.25">
      <c r="P24798" s="119"/>
      <c r="R24798" s="119"/>
      <c r="T24798" s="119"/>
      <c r="V24798" s="119"/>
      <c r="X24798" s="119"/>
      <c r="Z24798" s="119"/>
    </row>
    <row r="24799" spans="16:26" x14ac:dyDescent="0.25">
      <c r="P24799" s="119"/>
      <c r="R24799" s="119"/>
      <c r="T24799" s="119"/>
      <c r="V24799" s="119"/>
      <c r="X24799" s="119"/>
      <c r="Z24799" s="119"/>
    </row>
    <row r="24800" spans="16:26" x14ac:dyDescent="0.25">
      <c r="P24800" s="120"/>
      <c r="R24800" s="120"/>
      <c r="T24800" s="120"/>
      <c r="V24800" s="120"/>
      <c r="X24800" s="120"/>
      <c r="Z24800" s="120"/>
    </row>
    <row r="24801" spans="16:26" x14ac:dyDescent="0.25">
      <c r="P24801" s="119"/>
      <c r="R24801" s="119"/>
      <c r="T24801" s="119"/>
      <c r="V24801" s="119"/>
      <c r="X24801" s="119"/>
      <c r="Z24801" s="119"/>
    </row>
    <row r="24802" spans="16:26" x14ac:dyDescent="0.25">
      <c r="P24802" s="120"/>
      <c r="R24802" s="120"/>
      <c r="T24802" s="120"/>
      <c r="V24802" s="120"/>
      <c r="X24802" s="120"/>
      <c r="Z24802" s="120"/>
    </row>
    <row r="24803" spans="16:26" x14ac:dyDescent="0.25">
      <c r="P24803" s="119"/>
      <c r="R24803" s="119"/>
      <c r="T24803" s="119"/>
      <c r="V24803" s="119"/>
      <c r="X24803" s="119"/>
      <c r="Z24803" s="119"/>
    </row>
    <row r="24804" spans="16:26" x14ac:dyDescent="0.25">
      <c r="P24804" s="119"/>
      <c r="R24804" s="119"/>
      <c r="T24804" s="119"/>
      <c r="V24804" s="119"/>
      <c r="X24804" s="119"/>
      <c r="Z24804" s="119"/>
    </row>
    <row r="24805" spans="16:26" x14ac:dyDescent="0.25">
      <c r="P24805" s="119"/>
      <c r="R24805" s="119"/>
      <c r="T24805" s="119"/>
      <c r="V24805" s="119"/>
      <c r="X24805" s="119"/>
      <c r="Z24805" s="119"/>
    </row>
    <row r="24806" spans="16:26" x14ac:dyDescent="0.25">
      <c r="P24806" s="121"/>
      <c r="R24806" s="121"/>
      <c r="T24806" s="121"/>
      <c r="V24806" s="121"/>
      <c r="X24806" s="121"/>
      <c r="Z24806" s="121"/>
    </row>
    <row r="24807" spans="16:26" x14ac:dyDescent="0.25">
      <c r="P24807" s="121"/>
      <c r="R24807" s="121"/>
      <c r="T24807" s="121"/>
      <c r="V24807" s="121"/>
      <c r="X24807" s="121"/>
      <c r="Z24807" s="121"/>
    </row>
    <row r="24808" spans="16:26" x14ac:dyDescent="0.25">
      <c r="P24808" s="121"/>
      <c r="R24808" s="121"/>
      <c r="T24808" s="121"/>
      <c r="V24808" s="121"/>
      <c r="X24808" s="121"/>
      <c r="Z24808" s="121"/>
    </row>
    <row r="24809" spans="16:26" x14ac:dyDescent="0.25">
      <c r="P24809" s="121"/>
      <c r="R24809" s="121"/>
      <c r="T24809" s="121"/>
      <c r="V24809" s="121"/>
      <c r="X24809" s="121"/>
      <c r="Z24809" s="121"/>
    </row>
    <row r="24810" spans="16:26" x14ac:dyDescent="0.25">
      <c r="P24810" s="122"/>
      <c r="R24810" s="122"/>
      <c r="T24810" s="122"/>
      <c r="V24810" s="122"/>
      <c r="X24810" s="122"/>
      <c r="Z24810" s="122"/>
    </row>
    <row r="24811" spans="16:26" x14ac:dyDescent="0.25">
      <c r="P24811" s="118"/>
      <c r="R24811" s="118"/>
      <c r="T24811" s="118"/>
      <c r="V24811" s="118"/>
      <c r="X24811" s="118"/>
      <c r="Z24811" s="118"/>
    </row>
    <row r="24812" spans="16:26" x14ac:dyDescent="0.25">
      <c r="P24812" s="119"/>
      <c r="R24812" s="119"/>
      <c r="T24812" s="119"/>
      <c r="V24812" s="119"/>
      <c r="X24812" s="119"/>
      <c r="Z24812" s="119"/>
    </row>
    <row r="24813" spans="16:26" x14ac:dyDescent="0.25">
      <c r="P24813" s="119"/>
      <c r="R24813" s="119"/>
      <c r="T24813" s="119"/>
      <c r="V24813" s="119"/>
      <c r="X24813" s="119"/>
      <c r="Z24813" s="119"/>
    </row>
    <row r="24814" spans="16:26" x14ac:dyDescent="0.25">
      <c r="P24814" s="120"/>
      <c r="R24814" s="120"/>
      <c r="T24814" s="120"/>
      <c r="V24814" s="120"/>
      <c r="X24814" s="120"/>
      <c r="Z24814" s="120"/>
    </row>
    <row r="24815" spans="16:26" x14ac:dyDescent="0.25">
      <c r="P24815" s="119"/>
      <c r="R24815" s="119"/>
      <c r="T24815" s="119"/>
      <c r="V24815" s="119"/>
      <c r="X24815" s="119"/>
      <c r="Z24815" s="119"/>
    </row>
    <row r="24816" spans="16:26" x14ac:dyDescent="0.25">
      <c r="P24816" s="119"/>
      <c r="R24816" s="119"/>
      <c r="T24816" s="119"/>
      <c r="V24816" s="119"/>
      <c r="X24816" s="119"/>
      <c r="Z24816" s="119"/>
    </row>
    <row r="24817" spans="16:26" x14ac:dyDescent="0.25">
      <c r="P24817" s="120"/>
      <c r="R24817" s="120"/>
      <c r="T24817" s="120"/>
      <c r="V24817" s="120"/>
      <c r="X24817" s="120"/>
      <c r="Z24817" s="120"/>
    </row>
    <row r="24818" spans="16:26" x14ac:dyDescent="0.25">
      <c r="P24818" s="119"/>
      <c r="R24818" s="119"/>
      <c r="T24818" s="119"/>
      <c r="V24818" s="119"/>
      <c r="X24818" s="119"/>
      <c r="Z24818" s="119"/>
    </row>
    <row r="24819" spans="16:26" x14ac:dyDescent="0.25">
      <c r="P24819" s="120"/>
      <c r="R24819" s="120"/>
      <c r="T24819" s="120"/>
      <c r="V24819" s="120"/>
      <c r="X24819" s="120"/>
      <c r="Z24819" s="120"/>
    </row>
    <row r="24820" spans="16:26" x14ac:dyDescent="0.25">
      <c r="P24820" s="119"/>
      <c r="R24820" s="119"/>
      <c r="T24820" s="119"/>
      <c r="V24820" s="119"/>
      <c r="X24820" s="119"/>
      <c r="Z24820" s="119"/>
    </row>
    <row r="24821" spans="16:26" x14ac:dyDescent="0.25">
      <c r="P24821" s="119"/>
      <c r="R24821" s="119"/>
      <c r="T24821" s="119"/>
      <c r="V24821" s="119"/>
      <c r="X24821" s="119"/>
      <c r="Z24821" s="119"/>
    </row>
    <row r="24822" spans="16:26" x14ac:dyDescent="0.25">
      <c r="P24822" s="119"/>
      <c r="R24822" s="119"/>
      <c r="T24822" s="119"/>
      <c r="V24822" s="119"/>
      <c r="X24822" s="119"/>
      <c r="Z24822" s="119"/>
    </row>
    <row r="24823" spans="16:26" x14ac:dyDescent="0.25">
      <c r="P24823" s="121"/>
      <c r="R24823" s="121"/>
      <c r="T24823" s="121"/>
      <c r="V24823" s="121"/>
      <c r="X24823" s="121"/>
      <c r="Z24823" s="121"/>
    </row>
    <row r="24824" spans="16:26" x14ac:dyDescent="0.25">
      <c r="P24824" s="121"/>
      <c r="R24824" s="121"/>
      <c r="T24824" s="121"/>
      <c r="V24824" s="121"/>
      <c r="X24824" s="121"/>
      <c r="Z24824" s="121"/>
    </row>
    <row r="24825" spans="16:26" x14ac:dyDescent="0.25">
      <c r="P24825" s="121"/>
      <c r="R24825" s="121"/>
      <c r="T24825" s="121"/>
      <c r="V24825" s="121"/>
      <c r="X24825" s="121"/>
      <c r="Z24825" s="121"/>
    </row>
    <row r="24826" spans="16:26" x14ac:dyDescent="0.25">
      <c r="P24826" s="121"/>
      <c r="R24826" s="121"/>
      <c r="T24826" s="121"/>
      <c r="V24826" s="121"/>
      <c r="X24826" s="121"/>
      <c r="Z24826" s="121"/>
    </row>
    <row r="24827" spans="16:26" x14ac:dyDescent="0.25">
      <c r="P24827" s="122"/>
      <c r="R24827" s="122"/>
      <c r="T24827" s="122"/>
      <c r="V24827" s="122"/>
      <c r="X24827" s="122"/>
      <c r="Z24827" s="122"/>
    </row>
    <row r="24828" spans="16:26" x14ac:dyDescent="0.25">
      <c r="P24828" s="118"/>
      <c r="R24828" s="118"/>
      <c r="T24828" s="118"/>
      <c r="V24828" s="118"/>
      <c r="X24828" s="118"/>
      <c r="Z24828" s="118"/>
    </row>
    <row r="24829" spans="16:26" x14ac:dyDescent="0.25">
      <c r="P24829" s="119"/>
      <c r="R24829" s="119"/>
      <c r="T24829" s="119"/>
      <c r="V24829" s="119"/>
      <c r="X24829" s="119"/>
      <c r="Z24829" s="119"/>
    </row>
    <row r="24830" spans="16:26" x14ac:dyDescent="0.25">
      <c r="P24830" s="119"/>
      <c r="R24830" s="119"/>
      <c r="T24830" s="119"/>
      <c r="V24830" s="119"/>
      <c r="X24830" s="119"/>
      <c r="Z24830" s="119"/>
    </row>
    <row r="24831" spans="16:26" x14ac:dyDescent="0.25">
      <c r="P24831" s="120"/>
      <c r="R24831" s="120"/>
      <c r="T24831" s="120"/>
      <c r="V24831" s="120"/>
      <c r="X24831" s="120"/>
      <c r="Z24831" s="120"/>
    </row>
    <row r="24832" spans="16:26" x14ac:dyDescent="0.25">
      <c r="P24832" s="119"/>
      <c r="R24832" s="119"/>
      <c r="T24832" s="119"/>
      <c r="V24832" s="119"/>
      <c r="X24832" s="119"/>
      <c r="Z24832" s="119"/>
    </row>
    <row r="24833" spans="16:26" x14ac:dyDescent="0.25">
      <c r="P24833" s="119"/>
      <c r="R24833" s="119"/>
      <c r="T24833" s="119"/>
      <c r="V24833" s="119"/>
      <c r="X24833" s="119"/>
      <c r="Z24833" s="119"/>
    </row>
    <row r="24834" spans="16:26" x14ac:dyDescent="0.25">
      <c r="P24834" s="120"/>
      <c r="R24834" s="120"/>
      <c r="T24834" s="120"/>
      <c r="V24834" s="120"/>
      <c r="X24834" s="120"/>
      <c r="Z24834" s="120"/>
    </row>
    <row r="24835" spans="16:26" x14ac:dyDescent="0.25">
      <c r="P24835" s="119"/>
      <c r="R24835" s="119"/>
      <c r="T24835" s="119"/>
      <c r="V24835" s="119"/>
      <c r="X24835" s="119"/>
      <c r="Z24835" s="119"/>
    </row>
    <row r="24836" spans="16:26" x14ac:dyDescent="0.25">
      <c r="P24836" s="120"/>
      <c r="R24836" s="120"/>
      <c r="T24836" s="120"/>
      <c r="V24836" s="120"/>
      <c r="X24836" s="120"/>
      <c r="Z24836" s="120"/>
    </row>
    <row r="24837" spans="16:26" x14ac:dyDescent="0.25">
      <c r="P24837" s="119"/>
      <c r="R24837" s="119"/>
      <c r="T24837" s="119"/>
      <c r="V24837" s="119"/>
      <c r="X24837" s="119"/>
      <c r="Z24837" s="119"/>
    </row>
    <row r="24838" spans="16:26" x14ac:dyDescent="0.25">
      <c r="P24838" s="119"/>
      <c r="R24838" s="119"/>
      <c r="T24838" s="119"/>
      <c r="V24838" s="119"/>
      <c r="X24838" s="119"/>
      <c r="Z24838" s="119"/>
    </row>
    <row r="24839" spans="16:26" x14ac:dyDescent="0.25">
      <c r="P24839" s="119"/>
      <c r="R24839" s="119"/>
      <c r="T24839" s="119"/>
      <c r="V24839" s="119"/>
      <c r="X24839" s="119"/>
      <c r="Z24839" s="119"/>
    </row>
    <row r="24840" spans="16:26" x14ac:dyDescent="0.25">
      <c r="P24840" s="121"/>
      <c r="R24840" s="121"/>
      <c r="T24840" s="121"/>
      <c r="V24840" s="121"/>
      <c r="X24840" s="121"/>
      <c r="Z24840" s="121"/>
    </row>
    <row r="24841" spans="16:26" x14ac:dyDescent="0.25">
      <c r="P24841" s="121"/>
      <c r="R24841" s="121"/>
      <c r="T24841" s="121"/>
      <c r="V24841" s="121"/>
      <c r="X24841" s="121"/>
      <c r="Z24841" s="121"/>
    </row>
    <row r="24842" spans="16:26" x14ac:dyDescent="0.25">
      <c r="P24842" s="121"/>
      <c r="R24842" s="121"/>
      <c r="T24842" s="121"/>
      <c r="V24842" s="121"/>
      <c r="X24842" s="121"/>
      <c r="Z24842" s="121"/>
    </row>
    <row r="24843" spans="16:26" x14ac:dyDescent="0.25">
      <c r="P24843" s="121"/>
      <c r="R24843" s="121"/>
      <c r="T24843" s="121"/>
      <c r="V24843" s="121"/>
      <c r="X24843" s="121"/>
      <c r="Z24843" s="121"/>
    </row>
    <row r="24844" spans="16:26" x14ac:dyDescent="0.25">
      <c r="P24844" s="122"/>
      <c r="R24844" s="122"/>
      <c r="T24844" s="122"/>
      <c r="V24844" s="122"/>
      <c r="X24844" s="122"/>
      <c r="Z24844" s="122"/>
    </row>
    <row r="24845" spans="16:26" x14ac:dyDescent="0.25">
      <c r="P24845" s="118"/>
      <c r="R24845" s="118"/>
      <c r="T24845" s="118"/>
      <c r="V24845" s="118"/>
      <c r="X24845" s="118"/>
      <c r="Z24845" s="118"/>
    </row>
    <row r="24846" spans="16:26" x14ac:dyDescent="0.25">
      <c r="P24846" s="119"/>
      <c r="R24846" s="119"/>
      <c r="T24846" s="119"/>
      <c r="V24846" s="119"/>
      <c r="X24846" s="119"/>
      <c r="Z24846" s="119"/>
    </row>
    <row r="24847" spans="16:26" x14ac:dyDescent="0.25">
      <c r="P24847" s="119"/>
      <c r="R24847" s="119"/>
      <c r="T24847" s="119"/>
      <c r="V24847" s="119"/>
      <c r="X24847" s="119"/>
      <c r="Z24847" s="119"/>
    </row>
    <row r="24848" spans="16:26" x14ac:dyDescent="0.25">
      <c r="P24848" s="120"/>
      <c r="R24848" s="120"/>
      <c r="T24848" s="120"/>
      <c r="V24848" s="120"/>
      <c r="X24848" s="120"/>
      <c r="Z24848" s="120"/>
    </row>
    <row r="24849" spans="16:26" x14ac:dyDescent="0.25">
      <c r="P24849" s="119"/>
      <c r="R24849" s="119"/>
      <c r="T24849" s="119"/>
      <c r="V24849" s="119"/>
      <c r="X24849" s="119"/>
      <c r="Z24849" s="119"/>
    </row>
    <row r="24850" spans="16:26" x14ac:dyDescent="0.25">
      <c r="P24850" s="119"/>
      <c r="R24850" s="119"/>
      <c r="T24850" s="119"/>
      <c r="V24850" s="119"/>
      <c r="X24850" s="119"/>
      <c r="Z24850" s="119"/>
    </row>
    <row r="24851" spans="16:26" x14ac:dyDescent="0.25">
      <c r="P24851" s="120"/>
      <c r="R24851" s="120"/>
      <c r="T24851" s="120"/>
      <c r="V24851" s="120"/>
      <c r="X24851" s="120"/>
      <c r="Z24851" s="120"/>
    </row>
    <row r="24852" spans="16:26" x14ac:dyDescent="0.25">
      <c r="P24852" s="119"/>
      <c r="R24852" s="119"/>
      <c r="T24852" s="119"/>
      <c r="V24852" s="119"/>
      <c r="X24852" s="119"/>
      <c r="Z24852" s="119"/>
    </row>
    <row r="24853" spans="16:26" x14ac:dyDescent="0.25">
      <c r="P24853" s="120"/>
      <c r="R24853" s="120"/>
      <c r="T24853" s="120"/>
      <c r="V24853" s="120"/>
      <c r="X24853" s="120"/>
      <c r="Z24853" s="120"/>
    </row>
    <row r="24854" spans="16:26" x14ac:dyDescent="0.25">
      <c r="P24854" s="119"/>
      <c r="R24854" s="119"/>
      <c r="T24854" s="119"/>
      <c r="V24854" s="119"/>
      <c r="X24854" s="119"/>
      <c r="Z24854" s="119"/>
    </row>
    <row r="24855" spans="16:26" x14ac:dyDescent="0.25">
      <c r="P24855" s="119"/>
      <c r="R24855" s="119"/>
      <c r="T24855" s="119"/>
      <c r="V24855" s="119"/>
      <c r="X24855" s="119"/>
      <c r="Z24855" s="119"/>
    </row>
    <row r="24856" spans="16:26" x14ac:dyDescent="0.25">
      <c r="P24856" s="119"/>
      <c r="R24856" s="119"/>
      <c r="T24856" s="119"/>
      <c r="V24856" s="119"/>
      <c r="X24856" s="119"/>
      <c r="Z24856" s="119"/>
    </row>
    <row r="24857" spans="16:26" x14ac:dyDescent="0.25">
      <c r="P24857" s="121"/>
      <c r="R24857" s="121"/>
      <c r="T24857" s="121"/>
      <c r="V24857" s="121"/>
      <c r="X24857" s="121"/>
      <c r="Z24857" s="121"/>
    </row>
    <row r="24858" spans="16:26" x14ac:dyDescent="0.25">
      <c r="P24858" s="121"/>
      <c r="R24858" s="121"/>
      <c r="T24858" s="121"/>
      <c r="V24858" s="121"/>
      <c r="X24858" s="121"/>
      <c r="Z24858" s="121"/>
    </row>
    <row r="24859" spans="16:26" x14ac:dyDescent="0.25">
      <c r="P24859" s="121"/>
      <c r="R24859" s="121"/>
      <c r="T24859" s="121"/>
      <c r="V24859" s="121"/>
      <c r="X24859" s="121"/>
      <c r="Z24859" s="121"/>
    </row>
    <row r="24860" spans="16:26" x14ac:dyDescent="0.25">
      <c r="P24860" s="121"/>
      <c r="R24860" s="121"/>
      <c r="T24860" s="121"/>
      <c r="V24860" s="121"/>
      <c r="X24860" s="121"/>
      <c r="Z24860" s="121"/>
    </row>
    <row r="24861" spans="16:26" x14ac:dyDescent="0.25">
      <c r="P24861" s="122"/>
      <c r="R24861" s="122"/>
      <c r="T24861" s="122"/>
      <c r="V24861" s="122"/>
      <c r="X24861" s="122"/>
      <c r="Z24861" s="122"/>
    </row>
    <row r="24862" spans="16:26" x14ac:dyDescent="0.25">
      <c r="P24862" s="118"/>
      <c r="R24862" s="118"/>
      <c r="T24862" s="118"/>
      <c r="V24862" s="118"/>
      <c r="X24862" s="118"/>
      <c r="Z24862" s="118"/>
    </row>
    <row r="24863" spans="16:26" x14ac:dyDescent="0.25">
      <c r="P24863" s="119"/>
      <c r="R24863" s="119"/>
      <c r="T24863" s="119"/>
      <c r="V24863" s="119"/>
      <c r="X24863" s="119"/>
      <c r="Z24863" s="119"/>
    </row>
    <row r="24864" spans="16:26" x14ac:dyDescent="0.25">
      <c r="P24864" s="119"/>
      <c r="R24864" s="119"/>
      <c r="T24864" s="119"/>
      <c r="V24864" s="119"/>
      <c r="X24864" s="119"/>
      <c r="Z24864" s="119"/>
    </row>
    <row r="24865" spans="16:26" x14ac:dyDescent="0.25">
      <c r="P24865" s="120"/>
      <c r="R24865" s="120"/>
      <c r="T24865" s="120"/>
      <c r="V24865" s="120"/>
      <c r="X24865" s="120"/>
      <c r="Z24865" s="120"/>
    </row>
    <row r="24866" spans="16:26" x14ac:dyDescent="0.25">
      <c r="P24866" s="119"/>
      <c r="R24866" s="119"/>
      <c r="T24866" s="119"/>
      <c r="V24866" s="119"/>
      <c r="X24866" s="119"/>
      <c r="Z24866" s="119"/>
    </row>
    <row r="24867" spans="16:26" x14ac:dyDescent="0.25">
      <c r="P24867" s="119"/>
      <c r="R24867" s="119"/>
      <c r="T24867" s="119"/>
      <c r="V24867" s="119"/>
      <c r="X24867" s="119"/>
      <c r="Z24867" s="119"/>
    </row>
    <row r="24868" spans="16:26" x14ac:dyDescent="0.25">
      <c r="P24868" s="120"/>
      <c r="R24868" s="120"/>
      <c r="T24868" s="120"/>
      <c r="V24868" s="120"/>
      <c r="X24868" s="120"/>
      <c r="Z24868" s="120"/>
    </row>
    <row r="24869" spans="16:26" x14ac:dyDescent="0.25">
      <c r="P24869" s="119"/>
      <c r="R24869" s="119"/>
      <c r="T24869" s="119"/>
      <c r="V24869" s="119"/>
      <c r="X24869" s="119"/>
      <c r="Z24869" s="119"/>
    </row>
    <row r="24870" spans="16:26" x14ac:dyDescent="0.25">
      <c r="P24870" s="120"/>
      <c r="R24870" s="120"/>
      <c r="T24870" s="120"/>
      <c r="V24870" s="120"/>
      <c r="X24870" s="120"/>
      <c r="Z24870" s="120"/>
    </row>
    <row r="24871" spans="16:26" x14ac:dyDescent="0.25">
      <c r="P24871" s="119"/>
      <c r="R24871" s="119"/>
      <c r="T24871" s="119"/>
      <c r="V24871" s="119"/>
      <c r="X24871" s="119"/>
      <c r="Z24871" s="119"/>
    </row>
    <row r="24872" spans="16:26" x14ac:dyDescent="0.25">
      <c r="P24872" s="119"/>
      <c r="R24872" s="119"/>
      <c r="T24872" s="119"/>
      <c r="V24872" s="119"/>
      <c r="X24872" s="119"/>
      <c r="Z24872" s="119"/>
    </row>
    <row r="24873" spans="16:26" x14ac:dyDescent="0.25">
      <c r="P24873" s="119"/>
      <c r="R24873" s="119"/>
      <c r="T24873" s="119"/>
      <c r="V24873" s="119"/>
      <c r="X24873" s="119"/>
      <c r="Z24873" s="119"/>
    </row>
    <row r="24874" spans="16:26" x14ac:dyDescent="0.25">
      <c r="P24874" s="121"/>
      <c r="R24874" s="121"/>
      <c r="T24874" s="121"/>
      <c r="V24874" s="121"/>
      <c r="X24874" s="121"/>
      <c r="Z24874" s="121"/>
    </row>
    <row r="24875" spans="16:26" x14ac:dyDescent="0.25">
      <c r="P24875" s="121"/>
      <c r="R24875" s="121"/>
      <c r="T24875" s="121"/>
      <c r="V24875" s="121"/>
      <c r="X24875" s="121"/>
      <c r="Z24875" s="121"/>
    </row>
    <row r="24876" spans="16:26" x14ac:dyDescent="0.25">
      <c r="P24876" s="121"/>
      <c r="R24876" s="121"/>
      <c r="T24876" s="121"/>
      <c r="V24876" s="121"/>
      <c r="X24876" s="121"/>
      <c r="Z24876" s="121"/>
    </row>
    <row r="24877" spans="16:26" x14ac:dyDescent="0.25">
      <c r="P24877" s="121"/>
      <c r="R24877" s="121"/>
      <c r="T24877" s="121"/>
      <c r="V24877" s="121"/>
      <c r="X24877" s="121"/>
      <c r="Z24877" s="121"/>
    </row>
    <row r="24878" spans="16:26" x14ac:dyDescent="0.25">
      <c r="P24878" s="122"/>
      <c r="R24878" s="122"/>
      <c r="T24878" s="122"/>
      <c r="V24878" s="122"/>
      <c r="X24878" s="122"/>
      <c r="Z24878" s="122"/>
    </row>
    <row r="24879" spans="16:26" x14ac:dyDescent="0.25">
      <c r="P24879" s="118"/>
      <c r="R24879" s="118"/>
      <c r="T24879" s="118"/>
      <c r="V24879" s="118"/>
      <c r="X24879" s="118"/>
      <c r="Z24879" s="118"/>
    </row>
    <row r="24880" spans="16:26" x14ac:dyDescent="0.25">
      <c r="P24880" s="119"/>
      <c r="R24880" s="119"/>
      <c r="T24880" s="119"/>
      <c r="V24880" s="119"/>
      <c r="X24880" s="119"/>
      <c r="Z24880" s="119"/>
    </row>
    <row r="24881" spans="16:26" x14ac:dyDescent="0.25">
      <c r="P24881" s="119"/>
      <c r="R24881" s="119"/>
      <c r="T24881" s="119"/>
      <c r="V24881" s="119"/>
      <c r="X24881" s="119"/>
      <c r="Z24881" s="119"/>
    </row>
    <row r="24882" spans="16:26" x14ac:dyDescent="0.25">
      <c r="P24882" s="120"/>
      <c r="R24882" s="120"/>
      <c r="T24882" s="120"/>
      <c r="V24882" s="120"/>
      <c r="X24882" s="120"/>
      <c r="Z24882" s="120"/>
    </row>
    <row r="24883" spans="16:26" x14ac:dyDescent="0.25">
      <c r="P24883" s="119"/>
      <c r="R24883" s="119"/>
      <c r="T24883" s="119"/>
      <c r="V24883" s="119"/>
      <c r="X24883" s="119"/>
      <c r="Z24883" s="119"/>
    </row>
    <row r="24884" spans="16:26" x14ac:dyDescent="0.25">
      <c r="P24884" s="119"/>
      <c r="R24884" s="119"/>
      <c r="T24884" s="119"/>
      <c r="V24884" s="119"/>
      <c r="X24884" s="119"/>
      <c r="Z24884" s="119"/>
    </row>
    <row r="24885" spans="16:26" x14ac:dyDescent="0.25">
      <c r="P24885" s="120"/>
      <c r="R24885" s="120"/>
      <c r="T24885" s="120"/>
      <c r="V24885" s="120"/>
      <c r="X24885" s="120"/>
      <c r="Z24885" s="120"/>
    </row>
    <row r="24886" spans="16:26" x14ac:dyDescent="0.25">
      <c r="P24886" s="119"/>
      <c r="R24886" s="119"/>
      <c r="T24886" s="119"/>
      <c r="V24886" s="119"/>
      <c r="X24886" s="119"/>
      <c r="Z24886" s="119"/>
    </row>
    <row r="24887" spans="16:26" x14ac:dyDescent="0.25">
      <c r="P24887" s="120"/>
      <c r="R24887" s="120"/>
      <c r="T24887" s="120"/>
      <c r="V24887" s="120"/>
      <c r="X24887" s="120"/>
      <c r="Z24887" s="120"/>
    </row>
    <row r="24888" spans="16:26" x14ac:dyDescent="0.25">
      <c r="P24888" s="119"/>
      <c r="R24888" s="119"/>
      <c r="T24888" s="119"/>
      <c r="V24888" s="119"/>
      <c r="X24888" s="119"/>
      <c r="Z24888" s="119"/>
    </row>
    <row r="24889" spans="16:26" x14ac:dyDescent="0.25">
      <c r="P24889" s="119"/>
      <c r="R24889" s="119"/>
      <c r="T24889" s="119"/>
      <c r="V24889" s="119"/>
      <c r="X24889" s="119"/>
      <c r="Z24889" s="119"/>
    </row>
    <row r="24890" spans="16:26" x14ac:dyDescent="0.25">
      <c r="P24890" s="119"/>
      <c r="R24890" s="119"/>
      <c r="T24890" s="119"/>
      <c r="V24890" s="119"/>
      <c r="X24890" s="119"/>
      <c r="Z24890" s="119"/>
    </row>
    <row r="24891" spans="16:26" x14ac:dyDescent="0.25">
      <c r="P24891" s="121"/>
      <c r="R24891" s="121"/>
      <c r="T24891" s="121"/>
      <c r="V24891" s="121"/>
      <c r="X24891" s="121"/>
      <c r="Z24891" s="121"/>
    </row>
    <row r="24892" spans="16:26" x14ac:dyDescent="0.25">
      <c r="P24892" s="121"/>
      <c r="R24892" s="121"/>
      <c r="T24892" s="121"/>
      <c r="V24892" s="121"/>
      <c r="X24892" s="121"/>
      <c r="Z24892" s="121"/>
    </row>
    <row r="24893" spans="16:26" x14ac:dyDescent="0.25">
      <c r="P24893" s="121"/>
      <c r="R24893" s="121"/>
      <c r="T24893" s="121"/>
      <c r="V24893" s="121"/>
      <c r="X24893" s="121"/>
      <c r="Z24893" s="121"/>
    </row>
    <row r="24894" spans="16:26" x14ac:dyDescent="0.25">
      <c r="P24894" s="121"/>
      <c r="R24894" s="121"/>
      <c r="T24894" s="121"/>
      <c r="V24894" s="121"/>
      <c r="X24894" s="121"/>
      <c r="Z24894" s="121"/>
    </row>
    <row r="24895" spans="16:26" x14ac:dyDescent="0.25">
      <c r="P24895" s="122"/>
      <c r="R24895" s="122"/>
      <c r="T24895" s="122"/>
      <c r="V24895" s="122"/>
      <c r="X24895" s="122"/>
      <c r="Z24895" s="122"/>
    </row>
    <row r="24896" spans="16:26" x14ac:dyDescent="0.25">
      <c r="P24896" s="118"/>
      <c r="R24896" s="118"/>
      <c r="T24896" s="118"/>
      <c r="V24896" s="118"/>
      <c r="X24896" s="118"/>
      <c r="Z24896" s="118"/>
    </row>
    <row r="24897" spans="16:26" x14ac:dyDescent="0.25">
      <c r="P24897" s="119"/>
      <c r="R24897" s="119"/>
      <c r="T24897" s="119"/>
      <c r="V24897" s="119"/>
      <c r="X24897" s="119"/>
      <c r="Z24897" s="119"/>
    </row>
    <row r="24898" spans="16:26" x14ac:dyDescent="0.25">
      <c r="P24898" s="119"/>
      <c r="R24898" s="119"/>
      <c r="T24898" s="119"/>
      <c r="V24898" s="119"/>
      <c r="X24898" s="119"/>
      <c r="Z24898" s="119"/>
    </row>
    <row r="24899" spans="16:26" x14ac:dyDescent="0.25">
      <c r="P24899" s="120"/>
      <c r="R24899" s="120"/>
      <c r="T24899" s="120"/>
      <c r="V24899" s="120"/>
      <c r="X24899" s="120"/>
      <c r="Z24899" s="120"/>
    </row>
    <row r="24900" spans="16:26" x14ac:dyDescent="0.25">
      <c r="P24900" s="119"/>
      <c r="R24900" s="119"/>
      <c r="T24900" s="119"/>
      <c r="V24900" s="119"/>
      <c r="X24900" s="119"/>
      <c r="Z24900" s="119"/>
    </row>
    <row r="24901" spans="16:26" x14ac:dyDescent="0.25">
      <c r="P24901" s="119"/>
      <c r="R24901" s="119"/>
      <c r="T24901" s="119"/>
      <c r="V24901" s="119"/>
      <c r="X24901" s="119"/>
      <c r="Z24901" s="119"/>
    </row>
    <row r="24902" spans="16:26" x14ac:dyDescent="0.25">
      <c r="P24902" s="120"/>
      <c r="R24902" s="120"/>
      <c r="T24902" s="120"/>
      <c r="V24902" s="120"/>
      <c r="X24902" s="120"/>
      <c r="Z24902" s="120"/>
    </row>
    <row r="24903" spans="16:26" x14ac:dyDescent="0.25">
      <c r="P24903" s="119"/>
      <c r="R24903" s="119"/>
      <c r="T24903" s="119"/>
      <c r="V24903" s="119"/>
      <c r="X24903" s="119"/>
      <c r="Z24903" s="119"/>
    </row>
    <row r="24904" spans="16:26" x14ac:dyDescent="0.25">
      <c r="P24904" s="120"/>
      <c r="R24904" s="120"/>
      <c r="T24904" s="120"/>
      <c r="V24904" s="120"/>
      <c r="X24904" s="120"/>
      <c r="Z24904" s="120"/>
    </row>
    <row r="24905" spans="16:26" x14ac:dyDescent="0.25">
      <c r="P24905" s="119"/>
      <c r="R24905" s="119"/>
      <c r="T24905" s="119"/>
      <c r="V24905" s="119"/>
      <c r="X24905" s="119"/>
      <c r="Z24905" s="119"/>
    </row>
    <row r="24906" spans="16:26" x14ac:dyDescent="0.25">
      <c r="P24906" s="119"/>
      <c r="R24906" s="119"/>
      <c r="T24906" s="119"/>
      <c r="V24906" s="119"/>
      <c r="X24906" s="119"/>
      <c r="Z24906" s="119"/>
    </row>
    <row r="24907" spans="16:26" x14ac:dyDescent="0.25">
      <c r="P24907" s="119"/>
      <c r="R24907" s="119"/>
      <c r="T24907" s="119"/>
      <c r="V24907" s="119"/>
      <c r="X24907" s="119"/>
      <c r="Z24907" s="119"/>
    </row>
    <row r="24908" spans="16:26" x14ac:dyDescent="0.25">
      <c r="P24908" s="121"/>
      <c r="R24908" s="121"/>
      <c r="T24908" s="121"/>
      <c r="V24908" s="121"/>
      <c r="X24908" s="121"/>
      <c r="Z24908" s="121"/>
    </row>
    <row r="24909" spans="16:26" x14ac:dyDescent="0.25">
      <c r="P24909" s="121"/>
      <c r="R24909" s="121"/>
      <c r="T24909" s="121"/>
      <c r="V24909" s="121"/>
      <c r="X24909" s="121"/>
      <c r="Z24909" s="121"/>
    </row>
    <row r="24910" spans="16:26" x14ac:dyDescent="0.25">
      <c r="P24910" s="121"/>
      <c r="R24910" s="121"/>
      <c r="T24910" s="121"/>
      <c r="V24910" s="121"/>
      <c r="X24910" s="121"/>
      <c r="Z24910" s="121"/>
    </row>
    <row r="24911" spans="16:26" x14ac:dyDescent="0.25">
      <c r="P24911" s="121"/>
      <c r="R24911" s="121"/>
      <c r="T24911" s="121"/>
      <c r="V24911" s="121"/>
      <c r="X24911" s="121"/>
      <c r="Z24911" s="121"/>
    </row>
    <row r="24912" spans="16:26" x14ac:dyDescent="0.25">
      <c r="P24912" s="122"/>
      <c r="R24912" s="122"/>
      <c r="T24912" s="122"/>
      <c r="V24912" s="122"/>
      <c r="X24912" s="122"/>
      <c r="Z24912" s="122"/>
    </row>
    <row r="24913" spans="16:26" x14ac:dyDescent="0.25">
      <c r="P24913" s="118"/>
      <c r="R24913" s="118"/>
      <c r="T24913" s="118"/>
      <c r="V24913" s="118"/>
      <c r="X24913" s="118"/>
      <c r="Z24913" s="118"/>
    </row>
    <row r="24914" spans="16:26" x14ac:dyDescent="0.25">
      <c r="P24914" s="119"/>
      <c r="R24914" s="119"/>
      <c r="T24914" s="119"/>
      <c r="V24914" s="119"/>
      <c r="X24914" s="119"/>
      <c r="Z24914" s="119"/>
    </row>
    <row r="24915" spans="16:26" x14ac:dyDescent="0.25">
      <c r="P24915" s="119"/>
      <c r="R24915" s="119"/>
      <c r="T24915" s="119"/>
      <c r="V24915" s="119"/>
      <c r="X24915" s="119"/>
      <c r="Z24915" s="119"/>
    </row>
    <row r="24916" spans="16:26" x14ac:dyDescent="0.25">
      <c r="P24916" s="120"/>
      <c r="R24916" s="120"/>
      <c r="T24916" s="120"/>
      <c r="V24916" s="120"/>
      <c r="X24916" s="120"/>
      <c r="Z24916" s="120"/>
    </row>
    <row r="24917" spans="16:26" x14ac:dyDescent="0.25">
      <c r="P24917" s="119"/>
      <c r="R24917" s="119"/>
      <c r="T24917" s="119"/>
      <c r="V24917" s="119"/>
      <c r="X24917" s="119"/>
      <c r="Z24917" s="119"/>
    </row>
    <row r="24918" spans="16:26" x14ac:dyDescent="0.25">
      <c r="P24918" s="119"/>
      <c r="R24918" s="119"/>
      <c r="T24918" s="119"/>
      <c r="V24918" s="119"/>
      <c r="X24918" s="119"/>
      <c r="Z24918" s="119"/>
    </row>
    <row r="24919" spans="16:26" x14ac:dyDescent="0.25">
      <c r="P24919" s="120"/>
      <c r="R24919" s="120"/>
      <c r="T24919" s="120"/>
      <c r="V24919" s="120"/>
      <c r="X24919" s="120"/>
      <c r="Z24919" s="120"/>
    </row>
    <row r="24920" spans="16:26" x14ac:dyDescent="0.25">
      <c r="P24920" s="119"/>
      <c r="R24920" s="119"/>
      <c r="T24920" s="119"/>
      <c r="V24920" s="119"/>
      <c r="X24920" s="119"/>
      <c r="Z24920" s="119"/>
    </row>
    <row r="24921" spans="16:26" x14ac:dyDescent="0.25">
      <c r="P24921" s="120"/>
      <c r="R24921" s="120"/>
      <c r="T24921" s="120"/>
      <c r="V24921" s="120"/>
      <c r="X24921" s="120"/>
      <c r="Z24921" s="120"/>
    </row>
    <row r="24922" spans="16:26" x14ac:dyDescent="0.25">
      <c r="P24922" s="119"/>
      <c r="R24922" s="119"/>
      <c r="T24922" s="119"/>
      <c r="V24922" s="119"/>
      <c r="X24922" s="119"/>
      <c r="Z24922" s="119"/>
    </row>
    <row r="24923" spans="16:26" x14ac:dyDescent="0.25">
      <c r="P24923" s="119"/>
      <c r="R24923" s="119"/>
      <c r="T24923" s="119"/>
      <c r="V24923" s="119"/>
      <c r="X24923" s="119"/>
      <c r="Z24923" s="119"/>
    </row>
    <row r="24924" spans="16:26" x14ac:dyDescent="0.25">
      <c r="P24924" s="119"/>
      <c r="R24924" s="119"/>
      <c r="T24924" s="119"/>
      <c r="V24924" s="119"/>
      <c r="X24924" s="119"/>
      <c r="Z24924" s="119"/>
    </row>
    <row r="24925" spans="16:26" x14ac:dyDescent="0.25">
      <c r="P24925" s="121"/>
      <c r="R24925" s="121"/>
      <c r="T24925" s="121"/>
      <c r="V24925" s="121"/>
      <c r="X24925" s="121"/>
      <c r="Z24925" s="121"/>
    </row>
    <row r="24926" spans="16:26" x14ac:dyDescent="0.25">
      <c r="P24926" s="121"/>
      <c r="R24926" s="121"/>
      <c r="T24926" s="121"/>
      <c r="V24926" s="121"/>
      <c r="X24926" s="121"/>
      <c r="Z24926" s="121"/>
    </row>
    <row r="24927" spans="16:26" x14ac:dyDescent="0.25">
      <c r="P24927" s="121"/>
      <c r="R24927" s="121"/>
      <c r="T24927" s="121"/>
      <c r="V24927" s="121"/>
      <c r="X24927" s="121"/>
      <c r="Z24927" s="121"/>
    </row>
    <row r="24928" spans="16:26" x14ac:dyDescent="0.25">
      <c r="P24928" s="121"/>
      <c r="R24928" s="121"/>
      <c r="T24928" s="121"/>
      <c r="V24928" s="121"/>
      <c r="X24928" s="121"/>
      <c r="Z24928" s="121"/>
    </row>
    <row r="24929" spans="16:26" x14ac:dyDescent="0.25">
      <c r="P24929" s="122"/>
      <c r="R24929" s="122"/>
      <c r="T24929" s="122"/>
      <c r="V24929" s="122"/>
      <c r="X24929" s="122"/>
      <c r="Z24929" s="122"/>
    </row>
    <row r="24930" spans="16:26" x14ac:dyDescent="0.25">
      <c r="P24930" s="118"/>
      <c r="R24930" s="118"/>
      <c r="T24930" s="118"/>
      <c r="V24930" s="118"/>
      <c r="X24930" s="118"/>
      <c r="Z24930" s="118"/>
    </row>
    <row r="24931" spans="16:26" x14ac:dyDescent="0.25">
      <c r="P24931" s="119"/>
      <c r="R24931" s="119"/>
      <c r="T24931" s="119"/>
      <c r="V24931" s="119"/>
      <c r="X24931" s="119"/>
      <c r="Z24931" s="119"/>
    </row>
    <row r="24932" spans="16:26" x14ac:dyDescent="0.25">
      <c r="P24932" s="119"/>
      <c r="R24932" s="119"/>
      <c r="T24932" s="119"/>
      <c r="V24932" s="119"/>
      <c r="X24932" s="119"/>
      <c r="Z24932" s="119"/>
    </row>
    <row r="24933" spans="16:26" x14ac:dyDescent="0.25">
      <c r="P24933" s="120"/>
      <c r="R24933" s="120"/>
      <c r="T24933" s="120"/>
      <c r="V24933" s="120"/>
      <c r="X24933" s="120"/>
      <c r="Z24933" s="120"/>
    </row>
    <row r="24934" spans="16:26" x14ac:dyDescent="0.25">
      <c r="P24934" s="119"/>
      <c r="R24934" s="119"/>
      <c r="T24934" s="119"/>
      <c r="V24934" s="119"/>
      <c r="X24934" s="119"/>
      <c r="Z24934" s="119"/>
    </row>
    <row r="24935" spans="16:26" x14ac:dyDescent="0.25">
      <c r="P24935" s="119"/>
      <c r="R24935" s="119"/>
      <c r="T24935" s="119"/>
      <c r="V24935" s="119"/>
      <c r="X24935" s="119"/>
      <c r="Z24935" s="119"/>
    </row>
    <row r="24936" spans="16:26" x14ac:dyDescent="0.25">
      <c r="P24936" s="120"/>
      <c r="R24936" s="120"/>
      <c r="T24936" s="120"/>
      <c r="V24936" s="120"/>
      <c r="X24936" s="120"/>
      <c r="Z24936" s="120"/>
    </row>
    <row r="24937" spans="16:26" x14ac:dyDescent="0.25">
      <c r="P24937" s="119"/>
      <c r="R24937" s="119"/>
      <c r="T24937" s="119"/>
      <c r="V24937" s="119"/>
      <c r="X24937" s="119"/>
      <c r="Z24937" s="119"/>
    </row>
    <row r="24938" spans="16:26" x14ac:dyDescent="0.25">
      <c r="P24938" s="120"/>
      <c r="R24938" s="120"/>
      <c r="T24938" s="120"/>
      <c r="V24938" s="120"/>
      <c r="X24938" s="120"/>
      <c r="Z24938" s="120"/>
    </row>
    <row r="24939" spans="16:26" x14ac:dyDescent="0.25">
      <c r="P24939" s="119"/>
      <c r="R24939" s="119"/>
      <c r="T24939" s="119"/>
      <c r="V24939" s="119"/>
      <c r="X24939" s="119"/>
      <c r="Z24939" s="119"/>
    </row>
    <row r="24940" spans="16:26" x14ac:dyDescent="0.25">
      <c r="P24940" s="119"/>
      <c r="R24940" s="119"/>
      <c r="T24940" s="119"/>
      <c r="V24940" s="119"/>
      <c r="X24940" s="119"/>
      <c r="Z24940" s="119"/>
    </row>
    <row r="24941" spans="16:26" x14ac:dyDescent="0.25">
      <c r="P24941" s="119"/>
      <c r="R24941" s="119"/>
      <c r="T24941" s="119"/>
      <c r="V24941" s="119"/>
      <c r="X24941" s="119"/>
      <c r="Z24941" s="119"/>
    </row>
    <row r="24942" spans="16:26" x14ac:dyDescent="0.25">
      <c r="P24942" s="121"/>
      <c r="R24942" s="121"/>
      <c r="T24942" s="121"/>
      <c r="V24942" s="121"/>
      <c r="X24942" s="121"/>
      <c r="Z24942" s="121"/>
    </row>
    <row r="24943" spans="16:26" x14ac:dyDescent="0.25">
      <c r="P24943" s="121"/>
      <c r="R24943" s="121"/>
      <c r="T24943" s="121"/>
      <c r="V24943" s="121"/>
      <c r="X24943" s="121"/>
      <c r="Z24943" s="121"/>
    </row>
    <row r="24944" spans="16:26" x14ac:dyDescent="0.25">
      <c r="P24944" s="121"/>
      <c r="R24944" s="121"/>
      <c r="T24944" s="121"/>
      <c r="V24944" s="121"/>
      <c r="X24944" s="121"/>
      <c r="Z24944" s="121"/>
    </row>
    <row r="24945" spans="16:26" x14ac:dyDescent="0.25">
      <c r="P24945" s="121"/>
      <c r="R24945" s="121"/>
      <c r="T24945" s="121"/>
      <c r="V24945" s="121"/>
      <c r="X24945" s="121"/>
      <c r="Z24945" s="121"/>
    </row>
    <row r="24946" spans="16:26" x14ac:dyDescent="0.25">
      <c r="P24946" s="122"/>
      <c r="R24946" s="122"/>
      <c r="T24946" s="122"/>
      <c r="V24946" s="122"/>
      <c r="X24946" s="122"/>
      <c r="Z24946" s="122"/>
    </row>
    <row r="24947" spans="16:26" x14ac:dyDescent="0.25">
      <c r="P24947" s="118"/>
      <c r="R24947" s="118"/>
      <c r="T24947" s="118"/>
      <c r="V24947" s="118"/>
      <c r="X24947" s="118"/>
      <c r="Z24947" s="118"/>
    </row>
    <row r="24948" spans="16:26" x14ac:dyDescent="0.25">
      <c r="P24948" s="119"/>
      <c r="R24948" s="119"/>
      <c r="T24948" s="119"/>
      <c r="V24948" s="119"/>
      <c r="X24948" s="119"/>
      <c r="Z24948" s="119"/>
    </row>
    <row r="24949" spans="16:26" x14ac:dyDescent="0.25">
      <c r="P24949" s="119"/>
      <c r="R24949" s="119"/>
      <c r="T24949" s="119"/>
      <c r="V24949" s="119"/>
      <c r="X24949" s="119"/>
      <c r="Z24949" s="119"/>
    </row>
    <row r="24950" spans="16:26" x14ac:dyDescent="0.25">
      <c r="P24950" s="120"/>
      <c r="R24950" s="120"/>
      <c r="T24950" s="120"/>
      <c r="V24950" s="120"/>
      <c r="X24950" s="120"/>
      <c r="Z24950" s="120"/>
    </row>
    <row r="24951" spans="16:26" x14ac:dyDescent="0.25">
      <c r="P24951" s="119"/>
      <c r="R24951" s="119"/>
      <c r="T24951" s="119"/>
      <c r="V24951" s="119"/>
      <c r="X24951" s="119"/>
      <c r="Z24951" s="119"/>
    </row>
    <row r="24952" spans="16:26" x14ac:dyDescent="0.25">
      <c r="P24952" s="119"/>
      <c r="R24952" s="119"/>
      <c r="T24952" s="119"/>
      <c r="V24952" s="119"/>
      <c r="X24952" s="119"/>
      <c r="Z24952" s="119"/>
    </row>
    <row r="24953" spans="16:26" x14ac:dyDescent="0.25">
      <c r="P24953" s="120"/>
      <c r="R24953" s="120"/>
      <c r="T24953" s="120"/>
      <c r="V24953" s="120"/>
      <c r="X24953" s="120"/>
      <c r="Z24953" s="120"/>
    </row>
    <row r="24954" spans="16:26" x14ac:dyDescent="0.25">
      <c r="P24954" s="119"/>
      <c r="R24954" s="119"/>
      <c r="T24954" s="119"/>
      <c r="V24954" s="119"/>
      <c r="X24954" s="119"/>
      <c r="Z24954" s="119"/>
    </row>
    <row r="24955" spans="16:26" x14ac:dyDescent="0.25">
      <c r="P24955" s="120"/>
      <c r="R24955" s="120"/>
      <c r="T24955" s="120"/>
      <c r="V24955" s="120"/>
      <c r="X24955" s="120"/>
      <c r="Z24955" s="120"/>
    </row>
    <row r="24956" spans="16:26" x14ac:dyDescent="0.25">
      <c r="P24956" s="119"/>
      <c r="R24956" s="119"/>
      <c r="T24956" s="119"/>
      <c r="V24956" s="119"/>
      <c r="X24956" s="119"/>
      <c r="Z24956" s="119"/>
    </row>
    <row r="24957" spans="16:26" x14ac:dyDescent="0.25">
      <c r="P24957" s="119"/>
      <c r="R24957" s="119"/>
      <c r="T24957" s="119"/>
      <c r="V24957" s="119"/>
      <c r="X24957" s="119"/>
      <c r="Z24957" s="119"/>
    </row>
    <row r="24958" spans="16:26" x14ac:dyDescent="0.25">
      <c r="P24958" s="119"/>
      <c r="R24958" s="119"/>
      <c r="T24958" s="119"/>
      <c r="V24958" s="119"/>
      <c r="X24958" s="119"/>
      <c r="Z24958" s="119"/>
    </row>
    <row r="24959" spans="16:26" x14ac:dyDescent="0.25">
      <c r="P24959" s="121"/>
      <c r="R24959" s="121"/>
      <c r="T24959" s="121"/>
      <c r="V24959" s="121"/>
      <c r="X24959" s="121"/>
      <c r="Z24959" s="121"/>
    </row>
    <row r="24960" spans="16:26" x14ac:dyDescent="0.25">
      <c r="P24960" s="121"/>
      <c r="R24960" s="121"/>
      <c r="T24960" s="121"/>
      <c r="V24960" s="121"/>
      <c r="X24960" s="121"/>
      <c r="Z24960" s="121"/>
    </row>
    <row r="24961" spans="16:26" x14ac:dyDescent="0.25">
      <c r="P24961" s="121"/>
      <c r="R24961" s="121"/>
      <c r="T24961" s="121"/>
      <c r="V24961" s="121"/>
      <c r="X24961" s="121"/>
      <c r="Z24961" s="121"/>
    </row>
    <row r="24962" spans="16:26" x14ac:dyDescent="0.25">
      <c r="P24962" s="121"/>
      <c r="R24962" s="121"/>
      <c r="T24962" s="121"/>
      <c r="V24962" s="121"/>
      <c r="X24962" s="121"/>
      <c r="Z24962" s="121"/>
    </row>
    <row r="24963" spans="16:26" x14ac:dyDescent="0.25">
      <c r="P24963" s="122"/>
      <c r="R24963" s="122"/>
      <c r="T24963" s="122"/>
      <c r="V24963" s="122"/>
      <c r="X24963" s="122"/>
      <c r="Z24963" s="122"/>
    </row>
    <row r="24964" spans="16:26" x14ac:dyDescent="0.25">
      <c r="P24964" s="118"/>
      <c r="R24964" s="118"/>
      <c r="T24964" s="118"/>
      <c r="V24964" s="118"/>
      <c r="X24964" s="118"/>
      <c r="Z24964" s="118"/>
    </row>
    <row r="24965" spans="16:26" x14ac:dyDescent="0.25">
      <c r="P24965" s="119"/>
      <c r="R24965" s="119"/>
      <c r="T24965" s="119"/>
      <c r="V24965" s="119"/>
      <c r="X24965" s="119"/>
      <c r="Z24965" s="119"/>
    </row>
    <row r="24966" spans="16:26" x14ac:dyDescent="0.25">
      <c r="P24966" s="119"/>
      <c r="R24966" s="119"/>
      <c r="T24966" s="119"/>
      <c r="V24966" s="119"/>
      <c r="X24966" s="119"/>
      <c r="Z24966" s="119"/>
    </row>
    <row r="24967" spans="16:26" x14ac:dyDescent="0.25">
      <c r="P24967" s="120"/>
      <c r="R24967" s="120"/>
      <c r="T24967" s="120"/>
      <c r="V24967" s="120"/>
      <c r="X24967" s="120"/>
      <c r="Z24967" s="120"/>
    </row>
    <row r="24968" spans="16:26" x14ac:dyDescent="0.25">
      <c r="P24968" s="119"/>
      <c r="R24968" s="119"/>
      <c r="T24968" s="119"/>
      <c r="V24968" s="119"/>
      <c r="X24968" s="119"/>
      <c r="Z24968" s="119"/>
    </row>
    <row r="24969" spans="16:26" x14ac:dyDescent="0.25">
      <c r="P24969" s="119"/>
      <c r="R24969" s="119"/>
      <c r="T24969" s="119"/>
      <c r="V24969" s="119"/>
      <c r="X24969" s="119"/>
      <c r="Z24969" s="119"/>
    </row>
    <row r="24970" spans="16:26" x14ac:dyDescent="0.25">
      <c r="P24970" s="120"/>
      <c r="R24970" s="120"/>
      <c r="T24970" s="120"/>
      <c r="V24970" s="120"/>
      <c r="X24970" s="120"/>
      <c r="Z24970" s="120"/>
    </row>
    <row r="24971" spans="16:26" x14ac:dyDescent="0.25">
      <c r="P24971" s="119"/>
      <c r="R24971" s="119"/>
      <c r="T24971" s="119"/>
      <c r="V24971" s="119"/>
      <c r="X24971" s="119"/>
      <c r="Z24971" s="119"/>
    </row>
    <row r="24972" spans="16:26" x14ac:dyDescent="0.25">
      <c r="P24972" s="120"/>
      <c r="R24972" s="120"/>
      <c r="T24972" s="120"/>
      <c r="V24972" s="120"/>
      <c r="X24972" s="120"/>
      <c r="Z24972" s="120"/>
    </row>
    <row r="24973" spans="16:26" x14ac:dyDescent="0.25">
      <c r="P24973" s="119"/>
      <c r="R24973" s="119"/>
      <c r="T24973" s="119"/>
      <c r="V24973" s="119"/>
      <c r="X24973" s="119"/>
      <c r="Z24973" s="119"/>
    </row>
    <row r="24974" spans="16:26" x14ac:dyDescent="0.25">
      <c r="P24974" s="119"/>
      <c r="R24974" s="119"/>
      <c r="T24974" s="119"/>
      <c r="V24974" s="119"/>
      <c r="X24974" s="119"/>
      <c r="Z24974" s="119"/>
    </row>
    <row r="24975" spans="16:26" x14ac:dyDescent="0.25">
      <c r="P24975" s="119"/>
      <c r="R24975" s="119"/>
      <c r="T24975" s="119"/>
      <c r="V24975" s="119"/>
      <c r="X24975" s="119"/>
      <c r="Z24975" s="119"/>
    </row>
    <row r="24976" spans="16:26" x14ac:dyDescent="0.25">
      <c r="P24976" s="121"/>
      <c r="R24976" s="121"/>
      <c r="T24976" s="121"/>
      <c r="V24976" s="121"/>
      <c r="X24976" s="121"/>
      <c r="Z24976" s="121"/>
    </row>
    <row r="24977" spans="16:26" x14ac:dyDescent="0.25">
      <c r="P24977" s="121"/>
      <c r="R24977" s="121"/>
      <c r="T24977" s="121"/>
      <c r="V24977" s="121"/>
      <c r="X24977" s="121"/>
      <c r="Z24977" s="121"/>
    </row>
    <row r="24978" spans="16:26" x14ac:dyDescent="0.25">
      <c r="P24978" s="121"/>
      <c r="R24978" s="121"/>
      <c r="T24978" s="121"/>
      <c r="V24978" s="121"/>
      <c r="X24978" s="121"/>
      <c r="Z24978" s="121"/>
    </row>
    <row r="24979" spans="16:26" x14ac:dyDescent="0.25">
      <c r="P24979" s="121"/>
      <c r="R24979" s="121"/>
      <c r="T24979" s="121"/>
      <c r="V24979" s="121"/>
      <c r="X24979" s="121"/>
      <c r="Z24979" s="121"/>
    </row>
    <row r="24980" spans="16:26" x14ac:dyDescent="0.25">
      <c r="P24980" s="122"/>
      <c r="R24980" s="122"/>
      <c r="T24980" s="122"/>
      <c r="V24980" s="122"/>
      <c r="X24980" s="122"/>
      <c r="Z24980" s="122"/>
    </row>
    <row r="24981" spans="16:26" x14ac:dyDescent="0.25">
      <c r="P24981" s="118"/>
      <c r="R24981" s="118"/>
      <c r="T24981" s="118"/>
      <c r="V24981" s="118"/>
      <c r="X24981" s="118"/>
      <c r="Z24981" s="118"/>
    </row>
    <row r="24982" spans="16:26" x14ac:dyDescent="0.25">
      <c r="P24982" s="119"/>
      <c r="R24982" s="119"/>
      <c r="T24982" s="119"/>
      <c r="V24982" s="119"/>
      <c r="X24982" s="119"/>
      <c r="Z24982" s="119"/>
    </row>
    <row r="24983" spans="16:26" x14ac:dyDescent="0.25">
      <c r="P24983" s="119"/>
      <c r="R24983" s="119"/>
      <c r="T24983" s="119"/>
      <c r="V24983" s="119"/>
      <c r="X24983" s="119"/>
      <c r="Z24983" s="119"/>
    </row>
    <row r="24984" spans="16:26" x14ac:dyDescent="0.25">
      <c r="P24984" s="120"/>
      <c r="R24984" s="120"/>
      <c r="T24984" s="120"/>
      <c r="V24984" s="120"/>
      <c r="X24984" s="120"/>
      <c r="Z24984" s="120"/>
    </row>
    <row r="24985" spans="16:26" x14ac:dyDescent="0.25">
      <c r="P24985" s="119"/>
      <c r="R24985" s="119"/>
      <c r="T24985" s="119"/>
      <c r="V24985" s="119"/>
      <c r="X24985" s="119"/>
      <c r="Z24985" s="119"/>
    </row>
    <row r="24986" spans="16:26" x14ac:dyDescent="0.25">
      <c r="P24986" s="119"/>
      <c r="R24986" s="119"/>
      <c r="T24986" s="119"/>
      <c r="V24986" s="119"/>
      <c r="X24986" s="119"/>
      <c r="Z24986" s="119"/>
    </row>
    <row r="24987" spans="16:26" x14ac:dyDescent="0.25">
      <c r="P24987" s="120"/>
      <c r="R24987" s="120"/>
      <c r="T24987" s="120"/>
      <c r="V24987" s="120"/>
      <c r="X24987" s="120"/>
      <c r="Z24987" s="120"/>
    </row>
    <row r="24988" spans="16:26" x14ac:dyDescent="0.25">
      <c r="P24988" s="119"/>
      <c r="R24988" s="119"/>
      <c r="T24988" s="119"/>
      <c r="V24988" s="119"/>
      <c r="X24988" s="119"/>
      <c r="Z24988" s="119"/>
    </row>
    <row r="24989" spans="16:26" x14ac:dyDescent="0.25">
      <c r="P24989" s="120"/>
      <c r="R24989" s="120"/>
      <c r="T24989" s="120"/>
      <c r="V24989" s="120"/>
      <c r="X24989" s="120"/>
      <c r="Z24989" s="120"/>
    </row>
    <row r="24990" spans="16:26" x14ac:dyDescent="0.25">
      <c r="P24990" s="119"/>
      <c r="R24990" s="119"/>
      <c r="T24990" s="119"/>
      <c r="V24990" s="119"/>
      <c r="X24990" s="119"/>
      <c r="Z24990" s="119"/>
    </row>
    <row r="24991" spans="16:26" x14ac:dyDescent="0.25">
      <c r="P24991" s="119"/>
      <c r="R24991" s="119"/>
      <c r="T24991" s="119"/>
      <c r="V24991" s="119"/>
      <c r="X24991" s="119"/>
      <c r="Z24991" s="119"/>
    </row>
    <row r="24992" spans="16:26" x14ac:dyDescent="0.25">
      <c r="P24992" s="119"/>
      <c r="R24992" s="119"/>
      <c r="T24992" s="119"/>
      <c r="V24992" s="119"/>
      <c r="X24992" s="119"/>
      <c r="Z24992" s="119"/>
    </row>
    <row r="24993" spans="16:26" x14ac:dyDescent="0.25">
      <c r="P24993" s="121"/>
      <c r="R24993" s="121"/>
      <c r="T24993" s="121"/>
      <c r="V24993" s="121"/>
      <c r="X24993" s="121"/>
      <c r="Z24993" s="121"/>
    </row>
    <row r="24994" spans="16:26" x14ac:dyDescent="0.25">
      <c r="P24994" s="121"/>
      <c r="R24994" s="121"/>
      <c r="T24994" s="121"/>
      <c r="V24994" s="121"/>
      <c r="X24994" s="121"/>
      <c r="Z24994" s="121"/>
    </row>
    <row r="24995" spans="16:26" x14ac:dyDescent="0.25">
      <c r="P24995" s="121"/>
      <c r="R24995" s="121"/>
      <c r="T24995" s="121"/>
      <c r="V24995" s="121"/>
      <c r="X24995" s="121"/>
      <c r="Z24995" s="121"/>
    </row>
    <row r="24996" spans="16:26" x14ac:dyDescent="0.25">
      <c r="P24996" s="121"/>
      <c r="R24996" s="121"/>
      <c r="T24996" s="121"/>
      <c r="V24996" s="121"/>
      <c r="X24996" s="121"/>
      <c r="Z24996" s="121"/>
    </row>
    <row r="24997" spans="16:26" x14ac:dyDescent="0.25">
      <c r="P24997" s="122"/>
      <c r="R24997" s="122"/>
      <c r="T24997" s="122"/>
      <c r="V24997" s="122"/>
      <c r="X24997" s="122"/>
      <c r="Z24997" s="122"/>
    </row>
    <row r="24998" spans="16:26" x14ac:dyDescent="0.25">
      <c r="P24998" s="118"/>
      <c r="R24998" s="118"/>
      <c r="T24998" s="118"/>
      <c r="V24998" s="118"/>
      <c r="X24998" s="118"/>
      <c r="Z24998" s="118"/>
    </row>
    <row r="24999" spans="16:26" x14ac:dyDescent="0.25">
      <c r="P24999" s="119"/>
      <c r="R24999" s="119"/>
      <c r="T24999" s="119"/>
      <c r="V24999" s="119"/>
      <c r="X24999" s="119"/>
      <c r="Z24999" s="119"/>
    </row>
    <row r="25000" spans="16:26" x14ac:dyDescent="0.25">
      <c r="P25000" s="119"/>
      <c r="R25000" s="119"/>
      <c r="T25000" s="119"/>
      <c r="V25000" s="119"/>
      <c r="X25000" s="119"/>
      <c r="Z25000" s="119"/>
    </row>
    <row r="25001" spans="16:26" x14ac:dyDescent="0.25">
      <c r="P25001" s="120"/>
      <c r="R25001" s="120"/>
      <c r="T25001" s="120"/>
      <c r="V25001" s="120"/>
      <c r="X25001" s="120"/>
      <c r="Z25001" s="120"/>
    </row>
    <row r="25002" spans="16:26" x14ac:dyDescent="0.25">
      <c r="P25002" s="119"/>
      <c r="R25002" s="119"/>
      <c r="T25002" s="119"/>
      <c r="V25002" s="119"/>
      <c r="X25002" s="119"/>
      <c r="Z25002" s="119"/>
    </row>
    <row r="25003" spans="16:26" x14ac:dyDescent="0.25">
      <c r="P25003" s="119"/>
      <c r="R25003" s="119"/>
      <c r="T25003" s="119"/>
      <c r="V25003" s="119"/>
      <c r="X25003" s="119"/>
      <c r="Z25003" s="119"/>
    </row>
    <row r="25004" spans="16:26" x14ac:dyDescent="0.25">
      <c r="P25004" s="120"/>
      <c r="R25004" s="120"/>
      <c r="T25004" s="120"/>
      <c r="V25004" s="120"/>
      <c r="X25004" s="120"/>
      <c r="Z25004" s="120"/>
    </row>
    <row r="25005" spans="16:26" x14ac:dyDescent="0.25">
      <c r="P25005" s="119"/>
      <c r="R25005" s="119"/>
      <c r="T25005" s="119"/>
      <c r="V25005" s="119"/>
      <c r="X25005" s="119"/>
      <c r="Z25005" s="119"/>
    </row>
    <row r="25006" spans="16:26" x14ac:dyDescent="0.25">
      <c r="P25006" s="120"/>
      <c r="R25006" s="120"/>
      <c r="T25006" s="120"/>
      <c r="V25006" s="120"/>
      <c r="X25006" s="120"/>
      <c r="Z25006" s="120"/>
    </row>
    <row r="25007" spans="16:26" x14ac:dyDescent="0.25">
      <c r="P25007" s="119"/>
      <c r="R25007" s="119"/>
      <c r="T25007" s="119"/>
      <c r="V25007" s="119"/>
      <c r="X25007" s="119"/>
      <c r="Z25007" s="119"/>
    </row>
    <row r="25008" spans="16:26" x14ac:dyDescent="0.25">
      <c r="P25008" s="119"/>
      <c r="R25008" s="119"/>
      <c r="T25008" s="119"/>
      <c r="V25008" s="119"/>
      <c r="X25008" s="119"/>
      <c r="Z25008" s="119"/>
    </row>
    <row r="25009" spans="16:26" x14ac:dyDescent="0.25">
      <c r="P25009" s="119"/>
      <c r="R25009" s="119"/>
      <c r="T25009" s="119"/>
      <c r="V25009" s="119"/>
      <c r="X25009" s="119"/>
      <c r="Z25009" s="119"/>
    </row>
    <row r="25010" spans="16:26" x14ac:dyDescent="0.25">
      <c r="P25010" s="121"/>
      <c r="R25010" s="121"/>
      <c r="T25010" s="121"/>
      <c r="V25010" s="121"/>
      <c r="X25010" s="121"/>
      <c r="Z25010" s="121"/>
    </row>
    <row r="25011" spans="16:26" x14ac:dyDescent="0.25">
      <c r="P25011" s="121"/>
      <c r="R25011" s="121"/>
      <c r="T25011" s="121"/>
      <c r="V25011" s="121"/>
      <c r="X25011" s="121"/>
      <c r="Z25011" s="121"/>
    </row>
    <row r="25012" spans="16:26" x14ac:dyDescent="0.25">
      <c r="P25012" s="121"/>
      <c r="R25012" s="121"/>
      <c r="T25012" s="121"/>
      <c r="V25012" s="121"/>
      <c r="X25012" s="121"/>
      <c r="Z25012" s="121"/>
    </row>
    <row r="25013" spans="16:26" x14ac:dyDescent="0.25">
      <c r="P25013" s="121"/>
      <c r="R25013" s="121"/>
      <c r="T25013" s="121"/>
      <c r="V25013" s="121"/>
      <c r="X25013" s="121"/>
      <c r="Z25013" s="121"/>
    </row>
    <row r="25014" spans="16:26" x14ac:dyDescent="0.25">
      <c r="P25014" s="122"/>
      <c r="R25014" s="122"/>
      <c r="T25014" s="122"/>
      <c r="V25014" s="122"/>
      <c r="X25014" s="122"/>
      <c r="Z25014" s="122"/>
    </row>
    <row r="25015" spans="16:26" x14ac:dyDescent="0.25">
      <c r="P25015" s="118"/>
      <c r="R25015" s="118"/>
      <c r="T25015" s="118"/>
      <c r="V25015" s="118"/>
      <c r="X25015" s="118"/>
      <c r="Z25015" s="118"/>
    </row>
    <row r="25016" spans="16:26" x14ac:dyDescent="0.25">
      <c r="P25016" s="119"/>
      <c r="R25016" s="119"/>
      <c r="T25016" s="119"/>
      <c r="V25016" s="119"/>
      <c r="X25016" s="119"/>
      <c r="Z25016" s="119"/>
    </row>
    <row r="25017" spans="16:26" x14ac:dyDescent="0.25">
      <c r="P25017" s="119"/>
      <c r="R25017" s="119"/>
      <c r="T25017" s="119"/>
      <c r="V25017" s="119"/>
      <c r="X25017" s="119"/>
      <c r="Z25017" s="119"/>
    </row>
    <row r="25018" spans="16:26" x14ac:dyDescent="0.25">
      <c r="P25018" s="120"/>
      <c r="R25018" s="120"/>
      <c r="T25018" s="120"/>
      <c r="V25018" s="120"/>
      <c r="X25018" s="120"/>
      <c r="Z25018" s="120"/>
    </row>
    <row r="25019" spans="16:26" x14ac:dyDescent="0.25">
      <c r="P25019" s="119"/>
      <c r="R25019" s="119"/>
      <c r="T25019" s="119"/>
      <c r="V25019" s="119"/>
      <c r="X25019" s="119"/>
      <c r="Z25019" s="119"/>
    </row>
    <row r="25020" spans="16:26" x14ac:dyDescent="0.25">
      <c r="P25020" s="119"/>
      <c r="R25020" s="119"/>
      <c r="T25020" s="119"/>
      <c r="V25020" s="119"/>
      <c r="X25020" s="119"/>
      <c r="Z25020" s="119"/>
    </row>
    <row r="25021" spans="16:26" x14ac:dyDescent="0.25">
      <c r="P25021" s="120"/>
      <c r="R25021" s="120"/>
      <c r="T25021" s="120"/>
      <c r="V25021" s="120"/>
      <c r="X25021" s="120"/>
      <c r="Z25021" s="120"/>
    </row>
    <row r="25022" spans="16:26" x14ac:dyDescent="0.25">
      <c r="P25022" s="119"/>
      <c r="R25022" s="119"/>
      <c r="T25022" s="119"/>
      <c r="V25022" s="119"/>
      <c r="X25022" s="119"/>
      <c r="Z25022" s="119"/>
    </row>
    <row r="25023" spans="16:26" x14ac:dyDescent="0.25">
      <c r="P25023" s="120"/>
      <c r="R25023" s="120"/>
      <c r="T25023" s="120"/>
      <c r="V25023" s="120"/>
      <c r="X25023" s="120"/>
      <c r="Z25023" s="120"/>
    </row>
    <row r="25024" spans="16:26" x14ac:dyDescent="0.25">
      <c r="P25024" s="119"/>
      <c r="R25024" s="119"/>
      <c r="T25024" s="119"/>
      <c r="V25024" s="119"/>
      <c r="X25024" s="119"/>
      <c r="Z25024" s="119"/>
    </row>
    <row r="25025" spans="16:26" x14ac:dyDescent="0.25">
      <c r="P25025" s="119"/>
      <c r="R25025" s="119"/>
      <c r="T25025" s="119"/>
      <c r="V25025" s="119"/>
      <c r="X25025" s="119"/>
      <c r="Z25025" s="119"/>
    </row>
    <row r="25026" spans="16:26" x14ac:dyDescent="0.25">
      <c r="P25026" s="119"/>
      <c r="R25026" s="119"/>
      <c r="T25026" s="119"/>
      <c r="V25026" s="119"/>
      <c r="X25026" s="119"/>
      <c r="Z25026" s="119"/>
    </row>
    <row r="25027" spans="16:26" x14ac:dyDescent="0.25">
      <c r="P25027" s="121"/>
      <c r="R25027" s="121"/>
      <c r="T25027" s="121"/>
      <c r="V25027" s="121"/>
      <c r="X25027" s="121"/>
      <c r="Z25027" s="121"/>
    </row>
    <row r="25028" spans="16:26" x14ac:dyDescent="0.25">
      <c r="P25028" s="121"/>
      <c r="R25028" s="121"/>
      <c r="T25028" s="121"/>
      <c r="V25028" s="121"/>
      <c r="X25028" s="121"/>
      <c r="Z25028" s="121"/>
    </row>
    <row r="25029" spans="16:26" x14ac:dyDescent="0.25">
      <c r="P25029" s="121"/>
      <c r="R25029" s="121"/>
      <c r="T25029" s="121"/>
      <c r="V25029" s="121"/>
      <c r="X25029" s="121"/>
      <c r="Z25029" s="121"/>
    </row>
    <row r="25030" spans="16:26" x14ac:dyDescent="0.25">
      <c r="P25030" s="121"/>
      <c r="R25030" s="121"/>
      <c r="T25030" s="121"/>
      <c r="V25030" s="121"/>
      <c r="X25030" s="121"/>
      <c r="Z25030" s="121"/>
    </row>
    <row r="25031" spans="16:26" x14ac:dyDescent="0.25">
      <c r="P25031" s="122"/>
      <c r="R25031" s="122"/>
      <c r="T25031" s="122"/>
      <c r="V25031" s="122"/>
      <c r="X25031" s="122"/>
      <c r="Z25031" s="122"/>
    </row>
    <row r="25032" spans="16:26" x14ac:dyDescent="0.25">
      <c r="P25032" s="118"/>
      <c r="R25032" s="118"/>
      <c r="T25032" s="118"/>
      <c r="V25032" s="118"/>
      <c r="X25032" s="118"/>
      <c r="Z25032" s="118"/>
    </row>
    <row r="25033" spans="16:26" x14ac:dyDescent="0.25">
      <c r="P25033" s="119"/>
      <c r="R25033" s="119"/>
      <c r="T25033" s="119"/>
      <c r="V25033" s="119"/>
      <c r="X25033" s="119"/>
      <c r="Z25033" s="119"/>
    </row>
    <row r="25034" spans="16:26" x14ac:dyDescent="0.25">
      <c r="P25034" s="119"/>
      <c r="R25034" s="119"/>
      <c r="T25034" s="119"/>
      <c r="V25034" s="119"/>
      <c r="X25034" s="119"/>
      <c r="Z25034" s="119"/>
    </row>
    <row r="25035" spans="16:26" x14ac:dyDescent="0.25">
      <c r="P25035" s="120"/>
      <c r="R25035" s="120"/>
      <c r="T25035" s="120"/>
      <c r="V25035" s="120"/>
      <c r="X25035" s="120"/>
      <c r="Z25035" s="120"/>
    </row>
    <row r="25036" spans="16:26" x14ac:dyDescent="0.25">
      <c r="P25036" s="119"/>
      <c r="R25036" s="119"/>
      <c r="T25036" s="119"/>
      <c r="V25036" s="119"/>
      <c r="X25036" s="119"/>
      <c r="Z25036" s="119"/>
    </row>
    <row r="25037" spans="16:26" x14ac:dyDescent="0.25">
      <c r="P25037" s="119"/>
      <c r="R25037" s="119"/>
      <c r="T25037" s="119"/>
      <c r="V25037" s="119"/>
      <c r="X25037" s="119"/>
      <c r="Z25037" s="119"/>
    </row>
    <row r="25038" spans="16:26" x14ac:dyDescent="0.25">
      <c r="P25038" s="120"/>
      <c r="R25038" s="120"/>
      <c r="T25038" s="120"/>
      <c r="V25038" s="120"/>
      <c r="X25038" s="120"/>
      <c r="Z25038" s="120"/>
    </row>
    <row r="25039" spans="16:26" x14ac:dyDescent="0.25">
      <c r="P25039" s="119"/>
      <c r="R25039" s="119"/>
      <c r="T25039" s="119"/>
      <c r="V25039" s="119"/>
      <c r="X25039" s="119"/>
      <c r="Z25039" s="119"/>
    </row>
    <row r="25040" spans="16:26" x14ac:dyDescent="0.25">
      <c r="P25040" s="120"/>
      <c r="R25040" s="120"/>
      <c r="T25040" s="120"/>
      <c r="V25040" s="120"/>
      <c r="X25040" s="120"/>
      <c r="Z25040" s="120"/>
    </row>
    <row r="25041" spans="16:26" x14ac:dyDescent="0.25">
      <c r="P25041" s="119"/>
      <c r="R25041" s="119"/>
      <c r="T25041" s="119"/>
      <c r="V25041" s="119"/>
      <c r="X25041" s="119"/>
      <c r="Z25041" s="119"/>
    </row>
    <row r="25042" spans="16:26" x14ac:dyDescent="0.25">
      <c r="P25042" s="119"/>
      <c r="R25042" s="119"/>
      <c r="T25042" s="119"/>
      <c r="V25042" s="119"/>
      <c r="X25042" s="119"/>
      <c r="Z25042" s="119"/>
    </row>
    <row r="25043" spans="16:26" x14ac:dyDescent="0.25">
      <c r="P25043" s="119"/>
      <c r="R25043" s="119"/>
      <c r="T25043" s="119"/>
      <c r="V25043" s="119"/>
      <c r="X25043" s="119"/>
      <c r="Z25043" s="119"/>
    </row>
    <row r="25044" spans="16:26" x14ac:dyDescent="0.25">
      <c r="P25044" s="121"/>
      <c r="R25044" s="121"/>
      <c r="T25044" s="121"/>
      <c r="V25044" s="121"/>
      <c r="X25044" s="121"/>
      <c r="Z25044" s="121"/>
    </row>
    <row r="25045" spans="16:26" x14ac:dyDescent="0.25">
      <c r="P25045" s="121"/>
      <c r="R25045" s="121"/>
      <c r="T25045" s="121"/>
      <c r="V25045" s="121"/>
      <c r="X25045" s="121"/>
      <c r="Z25045" s="121"/>
    </row>
    <row r="25046" spans="16:26" x14ac:dyDescent="0.25">
      <c r="P25046" s="121"/>
      <c r="R25046" s="121"/>
      <c r="T25046" s="121"/>
      <c r="V25046" s="121"/>
      <c r="X25046" s="121"/>
      <c r="Z25046" s="121"/>
    </row>
    <row r="25047" spans="16:26" x14ac:dyDescent="0.25">
      <c r="P25047" s="121"/>
      <c r="R25047" s="121"/>
      <c r="T25047" s="121"/>
      <c r="V25047" s="121"/>
      <c r="X25047" s="121"/>
      <c r="Z25047" s="121"/>
    </row>
    <row r="25048" spans="16:26" x14ac:dyDescent="0.25">
      <c r="P25048" s="122"/>
      <c r="R25048" s="122"/>
      <c r="T25048" s="122"/>
      <c r="V25048" s="122"/>
      <c r="X25048" s="122"/>
      <c r="Z25048" s="122"/>
    </row>
    <row r="25049" spans="16:26" x14ac:dyDescent="0.25">
      <c r="P25049" s="118"/>
      <c r="R25049" s="118"/>
      <c r="T25049" s="118"/>
      <c r="V25049" s="118"/>
      <c r="X25049" s="118"/>
      <c r="Z25049" s="118"/>
    </row>
    <row r="25050" spans="16:26" x14ac:dyDescent="0.25">
      <c r="P25050" s="119"/>
      <c r="R25050" s="119"/>
      <c r="T25050" s="119"/>
      <c r="V25050" s="119"/>
      <c r="X25050" s="119"/>
      <c r="Z25050" s="119"/>
    </row>
    <row r="25051" spans="16:26" x14ac:dyDescent="0.25">
      <c r="P25051" s="119"/>
      <c r="R25051" s="119"/>
      <c r="T25051" s="119"/>
      <c r="V25051" s="119"/>
      <c r="X25051" s="119"/>
      <c r="Z25051" s="119"/>
    </row>
    <row r="25052" spans="16:26" x14ac:dyDescent="0.25">
      <c r="P25052" s="120"/>
      <c r="R25052" s="120"/>
      <c r="T25052" s="120"/>
      <c r="V25052" s="120"/>
      <c r="X25052" s="120"/>
      <c r="Z25052" s="120"/>
    </row>
    <row r="25053" spans="16:26" x14ac:dyDescent="0.25">
      <c r="P25053" s="119"/>
      <c r="R25053" s="119"/>
      <c r="T25053" s="119"/>
      <c r="V25053" s="119"/>
      <c r="X25053" s="119"/>
      <c r="Z25053" s="119"/>
    </row>
    <row r="25054" spans="16:26" x14ac:dyDescent="0.25">
      <c r="P25054" s="119"/>
      <c r="R25054" s="119"/>
      <c r="T25054" s="119"/>
      <c r="V25054" s="119"/>
      <c r="X25054" s="119"/>
      <c r="Z25054" s="119"/>
    </row>
    <row r="25055" spans="16:26" x14ac:dyDescent="0.25">
      <c r="P25055" s="120"/>
      <c r="R25055" s="120"/>
      <c r="T25055" s="120"/>
      <c r="V25055" s="120"/>
      <c r="X25055" s="120"/>
      <c r="Z25055" s="120"/>
    </row>
    <row r="25056" spans="16:26" x14ac:dyDescent="0.25">
      <c r="P25056" s="119"/>
      <c r="R25056" s="119"/>
      <c r="T25056" s="119"/>
      <c r="V25056" s="119"/>
      <c r="X25056" s="119"/>
      <c r="Z25056" s="119"/>
    </row>
    <row r="25057" spans="16:26" x14ac:dyDescent="0.25">
      <c r="P25057" s="120"/>
      <c r="R25057" s="120"/>
      <c r="T25057" s="120"/>
      <c r="V25057" s="120"/>
      <c r="X25057" s="120"/>
      <c r="Z25057" s="120"/>
    </row>
    <row r="25058" spans="16:26" x14ac:dyDescent="0.25">
      <c r="P25058" s="119"/>
      <c r="R25058" s="119"/>
      <c r="T25058" s="119"/>
      <c r="V25058" s="119"/>
      <c r="X25058" s="119"/>
      <c r="Z25058" s="119"/>
    </row>
    <row r="25059" spans="16:26" x14ac:dyDescent="0.25">
      <c r="P25059" s="119"/>
      <c r="R25059" s="119"/>
      <c r="T25059" s="119"/>
      <c r="V25059" s="119"/>
      <c r="X25059" s="119"/>
      <c r="Z25059" s="119"/>
    </row>
    <row r="25060" spans="16:26" x14ac:dyDescent="0.25">
      <c r="P25060" s="119"/>
      <c r="R25060" s="119"/>
      <c r="T25060" s="119"/>
      <c r="V25060" s="119"/>
      <c r="X25060" s="119"/>
      <c r="Z25060" s="119"/>
    </row>
    <row r="25061" spans="16:26" x14ac:dyDescent="0.25">
      <c r="P25061" s="121"/>
      <c r="R25061" s="121"/>
      <c r="T25061" s="121"/>
      <c r="V25061" s="121"/>
      <c r="X25061" s="121"/>
      <c r="Z25061" s="121"/>
    </row>
    <row r="25062" spans="16:26" x14ac:dyDescent="0.25">
      <c r="P25062" s="121"/>
      <c r="R25062" s="121"/>
      <c r="T25062" s="121"/>
      <c r="V25062" s="121"/>
      <c r="X25062" s="121"/>
      <c r="Z25062" s="121"/>
    </row>
    <row r="25063" spans="16:26" x14ac:dyDescent="0.25">
      <c r="P25063" s="121"/>
      <c r="R25063" s="121"/>
      <c r="T25063" s="121"/>
      <c r="V25063" s="121"/>
      <c r="X25063" s="121"/>
      <c r="Z25063" s="121"/>
    </row>
    <row r="25064" spans="16:26" x14ac:dyDescent="0.25">
      <c r="P25064" s="121"/>
      <c r="R25064" s="121"/>
      <c r="T25064" s="121"/>
      <c r="V25064" s="121"/>
      <c r="X25064" s="121"/>
      <c r="Z25064" s="121"/>
    </row>
    <row r="25065" spans="16:26" x14ac:dyDescent="0.25">
      <c r="P25065" s="122"/>
      <c r="R25065" s="122"/>
      <c r="T25065" s="122"/>
      <c r="V25065" s="122"/>
      <c r="X25065" s="122"/>
      <c r="Z25065" s="122"/>
    </row>
    <row r="25066" spans="16:26" x14ac:dyDescent="0.25">
      <c r="P25066" s="118"/>
      <c r="R25066" s="118"/>
      <c r="T25066" s="118"/>
      <c r="V25066" s="118"/>
      <c r="X25066" s="118"/>
      <c r="Z25066" s="118"/>
    </row>
    <row r="25067" spans="16:26" x14ac:dyDescent="0.25">
      <c r="P25067" s="119"/>
      <c r="R25067" s="119"/>
      <c r="T25067" s="119"/>
      <c r="V25067" s="119"/>
      <c r="X25067" s="119"/>
      <c r="Z25067" s="119"/>
    </row>
    <row r="25068" spans="16:26" x14ac:dyDescent="0.25">
      <c r="P25068" s="119"/>
      <c r="R25068" s="119"/>
      <c r="T25068" s="119"/>
      <c r="V25068" s="119"/>
      <c r="X25068" s="119"/>
      <c r="Z25068" s="119"/>
    </row>
    <row r="25069" spans="16:26" x14ac:dyDescent="0.25">
      <c r="P25069" s="120"/>
      <c r="R25069" s="120"/>
      <c r="T25069" s="120"/>
      <c r="V25069" s="120"/>
      <c r="X25069" s="120"/>
      <c r="Z25069" s="120"/>
    </row>
    <row r="25070" spans="16:26" x14ac:dyDescent="0.25">
      <c r="P25070" s="119"/>
      <c r="R25070" s="119"/>
      <c r="T25070" s="119"/>
      <c r="V25070" s="119"/>
      <c r="X25070" s="119"/>
      <c r="Z25070" s="119"/>
    </row>
    <row r="25071" spans="16:26" x14ac:dyDescent="0.25">
      <c r="P25071" s="119"/>
      <c r="R25071" s="119"/>
      <c r="T25071" s="119"/>
      <c r="V25071" s="119"/>
      <c r="X25071" s="119"/>
      <c r="Z25071" s="119"/>
    </row>
    <row r="25072" spans="16:26" x14ac:dyDescent="0.25">
      <c r="P25072" s="120"/>
      <c r="R25072" s="120"/>
      <c r="T25072" s="120"/>
      <c r="V25072" s="120"/>
      <c r="X25072" s="120"/>
      <c r="Z25072" s="120"/>
    </row>
    <row r="25073" spans="16:26" x14ac:dyDescent="0.25">
      <c r="P25073" s="119"/>
      <c r="R25073" s="119"/>
      <c r="T25073" s="119"/>
      <c r="V25073" s="119"/>
      <c r="X25073" s="119"/>
      <c r="Z25073" s="119"/>
    </row>
    <row r="25074" spans="16:26" x14ac:dyDescent="0.25">
      <c r="P25074" s="120"/>
      <c r="R25074" s="120"/>
      <c r="T25074" s="120"/>
      <c r="V25074" s="120"/>
      <c r="X25074" s="120"/>
      <c r="Z25074" s="120"/>
    </row>
    <row r="25075" spans="16:26" x14ac:dyDescent="0.25">
      <c r="P25075" s="119"/>
      <c r="R25075" s="119"/>
      <c r="T25075" s="119"/>
      <c r="V25075" s="119"/>
      <c r="X25075" s="119"/>
      <c r="Z25075" s="119"/>
    </row>
    <row r="25076" spans="16:26" x14ac:dyDescent="0.25">
      <c r="P25076" s="119"/>
      <c r="R25076" s="119"/>
      <c r="T25076" s="119"/>
      <c r="V25076" s="119"/>
      <c r="X25076" s="119"/>
      <c r="Z25076" s="119"/>
    </row>
    <row r="25077" spans="16:26" x14ac:dyDescent="0.25">
      <c r="P25077" s="119"/>
      <c r="R25077" s="119"/>
      <c r="T25077" s="119"/>
      <c r="V25077" s="119"/>
      <c r="X25077" s="119"/>
      <c r="Z25077" s="119"/>
    </row>
    <row r="25078" spans="16:26" x14ac:dyDescent="0.25">
      <c r="P25078" s="121"/>
      <c r="R25078" s="121"/>
      <c r="T25078" s="121"/>
      <c r="V25078" s="121"/>
      <c r="X25078" s="121"/>
      <c r="Z25078" s="121"/>
    </row>
    <row r="25079" spans="16:26" x14ac:dyDescent="0.25">
      <c r="P25079" s="121"/>
      <c r="R25079" s="121"/>
      <c r="T25079" s="121"/>
      <c r="V25079" s="121"/>
      <c r="X25079" s="121"/>
      <c r="Z25079" s="121"/>
    </row>
    <row r="25080" spans="16:26" x14ac:dyDescent="0.25">
      <c r="P25080" s="121"/>
      <c r="R25080" s="121"/>
      <c r="T25080" s="121"/>
      <c r="V25080" s="121"/>
      <c r="X25080" s="121"/>
      <c r="Z25080" s="121"/>
    </row>
    <row r="25081" spans="16:26" x14ac:dyDescent="0.25">
      <c r="P25081" s="121"/>
      <c r="R25081" s="121"/>
      <c r="T25081" s="121"/>
      <c r="V25081" s="121"/>
      <c r="X25081" s="121"/>
      <c r="Z25081" s="121"/>
    </row>
    <row r="25082" spans="16:26" x14ac:dyDescent="0.25">
      <c r="P25082" s="122"/>
      <c r="R25082" s="122"/>
      <c r="T25082" s="122"/>
      <c r="V25082" s="122"/>
      <c r="X25082" s="122"/>
      <c r="Z25082" s="122"/>
    </row>
    <row r="25083" spans="16:26" x14ac:dyDescent="0.25">
      <c r="P25083" s="118"/>
      <c r="R25083" s="118"/>
      <c r="T25083" s="118"/>
      <c r="V25083" s="118"/>
      <c r="X25083" s="118"/>
      <c r="Z25083" s="118"/>
    </row>
    <row r="25084" spans="16:26" x14ac:dyDescent="0.25">
      <c r="P25084" s="119"/>
      <c r="R25084" s="119"/>
      <c r="T25084" s="119"/>
      <c r="V25084" s="119"/>
      <c r="X25084" s="119"/>
      <c r="Z25084" s="119"/>
    </row>
    <row r="25085" spans="16:26" x14ac:dyDescent="0.25">
      <c r="P25085" s="119"/>
      <c r="R25085" s="119"/>
      <c r="T25085" s="119"/>
      <c r="V25085" s="119"/>
      <c r="X25085" s="119"/>
      <c r="Z25085" s="119"/>
    </row>
    <row r="25086" spans="16:26" x14ac:dyDescent="0.25">
      <c r="P25086" s="120"/>
      <c r="R25086" s="120"/>
      <c r="T25086" s="120"/>
      <c r="V25086" s="120"/>
      <c r="X25086" s="120"/>
      <c r="Z25086" s="120"/>
    </row>
    <row r="25087" spans="16:26" x14ac:dyDescent="0.25">
      <c r="P25087" s="119"/>
      <c r="R25087" s="119"/>
      <c r="T25087" s="119"/>
      <c r="V25087" s="119"/>
      <c r="X25087" s="119"/>
      <c r="Z25087" s="119"/>
    </row>
    <row r="25088" spans="16:26" x14ac:dyDescent="0.25">
      <c r="P25088" s="119"/>
      <c r="R25088" s="119"/>
      <c r="T25088" s="119"/>
      <c r="V25088" s="119"/>
      <c r="X25088" s="119"/>
      <c r="Z25088" s="119"/>
    </row>
    <row r="25089" spans="16:26" x14ac:dyDescent="0.25">
      <c r="P25089" s="120"/>
      <c r="R25089" s="120"/>
      <c r="T25089" s="120"/>
      <c r="V25089" s="120"/>
      <c r="X25089" s="120"/>
      <c r="Z25089" s="120"/>
    </row>
    <row r="25090" spans="16:26" x14ac:dyDescent="0.25">
      <c r="P25090" s="119"/>
      <c r="R25090" s="119"/>
      <c r="T25090" s="119"/>
      <c r="V25090" s="119"/>
      <c r="X25090" s="119"/>
      <c r="Z25090" s="119"/>
    </row>
    <row r="25091" spans="16:26" x14ac:dyDescent="0.25">
      <c r="P25091" s="120"/>
      <c r="R25091" s="120"/>
      <c r="T25091" s="120"/>
      <c r="V25091" s="120"/>
      <c r="X25091" s="120"/>
      <c r="Z25091" s="120"/>
    </row>
    <row r="25092" spans="16:26" x14ac:dyDescent="0.25">
      <c r="P25092" s="119"/>
      <c r="R25092" s="119"/>
      <c r="T25092" s="119"/>
      <c r="V25092" s="119"/>
      <c r="X25092" s="119"/>
      <c r="Z25092" s="119"/>
    </row>
    <row r="25093" spans="16:26" x14ac:dyDescent="0.25">
      <c r="P25093" s="119"/>
      <c r="R25093" s="119"/>
      <c r="T25093" s="119"/>
      <c r="V25093" s="119"/>
      <c r="X25093" s="119"/>
      <c r="Z25093" s="119"/>
    </row>
    <row r="25094" spans="16:26" x14ac:dyDescent="0.25">
      <c r="P25094" s="119"/>
      <c r="R25094" s="119"/>
      <c r="T25094" s="119"/>
      <c r="V25094" s="119"/>
      <c r="X25094" s="119"/>
      <c r="Z25094" s="119"/>
    </row>
    <row r="25095" spans="16:26" x14ac:dyDescent="0.25">
      <c r="P25095" s="121"/>
      <c r="R25095" s="121"/>
      <c r="T25095" s="121"/>
      <c r="V25095" s="121"/>
      <c r="X25095" s="121"/>
      <c r="Z25095" s="121"/>
    </row>
    <row r="25096" spans="16:26" x14ac:dyDescent="0.25">
      <c r="P25096" s="121"/>
      <c r="R25096" s="121"/>
      <c r="T25096" s="121"/>
      <c r="V25096" s="121"/>
      <c r="X25096" s="121"/>
      <c r="Z25096" s="121"/>
    </row>
    <row r="25097" spans="16:26" x14ac:dyDescent="0.25">
      <c r="P25097" s="121"/>
      <c r="R25097" s="121"/>
      <c r="T25097" s="121"/>
      <c r="V25097" s="121"/>
      <c r="X25097" s="121"/>
      <c r="Z25097" s="121"/>
    </row>
    <row r="25098" spans="16:26" x14ac:dyDescent="0.25">
      <c r="P25098" s="121"/>
      <c r="R25098" s="121"/>
      <c r="T25098" s="121"/>
      <c r="V25098" s="121"/>
      <c r="X25098" s="121"/>
      <c r="Z25098" s="121"/>
    </row>
    <row r="25099" spans="16:26" x14ac:dyDescent="0.25">
      <c r="P25099" s="122"/>
      <c r="R25099" s="122"/>
      <c r="T25099" s="122"/>
      <c r="V25099" s="122"/>
      <c r="X25099" s="122"/>
      <c r="Z25099" s="122"/>
    </row>
    <row r="25100" spans="16:26" x14ac:dyDescent="0.25">
      <c r="P25100" s="118"/>
      <c r="R25100" s="118"/>
      <c r="T25100" s="118"/>
      <c r="V25100" s="118"/>
      <c r="X25100" s="118"/>
      <c r="Z25100" s="118"/>
    </row>
    <row r="25101" spans="16:26" x14ac:dyDescent="0.25">
      <c r="P25101" s="119"/>
      <c r="R25101" s="119"/>
      <c r="T25101" s="119"/>
      <c r="V25101" s="119"/>
      <c r="X25101" s="119"/>
      <c r="Z25101" s="119"/>
    </row>
    <row r="25102" spans="16:26" x14ac:dyDescent="0.25">
      <c r="P25102" s="119"/>
      <c r="R25102" s="119"/>
      <c r="T25102" s="119"/>
      <c r="V25102" s="119"/>
      <c r="X25102" s="119"/>
      <c r="Z25102" s="119"/>
    </row>
    <row r="25103" spans="16:26" x14ac:dyDescent="0.25">
      <c r="P25103" s="120"/>
      <c r="R25103" s="120"/>
      <c r="T25103" s="120"/>
      <c r="V25103" s="120"/>
      <c r="X25103" s="120"/>
      <c r="Z25103" s="120"/>
    </row>
    <row r="25104" spans="16:26" x14ac:dyDescent="0.25">
      <c r="P25104" s="119"/>
      <c r="R25104" s="119"/>
      <c r="T25104" s="119"/>
      <c r="V25104" s="119"/>
      <c r="X25104" s="119"/>
      <c r="Z25104" s="119"/>
    </row>
    <row r="25105" spans="16:26" x14ac:dyDescent="0.25">
      <c r="P25105" s="119"/>
      <c r="R25105" s="119"/>
      <c r="T25105" s="119"/>
      <c r="V25105" s="119"/>
      <c r="X25105" s="119"/>
      <c r="Z25105" s="119"/>
    </row>
    <row r="25106" spans="16:26" x14ac:dyDescent="0.25">
      <c r="P25106" s="120"/>
      <c r="R25106" s="120"/>
      <c r="T25106" s="120"/>
      <c r="V25106" s="120"/>
      <c r="X25106" s="120"/>
      <c r="Z25106" s="120"/>
    </row>
    <row r="25107" spans="16:26" x14ac:dyDescent="0.25">
      <c r="P25107" s="119"/>
      <c r="R25107" s="119"/>
      <c r="T25107" s="119"/>
      <c r="V25107" s="119"/>
      <c r="X25107" s="119"/>
      <c r="Z25107" s="119"/>
    </row>
    <row r="25108" spans="16:26" x14ac:dyDescent="0.25">
      <c r="P25108" s="120"/>
      <c r="R25108" s="120"/>
      <c r="T25108" s="120"/>
      <c r="V25108" s="120"/>
      <c r="X25108" s="120"/>
      <c r="Z25108" s="120"/>
    </row>
    <row r="25109" spans="16:26" x14ac:dyDescent="0.25">
      <c r="P25109" s="119"/>
      <c r="R25109" s="119"/>
      <c r="T25109" s="119"/>
      <c r="V25109" s="119"/>
      <c r="X25109" s="119"/>
      <c r="Z25109" s="119"/>
    </row>
    <row r="25110" spans="16:26" x14ac:dyDescent="0.25">
      <c r="P25110" s="119"/>
      <c r="R25110" s="119"/>
      <c r="T25110" s="119"/>
      <c r="V25110" s="119"/>
      <c r="X25110" s="119"/>
      <c r="Z25110" s="119"/>
    </row>
    <row r="25111" spans="16:26" x14ac:dyDescent="0.25">
      <c r="P25111" s="119"/>
      <c r="R25111" s="119"/>
      <c r="T25111" s="119"/>
      <c r="V25111" s="119"/>
      <c r="X25111" s="119"/>
      <c r="Z25111" s="119"/>
    </row>
    <row r="25112" spans="16:26" x14ac:dyDescent="0.25">
      <c r="P25112" s="121"/>
      <c r="R25112" s="121"/>
      <c r="T25112" s="121"/>
      <c r="V25112" s="121"/>
      <c r="X25112" s="121"/>
      <c r="Z25112" s="121"/>
    </row>
    <row r="25113" spans="16:26" x14ac:dyDescent="0.25">
      <c r="P25113" s="121"/>
      <c r="R25113" s="121"/>
      <c r="T25113" s="121"/>
      <c r="V25113" s="121"/>
      <c r="X25113" s="121"/>
      <c r="Z25113" s="121"/>
    </row>
    <row r="25114" spans="16:26" x14ac:dyDescent="0.25">
      <c r="P25114" s="121"/>
      <c r="R25114" s="121"/>
      <c r="T25114" s="121"/>
      <c r="V25114" s="121"/>
      <c r="X25114" s="121"/>
      <c r="Z25114" s="121"/>
    </row>
    <row r="25115" spans="16:26" x14ac:dyDescent="0.25">
      <c r="P25115" s="121"/>
      <c r="R25115" s="121"/>
      <c r="T25115" s="121"/>
      <c r="V25115" s="121"/>
      <c r="X25115" s="121"/>
      <c r="Z25115" s="121"/>
    </row>
    <row r="25116" spans="16:26" x14ac:dyDescent="0.25">
      <c r="P25116" s="122"/>
      <c r="R25116" s="122"/>
      <c r="T25116" s="122"/>
      <c r="V25116" s="122"/>
      <c r="X25116" s="122"/>
      <c r="Z25116" s="122"/>
    </row>
    <row r="25117" spans="16:26" x14ac:dyDescent="0.25">
      <c r="P25117" s="118"/>
      <c r="R25117" s="118"/>
      <c r="T25117" s="118"/>
      <c r="V25117" s="118"/>
      <c r="X25117" s="118"/>
      <c r="Z25117" s="118"/>
    </row>
    <row r="25118" spans="16:26" x14ac:dyDescent="0.25">
      <c r="P25118" s="119"/>
      <c r="R25118" s="119"/>
      <c r="T25118" s="119"/>
      <c r="V25118" s="119"/>
      <c r="X25118" s="119"/>
      <c r="Z25118" s="119"/>
    </row>
    <row r="25119" spans="16:26" x14ac:dyDescent="0.25">
      <c r="P25119" s="119"/>
      <c r="R25119" s="119"/>
      <c r="T25119" s="119"/>
      <c r="V25119" s="119"/>
      <c r="X25119" s="119"/>
      <c r="Z25119" s="119"/>
    </row>
    <row r="25120" spans="16:26" x14ac:dyDescent="0.25">
      <c r="P25120" s="120"/>
      <c r="R25120" s="120"/>
      <c r="T25120" s="120"/>
      <c r="V25120" s="120"/>
      <c r="X25120" s="120"/>
      <c r="Z25120" s="120"/>
    </row>
    <row r="25121" spans="16:26" x14ac:dyDescent="0.25">
      <c r="P25121" s="119"/>
      <c r="R25121" s="119"/>
      <c r="T25121" s="119"/>
      <c r="V25121" s="119"/>
      <c r="X25121" s="119"/>
      <c r="Z25121" s="119"/>
    </row>
    <row r="25122" spans="16:26" x14ac:dyDescent="0.25">
      <c r="P25122" s="119"/>
      <c r="R25122" s="119"/>
      <c r="T25122" s="119"/>
      <c r="V25122" s="119"/>
      <c r="X25122" s="119"/>
      <c r="Z25122" s="119"/>
    </row>
    <row r="25123" spans="16:26" x14ac:dyDescent="0.25">
      <c r="P25123" s="120"/>
      <c r="R25123" s="120"/>
      <c r="T25123" s="120"/>
      <c r="V25123" s="120"/>
      <c r="X25123" s="120"/>
      <c r="Z25123" s="120"/>
    </row>
    <row r="25124" spans="16:26" x14ac:dyDescent="0.25">
      <c r="P25124" s="119"/>
      <c r="R25124" s="119"/>
      <c r="T25124" s="119"/>
      <c r="V25124" s="119"/>
      <c r="X25124" s="119"/>
      <c r="Z25124" s="119"/>
    </row>
    <row r="25125" spans="16:26" x14ac:dyDescent="0.25">
      <c r="P25125" s="120"/>
      <c r="R25125" s="120"/>
      <c r="T25125" s="120"/>
      <c r="V25125" s="120"/>
      <c r="X25125" s="120"/>
      <c r="Z25125" s="120"/>
    </row>
    <row r="25126" spans="16:26" x14ac:dyDescent="0.25">
      <c r="P25126" s="119"/>
      <c r="R25126" s="119"/>
      <c r="T25126" s="119"/>
      <c r="V25126" s="119"/>
      <c r="X25126" s="119"/>
      <c r="Z25126" s="119"/>
    </row>
    <row r="25127" spans="16:26" x14ac:dyDescent="0.25">
      <c r="P25127" s="119"/>
      <c r="R25127" s="119"/>
      <c r="T25127" s="119"/>
      <c r="V25127" s="119"/>
      <c r="X25127" s="119"/>
      <c r="Z25127" s="119"/>
    </row>
    <row r="25128" spans="16:26" x14ac:dyDescent="0.25">
      <c r="P25128" s="119"/>
      <c r="R25128" s="119"/>
      <c r="T25128" s="119"/>
      <c r="V25128" s="119"/>
      <c r="X25128" s="119"/>
      <c r="Z25128" s="119"/>
    </row>
    <row r="25129" spans="16:26" x14ac:dyDescent="0.25">
      <c r="P25129" s="121"/>
      <c r="R25129" s="121"/>
      <c r="T25129" s="121"/>
      <c r="V25129" s="121"/>
      <c r="X25129" s="121"/>
      <c r="Z25129" s="121"/>
    </row>
    <row r="25130" spans="16:26" x14ac:dyDescent="0.25">
      <c r="P25130" s="121"/>
      <c r="R25130" s="121"/>
      <c r="T25130" s="121"/>
      <c r="V25130" s="121"/>
      <c r="X25130" s="121"/>
      <c r="Z25130" s="121"/>
    </row>
    <row r="25131" spans="16:26" x14ac:dyDescent="0.25">
      <c r="P25131" s="121"/>
      <c r="R25131" s="121"/>
      <c r="T25131" s="121"/>
      <c r="V25131" s="121"/>
      <c r="X25131" s="121"/>
      <c r="Z25131" s="121"/>
    </row>
    <row r="25132" spans="16:26" x14ac:dyDescent="0.25">
      <c r="P25132" s="121"/>
      <c r="R25132" s="121"/>
      <c r="T25132" s="121"/>
      <c r="V25132" s="121"/>
      <c r="X25132" s="121"/>
      <c r="Z25132" s="121"/>
    </row>
    <row r="25133" spans="16:26" x14ac:dyDescent="0.25">
      <c r="P25133" s="122"/>
      <c r="R25133" s="122"/>
      <c r="T25133" s="122"/>
      <c r="V25133" s="122"/>
      <c r="X25133" s="122"/>
      <c r="Z25133" s="122"/>
    </row>
    <row r="25134" spans="16:26" x14ac:dyDescent="0.25">
      <c r="P25134" s="118"/>
      <c r="R25134" s="118"/>
      <c r="T25134" s="118"/>
      <c r="V25134" s="118"/>
      <c r="X25134" s="118"/>
      <c r="Z25134" s="118"/>
    </row>
    <row r="25135" spans="16:26" x14ac:dyDescent="0.25">
      <c r="P25135" s="119"/>
      <c r="R25135" s="119"/>
      <c r="T25135" s="119"/>
      <c r="V25135" s="119"/>
      <c r="X25135" s="119"/>
      <c r="Z25135" s="119"/>
    </row>
    <row r="25136" spans="16:26" x14ac:dyDescent="0.25">
      <c r="P25136" s="119"/>
      <c r="R25136" s="119"/>
      <c r="T25136" s="119"/>
      <c r="V25136" s="119"/>
      <c r="X25136" s="119"/>
      <c r="Z25136" s="119"/>
    </row>
    <row r="25137" spans="16:26" x14ac:dyDescent="0.25">
      <c r="P25137" s="120"/>
      <c r="R25137" s="120"/>
      <c r="T25137" s="120"/>
      <c r="V25137" s="120"/>
      <c r="X25137" s="120"/>
      <c r="Z25137" s="120"/>
    </row>
    <row r="25138" spans="16:26" x14ac:dyDescent="0.25">
      <c r="P25138" s="119"/>
      <c r="R25138" s="119"/>
      <c r="T25138" s="119"/>
      <c r="V25138" s="119"/>
      <c r="X25138" s="119"/>
      <c r="Z25138" s="119"/>
    </row>
    <row r="25139" spans="16:26" x14ac:dyDescent="0.25">
      <c r="P25139" s="119"/>
      <c r="R25139" s="119"/>
      <c r="T25139" s="119"/>
      <c r="V25139" s="119"/>
      <c r="X25139" s="119"/>
      <c r="Z25139" s="119"/>
    </row>
    <row r="25140" spans="16:26" x14ac:dyDescent="0.25">
      <c r="P25140" s="120"/>
      <c r="R25140" s="120"/>
      <c r="T25140" s="120"/>
      <c r="V25140" s="120"/>
      <c r="X25140" s="120"/>
      <c r="Z25140" s="120"/>
    </row>
    <row r="25141" spans="16:26" x14ac:dyDescent="0.25">
      <c r="P25141" s="119"/>
      <c r="R25141" s="119"/>
      <c r="T25141" s="119"/>
      <c r="V25141" s="119"/>
      <c r="X25141" s="119"/>
      <c r="Z25141" s="119"/>
    </row>
    <row r="25142" spans="16:26" x14ac:dyDescent="0.25">
      <c r="P25142" s="120"/>
      <c r="R25142" s="120"/>
      <c r="T25142" s="120"/>
      <c r="V25142" s="120"/>
      <c r="X25142" s="120"/>
      <c r="Z25142" s="120"/>
    </row>
    <row r="25143" spans="16:26" x14ac:dyDescent="0.25">
      <c r="P25143" s="119"/>
      <c r="R25143" s="119"/>
      <c r="T25143" s="119"/>
      <c r="V25143" s="119"/>
      <c r="X25143" s="119"/>
      <c r="Z25143" s="119"/>
    </row>
    <row r="25144" spans="16:26" x14ac:dyDescent="0.25">
      <c r="P25144" s="119"/>
      <c r="R25144" s="119"/>
      <c r="T25144" s="119"/>
      <c r="V25144" s="119"/>
      <c r="X25144" s="119"/>
      <c r="Z25144" s="119"/>
    </row>
    <row r="25145" spans="16:26" x14ac:dyDescent="0.25">
      <c r="P25145" s="119"/>
      <c r="R25145" s="119"/>
      <c r="T25145" s="119"/>
      <c r="V25145" s="119"/>
      <c r="X25145" s="119"/>
      <c r="Z25145" s="119"/>
    </row>
    <row r="25146" spans="16:26" x14ac:dyDescent="0.25">
      <c r="P25146" s="121"/>
      <c r="R25146" s="121"/>
      <c r="T25146" s="121"/>
      <c r="V25146" s="121"/>
      <c r="X25146" s="121"/>
      <c r="Z25146" s="121"/>
    </row>
    <row r="25147" spans="16:26" x14ac:dyDescent="0.25">
      <c r="P25147" s="121"/>
      <c r="R25147" s="121"/>
      <c r="T25147" s="121"/>
      <c r="V25147" s="121"/>
      <c r="X25147" s="121"/>
      <c r="Z25147" s="121"/>
    </row>
    <row r="25148" spans="16:26" x14ac:dyDescent="0.25">
      <c r="P25148" s="121"/>
      <c r="R25148" s="121"/>
      <c r="T25148" s="121"/>
      <c r="V25148" s="121"/>
      <c r="X25148" s="121"/>
      <c r="Z25148" s="121"/>
    </row>
    <row r="25149" spans="16:26" x14ac:dyDescent="0.25">
      <c r="P25149" s="121"/>
      <c r="R25149" s="121"/>
      <c r="T25149" s="121"/>
      <c r="V25149" s="121"/>
      <c r="X25149" s="121"/>
      <c r="Z25149" s="121"/>
    </row>
    <row r="25150" spans="16:26" x14ac:dyDescent="0.25">
      <c r="P25150" s="122"/>
      <c r="R25150" s="122"/>
      <c r="T25150" s="122"/>
      <c r="V25150" s="122"/>
      <c r="X25150" s="122"/>
      <c r="Z25150" s="122"/>
    </row>
    <row r="25151" spans="16:26" x14ac:dyDescent="0.25">
      <c r="P25151" s="118"/>
      <c r="R25151" s="118"/>
      <c r="T25151" s="118"/>
      <c r="V25151" s="118"/>
      <c r="X25151" s="118"/>
      <c r="Z25151" s="118"/>
    </row>
    <row r="25152" spans="16:26" x14ac:dyDescent="0.25">
      <c r="P25152" s="119"/>
      <c r="R25152" s="119"/>
      <c r="T25152" s="119"/>
      <c r="V25152" s="119"/>
      <c r="X25152" s="119"/>
      <c r="Z25152" s="119"/>
    </row>
    <row r="25153" spans="16:26" x14ac:dyDescent="0.25">
      <c r="P25153" s="119"/>
      <c r="R25153" s="119"/>
      <c r="T25153" s="119"/>
      <c r="V25153" s="119"/>
      <c r="X25153" s="119"/>
      <c r="Z25153" s="119"/>
    </row>
    <row r="25154" spans="16:26" x14ac:dyDescent="0.25">
      <c r="P25154" s="120"/>
      <c r="R25154" s="120"/>
      <c r="T25154" s="120"/>
      <c r="V25154" s="120"/>
      <c r="X25154" s="120"/>
      <c r="Z25154" s="120"/>
    </row>
    <row r="25155" spans="16:26" x14ac:dyDescent="0.25">
      <c r="P25155" s="119"/>
      <c r="R25155" s="119"/>
      <c r="T25155" s="119"/>
      <c r="V25155" s="119"/>
      <c r="X25155" s="119"/>
      <c r="Z25155" s="119"/>
    </row>
    <row r="25156" spans="16:26" x14ac:dyDescent="0.25">
      <c r="P25156" s="119"/>
      <c r="R25156" s="119"/>
      <c r="T25156" s="119"/>
      <c r="V25156" s="119"/>
      <c r="X25156" s="119"/>
      <c r="Z25156" s="119"/>
    </row>
    <row r="25157" spans="16:26" x14ac:dyDescent="0.25">
      <c r="P25157" s="120"/>
      <c r="R25157" s="120"/>
      <c r="T25157" s="120"/>
      <c r="V25157" s="120"/>
      <c r="X25157" s="120"/>
      <c r="Z25157" s="120"/>
    </row>
    <row r="25158" spans="16:26" x14ac:dyDescent="0.25">
      <c r="P25158" s="119"/>
      <c r="R25158" s="119"/>
      <c r="T25158" s="119"/>
      <c r="V25158" s="119"/>
      <c r="X25158" s="119"/>
      <c r="Z25158" s="119"/>
    </row>
    <row r="25159" spans="16:26" x14ac:dyDescent="0.25">
      <c r="P25159" s="120"/>
      <c r="R25159" s="120"/>
      <c r="T25159" s="120"/>
      <c r="V25159" s="120"/>
      <c r="X25159" s="120"/>
      <c r="Z25159" s="120"/>
    </row>
    <row r="25160" spans="16:26" x14ac:dyDescent="0.25">
      <c r="P25160" s="119"/>
      <c r="R25160" s="119"/>
      <c r="T25160" s="119"/>
      <c r="V25160" s="119"/>
      <c r="X25160" s="119"/>
      <c r="Z25160" s="119"/>
    </row>
    <row r="25161" spans="16:26" x14ac:dyDescent="0.25">
      <c r="P25161" s="119"/>
      <c r="R25161" s="119"/>
      <c r="T25161" s="119"/>
      <c r="V25161" s="119"/>
      <c r="X25161" s="119"/>
      <c r="Z25161" s="119"/>
    </row>
    <row r="25162" spans="16:26" x14ac:dyDescent="0.25">
      <c r="P25162" s="119"/>
      <c r="R25162" s="119"/>
      <c r="T25162" s="119"/>
      <c r="V25162" s="119"/>
      <c r="X25162" s="119"/>
      <c r="Z25162" s="119"/>
    </row>
    <row r="25163" spans="16:26" x14ac:dyDescent="0.25">
      <c r="P25163" s="121"/>
      <c r="R25163" s="121"/>
      <c r="T25163" s="121"/>
      <c r="V25163" s="121"/>
      <c r="X25163" s="121"/>
      <c r="Z25163" s="121"/>
    </row>
    <row r="25164" spans="16:26" x14ac:dyDescent="0.25">
      <c r="P25164" s="121"/>
      <c r="R25164" s="121"/>
      <c r="T25164" s="121"/>
      <c r="V25164" s="121"/>
      <c r="X25164" s="121"/>
      <c r="Z25164" s="121"/>
    </row>
    <row r="25165" spans="16:26" x14ac:dyDescent="0.25">
      <c r="P25165" s="121"/>
      <c r="R25165" s="121"/>
      <c r="T25165" s="121"/>
      <c r="V25165" s="121"/>
      <c r="X25165" s="121"/>
      <c r="Z25165" s="121"/>
    </row>
    <row r="25166" spans="16:26" x14ac:dyDescent="0.25">
      <c r="P25166" s="121"/>
      <c r="R25166" s="121"/>
      <c r="T25166" s="121"/>
      <c r="V25166" s="121"/>
      <c r="X25166" s="121"/>
      <c r="Z25166" s="121"/>
    </row>
    <row r="25167" spans="16:26" x14ac:dyDescent="0.25">
      <c r="P25167" s="122"/>
      <c r="R25167" s="122"/>
      <c r="T25167" s="122"/>
      <c r="V25167" s="122"/>
      <c r="X25167" s="122"/>
      <c r="Z25167" s="122"/>
    </row>
    <row r="25168" spans="16:26" x14ac:dyDescent="0.25">
      <c r="P25168" s="118"/>
      <c r="R25168" s="118"/>
      <c r="T25168" s="118"/>
      <c r="V25168" s="118"/>
      <c r="X25168" s="118"/>
      <c r="Z25168" s="118"/>
    </row>
    <row r="25169" spans="16:26" x14ac:dyDescent="0.25">
      <c r="P25169" s="119"/>
      <c r="R25169" s="119"/>
      <c r="T25169" s="119"/>
      <c r="V25169" s="119"/>
      <c r="X25169" s="119"/>
      <c r="Z25169" s="119"/>
    </row>
    <row r="25170" spans="16:26" x14ac:dyDescent="0.25">
      <c r="P25170" s="119"/>
      <c r="R25170" s="119"/>
      <c r="T25170" s="119"/>
      <c r="V25170" s="119"/>
      <c r="X25170" s="119"/>
      <c r="Z25170" s="119"/>
    </row>
    <row r="25171" spans="16:26" x14ac:dyDescent="0.25">
      <c r="P25171" s="120"/>
      <c r="R25171" s="120"/>
      <c r="T25171" s="120"/>
      <c r="V25171" s="120"/>
      <c r="X25171" s="120"/>
      <c r="Z25171" s="120"/>
    </row>
    <row r="25172" spans="16:26" x14ac:dyDescent="0.25">
      <c r="P25172" s="119"/>
      <c r="R25172" s="119"/>
      <c r="T25172" s="119"/>
      <c r="V25172" s="119"/>
      <c r="X25172" s="119"/>
      <c r="Z25172" s="119"/>
    </row>
    <row r="25173" spans="16:26" x14ac:dyDescent="0.25">
      <c r="P25173" s="119"/>
      <c r="R25173" s="119"/>
      <c r="T25173" s="119"/>
      <c r="V25173" s="119"/>
      <c r="X25173" s="119"/>
      <c r="Z25173" s="119"/>
    </row>
    <row r="25174" spans="16:26" x14ac:dyDescent="0.25">
      <c r="P25174" s="120"/>
      <c r="R25174" s="120"/>
      <c r="T25174" s="120"/>
      <c r="V25174" s="120"/>
      <c r="X25174" s="120"/>
      <c r="Z25174" s="120"/>
    </row>
    <row r="25175" spans="16:26" x14ac:dyDescent="0.25">
      <c r="P25175" s="119"/>
      <c r="R25175" s="119"/>
      <c r="T25175" s="119"/>
      <c r="V25175" s="119"/>
      <c r="X25175" s="119"/>
      <c r="Z25175" s="119"/>
    </row>
    <row r="25176" spans="16:26" x14ac:dyDescent="0.25">
      <c r="P25176" s="120"/>
      <c r="R25176" s="120"/>
      <c r="T25176" s="120"/>
      <c r="V25176" s="120"/>
      <c r="X25176" s="120"/>
      <c r="Z25176" s="120"/>
    </row>
    <row r="25177" spans="16:26" x14ac:dyDescent="0.25">
      <c r="P25177" s="119"/>
      <c r="R25177" s="119"/>
      <c r="T25177" s="119"/>
      <c r="V25177" s="119"/>
      <c r="X25177" s="119"/>
      <c r="Z25177" s="119"/>
    </row>
    <row r="25178" spans="16:26" x14ac:dyDescent="0.25">
      <c r="P25178" s="119"/>
      <c r="R25178" s="119"/>
      <c r="T25178" s="119"/>
      <c r="V25178" s="119"/>
      <c r="X25178" s="119"/>
      <c r="Z25178" s="119"/>
    </row>
    <row r="25179" spans="16:26" x14ac:dyDescent="0.25">
      <c r="P25179" s="119"/>
      <c r="R25179" s="119"/>
      <c r="T25179" s="119"/>
      <c r="V25179" s="119"/>
      <c r="X25179" s="119"/>
      <c r="Z25179" s="119"/>
    </row>
    <row r="25180" spans="16:26" x14ac:dyDescent="0.25">
      <c r="P25180" s="121"/>
      <c r="R25180" s="121"/>
      <c r="T25180" s="121"/>
      <c r="V25180" s="121"/>
      <c r="X25180" s="121"/>
      <c r="Z25180" s="121"/>
    </row>
    <row r="25181" spans="16:26" x14ac:dyDescent="0.25">
      <c r="P25181" s="121"/>
      <c r="R25181" s="121"/>
      <c r="T25181" s="121"/>
      <c r="V25181" s="121"/>
      <c r="X25181" s="121"/>
      <c r="Z25181" s="121"/>
    </row>
    <row r="25182" spans="16:26" x14ac:dyDescent="0.25">
      <c r="P25182" s="121"/>
      <c r="R25182" s="121"/>
      <c r="T25182" s="121"/>
      <c r="V25182" s="121"/>
      <c r="X25182" s="121"/>
      <c r="Z25182" s="121"/>
    </row>
    <row r="25183" spans="16:26" x14ac:dyDescent="0.25">
      <c r="P25183" s="121"/>
      <c r="R25183" s="121"/>
      <c r="T25183" s="121"/>
      <c r="V25183" s="121"/>
      <c r="X25183" s="121"/>
      <c r="Z25183" s="121"/>
    </row>
    <row r="25184" spans="16:26" x14ac:dyDescent="0.25">
      <c r="P25184" s="122"/>
      <c r="R25184" s="122"/>
      <c r="T25184" s="122"/>
      <c r="V25184" s="122"/>
      <c r="X25184" s="122"/>
      <c r="Z25184" s="122"/>
    </row>
    <row r="25185" spans="16:26" x14ac:dyDescent="0.25">
      <c r="P25185" s="118"/>
      <c r="R25185" s="118"/>
      <c r="T25185" s="118"/>
      <c r="V25185" s="118"/>
      <c r="X25185" s="118"/>
      <c r="Z25185" s="118"/>
    </row>
    <row r="25186" spans="16:26" x14ac:dyDescent="0.25">
      <c r="P25186" s="119"/>
      <c r="R25186" s="119"/>
      <c r="T25186" s="119"/>
      <c r="V25186" s="119"/>
      <c r="X25186" s="119"/>
      <c r="Z25186" s="119"/>
    </row>
    <row r="25187" spans="16:26" x14ac:dyDescent="0.25">
      <c r="P25187" s="119"/>
      <c r="R25187" s="119"/>
      <c r="T25187" s="119"/>
      <c r="V25187" s="119"/>
      <c r="X25187" s="119"/>
      <c r="Z25187" s="119"/>
    </row>
    <row r="25188" spans="16:26" x14ac:dyDescent="0.25">
      <c r="P25188" s="120"/>
      <c r="R25188" s="120"/>
      <c r="T25188" s="120"/>
      <c r="V25188" s="120"/>
      <c r="X25188" s="120"/>
      <c r="Z25188" s="120"/>
    </row>
    <row r="25189" spans="16:26" x14ac:dyDescent="0.25">
      <c r="P25189" s="119"/>
      <c r="R25189" s="119"/>
      <c r="T25189" s="119"/>
      <c r="V25189" s="119"/>
      <c r="X25189" s="119"/>
      <c r="Z25189" s="119"/>
    </row>
    <row r="25190" spans="16:26" x14ac:dyDescent="0.25">
      <c r="P25190" s="119"/>
      <c r="R25190" s="119"/>
      <c r="T25190" s="119"/>
      <c r="V25190" s="119"/>
      <c r="X25190" s="119"/>
      <c r="Z25190" s="119"/>
    </row>
    <row r="25191" spans="16:26" x14ac:dyDescent="0.25">
      <c r="P25191" s="120"/>
      <c r="R25191" s="120"/>
      <c r="T25191" s="120"/>
      <c r="V25191" s="120"/>
      <c r="X25191" s="120"/>
      <c r="Z25191" s="120"/>
    </row>
    <row r="25192" spans="16:26" x14ac:dyDescent="0.25">
      <c r="P25192" s="119"/>
      <c r="R25192" s="119"/>
      <c r="T25192" s="119"/>
      <c r="V25192" s="119"/>
      <c r="X25192" s="119"/>
      <c r="Z25192" s="119"/>
    </row>
    <row r="25193" spans="16:26" x14ac:dyDescent="0.25">
      <c r="P25193" s="120"/>
      <c r="R25193" s="120"/>
      <c r="T25193" s="120"/>
      <c r="V25193" s="120"/>
      <c r="X25193" s="120"/>
      <c r="Z25193" s="120"/>
    </row>
    <row r="25194" spans="16:26" x14ac:dyDescent="0.25">
      <c r="P25194" s="119"/>
      <c r="R25194" s="119"/>
      <c r="T25194" s="119"/>
      <c r="V25194" s="119"/>
      <c r="X25194" s="119"/>
      <c r="Z25194" s="119"/>
    </row>
    <row r="25195" spans="16:26" x14ac:dyDescent="0.25">
      <c r="P25195" s="119"/>
      <c r="R25195" s="119"/>
      <c r="T25195" s="119"/>
      <c r="V25195" s="119"/>
      <c r="X25195" s="119"/>
      <c r="Z25195" s="119"/>
    </row>
    <row r="25196" spans="16:26" x14ac:dyDescent="0.25">
      <c r="P25196" s="119"/>
      <c r="R25196" s="119"/>
      <c r="T25196" s="119"/>
      <c r="V25196" s="119"/>
      <c r="X25196" s="119"/>
      <c r="Z25196" s="119"/>
    </row>
    <row r="25197" spans="16:26" x14ac:dyDescent="0.25">
      <c r="P25197" s="121"/>
      <c r="R25197" s="121"/>
      <c r="T25197" s="121"/>
      <c r="V25197" s="121"/>
      <c r="X25197" s="121"/>
      <c r="Z25197" s="121"/>
    </row>
    <row r="25198" spans="16:26" x14ac:dyDescent="0.25">
      <c r="P25198" s="121"/>
      <c r="R25198" s="121"/>
      <c r="T25198" s="121"/>
      <c r="V25198" s="121"/>
      <c r="X25198" s="121"/>
      <c r="Z25198" s="121"/>
    </row>
    <row r="25199" spans="16:26" x14ac:dyDescent="0.25">
      <c r="P25199" s="121"/>
      <c r="R25199" s="121"/>
      <c r="T25199" s="121"/>
      <c r="V25199" s="121"/>
      <c r="X25199" s="121"/>
      <c r="Z25199" s="121"/>
    </row>
    <row r="25200" spans="16:26" x14ac:dyDescent="0.25">
      <c r="P25200" s="121"/>
      <c r="R25200" s="121"/>
      <c r="T25200" s="121"/>
      <c r="V25200" s="121"/>
      <c r="X25200" s="121"/>
      <c r="Z25200" s="121"/>
    </row>
    <row r="25201" spans="16:26" x14ac:dyDescent="0.25">
      <c r="P25201" s="122"/>
      <c r="R25201" s="122"/>
      <c r="T25201" s="122"/>
      <c r="V25201" s="122"/>
      <c r="X25201" s="122"/>
      <c r="Z25201" s="122"/>
    </row>
    <row r="25202" spans="16:26" x14ac:dyDescent="0.25">
      <c r="P25202" s="118"/>
      <c r="R25202" s="118"/>
      <c r="T25202" s="118"/>
      <c r="V25202" s="118"/>
      <c r="X25202" s="118"/>
      <c r="Z25202" s="118"/>
    </row>
    <row r="25203" spans="16:26" x14ac:dyDescent="0.25">
      <c r="P25203" s="119"/>
      <c r="R25203" s="119"/>
      <c r="T25203" s="119"/>
      <c r="V25203" s="119"/>
      <c r="X25203" s="119"/>
      <c r="Z25203" s="119"/>
    </row>
    <row r="25204" spans="16:26" x14ac:dyDescent="0.25">
      <c r="P25204" s="119"/>
      <c r="R25204" s="119"/>
      <c r="T25204" s="119"/>
      <c r="V25204" s="119"/>
      <c r="X25204" s="119"/>
      <c r="Z25204" s="119"/>
    </row>
    <row r="25205" spans="16:26" x14ac:dyDescent="0.25">
      <c r="P25205" s="120"/>
      <c r="R25205" s="120"/>
      <c r="T25205" s="120"/>
      <c r="V25205" s="120"/>
      <c r="X25205" s="120"/>
      <c r="Z25205" s="120"/>
    </row>
    <row r="25206" spans="16:26" x14ac:dyDescent="0.25">
      <c r="P25206" s="119"/>
      <c r="R25206" s="119"/>
      <c r="T25206" s="119"/>
      <c r="V25206" s="119"/>
      <c r="X25206" s="119"/>
      <c r="Z25206" s="119"/>
    </row>
    <row r="25207" spans="16:26" x14ac:dyDescent="0.25">
      <c r="P25207" s="119"/>
      <c r="R25207" s="119"/>
      <c r="T25207" s="119"/>
      <c r="V25207" s="119"/>
      <c r="X25207" s="119"/>
      <c r="Z25207" s="119"/>
    </row>
    <row r="25208" spans="16:26" x14ac:dyDescent="0.25">
      <c r="P25208" s="120"/>
      <c r="R25208" s="120"/>
      <c r="T25208" s="120"/>
      <c r="V25208" s="120"/>
      <c r="X25208" s="120"/>
      <c r="Z25208" s="120"/>
    </row>
    <row r="25209" spans="16:26" x14ac:dyDescent="0.25">
      <c r="P25209" s="119"/>
      <c r="R25209" s="119"/>
      <c r="T25209" s="119"/>
      <c r="V25209" s="119"/>
      <c r="X25209" s="119"/>
      <c r="Z25209" s="119"/>
    </row>
    <row r="25210" spans="16:26" x14ac:dyDescent="0.25">
      <c r="P25210" s="120"/>
      <c r="R25210" s="120"/>
      <c r="T25210" s="120"/>
      <c r="V25210" s="120"/>
      <c r="X25210" s="120"/>
      <c r="Z25210" s="120"/>
    </row>
    <row r="25211" spans="16:26" x14ac:dyDescent="0.25">
      <c r="P25211" s="119"/>
      <c r="R25211" s="119"/>
      <c r="T25211" s="119"/>
      <c r="V25211" s="119"/>
      <c r="X25211" s="119"/>
      <c r="Z25211" s="119"/>
    </row>
    <row r="25212" spans="16:26" x14ac:dyDescent="0.25">
      <c r="P25212" s="119"/>
      <c r="R25212" s="119"/>
      <c r="T25212" s="119"/>
      <c r="V25212" s="119"/>
      <c r="X25212" s="119"/>
      <c r="Z25212" s="119"/>
    </row>
    <row r="25213" spans="16:26" x14ac:dyDescent="0.25">
      <c r="P25213" s="119"/>
      <c r="R25213" s="119"/>
      <c r="T25213" s="119"/>
      <c r="V25213" s="119"/>
      <c r="X25213" s="119"/>
      <c r="Z25213" s="119"/>
    </row>
    <row r="25214" spans="16:26" x14ac:dyDescent="0.25">
      <c r="P25214" s="121"/>
      <c r="R25214" s="121"/>
      <c r="T25214" s="121"/>
      <c r="V25214" s="121"/>
      <c r="X25214" s="121"/>
      <c r="Z25214" s="121"/>
    </row>
    <row r="25215" spans="16:26" x14ac:dyDescent="0.25">
      <c r="P25215" s="121"/>
      <c r="R25215" s="121"/>
      <c r="T25215" s="121"/>
      <c r="V25215" s="121"/>
      <c r="X25215" s="121"/>
      <c r="Z25215" s="121"/>
    </row>
    <row r="25216" spans="16:26" x14ac:dyDescent="0.25">
      <c r="P25216" s="121"/>
      <c r="R25216" s="121"/>
      <c r="T25216" s="121"/>
      <c r="V25216" s="121"/>
      <c r="X25216" s="121"/>
      <c r="Z25216" s="121"/>
    </row>
    <row r="25217" spans="16:26" x14ac:dyDescent="0.25">
      <c r="P25217" s="121"/>
      <c r="R25217" s="121"/>
      <c r="T25217" s="121"/>
      <c r="V25217" s="121"/>
      <c r="X25217" s="121"/>
      <c r="Z25217" s="121"/>
    </row>
    <row r="25218" spans="16:26" x14ac:dyDescent="0.25">
      <c r="P25218" s="122"/>
      <c r="R25218" s="122"/>
      <c r="T25218" s="122"/>
      <c r="V25218" s="122"/>
      <c r="X25218" s="122"/>
      <c r="Z25218" s="122"/>
    </row>
    <row r="25219" spans="16:26" x14ac:dyDescent="0.25">
      <c r="P25219" s="118"/>
      <c r="R25219" s="118"/>
      <c r="T25219" s="118"/>
      <c r="V25219" s="118"/>
      <c r="X25219" s="118"/>
      <c r="Z25219" s="118"/>
    </row>
    <row r="25220" spans="16:26" x14ac:dyDescent="0.25">
      <c r="P25220" s="119"/>
      <c r="R25220" s="119"/>
      <c r="T25220" s="119"/>
      <c r="V25220" s="119"/>
      <c r="X25220" s="119"/>
      <c r="Z25220" s="119"/>
    </row>
    <row r="25221" spans="16:26" x14ac:dyDescent="0.25">
      <c r="P25221" s="119"/>
      <c r="R25221" s="119"/>
      <c r="T25221" s="119"/>
      <c r="V25221" s="119"/>
      <c r="X25221" s="119"/>
      <c r="Z25221" s="119"/>
    </row>
    <row r="25222" spans="16:26" x14ac:dyDescent="0.25">
      <c r="P25222" s="120"/>
      <c r="R25222" s="120"/>
      <c r="T25222" s="120"/>
      <c r="V25222" s="120"/>
      <c r="X25222" s="120"/>
      <c r="Z25222" s="120"/>
    </row>
    <row r="25223" spans="16:26" x14ac:dyDescent="0.25">
      <c r="P25223" s="119"/>
      <c r="R25223" s="119"/>
      <c r="T25223" s="119"/>
      <c r="V25223" s="119"/>
      <c r="X25223" s="119"/>
      <c r="Z25223" s="119"/>
    </row>
    <row r="25224" spans="16:26" x14ac:dyDescent="0.25">
      <c r="P25224" s="119"/>
      <c r="R25224" s="119"/>
      <c r="T25224" s="119"/>
      <c r="V25224" s="119"/>
      <c r="X25224" s="119"/>
      <c r="Z25224" s="119"/>
    </row>
    <row r="25225" spans="16:26" x14ac:dyDescent="0.25">
      <c r="P25225" s="120"/>
      <c r="R25225" s="120"/>
      <c r="T25225" s="120"/>
      <c r="V25225" s="120"/>
      <c r="X25225" s="120"/>
      <c r="Z25225" s="120"/>
    </row>
    <row r="25226" spans="16:26" x14ac:dyDescent="0.25">
      <c r="P25226" s="119"/>
      <c r="R25226" s="119"/>
      <c r="T25226" s="119"/>
      <c r="V25226" s="119"/>
      <c r="X25226" s="119"/>
      <c r="Z25226" s="119"/>
    </row>
    <row r="25227" spans="16:26" x14ac:dyDescent="0.25">
      <c r="P25227" s="120"/>
      <c r="R25227" s="120"/>
      <c r="T25227" s="120"/>
      <c r="V25227" s="120"/>
      <c r="X25227" s="120"/>
      <c r="Z25227" s="120"/>
    </row>
    <row r="25228" spans="16:26" x14ac:dyDescent="0.25">
      <c r="P25228" s="119"/>
      <c r="R25228" s="119"/>
      <c r="T25228" s="119"/>
      <c r="V25228" s="119"/>
      <c r="X25228" s="119"/>
      <c r="Z25228" s="119"/>
    </row>
    <row r="25229" spans="16:26" x14ac:dyDescent="0.25">
      <c r="P25229" s="119"/>
      <c r="R25229" s="119"/>
      <c r="T25229" s="119"/>
      <c r="V25229" s="119"/>
      <c r="X25229" s="119"/>
      <c r="Z25229" s="119"/>
    </row>
    <row r="25230" spans="16:26" x14ac:dyDescent="0.25">
      <c r="P25230" s="119"/>
      <c r="R25230" s="119"/>
      <c r="T25230" s="119"/>
      <c r="V25230" s="119"/>
      <c r="X25230" s="119"/>
      <c r="Z25230" s="119"/>
    </row>
    <row r="25231" spans="16:26" x14ac:dyDescent="0.25">
      <c r="P25231" s="121"/>
      <c r="R25231" s="121"/>
      <c r="T25231" s="121"/>
      <c r="V25231" s="121"/>
      <c r="X25231" s="121"/>
      <c r="Z25231" s="121"/>
    </row>
    <row r="25232" spans="16:26" x14ac:dyDescent="0.25">
      <c r="P25232" s="121"/>
      <c r="R25232" s="121"/>
      <c r="T25232" s="121"/>
      <c r="V25232" s="121"/>
      <c r="X25232" s="121"/>
      <c r="Z25232" s="121"/>
    </row>
    <row r="25233" spans="16:26" x14ac:dyDescent="0.25">
      <c r="P25233" s="121"/>
      <c r="R25233" s="121"/>
      <c r="T25233" s="121"/>
      <c r="V25233" s="121"/>
      <c r="X25233" s="121"/>
      <c r="Z25233" s="121"/>
    </row>
    <row r="25234" spans="16:26" x14ac:dyDescent="0.25">
      <c r="P25234" s="121"/>
      <c r="R25234" s="121"/>
      <c r="T25234" s="121"/>
      <c r="V25234" s="121"/>
      <c r="X25234" s="121"/>
      <c r="Z25234" s="121"/>
    </row>
    <row r="25235" spans="16:26" x14ac:dyDescent="0.25">
      <c r="P25235" s="122"/>
      <c r="R25235" s="122"/>
      <c r="T25235" s="122"/>
      <c r="V25235" s="122"/>
      <c r="X25235" s="122"/>
      <c r="Z25235" s="122"/>
    </row>
    <row r="25236" spans="16:26" x14ac:dyDescent="0.25">
      <c r="P25236" s="118"/>
      <c r="R25236" s="118"/>
      <c r="T25236" s="118"/>
      <c r="V25236" s="118"/>
      <c r="X25236" s="118"/>
      <c r="Z25236" s="118"/>
    </row>
    <row r="25237" spans="16:26" x14ac:dyDescent="0.25">
      <c r="P25237" s="119"/>
      <c r="R25237" s="119"/>
      <c r="T25237" s="119"/>
      <c r="V25237" s="119"/>
      <c r="X25237" s="119"/>
      <c r="Z25237" s="119"/>
    </row>
    <row r="25238" spans="16:26" x14ac:dyDescent="0.25">
      <c r="P25238" s="119"/>
      <c r="R25238" s="119"/>
      <c r="T25238" s="119"/>
      <c r="V25238" s="119"/>
      <c r="X25238" s="119"/>
      <c r="Z25238" s="119"/>
    </row>
    <row r="25239" spans="16:26" x14ac:dyDescent="0.25">
      <c r="P25239" s="120"/>
      <c r="R25239" s="120"/>
      <c r="T25239" s="120"/>
      <c r="V25239" s="120"/>
      <c r="X25239" s="120"/>
      <c r="Z25239" s="120"/>
    </row>
    <row r="25240" spans="16:26" x14ac:dyDescent="0.25">
      <c r="P25240" s="119"/>
      <c r="R25240" s="119"/>
      <c r="T25240" s="119"/>
      <c r="V25240" s="119"/>
      <c r="X25240" s="119"/>
      <c r="Z25240" s="119"/>
    </row>
    <row r="25241" spans="16:26" x14ac:dyDescent="0.25">
      <c r="P25241" s="119"/>
      <c r="R25241" s="119"/>
      <c r="T25241" s="119"/>
      <c r="V25241" s="119"/>
      <c r="X25241" s="119"/>
      <c r="Z25241" s="119"/>
    </row>
    <row r="25242" spans="16:26" x14ac:dyDescent="0.25">
      <c r="P25242" s="120"/>
      <c r="R25242" s="120"/>
      <c r="T25242" s="120"/>
      <c r="V25242" s="120"/>
      <c r="X25242" s="120"/>
      <c r="Z25242" s="120"/>
    </row>
    <row r="25243" spans="16:26" x14ac:dyDescent="0.25">
      <c r="P25243" s="119"/>
      <c r="R25243" s="119"/>
      <c r="T25243" s="119"/>
      <c r="V25243" s="119"/>
      <c r="X25243" s="119"/>
      <c r="Z25243" s="119"/>
    </row>
    <row r="25244" spans="16:26" x14ac:dyDescent="0.25">
      <c r="P25244" s="120"/>
      <c r="R25244" s="120"/>
      <c r="T25244" s="120"/>
      <c r="V25244" s="120"/>
      <c r="X25244" s="120"/>
      <c r="Z25244" s="120"/>
    </row>
    <row r="25245" spans="16:26" x14ac:dyDescent="0.25">
      <c r="P25245" s="119"/>
      <c r="R25245" s="119"/>
      <c r="T25245" s="119"/>
      <c r="V25245" s="119"/>
      <c r="X25245" s="119"/>
      <c r="Z25245" s="119"/>
    </row>
    <row r="25246" spans="16:26" x14ac:dyDescent="0.25">
      <c r="P25246" s="119"/>
      <c r="R25246" s="119"/>
      <c r="T25246" s="119"/>
      <c r="V25246" s="119"/>
      <c r="X25246" s="119"/>
      <c r="Z25246" s="119"/>
    </row>
    <row r="25247" spans="16:26" x14ac:dyDescent="0.25">
      <c r="P25247" s="119"/>
      <c r="R25247" s="119"/>
      <c r="T25247" s="119"/>
      <c r="V25247" s="119"/>
      <c r="X25247" s="119"/>
      <c r="Z25247" s="119"/>
    </row>
    <row r="25248" spans="16:26" x14ac:dyDescent="0.25">
      <c r="P25248" s="121"/>
      <c r="R25248" s="121"/>
      <c r="T25248" s="121"/>
      <c r="V25248" s="121"/>
      <c r="X25248" s="121"/>
      <c r="Z25248" s="121"/>
    </row>
    <row r="25249" spans="16:26" x14ac:dyDescent="0.25">
      <c r="P25249" s="121"/>
      <c r="R25249" s="121"/>
      <c r="T25249" s="121"/>
      <c r="V25249" s="121"/>
      <c r="X25249" s="121"/>
      <c r="Z25249" s="121"/>
    </row>
    <row r="25250" spans="16:26" x14ac:dyDescent="0.25">
      <c r="P25250" s="121"/>
      <c r="R25250" s="121"/>
      <c r="T25250" s="121"/>
      <c r="V25250" s="121"/>
      <c r="X25250" s="121"/>
      <c r="Z25250" s="121"/>
    </row>
    <row r="25251" spans="16:26" x14ac:dyDescent="0.25">
      <c r="P25251" s="121"/>
      <c r="R25251" s="121"/>
      <c r="T25251" s="121"/>
      <c r="V25251" s="121"/>
      <c r="X25251" s="121"/>
      <c r="Z25251" s="121"/>
    </row>
    <row r="25252" spans="16:26" x14ac:dyDescent="0.25">
      <c r="P25252" s="122"/>
      <c r="R25252" s="122"/>
      <c r="T25252" s="122"/>
      <c r="V25252" s="122"/>
      <c r="X25252" s="122"/>
      <c r="Z25252" s="122"/>
    </row>
    <row r="25253" spans="16:26" x14ac:dyDescent="0.25">
      <c r="P25253" s="118"/>
      <c r="R25253" s="118"/>
      <c r="T25253" s="118"/>
      <c r="V25253" s="118"/>
      <c r="X25253" s="118"/>
      <c r="Z25253" s="118"/>
    </row>
    <row r="25254" spans="16:26" x14ac:dyDescent="0.25">
      <c r="P25254" s="119"/>
      <c r="R25254" s="119"/>
      <c r="T25254" s="119"/>
      <c r="V25254" s="119"/>
      <c r="X25254" s="119"/>
      <c r="Z25254" s="119"/>
    </row>
    <row r="25255" spans="16:26" x14ac:dyDescent="0.25">
      <c r="P25255" s="119"/>
      <c r="R25255" s="119"/>
      <c r="T25255" s="119"/>
      <c r="V25255" s="119"/>
      <c r="X25255" s="119"/>
      <c r="Z25255" s="119"/>
    </row>
    <row r="25256" spans="16:26" x14ac:dyDescent="0.25">
      <c r="P25256" s="120"/>
      <c r="R25256" s="120"/>
      <c r="T25256" s="120"/>
      <c r="V25256" s="120"/>
      <c r="X25256" s="120"/>
      <c r="Z25256" s="120"/>
    </row>
    <row r="25257" spans="16:26" x14ac:dyDescent="0.25">
      <c r="P25257" s="119"/>
      <c r="R25257" s="119"/>
      <c r="T25257" s="119"/>
      <c r="V25257" s="119"/>
      <c r="X25257" s="119"/>
      <c r="Z25257" s="119"/>
    </row>
    <row r="25258" spans="16:26" x14ac:dyDescent="0.25">
      <c r="P25258" s="119"/>
      <c r="R25258" s="119"/>
      <c r="T25258" s="119"/>
      <c r="V25258" s="119"/>
      <c r="X25258" s="119"/>
      <c r="Z25258" s="119"/>
    </row>
    <row r="25259" spans="16:26" x14ac:dyDescent="0.25">
      <c r="P25259" s="120"/>
      <c r="R25259" s="120"/>
      <c r="T25259" s="120"/>
      <c r="V25259" s="120"/>
      <c r="X25259" s="120"/>
      <c r="Z25259" s="120"/>
    </row>
    <row r="25260" spans="16:26" x14ac:dyDescent="0.25">
      <c r="P25260" s="119"/>
      <c r="R25260" s="119"/>
      <c r="T25260" s="119"/>
      <c r="V25260" s="119"/>
      <c r="X25260" s="119"/>
      <c r="Z25260" s="119"/>
    </row>
    <row r="25261" spans="16:26" x14ac:dyDescent="0.25">
      <c r="P25261" s="120"/>
      <c r="R25261" s="120"/>
      <c r="T25261" s="120"/>
      <c r="V25261" s="120"/>
      <c r="X25261" s="120"/>
      <c r="Z25261" s="120"/>
    </row>
    <row r="25262" spans="16:26" x14ac:dyDescent="0.25">
      <c r="P25262" s="119"/>
      <c r="R25262" s="119"/>
      <c r="T25262" s="119"/>
      <c r="V25262" s="119"/>
      <c r="X25262" s="119"/>
      <c r="Z25262" s="119"/>
    </row>
    <row r="25263" spans="16:26" x14ac:dyDescent="0.25">
      <c r="P25263" s="119"/>
      <c r="R25263" s="119"/>
      <c r="T25263" s="119"/>
      <c r="V25263" s="119"/>
      <c r="X25263" s="119"/>
      <c r="Z25263" s="119"/>
    </row>
    <row r="25264" spans="16:26" x14ac:dyDescent="0.25">
      <c r="P25264" s="119"/>
      <c r="R25264" s="119"/>
      <c r="T25264" s="119"/>
      <c r="V25264" s="119"/>
      <c r="X25264" s="119"/>
      <c r="Z25264" s="119"/>
    </row>
    <row r="25265" spans="16:26" x14ac:dyDescent="0.25">
      <c r="P25265" s="121"/>
      <c r="R25265" s="121"/>
      <c r="T25265" s="121"/>
      <c r="V25265" s="121"/>
      <c r="X25265" s="121"/>
      <c r="Z25265" s="121"/>
    </row>
    <row r="25266" spans="16:26" x14ac:dyDescent="0.25">
      <c r="P25266" s="121"/>
      <c r="R25266" s="121"/>
      <c r="T25266" s="121"/>
      <c r="V25266" s="121"/>
      <c r="X25266" s="121"/>
      <c r="Z25266" s="121"/>
    </row>
    <row r="25267" spans="16:26" x14ac:dyDescent="0.25">
      <c r="P25267" s="121"/>
      <c r="R25267" s="121"/>
      <c r="T25267" s="121"/>
      <c r="V25267" s="121"/>
      <c r="X25267" s="121"/>
      <c r="Z25267" s="121"/>
    </row>
    <row r="25268" spans="16:26" x14ac:dyDescent="0.25">
      <c r="P25268" s="121"/>
      <c r="R25268" s="121"/>
      <c r="T25268" s="121"/>
      <c r="V25268" s="121"/>
      <c r="X25268" s="121"/>
      <c r="Z25268" s="121"/>
    </row>
    <row r="25269" spans="16:26" x14ac:dyDescent="0.25">
      <c r="P25269" s="122"/>
      <c r="R25269" s="122"/>
      <c r="T25269" s="122"/>
      <c r="V25269" s="122"/>
      <c r="X25269" s="122"/>
      <c r="Z25269" s="122"/>
    </row>
    <row r="25270" spans="16:26" x14ac:dyDescent="0.25">
      <c r="P25270" s="118"/>
      <c r="R25270" s="118"/>
      <c r="T25270" s="118"/>
      <c r="V25270" s="118"/>
      <c r="X25270" s="118"/>
      <c r="Z25270" s="118"/>
    </row>
    <row r="25271" spans="16:26" x14ac:dyDescent="0.25">
      <c r="P25271" s="119"/>
      <c r="R25271" s="119"/>
      <c r="T25271" s="119"/>
      <c r="V25271" s="119"/>
      <c r="X25271" s="119"/>
      <c r="Z25271" s="119"/>
    </row>
    <row r="25272" spans="16:26" x14ac:dyDescent="0.25">
      <c r="P25272" s="119"/>
      <c r="R25272" s="119"/>
      <c r="T25272" s="119"/>
      <c r="V25272" s="119"/>
      <c r="X25272" s="119"/>
      <c r="Z25272" s="119"/>
    </row>
    <row r="25273" spans="16:26" x14ac:dyDescent="0.25">
      <c r="P25273" s="120"/>
      <c r="R25273" s="120"/>
      <c r="T25273" s="120"/>
      <c r="V25273" s="120"/>
      <c r="X25273" s="120"/>
      <c r="Z25273" s="120"/>
    </row>
    <row r="25274" spans="16:26" x14ac:dyDescent="0.25">
      <c r="P25274" s="119"/>
      <c r="R25274" s="119"/>
      <c r="T25274" s="119"/>
      <c r="V25274" s="119"/>
      <c r="X25274" s="119"/>
      <c r="Z25274" s="119"/>
    </row>
    <row r="25275" spans="16:26" x14ac:dyDescent="0.25">
      <c r="P25275" s="119"/>
      <c r="R25275" s="119"/>
      <c r="T25275" s="119"/>
      <c r="V25275" s="119"/>
      <c r="X25275" s="119"/>
      <c r="Z25275" s="119"/>
    </row>
    <row r="25276" spans="16:26" x14ac:dyDescent="0.25">
      <c r="P25276" s="120"/>
      <c r="R25276" s="120"/>
      <c r="T25276" s="120"/>
      <c r="V25276" s="120"/>
      <c r="X25276" s="120"/>
      <c r="Z25276" s="120"/>
    </row>
    <row r="25277" spans="16:26" x14ac:dyDescent="0.25">
      <c r="P25277" s="119"/>
      <c r="R25277" s="119"/>
      <c r="T25277" s="119"/>
      <c r="V25277" s="119"/>
      <c r="X25277" s="119"/>
      <c r="Z25277" s="119"/>
    </row>
    <row r="25278" spans="16:26" x14ac:dyDescent="0.25">
      <c r="P25278" s="120"/>
      <c r="R25278" s="120"/>
      <c r="T25278" s="120"/>
      <c r="V25278" s="120"/>
      <c r="X25278" s="120"/>
      <c r="Z25278" s="120"/>
    </row>
    <row r="25279" spans="16:26" x14ac:dyDescent="0.25">
      <c r="P25279" s="119"/>
      <c r="R25279" s="119"/>
      <c r="T25279" s="119"/>
      <c r="V25279" s="119"/>
      <c r="X25279" s="119"/>
      <c r="Z25279" s="119"/>
    </row>
    <row r="25280" spans="16:26" x14ac:dyDescent="0.25">
      <c r="P25280" s="119"/>
      <c r="R25280" s="119"/>
      <c r="T25280" s="119"/>
      <c r="V25280" s="119"/>
      <c r="X25280" s="119"/>
      <c r="Z25280" s="119"/>
    </row>
    <row r="25281" spans="16:26" x14ac:dyDescent="0.25">
      <c r="P25281" s="119"/>
      <c r="R25281" s="119"/>
      <c r="T25281" s="119"/>
      <c r="V25281" s="119"/>
      <c r="X25281" s="119"/>
      <c r="Z25281" s="119"/>
    </row>
    <row r="25282" spans="16:26" x14ac:dyDescent="0.25">
      <c r="P25282" s="121"/>
      <c r="R25282" s="121"/>
      <c r="T25282" s="121"/>
      <c r="V25282" s="121"/>
      <c r="X25282" s="121"/>
      <c r="Z25282" s="121"/>
    </row>
    <row r="25283" spans="16:26" x14ac:dyDescent="0.25">
      <c r="P25283" s="121"/>
      <c r="R25283" s="121"/>
      <c r="T25283" s="121"/>
      <c r="V25283" s="121"/>
      <c r="X25283" s="121"/>
      <c r="Z25283" s="121"/>
    </row>
    <row r="25284" spans="16:26" x14ac:dyDescent="0.25">
      <c r="P25284" s="121"/>
      <c r="R25284" s="121"/>
      <c r="T25284" s="121"/>
      <c r="V25284" s="121"/>
      <c r="X25284" s="121"/>
      <c r="Z25284" s="121"/>
    </row>
    <row r="25285" spans="16:26" x14ac:dyDescent="0.25">
      <c r="P25285" s="121"/>
      <c r="R25285" s="121"/>
      <c r="T25285" s="121"/>
      <c r="V25285" s="121"/>
      <c r="X25285" s="121"/>
      <c r="Z25285" s="121"/>
    </row>
    <row r="25286" spans="16:26" x14ac:dyDescent="0.25">
      <c r="P25286" s="122"/>
      <c r="R25286" s="122"/>
      <c r="T25286" s="122"/>
      <c r="V25286" s="122"/>
      <c r="X25286" s="122"/>
      <c r="Z25286" s="122"/>
    </row>
    <row r="25287" spans="16:26" x14ac:dyDescent="0.25">
      <c r="P25287" s="118"/>
      <c r="R25287" s="118"/>
      <c r="T25287" s="118"/>
      <c r="V25287" s="118"/>
      <c r="X25287" s="118"/>
      <c r="Z25287" s="118"/>
    </row>
    <row r="25288" spans="16:26" x14ac:dyDescent="0.25">
      <c r="P25288" s="119"/>
      <c r="R25288" s="119"/>
      <c r="T25288" s="119"/>
      <c r="V25288" s="119"/>
      <c r="X25288" s="119"/>
      <c r="Z25288" s="119"/>
    </row>
    <row r="25289" spans="16:26" x14ac:dyDescent="0.25">
      <c r="P25289" s="119"/>
      <c r="R25289" s="119"/>
      <c r="T25289" s="119"/>
      <c r="V25289" s="119"/>
      <c r="X25289" s="119"/>
      <c r="Z25289" s="119"/>
    </row>
    <row r="25290" spans="16:26" x14ac:dyDescent="0.25">
      <c r="P25290" s="120"/>
      <c r="R25290" s="120"/>
      <c r="T25290" s="120"/>
      <c r="V25290" s="120"/>
      <c r="X25290" s="120"/>
      <c r="Z25290" s="120"/>
    </row>
    <row r="25291" spans="16:26" x14ac:dyDescent="0.25">
      <c r="P25291" s="119"/>
      <c r="R25291" s="119"/>
      <c r="T25291" s="119"/>
      <c r="V25291" s="119"/>
      <c r="X25291" s="119"/>
      <c r="Z25291" s="119"/>
    </row>
    <row r="25292" spans="16:26" x14ac:dyDescent="0.25">
      <c r="P25292" s="119"/>
      <c r="R25292" s="119"/>
      <c r="T25292" s="119"/>
      <c r="V25292" s="119"/>
      <c r="X25292" s="119"/>
      <c r="Z25292" s="119"/>
    </row>
    <row r="25293" spans="16:26" x14ac:dyDescent="0.25">
      <c r="P25293" s="120"/>
      <c r="R25293" s="120"/>
      <c r="T25293" s="120"/>
      <c r="V25293" s="120"/>
      <c r="X25293" s="120"/>
      <c r="Z25293" s="120"/>
    </row>
    <row r="25294" spans="16:26" x14ac:dyDescent="0.25">
      <c r="P25294" s="119"/>
      <c r="R25294" s="119"/>
      <c r="T25294" s="119"/>
      <c r="V25294" s="119"/>
      <c r="X25294" s="119"/>
      <c r="Z25294" s="119"/>
    </row>
    <row r="25295" spans="16:26" x14ac:dyDescent="0.25">
      <c r="P25295" s="120"/>
      <c r="R25295" s="120"/>
      <c r="T25295" s="120"/>
      <c r="V25295" s="120"/>
      <c r="X25295" s="120"/>
      <c r="Z25295" s="120"/>
    </row>
    <row r="25296" spans="16:26" x14ac:dyDescent="0.25">
      <c r="P25296" s="119"/>
      <c r="R25296" s="119"/>
      <c r="T25296" s="119"/>
      <c r="V25296" s="119"/>
      <c r="X25296" s="119"/>
      <c r="Z25296" s="119"/>
    </row>
    <row r="25297" spans="16:26" x14ac:dyDescent="0.25">
      <c r="P25297" s="119"/>
      <c r="R25297" s="119"/>
      <c r="T25297" s="119"/>
      <c r="V25297" s="119"/>
      <c r="X25297" s="119"/>
      <c r="Z25297" s="119"/>
    </row>
    <row r="25298" spans="16:26" x14ac:dyDescent="0.25">
      <c r="P25298" s="119"/>
      <c r="R25298" s="119"/>
      <c r="T25298" s="119"/>
      <c r="V25298" s="119"/>
      <c r="X25298" s="119"/>
      <c r="Z25298" s="119"/>
    </row>
    <row r="25299" spans="16:26" x14ac:dyDescent="0.25">
      <c r="P25299" s="121"/>
      <c r="R25299" s="121"/>
      <c r="T25299" s="121"/>
      <c r="V25299" s="121"/>
      <c r="X25299" s="121"/>
      <c r="Z25299" s="121"/>
    </row>
    <row r="25300" spans="16:26" x14ac:dyDescent="0.25">
      <c r="P25300" s="121"/>
      <c r="R25300" s="121"/>
      <c r="T25300" s="121"/>
      <c r="V25300" s="121"/>
      <c r="X25300" s="121"/>
      <c r="Z25300" s="121"/>
    </row>
    <row r="25301" spans="16:26" x14ac:dyDescent="0.25">
      <c r="P25301" s="121"/>
      <c r="R25301" s="121"/>
      <c r="T25301" s="121"/>
      <c r="V25301" s="121"/>
      <c r="X25301" s="121"/>
      <c r="Z25301" s="121"/>
    </row>
    <row r="25302" spans="16:26" x14ac:dyDescent="0.25">
      <c r="P25302" s="121"/>
      <c r="R25302" s="121"/>
      <c r="T25302" s="121"/>
      <c r="V25302" s="121"/>
      <c r="X25302" s="121"/>
      <c r="Z25302" s="121"/>
    </row>
    <row r="25303" spans="16:26" x14ac:dyDescent="0.25">
      <c r="P25303" s="122"/>
      <c r="R25303" s="122"/>
      <c r="T25303" s="122"/>
      <c r="V25303" s="122"/>
      <c r="X25303" s="122"/>
      <c r="Z25303" s="122"/>
    </row>
    <row r="25304" spans="16:26" x14ac:dyDescent="0.25">
      <c r="P25304" s="118"/>
      <c r="R25304" s="118"/>
      <c r="T25304" s="118"/>
      <c r="V25304" s="118"/>
      <c r="X25304" s="118"/>
      <c r="Z25304" s="118"/>
    </row>
    <row r="25305" spans="16:26" x14ac:dyDescent="0.25">
      <c r="P25305" s="119"/>
      <c r="R25305" s="119"/>
      <c r="T25305" s="119"/>
      <c r="V25305" s="119"/>
      <c r="X25305" s="119"/>
      <c r="Z25305" s="119"/>
    </row>
    <row r="25306" spans="16:26" x14ac:dyDescent="0.25">
      <c r="P25306" s="119"/>
      <c r="R25306" s="119"/>
      <c r="T25306" s="119"/>
      <c r="V25306" s="119"/>
      <c r="X25306" s="119"/>
      <c r="Z25306" s="119"/>
    </row>
    <row r="25307" spans="16:26" x14ac:dyDescent="0.25">
      <c r="P25307" s="120"/>
      <c r="R25307" s="120"/>
      <c r="T25307" s="120"/>
      <c r="V25307" s="120"/>
      <c r="X25307" s="120"/>
      <c r="Z25307" s="120"/>
    </row>
    <row r="25308" spans="16:26" x14ac:dyDescent="0.25">
      <c r="P25308" s="119"/>
      <c r="R25308" s="119"/>
      <c r="T25308" s="119"/>
      <c r="V25308" s="119"/>
      <c r="X25308" s="119"/>
      <c r="Z25308" s="119"/>
    </row>
    <row r="25309" spans="16:26" x14ac:dyDescent="0.25">
      <c r="P25309" s="119"/>
      <c r="R25309" s="119"/>
      <c r="T25309" s="119"/>
      <c r="V25309" s="119"/>
      <c r="X25309" s="119"/>
      <c r="Z25309" s="119"/>
    </row>
    <row r="25310" spans="16:26" x14ac:dyDescent="0.25">
      <c r="P25310" s="120"/>
      <c r="R25310" s="120"/>
      <c r="T25310" s="120"/>
      <c r="V25310" s="120"/>
      <c r="X25310" s="120"/>
      <c r="Z25310" s="120"/>
    </row>
    <row r="25311" spans="16:26" x14ac:dyDescent="0.25">
      <c r="P25311" s="119"/>
      <c r="R25311" s="119"/>
      <c r="T25311" s="119"/>
      <c r="V25311" s="119"/>
      <c r="X25311" s="119"/>
      <c r="Z25311" s="119"/>
    </row>
    <row r="25312" spans="16:26" x14ac:dyDescent="0.25">
      <c r="P25312" s="120"/>
      <c r="R25312" s="120"/>
      <c r="T25312" s="120"/>
      <c r="V25312" s="120"/>
      <c r="X25312" s="120"/>
      <c r="Z25312" s="120"/>
    </row>
    <row r="25313" spans="16:26" x14ac:dyDescent="0.25">
      <c r="P25313" s="119"/>
      <c r="R25313" s="119"/>
      <c r="T25313" s="119"/>
      <c r="V25313" s="119"/>
      <c r="X25313" s="119"/>
      <c r="Z25313" s="119"/>
    </row>
    <row r="25314" spans="16:26" x14ac:dyDescent="0.25">
      <c r="P25314" s="119"/>
      <c r="R25314" s="119"/>
      <c r="T25314" s="119"/>
      <c r="V25314" s="119"/>
      <c r="X25314" s="119"/>
      <c r="Z25314" s="119"/>
    </row>
    <row r="25315" spans="16:26" x14ac:dyDescent="0.25">
      <c r="P25315" s="119"/>
      <c r="R25315" s="119"/>
      <c r="T25315" s="119"/>
      <c r="V25315" s="119"/>
      <c r="X25315" s="119"/>
      <c r="Z25315" s="119"/>
    </row>
    <row r="25316" spans="16:26" x14ac:dyDescent="0.25">
      <c r="P25316" s="121"/>
      <c r="R25316" s="121"/>
      <c r="T25316" s="121"/>
      <c r="V25316" s="121"/>
      <c r="X25316" s="121"/>
      <c r="Z25316" s="121"/>
    </row>
    <row r="25317" spans="16:26" x14ac:dyDescent="0.25">
      <c r="P25317" s="121"/>
      <c r="R25317" s="121"/>
      <c r="T25317" s="121"/>
      <c r="V25317" s="121"/>
      <c r="X25317" s="121"/>
      <c r="Z25317" s="121"/>
    </row>
    <row r="25318" spans="16:26" x14ac:dyDescent="0.25">
      <c r="P25318" s="121"/>
      <c r="R25318" s="121"/>
      <c r="T25318" s="121"/>
      <c r="V25318" s="121"/>
      <c r="X25318" s="121"/>
      <c r="Z25318" s="121"/>
    </row>
    <row r="25319" spans="16:26" x14ac:dyDescent="0.25">
      <c r="P25319" s="121"/>
      <c r="R25319" s="121"/>
      <c r="T25319" s="121"/>
      <c r="V25319" s="121"/>
      <c r="X25319" s="121"/>
      <c r="Z25319" s="121"/>
    </row>
    <row r="25320" spans="16:26" x14ac:dyDescent="0.25">
      <c r="P25320" s="122"/>
      <c r="R25320" s="122"/>
      <c r="T25320" s="122"/>
      <c r="V25320" s="122"/>
      <c r="X25320" s="122"/>
      <c r="Z25320" s="122"/>
    </row>
    <row r="25321" spans="16:26" x14ac:dyDescent="0.25">
      <c r="P25321" s="118"/>
      <c r="R25321" s="118"/>
      <c r="T25321" s="118"/>
      <c r="V25321" s="118"/>
      <c r="X25321" s="118"/>
      <c r="Z25321" s="118"/>
    </row>
    <row r="25322" spans="16:26" x14ac:dyDescent="0.25">
      <c r="P25322" s="119"/>
      <c r="R25322" s="119"/>
      <c r="T25322" s="119"/>
      <c r="V25322" s="119"/>
      <c r="X25322" s="119"/>
      <c r="Z25322" s="119"/>
    </row>
    <row r="25323" spans="16:26" x14ac:dyDescent="0.25">
      <c r="P25323" s="119"/>
      <c r="R25323" s="119"/>
      <c r="T25323" s="119"/>
      <c r="V25323" s="119"/>
      <c r="X25323" s="119"/>
      <c r="Z25323" s="119"/>
    </row>
    <row r="25324" spans="16:26" x14ac:dyDescent="0.25">
      <c r="P25324" s="120"/>
      <c r="R25324" s="120"/>
      <c r="T25324" s="120"/>
      <c r="V25324" s="120"/>
      <c r="X25324" s="120"/>
      <c r="Z25324" s="120"/>
    </row>
    <row r="25325" spans="16:26" x14ac:dyDescent="0.25">
      <c r="P25325" s="119"/>
      <c r="R25325" s="119"/>
      <c r="T25325" s="119"/>
      <c r="V25325" s="119"/>
      <c r="X25325" s="119"/>
      <c r="Z25325" s="119"/>
    </row>
    <row r="25326" spans="16:26" x14ac:dyDescent="0.25">
      <c r="P25326" s="119"/>
      <c r="R25326" s="119"/>
      <c r="T25326" s="119"/>
      <c r="V25326" s="119"/>
      <c r="X25326" s="119"/>
      <c r="Z25326" s="119"/>
    </row>
    <row r="25327" spans="16:26" x14ac:dyDescent="0.25">
      <c r="P25327" s="120"/>
      <c r="R25327" s="120"/>
      <c r="T25327" s="120"/>
      <c r="V25327" s="120"/>
      <c r="X25327" s="120"/>
      <c r="Z25327" s="120"/>
    </row>
    <row r="25328" spans="16:26" x14ac:dyDescent="0.25">
      <c r="P25328" s="119"/>
      <c r="R25328" s="119"/>
      <c r="T25328" s="119"/>
      <c r="V25328" s="119"/>
      <c r="X25328" s="119"/>
      <c r="Z25328" s="119"/>
    </row>
    <row r="25329" spans="16:26" x14ac:dyDescent="0.25">
      <c r="P25329" s="120"/>
      <c r="R25329" s="120"/>
      <c r="T25329" s="120"/>
      <c r="V25329" s="120"/>
      <c r="X25329" s="120"/>
      <c r="Z25329" s="120"/>
    </row>
    <row r="25330" spans="16:26" x14ac:dyDescent="0.25">
      <c r="P25330" s="119"/>
      <c r="R25330" s="119"/>
      <c r="T25330" s="119"/>
      <c r="V25330" s="119"/>
      <c r="X25330" s="119"/>
      <c r="Z25330" s="119"/>
    </row>
    <row r="25331" spans="16:26" x14ac:dyDescent="0.25">
      <c r="P25331" s="119"/>
      <c r="R25331" s="119"/>
      <c r="T25331" s="119"/>
      <c r="V25331" s="119"/>
      <c r="X25331" s="119"/>
      <c r="Z25331" s="119"/>
    </row>
    <row r="25332" spans="16:26" x14ac:dyDescent="0.25">
      <c r="P25332" s="119"/>
      <c r="R25332" s="119"/>
      <c r="T25332" s="119"/>
      <c r="V25332" s="119"/>
      <c r="X25332" s="119"/>
      <c r="Z25332" s="119"/>
    </row>
    <row r="25333" spans="16:26" x14ac:dyDescent="0.25">
      <c r="P25333" s="121"/>
      <c r="R25333" s="121"/>
      <c r="T25333" s="121"/>
      <c r="V25333" s="121"/>
      <c r="X25333" s="121"/>
      <c r="Z25333" s="121"/>
    </row>
    <row r="25334" spans="16:26" x14ac:dyDescent="0.25">
      <c r="P25334" s="121"/>
      <c r="R25334" s="121"/>
      <c r="T25334" s="121"/>
      <c r="V25334" s="121"/>
      <c r="X25334" s="121"/>
      <c r="Z25334" s="121"/>
    </row>
    <row r="25335" spans="16:26" x14ac:dyDescent="0.25">
      <c r="P25335" s="121"/>
      <c r="R25335" s="121"/>
      <c r="T25335" s="121"/>
      <c r="V25335" s="121"/>
      <c r="X25335" s="121"/>
      <c r="Z25335" s="121"/>
    </row>
    <row r="25336" spans="16:26" x14ac:dyDescent="0.25">
      <c r="P25336" s="121"/>
      <c r="R25336" s="121"/>
      <c r="T25336" s="121"/>
      <c r="V25336" s="121"/>
      <c r="X25336" s="121"/>
      <c r="Z25336" s="121"/>
    </row>
    <row r="25337" spans="16:26" x14ac:dyDescent="0.25">
      <c r="P25337" s="122"/>
      <c r="R25337" s="122"/>
      <c r="T25337" s="122"/>
      <c r="V25337" s="122"/>
      <c r="X25337" s="122"/>
      <c r="Z25337" s="122"/>
    </row>
    <row r="25338" spans="16:26" x14ac:dyDescent="0.25">
      <c r="P25338" s="118"/>
      <c r="R25338" s="118"/>
      <c r="T25338" s="118"/>
      <c r="V25338" s="118"/>
      <c r="X25338" s="118"/>
      <c r="Z25338" s="118"/>
    </row>
    <row r="25339" spans="16:26" x14ac:dyDescent="0.25">
      <c r="P25339" s="119"/>
      <c r="R25339" s="119"/>
      <c r="T25339" s="119"/>
      <c r="V25339" s="119"/>
      <c r="X25339" s="119"/>
      <c r="Z25339" s="119"/>
    </row>
    <row r="25340" spans="16:26" x14ac:dyDescent="0.25">
      <c r="P25340" s="119"/>
      <c r="R25340" s="119"/>
      <c r="T25340" s="119"/>
      <c r="V25340" s="119"/>
      <c r="X25340" s="119"/>
      <c r="Z25340" s="119"/>
    </row>
    <row r="25341" spans="16:26" x14ac:dyDescent="0.25">
      <c r="P25341" s="120"/>
      <c r="R25341" s="120"/>
      <c r="T25341" s="120"/>
      <c r="V25341" s="120"/>
      <c r="X25341" s="120"/>
      <c r="Z25341" s="120"/>
    </row>
    <row r="25342" spans="16:26" x14ac:dyDescent="0.25">
      <c r="P25342" s="119"/>
      <c r="R25342" s="119"/>
      <c r="T25342" s="119"/>
      <c r="V25342" s="119"/>
      <c r="X25342" s="119"/>
      <c r="Z25342" s="119"/>
    </row>
    <row r="25343" spans="16:26" x14ac:dyDescent="0.25">
      <c r="P25343" s="119"/>
      <c r="R25343" s="119"/>
      <c r="T25343" s="119"/>
      <c r="V25343" s="119"/>
      <c r="X25343" s="119"/>
      <c r="Z25343" s="119"/>
    </row>
    <row r="25344" spans="16:26" x14ac:dyDescent="0.25">
      <c r="P25344" s="120"/>
      <c r="R25344" s="120"/>
      <c r="T25344" s="120"/>
      <c r="V25344" s="120"/>
      <c r="X25344" s="120"/>
      <c r="Z25344" s="120"/>
    </row>
    <row r="25345" spans="16:26" x14ac:dyDescent="0.25">
      <c r="P25345" s="119"/>
      <c r="R25345" s="119"/>
      <c r="T25345" s="119"/>
      <c r="V25345" s="119"/>
      <c r="X25345" s="119"/>
      <c r="Z25345" s="119"/>
    </row>
    <row r="25346" spans="16:26" x14ac:dyDescent="0.25">
      <c r="P25346" s="120"/>
      <c r="R25346" s="120"/>
      <c r="T25346" s="120"/>
      <c r="V25346" s="120"/>
      <c r="X25346" s="120"/>
      <c r="Z25346" s="120"/>
    </row>
    <row r="25347" spans="16:26" x14ac:dyDescent="0.25">
      <c r="P25347" s="119"/>
      <c r="R25347" s="119"/>
      <c r="T25347" s="119"/>
      <c r="V25347" s="119"/>
      <c r="X25347" s="119"/>
      <c r="Z25347" s="119"/>
    </row>
    <row r="25348" spans="16:26" x14ac:dyDescent="0.25">
      <c r="P25348" s="119"/>
      <c r="R25348" s="119"/>
      <c r="T25348" s="119"/>
      <c r="V25348" s="119"/>
      <c r="X25348" s="119"/>
      <c r="Z25348" s="119"/>
    </row>
    <row r="25349" spans="16:26" x14ac:dyDescent="0.25">
      <c r="P25349" s="119"/>
      <c r="R25349" s="119"/>
      <c r="T25349" s="119"/>
      <c r="V25349" s="119"/>
      <c r="X25349" s="119"/>
      <c r="Z25349" s="119"/>
    </row>
    <row r="25350" spans="16:26" x14ac:dyDescent="0.25">
      <c r="P25350" s="121"/>
      <c r="R25350" s="121"/>
      <c r="T25350" s="121"/>
      <c r="V25350" s="121"/>
      <c r="X25350" s="121"/>
      <c r="Z25350" s="121"/>
    </row>
    <row r="25351" spans="16:26" x14ac:dyDescent="0.25">
      <c r="P25351" s="121"/>
      <c r="R25351" s="121"/>
      <c r="T25351" s="121"/>
      <c r="V25351" s="121"/>
      <c r="X25351" s="121"/>
      <c r="Z25351" s="121"/>
    </row>
    <row r="25352" spans="16:26" x14ac:dyDescent="0.25">
      <c r="P25352" s="121"/>
      <c r="R25352" s="121"/>
      <c r="T25352" s="121"/>
      <c r="V25352" s="121"/>
      <c r="X25352" s="121"/>
      <c r="Z25352" s="121"/>
    </row>
    <row r="25353" spans="16:26" x14ac:dyDescent="0.25">
      <c r="P25353" s="121"/>
      <c r="R25353" s="121"/>
      <c r="T25353" s="121"/>
      <c r="V25353" s="121"/>
      <c r="X25353" s="121"/>
      <c r="Z25353" s="121"/>
    </row>
    <row r="25354" spans="16:26" x14ac:dyDescent="0.25">
      <c r="P25354" s="122"/>
      <c r="R25354" s="122"/>
      <c r="T25354" s="122"/>
      <c r="V25354" s="122"/>
      <c r="X25354" s="122"/>
      <c r="Z25354" s="122"/>
    </row>
    <row r="25355" spans="16:26" x14ac:dyDescent="0.25">
      <c r="P25355" s="118"/>
      <c r="R25355" s="118"/>
      <c r="T25355" s="118"/>
      <c r="V25355" s="118"/>
      <c r="X25355" s="118"/>
      <c r="Z25355" s="118"/>
    </row>
    <row r="25356" spans="16:26" x14ac:dyDescent="0.25">
      <c r="P25356" s="119"/>
      <c r="R25356" s="119"/>
      <c r="T25356" s="119"/>
      <c r="V25356" s="119"/>
      <c r="X25356" s="119"/>
      <c r="Z25356" s="119"/>
    </row>
    <row r="25357" spans="16:26" x14ac:dyDescent="0.25">
      <c r="P25357" s="119"/>
      <c r="R25357" s="119"/>
      <c r="T25357" s="119"/>
      <c r="V25357" s="119"/>
      <c r="X25357" s="119"/>
      <c r="Z25357" s="119"/>
    </row>
    <row r="25358" spans="16:26" x14ac:dyDescent="0.25">
      <c r="P25358" s="120"/>
      <c r="R25358" s="120"/>
      <c r="T25358" s="120"/>
      <c r="V25358" s="120"/>
      <c r="X25358" s="120"/>
      <c r="Z25358" s="120"/>
    </row>
    <row r="25359" spans="16:26" x14ac:dyDescent="0.25">
      <c r="P25359" s="119"/>
      <c r="R25359" s="119"/>
      <c r="T25359" s="119"/>
      <c r="V25359" s="119"/>
      <c r="X25359" s="119"/>
      <c r="Z25359" s="119"/>
    </row>
    <row r="25360" spans="16:26" x14ac:dyDescent="0.25">
      <c r="P25360" s="119"/>
      <c r="R25360" s="119"/>
      <c r="T25360" s="119"/>
      <c r="V25360" s="119"/>
      <c r="X25360" s="119"/>
      <c r="Z25360" s="119"/>
    </row>
    <row r="25361" spans="16:26" x14ac:dyDescent="0.25">
      <c r="P25361" s="120"/>
      <c r="R25361" s="120"/>
      <c r="T25361" s="120"/>
      <c r="V25361" s="120"/>
      <c r="X25361" s="120"/>
      <c r="Z25361" s="120"/>
    </row>
    <row r="25362" spans="16:26" x14ac:dyDescent="0.25">
      <c r="P25362" s="119"/>
      <c r="R25362" s="119"/>
      <c r="T25362" s="119"/>
      <c r="V25362" s="119"/>
      <c r="X25362" s="119"/>
      <c r="Z25362" s="119"/>
    </row>
    <row r="25363" spans="16:26" x14ac:dyDescent="0.25">
      <c r="P25363" s="120"/>
      <c r="R25363" s="120"/>
      <c r="T25363" s="120"/>
      <c r="V25363" s="120"/>
      <c r="X25363" s="120"/>
      <c r="Z25363" s="120"/>
    </row>
    <row r="25364" spans="16:26" x14ac:dyDescent="0.25">
      <c r="P25364" s="119"/>
      <c r="R25364" s="119"/>
      <c r="T25364" s="119"/>
      <c r="V25364" s="119"/>
      <c r="X25364" s="119"/>
      <c r="Z25364" s="119"/>
    </row>
    <row r="25365" spans="16:26" x14ac:dyDescent="0.25">
      <c r="P25365" s="119"/>
      <c r="R25365" s="119"/>
      <c r="T25365" s="119"/>
      <c r="V25365" s="119"/>
      <c r="X25365" s="119"/>
      <c r="Z25365" s="119"/>
    </row>
    <row r="25366" spans="16:26" x14ac:dyDescent="0.25">
      <c r="P25366" s="119"/>
      <c r="R25366" s="119"/>
      <c r="T25366" s="119"/>
      <c r="V25366" s="119"/>
      <c r="X25366" s="119"/>
      <c r="Z25366" s="119"/>
    </row>
    <row r="25367" spans="16:26" x14ac:dyDescent="0.25">
      <c r="P25367" s="121"/>
      <c r="R25367" s="121"/>
      <c r="T25367" s="121"/>
      <c r="V25367" s="121"/>
      <c r="X25367" s="121"/>
      <c r="Z25367" s="121"/>
    </row>
    <row r="25368" spans="16:26" x14ac:dyDescent="0.25">
      <c r="P25368" s="121"/>
      <c r="R25368" s="121"/>
      <c r="T25368" s="121"/>
      <c r="V25368" s="121"/>
      <c r="X25368" s="121"/>
      <c r="Z25368" s="121"/>
    </row>
    <row r="25369" spans="16:26" x14ac:dyDescent="0.25">
      <c r="P25369" s="121"/>
      <c r="R25369" s="121"/>
      <c r="T25369" s="121"/>
      <c r="V25369" s="121"/>
      <c r="X25369" s="121"/>
      <c r="Z25369" s="121"/>
    </row>
    <row r="25370" spans="16:26" x14ac:dyDescent="0.25">
      <c r="P25370" s="121"/>
      <c r="R25370" s="121"/>
      <c r="T25370" s="121"/>
      <c r="V25370" s="121"/>
      <c r="X25370" s="121"/>
      <c r="Z25370" s="121"/>
    </row>
    <row r="25371" spans="16:26" x14ac:dyDescent="0.25">
      <c r="P25371" s="122"/>
      <c r="R25371" s="122"/>
      <c r="T25371" s="122"/>
      <c r="V25371" s="122"/>
      <c r="X25371" s="122"/>
      <c r="Z25371" s="122"/>
    </row>
    <row r="25372" spans="16:26" x14ac:dyDescent="0.25">
      <c r="P25372" s="118"/>
      <c r="R25372" s="118"/>
      <c r="T25372" s="118"/>
      <c r="V25372" s="118"/>
      <c r="X25372" s="118"/>
      <c r="Z25372" s="118"/>
    </row>
    <row r="25373" spans="16:26" x14ac:dyDescent="0.25">
      <c r="P25373" s="119"/>
      <c r="R25373" s="119"/>
      <c r="T25373" s="119"/>
      <c r="V25373" s="119"/>
      <c r="X25373" s="119"/>
      <c r="Z25373" s="119"/>
    </row>
    <row r="25374" spans="16:26" x14ac:dyDescent="0.25">
      <c r="P25374" s="119"/>
      <c r="R25374" s="119"/>
      <c r="T25374" s="119"/>
      <c r="V25374" s="119"/>
      <c r="X25374" s="119"/>
      <c r="Z25374" s="119"/>
    </row>
    <row r="25375" spans="16:26" x14ac:dyDescent="0.25">
      <c r="P25375" s="120"/>
      <c r="R25375" s="120"/>
      <c r="T25375" s="120"/>
      <c r="V25375" s="120"/>
      <c r="X25375" s="120"/>
      <c r="Z25375" s="120"/>
    </row>
    <row r="25376" spans="16:26" x14ac:dyDescent="0.25">
      <c r="P25376" s="119"/>
      <c r="R25376" s="119"/>
      <c r="T25376" s="119"/>
      <c r="V25376" s="119"/>
      <c r="X25376" s="119"/>
      <c r="Z25376" s="119"/>
    </row>
    <row r="25377" spans="16:26" x14ac:dyDescent="0.25">
      <c r="P25377" s="119"/>
      <c r="R25377" s="119"/>
      <c r="T25377" s="119"/>
      <c r="V25377" s="119"/>
      <c r="X25377" s="119"/>
      <c r="Z25377" s="119"/>
    </row>
    <row r="25378" spans="16:26" x14ac:dyDescent="0.25">
      <c r="P25378" s="120"/>
      <c r="R25378" s="120"/>
      <c r="T25378" s="120"/>
      <c r="V25378" s="120"/>
      <c r="X25378" s="120"/>
      <c r="Z25378" s="120"/>
    </row>
    <row r="25379" spans="16:26" x14ac:dyDescent="0.25">
      <c r="P25379" s="119"/>
      <c r="R25379" s="119"/>
      <c r="T25379" s="119"/>
      <c r="V25379" s="119"/>
      <c r="X25379" s="119"/>
      <c r="Z25379" s="119"/>
    </row>
    <row r="25380" spans="16:26" x14ac:dyDescent="0.25">
      <c r="P25380" s="120"/>
      <c r="R25380" s="120"/>
      <c r="T25380" s="120"/>
      <c r="V25380" s="120"/>
      <c r="X25380" s="120"/>
      <c r="Z25380" s="120"/>
    </row>
    <row r="25381" spans="16:26" x14ac:dyDescent="0.25">
      <c r="P25381" s="119"/>
      <c r="R25381" s="119"/>
      <c r="T25381" s="119"/>
      <c r="V25381" s="119"/>
      <c r="X25381" s="119"/>
      <c r="Z25381" s="119"/>
    </row>
    <row r="25382" spans="16:26" x14ac:dyDescent="0.25">
      <c r="P25382" s="119"/>
      <c r="R25382" s="119"/>
      <c r="T25382" s="119"/>
      <c r="V25382" s="119"/>
      <c r="X25382" s="119"/>
      <c r="Z25382" s="119"/>
    </row>
    <row r="25383" spans="16:26" x14ac:dyDescent="0.25">
      <c r="P25383" s="119"/>
      <c r="R25383" s="119"/>
      <c r="T25383" s="119"/>
      <c r="V25383" s="119"/>
      <c r="X25383" s="119"/>
      <c r="Z25383" s="119"/>
    </row>
    <row r="25384" spans="16:26" x14ac:dyDescent="0.25">
      <c r="P25384" s="121"/>
      <c r="R25384" s="121"/>
      <c r="T25384" s="121"/>
      <c r="V25384" s="121"/>
      <c r="X25384" s="121"/>
      <c r="Z25384" s="121"/>
    </row>
    <row r="25385" spans="16:26" x14ac:dyDescent="0.25">
      <c r="P25385" s="121"/>
      <c r="R25385" s="121"/>
      <c r="T25385" s="121"/>
      <c r="V25385" s="121"/>
      <c r="X25385" s="121"/>
      <c r="Z25385" s="121"/>
    </row>
    <row r="25386" spans="16:26" x14ac:dyDescent="0.25">
      <c r="P25386" s="121"/>
      <c r="R25386" s="121"/>
      <c r="T25386" s="121"/>
      <c r="V25386" s="121"/>
      <c r="X25386" s="121"/>
      <c r="Z25386" s="121"/>
    </row>
    <row r="25387" spans="16:26" x14ac:dyDescent="0.25">
      <c r="P25387" s="121"/>
      <c r="R25387" s="121"/>
      <c r="T25387" s="121"/>
      <c r="V25387" s="121"/>
      <c r="X25387" s="121"/>
      <c r="Z25387" s="121"/>
    </row>
    <row r="25388" spans="16:26" x14ac:dyDescent="0.25">
      <c r="P25388" s="122"/>
      <c r="R25388" s="122"/>
      <c r="T25388" s="122"/>
      <c r="V25388" s="122"/>
      <c r="X25388" s="122"/>
      <c r="Z25388" s="122"/>
    </row>
    <row r="25389" spans="16:26" x14ac:dyDescent="0.25">
      <c r="P25389" s="118"/>
      <c r="R25389" s="118"/>
      <c r="T25389" s="118"/>
      <c r="V25389" s="118"/>
      <c r="X25389" s="118"/>
      <c r="Z25389" s="118"/>
    </row>
    <row r="25390" spans="16:26" x14ac:dyDescent="0.25">
      <c r="P25390" s="119"/>
      <c r="R25390" s="119"/>
      <c r="T25390" s="119"/>
      <c r="V25390" s="119"/>
      <c r="X25390" s="119"/>
      <c r="Z25390" s="119"/>
    </row>
    <row r="25391" spans="16:26" x14ac:dyDescent="0.25">
      <c r="P25391" s="119"/>
      <c r="R25391" s="119"/>
      <c r="T25391" s="119"/>
      <c r="V25391" s="119"/>
      <c r="X25391" s="119"/>
      <c r="Z25391" s="119"/>
    </row>
    <row r="25392" spans="16:26" x14ac:dyDescent="0.25">
      <c r="P25392" s="120"/>
      <c r="R25392" s="120"/>
      <c r="T25392" s="120"/>
      <c r="V25392" s="120"/>
      <c r="X25392" s="120"/>
      <c r="Z25392" s="120"/>
    </row>
    <row r="25393" spans="16:26" x14ac:dyDescent="0.25">
      <c r="P25393" s="119"/>
      <c r="R25393" s="119"/>
      <c r="T25393" s="119"/>
      <c r="V25393" s="119"/>
      <c r="X25393" s="119"/>
      <c r="Z25393" s="119"/>
    </row>
    <row r="25394" spans="16:26" x14ac:dyDescent="0.25">
      <c r="P25394" s="119"/>
      <c r="R25394" s="119"/>
      <c r="T25394" s="119"/>
      <c r="V25394" s="119"/>
      <c r="X25394" s="119"/>
      <c r="Z25394" s="119"/>
    </row>
    <row r="25395" spans="16:26" x14ac:dyDescent="0.25">
      <c r="P25395" s="120"/>
      <c r="R25395" s="120"/>
      <c r="T25395" s="120"/>
      <c r="V25395" s="120"/>
      <c r="X25395" s="120"/>
      <c r="Z25395" s="120"/>
    </row>
    <row r="25396" spans="16:26" x14ac:dyDescent="0.25">
      <c r="P25396" s="119"/>
      <c r="R25396" s="119"/>
      <c r="T25396" s="119"/>
      <c r="V25396" s="119"/>
      <c r="X25396" s="119"/>
      <c r="Z25396" s="119"/>
    </row>
    <row r="25397" spans="16:26" x14ac:dyDescent="0.25">
      <c r="P25397" s="120"/>
      <c r="R25397" s="120"/>
      <c r="T25397" s="120"/>
      <c r="V25397" s="120"/>
      <c r="X25397" s="120"/>
      <c r="Z25397" s="120"/>
    </row>
    <row r="25398" spans="16:26" x14ac:dyDescent="0.25">
      <c r="P25398" s="119"/>
      <c r="R25398" s="119"/>
      <c r="T25398" s="119"/>
      <c r="V25398" s="119"/>
      <c r="X25398" s="119"/>
      <c r="Z25398" s="119"/>
    </row>
    <row r="25399" spans="16:26" x14ac:dyDescent="0.25">
      <c r="P25399" s="119"/>
      <c r="R25399" s="119"/>
      <c r="T25399" s="119"/>
      <c r="V25399" s="119"/>
      <c r="X25399" s="119"/>
      <c r="Z25399" s="119"/>
    </row>
    <row r="25400" spans="16:26" x14ac:dyDescent="0.25">
      <c r="P25400" s="119"/>
      <c r="R25400" s="119"/>
      <c r="T25400" s="119"/>
      <c r="V25400" s="119"/>
      <c r="X25400" s="119"/>
      <c r="Z25400" s="119"/>
    </row>
    <row r="25401" spans="16:26" x14ac:dyDescent="0.25">
      <c r="P25401" s="121"/>
      <c r="R25401" s="121"/>
      <c r="T25401" s="121"/>
      <c r="V25401" s="121"/>
      <c r="X25401" s="121"/>
      <c r="Z25401" s="121"/>
    </row>
    <row r="25402" spans="16:26" x14ac:dyDescent="0.25">
      <c r="P25402" s="121"/>
      <c r="R25402" s="121"/>
      <c r="T25402" s="121"/>
      <c r="V25402" s="121"/>
      <c r="X25402" s="121"/>
      <c r="Z25402" s="121"/>
    </row>
    <row r="25403" spans="16:26" x14ac:dyDescent="0.25">
      <c r="P25403" s="121"/>
      <c r="R25403" s="121"/>
      <c r="T25403" s="121"/>
      <c r="V25403" s="121"/>
      <c r="X25403" s="121"/>
      <c r="Z25403" s="121"/>
    </row>
    <row r="25404" spans="16:26" x14ac:dyDescent="0.25">
      <c r="P25404" s="121"/>
      <c r="R25404" s="121"/>
      <c r="T25404" s="121"/>
      <c r="V25404" s="121"/>
      <c r="X25404" s="121"/>
      <c r="Z25404" s="121"/>
    </row>
    <row r="25405" spans="16:26" x14ac:dyDescent="0.25">
      <c r="P25405" s="122"/>
      <c r="R25405" s="122"/>
      <c r="T25405" s="122"/>
      <c r="V25405" s="122"/>
      <c r="X25405" s="122"/>
      <c r="Z25405" s="122"/>
    </row>
    <row r="25406" spans="16:26" x14ac:dyDescent="0.25">
      <c r="P25406" s="118"/>
      <c r="R25406" s="118"/>
      <c r="T25406" s="118"/>
      <c r="V25406" s="118"/>
      <c r="X25406" s="118"/>
      <c r="Z25406" s="118"/>
    </row>
    <row r="25407" spans="16:26" x14ac:dyDescent="0.25">
      <c r="P25407" s="119"/>
      <c r="R25407" s="119"/>
      <c r="T25407" s="119"/>
      <c r="V25407" s="119"/>
      <c r="X25407" s="119"/>
      <c r="Z25407" s="119"/>
    </row>
    <row r="25408" spans="16:26" x14ac:dyDescent="0.25">
      <c r="P25408" s="119"/>
      <c r="R25408" s="119"/>
      <c r="T25408" s="119"/>
      <c r="V25408" s="119"/>
      <c r="X25408" s="119"/>
      <c r="Z25408" s="119"/>
    </row>
    <row r="25409" spans="16:26" x14ac:dyDescent="0.25">
      <c r="P25409" s="120"/>
      <c r="R25409" s="120"/>
      <c r="T25409" s="120"/>
      <c r="V25409" s="120"/>
      <c r="X25409" s="120"/>
      <c r="Z25409" s="120"/>
    </row>
    <row r="25410" spans="16:26" x14ac:dyDescent="0.25">
      <c r="P25410" s="119"/>
      <c r="R25410" s="119"/>
      <c r="T25410" s="119"/>
      <c r="V25410" s="119"/>
      <c r="X25410" s="119"/>
      <c r="Z25410" s="119"/>
    </row>
    <row r="25411" spans="16:26" x14ac:dyDescent="0.25">
      <c r="P25411" s="119"/>
      <c r="R25411" s="119"/>
      <c r="T25411" s="119"/>
      <c r="V25411" s="119"/>
      <c r="X25411" s="119"/>
      <c r="Z25411" s="119"/>
    </row>
    <row r="25412" spans="16:26" x14ac:dyDescent="0.25">
      <c r="P25412" s="120"/>
      <c r="R25412" s="120"/>
      <c r="T25412" s="120"/>
      <c r="V25412" s="120"/>
      <c r="X25412" s="120"/>
      <c r="Z25412" s="120"/>
    </row>
    <row r="25413" spans="16:26" x14ac:dyDescent="0.25">
      <c r="P25413" s="119"/>
      <c r="R25413" s="119"/>
      <c r="T25413" s="119"/>
      <c r="V25413" s="119"/>
      <c r="X25413" s="119"/>
      <c r="Z25413" s="119"/>
    </row>
    <row r="25414" spans="16:26" x14ac:dyDescent="0.25">
      <c r="P25414" s="120"/>
      <c r="R25414" s="120"/>
      <c r="T25414" s="120"/>
      <c r="V25414" s="120"/>
      <c r="X25414" s="120"/>
      <c r="Z25414" s="120"/>
    </row>
    <row r="25415" spans="16:26" x14ac:dyDescent="0.25">
      <c r="P25415" s="119"/>
      <c r="R25415" s="119"/>
      <c r="T25415" s="119"/>
      <c r="V25415" s="119"/>
      <c r="X25415" s="119"/>
      <c r="Z25415" s="119"/>
    </row>
    <row r="25416" spans="16:26" x14ac:dyDescent="0.25">
      <c r="P25416" s="119"/>
      <c r="R25416" s="119"/>
      <c r="T25416" s="119"/>
      <c r="V25416" s="119"/>
      <c r="X25416" s="119"/>
      <c r="Z25416" s="119"/>
    </row>
    <row r="25417" spans="16:26" x14ac:dyDescent="0.25">
      <c r="P25417" s="119"/>
      <c r="R25417" s="119"/>
      <c r="T25417" s="119"/>
      <c r="V25417" s="119"/>
      <c r="X25417" s="119"/>
      <c r="Z25417" s="119"/>
    </row>
    <row r="25418" spans="16:26" x14ac:dyDescent="0.25">
      <c r="P25418" s="121"/>
      <c r="R25418" s="121"/>
      <c r="T25418" s="121"/>
      <c r="V25418" s="121"/>
      <c r="X25418" s="121"/>
      <c r="Z25418" s="121"/>
    </row>
    <row r="25419" spans="16:26" x14ac:dyDescent="0.25">
      <c r="P25419" s="121"/>
      <c r="R25419" s="121"/>
      <c r="T25419" s="121"/>
      <c r="V25419" s="121"/>
      <c r="X25419" s="121"/>
      <c r="Z25419" s="121"/>
    </row>
    <row r="25420" spans="16:26" x14ac:dyDescent="0.25">
      <c r="P25420" s="121"/>
      <c r="R25420" s="121"/>
      <c r="T25420" s="121"/>
      <c r="V25420" s="121"/>
      <c r="X25420" s="121"/>
      <c r="Z25420" s="121"/>
    </row>
    <row r="25421" spans="16:26" x14ac:dyDescent="0.25">
      <c r="P25421" s="121"/>
      <c r="R25421" s="121"/>
      <c r="T25421" s="121"/>
      <c r="V25421" s="121"/>
      <c r="X25421" s="121"/>
      <c r="Z25421" s="121"/>
    </row>
    <row r="25422" spans="16:26" x14ac:dyDescent="0.25">
      <c r="P25422" s="122"/>
      <c r="R25422" s="122"/>
      <c r="T25422" s="122"/>
      <c r="V25422" s="122"/>
      <c r="X25422" s="122"/>
      <c r="Z25422" s="122"/>
    </row>
    <row r="25423" spans="16:26" x14ac:dyDescent="0.25">
      <c r="P25423" s="118"/>
      <c r="R25423" s="118"/>
      <c r="T25423" s="118"/>
      <c r="V25423" s="118"/>
      <c r="X25423" s="118"/>
      <c r="Z25423" s="118"/>
    </row>
    <row r="25424" spans="16:26" x14ac:dyDescent="0.25">
      <c r="P25424" s="119"/>
      <c r="R25424" s="119"/>
      <c r="T25424" s="119"/>
      <c r="V25424" s="119"/>
      <c r="X25424" s="119"/>
      <c r="Z25424" s="119"/>
    </row>
    <row r="25425" spans="16:26" x14ac:dyDescent="0.25">
      <c r="P25425" s="119"/>
      <c r="R25425" s="119"/>
      <c r="T25425" s="119"/>
      <c r="V25425" s="119"/>
      <c r="X25425" s="119"/>
      <c r="Z25425" s="119"/>
    </row>
    <row r="25426" spans="16:26" x14ac:dyDescent="0.25">
      <c r="P25426" s="120"/>
      <c r="R25426" s="120"/>
      <c r="T25426" s="120"/>
      <c r="V25426" s="120"/>
      <c r="X25426" s="120"/>
      <c r="Z25426" s="120"/>
    </row>
    <row r="25427" spans="16:26" x14ac:dyDescent="0.25">
      <c r="P25427" s="119"/>
      <c r="R25427" s="119"/>
      <c r="T25427" s="119"/>
      <c r="V25427" s="119"/>
      <c r="X25427" s="119"/>
      <c r="Z25427" s="119"/>
    </row>
    <row r="25428" spans="16:26" x14ac:dyDescent="0.25">
      <c r="P25428" s="119"/>
      <c r="R25428" s="119"/>
      <c r="T25428" s="119"/>
      <c r="V25428" s="119"/>
      <c r="X25428" s="119"/>
      <c r="Z25428" s="119"/>
    </row>
    <row r="25429" spans="16:26" x14ac:dyDescent="0.25">
      <c r="P25429" s="120"/>
      <c r="R25429" s="120"/>
      <c r="T25429" s="120"/>
      <c r="V25429" s="120"/>
      <c r="X25429" s="120"/>
      <c r="Z25429" s="120"/>
    </row>
    <row r="25430" spans="16:26" x14ac:dyDescent="0.25">
      <c r="P25430" s="119"/>
      <c r="R25430" s="119"/>
      <c r="T25430" s="119"/>
      <c r="V25430" s="119"/>
      <c r="X25430" s="119"/>
      <c r="Z25430" s="119"/>
    </row>
    <row r="25431" spans="16:26" x14ac:dyDescent="0.25">
      <c r="P25431" s="120"/>
      <c r="R25431" s="120"/>
      <c r="T25431" s="120"/>
      <c r="V25431" s="120"/>
      <c r="X25431" s="120"/>
      <c r="Z25431" s="120"/>
    </row>
    <row r="25432" spans="16:26" x14ac:dyDescent="0.25">
      <c r="P25432" s="119"/>
      <c r="R25432" s="119"/>
      <c r="T25432" s="119"/>
      <c r="V25432" s="119"/>
      <c r="X25432" s="119"/>
      <c r="Z25432" s="119"/>
    </row>
    <row r="25433" spans="16:26" x14ac:dyDescent="0.25">
      <c r="P25433" s="119"/>
      <c r="R25433" s="119"/>
      <c r="T25433" s="119"/>
      <c r="V25433" s="119"/>
      <c r="X25433" s="119"/>
      <c r="Z25433" s="119"/>
    </row>
    <row r="25434" spans="16:26" x14ac:dyDescent="0.25">
      <c r="P25434" s="119"/>
      <c r="R25434" s="119"/>
      <c r="T25434" s="119"/>
      <c r="V25434" s="119"/>
      <c r="X25434" s="119"/>
      <c r="Z25434" s="119"/>
    </row>
    <row r="25435" spans="16:26" x14ac:dyDescent="0.25">
      <c r="P25435" s="121"/>
      <c r="R25435" s="121"/>
      <c r="T25435" s="121"/>
      <c r="V25435" s="121"/>
      <c r="X25435" s="121"/>
      <c r="Z25435" s="121"/>
    </row>
    <row r="25436" spans="16:26" x14ac:dyDescent="0.25">
      <c r="P25436" s="121"/>
      <c r="R25436" s="121"/>
      <c r="T25436" s="121"/>
      <c r="V25436" s="121"/>
      <c r="X25436" s="121"/>
      <c r="Z25436" s="121"/>
    </row>
    <row r="25437" spans="16:26" x14ac:dyDescent="0.25">
      <c r="P25437" s="121"/>
      <c r="R25437" s="121"/>
      <c r="T25437" s="121"/>
      <c r="V25437" s="121"/>
      <c r="X25437" s="121"/>
      <c r="Z25437" s="121"/>
    </row>
    <row r="25438" spans="16:26" x14ac:dyDescent="0.25">
      <c r="P25438" s="121"/>
      <c r="R25438" s="121"/>
      <c r="T25438" s="121"/>
      <c r="V25438" s="121"/>
      <c r="X25438" s="121"/>
      <c r="Z25438" s="121"/>
    </row>
    <row r="25439" spans="16:26" x14ac:dyDescent="0.25">
      <c r="P25439" s="122"/>
      <c r="R25439" s="122"/>
      <c r="T25439" s="122"/>
      <c r="V25439" s="122"/>
      <c r="X25439" s="122"/>
      <c r="Z25439" s="122"/>
    </row>
    <row r="25440" spans="16:26" x14ac:dyDescent="0.25">
      <c r="P25440" s="118"/>
      <c r="R25440" s="118"/>
      <c r="T25440" s="118"/>
      <c r="V25440" s="118"/>
      <c r="X25440" s="118"/>
      <c r="Z25440" s="118"/>
    </row>
    <row r="25441" spans="16:26" x14ac:dyDescent="0.25">
      <c r="P25441" s="119"/>
      <c r="R25441" s="119"/>
      <c r="T25441" s="119"/>
      <c r="V25441" s="119"/>
      <c r="X25441" s="119"/>
      <c r="Z25441" s="119"/>
    </row>
    <row r="25442" spans="16:26" x14ac:dyDescent="0.25">
      <c r="P25442" s="119"/>
      <c r="R25442" s="119"/>
      <c r="T25442" s="119"/>
      <c r="V25442" s="119"/>
      <c r="X25442" s="119"/>
      <c r="Z25442" s="119"/>
    </row>
    <row r="25443" spans="16:26" x14ac:dyDescent="0.25">
      <c r="P25443" s="120"/>
      <c r="R25443" s="120"/>
      <c r="T25443" s="120"/>
      <c r="V25443" s="120"/>
      <c r="X25443" s="120"/>
      <c r="Z25443" s="120"/>
    </row>
    <row r="25444" spans="16:26" x14ac:dyDescent="0.25">
      <c r="P25444" s="119"/>
      <c r="R25444" s="119"/>
      <c r="T25444" s="119"/>
      <c r="V25444" s="119"/>
      <c r="X25444" s="119"/>
      <c r="Z25444" s="119"/>
    </row>
    <row r="25445" spans="16:26" x14ac:dyDescent="0.25">
      <c r="P25445" s="119"/>
      <c r="R25445" s="119"/>
      <c r="T25445" s="119"/>
      <c r="V25445" s="119"/>
      <c r="X25445" s="119"/>
      <c r="Z25445" s="119"/>
    </row>
    <row r="25446" spans="16:26" x14ac:dyDescent="0.25">
      <c r="P25446" s="120"/>
      <c r="R25446" s="120"/>
      <c r="T25446" s="120"/>
      <c r="V25446" s="120"/>
      <c r="X25446" s="120"/>
      <c r="Z25446" s="120"/>
    </row>
    <row r="25447" spans="16:26" x14ac:dyDescent="0.25">
      <c r="P25447" s="119"/>
      <c r="R25447" s="119"/>
      <c r="T25447" s="119"/>
      <c r="V25447" s="119"/>
      <c r="X25447" s="119"/>
      <c r="Z25447" s="119"/>
    </row>
    <row r="25448" spans="16:26" x14ac:dyDescent="0.25">
      <c r="P25448" s="120"/>
      <c r="R25448" s="120"/>
      <c r="T25448" s="120"/>
      <c r="V25448" s="120"/>
      <c r="X25448" s="120"/>
      <c r="Z25448" s="120"/>
    </row>
    <row r="25449" spans="16:26" x14ac:dyDescent="0.25">
      <c r="P25449" s="119"/>
      <c r="R25449" s="119"/>
      <c r="T25449" s="119"/>
      <c r="V25449" s="119"/>
      <c r="X25449" s="119"/>
      <c r="Z25449" s="119"/>
    </row>
    <row r="25450" spans="16:26" x14ac:dyDescent="0.25">
      <c r="P25450" s="119"/>
      <c r="R25450" s="119"/>
      <c r="T25450" s="119"/>
      <c r="V25450" s="119"/>
      <c r="X25450" s="119"/>
      <c r="Z25450" s="119"/>
    </row>
    <row r="25451" spans="16:26" x14ac:dyDescent="0.25">
      <c r="P25451" s="119"/>
      <c r="R25451" s="119"/>
      <c r="T25451" s="119"/>
      <c r="V25451" s="119"/>
      <c r="X25451" s="119"/>
      <c r="Z25451" s="119"/>
    </row>
    <row r="25452" spans="16:26" x14ac:dyDescent="0.25">
      <c r="P25452" s="121"/>
      <c r="R25452" s="121"/>
      <c r="T25452" s="121"/>
      <c r="V25452" s="121"/>
      <c r="X25452" s="121"/>
      <c r="Z25452" s="121"/>
    </row>
    <row r="25453" spans="16:26" x14ac:dyDescent="0.25">
      <c r="P25453" s="121"/>
      <c r="R25453" s="121"/>
      <c r="T25453" s="121"/>
      <c r="V25453" s="121"/>
      <c r="X25453" s="121"/>
      <c r="Z25453" s="121"/>
    </row>
    <row r="25454" spans="16:26" x14ac:dyDescent="0.25">
      <c r="P25454" s="121"/>
      <c r="R25454" s="121"/>
      <c r="T25454" s="121"/>
      <c r="V25454" s="121"/>
      <c r="X25454" s="121"/>
      <c r="Z25454" s="121"/>
    </row>
    <row r="25455" spans="16:26" x14ac:dyDescent="0.25">
      <c r="P25455" s="121"/>
      <c r="R25455" s="121"/>
      <c r="T25455" s="121"/>
      <c r="V25455" s="121"/>
      <c r="X25455" s="121"/>
      <c r="Z25455" s="121"/>
    </row>
    <row r="25456" spans="16:26" x14ac:dyDescent="0.25">
      <c r="P25456" s="122"/>
      <c r="R25456" s="122"/>
      <c r="T25456" s="122"/>
      <c r="V25456" s="122"/>
      <c r="X25456" s="122"/>
      <c r="Z25456" s="122"/>
    </row>
    <row r="25457" spans="16:26" x14ac:dyDescent="0.25">
      <c r="P25457" s="118"/>
      <c r="R25457" s="118"/>
      <c r="T25457" s="118"/>
      <c r="V25457" s="118"/>
      <c r="X25457" s="118"/>
      <c r="Z25457" s="118"/>
    </row>
    <row r="25458" spans="16:26" x14ac:dyDescent="0.25">
      <c r="P25458" s="119"/>
      <c r="R25458" s="119"/>
      <c r="T25458" s="119"/>
      <c r="V25458" s="119"/>
      <c r="X25458" s="119"/>
      <c r="Z25458" s="119"/>
    </row>
    <row r="25459" spans="16:26" x14ac:dyDescent="0.25">
      <c r="P25459" s="119"/>
      <c r="R25459" s="119"/>
      <c r="T25459" s="119"/>
      <c r="V25459" s="119"/>
      <c r="X25459" s="119"/>
      <c r="Z25459" s="119"/>
    </row>
    <row r="25460" spans="16:26" x14ac:dyDescent="0.25">
      <c r="P25460" s="120"/>
      <c r="R25460" s="120"/>
      <c r="T25460" s="120"/>
      <c r="V25460" s="120"/>
      <c r="X25460" s="120"/>
      <c r="Z25460" s="120"/>
    </row>
    <row r="25461" spans="16:26" x14ac:dyDescent="0.25">
      <c r="P25461" s="119"/>
      <c r="R25461" s="119"/>
      <c r="T25461" s="119"/>
      <c r="V25461" s="119"/>
      <c r="X25461" s="119"/>
      <c r="Z25461" s="119"/>
    </row>
    <row r="25462" spans="16:26" x14ac:dyDescent="0.25">
      <c r="P25462" s="119"/>
      <c r="R25462" s="119"/>
      <c r="T25462" s="119"/>
      <c r="V25462" s="119"/>
      <c r="X25462" s="119"/>
      <c r="Z25462" s="119"/>
    </row>
    <row r="25463" spans="16:26" x14ac:dyDescent="0.25">
      <c r="P25463" s="120"/>
      <c r="R25463" s="120"/>
      <c r="T25463" s="120"/>
      <c r="V25463" s="120"/>
      <c r="X25463" s="120"/>
      <c r="Z25463" s="120"/>
    </row>
    <row r="25464" spans="16:26" x14ac:dyDescent="0.25">
      <c r="P25464" s="119"/>
      <c r="R25464" s="119"/>
      <c r="T25464" s="119"/>
      <c r="V25464" s="119"/>
      <c r="X25464" s="119"/>
      <c r="Z25464" s="119"/>
    </row>
    <row r="25465" spans="16:26" x14ac:dyDescent="0.25">
      <c r="P25465" s="120"/>
      <c r="R25465" s="120"/>
      <c r="T25465" s="120"/>
      <c r="V25465" s="120"/>
      <c r="X25465" s="120"/>
      <c r="Z25465" s="120"/>
    </row>
    <row r="25466" spans="16:26" x14ac:dyDescent="0.25">
      <c r="P25466" s="119"/>
      <c r="R25466" s="119"/>
      <c r="T25466" s="119"/>
      <c r="V25466" s="119"/>
      <c r="X25466" s="119"/>
      <c r="Z25466" s="119"/>
    </row>
    <row r="25467" spans="16:26" x14ac:dyDescent="0.25">
      <c r="P25467" s="119"/>
      <c r="R25467" s="119"/>
      <c r="T25467" s="119"/>
      <c r="V25467" s="119"/>
      <c r="X25467" s="119"/>
      <c r="Z25467" s="119"/>
    </row>
    <row r="25468" spans="16:26" x14ac:dyDescent="0.25">
      <c r="P25468" s="119"/>
      <c r="R25468" s="119"/>
      <c r="T25468" s="119"/>
      <c r="V25468" s="119"/>
      <c r="X25468" s="119"/>
      <c r="Z25468" s="119"/>
    </row>
    <row r="25469" spans="16:26" x14ac:dyDescent="0.25">
      <c r="P25469" s="121"/>
      <c r="R25469" s="121"/>
      <c r="T25469" s="121"/>
      <c r="V25469" s="121"/>
      <c r="X25469" s="121"/>
      <c r="Z25469" s="121"/>
    </row>
    <row r="25470" spans="16:26" x14ac:dyDescent="0.25">
      <c r="P25470" s="121"/>
      <c r="R25470" s="121"/>
      <c r="T25470" s="121"/>
      <c r="V25470" s="121"/>
      <c r="X25470" s="121"/>
      <c r="Z25470" s="121"/>
    </row>
    <row r="25471" spans="16:26" x14ac:dyDescent="0.25">
      <c r="P25471" s="121"/>
      <c r="R25471" s="121"/>
      <c r="T25471" s="121"/>
      <c r="V25471" s="121"/>
      <c r="X25471" s="121"/>
      <c r="Z25471" s="121"/>
    </row>
    <row r="25472" spans="16:26" x14ac:dyDescent="0.25">
      <c r="P25472" s="121"/>
      <c r="R25472" s="121"/>
      <c r="T25472" s="121"/>
      <c r="V25472" s="121"/>
      <c r="X25472" s="121"/>
      <c r="Z25472" s="121"/>
    </row>
    <row r="25473" spans="16:26" x14ac:dyDescent="0.25">
      <c r="P25473" s="122"/>
      <c r="R25473" s="122"/>
      <c r="T25473" s="122"/>
      <c r="V25473" s="122"/>
      <c r="X25473" s="122"/>
      <c r="Z25473" s="122"/>
    </row>
    <row r="25474" spans="16:26" x14ac:dyDescent="0.25">
      <c r="P25474" s="118"/>
      <c r="R25474" s="118"/>
      <c r="T25474" s="118"/>
      <c r="V25474" s="118"/>
      <c r="X25474" s="118"/>
      <c r="Z25474" s="118"/>
    </row>
    <row r="25475" spans="16:26" x14ac:dyDescent="0.25">
      <c r="P25475" s="119"/>
      <c r="R25475" s="119"/>
      <c r="T25475" s="119"/>
      <c r="V25475" s="119"/>
      <c r="X25475" s="119"/>
      <c r="Z25475" s="119"/>
    </row>
    <row r="25476" spans="16:26" x14ac:dyDescent="0.25">
      <c r="P25476" s="119"/>
      <c r="R25476" s="119"/>
      <c r="T25476" s="119"/>
      <c r="V25476" s="119"/>
      <c r="X25476" s="119"/>
      <c r="Z25476" s="119"/>
    </row>
    <row r="25477" spans="16:26" x14ac:dyDescent="0.25">
      <c r="P25477" s="120"/>
      <c r="R25477" s="120"/>
      <c r="T25477" s="120"/>
      <c r="V25477" s="120"/>
      <c r="X25477" s="120"/>
      <c r="Z25477" s="120"/>
    </row>
    <row r="25478" spans="16:26" x14ac:dyDescent="0.25">
      <c r="P25478" s="119"/>
      <c r="R25478" s="119"/>
      <c r="T25478" s="119"/>
      <c r="V25478" s="119"/>
      <c r="X25478" s="119"/>
      <c r="Z25478" s="119"/>
    </row>
    <row r="25479" spans="16:26" x14ac:dyDescent="0.25">
      <c r="P25479" s="119"/>
      <c r="R25479" s="119"/>
      <c r="T25479" s="119"/>
      <c r="V25479" s="119"/>
      <c r="X25479" s="119"/>
      <c r="Z25479" s="119"/>
    </row>
    <row r="25480" spans="16:26" x14ac:dyDescent="0.25">
      <c r="P25480" s="120"/>
      <c r="R25480" s="120"/>
      <c r="T25480" s="120"/>
      <c r="V25480" s="120"/>
      <c r="X25480" s="120"/>
      <c r="Z25480" s="120"/>
    </row>
    <row r="25481" spans="16:26" x14ac:dyDescent="0.25">
      <c r="P25481" s="119"/>
      <c r="R25481" s="119"/>
      <c r="T25481" s="119"/>
      <c r="V25481" s="119"/>
      <c r="X25481" s="119"/>
      <c r="Z25481" s="119"/>
    </row>
    <row r="25482" spans="16:26" x14ac:dyDescent="0.25">
      <c r="P25482" s="120"/>
      <c r="R25482" s="120"/>
      <c r="T25482" s="120"/>
      <c r="V25482" s="120"/>
      <c r="X25482" s="120"/>
      <c r="Z25482" s="120"/>
    </row>
    <row r="25483" spans="16:26" x14ac:dyDescent="0.25">
      <c r="P25483" s="119"/>
      <c r="R25483" s="119"/>
      <c r="T25483" s="119"/>
      <c r="V25483" s="119"/>
      <c r="X25483" s="119"/>
      <c r="Z25483" s="119"/>
    </row>
    <row r="25484" spans="16:26" x14ac:dyDescent="0.25">
      <c r="P25484" s="119"/>
      <c r="R25484" s="119"/>
      <c r="T25484" s="119"/>
      <c r="V25484" s="119"/>
      <c r="X25484" s="119"/>
      <c r="Z25484" s="119"/>
    </row>
    <row r="25485" spans="16:26" x14ac:dyDescent="0.25">
      <c r="P25485" s="119"/>
      <c r="R25485" s="119"/>
      <c r="T25485" s="119"/>
      <c r="V25485" s="119"/>
      <c r="X25485" s="119"/>
      <c r="Z25485" s="119"/>
    </row>
    <row r="25486" spans="16:26" x14ac:dyDescent="0.25">
      <c r="P25486" s="121"/>
      <c r="R25486" s="121"/>
      <c r="T25486" s="121"/>
      <c r="V25486" s="121"/>
      <c r="X25486" s="121"/>
      <c r="Z25486" s="121"/>
    </row>
    <row r="25487" spans="16:26" x14ac:dyDescent="0.25">
      <c r="P25487" s="121"/>
      <c r="R25487" s="121"/>
      <c r="T25487" s="121"/>
      <c r="V25487" s="121"/>
      <c r="X25487" s="121"/>
      <c r="Z25487" s="121"/>
    </row>
    <row r="25488" spans="16:26" x14ac:dyDescent="0.25">
      <c r="P25488" s="121"/>
      <c r="R25488" s="121"/>
      <c r="T25488" s="121"/>
      <c r="V25488" s="121"/>
      <c r="X25488" s="121"/>
      <c r="Z25488" s="121"/>
    </row>
    <row r="25489" spans="16:26" x14ac:dyDescent="0.25">
      <c r="P25489" s="121"/>
      <c r="R25489" s="121"/>
      <c r="T25489" s="121"/>
      <c r="V25489" s="121"/>
      <c r="X25489" s="121"/>
      <c r="Z25489" s="121"/>
    </row>
    <row r="25490" spans="16:26" x14ac:dyDescent="0.25">
      <c r="P25490" s="122"/>
      <c r="R25490" s="122"/>
      <c r="T25490" s="122"/>
      <c r="V25490" s="122"/>
      <c r="X25490" s="122"/>
      <c r="Z25490" s="122"/>
    </row>
    <row r="25491" spans="16:26" x14ac:dyDescent="0.25">
      <c r="P25491" s="118"/>
      <c r="R25491" s="118"/>
      <c r="T25491" s="118"/>
      <c r="V25491" s="118"/>
      <c r="X25491" s="118"/>
      <c r="Z25491" s="118"/>
    </row>
    <row r="25492" spans="16:26" x14ac:dyDescent="0.25">
      <c r="P25492" s="119"/>
      <c r="R25492" s="119"/>
      <c r="T25492" s="119"/>
      <c r="V25492" s="119"/>
      <c r="X25492" s="119"/>
      <c r="Z25492" s="119"/>
    </row>
    <row r="25493" spans="16:26" x14ac:dyDescent="0.25">
      <c r="P25493" s="119"/>
      <c r="R25493" s="119"/>
      <c r="T25493" s="119"/>
      <c r="V25493" s="119"/>
      <c r="X25493" s="119"/>
      <c r="Z25493" s="119"/>
    </row>
    <row r="25494" spans="16:26" x14ac:dyDescent="0.25">
      <c r="P25494" s="120"/>
      <c r="R25494" s="120"/>
      <c r="T25494" s="120"/>
      <c r="V25494" s="120"/>
      <c r="X25494" s="120"/>
      <c r="Z25494" s="120"/>
    </row>
    <row r="25495" spans="16:26" x14ac:dyDescent="0.25">
      <c r="P25495" s="119"/>
      <c r="R25495" s="119"/>
      <c r="T25495" s="119"/>
      <c r="V25495" s="119"/>
      <c r="X25495" s="119"/>
      <c r="Z25495" s="119"/>
    </row>
    <row r="25496" spans="16:26" x14ac:dyDescent="0.25">
      <c r="P25496" s="119"/>
      <c r="R25496" s="119"/>
      <c r="T25496" s="119"/>
      <c r="V25496" s="119"/>
      <c r="X25496" s="119"/>
      <c r="Z25496" s="119"/>
    </row>
    <row r="25497" spans="16:26" x14ac:dyDescent="0.25">
      <c r="P25497" s="120"/>
      <c r="R25497" s="120"/>
      <c r="T25497" s="120"/>
      <c r="V25497" s="120"/>
      <c r="X25497" s="120"/>
      <c r="Z25497" s="120"/>
    </row>
    <row r="25498" spans="16:26" x14ac:dyDescent="0.25">
      <c r="P25498" s="119"/>
      <c r="R25498" s="119"/>
      <c r="T25498" s="119"/>
      <c r="V25498" s="119"/>
      <c r="X25498" s="119"/>
      <c r="Z25498" s="119"/>
    </row>
    <row r="25499" spans="16:26" x14ac:dyDescent="0.25">
      <c r="P25499" s="120"/>
      <c r="R25499" s="120"/>
      <c r="T25499" s="120"/>
      <c r="V25499" s="120"/>
      <c r="X25499" s="120"/>
      <c r="Z25499" s="120"/>
    </row>
    <row r="25500" spans="16:26" x14ac:dyDescent="0.25">
      <c r="P25500" s="119"/>
      <c r="R25500" s="119"/>
      <c r="T25500" s="119"/>
      <c r="V25500" s="119"/>
      <c r="X25500" s="119"/>
      <c r="Z25500" s="119"/>
    </row>
    <row r="25501" spans="16:26" x14ac:dyDescent="0.25">
      <c r="P25501" s="119"/>
      <c r="R25501" s="119"/>
      <c r="T25501" s="119"/>
      <c r="V25501" s="119"/>
      <c r="X25501" s="119"/>
      <c r="Z25501" s="119"/>
    </row>
    <row r="25502" spans="16:26" x14ac:dyDescent="0.25">
      <c r="P25502" s="119"/>
      <c r="R25502" s="119"/>
      <c r="T25502" s="119"/>
      <c r="V25502" s="119"/>
      <c r="X25502" s="119"/>
      <c r="Z25502" s="119"/>
    </row>
    <row r="25503" spans="16:26" x14ac:dyDescent="0.25">
      <c r="P25503" s="121"/>
      <c r="R25503" s="121"/>
      <c r="T25503" s="121"/>
      <c r="V25503" s="121"/>
      <c r="X25503" s="121"/>
      <c r="Z25503" s="121"/>
    </row>
    <row r="25504" spans="16:26" x14ac:dyDescent="0.25">
      <c r="P25504" s="121"/>
      <c r="R25504" s="121"/>
      <c r="T25504" s="121"/>
      <c r="V25504" s="121"/>
      <c r="X25504" s="121"/>
      <c r="Z25504" s="121"/>
    </row>
    <row r="25505" spans="16:26" x14ac:dyDescent="0.25">
      <c r="P25505" s="121"/>
      <c r="R25505" s="121"/>
      <c r="T25505" s="121"/>
      <c r="V25505" s="121"/>
      <c r="X25505" s="121"/>
      <c r="Z25505" s="121"/>
    </row>
    <row r="25506" spans="16:26" x14ac:dyDescent="0.25">
      <c r="P25506" s="121"/>
      <c r="R25506" s="121"/>
      <c r="T25506" s="121"/>
      <c r="V25506" s="121"/>
      <c r="X25506" s="121"/>
      <c r="Z25506" s="121"/>
    </row>
    <row r="25507" spans="16:26" x14ac:dyDescent="0.25">
      <c r="P25507" s="122"/>
      <c r="R25507" s="122"/>
      <c r="T25507" s="122"/>
      <c r="V25507" s="122"/>
      <c r="X25507" s="122"/>
      <c r="Z25507" s="122"/>
    </row>
    <row r="25508" spans="16:26" x14ac:dyDescent="0.25">
      <c r="P25508" s="118"/>
      <c r="R25508" s="118"/>
      <c r="T25508" s="118"/>
      <c r="V25508" s="118"/>
      <c r="X25508" s="118"/>
      <c r="Z25508" s="118"/>
    </row>
    <row r="25509" spans="16:26" x14ac:dyDescent="0.25">
      <c r="P25509" s="119"/>
      <c r="R25509" s="119"/>
      <c r="T25509" s="119"/>
      <c r="V25509" s="119"/>
      <c r="X25509" s="119"/>
      <c r="Z25509" s="119"/>
    </row>
    <row r="25510" spans="16:26" x14ac:dyDescent="0.25">
      <c r="P25510" s="119"/>
      <c r="R25510" s="119"/>
      <c r="T25510" s="119"/>
      <c r="V25510" s="119"/>
      <c r="X25510" s="119"/>
      <c r="Z25510" s="119"/>
    </row>
    <row r="25511" spans="16:26" x14ac:dyDescent="0.25">
      <c r="P25511" s="120"/>
      <c r="R25511" s="120"/>
      <c r="T25511" s="120"/>
      <c r="V25511" s="120"/>
      <c r="X25511" s="120"/>
      <c r="Z25511" s="120"/>
    </row>
    <row r="25512" spans="16:26" x14ac:dyDescent="0.25">
      <c r="P25512" s="119"/>
      <c r="R25512" s="119"/>
      <c r="T25512" s="119"/>
      <c r="V25512" s="119"/>
      <c r="X25512" s="119"/>
      <c r="Z25512" s="119"/>
    </row>
    <row r="25513" spans="16:26" x14ac:dyDescent="0.25">
      <c r="P25513" s="119"/>
      <c r="R25513" s="119"/>
      <c r="T25513" s="119"/>
      <c r="V25513" s="119"/>
      <c r="X25513" s="119"/>
      <c r="Z25513" s="119"/>
    </row>
    <row r="25514" spans="16:26" x14ac:dyDescent="0.25">
      <c r="P25514" s="120"/>
      <c r="R25514" s="120"/>
      <c r="T25514" s="120"/>
      <c r="V25514" s="120"/>
      <c r="X25514" s="120"/>
      <c r="Z25514" s="120"/>
    </row>
    <row r="25515" spans="16:26" x14ac:dyDescent="0.25">
      <c r="P25515" s="119"/>
      <c r="R25515" s="119"/>
      <c r="T25515" s="119"/>
      <c r="V25515" s="119"/>
      <c r="X25515" s="119"/>
      <c r="Z25515" s="119"/>
    </row>
    <row r="25516" spans="16:26" x14ac:dyDescent="0.25">
      <c r="P25516" s="120"/>
      <c r="R25516" s="120"/>
      <c r="T25516" s="120"/>
      <c r="V25516" s="120"/>
      <c r="X25516" s="120"/>
      <c r="Z25516" s="120"/>
    </row>
    <row r="25517" spans="16:26" x14ac:dyDescent="0.25">
      <c r="P25517" s="119"/>
      <c r="R25517" s="119"/>
      <c r="T25517" s="119"/>
      <c r="V25517" s="119"/>
      <c r="X25517" s="119"/>
      <c r="Z25517" s="119"/>
    </row>
    <row r="25518" spans="16:26" x14ac:dyDescent="0.25">
      <c r="P25518" s="119"/>
      <c r="R25518" s="119"/>
      <c r="T25518" s="119"/>
      <c r="V25518" s="119"/>
      <c r="X25518" s="119"/>
      <c r="Z25518" s="119"/>
    </row>
    <row r="25519" spans="16:26" x14ac:dyDescent="0.25">
      <c r="P25519" s="119"/>
      <c r="R25519" s="119"/>
      <c r="T25519" s="119"/>
      <c r="V25519" s="119"/>
      <c r="X25519" s="119"/>
      <c r="Z25519" s="119"/>
    </row>
    <row r="25520" spans="16:26" x14ac:dyDescent="0.25">
      <c r="P25520" s="121"/>
      <c r="R25520" s="121"/>
      <c r="T25520" s="121"/>
      <c r="V25520" s="121"/>
      <c r="X25520" s="121"/>
      <c r="Z25520" s="121"/>
    </row>
    <row r="25521" spans="16:26" x14ac:dyDescent="0.25">
      <c r="P25521" s="121"/>
      <c r="R25521" s="121"/>
      <c r="T25521" s="121"/>
      <c r="V25521" s="121"/>
      <c r="X25521" s="121"/>
      <c r="Z25521" s="121"/>
    </row>
    <row r="25522" spans="16:26" x14ac:dyDescent="0.25">
      <c r="P25522" s="121"/>
      <c r="R25522" s="121"/>
      <c r="T25522" s="121"/>
      <c r="V25522" s="121"/>
      <c r="X25522" s="121"/>
      <c r="Z25522" s="121"/>
    </row>
    <row r="25523" spans="16:26" x14ac:dyDescent="0.25">
      <c r="P25523" s="121"/>
      <c r="R25523" s="121"/>
      <c r="T25523" s="121"/>
      <c r="V25523" s="121"/>
      <c r="X25523" s="121"/>
      <c r="Z25523" s="121"/>
    </row>
    <row r="25524" spans="16:26" x14ac:dyDescent="0.25">
      <c r="P25524" s="122"/>
      <c r="R25524" s="122"/>
      <c r="T25524" s="122"/>
      <c r="V25524" s="122"/>
      <c r="X25524" s="122"/>
      <c r="Z25524" s="122"/>
    </row>
    <row r="25525" spans="16:26" x14ac:dyDescent="0.25">
      <c r="P25525" s="118"/>
      <c r="R25525" s="118"/>
      <c r="T25525" s="118"/>
      <c r="V25525" s="118"/>
      <c r="X25525" s="118"/>
      <c r="Z25525" s="118"/>
    </row>
    <row r="25526" spans="16:26" x14ac:dyDescent="0.25">
      <c r="P25526" s="119"/>
      <c r="R25526" s="119"/>
      <c r="T25526" s="119"/>
      <c r="V25526" s="119"/>
      <c r="X25526" s="119"/>
      <c r="Z25526" s="119"/>
    </row>
    <row r="25527" spans="16:26" x14ac:dyDescent="0.25">
      <c r="P25527" s="119"/>
      <c r="R25527" s="119"/>
      <c r="T25527" s="119"/>
      <c r="V25527" s="119"/>
      <c r="X25527" s="119"/>
      <c r="Z25527" s="119"/>
    </row>
    <row r="25528" spans="16:26" x14ac:dyDescent="0.25">
      <c r="P25528" s="120"/>
      <c r="R25528" s="120"/>
      <c r="T25528" s="120"/>
      <c r="V25528" s="120"/>
      <c r="X25528" s="120"/>
      <c r="Z25528" s="120"/>
    </row>
    <row r="25529" spans="16:26" x14ac:dyDescent="0.25">
      <c r="P25529" s="119"/>
      <c r="R25529" s="119"/>
      <c r="T25529" s="119"/>
      <c r="V25529" s="119"/>
      <c r="X25529" s="119"/>
      <c r="Z25529" s="119"/>
    </row>
    <row r="25530" spans="16:26" x14ac:dyDescent="0.25">
      <c r="P25530" s="119"/>
      <c r="R25530" s="119"/>
      <c r="T25530" s="119"/>
      <c r="V25530" s="119"/>
      <c r="X25530" s="119"/>
      <c r="Z25530" s="119"/>
    </row>
    <row r="25531" spans="16:26" x14ac:dyDescent="0.25">
      <c r="P25531" s="120"/>
      <c r="R25531" s="120"/>
      <c r="T25531" s="120"/>
      <c r="V25531" s="120"/>
      <c r="X25531" s="120"/>
      <c r="Z25531" s="120"/>
    </row>
    <row r="25532" spans="16:26" x14ac:dyDescent="0.25">
      <c r="P25532" s="119"/>
      <c r="R25532" s="119"/>
      <c r="T25532" s="119"/>
      <c r="V25532" s="119"/>
      <c r="X25532" s="119"/>
      <c r="Z25532" s="119"/>
    </row>
    <row r="25533" spans="16:26" x14ac:dyDescent="0.25">
      <c r="P25533" s="120"/>
      <c r="R25533" s="120"/>
      <c r="T25533" s="120"/>
      <c r="V25533" s="120"/>
      <c r="X25533" s="120"/>
      <c r="Z25533" s="120"/>
    </row>
    <row r="25534" spans="16:26" x14ac:dyDescent="0.25">
      <c r="P25534" s="119"/>
      <c r="R25534" s="119"/>
      <c r="T25534" s="119"/>
      <c r="V25534" s="119"/>
      <c r="X25534" s="119"/>
      <c r="Z25534" s="119"/>
    </row>
    <row r="25535" spans="16:26" x14ac:dyDescent="0.25">
      <c r="P25535" s="119"/>
      <c r="R25535" s="119"/>
      <c r="T25535" s="119"/>
      <c r="V25535" s="119"/>
      <c r="X25535" s="119"/>
      <c r="Z25535" s="119"/>
    </row>
    <row r="25536" spans="16:26" x14ac:dyDescent="0.25">
      <c r="P25536" s="119"/>
      <c r="R25536" s="119"/>
      <c r="T25536" s="119"/>
      <c r="V25536" s="119"/>
      <c r="X25536" s="119"/>
      <c r="Z25536" s="119"/>
    </row>
    <row r="25537" spans="16:26" x14ac:dyDescent="0.25">
      <c r="P25537" s="121"/>
      <c r="R25537" s="121"/>
      <c r="T25537" s="121"/>
      <c r="V25537" s="121"/>
      <c r="X25537" s="121"/>
      <c r="Z25537" s="121"/>
    </row>
    <row r="25538" spans="16:26" x14ac:dyDescent="0.25">
      <c r="P25538" s="121"/>
      <c r="R25538" s="121"/>
      <c r="T25538" s="121"/>
      <c r="V25538" s="121"/>
      <c r="X25538" s="121"/>
      <c r="Z25538" s="121"/>
    </row>
    <row r="25539" spans="16:26" x14ac:dyDescent="0.25">
      <c r="P25539" s="121"/>
      <c r="R25539" s="121"/>
      <c r="T25539" s="121"/>
      <c r="V25539" s="121"/>
      <c r="X25539" s="121"/>
      <c r="Z25539" s="121"/>
    </row>
    <row r="25540" spans="16:26" x14ac:dyDescent="0.25">
      <c r="P25540" s="121"/>
      <c r="R25540" s="121"/>
      <c r="T25540" s="121"/>
      <c r="V25540" s="121"/>
      <c r="X25540" s="121"/>
      <c r="Z25540" s="121"/>
    </row>
    <row r="25541" spans="16:26" x14ac:dyDescent="0.25">
      <c r="P25541" s="122"/>
      <c r="R25541" s="122"/>
      <c r="T25541" s="122"/>
      <c r="V25541" s="122"/>
      <c r="X25541" s="122"/>
      <c r="Z25541" s="122"/>
    </row>
    <row r="25542" spans="16:26" x14ac:dyDescent="0.25">
      <c r="P25542" s="118"/>
      <c r="R25542" s="118"/>
      <c r="T25542" s="118"/>
      <c r="V25542" s="118"/>
      <c r="X25542" s="118"/>
      <c r="Z25542" s="118"/>
    </row>
    <row r="25543" spans="16:26" x14ac:dyDescent="0.25">
      <c r="P25543" s="119"/>
      <c r="R25543" s="119"/>
      <c r="T25543" s="119"/>
      <c r="V25543" s="119"/>
      <c r="X25543" s="119"/>
      <c r="Z25543" s="119"/>
    </row>
    <row r="25544" spans="16:26" x14ac:dyDescent="0.25">
      <c r="P25544" s="119"/>
      <c r="R25544" s="119"/>
      <c r="T25544" s="119"/>
      <c r="V25544" s="119"/>
      <c r="X25544" s="119"/>
      <c r="Z25544" s="119"/>
    </row>
    <row r="25545" spans="16:26" x14ac:dyDescent="0.25">
      <c r="P25545" s="120"/>
      <c r="R25545" s="120"/>
      <c r="T25545" s="120"/>
      <c r="V25545" s="120"/>
      <c r="X25545" s="120"/>
      <c r="Z25545" s="120"/>
    </row>
    <row r="25546" spans="16:26" x14ac:dyDescent="0.25">
      <c r="P25546" s="119"/>
      <c r="R25546" s="119"/>
      <c r="T25546" s="119"/>
      <c r="V25546" s="119"/>
      <c r="X25546" s="119"/>
      <c r="Z25546" s="119"/>
    </row>
    <row r="25547" spans="16:26" x14ac:dyDescent="0.25">
      <c r="P25547" s="119"/>
      <c r="R25547" s="119"/>
      <c r="T25547" s="119"/>
      <c r="V25547" s="119"/>
      <c r="X25547" s="119"/>
      <c r="Z25547" s="119"/>
    </row>
    <row r="25548" spans="16:26" x14ac:dyDescent="0.25">
      <c r="P25548" s="120"/>
      <c r="R25548" s="120"/>
      <c r="T25548" s="120"/>
      <c r="V25548" s="120"/>
      <c r="X25548" s="120"/>
      <c r="Z25548" s="120"/>
    </row>
    <row r="25549" spans="16:26" x14ac:dyDescent="0.25">
      <c r="P25549" s="119"/>
      <c r="R25549" s="119"/>
      <c r="T25549" s="119"/>
      <c r="V25549" s="119"/>
      <c r="X25549" s="119"/>
      <c r="Z25549" s="119"/>
    </row>
    <row r="25550" spans="16:26" x14ac:dyDescent="0.25">
      <c r="P25550" s="120"/>
      <c r="R25550" s="120"/>
      <c r="T25550" s="120"/>
      <c r="V25550" s="120"/>
      <c r="X25550" s="120"/>
      <c r="Z25550" s="120"/>
    </row>
    <row r="25551" spans="16:26" x14ac:dyDescent="0.25">
      <c r="P25551" s="119"/>
      <c r="R25551" s="119"/>
      <c r="T25551" s="119"/>
      <c r="V25551" s="119"/>
      <c r="X25551" s="119"/>
      <c r="Z25551" s="119"/>
    </row>
    <row r="25552" spans="16:26" x14ac:dyDescent="0.25">
      <c r="P25552" s="119"/>
      <c r="R25552" s="119"/>
      <c r="T25552" s="119"/>
      <c r="V25552" s="119"/>
      <c r="X25552" s="119"/>
      <c r="Z25552" s="119"/>
    </row>
    <row r="25553" spans="16:26" x14ac:dyDescent="0.25">
      <c r="P25553" s="119"/>
      <c r="R25553" s="119"/>
      <c r="T25553" s="119"/>
      <c r="V25553" s="119"/>
      <c r="X25553" s="119"/>
      <c r="Z25553" s="119"/>
    </row>
    <row r="25554" spans="16:26" x14ac:dyDescent="0.25">
      <c r="P25554" s="121"/>
      <c r="R25554" s="121"/>
      <c r="T25554" s="121"/>
      <c r="V25554" s="121"/>
      <c r="X25554" s="121"/>
      <c r="Z25554" s="121"/>
    </row>
    <row r="25555" spans="16:26" x14ac:dyDescent="0.25">
      <c r="P25555" s="121"/>
      <c r="R25555" s="121"/>
      <c r="T25555" s="121"/>
      <c r="V25555" s="121"/>
      <c r="X25555" s="121"/>
      <c r="Z25555" s="121"/>
    </row>
    <row r="25556" spans="16:26" x14ac:dyDescent="0.25">
      <c r="P25556" s="121"/>
      <c r="R25556" s="121"/>
      <c r="T25556" s="121"/>
      <c r="V25556" s="121"/>
      <c r="X25556" s="121"/>
      <c r="Z25556" s="121"/>
    </row>
    <row r="25557" spans="16:26" x14ac:dyDescent="0.25">
      <c r="P25557" s="121"/>
      <c r="R25557" s="121"/>
      <c r="T25557" s="121"/>
      <c r="V25557" s="121"/>
      <c r="X25557" s="121"/>
      <c r="Z25557" s="121"/>
    </row>
    <row r="25558" spans="16:26" x14ac:dyDescent="0.25">
      <c r="P25558" s="122"/>
      <c r="R25558" s="122"/>
      <c r="T25558" s="122"/>
      <c r="V25558" s="122"/>
      <c r="X25558" s="122"/>
      <c r="Z25558" s="122"/>
    </row>
    <row r="25559" spans="16:26" x14ac:dyDescent="0.25">
      <c r="P25559" s="118"/>
      <c r="R25559" s="118"/>
      <c r="T25559" s="118"/>
      <c r="V25559" s="118"/>
      <c r="X25559" s="118"/>
      <c r="Z25559" s="118"/>
    </row>
    <row r="25560" spans="16:26" x14ac:dyDescent="0.25">
      <c r="P25560" s="119"/>
      <c r="R25560" s="119"/>
      <c r="T25560" s="119"/>
      <c r="V25560" s="119"/>
      <c r="X25560" s="119"/>
      <c r="Z25560" s="119"/>
    </row>
    <row r="25561" spans="16:26" x14ac:dyDescent="0.25">
      <c r="P25561" s="119"/>
      <c r="R25561" s="119"/>
      <c r="T25561" s="119"/>
      <c r="V25561" s="119"/>
      <c r="X25561" s="119"/>
      <c r="Z25561" s="119"/>
    </row>
    <row r="25562" spans="16:26" x14ac:dyDescent="0.25">
      <c r="P25562" s="120"/>
      <c r="R25562" s="120"/>
      <c r="T25562" s="120"/>
      <c r="V25562" s="120"/>
      <c r="X25562" s="120"/>
      <c r="Z25562" s="120"/>
    </row>
    <row r="25563" spans="16:26" x14ac:dyDescent="0.25">
      <c r="P25563" s="119"/>
      <c r="R25563" s="119"/>
      <c r="T25563" s="119"/>
      <c r="V25563" s="119"/>
      <c r="X25563" s="119"/>
      <c r="Z25563" s="119"/>
    </row>
    <row r="25564" spans="16:26" x14ac:dyDescent="0.25">
      <c r="P25564" s="119"/>
      <c r="R25564" s="119"/>
      <c r="T25564" s="119"/>
      <c r="V25564" s="119"/>
      <c r="X25564" s="119"/>
      <c r="Z25564" s="119"/>
    </row>
    <row r="25565" spans="16:26" x14ac:dyDescent="0.25">
      <c r="P25565" s="120"/>
      <c r="R25565" s="120"/>
      <c r="T25565" s="120"/>
      <c r="V25565" s="120"/>
      <c r="X25565" s="120"/>
      <c r="Z25565" s="120"/>
    </row>
    <row r="25566" spans="16:26" x14ac:dyDescent="0.25">
      <c r="P25566" s="119"/>
      <c r="R25566" s="119"/>
      <c r="T25566" s="119"/>
      <c r="V25566" s="119"/>
      <c r="X25566" s="119"/>
      <c r="Z25566" s="119"/>
    </row>
    <row r="25567" spans="16:26" x14ac:dyDescent="0.25">
      <c r="P25567" s="120"/>
      <c r="R25567" s="120"/>
      <c r="T25567" s="120"/>
      <c r="V25567" s="120"/>
      <c r="X25567" s="120"/>
      <c r="Z25567" s="120"/>
    </row>
    <row r="25568" spans="16:26" x14ac:dyDescent="0.25">
      <c r="P25568" s="119"/>
      <c r="R25568" s="119"/>
      <c r="T25568" s="119"/>
      <c r="V25568" s="119"/>
      <c r="X25568" s="119"/>
      <c r="Z25568" s="119"/>
    </row>
    <row r="25569" spans="16:26" x14ac:dyDescent="0.25">
      <c r="P25569" s="119"/>
      <c r="R25569" s="119"/>
      <c r="T25569" s="119"/>
      <c r="V25569" s="119"/>
      <c r="X25569" s="119"/>
      <c r="Z25569" s="119"/>
    </row>
    <row r="25570" spans="16:26" x14ac:dyDescent="0.25">
      <c r="P25570" s="119"/>
      <c r="R25570" s="119"/>
      <c r="T25570" s="119"/>
      <c r="V25570" s="119"/>
      <c r="X25570" s="119"/>
      <c r="Z25570" s="119"/>
    </row>
    <row r="25571" spans="16:26" x14ac:dyDescent="0.25">
      <c r="P25571" s="121"/>
      <c r="R25571" s="121"/>
      <c r="T25571" s="121"/>
      <c r="V25571" s="121"/>
      <c r="X25571" s="121"/>
      <c r="Z25571" s="121"/>
    </row>
    <row r="25572" spans="16:26" x14ac:dyDescent="0.25">
      <c r="P25572" s="121"/>
      <c r="R25572" s="121"/>
      <c r="T25572" s="121"/>
      <c r="V25572" s="121"/>
      <c r="X25572" s="121"/>
      <c r="Z25572" s="121"/>
    </row>
    <row r="25573" spans="16:26" x14ac:dyDescent="0.25">
      <c r="P25573" s="121"/>
      <c r="R25573" s="121"/>
      <c r="T25573" s="121"/>
      <c r="V25573" s="121"/>
      <c r="X25573" s="121"/>
      <c r="Z25573" s="121"/>
    </row>
    <row r="25574" spans="16:26" x14ac:dyDescent="0.25">
      <c r="P25574" s="121"/>
      <c r="R25574" s="121"/>
      <c r="T25574" s="121"/>
      <c r="V25574" s="121"/>
      <c r="X25574" s="121"/>
      <c r="Z25574" s="121"/>
    </row>
    <row r="25575" spans="16:26" x14ac:dyDescent="0.25">
      <c r="P25575" s="122"/>
      <c r="R25575" s="122"/>
      <c r="T25575" s="122"/>
      <c r="V25575" s="122"/>
      <c r="X25575" s="122"/>
      <c r="Z25575" s="122"/>
    </row>
    <row r="25576" spans="16:26" x14ac:dyDescent="0.25">
      <c r="P25576" s="118"/>
      <c r="R25576" s="118"/>
      <c r="T25576" s="118"/>
      <c r="V25576" s="118"/>
      <c r="X25576" s="118"/>
      <c r="Z25576" s="118"/>
    </row>
    <row r="25577" spans="16:26" x14ac:dyDescent="0.25">
      <c r="P25577" s="119"/>
      <c r="R25577" s="119"/>
      <c r="T25577" s="119"/>
      <c r="V25577" s="119"/>
      <c r="X25577" s="119"/>
      <c r="Z25577" s="119"/>
    </row>
    <row r="25578" spans="16:26" x14ac:dyDescent="0.25">
      <c r="P25578" s="119"/>
      <c r="R25578" s="119"/>
      <c r="T25578" s="119"/>
      <c r="V25578" s="119"/>
      <c r="X25578" s="119"/>
      <c r="Z25578" s="119"/>
    </row>
    <row r="25579" spans="16:26" x14ac:dyDescent="0.25">
      <c r="P25579" s="120"/>
      <c r="R25579" s="120"/>
      <c r="T25579" s="120"/>
      <c r="V25579" s="120"/>
      <c r="X25579" s="120"/>
      <c r="Z25579" s="120"/>
    </row>
    <row r="25580" spans="16:26" x14ac:dyDescent="0.25">
      <c r="P25580" s="119"/>
      <c r="R25580" s="119"/>
      <c r="T25580" s="119"/>
      <c r="V25580" s="119"/>
      <c r="X25580" s="119"/>
      <c r="Z25580" s="119"/>
    </row>
    <row r="25581" spans="16:26" x14ac:dyDescent="0.25">
      <c r="P25581" s="119"/>
      <c r="R25581" s="119"/>
      <c r="T25581" s="119"/>
      <c r="V25581" s="119"/>
      <c r="X25581" s="119"/>
      <c r="Z25581" s="119"/>
    </row>
    <row r="25582" spans="16:26" x14ac:dyDescent="0.25">
      <c r="P25582" s="120"/>
      <c r="R25582" s="120"/>
      <c r="T25582" s="120"/>
      <c r="V25582" s="120"/>
      <c r="X25582" s="120"/>
      <c r="Z25582" s="120"/>
    </row>
    <row r="25583" spans="16:26" x14ac:dyDescent="0.25">
      <c r="P25583" s="119"/>
      <c r="R25583" s="119"/>
      <c r="T25583" s="119"/>
      <c r="V25583" s="119"/>
      <c r="X25583" s="119"/>
      <c r="Z25583" s="119"/>
    </row>
    <row r="25584" spans="16:26" x14ac:dyDescent="0.25">
      <c r="P25584" s="120"/>
      <c r="R25584" s="120"/>
      <c r="T25584" s="120"/>
      <c r="V25584" s="120"/>
      <c r="X25584" s="120"/>
      <c r="Z25584" s="120"/>
    </row>
    <row r="25585" spans="16:26" x14ac:dyDescent="0.25">
      <c r="P25585" s="119"/>
      <c r="R25585" s="119"/>
      <c r="T25585" s="119"/>
      <c r="V25585" s="119"/>
      <c r="X25585" s="119"/>
      <c r="Z25585" s="119"/>
    </row>
    <row r="25586" spans="16:26" x14ac:dyDescent="0.25">
      <c r="P25586" s="119"/>
      <c r="R25586" s="119"/>
      <c r="T25586" s="119"/>
      <c r="V25586" s="119"/>
      <c r="X25586" s="119"/>
      <c r="Z25586" s="119"/>
    </row>
    <row r="25587" spans="16:26" x14ac:dyDescent="0.25">
      <c r="P25587" s="119"/>
      <c r="R25587" s="119"/>
      <c r="T25587" s="119"/>
      <c r="V25587" s="119"/>
      <c r="X25587" s="119"/>
      <c r="Z25587" s="119"/>
    </row>
    <row r="25588" spans="16:26" x14ac:dyDescent="0.25">
      <c r="P25588" s="121"/>
      <c r="R25588" s="121"/>
      <c r="T25588" s="121"/>
      <c r="V25588" s="121"/>
      <c r="X25588" s="121"/>
      <c r="Z25588" s="121"/>
    </row>
    <row r="25589" spans="16:26" x14ac:dyDescent="0.25">
      <c r="P25589" s="121"/>
      <c r="R25589" s="121"/>
      <c r="T25589" s="121"/>
      <c r="V25589" s="121"/>
      <c r="X25589" s="121"/>
      <c r="Z25589" s="121"/>
    </row>
    <row r="25590" spans="16:26" x14ac:dyDescent="0.25">
      <c r="P25590" s="121"/>
      <c r="R25590" s="121"/>
      <c r="T25590" s="121"/>
      <c r="V25590" s="121"/>
      <c r="X25590" s="121"/>
      <c r="Z25590" s="121"/>
    </row>
    <row r="25591" spans="16:26" x14ac:dyDescent="0.25">
      <c r="P25591" s="121"/>
      <c r="R25591" s="121"/>
      <c r="T25591" s="121"/>
      <c r="V25591" s="121"/>
      <c r="X25591" s="121"/>
      <c r="Z25591" s="121"/>
    </row>
    <row r="25592" spans="16:26" x14ac:dyDescent="0.25">
      <c r="P25592" s="122"/>
      <c r="R25592" s="122"/>
      <c r="T25592" s="122"/>
      <c r="V25592" s="122"/>
      <c r="X25592" s="122"/>
      <c r="Z25592" s="122"/>
    </row>
    <row r="25593" spans="16:26" x14ac:dyDescent="0.25">
      <c r="P25593" s="118"/>
      <c r="R25593" s="118"/>
      <c r="T25593" s="118"/>
      <c r="V25593" s="118"/>
      <c r="X25593" s="118"/>
      <c r="Z25593" s="118"/>
    </row>
    <row r="25594" spans="16:26" x14ac:dyDescent="0.25">
      <c r="P25594" s="119"/>
      <c r="R25594" s="119"/>
      <c r="T25594" s="119"/>
      <c r="V25594" s="119"/>
      <c r="X25594" s="119"/>
      <c r="Z25594" s="119"/>
    </row>
    <row r="25595" spans="16:26" x14ac:dyDescent="0.25">
      <c r="P25595" s="119"/>
      <c r="R25595" s="119"/>
      <c r="T25595" s="119"/>
      <c r="V25595" s="119"/>
      <c r="X25595" s="119"/>
      <c r="Z25595" s="119"/>
    </row>
    <row r="25596" spans="16:26" x14ac:dyDescent="0.25">
      <c r="P25596" s="120"/>
      <c r="R25596" s="120"/>
      <c r="T25596" s="120"/>
      <c r="V25596" s="120"/>
      <c r="X25596" s="120"/>
      <c r="Z25596" s="120"/>
    </row>
    <row r="25597" spans="16:26" x14ac:dyDescent="0.25">
      <c r="P25597" s="119"/>
      <c r="R25597" s="119"/>
      <c r="T25597" s="119"/>
      <c r="V25597" s="119"/>
      <c r="X25597" s="119"/>
      <c r="Z25597" s="119"/>
    </row>
    <row r="25598" spans="16:26" x14ac:dyDescent="0.25">
      <c r="P25598" s="119"/>
      <c r="R25598" s="119"/>
      <c r="T25598" s="119"/>
      <c r="V25598" s="119"/>
      <c r="X25598" s="119"/>
      <c r="Z25598" s="119"/>
    </row>
    <row r="25599" spans="16:26" x14ac:dyDescent="0.25">
      <c r="P25599" s="120"/>
      <c r="R25599" s="120"/>
      <c r="T25599" s="120"/>
      <c r="V25599" s="120"/>
      <c r="X25599" s="120"/>
      <c r="Z25599" s="120"/>
    </row>
    <row r="25600" spans="16:26" x14ac:dyDescent="0.25">
      <c r="P25600" s="119"/>
      <c r="R25600" s="119"/>
      <c r="T25600" s="119"/>
      <c r="V25600" s="119"/>
      <c r="X25600" s="119"/>
      <c r="Z25600" s="119"/>
    </row>
    <row r="25601" spans="16:26" x14ac:dyDescent="0.25">
      <c r="P25601" s="120"/>
      <c r="R25601" s="120"/>
      <c r="T25601" s="120"/>
      <c r="V25601" s="120"/>
      <c r="X25601" s="120"/>
      <c r="Z25601" s="120"/>
    </row>
    <row r="25602" spans="16:26" x14ac:dyDescent="0.25">
      <c r="P25602" s="119"/>
      <c r="R25602" s="119"/>
      <c r="T25602" s="119"/>
      <c r="V25602" s="119"/>
      <c r="X25602" s="119"/>
      <c r="Z25602" s="119"/>
    </row>
    <row r="25603" spans="16:26" x14ac:dyDescent="0.25">
      <c r="P25603" s="119"/>
      <c r="R25603" s="119"/>
      <c r="T25603" s="119"/>
      <c r="V25603" s="119"/>
      <c r="X25603" s="119"/>
      <c r="Z25603" s="119"/>
    </row>
    <row r="25604" spans="16:26" x14ac:dyDescent="0.25">
      <c r="P25604" s="119"/>
      <c r="R25604" s="119"/>
      <c r="T25604" s="119"/>
      <c r="V25604" s="119"/>
      <c r="X25604" s="119"/>
      <c r="Z25604" s="119"/>
    </row>
    <row r="25605" spans="16:26" x14ac:dyDescent="0.25">
      <c r="P25605" s="121"/>
      <c r="R25605" s="121"/>
      <c r="T25605" s="121"/>
      <c r="V25605" s="121"/>
      <c r="X25605" s="121"/>
      <c r="Z25605" s="121"/>
    </row>
    <row r="25606" spans="16:26" x14ac:dyDescent="0.25">
      <c r="P25606" s="121"/>
      <c r="R25606" s="121"/>
      <c r="T25606" s="121"/>
      <c r="V25606" s="121"/>
      <c r="X25606" s="121"/>
      <c r="Z25606" s="121"/>
    </row>
    <row r="25607" spans="16:26" x14ac:dyDescent="0.25">
      <c r="P25607" s="121"/>
      <c r="R25607" s="121"/>
      <c r="T25607" s="121"/>
      <c r="V25607" s="121"/>
      <c r="X25607" s="121"/>
      <c r="Z25607" s="121"/>
    </row>
    <row r="25608" spans="16:26" x14ac:dyDescent="0.25">
      <c r="P25608" s="121"/>
      <c r="R25608" s="121"/>
      <c r="T25608" s="121"/>
      <c r="V25608" s="121"/>
      <c r="X25608" s="121"/>
      <c r="Z25608" s="121"/>
    </row>
    <row r="25609" spans="16:26" x14ac:dyDescent="0.25">
      <c r="P25609" s="122"/>
      <c r="R25609" s="122"/>
      <c r="T25609" s="122"/>
      <c r="V25609" s="122"/>
      <c r="X25609" s="122"/>
      <c r="Z25609" s="122"/>
    </row>
    <row r="25610" spans="16:26" x14ac:dyDescent="0.25">
      <c r="P25610" s="118"/>
      <c r="R25610" s="118"/>
      <c r="T25610" s="118"/>
      <c r="V25610" s="118"/>
      <c r="X25610" s="118"/>
      <c r="Z25610" s="118"/>
    </row>
    <row r="25611" spans="16:26" x14ac:dyDescent="0.25">
      <c r="P25611" s="119"/>
      <c r="R25611" s="119"/>
      <c r="T25611" s="119"/>
      <c r="V25611" s="119"/>
      <c r="X25611" s="119"/>
      <c r="Z25611" s="119"/>
    </row>
    <row r="25612" spans="16:26" x14ac:dyDescent="0.25">
      <c r="P25612" s="119"/>
      <c r="R25612" s="119"/>
      <c r="T25612" s="119"/>
      <c r="V25612" s="119"/>
      <c r="X25612" s="119"/>
      <c r="Z25612" s="119"/>
    </row>
    <row r="25613" spans="16:26" x14ac:dyDescent="0.25">
      <c r="P25613" s="120"/>
      <c r="R25613" s="120"/>
      <c r="T25613" s="120"/>
      <c r="V25613" s="120"/>
      <c r="X25613" s="120"/>
      <c r="Z25613" s="120"/>
    </row>
    <row r="25614" spans="16:26" x14ac:dyDescent="0.25">
      <c r="P25614" s="119"/>
      <c r="R25614" s="119"/>
      <c r="T25614" s="119"/>
      <c r="V25614" s="119"/>
      <c r="X25614" s="119"/>
      <c r="Z25614" s="119"/>
    </row>
    <row r="25615" spans="16:26" x14ac:dyDescent="0.25">
      <c r="P25615" s="119"/>
      <c r="R25615" s="119"/>
      <c r="T25615" s="119"/>
      <c r="V25615" s="119"/>
      <c r="X25615" s="119"/>
      <c r="Z25615" s="119"/>
    </row>
    <row r="25616" spans="16:26" x14ac:dyDescent="0.25">
      <c r="P25616" s="120"/>
      <c r="R25616" s="120"/>
      <c r="T25616" s="120"/>
      <c r="V25616" s="120"/>
      <c r="X25616" s="120"/>
      <c r="Z25616" s="120"/>
    </row>
    <row r="25617" spans="16:26" x14ac:dyDescent="0.25">
      <c r="P25617" s="119"/>
      <c r="R25617" s="119"/>
      <c r="T25617" s="119"/>
      <c r="V25617" s="119"/>
      <c r="X25617" s="119"/>
      <c r="Z25617" s="119"/>
    </row>
    <row r="25618" spans="16:26" x14ac:dyDescent="0.25">
      <c r="P25618" s="120"/>
      <c r="R25618" s="120"/>
      <c r="T25618" s="120"/>
      <c r="V25618" s="120"/>
      <c r="X25618" s="120"/>
      <c r="Z25618" s="120"/>
    </row>
    <row r="25619" spans="16:26" x14ac:dyDescent="0.25">
      <c r="P25619" s="119"/>
      <c r="R25619" s="119"/>
      <c r="T25619" s="119"/>
      <c r="V25619" s="119"/>
      <c r="X25619" s="119"/>
      <c r="Z25619" s="119"/>
    </row>
    <row r="25620" spans="16:26" x14ac:dyDescent="0.25">
      <c r="P25620" s="119"/>
      <c r="R25620" s="119"/>
      <c r="T25620" s="119"/>
      <c r="V25620" s="119"/>
      <c r="X25620" s="119"/>
      <c r="Z25620" s="119"/>
    </row>
    <row r="25621" spans="16:26" x14ac:dyDescent="0.25">
      <c r="P25621" s="119"/>
      <c r="R25621" s="119"/>
      <c r="T25621" s="119"/>
      <c r="V25621" s="119"/>
      <c r="X25621" s="119"/>
      <c r="Z25621" s="119"/>
    </row>
    <row r="25622" spans="16:26" x14ac:dyDescent="0.25">
      <c r="P25622" s="121"/>
      <c r="R25622" s="121"/>
      <c r="T25622" s="121"/>
      <c r="V25622" s="121"/>
      <c r="X25622" s="121"/>
      <c r="Z25622" s="121"/>
    </row>
    <row r="25623" spans="16:26" x14ac:dyDescent="0.25">
      <c r="P25623" s="121"/>
      <c r="R25623" s="121"/>
      <c r="T25623" s="121"/>
      <c r="V25623" s="121"/>
      <c r="X25623" s="121"/>
      <c r="Z25623" s="121"/>
    </row>
    <row r="25624" spans="16:26" x14ac:dyDescent="0.25">
      <c r="P25624" s="121"/>
      <c r="R25624" s="121"/>
      <c r="T25624" s="121"/>
      <c r="V25624" s="121"/>
      <c r="X25624" s="121"/>
      <c r="Z25624" s="121"/>
    </row>
    <row r="25625" spans="16:26" x14ac:dyDescent="0.25">
      <c r="P25625" s="121"/>
      <c r="R25625" s="121"/>
      <c r="T25625" s="121"/>
      <c r="V25625" s="121"/>
      <c r="X25625" s="121"/>
      <c r="Z25625" s="121"/>
    </row>
    <row r="25626" spans="16:26" x14ac:dyDescent="0.25">
      <c r="P25626" s="122"/>
      <c r="R25626" s="122"/>
      <c r="T25626" s="122"/>
      <c r="V25626" s="122"/>
      <c r="X25626" s="122"/>
      <c r="Z25626" s="122"/>
    </row>
    <row r="25627" spans="16:26" x14ac:dyDescent="0.25">
      <c r="P25627" s="118"/>
      <c r="R25627" s="118"/>
      <c r="T25627" s="118"/>
      <c r="V25627" s="118"/>
      <c r="X25627" s="118"/>
      <c r="Z25627" s="118"/>
    </row>
    <row r="25628" spans="16:26" x14ac:dyDescent="0.25">
      <c r="P25628" s="119"/>
      <c r="R25628" s="119"/>
      <c r="T25628" s="119"/>
      <c r="V25628" s="119"/>
      <c r="X25628" s="119"/>
      <c r="Z25628" s="119"/>
    </row>
    <row r="25629" spans="16:26" x14ac:dyDescent="0.25">
      <c r="P25629" s="119"/>
      <c r="R25629" s="119"/>
      <c r="T25629" s="119"/>
      <c r="V25629" s="119"/>
      <c r="X25629" s="119"/>
      <c r="Z25629" s="119"/>
    </row>
    <row r="25630" spans="16:26" x14ac:dyDescent="0.25">
      <c r="P25630" s="120"/>
      <c r="R25630" s="120"/>
      <c r="T25630" s="120"/>
      <c r="V25630" s="120"/>
      <c r="X25630" s="120"/>
      <c r="Z25630" s="120"/>
    </row>
    <row r="25631" spans="16:26" x14ac:dyDescent="0.25">
      <c r="P25631" s="119"/>
      <c r="R25631" s="119"/>
      <c r="T25631" s="119"/>
      <c r="V25631" s="119"/>
      <c r="X25631" s="119"/>
      <c r="Z25631" s="119"/>
    </row>
    <row r="25632" spans="16:26" x14ac:dyDescent="0.25">
      <c r="P25632" s="119"/>
      <c r="R25632" s="119"/>
      <c r="T25632" s="119"/>
      <c r="V25632" s="119"/>
      <c r="X25632" s="119"/>
      <c r="Z25632" s="119"/>
    </row>
    <row r="25633" spans="16:26" x14ac:dyDescent="0.25">
      <c r="P25633" s="120"/>
      <c r="R25633" s="120"/>
      <c r="T25633" s="120"/>
      <c r="V25633" s="120"/>
      <c r="X25633" s="120"/>
      <c r="Z25633" s="120"/>
    </row>
    <row r="25634" spans="16:26" x14ac:dyDescent="0.25">
      <c r="P25634" s="119"/>
      <c r="R25634" s="119"/>
      <c r="T25634" s="119"/>
      <c r="V25634" s="119"/>
      <c r="X25634" s="119"/>
      <c r="Z25634" s="119"/>
    </row>
    <row r="25635" spans="16:26" x14ac:dyDescent="0.25">
      <c r="P25635" s="120"/>
      <c r="R25635" s="120"/>
      <c r="T25635" s="120"/>
      <c r="V25635" s="120"/>
      <c r="X25635" s="120"/>
      <c r="Z25635" s="120"/>
    </row>
    <row r="25636" spans="16:26" x14ac:dyDescent="0.25">
      <c r="P25636" s="119"/>
      <c r="R25636" s="119"/>
      <c r="T25636" s="119"/>
      <c r="V25636" s="119"/>
      <c r="X25636" s="119"/>
      <c r="Z25636" s="119"/>
    </row>
    <row r="25637" spans="16:26" x14ac:dyDescent="0.25">
      <c r="P25637" s="119"/>
      <c r="R25637" s="119"/>
      <c r="T25637" s="119"/>
      <c r="V25637" s="119"/>
      <c r="X25637" s="119"/>
      <c r="Z25637" s="119"/>
    </row>
    <row r="25638" spans="16:26" x14ac:dyDescent="0.25">
      <c r="P25638" s="119"/>
      <c r="R25638" s="119"/>
      <c r="T25638" s="119"/>
      <c r="V25638" s="119"/>
      <c r="X25638" s="119"/>
      <c r="Z25638" s="119"/>
    </row>
    <row r="25639" spans="16:26" x14ac:dyDescent="0.25">
      <c r="P25639" s="121"/>
      <c r="R25639" s="121"/>
      <c r="T25639" s="121"/>
      <c r="V25639" s="121"/>
      <c r="X25639" s="121"/>
      <c r="Z25639" s="121"/>
    </row>
    <row r="25640" spans="16:26" x14ac:dyDescent="0.25">
      <c r="P25640" s="121"/>
      <c r="R25640" s="121"/>
      <c r="T25640" s="121"/>
      <c r="V25640" s="121"/>
      <c r="X25640" s="121"/>
      <c r="Z25640" s="121"/>
    </row>
    <row r="25641" spans="16:26" x14ac:dyDescent="0.25">
      <c r="P25641" s="121"/>
      <c r="R25641" s="121"/>
      <c r="T25641" s="121"/>
      <c r="V25641" s="121"/>
      <c r="X25641" s="121"/>
      <c r="Z25641" s="121"/>
    </row>
    <row r="25642" spans="16:26" x14ac:dyDescent="0.25">
      <c r="P25642" s="121"/>
      <c r="R25642" s="121"/>
      <c r="T25642" s="121"/>
      <c r="V25642" s="121"/>
      <c r="X25642" s="121"/>
      <c r="Z25642" s="121"/>
    </row>
    <row r="25643" spans="16:26" x14ac:dyDescent="0.25">
      <c r="P25643" s="122"/>
      <c r="R25643" s="122"/>
      <c r="T25643" s="122"/>
      <c r="V25643" s="122"/>
      <c r="X25643" s="122"/>
      <c r="Z25643" s="122"/>
    </row>
    <row r="25644" spans="16:26" x14ac:dyDescent="0.25">
      <c r="P25644" s="118"/>
      <c r="R25644" s="118"/>
      <c r="T25644" s="118"/>
      <c r="V25644" s="118"/>
      <c r="X25644" s="118"/>
      <c r="Z25644" s="118"/>
    </row>
    <row r="25645" spans="16:26" x14ac:dyDescent="0.25">
      <c r="P25645" s="119"/>
      <c r="R25645" s="119"/>
      <c r="T25645" s="119"/>
      <c r="V25645" s="119"/>
      <c r="X25645" s="119"/>
      <c r="Z25645" s="119"/>
    </row>
    <row r="25646" spans="16:26" x14ac:dyDescent="0.25">
      <c r="P25646" s="119"/>
      <c r="R25646" s="119"/>
      <c r="T25646" s="119"/>
      <c r="V25646" s="119"/>
      <c r="X25646" s="119"/>
      <c r="Z25646" s="119"/>
    </row>
    <row r="25647" spans="16:26" x14ac:dyDescent="0.25">
      <c r="P25647" s="120"/>
      <c r="R25647" s="120"/>
      <c r="T25647" s="120"/>
      <c r="V25647" s="120"/>
      <c r="X25647" s="120"/>
      <c r="Z25647" s="120"/>
    </row>
    <row r="25648" spans="16:26" x14ac:dyDescent="0.25">
      <c r="P25648" s="119"/>
      <c r="R25648" s="119"/>
      <c r="T25648" s="119"/>
      <c r="V25648" s="119"/>
      <c r="X25648" s="119"/>
      <c r="Z25648" s="119"/>
    </row>
    <row r="25649" spans="16:26" x14ac:dyDescent="0.25">
      <c r="P25649" s="119"/>
      <c r="R25649" s="119"/>
      <c r="T25649" s="119"/>
      <c r="V25649" s="119"/>
      <c r="X25649" s="119"/>
      <c r="Z25649" s="119"/>
    </row>
    <row r="25650" spans="16:26" x14ac:dyDescent="0.25">
      <c r="P25650" s="120"/>
      <c r="R25650" s="120"/>
      <c r="T25650" s="120"/>
      <c r="V25650" s="120"/>
      <c r="X25650" s="120"/>
      <c r="Z25650" s="120"/>
    </row>
    <row r="25651" spans="16:26" x14ac:dyDescent="0.25">
      <c r="P25651" s="119"/>
      <c r="R25651" s="119"/>
      <c r="T25651" s="119"/>
      <c r="V25651" s="119"/>
      <c r="X25651" s="119"/>
      <c r="Z25651" s="119"/>
    </row>
    <row r="25652" spans="16:26" x14ac:dyDescent="0.25">
      <c r="P25652" s="120"/>
      <c r="R25652" s="120"/>
      <c r="T25652" s="120"/>
      <c r="V25652" s="120"/>
      <c r="X25652" s="120"/>
      <c r="Z25652" s="120"/>
    </row>
    <row r="25653" spans="16:26" x14ac:dyDescent="0.25">
      <c r="P25653" s="119"/>
      <c r="R25653" s="119"/>
      <c r="T25653" s="119"/>
      <c r="V25653" s="119"/>
      <c r="X25653" s="119"/>
      <c r="Z25653" s="119"/>
    </row>
    <row r="25654" spans="16:26" x14ac:dyDescent="0.25">
      <c r="P25654" s="119"/>
      <c r="R25654" s="119"/>
      <c r="T25654" s="119"/>
      <c r="V25654" s="119"/>
      <c r="X25654" s="119"/>
      <c r="Z25654" s="119"/>
    </row>
    <row r="25655" spans="16:26" x14ac:dyDescent="0.25">
      <c r="P25655" s="119"/>
      <c r="R25655" s="119"/>
      <c r="T25655" s="119"/>
      <c r="V25655" s="119"/>
      <c r="X25655" s="119"/>
      <c r="Z25655" s="119"/>
    </row>
    <row r="25656" spans="16:26" x14ac:dyDescent="0.25">
      <c r="P25656" s="121"/>
      <c r="R25656" s="121"/>
      <c r="T25656" s="121"/>
      <c r="V25656" s="121"/>
      <c r="X25656" s="121"/>
      <c r="Z25656" s="121"/>
    </row>
    <row r="25657" spans="16:26" x14ac:dyDescent="0.25">
      <c r="P25657" s="121"/>
      <c r="R25657" s="121"/>
      <c r="T25657" s="121"/>
      <c r="V25657" s="121"/>
      <c r="X25657" s="121"/>
      <c r="Z25657" s="121"/>
    </row>
    <row r="25658" spans="16:26" x14ac:dyDescent="0.25">
      <c r="P25658" s="121"/>
      <c r="R25658" s="121"/>
      <c r="T25658" s="121"/>
      <c r="V25658" s="121"/>
      <c r="X25658" s="121"/>
      <c r="Z25658" s="121"/>
    </row>
    <row r="25659" spans="16:26" x14ac:dyDescent="0.25">
      <c r="P25659" s="121"/>
      <c r="R25659" s="121"/>
      <c r="T25659" s="121"/>
      <c r="V25659" s="121"/>
      <c r="X25659" s="121"/>
      <c r="Z25659" s="121"/>
    </row>
    <row r="25660" spans="16:26" x14ac:dyDescent="0.25">
      <c r="P25660" s="122"/>
      <c r="R25660" s="122"/>
      <c r="T25660" s="122"/>
      <c r="V25660" s="122"/>
      <c r="X25660" s="122"/>
      <c r="Z25660" s="122"/>
    </row>
    <row r="25661" spans="16:26" x14ac:dyDescent="0.25">
      <c r="P25661" s="118"/>
      <c r="R25661" s="118"/>
      <c r="T25661" s="118"/>
      <c r="V25661" s="118"/>
      <c r="X25661" s="118"/>
      <c r="Z25661" s="118"/>
    </row>
    <row r="25662" spans="16:26" x14ac:dyDescent="0.25">
      <c r="P25662" s="119"/>
      <c r="R25662" s="119"/>
      <c r="T25662" s="119"/>
      <c r="V25662" s="119"/>
      <c r="X25662" s="119"/>
      <c r="Z25662" s="119"/>
    </row>
    <row r="25663" spans="16:26" x14ac:dyDescent="0.25">
      <c r="P25663" s="119"/>
      <c r="R25663" s="119"/>
      <c r="T25663" s="119"/>
      <c r="V25663" s="119"/>
      <c r="X25663" s="119"/>
      <c r="Z25663" s="119"/>
    </row>
    <row r="25664" spans="16:26" x14ac:dyDescent="0.25">
      <c r="P25664" s="120"/>
      <c r="R25664" s="120"/>
      <c r="T25664" s="120"/>
      <c r="V25664" s="120"/>
      <c r="X25664" s="120"/>
      <c r="Z25664" s="120"/>
    </row>
    <row r="25665" spans="16:26" x14ac:dyDescent="0.25">
      <c r="P25665" s="119"/>
      <c r="R25665" s="119"/>
      <c r="T25665" s="119"/>
      <c r="V25665" s="119"/>
      <c r="X25665" s="119"/>
      <c r="Z25665" s="119"/>
    </row>
    <row r="25666" spans="16:26" x14ac:dyDescent="0.25">
      <c r="P25666" s="119"/>
      <c r="R25666" s="119"/>
      <c r="T25666" s="119"/>
      <c r="V25666" s="119"/>
      <c r="X25666" s="119"/>
      <c r="Z25666" s="119"/>
    </row>
    <row r="25667" spans="16:26" x14ac:dyDescent="0.25">
      <c r="P25667" s="120"/>
      <c r="R25667" s="120"/>
      <c r="T25667" s="120"/>
      <c r="V25667" s="120"/>
      <c r="X25667" s="120"/>
      <c r="Z25667" s="120"/>
    </row>
    <row r="25668" spans="16:26" x14ac:dyDescent="0.25">
      <c r="P25668" s="119"/>
      <c r="R25668" s="119"/>
      <c r="T25668" s="119"/>
      <c r="V25668" s="119"/>
      <c r="X25668" s="119"/>
      <c r="Z25668" s="119"/>
    </row>
    <row r="25669" spans="16:26" x14ac:dyDescent="0.25">
      <c r="P25669" s="120"/>
      <c r="R25669" s="120"/>
      <c r="T25669" s="120"/>
      <c r="V25669" s="120"/>
      <c r="X25669" s="120"/>
      <c r="Z25669" s="120"/>
    </row>
    <row r="25670" spans="16:26" x14ac:dyDescent="0.25">
      <c r="P25670" s="119"/>
      <c r="R25670" s="119"/>
      <c r="T25670" s="119"/>
      <c r="V25670" s="119"/>
      <c r="X25670" s="119"/>
      <c r="Z25670" s="119"/>
    </row>
    <row r="25671" spans="16:26" x14ac:dyDescent="0.25">
      <c r="P25671" s="119"/>
      <c r="R25671" s="119"/>
      <c r="T25671" s="119"/>
      <c r="V25671" s="119"/>
      <c r="X25671" s="119"/>
      <c r="Z25671" s="119"/>
    </row>
    <row r="25672" spans="16:26" x14ac:dyDescent="0.25">
      <c r="P25672" s="119"/>
      <c r="R25672" s="119"/>
      <c r="T25672" s="119"/>
      <c r="V25672" s="119"/>
      <c r="X25672" s="119"/>
      <c r="Z25672" s="119"/>
    </row>
    <row r="25673" spans="16:26" x14ac:dyDescent="0.25">
      <c r="P25673" s="121"/>
      <c r="R25673" s="121"/>
      <c r="T25673" s="121"/>
      <c r="V25673" s="121"/>
      <c r="X25673" s="121"/>
      <c r="Z25673" s="121"/>
    </row>
    <row r="25674" spans="16:26" x14ac:dyDescent="0.25">
      <c r="P25674" s="121"/>
      <c r="R25674" s="121"/>
      <c r="T25674" s="121"/>
      <c r="V25674" s="121"/>
      <c r="X25674" s="121"/>
      <c r="Z25674" s="121"/>
    </row>
    <row r="25675" spans="16:26" x14ac:dyDescent="0.25">
      <c r="P25675" s="121"/>
      <c r="R25675" s="121"/>
      <c r="T25675" s="121"/>
      <c r="V25675" s="121"/>
      <c r="X25675" s="121"/>
      <c r="Z25675" s="121"/>
    </row>
    <row r="25676" spans="16:26" x14ac:dyDescent="0.25">
      <c r="P25676" s="121"/>
      <c r="R25676" s="121"/>
      <c r="T25676" s="121"/>
      <c r="V25676" s="121"/>
      <c r="X25676" s="121"/>
      <c r="Z25676" s="121"/>
    </row>
    <row r="25677" spans="16:26" x14ac:dyDescent="0.25">
      <c r="P25677" s="122"/>
      <c r="R25677" s="122"/>
      <c r="T25677" s="122"/>
      <c r="V25677" s="122"/>
      <c r="X25677" s="122"/>
      <c r="Z25677" s="122"/>
    </row>
    <row r="25678" spans="16:26" x14ac:dyDescent="0.25">
      <c r="P25678" s="118"/>
      <c r="R25678" s="118"/>
      <c r="T25678" s="118"/>
      <c r="V25678" s="118"/>
      <c r="X25678" s="118"/>
      <c r="Z25678" s="118"/>
    </row>
    <row r="25679" spans="16:26" x14ac:dyDescent="0.25">
      <c r="P25679" s="119"/>
      <c r="R25679" s="119"/>
      <c r="T25679" s="119"/>
      <c r="V25679" s="119"/>
      <c r="X25679" s="119"/>
      <c r="Z25679" s="119"/>
    </row>
    <row r="25680" spans="16:26" x14ac:dyDescent="0.25">
      <c r="P25680" s="119"/>
      <c r="R25680" s="119"/>
      <c r="T25680" s="119"/>
      <c r="V25680" s="119"/>
      <c r="X25680" s="119"/>
      <c r="Z25680" s="119"/>
    </row>
    <row r="25681" spans="16:26" x14ac:dyDescent="0.25">
      <c r="P25681" s="120"/>
      <c r="R25681" s="120"/>
      <c r="T25681" s="120"/>
      <c r="V25681" s="120"/>
      <c r="X25681" s="120"/>
      <c r="Z25681" s="120"/>
    </row>
    <row r="25682" spans="16:26" x14ac:dyDescent="0.25">
      <c r="P25682" s="119"/>
      <c r="R25682" s="119"/>
      <c r="T25682" s="119"/>
      <c r="V25682" s="119"/>
      <c r="X25682" s="119"/>
      <c r="Z25682" s="119"/>
    </row>
    <row r="25683" spans="16:26" x14ac:dyDescent="0.25">
      <c r="P25683" s="119"/>
      <c r="R25683" s="119"/>
      <c r="T25683" s="119"/>
      <c r="V25683" s="119"/>
      <c r="X25683" s="119"/>
      <c r="Z25683" s="119"/>
    </row>
    <row r="25684" spans="16:26" x14ac:dyDescent="0.25">
      <c r="P25684" s="120"/>
      <c r="R25684" s="120"/>
      <c r="T25684" s="120"/>
      <c r="V25684" s="120"/>
      <c r="X25684" s="120"/>
      <c r="Z25684" s="120"/>
    </row>
    <row r="25685" spans="16:26" x14ac:dyDescent="0.25">
      <c r="P25685" s="119"/>
      <c r="R25685" s="119"/>
      <c r="T25685" s="119"/>
      <c r="V25685" s="119"/>
      <c r="X25685" s="119"/>
      <c r="Z25685" s="119"/>
    </row>
    <row r="25686" spans="16:26" x14ac:dyDescent="0.25">
      <c r="P25686" s="120"/>
      <c r="R25686" s="120"/>
      <c r="T25686" s="120"/>
      <c r="V25686" s="120"/>
      <c r="X25686" s="120"/>
      <c r="Z25686" s="120"/>
    </row>
    <row r="25687" spans="16:26" x14ac:dyDescent="0.25">
      <c r="P25687" s="119"/>
      <c r="R25687" s="119"/>
      <c r="T25687" s="119"/>
      <c r="V25687" s="119"/>
      <c r="X25687" s="119"/>
      <c r="Z25687" s="119"/>
    </row>
    <row r="25688" spans="16:26" x14ac:dyDescent="0.25">
      <c r="P25688" s="119"/>
      <c r="R25688" s="119"/>
      <c r="T25688" s="119"/>
      <c r="V25688" s="119"/>
      <c r="X25688" s="119"/>
      <c r="Z25688" s="119"/>
    </row>
    <row r="25689" spans="16:26" x14ac:dyDescent="0.25">
      <c r="P25689" s="119"/>
      <c r="R25689" s="119"/>
      <c r="T25689" s="119"/>
      <c r="V25689" s="119"/>
      <c r="X25689" s="119"/>
      <c r="Z25689" s="119"/>
    </row>
    <row r="25690" spans="16:26" x14ac:dyDescent="0.25">
      <c r="P25690" s="121"/>
      <c r="R25690" s="121"/>
      <c r="T25690" s="121"/>
      <c r="V25690" s="121"/>
      <c r="X25690" s="121"/>
      <c r="Z25690" s="121"/>
    </row>
    <row r="25691" spans="16:26" x14ac:dyDescent="0.25">
      <c r="P25691" s="121"/>
      <c r="R25691" s="121"/>
      <c r="T25691" s="121"/>
      <c r="V25691" s="121"/>
      <c r="X25691" s="121"/>
      <c r="Z25691" s="121"/>
    </row>
    <row r="25692" spans="16:26" x14ac:dyDescent="0.25">
      <c r="P25692" s="121"/>
      <c r="R25692" s="121"/>
      <c r="T25692" s="121"/>
      <c r="V25692" s="121"/>
      <c r="X25692" s="121"/>
      <c r="Z25692" s="121"/>
    </row>
    <row r="25693" spans="16:26" x14ac:dyDescent="0.25">
      <c r="P25693" s="121"/>
      <c r="R25693" s="121"/>
      <c r="T25693" s="121"/>
      <c r="V25693" s="121"/>
      <c r="X25693" s="121"/>
      <c r="Z25693" s="121"/>
    </row>
    <row r="25694" spans="16:26" x14ac:dyDescent="0.25">
      <c r="P25694" s="122"/>
      <c r="R25694" s="122"/>
      <c r="T25694" s="122"/>
      <c r="V25694" s="122"/>
      <c r="X25694" s="122"/>
      <c r="Z25694" s="122"/>
    </row>
    <row r="25695" spans="16:26" x14ac:dyDescent="0.25">
      <c r="P25695" s="118"/>
      <c r="R25695" s="118"/>
      <c r="T25695" s="118"/>
      <c r="V25695" s="118"/>
      <c r="X25695" s="118"/>
      <c r="Z25695" s="118"/>
    </row>
    <row r="25696" spans="16:26" x14ac:dyDescent="0.25">
      <c r="P25696" s="119"/>
      <c r="R25696" s="119"/>
      <c r="T25696" s="119"/>
      <c r="V25696" s="119"/>
      <c r="X25696" s="119"/>
      <c r="Z25696" s="119"/>
    </row>
    <row r="25697" spans="16:26" x14ac:dyDescent="0.25">
      <c r="P25697" s="119"/>
      <c r="R25697" s="119"/>
      <c r="T25697" s="119"/>
      <c r="V25697" s="119"/>
      <c r="X25697" s="119"/>
      <c r="Z25697" s="119"/>
    </row>
    <row r="25698" spans="16:26" x14ac:dyDescent="0.25">
      <c r="P25698" s="120"/>
      <c r="R25698" s="120"/>
      <c r="T25698" s="120"/>
      <c r="V25698" s="120"/>
      <c r="X25698" s="120"/>
      <c r="Z25698" s="120"/>
    </row>
    <row r="25699" spans="16:26" x14ac:dyDescent="0.25">
      <c r="P25699" s="119"/>
      <c r="R25699" s="119"/>
      <c r="T25699" s="119"/>
      <c r="V25699" s="119"/>
      <c r="X25699" s="119"/>
      <c r="Z25699" s="119"/>
    </row>
    <row r="25700" spans="16:26" x14ac:dyDescent="0.25">
      <c r="P25700" s="119"/>
      <c r="R25700" s="119"/>
      <c r="T25700" s="119"/>
      <c r="V25700" s="119"/>
      <c r="X25700" s="119"/>
      <c r="Z25700" s="119"/>
    </row>
    <row r="25701" spans="16:26" x14ac:dyDescent="0.25">
      <c r="P25701" s="120"/>
      <c r="R25701" s="120"/>
      <c r="T25701" s="120"/>
      <c r="V25701" s="120"/>
      <c r="X25701" s="120"/>
      <c r="Z25701" s="120"/>
    </row>
    <row r="25702" spans="16:26" x14ac:dyDescent="0.25">
      <c r="P25702" s="119"/>
      <c r="R25702" s="119"/>
      <c r="T25702" s="119"/>
      <c r="V25702" s="119"/>
      <c r="X25702" s="119"/>
      <c r="Z25702" s="119"/>
    </row>
    <row r="25703" spans="16:26" x14ac:dyDescent="0.25">
      <c r="P25703" s="120"/>
      <c r="R25703" s="120"/>
      <c r="T25703" s="120"/>
      <c r="V25703" s="120"/>
      <c r="X25703" s="120"/>
      <c r="Z25703" s="120"/>
    </row>
    <row r="25704" spans="16:26" x14ac:dyDescent="0.25">
      <c r="P25704" s="119"/>
      <c r="R25704" s="119"/>
      <c r="T25704" s="119"/>
      <c r="V25704" s="119"/>
      <c r="X25704" s="119"/>
      <c r="Z25704" s="119"/>
    </row>
    <row r="25705" spans="16:26" x14ac:dyDescent="0.25">
      <c r="P25705" s="119"/>
      <c r="R25705" s="119"/>
      <c r="T25705" s="119"/>
      <c r="V25705" s="119"/>
      <c r="X25705" s="119"/>
      <c r="Z25705" s="119"/>
    </row>
    <row r="25706" spans="16:26" x14ac:dyDescent="0.25">
      <c r="P25706" s="119"/>
      <c r="R25706" s="119"/>
      <c r="T25706" s="119"/>
      <c r="V25706" s="119"/>
      <c r="X25706" s="119"/>
      <c r="Z25706" s="119"/>
    </row>
    <row r="25707" spans="16:26" x14ac:dyDescent="0.25">
      <c r="P25707" s="121"/>
      <c r="R25707" s="121"/>
      <c r="T25707" s="121"/>
      <c r="V25707" s="121"/>
      <c r="X25707" s="121"/>
      <c r="Z25707" s="121"/>
    </row>
    <row r="25708" spans="16:26" x14ac:dyDescent="0.25">
      <c r="P25708" s="121"/>
      <c r="R25708" s="121"/>
      <c r="T25708" s="121"/>
      <c r="V25708" s="121"/>
      <c r="X25708" s="121"/>
      <c r="Z25708" s="121"/>
    </row>
    <row r="25709" spans="16:26" x14ac:dyDescent="0.25">
      <c r="P25709" s="121"/>
      <c r="R25709" s="121"/>
      <c r="T25709" s="121"/>
      <c r="V25709" s="121"/>
      <c r="X25709" s="121"/>
      <c r="Z25709" s="121"/>
    </row>
    <row r="25710" spans="16:26" x14ac:dyDescent="0.25">
      <c r="P25710" s="121"/>
      <c r="R25710" s="121"/>
      <c r="T25710" s="121"/>
      <c r="V25710" s="121"/>
      <c r="X25710" s="121"/>
      <c r="Z25710" s="121"/>
    </row>
    <row r="25711" spans="16:26" x14ac:dyDescent="0.25">
      <c r="P25711" s="122"/>
      <c r="R25711" s="122"/>
      <c r="T25711" s="122"/>
      <c r="V25711" s="122"/>
      <c r="X25711" s="122"/>
      <c r="Z25711" s="122"/>
    </row>
    <row r="25712" spans="16:26" x14ac:dyDescent="0.25">
      <c r="P25712" s="118"/>
      <c r="R25712" s="118"/>
      <c r="T25712" s="118"/>
      <c r="V25712" s="118"/>
      <c r="X25712" s="118"/>
      <c r="Z25712" s="118"/>
    </row>
    <row r="25713" spans="16:26" x14ac:dyDescent="0.25">
      <c r="P25713" s="119"/>
      <c r="R25713" s="119"/>
      <c r="T25713" s="119"/>
      <c r="V25713" s="119"/>
      <c r="X25713" s="119"/>
      <c r="Z25713" s="119"/>
    </row>
    <row r="25714" spans="16:26" x14ac:dyDescent="0.25">
      <c r="P25714" s="119"/>
      <c r="R25714" s="119"/>
      <c r="T25714" s="119"/>
      <c r="V25714" s="119"/>
      <c r="X25714" s="119"/>
      <c r="Z25714" s="119"/>
    </row>
    <row r="25715" spans="16:26" x14ac:dyDescent="0.25">
      <c r="P25715" s="120"/>
      <c r="R25715" s="120"/>
      <c r="T25715" s="120"/>
      <c r="V25715" s="120"/>
      <c r="X25715" s="120"/>
      <c r="Z25715" s="120"/>
    </row>
    <row r="25716" spans="16:26" x14ac:dyDescent="0.25">
      <c r="P25716" s="119"/>
      <c r="R25716" s="119"/>
      <c r="T25716" s="119"/>
      <c r="V25716" s="119"/>
      <c r="X25716" s="119"/>
      <c r="Z25716" s="119"/>
    </row>
    <row r="25717" spans="16:26" x14ac:dyDescent="0.25">
      <c r="P25717" s="119"/>
      <c r="R25717" s="119"/>
      <c r="T25717" s="119"/>
      <c r="V25717" s="119"/>
      <c r="X25717" s="119"/>
      <c r="Z25717" s="119"/>
    </row>
    <row r="25718" spans="16:26" x14ac:dyDescent="0.25">
      <c r="P25718" s="120"/>
      <c r="R25718" s="120"/>
      <c r="T25718" s="120"/>
      <c r="V25718" s="120"/>
      <c r="X25718" s="120"/>
      <c r="Z25718" s="120"/>
    </row>
    <row r="25719" spans="16:26" x14ac:dyDescent="0.25">
      <c r="P25719" s="119"/>
      <c r="R25719" s="119"/>
      <c r="T25719" s="119"/>
      <c r="V25719" s="119"/>
      <c r="X25719" s="119"/>
      <c r="Z25719" s="119"/>
    </row>
    <row r="25720" spans="16:26" x14ac:dyDescent="0.25">
      <c r="P25720" s="120"/>
      <c r="R25720" s="120"/>
      <c r="T25720" s="120"/>
      <c r="V25720" s="120"/>
      <c r="X25720" s="120"/>
      <c r="Z25720" s="120"/>
    </row>
    <row r="25721" spans="16:26" x14ac:dyDescent="0.25">
      <c r="P25721" s="119"/>
      <c r="R25721" s="119"/>
      <c r="T25721" s="119"/>
      <c r="V25721" s="119"/>
      <c r="X25721" s="119"/>
      <c r="Z25721" s="119"/>
    </row>
    <row r="25722" spans="16:26" x14ac:dyDescent="0.25">
      <c r="P25722" s="119"/>
      <c r="R25722" s="119"/>
      <c r="T25722" s="119"/>
      <c r="V25722" s="119"/>
      <c r="X25722" s="119"/>
      <c r="Z25722" s="119"/>
    </row>
    <row r="25723" spans="16:26" x14ac:dyDescent="0.25">
      <c r="P25723" s="119"/>
      <c r="R25723" s="119"/>
      <c r="T25723" s="119"/>
      <c r="V25723" s="119"/>
      <c r="X25723" s="119"/>
      <c r="Z25723" s="119"/>
    </row>
    <row r="25724" spans="16:26" x14ac:dyDescent="0.25">
      <c r="P25724" s="121"/>
      <c r="R25724" s="121"/>
      <c r="T25724" s="121"/>
      <c r="V25724" s="121"/>
      <c r="X25724" s="121"/>
      <c r="Z25724" s="121"/>
    </row>
    <row r="25725" spans="16:26" x14ac:dyDescent="0.25">
      <c r="P25725" s="121"/>
      <c r="R25725" s="121"/>
      <c r="T25725" s="121"/>
      <c r="V25725" s="121"/>
      <c r="X25725" s="121"/>
      <c r="Z25725" s="121"/>
    </row>
    <row r="25726" spans="16:26" x14ac:dyDescent="0.25">
      <c r="P25726" s="121"/>
      <c r="R25726" s="121"/>
      <c r="T25726" s="121"/>
      <c r="V25726" s="121"/>
      <c r="X25726" s="121"/>
      <c r="Z25726" s="121"/>
    </row>
    <row r="25727" spans="16:26" x14ac:dyDescent="0.25">
      <c r="P25727" s="121"/>
      <c r="R25727" s="121"/>
      <c r="T25727" s="121"/>
      <c r="V25727" s="121"/>
      <c r="X25727" s="121"/>
      <c r="Z25727" s="121"/>
    </row>
    <row r="25728" spans="16:26" x14ac:dyDescent="0.25">
      <c r="P25728" s="122"/>
      <c r="R25728" s="122"/>
      <c r="T25728" s="122"/>
      <c r="V25728" s="122"/>
      <c r="X25728" s="122"/>
      <c r="Z25728" s="122"/>
    </row>
    <row r="25729" spans="16:26" x14ac:dyDescent="0.25">
      <c r="P25729" s="118"/>
      <c r="R25729" s="118"/>
      <c r="T25729" s="118"/>
      <c r="V25729" s="118"/>
      <c r="X25729" s="118"/>
      <c r="Z25729" s="118"/>
    </row>
    <row r="25730" spans="16:26" x14ac:dyDescent="0.25">
      <c r="P25730" s="119"/>
      <c r="R25730" s="119"/>
      <c r="T25730" s="119"/>
      <c r="V25730" s="119"/>
      <c r="X25730" s="119"/>
      <c r="Z25730" s="119"/>
    </row>
    <row r="25731" spans="16:26" x14ac:dyDescent="0.25">
      <c r="P25731" s="119"/>
      <c r="R25731" s="119"/>
      <c r="T25731" s="119"/>
      <c r="V25731" s="119"/>
      <c r="X25731" s="119"/>
      <c r="Z25731" s="119"/>
    </row>
    <row r="25732" spans="16:26" x14ac:dyDescent="0.25">
      <c r="P25732" s="120"/>
      <c r="R25732" s="120"/>
      <c r="T25732" s="120"/>
      <c r="V25732" s="120"/>
      <c r="X25732" s="120"/>
      <c r="Z25732" s="120"/>
    </row>
    <row r="25733" spans="16:26" x14ac:dyDescent="0.25">
      <c r="P25733" s="119"/>
      <c r="R25733" s="119"/>
      <c r="T25733" s="119"/>
      <c r="V25733" s="119"/>
      <c r="X25733" s="119"/>
      <c r="Z25733" s="119"/>
    </row>
    <row r="25734" spans="16:26" x14ac:dyDescent="0.25">
      <c r="P25734" s="119"/>
      <c r="R25734" s="119"/>
      <c r="T25734" s="119"/>
      <c r="V25734" s="119"/>
      <c r="X25734" s="119"/>
      <c r="Z25734" s="119"/>
    </row>
    <row r="25735" spans="16:26" x14ac:dyDescent="0.25">
      <c r="P25735" s="120"/>
      <c r="R25735" s="120"/>
      <c r="T25735" s="120"/>
      <c r="V25735" s="120"/>
      <c r="X25735" s="120"/>
      <c r="Z25735" s="120"/>
    </row>
    <row r="25736" spans="16:26" x14ac:dyDescent="0.25">
      <c r="P25736" s="119"/>
      <c r="R25736" s="119"/>
      <c r="T25736" s="119"/>
      <c r="V25736" s="119"/>
      <c r="X25736" s="119"/>
      <c r="Z25736" s="119"/>
    </row>
    <row r="25737" spans="16:26" x14ac:dyDescent="0.25">
      <c r="P25737" s="120"/>
      <c r="R25737" s="120"/>
      <c r="T25737" s="120"/>
      <c r="V25737" s="120"/>
      <c r="X25737" s="120"/>
      <c r="Z25737" s="120"/>
    </row>
    <row r="25738" spans="16:26" x14ac:dyDescent="0.25">
      <c r="P25738" s="119"/>
      <c r="R25738" s="119"/>
      <c r="T25738" s="119"/>
      <c r="V25738" s="119"/>
      <c r="X25738" s="119"/>
      <c r="Z25738" s="119"/>
    </row>
    <row r="25739" spans="16:26" x14ac:dyDescent="0.25">
      <c r="P25739" s="119"/>
      <c r="R25739" s="119"/>
      <c r="T25739" s="119"/>
      <c r="V25739" s="119"/>
      <c r="X25739" s="119"/>
      <c r="Z25739" s="119"/>
    </row>
    <row r="25740" spans="16:26" x14ac:dyDescent="0.25">
      <c r="P25740" s="119"/>
      <c r="R25740" s="119"/>
      <c r="T25740" s="119"/>
      <c r="V25740" s="119"/>
      <c r="X25740" s="119"/>
      <c r="Z25740" s="119"/>
    </row>
    <row r="25741" spans="16:26" x14ac:dyDescent="0.25">
      <c r="P25741" s="121"/>
      <c r="R25741" s="121"/>
      <c r="T25741" s="121"/>
      <c r="V25741" s="121"/>
      <c r="X25741" s="121"/>
      <c r="Z25741" s="121"/>
    </row>
    <row r="25742" spans="16:26" x14ac:dyDescent="0.25">
      <c r="P25742" s="121"/>
      <c r="R25742" s="121"/>
      <c r="T25742" s="121"/>
      <c r="V25742" s="121"/>
      <c r="X25742" s="121"/>
      <c r="Z25742" s="121"/>
    </row>
    <row r="25743" spans="16:26" x14ac:dyDescent="0.25">
      <c r="P25743" s="121"/>
      <c r="R25743" s="121"/>
      <c r="T25743" s="121"/>
      <c r="V25743" s="121"/>
      <c r="X25743" s="121"/>
      <c r="Z25743" s="121"/>
    </row>
    <row r="25744" spans="16:26" x14ac:dyDescent="0.25">
      <c r="P25744" s="121"/>
      <c r="R25744" s="121"/>
      <c r="T25744" s="121"/>
      <c r="V25744" s="121"/>
      <c r="X25744" s="121"/>
      <c r="Z25744" s="121"/>
    </row>
    <row r="25745" spans="16:26" x14ac:dyDescent="0.25">
      <c r="P25745" s="122"/>
      <c r="R25745" s="122"/>
      <c r="T25745" s="122"/>
      <c r="V25745" s="122"/>
      <c r="X25745" s="122"/>
      <c r="Z25745" s="122"/>
    </row>
    <row r="25746" spans="16:26" x14ac:dyDescent="0.25">
      <c r="P25746" s="118"/>
      <c r="R25746" s="118"/>
      <c r="T25746" s="118"/>
      <c r="V25746" s="118"/>
      <c r="X25746" s="118"/>
      <c r="Z25746" s="118"/>
    </row>
    <row r="25747" spans="16:26" x14ac:dyDescent="0.25">
      <c r="P25747" s="119"/>
      <c r="R25747" s="119"/>
      <c r="T25747" s="119"/>
      <c r="V25747" s="119"/>
      <c r="X25747" s="119"/>
      <c r="Z25747" s="119"/>
    </row>
    <row r="25748" spans="16:26" x14ac:dyDescent="0.25">
      <c r="P25748" s="119"/>
      <c r="R25748" s="119"/>
      <c r="T25748" s="119"/>
      <c r="V25748" s="119"/>
      <c r="X25748" s="119"/>
      <c r="Z25748" s="119"/>
    </row>
    <row r="25749" spans="16:26" x14ac:dyDescent="0.25">
      <c r="P25749" s="120"/>
      <c r="R25749" s="120"/>
      <c r="T25749" s="120"/>
      <c r="V25749" s="120"/>
      <c r="X25749" s="120"/>
      <c r="Z25749" s="120"/>
    </row>
    <row r="25750" spans="16:26" x14ac:dyDescent="0.25">
      <c r="P25750" s="119"/>
      <c r="R25750" s="119"/>
      <c r="T25750" s="119"/>
      <c r="V25750" s="119"/>
      <c r="X25750" s="119"/>
      <c r="Z25750" s="119"/>
    </row>
    <row r="25751" spans="16:26" x14ac:dyDescent="0.25">
      <c r="P25751" s="119"/>
      <c r="R25751" s="119"/>
      <c r="T25751" s="119"/>
      <c r="V25751" s="119"/>
      <c r="X25751" s="119"/>
      <c r="Z25751" s="119"/>
    </row>
    <row r="25752" spans="16:26" x14ac:dyDescent="0.25">
      <c r="P25752" s="120"/>
      <c r="R25752" s="120"/>
      <c r="T25752" s="120"/>
      <c r="V25752" s="120"/>
      <c r="X25752" s="120"/>
      <c r="Z25752" s="120"/>
    </row>
    <row r="25753" spans="16:26" x14ac:dyDescent="0.25">
      <c r="P25753" s="119"/>
      <c r="R25753" s="119"/>
      <c r="T25753" s="119"/>
      <c r="V25753" s="119"/>
      <c r="X25753" s="119"/>
      <c r="Z25753" s="119"/>
    </row>
    <row r="25754" spans="16:26" x14ac:dyDescent="0.25">
      <c r="P25754" s="120"/>
      <c r="R25754" s="120"/>
      <c r="T25754" s="120"/>
      <c r="V25754" s="120"/>
      <c r="X25754" s="120"/>
      <c r="Z25754" s="120"/>
    </row>
    <row r="25755" spans="16:26" x14ac:dyDescent="0.25">
      <c r="P25755" s="119"/>
      <c r="R25755" s="119"/>
      <c r="T25755" s="119"/>
      <c r="V25755" s="119"/>
      <c r="X25755" s="119"/>
      <c r="Z25755" s="119"/>
    </row>
    <row r="25756" spans="16:26" x14ac:dyDescent="0.25">
      <c r="P25756" s="119"/>
      <c r="R25756" s="119"/>
      <c r="T25756" s="119"/>
      <c r="V25756" s="119"/>
      <c r="X25756" s="119"/>
      <c r="Z25756" s="119"/>
    </row>
    <row r="25757" spans="16:26" x14ac:dyDescent="0.25">
      <c r="P25757" s="119"/>
      <c r="R25757" s="119"/>
      <c r="T25757" s="119"/>
      <c r="V25757" s="119"/>
      <c r="X25757" s="119"/>
      <c r="Z25757" s="119"/>
    </row>
    <row r="25758" spans="16:26" x14ac:dyDescent="0.25">
      <c r="P25758" s="121"/>
      <c r="R25758" s="121"/>
      <c r="T25758" s="121"/>
      <c r="V25758" s="121"/>
      <c r="X25758" s="121"/>
      <c r="Z25758" s="121"/>
    </row>
    <row r="25759" spans="16:26" x14ac:dyDescent="0.25">
      <c r="P25759" s="121"/>
      <c r="R25759" s="121"/>
      <c r="T25759" s="121"/>
      <c r="V25759" s="121"/>
      <c r="X25759" s="121"/>
      <c r="Z25759" s="121"/>
    </row>
    <row r="25760" spans="16:26" x14ac:dyDescent="0.25">
      <c r="P25760" s="121"/>
      <c r="R25760" s="121"/>
      <c r="T25760" s="121"/>
      <c r="V25760" s="121"/>
      <c r="X25760" s="121"/>
      <c r="Z25760" s="121"/>
    </row>
    <row r="25761" spans="16:26" x14ac:dyDescent="0.25">
      <c r="P25761" s="121"/>
      <c r="R25761" s="121"/>
      <c r="T25761" s="121"/>
      <c r="V25761" s="121"/>
      <c r="X25761" s="121"/>
      <c r="Z25761" s="121"/>
    </row>
    <row r="25762" spans="16:26" x14ac:dyDescent="0.25">
      <c r="P25762" s="122"/>
      <c r="R25762" s="122"/>
      <c r="T25762" s="122"/>
      <c r="V25762" s="122"/>
      <c r="X25762" s="122"/>
      <c r="Z25762" s="122"/>
    </row>
    <row r="25763" spans="16:26" x14ac:dyDescent="0.25">
      <c r="P25763" s="118"/>
      <c r="R25763" s="118"/>
      <c r="T25763" s="118"/>
      <c r="V25763" s="118"/>
      <c r="X25763" s="118"/>
      <c r="Z25763" s="118"/>
    </row>
    <row r="25764" spans="16:26" x14ac:dyDescent="0.25">
      <c r="P25764" s="119"/>
      <c r="R25764" s="119"/>
      <c r="T25764" s="119"/>
      <c r="V25764" s="119"/>
      <c r="X25764" s="119"/>
      <c r="Z25764" s="119"/>
    </row>
    <row r="25765" spans="16:26" x14ac:dyDescent="0.25">
      <c r="P25765" s="119"/>
      <c r="R25765" s="119"/>
      <c r="T25765" s="119"/>
      <c r="V25765" s="119"/>
      <c r="X25765" s="119"/>
      <c r="Z25765" s="119"/>
    </row>
    <row r="25766" spans="16:26" x14ac:dyDescent="0.25">
      <c r="P25766" s="120"/>
      <c r="R25766" s="120"/>
      <c r="T25766" s="120"/>
      <c r="V25766" s="120"/>
      <c r="X25766" s="120"/>
      <c r="Z25766" s="120"/>
    </row>
    <row r="25767" spans="16:26" x14ac:dyDescent="0.25">
      <c r="P25767" s="119"/>
      <c r="R25767" s="119"/>
      <c r="T25767" s="119"/>
      <c r="V25767" s="119"/>
      <c r="X25767" s="119"/>
      <c r="Z25767" s="119"/>
    </row>
    <row r="25768" spans="16:26" x14ac:dyDescent="0.25">
      <c r="P25768" s="119"/>
      <c r="R25768" s="119"/>
      <c r="T25768" s="119"/>
      <c r="V25768" s="119"/>
      <c r="X25768" s="119"/>
      <c r="Z25768" s="119"/>
    </row>
    <row r="25769" spans="16:26" x14ac:dyDescent="0.25">
      <c r="P25769" s="120"/>
      <c r="R25769" s="120"/>
      <c r="T25769" s="120"/>
      <c r="V25769" s="120"/>
      <c r="X25769" s="120"/>
      <c r="Z25769" s="120"/>
    </row>
    <row r="25770" spans="16:26" x14ac:dyDescent="0.25">
      <c r="P25770" s="119"/>
      <c r="R25770" s="119"/>
      <c r="T25770" s="119"/>
      <c r="V25770" s="119"/>
      <c r="X25770" s="119"/>
      <c r="Z25770" s="119"/>
    </row>
    <row r="25771" spans="16:26" x14ac:dyDescent="0.25">
      <c r="P25771" s="120"/>
      <c r="R25771" s="120"/>
      <c r="T25771" s="120"/>
      <c r="V25771" s="120"/>
      <c r="X25771" s="120"/>
      <c r="Z25771" s="120"/>
    </row>
    <row r="25772" spans="16:26" x14ac:dyDescent="0.25">
      <c r="P25772" s="119"/>
      <c r="R25772" s="119"/>
      <c r="T25772" s="119"/>
      <c r="V25772" s="119"/>
      <c r="X25772" s="119"/>
      <c r="Z25772" s="119"/>
    </row>
    <row r="25773" spans="16:26" x14ac:dyDescent="0.25">
      <c r="P25773" s="119"/>
      <c r="R25773" s="119"/>
      <c r="T25773" s="119"/>
      <c r="V25773" s="119"/>
      <c r="X25773" s="119"/>
      <c r="Z25773" s="119"/>
    </row>
    <row r="25774" spans="16:26" x14ac:dyDescent="0.25">
      <c r="P25774" s="119"/>
      <c r="R25774" s="119"/>
      <c r="T25774" s="119"/>
      <c r="V25774" s="119"/>
      <c r="X25774" s="119"/>
      <c r="Z25774" s="119"/>
    </row>
    <row r="25775" spans="16:26" x14ac:dyDescent="0.25">
      <c r="P25775" s="121"/>
      <c r="R25775" s="121"/>
      <c r="T25775" s="121"/>
      <c r="V25775" s="121"/>
      <c r="X25775" s="121"/>
      <c r="Z25775" s="121"/>
    </row>
    <row r="25776" spans="16:26" x14ac:dyDescent="0.25">
      <c r="P25776" s="121"/>
      <c r="R25776" s="121"/>
      <c r="T25776" s="121"/>
      <c r="V25776" s="121"/>
      <c r="X25776" s="121"/>
      <c r="Z25776" s="121"/>
    </row>
    <row r="25777" spans="16:26" x14ac:dyDescent="0.25">
      <c r="P25777" s="121"/>
      <c r="R25777" s="121"/>
      <c r="T25777" s="121"/>
      <c r="V25777" s="121"/>
      <c r="X25777" s="121"/>
      <c r="Z25777" s="121"/>
    </row>
    <row r="25778" spans="16:26" x14ac:dyDescent="0.25">
      <c r="P25778" s="121"/>
      <c r="R25778" s="121"/>
      <c r="T25778" s="121"/>
      <c r="V25778" s="121"/>
      <c r="X25778" s="121"/>
      <c r="Z25778" s="121"/>
    </row>
    <row r="25779" spans="16:26" x14ac:dyDescent="0.25">
      <c r="P25779" s="122"/>
      <c r="R25779" s="122"/>
      <c r="T25779" s="122"/>
      <c r="V25779" s="122"/>
      <c r="X25779" s="122"/>
      <c r="Z25779" s="122"/>
    </row>
    <row r="25780" spans="16:26" x14ac:dyDescent="0.25">
      <c r="P25780" s="118"/>
      <c r="R25780" s="118"/>
      <c r="T25780" s="118"/>
      <c r="V25780" s="118"/>
      <c r="X25780" s="118"/>
      <c r="Z25780" s="118"/>
    </row>
    <row r="25781" spans="16:26" x14ac:dyDescent="0.25">
      <c r="P25781" s="119"/>
      <c r="R25781" s="119"/>
      <c r="T25781" s="119"/>
      <c r="V25781" s="119"/>
      <c r="X25781" s="119"/>
      <c r="Z25781" s="119"/>
    </row>
    <row r="25782" spans="16:26" x14ac:dyDescent="0.25">
      <c r="P25782" s="119"/>
      <c r="R25782" s="119"/>
      <c r="T25782" s="119"/>
      <c r="V25782" s="119"/>
      <c r="X25782" s="119"/>
      <c r="Z25782" s="119"/>
    </row>
    <row r="25783" spans="16:26" x14ac:dyDescent="0.25">
      <c r="P25783" s="120"/>
      <c r="R25783" s="120"/>
      <c r="T25783" s="120"/>
      <c r="V25783" s="120"/>
      <c r="X25783" s="120"/>
      <c r="Z25783" s="120"/>
    </row>
    <row r="25784" spans="16:26" x14ac:dyDescent="0.25">
      <c r="P25784" s="119"/>
      <c r="R25784" s="119"/>
      <c r="T25784" s="119"/>
      <c r="V25784" s="119"/>
      <c r="X25784" s="119"/>
      <c r="Z25784" s="119"/>
    </row>
    <row r="25785" spans="16:26" x14ac:dyDescent="0.25">
      <c r="P25785" s="119"/>
      <c r="R25785" s="119"/>
      <c r="T25785" s="119"/>
      <c r="V25785" s="119"/>
      <c r="X25785" s="119"/>
      <c r="Z25785" s="119"/>
    </row>
    <row r="25786" spans="16:26" x14ac:dyDescent="0.25">
      <c r="P25786" s="120"/>
      <c r="R25786" s="120"/>
      <c r="T25786" s="120"/>
      <c r="V25786" s="120"/>
      <c r="X25786" s="120"/>
      <c r="Z25786" s="120"/>
    </row>
    <row r="25787" spans="16:26" x14ac:dyDescent="0.25">
      <c r="P25787" s="119"/>
      <c r="R25787" s="119"/>
      <c r="T25787" s="119"/>
      <c r="V25787" s="119"/>
      <c r="X25787" s="119"/>
      <c r="Z25787" s="119"/>
    </row>
    <row r="25788" spans="16:26" x14ac:dyDescent="0.25">
      <c r="P25788" s="120"/>
      <c r="R25788" s="120"/>
      <c r="T25788" s="120"/>
      <c r="V25788" s="120"/>
      <c r="X25788" s="120"/>
      <c r="Z25788" s="120"/>
    </row>
    <row r="25789" spans="16:26" x14ac:dyDescent="0.25">
      <c r="P25789" s="119"/>
      <c r="R25789" s="119"/>
      <c r="T25789" s="119"/>
      <c r="V25789" s="119"/>
      <c r="X25789" s="119"/>
      <c r="Z25789" s="119"/>
    </row>
    <row r="25790" spans="16:26" x14ac:dyDescent="0.25">
      <c r="P25790" s="119"/>
      <c r="R25790" s="119"/>
      <c r="T25790" s="119"/>
      <c r="V25790" s="119"/>
      <c r="X25790" s="119"/>
      <c r="Z25790" s="119"/>
    </row>
    <row r="25791" spans="16:26" x14ac:dyDescent="0.25">
      <c r="P25791" s="119"/>
      <c r="R25791" s="119"/>
      <c r="T25791" s="119"/>
      <c r="V25791" s="119"/>
      <c r="X25791" s="119"/>
      <c r="Z25791" s="119"/>
    </row>
    <row r="25792" spans="16:26" x14ac:dyDescent="0.25">
      <c r="P25792" s="121"/>
      <c r="R25792" s="121"/>
      <c r="T25792" s="121"/>
      <c r="V25792" s="121"/>
      <c r="X25792" s="121"/>
      <c r="Z25792" s="121"/>
    </row>
    <row r="25793" spans="16:26" x14ac:dyDescent="0.25">
      <c r="P25793" s="121"/>
      <c r="R25793" s="121"/>
      <c r="T25793" s="121"/>
      <c r="V25793" s="121"/>
      <c r="X25793" s="121"/>
      <c r="Z25793" s="121"/>
    </row>
    <row r="25794" spans="16:26" x14ac:dyDescent="0.25">
      <c r="P25794" s="121"/>
      <c r="R25794" s="121"/>
      <c r="T25794" s="121"/>
      <c r="V25794" s="121"/>
      <c r="X25794" s="121"/>
      <c r="Z25794" s="121"/>
    </row>
    <row r="25795" spans="16:26" x14ac:dyDescent="0.25">
      <c r="P25795" s="121"/>
      <c r="R25795" s="121"/>
      <c r="T25795" s="121"/>
      <c r="V25795" s="121"/>
      <c r="X25795" s="121"/>
      <c r="Z25795" s="121"/>
    </row>
    <row r="25796" spans="16:26" x14ac:dyDescent="0.25">
      <c r="P25796" s="122"/>
      <c r="R25796" s="122"/>
      <c r="T25796" s="122"/>
      <c r="V25796" s="122"/>
      <c r="X25796" s="122"/>
      <c r="Z25796" s="122"/>
    </row>
    <row r="25797" spans="16:26" x14ac:dyDescent="0.25">
      <c r="P25797" s="118"/>
      <c r="R25797" s="118"/>
      <c r="T25797" s="118"/>
      <c r="V25797" s="118"/>
      <c r="X25797" s="118"/>
      <c r="Z25797" s="118"/>
    </row>
    <row r="25798" spans="16:26" x14ac:dyDescent="0.25">
      <c r="P25798" s="119"/>
      <c r="R25798" s="119"/>
      <c r="T25798" s="119"/>
      <c r="V25798" s="119"/>
      <c r="X25798" s="119"/>
      <c r="Z25798" s="119"/>
    </row>
    <row r="25799" spans="16:26" x14ac:dyDescent="0.25">
      <c r="P25799" s="119"/>
      <c r="R25799" s="119"/>
      <c r="T25799" s="119"/>
      <c r="V25799" s="119"/>
      <c r="X25799" s="119"/>
      <c r="Z25799" s="119"/>
    </row>
    <row r="25800" spans="16:26" x14ac:dyDescent="0.25">
      <c r="P25800" s="120"/>
      <c r="R25800" s="120"/>
      <c r="T25800" s="120"/>
      <c r="V25800" s="120"/>
      <c r="X25800" s="120"/>
      <c r="Z25800" s="120"/>
    </row>
    <row r="25801" spans="16:26" x14ac:dyDescent="0.25">
      <c r="P25801" s="119"/>
      <c r="R25801" s="119"/>
      <c r="T25801" s="119"/>
      <c r="V25801" s="119"/>
      <c r="X25801" s="119"/>
      <c r="Z25801" s="119"/>
    </row>
    <row r="25802" spans="16:26" x14ac:dyDescent="0.25">
      <c r="P25802" s="119"/>
      <c r="R25802" s="119"/>
      <c r="T25802" s="119"/>
      <c r="V25802" s="119"/>
      <c r="X25802" s="119"/>
      <c r="Z25802" s="119"/>
    </row>
    <row r="25803" spans="16:26" x14ac:dyDescent="0.25">
      <c r="P25803" s="120"/>
      <c r="R25803" s="120"/>
      <c r="T25803" s="120"/>
      <c r="V25803" s="120"/>
      <c r="X25803" s="120"/>
      <c r="Z25803" s="120"/>
    </row>
    <row r="25804" spans="16:26" x14ac:dyDescent="0.25">
      <c r="P25804" s="119"/>
      <c r="R25804" s="119"/>
      <c r="T25804" s="119"/>
      <c r="V25804" s="119"/>
      <c r="X25804" s="119"/>
      <c r="Z25804" s="119"/>
    </row>
    <row r="25805" spans="16:26" x14ac:dyDescent="0.25">
      <c r="P25805" s="120"/>
      <c r="R25805" s="120"/>
      <c r="T25805" s="120"/>
      <c r="V25805" s="120"/>
      <c r="X25805" s="120"/>
      <c r="Z25805" s="120"/>
    </row>
    <row r="25806" spans="16:26" x14ac:dyDescent="0.25">
      <c r="P25806" s="119"/>
      <c r="R25806" s="119"/>
      <c r="T25806" s="119"/>
      <c r="V25806" s="119"/>
      <c r="X25806" s="119"/>
      <c r="Z25806" s="119"/>
    </row>
    <row r="25807" spans="16:26" x14ac:dyDescent="0.25">
      <c r="P25807" s="119"/>
      <c r="R25807" s="119"/>
      <c r="T25807" s="119"/>
      <c r="V25807" s="119"/>
      <c r="X25807" s="119"/>
      <c r="Z25807" s="119"/>
    </row>
    <row r="25808" spans="16:26" x14ac:dyDescent="0.25">
      <c r="P25808" s="119"/>
      <c r="R25808" s="119"/>
      <c r="T25808" s="119"/>
      <c r="V25808" s="119"/>
      <c r="X25808" s="119"/>
      <c r="Z25808" s="119"/>
    </row>
    <row r="25809" spans="16:26" x14ac:dyDescent="0.25">
      <c r="P25809" s="121"/>
      <c r="R25809" s="121"/>
      <c r="T25809" s="121"/>
      <c r="V25809" s="121"/>
      <c r="X25809" s="121"/>
      <c r="Z25809" s="121"/>
    </row>
    <row r="25810" spans="16:26" x14ac:dyDescent="0.25">
      <c r="P25810" s="121"/>
      <c r="R25810" s="121"/>
      <c r="T25810" s="121"/>
      <c r="V25810" s="121"/>
      <c r="X25810" s="121"/>
      <c r="Z25810" s="121"/>
    </row>
    <row r="25811" spans="16:26" x14ac:dyDescent="0.25">
      <c r="P25811" s="121"/>
      <c r="R25811" s="121"/>
      <c r="T25811" s="121"/>
      <c r="V25811" s="121"/>
      <c r="X25811" s="121"/>
      <c r="Z25811" s="121"/>
    </row>
    <row r="25812" spans="16:26" x14ac:dyDescent="0.25">
      <c r="P25812" s="121"/>
      <c r="R25812" s="121"/>
      <c r="T25812" s="121"/>
      <c r="V25812" s="121"/>
      <c r="X25812" s="121"/>
      <c r="Z25812" s="121"/>
    </row>
    <row r="25813" spans="16:26" x14ac:dyDescent="0.25">
      <c r="P25813" s="122"/>
      <c r="R25813" s="122"/>
      <c r="T25813" s="122"/>
      <c r="V25813" s="122"/>
      <c r="X25813" s="122"/>
      <c r="Z25813" s="122"/>
    </row>
    <row r="25814" spans="16:26" x14ac:dyDescent="0.25">
      <c r="P25814" s="118"/>
      <c r="R25814" s="118"/>
      <c r="T25814" s="118"/>
      <c r="V25814" s="118"/>
      <c r="X25814" s="118"/>
      <c r="Z25814" s="118"/>
    </row>
    <row r="25815" spans="16:26" x14ac:dyDescent="0.25">
      <c r="P25815" s="119"/>
      <c r="R25815" s="119"/>
      <c r="T25815" s="119"/>
      <c r="V25815" s="119"/>
      <c r="X25815" s="119"/>
      <c r="Z25815" s="119"/>
    </row>
    <row r="25816" spans="16:26" x14ac:dyDescent="0.25">
      <c r="P25816" s="119"/>
      <c r="R25816" s="119"/>
      <c r="T25816" s="119"/>
      <c r="V25816" s="119"/>
      <c r="X25816" s="119"/>
      <c r="Z25816" s="119"/>
    </row>
    <row r="25817" spans="16:26" x14ac:dyDescent="0.25">
      <c r="P25817" s="120"/>
      <c r="R25817" s="120"/>
      <c r="T25817" s="120"/>
      <c r="V25817" s="120"/>
      <c r="X25817" s="120"/>
      <c r="Z25817" s="120"/>
    </row>
    <row r="25818" spans="16:26" x14ac:dyDescent="0.25">
      <c r="P25818" s="119"/>
      <c r="R25818" s="119"/>
      <c r="T25818" s="119"/>
      <c r="V25818" s="119"/>
      <c r="X25818" s="119"/>
      <c r="Z25818" s="119"/>
    </row>
    <row r="25819" spans="16:26" x14ac:dyDescent="0.25">
      <c r="P25819" s="119"/>
      <c r="R25819" s="119"/>
      <c r="T25819" s="119"/>
      <c r="V25819" s="119"/>
      <c r="X25819" s="119"/>
      <c r="Z25819" s="119"/>
    </row>
    <row r="25820" spans="16:26" x14ac:dyDescent="0.25">
      <c r="P25820" s="120"/>
      <c r="R25820" s="120"/>
      <c r="T25820" s="120"/>
      <c r="V25820" s="120"/>
      <c r="X25820" s="120"/>
      <c r="Z25820" s="120"/>
    </row>
    <row r="25821" spans="16:26" x14ac:dyDescent="0.25">
      <c r="P25821" s="119"/>
      <c r="R25821" s="119"/>
      <c r="T25821" s="119"/>
      <c r="V25821" s="119"/>
      <c r="X25821" s="119"/>
      <c r="Z25821" s="119"/>
    </row>
    <row r="25822" spans="16:26" x14ac:dyDescent="0.25">
      <c r="P25822" s="120"/>
      <c r="R25822" s="120"/>
      <c r="T25822" s="120"/>
      <c r="V25822" s="120"/>
      <c r="X25822" s="120"/>
      <c r="Z25822" s="120"/>
    </row>
    <row r="25823" spans="16:26" x14ac:dyDescent="0.25">
      <c r="P25823" s="119"/>
      <c r="R25823" s="119"/>
      <c r="T25823" s="119"/>
      <c r="V25823" s="119"/>
      <c r="X25823" s="119"/>
      <c r="Z25823" s="119"/>
    </row>
    <row r="25824" spans="16:26" x14ac:dyDescent="0.25">
      <c r="P25824" s="119"/>
      <c r="R25824" s="119"/>
      <c r="T25824" s="119"/>
      <c r="V25824" s="119"/>
      <c r="X25824" s="119"/>
      <c r="Z25824" s="119"/>
    </row>
    <row r="25825" spans="16:26" x14ac:dyDescent="0.25">
      <c r="P25825" s="119"/>
      <c r="R25825" s="119"/>
      <c r="T25825" s="119"/>
      <c r="V25825" s="119"/>
      <c r="X25825" s="119"/>
      <c r="Z25825" s="119"/>
    </row>
    <row r="25826" spans="16:26" x14ac:dyDescent="0.25">
      <c r="P25826" s="121"/>
      <c r="R25826" s="121"/>
      <c r="T25826" s="121"/>
      <c r="V25826" s="121"/>
      <c r="X25826" s="121"/>
      <c r="Z25826" s="121"/>
    </row>
    <row r="25827" spans="16:26" x14ac:dyDescent="0.25">
      <c r="P25827" s="121"/>
      <c r="R25827" s="121"/>
      <c r="T25827" s="121"/>
      <c r="V25827" s="121"/>
      <c r="X25827" s="121"/>
      <c r="Z25827" s="121"/>
    </row>
    <row r="25828" spans="16:26" x14ac:dyDescent="0.25">
      <c r="P25828" s="121"/>
      <c r="R25828" s="121"/>
      <c r="T25828" s="121"/>
      <c r="V25828" s="121"/>
      <c r="X25828" s="121"/>
      <c r="Z25828" s="121"/>
    </row>
    <row r="25829" spans="16:26" x14ac:dyDescent="0.25">
      <c r="P25829" s="121"/>
      <c r="R25829" s="121"/>
      <c r="T25829" s="121"/>
      <c r="V25829" s="121"/>
      <c r="X25829" s="121"/>
      <c r="Z25829" s="121"/>
    </row>
    <row r="25830" spans="16:26" x14ac:dyDescent="0.25">
      <c r="P25830" s="122"/>
      <c r="R25830" s="122"/>
      <c r="T25830" s="122"/>
      <c r="V25830" s="122"/>
      <c r="X25830" s="122"/>
      <c r="Z25830" s="122"/>
    </row>
    <row r="25831" spans="16:26" x14ac:dyDescent="0.25">
      <c r="P25831" s="118"/>
      <c r="R25831" s="118"/>
      <c r="T25831" s="118"/>
      <c r="V25831" s="118"/>
      <c r="X25831" s="118"/>
      <c r="Z25831" s="118"/>
    </row>
    <row r="25832" spans="16:26" x14ac:dyDescent="0.25">
      <c r="P25832" s="119"/>
      <c r="R25832" s="119"/>
      <c r="T25832" s="119"/>
      <c r="V25832" s="119"/>
      <c r="X25832" s="119"/>
      <c r="Z25832" s="119"/>
    </row>
    <row r="25833" spans="16:26" x14ac:dyDescent="0.25">
      <c r="P25833" s="119"/>
      <c r="R25833" s="119"/>
      <c r="T25833" s="119"/>
      <c r="V25833" s="119"/>
      <c r="X25833" s="119"/>
      <c r="Z25833" s="119"/>
    </row>
    <row r="25834" spans="16:26" x14ac:dyDescent="0.25">
      <c r="P25834" s="120"/>
      <c r="R25834" s="120"/>
      <c r="T25834" s="120"/>
      <c r="V25834" s="120"/>
      <c r="X25834" s="120"/>
      <c r="Z25834" s="120"/>
    </row>
    <row r="25835" spans="16:26" x14ac:dyDescent="0.25">
      <c r="P25835" s="119"/>
      <c r="R25835" s="119"/>
      <c r="T25835" s="119"/>
      <c r="V25835" s="119"/>
      <c r="X25835" s="119"/>
      <c r="Z25835" s="119"/>
    </row>
    <row r="25836" spans="16:26" x14ac:dyDescent="0.25">
      <c r="P25836" s="119"/>
      <c r="R25836" s="119"/>
      <c r="T25836" s="119"/>
      <c r="V25836" s="119"/>
      <c r="X25836" s="119"/>
      <c r="Z25836" s="119"/>
    </row>
    <row r="25837" spans="16:26" x14ac:dyDescent="0.25">
      <c r="P25837" s="120"/>
      <c r="R25837" s="120"/>
      <c r="T25837" s="120"/>
      <c r="V25837" s="120"/>
      <c r="X25837" s="120"/>
      <c r="Z25837" s="120"/>
    </row>
    <row r="25838" spans="16:26" x14ac:dyDescent="0.25">
      <c r="P25838" s="119"/>
      <c r="R25838" s="119"/>
      <c r="T25838" s="119"/>
      <c r="V25838" s="119"/>
      <c r="X25838" s="119"/>
      <c r="Z25838" s="119"/>
    </row>
    <row r="25839" spans="16:26" x14ac:dyDescent="0.25">
      <c r="P25839" s="120"/>
      <c r="R25839" s="120"/>
      <c r="T25839" s="120"/>
      <c r="V25839" s="120"/>
      <c r="X25839" s="120"/>
      <c r="Z25839" s="120"/>
    </row>
    <row r="25840" spans="16:26" x14ac:dyDescent="0.25">
      <c r="P25840" s="119"/>
      <c r="R25840" s="119"/>
      <c r="T25840" s="119"/>
      <c r="V25840" s="119"/>
      <c r="X25840" s="119"/>
      <c r="Z25840" s="119"/>
    </row>
    <row r="25841" spans="16:26" x14ac:dyDescent="0.25">
      <c r="P25841" s="119"/>
      <c r="R25841" s="119"/>
      <c r="T25841" s="119"/>
      <c r="V25841" s="119"/>
      <c r="X25841" s="119"/>
      <c r="Z25841" s="119"/>
    </row>
    <row r="25842" spans="16:26" x14ac:dyDescent="0.25">
      <c r="P25842" s="119"/>
      <c r="R25842" s="119"/>
      <c r="T25842" s="119"/>
      <c r="V25842" s="119"/>
      <c r="X25842" s="119"/>
      <c r="Z25842" s="119"/>
    </row>
    <row r="25843" spans="16:26" x14ac:dyDescent="0.25">
      <c r="P25843" s="121"/>
      <c r="R25843" s="121"/>
      <c r="T25843" s="121"/>
      <c r="V25843" s="121"/>
      <c r="X25843" s="121"/>
      <c r="Z25843" s="121"/>
    </row>
    <row r="25844" spans="16:26" x14ac:dyDescent="0.25">
      <c r="P25844" s="121"/>
      <c r="R25844" s="121"/>
      <c r="T25844" s="121"/>
      <c r="V25844" s="121"/>
      <c r="X25844" s="121"/>
      <c r="Z25844" s="121"/>
    </row>
    <row r="25845" spans="16:26" x14ac:dyDescent="0.25">
      <c r="P25845" s="121"/>
      <c r="R25845" s="121"/>
      <c r="T25845" s="121"/>
      <c r="V25845" s="121"/>
      <c r="X25845" s="121"/>
      <c r="Z25845" s="121"/>
    </row>
    <row r="25846" spans="16:26" x14ac:dyDescent="0.25">
      <c r="P25846" s="121"/>
      <c r="R25846" s="121"/>
      <c r="T25846" s="121"/>
      <c r="V25846" s="121"/>
      <c r="X25846" s="121"/>
      <c r="Z25846" s="121"/>
    </row>
    <row r="25847" spans="16:26" x14ac:dyDescent="0.25">
      <c r="P25847" s="122"/>
      <c r="R25847" s="122"/>
      <c r="T25847" s="122"/>
      <c r="V25847" s="122"/>
      <c r="X25847" s="122"/>
      <c r="Z25847" s="122"/>
    </row>
    <row r="25848" spans="16:26" x14ac:dyDescent="0.25">
      <c r="P25848" s="118"/>
      <c r="R25848" s="118"/>
      <c r="T25848" s="118"/>
      <c r="V25848" s="118"/>
      <c r="X25848" s="118"/>
      <c r="Z25848" s="118"/>
    </row>
    <row r="25849" spans="16:26" x14ac:dyDescent="0.25">
      <c r="P25849" s="119"/>
      <c r="R25849" s="119"/>
      <c r="T25849" s="119"/>
      <c r="V25849" s="119"/>
      <c r="X25849" s="119"/>
      <c r="Z25849" s="119"/>
    </row>
    <row r="25850" spans="16:26" x14ac:dyDescent="0.25">
      <c r="P25850" s="119"/>
      <c r="R25850" s="119"/>
      <c r="T25850" s="119"/>
      <c r="V25850" s="119"/>
      <c r="X25850" s="119"/>
      <c r="Z25850" s="119"/>
    </row>
    <row r="25851" spans="16:26" x14ac:dyDescent="0.25">
      <c r="P25851" s="120"/>
      <c r="R25851" s="120"/>
      <c r="T25851" s="120"/>
      <c r="V25851" s="120"/>
      <c r="X25851" s="120"/>
      <c r="Z25851" s="120"/>
    </row>
    <row r="25852" spans="16:26" x14ac:dyDescent="0.25">
      <c r="P25852" s="119"/>
      <c r="R25852" s="119"/>
      <c r="T25852" s="119"/>
      <c r="V25852" s="119"/>
      <c r="X25852" s="119"/>
      <c r="Z25852" s="119"/>
    </row>
    <row r="25853" spans="16:26" x14ac:dyDescent="0.25">
      <c r="P25853" s="119"/>
      <c r="R25853" s="119"/>
      <c r="T25853" s="119"/>
      <c r="V25853" s="119"/>
      <c r="X25853" s="119"/>
      <c r="Z25853" s="119"/>
    </row>
    <row r="25854" spans="16:26" x14ac:dyDescent="0.25">
      <c r="P25854" s="120"/>
      <c r="R25854" s="120"/>
      <c r="T25854" s="120"/>
      <c r="V25854" s="120"/>
      <c r="X25854" s="120"/>
      <c r="Z25854" s="120"/>
    </row>
    <row r="25855" spans="16:26" x14ac:dyDescent="0.25">
      <c r="P25855" s="119"/>
      <c r="R25855" s="119"/>
      <c r="T25855" s="119"/>
      <c r="V25855" s="119"/>
      <c r="X25855" s="119"/>
      <c r="Z25855" s="119"/>
    </row>
    <row r="25856" spans="16:26" x14ac:dyDescent="0.25">
      <c r="P25856" s="120"/>
      <c r="R25856" s="120"/>
      <c r="T25856" s="120"/>
      <c r="V25856" s="120"/>
      <c r="X25856" s="120"/>
      <c r="Z25856" s="120"/>
    </row>
    <row r="25857" spans="16:26" x14ac:dyDescent="0.25">
      <c r="P25857" s="119"/>
      <c r="R25857" s="119"/>
      <c r="T25857" s="119"/>
      <c r="V25857" s="119"/>
      <c r="X25857" s="119"/>
      <c r="Z25857" s="119"/>
    </row>
    <row r="25858" spans="16:26" x14ac:dyDescent="0.25">
      <c r="P25858" s="119"/>
      <c r="R25858" s="119"/>
      <c r="T25858" s="119"/>
      <c r="V25858" s="119"/>
      <c r="X25858" s="119"/>
      <c r="Z25858" s="119"/>
    </row>
    <row r="25859" spans="16:26" x14ac:dyDescent="0.25">
      <c r="P25859" s="119"/>
      <c r="R25859" s="119"/>
      <c r="T25859" s="119"/>
      <c r="V25859" s="119"/>
      <c r="X25859" s="119"/>
      <c r="Z25859" s="119"/>
    </row>
    <row r="25860" spans="16:26" x14ac:dyDescent="0.25">
      <c r="P25860" s="121"/>
      <c r="R25860" s="121"/>
      <c r="T25860" s="121"/>
      <c r="V25860" s="121"/>
      <c r="X25860" s="121"/>
      <c r="Z25860" s="121"/>
    </row>
    <row r="25861" spans="16:26" x14ac:dyDescent="0.25">
      <c r="P25861" s="121"/>
      <c r="R25861" s="121"/>
      <c r="T25861" s="121"/>
      <c r="V25861" s="121"/>
      <c r="X25861" s="121"/>
      <c r="Z25861" s="121"/>
    </row>
    <row r="25862" spans="16:26" x14ac:dyDescent="0.25">
      <c r="P25862" s="121"/>
      <c r="R25862" s="121"/>
      <c r="T25862" s="121"/>
      <c r="V25862" s="121"/>
      <c r="X25862" s="121"/>
      <c r="Z25862" s="121"/>
    </row>
    <row r="25863" spans="16:26" x14ac:dyDescent="0.25">
      <c r="P25863" s="121"/>
      <c r="R25863" s="121"/>
      <c r="T25863" s="121"/>
      <c r="V25863" s="121"/>
      <c r="X25863" s="121"/>
      <c r="Z25863" s="121"/>
    </row>
    <row r="25864" spans="16:26" x14ac:dyDescent="0.25">
      <c r="P25864" s="122"/>
      <c r="R25864" s="122"/>
      <c r="T25864" s="122"/>
      <c r="V25864" s="122"/>
      <c r="X25864" s="122"/>
      <c r="Z25864" s="122"/>
    </row>
    <row r="25865" spans="16:26" x14ac:dyDescent="0.25">
      <c r="P25865" s="118"/>
      <c r="R25865" s="118"/>
      <c r="T25865" s="118"/>
      <c r="V25865" s="118"/>
      <c r="X25865" s="118"/>
      <c r="Z25865" s="118"/>
    </row>
    <row r="25866" spans="16:26" x14ac:dyDescent="0.25">
      <c r="P25866" s="119"/>
      <c r="R25866" s="119"/>
      <c r="T25866" s="119"/>
      <c r="V25866" s="119"/>
      <c r="X25866" s="119"/>
      <c r="Z25866" s="119"/>
    </row>
    <row r="25867" spans="16:26" x14ac:dyDescent="0.25">
      <c r="P25867" s="119"/>
      <c r="R25867" s="119"/>
      <c r="T25867" s="119"/>
      <c r="V25867" s="119"/>
      <c r="X25867" s="119"/>
      <c r="Z25867" s="119"/>
    </row>
    <row r="25868" spans="16:26" x14ac:dyDescent="0.25">
      <c r="P25868" s="120"/>
      <c r="R25868" s="120"/>
      <c r="T25868" s="120"/>
      <c r="V25868" s="120"/>
      <c r="X25868" s="120"/>
      <c r="Z25868" s="120"/>
    </row>
    <row r="25869" spans="16:26" x14ac:dyDescent="0.25">
      <c r="P25869" s="119"/>
      <c r="R25869" s="119"/>
      <c r="T25869" s="119"/>
      <c r="V25869" s="119"/>
      <c r="X25869" s="119"/>
      <c r="Z25869" s="119"/>
    </row>
    <row r="25870" spans="16:26" x14ac:dyDescent="0.25">
      <c r="P25870" s="119"/>
      <c r="R25870" s="119"/>
      <c r="T25870" s="119"/>
      <c r="V25870" s="119"/>
      <c r="X25870" s="119"/>
      <c r="Z25870" s="119"/>
    </row>
    <row r="25871" spans="16:26" x14ac:dyDescent="0.25">
      <c r="P25871" s="120"/>
      <c r="R25871" s="120"/>
      <c r="T25871" s="120"/>
      <c r="V25871" s="120"/>
      <c r="X25871" s="120"/>
      <c r="Z25871" s="120"/>
    </row>
    <row r="25872" spans="16:26" x14ac:dyDescent="0.25">
      <c r="P25872" s="119"/>
      <c r="R25872" s="119"/>
      <c r="T25872" s="119"/>
      <c r="V25872" s="119"/>
      <c r="X25872" s="119"/>
      <c r="Z25872" s="119"/>
    </row>
    <row r="25873" spans="16:26" x14ac:dyDescent="0.25">
      <c r="P25873" s="120"/>
      <c r="R25873" s="120"/>
      <c r="T25873" s="120"/>
      <c r="V25873" s="120"/>
      <c r="X25873" s="120"/>
      <c r="Z25873" s="120"/>
    </row>
    <row r="25874" spans="16:26" x14ac:dyDescent="0.25">
      <c r="P25874" s="119"/>
      <c r="R25874" s="119"/>
      <c r="T25874" s="119"/>
      <c r="V25874" s="119"/>
      <c r="X25874" s="119"/>
      <c r="Z25874" s="119"/>
    </row>
    <row r="25875" spans="16:26" x14ac:dyDescent="0.25">
      <c r="P25875" s="119"/>
      <c r="R25875" s="119"/>
      <c r="T25875" s="119"/>
      <c r="V25875" s="119"/>
      <c r="X25875" s="119"/>
      <c r="Z25875" s="119"/>
    </row>
    <row r="25876" spans="16:26" x14ac:dyDescent="0.25">
      <c r="P25876" s="119"/>
      <c r="R25876" s="119"/>
      <c r="T25876" s="119"/>
      <c r="V25876" s="119"/>
      <c r="X25876" s="119"/>
      <c r="Z25876" s="119"/>
    </row>
    <row r="25877" spans="16:26" x14ac:dyDescent="0.25">
      <c r="P25877" s="121"/>
      <c r="R25877" s="121"/>
      <c r="T25877" s="121"/>
      <c r="V25877" s="121"/>
      <c r="X25877" s="121"/>
      <c r="Z25877" s="121"/>
    </row>
    <row r="25878" spans="16:26" x14ac:dyDescent="0.25">
      <c r="P25878" s="121"/>
      <c r="R25878" s="121"/>
      <c r="T25878" s="121"/>
      <c r="V25878" s="121"/>
      <c r="X25878" s="121"/>
      <c r="Z25878" s="121"/>
    </row>
    <row r="25879" spans="16:26" x14ac:dyDescent="0.25">
      <c r="P25879" s="121"/>
      <c r="R25879" s="121"/>
      <c r="T25879" s="121"/>
      <c r="V25879" s="121"/>
      <c r="X25879" s="121"/>
      <c r="Z25879" s="121"/>
    </row>
    <row r="25880" spans="16:26" x14ac:dyDescent="0.25">
      <c r="P25880" s="121"/>
      <c r="R25880" s="121"/>
      <c r="T25880" s="121"/>
      <c r="V25880" s="121"/>
      <c r="X25880" s="121"/>
      <c r="Z25880" s="121"/>
    </row>
    <row r="25881" spans="16:26" x14ac:dyDescent="0.25">
      <c r="P25881" s="122"/>
      <c r="R25881" s="122"/>
      <c r="T25881" s="122"/>
      <c r="V25881" s="122"/>
      <c r="X25881" s="122"/>
      <c r="Z25881" s="122"/>
    </row>
    <row r="25882" spans="16:26" x14ac:dyDescent="0.25">
      <c r="P25882" s="118"/>
      <c r="R25882" s="118"/>
      <c r="T25882" s="118"/>
      <c r="V25882" s="118"/>
      <c r="X25882" s="118"/>
      <c r="Z25882" s="118"/>
    </row>
    <row r="25883" spans="16:26" x14ac:dyDescent="0.25">
      <c r="P25883" s="119"/>
      <c r="R25883" s="119"/>
      <c r="T25883" s="119"/>
      <c r="V25883" s="119"/>
      <c r="X25883" s="119"/>
      <c r="Z25883" s="119"/>
    </row>
    <row r="25884" spans="16:26" x14ac:dyDescent="0.25">
      <c r="P25884" s="119"/>
      <c r="R25884" s="119"/>
      <c r="T25884" s="119"/>
      <c r="V25884" s="119"/>
      <c r="X25884" s="119"/>
      <c r="Z25884" s="119"/>
    </row>
    <row r="25885" spans="16:26" x14ac:dyDescent="0.25">
      <c r="P25885" s="120"/>
      <c r="R25885" s="120"/>
      <c r="T25885" s="120"/>
      <c r="V25885" s="120"/>
      <c r="X25885" s="120"/>
      <c r="Z25885" s="120"/>
    </row>
    <row r="25886" spans="16:26" x14ac:dyDescent="0.25">
      <c r="P25886" s="119"/>
      <c r="R25886" s="119"/>
      <c r="T25886" s="119"/>
      <c r="V25886" s="119"/>
      <c r="X25886" s="119"/>
      <c r="Z25886" s="119"/>
    </row>
    <row r="25887" spans="16:26" x14ac:dyDescent="0.25">
      <c r="P25887" s="119"/>
      <c r="R25887" s="119"/>
      <c r="T25887" s="119"/>
      <c r="V25887" s="119"/>
      <c r="X25887" s="119"/>
      <c r="Z25887" s="119"/>
    </row>
    <row r="25888" spans="16:26" x14ac:dyDescent="0.25">
      <c r="P25888" s="120"/>
      <c r="R25888" s="120"/>
      <c r="T25888" s="120"/>
      <c r="V25888" s="120"/>
      <c r="X25888" s="120"/>
      <c r="Z25888" s="120"/>
    </row>
    <row r="25889" spans="16:26" x14ac:dyDescent="0.25">
      <c r="P25889" s="119"/>
      <c r="R25889" s="119"/>
      <c r="T25889" s="119"/>
      <c r="V25889" s="119"/>
      <c r="X25889" s="119"/>
      <c r="Z25889" s="119"/>
    </row>
    <row r="25890" spans="16:26" x14ac:dyDescent="0.25">
      <c r="P25890" s="120"/>
      <c r="R25890" s="120"/>
      <c r="T25890" s="120"/>
      <c r="V25890" s="120"/>
      <c r="X25890" s="120"/>
      <c r="Z25890" s="120"/>
    </row>
    <row r="25891" spans="16:26" x14ac:dyDescent="0.25">
      <c r="P25891" s="119"/>
      <c r="R25891" s="119"/>
      <c r="T25891" s="119"/>
      <c r="V25891" s="119"/>
      <c r="X25891" s="119"/>
      <c r="Z25891" s="119"/>
    </row>
    <row r="25892" spans="16:26" x14ac:dyDescent="0.25">
      <c r="P25892" s="119"/>
      <c r="R25892" s="119"/>
      <c r="T25892" s="119"/>
      <c r="V25892" s="119"/>
      <c r="X25892" s="119"/>
      <c r="Z25892" s="119"/>
    </row>
    <row r="25893" spans="16:26" x14ac:dyDescent="0.25">
      <c r="P25893" s="119"/>
      <c r="R25893" s="119"/>
      <c r="T25893" s="119"/>
      <c r="V25893" s="119"/>
      <c r="X25893" s="119"/>
      <c r="Z25893" s="119"/>
    </row>
    <row r="25894" spans="16:26" x14ac:dyDescent="0.25">
      <c r="P25894" s="121"/>
      <c r="R25894" s="121"/>
      <c r="T25894" s="121"/>
      <c r="V25894" s="121"/>
      <c r="X25894" s="121"/>
      <c r="Z25894" s="121"/>
    </row>
    <row r="25895" spans="16:26" x14ac:dyDescent="0.25">
      <c r="P25895" s="121"/>
      <c r="R25895" s="121"/>
      <c r="T25895" s="121"/>
      <c r="V25895" s="121"/>
      <c r="X25895" s="121"/>
      <c r="Z25895" s="121"/>
    </row>
    <row r="25896" spans="16:26" x14ac:dyDescent="0.25">
      <c r="P25896" s="121"/>
      <c r="R25896" s="121"/>
      <c r="T25896" s="121"/>
      <c r="V25896" s="121"/>
      <c r="X25896" s="121"/>
      <c r="Z25896" s="121"/>
    </row>
    <row r="25897" spans="16:26" x14ac:dyDescent="0.25">
      <c r="P25897" s="121"/>
      <c r="R25897" s="121"/>
      <c r="T25897" s="121"/>
      <c r="V25897" s="121"/>
      <c r="X25897" s="121"/>
      <c r="Z25897" s="121"/>
    </row>
    <row r="25898" spans="16:26" x14ac:dyDescent="0.25">
      <c r="P25898" s="122"/>
      <c r="R25898" s="122"/>
      <c r="T25898" s="122"/>
      <c r="V25898" s="122"/>
      <c r="X25898" s="122"/>
      <c r="Z25898" s="122"/>
    </row>
    <row r="25899" spans="16:26" x14ac:dyDescent="0.25">
      <c r="P25899" s="118"/>
      <c r="R25899" s="118"/>
      <c r="T25899" s="118"/>
      <c r="V25899" s="118"/>
      <c r="X25899" s="118"/>
      <c r="Z25899" s="118"/>
    </row>
    <row r="25900" spans="16:26" x14ac:dyDescent="0.25">
      <c r="P25900" s="119"/>
      <c r="R25900" s="119"/>
      <c r="T25900" s="119"/>
      <c r="V25900" s="119"/>
      <c r="X25900" s="119"/>
      <c r="Z25900" s="119"/>
    </row>
    <row r="25901" spans="16:26" x14ac:dyDescent="0.25">
      <c r="P25901" s="119"/>
      <c r="R25901" s="119"/>
      <c r="T25901" s="119"/>
      <c r="V25901" s="119"/>
      <c r="X25901" s="119"/>
      <c r="Z25901" s="119"/>
    </row>
    <row r="25902" spans="16:26" x14ac:dyDescent="0.25">
      <c r="P25902" s="120"/>
      <c r="R25902" s="120"/>
      <c r="T25902" s="120"/>
      <c r="V25902" s="120"/>
      <c r="X25902" s="120"/>
      <c r="Z25902" s="120"/>
    </row>
    <row r="25903" spans="16:26" x14ac:dyDescent="0.25">
      <c r="P25903" s="119"/>
      <c r="R25903" s="119"/>
      <c r="T25903" s="119"/>
      <c r="V25903" s="119"/>
      <c r="X25903" s="119"/>
      <c r="Z25903" s="119"/>
    </row>
    <row r="25904" spans="16:26" x14ac:dyDescent="0.25">
      <c r="P25904" s="119"/>
      <c r="R25904" s="119"/>
      <c r="T25904" s="119"/>
      <c r="V25904" s="119"/>
      <c r="X25904" s="119"/>
      <c r="Z25904" s="119"/>
    </row>
    <row r="25905" spans="16:26" x14ac:dyDescent="0.25">
      <c r="P25905" s="120"/>
      <c r="R25905" s="120"/>
      <c r="T25905" s="120"/>
      <c r="V25905" s="120"/>
      <c r="X25905" s="120"/>
      <c r="Z25905" s="120"/>
    </row>
    <row r="25906" spans="16:26" x14ac:dyDescent="0.25">
      <c r="P25906" s="119"/>
      <c r="R25906" s="119"/>
      <c r="T25906" s="119"/>
      <c r="V25906" s="119"/>
      <c r="X25906" s="119"/>
      <c r="Z25906" s="119"/>
    </row>
    <row r="25907" spans="16:26" x14ac:dyDescent="0.25">
      <c r="P25907" s="120"/>
      <c r="R25907" s="120"/>
      <c r="T25907" s="120"/>
      <c r="V25907" s="120"/>
      <c r="X25907" s="120"/>
      <c r="Z25907" s="120"/>
    </row>
    <row r="25908" spans="16:26" x14ac:dyDescent="0.25">
      <c r="P25908" s="119"/>
      <c r="R25908" s="119"/>
      <c r="T25908" s="119"/>
      <c r="V25908" s="119"/>
      <c r="X25908" s="119"/>
      <c r="Z25908" s="119"/>
    </row>
    <row r="25909" spans="16:26" x14ac:dyDescent="0.25">
      <c r="P25909" s="119"/>
      <c r="R25909" s="119"/>
      <c r="T25909" s="119"/>
      <c r="V25909" s="119"/>
      <c r="X25909" s="119"/>
      <c r="Z25909" s="119"/>
    </row>
    <row r="25910" spans="16:26" x14ac:dyDescent="0.25">
      <c r="P25910" s="119"/>
      <c r="R25910" s="119"/>
      <c r="T25910" s="119"/>
      <c r="V25910" s="119"/>
      <c r="X25910" s="119"/>
      <c r="Z25910" s="119"/>
    </row>
    <row r="25911" spans="16:26" x14ac:dyDescent="0.25">
      <c r="P25911" s="121"/>
      <c r="R25911" s="121"/>
      <c r="T25911" s="121"/>
      <c r="V25911" s="121"/>
      <c r="X25911" s="121"/>
      <c r="Z25911" s="121"/>
    </row>
    <row r="25912" spans="16:26" x14ac:dyDescent="0.25">
      <c r="P25912" s="121"/>
      <c r="R25912" s="121"/>
      <c r="T25912" s="121"/>
      <c r="V25912" s="121"/>
      <c r="X25912" s="121"/>
      <c r="Z25912" s="121"/>
    </row>
    <row r="25913" spans="16:26" x14ac:dyDescent="0.25">
      <c r="P25913" s="121"/>
      <c r="R25913" s="121"/>
      <c r="T25913" s="121"/>
      <c r="V25913" s="121"/>
      <c r="X25913" s="121"/>
      <c r="Z25913" s="121"/>
    </row>
    <row r="25914" spans="16:26" x14ac:dyDescent="0.25">
      <c r="P25914" s="121"/>
      <c r="R25914" s="121"/>
      <c r="T25914" s="121"/>
      <c r="V25914" s="121"/>
      <c r="X25914" s="121"/>
      <c r="Z25914" s="121"/>
    </row>
    <row r="25915" spans="16:26" x14ac:dyDescent="0.25">
      <c r="P25915" s="122"/>
      <c r="R25915" s="122"/>
      <c r="T25915" s="122"/>
      <c r="V25915" s="122"/>
      <c r="X25915" s="122"/>
      <c r="Z25915" s="122"/>
    </row>
    <row r="25916" spans="16:26" x14ac:dyDescent="0.25">
      <c r="P25916" s="118"/>
      <c r="R25916" s="118"/>
      <c r="T25916" s="118"/>
      <c r="V25916" s="118"/>
      <c r="X25916" s="118"/>
      <c r="Z25916" s="118"/>
    </row>
    <row r="25917" spans="16:26" x14ac:dyDescent="0.25">
      <c r="P25917" s="119"/>
      <c r="R25917" s="119"/>
      <c r="T25917" s="119"/>
      <c r="V25917" s="119"/>
      <c r="X25917" s="119"/>
      <c r="Z25917" s="119"/>
    </row>
    <row r="25918" spans="16:26" x14ac:dyDescent="0.25">
      <c r="P25918" s="119"/>
      <c r="R25918" s="119"/>
      <c r="T25918" s="119"/>
      <c r="V25918" s="119"/>
      <c r="X25918" s="119"/>
      <c r="Z25918" s="119"/>
    </row>
    <row r="25919" spans="16:26" x14ac:dyDescent="0.25">
      <c r="P25919" s="120"/>
      <c r="R25919" s="120"/>
      <c r="T25919" s="120"/>
      <c r="V25919" s="120"/>
      <c r="X25919" s="120"/>
      <c r="Z25919" s="120"/>
    </row>
    <row r="25920" spans="16:26" x14ac:dyDescent="0.25">
      <c r="P25920" s="119"/>
      <c r="R25920" s="119"/>
      <c r="T25920" s="119"/>
      <c r="V25920" s="119"/>
      <c r="X25920" s="119"/>
      <c r="Z25920" s="119"/>
    </row>
    <row r="25921" spans="16:26" x14ac:dyDescent="0.25">
      <c r="P25921" s="119"/>
      <c r="R25921" s="119"/>
      <c r="T25921" s="119"/>
      <c r="V25921" s="119"/>
      <c r="X25921" s="119"/>
      <c r="Z25921" s="119"/>
    </row>
    <row r="25922" spans="16:26" x14ac:dyDescent="0.25">
      <c r="P25922" s="120"/>
      <c r="R25922" s="120"/>
      <c r="T25922" s="120"/>
      <c r="V25922" s="120"/>
      <c r="X25922" s="120"/>
      <c r="Z25922" s="120"/>
    </row>
    <row r="25923" spans="16:26" x14ac:dyDescent="0.25">
      <c r="P25923" s="119"/>
      <c r="R25923" s="119"/>
      <c r="T25923" s="119"/>
      <c r="V25923" s="119"/>
      <c r="X25923" s="119"/>
      <c r="Z25923" s="119"/>
    </row>
    <row r="25924" spans="16:26" x14ac:dyDescent="0.25">
      <c r="P25924" s="120"/>
      <c r="R25924" s="120"/>
      <c r="T25924" s="120"/>
      <c r="V25924" s="120"/>
      <c r="X25924" s="120"/>
      <c r="Z25924" s="120"/>
    </row>
    <row r="25925" spans="16:26" x14ac:dyDescent="0.25">
      <c r="P25925" s="119"/>
      <c r="R25925" s="119"/>
      <c r="T25925" s="119"/>
      <c r="V25925" s="119"/>
      <c r="X25925" s="119"/>
      <c r="Z25925" s="119"/>
    </row>
    <row r="25926" spans="16:26" x14ac:dyDescent="0.25">
      <c r="P25926" s="119"/>
      <c r="R25926" s="119"/>
      <c r="T25926" s="119"/>
      <c r="V25926" s="119"/>
      <c r="X25926" s="119"/>
      <c r="Z25926" s="119"/>
    </row>
    <row r="25927" spans="16:26" x14ac:dyDescent="0.25">
      <c r="P25927" s="119"/>
      <c r="R25927" s="119"/>
      <c r="T25927" s="119"/>
      <c r="V25927" s="119"/>
      <c r="X25927" s="119"/>
      <c r="Z25927" s="119"/>
    </row>
    <row r="25928" spans="16:26" x14ac:dyDescent="0.25">
      <c r="P25928" s="121"/>
      <c r="R25928" s="121"/>
      <c r="T25928" s="121"/>
      <c r="V25928" s="121"/>
      <c r="X25928" s="121"/>
      <c r="Z25928" s="121"/>
    </row>
    <row r="25929" spans="16:26" x14ac:dyDescent="0.25">
      <c r="P25929" s="121"/>
      <c r="R25929" s="121"/>
      <c r="T25929" s="121"/>
      <c r="V25929" s="121"/>
      <c r="X25929" s="121"/>
      <c r="Z25929" s="121"/>
    </row>
    <row r="25930" spans="16:26" x14ac:dyDescent="0.25">
      <c r="P25930" s="121"/>
      <c r="R25930" s="121"/>
      <c r="T25930" s="121"/>
      <c r="V25930" s="121"/>
      <c r="X25930" s="121"/>
      <c r="Z25930" s="121"/>
    </row>
    <row r="25931" spans="16:26" x14ac:dyDescent="0.25">
      <c r="P25931" s="121"/>
      <c r="R25931" s="121"/>
      <c r="T25931" s="121"/>
      <c r="V25931" s="121"/>
      <c r="X25931" s="121"/>
      <c r="Z25931" s="121"/>
    </row>
    <row r="25932" spans="16:26" x14ac:dyDescent="0.25">
      <c r="P25932" s="122"/>
      <c r="R25932" s="122"/>
      <c r="T25932" s="122"/>
      <c r="V25932" s="122"/>
      <c r="X25932" s="122"/>
      <c r="Z25932" s="122"/>
    </row>
    <row r="25933" spans="16:26" x14ac:dyDescent="0.25">
      <c r="P25933" s="118"/>
      <c r="R25933" s="118"/>
      <c r="T25933" s="118"/>
      <c r="V25933" s="118"/>
      <c r="X25933" s="118"/>
      <c r="Z25933" s="118"/>
    </row>
    <row r="25934" spans="16:26" x14ac:dyDescent="0.25">
      <c r="P25934" s="119"/>
      <c r="R25934" s="119"/>
      <c r="T25934" s="119"/>
      <c r="V25934" s="119"/>
      <c r="X25934" s="119"/>
      <c r="Z25934" s="119"/>
    </row>
    <row r="25935" spans="16:26" x14ac:dyDescent="0.25">
      <c r="P25935" s="119"/>
      <c r="R25935" s="119"/>
      <c r="T25935" s="119"/>
      <c r="V25935" s="119"/>
      <c r="X25935" s="119"/>
      <c r="Z25935" s="119"/>
    </row>
    <row r="25936" spans="16:26" x14ac:dyDescent="0.25">
      <c r="P25936" s="120"/>
      <c r="R25936" s="120"/>
      <c r="T25936" s="120"/>
      <c r="V25936" s="120"/>
      <c r="X25936" s="120"/>
      <c r="Z25936" s="120"/>
    </row>
    <row r="25937" spans="16:26" x14ac:dyDescent="0.25">
      <c r="P25937" s="119"/>
      <c r="R25937" s="119"/>
      <c r="T25937" s="119"/>
      <c r="V25937" s="119"/>
      <c r="X25937" s="119"/>
      <c r="Z25937" s="119"/>
    </row>
    <row r="25938" spans="16:26" x14ac:dyDescent="0.25">
      <c r="P25938" s="119"/>
      <c r="R25938" s="119"/>
      <c r="T25938" s="119"/>
      <c r="V25938" s="119"/>
      <c r="X25938" s="119"/>
      <c r="Z25938" s="119"/>
    </row>
    <row r="25939" spans="16:26" x14ac:dyDescent="0.25">
      <c r="P25939" s="120"/>
      <c r="R25939" s="120"/>
      <c r="T25939" s="120"/>
      <c r="V25939" s="120"/>
      <c r="X25939" s="120"/>
      <c r="Z25939" s="120"/>
    </row>
    <row r="25940" spans="16:26" x14ac:dyDescent="0.25">
      <c r="P25940" s="119"/>
      <c r="R25940" s="119"/>
      <c r="T25940" s="119"/>
      <c r="V25940" s="119"/>
      <c r="X25940" s="119"/>
      <c r="Z25940" s="119"/>
    </row>
    <row r="25941" spans="16:26" x14ac:dyDescent="0.25">
      <c r="P25941" s="120"/>
      <c r="R25941" s="120"/>
      <c r="T25941" s="120"/>
      <c r="V25941" s="120"/>
      <c r="X25941" s="120"/>
      <c r="Z25941" s="120"/>
    </row>
    <row r="25942" spans="16:26" x14ac:dyDescent="0.25">
      <c r="P25942" s="119"/>
      <c r="R25942" s="119"/>
      <c r="T25942" s="119"/>
      <c r="V25942" s="119"/>
      <c r="X25942" s="119"/>
      <c r="Z25942" s="119"/>
    </row>
    <row r="25943" spans="16:26" x14ac:dyDescent="0.25">
      <c r="P25943" s="119"/>
      <c r="R25943" s="119"/>
      <c r="T25943" s="119"/>
      <c r="V25943" s="119"/>
      <c r="X25943" s="119"/>
      <c r="Z25943" s="119"/>
    </row>
    <row r="25944" spans="16:26" x14ac:dyDescent="0.25">
      <c r="P25944" s="119"/>
      <c r="R25944" s="119"/>
      <c r="T25944" s="119"/>
      <c r="V25944" s="119"/>
      <c r="X25944" s="119"/>
      <c r="Z25944" s="119"/>
    </row>
    <row r="25945" spans="16:26" x14ac:dyDescent="0.25">
      <c r="P25945" s="121"/>
      <c r="R25945" s="121"/>
      <c r="T25945" s="121"/>
      <c r="V25945" s="121"/>
      <c r="X25945" s="121"/>
      <c r="Z25945" s="121"/>
    </row>
    <row r="25946" spans="16:26" x14ac:dyDescent="0.25">
      <c r="P25946" s="121"/>
      <c r="R25946" s="121"/>
      <c r="T25946" s="121"/>
      <c r="V25946" s="121"/>
      <c r="X25946" s="121"/>
      <c r="Z25946" s="121"/>
    </row>
    <row r="25947" spans="16:26" x14ac:dyDescent="0.25">
      <c r="P25947" s="121"/>
      <c r="R25947" s="121"/>
      <c r="T25947" s="121"/>
      <c r="V25947" s="121"/>
      <c r="X25947" s="121"/>
      <c r="Z25947" s="121"/>
    </row>
    <row r="25948" spans="16:26" x14ac:dyDescent="0.25">
      <c r="P25948" s="121"/>
      <c r="R25948" s="121"/>
      <c r="T25948" s="121"/>
      <c r="V25948" s="121"/>
      <c r="X25948" s="121"/>
      <c r="Z25948" s="121"/>
    </row>
    <row r="25949" spans="16:26" x14ac:dyDescent="0.25">
      <c r="P25949" s="122"/>
      <c r="R25949" s="122"/>
      <c r="T25949" s="122"/>
      <c r="V25949" s="122"/>
      <c r="X25949" s="122"/>
      <c r="Z25949" s="122"/>
    </row>
    <row r="25950" spans="16:26" x14ac:dyDescent="0.25">
      <c r="P25950" s="118"/>
      <c r="R25950" s="118"/>
      <c r="T25950" s="118"/>
      <c r="V25950" s="118"/>
      <c r="X25950" s="118"/>
      <c r="Z25950" s="118"/>
    </row>
    <row r="25951" spans="16:26" x14ac:dyDescent="0.25">
      <c r="P25951" s="119"/>
      <c r="R25951" s="119"/>
      <c r="T25951" s="119"/>
      <c r="V25951" s="119"/>
      <c r="X25951" s="119"/>
      <c r="Z25951" s="119"/>
    </row>
    <row r="25952" spans="16:26" x14ac:dyDescent="0.25">
      <c r="P25952" s="119"/>
      <c r="R25952" s="119"/>
      <c r="T25952" s="119"/>
      <c r="V25952" s="119"/>
      <c r="X25952" s="119"/>
      <c r="Z25952" s="119"/>
    </row>
    <row r="25953" spans="16:26" x14ac:dyDescent="0.25">
      <c r="P25953" s="120"/>
      <c r="R25953" s="120"/>
      <c r="T25953" s="120"/>
      <c r="V25953" s="120"/>
      <c r="X25953" s="120"/>
      <c r="Z25953" s="120"/>
    </row>
    <row r="25954" spans="16:26" x14ac:dyDescent="0.25">
      <c r="P25954" s="119"/>
      <c r="R25954" s="119"/>
      <c r="T25954" s="119"/>
      <c r="V25954" s="119"/>
      <c r="X25954" s="119"/>
      <c r="Z25954" s="119"/>
    </row>
    <row r="25955" spans="16:26" x14ac:dyDescent="0.25">
      <c r="P25955" s="119"/>
      <c r="R25955" s="119"/>
      <c r="T25955" s="119"/>
      <c r="V25955" s="119"/>
      <c r="X25955" s="119"/>
      <c r="Z25955" s="119"/>
    </row>
    <row r="25956" spans="16:26" x14ac:dyDescent="0.25">
      <c r="P25956" s="120"/>
      <c r="R25956" s="120"/>
      <c r="T25956" s="120"/>
      <c r="V25956" s="120"/>
      <c r="X25956" s="120"/>
      <c r="Z25956" s="120"/>
    </row>
    <row r="25957" spans="16:26" x14ac:dyDescent="0.25">
      <c r="P25957" s="119"/>
      <c r="R25957" s="119"/>
      <c r="T25957" s="119"/>
      <c r="V25957" s="119"/>
      <c r="X25957" s="119"/>
      <c r="Z25957" s="119"/>
    </row>
    <row r="25958" spans="16:26" x14ac:dyDescent="0.25">
      <c r="P25958" s="120"/>
      <c r="R25958" s="120"/>
      <c r="T25958" s="120"/>
      <c r="V25958" s="120"/>
      <c r="X25958" s="120"/>
      <c r="Z25958" s="120"/>
    </row>
    <row r="25959" spans="16:26" x14ac:dyDescent="0.25">
      <c r="P25959" s="119"/>
      <c r="R25959" s="119"/>
      <c r="T25959" s="119"/>
      <c r="V25959" s="119"/>
      <c r="X25959" s="119"/>
      <c r="Z25959" s="119"/>
    </row>
    <row r="25960" spans="16:26" x14ac:dyDescent="0.25">
      <c r="P25960" s="119"/>
      <c r="R25960" s="119"/>
      <c r="T25960" s="119"/>
      <c r="V25960" s="119"/>
      <c r="X25960" s="119"/>
      <c r="Z25960" s="119"/>
    </row>
    <row r="25961" spans="16:26" x14ac:dyDescent="0.25">
      <c r="P25961" s="119"/>
      <c r="R25961" s="119"/>
      <c r="T25961" s="119"/>
      <c r="V25961" s="119"/>
      <c r="X25961" s="119"/>
      <c r="Z25961" s="119"/>
    </row>
    <row r="25962" spans="16:26" x14ac:dyDescent="0.25">
      <c r="P25962" s="121"/>
      <c r="R25962" s="121"/>
      <c r="T25962" s="121"/>
      <c r="V25962" s="121"/>
      <c r="X25962" s="121"/>
      <c r="Z25962" s="121"/>
    </row>
    <row r="25963" spans="16:26" x14ac:dyDescent="0.25">
      <c r="P25963" s="121"/>
      <c r="R25963" s="121"/>
      <c r="T25963" s="121"/>
      <c r="V25963" s="121"/>
      <c r="X25963" s="121"/>
      <c r="Z25963" s="121"/>
    </row>
    <row r="25964" spans="16:26" x14ac:dyDescent="0.25">
      <c r="P25964" s="121"/>
      <c r="R25964" s="121"/>
      <c r="T25964" s="121"/>
      <c r="V25964" s="121"/>
      <c r="X25964" s="121"/>
      <c r="Z25964" s="121"/>
    </row>
    <row r="25965" spans="16:26" x14ac:dyDescent="0.25">
      <c r="P25965" s="121"/>
      <c r="R25965" s="121"/>
      <c r="T25965" s="121"/>
      <c r="V25965" s="121"/>
      <c r="X25965" s="121"/>
      <c r="Z25965" s="121"/>
    </row>
    <row r="25966" spans="16:26" x14ac:dyDescent="0.25">
      <c r="P25966" s="122"/>
      <c r="R25966" s="122"/>
      <c r="T25966" s="122"/>
      <c r="V25966" s="122"/>
      <c r="X25966" s="122"/>
      <c r="Z25966" s="122"/>
    </row>
    <row r="25967" spans="16:26" x14ac:dyDescent="0.25">
      <c r="P25967" s="118"/>
      <c r="R25967" s="118"/>
      <c r="T25967" s="118"/>
      <c r="V25967" s="118"/>
      <c r="X25967" s="118"/>
      <c r="Z25967" s="118"/>
    </row>
    <row r="25968" spans="16:26" x14ac:dyDescent="0.25">
      <c r="P25968" s="119"/>
      <c r="R25968" s="119"/>
      <c r="T25968" s="119"/>
      <c r="V25968" s="119"/>
      <c r="X25968" s="119"/>
      <c r="Z25968" s="119"/>
    </row>
    <row r="25969" spans="16:26" x14ac:dyDescent="0.25">
      <c r="P25969" s="119"/>
      <c r="R25969" s="119"/>
      <c r="T25969" s="119"/>
      <c r="V25969" s="119"/>
      <c r="X25969" s="119"/>
      <c r="Z25969" s="119"/>
    </row>
    <row r="25970" spans="16:26" x14ac:dyDescent="0.25">
      <c r="P25970" s="120"/>
      <c r="R25970" s="120"/>
      <c r="T25970" s="120"/>
      <c r="V25970" s="120"/>
      <c r="X25970" s="120"/>
      <c r="Z25970" s="120"/>
    </row>
    <row r="25971" spans="16:26" x14ac:dyDescent="0.25">
      <c r="P25971" s="119"/>
      <c r="R25971" s="119"/>
      <c r="T25971" s="119"/>
      <c r="V25971" s="119"/>
      <c r="X25971" s="119"/>
      <c r="Z25971" s="119"/>
    </row>
    <row r="25972" spans="16:26" x14ac:dyDescent="0.25">
      <c r="P25972" s="119"/>
      <c r="R25972" s="119"/>
      <c r="T25972" s="119"/>
      <c r="V25972" s="119"/>
      <c r="X25972" s="119"/>
      <c r="Z25972" s="119"/>
    </row>
    <row r="25973" spans="16:26" x14ac:dyDescent="0.25">
      <c r="P25973" s="120"/>
      <c r="R25973" s="120"/>
      <c r="T25973" s="120"/>
      <c r="V25973" s="120"/>
      <c r="X25973" s="120"/>
      <c r="Z25973" s="120"/>
    </row>
    <row r="25974" spans="16:26" x14ac:dyDescent="0.25">
      <c r="P25974" s="119"/>
      <c r="R25974" s="119"/>
      <c r="T25974" s="119"/>
      <c r="V25974" s="119"/>
      <c r="X25974" s="119"/>
      <c r="Z25974" s="119"/>
    </row>
    <row r="25975" spans="16:26" x14ac:dyDescent="0.25">
      <c r="P25975" s="120"/>
      <c r="R25975" s="120"/>
      <c r="T25975" s="120"/>
      <c r="V25975" s="120"/>
      <c r="X25975" s="120"/>
      <c r="Z25975" s="120"/>
    </row>
    <row r="25976" spans="16:26" x14ac:dyDescent="0.25">
      <c r="P25976" s="119"/>
      <c r="R25976" s="119"/>
      <c r="T25976" s="119"/>
      <c r="V25976" s="119"/>
      <c r="X25976" s="119"/>
      <c r="Z25976" s="119"/>
    </row>
    <row r="25977" spans="16:26" x14ac:dyDescent="0.25">
      <c r="P25977" s="119"/>
      <c r="R25977" s="119"/>
      <c r="T25977" s="119"/>
      <c r="V25977" s="119"/>
      <c r="X25977" s="119"/>
      <c r="Z25977" s="119"/>
    </row>
    <row r="25978" spans="16:26" x14ac:dyDescent="0.25">
      <c r="P25978" s="119"/>
      <c r="R25978" s="119"/>
      <c r="T25978" s="119"/>
      <c r="V25978" s="119"/>
      <c r="X25978" s="119"/>
      <c r="Z25978" s="119"/>
    </row>
    <row r="25979" spans="16:26" x14ac:dyDescent="0.25">
      <c r="P25979" s="121"/>
      <c r="R25979" s="121"/>
      <c r="T25979" s="121"/>
      <c r="V25979" s="121"/>
      <c r="X25979" s="121"/>
      <c r="Z25979" s="121"/>
    </row>
    <row r="25980" spans="16:26" x14ac:dyDescent="0.25">
      <c r="P25980" s="121"/>
      <c r="R25980" s="121"/>
      <c r="T25980" s="121"/>
      <c r="V25980" s="121"/>
      <c r="X25980" s="121"/>
      <c r="Z25980" s="121"/>
    </row>
    <row r="25981" spans="16:26" x14ac:dyDescent="0.25">
      <c r="P25981" s="121"/>
      <c r="R25981" s="121"/>
      <c r="T25981" s="121"/>
      <c r="V25981" s="121"/>
      <c r="X25981" s="121"/>
      <c r="Z25981" s="121"/>
    </row>
    <row r="25982" spans="16:26" x14ac:dyDescent="0.25">
      <c r="P25982" s="121"/>
      <c r="R25982" s="121"/>
      <c r="T25982" s="121"/>
      <c r="V25982" s="121"/>
      <c r="X25982" s="121"/>
      <c r="Z25982" s="121"/>
    </row>
    <row r="25983" spans="16:26" x14ac:dyDescent="0.25">
      <c r="P25983" s="122"/>
      <c r="R25983" s="122"/>
      <c r="T25983" s="122"/>
      <c r="V25983" s="122"/>
      <c r="X25983" s="122"/>
      <c r="Z25983" s="122"/>
    </row>
    <row r="25984" spans="16:26" x14ac:dyDescent="0.25">
      <c r="P25984" s="118"/>
      <c r="R25984" s="118"/>
      <c r="T25984" s="118"/>
      <c r="V25984" s="118"/>
      <c r="X25984" s="118"/>
      <c r="Z25984" s="118"/>
    </row>
    <row r="25985" spans="16:26" x14ac:dyDescent="0.25">
      <c r="P25985" s="119"/>
      <c r="R25985" s="119"/>
      <c r="T25985" s="119"/>
      <c r="V25985" s="119"/>
      <c r="X25985" s="119"/>
      <c r="Z25985" s="119"/>
    </row>
    <row r="25986" spans="16:26" x14ac:dyDescent="0.25">
      <c r="P25986" s="119"/>
      <c r="R25986" s="119"/>
      <c r="T25986" s="119"/>
      <c r="V25986" s="119"/>
      <c r="X25986" s="119"/>
      <c r="Z25986" s="119"/>
    </row>
    <row r="25987" spans="16:26" x14ac:dyDescent="0.25">
      <c r="P25987" s="120"/>
      <c r="R25987" s="120"/>
      <c r="T25987" s="120"/>
      <c r="V25987" s="120"/>
      <c r="X25987" s="120"/>
      <c r="Z25987" s="120"/>
    </row>
    <row r="25988" spans="16:26" x14ac:dyDescent="0.25">
      <c r="P25988" s="119"/>
      <c r="R25988" s="119"/>
      <c r="T25988" s="119"/>
      <c r="V25988" s="119"/>
      <c r="X25988" s="119"/>
      <c r="Z25988" s="119"/>
    </row>
    <row r="25989" spans="16:26" x14ac:dyDescent="0.25">
      <c r="P25989" s="119"/>
      <c r="R25989" s="119"/>
      <c r="T25989" s="119"/>
      <c r="V25989" s="119"/>
      <c r="X25989" s="119"/>
      <c r="Z25989" s="119"/>
    </row>
    <row r="25990" spans="16:26" x14ac:dyDescent="0.25">
      <c r="P25990" s="120"/>
      <c r="R25990" s="120"/>
      <c r="T25990" s="120"/>
      <c r="V25990" s="120"/>
      <c r="X25990" s="120"/>
      <c r="Z25990" s="120"/>
    </row>
    <row r="25991" spans="16:26" x14ac:dyDescent="0.25">
      <c r="P25991" s="119"/>
      <c r="R25991" s="119"/>
      <c r="T25991" s="119"/>
      <c r="V25991" s="119"/>
      <c r="X25991" s="119"/>
      <c r="Z25991" s="119"/>
    </row>
    <row r="25992" spans="16:26" x14ac:dyDescent="0.25">
      <c r="P25992" s="120"/>
      <c r="R25992" s="120"/>
      <c r="T25992" s="120"/>
      <c r="V25992" s="120"/>
      <c r="X25992" s="120"/>
      <c r="Z25992" s="120"/>
    </row>
    <row r="25993" spans="16:26" x14ac:dyDescent="0.25">
      <c r="P25993" s="119"/>
      <c r="R25993" s="119"/>
      <c r="T25993" s="119"/>
      <c r="V25993" s="119"/>
      <c r="X25993" s="119"/>
      <c r="Z25993" s="119"/>
    </row>
    <row r="25994" spans="16:26" x14ac:dyDescent="0.25">
      <c r="P25994" s="119"/>
      <c r="R25994" s="119"/>
      <c r="T25994" s="119"/>
      <c r="V25994" s="119"/>
      <c r="X25994" s="119"/>
      <c r="Z25994" s="119"/>
    </row>
    <row r="25995" spans="16:26" x14ac:dyDescent="0.25">
      <c r="P25995" s="119"/>
      <c r="R25995" s="119"/>
      <c r="T25995" s="119"/>
      <c r="V25995" s="119"/>
      <c r="X25995" s="119"/>
      <c r="Z25995" s="119"/>
    </row>
    <row r="25996" spans="16:26" x14ac:dyDescent="0.25">
      <c r="P25996" s="121"/>
      <c r="R25996" s="121"/>
      <c r="T25996" s="121"/>
      <c r="V25996" s="121"/>
      <c r="X25996" s="121"/>
      <c r="Z25996" s="121"/>
    </row>
    <row r="25997" spans="16:26" x14ac:dyDescent="0.25">
      <c r="P25997" s="121"/>
      <c r="R25997" s="121"/>
      <c r="T25997" s="121"/>
      <c r="V25997" s="121"/>
      <c r="X25997" s="121"/>
      <c r="Z25997" s="121"/>
    </row>
    <row r="25998" spans="16:26" x14ac:dyDescent="0.25">
      <c r="P25998" s="121"/>
      <c r="R25998" s="121"/>
      <c r="T25998" s="121"/>
      <c r="V25998" s="121"/>
      <c r="X25998" s="121"/>
      <c r="Z25998" s="121"/>
    </row>
    <row r="25999" spans="16:26" x14ac:dyDescent="0.25">
      <c r="P25999" s="121"/>
      <c r="R25999" s="121"/>
      <c r="T25999" s="121"/>
      <c r="V25999" s="121"/>
      <c r="X25999" s="121"/>
      <c r="Z25999" s="121"/>
    </row>
    <row r="26000" spans="16:26" x14ac:dyDescent="0.25">
      <c r="P26000" s="122"/>
      <c r="R26000" s="122"/>
      <c r="T26000" s="122"/>
      <c r="V26000" s="122"/>
      <c r="X26000" s="122"/>
      <c r="Z26000" s="122"/>
    </row>
    <row r="26001" spans="16:26" x14ac:dyDescent="0.25">
      <c r="P26001" s="118"/>
      <c r="R26001" s="118"/>
      <c r="T26001" s="118"/>
      <c r="V26001" s="118"/>
      <c r="X26001" s="118"/>
      <c r="Z26001" s="118"/>
    </row>
    <row r="26002" spans="16:26" x14ac:dyDescent="0.25">
      <c r="P26002" s="119"/>
      <c r="R26002" s="119"/>
      <c r="T26002" s="119"/>
      <c r="V26002" s="119"/>
      <c r="X26002" s="119"/>
      <c r="Z26002" s="119"/>
    </row>
    <row r="26003" spans="16:26" x14ac:dyDescent="0.25">
      <c r="P26003" s="119"/>
      <c r="R26003" s="119"/>
      <c r="T26003" s="119"/>
      <c r="V26003" s="119"/>
      <c r="X26003" s="119"/>
      <c r="Z26003" s="119"/>
    </row>
    <row r="26004" spans="16:26" x14ac:dyDescent="0.25">
      <c r="P26004" s="120"/>
      <c r="R26004" s="120"/>
      <c r="T26004" s="120"/>
      <c r="V26004" s="120"/>
      <c r="X26004" s="120"/>
      <c r="Z26004" s="120"/>
    </row>
    <row r="26005" spans="16:26" x14ac:dyDescent="0.25">
      <c r="P26005" s="119"/>
      <c r="R26005" s="119"/>
      <c r="T26005" s="119"/>
      <c r="V26005" s="119"/>
      <c r="X26005" s="119"/>
      <c r="Z26005" s="119"/>
    </row>
    <row r="26006" spans="16:26" x14ac:dyDescent="0.25">
      <c r="P26006" s="119"/>
      <c r="R26006" s="119"/>
      <c r="T26006" s="119"/>
      <c r="V26006" s="119"/>
      <c r="X26006" s="119"/>
      <c r="Z26006" s="119"/>
    </row>
    <row r="26007" spans="16:26" x14ac:dyDescent="0.25">
      <c r="P26007" s="120"/>
      <c r="R26007" s="120"/>
      <c r="T26007" s="120"/>
      <c r="V26007" s="120"/>
      <c r="X26007" s="120"/>
      <c r="Z26007" s="120"/>
    </row>
    <row r="26008" spans="16:26" x14ac:dyDescent="0.25">
      <c r="P26008" s="119"/>
      <c r="R26008" s="119"/>
      <c r="T26008" s="119"/>
      <c r="V26008" s="119"/>
      <c r="X26008" s="119"/>
      <c r="Z26008" s="119"/>
    </row>
    <row r="26009" spans="16:26" x14ac:dyDescent="0.25">
      <c r="P26009" s="120"/>
      <c r="R26009" s="120"/>
      <c r="T26009" s="120"/>
      <c r="V26009" s="120"/>
      <c r="X26009" s="120"/>
      <c r="Z26009" s="120"/>
    </row>
    <row r="26010" spans="16:26" x14ac:dyDescent="0.25">
      <c r="P26010" s="119"/>
      <c r="R26010" s="119"/>
      <c r="T26010" s="119"/>
      <c r="V26010" s="119"/>
      <c r="X26010" s="119"/>
      <c r="Z26010" s="119"/>
    </row>
    <row r="26011" spans="16:26" x14ac:dyDescent="0.25">
      <c r="P26011" s="119"/>
      <c r="R26011" s="119"/>
      <c r="T26011" s="119"/>
      <c r="V26011" s="119"/>
      <c r="X26011" s="119"/>
      <c r="Z26011" s="119"/>
    </row>
    <row r="26012" spans="16:26" x14ac:dyDescent="0.25">
      <c r="P26012" s="119"/>
      <c r="R26012" s="119"/>
      <c r="T26012" s="119"/>
      <c r="V26012" s="119"/>
      <c r="X26012" s="119"/>
      <c r="Z26012" s="119"/>
    </row>
    <row r="26013" spans="16:26" x14ac:dyDescent="0.25">
      <c r="P26013" s="121"/>
      <c r="R26013" s="121"/>
      <c r="T26013" s="121"/>
      <c r="V26013" s="121"/>
      <c r="X26013" s="121"/>
      <c r="Z26013" s="121"/>
    </row>
    <row r="26014" spans="16:26" x14ac:dyDescent="0.25">
      <c r="P26014" s="121"/>
      <c r="R26014" s="121"/>
      <c r="T26014" s="121"/>
      <c r="V26014" s="121"/>
      <c r="X26014" s="121"/>
      <c r="Z26014" s="121"/>
    </row>
    <row r="26015" spans="16:26" x14ac:dyDescent="0.25">
      <c r="P26015" s="121"/>
      <c r="R26015" s="121"/>
      <c r="T26015" s="121"/>
      <c r="V26015" s="121"/>
      <c r="X26015" s="121"/>
      <c r="Z26015" s="121"/>
    </row>
    <row r="26016" spans="16:26" x14ac:dyDescent="0.25">
      <c r="P26016" s="121"/>
      <c r="R26016" s="121"/>
      <c r="T26016" s="121"/>
      <c r="V26016" s="121"/>
      <c r="X26016" s="121"/>
      <c r="Z26016" s="121"/>
    </row>
    <row r="26017" spans="16:26" x14ac:dyDescent="0.25">
      <c r="P26017" s="122"/>
      <c r="R26017" s="122"/>
      <c r="T26017" s="122"/>
      <c r="V26017" s="122"/>
      <c r="X26017" s="122"/>
      <c r="Z26017" s="122"/>
    </row>
    <row r="26018" spans="16:26" x14ac:dyDescent="0.25">
      <c r="P26018" s="118"/>
      <c r="R26018" s="118"/>
      <c r="T26018" s="118"/>
      <c r="V26018" s="118"/>
      <c r="X26018" s="118"/>
      <c r="Z26018" s="118"/>
    </row>
    <row r="26019" spans="16:26" x14ac:dyDescent="0.25">
      <c r="P26019" s="119"/>
      <c r="R26019" s="119"/>
      <c r="T26019" s="119"/>
      <c r="V26019" s="119"/>
      <c r="X26019" s="119"/>
      <c r="Z26019" s="119"/>
    </row>
    <row r="26020" spans="16:26" x14ac:dyDescent="0.25">
      <c r="P26020" s="119"/>
      <c r="R26020" s="119"/>
      <c r="T26020" s="119"/>
      <c r="V26020" s="119"/>
      <c r="X26020" s="119"/>
      <c r="Z26020" s="119"/>
    </row>
    <row r="26021" spans="16:26" x14ac:dyDescent="0.25">
      <c r="P26021" s="120"/>
      <c r="R26021" s="120"/>
      <c r="T26021" s="120"/>
      <c r="V26021" s="120"/>
      <c r="X26021" s="120"/>
      <c r="Z26021" s="120"/>
    </row>
    <row r="26022" spans="16:26" x14ac:dyDescent="0.25">
      <c r="P26022" s="119"/>
      <c r="R26022" s="119"/>
      <c r="T26022" s="119"/>
      <c r="V26022" s="119"/>
      <c r="X26022" s="119"/>
      <c r="Z26022" s="119"/>
    </row>
    <row r="26023" spans="16:26" x14ac:dyDescent="0.25">
      <c r="P26023" s="119"/>
      <c r="R26023" s="119"/>
      <c r="T26023" s="119"/>
      <c r="V26023" s="119"/>
      <c r="X26023" s="119"/>
      <c r="Z26023" s="119"/>
    </row>
    <row r="26024" spans="16:26" x14ac:dyDescent="0.25">
      <c r="P26024" s="120"/>
      <c r="R26024" s="120"/>
      <c r="T26024" s="120"/>
      <c r="V26024" s="120"/>
      <c r="X26024" s="120"/>
      <c r="Z26024" s="120"/>
    </row>
    <row r="26025" spans="16:26" x14ac:dyDescent="0.25">
      <c r="P26025" s="119"/>
      <c r="R26025" s="119"/>
      <c r="T26025" s="119"/>
      <c r="V26025" s="119"/>
      <c r="X26025" s="119"/>
      <c r="Z26025" s="119"/>
    </row>
    <row r="26026" spans="16:26" x14ac:dyDescent="0.25">
      <c r="P26026" s="120"/>
      <c r="R26026" s="120"/>
      <c r="T26026" s="120"/>
      <c r="V26026" s="120"/>
      <c r="X26026" s="120"/>
      <c r="Z26026" s="120"/>
    </row>
    <row r="26027" spans="16:26" x14ac:dyDescent="0.25">
      <c r="P26027" s="119"/>
      <c r="R26027" s="119"/>
      <c r="T26027" s="119"/>
      <c r="V26027" s="119"/>
      <c r="X26027" s="119"/>
      <c r="Z26027" s="119"/>
    </row>
    <row r="26028" spans="16:26" x14ac:dyDescent="0.25">
      <c r="P26028" s="119"/>
      <c r="R26028" s="119"/>
      <c r="T26028" s="119"/>
      <c r="V26028" s="119"/>
      <c r="X26028" s="119"/>
      <c r="Z26028" s="119"/>
    </row>
    <row r="26029" spans="16:26" x14ac:dyDescent="0.25">
      <c r="P26029" s="119"/>
      <c r="R26029" s="119"/>
      <c r="T26029" s="119"/>
      <c r="V26029" s="119"/>
      <c r="X26029" s="119"/>
      <c r="Z26029" s="119"/>
    </row>
    <row r="26030" spans="16:26" x14ac:dyDescent="0.25">
      <c r="P26030" s="121"/>
      <c r="R26030" s="121"/>
      <c r="T26030" s="121"/>
      <c r="V26030" s="121"/>
      <c r="X26030" s="121"/>
      <c r="Z26030" s="121"/>
    </row>
    <row r="26031" spans="16:26" x14ac:dyDescent="0.25">
      <c r="P26031" s="121"/>
      <c r="R26031" s="121"/>
      <c r="T26031" s="121"/>
      <c r="V26031" s="121"/>
      <c r="X26031" s="121"/>
      <c r="Z26031" s="121"/>
    </row>
    <row r="26032" spans="16:26" x14ac:dyDescent="0.25">
      <c r="P26032" s="121"/>
      <c r="R26032" s="121"/>
      <c r="T26032" s="121"/>
      <c r="V26032" s="121"/>
      <c r="X26032" s="121"/>
      <c r="Z26032" s="121"/>
    </row>
    <row r="26033" spans="16:26" x14ac:dyDescent="0.25">
      <c r="P26033" s="121"/>
      <c r="R26033" s="121"/>
      <c r="T26033" s="121"/>
      <c r="V26033" s="121"/>
      <c r="X26033" s="121"/>
      <c r="Z26033" s="121"/>
    </row>
    <row r="26034" spans="16:26" x14ac:dyDescent="0.25">
      <c r="P26034" s="122"/>
      <c r="R26034" s="122"/>
      <c r="T26034" s="122"/>
      <c r="V26034" s="122"/>
      <c r="X26034" s="122"/>
      <c r="Z26034" s="122"/>
    </row>
    <row r="26035" spans="16:26" x14ac:dyDescent="0.25">
      <c r="P26035" s="118"/>
      <c r="R26035" s="118"/>
      <c r="T26035" s="118"/>
      <c r="V26035" s="118"/>
      <c r="X26035" s="118"/>
      <c r="Z26035" s="118"/>
    </row>
    <row r="26036" spans="16:26" x14ac:dyDescent="0.25">
      <c r="P26036" s="119"/>
      <c r="R26036" s="119"/>
      <c r="T26036" s="119"/>
      <c r="V26036" s="119"/>
      <c r="X26036" s="119"/>
      <c r="Z26036" s="119"/>
    </row>
    <row r="26037" spans="16:26" x14ac:dyDescent="0.25">
      <c r="P26037" s="119"/>
      <c r="R26037" s="119"/>
      <c r="T26037" s="119"/>
      <c r="V26037" s="119"/>
      <c r="X26037" s="119"/>
      <c r="Z26037" s="119"/>
    </row>
    <row r="26038" spans="16:26" x14ac:dyDescent="0.25">
      <c r="P26038" s="120"/>
      <c r="R26038" s="120"/>
      <c r="T26038" s="120"/>
      <c r="V26038" s="120"/>
      <c r="X26038" s="120"/>
      <c r="Z26038" s="120"/>
    </row>
    <row r="26039" spans="16:26" x14ac:dyDescent="0.25">
      <c r="P26039" s="119"/>
      <c r="R26039" s="119"/>
      <c r="T26039" s="119"/>
      <c r="V26039" s="119"/>
      <c r="X26039" s="119"/>
      <c r="Z26039" s="119"/>
    </row>
    <row r="26040" spans="16:26" x14ac:dyDescent="0.25">
      <c r="P26040" s="119"/>
      <c r="R26040" s="119"/>
      <c r="T26040" s="119"/>
      <c r="V26040" s="119"/>
      <c r="X26040" s="119"/>
      <c r="Z26040" s="119"/>
    </row>
    <row r="26041" spans="16:26" x14ac:dyDescent="0.25">
      <c r="P26041" s="120"/>
      <c r="R26041" s="120"/>
      <c r="T26041" s="120"/>
      <c r="V26041" s="120"/>
      <c r="X26041" s="120"/>
      <c r="Z26041" s="120"/>
    </row>
    <row r="26042" spans="16:26" x14ac:dyDescent="0.25">
      <c r="P26042" s="119"/>
      <c r="R26042" s="119"/>
      <c r="T26042" s="119"/>
      <c r="V26042" s="119"/>
      <c r="X26042" s="119"/>
      <c r="Z26042" s="119"/>
    </row>
    <row r="26043" spans="16:26" x14ac:dyDescent="0.25">
      <c r="P26043" s="120"/>
      <c r="R26043" s="120"/>
      <c r="T26043" s="120"/>
      <c r="V26043" s="120"/>
      <c r="X26043" s="120"/>
      <c r="Z26043" s="120"/>
    </row>
    <row r="26044" spans="16:26" x14ac:dyDescent="0.25">
      <c r="P26044" s="119"/>
      <c r="R26044" s="119"/>
      <c r="T26044" s="119"/>
      <c r="V26044" s="119"/>
      <c r="X26044" s="119"/>
      <c r="Z26044" s="119"/>
    </row>
    <row r="26045" spans="16:26" x14ac:dyDescent="0.25">
      <c r="P26045" s="119"/>
      <c r="R26045" s="119"/>
      <c r="T26045" s="119"/>
      <c r="V26045" s="119"/>
      <c r="X26045" s="119"/>
      <c r="Z26045" s="119"/>
    </row>
    <row r="26046" spans="16:26" x14ac:dyDescent="0.25">
      <c r="P26046" s="119"/>
      <c r="R26046" s="119"/>
      <c r="T26046" s="119"/>
      <c r="V26046" s="119"/>
      <c r="X26046" s="119"/>
      <c r="Z26046" s="119"/>
    </row>
    <row r="26047" spans="16:26" x14ac:dyDescent="0.25">
      <c r="P26047" s="121"/>
      <c r="R26047" s="121"/>
      <c r="T26047" s="121"/>
      <c r="V26047" s="121"/>
      <c r="X26047" s="121"/>
      <c r="Z26047" s="121"/>
    </row>
    <row r="26048" spans="16:26" x14ac:dyDescent="0.25">
      <c r="P26048" s="121"/>
      <c r="R26048" s="121"/>
      <c r="T26048" s="121"/>
      <c r="V26048" s="121"/>
      <c r="X26048" s="121"/>
      <c r="Z26048" s="121"/>
    </row>
    <row r="26049" spans="16:26" x14ac:dyDescent="0.25">
      <c r="P26049" s="121"/>
      <c r="R26049" s="121"/>
      <c r="T26049" s="121"/>
      <c r="V26049" s="121"/>
      <c r="X26049" s="121"/>
      <c r="Z26049" s="121"/>
    </row>
    <row r="26050" spans="16:26" x14ac:dyDescent="0.25">
      <c r="P26050" s="121"/>
      <c r="R26050" s="121"/>
      <c r="T26050" s="121"/>
      <c r="V26050" s="121"/>
      <c r="X26050" s="121"/>
      <c r="Z26050" s="121"/>
    </row>
    <row r="26051" spans="16:26" x14ac:dyDescent="0.25">
      <c r="P26051" s="122"/>
      <c r="R26051" s="122"/>
      <c r="T26051" s="122"/>
      <c r="V26051" s="122"/>
      <c r="X26051" s="122"/>
      <c r="Z26051" s="122"/>
    </row>
    <row r="26052" spans="16:26" x14ac:dyDescent="0.25">
      <c r="P26052" s="118"/>
      <c r="R26052" s="118"/>
      <c r="T26052" s="118"/>
      <c r="V26052" s="118"/>
      <c r="X26052" s="118"/>
      <c r="Z26052" s="118"/>
    </row>
    <row r="26053" spans="16:26" x14ac:dyDescent="0.25">
      <c r="P26053" s="119"/>
      <c r="R26053" s="119"/>
      <c r="T26053" s="119"/>
      <c r="V26053" s="119"/>
      <c r="X26053" s="119"/>
      <c r="Z26053" s="119"/>
    </row>
    <row r="26054" spans="16:26" x14ac:dyDescent="0.25">
      <c r="P26054" s="119"/>
      <c r="R26054" s="119"/>
      <c r="T26054" s="119"/>
      <c r="V26054" s="119"/>
      <c r="X26054" s="119"/>
      <c r="Z26054" s="119"/>
    </row>
    <row r="26055" spans="16:26" x14ac:dyDescent="0.25">
      <c r="P26055" s="120"/>
      <c r="R26055" s="120"/>
      <c r="T26055" s="120"/>
      <c r="V26055" s="120"/>
      <c r="X26055" s="120"/>
      <c r="Z26055" s="120"/>
    </row>
    <row r="26056" spans="16:26" x14ac:dyDescent="0.25">
      <c r="P26056" s="119"/>
      <c r="R26056" s="119"/>
      <c r="T26056" s="119"/>
      <c r="V26056" s="119"/>
      <c r="X26056" s="119"/>
      <c r="Z26056" s="119"/>
    </row>
    <row r="26057" spans="16:26" x14ac:dyDescent="0.25">
      <c r="P26057" s="119"/>
      <c r="R26057" s="119"/>
      <c r="T26057" s="119"/>
      <c r="V26057" s="119"/>
      <c r="X26057" s="119"/>
      <c r="Z26057" s="119"/>
    </row>
    <row r="26058" spans="16:26" x14ac:dyDescent="0.25">
      <c r="P26058" s="120"/>
      <c r="R26058" s="120"/>
      <c r="T26058" s="120"/>
      <c r="V26058" s="120"/>
      <c r="X26058" s="120"/>
      <c r="Z26058" s="120"/>
    </row>
    <row r="26059" spans="16:26" x14ac:dyDescent="0.25">
      <c r="P26059" s="119"/>
      <c r="R26059" s="119"/>
      <c r="T26059" s="119"/>
      <c r="V26059" s="119"/>
      <c r="X26059" s="119"/>
      <c r="Z26059" s="119"/>
    </row>
    <row r="26060" spans="16:26" x14ac:dyDescent="0.25">
      <c r="P26060" s="120"/>
      <c r="R26060" s="120"/>
      <c r="T26060" s="120"/>
      <c r="V26060" s="120"/>
      <c r="X26060" s="120"/>
      <c r="Z26060" s="120"/>
    </row>
    <row r="26061" spans="16:26" x14ac:dyDescent="0.25">
      <c r="P26061" s="119"/>
      <c r="R26061" s="119"/>
      <c r="T26061" s="119"/>
      <c r="V26061" s="119"/>
      <c r="X26061" s="119"/>
      <c r="Z26061" s="119"/>
    </row>
    <row r="26062" spans="16:26" x14ac:dyDescent="0.25">
      <c r="P26062" s="119"/>
      <c r="R26062" s="119"/>
      <c r="T26062" s="119"/>
      <c r="V26062" s="119"/>
      <c r="X26062" s="119"/>
      <c r="Z26062" s="119"/>
    </row>
    <row r="26063" spans="16:26" x14ac:dyDescent="0.25">
      <c r="P26063" s="119"/>
      <c r="R26063" s="119"/>
      <c r="T26063" s="119"/>
      <c r="V26063" s="119"/>
      <c r="X26063" s="119"/>
      <c r="Z26063" s="119"/>
    </row>
    <row r="26064" spans="16:26" x14ac:dyDescent="0.25">
      <c r="P26064" s="121"/>
      <c r="R26064" s="121"/>
      <c r="T26064" s="121"/>
      <c r="V26064" s="121"/>
      <c r="X26064" s="121"/>
      <c r="Z26064" s="121"/>
    </row>
    <row r="26065" spans="16:26" x14ac:dyDescent="0.25">
      <c r="P26065" s="121"/>
      <c r="R26065" s="121"/>
      <c r="T26065" s="121"/>
      <c r="V26065" s="121"/>
      <c r="X26065" s="121"/>
      <c r="Z26065" s="121"/>
    </row>
    <row r="26066" spans="16:26" x14ac:dyDescent="0.25">
      <c r="P26066" s="121"/>
      <c r="R26066" s="121"/>
      <c r="T26066" s="121"/>
      <c r="V26066" s="121"/>
      <c r="X26066" s="121"/>
      <c r="Z26066" s="121"/>
    </row>
    <row r="26067" spans="16:26" x14ac:dyDescent="0.25">
      <c r="P26067" s="121"/>
      <c r="R26067" s="121"/>
      <c r="T26067" s="121"/>
      <c r="V26067" s="121"/>
      <c r="X26067" s="121"/>
      <c r="Z26067" s="121"/>
    </row>
    <row r="26068" spans="16:26" x14ac:dyDescent="0.25">
      <c r="P26068" s="122"/>
      <c r="R26068" s="122"/>
      <c r="T26068" s="122"/>
      <c r="V26068" s="122"/>
      <c r="X26068" s="122"/>
      <c r="Z26068" s="122"/>
    </row>
    <row r="26069" spans="16:26" x14ac:dyDescent="0.25">
      <c r="P26069" s="118"/>
      <c r="R26069" s="118"/>
      <c r="T26069" s="118"/>
      <c r="V26069" s="118"/>
      <c r="X26069" s="118"/>
      <c r="Z26069" s="118"/>
    </row>
    <row r="26070" spans="16:26" x14ac:dyDescent="0.25">
      <c r="P26070" s="119"/>
      <c r="R26070" s="119"/>
      <c r="T26070" s="119"/>
      <c r="V26070" s="119"/>
      <c r="X26070" s="119"/>
      <c r="Z26070" s="119"/>
    </row>
    <row r="26071" spans="16:26" x14ac:dyDescent="0.25">
      <c r="P26071" s="119"/>
      <c r="R26071" s="119"/>
      <c r="T26071" s="119"/>
      <c r="V26071" s="119"/>
      <c r="X26071" s="119"/>
      <c r="Z26071" s="119"/>
    </row>
    <row r="26072" spans="16:26" x14ac:dyDescent="0.25">
      <c r="P26072" s="120"/>
      <c r="R26072" s="120"/>
      <c r="T26072" s="120"/>
      <c r="V26072" s="120"/>
      <c r="X26072" s="120"/>
      <c r="Z26072" s="120"/>
    </row>
    <row r="26073" spans="16:26" x14ac:dyDescent="0.25">
      <c r="P26073" s="119"/>
      <c r="R26073" s="119"/>
      <c r="T26073" s="119"/>
      <c r="V26073" s="119"/>
      <c r="X26073" s="119"/>
      <c r="Z26073" s="119"/>
    </row>
    <row r="26074" spans="16:26" x14ac:dyDescent="0.25">
      <c r="P26074" s="119"/>
      <c r="R26074" s="119"/>
      <c r="T26074" s="119"/>
      <c r="V26074" s="119"/>
      <c r="X26074" s="119"/>
      <c r="Z26074" s="119"/>
    </row>
    <row r="26075" spans="16:26" x14ac:dyDescent="0.25">
      <c r="P26075" s="120"/>
      <c r="R26075" s="120"/>
      <c r="T26075" s="120"/>
      <c r="V26075" s="120"/>
      <c r="X26075" s="120"/>
      <c r="Z26075" s="120"/>
    </row>
    <row r="26076" spans="16:26" x14ac:dyDescent="0.25">
      <c r="P26076" s="119"/>
      <c r="R26076" s="119"/>
      <c r="T26076" s="119"/>
      <c r="V26076" s="119"/>
      <c r="X26076" s="119"/>
      <c r="Z26076" s="119"/>
    </row>
    <row r="26077" spans="16:26" x14ac:dyDescent="0.25">
      <c r="P26077" s="120"/>
      <c r="R26077" s="120"/>
      <c r="T26077" s="120"/>
      <c r="V26077" s="120"/>
      <c r="X26077" s="120"/>
      <c r="Z26077" s="120"/>
    </row>
    <row r="26078" spans="16:26" x14ac:dyDescent="0.25">
      <c r="P26078" s="119"/>
      <c r="R26078" s="119"/>
      <c r="T26078" s="119"/>
      <c r="V26078" s="119"/>
      <c r="X26078" s="119"/>
      <c r="Z26078" s="119"/>
    </row>
    <row r="26079" spans="16:26" x14ac:dyDescent="0.25">
      <c r="P26079" s="119"/>
      <c r="R26079" s="119"/>
      <c r="T26079" s="119"/>
      <c r="V26079" s="119"/>
      <c r="X26079" s="119"/>
      <c r="Z26079" s="119"/>
    </row>
    <row r="26080" spans="16:26" x14ac:dyDescent="0.25">
      <c r="P26080" s="119"/>
      <c r="R26080" s="119"/>
      <c r="T26080" s="119"/>
      <c r="V26080" s="119"/>
      <c r="X26080" s="119"/>
      <c r="Z26080" s="119"/>
    </row>
    <row r="26081" spans="16:26" x14ac:dyDescent="0.25">
      <c r="P26081" s="121"/>
      <c r="R26081" s="121"/>
      <c r="T26081" s="121"/>
      <c r="V26081" s="121"/>
      <c r="X26081" s="121"/>
      <c r="Z26081" s="121"/>
    </row>
    <row r="26082" spans="16:26" x14ac:dyDescent="0.25">
      <c r="P26082" s="121"/>
      <c r="R26082" s="121"/>
      <c r="T26082" s="121"/>
      <c r="V26082" s="121"/>
      <c r="X26082" s="121"/>
      <c r="Z26082" s="121"/>
    </row>
    <row r="26083" spans="16:26" x14ac:dyDescent="0.25">
      <c r="P26083" s="121"/>
      <c r="R26083" s="121"/>
      <c r="T26083" s="121"/>
      <c r="V26083" s="121"/>
      <c r="X26083" s="121"/>
      <c r="Z26083" s="121"/>
    </row>
    <row r="26084" spans="16:26" x14ac:dyDescent="0.25">
      <c r="P26084" s="121"/>
      <c r="R26084" s="121"/>
      <c r="T26084" s="121"/>
      <c r="V26084" s="121"/>
      <c r="X26084" s="121"/>
      <c r="Z26084" s="121"/>
    </row>
    <row r="26085" spans="16:26" x14ac:dyDescent="0.25">
      <c r="P26085" s="122"/>
      <c r="R26085" s="122"/>
      <c r="T26085" s="122"/>
      <c r="V26085" s="122"/>
      <c r="X26085" s="122"/>
      <c r="Z26085" s="122"/>
    </row>
    <row r="26086" spans="16:26" x14ac:dyDescent="0.25">
      <c r="P26086" s="118"/>
      <c r="R26086" s="118"/>
      <c r="T26086" s="118"/>
      <c r="V26086" s="118"/>
      <c r="X26086" s="118"/>
      <c r="Z26086" s="118"/>
    </row>
    <row r="26087" spans="16:26" x14ac:dyDescent="0.25">
      <c r="P26087" s="119"/>
      <c r="R26087" s="119"/>
      <c r="T26087" s="119"/>
      <c r="V26087" s="119"/>
      <c r="X26087" s="119"/>
      <c r="Z26087" s="119"/>
    </row>
    <row r="26088" spans="16:26" x14ac:dyDescent="0.25">
      <c r="P26088" s="119"/>
      <c r="R26088" s="119"/>
      <c r="T26088" s="119"/>
      <c r="V26088" s="119"/>
      <c r="X26088" s="119"/>
      <c r="Z26088" s="119"/>
    </row>
    <row r="26089" spans="16:26" x14ac:dyDescent="0.25">
      <c r="P26089" s="120"/>
      <c r="R26089" s="120"/>
      <c r="T26089" s="120"/>
      <c r="V26089" s="120"/>
      <c r="X26089" s="120"/>
      <c r="Z26089" s="120"/>
    </row>
    <row r="26090" spans="16:26" x14ac:dyDescent="0.25">
      <c r="P26090" s="119"/>
      <c r="R26090" s="119"/>
      <c r="T26090" s="119"/>
      <c r="V26090" s="119"/>
      <c r="X26090" s="119"/>
      <c r="Z26090" s="119"/>
    </row>
    <row r="26091" spans="16:26" x14ac:dyDescent="0.25">
      <c r="P26091" s="119"/>
      <c r="R26091" s="119"/>
      <c r="T26091" s="119"/>
      <c r="V26091" s="119"/>
      <c r="X26091" s="119"/>
      <c r="Z26091" s="119"/>
    </row>
    <row r="26092" spans="16:26" x14ac:dyDescent="0.25">
      <c r="P26092" s="120"/>
      <c r="R26092" s="120"/>
      <c r="T26092" s="120"/>
      <c r="V26092" s="120"/>
      <c r="X26092" s="120"/>
      <c r="Z26092" s="120"/>
    </row>
    <row r="26093" spans="16:26" x14ac:dyDescent="0.25">
      <c r="P26093" s="119"/>
      <c r="R26093" s="119"/>
      <c r="T26093" s="119"/>
      <c r="V26093" s="119"/>
      <c r="X26093" s="119"/>
      <c r="Z26093" s="119"/>
    </row>
    <row r="26094" spans="16:26" x14ac:dyDescent="0.25">
      <c r="P26094" s="120"/>
      <c r="R26094" s="120"/>
      <c r="T26094" s="120"/>
      <c r="V26094" s="120"/>
      <c r="X26094" s="120"/>
      <c r="Z26094" s="120"/>
    </row>
    <row r="26095" spans="16:26" x14ac:dyDescent="0.25">
      <c r="P26095" s="119"/>
      <c r="R26095" s="119"/>
      <c r="T26095" s="119"/>
      <c r="V26095" s="119"/>
      <c r="X26095" s="119"/>
      <c r="Z26095" s="119"/>
    </row>
    <row r="26096" spans="16:26" x14ac:dyDescent="0.25">
      <c r="P26096" s="119"/>
      <c r="R26096" s="119"/>
      <c r="T26096" s="119"/>
      <c r="V26096" s="119"/>
      <c r="X26096" s="119"/>
      <c r="Z26096" s="119"/>
    </row>
    <row r="26097" spans="16:26" x14ac:dyDescent="0.25">
      <c r="P26097" s="119"/>
      <c r="R26097" s="119"/>
      <c r="T26097" s="119"/>
      <c r="V26097" s="119"/>
      <c r="X26097" s="119"/>
      <c r="Z26097" s="119"/>
    </row>
    <row r="26098" spans="16:26" x14ac:dyDescent="0.25">
      <c r="P26098" s="121"/>
      <c r="R26098" s="121"/>
      <c r="T26098" s="121"/>
      <c r="V26098" s="121"/>
      <c r="X26098" s="121"/>
      <c r="Z26098" s="121"/>
    </row>
    <row r="26099" spans="16:26" x14ac:dyDescent="0.25">
      <c r="P26099" s="121"/>
      <c r="R26099" s="121"/>
      <c r="T26099" s="121"/>
      <c r="V26099" s="121"/>
      <c r="X26099" s="121"/>
      <c r="Z26099" s="121"/>
    </row>
    <row r="26100" spans="16:26" x14ac:dyDescent="0.25">
      <c r="P26100" s="121"/>
      <c r="R26100" s="121"/>
      <c r="T26100" s="121"/>
      <c r="V26100" s="121"/>
      <c r="X26100" s="121"/>
      <c r="Z26100" s="121"/>
    </row>
    <row r="26101" spans="16:26" x14ac:dyDescent="0.25">
      <c r="P26101" s="121"/>
      <c r="R26101" s="121"/>
      <c r="T26101" s="121"/>
      <c r="V26101" s="121"/>
      <c r="X26101" s="121"/>
      <c r="Z26101" s="121"/>
    </row>
    <row r="26102" spans="16:26" x14ac:dyDescent="0.25">
      <c r="P26102" s="122"/>
      <c r="R26102" s="122"/>
      <c r="T26102" s="122"/>
      <c r="V26102" s="122"/>
      <c r="X26102" s="122"/>
      <c r="Z26102" s="122"/>
    </row>
    <row r="26103" spans="16:26" x14ac:dyDescent="0.25">
      <c r="P26103" s="118"/>
      <c r="R26103" s="118"/>
      <c r="T26103" s="118"/>
      <c r="V26103" s="118"/>
      <c r="X26103" s="118"/>
      <c r="Z26103" s="118"/>
    </row>
    <row r="26104" spans="16:26" x14ac:dyDescent="0.25">
      <c r="P26104" s="119"/>
      <c r="R26104" s="119"/>
      <c r="T26104" s="119"/>
      <c r="V26104" s="119"/>
      <c r="X26104" s="119"/>
      <c r="Z26104" s="119"/>
    </row>
    <row r="26105" spans="16:26" x14ac:dyDescent="0.25">
      <c r="P26105" s="119"/>
      <c r="R26105" s="119"/>
      <c r="T26105" s="119"/>
      <c r="V26105" s="119"/>
      <c r="X26105" s="119"/>
      <c r="Z26105" s="119"/>
    </row>
    <row r="26106" spans="16:26" x14ac:dyDescent="0.25">
      <c r="P26106" s="120"/>
      <c r="R26106" s="120"/>
      <c r="T26106" s="120"/>
      <c r="V26106" s="120"/>
      <c r="X26106" s="120"/>
      <c r="Z26106" s="120"/>
    </row>
    <row r="26107" spans="16:26" x14ac:dyDescent="0.25">
      <c r="P26107" s="119"/>
      <c r="R26107" s="119"/>
      <c r="T26107" s="119"/>
      <c r="V26107" s="119"/>
      <c r="X26107" s="119"/>
      <c r="Z26107" s="119"/>
    </row>
    <row r="26108" spans="16:26" x14ac:dyDescent="0.25">
      <c r="P26108" s="119"/>
      <c r="R26108" s="119"/>
      <c r="T26108" s="119"/>
      <c r="V26108" s="119"/>
      <c r="X26108" s="119"/>
      <c r="Z26108" s="119"/>
    </row>
    <row r="26109" spans="16:26" x14ac:dyDescent="0.25">
      <c r="P26109" s="120"/>
      <c r="R26109" s="120"/>
      <c r="T26109" s="120"/>
      <c r="V26109" s="120"/>
      <c r="X26109" s="120"/>
      <c r="Z26109" s="120"/>
    </row>
    <row r="26110" spans="16:26" x14ac:dyDescent="0.25">
      <c r="P26110" s="119"/>
      <c r="R26110" s="119"/>
      <c r="T26110" s="119"/>
      <c r="V26110" s="119"/>
      <c r="X26110" s="119"/>
      <c r="Z26110" s="119"/>
    </row>
    <row r="26111" spans="16:26" x14ac:dyDescent="0.25">
      <c r="P26111" s="120"/>
      <c r="R26111" s="120"/>
      <c r="T26111" s="120"/>
      <c r="V26111" s="120"/>
      <c r="X26111" s="120"/>
      <c r="Z26111" s="120"/>
    </row>
    <row r="26112" spans="16:26" x14ac:dyDescent="0.25">
      <c r="P26112" s="119"/>
      <c r="R26112" s="119"/>
      <c r="T26112" s="119"/>
      <c r="V26112" s="119"/>
      <c r="X26112" s="119"/>
      <c r="Z26112" s="119"/>
    </row>
    <row r="26113" spans="16:26" x14ac:dyDescent="0.25">
      <c r="P26113" s="119"/>
      <c r="R26113" s="119"/>
      <c r="T26113" s="119"/>
      <c r="V26113" s="119"/>
      <c r="X26113" s="119"/>
      <c r="Z26113" s="119"/>
    </row>
    <row r="26114" spans="16:26" x14ac:dyDescent="0.25">
      <c r="P26114" s="119"/>
      <c r="R26114" s="119"/>
      <c r="T26114" s="119"/>
      <c r="V26114" s="119"/>
      <c r="X26114" s="119"/>
      <c r="Z26114" s="119"/>
    </row>
    <row r="26115" spans="16:26" x14ac:dyDescent="0.25">
      <c r="P26115" s="121"/>
      <c r="R26115" s="121"/>
      <c r="T26115" s="121"/>
      <c r="V26115" s="121"/>
      <c r="X26115" s="121"/>
      <c r="Z26115" s="121"/>
    </row>
    <row r="26116" spans="16:26" x14ac:dyDescent="0.25">
      <c r="P26116" s="121"/>
      <c r="R26116" s="121"/>
      <c r="T26116" s="121"/>
      <c r="V26116" s="121"/>
      <c r="X26116" s="121"/>
      <c r="Z26116" s="121"/>
    </row>
    <row r="26117" spans="16:26" x14ac:dyDescent="0.25">
      <c r="P26117" s="121"/>
      <c r="R26117" s="121"/>
      <c r="T26117" s="121"/>
      <c r="V26117" s="121"/>
      <c r="X26117" s="121"/>
      <c r="Z26117" s="121"/>
    </row>
    <row r="26118" spans="16:26" x14ac:dyDescent="0.25">
      <c r="P26118" s="121"/>
      <c r="R26118" s="121"/>
      <c r="T26118" s="121"/>
      <c r="V26118" s="121"/>
      <c r="X26118" s="121"/>
      <c r="Z26118" s="121"/>
    </row>
    <row r="26119" spans="16:26" x14ac:dyDescent="0.25">
      <c r="P26119" s="122"/>
      <c r="R26119" s="122"/>
      <c r="T26119" s="122"/>
      <c r="V26119" s="122"/>
      <c r="X26119" s="122"/>
      <c r="Z26119" s="122"/>
    </row>
    <row r="26120" spans="16:26" x14ac:dyDescent="0.25">
      <c r="P26120" s="118"/>
      <c r="R26120" s="118"/>
      <c r="T26120" s="118"/>
      <c r="V26120" s="118"/>
      <c r="X26120" s="118"/>
      <c r="Z26120" s="118"/>
    </row>
    <row r="26121" spans="16:26" x14ac:dyDescent="0.25">
      <c r="P26121" s="119"/>
      <c r="R26121" s="119"/>
      <c r="T26121" s="119"/>
      <c r="V26121" s="119"/>
      <c r="X26121" s="119"/>
      <c r="Z26121" s="119"/>
    </row>
    <row r="26122" spans="16:26" x14ac:dyDescent="0.25">
      <c r="P26122" s="119"/>
      <c r="R26122" s="119"/>
      <c r="T26122" s="119"/>
      <c r="V26122" s="119"/>
      <c r="X26122" s="119"/>
      <c r="Z26122" s="119"/>
    </row>
    <row r="26123" spans="16:26" x14ac:dyDescent="0.25">
      <c r="P26123" s="120"/>
      <c r="R26123" s="120"/>
      <c r="T26123" s="120"/>
      <c r="V26123" s="120"/>
      <c r="X26123" s="120"/>
      <c r="Z26123" s="120"/>
    </row>
    <row r="26124" spans="16:26" x14ac:dyDescent="0.25">
      <c r="P26124" s="119"/>
      <c r="R26124" s="119"/>
      <c r="T26124" s="119"/>
      <c r="V26124" s="119"/>
      <c r="X26124" s="119"/>
      <c r="Z26124" s="119"/>
    </row>
    <row r="26125" spans="16:26" x14ac:dyDescent="0.25">
      <c r="P26125" s="119"/>
      <c r="R26125" s="119"/>
      <c r="T26125" s="119"/>
      <c r="V26125" s="119"/>
      <c r="X26125" s="119"/>
      <c r="Z26125" s="119"/>
    </row>
    <row r="26126" spans="16:26" x14ac:dyDescent="0.25">
      <c r="P26126" s="120"/>
      <c r="R26126" s="120"/>
      <c r="T26126" s="120"/>
      <c r="V26126" s="120"/>
      <c r="X26126" s="120"/>
      <c r="Z26126" s="120"/>
    </row>
    <row r="26127" spans="16:26" x14ac:dyDescent="0.25">
      <c r="P26127" s="119"/>
      <c r="R26127" s="119"/>
      <c r="T26127" s="119"/>
      <c r="V26127" s="119"/>
      <c r="X26127" s="119"/>
      <c r="Z26127" s="119"/>
    </row>
    <row r="26128" spans="16:26" x14ac:dyDescent="0.25">
      <c r="P26128" s="120"/>
      <c r="R26128" s="120"/>
      <c r="T26128" s="120"/>
      <c r="V26128" s="120"/>
      <c r="X26128" s="120"/>
      <c r="Z26128" s="120"/>
    </row>
    <row r="26129" spans="16:26" x14ac:dyDescent="0.25">
      <c r="P26129" s="119"/>
      <c r="R26129" s="119"/>
      <c r="T26129" s="119"/>
      <c r="V26129" s="119"/>
      <c r="X26129" s="119"/>
      <c r="Z26129" s="119"/>
    </row>
    <row r="26130" spans="16:26" x14ac:dyDescent="0.25">
      <c r="P26130" s="119"/>
      <c r="R26130" s="119"/>
      <c r="T26130" s="119"/>
      <c r="V26130" s="119"/>
      <c r="X26130" s="119"/>
      <c r="Z26130" s="119"/>
    </row>
    <row r="26131" spans="16:26" x14ac:dyDescent="0.25">
      <c r="P26131" s="119"/>
      <c r="R26131" s="119"/>
      <c r="T26131" s="119"/>
      <c r="V26131" s="119"/>
      <c r="X26131" s="119"/>
      <c r="Z26131" s="119"/>
    </row>
    <row r="26132" spans="16:26" x14ac:dyDescent="0.25">
      <c r="P26132" s="121"/>
      <c r="R26132" s="121"/>
      <c r="T26132" s="121"/>
      <c r="V26132" s="121"/>
      <c r="X26132" s="121"/>
      <c r="Z26132" s="121"/>
    </row>
    <row r="26133" spans="16:26" x14ac:dyDescent="0.25">
      <c r="P26133" s="121"/>
      <c r="R26133" s="121"/>
      <c r="T26133" s="121"/>
      <c r="V26133" s="121"/>
      <c r="X26133" s="121"/>
      <c r="Z26133" s="121"/>
    </row>
    <row r="26134" spans="16:26" x14ac:dyDescent="0.25">
      <c r="P26134" s="121"/>
      <c r="R26134" s="121"/>
      <c r="T26134" s="121"/>
      <c r="V26134" s="121"/>
      <c r="X26134" s="121"/>
      <c r="Z26134" s="121"/>
    </row>
    <row r="26135" spans="16:26" x14ac:dyDescent="0.25">
      <c r="P26135" s="121"/>
      <c r="R26135" s="121"/>
      <c r="T26135" s="121"/>
      <c r="V26135" s="121"/>
      <c r="X26135" s="121"/>
      <c r="Z26135" s="121"/>
    </row>
    <row r="26136" spans="16:26" x14ac:dyDescent="0.25">
      <c r="P26136" s="122"/>
      <c r="R26136" s="122"/>
      <c r="T26136" s="122"/>
      <c r="V26136" s="122"/>
      <c r="X26136" s="122"/>
      <c r="Z26136" s="122"/>
    </row>
    <row r="26137" spans="16:26" x14ac:dyDescent="0.25">
      <c r="P26137" s="118"/>
      <c r="R26137" s="118"/>
      <c r="T26137" s="118"/>
      <c r="V26137" s="118"/>
      <c r="X26137" s="118"/>
      <c r="Z26137" s="118"/>
    </row>
    <row r="26138" spans="16:26" x14ac:dyDescent="0.25">
      <c r="P26138" s="119"/>
      <c r="R26138" s="119"/>
      <c r="T26138" s="119"/>
      <c r="V26138" s="119"/>
      <c r="X26138" s="119"/>
      <c r="Z26138" s="119"/>
    </row>
    <row r="26139" spans="16:26" x14ac:dyDescent="0.25">
      <c r="P26139" s="119"/>
      <c r="R26139" s="119"/>
      <c r="T26139" s="119"/>
      <c r="V26139" s="119"/>
      <c r="X26139" s="119"/>
      <c r="Z26139" s="119"/>
    </row>
    <row r="26140" spans="16:26" x14ac:dyDescent="0.25">
      <c r="P26140" s="120"/>
      <c r="R26140" s="120"/>
      <c r="T26140" s="120"/>
      <c r="V26140" s="120"/>
      <c r="X26140" s="120"/>
      <c r="Z26140" s="120"/>
    </row>
    <row r="26141" spans="16:26" x14ac:dyDescent="0.25">
      <c r="P26141" s="119"/>
      <c r="R26141" s="119"/>
      <c r="T26141" s="119"/>
      <c r="V26141" s="119"/>
      <c r="X26141" s="119"/>
      <c r="Z26141" s="119"/>
    </row>
    <row r="26142" spans="16:26" x14ac:dyDescent="0.25">
      <c r="P26142" s="119"/>
      <c r="R26142" s="119"/>
      <c r="T26142" s="119"/>
      <c r="V26142" s="119"/>
      <c r="X26142" s="119"/>
      <c r="Z26142" s="119"/>
    </row>
    <row r="26143" spans="16:26" x14ac:dyDescent="0.25">
      <c r="P26143" s="120"/>
      <c r="R26143" s="120"/>
      <c r="T26143" s="120"/>
      <c r="V26143" s="120"/>
      <c r="X26143" s="120"/>
      <c r="Z26143" s="120"/>
    </row>
    <row r="26144" spans="16:26" x14ac:dyDescent="0.25">
      <c r="P26144" s="119"/>
      <c r="R26144" s="119"/>
      <c r="T26144" s="119"/>
      <c r="V26144" s="119"/>
      <c r="X26144" s="119"/>
      <c r="Z26144" s="119"/>
    </row>
    <row r="26145" spans="16:26" x14ac:dyDescent="0.25">
      <c r="P26145" s="120"/>
      <c r="R26145" s="120"/>
      <c r="T26145" s="120"/>
      <c r="V26145" s="120"/>
      <c r="X26145" s="120"/>
      <c r="Z26145" s="120"/>
    </row>
    <row r="26146" spans="16:26" x14ac:dyDescent="0.25">
      <c r="P26146" s="119"/>
      <c r="R26146" s="119"/>
      <c r="T26146" s="119"/>
      <c r="V26146" s="119"/>
      <c r="X26146" s="119"/>
      <c r="Z26146" s="119"/>
    </row>
    <row r="26147" spans="16:26" x14ac:dyDescent="0.25">
      <c r="P26147" s="119"/>
      <c r="R26147" s="119"/>
      <c r="T26147" s="119"/>
      <c r="V26147" s="119"/>
      <c r="X26147" s="119"/>
      <c r="Z26147" s="119"/>
    </row>
    <row r="26148" spans="16:26" x14ac:dyDescent="0.25">
      <c r="P26148" s="119"/>
      <c r="R26148" s="119"/>
      <c r="T26148" s="119"/>
      <c r="V26148" s="119"/>
      <c r="X26148" s="119"/>
      <c r="Z26148" s="119"/>
    </row>
    <row r="26149" spans="16:26" x14ac:dyDescent="0.25">
      <c r="P26149" s="121"/>
      <c r="R26149" s="121"/>
      <c r="T26149" s="121"/>
      <c r="V26149" s="121"/>
      <c r="X26149" s="121"/>
      <c r="Z26149" s="121"/>
    </row>
    <row r="26150" spans="16:26" x14ac:dyDescent="0.25">
      <c r="P26150" s="121"/>
      <c r="R26150" s="121"/>
      <c r="T26150" s="121"/>
      <c r="V26150" s="121"/>
      <c r="X26150" s="121"/>
      <c r="Z26150" s="121"/>
    </row>
    <row r="26151" spans="16:26" x14ac:dyDescent="0.25">
      <c r="P26151" s="121"/>
      <c r="R26151" s="121"/>
      <c r="T26151" s="121"/>
      <c r="V26151" s="121"/>
      <c r="X26151" s="121"/>
      <c r="Z26151" s="121"/>
    </row>
    <row r="26152" spans="16:26" x14ac:dyDescent="0.25">
      <c r="P26152" s="121"/>
      <c r="R26152" s="121"/>
      <c r="T26152" s="121"/>
      <c r="V26152" s="121"/>
      <c r="X26152" s="121"/>
      <c r="Z26152" s="121"/>
    </row>
    <row r="26153" spans="16:26" x14ac:dyDescent="0.25">
      <c r="P26153" s="122"/>
      <c r="R26153" s="122"/>
      <c r="T26153" s="122"/>
      <c r="V26153" s="122"/>
      <c r="X26153" s="122"/>
      <c r="Z26153" s="122"/>
    </row>
    <row r="26154" spans="16:26" x14ac:dyDescent="0.25">
      <c r="P26154" s="118"/>
      <c r="R26154" s="118"/>
      <c r="T26154" s="118"/>
      <c r="V26154" s="118"/>
      <c r="X26154" s="118"/>
      <c r="Z26154" s="118"/>
    </row>
    <row r="26155" spans="16:26" x14ac:dyDescent="0.25">
      <c r="P26155" s="119"/>
      <c r="R26155" s="119"/>
      <c r="T26155" s="119"/>
      <c r="V26155" s="119"/>
      <c r="X26155" s="119"/>
      <c r="Z26155" s="119"/>
    </row>
    <row r="26156" spans="16:26" x14ac:dyDescent="0.25">
      <c r="P26156" s="119"/>
      <c r="R26156" s="119"/>
      <c r="T26156" s="119"/>
      <c r="V26156" s="119"/>
      <c r="X26156" s="119"/>
      <c r="Z26156" s="119"/>
    </row>
    <row r="26157" spans="16:26" x14ac:dyDescent="0.25">
      <c r="P26157" s="120"/>
      <c r="R26157" s="120"/>
      <c r="T26157" s="120"/>
      <c r="V26157" s="120"/>
      <c r="X26157" s="120"/>
      <c r="Z26157" s="120"/>
    </row>
    <row r="26158" spans="16:26" x14ac:dyDescent="0.25">
      <c r="P26158" s="119"/>
      <c r="R26158" s="119"/>
      <c r="T26158" s="119"/>
      <c r="V26158" s="119"/>
      <c r="X26158" s="119"/>
      <c r="Z26158" s="119"/>
    </row>
    <row r="26159" spans="16:26" x14ac:dyDescent="0.25">
      <c r="P26159" s="119"/>
      <c r="R26159" s="119"/>
      <c r="T26159" s="119"/>
      <c r="V26159" s="119"/>
      <c r="X26159" s="119"/>
      <c r="Z26159" s="119"/>
    </row>
    <row r="26160" spans="16:26" x14ac:dyDescent="0.25">
      <c r="P26160" s="120"/>
      <c r="R26160" s="120"/>
      <c r="T26160" s="120"/>
      <c r="V26160" s="120"/>
      <c r="X26160" s="120"/>
      <c r="Z26160" s="120"/>
    </row>
    <row r="26161" spans="16:26" x14ac:dyDescent="0.25">
      <c r="P26161" s="119"/>
      <c r="R26161" s="119"/>
      <c r="T26161" s="119"/>
      <c r="V26161" s="119"/>
      <c r="X26161" s="119"/>
      <c r="Z26161" s="119"/>
    </row>
    <row r="26162" spans="16:26" x14ac:dyDescent="0.25">
      <c r="P26162" s="120"/>
      <c r="R26162" s="120"/>
      <c r="T26162" s="120"/>
      <c r="V26162" s="120"/>
      <c r="X26162" s="120"/>
      <c r="Z26162" s="120"/>
    </row>
    <row r="26163" spans="16:26" x14ac:dyDescent="0.25">
      <c r="P26163" s="119"/>
      <c r="R26163" s="119"/>
      <c r="T26163" s="119"/>
      <c r="V26163" s="119"/>
      <c r="X26163" s="119"/>
      <c r="Z26163" s="119"/>
    </row>
    <row r="26164" spans="16:26" x14ac:dyDescent="0.25">
      <c r="P26164" s="119"/>
      <c r="R26164" s="119"/>
      <c r="T26164" s="119"/>
      <c r="V26164" s="119"/>
      <c r="X26164" s="119"/>
      <c r="Z26164" s="119"/>
    </row>
    <row r="26165" spans="16:26" x14ac:dyDescent="0.25">
      <c r="P26165" s="119"/>
      <c r="R26165" s="119"/>
      <c r="T26165" s="119"/>
      <c r="V26165" s="119"/>
      <c r="X26165" s="119"/>
      <c r="Z26165" s="119"/>
    </row>
    <row r="26166" spans="16:26" x14ac:dyDescent="0.25">
      <c r="P26166" s="121"/>
      <c r="R26166" s="121"/>
      <c r="T26166" s="121"/>
      <c r="V26166" s="121"/>
      <c r="X26166" s="121"/>
      <c r="Z26166" s="121"/>
    </row>
    <row r="26167" spans="16:26" x14ac:dyDescent="0.25">
      <c r="P26167" s="121"/>
      <c r="R26167" s="121"/>
      <c r="T26167" s="121"/>
      <c r="V26167" s="121"/>
      <c r="X26167" s="121"/>
      <c r="Z26167" s="121"/>
    </row>
    <row r="26168" spans="16:26" x14ac:dyDescent="0.25">
      <c r="P26168" s="121"/>
      <c r="R26168" s="121"/>
      <c r="T26168" s="121"/>
      <c r="V26168" s="121"/>
      <c r="X26168" s="121"/>
      <c r="Z26168" s="121"/>
    </row>
    <row r="26169" spans="16:26" x14ac:dyDescent="0.25">
      <c r="P26169" s="121"/>
      <c r="R26169" s="121"/>
      <c r="T26169" s="121"/>
      <c r="V26169" s="121"/>
      <c r="X26169" s="121"/>
      <c r="Z26169" s="121"/>
    </row>
    <row r="26170" spans="16:26" x14ac:dyDescent="0.25">
      <c r="P26170" s="122"/>
      <c r="R26170" s="122"/>
      <c r="T26170" s="122"/>
      <c r="V26170" s="122"/>
      <c r="X26170" s="122"/>
      <c r="Z26170" s="122"/>
    </row>
    <row r="26171" spans="16:26" x14ac:dyDescent="0.25">
      <c r="P26171" s="118"/>
      <c r="R26171" s="118"/>
      <c r="T26171" s="118"/>
      <c r="V26171" s="118"/>
      <c r="X26171" s="118"/>
      <c r="Z26171" s="118"/>
    </row>
    <row r="26172" spans="16:26" x14ac:dyDescent="0.25">
      <c r="P26172" s="119"/>
      <c r="R26172" s="119"/>
      <c r="T26172" s="119"/>
      <c r="V26172" s="119"/>
      <c r="X26172" s="119"/>
      <c r="Z26172" s="119"/>
    </row>
    <row r="26173" spans="16:26" x14ac:dyDescent="0.25">
      <c r="P26173" s="119"/>
      <c r="R26173" s="119"/>
      <c r="T26173" s="119"/>
      <c r="V26173" s="119"/>
      <c r="X26173" s="119"/>
      <c r="Z26173" s="119"/>
    </row>
    <row r="26174" spans="16:26" x14ac:dyDescent="0.25">
      <c r="P26174" s="120"/>
      <c r="R26174" s="120"/>
      <c r="T26174" s="120"/>
      <c r="V26174" s="120"/>
      <c r="X26174" s="120"/>
      <c r="Z26174" s="120"/>
    </row>
    <row r="26175" spans="16:26" x14ac:dyDescent="0.25">
      <c r="P26175" s="119"/>
      <c r="R26175" s="119"/>
      <c r="T26175" s="119"/>
      <c r="V26175" s="119"/>
      <c r="X26175" s="119"/>
      <c r="Z26175" s="119"/>
    </row>
    <row r="26176" spans="16:26" x14ac:dyDescent="0.25">
      <c r="P26176" s="119"/>
      <c r="R26176" s="119"/>
      <c r="T26176" s="119"/>
      <c r="V26176" s="119"/>
      <c r="X26176" s="119"/>
      <c r="Z26176" s="119"/>
    </row>
    <row r="26177" spans="16:26" x14ac:dyDescent="0.25">
      <c r="P26177" s="120"/>
      <c r="R26177" s="120"/>
      <c r="T26177" s="120"/>
      <c r="V26177" s="120"/>
      <c r="X26177" s="120"/>
      <c r="Z26177" s="120"/>
    </row>
    <row r="26178" spans="16:26" x14ac:dyDescent="0.25">
      <c r="P26178" s="119"/>
      <c r="R26178" s="119"/>
      <c r="T26178" s="119"/>
      <c r="V26178" s="119"/>
      <c r="X26178" s="119"/>
      <c r="Z26178" s="119"/>
    </row>
    <row r="26179" spans="16:26" x14ac:dyDescent="0.25">
      <c r="P26179" s="120"/>
      <c r="R26179" s="120"/>
      <c r="T26179" s="120"/>
      <c r="V26179" s="120"/>
      <c r="X26179" s="120"/>
      <c r="Z26179" s="120"/>
    </row>
    <row r="26180" spans="16:26" x14ac:dyDescent="0.25">
      <c r="P26180" s="119"/>
      <c r="R26180" s="119"/>
      <c r="T26180" s="119"/>
      <c r="V26180" s="119"/>
      <c r="X26180" s="119"/>
      <c r="Z26180" s="119"/>
    </row>
    <row r="26181" spans="16:26" x14ac:dyDescent="0.25">
      <c r="P26181" s="119"/>
      <c r="R26181" s="119"/>
      <c r="T26181" s="119"/>
      <c r="V26181" s="119"/>
      <c r="X26181" s="119"/>
      <c r="Z26181" s="119"/>
    </row>
    <row r="26182" spans="16:26" x14ac:dyDescent="0.25">
      <c r="P26182" s="119"/>
      <c r="R26182" s="119"/>
      <c r="T26182" s="119"/>
      <c r="V26182" s="119"/>
      <c r="X26182" s="119"/>
      <c r="Z26182" s="119"/>
    </row>
    <row r="26183" spans="16:26" x14ac:dyDescent="0.25">
      <c r="P26183" s="121"/>
      <c r="R26183" s="121"/>
      <c r="T26183" s="121"/>
      <c r="V26183" s="121"/>
      <c r="X26183" s="121"/>
      <c r="Z26183" s="121"/>
    </row>
    <row r="26184" spans="16:26" x14ac:dyDescent="0.25">
      <c r="P26184" s="121"/>
      <c r="R26184" s="121"/>
      <c r="T26184" s="121"/>
      <c r="V26184" s="121"/>
      <c r="X26184" s="121"/>
      <c r="Z26184" s="121"/>
    </row>
    <row r="26185" spans="16:26" x14ac:dyDescent="0.25">
      <c r="P26185" s="121"/>
      <c r="R26185" s="121"/>
      <c r="T26185" s="121"/>
      <c r="V26185" s="121"/>
      <c r="X26185" s="121"/>
      <c r="Z26185" s="121"/>
    </row>
    <row r="26186" spans="16:26" x14ac:dyDescent="0.25">
      <c r="P26186" s="121"/>
      <c r="R26186" s="121"/>
      <c r="T26186" s="121"/>
      <c r="V26186" s="121"/>
      <c r="X26186" s="121"/>
      <c r="Z26186" s="121"/>
    </row>
    <row r="26187" spans="16:26" x14ac:dyDescent="0.25">
      <c r="P26187" s="122"/>
      <c r="R26187" s="122"/>
      <c r="T26187" s="122"/>
      <c r="V26187" s="122"/>
      <c r="X26187" s="122"/>
      <c r="Z26187" s="122"/>
    </row>
    <row r="26188" spans="16:26" x14ac:dyDescent="0.25">
      <c r="P26188" s="118"/>
      <c r="R26188" s="118"/>
      <c r="T26188" s="118"/>
      <c r="V26188" s="118"/>
      <c r="X26188" s="118"/>
      <c r="Z26188" s="118"/>
    </row>
    <row r="26189" spans="16:26" x14ac:dyDescent="0.25">
      <c r="P26189" s="119"/>
      <c r="R26189" s="119"/>
      <c r="T26189" s="119"/>
      <c r="V26189" s="119"/>
      <c r="X26189" s="119"/>
      <c r="Z26189" s="119"/>
    </row>
    <row r="26190" spans="16:26" x14ac:dyDescent="0.25">
      <c r="P26190" s="119"/>
      <c r="R26190" s="119"/>
      <c r="T26190" s="119"/>
      <c r="V26190" s="119"/>
      <c r="X26190" s="119"/>
      <c r="Z26190" s="119"/>
    </row>
    <row r="26191" spans="16:26" x14ac:dyDescent="0.25">
      <c r="P26191" s="120"/>
      <c r="R26191" s="120"/>
      <c r="T26191" s="120"/>
      <c r="V26191" s="120"/>
      <c r="X26191" s="120"/>
      <c r="Z26191" s="120"/>
    </row>
    <row r="26192" spans="16:26" x14ac:dyDescent="0.25">
      <c r="P26192" s="119"/>
      <c r="R26192" s="119"/>
      <c r="T26192" s="119"/>
      <c r="V26192" s="119"/>
      <c r="X26192" s="119"/>
      <c r="Z26192" s="119"/>
    </row>
    <row r="26193" spans="16:26" x14ac:dyDescent="0.25">
      <c r="P26193" s="119"/>
      <c r="R26193" s="119"/>
      <c r="T26193" s="119"/>
      <c r="V26193" s="119"/>
      <c r="X26193" s="119"/>
      <c r="Z26193" s="119"/>
    </row>
    <row r="26194" spans="16:26" x14ac:dyDescent="0.25">
      <c r="P26194" s="120"/>
      <c r="R26194" s="120"/>
      <c r="T26194" s="120"/>
      <c r="V26194" s="120"/>
      <c r="X26194" s="120"/>
      <c r="Z26194" s="120"/>
    </row>
    <row r="26195" spans="16:26" x14ac:dyDescent="0.25">
      <c r="P26195" s="119"/>
      <c r="R26195" s="119"/>
      <c r="T26195" s="119"/>
      <c r="V26195" s="119"/>
      <c r="X26195" s="119"/>
      <c r="Z26195" s="119"/>
    </row>
    <row r="26196" spans="16:26" x14ac:dyDescent="0.25">
      <c r="P26196" s="120"/>
      <c r="R26196" s="120"/>
      <c r="T26196" s="120"/>
      <c r="V26196" s="120"/>
      <c r="X26196" s="120"/>
      <c r="Z26196" s="120"/>
    </row>
    <row r="26197" spans="16:26" x14ac:dyDescent="0.25">
      <c r="P26197" s="119"/>
      <c r="R26197" s="119"/>
      <c r="T26197" s="119"/>
      <c r="V26197" s="119"/>
      <c r="X26197" s="119"/>
      <c r="Z26197" s="119"/>
    </row>
    <row r="26198" spans="16:26" x14ac:dyDescent="0.25">
      <c r="P26198" s="119"/>
      <c r="R26198" s="119"/>
      <c r="T26198" s="119"/>
      <c r="V26198" s="119"/>
      <c r="X26198" s="119"/>
      <c r="Z26198" s="119"/>
    </row>
    <row r="26199" spans="16:26" x14ac:dyDescent="0.25">
      <c r="P26199" s="119"/>
      <c r="R26199" s="119"/>
      <c r="T26199" s="119"/>
      <c r="V26199" s="119"/>
      <c r="X26199" s="119"/>
      <c r="Z26199" s="119"/>
    </row>
    <row r="26200" spans="16:26" x14ac:dyDescent="0.25">
      <c r="P26200" s="121"/>
      <c r="R26200" s="121"/>
      <c r="T26200" s="121"/>
      <c r="V26200" s="121"/>
      <c r="X26200" s="121"/>
      <c r="Z26200" s="121"/>
    </row>
    <row r="26201" spans="16:26" x14ac:dyDescent="0.25">
      <c r="P26201" s="121"/>
      <c r="R26201" s="121"/>
      <c r="T26201" s="121"/>
      <c r="V26201" s="121"/>
      <c r="X26201" s="121"/>
      <c r="Z26201" s="121"/>
    </row>
    <row r="26202" spans="16:26" x14ac:dyDescent="0.25">
      <c r="P26202" s="121"/>
      <c r="R26202" s="121"/>
      <c r="T26202" s="121"/>
      <c r="V26202" s="121"/>
      <c r="X26202" s="121"/>
      <c r="Z26202" s="121"/>
    </row>
    <row r="26203" spans="16:26" x14ac:dyDescent="0.25">
      <c r="P26203" s="121"/>
      <c r="R26203" s="121"/>
      <c r="T26203" s="121"/>
      <c r="V26203" s="121"/>
      <c r="X26203" s="121"/>
      <c r="Z26203" s="121"/>
    </row>
    <row r="26204" spans="16:26" x14ac:dyDescent="0.25">
      <c r="P26204" s="122"/>
      <c r="R26204" s="122"/>
      <c r="T26204" s="122"/>
      <c r="V26204" s="122"/>
      <c r="X26204" s="122"/>
      <c r="Z26204" s="122"/>
    </row>
    <row r="26205" spans="16:26" x14ac:dyDescent="0.25">
      <c r="P26205" s="118"/>
      <c r="R26205" s="118"/>
      <c r="T26205" s="118"/>
      <c r="V26205" s="118"/>
      <c r="X26205" s="118"/>
      <c r="Z26205" s="118"/>
    </row>
    <row r="26206" spans="16:26" x14ac:dyDescent="0.25">
      <c r="P26206" s="119"/>
      <c r="R26206" s="119"/>
      <c r="T26206" s="119"/>
      <c r="V26206" s="119"/>
      <c r="X26206" s="119"/>
      <c r="Z26206" s="119"/>
    </row>
    <row r="26207" spans="16:26" x14ac:dyDescent="0.25">
      <c r="P26207" s="119"/>
      <c r="R26207" s="119"/>
      <c r="T26207" s="119"/>
      <c r="V26207" s="119"/>
      <c r="X26207" s="119"/>
      <c r="Z26207" s="119"/>
    </row>
    <row r="26208" spans="16:26" x14ac:dyDescent="0.25">
      <c r="P26208" s="120"/>
      <c r="R26208" s="120"/>
      <c r="T26208" s="120"/>
      <c r="V26208" s="120"/>
      <c r="X26208" s="120"/>
      <c r="Z26208" s="120"/>
    </row>
    <row r="26209" spans="16:26" x14ac:dyDescent="0.25">
      <c r="P26209" s="119"/>
      <c r="R26209" s="119"/>
      <c r="T26209" s="119"/>
      <c r="V26209" s="119"/>
      <c r="X26209" s="119"/>
      <c r="Z26209" s="119"/>
    </row>
    <row r="26210" spans="16:26" x14ac:dyDescent="0.25">
      <c r="P26210" s="119"/>
      <c r="R26210" s="119"/>
      <c r="T26210" s="119"/>
      <c r="V26210" s="119"/>
      <c r="X26210" s="119"/>
      <c r="Z26210" s="119"/>
    </row>
    <row r="26211" spans="16:26" x14ac:dyDescent="0.25">
      <c r="P26211" s="120"/>
      <c r="R26211" s="120"/>
      <c r="T26211" s="120"/>
      <c r="V26211" s="120"/>
      <c r="X26211" s="120"/>
      <c r="Z26211" s="120"/>
    </row>
    <row r="26212" spans="16:26" x14ac:dyDescent="0.25">
      <c r="P26212" s="119"/>
      <c r="R26212" s="119"/>
      <c r="T26212" s="119"/>
      <c r="V26212" s="119"/>
      <c r="X26212" s="119"/>
      <c r="Z26212" s="119"/>
    </row>
    <row r="26213" spans="16:26" x14ac:dyDescent="0.25">
      <c r="P26213" s="120"/>
      <c r="R26213" s="120"/>
      <c r="T26213" s="120"/>
      <c r="V26213" s="120"/>
      <c r="X26213" s="120"/>
      <c r="Z26213" s="120"/>
    </row>
    <row r="26214" spans="16:26" x14ac:dyDescent="0.25">
      <c r="P26214" s="119"/>
      <c r="R26214" s="119"/>
      <c r="T26214" s="119"/>
      <c r="V26214" s="119"/>
      <c r="X26214" s="119"/>
      <c r="Z26214" s="119"/>
    </row>
    <row r="26215" spans="16:26" x14ac:dyDescent="0.25">
      <c r="P26215" s="119"/>
      <c r="R26215" s="119"/>
      <c r="T26215" s="119"/>
      <c r="V26215" s="119"/>
      <c r="X26215" s="119"/>
      <c r="Z26215" s="119"/>
    </row>
    <row r="26216" spans="16:26" x14ac:dyDescent="0.25">
      <c r="P26216" s="119"/>
      <c r="R26216" s="119"/>
      <c r="T26216" s="119"/>
      <c r="V26216" s="119"/>
      <c r="X26216" s="119"/>
      <c r="Z26216" s="119"/>
    </row>
    <row r="26217" spans="16:26" x14ac:dyDescent="0.25">
      <c r="P26217" s="121"/>
      <c r="R26217" s="121"/>
      <c r="T26217" s="121"/>
      <c r="V26217" s="121"/>
      <c r="X26217" s="121"/>
      <c r="Z26217" s="121"/>
    </row>
    <row r="26218" spans="16:26" x14ac:dyDescent="0.25">
      <c r="P26218" s="121"/>
      <c r="R26218" s="121"/>
      <c r="T26218" s="121"/>
      <c r="V26218" s="121"/>
      <c r="X26218" s="121"/>
      <c r="Z26218" s="121"/>
    </row>
    <row r="26219" spans="16:26" x14ac:dyDescent="0.25">
      <c r="P26219" s="121"/>
      <c r="R26219" s="121"/>
      <c r="T26219" s="121"/>
      <c r="V26219" s="121"/>
      <c r="X26219" s="121"/>
      <c r="Z26219" s="121"/>
    </row>
    <row r="26220" spans="16:26" x14ac:dyDescent="0.25">
      <c r="P26220" s="121"/>
      <c r="R26220" s="121"/>
      <c r="T26220" s="121"/>
      <c r="V26220" s="121"/>
      <c r="X26220" s="121"/>
      <c r="Z26220" s="121"/>
    </row>
    <row r="26221" spans="16:26" x14ac:dyDescent="0.25">
      <c r="P26221" s="122"/>
      <c r="R26221" s="122"/>
      <c r="T26221" s="122"/>
      <c r="V26221" s="122"/>
      <c r="X26221" s="122"/>
      <c r="Z26221" s="122"/>
    </row>
    <row r="26222" spans="16:26" x14ac:dyDescent="0.25">
      <c r="P26222" s="118"/>
      <c r="R26222" s="118"/>
      <c r="T26222" s="118"/>
      <c r="V26222" s="118"/>
      <c r="X26222" s="118"/>
      <c r="Z26222" s="118"/>
    </row>
    <row r="26223" spans="16:26" x14ac:dyDescent="0.25">
      <c r="P26223" s="119"/>
      <c r="R26223" s="119"/>
      <c r="T26223" s="119"/>
      <c r="V26223" s="119"/>
      <c r="X26223" s="119"/>
      <c r="Z26223" s="119"/>
    </row>
    <row r="26224" spans="16:26" x14ac:dyDescent="0.25">
      <c r="P26224" s="119"/>
      <c r="R26224" s="119"/>
      <c r="T26224" s="119"/>
      <c r="V26224" s="119"/>
      <c r="X26224" s="119"/>
      <c r="Z26224" s="119"/>
    </row>
    <row r="26225" spans="16:26" x14ac:dyDescent="0.25">
      <c r="P26225" s="120"/>
      <c r="R26225" s="120"/>
      <c r="T26225" s="120"/>
      <c r="V26225" s="120"/>
      <c r="X26225" s="120"/>
      <c r="Z26225" s="120"/>
    </row>
    <row r="26226" spans="16:26" x14ac:dyDescent="0.25">
      <c r="P26226" s="119"/>
      <c r="R26226" s="119"/>
      <c r="T26226" s="119"/>
      <c r="V26226" s="119"/>
      <c r="X26226" s="119"/>
      <c r="Z26226" s="119"/>
    </row>
    <row r="26227" spans="16:26" x14ac:dyDescent="0.25">
      <c r="P26227" s="119"/>
      <c r="R26227" s="119"/>
      <c r="T26227" s="119"/>
      <c r="V26227" s="119"/>
      <c r="X26227" s="119"/>
      <c r="Z26227" s="119"/>
    </row>
    <row r="26228" spans="16:26" x14ac:dyDescent="0.25">
      <c r="P26228" s="120"/>
      <c r="R26228" s="120"/>
      <c r="T26228" s="120"/>
      <c r="V26228" s="120"/>
      <c r="X26228" s="120"/>
      <c r="Z26228" s="120"/>
    </row>
    <row r="26229" spans="16:26" x14ac:dyDescent="0.25">
      <c r="P26229" s="119"/>
      <c r="R26229" s="119"/>
      <c r="T26229" s="119"/>
      <c r="V26229" s="119"/>
      <c r="X26229" s="119"/>
      <c r="Z26229" s="119"/>
    </row>
    <row r="26230" spans="16:26" x14ac:dyDescent="0.25">
      <c r="P26230" s="120"/>
      <c r="R26230" s="120"/>
      <c r="T26230" s="120"/>
      <c r="V26230" s="120"/>
      <c r="X26230" s="120"/>
      <c r="Z26230" s="120"/>
    </row>
    <row r="26231" spans="16:26" x14ac:dyDescent="0.25">
      <c r="P26231" s="119"/>
      <c r="R26231" s="119"/>
      <c r="T26231" s="119"/>
      <c r="V26231" s="119"/>
      <c r="X26231" s="119"/>
      <c r="Z26231" s="119"/>
    </row>
    <row r="26232" spans="16:26" x14ac:dyDescent="0.25">
      <c r="P26232" s="119"/>
      <c r="R26232" s="119"/>
      <c r="T26232" s="119"/>
      <c r="V26232" s="119"/>
      <c r="X26232" s="119"/>
      <c r="Z26232" s="119"/>
    </row>
    <row r="26233" spans="16:26" x14ac:dyDescent="0.25">
      <c r="P26233" s="119"/>
      <c r="R26233" s="119"/>
      <c r="T26233" s="119"/>
      <c r="V26233" s="119"/>
      <c r="X26233" s="119"/>
      <c r="Z26233" s="119"/>
    </row>
    <row r="26234" spans="16:26" x14ac:dyDescent="0.25">
      <c r="P26234" s="121"/>
      <c r="R26234" s="121"/>
      <c r="T26234" s="121"/>
      <c r="V26234" s="121"/>
      <c r="X26234" s="121"/>
      <c r="Z26234" s="121"/>
    </row>
    <row r="26235" spans="16:26" x14ac:dyDescent="0.25">
      <c r="P26235" s="121"/>
      <c r="R26235" s="121"/>
      <c r="T26235" s="121"/>
      <c r="V26235" s="121"/>
      <c r="X26235" s="121"/>
      <c r="Z26235" s="121"/>
    </row>
    <row r="26236" spans="16:26" x14ac:dyDescent="0.25">
      <c r="P26236" s="121"/>
      <c r="R26236" s="121"/>
      <c r="T26236" s="121"/>
      <c r="V26236" s="121"/>
      <c r="X26236" s="121"/>
      <c r="Z26236" s="121"/>
    </row>
    <row r="26237" spans="16:26" x14ac:dyDescent="0.25">
      <c r="P26237" s="121"/>
      <c r="R26237" s="121"/>
      <c r="T26237" s="121"/>
      <c r="V26237" s="121"/>
      <c r="X26237" s="121"/>
      <c r="Z26237" s="121"/>
    </row>
    <row r="26238" spans="16:26" x14ac:dyDescent="0.25">
      <c r="P26238" s="122"/>
      <c r="R26238" s="122"/>
      <c r="T26238" s="122"/>
      <c r="V26238" s="122"/>
      <c r="X26238" s="122"/>
      <c r="Z26238" s="122"/>
    </row>
    <row r="26239" spans="16:26" x14ac:dyDescent="0.25">
      <c r="P26239" s="118"/>
      <c r="R26239" s="118"/>
      <c r="T26239" s="118"/>
      <c r="V26239" s="118"/>
      <c r="X26239" s="118"/>
      <c r="Z26239" s="118"/>
    </row>
    <row r="26240" spans="16:26" x14ac:dyDescent="0.25">
      <c r="P26240" s="119"/>
      <c r="R26240" s="119"/>
      <c r="T26240" s="119"/>
      <c r="V26240" s="119"/>
      <c r="X26240" s="119"/>
      <c r="Z26240" s="119"/>
    </row>
    <row r="26241" spans="16:26" x14ac:dyDescent="0.25">
      <c r="P26241" s="119"/>
      <c r="R26241" s="119"/>
      <c r="T26241" s="119"/>
      <c r="V26241" s="119"/>
      <c r="X26241" s="119"/>
      <c r="Z26241" s="119"/>
    </row>
    <row r="26242" spans="16:26" x14ac:dyDescent="0.25">
      <c r="P26242" s="120"/>
      <c r="R26242" s="120"/>
      <c r="T26242" s="120"/>
      <c r="V26242" s="120"/>
      <c r="X26242" s="120"/>
      <c r="Z26242" s="120"/>
    </row>
    <row r="26243" spans="16:26" x14ac:dyDescent="0.25">
      <c r="P26243" s="119"/>
      <c r="R26243" s="119"/>
      <c r="T26243" s="119"/>
      <c r="V26243" s="119"/>
      <c r="X26243" s="119"/>
      <c r="Z26243" s="119"/>
    </row>
    <row r="26244" spans="16:26" x14ac:dyDescent="0.25">
      <c r="P26244" s="119"/>
      <c r="R26244" s="119"/>
      <c r="T26244" s="119"/>
      <c r="V26244" s="119"/>
      <c r="X26244" s="119"/>
      <c r="Z26244" s="119"/>
    </row>
    <row r="26245" spans="16:26" x14ac:dyDescent="0.25">
      <c r="P26245" s="120"/>
      <c r="R26245" s="120"/>
      <c r="T26245" s="120"/>
      <c r="V26245" s="120"/>
      <c r="X26245" s="120"/>
      <c r="Z26245" s="120"/>
    </row>
    <row r="26246" spans="16:26" x14ac:dyDescent="0.25">
      <c r="P26246" s="119"/>
      <c r="R26246" s="119"/>
      <c r="T26246" s="119"/>
      <c r="V26246" s="119"/>
      <c r="X26246" s="119"/>
      <c r="Z26246" s="119"/>
    </row>
    <row r="26247" spans="16:26" x14ac:dyDescent="0.25">
      <c r="P26247" s="120"/>
      <c r="R26247" s="120"/>
      <c r="T26247" s="120"/>
      <c r="V26247" s="120"/>
      <c r="X26247" s="120"/>
      <c r="Z26247" s="120"/>
    </row>
    <row r="26248" spans="16:26" x14ac:dyDescent="0.25">
      <c r="P26248" s="119"/>
      <c r="R26248" s="119"/>
      <c r="T26248" s="119"/>
      <c r="V26248" s="119"/>
      <c r="X26248" s="119"/>
      <c r="Z26248" s="119"/>
    </row>
    <row r="26249" spans="16:26" x14ac:dyDescent="0.25">
      <c r="P26249" s="119"/>
      <c r="R26249" s="119"/>
      <c r="T26249" s="119"/>
      <c r="V26249" s="119"/>
      <c r="X26249" s="119"/>
      <c r="Z26249" s="119"/>
    </row>
    <row r="26250" spans="16:26" x14ac:dyDescent="0.25">
      <c r="P26250" s="119"/>
      <c r="R26250" s="119"/>
      <c r="T26250" s="119"/>
      <c r="V26250" s="119"/>
      <c r="X26250" s="119"/>
      <c r="Z26250" s="119"/>
    </row>
    <row r="26251" spans="16:26" x14ac:dyDescent="0.25">
      <c r="P26251" s="121"/>
      <c r="R26251" s="121"/>
      <c r="T26251" s="121"/>
      <c r="V26251" s="121"/>
      <c r="X26251" s="121"/>
      <c r="Z26251" s="121"/>
    </row>
    <row r="26252" spans="16:26" x14ac:dyDescent="0.25">
      <c r="P26252" s="121"/>
      <c r="R26252" s="121"/>
      <c r="T26252" s="121"/>
      <c r="V26252" s="121"/>
      <c r="X26252" s="121"/>
      <c r="Z26252" s="121"/>
    </row>
    <row r="26253" spans="16:26" x14ac:dyDescent="0.25">
      <c r="P26253" s="121"/>
      <c r="R26253" s="121"/>
      <c r="T26253" s="121"/>
      <c r="V26253" s="121"/>
      <c r="X26253" s="121"/>
      <c r="Z26253" s="121"/>
    </row>
    <row r="26254" spans="16:26" x14ac:dyDescent="0.25">
      <c r="P26254" s="121"/>
      <c r="R26254" s="121"/>
      <c r="T26254" s="121"/>
      <c r="V26254" s="121"/>
      <c r="X26254" s="121"/>
      <c r="Z26254" s="121"/>
    </row>
    <row r="26255" spans="16:26" x14ac:dyDescent="0.25">
      <c r="P26255" s="122"/>
      <c r="R26255" s="122"/>
      <c r="T26255" s="122"/>
      <c r="V26255" s="122"/>
      <c r="X26255" s="122"/>
      <c r="Z26255" s="122"/>
    </row>
    <row r="26256" spans="16:26" x14ac:dyDescent="0.25">
      <c r="P26256" s="118"/>
      <c r="R26256" s="118"/>
      <c r="T26256" s="118"/>
      <c r="V26256" s="118"/>
      <c r="X26256" s="118"/>
      <c r="Z26256" s="118"/>
    </row>
    <row r="26257" spans="16:26" x14ac:dyDescent="0.25">
      <c r="P26257" s="119"/>
      <c r="R26257" s="119"/>
      <c r="T26257" s="119"/>
      <c r="V26257" s="119"/>
      <c r="X26257" s="119"/>
      <c r="Z26257" s="119"/>
    </row>
    <row r="26258" spans="16:26" x14ac:dyDescent="0.25">
      <c r="P26258" s="119"/>
      <c r="R26258" s="119"/>
      <c r="T26258" s="119"/>
      <c r="V26258" s="119"/>
      <c r="X26258" s="119"/>
      <c r="Z26258" s="119"/>
    </row>
    <row r="26259" spans="16:26" x14ac:dyDescent="0.25">
      <c r="P26259" s="120"/>
      <c r="R26259" s="120"/>
      <c r="T26259" s="120"/>
      <c r="V26259" s="120"/>
      <c r="X26259" s="120"/>
      <c r="Z26259" s="120"/>
    </row>
    <row r="26260" spans="16:26" x14ac:dyDescent="0.25">
      <c r="P26260" s="119"/>
      <c r="R26260" s="119"/>
      <c r="T26260" s="119"/>
      <c r="V26260" s="119"/>
      <c r="X26260" s="119"/>
      <c r="Z26260" s="119"/>
    </row>
    <row r="26261" spans="16:26" x14ac:dyDescent="0.25">
      <c r="P26261" s="119"/>
      <c r="R26261" s="119"/>
      <c r="T26261" s="119"/>
      <c r="V26261" s="119"/>
      <c r="X26261" s="119"/>
      <c r="Z26261" s="119"/>
    </row>
    <row r="26262" spans="16:26" x14ac:dyDescent="0.25">
      <c r="P26262" s="120"/>
      <c r="R26262" s="120"/>
      <c r="T26262" s="120"/>
      <c r="V26262" s="120"/>
      <c r="X26262" s="120"/>
      <c r="Z26262" s="120"/>
    </row>
    <row r="26263" spans="16:26" x14ac:dyDescent="0.25">
      <c r="P26263" s="119"/>
      <c r="R26263" s="119"/>
      <c r="T26263" s="119"/>
      <c r="V26263" s="119"/>
      <c r="X26263" s="119"/>
      <c r="Z26263" s="119"/>
    </row>
    <row r="26264" spans="16:26" x14ac:dyDescent="0.25">
      <c r="P26264" s="120"/>
      <c r="R26264" s="120"/>
      <c r="T26264" s="120"/>
      <c r="V26264" s="120"/>
      <c r="X26264" s="120"/>
      <c r="Z26264" s="120"/>
    </row>
    <row r="26265" spans="16:26" x14ac:dyDescent="0.25">
      <c r="P26265" s="119"/>
      <c r="R26265" s="119"/>
      <c r="T26265" s="119"/>
      <c r="V26265" s="119"/>
      <c r="X26265" s="119"/>
      <c r="Z26265" s="119"/>
    </row>
    <row r="26266" spans="16:26" x14ac:dyDescent="0.25">
      <c r="P26266" s="119"/>
      <c r="R26266" s="119"/>
      <c r="T26266" s="119"/>
      <c r="V26266" s="119"/>
      <c r="X26266" s="119"/>
      <c r="Z26266" s="119"/>
    </row>
    <row r="26267" spans="16:26" x14ac:dyDescent="0.25">
      <c r="P26267" s="119"/>
      <c r="R26267" s="119"/>
      <c r="T26267" s="119"/>
      <c r="V26267" s="119"/>
      <c r="X26267" s="119"/>
      <c r="Z26267" s="119"/>
    </row>
    <row r="26268" spans="16:26" x14ac:dyDescent="0.25">
      <c r="P26268" s="121"/>
      <c r="R26268" s="121"/>
      <c r="T26268" s="121"/>
      <c r="V26268" s="121"/>
      <c r="X26268" s="121"/>
      <c r="Z26268" s="121"/>
    </row>
    <row r="26269" spans="16:26" x14ac:dyDescent="0.25">
      <c r="P26269" s="121"/>
      <c r="R26269" s="121"/>
      <c r="T26269" s="121"/>
      <c r="V26269" s="121"/>
      <c r="X26269" s="121"/>
      <c r="Z26269" s="121"/>
    </row>
    <row r="26270" spans="16:26" x14ac:dyDescent="0.25">
      <c r="P26270" s="121"/>
      <c r="R26270" s="121"/>
      <c r="T26270" s="121"/>
      <c r="V26270" s="121"/>
      <c r="X26270" s="121"/>
      <c r="Z26270" s="121"/>
    </row>
    <row r="26271" spans="16:26" x14ac:dyDescent="0.25">
      <c r="P26271" s="121"/>
      <c r="R26271" s="121"/>
      <c r="T26271" s="121"/>
      <c r="V26271" s="121"/>
      <c r="X26271" s="121"/>
      <c r="Z26271" s="121"/>
    </row>
    <row r="26272" spans="16:26" x14ac:dyDescent="0.25">
      <c r="P26272" s="122"/>
      <c r="R26272" s="122"/>
      <c r="T26272" s="122"/>
      <c r="V26272" s="122"/>
      <c r="X26272" s="122"/>
      <c r="Z26272" s="122"/>
    </row>
    <row r="26273" spans="16:26" x14ac:dyDescent="0.25">
      <c r="P26273" s="118"/>
      <c r="R26273" s="118"/>
      <c r="T26273" s="118"/>
      <c r="V26273" s="118"/>
      <c r="X26273" s="118"/>
      <c r="Z26273" s="118"/>
    </row>
    <row r="26274" spans="16:26" x14ac:dyDescent="0.25">
      <c r="P26274" s="119"/>
      <c r="R26274" s="119"/>
      <c r="T26274" s="119"/>
      <c r="V26274" s="119"/>
      <c r="X26274" s="119"/>
      <c r="Z26274" s="119"/>
    </row>
    <row r="26275" spans="16:26" x14ac:dyDescent="0.25">
      <c r="P26275" s="119"/>
      <c r="R26275" s="119"/>
      <c r="T26275" s="119"/>
      <c r="V26275" s="119"/>
      <c r="X26275" s="119"/>
      <c r="Z26275" s="119"/>
    </row>
    <row r="26276" spans="16:26" x14ac:dyDescent="0.25">
      <c r="P26276" s="120"/>
      <c r="R26276" s="120"/>
      <c r="T26276" s="120"/>
      <c r="V26276" s="120"/>
      <c r="X26276" s="120"/>
      <c r="Z26276" s="120"/>
    </row>
    <row r="26277" spans="16:26" x14ac:dyDescent="0.25">
      <c r="P26277" s="119"/>
      <c r="R26277" s="119"/>
      <c r="T26277" s="119"/>
      <c r="V26277" s="119"/>
      <c r="X26277" s="119"/>
      <c r="Z26277" s="119"/>
    </row>
    <row r="26278" spans="16:26" x14ac:dyDescent="0.25">
      <c r="P26278" s="119"/>
      <c r="R26278" s="119"/>
      <c r="T26278" s="119"/>
      <c r="V26278" s="119"/>
      <c r="X26278" s="119"/>
      <c r="Z26278" s="119"/>
    </row>
    <row r="26279" spans="16:26" x14ac:dyDescent="0.25">
      <c r="P26279" s="120"/>
      <c r="R26279" s="120"/>
      <c r="T26279" s="120"/>
      <c r="V26279" s="120"/>
      <c r="X26279" s="120"/>
      <c r="Z26279" s="120"/>
    </row>
    <row r="26280" spans="16:26" x14ac:dyDescent="0.25">
      <c r="P26280" s="119"/>
      <c r="R26280" s="119"/>
      <c r="T26280" s="119"/>
      <c r="V26280" s="119"/>
      <c r="X26280" s="119"/>
      <c r="Z26280" s="119"/>
    </row>
    <row r="26281" spans="16:26" x14ac:dyDescent="0.25">
      <c r="P26281" s="120"/>
      <c r="R26281" s="120"/>
      <c r="T26281" s="120"/>
      <c r="V26281" s="120"/>
      <c r="X26281" s="120"/>
      <c r="Z26281" s="120"/>
    </row>
    <row r="26282" spans="16:26" x14ac:dyDescent="0.25">
      <c r="P26282" s="119"/>
      <c r="R26282" s="119"/>
      <c r="T26282" s="119"/>
      <c r="V26282" s="119"/>
      <c r="X26282" s="119"/>
      <c r="Z26282" s="119"/>
    </row>
    <row r="26283" spans="16:26" x14ac:dyDescent="0.25">
      <c r="P26283" s="119"/>
      <c r="R26283" s="119"/>
      <c r="T26283" s="119"/>
      <c r="V26283" s="119"/>
      <c r="X26283" s="119"/>
      <c r="Z26283" s="119"/>
    </row>
    <row r="26284" spans="16:26" x14ac:dyDescent="0.25">
      <c r="P26284" s="119"/>
      <c r="R26284" s="119"/>
      <c r="T26284" s="119"/>
      <c r="V26284" s="119"/>
      <c r="X26284" s="119"/>
      <c r="Z26284" s="119"/>
    </row>
    <row r="26285" spans="16:26" x14ac:dyDescent="0.25">
      <c r="P26285" s="121"/>
      <c r="R26285" s="121"/>
      <c r="T26285" s="121"/>
      <c r="V26285" s="121"/>
      <c r="X26285" s="121"/>
      <c r="Z26285" s="121"/>
    </row>
    <row r="26286" spans="16:26" x14ac:dyDescent="0.25">
      <c r="P26286" s="121"/>
      <c r="R26286" s="121"/>
      <c r="T26286" s="121"/>
      <c r="V26286" s="121"/>
      <c r="X26286" s="121"/>
      <c r="Z26286" s="121"/>
    </row>
    <row r="26287" spans="16:26" x14ac:dyDescent="0.25">
      <c r="P26287" s="121"/>
      <c r="R26287" s="121"/>
      <c r="T26287" s="121"/>
      <c r="V26287" s="121"/>
      <c r="X26287" s="121"/>
      <c r="Z26287" s="121"/>
    </row>
    <row r="26288" spans="16:26" x14ac:dyDescent="0.25">
      <c r="P26288" s="121"/>
      <c r="R26288" s="121"/>
      <c r="T26288" s="121"/>
      <c r="V26288" s="121"/>
      <c r="X26288" s="121"/>
      <c r="Z26288" s="121"/>
    </row>
    <row r="26289" spans="16:26" x14ac:dyDescent="0.25">
      <c r="P26289" s="122"/>
      <c r="R26289" s="122"/>
      <c r="T26289" s="122"/>
      <c r="V26289" s="122"/>
      <c r="X26289" s="122"/>
      <c r="Z26289" s="122"/>
    </row>
    <row r="26290" spans="16:26" x14ac:dyDescent="0.25">
      <c r="P26290" s="118"/>
      <c r="R26290" s="118"/>
      <c r="T26290" s="118"/>
      <c r="V26290" s="118"/>
      <c r="X26290" s="118"/>
      <c r="Z26290" s="118"/>
    </row>
    <row r="26291" spans="16:26" x14ac:dyDescent="0.25">
      <c r="P26291" s="119"/>
      <c r="R26291" s="119"/>
      <c r="T26291" s="119"/>
      <c r="V26291" s="119"/>
      <c r="X26291" s="119"/>
      <c r="Z26291" s="119"/>
    </row>
    <row r="26292" spans="16:26" x14ac:dyDescent="0.25">
      <c r="P26292" s="119"/>
      <c r="R26292" s="119"/>
      <c r="T26292" s="119"/>
      <c r="V26292" s="119"/>
      <c r="X26292" s="119"/>
      <c r="Z26292" s="119"/>
    </row>
    <row r="26293" spans="16:26" x14ac:dyDescent="0.25">
      <c r="P26293" s="120"/>
      <c r="R26293" s="120"/>
      <c r="T26293" s="120"/>
      <c r="V26293" s="120"/>
      <c r="X26293" s="120"/>
      <c r="Z26293" s="120"/>
    </row>
    <row r="26294" spans="16:26" x14ac:dyDescent="0.25">
      <c r="P26294" s="119"/>
      <c r="R26294" s="119"/>
      <c r="T26294" s="119"/>
      <c r="V26294" s="119"/>
      <c r="X26294" s="119"/>
      <c r="Z26294" s="119"/>
    </row>
    <row r="26295" spans="16:26" x14ac:dyDescent="0.25">
      <c r="P26295" s="119"/>
      <c r="R26295" s="119"/>
      <c r="T26295" s="119"/>
      <c r="V26295" s="119"/>
      <c r="X26295" s="119"/>
      <c r="Z26295" s="119"/>
    </row>
    <row r="26296" spans="16:26" x14ac:dyDescent="0.25">
      <c r="P26296" s="120"/>
      <c r="R26296" s="120"/>
      <c r="T26296" s="120"/>
      <c r="V26296" s="120"/>
      <c r="X26296" s="120"/>
      <c r="Z26296" s="120"/>
    </row>
    <row r="26297" spans="16:26" x14ac:dyDescent="0.25">
      <c r="P26297" s="119"/>
      <c r="R26297" s="119"/>
      <c r="T26297" s="119"/>
      <c r="V26297" s="119"/>
      <c r="X26297" s="119"/>
      <c r="Z26297" s="119"/>
    </row>
    <row r="26298" spans="16:26" x14ac:dyDescent="0.25">
      <c r="P26298" s="120"/>
      <c r="R26298" s="120"/>
      <c r="T26298" s="120"/>
      <c r="V26298" s="120"/>
      <c r="X26298" s="120"/>
      <c r="Z26298" s="120"/>
    </row>
    <row r="26299" spans="16:26" x14ac:dyDescent="0.25">
      <c r="P26299" s="119"/>
      <c r="R26299" s="119"/>
      <c r="T26299" s="119"/>
      <c r="V26299" s="119"/>
      <c r="X26299" s="119"/>
      <c r="Z26299" s="119"/>
    </row>
    <row r="26300" spans="16:26" x14ac:dyDescent="0.25">
      <c r="P26300" s="119"/>
      <c r="R26300" s="119"/>
      <c r="T26300" s="119"/>
      <c r="V26300" s="119"/>
      <c r="X26300" s="119"/>
      <c r="Z26300" s="119"/>
    </row>
    <row r="26301" spans="16:26" x14ac:dyDescent="0.25">
      <c r="P26301" s="119"/>
      <c r="R26301" s="119"/>
      <c r="T26301" s="119"/>
      <c r="V26301" s="119"/>
      <c r="X26301" s="119"/>
      <c r="Z26301" s="119"/>
    </row>
    <row r="26302" spans="16:26" x14ac:dyDescent="0.25">
      <c r="P26302" s="121"/>
      <c r="R26302" s="121"/>
      <c r="T26302" s="121"/>
      <c r="V26302" s="121"/>
      <c r="X26302" s="121"/>
      <c r="Z26302" s="121"/>
    </row>
    <row r="26303" spans="16:26" x14ac:dyDescent="0.25">
      <c r="P26303" s="121"/>
      <c r="R26303" s="121"/>
      <c r="T26303" s="121"/>
      <c r="V26303" s="121"/>
      <c r="X26303" s="121"/>
      <c r="Z26303" s="121"/>
    </row>
    <row r="26304" spans="16:26" x14ac:dyDescent="0.25">
      <c r="P26304" s="121"/>
      <c r="R26304" s="121"/>
      <c r="T26304" s="121"/>
      <c r="V26304" s="121"/>
      <c r="X26304" s="121"/>
      <c r="Z26304" s="121"/>
    </row>
    <row r="26305" spans="16:26" x14ac:dyDescent="0.25">
      <c r="P26305" s="121"/>
      <c r="R26305" s="121"/>
      <c r="T26305" s="121"/>
      <c r="V26305" s="121"/>
      <c r="X26305" s="121"/>
      <c r="Z26305" s="121"/>
    </row>
    <row r="26306" spans="16:26" x14ac:dyDescent="0.25">
      <c r="P26306" s="122"/>
      <c r="R26306" s="122"/>
      <c r="T26306" s="122"/>
      <c r="V26306" s="122"/>
      <c r="X26306" s="122"/>
      <c r="Z26306" s="122"/>
    </row>
    <row r="26307" spans="16:26" x14ac:dyDescent="0.25">
      <c r="P26307" s="118"/>
      <c r="R26307" s="118"/>
      <c r="T26307" s="118"/>
      <c r="V26307" s="118"/>
      <c r="X26307" s="118"/>
      <c r="Z26307" s="118"/>
    </row>
    <row r="26308" spans="16:26" x14ac:dyDescent="0.25">
      <c r="P26308" s="119"/>
      <c r="R26308" s="119"/>
      <c r="T26308" s="119"/>
      <c r="V26308" s="119"/>
      <c r="X26308" s="119"/>
      <c r="Z26308" s="119"/>
    </row>
    <row r="26309" spans="16:26" x14ac:dyDescent="0.25">
      <c r="P26309" s="119"/>
      <c r="R26309" s="119"/>
      <c r="T26309" s="119"/>
      <c r="V26309" s="119"/>
      <c r="X26309" s="119"/>
      <c r="Z26309" s="119"/>
    </row>
    <row r="26310" spans="16:26" x14ac:dyDescent="0.25">
      <c r="P26310" s="120"/>
      <c r="R26310" s="120"/>
      <c r="T26310" s="120"/>
      <c r="V26310" s="120"/>
      <c r="X26310" s="120"/>
      <c r="Z26310" s="120"/>
    </row>
    <row r="26311" spans="16:26" x14ac:dyDescent="0.25">
      <c r="P26311" s="119"/>
      <c r="R26311" s="119"/>
      <c r="T26311" s="119"/>
      <c r="V26311" s="119"/>
      <c r="X26311" s="119"/>
      <c r="Z26311" s="119"/>
    </row>
    <row r="26312" spans="16:26" x14ac:dyDescent="0.25">
      <c r="P26312" s="119"/>
      <c r="R26312" s="119"/>
      <c r="T26312" s="119"/>
      <c r="V26312" s="119"/>
      <c r="X26312" s="119"/>
      <c r="Z26312" s="119"/>
    </row>
    <row r="26313" spans="16:26" x14ac:dyDescent="0.25">
      <c r="P26313" s="120"/>
      <c r="R26313" s="120"/>
      <c r="T26313" s="120"/>
      <c r="V26313" s="120"/>
      <c r="X26313" s="120"/>
      <c r="Z26313" s="120"/>
    </row>
    <row r="26314" spans="16:26" x14ac:dyDescent="0.25">
      <c r="P26314" s="119"/>
      <c r="R26314" s="119"/>
      <c r="T26314" s="119"/>
      <c r="V26314" s="119"/>
      <c r="X26314" s="119"/>
      <c r="Z26314" s="119"/>
    </row>
    <row r="26315" spans="16:26" x14ac:dyDescent="0.25">
      <c r="P26315" s="120"/>
      <c r="R26315" s="120"/>
      <c r="T26315" s="120"/>
      <c r="V26315" s="120"/>
      <c r="X26315" s="120"/>
      <c r="Z26315" s="120"/>
    </row>
    <row r="26316" spans="16:26" x14ac:dyDescent="0.25">
      <c r="P26316" s="119"/>
      <c r="R26316" s="119"/>
      <c r="T26316" s="119"/>
      <c r="V26316" s="119"/>
      <c r="X26316" s="119"/>
      <c r="Z26316" s="119"/>
    </row>
    <row r="26317" spans="16:26" x14ac:dyDescent="0.25">
      <c r="P26317" s="119"/>
      <c r="R26317" s="119"/>
      <c r="T26317" s="119"/>
      <c r="V26317" s="119"/>
      <c r="X26317" s="119"/>
      <c r="Z26317" s="119"/>
    </row>
    <row r="26318" spans="16:26" x14ac:dyDescent="0.25">
      <c r="P26318" s="119"/>
      <c r="R26318" s="119"/>
      <c r="T26318" s="119"/>
      <c r="V26318" s="119"/>
      <c r="X26318" s="119"/>
      <c r="Z26318" s="119"/>
    </row>
    <row r="26319" spans="16:26" x14ac:dyDescent="0.25">
      <c r="P26319" s="121"/>
      <c r="R26319" s="121"/>
      <c r="T26319" s="121"/>
      <c r="V26319" s="121"/>
      <c r="X26319" s="121"/>
      <c r="Z26319" s="121"/>
    </row>
    <row r="26320" spans="16:26" x14ac:dyDescent="0.25">
      <c r="P26320" s="121"/>
      <c r="R26320" s="121"/>
      <c r="T26320" s="121"/>
      <c r="V26320" s="121"/>
      <c r="X26320" s="121"/>
      <c r="Z26320" s="121"/>
    </row>
    <row r="26321" spans="16:26" x14ac:dyDescent="0.25">
      <c r="P26321" s="121"/>
      <c r="R26321" s="121"/>
      <c r="T26321" s="121"/>
      <c r="V26321" s="121"/>
      <c r="X26321" s="121"/>
      <c r="Z26321" s="121"/>
    </row>
    <row r="26322" spans="16:26" x14ac:dyDescent="0.25">
      <c r="P26322" s="121"/>
      <c r="R26322" s="121"/>
      <c r="T26322" s="121"/>
      <c r="V26322" s="121"/>
      <c r="X26322" s="121"/>
      <c r="Z26322" s="121"/>
    </row>
    <row r="26323" spans="16:26" x14ac:dyDescent="0.25">
      <c r="P26323" s="122"/>
      <c r="R26323" s="122"/>
      <c r="T26323" s="122"/>
      <c r="V26323" s="122"/>
      <c r="X26323" s="122"/>
      <c r="Z26323" s="122"/>
    </row>
    <row r="26324" spans="16:26" x14ac:dyDescent="0.25">
      <c r="P26324" s="118"/>
      <c r="R26324" s="118"/>
      <c r="T26324" s="118"/>
      <c r="V26324" s="118"/>
      <c r="X26324" s="118"/>
      <c r="Z26324" s="118"/>
    </row>
    <row r="26325" spans="16:26" x14ac:dyDescent="0.25">
      <c r="P26325" s="119"/>
      <c r="R26325" s="119"/>
      <c r="T26325" s="119"/>
      <c r="V26325" s="119"/>
      <c r="X26325" s="119"/>
      <c r="Z26325" s="119"/>
    </row>
    <row r="26326" spans="16:26" x14ac:dyDescent="0.25">
      <c r="P26326" s="119"/>
      <c r="R26326" s="119"/>
      <c r="T26326" s="119"/>
      <c r="V26326" s="119"/>
      <c r="X26326" s="119"/>
      <c r="Z26326" s="119"/>
    </row>
    <row r="26327" spans="16:26" x14ac:dyDescent="0.25">
      <c r="P26327" s="120"/>
      <c r="R26327" s="120"/>
      <c r="T26327" s="120"/>
      <c r="V26327" s="120"/>
      <c r="X26327" s="120"/>
      <c r="Z26327" s="120"/>
    </row>
    <row r="26328" spans="16:26" x14ac:dyDescent="0.25">
      <c r="P26328" s="119"/>
      <c r="R26328" s="119"/>
      <c r="T26328" s="119"/>
      <c r="V26328" s="119"/>
      <c r="X26328" s="119"/>
      <c r="Z26328" s="119"/>
    </row>
    <row r="26329" spans="16:26" x14ac:dyDescent="0.25">
      <c r="P26329" s="119"/>
      <c r="R26329" s="119"/>
      <c r="T26329" s="119"/>
      <c r="V26329" s="119"/>
      <c r="X26329" s="119"/>
      <c r="Z26329" s="119"/>
    </row>
    <row r="26330" spans="16:26" x14ac:dyDescent="0.25">
      <c r="P26330" s="120"/>
      <c r="R26330" s="120"/>
      <c r="T26330" s="120"/>
      <c r="V26330" s="120"/>
      <c r="X26330" s="120"/>
      <c r="Z26330" s="120"/>
    </row>
    <row r="26331" spans="16:26" x14ac:dyDescent="0.25">
      <c r="P26331" s="119"/>
      <c r="R26331" s="119"/>
      <c r="T26331" s="119"/>
      <c r="V26331" s="119"/>
      <c r="X26331" s="119"/>
      <c r="Z26331" s="119"/>
    </row>
    <row r="26332" spans="16:26" x14ac:dyDescent="0.25">
      <c r="P26332" s="120"/>
      <c r="R26332" s="120"/>
      <c r="T26332" s="120"/>
      <c r="V26332" s="120"/>
      <c r="X26332" s="120"/>
      <c r="Z26332" s="120"/>
    </row>
    <row r="26333" spans="16:26" x14ac:dyDescent="0.25">
      <c r="P26333" s="119"/>
      <c r="R26333" s="119"/>
      <c r="T26333" s="119"/>
      <c r="V26333" s="119"/>
      <c r="X26333" s="119"/>
      <c r="Z26333" s="119"/>
    </row>
    <row r="26334" spans="16:26" x14ac:dyDescent="0.25">
      <c r="P26334" s="119"/>
      <c r="R26334" s="119"/>
      <c r="T26334" s="119"/>
      <c r="V26334" s="119"/>
      <c r="X26334" s="119"/>
      <c r="Z26334" s="119"/>
    </row>
    <row r="26335" spans="16:26" x14ac:dyDescent="0.25">
      <c r="P26335" s="119"/>
      <c r="R26335" s="119"/>
      <c r="T26335" s="119"/>
      <c r="V26335" s="119"/>
      <c r="X26335" s="119"/>
      <c r="Z26335" s="119"/>
    </row>
    <row r="26336" spans="16:26" x14ac:dyDescent="0.25">
      <c r="P26336" s="121"/>
      <c r="R26336" s="121"/>
      <c r="T26336" s="121"/>
      <c r="V26336" s="121"/>
      <c r="X26336" s="121"/>
      <c r="Z26336" s="121"/>
    </row>
    <row r="26337" spans="16:26" x14ac:dyDescent="0.25">
      <c r="P26337" s="121"/>
      <c r="R26337" s="121"/>
      <c r="T26337" s="121"/>
      <c r="V26337" s="121"/>
      <c r="X26337" s="121"/>
      <c r="Z26337" s="121"/>
    </row>
    <row r="26338" spans="16:26" x14ac:dyDescent="0.25">
      <c r="P26338" s="121"/>
      <c r="R26338" s="121"/>
      <c r="T26338" s="121"/>
      <c r="V26338" s="121"/>
      <c r="X26338" s="121"/>
      <c r="Z26338" s="121"/>
    </row>
    <row r="26339" spans="16:26" x14ac:dyDescent="0.25">
      <c r="P26339" s="121"/>
      <c r="R26339" s="121"/>
      <c r="T26339" s="121"/>
      <c r="V26339" s="121"/>
      <c r="X26339" s="121"/>
      <c r="Z26339" s="121"/>
    </row>
    <row r="26340" spans="16:26" x14ac:dyDescent="0.25">
      <c r="P26340" s="122"/>
      <c r="R26340" s="122"/>
      <c r="T26340" s="122"/>
      <c r="V26340" s="122"/>
      <c r="X26340" s="122"/>
      <c r="Z26340" s="122"/>
    </row>
    <row r="26341" spans="16:26" x14ac:dyDescent="0.25">
      <c r="P26341" s="118"/>
      <c r="R26341" s="118"/>
      <c r="T26341" s="118"/>
      <c r="V26341" s="118"/>
      <c r="X26341" s="118"/>
      <c r="Z26341" s="118"/>
    </row>
    <row r="26342" spans="16:26" x14ac:dyDescent="0.25">
      <c r="P26342" s="119"/>
      <c r="R26342" s="119"/>
      <c r="T26342" s="119"/>
      <c r="V26342" s="119"/>
      <c r="X26342" s="119"/>
      <c r="Z26342" s="119"/>
    </row>
    <row r="26343" spans="16:26" x14ac:dyDescent="0.25">
      <c r="P26343" s="119"/>
      <c r="R26343" s="119"/>
      <c r="T26343" s="119"/>
      <c r="V26343" s="119"/>
      <c r="X26343" s="119"/>
      <c r="Z26343" s="119"/>
    </row>
    <row r="26344" spans="16:26" x14ac:dyDescent="0.25">
      <c r="P26344" s="120"/>
      <c r="R26344" s="120"/>
      <c r="T26344" s="120"/>
      <c r="V26344" s="120"/>
      <c r="X26344" s="120"/>
      <c r="Z26344" s="120"/>
    </row>
    <row r="26345" spans="16:26" x14ac:dyDescent="0.25">
      <c r="P26345" s="119"/>
      <c r="R26345" s="119"/>
      <c r="T26345" s="119"/>
      <c r="V26345" s="119"/>
      <c r="X26345" s="119"/>
      <c r="Z26345" s="119"/>
    </row>
    <row r="26346" spans="16:26" x14ac:dyDescent="0.25">
      <c r="P26346" s="119"/>
      <c r="R26346" s="119"/>
      <c r="T26346" s="119"/>
      <c r="V26346" s="119"/>
      <c r="X26346" s="119"/>
      <c r="Z26346" s="119"/>
    </row>
    <row r="26347" spans="16:26" x14ac:dyDescent="0.25">
      <c r="P26347" s="120"/>
      <c r="R26347" s="120"/>
      <c r="T26347" s="120"/>
      <c r="V26347" s="120"/>
      <c r="X26347" s="120"/>
      <c r="Z26347" s="120"/>
    </row>
    <row r="26348" spans="16:26" x14ac:dyDescent="0.25">
      <c r="P26348" s="119"/>
      <c r="R26348" s="119"/>
      <c r="T26348" s="119"/>
      <c r="V26348" s="119"/>
      <c r="X26348" s="119"/>
      <c r="Z26348" s="119"/>
    </row>
    <row r="26349" spans="16:26" x14ac:dyDescent="0.25">
      <c r="P26349" s="120"/>
      <c r="R26349" s="120"/>
      <c r="T26349" s="120"/>
      <c r="V26349" s="120"/>
      <c r="X26349" s="120"/>
      <c r="Z26349" s="120"/>
    </row>
    <row r="26350" spans="16:26" x14ac:dyDescent="0.25">
      <c r="P26350" s="119"/>
      <c r="R26350" s="119"/>
      <c r="T26350" s="119"/>
      <c r="V26350" s="119"/>
      <c r="X26350" s="119"/>
      <c r="Z26350" s="119"/>
    </row>
    <row r="26351" spans="16:26" x14ac:dyDescent="0.25">
      <c r="P26351" s="119"/>
      <c r="R26351" s="119"/>
      <c r="T26351" s="119"/>
      <c r="V26351" s="119"/>
      <c r="X26351" s="119"/>
      <c r="Z26351" s="119"/>
    </row>
    <row r="26352" spans="16:26" x14ac:dyDescent="0.25">
      <c r="P26352" s="119"/>
      <c r="R26352" s="119"/>
      <c r="T26352" s="119"/>
      <c r="V26352" s="119"/>
      <c r="X26352" s="119"/>
      <c r="Z26352" s="119"/>
    </row>
    <row r="26353" spans="16:26" x14ac:dyDescent="0.25">
      <c r="P26353" s="121"/>
      <c r="R26353" s="121"/>
      <c r="T26353" s="121"/>
      <c r="V26353" s="121"/>
      <c r="X26353" s="121"/>
      <c r="Z26353" s="121"/>
    </row>
    <row r="26354" spans="16:26" x14ac:dyDescent="0.25">
      <c r="P26354" s="121"/>
      <c r="R26354" s="121"/>
      <c r="T26354" s="121"/>
      <c r="V26354" s="121"/>
      <c r="X26354" s="121"/>
      <c r="Z26354" s="121"/>
    </row>
    <row r="26355" spans="16:26" x14ac:dyDescent="0.25">
      <c r="P26355" s="121"/>
      <c r="R26355" s="121"/>
      <c r="T26355" s="121"/>
      <c r="V26355" s="121"/>
      <c r="X26355" s="121"/>
      <c r="Z26355" s="121"/>
    </row>
    <row r="26356" spans="16:26" x14ac:dyDescent="0.25">
      <c r="P26356" s="121"/>
      <c r="R26356" s="121"/>
      <c r="T26356" s="121"/>
      <c r="V26356" s="121"/>
      <c r="X26356" s="121"/>
      <c r="Z26356" s="121"/>
    </row>
    <row r="26357" spans="16:26" x14ac:dyDescent="0.25">
      <c r="P26357" s="122"/>
      <c r="R26357" s="122"/>
      <c r="T26357" s="122"/>
      <c r="V26357" s="122"/>
      <c r="X26357" s="122"/>
      <c r="Z26357" s="122"/>
    </row>
    <row r="26358" spans="16:26" x14ac:dyDescent="0.25">
      <c r="P26358" s="118"/>
      <c r="R26358" s="118"/>
      <c r="T26358" s="118"/>
      <c r="V26358" s="118"/>
      <c r="X26358" s="118"/>
      <c r="Z26358" s="118"/>
    </row>
    <row r="26359" spans="16:26" x14ac:dyDescent="0.25">
      <c r="P26359" s="119"/>
      <c r="R26359" s="119"/>
      <c r="T26359" s="119"/>
      <c r="V26359" s="119"/>
      <c r="X26359" s="119"/>
      <c r="Z26359" s="119"/>
    </row>
    <row r="26360" spans="16:26" x14ac:dyDescent="0.25">
      <c r="P26360" s="119"/>
      <c r="R26360" s="119"/>
      <c r="T26360" s="119"/>
      <c r="V26360" s="119"/>
      <c r="X26360" s="119"/>
      <c r="Z26360" s="119"/>
    </row>
    <row r="26361" spans="16:26" x14ac:dyDescent="0.25">
      <c r="P26361" s="120"/>
      <c r="R26361" s="120"/>
      <c r="T26361" s="120"/>
      <c r="V26361" s="120"/>
      <c r="X26361" s="120"/>
      <c r="Z26361" s="120"/>
    </row>
    <row r="26362" spans="16:26" x14ac:dyDescent="0.25">
      <c r="P26362" s="119"/>
      <c r="R26362" s="119"/>
      <c r="T26362" s="119"/>
      <c r="V26362" s="119"/>
      <c r="X26362" s="119"/>
      <c r="Z26362" s="119"/>
    </row>
    <row r="26363" spans="16:26" x14ac:dyDescent="0.25">
      <c r="P26363" s="119"/>
      <c r="R26363" s="119"/>
      <c r="T26363" s="119"/>
      <c r="V26363" s="119"/>
      <c r="X26363" s="119"/>
      <c r="Z26363" s="119"/>
    </row>
    <row r="26364" spans="16:26" x14ac:dyDescent="0.25">
      <c r="P26364" s="120"/>
      <c r="R26364" s="120"/>
      <c r="T26364" s="120"/>
      <c r="V26364" s="120"/>
      <c r="X26364" s="120"/>
      <c r="Z26364" s="120"/>
    </row>
    <row r="26365" spans="16:26" x14ac:dyDescent="0.25">
      <c r="P26365" s="119"/>
      <c r="R26365" s="119"/>
      <c r="T26365" s="119"/>
      <c r="V26365" s="119"/>
      <c r="X26365" s="119"/>
      <c r="Z26365" s="119"/>
    </row>
    <row r="26366" spans="16:26" x14ac:dyDescent="0.25">
      <c r="P26366" s="120"/>
      <c r="R26366" s="120"/>
      <c r="T26366" s="120"/>
      <c r="V26366" s="120"/>
      <c r="X26366" s="120"/>
      <c r="Z26366" s="120"/>
    </row>
    <row r="26367" spans="16:26" x14ac:dyDescent="0.25">
      <c r="P26367" s="119"/>
      <c r="R26367" s="119"/>
      <c r="T26367" s="119"/>
      <c r="V26367" s="119"/>
      <c r="X26367" s="119"/>
      <c r="Z26367" s="119"/>
    </row>
    <row r="26368" spans="16:26" x14ac:dyDescent="0.25">
      <c r="P26368" s="119"/>
      <c r="R26368" s="119"/>
      <c r="T26368" s="119"/>
      <c r="V26368" s="119"/>
      <c r="X26368" s="119"/>
      <c r="Z26368" s="119"/>
    </row>
    <row r="26369" spans="16:26" x14ac:dyDescent="0.25">
      <c r="P26369" s="119"/>
      <c r="R26369" s="119"/>
      <c r="T26369" s="119"/>
      <c r="V26369" s="119"/>
      <c r="X26369" s="119"/>
      <c r="Z26369" s="119"/>
    </row>
    <row r="26370" spans="16:26" x14ac:dyDescent="0.25">
      <c r="P26370" s="121"/>
      <c r="R26370" s="121"/>
      <c r="T26370" s="121"/>
      <c r="V26370" s="121"/>
      <c r="X26370" s="121"/>
      <c r="Z26370" s="121"/>
    </row>
    <row r="26371" spans="16:26" x14ac:dyDescent="0.25">
      <c r="P26371" s="121"/>
      <c r="R26371" s="121"/>
      <c r="T26371" s="121"/>
      <c r="V26371" s="121"/>
      <c r="X26371" s="121"/>
      <c r="Z26371" s="121"/>
    </row>
    <row r="26372" spans="16:26" x14ac:dyDescent="0.25">
      <c r="P26372" s="121"/>
      <c r="R26372" s="121"/>
      <c r="T26372" s="121"/>
      <c r="V26372" s="121"/>
      <c r="X26372" s="121"/>
      <c r="Z26372" s="121"/>
    </row>
    <row r="26373" spans="16:26" x14ac:dyDescent="0.25">
      <c r="P26373" s="121"/>
      <c r="R26373" s="121"/>
      <c r="T26373" s="121"/>
      <c r="V26373" s="121"/>
      <c r="X26373" s="121"/>
      <c r="Z26373" s="121"/>
    </row>
    <row r="26374" spans="16:26" x14ac:dyDescent="0.25">
      <c r="P26374" s="122"/>
      <c r="R26374" s="122"/>
      <c r="T26374" s="122"/>
      <c r="V26374" s="122"/>
      <c r="X26374" s="122"/>
      <c r="Z26374" s="122"/>
    </row>
    <row r="26375" spans="16:26" x14ac:dyDescent="0.25">
      <c r="P26375" s="118"/>
      <c r="R26375" s="118"/>
      <c r="T26375" s="118"/>
      <c r="V26375" s="118"/>
      <c r="X26375" s="118"/>
      <c r="Z26375" s="118"/>
    </row>
    <row r="26376" spans="16:26" x14ac:dyDescent="0.25">
      <c r="P26376" s="119"/>
      <c r="R26376" s="119"/>
      <c r="T26376" s="119"/>
      <c r="V26376" s="119"/>
      <c r="X26376" s="119"/>
      <c r="Z26376" s="119"/>
    </row>
    <row r="26377" spans="16:26" x14ac:dyDescent="0.25">
      <c r="P26377" s="119"/>
      <c r="R26377" s="119"/>
      <c r="T26377" s="119"/>
      <c r="V26377" s="119"/>
      <c r="X26377" s="119"/>
      <c r="Z26377" s="119"/>
    </row>
    <row r="26378" spans="16:26" x14ac:dyDescent="0.25">
      <c r="P26378" s="120"/>
      <c r="R26378" s="120"/>
      <c r="T26378" s="120"/>
      <c r="V26378" s="120"/>
      <c r="X26378" s="120"/>
      <c r="Z26378" s="120"/>
    </row>
    <row r="26379" spans="16:26" x14ac:dyDescent="0.25">
      <c r="P26379" s="119"/>
      <c r="R26379" s="119"/>
      <c r="T26379" s="119"/>
      <c r="V26379" s="119"/>
      <c r="X26379" s="119"/>
      <c r="Z26379" s="119"/>
    </row>
    <row r="26380" spans="16:26" x14ac:dyDescent="0.25">
      <c r="P26380" s="119"/>
      <c r="R26380" s="119"/>
      <c r="T26380" s="119"/>
      <c r="V26380" s="119"/>
      <c r="X26380" s="119"/>
      <c r="Z26380" s="119"/>
    </row>
    <row r="26381" spans="16:26" x14ac:dyDescent="0.25">
      <c r="P26381" s="120"/>
      <c r="R26381" s="120"/>
      <c r="T26381" s="120"/>
      <c r="V26381" s="120"/>
      <c r="X26381" s="120"/>
      <c r="Z26381" s="120"/>
    </row>
    <row r="26382" spans="16:26" x14ac:dyDescent="0.25">
      <c r="P26382" s="119"/>
      <c r="R26382" s="119"/>
      <c r="T26382" s="119"/>
      <c r="V26382" s="119"/>
      <c r="X26382" s="119"/>
      <c r="Z26382" s="119"/>
    </row>
    <row r="26383" spans="16:26" x14ac:dyDescent="0.25">
      <c r="P26383" s="120"/>
      <c r="R26383" s="120"/>
      <c r="T26383" s="120"/>
      <c r="V26383" s="120"/>
      <c r="X26383" s="120"/>
      <c r="Z26383" s="120"/>
    </row>
    <row r="26384" spans="16:26" x14ac:dyDescent="0.25">
      <c r="P26384" s="119"/>
      <c r="R26384" s="119"/>
      <c r="T26384" s="119"/>
      <c r="V26384" s="119"/>
      <c r="X26384" s="119"/>
      <c r="Z26384" s="119"/>
    </row>
    <row r="26385" spans="16:26" x14ac:dyDescent="0.25">
      <c r="P26385" s="119"/>
      <c r="R26385" s="119"/>
      <c r="T26385" s="119"/>
      <c r="V26385" s="119"/>
      <c r="X26385" s="119"/>
      <c r="Z26385" s="119"/>
    </row>
    <row r="26386" spans="16:26" x14ac:dyDescent="0.25">
      <c r="P26386" s="119"/>
      <c r="R26386" s="119"/>
      <c r="T26386" s="119"/>
      <c r="V26386" s="119"/>
      <c r="X26386" s="119"/>
      <c r="Z26386" s="119"/>
    </row>
    <row r="26387" spans="16:26" x14ac:dyDescent="0.25">
      <c r="P26387" s="121"/>
      <c r="R26387" s="121"/>
      <c r="T26387" s="121"/>
      <c r="V26387" s="121"/>
      <c r="X26387" s="121"/>
      <c r="Z26387" s="121"/>
    </row>
    <row r="26388" spans="16:26" x14ac:dyDescent="0.25">
      <c r="P26388" s="121"/>
      <c r="R26388" s="121"/>
      <c r="T26388" s="121"/>
      <c r="V26388" s="121"/>
      <c r="X26388" s="121"/>
      <c r="Z26388" s="121"/>
    </row>
    <row r="26389" spans="16:26" x14ac:dyDescent="0.25">
      <c r="P26389" s="121"/>
      <c r="R26389" s="121"/>
      <c r="T26389" s="121"/>
      <c r="V26389" s="121"/>
      <c r="X26389" s="121"/>
      <c r="Z26389" s="121"/>
    </row>
    <row r="26390" spans="16:26" x14ac:dyDescent="0.25">
      <c r="P26390" s="121"/>
      <c r="R26390" s="121"/>
      <c r="T26390" s="121"/>
      <c r="V26390" s="121"/>
      <c r="X26390" s="121"/>
      <c r="Z26390" s="121"/>
    </row>
    <row r="26391" spans="16:26" x14ac:dyDescent="0.25">
      <c r="P26391" s="122"/>
      <c r="R26391" s="122"/>
      <c r="T26391" s="122"/>
      <c r="V26391" s="122"/>
      <c r="X26391" s="122"/>
      <c r="Z26391" s="122"/>
    </row>
    <row r="26392" spans="16:26" x14ac:dyDescent="0.25">
      <c r="P26392" s="118"/>
      <c r="R26392" s="118"/>
      <c r="T26392" s="118"/>
      <c r="V26392" s="118"/>
      <c r="X26392" s="118"/>
      <c r="Z26392" s="118"/>
    </row>
    <row r="26393" spans="16:26" x14ac:dyDescent="0.25">
      <c r="P26393" s="119"/>
      <c r="R26393" s="119"/>
      <c r="T26393" s="119"/>
      <c r="V26393" s="119"/>
      <c r="X26393" s="119"/>
      <c r="Z26393" s="119"/>
    </row>
    <row r="26394" spans="16:26" x14ac:dyDescent="0.25">
      <c r="P26394" s="119"/>
      <c r="R26394" s="119"/>
      <c r="T26394" s="119"/>
      <c r="V26394" s="119"/>
      <c r="X26394" s="119"/>
      <c r="Z26394" s="119"/>
    </row>
    <row r="26395" spans="16:26" x14ac:dyDescent="0.25">
      <c r="P26395" s="120"/>
      <c r="R26395" s="120"/>
      <c r="T26395" s="120"/>
      <c r="V26395" s="120"/>
      <c r="X26395" s="120"/>
      <c r="Z26395" s="120"/>
    </row>
    <row r="26396" spans="16:26" x14ac:dyDescent="0.25">
      <c r="P26396" s="119"/>
      <c r="R26396" s="119"/>
      <c r="T26396" s="119"/>
      <c r="V26396" s="119"/>
      <c r="X26396" s="119"/>
      <c r="Z26396" s="119"/>
    </row>
    <row r="26397" spans="16:26" x14ac:dyDescent="0.25">
      <c r="P26397" s="119"/>
      <c r="R26397" s="119"/>
      <c r="T26397" s="119"/>
      <c r="V26397" s="119"/>
      <c r="X26397" s="119"/>
      <c r="Z26397" s="119"/>
    </row>
    <row r="26398" spans="16:26" x14ac:dyDescent="0.25">
      <c r="P26398" s="120"/>
      <c r="R26398" s="120"/>
      <c r="T26398" s="120"/>
      <c r="V26398" s="120"/>
      <c r="X26398" s="120"/>
      <c r="Z26398" s="120"/>
    </row>
    <row r="26399" spans="16:26" x14ac:dyDescent="0.25">
      <c r="P26399" s="119"/>
      <c r="R26399" s="119"/>
      <c r="T26399" s="119"/>
      <c r="V26399" s="119"/>
      <c r="X26399" s="119"/>
      <c r="Z26399" s="119"/>
    </row>
    <row r="26400" spans="16:26" x14ac:dyDescent="0.25">
      <c r="P26400" s="120"/>
      <c r="R26400" s="120"/>
      <c r="T26400" s="120"/>
      <c r="V26400" s="120"/>
      <c r="X26400" s="120"/>
      <c r="Z26400" s="120"/>
    </row>
    <row r="26401" spans="16:26" x14ac:dyDescent="0.25">
      <c r="P26401" s="119"/>
      <c r="R26401" s="119"/>
      <c r="T26401" s="119"/>
      <c r="V26401" s="119"/>
      <c r="X26401" s="119"/>
      <c r="Z26401" s="119"/>
    </row>
    <row r="26402" spans="16:26" x14ac:dyDescent="0.25">
      <c r="P26402" s="119"/>
      <c r="R26402" s="119"/>
      <c r="T26402" s="119"/>
      <c r="V26402" s="119"/>
      <c r="X26402" s="119"/>
      <c r="Z26402" s="119"/>
    </row>
    <row r="26403" spans="16:26" x14ac:dyDescent="0.25">
      <c r="P26403" s="119"/>
      <c r="R26403" s="119"/>
      <c r="T26403" s="119"/>
      <c r="V26403" s="119"/>
      <c r="X26403" s="119"/>
      <c r="Z26403" s="119"/>
    </row>
    <row r="26404" spans="16:26" x14ac:dyDescent="0.25">
      <c r="P26404" s="121"/>
      <c r="R26404" s="121"/>
      <c r="T26404" s="121"/>
      <c r="V26404" s="121"/>
      <c r="X26404" s="121"/>
      <c r="Z26404" s="121"/>
    </row>
    <row r="26405" spans="16:26" x14ac:dyDescent="0.25">
      <c r="P26405" s="121"/>
      <c r="R26405" s="121"/>
      <c r="T26405" s="121"/>
      <c r="V26405" s="121"/>
      <c r="X26405" s="121"/>
      <c r="Z26405" s="121"/>
    </row>
    <row r="26406" spans="16:26" x14ac:dyDescent="0.25">
      <c r="P26406" s="121"/>
      <c r="R26406" s="121"/>
      <c r="T26406" s="121"/>
      <c r="V26406" s="121"/>
      <c r="X26406" s="121"/>
      <c r="Z26406" s="121"/>
    </row>
    <row r="26407" spans="16:26" x14ac:dyDescent="0.25">
      <c r="P26407" s="121"/>
      <c r="R26407" s="121"/>
      <c r="T26407" s="121"/>
      <c r="V26407" s="121"/>
      <c r="X26407" s="121"/>
      <c r="Z26407" s="121"/>
    </row>
    <row r="26408" spans="16:26" x14ac:dyDescent="0.25">
      <c r="P26408" s="122"/>
      <c r="R26408" s="122"/>
      <c r="T26408" s="122"/>
      <c r="V26408" s="122"/>
      <c r="X26408" s="122"/>
      <c r="Z26408" s="122"/>
    </row>
    <row r="26409" spans="16:26" x14ac:dyDescent="0.25">
      <c r="P26409" s="118"/>
      <c r="R26409" s="118"/>
      <c r="T26409" s="118"/>
      <c r="V26409" s="118"/>
      <c r="X26409" s="118"/>
      <c r="Z26409" s="118"/>
    </row>
    <row r="26410" spans="16:26" x14ac:dyDescent="0.25">
      <c r="P26410" s="119"/>
      <c r="R26410" s="119"/>
      <c r="T26410" s="119"/>
      <c r="V26410" s="119"/>
      <c r="X26410" s="119"/>
      <c r="Z26410" s="119"/>
    </row>
    <row r="26411" spans="16:26" x14ac:dyDescent="0.25">
      <c r="P26411" s="119"/>
      <c r="R26411" s="119"/>
      <c r="T26411" s="119"/>
      <c r="V26411" s="119"/>
      <c r="X26411" s="119"/>
      <c r="Z26411" s="119"/>
    </row>
    <row r="26412" spans="16:26" x14ac:dyDescent="0.25">
      <c r="P26412" s="120"/>
      <c r="R26412" s="120"/>
      <c r="T26412" s="120"/>
      <c r="V26412" s="120"/>
      <c r="X26412" s="120"/>
      <c r="Z26412" s="120"/>
    </row>
    <row r="26413" spans="16:26" x14ac:dyDescent="0.25">
      <c r="P26413" s="119"/>
      <c r="R26413" s="119"/>
      <c r="T26413" s="119"/>
      <c r="V26413" s="119"/>
      <c r="X26413" s="119"/>
      <c r="Z26413" s="119"/>
    </row>
    <row r="26414" spans="16:26" x14ac:dyDescent="0.25">
      <c r="P26414" s="119"/>
      <c r="R26414" s="119"/>
      <c r="T26414" s="119"/>
      <c r="V26414" s="119"/>
      <c r="X26414" s="119"/>
      <c r="Z26414" s="119"/>
    </row>
    <row r="26415" spans="16:26" x14ac:dyDescent="0.25">
      <c r="P26415" s="120"/>
      <c r="R26415" s="120"/>
      <c r="T26415" s="120"/>
      <c r="V26415" s="120"/>
      <c r="X26415" s="120"/>
      <c r="Z26415" s="120"/>
    </row>
    <row r="26416" spans="16:26" x14ac:dyDescent="0.25">
      <c r="P26416" s="119"/>
      <c r="R26416" s="119"/>
      <c r="T26416" s="119"/>
      <c r="V26416" s="119"/>
      <c r="X26416" s="119"/>
      <c r="Z26416" s="119"/>
    </row>
    <row r="26417" spans="16:26" x14ac:dyDescent="0.25">
      <c r="P26417" s="120"/>
      <c r="R26417" s="120"/>
      <c r="T26417" s="120"/>
      <c r="V26417" s="120"/>
      <c r="X26417" s="120"/>
      <c r="Z26417" s="120"/>
    </row>
    <row r="26418" spans="16:26" x14ac:dyDescent="0.25">
      <c r="P26418" s="119"/>
      <c r="R26418" s="119"/>
      <c r="T26418" s="119"/>
      <c r="V26418" s="119"/>
      <c r="X26418" s="119"/>
      <c r="Z26418" s="119"/>
    </row>
    <row r="26419" spans="16:26" x14ac:dyDescent="0.25">
      <c r="P26419" s="119"/>
      <c r="R26419" s="119"/>
      <c r="T26419" s="119"/>
      <c r="V26419" s="119"/>
      <c r="X26419" s="119"/>
      <c r="Z26419" s="119"/>
    </row>
    <row r="26420" spans="16:26" x14ac:dyDescent="0.25">
      <c r="P26420" s="119"/>
      <c r="R26420" s="119"/>
      <c r="T26420" s="119"/>
      <c r="V26420" s="119"/>
      <c r="X26420" s="119"/>
      <c r="Z26420" s="119"/>
    </row>
    <row r="26421" spans="16:26" x14ac:dyDescent="0.25">
      <c r="P26421" s="121"/>
      <c r="R26421" s="121"/>
      <c r="T26421" s="121"/>
      <c r="V26421" s="121"/>
      <c r="X26421" s="121"/>
      <c r="Z26421" s="121"/>
    </row>
    <row r="26422" spans="16:26" x14ac:dyDescent="0.25">
      <c r="P26422" s="121"/>
      <c r="R26422" s="121"/>
      <c r="T26422" s="121"/>
      <c r="V26422" s="121"/>
      <c r="X26422" s="121"/>
      <c r="Z26422" s="121"/>
    </row>
    <row r="26423" spans="16:26" x14ac:dyDescent="0.25">
      <c r="P26423" s="121"/>
      <c r="R26423" s="121"/>
      <c r="T26423" s="121"/>
      <c r="V26423" s="121"/>
      <c r="X26423" s="121"/>
      <c r="Z26423" s="121"/>
    </row>
    <row r="26424" spans="16:26" x14ac:dyDescent="0.25">
      <c r="P26424" s="121"/>
      <c r="R26424" s="121"/>
      <c r="T26424" s="121"/>
      <c r="V26424" s="121"/>
      <c r="X26424" s="121"/>
      <c r="Z26424" s="121"/>
    </row>
    <row r="26425" spans="16:26" x14ac:dyDescent="0.25">
      <c r="P26425" s="122"/>
      <c r="R26425" s="122"/>
      <c r="T26425" s="122"/>
      <c r="V26425" s="122"/>
      <c r="X26425" s="122"/>
      <c r="Z26425" s="122"/>
    </row>
    <row r="26426" spans="16:26" x14ac:dyDescent="0.25">
      <c r="P26426" s="118"/>
      <c r="R26426" s="118"/>
      <c r="T26426" s="118"/>
      <c r="V26426" s="118"/>
      <c r="X26426" s="118"/>
      <c r="Z26426" s="118"/>
    </row>
    <row r="26427" spans="16:26" x14ac:dyDescent="0.25">
      <c r="P26427" s="119"/>
      <c r="R26427" s="119"/>
      <c r="T26427" s="119"/>
      <c r="V26427" s="119"/>
      <c r="X26427" s="119"/>
      <c r="Z26427" s="119"/>
    </row>
    <row r="26428" spans="16:26" x14ac:dyDescent="0.25">
      <c r="P26428" s="119"/>
      <c r="R26428" s="119"/>
      <c r="T26428" s="119"/>
      <c r="V26428" s="119"/>
      <c r="X26428" s="119"/>
      <c r="Z26428" s="119"/>
    </row>
    <row r="26429" spans="16:26" x14ac:dyDescent="0.25">
      <c r="P26429" s="120"/>
      <c r="R26429" s="120"/>
      <c r="T26429" s="120"/>
      <c r="V26429" s="120"/>
      <c r="X26429" s="120"/>
      <c r="Z26429" s="120"/>
    </row>
    <row r="26430" spans="16:26" x14ac:dyDescent="0.25">
      <c r="P26430" s="119"/>
      <c r="R26430" s="119"/>
      <c r="T26430" s="119"/>
      <c r="V26430" s="119"/>
      <c r="X26430" s="119"/>
      <c r="Z26430" s="119"/>
    </row>
    <row r="26431" spans="16:26" x14ac:dyDescent="0.25">
      <c r="P26431" s="119"/>
      <c r="R26431" s="119"/>
      <c r="T26431" s="119"/>
      <c r="V26431" s="119"/>
      <c r="X26431" s="119"/>
      <c r="Z26431" s="119"/>
    </row>
    <row r="26432" spans="16:26" x14ac:dyDescent="0.25">
      <c r="P26432" s="120"/>
      <c r="R26432" s="120"/>
      <c r="T26432" s="120"/>
      <c r="V26432" s="120"/>
      <c r="X26432" s="120"/>
      <c r="Z26432" s="120"/>
    </row>
    <row r="26433" spans="16:26" x14ac:dyDescent="0.25">
      <c r="P26433" s="119"/>
      <c r="R26433" s="119"/>
      <c r="T26433" s="119"/>
      <c r="V26433" s="119"/>
      <c r="X26433" s="119"/>
      <c r="Z26433" s="119"/>
    </row>
    <row r="26434" spans="16:26" x14ac:dyDescent="0.25">
      <c r="P26434" s="120"/>
      <c r="R26434" s="120"/>
      <c r="T26434" s="120"/>
      <c r="V26434" s="120"/>
      <c r="X26434" s="120"/>
      <c r="Z26434" s="120"/>
    </row>
    <row r="26435" spans="16:26" x14ac:dyDescent="0.25">
      <c r="P26435" s="119"/>
      <c r="R26435" s="119"/>
      <c r="T26435" s="119"/>
      <c r="V26435" s="119"/>
      <c r="X26435" s="119"/>
      <c r="Z26435" s="119"/>
    </row>
    <row r="26436" spans="16:26" x14ac:dyDescent="0.25">
      <c r="P26436" s="119"/>
      <c r="R26436" s="119"/>
      <c r="T26436" s="119"/>
      <c r="V26436" s="119"/>
      <c r="X26436" s="119"/>
      <c r="Z26436" s="119"/>
    </row>
    <row r="26437" spans="16:26" x14ac:dyDescent="0.25">
      <c r="P26437" s="119"/>
      <c r="R26437" s="119"/>
      <c r="T26437" s="119"/>
      <c r="V26437" s="119"/>
      <c r="X26437" s="119"/>
      <c r="Z26437" s="119"/>
    </row>
    <row r="26438" spans="16:26" x14ac:dyDescent="0.25">
      <c r="P26438" s="121"/>
      <c r="R26438" s="121"/>
      <c r="T26438" s="121"/>
      <c r="V26438" s="121"/>
      <c r="X26438" s="121"/>
      <c r="Z26438" s="121"/>
    </row>
    <row r="26439" spans="16:26" x14ac:dyDescent="0.25">
      <c r="P26439" s="121"/>
      <c r="R26439" s="121"/>
      <c r="T26439" s="121"/>
      <c r="V26439" s="121"/>
      <c r="X26439" s="121"/>
      <c r="Z26439" s="121"/>
    </row>
    <row r="26440" spans="16:26" x14ac:dyDescent="0.25">
      <c r="P26440" s="121"/>
      <c r="R26440" s="121"/>
      <c r="T26440" s="121"/>
      <c r="V26440" s="121"/>
      <c r="X26440" s="121"/>
      <c r="Z26440" s="121"/>
    </row>
    <row r="26441" spans="16:26" x14ac:dyDescent="0.25">
      <c r="P26441" s="121"/>
      <c r="R26441" s="121"/>
      <c r="T26441" s="121"/>
      <c r="V26441" s="121"/>
      <c r="X26441" s="121"/>
      <c r="Z26441" s="121"/>
    </row>
    <row r="26442" spans="16:26" x14ac:dyDescent="0.25">
      <c r="P26442" s="122"/>
      <c r="R26442" s="122"/>
      <c r="T26442" s="122"/>
      <c r="V26442" s="122"/>
      <c r="X26442" s="122"/>
      <c r="Z26442" s="122"/>
    </row>
    <row r="26443" spans="16:26" x14ac:dyDescent="0.25">
      <c r="P26443" s="118"/>
      <c r="R26443" s="118"/>
      <c r="T26443" s="118"/>
      <c r="V26443" s="118"/>
      <c r="X26443" s="118"/>
      <c r="Z26443" s="118"/>
    </row>
    <row r="26444" spans="16:26" x14ac:dyDescent="0.25">
      <c r="P26444" s="119"/>
      <c r="R26444" s="119"/>
      <c r="T26444" s="119"/>
      <c r="V26444" s="119"/>
      <c r="X26444" s="119"/>
      <c r="Z26444" s="119"/>
    </row>
    <row r="26445" spans="16:26" x14ac:dyDescent="0.25">
      <c r="P26445" s="119"/>
      <c r="R26445" s="119"/>
      <c r="T26445" s="119"/>
      <c r="V26445" s="119"/>
      <c r="X26445" s="119"/>
      <c r="Z26445" s="119"/>
    </row>
    <row r="26446" spans="16:26" x14ac:dyDescent="0.25">
      <c r="P26446" s="120"/>
      <c r="R26446" s="120"/>
      <c r="T26446" s="120"/>
      <c r="V26446" s="120"/>
      <c r="X26446" s="120"/>
      <c r="Z26446" s="120"/>
    </row>
    <row r="26447" spans="16:26" x14ac:dyDescent="0.25">
      <c r="P26447" s="119"/>
      <c r="R26447" s="119"/>
      <c r="T26447" s="119"/>
      <c r="V26447" s="119"/>
      <c r="X26447" s="119"/>
      <c r="Z26447" s="119"/>
    </row>
    <row r="26448" spans="16:26" x14ac:dyDescent="0.25">
      <c r="P26448" s="119"/>
      <c r="R26448" s="119"/>
      <c r="T26448" s="119"/>
      <c r="V26448" s="119"/>
      <c r="X26448" s="119"/>
      <c r="Z26448" s="119"/>
    </row>
    <row r="26449" spans="16:26" x14ac:dyDescent="0.25">
      <c r="P26449" s="120"/>
      <c r="R26449" s="120"/>
      <c r="T26449" s="120"/>
      <c r="V26449" s="120"/>
      <c r="X26449" s="120"/>
      <c r="Z26449" s="120"/>
    </row>
    <row r="26450" spans="16:26" x14ac:dyDescent="0.25">
      <c r="P26450" s="119"/>
      <c r="R26450" s="119"/>
      <c r="T26450" s="119"/>
      <c r="V26450" s="119"/>
      <c r="X26450" s="119"/>
      <c r="Z26450" s="119"/>
    </row>
    <row r="26451" spans="16:26" x14ac:dyDescent="0.25">
      <c r="P26451" s="120"/>
      <c r="R26451" s="120"/>
      <c r="T26451" s="120"/>
      <c r="V26451" s="120"/>
      <c r="X26451" s="120"/>
      <c r="Z26451" s="120"/>
    </row>
    <row r="26452" spans="16:26" x14ac:dyDescent="0.25">
      <c r="P26452" s="119"/>
      <c r="R26452" s="119"/>
      <c r="T26452" s="119"/>
      <c r="V26452" s="119"/>
      <c r="X26452" s="119"/>
      <c r="Z26452" s="119"/>
    </row>
    <row r="26453" spans="16:26" x14ac:dyDescent="0.25">
      <c r="P26453" s="119"/>
      <c r="R26453" s="119"/>
      <c r="T26453" s="119"/>
      <c r="V26453" s="119"/>
      <c r="X26453" s="119"/>
      <c r="Z26453" s="119"/>
    </row>
    <row r="26454" spans="16:26" x14ac:dyDescent="0.25">
      <c r="P26454" s="119"/>
      <c r="R26454" s="119"/>
      <c r="T26454" s="119"/>
      <c r="V26454" s="119"/>
      <c r="X26454" s="119"/>
      <c r="Z26454" s="119"/>
    </row>
    <row r="26455" spans="16:26" x14ac:dyDescent="0.25">
      <c r="P26455" s="121"/>
      <c r="R26455" s="121"/>
      <c r="T26455" s="121"/>
      <c r="V26455" s="121"/>
      <c r="X26455" s="121"/>
      <c r="Z26455" s="121"/>
    </row>
    <row r="26456" spans="16:26" x14ac:dyDescent="0.25">
      <c r="P26456" s="121"/>
      <c r="R26456" s="121"/>
      <c r="T26456" s="121"/>
      <c r="V26456" s="121"/>
      <c r="X26456" s="121"/>
      <c r="Z26456" s="121"/>
    </row>
    <row r="26457" spans="16:26" x14ac:dyDescent="0.25">
      <c r="P26457" s="121"/>
      <c r="R26457" s="121"/>
      <c r="T26457" s="121"/>
      <c r="V26457" s="121"/>
      <c r="X26457" s="121"/>
      <c r="Z26457" s="121"/>
    </row>
    <row r="26458" spans="16:26" x14ac:dyDescent="0.25">
      <c r="P26458" s="121"/>
      <c r="R26458" s="121"/>
      <c r="T26458" s="121"/>
      <c r="V26458" s="121"/>
      <c r="X26458" s="121"/>
      <c r="Z26458" s="121"/>
    </row>
    <row r="26459" spans="16:26" x14ac:dyDescent="0.25">
      <c r="P26459" s="122"/>
      <c r="R26459" s="122"/>
      <c r="T26459" s="122"/>
      <c r="V26459" s="122"/>
      <c r="X26459" s="122"/>
      <c r="Z26459" s="122"/>
    </row>
    <row r="26460" spans="16:26" x14ac:dyDescent="0.25">
      <c r="P26460" s="118"/>
      <c r="R26460" s="118"/>
      <c r="T26460" s="118"/>
      <c r="V26460" s="118"/>
      <c r="X26460" s="118"/>
      <c r="Z26460" s="118"/>
    </row>
    <row r="26461" spans="16:26" x14ac:dyDescent="0.25">
      <c r="P26461" s="119"/>
      <c r="R26461" s="119"/>
      <c r="T26461" s="119"/>
      <c r="V26461" s="119"/>
      <c r="X26461" s="119"/>
      <c r="Z26461" s="119"/>
    </row>
    <row r="26462" spans="16:26" x14ac:dyDescent="0.25">
      <c r="P26462" s="119"/>
      <c r="R26462" s="119"/>
      <c r="T26462" s="119"/>
      <c r="V26462" s="119"/>
      <c r="X26462" s="119"/>
      <c r="Z26462" s="119"/>
    </row>
    <row r="26463" spans="16:26" x14ac:dyDescent="0.25">
      <c r="P26463" s="120"/>
      <c r="R26463" s="120"/>
      <c r="T26463" s="120"/>
      <c r="V26463" s="120"/>
      <c r="X26463" s="120"/>
      <c r="Z26463" s="120"/>
    </row>
    <row r="26464" spans="16:26" x14ac:dyDescent="0.25">
      <c r="P26464" s="119"/>
      <c r="R26464" s="119"/>
      <c r="T26464" s="119"/>
      <c r="V26464" s="119"/>
      <c r="X26464" s="119"/>
      <c r="Z26464" s="119"/>
    </row>
    <row r="26465" spans="16:26" x14ac:dyDescent="0.25">
      <c r="P26465" s="119"/>
      <c r="R26465" s="119"/>
      <c r="T26465" s="119"/>
      <c r="V26465" s="119"/>
      <c r="X26465" s="119"/>
      <c r="Z26465" s="119"/>
    </row>
    <row r="26466" spans="16:26" x14ac:dyDescent="0.25">
      <c r="P26466" s="120"/>
      <c r="R26466" s="120"/>
      <c r="T26466" s="120"/>
      <c r="V26466" s="120"/>
      <c r="X26466" s="120"/>
      <c r="Z26466" s="120"/>
    </row>
    <row r="26467" spans="16:26" x14ac:dyDescent="0.25">
      <c r="P26467" s="119"/>
      <c r="R26467" s="119"/>
      <c r="T26467" s="119"/>
      <c r="V26467" s="119"/>
      <c r="X26467" s="119"/>
      <c r="Z26467" s="119"/>
    </row>
    <row r="26468" spans="16:26" x14ac:dyDescent="0.25">
      <c r="P26468" s="120"/>
      <c r="R26468" s="120"/>
      <c r="T26468" s="120"/>
      <c r="V26468" s="120"/>
      <c r="X26468" s="120"/>
      <c r="Z26468" s="120"/>
    </row>
    <row r="26469" spans="16:26" x14ac:dyDescent="0.25">
      <c r="P26469" s="119"/>
      <c r="R26469" s="119"/>
      <c r="T26469" s="119"/>
      <c r="V26469" s="119"/>
      <c r="X26469" s="119"/>
      <c r="Z26469" s="119"/>
    </row>
    <row r="26470" spans="16:26" x14ac:dyDescent="0.25">
      <c r="P26470" s="119"/>
      <c r="R26470" s="119"/>
      <c r="T26470" s="119"/>
      <c r="V26470" s="119"/>
      <c r="X26470" s="119"/>
      <c r="Z26470" s="119"/>
    </row>
    <row r="26471" spans="16:26" x14ac:dyDescent="0.25">
      <c r="P26471" s="119"/>
      <c r="R26471" s="119"/>
      <c r="T26471" s="119"/>
      <c r="V26471" s="119"/>
      <c r="X26471" s="119"/>
      <c r="Z26471" s="119"/>
    </row>
    <row r="26472" spans="16:26" x14ac:dyDescent="0.25">
      <c r="P26472" s="121"/>
      <c r="R26472" s="121"/>
      <c r="T26472" s="121"/>
      <c r="V26472" s="121"/>
      <c r="X26472" s="121"/>
      <c r="Z26472" s="121"/>
    </row>
    <row r="26473" spans="16:26" x14ac:dyDescent="0.25">
      <c r="P26473" s="121"/>
      <c r="R26473" s="121"/>
      <c r="T26473" s="121"/>
      <c r="V26473" s="121"/>
      <c r="X26473" s="121"/>
      <c r="Z26473" s="121"/>
    </row>
    <row r="26474" spans="16:26" x14ac:dyDescent="0.25">
      <c r="P26474" s="121"/>
      <c r="R26474" s="121"/>
      <c r="T26474" s="121"/>
      <c r="V26474" s="121"/>
      <c r="X26474" s="121"/>
      <c r="Z26474" s="121"/>
    </row>
    <row r="26475" spans="16:26" x14ac:dyDescent="0.25">
      <c r="P26475" s="121"/>
      <c r="R26475" s="121"/>
      <c r="T26475" s="121"/>
      <c r="V26475" s="121"/>
      <c r="X26475" s="121"/>
      <c r="Z26475" s="121"/>
    </row>
    <row r="26476" spans="16:26" x14ac:dyDescent="0.25">
      <c r="P26476" s="122"/>
      <c r="R26476" s="122"/>
      <c r="T26476" s="122"/>
      <c r="V26476" s="122"/>
      <c r="X26476" s="122"/>
      <c r="Z26476" s="122"/>
    </row>
    <row r="26477" spans="16:26" x14ac:dyDescent="0.25">
      <c r="P26477" s="118"/>
      <c r="R26477" s="118"/>
      <c r="T26477" s="118"/>
      <c r="V26477" s="118"/>
      <c r="X26477" s="118"/>
      <c r="Z26477" s="118"/>
    </row>
    <row r="26478" spans="16:26" x14ac:dyDescent="0.25">
      <c r="P26478" s="119"/>
      <c r="R26478" s="119"/>
      <c r="T26478" s="119"/>
      <c r="V26478" s="119"/>
      <c r="X26478" s="119"/>
      <c r="Z26478" s="119"/>
    </row>
    <row r="26479" spans="16:26" x14ac:dyDescent="0.25">
      <c r="P26479" s="119"/>
      <c r="R26479" s="119"/>
      <c r="T26479" s="119"/>
      <c r="V26479" s="119"/>
      <c r="X26479" s="119"/>
      <c r="Z26479" s="119"/>
    </row>
    <row r="26480" spans="16:26" x14ac:dyDescent="0.25">
      <c r="P26480" s="120"/>
      <c r="R26480" s="120"/>
      <c r="T26480" s="120"/>
      <c r="V26480" s="120"/>
      <c r="X26480" s="120"/>
      <c r="Z26480" s="120"/>
    </row>
    <row r="26481" spans="16:26" x14ac:dyDescent="0.25">
      <c r="P26481" s="119"/>
      <c r="R26481" s="119"/>
      <c r="T26481" s="119"/>
      <c r="V26481" s="119"/>
      <c r="X26481" s="119"/>
      <c r="Z26481" s="119"/>
    </row>
    <row r="26482" spans="16:26" x14ac:dyDescent="0.25">
      <c r="P26482" s="119"/>
      <c r="R26482" s="119"/>
      <c r="T26482" s="119"/>
      <c r="V26482" s="119"/>
      <c r="X26482" s="119"/>
      <c r="Z26482" s="119"/>
    </row>
    <row r="26483" spans="16:26" x14ac:dyDescent="0.25">
      <c r="P26483" s="120"/>
      <c r="R26483" s="120"/>
      <c r="T26483" s="120"/>
      <c r="V26483" s="120"/>
      <c r="X26483" s="120"/>
      <c r="Z26483" s="120"/>
    </row>
    <row r="26484" spans="16:26" x14ac:dyDescent="0.25">
      <c r="P26484" s="119"/>
      <c r="R26484" s="119"/>
      <c r="T26484" s="119"/>
      <c r="V26484" s="119"/>
      <c r="X26484" s="119"/>
      <c r="Z26484" s="119"/>
    </row>
    <row r="26485" spans="16:26" x14ac:dyDescent="0.25">
      <c r="P26485" s="120"/>
      <c r="R26485" s="120"/>
      <c r="T26485" s="120"/>
      <c r="V26485" s="120"/>
      <c r="X26485" s="120"/>
      <c r="Z26485" s="120"/>
    </row>
    <row r="26486" spans="16:26" x14ac:dyDescent="0.25">
      <c r="P26486" s="119"/>
      <c r="R26486" s="119"/>
      <c r="T26486" s="119"/>
      <c r="V26486" s="119"/>
      <c r="X26486" s="119"/>
      <c r="Z26486" s="119"/>
    </row>
    <row r="26487" spans="16:26" x14ac:dyDescent="0.25">
      <c r="P26487" s="119"/>
      <c r="R26487" s="119"/>
      <c r="T26487" s="119"/>
      <c r="V26487" s="119"/>
      <c r="X26487" s="119"/>
      <c r="Z26487" s="119"/>
    </row>
    <row r="26488" spans="16:26" x14ac:dyDescent="0.25">
      <c r="P26488" s="119"/>
      <c r="R26488" s="119"/>
      <c r="T26488" s="119"/>
      <c r="V26488" s="119"/>
      <c r="X26488" s="119"/>
      <c r="Z26488" s="119"/>
    </row>
    <row r="26489" spans="16:26" x14ac:dyDescent="0.25">
      <c r="P26489" s="121"/>
      <c r="R26489" s="121"/>
      <c r="T26489" s="121"/>
      <c r="V26489" s="121"/>
      <c r="X26489" s="121"/>
      <c r="Z26489" s="121"/>
    </row>
    <row r="26490" spans="16:26" x14ac:dyDescent="0.25">
      <c r="P26490" s="121"/>
      <c r="R26490" s="121"/>
      <c r="T26490" s="121"/>
      <c r="V26490" s="121"/>
      <c r="X26490" s="121"/>
      <c r="Z26490" s="121"/>
    </row>
    <row r="26491" spans="16:26" x14ac:dyDescent="0.25">
      <c r="P26491" s="121"/>
      <c r="R26491" s="121"/>
      <c r="T26491" s="121"/>
      <c r="V26491" s="121"/>
      <c r="X26491" s="121"/>
      <c r="Z26491" s="121"/>
    </row>
    <row r="26492" spans="16:26" x14ac:dyDescent="0.25">
      <c r="P26492" s="121"/>
      <c r="R26492" s="121"/>
      <c r="T26492" s="121"/>
      <c r="V26492" s="121"/>
      <c r="X26492" s="121"/>
      <c r="Z26492" s="121"/>
    </row>
    <row r="26493" spans="16:26" x14ac:dyDescent="0.25">
      <c r="P26493" s="122"/>
      <c r="R26493" s="122"/>
      <c r="T26493" s="122"/>
      <c r="V26493" s="122"/>
      <c r="X26493" s="122"/>
      <c r="Z26493" s="122"/>
    </row>
    <row r="26494" spans="16:26" x14ac:dyDescent="0.25">
      <c r="P26494" s="118"/>
      <c r="R26494" s="118"/>
      <c r="T26494" s="118"/>
      <c r="V26494" s="118"/>
      <c r="X26494" s="118"/>
      <c r="Z26494" s="118"/>
    </row>
    <row r="26495" spans="16:26" x14ac:dyDescent="0.25">
      <c r="P26495" s="119"/>
      <c r="R26495" s="119"/>
      <c r="T26495" s="119"/>
      <c r="V26495" s="119"/>
      <c r="X26495" s="119"/>
      <c r="Z26495" s="119"/>
    </row>
    <row r="26496" spans="16:26" x14ac:dyDescent="0.25">
      <c r="P26496" s="119"/>
      <c r="R26496" s="119"/>
      <c r="T26496" s="119"/>
      <c r="V26496" s="119"/>
      <c r="X26496" s="119"/>
      <c r="Z26496" s="119"/>
    </row>
    <row r="26497" spans="16:26" x14ac:dyDescent="0.25">
      <c r="P26497" s="120"/>
      <c r="R26497" s="120"/>
      <c r="T26497" s="120"/>
      <c r="V26497" s="120"/>
      <c r="X26497" s="120"/>
      <c r="Z26497" s="120"/>
    </row>
    <row r="26498" spans="16:26" x14ac:dyDescent="0.25">
      <c r="P26498" s="119"/>
      <c r="R26498" s="119"/>
      <c r="T26498" s="119"/>
      <c r="V26498" s="119"/>
      <c r="X26498" s="119"/>
      <c r="Z26498" s="119"/>
    </row>
    <row r="26499" spans="16:26" x14ac:dyDescent="0.25">
      <c r="P26499" s="119"/>
      <c r="R26499" s="119"/>
      <c r="T26499" s="119"/>
      <c r="V26499" s="119"/>
      <c r="X26499" s="119"/>
      <c r="Z26499" s="119"/>
    </row>
    <row r="26500" spans="16:26" x14ac:dyDescent="0.25">
      <c r="P26500" s="120"/>
      <c r="R26500" s="120"/>
      <c r="T26500" s="120"/>
      <c r="V26500" s="120"/>
      <c r="X26500" s="120"/>
      <c r="Z26500" s="120"/>
    </row>
    <row r="26501" spans="16:26" x14ac:dyDescent="0.25">
      <c r="P26501" s="119"/>
      <c r="R26501" s="119"/>
      <c r="T26501" s="119"/>
      <c r="V26501" s="119"/>
      <c r="X26501" s="119"/>
      <c r="Z26501" s="119"/>
    </row>
    <row r="26502" spans="16:26" x14ac:dyDescent="0.25">
      <c r="P26502" s="120"/>
      <c r="R26502" s="120"/>
      <c r="T26502" s="120"/>
      <c r="V26502" s="120"/>
      <c r="X26502" s="120"/>
      <c r="Z26502" s="120"/>
    </row>
    <row r="26503" spans="16:26" x14ac:dyDescent="0.25">
      <c r="P26503" s="119"/>
      <c r="R26503" s="119"/>
      <c r="T26503" s="119"/>
      <c r="V26503" s="119"/>
      <c r="X26503" s="119"/>
      <c r="Z26503" s="119"/>
    </row>
    <row r="26504" spans="16:26" x14ac:dyDescent="0.25">
      <c r="P26504" s="119"/>
      <c r="R26504" s="119"/>
      <c r="T26504" s="119"/>
      <c r="V26504" s="119"/>
      <c r="X26504" s="119"/>
      <c r="Z26504" s="119"/>
    </row>
    <row r="26505" spans="16:26" x14ac:dyDescent="0.25">
      <c r="P26505" s="119"/>
      <c r="R26505" s="119"/>
      <c r="T26505" s="119"/>
      <c r="V26505" s="119"/>
      <c r="X26505" s="119"/>
      <c r="Z26505" s="119"/>
    </row>
    <row r="26506" spans="16:26" x14ac:dyDescent="0.25">
      <c r="P26506" s="121"/>
      <c r="R26506" s="121"/>
      <c r="T26506" s="121"/>
      <c r="V26506" s="121"/>
      <c r="X26506" s="121"/>
      <c r="Z26506" s="121"/>
    </row>
    <row r="26507" spans="16:26" x14ac:dyDescent="0.25">
      <c r="P26507" s="121"/>
      <c r="R26507" s="121"/>
      <c r="T26507" s="121"/>
      <c r="V26507" s="121"/>
      <c r="X26507" s="121"/>
      <c r="Z26507" s="121"/>
    </row>
    <row r="26508" spans="16:26" x14ac:dyDescent="0.25">
      <c r="P26508" s="121"/>
      <c r="R26508" s="121"/>
      <c r="T26508" s="121"/>
      <c r="V26508" s="121"/>
      <c r="X26508" s="121"/>
      <c r="Z26508" s="121"/>
    </row>
    <row r="26509" spans="16:26" x14ac:dyDescent="0.25">
      <c r="P26509" s="121"/>
      <c r="R26509" s="121"/>
      <c r="T26509" s="121"/>
      <c r="V26509" s="121"/>
      <c r="X26509" s="121"/>
      <c r="Z26509" s="121"/>
    </row>
    <row r="26510" spans="16:26" x14ac:dyDescent="0.25">
      <c r="P26510" s="122"/>
      <c r="R26510" s="122"/>
      <c r="T26510" s="122"/>
      <c r="V26510" s="122"/>
      <c r="X26510" s="122"/>
      <c r="Z26510" s="122"/>
    </row>
    <row r="26511" spans="16:26" x14ac:dyDescent="0.25">
      <c r="P26511" s="118"/>
      <c r="R26511" s="118"/>
      <c r="T26511" s="118"/>
      <c r="V26511" s="118"/>
      <c r="X26511" s="118"/>
      <c r="Z26511" s="118"/>
    </row>
    <row r="26512" spans="16:26" x14ac:dyDescent="0.25">
      <c r="P26512" s="119"/>
      <c r="R26512" s="119"/>
      <c r="T26512" s="119"/>
      <c r="V26512" s="119"/>
      <c r="X26512" s="119"/>
      <c r="Z26512" s="119"/>
    </row>
    <row r="26513" spans="16:26" x14ac:dyDescent="0.25">
      <c r="P26513" s="119"/>
      <c r="R26513" s="119"/>
      <c r="T26513" s="119"/>
      <c r="V26513" s="119"/>
      <c r="X26513" s="119"/>
      <c r="Z26513" s="119"/>
    </row>
    <row r="26514" spans="16:26" x14ac:dyDescent="0.25">
      <c r="P26514" s="120"/>
      <c r="R26514" s="120"/>
      <c r="T26514" s="120"/>
      <c r="V26514" s="120"/>
      <c r="X26514" s="120"/>
      <c r="Z26514" s="120"/>
    </row>
    <row r="26515" spans="16:26" x14ac:dyDescent="0.25">
      <c r="P26515" s="119"/>
      <c r="R26515" s="119"/>
      <c r="T26515" s="119"/>
      <c r="V26515" s="119"/>
      <c r="X26515" s="119"/>
      <c r="Z26515" s="119"/>
    </row>
    <row r="26516" spans="16:26" x14ac:dyDescent="0.25">
      <c r="P26516" s="119"/>
      <c r="R26516" s="119"/>
      <c r="T26516" s="119"/>
      <c r="V26516" s="119"/>
      <c r="X26516" s="119"/>
      <c r="Z26516" s="119"/>
    </row>
    <row r="26517" spans="16:26" x14ac:dyDescent="0.25">
      <c r="P26517" s="120"/>
      <c r="R26517" s="120"/>
      <c r="T26517" s="120"/>
      <c r="V26517" s="120"/>
      <c r="X26517" s="120"/>
      <c r="Z26517" s="120"/>
    </row>
    <row r="26518" spans="16:26" x14ac:dyDescent="0.25">
      <c r="P26518" s="119"/>
      <c r="R26518" s="119"/>
      <c r="T26518" s="119"/>
      <c r="V26518" s="119"/>
      <c r="X26518" s="119"/>
      <c r="Z26518" s="119"/>
    </row>
    <row r="26519" spans="16:26" x14ac:dyDescent="0.25">
      <c r="P26519" s="120"/>
      <c r="R26519" s="120"/>
      <c r="T26519" s="120"/>
      <c r="V26519" s="120"/>
      <c r="X26519" s="120"/>
      <c r="Z26519" s="120"/>
    </row>
    <row r="26520" spans="16:26" x14ac:dyDescent="0.25">
      <c r="P26520" s="119"/>
      <c r="R26520" s="119"/>
      <c r="T26520" s="119"/>
      <c r="V26520" s="119"/>
      <c r="X26520" s="119"/>
      <c r="Z26520" s="119"/>
    </row>
    <row r="26521" spans="16:26" x14ac:dyDescent="0.25">
      <c r="P26521" s="119"/>
      <c r="R26521" s="119"/>
      <c r="T26521" s="119"/>
      <c r="V26521" s="119"/>
      <c r="X26521" s="119"/>
      <c r="Z26521" s="119"/>
    </row>
    <row r="26522" spans="16:26" x14ac:dyDescent="0.25">
      <c r="P26522" s="119"/>
      <c r="R26522" s="119"/>
      <c r="T26522" s="119"/>
      <c r="V26522" s="119"/>
      <c r="X26522" s="119"/>
      <c r="Z26522" s="119"/>
    </row>
    <row r="26523" spans="16:26" x14ac:dyDescent="0.25">
      <c r="P26523" s="121"/>
      <c r="R26523" s="121"/>
      <c r="T26523" s="121"/>
      <c r="V26523" s="121"/>
      <c r="X26523" s="121"/>
      <c r="Z26523" s="121"/>
    </row>
    <row r="26524" spans="16:26" x14ac:dyDescent="0.25">
      <c r="P26524" s="121"/>
      <c r="R26524" s="121"/>
      <c r="T26524" s="121"/>
      <c r="V26524" s="121"/>
      <c r="X26524" s="121"/>
      <c r="Z26524" s="121"/>
    </row>
    <row r="26525" spans="16:26" x14ac:dyDescent="0.25">
      <c r="P26525" s="121"/>
      <c r="R26525" s="121"/>
      <c r="T26525" s="121"/>
      <c r="V26525" s="121"/>
      <c r="X26525" s="121"/>
      <c r="Z26525" s="121"/>
    </row>
    <row r="26526" spans="16:26" x14ac:dyDescent="0.25">
      <c r="P26526" s="121"/>
      <c r="R26526" s="121"/>
      <c r="T26526" s="121"/>
      <c r="V26526" s="121"/>
      <c r="X26526" s="121"/>
      <c r="Z26526" s="121"/>
    </row>
    <row r="26527" spans="16:26" x14ac:dyDescent="0.25">
      <c r="P26527" s="122"/>
      <c r="R26527" s="122"/>
      <c r="T26527" s="122"/>
      <c r="V26527" s="122"/>
      <c r="X26527" s="122"/>
      <c r="Z26527" s="122"/>
    </row>
    <row r="26528" spans="16:26" x14ac:dyDescent="0.25">
      <c r="P26528" s="118"/>
      <c r="R26528" s="118"/>
      <c r="T26528" s="118"/>
      <c r="V26528" s="118"/>
      <c r="X26528" s="118"/>
      <c r="Z26528" s="118"/>
    </row>
    <row r="26529" spans="16:26" x14ac:dyDescent="0.25">
      <c r="P26529" s="119"/>
      <c r="R26529" s="119"/>
      <c r="T26529" s="119"/>
      <c r="V26529" s="119"/>
      <c r="X26529" s="119"/>
      <c r="Z26529" s="119"/>
    </row>
    <row r="26530" spans="16:26" x14ac:dyDescent="0.25">
      <c r="P26530" s="119"/>
      <c r="R26530" s="119"/>
      <c r="T26530" s="119"/>
      <c r="V26530" s="119"/>
      <c r="X26530" s="119"/>
      <c r="Z26530" s="119"/>
    </row>
    <row r="26531" spans="16:26" x14ac:dyDescent="0.25">
      <c r="P26531" s="120"/>
      <c r="R26531" s="120"/>
      <c r="T26531" s="120"/>
      <c r="V26531" s="120"/>
      <c r="X26531" s="120"/>
      <c r="Z26531" s="120"/>
    </row>
    <row r="26532" spans="16:26" x14ac:dyDescent="0.25">
      <c r="P26532" s="119"/>
      <c r="R26532" s="119"/>
      <c r="T26532" s="119"/>
      <c r="V26532" s="119"/>
      <c r="X26532" s="119"/>
      <c r="Z26532" s="119"/>
    </row>
    <row r="26533" spans="16:26" x14ac:dyDescent="0.25">
      <c r="P26533" s="119"/>
      <c r="R26533" s="119"/>
      <c r="T26533" s="119"/>
      <c r="V26533" s="119"/>
      <c r="X26533" s="119"/>
      <c r="Z26533" s="119"/>
    </row>
    <row r="26534" spans="16:26" x14ac:dyDescent="0.25">
      <c r="P26534" s="120"/>
      <c r="R26534" s="120"/>
      <c r="T26534" s="120"/>
      <c r="V26534" s="120"/>
      <c r="X26534" s="120"/>
      <c r="Z26534" s="120"/>
    </row>
    <row r="26535" spans="16:26" x14ac:dyDescent="0.25">
      <c r="P26535" s="119"/>
      <c r="R26535" s="119"/>
      <c r="T26535" s="119"/>
      <c r="V26535" s="119"/>
      <c r="X26535" s="119"/>
      <c r="Z26535" s="119"/>
    </row>
    <row r="26536" spans="16:26" x14ac:dyDescent="0.25">
      <c r="P26536" s="120"/>
      <c r="R26536" s="120"/>
      <c r="T26536" s="120"/>
      <c r="V26536" s="120"/>
      <c r="X26536" s="120"/>
      <c r="Z26536" s="120"/>
    </row>
    <row r="26537" spans="16:26" x14ac:dyDescent="0.25">
      <c r="P26537" s="119"/>
      <c r="R26537" s="119"/>
      <c r="T26537" s="119"/>
      <c r="V26537" s="119"/>
      <c r="X26537" s="119"/>
      <c r="Z26537" s="119"/>
    </row>
    <row r="26538" spans="16:26" x14ac:dyDescent="0.25">
      <c r="P26538" s="119"/>
      <c r="R26538" s="119"/>
      <c r="T26538" s="119"/>
      <c r="V26538" s="119"/>
      <c r="X26538" s="119"/>
      <c r="Z26538" s="119"/>
    </row>
    <row r="26539" spans="16:26" x14ac:dyDescent="0.25">
      <c r="P26539" s="119"/>
      <c r="R26539" s="119"/>
      <c r="T26539" s="119"/>
      <c r="V26539" s="119"/>
      <c r="X26539" s="119"/>
      <c r="Z26539" s="119"/>
    </row>
    <row r="26540" spans="16:26" x14ac:dyDescent="0.25">
      <c r="P26540" s="121"/>
      <c r="R26540" s="121"/>
      <c r="T26540" s="121"/>
      <c r="V26540" s="121"/>
      <c r="X26540" s="121"/>
      <c r="Z26540" s="121"/>
    </row>
    <row r="26541" spans="16:26" x14ac:dyDescent="0.25">
      <c r="P26541" s="121"/>
      <c r="R26541" s="121"/>
      <c r="T26541" s="121"/>
      <c r="V26541" s="121"/>
      <c r="X26541" s="121"/>
      <c r="Z26541" s="121"/>
    </row>
    <row r="26542" spans="16:26" x14ac:dyDescent="0.25">
      <c r="P26542" s="121"/>
      <c r="R26542" s="121"/>
      <c r="T26542" s="121"/>
      <c r="V26542" s="121"/>
      <c r="X26542" s="121"/>
      <c r="Z26542" s="121"/>
    </row>
    <row r="26543" spans="16:26" x14ac:dyDescent="0.25">
      <c r="P26543" s="121"/>
      <c r="R26543" s="121"/>
      <c r="T26543" s="121"/>
      <c r="V26543" s="121"/>
      <c r="X26543" s="121"/>
      <c r="Z26543" s="121"/>
    </row>
    <row r="26544" spans="16:26" x14ac:dyDescent="0.25">
      <c r="P26544" s="122"/>
      <c r="R26544" s="122"/>
      <c r="T26544" s="122"/>
      <c r="V26544" s="122"/>
      <c r="X26544" s="122"/>
      <c r="Z26544" s="122"/>
    </row>
    <row r="26545" spans="16:26" x14ac:dyDescent="0.25">
      <c r="P26545" s="118"/>
      <c r="R26545" s="118"/>
      <c r="T26545" s="118"/>
      <c r="V26545" s="118"/>
      <c r="X26545" s="118"/>
      <c r="Z26545" s="118"/>
    </row>
    <row r="26546" spans="16:26" x14ac:dyDescent="0.25">
      <c r="P26546" s="119"/>
      <c r="R26546" s="119"/>
      <c r="T26546" s="119"/>
      <c r="V26546" s="119"/>
      <c r="X26546" s="119"/>
      <c r="Z26546" s="119"/>
    </row>
    <row r="26547" spans="16:26" x14ac:dyDescent="0.25">
      <c r="P26547" s="119"/>
      <c r="R26547" s="119"/>
      <c r="T26547" s="119"/>
      <c r="V26547" s="119"/>
      <c r="X26547" s="119"/>
      <c r="Z26547" s="119"/>
    </row>
    <row r="26548" spans="16:26" x14ac:dyDescent="0.25">
      <c r="P26548" s="120"/>
      <c r="R26548" s="120"/>
      <c r="T26548" s="120"/>
      <c r="V26548" s="120"/>
      <c r="X26548" s="120"/>
      <c r="Z26548" s="120"/>
    </row>
    <row r="26549" spans="16:26" x14ac:dyDescent="0.25">
      <c r="P26549" s="119"/>
      <c r="R26549" s="119"/>
      <c r="T26549" s="119"/>
      <c r="V26549" s="119"/>
      <c r="X26549" s="119"/>
      <c r="Z26549" s="119"/>
    </row>
    <row r="26550" spans="16:26" x14ac:dyDescent="0.25">
      <c r="P26550" s="119"/>
      <c r="R26550" s="119"/>
      <c r="T26550" s="119"/>
      <c r="V26550" s="119"/>
      <c r="X26550" s="119"/>
      <c r="Z26550" s="119"/>
    </row>
    <row r="26551" spans="16:26" x14ac:dyDescent="0.25">
      <c r="P26551" s="120"/>
      <c r="R26551" s="120"/>
      <c r="T26551" s="120"/>
      <c r="V26551" s="120"/>
      <c r="X26551" s="120"/>
      <c r="Z26551" s="120"/>
    </row>
    <row r="26552" spans="16:26" x14ac:dyDescent="0.25">
      <c r="P26552" s="119"/>
      <c r="R26552" s="119"/>
      <c r="T26552" s="119"/>
      <c r="V26552" s="119"/>
      <c r="X26552" s="119"/>
      <c r="Z26552" s="119"/>
    </row>
    <row r="26553" spans="16:26" x14ac:dyDescent="0.25">
      <c r="P26553" s="120"/>
      <c r="R26553" s="120"/>
      <c r="T26553" s="120"/>
      <c r="V26553" s="120"/>
      <c r="X26553" s="120"/>
      <c r="Z26553" s="120"/>
    </row>
    <row r="26554" spans="16:26" x14ac:dyDescent="0.25">
      <c r="P26554" s="119"/>
      <c r="R26554" s="119"/>
      <c r="T26554" s="119"/>
      <c r="V26554" s="119"/>
      <c r="X26554" s="119"/>
      <c r="Z26554" s="119"/>
    </row>
    <row r="26555" spans="16:26" x14ac:dyDescent="0.25">
      <c r="P26555" s="119"/>
      <c r="R26555" s="119"/>
      <c r="T26555" s="119"/>
      <c r="V26555" s="119"/>
      <c r="X26555" s="119"/>
      <c r="Z26555" s="119"/>
    </row>
    <row r="26556" spans="16:26" x14ac:dyDescent="0.25">
      <c r="P26556" s="119"/>
      <c r="R26556" s="119"/>
      <c r="T26556" s="119"/>
      <c r="V26556" s="119"/>
      <c r="X26556" s="119"/>
      <c r="Z26556" s="119"/>
    </row>
    <row r="26557" spans="16:26" x14ac:dyDescent="0.25">
      <c r="P26557" s="121"/>
      <c r="R26557" s="121"/>
      <c r="T26557" s="121"/>
      <c r="V26557" s="121"/>
      <c r="X26557" s="121"/>
      <c r="Z26557" s="121"/>
    </row>
    <row r="26558" spans="16:26" x14ac:dyDescent="0.25">
      <c r="P26558" s="121"/>
      <c r="R26558" s="121"/>
      <c r="T26558" s="121"/>
      <c r="V26558" s="121"/>
      <c r="X26558" s="121"/>
      <c r="Z26558" s="121"/>
    </row>
    <row r="26559" spans="16:26" x14ac:dyDescent="0.25">
      <c r="P26559" s="121"/>
      <c r="R26559" s="121"/>
      <c r="T26559" s="121"/>
      <c r="V26559" s="121"/>
      <c r="X26559" s="121"/>
      <c r="Z26559" s="121"/>
    </row>
    <row r="26560" spans="16:26" x14ac:dyDescent="0.25">
      <c r="P26560" s="121"/>
      <c r="R26560" s="121"/>
      <c r="T26560" s="121"/>
      <c r="V26560" s="121"/>
      <c r="X26560" s="121"/>
      <c r="Z26560" s="121"/>
    </row>
    <row r="26561" spans="16:26" x14ac:dyDescent="0.25">
      <c r="P26561" s="122"/>
      <c r="R26561" s="122"/>
      <c r="T26561" s="122"/>
      <c r="V26561" s="122"/>
      <c r="X26561" s="122"/>
      <c r="Z26561" s="122"/>
    </row>
    <row r="26562" spans="16:26" x14ac:dyDescent="0.25">
      <c r="P26562" s="118"/>
      <c r="R26562" s="118"/>
      <c r="T26562" s="118"/>
      <c r="V26562" s="118"/>
      <c r="X26562" s="118"/>
      <c r="Z26562" s="118"/>
    </row>
    <row r="26563" spans="16:26" x14ac:dyDescent="0.25">
      <c r="P26563" s="119"/>
      <c r="R26563" s="119"/>
      <c r="T26563" s="119"/>
      <c r="V26563" s="119"/>
      <c r="X26563" s="119"/>
      <c r="Z26563" s="119"/>
    </row>
    <row r="26564" spans="16:26" x14ac:dyDescent="0.25">
      <c r="P26564" s="119"/>
      <c r="R26564" s="119"/>
      <c r="T26564" s="119"/>
      <c r="V26564" s="119"/>
      <c r="X26564" s="119"/>
      <c r="Z26564" s="119"/>
    </row>
    <row r="26565" spans="16:26" x14ac:dyDescent="0.25">
      <c r="P26565" s="120"/>
      <c r="R26565" s="120"/>
      <c r="T26565" s="120"/>
      <c r="V26565" s="120"/>
      <c r="X26565" s="120"/>
      <c r="Z26565" s="120"/>
    </row>
    <row r="26566" spans="16:26" x14ac:dyDescent="0.25">
      <c r="P26566" s="119"/>
      <c r="R26566" s="119"/>
      <c r="T26566" s="119"/>
      <c r="V26566" s="119"/>
      <c r="X26566" s="119"/>
      <c r="Z26566" s="119"/>
    </row>
    <row r="26567" spans="16:26" x14ac:dyDescent="0.25">
      <c r="P26567" s="119"/>
      <c r="R26567" s="119"/>
      <c r="T26567" s="119"/>
      <c r="V26567" s="119"/>
      <c r="X26567" s="119"/>
      <c r="Z26567" s="119"/>
    </row>
    <row r="26568" spans="16:26" x14ac:dyDescent="0.25">
      <c r="P26568" s="120"/>
      <c r="R26568" s="120"/>
      <c r="T26568" s="120"/>
      <c r="V26568" s="120"/>
      <c r="X26568" s="120"/>
      <c r="Z26568" s="120"/>
    </row>
    <row r="26569" spans="16:26" x14ac:dyDescent="0.25">
      <c r="P26569" s="119"/>
      <c r="R26569" s="119"/>
      <c r="T26569" s="119"/>
      <c r="V26569" s="119"/>
      <c r="X26569" s="119"/>
      <c r="Z26569" s="119"/>
    </row>
    <row r="26570" spans="16:26" x14ac:dyDescent="0.25">
      <c r="P26570" s="120"/>
      <c r="R26570" s="120"/>
      <c r="T26570" s="120"/>
      <c r="V26570" s="120"/>
      <c r="X26570" s="120"/>
      <c r="Z26570" s="120"/>
    </row>
    <row r="26571" spans="16:26" x14ac:dyDescent="0.25">
      <c r="P26571" s="119"/>
      <c r="R26571" s="119"/>
      <c r="T26571" s="119"/>
      <c r="V26571" s="119"/>
      <c r="X26571" s="119"/>
      <c r="Z26571" s="119"/>
    </row>
    <row r="26572" spans="16:26" x14ac:dyDescent="0.25">
      <c r="P26572" s="119"/>
      <c r="R26572" s="119"/>
      <c r="T26572" s="119"/>
      <c r="V26572" s="119"/>
      <c r="X26572" s="119"/>
      <c r="Z26572" s="119"/>
    </row>
    <row r="26573" spans="16:26" x14ac:dyDescent="0.25">
      <c r="P26573" s="119"/>
      <c r="R26573" s="119"/>
      <c r="T26573" s="119"/>
      <c r="V26573" s="119"/>
      <c r="X26573" s="119"/>
      <c r="Z26573" s="119"/>
    </row>
    <row r="26574" spans="16:26" x14ac:dyDescent="0.25">
      <c r="P26574" s="121"/>
      <c r="R26574" s="121"/>
      <c r="T26574" s="121"/>
      <c r="V26574" s="121"/>
      <c r="X26574" s="121"/>
      <c r="Z26574" s="121"/>
    </row>
    <row r="26575" spans="16:26" x14ac:dyDescent="0.25">
      <c r="P26575" s="121"/>
      <c r="R26575" s="121"/>
      <c r="T26575" s="121"/>
      <c r="V26575" s="121"/>
      <c r="X26575" s="121"/>
      <c r="Z26575" s="121"/>
    </row>
    <row r="26576" spans="16:26" x14ac:dyDescent="0.25">
      <c r="P26576" s="121"/>
      <c r="R26576" s="121"/>
      <c r="T26576" s="121"/>
      <c r="V26576" s="121"/>
      <c r="X26576" s="121"/>
      <c r="Z26576" s="121"/>
    </row>
    <row r="26577" spans="16:26" x14ac:dyDescent="0.25">
      <c r="P26577" s="121"/>
      <c r="R26577" s="121"/>
      <c r="T26577" s="121"/>
      <c r="V26577" s="121"/>
      <c r="X26577" s="121"/>
      <c r="Z26577" s="121"/>
    </row>
    <row r="26578" spans="16:26" x14ac:dyDescent="0.25">
      <c r="P26578" s="122"/>
      <c r="R26578" s="122"/>
      <c r="T26578" s="122"/>
      <c r="V26578" s="122"/>
      <c r="X26578" s="122"/>
      <c r="Z26578" s="122"/>
    </row>
    <row r="26579" spans="16:26" x14ac:dyDescent="0.25">
      <c r="P26579" s="118"/>
      <c r="R26579" s="118"/>
      <c r="T26579" s="118"/>
      <c r="V26579" s="118"/>
      <c r="X26579" s="118"/>
      <c r="Z26579" s="118"/>
    </row>
    <row r="26580" spans="16:26" x14ac:dyDescent="0.25">
      <c r="P26580" s="119"/>
      <c r="R26580" s="119"/>
      <c r="T26580" s="119"/>
      <c r="V26580" s="119"/>
      <c r="X26580" s="119"/>
      <c r="Z26580" s="119"/>
    </row>
    <row r="26581" spans="16:26" x14ac:dyDescent="0.25">
      <c r="P26581" s="119"/>
      <c r="R26581" s="119"/>
      <c r="T26581" s="119"/>
      <c r="V26581" s="119"/>
      <c r="X26581" s="119"/>
      <c r="Z26581" s="119"/>
    </row>
    <row r="26582" spans="16:26" x14ac:dyDescent="0.25">
      <c r="P26582" s="120"/>
      <c r="R26582" s="120"/>
      <c r="T26582" s="120"/>
      <c r="V26582" s="120"/>
      <c r="X26582" s="120"/>
      <c r="Z26582" s="120"/>
    </row>
    <row r="26583" spans="16:26" x14ac:dyDescent="0.25">
      <c r="P26583" s="119"/>
      <c r="R26583" s="119"/>
      <c r="T26583" s="119"/>
      <c r="V26583" s="119"/>
      <c r="X26583" s="119"/>
      <c r="Z26583" s="119"/>
    </row>
    <row r="26584" spans="16:26" x14ac:dyDescent="0.25">
      <c r="P26584" s="119"/>
      <c r="R26584" s="119"/>
      <c r="T26584" s="119"/>
      <c r="V26584" s="119"/>
      <c r="X26584" s="119"/>
      <c r="Z26584" s="119"/>
    </row>
    <row r="26585" spans="16:26" x14ac:dyDescent="0.25">
      <c r="P26585" s="120"/>
      <c r="R26585" s="120"/>
      <c r="T26585" s="120"/>
      <c r="V26585" s="120"/>
      <c r="X26585" s="120"/>
      <c r="Z26585" s="120"/>
    </row>
    <row r="26586" spans="16:26" x14ac:dyDescent="0.25">
      <c r="P26586" s="119"/>
      <c r="R26586" s="119"/>
      <c r="T26586" s="119"/>
      <c r="V26586" s="119"/>
      <c r="X26586" s="119"/>
      <c r="Z26586" s="119"/>
    </row>
    <row r="26587" spans="16:26" x14ac:dyDescent="0.25">
      <c r="P26587" s="120"/>
      <c r="R26587" s="120"/>
      <c r="T26587" s="120"/>
      <c r="V26587" s="120"/>
      <c r="X26587" s="120"/>
      <c r="Z26587" s="120"/>
    </row>
    <row r="26588" spans="16:26" x14ac:dyDescent="0.25">
      <c r="P26588" s="119"/>
      <c r="R26588" s="119"/>
      <c r="T26588" s="119"/>
      <c r="V26588" s="119"/>
      <c r="X26588" s="119"/>
      <c r="Z26588" s="119"/>
    </row>
    <row r="26589" spans="16:26" x14ac:dyDescent="0.25">
      <c r="P26589" s="119"/>
      <c r="R26589" s="119"/>
      <c r="T26589" s="119"/>
      <c r="V26589" s="119"/>
      <c r="X26589" s="119"/>
      <c r="Z26589" s="119"/>
    </row>
    <row r="26590" spans="16:26" x14ac:dyDescent="0.25">
      <c r="P26590" s="119"/>
      <c r="R26590" s="119"/>
      <c r="T26590" s="119"/>
      <c r="V26590" s="119"/>
      <c r="X26590" s="119"/>
      <c r="Z26590" s="119"/>
    </row>
    <row r="26591" spans="16:26" x14ac:dyDescent="0.25">
      <c r="P26591" s="121"/>
      <c r="R26591" s="121"/>
      <c r="T26591" s="121"/>
      <c r="V26591" s="121"/>
      <c r="X26591" s="121"/>
      <c r="Z26591" s="121"/>
    </row>
    <row r="26592" spans="16:26" x14ac:dyDescent="0.25">
      <c r="P26592" s="121"/>
      <c r="R26592" s="121"/>
      <c r="T26592" s="121"/>
      <c r="V26592" s="121"/>
      <c r="X26592" s="121"/>
      <c r="Z26592" s="121"/>
    </row>
    <row r="26593" spans="16:26" x14ac:dyDescent="0.25">
      <c r="P26593" s="121"/>
      <c r="R26593" s="121"/>
      <c r="T26593" s="121"/>
      <c r="V26593" s="121"/>
      <c r="X26593" s="121"/>
      <c r="Z26593" s="121"/>
    </row>
    <row r="26594" spans="16:26" x14ac:dyDescent="0.25">
      <c r="P26594" s="121"/>
      <c r="R26594" s="121"/>
      <c r="T26594" s="121"/>
      <c r="V26594" s="121"/>
      <c r="X26594" s="121"/>
      <c r="Z26594" s="121"/>
    </row>
    <row r="26595" spans="16:26" x14ac:dyDescent="0.25">
      <c r="P26595" s="122"/>
      <c r="R26595" s="122"/>
      <c r="T26595" s="122"/>
      <c r="V26595" s="122"/>
      <c r="X26595" s="122"/>
      <c r="Z26595" s="122"/>
    </row>
    <row r="26596" spans="16:26" x14ac:dyDescent="0.25">
      <c r="P26596" s="118"/>
      <c r="R26596" s="118"/>
      <c r="T26596" s="118"/>
      <c r="V26596" s="118"/>
      <c r="X26596" s="118"/>
      <c r="Z26596" s="118"/>
    </row>
    <row r="26597" spans="16:26" x14ac:dyDescent="0.25">
      <c r="P26597" s="119"/>
      <c r="R26597" s="119"/>
      <c r="T26597" s="119"/>
      <c r="V26597" s="119"/>
      <c r="X26597" s="119"/>
      <c r="Z26597" s="119"/>
    </row>
    <row r="26598" spans="16:26" x14ac:dyDescent="0.25">
      <c r="P26598" s="119"/>
      <c r="R26598" s="119"/>
      <c r="T26598" s="119"/>
      <c r="V26598" s="119"/>
      <c r="X26598" s="119"/>
      <c r="Z26598" s="119"/>
    </row>
    <row r="26599" spans="16:26" x14ac:dyDescent="0.25">
      <c r="P26599" s="120"/>
      <c r="R26599" s="120"/>
      <c r="T26599" s="120"/>
      <c r="V26599" s="120"/>
      <c r="X26599" s="120"/>
      <c r="Z26599" s="120"/>
    </row>
    <row r="26600" spans="16:26" x14ac:dyDescent="0.25">
      <c r="P26600" s="119"/>
      <c r="R26600" s="119"/>
      <c r="T26600" s="119"/>
      <c r="V26600" s="119"/>
      <c r="X26600" s="119"/>
      <c r="Z26600" s="119"/>
    </row>
    <row r="26601" spans="16:26" x14ac:dyDescent="0.25">
      <c r="P26601" s="119"/>
      <c r="R26601" s="119"/>
      <c r="T26601" s="119"/>
      <c r="V26601" s="119"/>
      <c r="X26601" s="119"/>
      <c r="Z26601" s="119"/>
    </row>
    <row r="26602" spans="16:26" x14ac:dyDescent="0.25">
      <c r="P26602" s="120"/>
      <c r="R26602" s="120"/>
      <c r="T26602" s="120"/>
      <c r="V26602" s="120"/>
      <c r="X26602" s="120"/>
      <c r="Z26602" s="120"/>
    </row>
    <row r="26603" spans="16:26" x14ac:dyDescent="0.25">
      <c r="P26603" s="119"/>
      <c r="R26603" s="119"/>
      <c r="T26603" s="119"/>
      <c r="V26603" s="119"/>
      <c r="X26603" s="119"/>
      <c r="Z26603" s="119"/>
    </row>
    <row r="26604" spans="16:26" x14ac:dyDescent="0.25">
      <c r="P26604" s="120"/>
      <c r="R26604" s="120"/>
      <c r="T26604" s="120"/>
      <c r="V26604" s="120"/>
      <c r="X26604" s="120"/>
      <c r="Z26604" s="120"/>
    </row>
    <row r="26605" spans="16:26" x14ac:dyDescent="0.25">
      <c r="P26605" s="119"/>
      <c r="R26605" s="119"/>
      <c r="T26605" s="119"/>
      <c r="V26605" s="119"/>
      <c r="X26605" s="119"/>
      <c r="Z26605" s="119"/>
    </row>
    <row r="26606" spans="16:26" x14ac:dyDescent="0.25">
      <c r="P26606" s="119"/>
      <c r="R26606" s="119"/>
      <c r="T26606" s="119"/>
      <c r="V26606" s="119"/>
      <c r="X26606" s="119"/>
      <c r="Z26606" s="119"/>
    </row>
    <row r="26607" spans="16:26" x14ac:dyDescent="0.25">
      <c r="P26607" s="119"/>
      <c r="R26607" s="119"/>
      <c r="T26607" s="119"/>
      <c r="V26607" s="119"/>
      <c r="X26607" s="119"/>
      <c r="Z26607" s="119"/>
    </row>
    <row r="26608" spans="16:26" x14ac:dyDescent="0.25">
      <c r="P26608" s="121"/>
      <c r="R26608" s="121"/>
      <c r="T26608" s="121"/>
      <c r="V26608" s="121"/>
      <c r="X26608" s="121"/>
      <c r="Z26608" s="121"/>
    </row>
    <row r="26609" spans="16:26" x14ac:dyDescent="0.25">
      <c r="P26609" s="121"/>
      <c r="R26609" s="121"/>
      <c r="T26609" s="121"/>
      <c r="V26609" s="121"/>
      <c r="X26609" s="121"/>
      <c r="Z26609" s="121"/>
    </row>
    <row r="26610" spans="16:26" x14ac:dyDescent="0.25">
      <c r="P26610" s="121"/>
      <c r="R26610" s="121"/>
      <c r="T26610" s="121"/>
      <c r="V26610" s="121"/>
      <c r="X26610" s="121"/>
      <c r="Z26610" s="121"/>
    </row>
    <row r="26611" spans="16:26" x14ac:dyDescent="0.25">
      <c r="P26611" s="121"/>
      <c r="R26611" s="121"/>
      <c r="T26611" s="121"/>
      <c r="V26611" s="121"/>
      <c r="X26611" s="121"/>
      <c r="Z26611" s="121"/>
    </row>
    <row r="26612" spans="16:26" x14ac:dyDescent="0.25">
      <c r="P26612" s="122"/>
      <c r="R26612" s="122"/>
      <c r="T26612" s="122"/>
      <c r="V26612" s="122"/>
      <c r="X26612" s="122"/>
      <c r="Z26612" s="122"/>
    </row>
    <row r="26613" spans="16:26" x14ac:dyDescent="0.25">
      <c r="P26613" s="118"/>
      <c r="R26613" s="118"/>
      <c r="T26613" s="118"/>
      <c r="V26613" s="118"/>
      <c r="X26613" s="118"/>
      <c r="Z26613" s="118"/>
    </row>
    <row r="26614" spans="16:26" x14ac:dyDescent="0.25">
      <c r="P26614" s="119"/>
      <c r="R26614" s="119"/>
      <c r="T26614" s="119"/>
      <c r="V26614" s="119"/>
      <c r="X26614" s="119"/>
      <c r="Z26614" s="119"/>
    </row>
    <row r="26615" spans="16:26" x14ac:dyDescent="0.25">
      <c r="P26615" s="119"/>
      <c r="R26615" s="119"/>
      <c r="T26615" s="119"/>
      <c r="V26615" s="119"/>
      <c r="X26615" s="119"/>
      <c r="Z26615" s="119"/>
    </row>
    <row r="26616" spans="16:26" x14ac:dyDescent="0.25">
      <c r="P26616" s="120"/>
      <c r="R26616" s="120"/>
      <c r="T26616" s="120"/>
      <c r="V26616" s="120"/>
      <c r="X26616" s="120"/>
      <c r="Z26616" s="120"/>
    </row>
    <row r="26617" spans="16:26" x14ac:dyDescent="0.25">
      <c r="P26617" s="119"/>
      <c r="R26617" s="119"/>
      <c r="T26617" s="119"/>
      <c r="V26617" s="119"/>
      <c r="X26617" s="119"/>
      <c r="Z26617" s="119"/>
    </row>
    <row r="26618" spans="16:26" x14ac:dyDescent="0.25">
      <c r="P26618" s="119"/>
      <c r="R26618" s="119"/>
      <c r="T26618" s="119"/>
      <c r="V26618" s="119"/>
      <c r="X26618" s="119"/>
      <c r="Z26618" s="119"/>
    </row>
    <row r="26619" spans="16:26" x14ac:dyDescent="0.25">
      <c r="P26619" s="120"/>
      <c r="R26619" s="120"/>
      <c r="T26619" s="120"/>
      <c r="V26619" s="120"/>
      <c r="X26619" s="120"/>
      <c r="Z26619" s="120"/>
    </row>
    <row r="26620" spans="16:26" x14ac:dyDescent="0.25">
      <c r="P26620" s="119"/>
      <c r="R26620" s="119"/>
      <c r="T26620" s="119"/>
      <c r="V26620" s="119"/>
      <c r="X26620" s="119"/>
      <c r="Z26620" s="119"/>
    </row>
    <row r="26621" spans="16:26" x14ac:dyDescent="0.25">
      <c r="P26621" s="120"/>
      <c r="R26621" s="120"/>
      <c r="T26621" s="120"/>
      <c r="V26621" s="120"/>
      <c r="X26621" s="120"/>
      <c r="Z26621" s="120"/>
    </row>
    <row r="26622" spans="16:26" x14ac:dyDescent="0.25">
      <c r="P26622" s="119"/>
      <c r="R26622" s="119"/>
      <c r="T26622" s="119"/>
      <c r="V26622" s="119"/>
      <c r="X26622" s="119"/>
      <c r="Z26622" s="119"/>
    </row>
    <row r="26623" spans="16:26" x14ac:dyDescent="0.25">
      <c r="P26623" s="119"/>
      <c r="R26623" s="119"/>
      <c r="T26623" s="119"/>
      <c r="V26623" s="119"/>
      <c r="X26623" s="119"/>
      <c r="Z26623" s="119"/>
    </row>
    <row r="26624" spans="16:26" x14ac:dyDescent="0.25">
      <c r="P26624" s="119"/>
      <c r="R26624" s="119"/>
      <c r="T26624" s="119"/>
      <c r="V26624" s="119"/>
      <c r="X26624" s="119"/>
      <c r="Z26624" s="119"/>
    </row>
    <row r="26625" spans="16:26" x14ac:dyDescent="0.25">
      <c r="P26625" s="121"/>
      <c r="R26625" s="121"/>
      <c r="T26625" s="121"/>
      <c r="V26625" s="121"/>
      <c r="X26625" s="121"/>
      <c r="Z26625" s="121"/>
    </row>
    <row r="26626" spans="16:26" x14ac:dyDescent="0.25">
      <c r="P26626" s="121"/>
      <c r="R26626" s="121"/>
      <c r="T26626" s="121"/>
      <c r="V26626" s="121"/>
      <c r="X26626" s="121"/>
      <c r="Z26626" s="121"/>
    </row>
    <row r="26627" spans="16:26" x14ac:dyDescent="0.25">
      <c r="P26627" s="121"/>
      <c r="R26627" s="121"/>
      <c r="T26627" s="121"/>
      <c r="V26627" s="121"/>
      <c r="X26627" s="121"/>
      <c r="Z26627" s="121"/>
    </row>
    <row r="26628" spans="16:26" x14ac:dyDescent="0.25">
      <c r="P26628" s="121"/>
      <c r="R26628" s="121"/>
      <c r="T26628" s="121"/>
      <c r="V26628" s="121"/>
      <c r="X26628" s="121"/>
      <c r="Z26628" s="121"/>
    </row>
    <row r="26629" spans="16:26" x14ac:dyDescent="0.25">
      <c r="P26629" s="122"/>
      <c r="R26629" s="122"/>
      <c r="T26629" s="122"/>
      <c r="V26629" s="122"/>
      <c r="X26629" s="122"/>
      <c r="Z26629" s="122"/>
    </row>
    <row r="26630" spans="16:26" x14ac:dyDescent="0.25">
      <c r="P26630" s="118"/>
      <c r="R26630" s="118"/>
      <c r="T26630" s="118"/>
      <c r="V26630" s="118"/>
      <c r="X26630" s="118"/>
      <c r="Z26630" s="118"/>
    </row>
    <row r="26631" spans="16:26" x14ac:dyDescent="0.25">
      <c r="P26631" s="119"/>
      <c r="R26631" s="119"/>
      <c r="T26631" s="119"/>
      <c r="V26631" s="119"/>
      <c r="X26631" s="119"/>
      <c r="Z26631" s="119"/>
    </row>
    <row r="26632" spans="16:26" x14ac:dyDescent="0.25">
      <c r="P26632" s="119"/>
      <c r="R26632" s="119"/>
      <c r="T26632" s="119"/>
      <c r="V26632" s="119"/>
      <c r="X26632" s="119"/>
      <c r="Z26632" s="119"/>
    </row>
    <row r="26633" spans="16:26" x14ac:dyDescent="0.25">
      <c r="P26633" s="120"/>
      <c r="R26633" s="120"/>
      <c r="T26633" s="120"/>
      <c r="V26633" s="120"/>
      <c r="X26633" s="120"/>
      <c r="Z26633" s="120"/>
    </row>
    <row r="26634" spans="16:26" x14ac:dyDescent="0.25">
      <c r="P26634" s="119"/>
      <c r="R26634" s="119"/>
      <c r="T26634" s="119"/>
      <c r="V26634" s="119"/>
      <c r="X26634" s="119"/>
      <c r="Z26634" s="119"/>
    </row>
    <row r="26635" spans="16:26" x14ac:dyDescent="0.25">
      <c r="P26635" s="119"/>
      <c r="R26635" s="119"/>
      <c r="T26635" s="119"/>
      <c r="V26635" s="119"/>
      <c r="X26635" s="119"/>
      <c r="Z26635" s="119"/>
    </row>
    <row r="26636" spans="16:26" x14ac:dyDescent="0.25">
      <c r="P26636" s="120"/>
      <c r="R26636" s="120"/>
      <c r="T26636" s="120"/>
      <c r="V26636" s="120"/>
      <c r="X26636" s="120"/>
      <c r="Z26636" s="120"/>
    </row>
    <row r="26637" spans="16:26" x14ac:dyDescent="0.25">
      <c r="P26637" s="119"/>
      <c r="R26637" s="119"/>
      <c r="T26637" s="119"/>
      <c r="V26637" s="119"/>
      <c r="X26637" s="119"/>
      <c r="Z26637" s="119"/>
    </row>
    <row r="26638" spans="16:26" x14ac:dyDescent="0.25">
      <c r="P26638" s="120"/>
      <c r="R26638" s="120"/>
      <c r="T26638" s="120"/>
      <c r="V26638" s="120"/>
      <c r="X26638" s="120"/>
      <c r="Z26638" s="120"/>
    </row>
    <row r="26639" spans="16:26" x14ac:dyDescent="0.25">
      <c r="P26639" s="119"/>
      <c r="R26639" s="119"/>
      <c r="T26639" s="119"/>
      <c r="V26639" s="119"/>
      <c r="X26639" s="119"/>
      <c r="Z26639" s="119"/>
    </row>
    <row r="26640" spans="16:26" x14ac:dyDescent="0.25">
      <c r="P26640" s="119"/>
      <c r="R26640" s="119"/>
      <c r="T26640" s="119"/>
      <c r="V26640" s="119"/>
      <c r="X26640" s="119"/>
      <c r="Z26640" s="119"/>
    </row>
    <row r="26641" spans="16:26" x14ac:dyDescent="0.25">
      <c r="P26641" s="119"/>
      <c r="R26641" s="119"/>
      <c r="T26641" s="119"/>
      <c r="V26641" s="119"/>
      <c r="X26641" s="119"/>
      <c r="Z26641" s="119"/>
    </row>
    <row r="26642" spans="16:26" x14ac:dyDescent="0.25">
      <c r="P26642" s="121"/>
      <c r="R26642" s="121"/>
      <c r="T26642" s="121"/>
      <c r="V26642" s="121"/>
      <c r="X26642" s="121"/>
      <c r="Z26642" s="121"/>
    </row>
    <row r="26643" spans="16:26" x14ac:dyDescent="0.25">
      <c r="P26643" s="121"/>
      <c r="R26643" s="121"/>
      <c r="T26643" s="121"/>
      <c r="V26643" s="121"/>
      <c r="X26643" s="121"/>
      <c r="Z26643" s="121"/>
    </row>
    <row r="26644" spans="16:26" x14ac:dyDescent="0.25">
      <c r="P26644" s="121"/>
      <c r="R26644" s="121"/>
      <c r="T26644" s="121"/>
      <c r="V26644" s="121"/>
      <c r="X26644" s="121"/>
      <c r="Z26644" s="121"/>
    </row>
    <row r="26645" spans="16:26" x14ac:dyDescent="0.25">
      <c r="P26645" s="121"/>
      <c r="R26645" s="121"/>
      <c r="T26645" s="121"/>
      <c r="V26645" s="121"/>
      <c r="X26645" s="121"/>
      <c r="Z26645" s="121"/>
    </row>
    <row r="26646" spans="16:26" x14ac:dyDescent="0.25">
      <c r="P26646" s="122"/>
      <c r="R26646" s="122"/>
      <c r="T26646" s="122"/>
      <c r="V26646" s="122"/>
      <c r="X26646" s="122"/>
      <c r="Z26646" s="122"/>
    </row>
    <row r="26647" spans="16:26" x14ac:dyDescent="0.25">
      <c r="P26647" s="118"/>
      <c r="R26647" s="118"/>
      <c r="T26647" s="118"/>
      <c r="V26647" s="118"/>
      <c r="X26647" s="118"/>
      <c r="Z26647" s="118"/>
    </row>
    <row r="26648" spans="16:26" x14ac:dyDescent="0.25">
      <c r="P26648" s="119"/>
      <c r="R26648" s="119"/>
      <c r="T26648" s="119"/>
      <c r="V26648" s="119"/>
      <c r="X26648" s="119"/>
      <c r="Z26648" s="119"/>
    </row>
    <row r="26649" spans="16:26" x14ac:dyDescent="0.25">
      <c r="P26649" s="119"/>
      <c r="R26649" s="119"/>
      <c r="T26649" s="119"/>
      <c r="V26649" s="119"/>
      <c r="X26649" s="119"/>
      <c r="Z26649" s="119"/>
    </row>
    <row r="26650" spans="16:26" x14ac:dyDescent="0.25">
      <c r="P26650" s="120"/>
      <c r="R26650" s="120"/>
      <c r="T26650" s="120"/>
      <c r="V26650" s="120"/>
      <c r="X26650" s="120"/>
      <c r="Z26650" s="120"/>
    </row>
    <row r="26651" spans="16:26" x14ac:dyDescent="0.25">
      <c r="P26651" s="119"/>
      <c r="R26651" s="119"/>
      <c r="T26651" s="119"/>
      <c r="V26651" s="119"/>
      <c r="X26651" s="119"/>
      <c r="Z26651" s="119"/>
    </row>
    <row r="26652" spans="16:26" x14ac:dyDescent="0.25">
      <c r="P26652" s="119"/>
      <c r="R26652" s="119"/>
      <c r="T26652" s="119"/>
      <c r="V26652" s="119"/>
      <c r="X26652" s="119"/>
      <c r="Z26652" s="119"/>
    </row>
    <row r="26653" spans="16:26" x14ac:dyDescent="0.25">
      <c r="P26653" s="120"/>
      <c r="R26653" s="120"/>
      <c r="T26653" s="120"/>
      <c r="V26653" s="120"/>
      <c r="X26653" s="120"/>
      <c r="Z26653" s="120"/>
    </row>
    <row r="26654" spans="16:26" x14ac:dyDescent="0.25">
      <c r="P26654" s="119"/>
      <c r="R26654" s="119"/>
      <c r="T26654" s="119"/>
      <c r="V26654" s="119"/>
      <c r="X26654" s="119"/>
      <c r="Z26654" s="119"/>
    </row>
    <row r="26655" spans="16:26" x14ac:dyDescent="0.25">
      <c r="P26655" s="120"/>
      <c r="R26655" s="120"/>
      <c r="T26655" s="120"/>
      <c r="V26655" s="120"/>
      <c r="X26655" s="120"/>
      <c r="Z26655" s="120"/>
    </row>
    <row r="26656" spans="16:26" x14ac:dyDescent="0.25">
      <c r="P26656" s="119"/>
      <c r="R26656" s="119"/>
      <c r="T26656" s="119"/>
      <c r="V26656" s="119"/>
      <c r="X26656" s="119"/>
      <c r="Z26656" s="119"/>
    </row>
    <row r="26657" spans="16:26" x14ac:dyDescent="0.25">
      <c r="P26657" s="119"/>
      <c r="R26657" s="119"/>
      <c r="T26657" s="119"/>
      <c r="V26657" s="119"/>
      <c r="X26657" s="119"/>
      <c r="Z26657" s="119"/>
    </row>
    <row r="26658" spans="16:26" x14ac:dyDescent="0.25">
      <c r="P26658" s="119"/>
      <c r="R26658" s="119"/>
      <c r="T26658" s="119"/>
      <c r="V26658" s="119"/>
      <c r="X26658" s="119"/>
      <c r="Z26658" s="119"/>
    </row>
    <row r="26659" spans="16:26" x14ac:dyDescent="0.25">
      <c r="P26659" s="121"/>
      <c r="R26659" s="121"/>
      <c r="T26659" s="121"/>
      <c r="V26659" s="121"/>
      <c r="X26659" s="121"/>
      <c r="Z26659" s="121"/>
    </row>
    <row r="26660" spans="16:26" x14ac:dyDescent="0.25">
      <c r="P26660" s="121"/>
      <c r="R26660" s="121"/>
      <c r="T26660" s="121"/>
      <c r="V26660" s="121"/>
      <c r="X26660" s="121"/>
      <c r="Z26660" s="121"/>
    </row>
    <row r="26661" spans="16:26" x14ac:dyDescent="0.25">
      <c r="P26661" s="121"/>
      <c r="R26661" s="121"/>
      <c r="T26661" s="121"/>
      <c r="V26661" s="121"/>
      <c r="X26661" s="121"/>
      <c r="Z26661" s="121"/>
    </row>
    <row r="26662" spans="16:26" x14ac:dyDescent="0.25">
      <c r="P26662" s="121"/>
      <c r="R26662" s="121"/>
      <c r="T26662" s="121"/>
      <c r="V26662" s="121"/>
      <c r="X26662" s="121"/>
      <c r="Z26662" s="121"/>
    </row>
    <row r="26663" spans="16:26" x14ac:dyDescent="0.25">
      <c r="P26663" s="122"/>
      <c r="R26663" s="122"/>
      <c r="T26663" s="122"/>
      <c r="V26663" s="122"/>
      <c r="X26663" s="122"/>
      <c r="Z26663" s="122"/>
    </row>
    <row r="26664" spans="16:26" x14ac:dyDescent="0.25">
      <c r="P26664" s="118"/>
      <c r="R26664" s="118"/>
      <c r="T26664" s="118"/>
      <c r="V26664" s="118"/>
      <c r="X26664" s="118"/>
      <c r="Z26664" s="118"/>
    </row>
    <row r="26665" spans="16:26" x14ac:dyDescent="0.25">
      <c r="P26665" s="119"/>
      <c r="R26665" s="119"/>
      <c r="T26665" s="119"/>
      <c r="V26665" s="119"/>
      <c r="X26665" s="119"/>
      <c r="Z26665" s="119"/>
    </row>
    <row r="26666" spans="16:26" x14ac:dyDescent="0.25">
      <c r="P26666" s="119"/>
      <c r="R26666" s="119"/>
      <c r="T26666" s="119"/>
      <c r="V26666" s="119"/>
      <c r="X26666" s="119"/>
      <c r="Z26666" s="119"/>
    </row>
    <row r="26667" spans="16:26" x14ac:dyDescent="0.25">
      <c r="P26667" s="120"/>
      <c r="R26667" s="120"/>
      <c r="T26667" s="120"/>
      <c r="V26667" s="120"/>
      <c r="X26667" s="120"/>
      <c r="Z26667" s="120"/>
    </row>
    <row r="26668" spans="16:26" x14ac:dyDescent="0.25">
      <c r="P26668" s="119"/>
      <c r="R26668" s="119"/>
      <c r="T26668" s="119"/>
      <c r="V26668" s="119"/>
      <c r="X26668" s="119"/>
      <c r="Z26668" s="119"/>
    </row>
    <row r="26669" spans="16:26" x14ac:dyDescent="0.25">
      <c r="P26669" s="119"/>
      <c r="R26669" s="119"/>
      <c r="T26669" s="119"/>
      <c r="V26669" s="119"/>
      <c r="X26669" s="119"/>
      <c r="Z26669" s="119"/>
    </row>
    <row r="26670" spans="16:26" x14ac:dyDescent="0.25">
      <c r="P26670" s="120"/>
      <c r="R26670" s="120"/>
      <c r="T26670" s="120"/>
      <c r="V26670" s="120"/>
      <c r="X26670" s="120"/>
      <c r="Z26670" s="120"/>
    </row>
    <row r="26671" spans="16:26" x14ac:dyDescent="0.25">
      <c r="P26671" s="119"/>
      <c r="R26671" s="119"/>
      <c r="T26671" s="119"/>
      <c r="V26671" s="119"/>
      <c r="X26671" s="119"/>
      <c r="Z26671" s="119"/>
    </row>
    <row r="26672" spans="16:26" x14ac:dyDescent="0.25">
      <c r="P26672" s="120"/>
      <c r="R26672" s="120"/>
      <c r="T26672" s="120"/>
      <c r="V26672" s="120"/>
      <c r="X26672" s="120"/>
      <c r="Z26672" s="120"/>
    </row>
    <row r="26673" spans="16:26" x14ac:dyDescent="0.25">
      <c r="P26673" s="119"/>
      <c r="R26673" s="119"/>
      <c r="T26673" s="119"/>
      <c r="V26673" s="119"/>
      <c r="X26673" s="119"/>
      <c r="Z26673" s="119"/>
    </row>
    <row r="26674" spans="16:26" x14ac:dyDescent="0.25">
      <c r="P26674" s="119"/>
      <c r="R26674" s="119"/>
      <c r="T26674" s="119"/>
      <c r="V26674" s="119"/>
      <c r="X26674" s="119"/>
      <c r="Z26674" s="119"/>
    </row>
    <row r="26675" spans="16:26" x14ac:dyDescent="0.25">
      <c r="P26675" s="119"/>
      <c r="R26675" s="119"/>
      <c r="T26675" s="119"/>
      <c r="V26675" s="119"/>
      <c r="X26675" s="119"/>
      <c r="Z26675" s="119"/>
    </row>
    <row r="26676" spans="16:26" x14ac:dyDescent="0.25">
      <c r="P26676" s="121"/>
      <c r="R26676" s="121"/>
      <c r="T26676" s="121"/>
      <c r="V26676" s="121"/>
      <c r="X26676" s="121"/>
      <c r="Z26676" s="121"/>
    </row>
    <row r="26677" spans="16:26" x14ac:dyDescent="0.25">
      <c r="P26677" s="121"/>
      <c r="R26677" s="121"/>
      <c r="T26677" s="121"/>
      <c r="V26677" s="121"/>
      <c r="X26677" s="121"/>
      <c r="Z26677" s="121"/>
    </row>
    <row r="26678" spans="16:26" x14ac:dyDescent="0.25">
      <c r="P26678" s="121"/>
      <c r="R26678" s="121"/>
      <c r="T26678" s="121"/>
      <c r="V26678" s="121"/>
      <c r="X26678" s="121"/>
      <c r="Z26678" s="121"/>
    </row>
    <row r="26679" spans="16:26" x14ac:dyDescent="0.25">
      <c r="P26679" s="121"/>
      <c r="R26679" s="121"/>
      <c r="T26679" s="121"/>
      <c r="V26679" s="121"/>
      <c r="X26679" s="121"/>
      <c r="Z26679" s="121"/>
    </row>
    <row r="26680" spans="16:26" x14ac:dyDescent="0.25">
      <c r="P26680" s="122"/>
      <c r="R26680" s="122"/>
      <c r="T26680" s="122"/>
      <c r="V26680" s="122"/>
      <c r="X26680" s="122"/>
      <c r="Z26680" s="122"/>
    </row>
    <row r="26681" spans="16:26" x14ac:dyDescent="0.25">
      <c r="P26681" s="118"/>
      <c r="R26681" s="118"/>
      <c r="T26681" s="118"/>
      <c r="V26681" s="118"/>
      <c r="X26681" s="118"/>
      <c r="Z26681" s="118"/>
    </row>
    <row r="26682" spans="16:26" x14ac:dyDescent="0.25">
      <c r="P26682" s="119"/>
      <c r="R26682" s="119"/>
      <c r="T26682" s="119"/>
      <c r="V26682" s="119"/>
      <c r="X26682" s="119"/>
      <c r="Z26682" s="119"/>
    </row>
    <row r="26683" spans="16:26" x14ac:dyDescent="0.25">
      <c r="P26683" s="119"/>
      <c r="R26683" s="119"/>
      <c r="T26683" s="119"/>
      <c r="V26683" s="119"/>
      <c r="X26683" s="119"/>
      <c r="Z26683" s="119"/>
    </row>
    <row r="26684" spans="16:26" x14ac:dyDescent="0.25">
      <c r="P26684" s="120"/>
      <c r="R26684" s="120"/>
      <c r="T26684" s="120"/>
      <c r="V26684" s="120"/>
      <c r="X26684" s="120"/>
      <c r="Z26684" s="120"/>
    </row>
    <row r="26685" spans="16:26" x14ac:dyDescent="0.25">
      <c r="P26685" s="119"/>
      <c r="R26685" s="119"/>
      <c r="T26685" s="119"/>
      <c r="V26685" s="119"/>
      <c r="X26685" s="119"/>
      <c r="Z26685" s="119"/>
    </row>
    <row r="26686" spans="16:26" x14ac:dyDescent="0.25">
      <c r="P26686" s="119"/>
      <c r="R26686" s="119"/>
      <c r="T26686" s="119"/>
      <c r="V26686" s="119"/>
      <c r="X26686" s="119"/>
      <c r="Z26686" s="119"/>
    </row>
    <row r="26687" spans="16:26" x14ac:dyDescent="0.25">
      <c r="P26687" s="120"/>
      <c r="R26687" s="120"/>
      <c r="T26687" s="120"/>
      <c r="V26687" s="120"/>
      <c r="X26687" s="120"/>
      <c r="Z26687" s="120"/>
    </row>
    <row r="26688" spans="16:26" x14ac:dyDescent="0.25">
      <c r="P26688" s="119"/>
      <c r="R26688" s="119"/>
      <c r="T26688" s="119"/>
      <c r="V26688" s="119"/>
      <c r="X26688" s="119"/>
      <c r="Z26688" s="119"/>
    </row>
    <row r="26689" spans="16:26" x14ac:dyDescent="0.25">
      <c r="P26689" s="120"/>
      <c r="R26689" s="120"/>
      <c r="T26689" s="120"/>
      <c r="V26689" s="120"/>
      <c r="X26689" s="120"/>
      <c r="Z26689" s="120"/>
    </row>
    <row r="26690" spans="16:26" x14ac:dyDescent="0.25">
      <c r="P26690" s="119"/>
      <c r="R26690" s="119"/>
      <c r="T26690" s="119"/>
      <c r="V26690" s="119"/>
      <c r="X26690" s="119"/>
      <c r="Z26690" s="119"/>
    </row>
    <row r="26691" spans="16:26" x14ac:dyDescent="0.25">
      <c r="P26691" s="119"/>
      <c r="R26691" s="119"/>
      <c r="T26691" s="119"/>
      <c r="V26691" s="119"/>
      <c r="X26691" s="119"/>
      <c r="Z26691" s="119"/>
    </row>
    <row r="26692" spans="16:26" x14ac:dyDescent="0.25">
      <c r="P26692" s="119"/>
      <c r="R26692" s="119"/>
      <c r="T26692" s="119"/>
      <c r="V26692" s="119"/>
      <c r="X26692" s="119"/>
      <c r="Z26692" s="119"/>
    </row>
    <row r="26693" spans="16:26" x14ac:dyDescent="0.25">
      <c r="P26693" s="121"/>
      <c r="R26693" s="121"/>
      <c r="T26693" s="121"/>
      <c r="V26693" s="121"/>
      <c r="X26693" s="121"/>
      <c r="Z26693" s="121"/>
    </row>
    <row r="26694" spans="16:26" x14ac:dyDescent="0.25">
      <c r="P26694" s="121"/>
      <c r="R26694" s="121"/>
      <c r="T26694" s="121"/>
      <c r="V26694" s="121"/>
      <c r="X26694" s="121"/>
      <c r="Z26694" s="121"/>
    </row>
    <row r="26695" spans="16:26" x14ac:dyDescent="0.25">
      <c r="P26695" s="121"/>
      <c r="R26695" s="121"/>
      <c r="T26695" s="121"/>
      <c r="V26695" s="121"/>
      <c r="X26695" s="121"/>
      <c r="Z26695" s="121"/>
    </row>
    <row r="26696" spans="16:26" x14ac:dyDescent="0.25">
      <c r="P26696" s="121"/>
      <c r="R26696" s="121"/>
      <c r="T26696" s="121"/>
      <c r="V26696" s="121"/>
      <c r="X26696" s="121"/>
      <c r="Z26696" s="121"/>
    </row>
    <row r="26697" spans="16:26" x14ac:dyDescent="0.25">
      <c r="P26697" s="122"/>
      <c r="R26697" s="122"/>
      <c r="T26697" s="122"/>
      <c r="V26697" s="122"/>
      <c r="X26697" s="122"/>
      <c r="Z26697" s="122"/>
    </row>
    <row r="26698" spans="16:26" x14ac:dyDescent="0.25">
      <c r="P26698" s="118"/>
      <c r="R26698" s="118"/>
      <c r="T26698" s="118"/>
      <c r="V26698" s="118"/>
      <c r="X26698" s="118"/>
      <c r="Z26698" s="118"/>
    </row>
    <row r="26699" spans="16:26" x14ac:dyDescent="0.25">
      <c r="P26699" s="119"/>
      <c r="R26699" s="119"/>
      <c r="T26699" s="119"/>
      <c r="V26699" s="119"/>
      <c r="X26699" s="119"/>
      <c r="Z26699" s="119"/>
    </row>
    <row r="26700" spans="16:26" x14ac:dyDescent="0.25">
      <c r="P26700" s="119"/>
      <c r="R26700" s="119"/>
      <c r="T26700" s="119"/>
      <c r="V26700" s="119"/>
      <c r="X26700" s="119"/>
      <c r="Z26700" s="119"/>
    </row>
    <row r="26701" spans="16:26" x14ac:dyDescent="0.25">
      <c r="P26701" s="120"/>
      <c r="R26701" s="120"/>
      <c r="T26701" s="120"/>
      <c r="V26701" s="120"/>
      <c r="X26701" s="120"/>
      <c r="Z26701" s="120"/>
    </row>
    <row r="26702" spans="16:26" x14ac:dyDescent="0.25">
      <c r="P26702" s="119"/>
      <c r="R26702" s="119"/>
      <c r="T26702" s="119"/>
      <c r="V26702" s="119"/>
      <c r="X26702" s="119"/>
      <c r="Z26702" s="119"/>
    </row>
    <row r="26703" spans="16:26" x14ac:dyDescent="0.25">
      <c r="P26703" s="119"/>
      <c r="R26703" s="119"/>
      <c r="T26703" s="119"/>
      <c r="V26703" s="119"/>
      <c r="X26703" s="119"/>
      <c r="Z26703" s="119"/>
    </row>
    <row r="26704" spans="16:26" x14ac:dyDescent="0.25">
      <c r="P26704" s="120"/>
      <c r="R26704" s="120"/>
      <c r="T26704" s="120"/>
      <c r="V26704" s="120"/>
      <c r="X26704" s="120"/>
      <c r="Z26704" s="120"/>
    </row>
    <row r="26705" spans="16:26" x14ac:dyDescent="0.25">
      <c r="P26705" s="119"/>
      <c r="R26705" s="119"/>
      <c r="T26705" s="119"/>
      <c r="V26705" s="119"/>
      <c r="X26705" s="119"/>
      <c r="Z26705" s="119"/>
    </row>
    <row r="26706" spans="16:26" x14ac:dyDescent="0.25">
      <c r="P26706" s="120"/>
      <c r="R26706" s="120"/>
      <c r="T26706" s="120"/>
      <c r="V26706" s="120"/>
      <c r="X26706" s="120"/>
      <c r="Z26706" s="120"/>
    </row>
    <row r="26707" spans="16:26" x14ac:dyDescent="0.25">
      <c r="P26707" s="119"/>
      <c r="R26707" s="119"/>
      <c r="T26707" s="119"/>
      <c r="V26707" s="119"/>
      <c r="X26707" s="119"/>
      <c r="Z26707" s="119"/>
    </row>
    <row r="26708" spans="16:26" x14ac:dyDescent="0.25">
      <c r="P26708" s="119"/>
      <c r="R26708" s="119"/>
      <c r="T26708" s="119"/>
      <c r="V26708" s="119"/>
      <c r="X26708" s="119"/>
      <c r="Z26708" s="119"/>
    </row>
    <row r="26709" spans="16:26" x14ac:dyDescent="0.25">
      <c r="P26709" s="119"/>
      <c r="R26709" s="119"/>
      <c r="T26709" s="119"/>
      <c r="V26709" s="119"/>
      <c r="X26709" s="119"/>
      <c r="Z26709" s="119"/>
    </row>
    <row r="26710" spans="16:26" x14ac:dyDescent="0.25">
      <c r="P26710" s="121"/>
      <c r="R26710" s="121"/>
      <c r="T26710" s="121"/>
      <c r="V26710" s="121"/>
      <c r="X26710" s="121"/>
      <c r="Z26710" s="121"/>
    </row>
    <row r="26711" spans="16:26" x14ac:dyDescent="0.25">
      <c r="P26711" s="121"/>
      <c r="R26711" s="121"/>
      <c r="T26711" s="121"/>
      <c r="V26711" s="121"/>
      <c r="X26711" s="121"/>
      <c r="Z26711" s="121"/>
    </row>
    <row r="26712" spans="16:26" x14ac:dyDescent="0.25">
      <c r="P26712" s="121"/>
      <c r="R26712" s="121"/>
      <c r="T26712" s="121"/>
      <c r="V26712" s="121"/>
      <c r="X26712" s="121"/>
      <c r="Z26712" s="121"/>
    </row>
    <row r="26713" spans="16:26" x14ac:dyDescent="0.25">
      <c r="P26713" s="121"/>
      <c r="R26713" s="121"/>
      <c r="T26713" s="121"/>
      <c r="V26713" s="121"/>
      <c r="X26713" s="121"/>
      <c r="Z26713" s="121"/>
    </row>
    <row r="26714" spans="16:26" x14ac:dyDescent="0.25">
      <c r="P26714" s="122"/>
      <c r="R26714" s="122"/>
      <c r="T26714" s="122"/>
      <c r="V26714" s="122"/>
      <c r="X26714" s="122"/>
      <c r="Z26714" s="122"/>
    </row>
    <row r="26715" spans="16:26" x14ac:dyDescent="0.25">
      <c r="P26715" s="118"/>
      <c r="R26715" s="118"/>
      <c r="T26715" s="118"/>
      <c r="V26715" s="118"/>
      <c r="X26715" s="118"/>
      <c r="Z26715" s="118"/>
    </row>
    <row r="26716" spans="16:26" x14ac:dyDescent="0.25">
      <c r="P26716" s="119"/>
      <c r="R26716" s="119"/>
      <c r="T26716" s="119"/>
      <c r="V26716" s="119"/>
      <c r="X26716" s="119"/>
      <c r="Z26716" s="119"/>
    </row>
    <row r="26717" spans="16:26" x14ac:dyDescent="0.25">
      <c r="P26717" s="119"/>
      <c r="R26717" s="119"/>
      <c r="T26717" s="119"/>
      <c r="V26717" s="119"/>
      <c r="X26717" s="119"/>
      <c r="Z26717" s="119"/>
    </row>
    <row r="26718" spans="16:26" x14ac:dyDescent="0.25">
      <c r="P26718" s="120"/>
      <c r="R26718" s="120"/>
      <c r="T26718" s="120"/>
      <c r="V26718" s="120"/>
      <c r="X26718" s="120"/>
      <c r="Z26718" s="120"/>
    </row>
    <row r="26719" spans="16:26" x14ac:dyDescent="0.25">
      <c r="P26719" s="119"/>
      <c r="R26719" s="119"/>
      <c r="T26719" s="119"/>
      <c r="V26719" s="119"/>
      <c r="X26719" s="119"/>
      <c r="Z26719" s="119"/>
    </row>
    <row r="26720" spans="16:26" x14ac:dyDescent="0.25">
      <c r="P26720" s="119"/>
      <c r="R26720" s="119"/>
      <c r="T26720" s="119"/>
      <c r="V26720" s="119"/>
      <c r="X26720" s="119"/>
      <c r="Z26720" s="119"/>
    </row>
    <row r="26721" spans="16:26" x14ac:dyDescent="0.25">
      <c r="P26721" s="120"/>
      <c r="R26721" s="120"/>
      <c r="T26721" s="120"/>
      <c r="V26721" s="120"/>
      <c r="X26721" s="120"/>
      <c r="Z26721" s="120"/>
    </row>
    <row r="26722" spans="16:26" x14ac:dyDescent="0.25">
      <c r="P26722" s="119"/>
      <c r="R26722" s="119"/>
      <c r="T26722" s="119"/>
      <c r="V26722" s="119"/>
      <c r="X26722" s="119"/>
      <c r="Z26722" s="119"/>
    </row>
    <row r="26723" spans="16:26" x14ac:dyDescent="0.25">
      <c r="P26723" s="120"/>
      <c r="R26723" s="120"/>
      <c r="T26723" s="120"/>
      <c r="V26723" s="120"/>
      <c r="X26723" s="120"/>
      <c r="Z26723" s="120"/>
    </row>
    <row r="26724" spans="16:26" x14ac:dyDescent="0.25">
      <c r="P26724" s="119"/>
      <c r="R26724" s="119"/>
      <c r="T26724" s="119"/>
      <c r="V26724" s="119"/>
      <c r="X26724" s="119"/>
      <c r="Z26724" s="119"/>
    </row>
    <row r="26725" spans="16:26" x14ac:dyDescent="0.25">
      <c r="P26725" s="119"/>
      <c r="R26725" s="119"/>
      <c r="T26725" s="119"/>
      <c r="V26725" s="119"/>
      <c r="X26725" s="119"/>
      <c r="Z26725" s="119"/>
    </row>
    <row r="26726" spans="16:26" x14ac:dyDescent="0.25">
      <c r="P26726" s="119"/>
      <c r="R26726" s="119"/>
      <c r="T26726" s="119"/>
      <c r="V26726" s="119"/>
      <c r="X26726" s="119"/>
      <c r="Z26726" s="119"/>
    </row>
    <row r="26727" spans="16:26" x14ac:dyDescent="0.25">
      <c r="P26727" s="121"/>
      <c r="R26727" s="121"/>
      <c r="T26727" s="121"/>
      <c r="V26727" s="121"/>
      <c r="X26727" s="121"/>
      <c r="Z26727" s="121"/>
    </row>
    <row r="26728" spans="16:26" x14ac:dyDescent="0.25">
      <c r="P26728" s="121"/>
      <c r="R26728" s="121"/>
      <c r="T26728" s="121"/>
      <c r="V26728" s="121"/>
      <c r="X26728" s="121"/>
      <c r="Z26728" s="121"/>
    </row>
    <row r="26729" spans="16:26" x14ac:dyDescent="0.25">
      <c r="P26729" s="121"/>
      <c r="R26729" s="121"/>
      <c r="T26729" s="121"/>
      <c r="V26729" s="121"/>
      <c r="X26729" s="121"/>
      <c r="Z26729" s="121"/>
    </row>
    <row r="26730" spans="16:26" x14ac:dyDescent="0.25">
      <c r="P26730" s="121"/>
      <c r="R26730" s="121"/>
      <c r="T26730" s="121"/>
      <c r="V26730" s="121"/>
      <c r="X26730" s="121"/>
      <c r="Z26730" s="121"/>
    </row>
    <row r="26731" spans="16:26" x14ac:dyDescent="0.25">
      <c r="P26731" s="122"/>
      <c r="R26731" s="122"/>
      <c r="T26731" s="122"/>
      <c r="V26731" s="122"/>
      <c r="X26731" s="122"/>
      <c r="Z26731" s="122"/>
    </row>
    <row r="26732" spans="16:26" x14ac:dyDescent="0.25">
      <c r="P26732" s="118"/>
      <c r="R26732" s="118"/>
      <c r="T26732" s="118"/>
      <c r="V26732" s="118"/>
      <c r="X26732" s="118"/>
      <c r="Z26732" s="118"/>
    </row>
    <row r="26733" spans="16:26" x14ac:dyDescent="0.25">
      <c r="P26733" s="119"/>
      <c r="R26733" s="119"/>
      <c r="T26733" s="119"/>
      <c r="V26733" s="119"/>
      <c r="X26733" s="119"/>
      <c r="Z26733" s="119"/>
    </row>
    <row r="26734" spans="16:26" x14ac:dyDescent="0.25">
      <c r="P26734" s="119"/>
      <c r="R26734" s="119"/>
      <c r="T26734" s="119"/>
      <c r="V26734" s="119"/>
      <c r="X26734" s="119"/>
      <c r="Z26734" s="119"/>
    </row>
    <row r="26735" spans="16:26" x14ac:dyDescent="0.25">
      <c r="P26735" s="120"/>
      <c r="R26735" s="120"/>
      <c r="T26735" s="120"/>
      <c r="V26735" s="120"/>
      <c r="X26735" s="120"/>
      <c r="Z26735" s="120"/>
    </row>
    <row r="26736" spans="16:26" x14ac:dyDescent="0.25">
      <c r="P26736" s="119"/>
      <c r="R26736" s="119"/>
      <c r="T26736" s="119"/>
      <c r="V26736" s="119"/>
      <c r="X26736" s="119"/>
      <c r="Z26736" s="119"/>
    </row>
    <row r="26737" spans="16:26" x14ac:dyDescent="0.25">
      <c r="P26737" s="119"/>
      <c r="R26737" s="119"/>
      <c r="T26737" s="119"/>
      <c r="V26737" s="119"/>
      <c r="X26737" s="119"/>
      <c r="Z26737" s="119"/>
    </row>
    <row r="26738" spans="16:26" x14ac:dyDescent="0.25">
      <c r="P26738" s="120"/>
      <c r="R26738" s="120"/>
      <c r="T26738" s="120"/>
      <c r="V26738" s="120"/>
      <c r="X26738" s="120"/>
      <c r="Z26738" s="120"/>
    </row>
    <row r="26739" spans="16:26" x14ac:dyDescent="0.25">
      <c r="P26739" s="119"/>
      <c r="R26739" s="119"/>
      <c r="T26739" s="119"/>
      <c r="V26739" s="119"/>
      <c r="X26739" s="119"/>
      <c r="Z26739" s="119"/>
    </row>
    <row r="26740" spans="16:26" x14ac:dyDescent="0.25">
      <c r="P26740" s="120"/>
      <c r="R26740" s="120"/>
      <c r="T26740" s="120"/>
      <c r="V26740" s="120"/>
      <c r="X26740" s="120"/>
      <c r="Z26740" s="120"/>
    </row>
    <row r="26741" spans="16:26" x14ac:dyDescent="0.25">
      <c r="P26741" s="119"/>
      <c r="R26741" s="119"/>
      <c r="T26741" s="119"/>
      <c r="V26741" s="119"/>
      <c r="X26741" s="119"/>
      <c r="Z26741" s="119"/>
    </row>
    <row r="26742" spans="16:26" x14ac:dyDescent="0.25">
      <c r="P26742" s="119"/>
      <c r="R26742" s="119"/>
      <c r="T26742" s="119"/>
      <c r="V26742" s="119"/>
      <c r="X26742" s="119"/>
      <c r="Z26742" s="119"/>
    </row>
    <row r="26743" spans="16:26" x14ac:dyDescent="0.25">
      <c r="P26743" s="119"/>
      <c r="R26743" s="119"/>
      <c r="T26743" s="119"/>
      <c r="V26743" s="119"/>
      <c r="X26743" s="119"/>
      <c r="Z26743" s="119"/>
    </row>
    <row r="26744" spans="16:26" x14ac:dyDescent="0.25">
      <c r="P26744" s="121"/>
      <c r="R26744" s="121"/>
      <c r="T26744" s="121"/>
      <c r="V26744" s="121"/>
      <c r="X26744" s="121"/>
      <c r="Z26744" s="121"/>
    </row>
    <row r="26745" spans="16:26" x14ac:dyDescent="0.25">
      <c r="P26745" s="121"/>
      <c r="R26745" s="121"/>
      <c r="T26745" s="121"/>
      <c r="V26745" s="121"/>
      <c r="X26745" s="121"/>
      <c r="Z26745" s="121"/>
    </row>
    <row r="26746" spans="16:26" x14ac:dyDescent="0.25">
      <c r="P26746" s="121"/>
      <c r="R26746" s="121"/>
      <c r="T26746" s="121"/>
      <c r="V26746" s="121"/>
      <c r="X26746" s="121"/>
      <c r="Z26746" s="121"/>
    </row>
    <row r="26747" spans="16:26" x14ac:dyDescent="0.25">
      <c r="P26747" s="121"/>
      <c r="R26747" s="121"/>
      <c r="T26747" s="121"/>
      <c r="V26747" s="121"/>
      <c r="X26747" s="121"/>
      <c r="Z26747" s="121"/>
    </row>
    <row r="26748" spans="16:26" x14ac:dyDescent="0.25">
      <c r="P26748" s="122"/>
      <c r="R26748" s="122"/>
      <c r="T26748" s="122"/>
      <c r="V26748" s="122"/>
      <c r="X26748" s="122"/>
      <c r="Z26748" s="122"/>
    </row>
    <row r="26749" spans="16:26" x14ac:dyDescent="0.25">
      <c r="P26749" s="118"/>
      <c r="R26749" s="118"/>
      <c r="T26749" s="118"/>
      <c r="V26749" s="118"/>
      <c r="X26749" s="118"/>
      <c r="Z26749" s="118"/>
    </row>
    <row r="26750" spans="16:26" x14ac:dyDescent="0.25">
      <c r="P26750" s="119"/>
      <c r="R26750" s="119"/>
      <c r="T26750" s="119"/>
      <c r="V26750" s="119"/>
      <c r="X26750" s="119"/>
      <c r="Z26750" s="119"/>
    </row>
    <row r="26751" spans="16:26" x14ac:dyDescent="0.25">
      <c r="P26751" s="119"/>
      <c r="R26751" s="119"/>
      <c r="T26751" s="119"/>
      <c r="V26751" s="119"/>
      <c r="X26751" s="119"/>
      <c r="Z26751" s="119"/>
    </row>
    <row r="26752" spans="16:26" x14ac:dyDescent="0.25">
      <c r="P26752" s="120"/>
      <c r="R26752" s="120"/>
      <c r="T26752" s="120"/>
      <c r="V26752" s="120"/>
      <c r="X26752" s="120"/>
      <c r="Z26752" s="120"/>
    </row>
    <row r="26753" spans="16:26" x14ac:dyDescent="0.25">
      <c r="P26753" s="119"/>
      <c r="R26753" s="119"/>
      <c r="T26753" s="119"/>
      <c r="V26753" s="119"/>
      <c r="X26753" s="119"/>
      <c r="Z26753" s="119"/>
    </row>
    <row r="26754" spans="16:26" x14ac:dyDescent="0.25">
      <c r="P26754" s="119"/>
      <c r="R26754" s="119"/>
      <c r="T26754" s="119"/>
      <c r="V26754" s="119"/>
      <c r="X26754" s="119"/>
      <c r="Z26754" s="119"/>
    </row>
    <row r="26755" spans="16:26" x14ac:dyDescent="0.25">
      <c r="P26755" s="120"/>
      <c r="R26755" s="120"/>
      <c r="T26755" s="120"/>
      <c r="V26755" s="120"/>
      <c r="X26755" s="120"/>
      <c r="Z26755" s="120"/>
    </row>
    <row r="26756" spans="16:26" x14ac:dyDescent="0.25">
      <c r="P26756" s="119"/>
      <c r="R26756" s="119"/>
      <c r="T26756" s="119"/>
      <c r="V26756" s="119"/>
      <c r="X26756" s="119"/>
      <c r="Z26756" s="119"/>
    </row>
    <row r="26757" spans="16:26" x14ac:dyDescent="0.25">
      <c r="P26757" s="120"/>
      <c r="R26757" s="120"/>
      <c r="T26757" s="120"/>
      <c r="V26757" s="120"/>
      <c r="X26757" s="120"/>
      <c r="Z26757" s="120"/>
    </row>
    <row r="26758" spans="16:26" x14ac:dyDescent="0.25">
      <c r="P26758" s="119"/>
      <c r="R26758" s="119"/>
      <c r="T26758" s="119"/>
      <c r="V26758" s="119"/>
      <c r="X26758" s="119"/>
      <c r="Z26758" s="119"/>
    </row>
    <row r="26759" spans="16:26" x14ac:dyDescent="0.25">
      <c r="P26759" s="119"/>
      <c r="R26759" s="119"/>
      <c r="T26759" s="119"/>
      <c r="V26759" s="119"/>
      <c r="X26759" s="119"/>
      <c r="Z26759" s="119"/>
    </row>
    <row r="26760" spans="16:26" x14ac:dyDescent="0.25">
      <c r="P26760" s="119"/>
      <c r="R26760" s="119"/>
      <c r="T26760" s="119"/>
      <c r="V26760" s="119"/>
      <c r="X26760" s="119"/>
      <c r="Z26760" s="119"/>
    </row>
    <row r="26761" spans="16:26" x14ac:dyDescent="0.25">
      <c r="P26761" s="121"/>
      <c r="R26761" s="121"/>
      <c r="T26761" s="121"/>
      <c r="V26761" s="121"/>
      <c r="X26761" s="121"/>
      <c r="Z26761" s="121"/>
    </row>
    <row r="26762" spans="16:26" x14ac:dyDescent="0.25">
      <c r="P26762" s="121"/>
      <c r="R26762" s="121"/>
      <c r="T26762" s="121"/>
      <c r="V26762" s="121"/>
      <c r="X26762" s="121"/>
      <c r="Z26762" s="121"/>
    </row>
    <row r="26763" spans="16:26" x14ac:dyDescent="0.25">
      <c r="P26763" s="121"/>
      <c r="R26763" s="121"/>
      <c r="T26763" s="121"/>
      <c r="V26763" s="121"/>
      <c r="X26763" s="121"/>
      <c r="Z26763" s="121"/>
    </row>
    <row r="26764" spans="16:26" x14ac:dyDescent="0.25">
      <c r="P26764" s="121"/>
      <c r="R26764" s="121"/>
      <c r="T26764" s="121"/>
      <c r="V26764" s="121"/>
      <c r="X26764" s="121"/>
      <c r="Z26764" s="121"/>
    </row>
    <row r="26765" spans="16:26" x14ac:dyDescent="0.25">
      <c r="P26765" s="122"/>
      <c r="R26765" s="122"/>
      <c r="T26765" s="122"/>
      <c r="V26765" s="122"/>
      <c r="X26765" s="122"/>
      <c r="Z26765" s="122"/>
    </row>
    <row r="26766" spans="16:26" x14ac:dyDescent="0.25">
      <c r="P26766" s="118"/>
      <c r="R26766" s="118"/>
      <c r="T26766" s="118"/>
      <c r="V26766" s="118"/>
      <c r="X26766" s="118"/>
      <c r="Z26766" s="118"/>
    </row>
    <row r="26767" spans="16:26" x14ac:dyDescent="0.25">
      <c r="P26767" s="119"/>
      <c r="R26767" s="119"/>
      <c r="T26767" s="119"/>
      <c r="V26767" s="119"/>
      <c r="X26767" s="119"/>
      <c r="Z26767" s="119"/>
    </row>
    <row r="26768" spans="16:26" x14ac:dyDescent="0.25">
      <c r="P26768" s="119"/>
      <c r="R26768" s="119"/>
      <c r="T26768" s="119"/>
      <c r="V26768" s="119"/>
      <c r="X26768" s="119"/>
      <c r="Z26768" s="119"/>
    </row>
    <row r="26769" spans="16:26" x14ac:dyDescent="0.25">
      <c r="P26769" s="120"/>
      <c r="R26769" s="120"/>
      <c r="T26769" s="120"/>
      <c r="V26769" s="120"/>
      <c r="X26769" s="120"/>
      <c r="Z26769" s="120"/>
    </row>
    <row r="26770" spans="16:26" x14ac:dyDescent="0.25">
      <c r="P26770" s="119"/>
      <c r="R26770" s="119"/>
      <c r="T26770" s="119"/>
      <c r="V26770" s="119"/>
      <c r="X26770" s="119"/>
      <c r="Z26770" s="119"/>
    </row>
    <row r="26771" spans="16:26" x14ac:dyDescent="0.25">
      <c r="P26771" s="119"/>
      <c r="R26771" s="119"/>
      <c r="T26771" s="119"/>
      <c r="V26771" s="119"/>
      <c r="X26771" s="119"/>
      <c r="Z26771" s="119"/>
    </row>
    <row r="26772" spans="16:26" x14ac:dyDescent="0.25">
      <c r="P26772" s="120"/>
      <c r="R26772" s="120"/>
      <c r="T26772" s="120"/>
      <c r="V26772" s="120"/>
      <c r="X26772" s="120"/>
      <c r="Z26772" s="120"/>
    </row>
    <row r="26773" spans="16:26" x14ac:dyDescent="0.25">
      <c r="P26773" s="119"/>
      <c r="R26773" s="119"/>
      <c r="T26773" s="119"/>
      <c r="V26773" s="119"/>
      <c r="X26773" s="119"/>
      <c r="Z26773" s="119"/>
    </row>
    <row r="26774" spans="16:26" x14ac:dyDescent="0.25">
      <c r="P26774" s="120"/>
      <c r="R26774" s="120"/>
      <c r="T26774" s="120"/>
      <c r="V26774" s="120"/>
      <c r="X26774" s="120"/>
      <c r="Z26774" s="120"/>
    </row>
    <row r="26775" spans="16:26" x14ac:dyDescent="0.25">
      <c r="P26775" s="119"/>
      <c r="R26775" s="119"/>
      <c r="T26775" s="119"/>
      <c r="V26775" s="119"/>
      <c r="X26775" s="119"/>
      <c r="Z26775" s="119"/>
    </row>
    <row r="26776" spans="16:26" x14ac:dyDescent="0.25">
      <c r="P26776" s="119"/>
      <c r="R26776" s="119"/>
      <c r="T26776" s="119"/>
      <c r="V26776" s="119"/>
      <c r="X26776" s="119"/>
      <c r="Z26776" s="119"/>
    </row>
    <row r="26777" spans="16:26" x14ac:dyDescent="0.25">
      <c r="P26777" s="119"/>
      <c r="R26777" s="119"/>
      <c r="T26777" s="119"/>
      <c r="V26777" s="119"/>
      <c r="X26777" s="119"/>
      <c r="Z26777" s="119"/>
    </row>
    <row r="26778" spans="16:26" x14ac:dyDescent="0.25">
      <c r="P26778" s="121"/>
      <c r="R26778" s="121"/>
      <c r="T26778" s="121"/>
      <c r="V26778" s="121"/>
      <c r="X26778" s="121"/>
      <c r="Z26778" s="121"/>
    </row>
    <row r="26779" spans="16:26" x14ac:dyDescent="0.25">
      <c r="P26779" s="121"/>
      <c r="R26779" s="121"/>
      <c r="T26779" s="121"/>
      <c r="V26779" s="121"/>
      <c r="X26779" s="121"/>
      <c r="Z26779" s="121"/>
    </row>
    <row r="26780" spans="16:26" x14ac:dyDescent="0.25">
      <c r="P26780" s="121"/>
      <c r="R26780" s="121"/>
      <c r="T26780" s="121"/>
      <c r="V26780" s="121"/>
      <c r="X26780" s="121"/>
      <c r="Z26780" s="121"/>
    </row>
    <row r="26781" spans="16:26" x14ac:dyDescent="0.25">
      <c r="P26781" s="121"/>
      <c r="R26781" s="121"/>
      <c r="T26781" s="121"/>
      <c r="V26781" s="121"/>
      <c r="X26781" s="121"/>
      <c r="Z26781" s="121"/>
    </row>
    <row r="26782" spans="16:26" x14ac:dyDescent="0.25">
      <c r="P26782" s="122"/>
      <c r="R26782" s="122"/>
      <c r="T26782" s="122"/>
      <c r="V26782" s="122"/>
      <c r="X26782" s="122"/>
      <c r="Z26782" s="122"/>
    </row>
    <row r="26783" spans="16:26" x14ac:dyDescent="0.25">
      <c r="P26783" s="118"/>
      <c r="R26783" s="118"/>
      <c r="T26783" s="118"/>
      <c r="V26783" s="118"/>
      <c r="X26783" s="118"/>
      <c r="Z26783" s="118"/>
    </row>
    <row r="26784" spans="16:26" x14ac:dyDescent="0.25">
      <c r="P26784" s="119"/>
      <c r="R26784" s="119"/>
      <c r="T26784" s="119"/>
      <c r="V26784" s="119"/>
      <c r="X26784" s="119"/>
      <c r="Z26784" s="119"/>
    </row>
    <row r="26785" spans="16:26" x14ac:dyDescent="0.25">
      <c r="P26785" s="119"/>
      <c r="R26785" s="119"/>
      <c r="T26785" s="119"/>
      <c r="V26785" s="119"/>
      <c r="X26785" s="119"/>
      <c r="Z26785" s="119"/>
    </row>
    <row r="26786" spans="16:26" x14ac:dyDescent="0.25">
      <c r="P26786" s="120"/>
      <c r="R26786" s="120"/>
      <c r="T26786" s="120"/>
      <c r="V26786" s="120"/>
      <c r="X26786" s="120"/>
      <c r="Z26786" s="120"/>
    </row>
    <row r="26787" spans="16:26" x14ac:dyDescent="0.25">
      <c r="P26787" s="119"/>
      <c r="R26787" s="119"/>
      <c r="T26787" s="119"/>
      <c r="V26787" s="119"/>
      <c r="X26787" s="119"/>
      <c r="Z26787" s="119"/>
    </row>
    <row r="26788" spans="16:26" x14ac:dyDescent="0.25">
      <c r="P26788" s="119"/>
      <c r="R26788" s="119"/>
      <c r="T26788" s="119"/>
      <c r="V26788" s="119"/>
      <c r="X26788" s="119"/>
      <c r="Z26788" s="119"/>
    </row>
    <row r="26789" spans="16:26" x14ac:dyDescent="0.25">
      <c r="P26789" s="120"/>
      <c r="R26789" s="120"/>
      <c r="T26789" s="120"/>
      <c r="V26789" s="120"/>
      <c r="X26789" s="120"/>
      <c r="Z26789" s="120"/>
    </row>
    <row r="26790" spans="16:26" x14ac:dyDescent="0.25">
      <c r="P26790" s="119"/>
      <c r="R26790" s="119"/>
      <c r="T26790" s="119"/>
      <c r="V26790" s="119"/>
      <c r="X26790" s="119"/>
      <c r="Z26790" s="119"/>
    </row>
    <row r="26791" spans="16:26" x14ac:dyDescent="0.25">
      <c r="P26791" s="120"/>
      <c r="R26791" s="120"/>
      <c r="T26791" s="120"/>
      <c r="V26791" s="120"/>
      <c r="X26791" s="120"/>
      <c r="Z26791" s="120"/>
    </row>
    <row r="26792" spans="16:26" x14ac:dyDescent="0.25">
      <c r="P26792" s="119"/>
      <c r="R26792" s="119"/>
      <c r="T26792" s="119"/>
      <c r="V26792" s="119"/>
      <c r="X26792" s="119"/>
      <c r="Z26792" s="119"/>
    </row>
    <row r="26793" spans="16:26" x14ac:dyDescent="0.25">
      <c r="P26793" s="119"/>
      <c r="R26793" s="119"/>
      <c r="T26793" s="119"/>
      <c r="V26793" s="119"/>
      <c r="X26793" s="119"/>
      <c r="Z26793" s="119"/>
    </row>
    <row r="26794" spans="16:26" x14ac:dyDescent="0.25">
      <c r="P26794" s="119"/>
      <c r="R26794" s="119"/>
      <c r="T26794" s="119"/>
      <c r="V26794" s="119"/>
      <c r="X26794" s="119"/>
      <c r="Z26794" s="119"/>
    </row>
    <row r="26795" spans="16:26" x14ac:dyDescent="0.25">
      <c r="P26795" s="121"/>
      <c r="R26795" s="121"/>
      <c r="T26795" s="121"/>
      <c r="V26795" s="121"/>
      <c r="X26795" s="121"/>
      <c r="Z26795" s="121"/>
    </row>
    <row r="26796" spans="16:26" x14ac:dyDescent="0.25">
      <c r="P26796" s="121"/>
      <c r="R26796" s="121"/>
      <c r="T26796" s="121"/>
      <c r="V26796" s="121"/>
      <c r="X26796" s="121"/>
      <c r="Z26796" s="121"/>
    </row>
    <row r="26797" spans="16:26" x14ac:dyDescent="0.25">
      <c r="P26797" s="121"/>
      <c r="R26797" s="121"/>
      <c r="T26797" s="121"/>
      <c r="V26797" s="121"/>
      <c r="X26797" s="121"/>
      <c r="Z26797" s="121"/>
    </row>
    <row r="26798" spans="16:26" x14ac:dyDescent="0.25">
      <c r="P26798" s="121"/>
      <c r="R26798" s="121"/>
      <c r="T26798" s="121"/>
      <c r="V26798" s="121"/>
      <c r="X26798" s="121"/>
      <c r="Z26798" s="121"/>
    </row>
    <row r="26799" spans="16:26" x14ac:dyDescent="0.25">
      <c r="P26799" s="122"/>
      <c r="R26799" s="122"/>
      <c r="T26799" s="122"/>
      <c r="V26799" s="122"/>
      <c r="X26799" s="122"/>
      <c r="Z26799" s="122"/>
    </row>
    <row r="26800" spans="16:26" x14ac:dyDescent="0.25">
      <c r="P26800" s="118"/>
      <c r="R26800" s="118"/>
      <c r="T26800" s="118"/>
      <c r="V26800" s="118"/>
      <c r="X26800" s="118"/>
      <c r="Z26800" s="118"/>
    </row>
    <row r="26801" spans="16:26" x14ac:dyDescent="0.25">
      <c r="P26801" s="119"/>
      <c r="R26801" s="119"/>
      <c r="T26801" s="119"/>
      <c r="V26801" s="119"/>
      <c r="X26801" s="119"/>
      <c r="Z26801" s="119"/>
    </row>
    <row r="26802" spans="16:26" x14ac:dyDescent="0.25">
      <c r="P26802" s="119"/>
      <c r="R26802" s="119"/>
      <c r="T26802" s="119"/>
      <c r="V26802" s="119"/>
      <c r="X26802" s="119"/>
      <c r="Z26802" s="119"/>
    </row>
    <row r="26803" spans="16:26" x14ac:dyDescent="0.25">
      <c r="P26803" s="120"/>
      <c r="R26803" s="120"/>
      <c r="T26803" s="120"/>
      <c r="V26803" s="120"/>
      <c r="X26803" s="120"/>
      <c r="Z26803" s="120"/>
    </row>
    <row r="26804" spans="16:26" x14ac:dyDescent="0.25">
      <c r="P26804" s="119"/>
      <c r="R26804" s="119"/>
      <c r="T26804" s="119"/>
      <c r="V26804" s="119"/>
      <c r="X26804" s="119"/>
      <c r="Z26804" s="119"/>
    </row>
    <row r="26805" spans="16:26" x14ac:dyDescent="0.25">
      <c r="P26805" s="119"/>
      <c r="R26805" s="119"/>
      <c r="T26805" s="119"/>
      <c r="V26805" s="119"/>
      <c r="X26805" s="119"/>
      <c r="Z26805" s="119"/>
    </row>
    <row r="26806" spans="16:26" x14ac:dyDescent="0.25">
      <c r="P26806" s="120"/>
      <c r="R26806" s="120"/>
      <c r="T26806" s="120"/>
      <c r="V26806" s="120"/>
      <c r="X26806" s="120"/>
      <c r="Z26806" s="120"/>
    </row>
    <row r="26807" spans="16:26" x14ac:dyDescent="0.25">
      <c r="P26807" s="119"/>
      <c r="R26807" s="119"/>
      <c r="T26807" s="119"/>
      <c r="V26807" s="119"/>
      <c r="X26807" s="119"/>
      <c r="Z26807" s="119"/>
    </row>
    <row r="26808" spans="16:26" x14ac:dyDescent="0.25">
      <c r="P26808" s="120"/>
      <c r="R26808" s="120"/>
      <c r="T26808" s="120"/>
      <c r="V26808" s="120"/>
      <c r="X26808" s="120"/>
      <c r="Z26808" s="120"/>
    </row>
    <row r="26809" spans="16:26" x14ac:dyDescent="0.25">
      <c r="P26809" s="119"/>
      <c r="R26809" s="119"/>
      <c r="T26809" s="119"/>
      <c r="V26809" s="119"/>
      <c r="X26809" s="119"/>
      <c r="Z26809" s="119"/>
    </row>
    <row r="26810" spans="16:26" x14ac:dyDescent="0.25">
      <c r="P26810" s="119"/>
      <c r="R26810" s="119"/>
      <c r="T26810" s="119"/>
      <c r="V26810" s="119"/>
      <c r="X26810" s="119"/>
      <c r="Z26810" s="119"/>
    </row>
    <row r="26811" spans="16:26" x14ac:dyDescent="0.25">
      <c r="P26811" s="119"/>
      <c r="R26811" s="119"/>
      <c r="T26811" s="119"/>
      <c r="V26811" s="119"/>
      <c r="X26811" s="119"/>
      <c r="Z26811" s="119"/>
    </row>
    <row r="26812" spans="16:26" x14ac:dyDescent="0.25">
      <c r="P26812" s="121"/>
      <c r="R26812" s="121"/>
      <c r="T26812" s="121"/>
      <c r="V26812" s="121"/>
      <c r="X26812" s="121"/>
      <c r="Z26812" s="121"/>
    </row>
    <row r="26813" spans="16:26" x14ac:dyDescent="0.25">
      <c r="P26813" s="121"/>
      <c r="R26813" s="121"/>
      <c r="T26813" s="121"/>
      <c r="V26813" s="121"/>
      <c r="X26813" s="121"/>
      <c r="Z26813" s="121"/>
    </row>
    <row r="26814" spans="16:26" x14ac:dyDescent="0.25">
      <c r="P26814" s="121"/>
      <c r="R26814" s="121"/>
      <c r="T26814" s="121"/>
      <c r="V26814" s="121"/>
      <c r="X26814" s="121"/>
      <c r="Z26814" s="121"/>
    </row>
    <row r="26815" spans="16:26" x14ac:dyDescent="0.25">
      <c r="P26815" s="121"/>
      <c r="R26815" s="121"/>
      <c r="T26815" s="121"/>
      <c r="V26815" s="121"/>
      <c r="X26815" s="121"/>
      <c r="Z26815" s="121"/>
    </row>
    <row r="26816" spans="16:26" x14ac:dyDescent="0.25">
      <c r="P26816" s="122"/>
      <c r="R26816" s="122"/>
      <c r="T26816" s="122"/>
      <c r="V26816" s="122"/>
      <c r="X26816" s="122"/>
      <c r="Z26816" s="122"/>
    </row>
    <row r="26817" spans="16:26" x14ac:dyDescent="0.25">
      <c r="P26817" s="118"/>
      <c r="R26817" s="118"/>
      <c r="T26817" s="118"/>
      <c r="V26817" s="118"/>
      <c r="X26817" s="118"/>
      <c r="Z26817" s="118"/>
    </row>
    <row r="26818" spans="16:26" x14ac:dyDescent="0.25">
      <c r="P26818" s="119"/>
      <c r="R26818" s="119"/>
      <c r="T26818" s="119"/>
      <c r="V26818" s="119"/>
      <c r="X26818" s="119"/>
      <c r="Z26818" s="119"/>
    </row>
    <row r="26819" spans="16:26" x14ac:dyDescent="0.25">
      <c r="P26819" s="119"/>
      <c r="R26819" s="119"/>
      <c r="T26819" s="119"/>
      <c r="V26819" s="119"/>
      <c r="X26819" s="119"/>
      <c r="Z26819" s="119"/>
    </row>
    <row r="26820" spans="16:26" x14ac:dyDescent="0.25">
      <c r="P26820" s="120"/>
      <c r="R26820" s="120"/>
      <c r="T26820" s="120"/>
      <c r="V26820" s="120"/>
      <c r="X26820" s="120"/>
      <c r="Z26820" s="120"/>
    </row>
    <row r="26821" spans="16:26" x14ac:dyDescent="0.25">
      <c r="P26821" s="119"/>
      <c r="R26821" s="119"/>
      <c r="T26821" s="119"/>
      <c r="V26821" s="119"/>
      <c r="X26821" s="119"/>
      <c r="Z26821" s="119"/>
    </row>
    <row r="26822" spans="16:26" x14ac:dyDescent="0.25">
      <c r="P26822" s="119"/>
      <c r="R26822" s="119"/>
      <c r="T26822" s="119"/>
      <c r="V26822" s="119"/>
      <c r="X26822" s="119"/>
      <c r="Z26822" s="119"/>
    </row>
    <row r="26823" spans="16:26" x14ac:dyDescent="0.25">
      <c r="P26823" s="120"/>
      <c r="R26823" s="120"/>
      <c r="T26823" s="120"/>
      <c r="V26823" s="120"/>
      <c r="X26823" s="120"/>
      <c r="Z26823" s="120"/>
    </row>
    <row r="26824" spans="16:26" x14ac:dyDescent="0.25">
      <c r="P26824" s="119"/>
      <c r="R26824" s="119"/>
      <c r="T26824" s="119"/>
      <c r="V26824" s="119"/>
      <c r="X26824" s="119"/>
      <c r="Z26824" s="119"/>
    </row>
    <row r="26825" spans="16:26" x14ac:dyDescent="0.25">
      <c r="P26825" s="120"/>
      <c r="R26825" s="120"/>
      <c r="T26825" s="120"/>
      <c r="V26825" s="120"/>
      <c r="X26825" s="120"/>
      <c r="Z26825" s="120"/>
    </row>
    <row r="26826" spans="16:26" x14ac:dyDescent="0.25">
      <c r="P26826" s="119"/>
      <c r="R26826" s="119"/>
      <c r="T26826" s="119"/>
      <c r="V26826" s="119"/>
      <c r="X26826" s="119"/>
      <c r="Z26826" s="119"/>
    </row>
    <row r="26827" spans="16:26" x14ac:dyDescent="0.25">
      <c r="P26827" s="119"/>
      <c r="R26827" s="119"/>
      <c r="T26827" s="119"/>
      <c r="V26827" s="119"/>
      <c r="X26827" s="119"/>
      <c r="Z26827" s="119"/>
    </row>
    <row r="26828" spans="16:26" x14ac:dyDescent="0.25">
      <c r="P26828" s="119"/>
      <c r="R26828" s="119"/>
      <c r="T26828" s="119"/>
      <c r="V26828" s="119"/>
      <c r="X26828" s="119"/>
      <c r="Z26828" s="119"/>
    </row>
    <row r="26829" spans="16:26" x14ac:dyDescent="0.25">
      <c r="P26829" s="121"/>
      <c r="R26829" s="121"/>
      <c r="T26829" s="121"/>
      <c r="V26829" s="121"/>
      <c r="X26829" s="121"/>
      <c r="Z26829" s="121"/>
    </row>
    <row r="26830" spans="16:26" x14ac:dyDescent="0.25">
      <c r="P26830" s="121"/>
      <c r="R26830" s="121"/>
      <c r="T26830" s="121"/>
      <c r="V26830" s="121"/>
      <c r="X26830" s="121"/>
      <c r="Z26830" s="121"/>
    </row>
    <row r="26831" spans="16:26" x14ac:dyDescent="0.25">
      <c r="P26831" s="121"/>
      <c r="R26831" s="121"/>
      <c r="T26831" s="121"/>
      <c r="V26831" s="121"/>
      <c r="X26831" s="121"/>
      <c r="Z26831" s="121"/>
    </row>
    <row r="26832" spans="16:26" x14ac:dyDescent="0.25">
      <c r="P26832" s="121"/>
      <c r="R26832" s="121"/>
      <c r="T26832" s="121"/>
      <c r="V26832" s="121"/>
      <c r="X26832" s="121"/>
      <c r="Z26832" s="121"/>
    </row>
    <row r="26833" spans="16:26" x14ac:dyDescent="0.25">
      <c r="P26833" s="122"/>
      <c r="R26833" s="122"/>
      <c r="T26833" s="122"/>
      <c r="V26833" s="122"/>
      <c r="X26833" s="122"/>
      <c r="Z26833" s="122"/>
    </row>
    <row r="26834" spans="16:26" x14ac:dyDescent="0.25">
      <c r="P26834" s="118"/>
      <c r="R26834" s="118"/>
      <c r="T26834" s="118"/>
      <c r="V26834" s="118"/>
      <c r="X26834" s="118"/>
      <c r="Z26834" s="118"/>
    </row>
    <row r="26835" spans="16:26" x14ac:dyDescent="0.25">
      <c r="P26835" s="119"/>
      <c r="R26835" s="119"/>
      <c r="T26835" s="119"/>
      <c r="V26835" s="119"/>
      <c r="X26835" s="119"/>
      <c r="Z26835" s="119"/>
    </row>
    <row r="26836" spans="16:26" x14ac:dyDescent="0.25">
      <c r="P26836" s="119"/>
      <c r="R26836" s="119"/>
      <c r="T26836" s="119"/>
      <c r="V26836" s="119"/>
      <c r="X26836" s="119"/>
      <c r="Z26836" s="119"/>
    </row>
    <row r="26837" spans="16:26" x14ac:dyDescent="0.25">
      <c r="P26837" s="120"/>
      <c r="R26837" s="120"/>
      <c r="T26837" s="120"/>
      <c r="V26837" s="120"/>
      <c r="X26837" s="120"/>
      <c r="Z26837" s="120"/>
    </row>
    <row r="26838" spans="16:26" x14ac:dyDescent="0.25">
      <c r="P26838" s="119"/>
      <c r="R26838" s="119"/>
      <c r="T26838" s="119"/>
      <c r="V26838" s="119"/>
      <c r="X26838" s="119"/>
      <c r="Z26838" s="119"/>
    </row>
    <row r="26839" spans="16:26" x14ac:dyDescent="0.25">
      <c r="P26839" s="119"/>
      <c r="R26839" s="119"/>
      <c r="T26839" s="119"/>
      <c r="V26839" s="119"/>
      <c r="X26839" s="119"/>
      <c r="Z26839" s="119"/>
    </row>
    <row r="26840" spans="16:26" x14ac:dyDescent="0.25">
      <c r="P26840" s="120"/>
      <c r="R26840" s="120"/>
      <c r="T26840" s="120"/>
      <c r="V26840" s="120"/>
      <c r="X26840" s="120"/>
      <c r="Z26840" s="120"/>
    </row>
    <row r="26841" spans="16:26" x14ac:dyDescent="0.25">
      <c r="P26841" s="119"/>
      <c r="R26841" s="119"/>
      <c r="T26841" s="119"/>
      <c r="V26841" s="119"/>
      <c r="X26841" s="119"/>
      <c r="Z26841" s="119"/>
    </row>
    <row r="26842" spans="16:26" x14ac:dyDescent="0.25">
      <c r="P26842" s="120"/>
      <c r="R26842" s="120"/>
      <c r="T26842" s="120"/>
      <c r="V26842" s="120"/>
      <c r="X26842" s="120"/>
      <c r="Z26842" s="120"/>
    </row>
    <row r="26843" spans="16:26" x14ac:dyDescent="0.25">
      <c r="P26843" s="119"/>
      <c r="R26843" s="119"/>
      <c r="T26843" s="119"/>
      <c r="V26843" s="119"/>
      <c r="X26843" s="119"/>
      <c r="Z26843" s="119"/>
    </row>
    <row r="26844" spans="16:26" x14ac:dyDescent="0.25">
      <c r="P26844" s="119"/>
      <c r="R26844" s="119"/>
      <c r="T26844" s="119"/>
      <c r="V26844" s="119"/>
      <c r="X26844" s="119"/>
      <c r="Z26844" s="119"/>
    </row>
    <row r="26845" spans="16:26" x14ac:dyDescent="0.25">
      <c r="P26845" s="119"/>
      <c r="R26845" s="119"/>
      <c r="T26845" s="119"/>
      <c r="V26845" s="119"/>
      <c r="X26845" s="119"/>
      <c r="Z26845" s="119"/>
    </row>
    <row r="26846" spans="16:26" x14ac:dyDescent="0.25">
      <c r="P26846" s="121"/>
      <c r="R26846" s="121"/>
      <c r="T26846" s="121"/>
      <c r="V26846" s="121"/>
      <c r="X26846" s="121"/>
      <c r="Z26846" s="121"/>
    </row>
    <row r="26847" spans="16:26" x14ac:dyDescent="0.25">
      <c r="P26847" s="121"/>
      <c r="R26847" s="121"/>
      <c r="T26847" s="121"/>
      <c r="V26847" s="121"/>
      <c r="X26847" s="121"/>
      <c r="Z26847" s="121"/>
    </row>
    <row r="26848" spans="16:26" x14ac:dyDescent="0.25">
      <c r="P26848" s="121"/>
      <c r="R26848" s="121"/>
      <c r="T26848" s="121"/>
      <c r="V26848" s="121"/>
      <c r="X26848" s="121"/>
      <c r="Z26848" s="121"/>
    </row>
    <row r="26849" spans="16:26" x14ac:dyDescent="0.25">
      <c r="P26849" s="121"/>
      <c r="R26849" s="121"/>
      <c r="T26849" s="121"/>
      <c r="V26849" s="121"/>
      <c r="X26849" s="121"/>
      <c r="Z26849" s="121"/>
    </row>
    <row r="26850" spans="16:26" x14ac:dyDescent="0.25">
      <c r="P26850" s="122"/>
      <c r="R26850" s="122"/>
      <c r="T26850" s="122"/>
      <c r="V26850" s="122"/>
      <c r="X26850" s="122"/>
      <c r="Z26850" s="122"/>
    </row>
    <row r="26851" spans="16:26" x14ac:dyDescent="0.25">
      <c r="P26851" s="118"/>
      <c r="R26851" s="118"/>
      <c r="T26851" s="118"/>
      <c r="V26851" s="118"/>
      <c r="X26851" s="118"/>
      <c r="Z26851" s="118"/>
    </row>
    <row r="26852" spans="16:26" x14ac:dyDescent="0.25">
      <c r="P26852" s="119"/>
      <c r="R26852" s="119"/>
      <c r="T26852" s="119"/>
      <c r="V26852" s="119"/>
      <c r="X26852" s="119"/>
      <c r="Z26852" s="119"/>
    </row>
    <row r="26853" spans="16:26" x14ac:dyDescent="0.25">
      <c r="P26853" s="119"/>
      <c r="R26853" s="119"/>
      <c r="T26853" s="119"/>
      <c r="V26853" s="119"/>
      <c r="X26853" s="119"/>
      <c r="Z26853" s="119"/>
    </row>
    <row r="26854" spans="16:26" x14ac:dyDescent="0.25">
      <c r="P26854" s="120"/>
      <c r="R26854" s="120"/>
      <c r="T26854" s="120"/>
      <c r="V26854" s="120"/>
      <c r="X26854" s="120"/>
      <c r="Z26854" s="120"/>
    </row>
    <row r="26855" spans="16:26" x14ac:dyDescent="0.25">
      <c r="P26855" s="119"/>
      <c r="R26855" s="119"/>
      <c r="T26855" s="119"/>
      <c r="V26855" s="119"/>
      <c r="X26855" s="119"/>
      <c r="Z26855" s="119"/>
    </row>
    <row r="26856" spans="16:26" x14ac:dyDescent="0.25">
      <c r="P26856" s="119"/>
      <c r="R26856" s="119"/>
      <c r="T26856" s="119"/>
      <c r="V26856" s="119"/>
      <c r="X26856" s="119"/>
      <c r="Z26856" s="119"/>
    </row>
    <row r="26857" spans="16:26" x14ac:dyDescent="0.25">
      <c r="P26857" s="120"/>
      <c r="R26857" s="120"/>
      <c r="T26857" s="120"/>
      <c r="V26857" s="120"/>
      <c r="X26857" s="120"/>
      <c r="Z26857" s="120"/>
    </row>
    <row r="26858" spans="16:26" x14ac:dyDescent="0.25">
      <c r="P26858" s="119"/>
      <c r="R26858" s="119"/>
      <c r="T26858" s="119"/>
      <c r="V26858" s="119"/>
      <c r="X26858" s="119"/>
      <c r="Z26858" s="119"/>
    </row>
    <row r="26859" spans="16:26" x14ac:dyDescent="0.25">
      <c r="P26859" s="120"/>
      <c r="R26859" s="120"/>
      <c r="T26859" s="120"/>
      <c r="V26859" s="120"/>
      <c r="X26859" s="120"/>
      <c r="Z26859" s="120"/>
    </row>
    <row r="26860" spans="16:26" x14ac:dyDescent="0.25">
      <c r="P26860" s="119"/>
      <c r="R26860" s="119"/>
      <c r="T26860" s="119"/>
      <c r="V26860" s="119"/>
      <c r="X26860" s="119"/>
      <c r="Z26860" s="119"/>
    </row>
    <row r="26861" spans="16:26" x14ac:dyDescent="0.25">
      <c r="P26861" s="119"/>
      <c r="R26861" s="119"/>
      <c r="T26861" s="119"/>
      <c r="V26861" s="119"/>
      <c r="X26861" s="119"/>
      <c r="Z26861" s="119"/>
    </row>
    <row r="26862" spans="16:26" x14ac:dyDescent="0.25">
      <c r="P26862" s="119"/>
      <c r="R26862" s="119"/>
      <c r="T26862" s="119"/>
      <c r="V26862" s="119"/>
      <c r="X26862" s="119"/>
      <c r="Z26862" s="119"/>
    </row>
    <row r="26863" spans="16:26" x14ac:dyDescent="0.25">
      <c r="P26863" s="121"/>
      <c r="R26863" s="121"/>
      <c r="T26863" s="121"/>
      <c r="V26863" s="121"/>
      <c r="X26863" s="121"/>
      <c r="Z26863" s="121"/>
    </row>
    <row r="26864" spans="16:26" x14ac:dyDescent="0.25">
      <c r="P26864" s="121"/>
      <c r="R26864" s="121"/>
      <c r="T26864" s="121"/>
      <c r="V26864" s="121"/>
      <c r="X26864" s="121"/>
      <c r="Z26864" s="121"/>
    </row>
    <row r="26865" spans="16:26" x14ac:dyDescent="0.25">
      <c r="P26865" s="121"/>
      <c r="R26865" s="121"/>
      <c r="T26865" s="121"/>
      <c r="V26865" s="121"/>
      <c r="X26865" s="121"/>
      <c r="Z26865" s="121"/>
    </row>
    <row r="26866" spans="16:26" x14ac:dyDescent="0.25">
      <c r="P26866" s="121"/>
      <c r="R26866" s="121"/>
      <c r="T26866" s="121"/>
      <c r="V26866" s="121"/>
      <c r="X26866" s="121"/>
      <c r="Z26866" s="121"/>
    </row>
    <row r="26867" spans="16:26" x14ac:dyDescent="0.25">
      <c r="P26867" s="122"/>
      <c r="R26867" s="122"/>
      <c r="T26867" s="122"/>
      <c r="V26867" s="122"/>
      <c r="X26867" s="122"/>
      <c r="Z26867" s="122"/>
    </row>
    <row r="26868" spans="16:26" x14ac:dyDescent="0.25">
      <c r="P26868" s="118"/>
      <c r="R26868" s="118"/>
      <c r="T26868" s="118"/>
      <c r="V26868" s="118"/>
      <c r="X26868" s="118"/>
      <c r="Z26868" s="118"/>
    </row>
    <row r="26869" spans="16:26" x14ac:dyDescent="0.25">
      <c r="P26869" s="119"/>
      <c r="R26869" s="119"/>
      <c r="T26869" s="119"/>
      <c r="V26869" s="119"/>
      <c r="X26869" s="119"/>
      <c r="Z26869" s="119"/>
    </row>
    <row r="26870" spans="16:26" x14ac:dyDescent="0.25">
      <c r="P26870" s="119"/>
      <c r="R26870" s="119"/>
      <c r="T26870" s="119"/>
      <c r="V26870" s="119"/>
      <c r="X26870" s="119"/>
      <c r="Z26870" s="119"/>
    </row>
    <row r="26871" spans="16:26" x14ac:dyDescent="0.25">
      <c r="P26871" s="120"/>
      <c r="R26871" s="120"/>
      <c r="T26871" s="120"/>
      <c r="V26871" s="120"/>
      <c r="X26871" s="120"/>
      <c r="Z26871" s="120"/>
    </row>
    <row r="26872" spans="16:26" x14ac:dyDescent="0.25">
      <c r="P26872" s="119"/>
      <c r="R26872" s="119"/>
      <c r="T26872" s="119"/>
      <c r="V26872" s="119"/>
      <c r="X26872" s="119"/>
      <c r="Z26872" s="119"/>
    </row>
    <row r="26873" spans="16:26" x14ac:dyDescent="0.25">
      <c r="P26873" s="119"/>
      <c r="R26873" s="119"/>
      <c r="T26873" s="119"/>
      <c r="V26873" s="119"/>
      <c r="X26873" s="119"/>
      <c r="Z26873" s="119"/>
    </row>
    <row r="26874" spans="16:26" x14ac:dyDescent="0.25">
      <c r="P26874" s="120"/>
      <c r="R26874" s="120"/>
      <c r="T26874" s="120"/>
      <c r="V26874" s="120"/>
      <c r="X26874" s="120"/>
      <c r="Z26874" s="120"/>
    </row>
    <row r="26875" spans="16:26" x14ac:dyDescent="0.25">
      <c r="P26875" s="119"/>
      <c r="R26875" s="119"/>
      <c r="T26875" s="119"/>
      <c r="V26875" s="119"/>
      <c r="X26875" s="119"/>
      <c r="Z26875" s="119"/>
    </row>
    <row r="26876" spans="16:26" x14ac:dyDescent="0.25">
      <c r="P26876" s="120"/>
      <c r="R26876" s="120"/>
      <c r="T26876" s="120"/>
      <c r="V26876" s="120"/>
      <c r="X26876" s="120"/>
      <c r="Z26876" s="120"/>
    </row>
    <row r="26877" spans="16:26" x14ac:dyDescent="0.25">
      <c r="P26877" s="119"/>
      <c r="R26877" s="119"/>
      <c r="T26877" s="119"/>
      <c r="V26877" s="119"/>
      <c r="X26877" s="119"/>
      <c r="Z26877" s="119"/>
    </row>
    <row r="26878" spans="16:26" x14ac:dyDescent="0.25">
      <c r="P26878" s="119"/>
      <c r="R26878" s="119"/>
      <c r="T26878" s="119"/>
      <c r="V26878" s="119"/>
      <c r="X26878" s="119"/>
      <c r="Z26878" s="119"/>
    </row>
    <row r="26879" spans="16:26" x14ac:dyDescent="0.25">
      <c r="P26879" s="119"/>
      <c r="R26879" s="119"/>
      <c r="T26879" s="119"/>
      <c r="V26879" s="119"/>
      <c r="X26879" s="119"/>
      <c r="Z26879" s="119"/>
    </row>
    <row r="26880" spans="16:26" x14ac:dyDescent="0.25">
      <c r="P26880" s="121"/>
      <c r="R26880" s="121"/>
      <c r="T26880" s="121"/>
      <c r="V26880" s="121"/>
      <c r="X26880" s="121"/>
      <c r="Z26880" s="121"/>
    </row>
    <row r="26881" spans="16:26" x14ac:dyDescent="0.25">
      <c r="P26881" s="121"/>
      <c r="R26881" s="121"/>
      <c r="T26881" s="121"/>
      <c r="V26881" s="121"/>
      <c r="X26881" s="121"/>
      <c r="Z26881" s="121"/>
    </row>
    <row r="26882" spans="16:26" x14ac:dyDescent="0.25">
      <c r="P26882" s="121"/>
      <c r="R26882" s="121"/>
      <c r="T26882" s="121"/>
      <c r="V26882" s="121"/>
      <c r="X26882" s="121"/>
      <c r="Z26882" s="121"/>
    </row>
    <row r="26883" spans="16:26" x14ac:dyDescent="0.25">
      <c r="P26883" s="121"/>
      <c r="R26883" s="121"/>
      <c r="T26883" s="121"/>
      <c r="V26883" s="121"/>
      <c r="X26883" s="121"/>
      <c r="Z26883" s="121"/>
    </row>
    <row r="26884" spans="16:26" x14ac:dyDescent="0.25">
      <c r="P26884" s="122"/>
      <c r="R26884" s="122"/>
      <c r="T26884" s="122"/>
      <c r="V26884" s="122"/>
      <c r="X26884" s="122"/>
      <c r="Z26884" s="122"/>
    </row>
    <row r="26885" spans="16:26" x14ac:dyDescent="0.25">
      <c r="P26885" s="118"/>
      <c r="R26885" s="118"/>
      <c r="T26885" s="118"/>
      <c r="V26885" s="118"/>
      <c r="X26885" s="118"/>
      <c r="Z26885" s="118"/>
    </row>
    <row r="26886" spans="16:26" x14ac:dyDescent="0.25">
      <c r="P26886" s="119"/>
      <c r="R26886" s="119"/>
      <c r="T26886" s="119"/>
      <c r="V26886" s="119"/>
      <c r="X26886" s="119"/>
      <c r="Z26886" s="119"/>
    </row>
    <row r="26887" spans="16:26" x14ac:dyDescent="0.25">
      <c r="P26887" s="119"/>
      <c r="R26887" s="119"/>
      <c r="T26887" s="119"/>
      <c r="V26887" s="119"/>
      <c r="X26887" s="119"/>
      <c r="Z26887" s="119"/>
    </row>
    <row r="26888" spans="16:26" x14ac:dyDescent="0.25">
      <c r="P26888" s="120"/>
      <c r="R26888" s="120"/>
      <c r="T26888" s="120"/>
      <c r="V26888" s="120"/>
      <c r="X26888" s="120"/>
      <c r="Z26888" s="120"/>
    </row>
    <row r="26889" spans="16:26" x14ac:dyDescent="0.25">
      <c r="P26889" s="119"/>
      <c r="R26889" s="119"/>
      <c r="T26889" s="119"/>
      <c r="V26889" s="119"/>
      <c r="X26889" s="119"/>
      <c r="Z26889" s="119"/>
    </row>
    <row r="26890" spans="16:26" x14ac:dyDescent="0.25">
      <c r="P26890" s="119"/>
      <c r="R26890" s="119"/>
      <c r="T26890" s="119"/>
      <c r="V26890" s="119"/>
      <c r="X26890" s="119"/>
      <c r="Z26890" s="119"/>
    </row>
    <row r="26891" spans="16:26" x14ac:dyDescent="0.25">
      <c r="P26891" s="120"/>
      <c r="R26891" s="120"/>
      <c r="T26891" s="120"/>
      <c r="V26891" s="120"/>
      <c r="X26891" s="120"/>
      <c r="Z26891" s="120"/>
    </row>
    <row r="26892" spans="16:26" x14ac:dyDescent="0.25">
      <c r="P26892" s="119"/>
      <c r="R26892" s="119"/>
      <c r="T26892" s="119"/>
      <c r="V26892" s="119"/>
      <c r="X26892" s="119"/>
      <c r="Z26892" s="119"/>
    </row>
    <row r="26893" spans="16:26" x14ac:dyDescent="0.25">
      <c r="P26893" s="120"/>
      <c r="R26893" s="120"/>
      <c r="T26893" s="120"/>
      <c r="V26893" s="120"/>
      <c r="X26893" s="120"/>
      <c r="Z26893" s="120"/>
    </row>
    <row r="26894" spans="16:26" x14ac:dyDescent="0.25">
      <c r="P26894" s="119"/>
      <c r="R26894" s="119"/>
      <c r="T26894" s="119"/>
      <c r="V26894" s="119"/>
      <c r="X26894" s="119"/>
      <c r="Z26894" s="119"/>
    </row>
    <row r="26895" spans="16:26" x14ac:dyDescent="0.25">
      <c r="P26895" s="119"/>
      <c r="R26895" s="119"/>
      <c r="T26895" s="119"/>
      <c r="V26895" s="119"/>
      <c r="X26895" s="119"/>
      <c r="Z26895" s="119"/>
    </row>
    <row r="26896" spans="16:26" x14ac:dyDescent="0.25">
      <c r="P26896" s="119"/>
      <c r="R26896" s="119"/>
      <c r="T26896" s="119"/>
      <c r="V26896" s="119"/>
      <c r="X26896" s="119"/>
      <c r="Z26896" s="119"/>
    </row>
    <row r="26897" spans="16:26" x14ac:dyDescent="0.25">
      <c r="P26897" s="121"/>
      <c r="R26897" s="121"/>
      <c r="T26897" s="121"/>
      <c r="V26897" s="121"/>
      <c r="X26897" s="121"/>
      <c r="Z26897" s="121"/>
    </row>
    <row r="26898" spans="16:26" x14ac:dyDescent="0.25">
      <c r="P26898" s="121"/>
      <c r="R26898" s="121"/>
      <c r="T26898" s="121"/>
      <c r="V26898" s="121"/>
      <c r="X26898" s="121"/>
      <c r="Z26898" s="121"/>
    </row>
    <row r="26899" spans="16:26" x14ac:dyDescent="0.25">
      <c r="P26899" s="121"/>
      <c r="R26899" s="121"/>
      <c r="T26899" s="121"/>
      <c r="V26899" s="121"/>
      <c r="X26899" s="121"/>
      <c r="Z26899" s="121"/>
    </row>
    <row r="26900" spans="16:26" x14ac:dyDescent="0.25">
      <c r="P26900" s="121"/>
      <c r="R26900" s="121"/>
      <c r="T26900" s="121"/>
      <c r="V26900" s="121"/>
      <c r="X26900" s="121"/>
      <c r="Z26900" s="121"/>
    </row>
    <row r="26901" spans="16:26" x14ac:dyDescent="0.25">
      <c r="P26901" s="122"/>
      <c r="R26901" s="122"/>
      <c r="T26901" s="122"/>
      <c r="V26901" s="122"/>
      <c r="X26901" s="122"/>
      <c r="Z26901" s="122"/>
    </row>
    <row r="26902" spans="16:26" x14ac:dyDescent="0.25">
      <c r="P26902" s="118"/>
      <c r="R26902" s="118"/>
      <c r="T26902" s="118"/>
      <c r="V26902" s="118"/>
      <c r="X26902" s="118"/>
      <c r="Z26902" s="118"/>
    </row>
    <row r="26903" spans="16:26" x14ac:dyDescent="0.25">
      <c r="P26903" s="119"/>
      <c r="R26903" s="119"/>
      <c r="T26903" s="119"/>
      <c r="V26903" s="119"/>
      <c r="X26903" s="119"/>
      <c r="Z26903" s="119"/>
    </row>
    <row r="26904" spans="16:26" x14ac:dyDescent="0.25">
      <c r="P26904" s="119"/>
      <c r="R26904" s="119"/>
      <c r="T26904" s="119"/>
      <c r="V26904" s="119"/>
      <c r="X26904" s="119"/>
      <c r="Z26904" s="119"/>
    </row>
    <row r="26905" spans="16:26" x14ac:dyDescent="0.25">
      <c r="P26905" s="120"/>
      <c r="R26905" s="120"/>
      <c r="T26905" s="120"/>
      <c r="V26905" s="120"/>
      <c r="X26905" s="120"/>
      <c r="Z26905" s="120"/>
    </row>
    <row r="26906" spans="16:26" x14ac:dyDescent="0.25">
      <c r="P26906" s="119"/>
      <c r="R26906" s="119"/>
      <c r="T26906" s="119"/>
      <c r="V26906" s="119"/>
      <c r="X26906" s="119"/>
      <c r="Z26906" s="119"/>
    </row>
    <row r="26907" spans="16:26" x14ac:dyDescent="0.25">
      <c r="P26907" s="119"/>
      <c r="R26907" s="119"/>
      <c r="T26907" s="119"/>
      <c r="V26907" s="119"/>
      <c r="X26907" s="119"/>
      <c r="Z26907" s="119"/>
    </row>
    <row r="26908" spans="16:26" x14ac:dyDescent="0.25">
      <c r="P26908" s="120"/>
      <c r="R26908" s="120"/>
      <c r="T26908" s="120"/>
      <c r="V26908" s="120"/>
      <c r="X26908" s="120"/>
      <c r="Z26908" s="120"/>
    </row>
    <row r="26909" spans="16:26" x14ac:dyDescent="0.25">
      <c r="P26909" s="119"/>
      <c r="R26909" s="119"/>
      <c r="T26909" s="119"/>
      <c r="V26909" s="119"/>
      <c r="X26909" s="119"/>
      <c r="Z26909" s="119"/>
    </row>
    <row r="26910" spans="16:26" x14ac:dyDescent="0.25">
      <c r="P26910" s="120"/>
      <c r="R26910" s="120"/>
      <c r="T26910" s="120"/>
      <c r="V26910" s="120"/>
      <c r="X26910" s="120"/>
      <c r="Z26910" s="120"/>
    </row>
    <row r="26911" spans="16:26" x14ac:dyDescent="0.25">
      <c r="P26911" s="119"/>
      <c r="R26911" s="119"/>
      <c r="T26911" s="119"/>
      <c r="V26911" s="119"/>
      <c r="X26911" s="119"/>
      <c r="Z26911" s="119"/>
    </row>
    <row r="26912" spans="16:26" x14ac:dyDescent="0.25">
      <c r="P26912" s="119"/>
      <c r="R26912" s="119"/>
      <c r="T26912" s="119"/>
      <c r="V26912" s="119"/>
      <c r="X26912" s="119"/>
      <c r="Z26912" s="119"/>
    </row>
    <row r="26913" spans="16:26" x14ac:dyDescent="0.25">
      <c r="P26913" s="119"/>
      <c r="R26913" s="119"/>
      <c r="T26913" s="119"/>
      <c r="V26913" s="119"/>
      <c r="X26913" s="119"/>
      <c r="Z26913" s="119"/>
    </row>
    <row r="26914" spans="16:26" x14ac:dyDescent="0.25">
      <c r="P26914" s="121"/>
      <c r="R26914" s="121"/>
      <c r="T26914" s="121"/>
      <c r="V26914" s="121"/>
      <c r="X26914" s="121"/>
      <c r="Z26914" s="121"/>
    </row>
    <row r="26915" spans="16:26" x14ac:dyDescent="0.25">
      <c r="P26915" s="121"/>
      <c r="R26915" s="121"/>
      <c r="T26915" s="121"/>
      <c r="V26915" s="121"/>
      <c r="X26915" s="121"/>
      <c r="Z26915" s="121"/>
    </row>
    <row r="26916" spans="16:26" x14ac:dyDescent="0.25">
      <c r="P26916" s="121"/>
      <c r="R26916" s="121"/>
      <c r="T26916" s="121"/>
      <c r="V26916" s="121"/>
      <c r="X26916" s="121"/>
      <c r="Z26916" s="121"/>
    </row>
    <row r="26917" spans="16:26" x14ac:dyDescent="0.25">
      <c r="P26917" s="121"/>
      <c r="R26917" s="121"/>
      <c r="T26917" s="121"/>
      <c r="V26917" s="121"/>
      <c r="X26917" s="121"/>
      <c r="Z26917" s="121"/>
    </row>
    <row r="26918" spans="16:26" x14ac:dyDescent="0.25">
      <c r="P26918" s="122"/>
      <c r="R26918" s="122"/>
      <c r="T26918" s="122"/>
      <c r="V26918" s="122"/>
      <c r="X26918" s="122"/>
      <c r="Z26918" s="122"/>
    </row>
    <row r="26919" spans="16:26" x14ac:dyDescent="0.25">
      <c r="P26919" s="118"/>
      <c r="R26919" s="118"/>
      <c r="T26919" s="118"/>
      <c r="V26919" s="118"/>
      <c r="X26919" s="118"/>
      <c r="Z26919" s="118"/>
    </row>
    <row r="26920" spans="16:26" x14ac:dyDescent="0.25">
      <c r="P26920" s="119"/>
      <c r="R26920" s="119"/>
      <c r="T26920" s="119"/>
      <c r="V26920" s="119"/>
      <c r="X26920" s="119"/>
      <c r="Z26920" s="119"/>
    </row>
    <row r="26921" spans="16:26" x14ac:dyDescent="0.25">
      <c r="P26921" s="119"/>
      <c r="R26921" s="119"/>
      <c r="T26921" s="119"/>
      <c r="V26921" s="119"/>
      <c r="X26921" s="119"/>
      <c r="Z26921" s="119"/>
    </row>
    <row r="26922" spans="16:26" x14ac:dyDescent="0.25">
      <c r="P26922" s="120"/>
      <c r="R26922" s="120"/>
      <c r="T26922" s="120"/>
      <c r="V26922" s="120"/>
      <c r="X26922" s="120"/>
      <c r="Z26922" s="120"/>
    </row>
    <row r="26923" spans="16:26" x14ac:dyDescent="0.25">
      <c r="P26923" s="119"/>
      <c r="R26923" s="119"/>
      <c r="T26923" s="119"/>
      <c r="V26923" s="119"/>
      <c r="X26923" s="119"/>
      <c r="Z26923" s="119"/>
    </row>
    <row r="26924" spans="16:26" x14ac:dyDescent="0.25">
      <c r="P26924" s="119"/>
      <c r="R26924" s="119"/>
      <c r="T26924" s="119"/>
      <c r="V26924" s="119"/>
      <c r="X26924" s="119"/>
      <c r="Z26924" s="119"/>
    </row>
    <row r="26925" spans="16:26" x14ac:dyDescent="0.25">
      <c r="P26925" s="120"/>
      <c r="R26925" s="120"/>
      <c r="T26925" s="120"/>
      <c r="V26925" s="120"/>
      <c r="X26925" s="120"/>
      <c r="Z26925" s="120"/>
    </row>
    <row r="26926" spans="16:26" x14ac:dyDescent="0.25">
      <c r="P26926" s="119"/>
      <c r="R26926" s="119"/>
      <c r="T26926" s="119"/>
      <c r="V26926" s="119"/>
      <c r="X26926" s="119"/>
      <c r="Z26926" s="119"/>
    </row>
    <row r="26927" spans="16:26" x14ac:dyDescent="0.25">
      <c r="P26927" s="120"/>
      <c r="R26927" s="120"/>
      <c r="T26927" s="120"/>
      <c r="V26927" s="120"/>
      <c r="X26927" s="120"/>
      <c r="Z26927" s="120"/>
    </row>
    <row r="26928" spans="16:26" x14ac:dyDescent="0.25">
      <c r="P26928" s="119"/>
      <c r="R26928" s="119"/>
      <c r="T26928" s="119"/>
      <c r="V26928" s="119"/>
      <c r="X26928" s="119"/>
      <c r="Z26928" s="119"/>
    </row>
    <row r="26929" spans="16:26" x14ac:dyDescent="0.25">
      <c r="P26929" s="119"/>
      <c r="R26929" s="119"/>
      <c r="T26929" s="119"/>
      <c r="V26929" s="119"/>
      <c r="X26929" s="119"/>
      <c r="Z26929" s="119"/>
    </row>
    <row r="26930" spans="16:26" x14ac:dyDescent="0.25">
      <c r="P26930" s="119"/>
      <c r="R26930" s="119"/>
      <c r="T26930" s="119"/>
      <c r="V26930" s="119"/>
      <c r="X26930" s="119"/>
      <c r="Z26930" s="119"/>
    </row>
    <row r="26931" spans="16:26" x14ac:dyDescent="0.25">
      <c r="P26931" s="121"/>
      <c r="R26931" s="121"/>
      <c r="T26931" s="121"/>
      <c r="V26931" s="121"/>
      <c r="X26931" s="121"/>
      <c r="Z26931" s="121"/>
    </row>
    <row r="26932" spans="16:26" x14ac:dyDescent="0.25">
      <c r="P26932" s="121"/>
      <c r="R26932" s="121"/>
      <c r="T26932" s="121"/>
      <c r="V26932" s="121"/>
      <c r="X26932" s="121"/>
      <c r="Z26932" s="121"/>
    </row>
    <row r="26933" spans="16:26" x14ac:dyDescent="0.25">
      <c r="P26933" s="121"/>
      <c r="R26933" s="121"/>
      <c r="T26933" s="121"/>
      <c r="V26933" s="121"/>
      <c r="X26933" s="121"/>
      <c r="Z26933" s="121"/>
    </row>
    <row r="26934" spans="16:26" x14ac:dyDescent="0.25">
      <c r="P26934" s="121"/>
      <c r="R26934" s="121"/>
      <c r="T26934" s="121"/>
      <c r="V26934" s="121"/>
      <c r="X26934" s="121"/>
      <c r="Z26934" s="121"/>
    </row>
    <row r="26935" spans="16:26" x14ac:dyDescent="0.25">
      <c r="P26935" s="122"/>
      <c r="R26935" s="122"/>
      <c r="T26935" s="122"/>
      <c r="V26935" s="122"/>
      <c r="X26935" s="122"/>
      <c r="Z26935" s="122"/>
    </row>
    <row r="26936" spans="16:26" x14ac:dyDescent="0.25">
      <c r="P26936" s="118"/>
      <c r="R26936" s="118"/>
      <c r="T26936" s="118"/>
      <c r="V26936" s="118"/>
      <c r="X26936" s="118"/>
      <c r="Z26936" s="118"/>
    </row>
    <row r="26937" spans="16:26" x14ac:dyDescent="0.25">
      <c r="P26937" s="119"/>
      <c r="R26937" s="119"/>
      <c r="T26937" s="119"/>
      <c r="V26937" s="119"/>
      <c r="X26937" s="119"/>
      <c r="Z26937" s="119"/>
    </row>
    <row r="26938" spans="16:26" x14ac:dyDescent="0.25">
      <c r="P26938" s="119"/>
      <c r="R26938" s="119"/>
      <c r="T26938" s="119"/>
      <c r="V26938" s="119"/>
      <c r="X26938" s="119"/>
      <c r="Z26938" s="119"/>
    </row>
    <row r="26939" spans="16:26" x14ac:dyDescent="0.25">
      <c r="P26939" s="120"/>
      <c r="R26939" s="120"/>
      <c r="T26939" s="120"/>
      <c r="V26939" s="120"/>
      <c r="X26939" s="120"/>
      <c r="Z26939" s="120"/>
    </row>
    <row r="26940" spans="16:26" x14ac:dyDescent="0.25">
      <c r="P26940" s="119"/>
      <c r="R26940" s="119"/>
      <c r="T26940" s="119"/>
      <c r="V26940" s="119"/>
      <c r="X26940" s="119"/>
      <c r="Z26940" s="119"/>
    </row>
    <row r="26941" spans="16:26" x14ac:dyDescent="0.25">
      <c r="P26941" s="119"/>
      <c r="R26941" s="119"/>
      <c r="T26941" s="119"/>
      <c r="V26941" s="119"/>
      <c r="X26941" s="119"/>
      <c r="Z26941" s="119"/>
    </row>
    <row r="26942" spans="16:26" x14ac:dyDescent="0.25">
      <c r="P26942" s="120"/>
      <c r="R26942" s="120"/>
      <c r="T26942" s="120"/>
      <c r="V26942" s="120"/>
      <c r="X26942" s="120"/>
      <c r="Z26942" s="120"/>
    </row>
    <row r="26943" spans="16:26" x14ac:dyDescent="0.25">
      <c r="P26943" s="119"/>
      <c r="R26943" s="119"/>
      <c r="T26943" s="119"/>
      <c r="V26943" s="119"/>
      <c r="X26943" s="119"/>
      <c r="Z26943" s="119"/>
    </row>
    <row r="26944" spans="16:26" x14ac:dyDescent="0.25">
      <c r="P26944" s="120"/>
      <c r="R26944" s="120"/>
      <c r="T26944" s="120"/>
      <c r="V26944" s="120"/>
      <c r="X26944" s="120"/>
      <c r="Z26944" s="120"/>
    </row>
    <row r="26945" spans="16:26" x14ac:dyDescent="0.25">
      <c r="P26945" s="119"/>
      <c r="R26945" s="119"/>
      <c r="T26945" s="119"/>
      <c r="V26945" s="119"/>
      <c r="X26945" s="119"/>
      <c r="Z26945" s="119"/>
    </row>
    <row r="26946" spans="16:26" x14ac:dyDescent="0.25">
      <c r="P26946" s="119"/>
      <c r="R26946" s="119"/>
      <c r="T26946" s="119"/>
      <c r="V26946" s="119"/>
      <c r="X26946" s="119"/>
      <c r="Z26946" s="119"/>
    </row>
    <row r="26947" spans="16:26" x14ac:dyDescent="0.25">
      <c r="P26947" s="119"/>
      <c r="R26947" s="119"/>
      <c r="T26947" s="119"/>
      <c r="V26947" s="119"/>
      <c r="X26947" s="119"/>
      <c r="Z26947" s="119"/>
    </row>
    <row r="26948" spans="16:26" x14ac:dyDescent="0.25">
      <c r="P26948" s="121"/>
      <c r="R26948" s="121"/>
      <c r="T26948" s="121"/>
      <c r="V26948" s="121"/>
      <c r="X26948" s="121"/>
      <c r="Z26948" s="121"/>
    </row>
    <row r="26949" spans="16:26" x14ac:dyDescent="0.25">
      <c r="P26949" s="121"/>
      <c r="R26949" s="121"/>
      <c r="T26949" s="121"/>
      <c r="V26949" s="121"/>
      <c r="X26949" s="121"/>
      <c r="Z26949" s="121"/>
    </row>
    <row r="26950" spans="16:26" x14ac:dyDescent="0.25">
      <c r="P26950" s="121"/>
      <c r="R26950" s="121"/>
      <c r="T26950" s="121"/>
      <c r="V26950" s="121"/>
      <c r="X26950" s="121"/>
      <c r="Z26950" s="121"/>
    </row>
    <row r="26951" spans="16:26" x14ac:dyDescent="0.25">
      <c r="P26951" s="121"/>
      <c r="R26951" s="121"/>
      <c r="T26951" s="121"/>
      <c r="V26951" s="121"/>
      <c r="X26951" s="121"/>
      <c r="Z26951" s="121"/>
    </row>
    <row r="26952" spans="16:26" x14ac:dyDescent="0.25">
      <c r="P26952" s="122"/>
      <c r="R26952" s="122"/>
      <c r="T26952" s="122"/>
      <c r="V26952" s="122"/>
      <c r="X26952" s="122"/>
      <c r="Z26952" s="122"/>
    </row>
    <row r="26953" spans="16:26" x14ac:dyDescent="0.25">
      <c r="P26953" s="118"/>
      <c r="R26953" s="118"/>
      <c r="T26953" s="118"/>
      <c r="V26953" s="118"/>
      <c r="X26953" s="118"/>
      <c r="Z26953" s="118"/>
    </row>
    <row r="26954" spans="16:26" x14ac:dyDescent="0.25">
      <c r="P26954" s="119"/>
      <c r="R26954" s="119"/>
      <c r="T26954" s="119"/>
      <c r="V26954" s="119"/>
      <c r="X26954" s="119"/>
      <c r="Z26954" s="119"/>
    </row>
    <row r="26955" spans="16:26" x14ac:dyDescent="0.25">
      <c r="P26955" s="119"/>
      <c r="R26955" s="119"/>
      <c r="T26955" s="119"/>
      <c r="V26955" s="119"/>
      <c r="X26955" s="119"/>
      <c r="Z26955" s="119"/>
    </row>
    <row r="26956" spans="16:26" x14ac:dyDescent="0.25">
      <c r="P26956" s="120"/>
      <c r="R26956" s="120"/>
      <c r="T26956" s="120"/>
      <c r="V26956" s="120"/>
      <c r="X26956" s="120"/>
      <c r="Z26956" s="120"/>
    </row>
    <row r="26957" spans="16:26" x14ac:dyDescent="0.25">
      <c r="P26957" s="119"/>
      <c r="R26957" s="119"/>
      <c r="T26957" s="119"/>
      <c r="V26957" s="119"/>
      <c r="X26957" s="119"/>
      <c r="Z26957" s="119"/>
    </row>
    <row r="26958" spans="16:26" x14ac:dyDescent="0.25">
      <c r="P26958" s="119"/>
      <c r="R26958" s="119"/>
      <c r="T26958" s="119"/>
      <c r="V26958" s="119"/>
      <c r="X26958" s="119"/>
      <c r="Z26958" s="119"/>
    </row>
    <row r="26959" spans="16:26" x14ac:dyDescent="0.25">
      <c r="P26959" s="120"/>
      <c r="R26959" s="120"/>
      <c r="T26959" s="120"/>
      <c r="V26959" s="120"/>
      <c r="X26959" s="120"/>
      <c r="Z26959" s="120"/>
    </row>
    <row r="26960" spans="16:26" x14ac:dyDescent="0.25">
      <c r="P26960" s="119"/>
      <c r="R26960" s="119"/>
      <c r="T26960" s="119"/>
      <c r="V26960" s="119"/>
      <c r="X26960" s="119"/>
      <c r="Z26960" s="119"/>
    </row>
    <row r="26961" spans="16:26" x14ac:dyDescent="0.25">
      <c r="P26961" s="120"/>
      <c r="R26961" s="120"/>
      <c r="T26961" s="120"/>
      <c r="V26961" s="120"/>
      <c r="X26961" s="120"/>
      <c r="Z26961" s="120"/>
    </row>
    <row r="26962" spans="16:26" x14ac:dyDescent="0.25">
      <c r="P26962" s="119"/>
      <c r="R26962" s="119"/>
      <c r="T26962" s="119"/>
      <c r="V26962" s="119"/>
      <c r="X26962" s="119"/>
      <c r="Z26962" s="119"/>
    </row>
    <row r="26963" spans="16:26" x14ac:dyDescent="0.25">
      <c r="P26963" s="119"/>
      <c r="R26963" s="119"/>
      <c r="T26963" s="119"/>
      <c r="V26963" s="119"/>
      <c r="X26963" s="119"/>
      <c r="Z26963" s="119"/>
    </row>
    <row r="26964" spans="16:26" x14ac:dyDescent="0.25">
      <c r="P26964" s="119"/>
      <c r="R26964" s="119"/>
      <c r="T26964" s="119"/>
      <c r="V26964" s="119"/>
      <c r="X26964" s="119"/>
      <c r="Z26964" s="119"/>
    </row>
    <row r="26965" spans="16:26" x14ac:dyDescent="0.25">
      <c r="P26965" s="121"/>
      <c r="R26965" s="121"/>
      <c r="T26965" s="121"/>
      <c r="V26965" s="121"/>
      <c r="X26965" s="121"/>
      <c r="Z26965" s="121"/>
    </row>
    <row r="26966" spans="16:26" x14ac:dyDescent="0.25">
      <c r="P26966" s="121"/>
      <c r="R26966" s="121"/>
      <c r="T26966" s="121"/>
      <c r="V26966" s="121"/>
      <c r="X26966" s="121"/>
      <c r="Z26966" s="121"/>
    </row>
    <row r="26967" spans="16:26" x14ac:dyDescent="0.25">
      <c r="P26967" s="121"/>
      <c r="R26967" s="121"/>
      <c r="T26967" s="121"/>
      <c r="V26967" s="121"/>
      <c r="X26967" s="121"/>
      <c r="Z26967" s="121"/>
    </row>
    <row r="26968" spans="16:26" x14ac:dyDescent="0.25">
      <c r="P26968" s="121"/>
      <c r="R26968" s="121"/>
      <c r="T26968" s="121"/>
      <c r="V26968" s="121"/>
      <c r="X26968" s="121"/>
      <c r="Z26968" s="121"/>
    </row>
    <row r="26969" spans="16:26" x14ac:dyDescent="0.25">
      <c r="P26969" s="122"/>
      <c r="R26969" s="122"/>
      <c r="T26969" s="122"/>
      <c r="V26969" s="122"/>
      <c r="X26969" s="122"/>
      <c r="Z26969" s="122"/>
    </row>
    <row r="26970" spans="16:26" x14ac:dyDescent="0.25">
      <c r="P26970" s="118"/>
      <c r="R26970" s="118"/>
      <c r="T26970" s="118"/>
      <c r="V26970" s="118"/>
      <c r="X26970" s="118"/>
      <c r="Z26970" s="118"/>
    </row>
    <row r="26971" spans="16:26" x14ac:dyDescent="0.25">
      <c r="P26971" s="119"/>
      <c r="R26971" s="119"/>
      <c r="T26971" s="119"/>
      <c r="V26971" s="119"/>
      <c r="X26971" s="119"/>
      <c r="Z26971" s="119"/>
    </row>
    <row r="26972" spans="16:26" x14ac:dyDescent="0.25">
      <c r="P26972" s="119"/>
      <c r="R26972" s="119"/>
      <c r="T26972" s="119"/>
      <c r="V26972" s="119"/>
      <c r="X26972" s="119"/>
      <c r="Z26972" s="119"/>
    </row>
    <row r="26973" spans="16:26" x14ac:dyDescent="0.25">
      <c r="P26973" s="120"/>
      <c r="R26973" s="120"/>
      <c r="T26973" s="120"/>
      <c r="V26973" s="120"/>
      <c r="X26973" s="120"/>
      <c r="Z26973" s="120"/>
    </row>
    <row r="26974" spans="16:26" x14ac:dyDescent="0.25">
      <c r="P26974" s="119"/>
      <c r="R26974" s="119"/>
      <c r="T26974" s="119"/>
      <c r="V26974" s="119"/>
      <c r="X26974" s="119"/>
      <c r="Z26974" s="119"/>
    </row>
    <row r="26975" spans="16:26" x14ac:dyDescent="0.25">
      <c r="P26975" s="119"/>
      <c r="R26975" s="119"/>
      <c r="T26975" s="119"/>
      <c r="V26975" s="119"/>
      <c r="X26975" s="119"/>
      <c r="Z26975" s="119"/>
    </row>
    <row r="26976" spans="16:26" x14ac:dyDescent="0.25">
      <c r="P26976" s="120"/>
      <c r="R26976" s="120"/>
      <c r="T26976" s="120"/>
      <c r="V26976" s="120"/>
      <c r="X26976" s="120"/>
      <c r="Z26976" s="120"/>
    </row>
    <row r="26977" spans="16:26" x14ac:dyDescent="0.25">
      <c r="P26977" s="119"/>
      <c r="R26977" s="119"/>
      <c r="T26977" s="119"/>
      <c r="V26977" s="119"/>
      <c r="X26977" s="119"/>
      <c r="Z26977" s="119"/>
    </row>
    <row r="26978" spans="16:26" x14ac:dyDescent="0.25">
      <c r="P26978" s="120"/>
      <c r="R26978" s="120"/>
      <c r="T26978" s="120"/>
      <c r="V26978" s="120"/>
      <c r="X26978" s="120"/>
      <c r="Z26978" s="120"/>
    </row>
    <row r="26979" spans="16:26" x14ac:dyDescent="0.25">
      <c r="P26979" s="119"/>
      <c r="R26979" s="119"/>
      <c r="T26979" s="119"/>
      <c r="V26979" s="119"/>
      <c r="X26979" s="119"/>
      <c r="Z26979" s="119"/>
    </row>
    <row r="26980" spans="16:26" x14ac:dyDescent="0.25">
      <c r="P26980" s="119"/>
      <c r="R26980" s="119"/>
      <c r="T26980" s="119"/>
      <c r="V26980" s="119"/>
      <c r="X26980" s="119"/>
      <c r="Z26980" s="119"/>
    </row>
    <row r="26981" spans="16:26" x14ac:dyDescent="0.25">
      <c r="P26981" s="119"/>
      <c r="R26981" s="119"/>
      <c r="T26981" s="119"/>
      <c r="V26981" s="119"/>
      <c r="X26981" s="119"/>
      <c r="Z26981" s="119"/>
    </row>
    <row r="26982" spans="16:26" x14ac:dyDescent="0.25">
      <c r="P26982" s="121"/>
      <c r="R26982" s="121"/>
      <c r="T26982" s="121"/>
      <c r="V26982" s="121"/>
      <c r="X26982" s="121"/>
      <c r="Z26982" s="121"/>
    </row>
    <row r="26983" spans="16:26" x14ac:dyDescent="0.25">
      <c r="P26983" s="121"/>
      <c r="R26983" s="121"/>
      <c r="T26983" s="121"/>
      <c r="V26983" s="121"/>
      <c r="X26983" s="121"/>
      <c r="Z26983" s="121"/>
    </row>
    <row r="26984" spans="16:26" x14ac:dyDescent="0.25">
      <c r="P26984" s="121"/>
      <c r="R26984" s="121"/>
      <c r="T26984" s="121"/>
      <c r="V26984" s="121"/>
      <c r="X26984" s="121"/>
      <c r="Z26984" s="121"/>
    </row>
    <row r="26985" spans="16:26" x14ac:dyDescent="0.25">
      <c r="P26985" s="121"/>
      <c r="R26985" s="121"/>
      <c r="T26985" s="121"/>
      <c r="V26985" s="121"/>
      <c r="X26985" s="121"/>
      <c r="Z26985" s="121"/>
    </row>
    <row r="26986" spans="16:26" x14ac:dyDescent="0.25">
      <c r="P26986" s="122"/>
      <c r="R26986" s="122"/>
      <c r="T26986" s="122"/>
      <c r="V26986" s="122"/>
      <c r="X26986" s="122"/>
      <c r="Z26986" s="122"/>
    </row>
    <row r="26987" spans="16:26" x14ac:dyDescent="0.25">
      <c r="P26987" s="118"/>
      <c r="R26987" s="118"/>
      <c r="T26987" s="118"/>
      <c r="V26987" s="118"/>
      <c r="X26987" s="118"/>
      <c r="Z26987" s="118"/>
    </row>
    <row r="26988" spans="16:26" x14ac:dyDescent="0.25">
      <c r="P26988" s="119"/>
      <c r="R26988" s="119"/>
      <c r="T26988" s="119"/>
      <c r="V26988" s="119"/>
      <c r="X26988" s="119"/>
      <c r="Z26988" s="119"/>
    </row>
    <row r="26989" spans="16:26" x14ac:dyDescent="0.25">
      <c r="P26989" s="119"/>
      <c r="R26989" s="119"/>
      <c r="T26989" s="119"/>
      <c r="V26989" s="119"/>
      <c r="X26989" s="119"/>
      <c r="Z26989" s="119"/>
    </row>
    <row r="26990" spans="16:26" x14ac:dyDescent="0.25">
      <c r="P26990" s="120"/>
      <c r="R26990" s="120"/>
      <c r="T26990" s="120"/>
      <c r="V26990" s="120"/>
      <c r="X26990" s="120"/>
      <c r="Z26990" s="120"/>
    </row>
    <row r="26991" spans="16:26" x14ac:dyDescent="0.25">
      <c r="P26991" s="119"/>
      <c r="R26991" s="119"/>
      <c r="T26991" s="119"/>
      <c r="V26991" s="119"/>
      <c r="X26991" s="119"/>
      <c r="Z26991" s="119"/>
    </row>
    <row r="26992" spans="16:26" x14ac:dyDescent="0.25">
      <c r="P26992" s="119"/>
      <c r="R26992" s="119"/>
      <c r="T26992" s="119"/>
      <c r="V26992" s="119"/>
      <c r="X26992" s="119"/>
      <c r="Z26992" s="119"/>
    </row>
    <row r="26993" spans="16:26" x14ac:dyDescent="0.25">
      <c r="P26993" s="120"/>
      <c r="R26993" s="120"/>
      <c r="T26993" s="120"/>
      <c r="V26993" s="120"/>
      <c r="X26993" s="120"/>
      <c r="Z26993" s="120"/>
    </row>
    <row r="26994" spans="16:26" x14ac:dyDescent="0.25">
      <c r="P26994" s="119"/>
      <c r="R26994" s="119"/>
      <c r="T26994" s="119"/>
      <c r="V26994" s="119"/>
      <c r="X26994" s="119"/>
      <c r="Z26994" s="119"/>
    </row>
    <row r="26995" spans="16:26" x14ac:dyDescent="0.25">
      <c r="P26995" s="120"/>
      <c r="R26995" s="120"/>
      <c r="T26995" s="120"/>
      <c r="V26995" s="120"/>
      <c r="X26995" s="120"/>
      <c r="Z26995" s="120"/>
    </row>
    <row r="26996" spans="16:26" x14ac:dyDescent="0.25">
      <c r="P26996" s="119"/>
      <c r="R26996" s="119"/>
      <c r="T26996" s="119"/>
      <c r="V26996" s="119"/>
      <c r="X26996" s="119"/>
      <c r="Z26996" s="119"/>
    </row>
    <row r="26997" spans="16:26" x14ac:dyDescent="0.25">
      <c r="P26997" s="119"/>
      <c r="R26997" s="119"/>
      <c r="T26997" s="119"/>
      <c r="V26997" s="119"/>
      <c r="X26997" s="119"/>
      <c r="Z26997" s="119"/>
    </row>
    <row r="26998" spans="16:26" x14ac:dyDescent="0.25">
      <c r="P26998" s="119"/>
      <c r="R26998" s="119"/>
      <c r="T26998" s="119"/>
      <c r="V26998" s="119"/>
      <c r="X26998" s="119"/>
      <c r="Z26998" s="119"/>
    </row>
    <row r="26999" spans="16:26" x14ac:dyDescent="0.25">
      <c r="P26999" s="121"/>
      <c r="R26999" s="121"/>
      <c r="T26999" s="121"/>
      <c r="V26999" s="121"/>
      <c r="X26999" s="121"/>
      <c r="Z26999" s="121"/>
    </row>
    <row r="27000" spans="16:26" x14ac:dyDescent="0.25">
      <c r="P27000" s="121"/>
      <c r="R27000" s="121"/>
      <c r="T27000" s="121"/>
      <c r="V27000" s="121"/>
      <c r="X27000" s="121"/>
      <c r="Z27000" s="121"/>
    </row>
    <row r="27001" spans="16:26" x14ac:dyDescent="0.25">
      <c r="P27001" s="121"/>
      <c r="R27001" s="121"/>
      <c r="T27001" s="121"/>
      <c r="V27001" s="121"/>
      <c r="X27001" s="121"/>
      <c r="Z27001" s="121"/>
    </row>
    <row r="27002" spans="16:26" x14ac:dyDescent="0.25">
      <c r="P27002" s="121"/>
      <c r="R27002" s="121"/>
      <c r="T27002" s="121"/>
      <c r="V27002" s="121"/>
      <c r="X27002" s="121"/>
      <c r="Z27002" s="121"/>
    </row>
    <row r="27003" spans="16:26" x14ac:dyDescent="0.25">
      <c r="P27003" s="122"/>
      <c r="R27003" s="122"/>
      <c r="T27003" s="122"/>
      <c r="V27003" s="122"/>
      <c r="X27003" s="122"/>
      <c r="Z27003" s="122"/>
    </row>
    <row r="27004" spans="16:26" x14ac:dyDescent="0.25">
      <c r="P27004" s="118"/>
      <c r="R27004" s="118"/>
      <c r="T27004" s="118"/>
      <c r="V27004" s="118"/>
      <c r="X27004" s="118"/>
      <c r="Z27004" s="118"/>
    </row>
    <row r="27005" spans="16:26" x14ac:dyDescent="0.25">
      <c r="P27005" s="119"/>
      <c r="R27005" s="119"/>
      <c r="T27005" s="119"/>
      <c r="V27005" s="119"/>
      <c r="X27005" s="119"/>
      <c r="Z27005" s="119"/>
    </row>
    <row r="27006" spans="16:26" x14ac:dyDescent="0.25">
      <c r="P27006" s="119"/>
      <c r="R27006" s="119"/>
      <c r="T27006" s="119"/>
      <c r="V27006" s="119"/>
      <c r="X27006" s="119"/>
      <c r="Z27006" s="119"/>
    </row>
    <row r="27007" spans="16:26" x14ac:dyDescent="0.25">
      <c r="P27007" s="120"/>
      <c r="R27007" s="120"/>
      <c r="T27007" s="120"/>
      <c r="V27007" s="120"/>
      <c r="X27007" s="120"/>
      <c r="Z27007" s="120"/>
    </row>
    <row r="27008" spans="16:26" x14ac:dyDescent="0.25">
      <c r="P27008" s="119"/>
      <c r="R27008" s="119"/>
      <c r="T27008" s="119"/>
      <c r="V27008" s="119"/>
      <c r="X27008" s="119"/>
      <c r="Z27008" s="119"/>
    </row>
    <row r="27009" spans="16:26" x14ac:dyDescent="0.25">
      <c r="P27009" s="119"/>
      <c r="R27009" s="119"/>
      <c r="T27009" s="119"/>
      <c r="V27009" s="119"/>
      <c r="X27009" s="119"/>
      <c r="Z27009" s="119"/>
    </row>
    <row r="27010" spans="16:26" x14ac:dyDescent="0.25">
      <c r="P27010" s="120"/>
      <c r="R27010" s="120"/>
      <c r="T27010" s="120"/>
      <c r="V27010" s="120"/>
      <c r="X27010" s="120"/>
      <c r="Z27010" s="120"/>
    </row>
    <row r="27011" spans="16:26" x14ac:dyDescent="0.25">
      <c r="P27011" s="119"/>
      <c r="R27011" s="119"/>
      <c r="T27011" s="119"/>
      <c r="V27011" s="119"/>
      <c r="X27011" s="119"/>
      <c r="Z27011" s="119"/>
    </row>
    <row r="27012" spans="16:26" x14ac:dyDescent="0.25">
      <c r="P27012" s="120"/>
      <c r="R27012" s="120"/>
      <c r="T27012" s="120"/>
      <c r="V27012" s="120"/>
      <c r="X27012" s="120"/>
      <c r="Z27012" s="120"/>
    </row>
    <row r="27013" spans="16:26" x14ac:dyDescent="0.25">
      <c r="P27013" s="119"/>
      <c r="R27013" s="119"/>
      <c r="T27013" s="119"/>
      <c r="V27013" s="119"/>
      <c r="X27013" s="119"/>
      <c r="Z27013" s="119"/>
    </row>
    <row r="27014" spans="16:26" x14ac:dyDescent="0.25">
      <c r="P27014" s="119"/>
      <c r="R27014" s="119"/>
      <c r="T27014" s="119"/>
      <c r="V27014" s="119"/>
      <c r="X27014" s="119"/>
      <c r="Z27014" s="119"/>
    </row>
    <row r="27015" spans="16:26" x14ac:dyDescent="0.25">
      <c r="P27015" s="119"/>
      <c r="R27015" s="119"/>
      <c r="T27015" s="119"/>
      <c r="V27015" s="119"/>
      <c r="X27015" s="119"/>
      <c r="Z27015" s="119"/>
    </row>
    <row r="27016" spans="16:26" x14ac:dyDescent="0.25">
      <c r="P27016" s="121"/>
      <c r="R27016" s="121"/>
      <c r="T27016" s="121"/>
      <c r="V27016" s="121"/>
      <c r="X27016" s="121"/>
      <c r="Z27016" s="121"/>
    </row>
    <row r="27017" spans="16:26" x14ac:dyDescent="0.25">
      <c r="P27017" s="121"/>
      <c r="R27017" s="121"/>
      <c r="T27017" s="121"/>
      <c r="V27017" s="121"/>
      <c r="X27017" s="121"/>
      <c r="Z27017" s="121"/>
    </row>
    <row r="27018" spans="16:26" x14ac:dyDescent="0.25">
      <c r="P27018" s="121"/>
      <c r="R27018" s="121"/>
      <c r="T27018" s="121"/>
      <c r="V27018" s="121"/>
      <c r="X27018" s="121"/>
      <c r="Z27018" s="121"/>
    </row>
    <row r="27019" spans="16:26" x14ac:dyDescent="0.25">
      <c r="P27019" s="121"/>
      <c r="R27019" s="121"/>
      <c r="T27019" s="121"/>
      <c r="V27019" s="121"/>
      <c r="X27019" s="121"/>
      <c r="Z27019" s="121"/>
    </row>
    <row r="27020" spans="16:26" x14ac:dyDescent="0.25">
      <c r="P27020" s="122"/>
      <c r="R27020" s="122"/>
      <c r="T27020" s="122"/>
      <c r="V27020" s="122"/>
      <c r="X27020" s="122"/>
      <c r="Z27020" s="122"/>
    </row>
    <row r="27021" spans="16:26" x14ac:dyDescent="0.25">
      <c r="P27021" s="118"/>
      <c r="R27021" s="118"/>
      <c r="T27021" s="118"/>
      <c r="V27021" s="118"/>
      <c r="X27021" s="118"/>
      <c r="Z27021" s="118"/>
    </row>
    <row r="27022" spans="16:26" x14ac:dyDescent="0.25">
      <c r="P27022" s="119"/>
      <c r="R27022" s="119"/>
      <c r="T27022" s="119"/>
      <c r="V27022" s="119"/>
      <c r="X27022" s="119"/>
      <c r="Z27022" s="119"/>
    </row>
    <row r="27023" spans="16:26" x14ac:dyDescent="0.25">
      <c r="P27023" s="119"/>
      <c r="R27023" s="119"/>
      <c r="T27023" s="119"/>
      <c r="V27023" s="119"/>
      <c r="X27023" s="119"/>
      <c r="Z27023" s="119"/>
    </row>
    <row r="27024" spans="16:26" x14ac:dyDescent="0.25">
      <c r="P27024" s="120"/>
      <c r="R27024" s="120"/>
      <c r="T27024" s="120"/>
      <c r="V27024" s="120"/>
      <c r="X27024" s="120"/>
      <c r="Z27024" s="120"/>
    </row>
    <row r="27025" spans="16:26" x14ac:dyDescent="0.25">
      <c r="P27025" s="119"/>
      <c r="R27025" s="119"/>
      <c r="T27025" s="119"/>
      <c r="V27025" s="119"/>
      <c r="X27025" s="119"/>
      <c r="Z27025" s="119"/>
    </row>
    <row r="27026" spans="16:26" x14ac:dyDescent="0.25">
      <c r="P27026" s="119"/>
      <c r="R27026" s="119"/>
      <c r="T27026" s="119"/>
      <c r="V27026" s="119"/>
      <c r="X27026" s="119"/>
      <c r="Z27026" s="119"/>
    </row>
    <row r="27027" spans="16:26" x14ac:dyDescent="0.25">
      <c r="P27027" s="120"/>
      <c r="R27027" s="120"/>
      <c r="T27027" s="120"/>
      <c r="V27027" s="120"/>
      <c r="X27027" s="120"/>
      <c r="Z27027" s="120"/>
    </row>
    <row r="27028" spans="16:26" x14ac:dyDescent="0.25">
      <c r="P27028" s="119"/>
      <c r="R27028" s="119"/>
      <c r="T27028" s="119"/>
      <c r="V27028" s="119"/>
      <c r="X27028" s="119"/>
      <c r="Z27028" s="119"/>
    </row>
    <row r="27029" spans="16:26" x14ac:dyDescent="0.25">
      <c r="P27029" s="120"/>
      <c r="R27029" s="120"/>
      <c r="T27029" s="120"/>
      <c r="V27029" s="120"/>
      <c r="X27029" s="120"/>
      <c r="Z27029" s="120"/>
    </row>
    <row r="27030" spans="16:26" x14ac:dyDescent="0.25">
      <c r="P27030" s="119"/>
      <c r="R27030" s="119"/>
      <c r="T27030" s="119"/>
      <c r="V27030" s="119"/>
      <c r="X27030" s="119"/>
      <c r="Z27030" s="119"/>
    </row>
    <row r="27031" spans="16:26" x14ac:dyDescent="0.25">
      <c r="P27031" s="119"/>
      <c r="R27031" s="119"/>
      <c r="T27031" s="119"/>
      <c r="V27031" s="119"/>
      <c r="X27031" s="119"/>
      <c r="Z27031" s="119"/>
    </row>
    <row r="27032" spans="16:26" x14ac:dyDescent="0.25">
      <c r="P27032" s="119"/>
      <c r="R27032" s="119"/>
      <c r="T27032" s="119"/>
      <c r="V27032" s="119"/>
      <c r="X27032" s="119"/>
      <c r="Z27032" s="119"/>
    </row>
    <row r="27033" spans="16:26" x14ac:dyDescent="0.25">
      <c r="P27033" s="121"/>
      <c r="R27033" s="121"/>
      <c r="T27033" s="121"/>
      <c r="V27033" s="121"/>
      <c r="X27033" s="121"/>
      <c r="Z27033" s="121"/>
    </row>
    <row r="27034" spans="16:26" x14ac:dyDescent="0.25">
      <c r="P27034" s="121"/>
      <c r="R27034" s="121"/>
      <c r="T27034" s="121"/>
      <c r="V27034" s="121"/>
      <c r="X27034" s="121"/>
      <c r="Z27034" s="121"/>
    </row>
    <row r="27035" spans="16:26" x14ac:dyDescent="0.25">
      <c r="P27035" s="121"/>
      <c r="R27035" s="121"/>
      <c r="T27035" s="121"/>
      <c r="V27035" s="121"/>
      <c r="X27035" s="121"/>
      <c r="Z27035" s="121"/>
    </row>
    <row r="27036" spans="16:26" x14ac:dyDescent="0.25">
      <c r="P27036" s="121"/>
      <c r="R27036" s="121"/>
      <c r="T27036" s="121"/>
      <c r="V27036" s="121"/>
      <c r="X27036" s="121"/>
      <c r="Z27036" s="121"/>
    </row>
    <row r="27037" spans="16:26" x14ac:dyDescent="0.25">
      <c r="P27037" s="122"/>
      <c r="R27037" s="122"/>
      <c r="T27037" s="122"/>
      <c r="V27037" s="122"/>
      <c r="X27037" s="122"/>
      <c r="Z27037" s="122"/>
    </row>
    <row r="27038" spans="16:26" x14ac:dyDescent="0.25">
      <c r="P27038" s="118"/>
      <c r="R27038" s="118"/>
      <c r="T27038" s="118"/>
      <c r="V27038" s="118"/>
      <c r="X27038" s="118"/>
      <c r="Z27038" s="118"/>
    </row>
    <row r="27039" spans="16:26" x14ac:dyDescent="0.25">
      <c r="P27039" s="119"/>
      <c r="R27039" s="119"/>
      <c r="T27039" s="119"/>
      <c r="V27039" s="119"/>
      <c r="X27039" s="119"/>
      <c r="Z27039" s="119"/>
    </row>
    <row r="27040" spans="16:26" x14ac:dyDescent="0.25">
      <c r="P27040" s="119"/>
      <c r="R27040" s="119"/>
      <c r="T27040" s="119"/>
      <c r="V27040" s="119"/>
      <c r="X27040" s="119"/>
      <c r="Z27040" s="119"/>
    </row>
    <row r="27041" spans="16:26" x14ac:dyDescent="0.25">
      <c r="P27041" s="120"/>
      <c r="R27041" s="120"/>
      <c r="T27041" s="120"/>
      <c r="V27041" s="120"/>
      <c r="X27041" s="120"/>
      <c r="Z27041" s="120"/>
    </row>
    <row r="27042" spans="16:26" x14ac:dyDescent="0.25">
      <c r="P27042" s="119"/>
      <c r="R27042" s="119"/>
      <c r="T27042" s="119"/>
      <c r="V27042" s="119"/>
      <c r="X27042" s="119"/>
      <c r="Z27042" s="119"/>
    </row>
    <row r="27043" spans="16:26" x14ac:dyDescent="0.25">
      <c r="P27043" s="119"/>
      <c r="R27043" s="119"/>
      <c r="T27043" s="119"/>
      <c r="V27043" s="119"/>
      <c r="X27043" s="119"/>
      <c r="Z27043" s="119"/>
    </row>
    <row r="27044" spans="16:26" x14ac:dyDescent="0.25">
      <c r="P27044" s="120"/>
      <c r="R27044" s="120"/>
      <c r="T27044" s="120"/>
      <c r="V27044" s="120"/>
      <c r="X27044" s="120"/>
      <c r="Z27044" s="120"/>
    </row>
    <row r="27045" spans="16:26" x14ac:dyDescent="0.25">
      <c r="P27045" s="119"/>
      <c r="R27045" s="119"/>
      <c r="T27045" s="119"/>
      <c r="V27045" s="119"/>
      <c r="X27045" s="119"/>
      <c r="Z27045" s="119"/>
    </row>
    <row r="27046" spans="16:26" x14ac:dyDescent="0.25">
      <c r="P27046" s="120"/>
      <c r="R27046" s="120"/>
      <c r="T27046" s="120"/>
      <c r="V27046" s="120"/>
      <c r="X27046" s="120"/>
      <c r="Z27046" s="120"/>
    </row>
    <row r="27047" spans="16:26" x14ac:dyDescent="0.25">
      <c r="P27047" s="119"/>
      <c r="R27047" s="119"/>
      <c r="T27047" s="119"/>
      <c r="V27047" s="119"/>
      <c r="X27047" s="119"/>
      <c r="Z27047" s="119"/>
    </row>
    <row r="27048" spans="16:26" x14ac:dyDescent="0.25">
      <c r="P27048" s="119"/>
      <c r="R27048" s="119"/>
      <c r="T27048" s="119"/>
      <c r="V27048" s="119"/>
      <c r="X27048" s="119"/>
      <c r="Z27048" s="119"/>
    </row>
    <row r="27049" spans="16:26" x14ac:dyDescent="0.25">
      <c r="P27049" s="119"/>
      <c r="R27049" s="119"/>
      <c r="T27049" s="119"/>
      <c r="V27049" s="119"/>
      <c r="X27049" s="119"/>
      <c r="Z27049" s="119"/>
    </row>
    <row r="27050" spans="16:26" x14ac:dyDescent="0.25">
      <c r="P27050" s="121"/>
      <c r="R27050" s="121"/>
      <c r="T27050" s="121"/>
      <c r="V27050" s="121"/>
      <c r="X27050" s="121"/>
      <c r="Z27050" s="121"/>
    </row>
    <row r="27051" spans="16:26" x14ac:dyDescent="0.25">
      <c r="P27051" s="121"/>
      <c r="R27051" s="121"/>
      <c r="T27051" s="121"/>
      <c r="V27051" s="121"/>
      <c r="X27051" s="121"/>
      <c r="Z27051" s="121"/>
    </row>
    <row r="27052" spans="16:26" x14ac:dyDescent="0.25">
      <c r="P27052" s="121"/>
      <c r="R27052" s="121"/>
      <c r="T27052" s="121"/>
      <c r="V27052" s="121"/>
      <c r="X27052" s="121"/>
      <c r="Z27052" s="121"/>
    </row>
    <row r="27053" spans="16:26" x14ac:dyDescent="0.25">
      <c r="P27053" s="121"/>
      <c r="R27053" s="121"/>
      <c r="T27053" s="121"/>
      <c r="V27053" s="121"/>
      <c r="X27053" s="121"/>
      <c r="Z27053" s="121"/>
    </row>
    <row r="27054" spans="16:26" x14ac:dyDescent="0.25">
      <c r="P27054" s="122"/>
      <c r="R27054" s="122"/>
      <c r="T27054" s="122"/>
      <c r="V27054" s="122"/>
      <c r="X27054" s="122"/>
      <c r="Z27054" s="122"/>
    </row>
    <row r="27055" spans="16:26" x14ac:dyDescent="0.25">
      <c r="P27055" s="118"/>
      <c r="R27055" s="118"/>
      <c r="T27055" s="118"/>
      <c r="V27055" s="118"/>
      <c r="X27055" s="118"/>
      <c r="Z27055" s="118"/>
    </row>
    <row r="27056" spans="16:26" x14ac:dyDescent="0.25">
      <c r="P27056" s="119"/>
      <c r="R27056" s="119"/>
      <c r="T27056" s="119"/>
      <c r="V27056" s="119"/>
      <c r="X27056" s="119"/>
      <c r="Z27056" s="119"/>
    </row>
    <row r="27057" spans="16:26" x14ac:dyDescent="0.25">
      <c r="P27057" s="119"/>
      <c r="R27057" s="119"/>
      <c r="T27057" s="119"/>
      <c r="V27057" s="119"/>
      <c r="X27057" s="119"/>
      <c r="Z27057" s="119"/>
    </row>
    <row r="27058" spans="16:26" x14ac:dyDescent="0.25">
      <c r="P27058" s="120"/>
      <c r="R27058" s="120"/>
      <c r="T27058" s="120"/>
      <c r="V27058" s="120"/>
      <c r="X27058" s="120"/>
      <c r="Z27058" s="120"/>
    </row>
    <row r="27059" spans="16:26" x14ac:dyDescent="0.25">
      <c r="P27059" s="119"/>
      <c r="R27059" s="119"/>
      <c r="T27059" s="119"/>
      <c r="V27059" s="119"/>
      <c r="X27059" s="119"/>
      <c r="Z27059" s="119"/>
    </row>
    <row r="27060" spans="16:26" x14ac:dyDescent="0.25">
      <c r="P27060" s="119"/>
      <c r="R27060" s="119"/>
      <c r="T27060" s="119"/>
      <c r="V27060" s="119"/>
      <c r="X27060" s="119"/>
      <c r="Z27060" s="119"/>
    </row>
    <row r="27061" spans="16:26" x14ac:dyDescent="0.25">
      <c r="P27061" s="120"/>
      <c r="R27061" s="120"/>
      <c r="T27061" s="120"/>
      <c r="V27061" s="120"/>
      <c r="X27061" s="120"/>
      <c r="Z27061" s="120"/>
    </row>
    <row r="27062" spans="16:26" x14ac:dyDescent="0.25">
      <c r="P27062" s="119"/>
      <c r="R27062" s="119"/>
      <c r="T27062" s="119"/>
      <c r="V27062" s="119"/>
      <c r="X27062" s="119"/>
      <c r="Z27062" s="119"/>
    </row>
    <row r="27063" spans="16:26" x14ac:dyDescent="0.25">
      <c r="P27063" s="120"/>
      <c r="R27063" s="120"/>
      <c r="T27063" s="120"/>
      <c r="V27063" s="120"/>
      <c r="X27063" s="120"/>
      <c r="Z27063" s="120"/>
    </row>
    <row r="27064" spans="16:26" x14ac:dyDescent="0.25">
      <c r="P27064" s="119"/>
      <c r="R27064" s="119"/>
      <c r="T27064" s="119"/>
      <c r="V27064" s="119"/>
      <c r="X27064" s="119"/>
      <c r="Z27064" s="119"/>
    </row>
    <row r="27065" spans="16:26" x14ac:dyDescent="0.25">
      <c r="P27065" s="119"/>
      <c r="R27065" s="119"/>
      <c r="T27065" s="119"/>
      <c r="V27065" s="119"/>
      <c r="X27065" s="119"/>
      <c r="Z27065" s="119"/>
    </row>
    <row r="27066" spans="16:26" x14ac:dyDescent="0.25">
      <c r="P27066" s="119"/>
      <c r="R27066" s="119"/>
      <c r="T27066" s="119"/>
      <c r="V27066" s="119"/>
      <c r="X27066" s="119"/>
      <c r="Z27066" s="119"/>
    </row>
    <row r="27067" spans="16:26" x14ac:dyDescent="0.25">
      <c r="P27067" s="121"/>
      <c r="R27067" s="121"/>
      <c r="T27067" s="121"/>
      <c r="V27067" s="121"/>
      <c r="X27067" s="121"/>
      <c r="Z27067" s="121"/>
    </row>
    <row r="27068" spans="16:26" x14ac:dyDescent="0.25">
      <c r="P27068" s="121"/>
      <c r="R27068" s="121"/>
      <c r="T27068" s="121"/>
      <c r="V27068" s="121"/>
      <c r="X27068" s="121"/>
      <c r="Z27068" s="121"/>
    </row>
    <row r="27069" spans="16:26" x14ac:dyDescent="0.25">
      <c r="P27069" s="121"/>
      <c r="R27069" s="121"/>
      <c r="T27069" s="121"/>
      <c r="V27069" s="121"/>
      <c r="X27069" s="121"/>
      <c r="Z27069" s="121"/>
    </row>
    <row r="27070" spans="16:26" x14ac:dyDescent="0.25">
      <c r="P27070" s="121"/>
      <c r="R27070" s="121"/>
      <c r="T27070" s="121"/>
      <c r="V27070" s="121"/>
      <c r="X27070" s="121"/>
      <c r="Z27070" s="121"/>
    </row>
    <row r="27071" spans="16:26" x14ac:dyDescent="0.25">
      <c r="P27071" s="122"/>
      <c r="R27071" s="122"/>
      <c r="T27071" s="122"/>
      <c r="V27071" s="122"/>
      <c r="X27071" s="122"/>
      <c r="Z27071" s="122"/>
    </row>
    <row r="27072" spans="16:26" x14ac:dyDescent="0.25">
      <c r="P27072" s="118"/>
      <c r="R27072" s="118"/>
      <c r="T27072" s="118"/>
      <c r="V27072" s="118"/>
      <c r="X27072" s="118"/>
      <c r="Z27072" s="118"/>
    </row>
    <row r="27073" spans="16:26" x14ac:dyDescent="0.25">
      <c r="P27073" s="119"/>
      <c r="R27073" s="119"/>
      <c r="T27073" s="119"/>
      <c r="V27073" s="119"/>
      <c r="X27073" s="119"/>
      <c r="Z27073" s="119"/>
    </row>
    <row r="27074" spans="16:26" x14ac:dyDescent="0.25">
      <c r="P27074" s="119"/>
      <c r="R27074" s="119"/>
      <c r="T27074" s="119"/>
      <c r="V27074" s="119"/>
      <c r="X27074" s="119"/>
      <c r="Z27074" s="119"/>
    </row>
    <row r="27075" spans="16:26" x14ac:dyDescent="0.25">
      <c r="P27075" s="120"/>
      <c r="R27075" s="120"/>
      <c r="T27075" s="120"/>
      <c r="V27075" s="120"/>
      <c r="X27075" s="120"/>
      <c r="Z27075" s="120"/>
    </row>
    <row r="27076" spans="16:26" x14ac:dyDescent="0.25">
      <c r="P27076" s="119"/>
      <c r="R27076" s="119"/>
      <c r="T27076" s="119"/>
      <c r="V27076" s="119"/>
      <c r="X27076" s="119"/>
      <c r="Z27076" s="119"/>
    </row>
    <row r="27077" spans="16:26" x14ac:dyDescent="0.25">
      <c r="P27077" s="119"/>
      <c r="R27077" s="119"/>
      <c r="T27077" s="119"/>
      <c r="V27077" s="119"/>
      <c r="X27077" s="119"/>
      <c r="Z27077" s="119"/>
    </row>
    <row r="27078" spans="16:26" x14ac:dyDescent="0.25">
      <c r="P27078" s="120"/>
      <c r="R27078" s="120"/>
      <c r="T27078" s="120"/>
      <c r="V27078" s="120"/>
      <c r="X27078" s="120"/>
      <c r="Z27078" s="120"/>
    </row>
    <row r="27079" spans="16:26" x14ac:dyDescent="0.25">
      <c r="P27079" s="119"/>
      <c r="R27079" s="119"/>
      <c r="T27079" s="119"/>
      <c r="V27079" s="119"/>
      <c r="X27079" s="119"/>
      <c r="Z27079" s="119"/>
    </row>
    <row r="27080" spans="16:26" x14ac:dyDescent="0.25">
      <c r="P27080" s="120"/>
      <c r="R27080" s="120"/>
      <c r="T27080" s="120"/>
      <c r="V27080" s="120"/>
      <c r="X27080" s="120"/>
      <c r="Z27080" s="120"/>
    </row>
    <row r="27081" spans="16:26" x14ac:dyDescent="0.25">
      <c r="P27081" s="119"/>
      <c r="R27081" s="119"/>
      <c r="T27081" s="119"/>
      <c r="V27081" s="119"/>
      <c r="X27081" s="119"/>
      <c r="Z27081" s="119"/>
    </row>
    <row r="27082" spans="16:26" x14ac:dyDescent="0.25">
      <c r="P27082" s="119"/>
      <c r="R27082" s="119"/>
      <c r="T27082" s="119"/>
      <c r="V27082" s="119"/>
      <c r="X27082" s="119"/>
      <c r="Z27082" s="119"/>
    </row>
    <row r="27083" spans="16:26" x14ac:dyDescent="0.25">
      <c r="P27083" s="119"/>
      <c r="R27083" s="119"/>
      <c r="T27083" s="119"/>
      <c r="V27083" s="119"/>
      <c r="X27083" s="119"/>
      <c r="Z27083" s="119"/>
    </row>
    <row r="27084" spans="16:26" x14ac:dyDescent="0.25">
      <c r="P27084" s="121"/>
      <c r="R27084" s="121"/>
      <c r="T27084" s="121"/>
      <c r="V27084" s="121"/>
      <c r="X27084" s="121"/>
      <c r="Z27084" s="121"/>
    </row>
    <row r="27085" spans="16:26" x14ac:dyDescent="0.25">
      <c r="P27085" s="121"/>
      <c r="R27085" s="121"/>
      <c r="T27085" s="121"/>
      <c r="V27085" s="121"/>
      <c r="X27085" s="121"/>
      <c r="Z27085" s="121"/>
    </row>
    <row r="27086" spans="16:26" x14ac:dyDescent="0.25">
      <c r="P27086" s="121"/>
      <c r="R27086" s="121"/>
      <c r="T27086" s="121"/>
      <c r="V27086" s="121"/>
      <c r="X27086" s="121"/>
      <c r="Z27086" s="121"/>
    </row>
    <row r="27087" spans="16:26" x14ac:dyDescent="0.25">
      <c r="P27087" s="121"/>
      <c r="R27087" s="121"/>
      <c r="T27087" s="121"/>
      <c r="V27087" s="121"/>
      <c r="X27087" s="121"/>
      <c r="Z27087" s="121"/>
    </row>
    <row r="27088" spans="16:26" x14ac:dyDescent="0.25">
      <c r="P27088" s="122"/>
      <c r="R27088" s="122"/>
      <c r="T27088" s="122"/>
      <c r="V27088" s="122"/>
      <c r="X27088" s="122"/>
      <c r="Z27088" s="122"/>
    </row>
    <row r="27089" spans="16:26" x14ac:dyDescent="0.25">
      <c r="P27089" s="118"/>
      <c r="R27089" s="118"/>
      <c r="T27089" s="118"/>
      <c r="V27089" s="118"/>
      <c r="X27089" s="118"/>
      <c r="Z27089" s="118"/>
    </row>
    <row r="27090" spans="16:26" x14ac:dyDescent="0.25">
      <c r="P27090" s="119"/>
      <c r="R27090" s="119"/>
      <c r="T27090" s="119"/>
      <c r="V27090" s="119"/>
      <c r="X27090" s="119"/>
      <c r="Z27090" s="119"/>
    </row>
    <row r="27091" spans="16:26" x14ac:dyDescent="0.25">
      <c r="P27091" s="119"/>
      <c r="R27091" s="119"/>
      <c r="T27091" s="119"/>
      <c r="V27091" s="119"/>
      <c r="X27091" s="119"/>
      <c r="Z27091" s="119"/>
    </row>
    <row r="27092" spans="16:26" x14ac:dyDescent="0.25">
      <c r="P27092" s="120"/>
      <c r="R27092" s="120"/>
      <c r="T27092" s="120"/>
      <c r="V27092" s="120"/>
      <c r="X27092" s="120"/>
      <c r="Z27092" s="120"/>
    </row>
    <row r="27093" spans="16:26" x14ac:dyDescent="0.25">
      <c r="P27093" s="119"/>
      <c r="R27093" s="119"/>
      <c r="T27093" s="119"/>
      <c r="V27093" s="119"/>
      <c r="X27093" s="119"/>
      <c r="Z27093" s="119"/>
    </row>
    <row r="27094" spans="16:26" x14ac:dyDescent="0.25">
      <c r="P27094" s="119"/>
      <c r="R27094" s="119"/>
      <c r="T27094" s="119"/>
      <c r="V27094" s="119"/>
      <c r="X27094" s="119"/>
      <c r="Z27094" s="119"/>
    </row>
    <row r="27095" spans="16:26" x14ac:dyDescent="0.25">
      <c r="P27095" s="120"/>
      <c r="R27095" s="120"/>
      <c r="T27095" s="120"/>
      <c r="V27095" s="120"/>
      <c r="X27095" s="120"/>
      <c r="Z27095" s="120"/>
    </row>
    <row r="27096" spans="16:26" x14ac:dyDescent="0.25">
      <c r="P27096" s="119"/>
      <c r="R27096" s="119"/>
      <c r="T27096" s="119"/>
      <c r="V27096" s="119"/>
      <c r="X27096" s="119"/>
      <c r="Z27096" s="119"/>
    </row>
    <row r="27097" spans="16:26" x14ac:dyDescent="0.25">
      <c r="P27097" s="120"/>
      <c r="R27097" s="120"/>
      <c r="T27097" s="120"/>
      <c r="V27097" s="120"/>
      <c r="X27097" s="120"/>
      <c r="Z27097" s="120"/>
    </row>
    <row r="27098" spans="16:26" x14ac:dyDescent="0.25">
      <c r="P27098" s="119"/>
      <c r="R27098" s="119"/>
      <c r="T27098" s="119"/>
      <c r="V27098" s="119"/>
      <c r="X27098" s="119"/>
      <c r="Z27098" s="119"/>
    </row>
    <row r="27099" spans="16:26" x14ac:dyDescent="0.25">
      <c r="P27099" s="119"/>
      <c r="R27099" s="119"/>
      <c r="T27099" s="119"/>
      <c r="V27099" s="119"/>
      <c r="X27099" s="119"/>
      <c r="Z27099" s="119"/>
    </row>
    <row r="27100" spans="16:26" x14ac:dyDescent="0.25">
      <c r="P27100" s="119"/>
      <c r="R27100" s="119"/>
      <c r="T27100" s="119"/>
      <c r="V27100" s="119"/>
      <c r="X27100" s="119"/>
      <c r="Z27100" s="119"/>
    </row>
    <row r="27101" spans="16:26" x14ac:dyDescent="0.25">
      <c r="P27101" s="121"/>
      <c r="R27101" s="121"/>
      <c r="T27101" s="121"/>
      <c r="V27101" s="121"/>
      <c r="X27101" s="121"/>
      <c r="Z27101" s="121"/>
    </row>
    <row r="27102" spans="16:26" x14ac:dyDescent="0.25">
      <c r="P27102" s="121"/>
      <c r="R27102" s="121"/>
      <c r="T27102" s="121"/>
      <c r="V27102" s="121"/>
      <c r="X27102" s="121"/>
      <c r="Z27102" s="121"/>
    </row>
    <row r="27103" spans="16:26" x14ac:dyDescent="0.25">
      <c r="P27103" s="121"/>
      <c r="R27103" s="121"/>
      <c r="T27103" s="121"/>
      <c r="V27103" s="121"/>
      <c r="X27103" s="121"/>
      <c r="Z27103" s="121"/>
    </row>
    <row r="27104" spans="16:26" x14ac:dyDescent="0.25">
      <c r="P27104" s="121"/>
      <c r="R27104" s="121"/>
      <c r="T27104" s="121"/>
      <c r="V27104" s="121"/>
      <c r="X27104" s="121"/>
      <c r="Z27104" s="121"/>
    </row>
    <row r="27105" spans="16:26" x14ac:dyDescent="0.25">
      <c r="P27105" s="122"/>
      <c r="R27105" s="122"/>
      <c r="T27105" s="122"/>
      <c r="V27105" s="122"/>
      <c r="X27105" s="122"/>
      <c r="Z27105" s="122"/>
    </row>
    <row r="27106" spans="16:26" x14ac:dyDescent="0.25">
      <c r="P27106" s="118"/>
      <c r="R27106" s="118"/>
      <c r="T27106" s="118"/>
      <c r="V27106" s="118"/>
      <c r="X27106" s="118"/>
      <c r="Z27106" s="118"/>
    </row>
    <row r="27107" spans="16:26" x14ac:dyDescent="0.25">
      <c r="P27107" s="119"/>
      <c r="R27107" s="119"/>
      <c r="T27107" s="119"/>
      <c r="V27107" s="119"/>
      <c r="X27107" s="119"/>
      <c r="Z27107" s="119"/>
    </row>
    <row r="27108" spans="16:26" x14ac:dyDescent="0.25">
      <c r="P27108" s="119"/>
      <c r="R27108" s="119"/>
      <c r="T27108" s="119"/>
      <c r="V27108" s="119"/>
      <c r="X27108" s="119"/>
      <c r="Z27108" s="119"/>
    </row>
    <row r="27109" spans="16:26" x14ac:dyDescent="0.25">
      <c r="P27109" s="120"/>
      <c r="R27109" s="120"/>
      <c r="T27109" s="120"/>
      <c r="V27109" s="120"/>
      <c r="X27109" s="120"/>
      <c r="Z27109" s="120"/>
    </row>
    <row r="27110" spans="16:26" x14ac:dyDescent="0.25">
      <c r="P27110" s="119"/>
      <c r="R27110" s="119"/>
      <c r="T27110" s="119"/>
      <c r="V27110" s="119"/>
      <c r="X27110" s="119"/>
      <c r="Z27110" s="119"/>
    </row>
    <row r="27111" spans="16:26" x14ac:dyDescent="0.25">
      <c r="P27111" s="119"/>
      <c r="R27111" s="119"/>
      <c r="T27111" s="119"/>
      <c r="V27111" s="119"/>
      <c r="X27111" s="119"/>
      <c r="Z27111" s="119"/>
    </row>
    <row r="27112" spans="16:26" x14ac:dyDescent="0.25">
      <c r="P27112" s="120"/>
      <c r="R27112" s="120"/>
      <c r="T27112" s="120"/>
      <c r="V27112" s="120"/>
      <c r="X27112" s="120"/>
      <c r="Z27112" s="120"/>
    </row>
    <row r="27113" spans="16:26" x14ac:dyDescent="0.25">
      <c r="P27113" s="119"/>
      <c r="R27113" s="119"/>
      <c r="T27113" s="119"/>
      <c r="V27113" s="119"/>
      <c r="X27113" s="119"/>
      <c r="Z27113" s="119"/>
    </row>
    <row r="27114" spans="16:26" x14ac:dyDescent="0.25">
      <c r="P27114" s="120"/>
      <c r="R27114" s="120"/>
      <c r="T27114" s="120"/>
      <c r="V27114" s="120"/>
      <c r="X27114" s="120"/>
      <c r="Z27114" s="120"/>
    </row>
    <row r="27115" spans="16:26" x14ac:dyDescent="0.25">
      <c r="P27115" s="119"/>
      <c r="R27115" s="119"/>
      <c r="T27115" s="119"/>
      <c r="V27115" s="119"/>
      <c r="X27115" s="119"/>
      <c r="Z27115" s="119"/>
    </row>
    <row r="27116" spans="16:26" x14ac:dyDescent="0.25">
      <c r="P27116" s="119"/>
      <c r="R27116" s="119"/>
      <c r="T27116" s="119"/>
      <c r="V27116" s="119"/>
      <c r="X27116" s="119"/>
      <c r="Z27116" s="119"/>
    </row>
    <row r="27117" spans="16:26" x14ac:dyDescent="0.25">
      <c r="P27117" s="119"/>
      <c r="R27117" s="119"/>
      <c r="T27117" s="119"/>
      <c r="V27117" s="119"/>
      <c r="X27117" s="119"/>
      <c r="Z27117" s="119"/>
    </row>
    <row r="27118" spans="16:26" x14ac:dyDescent="0.25">
      <c r="P27118" s="121"/>
      <c r="R27118" s="121"/>
      <c r="T27118" s="121"/>
      <c r="V27118" s="121"/>
      <c r="X27118" s="121"/>
      <c r="Z27118" s="121"/>
    </row>
    <row r="27119" spans="16:26" x14ac:dyDescent="0.25">
      <c r="P27119" s="121"/>
      <c r="R27119" s="121"/>
      <c r="T27119" s="121"/>
      <c r="V27119" s="121"/>
      <c r="X27119" s="121"/>
      <c r="Z27119" s="121"/>
    </row>
    <row r="27120" spans="16:26" x14ac:dyDescent="0.25">
      <c r="P27120" s="121"/>
      <c r="R27120" s="121"/>
      <c r="T27120" s="121"/>
      <c r="V27120" s="121"/>
      <c r="X27120" s="121"/>
      <c r="Z27120" s="121"/>
    </row>
    <row r="27121" spans="16:26" x14ac:dyDescent="0.25">
      <c r="P27121" s="121"/>
      <c r="R27121" s="121"/>
      <c r="T27121" s="121"/>
      <c r="V27121" s="121"/>
      <c r="X27121" s="121"/>
      <c r="Z27121" s="121"/>
    </row>
    <row r="27122" spans="16:26" x14ac:dyDescent="0.25">
      <c r="P27122" s="122"/>
      <c r="R27122" s="122"/>
      <c r="T27122" s="122"/>
      <c r="V27122" s="122"/>
      <c r="X27122" s="122"/>
      <c r="Z27122" s="122"/>
    </row>
    <row r="27123" spans="16:26" x14ac:dyDescent="0.25">
      <c r="P27123" s="118"/>
      <c r="R27123" s="118"/>
      <c r="T27123" s="118"/>
      <c r="V27123" s="118"/>
      <c r="X27123" s="118"/>
      <c r="Z27123" s="118"/>
    </row>
    <row r="27124" spans="16:26" x14ac:dyDescent="0.25">
      <c r="P27124" s="119"/>
      <c r="R27124" s="119"/>
      <c r="T27124" s="119"/>
      <c r="V27124" s="119"/>
      <c r="X27124" s="119"/>
      <c r="Z27124" s="119"/>
    </row>
    <row r="27125" spans="16:26" x14ac:dyDescent="0.25">
      <c r="P27125" s="119"/>
      <c r="R27125" s="119"/>
      <c r="T27125" s="119"/>
      <c r="V27125" s="119"/>
      <c r="X27125" s="119"/>
      <c r="Z27125" s="119"/>
    </row>
    <row r="27126" spans="16:26" x14ac:dyDescent="0.25">
      <c r="P27126" s="120"/>
      <c r="R27126" s="120"/>
      <c r="T27126" s="120"/>
      <c r="V27126" s="120"/>
      <c r="X27126" s="120"/>
      <c r="Z27126" s="120"/>
    </row>
    <row r="27127" spans="16:26" x14ac:dyDescent="0.25">
      <c r="P27127" s="119"/>
      <c r="R27127" s="119"/>
      <c r="T27127" s="119"/>
      <c r="V27127" s="119"/>
      <c r="X27127" s="119"/>
      <c r="Z27127" s="119"/>
    </row>
    <row r="27128" spans="16:26" x14ac:dyDescent="0.25">
      <c r="P27128" s="119"/>
      <c r="R27128" s="119"/>
      <c r="T27128" s="119"/>
      <c r="V27128" s="119"/>
      <c r="X27128" s="119"/>
      <c r="Z27128" s="119"/>
    </row>
    <row r="27129" spans="16:26" x14ac:dyDescent="0.25">
      <c r="P27129" s="120"/>
      <c r="R27129" s="120"/>
      <c r="T27129" s="120"/>
      <c r="V27129" s="120"/>
      <c r="X27129" s="120"/>
      <c r="Z27129" s="120"/>
    </row>
    <row r="27130" spans="16:26" x14ac:dyDescent="0.25">
      <c r="P27130" s="119"/>
      <c r="R27130" s="119"/>
      <c r="T27130" s="119"/>
      <c r="V27130" s="119"/>
      <c r="X27130" s="119"/>
      <c r="Z27130" s="119"/>
    </row>
    <row r="27131" spans="16:26" x14ac:dyDescent="0.25">
      <c r="P27131" s="120"/>
      <c r="R27131" s="120"/>
      <c r="T27131" s="120"/>
      <c r="V27131" s="120"/>
      <c r="X27131" s="120"/>
      <c r="Z27131" s="120"/>
    </row>
    <row r="27132" spans="16:26" x14ac:dyDescent="0.25">
      <c r="P27132" s="119"/>
      <c r="R27132" s="119"/>
      <c r="T27132" s="119"/>
      <c r="V27132" s="119"/>
      <c r="X27132" s="119"/>
      <c r="Z27132" s="119"/>
    </row>
    <row r="27133" spans="16:26" x14ac:dyDescent="0.25">
      <c r="P27133" s="119"/>
      <c r="R27133" s="119"/>
      <c r="T27133" s="119"/>
      <c r="V27133" s="119"/>
      <c r="X27133" s="119"/>
      <c r="Z27133" s="119"/>
    </row>
    <row r="27134" spans="16:26" x14ac:dyDescent="0.25">
      <c r="P27134" s="119"/>
      <c r="R27134" s="119"/>
      <c r="T27134" s="119"/>
      <c r="V27134" s="119"/>
      <c r="X27134" s="119"/>
      <c r="Z27134" s="119"/>
    </row>
    <row r="27135" spans="16:26" x14ac:dyDescent="0.25">
      <c r="P27135" s="121"/>
      <c r="R27135" s="121"/>
      <c r="T27135" s="121"/>
      <c r="V27135" s="121"/>
      <c r="X27135" s="121"/>
      <c r="Z27135" s="121"/>
    </row>
    <row r="27136" spans="16:26" x14ac:dyDescent="0.25">
      <c r="P27136" s="121"/>
      <c r="R27136" s="121"/>
      <c r="T27136" s="121"/>
      <c r="V27136" s="121"/>
      <c r="X27136" s="121"/>
      <c r="Z27136" s="121"/>
    </row>
    <row r="27137" spans="16:26" x14ac:dyDescent="0.25">
      <c r="P27137" s="121"/>
      <c r="R27137" s="121"/>
      <c r="T27137" s="121"/>
      <c r="V27137" s="121"/>
      <c r="X27137" s="121"/>
      <c r="Z27137" s="121"/>
    </row>
    <row r="27138" spans="16:26" x14ac:dyDescent="0.25">
      <c r="P27138" s="121"/>
      <c r="R27138" s="121"/>
      <c r="T27138" s="121"/>
      <c r="V27138" s="121"/>
      <c r="X27138" s="121"/>
      <c r="Z27138" s="121"/>
    </row>
    <row r="27139" spans="16:26" x14ac:dyDescent="0.25">
      <c r="P27139" s="122"/>
      <c r="R27139" s="122"/>
      <c r="T27139" s="122"/>
      <c r="V27139" s="122"/>
      <c r="X27139" s="122"/>
      <c r="Z27139" s="122"/>
    </row>
    <row r="27140" spans="16:26" x14ac:dyDescent="0.25">
      <c r="P27140" s="118"/>
      <c r="R27140" s="118"/>
      <c r="T27140" s="118"/>
      <c r="V27140" s="118"/>
      <c r="X27140" s="118"/>
      <c r="Z27140" s="118"/>
    </row>
    <row r="27141" spans="16:26" x14ac:dyDescent="0.25">
      <c r="P27141" s="119"/>
      <c r="R27141" s="119"/>
      <c r="T27141" s="119"/>
      <c r="V27141" s="119"/>
      <c r="X27141" s="119"/>
      <c r="Z27141" s="119"/>
    </row>
    <row r="27142" spans="16:26" x14ac:dyDescent="0.25">
      <c r="P27142" s="119"/>
      <c r="R27142" s="119"/>
      <c r="T27142" s="119"/>
      <c r="V27142" s="119"/>
      <c r="X27142" s="119"/>
      <c r="Z27142" s="119"/>
    </row>
    <row r="27143" spans="16:26" x14ac:dyDescent="0.25">
      <c r="P27143" s="120"/>
      <c r="R27143" s="120"/>
      <c r="T27143" s="120"/>
      <c r="V27143" s="120"/>
      <c r="X27143" s="120"/>
      <c r="Z27143" s="120"/>
    </row>
    <row r="27144" spans="16:26" x14ac:dyDescent="0.25">
      <c r="P27144" s="119"/>
      <c r="R27144" s="119"/>
      <c r="T27144" s="119"/>
      <c r="V27144" s="119"/>
      <c r="X27144" s="119"/>
      <c r="Z27144" s="119"/>
    </row>
    <row r="27145" spans="16:26" x14ac:dyDescent="0.25">
      <c r="P27145" s="119"/>
      <c r="R27145" s="119"/>
      <c r="T27145" s="119"/>
      <c r="V27145" s="119"/>
      <c r="X27145" s="119"/>
      <c r="Z27145" s="119"/>
    </row>
    <row r="27146" spans="16:26" x14ac:dyDescent="0.25">
      <c r="P27146" s="120"/>
      <c r="R27146" s="120"/>
      <c r="T27146" s="120"/>
      <c r="V27146" s="120"/>
      <c r="X27146" s="120"/>
      <c r="Z27146" s="120"/>
    </row>
    <row r="27147" spans="16:26" x14ac:dyDescent="0.25">
      <c r="P27147" s="119"/>
      <c r="R27147" s="119"/>
      <c r="T27147" s="119"/>
      <c r="V27147" s="119"/>
      <c r="X27147" s="119"/>
      <c r="Z27147" s="119"/>
    </row>
    <row r="27148" spans="16:26" x14ac:dyDescent="0.25">
      <c r="P27148" s="120"/>
      <c r="R27148" s="120"/>
      <c r="T27148" s="120"/>
      <c r="V27148" s="120"/>
      <c r="X27148" s="120"/>
      <c r="Z27148" s="120"/>
    </row>
    <row r="27149" spans="16:26" x14ac:dyDescent="0.25">
      <c r="P27149" s="119"/>
      <c r="R27149" s="119"/>
      <c r="T27149" s="119"/>
      <c r="V27149" s="119"/>
      <c r="X27149" s="119"/>
      <c r="Z27149" s="119"/>
    </row>
    <row r="27150" spans="16:26" x14ac:dyDescent="0.25">
      <c r="P27150" s="119"/>
      <c r="R27150" s="119"/>
      <c r="T27150" s="119"/>
      <c r="V27150" s="119"/>
      <c r="X27150" s="119"/>
      <c r="Z27150" s="119"/>
    </row>
    <row r="27151" spans="16:26" x14ac:dyDescent="0.25">
      <c r="P27151" s="119"/>
      <c r="R27151" s="119"/>
      <c r="T27151" s="119"/>
      <c r="V27151" s="119"/>
      <c r="X27151" s="119"/>
      <c r="Z27151" s="119"/>
    </row>
    <row r="27152" spans="16:26" x14ac:dyDescent="0.25">
      <c r="P27152" s="121"/>
      <c r="R27152" s="121"/>
      <c r="T27152" s="121"/>
      <c r="V27152" s="121"/>
      <c r="X27152" s="121"/>
      <c r="Z27152" s="121"/>
    </row>
    <row r="27153" spans="16:26" x14ac:dyDescent="0.25">
      <c r="P27153" s="121"/>
      <c r="R27153" s="121"/>
      <c r="T27153" s="121"/>
      <c r="V27153" s="121"/>
      <c r="X27153" s="121"/>
      <c r="Z27153" s="121"/>
    </row>
    <row r="27154" spans="16:26" x14ac:dyDescent="0.25">
      <c r="P27154" s="121"/>
      <c r="R27154" s="121"/>
      <c r="T27154" s="121"/>
      <c r="V27154" s="121"/>
      <c r="X27154" s="121"/>
      <c r="Z27154" s="121"/>
    </row>
    <row r="27155" spans="16:26" x14ac:dyDescent="0.25">
      <c r="P27155" s="121"/>
      <c r="R27155" s="121"/>
      <c r="T27155" s="121"/>
      <c r="V27155" s="121"/>
      <c r="X27155" s="121"/>
      <c r="Z27155" s="121"/>
    </row>
    <row r="27156" spans="16:26" x14ac:dyDescent="0.25">
      <c r="P27156" s="122"/>
      <c r="R27156" s="122"/>
      <c r="T27156" s="122"/>
      <c r="V27156" s="122"/>
      <c r="X27156" s="122"/>
      <c r="Z27156" s="122"/>
    </row>
    <row r="27157" spans="16:26" x14ac:dyDescent="0.25">
      <c r="P27157" s="118"/>
      <c r="R27157" s="118"/>
      <c r="T27157" s="118"/>
      <c r="V27157" s="118"/>
      <c r="X27157" s="118"/>
      <c r="Z27157" s="118"/>
    </row>
    <row r="27158" spans="16:26" x14ac:dyDescent="0.25">
      <c r="P27158" s="119"/>
      <c r="R27158" s="119"/>
      <c r="T27158" s="119"/>
      <c r="V27158" s="119"/>
      <c r="X27158" s="119"/>
      <c r="Z27158" s="119"/>
    </row>
    <row r="27159" spans="16:26" x14ac:dyDescent="0.25">
      <c r="P27159" s="119"/>
      <c r="R27159" s="119"/>
      <c r="T27159" s="119"/>
      <c r="V27159" s="119"/>
      <c r="X27159" s="119"/>
      <c r="Z27159" s="119"/>
    </row>
    <row r="27160" spans="16:26" x14ac:dyDescent="0.25">
      <c r="P27160" s="120"/>
      <c r="R27160" s="120"/>
      <c r="T27160" s="120"/>
      <c r="V27160" s="120"/>
      <c r="X27160" s="120"/>
      <c r="Z27160" s="120"/>
    </row>
    <row r="27161" spans="16:26" x14ac:dyDescent="0.25">
      <c r="P27161" s="119"/>
      <c r="R27161" s="119"/>
      <c r="T27161" s="119"/>
      <c r="V27161" s="119"/>
      <c r="X27161" s="119"/>
      <c r="Z27161" s="119"/>
    </row>
    <row r="27162" spans="16:26" x14ac:dyDescent="0.25">
      <c r="P27162" s="119"/>
      <c r="R27162" s="119"/>
      <c r="T27162" s="119"/>
      <c r="V27162" s="119"/>
      <c r="X27162" s="119"/>
      <c r="Z27162" s="119"/>
    </row>
    <row r="27163" spans="16:26" x14ac:dyDescent="0.25">
      <c r="P27163" s="120"/>
      <c r="R27163" s="120"/>
      <c r="T27163" s="120"/>
      <c r="V27163" s="120"/>
      <c r="X27163" s="120"/>
      <c r="Z27163" s="120"/>
    </row>
    <row r="27164" spans="16:26" x14ac:dyDescent="0.25">
      <c r="P27164" s="119"/>
      <c r="R27164" s="119"/>
      <c r="T27164" s="119"/>
      <c r="V27164" s="119"/>
      <c r="X27164" s="119"/>
      <c r="Z27164" s="119"/>
    </row>
    <row r="27165" spans="16:26" x14ac:dyDescent="0.25">
      <c r="P27165" s="120"/>
      <c r="R27165" s="120"/>
      <c r="T27165" s="120"/>
      <c r="V27165" s="120"/>
      <c r="X27165" s="120"/>
      <c r="Z27165" s="120"/>
    </row>
    <row r="27166" spans="16:26" x14ac:dyDescent="0.25">
      <c r="P27166" s="119"/>
      <c r="R27166" s="119"/>
      <c r="T27166" s="119"/>
      <c r="V27166" s="119"/>
      <c r="X27166" s="119"/>
      <c r="Z27166" s="119"/>
    </row>
    <row r="27167" spans="16:26" x14ac:dyDescent="0.25">
      <c r="P27167" s="119"/>
      <c r="R27167" s="119"/>
      <c r="T27167" s="119"/>
      <c r="V27167" s="119"/>
      <c r="X27167" s="119"/>
      <c r="Z27167" s="119"/>
    </row>
    <row r="27168" spans="16:26" x14ac:dyDescent="0.25">
      <c r="P27168" s="119"/>
      <c r="R27168" s="119"/>
      <c r="T27168" s="119"/>
      <c r="V27168" s="119"/>
      <c r="X27168" s="119"/>
      <c r="Z27168" s="119"/>
    </row>
    <row r="27169" spans="16:26" x14ac:dyDescent="0.25">
      <c r="P27169" s="121"/>
      <c r="R27169" s="121"/>
      <c r="T27169" s="121"/>
      <c r="V27169" s="121"/>
      <c r="X27169" s="121"/>
      <c r="Z27169" s="121"/>
    </row>
    <row r="27170" spans="16:26" x14ac:dyDescent="0.25">
      <c r="P27170" s="121"/>
      <c r="R27170" s="121"/>
      <c r="T27170" s="121"/>
      <c r="V27170" s="121"/>
      <c r="X27170" s="121"/>
      <c r="Z27170" s="121"/>
    </row>
    <row r="27171" spans="16:26" x14ac:dyDescent="0.25">
      <c r="P27171" s="121"/>
      <c r="R27171" s="121"/>
      <c r="T27171" s="121"/>
      <c r="V27171" s="121"/>
      <c r="X27171" s="121"/>
      <c r="Z27171" s="121"/>
    </row>
    <row r="27172" spans="16:26" x14ac:dyDescent="0.25">
      <c r="P27172" s="121"/>
      <c r="R27172" s="121"/>
      <c r="T27172" s="121"/>
      <c r="V27172" s="121"/>
      <c r="X27172" s="121"/>
      <c r="Z27172" s="121"/>
    </row>
    <row r="27173" spans="16:26" x14ac:dyDescent="0.25">
      <c r="P27173" s="122"/>
      <c r="R27173" s="122"/>
      <c r="T27173" s="122"/>
      <c r="V27173" s="122"/>
      <c r="X27173" s="122"/>
      <c r="Z27173" s="122"/>
    </row>
    <row r="27174" spans="16:26" x14ac:dyDescent="0.25">
      <c r="P27174" s="118"/>
      <c r="R27174" s="118"/>
      <c r="T27174" s="118"/>
      <c r="V27174" s="118"/>
      <c r="X27174" s="118"/>
      <c r="Z27174" s="118"/>
    </row>
    <row r="27175" spans="16:26" x14ac:dyDescent="0.25">
      <c r="P27175" s="119"/>
      <c r="R27175" s="119"/>
      <c r="T27175" s="119"/>
      <c r="V27175" s="119"/>
      <c r="X27175" s="119"/>
      <c r="Z27175" s="119"/>
    </row>
    <row r="27176" spans="16:26" x14ac:dyDescent="0.25">
      <c r="P27176" s="119"/>
      <c r="R27176" s="119"/>
      <c r="T27176" s="119"/>
      <c r="V27176" s="119"/>
      <c r="X27176" s="119"/>
      <c r="Z27176" s="119"/>
    </row>
    <row r="27177" spans="16:26" x14ac:dyDescent="0.25">
      <c r="P27177" s="120"/>
      <c r="R27177" s="120"/>
      <c r="T27177" s="120"/>
      <c r="V27177" s="120"/>
      <c r="X27177" s="120"/>
      <c r="Z27177" s="120"/>
    </row>
    <row r="27178" spans="16:26" x14ac:dyDescent="0.25">
      <c r="P27178" s="119"/>
      <c r="R27178" s="119"/>
      <c r="T27178" s="119"/>
      <c r="V27178" s="119"/>
      <c r="X27178" s="119"/>
      <c r="Z27178" s="119"/>
    </row>
    <row r="27179" spans="16:26" x14ac:dyDescent="0.25">
      <c r="P27179" s="119"/>
      <c r="R27179" s="119"/>
      <c r="T27179" s="119"/>
      <c r="V27179" s="119"/>
      <c r="X27179" s="119"/>
      <c r="Z27179" s="119"/>
    </row>
    <row r="27180" spans="16:26" x14ac:dyDescent="0.25">
      <c r="P27180" s="120"/>
      <c r="R27180" s="120"/>
      <c r="T27180" s="120"/>
      <c r="V27180" s="120"/>
      <c r="X27180" s="120"/>
      <c r="Z27180" s="120"/>
    </row>
    <row r="27181" spans="16:26" x14ac:dyDescent="0.25">
      <c r="P27181" s="119"/>
      <c r="R27181" s="119"/>
      <c r="T27181" s="119"/>
      <c r="V27181" s="119"/>
      <c r="X27181" s="119"/>
      <c r="Z27181" s="119"/>
    </row>
    <row r="27182" spans="16:26" x14ac:dyDescent="0.25">
      <c r="P27182" s="120"/>
      <c r="R27182" s="120"/>
      <c r="T27182" s="120"/>
      <c r="V27182" s="120"/>
      <c r="X27182" s="120"/>
      <c r="Z27182" s="120"/>
    </row>
    <row r="27183" spans="16:26" x14ac:dyDescent="0.25">
      <c r="P27183" s="119"/>
      <c r="R27183" s="119"/>
      <c r="T27183" s="119"/>
      <c r="V27183" s="119"/>
      <c r="X27183" s="119"/>
      <c r="Z27183" s="119"/>
    </row>
    <row r="27184" spans="16:26" x14ac:dyDescent="0.25">
      <c r="P27184" s="119"/>
      <c r="R27184" s="119"/>
      <c r="T27184" s="119"/>
      <c r="V27184" s="119"/>
      <c r="X27184" s="119"/>
      <c r="Z27184" s="119"/>
    </row>
    <row r="27185" spans="16:26" x14ac:dyDescent="0.25">
      <c r="P27185" s="119"/>
      <c r="R27185" s="119"/>
      <c r="T27185" s="119"/>
      <c r="V27185" s="119"/>
      <c r="X27185" s="119"/>
      <c r="Z27185" s="119"/>
    </row>
    <row r="27186" spans="16:26" x14ac:dyDescent="0.25">
      <c r="P27186" s="121"/>
      <c r="R27186" s="121"/>
      <c r="T27186" s="121"/>
      <c r="V27186" s="121"/>
      <c r="X27186" s="121"/>
      <c r="Z27186" s="121"/>
    </row>
    <row r="27187" spans="16:26" x14ac:dyDescent="0.25">
      <c r="P27187" s="121"/>
      <c r="R27187" s="121"/>
      <c r="T27187" s="121"/>
      <c r="V27187" s="121"/>
      <c r="X27187" s="121"/>
      <c r="Z27187" s="121"/>
    </row>
    <row r="27188" spans="16:26" x14ac:dyDescent="0.25">
      <c r="P27188" s="121"/>
      <c r="R27188" s="121"/>
      <c r="T27188" s="121"/>
      <c r="V27188" s="121"/>
      <c r="X27188" s="121"/>
      <c r="Z27188" s="121"/>
    </row>
    <row r="27189" spans="16:26" x14ac:dyDescent="0.25">
      <c r="P27189" s="121"/>
      <c r="R27189" s="121"/>
      <c r="T27189" s="121"/>
      <c r="V27189" s="121"/>
      <c r="X27189" s="121"/>
      <c r="Z27189" s="121"/>
    </row>
    <row r="27190" spans="16:26" x14ac:dyDescent="0.25">
      <c r="P27190" s="122"/>
      <c r="R27190" s="122"/>
      <c r="T27190" s="122"/>
      <c r="V27190" s="122"/>
      <c r="X27190" s="122"/>
      <c r="Z27190" s="122"/>
    </row>
    <row r="27191" spans="16:26" x14ac:dyDescent="0.25">
      <c r="P27191" s="118"/>
      <c r="R27191" s="118"/>
      <c r="T27191" s="118"/>
      <c r="V27191" s="118"/>
      <c r="X27191" s="118"/>
      <c r="Z27191" s="118"/>
    </row>
    <row r="27192" spans="16:26" x14ac:dyDescent="0.25">
      <c r="P27192" s="119"/>
      <c r="R27192" s="119"/>
      <c r="T27192" s="119"/>
      <c r="V27192" s="119"/>
      <c r="X27192" s="119"/>
      <c r="Z27192" s="119"/>
    </row>
    <row r="27193" spans="16:26" x14ac:dyDescent="0.25">
      <c r="P27193" s="119"/>
      <c r="R27193" s="119"/>
      <c r="T27193" s="119"/>
      <c r="V27193" s="119"/>
      <c r="X27193" s="119"/>
      <c r="Z27193" s="119"/>
    </row>
    <row r="27194" spans="16:26" x14ac:dyDescent="0.25">
      <c r="P27194" s="120"/>
      <c r="R27194" s="120"/>
      <c r="T27194" s="120"/>
      <c r="V27194" s="120"/>
      <c r="X27194" s="120"/>
      <c r="Z27194" s="120"/>
    </row>
    <row r="27195" spans="16:26" x14ac:dyDescent="0.25">
      <c r="P27195" s="119"/>
      <c r="R27195" s="119"/>
      <c r="T27195" s="119"/>
      <c r="V27195" s="119"/>
      <c r="X27195" s="119"/>
      <c r="Z27195" s="119"/>
    </row>
    <row r="27196" spans="16:26" x14ac:dyDescent="0.25">
      <c r="P27196" s="119"/>
      <c r="R27196" s="119"/>
      <c r="T27196" s="119"/>
      <c r="V27196" s="119"/>
      <c r="X27196" s="119"/>
      <c r="Z27196" s="119"/>
    </row>
    <row r="27197" spans="16:26" x14ac:dyDescent="0.25">
      <c r="P27197" s="120"/>
      <c r="R27197" s="120"/>
      <c r="T27197" s="120"/>
      <c r="V27197" s="120"/>
      <c r="X27197" s="120"/>
      <c r="Z27197" s="120"/>
    </row>
    <row r="27198" spans="16:26" x14ac:dyDescent="0.25">
      <c r="P27198" s="119"/>
      <c r="R27198" s="119"/>
      <c r="T27198" s="119"/>
      <c r="V27198" s="119"/>
      <c r="X27198" s="119"/>
      <c r="Z27198" s="119"/>
    </row>
    <row r="27199" spans="16:26" x14ac:dyDescent="0.25">
      <c r="P27199" s="120"/>
      <c r="R27199" s="120"/>
      <c r="T27199" s="120"/>
      <c r="V27199" s="120"/>
      <c r="X27199" s="120"/>
      <c r="Z27199" s="120"/>
    </row>
    <row r="27200" spans="16:26" x14ac:dyDescent="0.25">
      <c r="P27200" s="119"/>
      <c r="R27200" s="119"/>
      <c r="T27200" s="119"/>
      <c r="V27200" s="119"/>
      <c r="X27200" s="119"/>
      <c r="Z27200" s="119"/>
    </row>
    <row r="27201" spans="16:26" x14ac:dyDescent="0.25">
      <c r="P27201" s="119"/>
      <c r="R27201" s="119"/>
      <c r="T27201" s="119"/>
      <c r="V27201" s="119"/>
      <c r="X27201" s="119"/>
      <c r="Z27201" s="119"/>
    </row>
    <row r="27202" spans="16:26" x14ac:dyDescent="0.25">
      <c r="P27202" s="119"/>
      <c r="R27202" s="119"/>
      <c r="T27202" s="119"/>
      <c r="V27202" s="119"/>
      <c r="X27202" s="119"/>
      <c r="Z27202" s="119"/>
    </row>
    <row r="27203" spans="16:26" x14ac:dyDescent="0.25">
      <c r="P27203" s="121"/>
      <c r="R27203" s="121"/>
      <c r="T27203" s="121"/>
      <c r="V27203" s="121"/>
      <c r="X27203" s="121"/>
      <c r="Z27203" s="121"/>
    </row>
    <row r="27204" spans="16:26" x14ac:dyDescent="0.25">
      <c r="P27204" s="121"/>
      <c r="R27204" s="121"/>
      <c r="T27204" s="121"/>
      <c r="V27204" s="121"/>
      <c r="X27204" s="121"/>
      <c r="Z27204" s="121"/>
    </row>
    <row r="27205" spans="16:26" x14ac:dyDescent="0.25">
      <c r="P27205" s="121"/>
      <c r="R27205" s="121"/>
      <c r="T27205" s="121"/>
      <c r="V27205" s="121"/>
      <c r="X27205" s="121"/>
      <c r="Z27205" s="121"/>
    </row>
    <row r="27206" spans="16:26" x14ac:dyDescent="0.25">
      <c r="P27206" s="121"/>
      <c r="R27206" s="121"/>
      <c r="T27206" s="121"/>
      <c r="V27206" s="121"/>
      <c r="X27206" s="121"/>
      <c r="Z27206" s="121"/>
    </row>
    <row r="27207" spans="16:26" x14ac:dyDescent="0.25">
      <c r="P27207" s="122"/>
      <c r="R27207" s="122"/>
      <c r="T27207" s="122"/>
      <c r="V27207" s="122"/>
      <c r="X27207" s="122"/>
      <c r="Z27207" s="122"/>
    </row>
    <row r="27208" spans="16:26" x14ac:dyDescent="0.25">
      <c r="P27208" s="118"/>
      <c r="R27208" s="118"/>
      <c r="T27208" s="118"/>
      <c r="V27208" s="118"/>
      <c r="X27208" s="118"/>
      <c r="Z27208" s="118"/>
    </row>
    <row r="27209" spans="16:26" x14ac:dyDescent="0.25">
      <c r="P27209" s="119"/>
      <c r="R27209" s="119"/>
      <c r="T27209" s="119"/>
      <c r="V27209" s="119"/>
      <c r="X27209" s="119"/>
      <c r="Z27209" s="119"/>
    </row>
    <row r="27210" spans="16:26" x14ac:dyDescent="0.25">
      <c r="P27210" s="119"/>
      <c r="R27210" s="119"/>
      <c r="T27210" s="119"/>
      <c r="V27210" s="119"/>
      <c r="X27210" s="119"/>
      <c r="Z27210" s="119"/>
    </row>
    <row r="27211" spans="16:26" x14ac:dyDescent="0.25">
      <c r="P27211" s="120"/>
      <c r="R27211" s="120"/>
      <c r="T27211" s="120"/>
      <c r="V27211" s="120"/>
      <c r="X27211" s="120"/>
      <c r="Z27211" s="120"/>
    </row>
    <row r="27212" spans="16:26" x14ac:dyDescent="0.25">
      <c r="P27212" s="119"/>
      <c r="R27212" s="119"/>
      <c r="T27212" s="119"/>
      <c r="V27212" s="119"/>
      <c r="X27212" s="119"/>
      <c r="Z27212" s="119"/>
    </row>
    <row r="27213" spans="16:26" x14ac:dyDescent="0.25">
      <c r="P27213" s="119"/>
      <c r="R27213" s="119"/>
      <c r="T27213" s="119"/>
      <c r="V27213" s="119"/>
      <c r="X27213" s="119"/>
      <c r="Z27213" s="119"/>
    </row>
    <row r="27214" spans="16:26" x14ac:dyDescent="0.25">
      <c r="P27214" s="120"/>
      <c r="R27214" s="120"/>
      <c r="T27214" s="120"/>
      <c r="V27214" s="120"/>
      <c r="X27214" s="120"/>
      <c r="Z27214" s="120"/>
    </row>
    <row r="27215" spans="16:26" x14ac:dyDescent="0.25">
      <c r="P27215" s="119"/>
      <c r="R27215" s="119"/>
      <c r="T27215" s="119"/>
      <c r="V27215" s="119"/>
      <c r="X27215" s="119"/>
      <c r="Z27215" s="119"/>
    </row>
    <row r="27216" spans="16:26" x14ac:dyDescent="0.25">
      <c r="P27216" s="120"/>
      <c r="R27216" s="120"/>
      <c r="T27216" s="120"/>
      <c r="V27216" s="120"/>
      <c r="X27216" s="120"/>
      <c r="Z27216" s="120"/>
    </row>
    <row r="27217" spans="16:26" x14ac:dyDescent="0.25">
      <c r="P27217" s="119"/>
      <c r="R27217" s="119"/>
      <c r="T27217" s="119"/>
      <c r="V27217" s="119"/>
      <c r="X27217" s="119"/>
      <c r="Z27217" s="119"/>
    </row>
    <row r="27218" spans="16:26" x14ac:dyDescent="0.25">
      <c r="P27218" s="119"/>
      <c r="R27218" s="119"/>
      <c r="T27218" s="119"/>
      <c r="V27218" s="119"/>
      <c r="X27218" s="119"/>
      <c r="Z27218" s="119"/>
    </row>
    <row r="27219" spans="16:26" x14ac:dyDescent="0.25">
      <c r="P27219" s="119"/>
      <c r="R27219" s="119"/>
      <c r="T27219" s="119"/>
      <c r="V27219" s="119"/>
      <c r="X27219" s="119"/>
      <c r="Z27219" s="119"/>
    </row>
    <row r="27220" spans="16:26" x14ac:dyDescent="0.25">
      <c r="P27220" s="121"/>
      <c r="R27220" s="121"/>
      <c r="T27220" s="121"/>
      <c r="V27220" s="121"/>
      <c r="X27220" s="121"/>
      <c r="Z27220" s="121"/>
    </row>
    <row r="27221" spans="16:26" x14ac:dyDescent="0.25">
      <c r="P27221" s="121"/>
      <c r="R27221" s="121"/>
      <c r="T27221" s="121"/>
      <c r="V27221" s="121"/>
      <c r="X27221" s="121"/>
      <c r="Z27221" s="121"/>
    </row>
    <row r="27222" spans="16:26" x14ac:dyDescent="0.25">
      <c r="P27222" s="121"/>
      <c r="R27222" s="121"/>
      <c r="T27222" s="121"/>
      <c r="V27222" s="121"/>
      <c r="X27222" s="121"/>
      <c r="Z27222" s="121"/>
    </row>
    <row r="27223" spans="16:26" x14ac:dyDescent="0.25">
      <c r="P27223" s="121"/>
      <c r="R27223" s="121"/>
      <c r="T27223" s="121"/>
      <c r="V27223" s="121"/>
      <c r="X27223" s="121"/>
      <c r="Z27223" s="121"/>
    </row>
    <row r="27224" spans="16:26" x14ac:dyDescent="0.25">
      <c r="P27224" s="122"/>
      <c r="R27224" s="122"/>
      <c r="T27224" s="122"/>
      <c r="V27224" s="122"/>
      <c r="X27224" s="122"/>
      <c r="Z27224" s="122"/>
    </row>
    <row r="27225" spans="16:26" x14ac:dyDescent="0.25">
      <c r="P27225" s="118"/>
      <c r="R27225" s="118"/>
      <c r="T27225" s="118"/>
      <c r="V27225" s="118"/>
      <c r="X27225" s="118"/>
      <c r="Z27225" s="118"/>
    </row>
    <row r="27226" spans="16:26" x14ac:dyDescent="0.25">
      <c r="P27226" s="119"/>
      <c r="R27226" s="119"/>
      <c r="T27226" s="119"/>
      <c r="V27226" s="119"/>
      <c r="X27226" s="119"/>
      <c r="Z27226" s="119"/>
    </row>
    <row r="27227" spans="16:26" x14ac:dyDescent="0.25">
      <c r="P27227" s="119"/>
      <c r="R27227" s="119"/>
      <c r="T27227" s="119"/>
      <c r="V27227" s="119"/>
      <c r="X27227" s="119"/>
      <c r="Z27227" s="119"/>
    </row>
    <row r="27228" spans="16:26" x14ac:dyDescent="0.25">
      <c r="P27228" s="120"/>
      <c r="R27228" s="120"/>
      <c r="T27228" s="120"/>
      <c r="V27228" s="120"/>
      <c r="X27228" s="120"/>
      <c r="Z27228" s="120"/>
    </row>
    <row r="27229" spans="16:26" x14ac:dyDescent="0.25">
      <c r="P27229" s="119"/>
      <c r="R27229" s="119"/>
      <c r="T27229" s="119"/>
      <c r="V27229" s="119"/>
      <c r="X27229" s="119"/>
      <c r="Z27229" s="119"/>
    </row>
    <row r="27230" spans="16:26" x14ac:dyDescent="0.25">
      <c r="P27230" s="119"/>
      <c r="R27230" s="119"/>
      <c r="T27230" s="119"/>
      <c r="V27230" s="119"/>
      <c r="X27230" s="119"/>
      <c r="Z27230" s="119"/>
    </row>
    <row r="27231" spans="16:26" x14ac:dyDescent="0.25">
      <c r="P27231" s="120"/>
      <c r="R27231" s="120"/>
      <c r="T27231" s="120"/>
      <c r="V27231" s="120"/>
      <c r="X27231" s="120"/>
      <c r="Z27231" s="120"/>
    </row>
    <row r="27232" spans="16:26" x14ac:dyDescent="0.25">
      <c r="P27232" s="119"/>
      <c r="R27232" s="119"/>
      <c r="T27232" s="119"/>
      <c r="V27232" s="119"/>
      <c r="X27232" s="119"/>
      <c r="Z27232" s="119"/>
    </row>
    <row r="27233" spans="16:26" x14ac:dyDescent="0.25">
      <c r="P27233" s="120"/>
      <c r="R27233" s="120"/>
      <c r="T27233" s="120"/>
      <c r="V27233" s="120"/>
      <c r="X27233" s="120"/>
      <c r="Z27233" s="120"/>
    </row>
    <row r="27234" spans="16:26" x14ac:dyDescent="0.25">
      <c r="P27234" s="119"/>
      <c r="R27234" s="119"/>
      <c r="T27234" s="119"/>
      <c r="V27234" s="119"/>
      <c r="X27234" s="119"/>
      <c r="Z27234" s="119"/>
    </row>
    <row r="27235" spans="16:26" x14ac:dyDescent="0.25">
      <c r="P27235" s="119"/>
      <c r="R27235" s="119"/>
      <c r="T27235" s="119"/>
      <c r="V27235" s="119"/>
      <c r="X27235" s="119"/>
      <c r="Z27235" s="119"/>
    </row>
    <row r="27236" spans="16:26" x14ac:dyDescent="0.25">
      <c r="P27236" s="119"/>
      <c r="R27236" s="119"/>
      <c r="T27236" s="119"/>
      <c r="V27236" s="119"/>
      <c r="X27236" s="119"/>
      <c r="Z27236" s="119"/>
    </row>
    <row r="27237" spans="16:26" x14ac:dyDescent="0.25">
      <c r="P27237" s="121"/>
      <c r="R27237" s="121"/>
      <c r="T27237" s="121"/>
      <c r="V27237" s="121"/>
      <c r="X27237" s="121"/>
      <c r="Z27237" s="121"/>
    </row>
    <row r="27238" spans="16:26" x14ac:dyDescent="0.25">
      <c r="P27238" s="121"/>
      <c r="R27238" s="121"/>
      <c r="T27238" s="121"/>
      <c r="V27238" s="121"/>
      <c r="X27238" s="121"/>
      <c r="Z27238" s="121"/>
    </row>
    <row r="27239" spans="16:26" x14ac:dyDescent="0.25">
      <c r="P27239" s="121"/>
      <c r="R27239" s="121"/>
      <c r="T27239" s="121"/>
      <c r="V27239" s="121"/>
      <c r="X27239" s="121"/>
      <c r="Z27239" s="121"/>
    </row>
    <row r="27240" spans="16:26" x14ac:dyDescent="0.25">
      <c r="P27240" s="121"/>
      <c r="R27240" s="121"/>
      <c r="T27240" s="121"/>
      <c r="V27240" s="121"/>
      <c r="X27240" s="121"/>
      <c r="Z27240" s="121"/>
    </row>
    <row r="27241" spans="16:26" x14ac:dyDescent="0.25">
      <c r="P27241" s="122"/>
      <c r="R27241" s="122"/>
      <c r="T27241" s="122"/>
      <c r="V27241" s="122"/>
      <c r="X27241" s="122"/>
      <c r="Z27241" s="122"/>
    </row>
    <row r="27242" spans="16:26" x14ac:dyDescent="0.25">
      <c r="P27242" s="118"/>
      <c r="R27242" s="118"/>
      <c r="T27242" s="118"/>
      <c r="V27242" s="118"/>
      <c r="X27242" s="118"/>
      <c r="Z27242" s="118"/>
    </row>
    <row r="27243" spans="16:26" x14ac:dyDescent="0.25">
      <c r="P27243" s="119"/>
      <c r="R27243" s="119"/>
      <c r="T27243" s="119"/>
      <c r="V27243" s="119"/>
      <c r="X27243" s="119"/>
      <c r="Z27243" s="119"/>
    </row>
    <row r="27244" spans="16:26" x14ac:dyDescent="0.25">
      <c r="P27244" s="119"/>
      <c r="R27244" s="119"/>
      <c r="T27244" s="119"/>
      <c r="V27244" s="119"/>
      <c r="X27244" s="119"/>
      <c r="Z27244" s="119"/>
    </row>
    <row r="27245" spans="16:26" x14ac:dyDescent="0.25">
      <c r="P27245" s="120"/>
      <c r="R27245" s="120"/>
      <c r="T27245" s="120"/>
      <c r="V27245" s="120"/>
      <c r="X27245" s="120"/>
      <c r="Z27245" s="120"/>
    </row>
    <row r="27246" spans="16:26" x14ac:dyDescent="0.25">
      <c r="P27246" s="119"/>
      <c r="R27246" s="119"/>
      <c r="T27246" s="119"/>
      <c r="V27246" s="119"/>
      <c r="X27246" s="119"/>
      <c r="Z27246" s="119"/>
    </row>
    <row r="27247" spans="16:26" x14ac:dyDescent="0.25">
      <c r="P27247" s="119"/>
      <c r="R27247" s="119"/>
      <c r="T27247" s="119"/>
      <c r="V27247" s="119"/>
      <c r="X27247" s="119"/>
      <c r="Z27247" s="119"/>
    </row>
    <row r="27248" spans="16:26" x14ac:dyDescent="0.25">
      <c r="P27248" s="120"/>
      <c r="R27248" s="120"/>
      <c r="T27248" s="120"/>
      <c r="V27248" s="120"/>
      <c r="X27248" s="120"/>
      <c r="Z27248" s="120"/>
    </row>
    <row r="27249" spans="16:26" x14ac:dyDescent="0.25">
      <c r="P27249" s="119"/>
      <c r="R27249" s="119"/>
      <c r="T27249" s="119"/>
      <c r="V27249" s="119"/>
      <c r="X27249" s="119"/>
      <c r="Z27249" s="119"/>
    </row>
    <row r="27250" spans="16:26" x14ac:dyDescent="0.25">
      <c r="P27250" s="120"/>
      <c r="R27250" s="120"/>
      <c r="T27250" s="120"/>
      <c r="V27250" s="120"/>
      <c r="X27250" s="120"/>
      <c r="Z27250" s="120"/>
    </row>
    <row r="27251" spans="16:26" x14ac:dyDescent="0.25">
      <c r="P27251" s="119"/>
      <c r="R27251" s="119"/>
      <c r="T27251" s="119"/>
      <c r="V27251" s="119"/>
      <c r="X27251" s="119"/>
      <c r="Z27251" s="119"/>
    </row>
    <row r="27252" spans="16:26" x14ac:dyDescent="0.25">
      <c r="P27252" s="119"/>
      <c r="R27252" s="119"/>
      <c r="T27252" s="119"/>
      <c r="V27252" s="119"/>
      <c r="X27252" s="119"/>
      <c r="Z27252" s="119"/>
    </row>
    <row r="27253" spans="16:26" x14ac:dyDescent="0.25">
      <c r="P27253" s="119"/>
      <c r="R27253" s="119"/>
      <c r="T27253" s="119"/>
      <c r="V27253" s="119"/>
      <c r="X27253" s="119"/>
      <c r="Z27253" s="119"/>
    </row>
    <row r="27254" spans="16:26" x14ac:dyDescent="0.25">
      <c r="P27254" s="121"/>
      <c r="R27254" s="121"/>
      <c r="T27254" s="121"/>
      <c r="V27254" s="121"/>
      <c r="X27254" s="121"/>
      <c r="Z27254" s="121"/>
    </row>
    <row r="27255" spans="16:26" x14ac:dyDescent="0.25">
      <c r="P27255" s="121"/>
      <c r="R27255" s="121"/>
      <c r="T27255" s="121"/>
      <c r="V27255" s="121"/>
      <c r="X27255" s="121"/>
      <c r="Z27255" s="121"/>
    </row>
    <row r="27256" spans="16:26" x14ac:dyDescent="0.25">
      <c r="P27256" s="121"/>
      <c r="R27256" s="121"/>
      <c r="T27256" s="121"/>
      <c r="V27256" s="121"/>
      <c r="X27256" s="121"/>
      <c r="Z27256" s="121"/>
    </row>
    <row r="27257" spans="16:26" x14ac:dyDescent="0.25">
      <c r="P27257" s="121"/>
      <c r="R27257" s="121"/>
      <c r="T27257" s="121"/>
      <c r="V27257" s="121"/>
      <c r="X27257" s="121"/>
      <c r="Z27257" s="121"/>
    </row>
    <row r="27258" spans="16:26" x14ac:dyDescent="0.25">
      <c r="P27258" s="122"/>
      <c r="R27258" s="122"/>
      <c r="T27258" s="122"/>
      <c r="V27258" s="122"/>
      <c r="X27258" s="122"/>
      <c r="Z27258" s="122"/>
    </row>
    <row r="27259" spans="16:26" x14ac:dyDescent="0.25">
      <c r="P27259" s="118"/>
      <c r="R27259" s="118"/>
      <c r="T27259" s="118"/>
      <c r="V27259" s="118"/>
      <c r="X27259" s="118"/>
      <c r="Z27259" s="118"/>
    </row>
    <row r="27260" spans="16:26" x14ac:dyDescent="0.25">
      <c r="P27260" s="119"/>
      <c r="R27260" s="119"/>
      <c r="T27260" s="119"/>
      <c r="V27260" s="119"/>
      <c r="X27260" s="119"/>
      <c r="Z27260" s="119"/>
    </row>
    <row r="27261" spans="16:26" x14ac:dyDescent="0.25">
      <c r="P27261" s="119"/>
      <c r="R27261" s="119"/>
      <c r="T27261" s="119"/>
      <c r="V27261" s="119"/>
      <c r="X27261" s="119"/>
      <c r="Z27261" s="119"/>
    </row>
    <row r="27262" spans="16:26" x14ac:dyDescent="0.25">
      <c r="P27262" s="120"/>
      <c r="R27262" s="120"/>
      <c r="T27262" s="120"/>
      <c r="V27262" s="120"/>
      <c r="X27262" s="120"/>
      <c r="Z27262" s="120"/>
    </row>
    <row r="27263" spans="16:26" x14ac:dyDescent="0.25">
      <c r="P27263" s="119"/>
      <c r="R27263" s="119"/>
      <c r="T27263" s="119"/>
      <c r="V27263" s="119"/>
      <c r="X27263" s="119"/>
      <c r="Z27263" s="119"/>
    </row>
    <row r="27264" spans="16:26" x14ac:dyDescent="0.25">
      <c r="P27264" s="119"/>
      <c r="R27264" s="119"/>
      <c r="T27264" s="119"/>
      <c r="V27264" s="119"/>
      <c r="X27264" s="119"/>
      <c r="Z27264" s="119"/>
    </row>
    <row r="27265" spans="16:26" x14ac:dyDescent="0.25">
      <c r="P27265" s="120"/>
      <c r="R27265" s="120"/>
      <c r="T27265" s="120"/>
      <c r="V27265" s="120"/>
      <c r="X27265" s="120"/>
      <c r="Z27265" s="120"/>
    </row>
    <row r="27266" spans="16:26" x14ac:dyDescent="0.25">
      <c r="P27266" s="119"/>
      <c r="R27266" s="119"/>
      <c r="T27266" s="119"/>
      <c r="V27266" s="119"/>
      <c r="X27266" s="119"/>
      <c r="Z27266" s="119"/>
    </row>
    <row r="27267" spans="16:26" x14ac:dyDescent="0.25">
      <c r="P27267" s="120"/>
      <c r="R27267" s="120"/>
      <c r="T27267" s="120"/>
      <c r="V27267" s="120"/>
      <c r="X27267" s="120"/>
      <c r="Z27267" s="120"/>
    </row>
    <row r="27268" spans="16:26" x14ac:dyDescent="0.25">
      <c r="P27268" s="119"/>
      <c r="R27268" s="119"/>
      <c r="T27268" s="119"/>
      <c r="V27268" s="119"/>
      <c r="X27268" s="119"/>
      <c r="Z27268" s="119"/>
    </row>
    <row r="27269" spans="16:26" x14ac:dyDescent="0.25">
      <c r="P27269" s="119"/>
      <c r="R27269" s="119"/>
      <c r="T27269" s="119"/>
      <c r="V27269" s="119"/>
      <c r="X27269" s="119"/>
      <c r="Z27269" s="119"/>
    </row>
    <row r="27270" spans="16:26" x14ac:dyDescent="0.25">
      <c r="P27270" s="119"/>
      <c r="R27270" s="119"/>
      <c r="T27270" s="119"/>
      <c r="V27270" s="119"/>
      <c r="X27270" s="119"/>
      <c r="Z27270" s="119"/>
    </row>
    <row r="27271" spans="16:26" x14ac:dyDescent="0.25">
      <c r="P27271" s="121"/>
      <c r="R27271" s="121"/>
      <c r="T27271" s="121"/>
      <c r="V27271" s="121"/>
      <c r="X27271" s="121"/>
      <c r="Z27271" s="121"/>
    </row>
    <row r="27272" spans="16:26" x14ac:dyDescent="0.25">
      <c r="P27272" s="121"/>
      <c r="R27272" s="121"/>
      <c r="T27272" s="121"/>
      <c r="V27272" s="121"/>
      <c r="X27272" s="121"/>
      <c r="Z27272" s="121"/>
    </row>
    <row r="27273" spans="16:26" x14ac:dyDescent="0.25">
      <c r="P27273" s="121"/>
      <c r="R27273" s="121"/>
      <c r="T27273" s="121"/>
      <c r="V27273" s="121"/>
      <c r="X27273" s="121"/>
      <c r="Z27273" s="121"/>
    </row>
    <row r="27274" spans="16:26" x14ac:dyDescent="0.25">
      <c r="P27274" s="121"/>
      <c r="R27274" s="121"/>
      <c r="T27274" s="121"/>
      <c r="V27274" s="121"/>
      <c r="X27274" s="121"/>
      <c r="Z27274" s="121"/>
    </row>
    <row r="27275" spans="16:26" x14ac:dyDescent="0.25">
      <c r="P27275" s="122"/>
      <c r="R27275" s="122"/>
      <c r="T27275" s="122"/>
      <c r="V27275" s="122"/>
      <c r="X27275" s="122"/>
      <c r="Z27275" s="122"/>
    </row>
    <row r="27276" spans="16:26" x14ac:dyDescent="0.25">
      <c r="P27276" s="118"/>
      <c r="R27276" s="118"/>
      <c r="T27276" s="118"/>
      <c r="V27276" s="118"/>
      <c r="X27276" s="118"/>
      <c r="Z27276" s="118"/>
    </row>
    <row r="27277" spans="16:26" x14ac:dyDescent="0.25">
      <c r="P27277" s="119"/>
      <c r="R27277" s="119"/>
      <c r="T27277" s="119"/>
      <c r="V27277" s="119"/>
      <c r="X27277" s="119"/>
      <c r="Z27277" s="119"/>
    </row>
    <row r="27278" spans="16:26" x14ac:dyDescent="0.25">
      <c r="P27278" s="119"/>
      <c r="R27278" s="119"/>
      <c r="T27278" s="119"/>
      <c r="V27278" s="119"/>
      <c r="X27278" s="119"/>
      <c r="Z27278" s="119"/>
    </row>
    <row r="27279" spans="16:26" x14ac:dyDescent="0.25">
      <c r="P27279" s="120"/>
      <c r="R27279" s="120"/>
      <c r="T27279" s="120"/>
      <c r="V27279" s="120"/>
      <c r="X27279" s="120"/>
      <c r="Z27279" s="120"/>
    </row>
    <row r="27280" spans="16:26" x14ac:dyDescent="0.25">
      <c r="P27280" s="119"/>
      <c r="R27280" s="119"/>
      <c r="T27280" s="119"/>
      <c r="V27280" s="119"/>
      <c r="X27280" s="119"/>
      <c r="Z27280" s="119"/>
    </row>
    <row r="27281" spans="16:26" x14ac:dyDescent="0.25">
      <c r="P27281" s="119"/>
      <c r="R27281" s="119"/>
      <c r="T27281" s="119"/>
      <c r="V27281" s="119"/>
      <c r="X27281" s="119"/>
      <c r="Z27281" s="119"/>
    </row>
    <row r="27282" spans="16:26" x14ac:dyDescent="0.25">
      <c r="P27282" s="120"/>
      <c r="R27282" s="120"/>
      <c r="T27282" s="120"/>
      <c r="V27282" s="120"/>
      <c r="X27282" s="120"/>
      <c r="Z27282" s="120"/>
    </row>
    <row r="27283" spans="16:26" x14ac:dyDescent="0.25">
      <c r="P27283" s="119"/>
      <c r="R27283" s="119"/>
      <c r="T27283" s="119"/>
      <c r="V27283" s="119"/>
      <c r="X27283" s="119"/>
      <c r="Z27283" s="119"/>
    </row>
    <row r="27284" spans="16:26" x14ac:dyDescent="0.25">
      <c r="P27284" s="120"/>
      <c r="R27284" s="120"/>
      <c r="T27284" s="120"/>
      <c r="V27284" s="120"/>
      <c r="X27284" s="120"/>
      <c r="Z27284" s="120"/>
    </row>
    <row r="27285" spans="16:26" x14ac:dyDescent="0.25">
      <c r="P27285" s="119"/>
      <c r="R27285" s="119"/>
      <c r="T27285" s="119"/>
      <c r="V27285" s="119"/>
      <c r="X27285" s="119"/>
      <c r="Z27285" s="119"/>
    </row>
    <row r="27286" spans="16:26" x14ac:dyDescent="0.25">
      <c r="P27286" s="119"/>
      <c r="R27286" s="119"/>
      <c r="T27286" s="119"/>
      <c r="V27286" s="119"/>
      <c r="X27286" s="119"/>
      <c r="Z27286" s="119"/>
    </row>
    <row r="27287" spans="16:26" x14ac:dyDescent="0.25">
      <c r="P27287" s="119"/>
      <c r="R27287" s="119"/>
      <c r="T27287" s="119"/>
      <c r="V27287" s="119"/>
      <c r="X27287" s="119"/>
      <c r="Z27287" s="119"/>
    </row>
    <row r="27288" spans="16:26" x14ac:dyDescent="0.25">
      <c r="P27288" s="121"/>
      <c r="R27288" s="121"/>
      <c r="T27288" s="121"/>
      <c r="V27288" s="121"/>
      <c r="X27288" s="121"/>
      <c r="Z27288" s="121"/>
    </row>
    <row r="27289" spans="16:26" x14ac:dyDescent="0.25">
      <c r="P27289" s="121"/>
      <c r="R27289" s="121"/>
      <c r="T27289" s="121"/>
      <c r="V27289" s="121"/>
      <c r="X27289" s="121"/>
      <c r="Z27289" s="121"/>
    </row>
    <row r="27290" spans="16:26" x14ac:dyDescent="0.25">
      <c r="P27290" s="121"/>
      <c r="R27290" s="121"/>
      <c r="T27290" s="121"/>
      <c r="V27290" s="121"/>
      <c r="X27290" s="121"/>
      <c r="Z27290" s="121"/>
    </row>
    <row r="27291" spans="16:26" x14ac:dyDescent="0.25">
      <c r="P27291" s="121"/>
      <c r="R27291" s="121"/>
      <c r="T27291" s="121"/>
      <c r="V27291" s="121"/>
      <c r="X27291" s="121"/>
      <c r="Z27291" s="121"/>
    </row>
    <row r="27292" spans="16:26" x14ac:dyDescent="0.25">
      <c r="P27292" s="122"/>
      <c r="R27292" s="122"/>
      <c r="T27292" s="122"/>
      <c r="V27292" s="122"/>
      <c r="X27292" s="122"/>
      <c r="Z27292" s="122"/>
    </row>
    <row r="27293" spans="16:26" x14ac:dyDescent="0.25">
      <c r="P27293" s="118"/>
      <c r="R27293" s="118"/>
      <c r="T27293" s="118"/>
      <c r="V27293" s="118"/>
      <c r="X27293" s="118"/>
      <c r="Z27293" s="118"/>
    </row>
    <row r="27294" spans="16:26" x14ac:dyDescent="0.25">
      <c r="P27294" s="119"/>
      <c r="R27294" s="119"/>
      <c r="T27294" s="119"/>
      <c r="V27294" s="119"/>
      <c r="X27294" s="119"/>
      <c r="Z27294" s="119"/>
    </row>
    <row r="27295" spans="16:26" x14ac:dyDescent="0.25">
      <c r="P27295" s="119"/>
      <c r="R27295" s="119"/>
      <c r="T27295" s="119"/>
      <c r="V27295" s="119"/>
      <c r="X27295" s="119"/>
      <c r="Z27295" s="119"/>
    </row>
    <row r="27296" spans="16:26" x14ac:dyDescent="0.25">
      <c r="P27296" s="120"/>
      <c r="R27296" s="120"/>
      <c r="T27296" s="120"/>
      <c r="V27296" s="120"/>
      <c r="X27296" s="120"/>
      <c r="Z27296" s="120"/>
    </row>
    <row r="27297" spans="16:26" x14ac:dyDescent="0.25">
      <c r="P27297" s="119"/>
      <c r="R27297" s="119"/>
      <c r="T27297" s="119"/>
      <c r="V27297" s="119"/>
      <c r="X27297" s="119"/>
      <c r="Z27297" s="119"/>
    </row>
    <row r="27298" spans="16:26" x14ac:dyDescent="0.25">
      <c r="P27298" s="119"/>
      <c r="R27298" s="119"/>
      <c r="T27298" s="119"/>
      <c r="V27298" s="119"/>
      <c r="X27298" s="119"/>
      <c r="Z27298" s="119"/>
    </row>
    <row r="27299" spans="16:26" x14ac:dyDescent="0.25">
      <c r="P27299" s="120"/>
      <c r="R27299" s="120"/>
      <c r="T27299" s="120"/>
      <c r="V27299" s="120"/>
      <c r="X27299" s="120"/>
      <c r="Z27299" s="120"/>
    </row>
    <row r="27300" spans="16:26" x14ac:dyDescent="0.25">
      <c r="P27300" s="119"/>
      <c r="R27300" s="119"/>
      <c r="T27300" s="119"/>
      <c r="V27300" s="119"/>
      <c r="X27300" s="119"/>
      <c r="Z27300" s="119"/>
    </row>
    <row r="27301" spans="16:26" x14ac:dyDescent="0.25">
      <c r="P27301" s="120"/>
      <c r="R27301" s="120"/>
      <c r="T27301" s="120"/>
      <c r="V27301" s="120"/>
      <c r="X27301" s="120"/>
      <c r="Z27301" s="120"/>
    </row>
    <row r="27302" spans="16:26" x14ac:dyDescent="0.25">
      <c r="P27302" s="119"/>
      <c r="R27302" s="119"/>
      <c r="T27302" s="119"/>
      <c r="V27302" s="119"/>
      <c r="X27302" s="119"/>
      <c r="Z27302" s="119"/>
    </row>
    <row r="27303" spans="16:26" x14ac:dyDescent="0.25">
      <c r="P27303" s="119"/>
      <c r="R27303" s="119"/>
      <c r="T27303" s="119"/>
      <c r="V27303" s="119"/>
      <c r="X27303" s="119"/>
      <c r="Z27303" s="119"/>
    </row>
    <row r="27304" spans="16:26" x14ac:dyDescent="0.25">
      <c r="P27304" s="119"/>
      <c r="R27304" s="119"/>
      <c r="T27304" s="119"/>
      <c r="V27304" s="119"/>
      <c r="X27304" s="119"/>
      <c r="Z27304" s="119"/>
    </row>
    <row r="27305" spans="16:26" x14ac:dyDescent="0.25">
      <c r="P27305" s="121"/>
      <c r="R27305" s="121"/>
      <c r="T27305" s="121"/>
      <c r="V27305" s="121"/>
      <c r="X27305" s="121"/>
      <c r="Z27305" s="121"/>
    </row>
    <row r="27306" spans="16:26" x14ac:dyDescent="0.25">
      <c r="P27306" s="121"/>
      <c r="R27306" s="121"/>
      <c r="T27306" s="121"/>
      <c r="V27306" s="121"/>
      <c r="X27306" s="121"/>
      <c r="Z27306" s="121"/>
    </row>
    <row r="27307" spans="16:26" x14ac:dyDescent="0.25">
      <c r="P27307" s="121"/>
      <c r="R27307" s="121"/>
      <c r="T27307" s="121"/>
      <c r="V27307" s="121"/>
      <c r="X27307" s="121"/>
      <c r="Z27307" s="121"/>
    </row>
    <row r="27308" spans="16:26" x14ac:dyDescent="0.25">
      <c r="P27308" s="121"/>
      <c r="R27308" s="121"/>
      <c r="T27308" s="121"/>
      <c r="V27308" s="121"/>
      <c r="X27308" s="121"/>
      <c r="Z27308" s="121"/>
    </row>
    <row r="27309" spans="16:26" x14ac:dyDescent="0.25">
      <c r="P27309" s="122"/>
      <c r="R27309" s="122"/>
      <c r="T27309" s="122"/>
      <c r="V27309" s="122"/>
      <c r="X27309" s="122"/>
      <c r="Z27309" s="122"/>
    </row>
    <row r="27310" spans="16:26" x14ac:dyDescent="0.25">
      <c r="P27310" s="118"/>
      <c r="R27310" s="118"/>
      <c r="T27310" s="118"/>
      <c r="V27310" s="118"/>
      <c r="X27310" s="118"/>
      <c r="Z27310" s="118"/>
    </row>
    <row r="27311" spans="16:26" x14ac:dyDescent="0.25">
      <c r="P27311" s="119"/>
      <c r="R27311" s="119"/>
      <c r="T27311" s="119"/>
      <c r="V27311" s="119"/>
      <c r="X27311" s="119"/>
      <c r="Z27311" s="119"/>
    </row>
    <row r="27312" spans="16:26" x14ac:dyDescent="0.25">
      <c r="P27312" s="119"/>
      <c r="R27312" s="119"/>
      <c r="T27312" s="119"/>
      <c r="V27312" s="119"/>
      <c r="X27312" s="119"/>
      <c r="Z27312" s="119"/>
    </row>
    <row r="27313" spans="16:26" x14ac:dyDescent="0.25">
      <c r="P27313" s="120"/>
      <c r="R27313" s="120"/>
      <c r="T27313" s="120"/>
      <c r="V27313" s="120"/>
      <c r="X27313" s="120"/>
      <c r="Z27313" s="120"/>
    </row>
    <row r="27314" spans="16:26" x14ac:dyDescent="0.25">
      <c r="P27314" s="119"/>
      <c r="R27314" s="119"/>
      <c r="T27314" s="119"/>
      <c r="V27314" s="119"/>
      <c r="X27314" s="119"/>
      <c r="Z27314" s="119"/>
    </row>
    <row r="27315" spans="16:26" x14ac:dyDescent="0.25">
      <c r="P27315" s="119"/>
      <c r="R27315" s="119"/>
      <c r="T27315" s="119"/>
      <c r="V27315" s="119"/>
      <c r="X27315" s="119"/>
      <c r="Z27315" s="119"/>
    </row>
    <row r="27316" spans="16:26" x14ac:dyDescent="0.25">
      <c r="P27316" s="120"/>
      <c r="R27316" s="120"/>
      <c r="T27316" s="120"/>
      <c r="V27316" s="120"/>
      <c r="X27316" s="120"/>
      <c r="Z27316" s="120"/>
    </row>
    <row r="27317" spans="16:26" x14ac:dyDescent="0.25">
      <c r="P27317" s="119"/>
      <c r="R27317" s="119"/>
      <c r="T27317" s="119"/>
      <c r="V27317" s="119"/>
      <c r="X27317" s="119"/>
      <c r="Z27317" s="119"/>
    </row>
    <row r="27318" spans="16:26" x14ac:dyDescent="0.25">
      <c r="P27318" s="120"/>
      <c r="R27318" s="120"/>
      <c r="T27318" s="120"/>
      <c r="V27318" s="120"/>
      <c r="X27318" s="120"/>
      <c r="Z27318" s="120"/>
    </row>
    <row r="27319" spans="16:26" x14ac:dyDescent="0.25">
      <c r="P27319" s="119"/>
      <c r="R27319" s="119"/>
      <c r="T27319" s="119"/>
      <c r="V27319" s="119"/>
      <c r="X27319" s="119"/>
      <c r="Z27319" s="119"/>
    </row>
    <row r="27320" spans="16:26" x14ac:dyDescent="0.25">
      <c r="P27320" s="119"/>
      <c r="R27320" s="119"/>
      <c r="T27320" s="119"/>
      <c r="V27320" s="119"/>
      <c r="X27320" s="119"/>
      <c r="Z27320" s="119"/>
    </row>
    <row r="27321" spans="16:26" x14ac:dyDescent="0.25">
      <c r="P27321" s="119"/>
      <c r="R27321" s="119"/>
      <c r="T27321" s="119"/>
      <c r="V27321" s="119"/>
      <c r="X27321" s="119"/>
      <c r="Z27321" s="119"/>
    </row>
    <row r="27322" spans="16:26" x14ac:dyDescent="0.25">
      <c r="P27322" s="121"/>
      <c r="R27322" s="121"/>
      <c r="T27322" s="121"/>
      <c r="V27322" s="121"/>
      <c r="X27322" s="121"/>
      <c r="Z27322" s="121"/>
    </row>
    <row r="27323" spans="16:26" x14ac:dyDescent="0.25">
      <c r="P27323" s="121"/>
      <c r="R27323" s="121"/>
      <c r="T27323" s="121"/>
      <c r="V27323" s="121"/>
      <c r="X27323" s="121"/>
      <c r="Z27323" s="121"/>
    </row>
    <row r="27324" spans="16:26" x14ac:dyDescent="0.25">
      <c r="P27324" s="121"/>
      <c r="R27324" s="121"/>
      <c r="T27324" s="121"/>
      <c r="V27324" s="121"/>
      <c r="X27324" s="121"/>
      <c r="Z27324" s="121"/>
    </row>
    <row r="27325" spans="16:26" x14ac:dyDescent="0.25">
      <c r="P27325" s="121"/>
      <c r="R27325" s="121"/>
      <c r="T27325" s="121"/>
      <c r="V27325" s="121"/>
      <c r="X27325" s="121"/>
      <c r="Z27325" s="121"/>
    </row>
    <row r="27326" spans="16:26" x14ac:dyDescent="0.25">
      <c r="P27326" s="122"/>
      <c r="R27326" s="122"/>
      <c r="T27326" s="122"/>
      <c r="V27326" s="122"/>
      <c r="X27326" s="122"/>
      <c r="Z27326" s="122"/>
    </row>
    <row r="27327" spans="16:26" x14ac:dyDescent="0.25">
      <c r="P27327" s="118"/>
      <c r="R27327" s="118"/>
      <c r="T27327" s="118"/>
      <c r="V27327" s="118"/>
      <c r="X27327" s="118"/>
      <c r="Z27327" s="118"/>
    </row>
    <row r="27328" spans="16:26" x14ac:dyDescent="0.25">
      <c r="P27328" s="119"/>
      <c r="R27328" s="119"/>
      <c r="T27328" s="119"/>
      <c r="V27328" s="119"/>
      <c r="X27328" s="119"/>
      <c r="Z27328" s="119"/>
    </row>
    <row r="27329" spans="16:26" x14ac:dyDescent="0.25">
      <c r="P27329" s="119"/>
      <c r="R27329" s="119"/>
      <c r="T27329" s="119"/>
      <c r="V27329" s="119"/>
      <c r="X27329" s="119"/>
      <c r="Z27329" s="119"/>
    </row>
    <row r="27330" spans="16:26" x14ac:dyDescent="0.25">
      <c r="P27330" s="120"/>
      <c r="R27330" s="120"/>
      <c r="T27330" s="120"/>
      <c r="V27330" s="120"/>
      <c r="X27330" s="120"/>
      <c r="Z27330" s="120"/>
    </row>
    <row r="27331" spans="16:26" x14ac:dyDescent="0.25">
      <c r="P27331" s="119"/>
      <c r="R27331" s="119"/>
      <c r="T27331" s="119"/>
      <c r="V27331" s="119"/>
      <c r="X27331" s="119"/>
      <c r="Z27331" s="119"/>
    </row>
    <row r="27332" spans="16:26" x14ac:dyDescent="0.25">
      <c r="P27332" s="119"/>
      <c r="R27332" s="119"/>
      <c r="T27332" s="119"/>
      <c r="V27332" s="119"/>
      <c r="X27332" s="119"/>
      <c r="Z27332" s="119"/>
    </row>
    <row r="27333" spans="16:26" x14ac:dyDescent="0.25">
      <c r="P27333" s="120"/>
      <c r="R27333" s="120"/>
      <c r="T27333" s="120"/>
      <c r="V27333" s="120"/>
      <c r="X27333" s="120"/>
      <c r="Z27333" s="120"/>
    </row>
    <row r="27334" spans="16:26" x14ac:dyDescent="0.25">
      <c r="P27334" s="119"/>
      <c r="R27334" s="119"/>
      <c r="T27334" s="119"/>
      <c r="V27334" s="119"/>
      <c r="X27334" s="119"/>
      <c r="Z27334" s="119"/>
    </row>
    <row r="27335" spans="16:26" x14ac:dyDescent="0.25">
      <c r="P27335" s="120"/>
      <c r="R27335" s="120"/>
      <c r="T27335" s="120"/>
      <c r="V27335" s="120"/>
      <c r="X27335" s="120"/>
      <c r="Z27335" s="120"/>
    </row>
    <row r="27336" spans="16:26" x14ac:dyDescent="0.25">
      <c r="P27336" s="119"/>
      <c r="R27336" s="119"/>
      <c r="T27336" s="119"/>
      <c r="V27336" s="119"/>
      <c r="X27336" s="119"/>
      <c r="Z27336" s="119"/>
    </row>
    <row r="27337" spans="16:26" x14ac:dyDescent="0.25">
      <c r="P27337" s="119"/>
      <c r="R27337" s="119"/>
      <c r="T27337" s="119"/>
      <c r="V27337" s="119"/>
      <c r="X27337" s="119"/>
      <c r="Z27337" s="119"/>
    </row>
    <row r="27338" spans="16:26" x14ac:dyDescent="0.25">
      <c r="P27338" s="119"/>
      <c r="R27338" s="119"/>
      <c r="T27338" s="119"/>
      <c r="V27338" s="119"/>
      <c r="X27338" s="119"/>
      <c r="Z27338" s="119"/>
    </row>
    <row r="27339" spans="16:26" x14ac:dyDescent="0.25">
      <c r="P27339" s="121"/>
      <c r="R27339" s="121"/>
      <c r="T27339" s="121"/>
      <c r="V27339" s="121"/>
      <c r="X27339" s="121"/>
      <c r="Z27339" s="121"/>
    </row>
    <row r="27340" spans="16:26" x14ac:dyDescent="0.25">
      <c r="P27340" s="121"/>
      <c r="R27340" s="121"/>
      <c r="T27340" s="121"/>
      <c r="V27340" s="121"/>
      <c r="X27340" s="121"/>
      <c r="Z27340" s="121"/>
    </row>
    <row r="27341" spans="16:26" x14ac:dyDescent="0.25">
      <c r="P27341" s="121"/>
      <c r="R27341" s="121"/>
      <c r="T27341" s="121"/>
      <c r="V27341" s="121"/>
      <c r="X27341" s="121"/>
      <c r="Z27341" s="121"/>
    </row>
    <row r="27342" spans="16:26" x14ac:dyDescent="0.25">
      <c r="P27342" s="121"/>
      <c r="R27342" s="121"/>
      <c r="T27342" s="121"/>
      <c r="V27342" s="121"/>
      <c r="X27342" s="121"/>
      <c r="Z27342" s="121"/>
    </row>
    <row r="27343" spans="16:26" x14ac:dyDescent="0.25">
      <c r="P27343" s="122"/>
      <c r="R27343" s="122"/>
      <c r="T27343" s="122"/>
      <c r="V27343" s="122"/>
      <c r="X27343" s="122"/>
      <c r="Z27343" s="122"/>
    </row>
    <row r="27344" spans="16:26" x14ac:dyDescent="0.25">
      <c r="P27344" s="118"/>
      <c r="R27344" s="118"/>
      <c r="T27344" s="118"/>
      <c r="V27344" s="118"/>
      <c r="X27344" s="118"/>
      <c r="Z27344" s="118"/>
    </row>
    <row r="27345" spans="16:26" x14ac:dyDescent="0.25">
      <c r="P27345" s="119"/>
      <c r="R27345" s="119"/>
      <c r="T27345" s="119"/>
      <c r="V27345" s="119"/>
      <c r="X27345" s="119"/>
      <c r="Z27345" s="119"/>
    </row>
    <row r="27346" spans="16:26" x14ac:dyDescent="0.25">
      <c r="P27346" s="119"/>
      <c r="R27346" s="119"/>
      <c r="T27346" s="119"/>
      <c r="V27346" s="119"/>
      <c r="X27346" s="119"/>
      <c r="Z27346" s="119"/>
    </row>
    <row r="27347" spans="16:26" x14ac:dyDescent="0.25">
      <c r="P27347" s="120"/>
      <c r="R27347" s="120"/>
      <c r="T27347" s="120"/>
      <c r="V27347" s="120"/>
      <c r="X27347" s="120"/>
      <c r="Z27347" s="120"/>
    </row>
    <row r="27348" spans="16:26" x14ac:dyDescent="0.25">
      <c r="P27348" s="119"/>
      <c r="R27348" s="119"/>
      <c r="T27348" s="119"/>
      <c r="V27348" s="119"/>
      <c r="X27348" s="119"/>
      <c r="Z27348" s="119"/>
    </row>
    <row r="27349" spans="16:26" x14ac:dyDescent="0.25">
      <c r="P27349" s="119"/>
      <c r="R27349" s="119"/>
      <c r="T27349" s="119"/>
      <c r="V27349" s="119"/>
      <c r="X27349" s="119"/>
      <c r="Z27349" s="119"/>
    </row>
    <row r="27350" spans="16:26" x14ac:dyDescent="0.25">
      <c r="P27350" s="120"/>
      <c r="R27350" s="120"/>
      <c r="T27350" s="120"/>
      <c r="V27350" s="120"/>
      <c r="X27350" s="120"/>
      <c r="Z27350" s="120"/>
    </row>
    <row r="27351" spans="16:26" x14ac:dyDescent="0.25">
      <c r="P27351" s="119"/>
      <c r="R27351" s="119"/>
      <c r="T27351" s="119"/>
      <c r="V27351" s="119"/>
      <c r="X27351" s="119"/>
      <c r="Z27351" s="119"/>
    </row>
    <row r="27352" spans="16:26" x14ac:dyDescent="0.25">
      <c r="P27352" s="120"/>
      <c r="R27352" s="120"/>
      <c r="T27352" s="120"/>
      <c r="V27352" s="120"/>
      <c r="X27352" s="120"/>
      <c r="Z27352" s="120"/>
    </row>
    <row r="27353" spans="16:26" x14ac:dyDescent="0.25">
      <c r="P27353" s="119"/>
      <c r="R27353" s="119"/>
      <c r="T27353" s="119"/>
      <c r="V27353" s="119"/>
      <c r="X27353" s="119"/>
      <c r="Z27353" s="119"/>
    </row>
    <row r="27354" spans="16:26" x14ac:dyDescent="0.25">
      <c r="P27354" s="119"/>
      <c r="R27354" s="119"/>
      <c r="T27354" s="119"/>
      <c r="V27354" s="119"/>
      <c r="X27354" s="119"/>
      <c r="Z27354" s="119"/>
    </row>
    <row r="27355" spans="16:26" x14ac:dyDescent="0.25">
      <c r="P27355" s="119"/>
      <c r="R27355" s="119"/>
      <c r="T27355" s="119"/>
      <c r="V27355" s="119"/>
      <c r="X27355" s="119"/>
      <c r="Z27355" s="119"/>
    </row>
    <row r="27356" spans="16:26" x14ac:dyDescent="0.25">
      <c r="P27356" s="121"/>
      <c r="R27356" s="121"/>
      <c r="T27356" s="121"/>
      <c r="V27356" s="121"/>
      <c r="X27356" s="121"/>
      <c r="Z27356" s="121"/>
    </row>
    <row r="27357" spans="16:26" x14ac:dyDescent="0.25">
      <c r="P27357" s="121"/>
      <c r="R27357" s="121"/>
      <c r="T27357" s="121"/>
      <c r="V27357" s="121"/>
      <c r="X27357" s="121"/>
      <c r="Z27357" s="121"/>
    </row>
    <row r="27358" spans="16:26" x14ac:dyDescent="0.25">
      <c r="P27358" s="121"/>
      <c r="R27358" s="121"/>
      <c r="T27358" s="121"/>
      <c r="V27358" s="121"/>
      <c r="X27358" s="121"/>
      <c r="Z27358" s="121"/>
    </row>
    <row r="27359" spans="16:26" x14ac:dyDescent="0.25">
      <c r="P27359" s="121"/>
      <c r="R27359" s="121"/>
      <c r="T27359" s="121"/>
      <c r="V27359" s="121"/>
      <c r="X27359" s="121"/>
      <c r="Z27359" s="121"/>
    </row>
    <row r="27360" spans="16:26" x14ac:dyDescent="0.25">
      <c r="P27360" s="122"/>
      <c r="R27360" s="122"/>
      <c r="T27360" s="122"/>
      <c r="V27360" s="122"/>
      <c r="X27360" s="122"/>
      <c r="Z27360" s="122"/>
    </row>
    <row r="27361" spans="16:26" x14ac:dyDescent="0.25">
      <c r="P27361" s="118"/>
      <c r="R27361" s="118"/>
      <c r="T27361" s="118"/>
      <c r="V27361" s="118"/>
      <c r="X27361" s="118"/>
      <c r="Z27361" s="118"/>
    </row>
    <row r="27362" spans="16:26" x14ac:dyDescent="0.25">
      <c r="P27362" s="119"/>
      <c r="R27362" s="119"/>
      <c r="T27362" s="119"/>
      <c r="V27362" s="119"/>
      <c r="X27362" s="119"/>
      <c r="Z27362" s="119"/>
    </row>
    <row r="27363" spans="16:26" x14ac:dyDescent="0.25">
      <c r="P27363" s="119"/>
      <c r="R27363" s="119"/>
      <c r="T27363" s="119"/>
      <c r="V27363" s="119"/>
      <c r="X27363" s="119"/>
      <c r="Z27363" s="119"/>
    </row>
    <row r="27364" spans="16:26" x14ac:dyDescent="0.25">
      <c r="P27364" s="120"/>
      <c r="R27364" s="120"/>
      <c r="T27364" s="120"/>
      <c r="V27364" s="120"/>
      <c r="X27364" s="120"/>
      <c r="Z27364" s="120"/>
    </row>
    <row r="27365" spans="16:26" x14ac:dyDescent="0.25">
      <c r="P27365" s="119"/>
      <c r="R27365" s="119"/>
      <c r="T27365" s="119"/>
      <c r="V27365" s="119"/>
      <c r="X27365" s="119"/>
      <c r="Z27365" s="119"/>
    </row>
    <row r="27366" spans="16:26" x14ac:dyDescent="0.25">
      <c r="P27366" s="119"/>
      <c r="R27366" s="119"/>
      <c r="T27366" s="119"/>
      <c r="V27366" s="119"/>
      <c r="X27366" s="119"/>
      <c r="Z27366" s="119"/>
    </row>
    <row r="27367" spans="16:26" x14ac:dyDescent="0.25">
      <c r="P27367" s="120"/>
      <c r="R27367" s="120"/>
      <c r="T27367" s="120"/>
      <c r="V27367" s="120"/>
      <c r="X27367" s="120"/>
      <c r="Z27367" s="120"/>
    </row>
    <row r="27368" spans="16:26" x14ac:dyDescent="0.25">
      <c r="P27368" s="119"/>
      <c r="R27368" s="119"/>
      <c r="T27368" s="119"/>
      <c r="V27368" s="119"/>
      <c r="X27368" s="119"/>
      <c r="Z27368" s="119"/>
    </row>
    <row r="27369" spans="16:26" x14ac:dyDescent="0.25">
      <c r="P27369" s="120"/>
      <c r="R27369" s="120"/>
      <c r="T27369" s="120"/>
      <c r="V27369" s="120"/>
      <c r="X27369" s="120"/>
      <c r="Z27369" s="120"/>
    </row>
    <row r="27370" spans="16:26" x14ac:dyDescent="0.25">
      <c r="P27370" s="119"/>
      <c r="R27370" s="119"/>
      <c r="T27370" s="119"/>
      <c r="V27370" s="119"/>
      <c r="X27370" s="119"/>
      <c r="Z27370" s="119"/>
    </row>
    <row r="27371" spans="16:26" x14ac:dyDescent="0.25">
      <c r="P27371" s="119"/>
      <c r="R27371" s="119"/>
      <c r="T27371" s="119"/>
      <c r="V27371" s="119"/>
      <c r="X27371" s="119"/>
      <c r="Z27371" s="119"/>
    </row>
    <row r="27372" spans="16:26" x14ac:dyDescent="0.25">
      <c r="P27372" s="119"/>
      <c r="R27372" s="119"/>
      <c r="T27372" s="119"/>
      <c r="V27372" s="119"/>
      <c r="X27372" s="119"/>
      <c r="Z27372" s="119"/>
    </row>
    <row r="27373" spans="16:26" x14ac:dyDescent="0.25">
      <c r="P27373" s="121"/>
      <c r="R27373" s="121"/>
      <c r="T27373" s="121"/>
      <c r="V27373" s="121"/>
      <c r="X27373" s="121"/>
      <c r="Z27373" s="121"/>
    </row>
    <row r="27374" spans="16:26" x14ac:dyDescent="0.25">
      <c r="P27374" s="121"/>
      <c r="R27374" s="121"/>
      <c r="T27374" s="121"/>
      <c r="V27374" s="121"/>
      <c r="X27374" s="121"/>
      <c r="Z27374" s="121"/>
    </row>
    <row r="27375" spans="16:26" x14ac:dyDescent="0.25">
      <c r="P27375" s="121"/>
      <c r="R27375" s="121"/>
      <c r="T27375" s="121"/>
      <c r="V27375" s="121"/>
      <c r="X27375" s="121"/>
      <c r="Z27375" s="121"/>
    </row>
    <row r="27376" spans="16:26" x14ac:dyDescent="0.25">
      <c r="P27376" s="121"/>
      <c r="R27376" s="121"/>
      <c r="T27376" s="121"/>
      <c r="V27376" s="121"/>
      <c r="X27376" s="121"/>
      <c r="Z27376" s="121"/>
    </row>
    <row r="27377" spans="16:26" x14ac:dyDescent="0.25">
      <c r="P27377" s="122"/>
      <c r="R27377" s="122"/>
      <c r="T27377" s="122"/>
      <c r="V27377" s="122"/>
      <c r="X27377" s="122"/>
      <c r="Z27377" s="122"/>
    </row>
    <row r="27378" spans="16:26" x14ac:dyDescent="0.25">
      <c r="P27378" s="118"/>
      <c r="R27378" s="118"/>
      <c r="T27378" s="118"/>
      <c r="V27378" s="118"/>
      <c r="X27378" s="118"/>
      <c r="Z27378" s="118"/>
    </row>
    <row r="27379" spans="16:26" x14ac:dyDescent="0.25">
      <c r="P27379" s="119"/>
      <c r="R27379" s="119"/>
      <c r="T27379" s="119"/>
      <c r="V27379" s="119"/>
      <c r="X27379" s="119"/>
      <c r="Z27379" s="119"/>
    </row>
    <row r="27380" spans="16:26" x14ac:dyDescent="0.25">
      <c r="P27380" s="119"/>
      <c r="R27380" s="119"/>
      <c r="T27380" s="119"/>
      <c r="V27380" s="119"/>
      <c r="X27380" s="119"/>
      <c r="Z27380" s="119"/>
    </row>
    <row r="27381" spans="16:26" x14ac:dyDescent="0.25">
      <c r="P27381" s="120"/>
      <c r="R27381" s="120"/>
      <c r="T27381" s="120"/>
      <c r="V27381" s="120"/>
      <c r="X27381" s="120"/>
      <c r="Z27381" s="120"/>
    </row>
    <row r="27382" spans="16:26" x14ac:dyDescent="0.25">
      <c r="P27382" s="119"/>
      <c r="R27382" s="119"/>
      <c r="T27382" s="119"/>
      <c r="V27382" s="119"/>
      <c r="X27382" s="119"/>
      <c r="Z27382" s="119"/>
    </row>
    <row r="27383" spans="16:26" x14ac:dyDescent="0.25">
      <c r="P27383" s="119"/>
      <c r="R27383" s="119"/>
      <c r="T27383" s="119"/>
      <c r="V27383" s="119"/>
      <c r="X27383" s="119"/>
      <c r="Z27383" s="119"/>
    </row>
    <row r="27384" spans="16:26" x14ac:dyDescent="0.25">
      <c r="P27384" s="120"/>
      <c r="R27384" s="120"/>
      <c r="T27384" s="120"/>
      <c r="V27384" s="120"/>
      <c r="X27384" s="120"/>
      <c r="Z27384" s="120"/>
    </row>
    <row r="27385" spans="16:26" x14ac:dyDescent="0.25">
      <c r="P27385" s="119"/>
      <c r="R27385" s="119"/>
      <c r="T27385" s="119"/>
      <c r="V27385" s="119"/>
      <c r="X27385" s="119"/>
      <c r="Z27385" s="119"/>
    </row>
    <row r="27386" spans="16:26" x14ac:dyDescent="0.25">
      <c r="P27386" s="120"/>
      <c r="R27386" s="120"/>
      <c r="T27386" s="120"/>
      <c r="V27386" s="120"/>
      <c r="X27386" s="120"/>
      <c r="Z27386" s="120"/>
    </row>
    <row r="27387" spans="16:26" x14ac:dyDescent="0.25">
      <c r="P27387" s="119"/>
      <c r="R27387" s="119"/>
      <c r="T27387" s="119"/>
      <c r="V27387" s="119"/>
      <c r="X27387" s="119"/>
      <c r="Z27387" s="119"/>
    </row>
    <row r="27388" spans="16:26" x14ac:dyDescent="0.25">
      <c r="P27388" s="119"/>
      <c r="R27388" s="119"/>
      <c r="T27388" s="119"/>
      <c r="V27388" s="119"/>
      <c r="X27388" s="119"/>
      <c r="Z27388" s="119"/>
    </row>
    <row r="27389" spans="16:26" x14ac:dyDescent="0.25">
      <c r="P27389" s="119"/>
      <c r="R27389" s="119"/>
      <c r="T27389" s="119"/>
      <c r="V27389" s="119"/>
      <c r="X27389" s="119"/>
      <c r="Z27389" s="119"/>
    </row>
    <row r="27390" spans="16:26" x14ac:dyDescent="0.25">
      <c r="P27390" s="121"/>
      <c r="R27390" s="121"/>
      <c r="T27390" s="121"/>
      <c r="V27390" s="121"/>
      <c r="X27390" s="121"/>
      <c r="Z27390" s="121"/>
    </row>
    <row r="27391" spans="16:26" x14ac:dyDescent="0.25">
      <c r="P27391" s="121"/>
      <c r="R27391" s="121"/>
      <c r="T27391" s="121"/>
      <c r="V27391" s="121"/>
      <c r="X27391" s="121"/>
      <c r="Z27391" s="121"/>
    </row>
    <row r="27392" spans="16:26" x14ac:dyDescent="0.25">
      <c r="P27392" s="121"/>
      <c r="R27392" s="121"/>
      <c r="T27392" s="121"/>
      <c r="V27392" s="121"/>
      <c r="X27392" s="121"/>
      <c r="Z27392" s="121"/>
    </row>
    <row r="27393" spans="16:26" x14ac:dyDescent="0.25">
      <c r="P27393" s="121"/>
      <c r="R27393" s="121"/>
      <c r="T27393" s="121"/>
      <c r="V27393" s="121"/>
      <c r="X27393" s="121"/>
      <c r="Z27393" s="121"/>
    </row>
    <row r="27394" spans="16:26" x14ac:dyDescent="0.25">
      <c r="P27394" s="122"/>
      <c r="R27394" s="122"/>
      <c r="T27394" s="122"/>
      <c r="V27394" s="122"/>
      <c r="X27394" s="122"/>
      <c r="Z27394" s="122"/>
    </row>
    <row r="27395" spans="16:26" x14ac:dyDescent="0.25">
      <c r="P27395" s="118"/>
      <c r="R27395" s="118"/>
      <c r="T27395" s="118"/>
      <c r="V27395" s="118"/>
      <c r="X27395" s="118"/>
      <c r="Z27395" s="118"/>
    </row>
    <row r="27396" spans="16:26" x14ac:dyDescent="0.25">
      <c r="P27396" s="119"/>
      <c r="R27396" s="119"/>
      <c r="T27396" s="119"/>
      <c r="V27396" s="119"/>
      <c r="X27396" s="119"/>
      <c r="Z27396" s="119"/>
    </row>
    <row r="27397" spans="16:26" x14ac:dyDescent="0.25">
      <c r="P27397" s="119"/>
      <c r="R27397" s="119"/>
      <c r="T27397" s="119"/>
      <c r="V27397" s="119"/>
      <c r="X27397" s="119"/>
      <c r="Z27397" s="119"/>
    </row>
    <row r="27398" spans="16:26" x14ac:dyDescent="0.25">
      <c r="P27398" s="120"/>
      <c r="R27398" s="120"/>
      <c r="T27398" s="120"/>
      <c r="V27398" s="120"/>
      <c r="X27398" s="120"/>
      <c r="Z27398" s="120"/>
    </row>
    <row r="27399" spans="16:26" x14ac:dyDescent="0.25">
      <c r="P27399" s="119"/>
      <c r="R27399" s="119"/>
      <c r="T27399" s="119"/>
      <c r="V27399" s="119"/>
      <c r="X27399" s="119"/>
      <c r="Z27399" s="119"/>
    </row>
    <row r="27400" spans="16:26" x14ac:dyDescent="0.25">
      <c r="P27400" s="119"/>
      <c r="R27400" s="119"/>
      <c r="T27400" s="119"/>
      <c r="V27400" s="119"/>
      <c r="X27400" s="119"/>
      <c r="Z27400" s="119"/>
    </row>
    <row r="27401" spans="16:26" x14ac:dyDescent="0.25">
      <c r="P27401" s="120"/>
      <c r="R27401" s="120"/>
      <c r="T27401" s="120"/>
      <c r="V27401" s="120"/>
      <c r="X27401" s="120"/>
      <c r="Z27401" s="120"/>
    </row>
    <row r="27402" spans="16:26" x14ac:dyDescent="0.25">
      <c r="P27402" s="119"/>
      <c r="R27402" s="119"/>
      <c r="T27402" s="119"/>
      <c r="V27402" s="119"/>
      <c r="X27402" s="119"/>
      <c r="Z27402" s="119"/>
    </row>
    <row r="27403" spans="16:26" x14ac:dyDescent="0.25">
      <c r="P27403" s="120"/>
      <c r="R27403" s="120"/>
      <c r="T27403" s="120"/>
      <c r="V27403" s="120"/>
      <c r="X27403" s="120"/>
      <c r="Z27403" s="120"/>
    </row>
    <row r="27404" spans="16:26" x14ac:dyDescent="0.25">
      <c r="P27404" s="119"/>
      <c r="R27404" s="119"/>
      <c r="T27404" s="119"/>
      <c r="V27404" s="119"/>
      <c r="X27404" s="119"/>
      <c r="Z27404" s="119"/>
    </row>
    <row r="27405" spans="16:26" x14ac:dyDescent="0.25">
      <c r="P27405" s="119"/>
      <c r="R27405" s="119"/>
      <c r="T27405" s="119"/>
      <c r="V27405" s="119"/>
      <c r="X27405" s="119"/>
      <c r="Z27405" s="119"/>
    </row>
    <row r="27406" spans="16:26" x14ac:dyDescent="0.25">
      <c r="P27406" s="119"/>
      <c r="R27406" s="119"/>
      <c r="T27406" s="119"/>
      <c r="V27406" s="119"/>
      <c r="X27406" s="119"/>
      <c r="Z27406" s="119"/>
    </row>
    <row r="27407" spans="16:26" x14ac:dyDescent="0.25">
      <c r="P27407" s="121"/>
      <c r="R27407" s="121"/>
      <c r="T27407" s="121"/>
      <c r="V27407" s="121"/>
      <c r="X27407" s="121"/>
      <c r="Z27407" s="121"/>
    </row>
    <row r="27408" spans="16:26" x14ac:dyDescent="0.25">
      <c r="P27408" s="121"/>
      <c r="R27408" s="121"/>
      <c r="T27408" s="121"/>
      <c r="V27408" s="121"/>
      <c r="X27408" s="121"/>
      <c r="Z27408" s="121"/>
    </row>
    <row r="27409" spans="16:26" x14ac:dyDescent="0.25">
      <c r="P27409" s="121"/>
      <c r="R27409" s="121"/>
      <c r="T27409" s="121"/>
      <c r="V27409" s="121"/>
      <c r="X27409" s="121"/>
      <c r="Z27409" s="121"/>
    </row>
    <row r="27410" spans="16:26" x14ac:dyDescent="0.25">
      <c r="P27410" s="121"/>
      <c r="R27410" s="121"/>
      <c r="T27410" s="121"/>
      <c r="V27410" s="121"/>
      <c r="X27410" s="121"/>
      <c r="Z27410" s="121"/>
    </row>
    <row r="27411" spans="16:26" x14ac:dyDescent="0.25">
      <c r="P27411" s="122"/>
      <c r="R27411" s="122"/>
      <c r="T27411" s="122"/>
      <c r="V27411" s="122"/>
      <c r="X27411" s="122"/>
      <c r="Z27411" s="122"/>
    </row>
    <row r="27412" spans="16:26" x14ac:dyDescent="0.25">
      <c r="P27412" s="118"/>
      <c r="R27412" s="118"/>
      <c r="T27412" s="118"/>
      <c r="V27412" s="118"/>
      <c r="X27412" s="118"/>
      <c r="Z27412" s="118"/>
    </row>
    <row r="27413" spans="16:26" x14ac:dyDescent="0.25">
      <c r="P27413" s="119"/>
      <c r="R27413" s="119"/>
      <c r="T27413" s="119"/>
      <c r="V27413" s="119"/>
      <c r="X27413" s="119"/>
      <c r="Z27413" s="119"/>
    </row>
    <row r="27414" spans="16:26" x14ac:dyDescent="0.25">
      <c r="P27414" s="119"/>
      <c r="R27414" s="119"/>
      <c r="T27414" s="119"/>
      <c r="V27414" s="119"/>
      <c r="X27414" s="119"/>
      <c r="Z27414" s="119"/>
    </row>
    <row r="27415" spans="16:26" x14ac:dyDescent="0.25">
      <c r="P27415" s="120"/>
      <c r="R27415" s="120"/>
      <c r="T27415" s="120"/>
      <c r="V27415" s="120"/>
      <c r="X27415" s="120"/>
      <c r="Z27415" s="120"/>
    </row>
    <row r="27416" spans="16:26" x14ac:dyDescent="0.25">
      <c r="P27416" s="119"/>
      <c r="R27416" s="119"/>
      <c r="T27416" s="119"/>
      <c r="V27416" s="119"/>
      <c r="X27416" s="119"/>
      <c r="Z27416" s="119"/>
    </row>
    <row r="27417" spans="16:26" x14ac:dyDescent="0.25">
      <c r="P27417" s="119"/>
      <c r="R27417" s="119"/>
      <c r="T27417" s="119"/>
      <c r="V27417" s="119"/>
      <c r="X27417" s="119"/>
      <c r="Z27417" s="119"/>
    </row>
    <row r="27418" spans="16:26" x14ac:dyDescent="0.25">
      <c r="P27418" s="120"/>
      <c r="R27418" s="120"/>
      <c r="T27418" s="120"/>
      <c r="V27418" s="120"/>
      <c r="X27418" s="120"/>
      <c r="Z27418" s="120"/>
    </row>
    <row r="27419" spans="16:26" x14ac:dyDescent="0.25">
      <c r="P27419" s="119"/>
      <c r="R27419" s="119"/>
      <c r="T27419" s="119"/>
      <c r="V27419" s="119"/>
      <c r="X27419" s="119"/>
      <c r="Z27419" s="119"/>
    </row>
    <row r="27420" spans="16:26" x14ac:dyDescent="0.25">
      <c r="P27420" s="120"/>
      <c r="R27420" s="120"/>
      <c r="T27420" s="120"/>
      <c r="V27420" s="120"/>
      <c r="X27420" s="120"/>
      <c r="Z27420" s="120"/>
    </row>
    <row r="27421" spans="16:26" x14ac:dyDescent="0.25">
      <c r="P27421" s="119"/>
      <c r="R27421" s="119"/>
      <c r="T27421" s="119"/>
      <c r="V27421" s="119"/>
      <c r="X27421" s="119"/>
      <c r="Z27421" s="119"/>
    </row>
    <row r="27422" spans="16:26" x14ac:dyDescent="0.25">
      <c r="P27422" s="119"/>
      <c r="R27422" s="119"/>
      <c r="T27422" s="119"/>
      <c r="V27422" s="119"/>
      <c r="X27422" s="119"/>
      <c r="Z27422" s="119"/>
    </row>
    <row r="27423" spans="16:26" x14ac:dyDescent="0.25">
      <c r="P27423" s="119"/>
      <c r="R27423" s="119"/>
      <c r="T27423" s="119"/>
      <c r="V27423" s="119"/>
      <c r="X27423" s="119"/>
      <c r="Z27423" s="119"/>
    </row>
    <row r="27424" spans="16:26" x14ac:dyDescent="0.25">
      <c r="P27424" s="121"/>
      <c r="R27424" s="121"/>
      <c r="T27424" s="121"/>
      <c r="V27424" s="121"/>
      <c r="X27424" s="121"/>
      <c r="Z27424" s="121"/>
    </row>
    <row r="27425" spans="16:26" x14ac:dyDescent="0.25">
      <c r="P27425" s="121"/>
      <c r="R27425" s="121"/>
      <c r="T27425" s="121"/>
      <c r="V27425" s="121"/>
      <c r="X27425" s="121"/>
      <c r="Z27425" s="121"/>
    </row>
    <row r="27426" spans="16:26" x14ac:dyDescent="0.25">
      <c r="P27426" s="121"/>
      <c r="R27426" s="121"/>
      <c r="T27426" s="121"/>
      <c r="V27426" s="121"/>
      <c r="X27426" s="121"/>
      <c r="Z27426" s="121"/>
    </row>
    <row r="27427" spans="16:26" x14ac:dyDescent="0.25">
      <c r="P27427" s="121"/>
      <c r="R27427" s="121"/>
      <c r="T27427" s="121"/>
      <c r="V27427" s="121"/>
      <c r="X27427" s="121"/>
      <c r="Z27427" s="121"/>
    </row>
    <row r="27428" spans="16:26" x14ac:dyDescent="0.25">
      <c r="P27428" s="122"/>
      <c r="R27428" s="122"/>
      <c r="T27428" s="122"/>
      <c r="V27428" s="122"/>
      <c r="X27428" s="122"/>
      <c r="Z27428" s="122"/>
    </row>
    <row r="27429" spans="16:26" x14ac:dyDescent="0.25">
      <c r="P27429" s="118"/>
      <c r="R27429" s="118"/>
      <c r="T27429" s="118"/>
      <c r="V27429" s="118"/>
      <c r="X27429" s="118"/>
      <c r="Z27429" s="118"/>
    </row>
    <row r="27430" spans="16:26" x14ac:dyDescent="0.25">
      <c r="P27430" s="119"/>
      <c r="R27430" s="119"/>
      <c r="T27430" s="119"/>
      <c r="V27430" s="119"/>
      <c r="X27430" s="119"/>
      <c r="Z27430" s="119"/>
    </row>
    <row r="27431" spans="16:26" x14ac:dyDescent="0.25">
      <c r="P27431" s="119"/>
      <c r="R27431" s="119"/>
      <c r="T27431" s="119"/>
      <c r="V27431" s="119"/>
      <c r="X27431" s="119"/>
      <c r="Z27431" s="119"/>
    </row>
    <row r="27432" spans="16:26" x14ac:dyDescent="0.25">
      <c r="P27432" s="120"/>
      <c r="R27432" s="120"/>
      <c r="T27432" s="120"/>
      <c r="V27432" s="120"/>
      <c r="X27432" s="120"/>
      <c r="Z27432" s="120"/>
    </row>
    <row r="27433" spans="16:26" x14ac:dyDescent="0.25">
      <c r="P27433" s="119"/>
      <c r="R27433" s="119"/>
      <c r="T27433" s="119"/>
      <c r="V27433" s="119"/>
      <c r="X27433" s="119"/>
      <c r="Z27433" s="119"/>
    </row>
    <row r="27434" spans="16:26" x14ac:dyDescent="0.25">
      <c r="P27434" s="119"/>
      <c r="R27434" s="119"/>
      <c r="T27434" s="119"/>
      <c r="V27434" s="119"/>
      <c r="X27434" s="119"/>
      <c r="Z27434" s="119"/>
    </row>
    <row r="27435" spans="16:26" x14ac:dyDescent="0.25">
      <c r="P27435" s="120"/>
      <c r="R27435" s="120"/>
      <c r="T27435" s="120"/>
      <c r="V27435" s="120"/>
      <c r="X27435" s="120"/>
      <c r="Z27435" s="120"/>
    </row>
    <row r="27436" spans="16:26" x14ac:dyDescent="0.25">
      <c r="P27436" s="119"/>
      <c r="R27436" s="119"/>
      <c r="T27436" s="119"/>
      <c r="V27436" s="119"/>
      <c r="X27436" s="119"/>
      <c r="Z27436" s="119"/>
    </row>
    <row r="27437" spans="16:26" x14ac:dyDescent="0.25">
      <c r="P27437" s="120"/>
      <c r="R27437" s="120"/>
      <c r="T27437" s="120"/>
      <c r="V27437" s="120"/>
      <c r="X27437" s="120"/>
      <c r="Z27437" s="120"/>
    </row>
    <row r="27438" spans="16:26" x14ac:dyDescent="0.25">
      <c r="P27438" s="119"/>
      <c r="R27438" s="119"/>
      <c r="T27438" s="119"/>
      <c r="V27438" s="119"/>
      <c r="X27438" s="119"/>
      <c r="Z27438" s="119"/>
    </row>
    <row r="27439" spans="16:26" x14ac:dyDescent="0.25">
      <c r="P27439" s="119"/>
      <c r="R27439" s="119"/>
      <c r="T27439" s="119"/>
      <c r="V27439" s="119"/>
      <c r="X27439" s="119"/>
      <c r="Z27439" s="119"/>
    </row>
    <row r="27440" spans="16:26" x14ac:dyDescent="0.25">
      <c r="P27440" s="119"/>
      <c r="R27440" s="119"/>
      <c r="T27440" s="119"/>
      <c r="V27440" s="119"/>
      <c r="X27440" s="119"/>
      <c r="Z27440" s="119"/>
    </row>
    <row r="27441" spans="16:26" x14ac:dyDescent="0.25">
      <c r="P27441" s="121"/>
      <c r="R27441" s="121"/>
      <c r="T27441" s="121"/>
      <c r="V27441" s="121"/>
      <c r="X27441" s="121"/>
      <c r="Z27441" s="121"/>
    </row>
    <row r="27442" spans="16:26" x14ac:dyDescent="0.25">
      <c r="P27442" s="121"/>
      <c r="R27442" s="121"/>
      <c r="T27442" s="121"/>
      <c r="V27442" s="121"/>
      <c r="X27442" s="121"/>
      <c r="Z27442" s="121"/>
    </row>
    <row r="27443" spans="16:26" x14ac:dyDescent="0.25">
      <c r="P27443" s="121"/>
      <c r="R27443" s="121"/>
      <c r="T27443" s="121"/>
      <c r="V27443" s="121"/>
      <c r="X27443" s="121"/>
      <c r="Z27443" s="121"/>
    </row>
    <row r="27444" spans="16:26" x14ac:dyDescent="0.25">
      <c r="P27444" s="121"/>
      <c r="R27444" s="121"/>
      <c r="T27444" s="121"/>
      <c r="V27444" s="121"/>
      <c r="X27444" s="121"/>
      <c r="Z27444" s="121"/>
    </row>
    <row r="27445" spans="16:26" x14ac:dyDescent="0.25">
      <c r="P27445" s="122"/>
      <c r="R27445" s="122"/>
      <c r="T27445" s="122"/>
      <c r="V27445" s="122"/>
      <c r="X27445" s="122"/>
      <c r="Z27445" s="122"/>
    </row>
    <row r="27446" spans="16:26" x14ac:dyDescent="0.25">
      <c r="P27446" s="118"/>
      <c r="R27446" s="118"/>
      <c r="T27446" s="118"/>
      <c r="V27446" s="118"/>
      <c r="X27446" s="118"/>
      <c r="Z27446" s="118"/>
    </row>
    <row r="27447" spans="16:26" x14ac:dyDescent="0.25">
      <c r="P27447" s="119"/>
      <c r="R27447" s="119"/>
      <c r="T27447" s="119"/>
      <c r="V27447" s="119"/>
      <c r="X27447" s="119"/>
      <c r="Z27447" s="119"/>
    </row>
    <row r="27448" spans="16:26" x14ac:dyDescent="0.25">
      <c r="P27448" s="119"/>
      <c r="R27448" s="119"/>
      <c r="T27448" s="119"/>
      <c r="V27448" s="119"/>
      <c r="X27448" s="119"/>
      <c r="Z27448" s="119"/>
    </row>
    <row r="27449" spans="16:26" x14ac:dyDescent="0.25">
      <c r="P27449" s="120"/>
      <c r="R27449" s="120"/>
      <c r="T27449" s="120"/>
      <c r="V27449" s="120"/>
      <c r="X27449" s="120"/>
      <c r="Z27449" s="120"/>
    </row>
    <row r="27450" spans="16:26" x14ac:dyDescent="0.25">
      <c r="P27450" s="119"/>
      <c r="R27450" s="119"/>
      <c r="T27450" s="119"/>
      <c r="V27450" s="119"/>
      <c r="X27450" s="119"/>
      <c r="Z27450" s="119"/>
    </row>
    <row r="27451" spans="16:26" x14ac:dyDescent="0.25">
      <c r="P27451" s="119"/>
      <c r="R27451" s="119"/>
      <c r="T27451" s="119"/>
      <c r="V27451" s="119"/>
      <c r="X27451" s="119"/>
      <c r="Z27451" s="119"/>
    </row>
    <row r="27452" spans="16:26" x14ac:dyDescent="0.25">
      <c r="P27452" s="120"/>
      <c r="R27452" s="120"/>
      <c r="T27452" s="120"/>
      <c r="V27452" s="120"/>
      <c r="X27452" s="120"/>
      <c r="Z27452" s="120"/>
    </row>
    <row r="27453" spans="16:26" x14ac:dyDescent="0.25">
      <c r="P27453" s="119"/>
      <c r="R27453" s="119"/>
      <c r="T27453" s="119"/>
      <c r="V27453" s="119"/>
      <c r="X27453" s="119"/>
      <c r="Z27453" s="119"/>
    </row>
    <row r="27454" spans="16:26" x14ac:dyDescent="0.25">
      <c r="P27454" s="120"/>
      <c r="R27454" s="120"/>
      <c r="T27454" s="120"/>
      <c r="V27454" s="120"/>
      <c r="X27454" s="120"/>
      <c r="Z27454" s="120"/>
    </row>
    <row r="27455" spans="16:26" x14ac:dyDescent="0.25">
      <c r="P27455" s="119"/>
      <c r="R27455" s="119"/>
      <c r="T27455" s="119"/>
      <c r="V27455" s="119"/>
      <c r="X27455" s="119"/>
      <c r="Z27455" s="119"/>
    </row>
    <row r="27456" spans="16:26" x14ac:dyDescent="0.25">
      <c r="P27456" s="119"/>
      <c r="R27456" s="119"/>
      <c r="T27456" s="119"/>
      <c r="V27456" s="119"/>
      <c r="X27456" s="119"/>
      <c r="Z27456" s="119"/>
    </row>
    <row r="27457" spans="16:26" x14ac:dyDescent="0.25">
      <c r="P27457" s="119"/>
      <c r="R27457" s="119"/>
      <c r="T27457" s="119"/>
      <c r="V27457" s="119"/>
      <c r="X27457" s="119"/>
      <c r="Z27457" s="119"/>
    </row>
    <row r="27458" spans="16:26" x14ac:dyDescent="0.25">
      <c r="P27458" s="121"/>
      <c r="R27458" s="121"/>
      <c r="T27458" s="121"/>
      <c r="V27458" s="121"/>
      <c r="X27458" s="121"/>
      <c r="Z27458" s="121"/>
    </row>
    <row r="27459" spans="16:26" x14ac:dyDescent="0.25">
      <c r="P27459" s="121"/>
      <c r="R27459" s="121"/>
      <c r="T27459" s="121"/>
      <c r="V27459" s="121"/>
      <c r="X27459" s="121"/>
      <c r="Z27459" s="121"/>
    </row>
    <row r="27460" spans="16:26" x14ac:dyDescent="0.25">
      <c r="P27460" s="121"/>
      <c r="R27460" s="121"/>
      <c r="T27460" s="121"/>
      <c r="V27460" s="121"/>
      <c r="X27460" s="121"/>
      <c r="Z27460" s="121"/>
    </row>
    <row r="27461" spans="16:26" x14ac:dyDescent="0.25">
      <c r="P27461" s="121"/>
      <c r="R27461" s="121"/>
      <c r="T27461" s="121"/>
      <c r="V27461" s="121"/>
      <c r="X27461" s="121"/>
      <c r="Z27461" s="121"/>
    </row>
    <row r="27462" spans="16:26" x14ac:dyDescent="0.25">
      <c r="P27462" s="122"/>
      <c r="R27462" s="122"/>
      <c r="T27462" s="122"/>
      <c r="V27462" s="122"/>
      <c r="X27462" s="122"/>
      <c r="Z27462" s="122"/>
    </row>
    <row r="27463" spans="16:26" x14ac:dyDescent="0.25">
      <c r="P27463" s="118"/>
      <c r="R27463" s="118"/>
      <c r="T27463" s="118"/>
      <c r="V27463" s="118"/>
      <c r="X27463" s="118"/>
      <c r="Z27463" s="118"/>
    </row>
    <row r="27464" spans="16:26" x14ac:dyDescent="0.25">
      <c r="P27464" s="119"/>
      <c r="R27464" s="119"/>
      <c r="T27464" s="119"/>
      <c r="V27464" s="119"/>
      <c r="X27464" s="119"/>
      <c r="Z27464" s="119"/>
    </row>
    <row r="27465" spans="16:26" x14ac:dyDescent="0.25">
      <c r="P27465" s="119"/>
      <c r="R27465" s="119"/>
      <c r="T27465" s="119"/>
      <c r="V27465" s="119"/>
      <c r="X27465" s="119"/>
      <c r="Z27465" s="119"/>
    </row>
    <row r="27466" spans="16:26" x14ac:dyDescent="0.25">
      <c r="P27466" s="120"/>
      <c r="R27466" s="120"/>
      <c r="T27466" s="120"/>
      <c r="V27466" s="120"/>
      <c r="X27466" s="120"/>
      <c r="Z27466" s="120"/>
    </row>
    <row r="27467" spans="16:26" x14ac:dyDescent="0.25">
      <c r="P27467" s="119"/>
      <c r="R27467" s="119"/>
      <c r="T27467" s="119"/>
      <c r="V27467" s="119"/>
      <c r="X27467" s="119"/>
      <c r="Z27467" s="119"/>
    </row>
    <row r="27468" spans="16:26" x14ac:dyDescent="0.25">
      <c r="P27468" s="119"/>
      <c r="R27468" s="119"/>
      <c r="T27468" s="119"/>
      <c r="V27468" s="119"/>
      <c r="X27468" s="119"/>
      <c r="Z27468" s="119"/>
    </row>
    <row r="27469" spans="16:26" x14ac:dyDescent="0.25">
      <c r="P27469" s="120"/>
      <c r="R27469" s="120"/>
      <c r="T27469" s="120"/>
      <c r="V27469" s="120"/>
      <c r="X27469" s="120"/>
      <c r="Z27469" s="120"/>
    </row>
    <row r="27470" spans="16:26" x14ac:dyDescent="0.25">
      <c r="P27470" s="119"/>
      <c r="R27470" s="119"/>
      <c r="T27470" s="119"/>
      <c r="V27470" s="119"/>
      <c r="X27470" s="119"/>
      <c r="Z27470" s="119"/>
    </row>
    <row r="27471" spans="16:26" x14ac:dyDescent="0.25">
      <c r="P27471" s="120"/>
      <c r="R27471" s="120"/>
      <c r="T27471" s="120"/>
      <c r="V27471" s="120"/>
      <c r="X27471" s="120"/>
      <c r="Z27471" s="120"/>
    </row>
    <row r="27472" spans="16:26" x14ac:dyDescent="0.25">
      <c r="P27472" s="119"/>
      <c r="R27472" s="119"/>
      <c r="T27472" s="119"/>
      <c r="V27472" s="119"/>
      <c r="X27472" s="119"/>
      <c r="Z27472" s="119"/>
    </row>
    <row r="27473" spans="16:26" x14ac:dyDescent="0.25">
      <c r="P27473" s="119"/>
      <c r="R27473" s="119"/>
      <c r="T27473" s="119"/>
      <c r="V27473" s="119"/>
      <c r="X27473" s="119"/>
      <c r="Z27473" s="119"/>
    </row>
    <row r="27474" spans="16:26" x14ac:dyDescent="0.25">
      <c r="P27474" s="119"/>
      <c r="R27474" s="119"/>
      <c r="T27474" s="119"/>
      <c r="V27474" s="119"/>
      <c r="X27474" s="119"/>
      <c r="Z27474" s="119"/>
    </row>
    <row r="27475" spans="16:26" x14ac:dyDescent="0.25">
      <c r="P27475" s="121"/>
      <c r="R27475" s="121"/>
      <c r="T27475" s="121"/>
      <c r="V27475" s="121"/>
      <c r="X27475" s="121"/>
      <c r="Z27475" s="121"/>
    </row>
    <row r="27476" spans="16:26" x14ac:dyDescent="0.25">
      <c r="P27476" s="121"/>
      <c r="R27476" s="121"/>
      <c r="T27476" s="121"/>
      <c r="V27476" s="121"/>
      <c r="X27476" s="121"/>
      <c r="Z27476" s="121"/>
    </row>
    <row r="27477" spans="16:26" x14ac:dyDescent="0.25">
      <c r="P27477" s="121"/>
      <c r="R27477" s="121"/>
      <c r="T27477" s="121"/>
      <c r="V27477" s="121"/>
      <c r="X27477" s="121"/>
      <c r="Z27477" s="121"/>
    </row>
    <row r="27478" spans="16:26" x14ac:dyDescent="0.25">
      <c r="P27478" s="121"/>
      <c r="R27478" s="121"/>
      <c r="T27478" s="121"/>
      <c r="V27478" s="121"/>
      <c r="X27478" s="121"/>
      <c r="Z27478" s="121"/>
    </row>
    <row r="27479" spans="16:26" x14ac:dyDescent="0.25">
      <c r="P27479" s="122"/>
      <c r="R27479" s="122"/>
      <c r="T27479" s="122"/>
      <c r="V27479" s="122"/>
      <c r="X27479" s="122"/>
      <c r="Z27479" s="122"/>
    </row>
    <row r="27480" spans="16:26" x14ac:dyDescent="0.25">
      <c r="P27480" s="118"/>
      <c r="R27480" s="118"/>
      <c r="T27480" s="118"/>
      <c r="V27480" s="118"/>
      <c r="X27480" s="118"/>
      <c r="Z27480" s="118"/>
    </row>
    <row r="27481" spans="16:26" x14ac:dyDescent="0.25">
      <c r="P27481" s="119"/>
      <c r="R27481" s="119"/>
      <c r="T27481" s="119"/>
      <c r="V27481" s="119"/>
      <c r="X27481" s="119"/>
      <c r="Z27481" s="119"/>
    </row>
    <row r="27482" spans="16:26" x14ac:dyDescent="0.25">
      <c r="P27482" s="119"/>
      <c r="R27482" s="119"/>
      <c r="T27482" s="119"/>
      <c r="V27482" s="119"/>
      <c r="X27482" s="119"/>
      <c r="Z27482" s="119"/>
    </row>
    <row r="27483" spans="16:26" x14ac:dyDescent="0.25">
      <c r="P27483" s="120"/>
      <c r="R27483" s="120"/>
      <c r="T27483" s="120"/>
      <c r="V27483" s="120"/>
      <c r="X27483" s="120"/>
      <c r="Z27483" s="120"/>
    </row>
    <row r="27484" spans="16:26" x14ac:dyDescent="0.25">
      <c r="P27484" s="119"/>
      <c r="R27484" s="119"/>
      <c r="T27484" s="119"/>
      <c r="V27484" s="119"/>
      <c r="X27484" s="119"/>
      <c r="Z27484" s="119"/>
    </row>
    <row r="27485" spans="16:26" x14ac:dyDescent="0.25">
      <c r="P27485" s="119"/>
      <c r="R27485" s="119"/>
      <c r="T27485" s="119"/>
      <c r="V27485" s="119"/>
      <c r="X27485" s="119"/>
      <c r="Z27485" s="119"/>
    </row>
    <row r="27486" spans="16:26" x14ac:dyDescent="0.25">
      <c r="P27486" s="120"/>
      <c r="R27486" s="120"/>
      <c r="T27486" s="120"/>
      <c r="V27486" s="120"/>
      <c r="X27486" s="120"/>
      <c r="Z27486" s="120"/>
    </row>
    <row r="27487" spans="16:26" x14ac:dyDescent="0.25">
      <c r="P27487" s="119"/>
      <c r="R27487" s="119"/>
      <c r="T27487" s="119"/>
      <c r="V27487" s="119"/>
      <c r="X27487" s="119"/>
      <c r="Z27487" s="119"/>
    </row>
    <row r="27488" spans="16:26" x14ac:dyDescent="0.25">
      <c r="P27488" s="120"/>
      <c r="R27488" s="120"/>
      <c r="T27488" s="120"/>
      <c r="V27488" s="120"/>
      <c r="X27488" s="120"/>
      <c r="Z27488" s="120"/>
    </row>
    <row r="27489" spans="16:26" x14ac:dyDescent="0.25">
      <c r="P27489" s="119"/>
      <c r="R27489" s="119"/>
      <c r="T27489" s="119"/>
      <c r="V27489" s="119"/>
      <c r="X27489" s="119"/>
      <c r="Z27489" s="119"/>
    </row>
    <row r="27490" spans="16:26" x14ac:dyDescent="0.25">
      <c r="P27490" s="119"/>
      <c r="R27490" s="119"/>
      <c r="T27490" s="119"/>
      <c r="V27490" s="119"/>
      <c r="X27490" s="119"/>
      <c r="Z27490" s="119"/>
    </row>
    <row r="27491" spans="16:26" x14ac:dyDescent="0.25">
      <c r="P27491" s="119"/>
      <c r="R27491" s="119"/>
      <c r="T27491" s="119"/>
      <c r="V27491" s="119"/>
      <c r="X27491" s="119"/>
      <c r="Z27491" s="119"/>
    </row>
    <row r="27492" spans="16:26" x14ac:dyDescent="0.25">
      <c r="P27492" s="121"/>
      <c r="R27492" s="121"/>
      <c r="T27492" s="121"/>
      <c r="V27492" s="121"/>
      <c r="X27492" s="121"/>
      <c r="Z27492" s="121"/>
    </row>
    <row r="27493" spans="16:26" x14ac:dyDescent="0.25">
      <c r="P27493" s="121"/>
      <c r="R27493" s="121"/>
      <c r="T27493" s="121"/>
      <c r="V27493" s="121"/>
      <c r="X27493" s="121"/>
      <c r="Z27493" s="121"/>
    </row>
    <row r="27494" spans="16:26" x14ac:dyDescent="0.25">
      <c r="P27494" s="121"/>
      <c r="R27494" s="121"/>
      <c r="T27494" s="121"/>
      <c r="V27494" s="121"/>
      <c r="X27494" s="121"/>
      <c r="Z27494" s="121"/>
    </row>
    <row r="27495" spans="16:26" x14ac:dyDescent="0.25">
      <c r="P27495" s="121"/>
      <c r="R27495" s="121"/>
      <c r="T27495" s="121"/>
      <c r="V27495" s="121"/>
      <c r="X27495" s="121"/>
      <c r="Z27495" s="121"/>
    </row>
    <row r="27496" spans="16:26" x14ac:dyDescent="0.25">
      <c r="P27496" s="122"/>
      <c r="R27496" s="122"/>
      <c r="T27496" s="122"/>
      <c r="V27496" s="122"/>
      <c r="X27496" s="122"/>
      <c r="Z27496" s="122"/>
    </row>
    <row r="27497" spans="16:26" x14ac:dyDescent="0.25">
      <c r="P27497" s="118"/>
      <c r="R27497" s="118"/>
      <c r="T27497" s="118"/>
      <c r="V27497" s="118"/>
      <c r="X27497" s="118"/>
      <c r="Z27497" s="118"/>
    </row>
    <row r="27498" spans="16:26" x14ac:dyDescent="0.25">
      <c r="P27498" s="119"/>
      <c r="R27498" s="119"/>
      <c r="T27498" s="119"/>
      <c r="V27498" s="119"/>
      <c r="X27498" s="119"/>
      <c r="Z27498" s="119"/>
    </row>
    <row r="27499" spans="16:26" x14ac:dyDescent="0.25">
      <c r="P27499" s="119"/>
      <c r="R27499" s="119"/>
      <c r="T27499" s="119"/>
      <c r="V27499" s="119"/>
      <c r="X27499" s="119"/>
      <c r="Z27499" s="119"/>
    </row>
    <row r="27500" spans="16:26" x14ac:dyDescent="0.25">
      <c r="P27500" s="120"/>
      <c r="R27500" s="120"/>
      <c r="T27500" s="120"/>
      <c r="V27500" s="120"/>
      <c r="X27500" s="120"/>
      <c r="Z27500" s="120"/>
    </row>
    <row r="27501" spans="16:26" x14ac:dyDescent="0.25">
      <c r="P27501" s="119"/>
      <c r="R27501" s="119"/>
      <c r="T27501" s="119"/>
      <c r="V27501" s="119"/>
      <c r="X27501" s="119"/>
      <c r="Z27501" s="119"/>
    </row>
    <row r="27502" spans="16:26" x14ac:dyDescent="0.25">
      <c r="P27502" s="119"/>
      <c r="R27502" s="119"/>
      <c r="T27502" s="119"/>
      <c r="V27502" s="119"/>
      <c r="X27502" s="119"/>
      <c r="Z27502" s="119"/>
    </row>
    <row r="27503" spans="16:26" x14ac:dyDescent="0.25">
      <c r="P27503" s="120"/>
      <c r="R27503" s="120"/>
      <c r="T27503" s="120"/>
      <c r="V27503" s="120"/>
      <c r="X27503" s="120"/>
      <c r="Z27503" s="120"/>
    </row>
    <row r="27504" spans="16:26" x14ac:dyDescent="0.25">
      <c r="P27504" s="119"/>
      <c r="R27504" s="119"/>
      <c r="T27504" s="119"/>
      <c r="V27504" s="119"/>
      <c r="X27504" s="119"/>
      <c r="Z27504" s="119"/>
    </row>
    <row r="27505" spans="16:26" x14ac:dyDescent="0.25">
      <c r="P27505" s="120"/>
      <c r="R27505" s="120"/>
      <c r="T27505" s="120"/>
      <c r="V27505" s="120"/>
      <c r="X27505" s="120"/>
      <c r="Z27505" s="120"/>
    </row>
    <row r="27506" spans="16:26" x14ac:dyDescent="0.25">
      <c r="P27506" s="119"/>
      <c r="R27506" s="119"/>
      <c r="T27506" s="119"/>
      <c r="V27506" s="119"/>
      <c r="X27506" s="119"/>
      <c r="Z27506" s="119"/>
    </row>
    <row r="27507" spans="16:26" x14ac:dyDescent="0.25">
      <c r="P27507" s="119"/>
      <c r="R27507" s="119"/>
      <c r="T27507" s="119"/>
      <c r="V27507" s="119"/>
      <c r="X27507" s="119"/>
      <c r="Z27507" s="119"/>
    </row>
    <row r="27508" spans="16:26" x14ac:dyDescent="0.25">
      <c r="P27508" s="119"/>
      <c r="R27508" s="119"/>
      <c r="T27508" s="119"/>
      <c r="V27508" s="119"/>
      <c r="X27508" s="119"/>
      <c r="Z27508" s="119"/>
    </row>
    <row r="27509" spans="16:26" x14ac:dyDescent="0.25">
      <c r="P27509" s="121"/>
      <c r="R27509" s="121"/>
      <c r="T27509" s="121"/>
      <c r="V27509" s="121"/>
      <c r="X27509" s="121"/>
      <c r="Z27509" s="121"/>
    </row>
    <row r="27510" spans="16:26" x14ac:dyDescent="0.25">
      <c r="P27510" s="121"/>
      <c r="R27510" s="121"/>
      <c r="T27510" s="121"/>
      <c r="V27510" s="121"/>
      <c r="X27510" s="121"/>
      <c r="Z27510" s="121"/>
    </row>
    <row r="27511" spans="16:26" x14ac:dyDescent="0.25">
      <c r="P27511" s="121"/>
      <c r="R27511" s="121"/>
      <c r="T27511" s="121"/>
      <c r="V27511" s="121"/>
      <c r="X27511" s="121"/>
      <c r="Z27511" s="121"/>
    </row>
    <row r="27512" spans="16:26" x14ac:dyDescent="0.25">
      <c r="P27512" s="121"/>
      <c r="R27512" s="121"/>
      <c r="T27512" s="121"/>
      <c r="V27512" s="121"/>
      <c r="X27512" s="121"/>
      <c r="Z27512" s="121"/>
    </row>
    <row r="27513" spans="16:26" x14ac:dyDescent="0.25">
      <c r="P27513" s="122"/>
      <c r="R27513" s="122"/>
      <c r="T27513" s="122"/>
      <c r="V27513" s="122"/>
      <c r="X27513" s="122"/>
      <c r="Z27513" s="122"/>
    </row>
    <row r="27514" spans="16:26" x14ac:dyDescent="0.25">
      <c r="P27514" s="118"/>
      <c r="R27514" s="118"/>
      <c r="T27514" s="118"/>
      <c r="V27514" s="118"/>
      <c r="X27514" s="118"/>
      <c r="Z27514" s="118"/>
    </row>
    <row r="27515" spans="16:26" x14ac:dyDescent="0.25">
      <c r="P27515" s="119"/>
      <c r="R27515" s="119"/>
      <c r="T27515" s="119"/>
      <c r="V27515" s="119"/>
      <c r="X27515" s="119"/>
      <c r="Z27515" s="119"/>
    </row>
    <row r="27516" spans="16:26" x14ac:dyDescent="0.25">
      <c r="P27516" s="119"/>
      <c r="R27516" s="119"/>
      <c r="T27516" s="119"/>
      <c r="V27516" s="119"/>
      <c r="X27516" s="119"/>
      <c r="Z27516" s="119"/>
    </row>
    <row r="27517" spans="16:26" x14ac:dyDescent="0.25">
      <c r="P27517" s="120"/>
      <c r="R27517" s="120"/>
      <c r="T27517" s="120"/>
      <c r="V27517" s="120"/>
      <c r="X27517" s="120"/>
      <c r="Z27517" s="120"/>
    </row>
    <row r="27518" spans="16:26" x14ac:dyDescent="0.25">
      <c r="P27518" s="119"/>
      <c r="R27518" s="119"/>
      <c r="T27518" s="119"/>
      <c r="V27518" s="119"/>
      <c r="X27518" s="119"/>
      <c r="Z27518" s="119"/>
    </row>
    <row r="27519" spans="16:26" x14ac:dyDescent="0.25">
      <c r="P27519" s="119"/>
      <c r="R27519" s="119"/>
      <c r="T27519" s="119"/>
      <c r="V27519" s="119"/>
      <c r="X27519" s="119"/>
      <c r="Z27519" s="119"/>
    </row>
    <row r="27520" spans="16:26" x14ac:dyDescent="0.25">
      <c r="P27520" s="120"/>
      <c r="R27520" s="120"/>
      <c r="T27520" s="120"/>
      <c r="V27520" s="120"/>
      <c r="X27520" s="120"/>
      <c r="Z27520" s="120"/>
    </row>
    <row r="27521" spans="16:26" x14ac:dyDescent="0.25">
      <c r="P27521" s="119"/>
      <c r="R27521" s="119"/>
      <c r="T27521" s="119"/>
      <c r="V27521" s="119"/>
      <c r="X27521" s="119"/>
      <c r="Z27521" s="119"/>
    </row>
    <row r="27522" spans="16:26" x14ac:dyDescent="0.25">
      <c r="P27522" s="120"/>
      <c r="R27522" s="120"/>
      <c r="T27522" s="120"/>
      <c r="V27522" s="120"/>
      <c r="X27522" s="120"/>
      <c r="Z27522" s="120"/>
    </row>
    <row r="27523" spans="16:26" x14ac:dyDescent="0.25">
      <c r="P27523" s="119"/>
      <c r="R27523" s="119"/>
      <c r="T27523" s="119"/>
      <c r="V27523" s="119"/>
      <c r="X27523" s="119"/>
      <c r="Z27523" s="119"/>
    </row>
    <row r="27524" spans="16:26" x14ac:dyDescent="0.25">
      <c r="P27524" s="119"/>
      <c r="R27524" s="119"/>
      <c r="T27524" s="119"/>
      <c r="V27524" s="119"/>
      <c r="X27524" s="119"/>
      <c r="Z27524" s="119"/>
    </row>
    <row r="27525" spans="16:26" x14ac:dyDescent="0.25">
      <c r="P27525" s="119"/>
      <c r="R27525" s="119"/>
      <c r="T27525" s="119"/>
      <c r="V27525" s="119"/>
      <c r="X27525" s="119"/>
      <c r="Z27525" s="119"/>
    </row>
    <row r="27526" spans="16:26" x14ac:dyDescent="0.25">
      <c r="P27526" s="121"/>
      <c r="R27526" s="121"/>
      <c r="T27526" s="121"/>
      <c r="V27526" s="121"/>
      <c r="X27526" s="121"/>
      <c r="Z27526" s="121"/>
    </row>
    <row r="27527" spans="16:26" x14ac:dyDescent="0.25">
      <c r="P27527" s="121"/>
      <c r="R27527" s="121"/>
      <c r="T27527" s="121"/>
      <c r="V27527" s="121"/>
      <c r="X27527" s="121"/>
      <c r="Z27527" s="121"/>
    </row>
    <row r="27528" spans="16:26" x14ac:dyDescent="0.25">
      <c r="P27528" s="121"/>
      <c r="R27528" s="121"/>
      <c r="T27528" s="121"/>
      <c r="V27528" s="121"/>
      <c r="X27528" s="121"/>
      <c r="Z27528" s="121"/>
    </row>
    <row r="27529" spans="16:26" x14ac:dyDescent="0.25">
      <c r="P27529" s="121"/>
      <c r="R27529" s="121"/>
      <c r="T27529" s="121"/>
      <c r="V27529" s="121"/>
      <c r="X27529" s="121"/>
      <c r="Z27529" s="121"/>
    </row>
    <row r="27530" spans="16:26" x14ac:dyDescent="0.25">
      <c r="P27530" s="122"/>
      <c r="R27530" s="122"/>
      <c r="T27530" s="122"/>
      <c r="V27530" s="122"/>
      <c r="X27530" s="122"/>
      <c r="Z27530" s="122"/>
    </row>
    <row r="27531" spans="16:26" x14ac:dyDescent="0.25">
      <c r="P27531" s="118"/>
      <c r="R27531" s="118"/>
      <c r="T27531" s="118"/>
      <c r="V27531" s="118"/>
      <c r="X27531" s="118"/>
      <c r="Z27531" s="118"/>
    </row>
    <row r="27532" spans="16:26" x14ac:dyDescent="0.25">
      <c r="P27532" s="119"/>
      <c r="R27532" s="119"/>
      <c r="T27532" s="119"/>
      <c r="V27532" s="119"/>
      <c r="X27532" s="119"/>
      <c r="Z27532" s="119"/>
    </row>
    <row r="27533" spans="16:26" x14ac:dyDescent="0.25">
      <c r="P27533" s="119"/>
      <c r="R27533" s="119"/>
      <c r="T27533" s="119"/>
      <c r="V27533" s="119"/>
      <c r="X27533" s="119"/>
      <c r="Z27533" s="119"/>
    </row>
    <row r="27534" spans="16:26" x14ac:dyDescent="0.25">
      <c r="P27534" s="120"/>
      <c r="R27534" s="120"/>
      <c r="T27534" s="120"/>
      <c r="V27534" s="120"/>
      <c r="X27534" s="120"/>
      <c r="Z27534" s="120"/>
    </row>
    <row r="27535" spans="16:26" x14ac:dyDescent="0.25">
      <c r="P27535" s="119"/>
      <c r="R27535" s="119"/>
      <c r="T27535" s="119"/>
      <c r="V27535" s="119"/>
      <c r="X27535" s="119"/>
      <c r="Z27535" s="119"/>
    </row>
    <row r="27536" spans="16:26" x14ac:dyDescent="0.25">
      <c r="P27536" s="119"/>
      <c r="R27536" s="119"/>
      <c r="T27536" s="119"/>
      <c r="V27536" s="119"/>
      <c r="X27536" s="119"/>
      <c r="Z27536" s="119"/>
    </row>
    <row r="27537" spans="16:26" x14ac:dyDescent="0.25">
      <c r="P27537" s="120"/>
      <c r="R27537" s="120"/>
      <c r="T27537" s="120"/>
      <c r="V27537" s="120"/>
      <c r="X27537" s="120"/>
      <c r="Z27537" s="120"/>
    </row>
    <row r="27538" spans="16:26" x14ac:dyDescent="0.25">
      <c r="P27538" s="119"/>
      <c r="R27538" s="119"/>
      <c r="T27538" s="119"/>
      <c r="V27538" s="119"/>
      <c r="X27538" s="119"/>
      <c r="Z27538" s="119"/>
    </row>
    <row r="27539" spans="16:26" x14ac:dyDescent="0.25">
      <c r="P27539" s="120"/>
      <c r="R27539" s="120"/>
      <c r="T27539" s="120"/>
      <c r="V27539" s="120"/>
      <c r="X27539" s="120"/>
      <c r="Z27539" s="120"/>
    </row>
    <row r="27540" spans="16:26" x14ac:dyDescent="0.25">
      <c r="P27540" s="119"/>
      <c r="R27540" s="119"/>
      <c r="T27540" s="119"/>
      <c r="V27540" s="119"/>
      <c r="X27540" s="119"/>
      <c r="Z27540" s="119"/>
    </row>
    <row r="27541" spans="16:26" x14ac:dyDescent="0.25">
      <c r="P27541" s="119"/>
      <c r="R27541" s="119"/>
      <c r="T27541" s="119"/>
      <c r="V27541" s="119"/>
      <c r="X27541" s="119"/>
      <c r="Z27541" s="119"/>
    </row>
    <row r="27542" spans="16:26" x14ac:dyDescent="0.25">
      <c r="P27542" s="119"/>
      <c r="R27542" s="119"/>
      <c r="T27542" s="119"/>
      <c r="V27542" s="119"/>
      <c r="X27542" s="119"/>
      <c r="Z27542" s="119"/>
    </row>
    <row r="27543" spans="16:26" x14ac:dyDescent="0.25">
      <c r="P27543" s="121"/>
      <c r="R27543" s="121"/>
      <c r="T27543" s="121"/>
      <c r="V27543" s="121"/>
      <c r="X27543" s="121"/>
      <c r="Z27543" s="121"/>
    </row>
    <row r="27544" spans="16:26" x14ac:dyDescent="0.25">
      <c r="P27544" s="121"/>
      <c r="R27544" s="121"/>
      <c r="T27544" s="121"/>
      <c r="V27544" s="121"/>
      <c r="X27544" s="121"/>
      <c r="Z27544" s="121"/>
    </row>
    <row r="27545" spans="16:26" x14ac:dyDescent="0.25">
      <c r="P27545" s="121"/>
      <c r="R27545" s="121"/>
      <c r="T27545" s="121"/>
      <c r="V27545" s="121"/>
      <c r="X27545" s="121"/>
      <c r="Z27545" s="121"/>
    </row>
    <row r="27546" spans="16:26" x14ac:dyDescent="0.25">
      <c r="P27546" s="121"/>
      <c r="R27546" s="121"/>
      <c r="T27546" s="121"/>
      <c r="V27546" s="121"/>
      <c r="X27546" s="121"/>
      <c r="Z27546" s="121"/>
    </row>
    <row r="27547" spans="16:26" x14ac:dyDescent="0.25">
      <c r="P27547" s="122"/>
      <c r="R27547" s="122"/>
      <c r="T27547" s="122"/>
      <c r="V27547" s="122"/>
      <c r="X27547" s="122"/>
      <c r="Z27547" s="122"/>
    </row>
    <row r="27548" spans="16:26" x14ac:dyDescent="0.25">
      <c r="P27548" s="118"/>
      <c r="R27548" s="118"/>
      <c r="T27548" s="118"/>
      <c r="V27548" s="118"/>
      <c r="X27548" s="118"/>
      <c r="Z27548" s="118"/>
    </row>
    <row r="27549" spans="16:26" x14ac:dyDescent="0.25">
      <c r="P27549" s="119"/>
      <c r="R27549" s="119"/>
      <c r="T27549" s="119"/>
      <c r="V27549" s="119"/>
      <c r="X27549" s="119"/>
      <c r="Z27549" s="119"/>
    </row>
    <row r="27550" spans="16:26" x14ac:dyDescent="0.25">
      <c r="P27550" s="119"/>
      <c r="R27550" s="119"/>
      <c r="T27550" s="119"/>
      <c r="V27550" s="119"/>
      <c r="X27550" s="119"/>
      <c r="Z27550" s="119"/>
    </row>
    <row r="27551" spans="16:26" x14ac:dyDescent="0.25">
      <c r="P27551" s="120"/>
      <c r="R27551" s="120"/>
      <c r="T27551" s="120"/>
      <c r="V27551" s="120"/>
      <c r="X27551" s="120"/>
      <c r="Z27551" s="120"/>
    </row>
    <row r="27552" spans="16:26" x14ac:dyDescent="0.25">
      <c r="P27552" s="119"/>
      <c r="R27552" s="119"/>
      <c r="T27552" s="119"/>
      <c r="V27552" s="119"/>
      <c r="X27552" s="119"/>
      <c r="Z27552" s="119"/>
    </row>
    <row r="27553" spans="16:26" x14ac:dyDescent="0.25">
      <c r="P27553" s="119"/>
      <c r="R27553" s="119"/>
      <c r="T27553" s="119"/>
      <c r="V27553" s="119"/>
      <c r="X27553" s="119"/>
      <c r="Z27553" s="119"/>
    </row>
    <row r="27554" spans="16:26" x14ac:dyDescent="0.25">
      <c r="P27554" s="120"/>
      <c r="R27554" s="120"/>
      <c r="T27554" s="120"/>
      <c r="V27554" s="120"/>
      <c r="X27554" s="120"/>
      <c r="Z27554" s="120"/>
    </row>
    <row r="27555" spans="16:26" x14ac:dyDescent="0.25">
      <c r="P27555" s="119"/>
      <c r="R27555" s="119"/>
      <c r="T27555" s="119"/>
      <c r="V27555" s="119"/>
      <c r="X27555" s="119"/>
      <c r="Z27555" s="119"/>
    </row>
    <row r="27556" spans="16:26" x14ac:dyDescent="0.25">
      <c r="P27556" s="120"/>
      <c r="R27556" s="120"/>
      <c r="T27556" s="120"/>
      <c r="V27556" s="120"/>
      <c r="X27556" s="120"/>
      <c r="Z27556" s="120"/>
    </row>
    <row r="27557" spans="16:26" x14ac:dyDescent="0.25">
      <c r="P27557" s="119"/>
      <c r="R27557" s="119"/>
      <c r="T27557" s="119"/>
      <c r="V27557" s="119"/>
      <c r="X27557" s="119"/>
      <c r="Z27557" s="119"/>
    </row>
    <row r="27558" spans="16:26" x14ac:dyDescent="0.25">
      <c r="P27558" s="119"/>
      <c r="R27558" s="119"/>
      <c r="T27558" s="119"/>
      <c r="V27558" s="119"/>
      <c r="X27558" s="119"/>
      <c r="Z27558" s="119"/>
    </row>
    <row r="27559" spans="16:26" x14ac:dyDescent="0.25">
      <c r="P27559" s="119"/>
      <c r="R27559" s="119"/>
      <c r="T27559" s="119"/>
      <c r="V27559" s="119"/>
      <c r="X27559" s="119"/>
      <c r="Z27559" s="119"/>
    </row>
    <row r="27560" spans="16:26" x14ac:dyDescent="0.25">
      <c r="P27560" s="121"/>
      <c r="R27560" s="121"/>
      <c r="T27560" s="121"/>
      <c r="V27560" s="121"/>
      <c r="X27560" s="121"/>
      <c r="Z27560" s="121"/>
    </row>
    <row r="27561" spans="16:26" x14ac:dyDescent="0.25">
      <c r="P27561" s="121"/>
      <c r="R27561" s="121"/>
      <c r="T27561" s="121"/>
      <c r="V27561" s="121"/>
      <c r="X27561" s="121"/>
      <c r="Z27561" s="121"/>
    </row>
    <row r="27562" spans="16:26" x14ac:dyDescent="0.25">
      <c r="P27562" s="121"/>
      <c r="R27562" s="121"/>
      <c r="T27562" s="121"/>
      <c r="V27562" s="121"/>
      <c r="X27562" s="121"/>
      <c r="Z27562" s="121"/>
    </row>
    <row r="27563" spans="16:26" x14ac:dyDescent="0.25">
      <c r="P27563" s="121"/>
      <c r="R27563" s="121"/>
      <c r="T27563" s="121"/>
      <c r="V27563" s="121"/>
      <c r="X27563" s="121"/>
      <c r="Z27563" s="121"/>
    </row>
    <row r="27564" spans="16:26" x14ac:dyDescent="0.25">
      <c r="P27564" s="122"/>
      <c r="R27564" s="122"/>
      <c r="T27564" s="122"/>
      <c r="V27564" s="122"/>
      <c r="X27564" s="122"/>
      <c r="Z27564" s="122"/>
    </row>
    <row r="27565" spans="16:26" x14ac:dyDescent="0.25">
      <c r="P27565" s="118"/>
      <c r="R27565" s="118"/>
      <c r="T27565" s="118"/>
      <c r="V27565" s="118"/>
      <c r="X27565" s="118"/>
      <c r="Z27565" s="118"/>
    </row>
    <row r="27566" spans="16:26" x14ac:dyDescent="0.25">
      <c r="P27566" s="119"/>
      <c r="R27566" s="119"/>
      <c r="T27566" s="119"/>
      <c r="V27566" s="119"/>
      <c r="X27566" s="119"/>
      <c r="Z27566" s="119"/>
    </row>
    <row r="27567" spans="16:26" x14ac:dyDescent="0.25">
      <c r="P27567" s="119"/>
      <c r="R27567" s="119"/>
      <c r="T27567" s="119"/>
      <c r="V27567" s="119"/>
      <c r="X27567" s="119"/>
      <c r="Z27567" s="119"/>
    </row>
    <row r="27568" spans="16:26" x14ac:dyDescent="0.25">
      <c r="P27568" s="120"/>
      <c r="R27568" s="120"/>
      <c r="T27568" s="120"/>
      <c r="V27568" s="120"/>
      <c r="X27568" s="120"/>
      <c r="Z27568" s="120"/>
    </row>
    <row r="27569" spans="16:26" x14ac:dyDescent="0.25">
      <c r="P27569" s="119"/>
      <c r="R27569" s="119"/>
      <c r="T27569" s="119"/>
      <c r="V27569" s="119"/>
      <c r="X27569" s="119"/>
      <c r="Z27569" s="119"/>
    </row>
    <row r="27570" spans="16:26" x14ac:dyDescent="0.25">
      <c r="P27570" s="119"/>
      <c r="R27570" s="119"/>
      <c r="T27570" s="119"/>
      <c r="V27570" s="119"/>
      <c r="X27570" s="119"/>
      <c r="Z27570" s="119"/>
    </row>
    <row r="27571" spans="16:26" x14ac:dyDescent="0.25">
      <c r="P27571" s="120"/>
      <c r="R27571" s="120"/>
      <c r="T27571" s="120"/>
      <c r="V27571" s="120"/>
      <c r="X27571" s="120"/>
      <c r="Z27571" s="120"/>
    </row>
    <row r="27572" spans="16:26" x14ac:dyDescent="0.25">
      <c r="P27572" s="119"/>
      <c r="R27572" s="119"/>
      <c r="T27572" s="119"/>
      <c r="V27572" s="119"/>
      <c r="X27572" s="119"/>
      <c r="Z27572" s="119"/>
    </row>
    <row r="27573" spans="16:26" x14ac:dyDescent="0.25">
      <c r="P27573" s="120"/>
      <c r="R27573" s="120"/>
      <c r="T27573" s="120"/>
      <c r="V27573" s="120"/>
      <c r="X27573" s="120"/>
      <c r="Z27573" s="120"/>
    </row>
    <row r="27574" spans="16:26" x14ac:dyDescent="0.25">
      <c r="P27574" s="119"/>
      <c r="R27574" s="119"/>
      <c r="T27574" s="119"/>
      <c r="V27574" s="119"/>
      <c r="X27574" s="119"/>
      <c r="Z27574" s="119"/>
    </row>
    <row r="27575" spans="16:26" x14ac:dyDescent="0.25">
      <c r="P27575" s="119"/>
      <c r="R27575" s="119"/>
      <c r="T27575" s="119"/>
      <c r="V27575" s="119"/>
      <c r="X27575" s="119"/>
      <c r="Z27575" s="119"/>
    </row>
    <row r="27576" spans="16:26" x14ac:dyDescent="0.25">
      <c r="P27576" s="119"/>
      <c r="R27576" s="119"/>
      <c r="T27576" s="119"/>
      <c r="V27576" s="119"/>
      <c r="X27576" s="119"/>
      <c r="Z27576" s="119"/>
    </row>
    <row r="27577" spans="16:26" x14ac:dyDescent="0.25">
      <c r="P27577" s="121"/>
      <c r="R27577" s="121"/>
      <c r="T27577" s="121"/>
      <c r="V27577" s="121"/>
      <c r="X27577" s="121"/>
      <c r="Z27577" s="121"/>
    </row>
    <row r="27578" spans="16:26" x14ac:dyDescent="0.25">
      <c r="P27578" s="121"/>
      <c r="R27578" s="121"/>
      <c r="T27578" s="121"/>
      <c r="V27578" s="121"/>
      <c r="X27578" s="121"/>
      <c r="Z27578" s="121"/>
    </row>
    <row r="27579" spans="16:26" x14ac:dyDescent="0.25">
      <c r="P27579" s="121"/>
      <c r="R27579" s="121"/>
      <c r="T27579" s="121"/>
      <c r="V27579" s="121"/>
      <c r="X27579" s="121"/>
      <c r="Z27579" s="121"/>
    </row>
    <row r="27580" spans="16:26" x14ac:dyDescent="0.25">
      <c r="P27580" s="121"/>
      <c r="R27580" s="121"/>
      <c r="T27580" s="121"/>
      <c r="V27580" s="121"/>
      <c r="X27580" s="121"/>
      <c r="Z27580" s="121"/>
    </row>
    <row r="27581" spans="16:26" x14ac:dyDescent="0.25">
      <c r="P27581" s="122"/>
      <c r="R27581" s="122"/>
      <c r="T27581" s="122"/>
      <c r="V27581" s="122"/>
      <c r="X27581" s="122"/>
      <c r="Z27581" s="122"/>
    </row>
    <row r="27582" spans="16:26" x14ac:dyDescent="0.25">
      <c r="P27582" s="118"/>
      <c r="R27582" s="118"/>
      <c r="T27582" s="118"/>
      <c r="V27582" s="118"/>
      <c r="X27582" s="118"/>
      <c r="Z27582" s="118"/>
    </row>
    <row r="27583" spans="16:26" x14ac:dyDescent="0.25">
      <c r="P27583" s="119"/>
      <c r="R27583" s="119"/>
      <c r="T27583" s="119"/>
      <c r="V27583" s="119"/>
      <c r="X27583" s="119"/>
      <c r="Z27583" s="119"/>
    </row>
    <row r="27584" spans="16:26" x14ac:dyDescent="0.25">
      <c r="P27584" s="119"/>
      <c r="R27584" s="119"/>
      <c r="T27584" s="119"/>
      <c r="V27584" s="119"/>
      <c r="X27584" s="119"/>
      <c r="Z27584" s="119"/>
    </row>
    <row r="27585" spans="16:26" x14ac:dyDescent="0.25">
      <c r="P27585" s="120"/>
      <c r="R27585" s="120"/>
      <c r="T27585" s="120"/>
      <c r="V27585" s="120"/>
      <c r="X27585" s="120"/>
      <c r="Z27585" s="120"/>
    </row>
    <row r="27586" spans="16:26" x14ac:dyDescent="0.25">
      <c r="P27586" s="119"/>
      <c r="R27586" s="119"/>
      <c r="T27586" s="119"/>
      <c r="V27586" s="119"/>
      <c r="X27586" s="119"/>
      <c r="Z27586" s="119"/>
    </row>
    <row r="27587" spans="16:26" x14ac:dyDescent="0.25">
      <c r="P27587" s="119"/>
      <c r="R27587" s="119"/>
      <c r="T27587" s="119"/>
      <c r="V27587" s="119"/>
      <c r="X27587" s="119"/>
      <c r="Z27587" s="119"/>
    </row>
    <row r="27588" spans="16:26" x14ac:dyDescent="0.25">
      <c r="P27588" s="120"/>
      <c r="R27588" s="120"/>
      <c r="T27588" s="120"/>
      <c r="V27588" s="120"/>
      <c r="X27588" s="120"/>
      <c r="Z27588" s="120"/>
    </row>
    <row r="27589" spans="16:26" x14ac:dyDescent="0.25">
      <c r="P27589" s="119"/>
      <c r="R27589" s="119"/>
      <c r="T27589" s="119"/>
      <c r="V27589" s="119"/>
      <c r="X27589" s="119"/>
      <c r="Z27589" s="119"/>
    </row>
    <row r="27590" spans="16:26" x14ac:dyDescent="0.25">
      <c r="P27590" s="120"/>
      <c r="R27590" s="120"/>
      <c r="T27590" s="120"/>
      <c r="V27590" s="120"/>
      <c r="X27590" s="120"/>
      <c r="Z27590" s="120"/>
    </row>
    <row r="27591" spans="16:26" x14ac:dyDescent="0.25">
      <c r="P27591" s="119"/>
      <c r="R27591" s="119"/>
      <c r="T27591" s="119"/>
      <c r="V27591" s="119"/>
      <c r="X27591" s="119"/>
      <c r="Z27591" s="119"/>
    </row>
    <row r="27592" spans="16:26" x14ac:dyDescent="0.25">
      <c r="P27592" s="119"/>
      <c r="R27592" s="119"/>
      <c r="T27592" s="119"/>
      <c r="V27592" s="119"/>
      <c r="X27592" s="119"/>
      <c r="Z27592" s="119"/>
    </row>
    <row r="27593" spans="16:26" x14ac:dyDescent="0.25">
      <c r="P27593" s="119"/>
      <c r="R27593" s="119"/>
      <c r="T27593" s="119"/>
      <c r="V27593" s="119"/>
      <c r="X27593" s="119"/>
      <c r="Z27593" s="119"/>
    </row>
    <row r="27594" spans="16:26" x14ac:dyDescent="0.25">
      <c r="P27594" s="121"/>
      <c r="R27594" s="121"/>
      <c r="T27594" s="121"/>
      <c r="V27594" s="121"/>
      <c r="X27594" s="121"/>
      <c r="Z27594" s="121"/>
    </row>
    <row r="27595" spans="16:26" x14ac:dyDescent="0.25">
      <c r="P27595" s="121"/>
      <c r="R27595" s="121"/>
      <c r="T27595" s="121"/>
      <c r="V27595" s="121"/>
      <c r="X27595" s="121"/>
      <c r="Z27595" s="121"/>
    </row>
    <row r="27596" spans="16:26" x14ac:dyDescent="0.25">
      <c r="P27596" s="121"/>
      <c r="R27596" s="121"/>
      <c r="T27596" s="121"/>
      <c r="V27596" s="121"/>
      <c r="X27596" s="121"/>
      <c r="Z27596" s="121"/>
    </row>
    <row r="27597" spans="16:26" x14ac:dyDescent="0.25">
      <c r="P27597" s="121"/>
      <c r="R27597" s="121"/>
      <c r="T27597" s="121"/>
      <c r="V27597" s="121"/>
      <c r="X27597" s="121"/>
      <c r="Z27597" s="121"/>
    </row>
    <row r="27598" spans="16:26" x14ac:dyDescent="0.25">
      <c r="P27598" s="122"/>
      <c r="R27598" s="122"/>
      <c r="T27598" s="122"/>
      <c r="V27598" s="122"/>
      <c r="X27598" s="122"/>
      <c r="Z27598" s="122"/>
    </row>
    <row r="27599" spans="16:26" x14ac:dyDescent="0.25">
      <c r="P27599" s="118"/>
      <c r="R27599" s="118"/>
      <c r="T27599" s="118"/>
      <c r="V27599" s="118"/>
      <c r="X27599" s="118"/>
      <c r="Z27599" s="118"/>
    </row>
    <row r="27600" spans="16:26" x14ac:dyDescent="0.25">
      <c r="P27600" s="119"/>
      <c r="R27600" s="119"/>
      <c r="T27600" s="119"/>
      <c r="V27600" s="119"/>
      <c r="X27600" s="119"/>
      <c r="Z27600" s="119"/>
    </row>
    <row r="27601" spans="16:26" x14ac:dyDescent="0.25">
      <c r="P27601" s="119"/>
      <c r="R27601" s="119"/>
      <c r="T27601" s="119"/>
      <c r="V27601" s="119"/>
      <c r="X27601" s="119"/>
      <c r="Z27601" s="119"/>
    </row>
    <row r="27602" spans="16:26" x14ac:dyDescent="0.25">
      <c r="P27602" s="120"/>
      <c r="R27602" s="120"/>
      <c r="T27602" s="120"/>
      <c r="V27602" s="120"/>
      <c r="X27602" s="120"/>
      <c r="Z27602" s="120"/>
    </row>
    <row r="27603" spans="16:26" x14ac:dyDescent="0.25">
      <c r="P27603" s="119"/>
      <c r="R27603" s="119"/>
      <c r="T27603" s="119"/>
      <c r="V27603" s="119"/>
      <c r="X27603" s="119"/>
      <c r="Z27603" s="119"/>
    </row>
    <row r="27604" spans="16:26" x14ac:dyDescent="0.25">
      <c r="P27604" s="119"/>
      <c r="R27604" s="119"/>
      <c r="T27604" s="119"/>
      <c r="V27604" s="119"/>
      <c r="X27604" s="119"/>
      <c r="Z27604" s="119"/>
    </row>
    <row r="27605" spans="16:26" x14ac:dyDescent="0.25">
      <c r="P27605" s="120"/>
      <c r="R27605" s="120"/>
      <c r="T27605" s="120"/>
      <c r="V27605" s="120"/>
      <c r="X27605" s="120"/>
      <c r="Z27605" s="120"/>
    </row>
    <row r="27606" spans="16:26" x14ac:dyDescent="0.25">
      <c r="P27606" s="119"/>
      <c r="R27606" s="119"/>
      <c r="T27606" s="119"/>
      <c r="V27606" s="119"/>
      <c r="X27606" s="119"/>
      <c r="Z27606" s="119"/>
    </row>
    <row r="27607" spans="16:26" x14ac:dyDescent="0.25">
      <c r="P27607" s="120"/>
      <c r="R27607" s="120"/>
      <c r="T27607" s="120"/>
      <c r="V27607" s="120"/>
      <c r="X27607" s="120"/>
      <c r="Z27607" s="120"/>
    </row>
    <row r="27608" spans="16:26" x14ac:dyDescent="0.25">
      <c r="P27608" s="119"/>
      <c r="R27608" s="119"/>
      <c r="T27608" s="119"/>
      <c r="V27608" s="119"/>
      <c r="X27608" s="119"/>
      <c r="Z27608" s="119"/>
    </row>
    <row r="27609" spans="16:26" x14ac:dyDescent="0.25">
      <c r="P27609" s="119"/>
      <c r="R27609" s="119"/>
      <c r="T27609" s="119"/>
      <c r="V27609" s="119"/>
      <c r="X27609" s="119"/>
      <c r="Z27609" s="119"/>
    </row>
    <row r="27610" spans="16:26" x14ac:dyDescent="0.25">
      <c r="P27610" s="119"/>
      <c r="R27610" s="119"/>
      <c r="T27610" s="119"/>
      <c r="V27610" s="119"/>
      <c r="X27610" s="119"/>
      <c r="Z27610" s="119"/>
    </row>
    <row r="27611" spans="16:26" x14ac:dyDescent="0.25">
      <c r="P27611" s="121"/>
      <c r="R27611" s="121"/>
      <c r="T27611" s="121"/>
      <c r="V27611" s="121"/>
      <c r="X27611" s="121"/>
      <c r="Z27611" s="121"/>
    </row>
    <row r="27612" spans="16:26" x14ac:dyDescent="0.25">
      <c r="P27612" s="121"/>
      <c r="R27612" s="121"/>
      <c r="T27612" s="121"/>
      <c r="V27612" s="121"/>
      <c r="X27612" s="121"/>
      <c r="Z27612" s="121"/>
    </row>
    <row r="27613" spans="16:26" x14ac:dyDescent="0.25">
      <c r="P27613" s="121"/>
      <c r="R27613" s="121"/>
      <c r="T27613" s="121"/>
      <c r="V27613" s="121"/>
      <c r="X27613" s="121"/>
      <c r="Z27613" s="121"/>
    </row>
    <row r="27614" spans="16:26" x14ac:dyDescent="0.25">
      <c r="P27614" s="121"/>
      <c r="R27614" s="121"/>
      <c r="T27614" s="121"/>
      <c r="V27614" s="121"/>
      <c r="X27614" s="121"/>
      <c r="Z27614" s="121"/>
    </row>
    <row r="27615" spans="16:26" x14ac:dyDescent="0.25">
      <c r="P27615" s="122"/>
      <c r="R27615" s="122"/>
      <c r="T27615" s="122"/>
      <c r="V27615" s="122"/>
      <c r="X27615" s="122"/>
      <c r="Z27615" s="122"/>
    </row>
    <row r="27616" spans="16:26" x14ac:dyDescent="0.25">
      <c r="P27616" s="118"/>
      <c r="R27616" s="118"/>
      <c r="T27616" s="118"/>
      <c r="V27616" s="118"/>
      <c r="X27616" s="118"/>
      <c r="Z27616" s="118"/>
    </row>
    <row r="27617" spans="16:26" x14ac:dyDescent="0.25">
      <c r="P27617" s="119"/>
      <c r="R27617" s="119"/>
      <c r="T27617" s="119"/>
      <c r="V27617" s="119"/>
      <c r="X27617" s="119"/>
      <c r="Z27617" s="119"/>
    </row>
    <row r="27618" spans="16:26" x14ac:dyDescent="0.25">
      <c r="P27618" s="119"/>
      <c r="R27618" s="119"/>
      <c r="T27618" s="119"/>
      <c r="V27618" s="119"/>
      <c r="X27618" s="119"/>
      <c r="Z27618" s="119"/>
    </row>
    <row r="27619" spans="16:26" x14ac:dyDescent="0.25">
      <c r="P27619" s="120"/>
      <c r="R27619" s="120"/>
      <c r="T27619" s="120"/>
      <c r="V27619" s="120"/>
      <c r="X27619" s="120"/>
      <c r="Z27619" s="120"/>
    </row>
    <row r="27620" spans="16:26" x14ac:dyDescent="0.25">
      <c r="P27620" s="119"/>
      <c r="R27620" s="119"/>
      <c r="T27620" s="119"/>
      <c r="V27620" s="119"/>
      <c r="X27620" s="119"/>
      <c r="Z27620" s="119"/>
    </row>
    <row r="27621" spans="16:26" x14ac:dyDescent="0.25">
      <c r="P27621" s="119"/>
      <c r="R27621" s="119"/>
      <c r="T27621" s="119"/>
      <c r="V27621" s="119"/>
      <c r="X27621" s="119"/>
      <c r="Z27621" s="119"/>
    </row>
    <row r="27622" spans="16:26" x14ac:dyDescent="0.25">
      <c r="P27622" s="120"/>
      <c r="R27622" s="120"/>
      <c r="T27622" s="120"/>
      <c r="V27622" s="120"/>
      <c r="X27622" s="120"/>
      <c r="Z27622" s="120"/>
    </row>
    <row r="27623" spans="16:26" x14ac:dyDescent="0.25">
      <c r="P27623" s="119"/>
      <c r="R27623" s="119"/>
      <c r="T27623" s="119"/>
      <c r="V27623" s="119"/>
      <c r="X27623" s="119"/>
      <c r="Z27623" s="119"/>
    </row>
    <row r="27624" spans="16:26" x14ac:dyDescent="0.25">
      <c r="P27624" s="120"/>
      <c r="R27624" s="120"/>
      <c r="T27624" s="120"/>
      <c r="V27624" s="120"/>
      <c r="X27624" s="120"/>
      <c r="Z27624" s="120"/>
    </row>
    <row r="27625" spans="16:26" x14ac:dyDescent="0.25">
      <c r="P27625" s="119"/>
      <c r="R27625" s="119"/>
      <c r="T27625" s="119"/>
      <c r="V27625" s="119"/>
      <c r="X27625" s="119"/>
      <c r="Z27625" s="119"/>
    </row>
    <row r="27626" spans="16:26" x14ac:dyDescent="0.25">
      <c r="P27626" s="119"/>
      <c r="R27626" s="119"/>
      <c r="T27626" s="119"/>
      <c r="V27626" s="119"/>
      <c r="X27626" s="119"/>
      <c r="Z27626" s="119"/>
    </row>
    <row r="27627" spans="16:26" x14ac:dyDescent="0.25">
      <c r="P27627" s="119"/>
      <c r="R27627" s="119"/>
      <c r="T27627" s="119"/>
      <c r="V27627" s="119"/>
      <c r="X27627" s="119"/>
      <c r="Z27627" s="119"/>
    </row>
    <row r="27628" spans="16:26" x14ac:dyDescent="0.25">
      <c r="P27628" s="121"/>
      <c r="R27628" s="121"/>
      <c r="T27628" s="121"/>
      <c r="V27628" s="121"/>
      <c r="X27628" s="121"/>
      <c r="Z27628" s="121"/>
    </row>
    <row r="27629" spans="16:26" x14ac:dyDescent="0.25">
      <c r="P27629" s="121"/>
      <c r="R27629" s="121"/>
      <c r="T27629" s="121"/>
      <c r="V27629" s="121"/>
      <c r="X27629" s="121"/>
      <c r="Z27629" s="121"/>
    </row>
    <row r="27630" spans="16:26" x14ac:dyDescent="0.25">
      <c r="P27630" s="121"/>
      <c r="R27630" s="121"/>
      <c r="T27630" s="121"/>
      <c r="V27630" s="121"/>
      <c r="X27630" s="121"/>
      <c r="Z27630" s="121"/>
    </row>
    <row r="27631" spans="16:26" x14ac:dyDescent="0.25">
      <c r="P27631" s="121"/>
      <c r="R27631" s="121"/>
      <c r="T27631" s="121"/>
      <c r="V27631" s="121"/>
      <c r="X27631" s="121"/>
      <c r="Z27631" s="121"/>
    </row>
    <row r="27632" spans="16:26" x14ac:dyDescent="0.25">
      <c r="P27632" s="122"/>
      <c r="R27632" s="122"/>
      <c r="T27632" s="122"/>
      <c r="V27632" s="122"/>
      <c r="X27632" s="122"/>
      <c r="Z27632" s="122"/>
    </row>
    <row r="27633" spans="16:26" x14ac:dyDescent="0.25">
      <c r="P27633" s="118"/>
      <c r="R27633" s="118"/>
      <c r="T27633" s="118"/>
      <c r="V27633" s="118"/>
      <c r="X27633" s="118"/>
      <c r="Z27633" s="118"/>
    </row>
    <row r="27634" spans="16:26" x14ac:dyDescent="0.25">
      <c r="P27634" s="119"/>
      <c r="R27634" s="119"/>
      <c r="T27634" s="119"/>
      <c r="V27634" s="119"/>
      <c r="X27634" s="119"/>
      <c r="Z27634" s="119"/>
    </row>
    <row r="27635" spans="16:26" x14ac:dyDescent="0.25">
      <c r="P27635" s="119"/>
      <c r="R27635" s="119"/>
      <c r="T27635" s="119"/>
      <c r="V27635" s="119"/>
      <c r="X27635" s="119"/>
      <c r="Z27635" s="119"/>
    </row>
    <row r="27636" spans="16:26" x14ac:dyDescent="0.25">
      <c r="P27636" s="120"/>
      <c r="R27636" s="120"/>
      <c r="T27636" s="120"/>
      <c r="V27636" s="120"/>
      <c r="X27636" s="120"/>
      <c r="Z27636" s="120"/>
    </row>
    <row r="27637" spans="16:26" x14ac:dyDescent="0.25">
      <c r="P27637" s="119"/>
      <c r="R27637" s="119"/>
      <c r="T27637" s="119"/>
      <c r="V27637" s="119"/>
      <c r="X27637" s="119"/>
      <c r="Z27637" s="119"/>
    </row>
    <row r="27638" spans="16:26" x14ac:dyDescent="0.25">
      <c r="P27638" s="119"/>
      <c r="R27638" s="119"/>
      <c r="T27638" s="119"/>
      <c r="V27638" s="119"/>
      <c r="X27638" s="119"/>
      <c r="Z27638" s="119"/>
    </row>
    <row r="27639" spans="16:26" x14ac:dyDescent="0.25">
      <c r="P27639" s="120"/>
      <c r="R27639" s="120"/>
      <c r="T27639" s="120"/>
      <c r="V27639" s="120"/>
      <c r="X27639" s="120"/>
      <c r="Z27639" s="120"/>
    </row>
    <row r="27640" spans="16:26" x14ac:dyDescent="0.25">
      <c r="P27640" s="119"/>
      <c r="R27640" s="119"/>
      <c r="T27640" s="119"/>
      <c r="V27640" s="119"/>
      <c r="X27640" s="119"/>
      <c r="Z27640" s="119"/>
    </row>
    <row r="27641" spans="16:26" x14ac:dyDescent="0.25">
      <c r="P27641" s="120"/>
      <c r="R27641" s="120"/>
      <c r="T27641" s="120"/>
      <c r="V27641" s="120"/>
      <c r="X27641" s="120"/>
      <c r="Z27641" s="120"/>
    </row>
    <row r="27642" spans="16:26" x14ac:dyDescent="0.25">
      <c r="P27642" s="119"/>
      <c r="R27642" s="119"/>
      <c r="T27642" s="119"/>
      <c r="V27642" s="119"/>
      <c r="X27642" s="119"/>
      <c r="Z27642" s="119"/>
    </row>
    <row r="27643" spans="16:26" x14ac:dyDescent="0.25">
      <c r="P27643" s="119"/>
      <c r="R27643" s="119"/>
      <c r="T27643" s="119"/>
      <c r="V27643" s="119"/>
      <c r="X27643" s="119"/>
      <c r="Z27643" s="119"/>
    </row>
    <row r="27644" spans="16:26" x14ac:dyDescent="0.25">
      <c r="P27644" s="119"/>
      <c r="R27644" s="119"/>
      <c r="T27644" s="119"/>
      <c r="V27644" s="119"/>
      <c r="X27644" s="119"/>
      <c r="Z27644" s="119"/>
    </row>
    <row r="27645" spans="16:26" x14ac:dyDescent="0.25">
      <c r="P27645" s="121"/>
      <c r="R27645" s="121"/>
      <c r="T27645" s="121"/>
      <c r="V27645" s="121"/>
      <c r="X27645" s="121"/>
      <c r="Z27645" s="121"/>
    </row>
    <row r="27646" spans="16:26" x14ac:dyDescent="0.25">
      <c r="P27646" s="121"/>
      <c r="R27646" s="121"/>
      <c r="T27646" s="121"/>
      <c r="V27646" s="121"/>
      <c r="X27646" s="121"/>
      <c r="Z27646" s="121"/>
    </row>
    <row r="27647" spans="16:26" x14ac:dyDescent="0.25">
      <c r="P27647" s="121"/>
      <c r="R27647" s="121"/>
      <c r="T27647" s="121"/>
      <c r="V27647" s="121"/>
      <c r="X27647" s="121"/>
      <c r="Z27647" s="121"/>
    </row>
    <row r="27648" spans="16:26" x14ac:dyDescent="0.25">
      <c r="P27648" s="121"/>
      <c r="R27648" s="121"/>
      <c r="T27648" s="121"/>
      <c r="V27648" s="121"/>
      <c r="X27648" s="121"/>
      <c r="Z27648" s="121"/>
    </row>
    <row r="27649" spans="16:26" x14ac:dyDescent="0.25">
      <c r="P27649" s="122"/>
      <c r="R27649" s="122"/>
      <c r="T27649" s="122"/>
      <c r="V27649" s="122"/>
      <c r="X27649" s="122"/>
      <c r="Z27649" s="122"/>
    </row>
    <row r="27650" spans="16:26" x14ac:dyDescent="0.25">
      <c r="P27650" s="118"/>
      <c r="R27650" s="118"/>
      <c r="T27650" s="118"/>
      <c r="V27650" s="118"/>
      <c r="X27650" s="118"/>
      <c r="Z27650" s="118"/>
    </row>
    <row r="27651" spans="16:26" x14ac:dyDescent="0.25">
      <c r="P27651" s="119"/>
      <c r="R27651" s="119"/>
      <c r="T27651" s="119"/>
      <c r="V27651" s="119"/>
      <c r="X27651" s="119"/>
      <c r="Z27651" s="119"/>
    </row>
    <row r="27652" spans="16:26" x14ac:dyDescent="0.25">
      <c r="P27652" s="119"/>
      <c r="R27652" s="119"/>
      <c r="T27652" s="119"/>
      <c r="V27652" s="119"/>
      <c r="X27652" s="119"/>
      <c r="Z27652" s="119"/>
    </row>
    <row r="27653" spans="16:26" x14ac:dyDescent="0.25">
      <c r="P27653" s="120"/>
      <c r="R27653" s="120"/>
      <c r="T27653" s="120"/>
      <c r="V27653" s="120"/>
      <c r="X27653" s="120"/>
      <c r="Z27653" s="120"/>
    </row>
    <row r="27654" spans="16:26" x14ac:dyDescent="0.25">
      <c r="P27654" s="119"/>
      <c r="R27654" s="119"/>
      <c r="T27654" s="119"/>
      <c r="V27654" s="119"/>
      <c r="X27654" s="119"/>
      <c r="Z27654" s="119"/>
    </row>
    <row r="27655" spans="16:26" x14ac:dyDescent="0.25">
      <c r="P27655" s="119"/>
      <c r="R27655" s="119"/>
      <c r="T27655" s="119"/>
      <c r="V27655" s="119"/>
      <c r="X27655" s="119"/>
      <c r="Z27655" s="119"/>
    </row>
    <row r="27656" spans="16:26" x14ac:dyDescent="0.25">
      <c r="P27656" s="120"/>
      <c r="R27656" s="120"/>
      <c r="T27656" s="120"/>
      <c r="V27656" s="120"/>
      <c r="X27656" s="120"/>
      <c r="Z27656" s="120"/>
    </row>
    <row r="27657" spans="16:26" x14ac:dyDescent="0.25">
      <c r="P27657" s="119"/>
      <c r="R27657" s="119"/>
      <c r="T27657" s="119"/>
      <c r="V27657" s="119"/>
      <c r="X27657" s="119"/>
      <c r="Z27657" s="119"/>
    </row>
    <row r="27658" spans="16:26" x14ac:dyDescent="0.25">
      <c r="P27658" s="120"/>
      <c r="R27658" s="120"/>
      <c r="T27658" s="120"/>
      <c r="V27658" s="120"/>
      <c r="X27658" s="120"/>
      <c r="Z27658" s="120"/>
    </row>
    <row r="27659" spans="16:26" x14ac:dyDescent="0.25">
      <c r="P27659" s="119"/>
      <c r="R27659" s="119"/>
      <c r="T27659" s="119"/>
      <c r="V27659" s="119"/>
      <c r="X27659" s="119"/>
      <c r="Z27659" s="119"/>
    </row>
    <row r="27660" spans="16:26" x14ac:dyDescent="0.25">
      <c r="P27660" s="119"/>
      <c r="R27660" s="119"/>
      <c r="T27660" s="119"/>
      <c r="V27660" s="119"/>
      <c r="X27660" s="119"/>
      <c r="Z27660" s="119"/>
    </row>
    <row r="27661" spans="16:26" x14ac:dyDescent="0.25">
      <c r="P27661" s="119"/>
      <c r="R27661" s="119"/>
      <c r="T27661" s="119"/>
      <c r="V27661" s="119"/>
      <c r="X27661" s="119"/>
      <c r="Z27661" s="119"/>
    </row>
    <row r="27662" spans="16:26" x14ac:dyDescent="0.25">
      <c r="P27662" s="121"/>
      <c r="R27662" s="121"/>
      <c r="T27662" s="121"/>
      <c r="V27662" s="121"/>
      <c r="X27662" s="121"/>
      <c r="Z27662" s="121"/>
    </row>
    <row r="27663" spans="16:26" x14ac:dyDescent="0.25">
      <c r="P27663" s="121"/>
      <c r="R27663" s="121"/>
      <c r="T27663" s="121"/>
      <c r="V27663" s="121"/>
      <c r="X27663" s="121"/>
      <c r="Z27663" s="121"/>
    </row>
    <row r="27664" spans="16:26" x14ac:dyDescent="0.25">
      <c r="P27664" s="121"/>
      <c r="R27664" s="121"/>
      <c r="T27664" s="121"/>
      <c r="V27664" s="121"/>
      <c r="X27664" s="121"/>
      <c r="Z27664" s="121"/>
    </row>
    <row r="27665" spans="16:26" x14ac:dyDescent="0.25">
      <c r="P27665" s="121"/>
      <c r="R27665" s="121"/>
      <c r="T27665" s="121"/>
      <c r="V27665" s="121"/>
      <c r="X27665" s="121"/>
      <c r="Z27665" s="121"/>
    </row>
    <row r="27666" spans="16:26" x14ac:dyDescent="0.25">
      <c r="P27666" s="122"/>
      <c r="R27666" s="122"/>
      <c r="T27666" s="122"/>
      <c r="V27666" s="122"/>
      <c r="X27666" s="122"/>
      <c r="Z27666" s="122"/>
    </row>
    <row r="27667" spans="16:26" x14ac:dyDescent="0.25">
      <c r="P27667" s="118"/>
      <c r="R27667" s="118"/>
      <c r="T27667" s="118"/>
      <c r="V27667" s="118"/>
      <c r="X27667" s="118"/>
      <c r="Z27667" s="118"/>
    </row>
    <row r="27668" spans="16:26" x14ac:dyDescent="0.25">
      <c r="P27668" s="119"/>
      <c r="R27668" s="119"/>
      <c r="T27668" s="119"/>
      <c r="V27668" s="119"/>
      <c r="X27668" s="119"/>
      <c r="Z27668" s="119"/>
    </row>
    <row r="27669" spans="16:26" x14ac:dyDescent="0.25">
      <c r="P27669" s="119"/>
      <c r="R27669" s="119"/>
      <c r="T27669" s="119"/>
      <c r="V27669" s="119"/>
      <c r="X27669" s="119"/>
      <c r="Z27669" s="119"/>
    </row>
    <row r="27670" spans="16:26" x14ac:dyDescent="0.25">
      <c r="P27670" s="120"/>
      <c r="R27670" s="120"/>
      <c r="T27670" s="120"/>
      <c r="V27670" s="120"/>
      <c r="X27670" s="120"/>
      <c r="Z27670" s="120"/>
    </row>
    <row r="27671" spans="16:26" x14ac:dyDescent="0.25">
      <c r="P27671" s="119"/>
      <c r="R27671" s="119"/>
      <c r="T27671" s="119"/>
      <c r="V27671" s="119"/>
      <c r="X27671" s="119"/>
      <c r="Z27671" s="119"/>
    </row>
    <row r="27672" spans="16:26" x14ac:dyDescent="0.25">
      <c r="P27672" s="119"/>
      <c r="R27672" s="119"/>
      <c r="T27672" s="119"/>
      <c r="V27672" s="119"/>
      <c r="X27672" s="119"/>
      <c r="Z27672" s="119"/>
    </row>
    <row r="27673" spans="16:26" x14ac:dyDescent="0.25">
      <c r="P27673" s="120"/>
      <c r="R27673" s="120"/>
      <c r="T27673" s="120"/>
      <c r="V27673" s="120"/>
      <c r="X27673" s="120"/>
      <c r="Z27673" s="120"/>
    </row>
    <row r="27674" spans="16:26" x14ac:dyDescent="0.25">
      <c r="P27674" s="119"/>
      <c r="R27674" s="119"/>
      <c r="T27674" s="119"/>
      <c r="V27674" s="119"/>
      <c r="X27674" s="119"/>
      <c r="Z27674" s="119"/>
    </row>
    <row r="27675" spans="16:26" x14ac:dyDescent="0.25">
      <c r="P27675" s="120"/>
      <c r="R27675" s="120"/>
      <c r="T27675" s="120"/>
      <c r="V27675" s="120"/>
      <c r="X27675" s="120"/>
      <c r="Z27675" s="120"/>
    </row>
    <row r="27676" spans="16:26" x14ac:dyDescent="0.25">
      <c r="P27676" s="119"/>
      <c r="R27676" s="119"/>
      <c r="T27676" s="119"/>
      <c r="V27676" s="119"/>
      <c r="X27676" s="119"/>
      <c r="Z27676" s="119"/>
    </row>
    <row r="27677" spans="16:26" x14ac:dyDescent="0.25">
      <c r="P27677" s="119"/>
      <c r="R27677" s="119"/>
      <c r="T27677" s="119"/>
      <c r="V27677" s="119"/>
      <c r="X27677" s="119"/>
      <c r="Z27677" s="119"/>
    </row>
    <row r="27678" spans="16:26" x14ac:dyDescent="0.25">
      <c r="P27678" s="119"/>
      <c r="R27678" s="119"/>
      <c r="T27678" s="119"/>
      <c r="V27678" s="119"/>
      <c r="X27678" s="119"/>
      <c r="Z27678" s="119"/>
    </row>
    <row r="27679" spans="16:26" x14ac:dyDescent="0.25">
      <c r="P27679" s="121"/>
      <c r="R27679" s="121"/>
      <c r="T27679" s="121"/>
      <c r="V27679" s="121"/>
      <c r="X27679" s="121"/>
      <c r="Z27679" s="121"/>
    </row>
    <row r="27680" spans="16:26" x14ac:dyDescent="0.25">
      <c r="P27680" s="121"/>
      <c r="R27680" s="121"/>
      <c r="T27680" s="121"/>
      <c r="V27680" s="121"/>
      <c r="X27680" s="121"/>
      <c r="Z27680" s="121"/>
    </row>
    <row r="27681" spans="16:26" x14ac:dyDescent="0.25">
      <c r="P27681" s="121"/>
      <c r="R27681" s="121"/>
      <c r="T27681" s="121"/>
      <c r="V27681" s="121"/>
      <c r="X27681" s="121"/>
      <c r="Z27681" s="121"/>
    </row>
    <row r="27682" spans="16:26" x14ac:dyDescent="0.25">
      <c r="P27682" s="121"/>
      <c r="R27682" s="121"/>
      <c r="T27682" s="121"/>
      <c r="V27682" s="121"/>
      <c r="X27682" s="121"/>
      <c r="Z27682" s="121"/>
    </row>
    <row r="27683" spans="16:26" x14ac:dyDescent="0.25">
      <c r="P27683" s="122"/>
      <c r="R27683" s="122"/>
      <c r="T27683" s="122"/>
      <c r="V27683" s="122"/>
      <c r="X27683" s="122"/>
      <c r="Z27683" s="122"/>
    </row>
    <row r="27684" spans="16:26" x14ac:dyDescent="0.25">
      <c r="P27684" s="118"/>
      <c r="R27684" s="118"/>
      <c r="T27684" s="118"/>
      <c r="V27684" s="118"/>
      <c r="X27684" s="118"/>
      <c r="Z27684" s="118"/>
    </row>
    <row r="27685" spans="16:26" x14ac:dyDescent="0.25">
      <c r="P27685" s="119"/>
      <c r="R27685" s="119"/>
      <c r="T27685" s="119"/>
      <c r="V27685" s="119"/>
      <c r="X27685" s="119"/>
      <c r="Z27685" s="119"/>
    </row>
    <row r="27686" spans="16:26" x14ac:dyDescent="0.25">
      <c r="P27686" s="119"/>
      <c r="R27686" s="119"/>
      <c r="T27686" s="119"/>
      <c r="V27686" s="119"/>
      <c r="X27686" s="119"/>
      <c r="Z27686" s="119"/>
    </row>
    <row r="27687" spans="16:26" x14ac:dyDescent="0.25">
      <c r="P27687" s="120"/>
      <c r="R27687" s="120"/>
      <c r="T27687" s="120"/>
      <c r="V27687" s="120"/>
      <c r="X27687" s="120"/>
      <c r="Z27687" s="120"/>
    </row>
    <row r="27688" spans="16:26" x14ac:dyDescent="0.25">
      <c r="P27688" s="119"/>
      <c r="R27688" s="119"/>
      <c r="T27688" s="119"/>
      <c r="V27688" s="119"/>
      <c r="X27688" s="119"/>
      <c r="Z27688" s="119"/>
    </row>
    <row r="27689" spans="16:26" x14ac:dyDescent="0.25">
      <c r="P27689" s="119"/>
      <c r="R27689" s="119"/>
      <c r="T27689" s="119"/>
      <c r="V27689" s="119"/>
      <c r="X27689" s="119"/>
      <c r="Z27689" s="119"/>
    </row>
    <row r="27690" spans="16:26" x14ac:dyDescent="0.25">
      <c r="P27690" s="120"/>
      <c r="R27690" s="120"/>
      <c r="T27690" s="120"/>
      <c r="V27690" s="120"/>
      <c r="X27690" s="120"/>
      <c r="Z27690" s="120"/>
    </row>
    <row r="27691" spans="16:26" x14ac:dyDescent="0.25">
      <c r="P27691" s="119"/>
      <c r="R27691" s="119"/>
      <c r="T27691" s="119"/>
      <c r="V27691" s="119"/>
      <c r="X27691" s="119"/>
      <c r="Z27691" s="119"/>
    </row>
    <row r="27692" spans="16:26" x14ac:dyDescent="0.25">
      <c r="P27692" s="120"/>
      <c r="R27692" s="120"/>
      <c r="T27692" s="120"/>
      <c r="V27692" s="120"/>
      <c r="X27692" s="120"/>
      <c r="Z27692" s="120"/>
    </row>
    <row r="27693" spans="16:26" x14ac:dyDescent="0.25">
      <c r="P27693" s="119"/>
      <c r="R27693" s="119"/>
      <c r="T27693" s="119"/>
      <c r="V27693" s="119"/>
      <c r="X27693" s="119"/>
      <c r="Z27693" s="119"/>
    </row>
    <row r="27694" spans="16:26" x14ac:dyDescent="0.25">
      <c r="P27694" s="119"/>
      <c r="R27694" s="119"/>
      <c r="T27694" s="119"/>
      <c r="V27694" s="119"/>
      <c r="X27694" s="119"/>
      <c r="Z27694" s="119"/>
    </row>
    <row r="27695" spans="16:26" x14ac:dyDescent="0.25">
      <c r="P27695" s="119"/>
      <c r="R27695" s="119"/>
      <c r="T27695" s="119"/>
      <c r="V27695" s="119"/>
      <c r="X27695" s="119"/>
      <c r="Z27695" s="119"/>
    </row>
    <row r="27696" spans="16:26" x14ac:dyDescent="0.25">
      <c r="P27696" s="121"/>
      <c r="R27696" s="121"/>
      <c r="T27696" s="121"/>
      <c r="V27696" s="121"/>
      <c r="X27696" s="121"/>
      <c r="Z27696" s="121"/>
    </row>
    <row r="27697" spans="16:26" x14ac:dyDescent="0.25">
      <c r="P27697" s="121"/>
      <c r="R27697" s="121"/>
      <c r="T27697" s="121"/>
      <c r="V27697" s="121"/>
      <c r="X27697" s="121"/>
      <c r="Z27697" s="121"/>
    </row>
    <row r="27698" spans="16:26" x14ac:dyDescent="0.25">
      <c r="P27698" s="121"/>
      <c r="R27698" s="121"/>
      <c r="T27698" s="121"/>
      <c r="V27698" s="121"/>
      <c r="X27698" s="121"/>
      <c r="Z27698" s="121"/>
    </row>
    <row r="27699" spans="16:26" x14ac:dyDescent="0.25">
      <c r="P27699" s="121"/>
      <c r="R27699" s="121"/>
      <c r="T27699" s="121"/>
      <c r="V27699" s="121"/>
      <c r="X27699" s="121"/>
      <c r="Z27699" s="121"/>
    </row>
    <row r="27700" spans="16:26" x14ac:dyDescent="0.25">
      <c r="P27700" s="122"/>
      <c r="R27700" s="122"/>
      <c r="T27700" s="122"/>
      <c r="V27700" s="122"/>
      <c r="X27700" s="122"/>
      <c r="Z27700" s="122"/>
    </row>
    <row r="27701" spans="16:26" x14ac:dyDescent="0.25">
      <c r="P27701" s="118"/>
      <c r="R27701" s="118"/>
      <c r="T27701" s="118"/>
      <c r="V27701" s="118"/>
      <c r="X27701" s="118"/>
      <c r="Z27701" s="118"/>
    </row>
    <row r="27702" spans="16:26" x14ac:dyDescent="0.25">
      <c r="P27702" s="119"/>
      <c r="R27702" s="119"/>
      <c r="T27702" s="119"/>
      <c r="V27702" s="119"/>
      <c r="X27702" s="119"/>
      <c r="Z27702" s="119"/>
    </row>
    <row r="27703" spans="16:26" x14ac:dyDescent="0.25">
      <c r="P27703" s="119"/>
      <c r="R27703" s="119"/>
      <c r="T27703" s="119"/>
      <c r="V27703" s="119"/>
      <c r="X27703" s="119"/>
      <c r="Z27703" s="119"/>
    </row>
    <row r="27704" spans="16:26" x14ac:dyDescent="0.25">
      <c r="P27704" s="120"/>
      <c r="R27704" s="120"/>
      <c r="T27704" s="120"/>
      <c r="V27704" s="120"/>
      <c r="X27704" s="120"/>
      <c r="Z27704" s="120"/>
    </row>
    <row r="27705" spans="16:26" x14ac:dyDescent="0.25">
      <c r="P27705" s="119"/>
      <c r="R27705" s="119"/>
      <c r="T27705" s="119"/>
      <c r="V27705" s="119"/>
      <c r="X27705" s="119"/>
      <c r="Z27705" s="119"/>
    </row>
    <row r="27706" spans="16:26" x14ac:dyDescent="0.25">
      <c r="P27706" s="119"/>
      <c r="R27706" s="119"/>
      <c r="T27706" s="119"/>
      <c r="V27706" s="119"/>
      <c r="X27706" s="119"/>
      <c r="Z27706" s="119"/>
    </row>
    <row r="27707" spans="16:26" x14ac:dyDescent="0.25">
      <c r="P27707" s="120"/>
      <c r="R27707" s="120"/>
      <c r="T27707" s="120"/>
      <c r="V27707" s="120"/>
      <c r="X27707" s="120"/>
      <c r="Z27707" s="120"/>
    </row>
    <row r="27708" spans="16:26" x14ac:dyDescent="0.25">
      <c r="P27708" s="119"/>
      <c r="R27708" s="119"/>
      <c r="T27708" s="119"/>
      <c r="V27708" s="119"/>
      <c r="X27708" s="119"/>
      <c r="Z27708" s="119"/>
    </row>
    <row r="27709" spans="16:26" x14ac:dyDescent="0.25">
      <c r="P27709" s="120"/>
      <c r="R27709" s="120"/>
      <c r="T27709" s="120"/>
      <c r="V27709" s="120"/>
      <c r="X27709" s="120"/>
      <c r="Z27709" s="120"/>
    </row>
    <row r="27710" spans="16:26" x14ac:dyDescent="0.25">
      <c r="P27710" s="119"/>
      <c r="R27710" s="119"/>
      <c r="T27710" s="119"/>
      <c r="V27710" s="119"/>
      <c r="X27710" s="119"/>
      <c r="Z27710" s="119"/>
    </row>
    <row r="27711" spans="16:26" x14ac:dyDescent="0.25">
      <c r="P27711" s="119"/>
      <c r="R27711" s="119"/>
      <c r="T27711" s="119"/>
      <c r="V27711" s="119"/>
      <c r="X27711" s="119"/>
      <c r="Z27711" s="119"/>
    </row>
    <row r="27712" spans="16:26" x14ac:dyDescent="0.25">
      <c r="P27712" s="119"/>
      <c r="R27712" s="119"/>
      <c r="T27712" s="119"/>
      <c r="V27712" s="119"/>
      <c r="X27712" s="119"/>
      <c r="Z27712" s="119"/>
    </row>
    <row r="27713" spans="16:26" x14ac:dyDescent="0.25">
      <c r="P27713" s="121"/>
      <c r="R27713" s="121"/>
      <c r="T27713" s="121"/>
      <c r="V27713" s="121"/>
      <c r="X27713" s="121"/>
      <c r="Z27713" s="121"/>
    </row>
    <row r="27714" spans="16:26" x14ac:dyDescent="0.25">
      <c r="P27714" s="121"/>
      <c r="R27714" s="121"/>
      <c r="T27714" s="121"/>
      <c r="V27714" s="121"/>
      <c r="X27714" s="121"/>
      <c r="Z27714" s="121"/>
    </row>
    <row r="27715" spans="16:26" x14ac:dyDescent="0.25">
      <c r="P27715" s="121"/>
      <c r="R27715" s="121"/>
      <c r="T27715" s="121"/>
      <c r="V27715" s="121"/>
      <c r="X27715" s="121"/>
      <c r="Z27715" s="121"/>
    </row>
    <row r="27716" spans="16:26" x14ac:dyDescent="0.25">
      <c r="P27716" s="121"/>
      <c r="R27716" s="121"/>
      <c r="T27716" s="121"/>
      <c r="V27716" s="121"/>
      <c r="X27716" s="121"/>
      <c r="Z27716" s="121"/>
    </row>
    <row r="27717" spans="16:26" x14ac:dyDescent="0.25">
      <c r="P27717" s="122"/>
      <c r="R27717" s="122"/>
      <c r="T27717" s="122"/>
      <c r="V27717" s="122"/>
      <c r="X27717" s="122"/>
      <c r="Z27717" s="122"/>
    </row>
    <row r="27718" spans="16:26" x14ac:dyDescent="0.25">
      <c r="P27718" s="118"/>
      <c r="R27718" s="118"/>
      <c r="T27718" s="118"/>
      <c r="V27718" s="118"/>
      <c r="X27718" s="118"/>
      <c r="Z27718" s="118"/>
    </row>
    <row r="27719" spans="16:26" x14ac:dyDescent="0.25">
      <c r="P27719" s="119"/>
      <c r="R27719" s="119"/>
      <c r="T27719" s="119"/>
      <c r="V27719" s="119"/>
      <c r="X27719" s="119"/>
      <c r="Z27719" s="119"/>
    </row>
    <row r="27720" spans="16:26" x14ac:dyDescent="0.25">
      <c r="P27720" s="119"/>
      <c r="R27720" s="119"/>
      <c r="T27720" s="119"/>
      <c r="V27720" s="119"/>
      <c r="X27720" s="119"/>
      <c r="Z27720" s="119"/>
    </row>
    <row r="27721" spans="16:26" x14ac:dyDescent="0.25">
      <c r="P27721" s="120"/>
      <c r="R27721" s="120"/>
      <c r="T27721" s="120"/>
      <c r="V27721" s="120"/>
      <c r="X27721" s="120"/>
      <c r="Z27721" s="120"/>
    </row>
    <row r="27722" spans="16:26" x14ac:dyDescent="0.25">
      <c r="P27722" s="119"/>
      <c r="R27722" s="119"/>
      <c r="T27722" s="119"/>
      <c r="V27722" s="119"/>
      <c r="X27722" s="119"/>
      <c r="Z27722" s="119"/>
    </row>
    <row r="27723" spans="16:26" x14ac:dyDescent="0.25">
      <c r="P27723" s="119"/>
      <c r="R27723" s="119"/>
      <c r="T27723" s="119"/>
      <c r="V27723" s="119"/>
      <c r="X27723" s="119"/>
      <c r="Z27723" s="119"/>
    </row>
    <row r="27724" spans="16:26" x14ac:dyDescent="0.25">
      <c r="P27724" s="120"/>
      <c r="R27724" s="120"/>
      <c r="T27724" s="120"/>
      <c r="V27724" s="120"/>
      <c r="X27724" s="120"/>
      <c r="Z27724" s="120"/>
    </row>
    <row r="27725" spans="16:26" x14ac:dyDescent="0.25">
      <c r="P27725" s="119"/>
      <c r="R27725" s="119"/>
      <c r="T27725" s="119"/>
      <c r="V27725" s="119"/>
      <c r="X27725" s="119"/>
      <c r="Z27725" s="119"/>
    </row>
    <row r="27726" spans="16:26" x14ac:dyDescent="0.25">
      <c r="P27726" s="120"/>
      <c r="R27726" s="120"/>
      <c r="T27726" s="120"/>
      <c r="V27726" s="120"/>
      <c r="X27726" s="120"/>
      <c r="Z27726" s="120"/>
    </row>
    <row r="27727" spans="16:26" x14ac:dyDescent="0.25">
      <c r="P27727" s="119"/>
      <c r="R27727" s="119"/>
      <c r="T27727" s="119"/>
      <c r="V27727" s="119"/>
      <c r="X27727" s="119"/>
      <c r="Z27727" s="119"/>
    </row>
    <row r="27728" spans="16:26" x14ac:dyDescent="0.25">
      <c r="P27728" s="119"/>
      <c r="R27728" s="119"/>
      <c r="T27728" s="119"/>
      <c r="V27728" s="119"/>
      <c r="X27728" s="119"/>
      <c r="Z27728" s="119"/>
    </row>
    <row r="27729" spans="16:26" x14ac:dyDescent="0.25">
      <c r="P27729" s="119"/>
      <c r="R27729" s="119"/>
      <c r="T27729" s="119"/>
      <c r="V27729" s="119"/>
      <c r="X27729" s="119"/>
      <c r="Z27729" s="119"/>
    </row>
    <row r="27730" spans="16:26" x14ac:dyDescent="0.25">
      <c r="P27730" s="121"/>
      <c r="R27730" s="121"/>
      <c r="T27730" s="121"/>
      <c r="V27730" s="121"/>
      <c r="X27730" s="121"/>
      <c r="Z27730" s="121"/>
    </row>
    <row r="27731" spans="16:26" x14ac:dyDescent="0.25">
      <c r="P27731" s="121"/>
      <c r="R27731" s="121"/>
      <c r="T27731" s="121"/>
      <c r="V27731" s="121"/>
      <c r="X27731" s="121"/>
      <c r="Z27731" s="121"/>
    </row>
    <row r="27732" spans="16:26" x14ac:dyDescent="0.25">
      <c r="P27732" s="121"/>
      <c r="R27732" s="121"/>
      <c r="T27732" s="121"/>
      <c r="V27732" s="121"/>
      <c r="X27732" s="121"/>
      <c r="Z27732" s="121"/>
    </row>
    <row r="27733" spans="16:26" x14ac:dyDescent="0.25">
      <c r="P27733" s="121"/>
      <c r="R27733" s="121"/>
      <c r="T27733" s="121"/>
      <c r="V27733" s="121"/>
      <c r="X27733" s="121"/>
      <c r="Z27733" s="121"/>
    </row>
    <row r="27734" spans="16:26" x14ac:dyDescent="0.25">
      <c r="P27734" s="122"/>
      <c r="R27734" s="122"/>
      <c r="T27734" s="122"/>
      <c r="V27734" s="122"/>
      <c r="X27734" s="122"/>
      <c r="Z27734" s="122"/>
    </row>
    <row r="27735" spans="16:26" x14ac:dyDescent="0.25">
      <c r="P27735" s="118"/>
      <c r="R27735" s="118"/>
      <c r="T27735" s="118"/>
      <c r="V27735" s="118"/>
      <c r="X27735" s="118"/>
      <c r="Z27735" s="118"/>
    </row>
    <row r="27736" spans="16:26" x14ac:dyDescent="0.25">
      <c r="P27736" s="119"/>
      <c r="R27736" s="119"/>
      <c r="T27736" s="119"/>
      <c r="V27736" s="119"/>
      <c r="X27736" s="119"/>
      <c r="Z27736" s="119"/>
    </row>
    <row r="27737" spans="16:26" x14ac:dyDescent="0.25">
      <c r="P27737" s="119"/>
      <c r="R27737" s="119"/>
      <c r="T27737" s="119"/>
      <c r="V27737" s="119"/>
      <c r="X27737" s="119"/>
      <c r="Z27737" s="119"/>
    </row>
    <row r="27738" spans="16:26" x14ac:dyDescent="0.25">
      <c r="P27738" s="120"/>
      <c r="R27738" s="120"/>
      <c r="T27738" s="120"/>
      <c r="V27738" s="120"/>
      <c r="X27738" s="120"/>
      <c r="Z27738" s="120"/>
    </row>
    <row r="27739" spans="16:26" x14ac:dyDescent="0.25">
      <c r="P27739" s="119"/>
      <c r="R27739" s="119"/>
      <c r="T27739" s="119"/>
      <c r="V27739" s="119"/>
      <c r="X27739" s="119"/>
      <c r="Z27739" s="119"/>
    </row>
    <row r="27740" spans="16:26" x14ac:dyDescent="0.25">
      <c r="P27740" s="119"/>
      <c r="R27740" s="119"/>
      <c r="T27740" s="119"/>
      <c r="V27740" s="119"/>
      <c r="X27740" s="119"/>
      <c r="Z27740" s="119"/>
    </row>
    <row r="27741" spans="16:26" x14ac:dyDescent="0.25">
      <c r="P27741" s="120"/>
      <c r="R27741" s="120"/>
      <c r="T27741" s="120"/>
      <c r="V27741" s="120"/>
      <c r="X27741" s="120"/>
      <c r="Z27741" s="120"/>
    </row>
    <row r="27742" spans="16:26" x14ac:dyDescent="0.25">
      <c r="P27742" s="119"/>
      <c r="R27742" s="119"/>
      <c r="T27742" s="119"/>
      <c r="V27742" s="119"/>
      <c r="X27742" s="119"/>
      <c r="Z27742" s="119"/>
    </row>
    <row r="27743" spans="16:26" x14ac:dyDescent="0.25">
      <c r="P27743" s="120"/>
      <c r="R27743" s="120"/>
      <c r="T27743" s="120"/>
      <c r="V27743" s="120"/>
      <c r="X27743" s="120"/>
      <c r="Z27743" s="120"/>
    </row>
    <row r="27744" spans="16:26" x14ac:dyDescent="0.25">
      <c r="P27744" s="119"/>
      <c r="R27744" s="119"/>
      <c r="T27744" s="119"/>
      <c r="V27744" s="119"/>
      <c r="X27744" s="119"/>
      <c r="Z27744" s="119"/>
    </row>
    <row r="27745" spans="16:26" x14ac:dyDescent="0.25">
      <c r="P27745" s="119"/>
      <c r="R27745" s="119"/>
      <c r="T27745" s="119"/>
      <c r="V27745" s="119"/>
      <c r="X27745" s="119"/>
      <c r="Z27745" s="119"/>
    </row>
    <row r="27746" spans="16:26" x14ac:dyDescent="0.25">
      <c r="P27746" s="119"/>
      <c r="R27746" s="119"/>
      <c r="T27746" s="119"/>
      <c r="V27746" s="119"/>
      <c r="X27746" s="119"/>
      <c r="Z27746" s="119"/>
    </row>
    <row r="27747" spans="16:26" x14ac:dyDescent="0.25">
      <c r="P27747" s="121"/>
      <c r="R27747" s="121"/>
      <c r="T27747" s="121"/>
      <c r="V27747" s="121"/>
      <c r="X27747" s="121"/>
      <c r="Z27747" s="121"/>
    </row>
    <row r="27748" spans="16:26" x14ac:dyDescent="0.25">
      <c r="P27748" s="121"/>
      <c r="R27748" s="121"/>
      <c r="T27748" s="121"/>
      <c r="V27748" s="121"/>
      <c r="X27748" s="121"/>
      <c r="Z27748" s="121"/>
    </row>
    <row r="27749" spans="16:26" x14ac:dyDescent="0.25">
      <c r="P27749" s="121"/>
      <c r="R27749" s="121"/>
      <c r="T27749" s="121"/>
      <c r="V27749" s="121"/>
      <c r="X27749" s="121"/>
      <c r="Z27749" s="121"/>
    </row>
    <row r="27750" spans="16:26" x14ac:dyDescent="0.25">
      <c r="P27750" s="121"/>
      <c r="R27750" s="121"/>
      <c r="T27750" s="121"/>
      <c r="V27750" s="121"/>
      <c r="X27750" s="121"/>
      <c r="Z27750" s="121"/>
    </row>
    <row r="27751" spans="16:26" x14ac:dyDescent="0.25">
      <c r="P27751" s="122"/>
      <c r="R27751" s="122"/>
      <c r="T27751" s="122"/>
      <c r="V27751" s="122"/>
      <c r="X27751" s="122"/>
      <c r="Z27751" s="122"/>
    </row>
    <row r="27752" spans="16:26" x14ac:dyDescent="0.25">
      <c r="P27752" s="118"/>
      <c r="R27752" s="118"/>
      <c r="T27752" s="118"/>
      <c r="V27752" s="118"/>
      <c r="X27752" s="118"/>
      <c r="Z27752" s="118"/>
    </row>
    <row r="27753" spans="16:26" x14ac:dyDescent="0.25">
      <c r="P27753" s="119"/>
      <c r="R27753" s="119"/>
      <c r="T27753" s="119"/>
      <c r="V27753" s="119"/>
      <c r="X27753" s="119"/>
      <c r="Z27753" s="119"/>
    </row>
    <row r="27754" spans="16:26" x14ac:dyDescent="0.25">
      <c r="P27754" s="119"/>
      <c r="R27754" s="119"/>
      <c r="T27754" s="119"/>
      <c r="V27754" s="119"/>
      <c r="X27754" s="119"/>
      <c r="Z27754" s="119"/>
    </row>
    <row r="27755" spans="16:26" x14ac:dyDescent="0.25">
      <c r="P27755" s="120"/>
      <c r="R27755" s="120"/>
      <c r="T27755" s="120"/>
      <c r="V27755" s="120"/>
      <c r="X27755" s="120"/>
      <c r="Z27755" s="120"/>
    </row>
    <row r="27756" spans="16:26" x14ac:dyDescent="0.25">
      <c r="P27756" s="119"/>
      <c r="R27756" s="119"/>
      <c r="T27756" s="119"/>
      <c r="V27756" s="119"/>
      <c r="X27756" s="119"/>
      <c r="Z27756" s="119"/>
    </row>
    <row r="27757" spans="16:26" x14ac:dyDescent="0.25">
      <c r="P27757" s="119"/>
      <c r="R27757" s="119"/>
      <c r="T27757" s="119"/>
      <c r="V27757" s="119"/>
      <c r="X27757" s="119"/>
      <c r="Z27757" s="119"/>
    </row>
    <row r="27758" spans="16:26" x14ac:dyDescent="0.25">
      <c r="P27758" s="120"/>
      <c r="R27758" s="120"/>
      <c r="T27758" s="120"/>
      <c r="V27758" s="120"/>
      <c r="X27758" s="120"/>
      <c r="Z27758" s="120"/>
    </row>
    <row r="27759" spans="16:26" x14ac:dyDescent="0.25">
      <c r="P27759" s="119"/>
      <c r="R27759" s="119"/>
      <c r="T27759" s="119"/>
      <c r="V27759" s="119"/>
      <c r="X27759" s="119"/>
      <c r="Z27759" s="119"/>
    </row>
    <row r="27760" spans="16:26" x14ac:dyDescent="0.25">
      <c r="P27760" s="120"/>
      <c r="R27760" s="120"/>
      <c r="T27760" s="120"/>
      <c r="V27760" s="120"/>
      <c r="X27760" s="120"/>
      <c r="Z27760" s="120"/>
    </row>
    <row r="27761" spans="16:26" x14ac:dyDescent="0.25">
      <c r="P27761" s="119"/>
      <c r="R27761" s="119"/>
      <c r="T27761" s="119"/>
      <c r="V27761" s="119"/>
      <c r="X27761" s="119"/>
      <c r="Z27761" s="119"/>
    </row>
    <row r="27762" spans="16:26" x14ac:dyDescent="0.25">
      <c r="P27762" s="119"/>
      <c r="R27762" s="119"/>
      <c r="T27762" s="119"/>
      <c r="V27762" s="119"/>
      <c r="X27762" s="119"/>
      <c r="Z27762" s="119"/>
    </row>
    <row r="27763" spans="16:26" x14ac:dyDescent="0.25">
      <c r="P27763" s="119"/>
      <c r="R27763" s="119"/>
      <c r="T27763" s="119"/>
      <c r="V27763" s="119"/>
      <c r="X27763" s="119"/>
      <c r="Z27763" s="119"/>
    </row>
    <row r="27764" spans="16:26" x14ac:dyDescent="0.25">
      <c r="P27764" s="121"/>
      <c r="R27764" s="121"/>
      <c r="T27764" s="121"/>
      <c r="V27764" s="121"/>
      <c r="X27764" s="121"/>
      <c r="Z27764" s="121"/>
    </row>
    <row r="27765" spans="16:26" x14ac:dyDescent="0.25">
      <c r="P27765" s="121"/>
      <c r="R27765" s="121"/>
      <c r="T27765" s="121"/>
      <c r="V27765" s="121"/>
      <c r="X27765" s="121"/>
      <c r="Z27765" s="121"/>
    </row>
    <row r="27766" spans="16:26" x14ac:dyDescent="0.25">
      <c r="P27766" s="121"/>
      <c r="R27766" s="121"/>
      <c r="T27766" s="121"/>
      <c r="V27766" s="121"/>
      <c r="X27766" s="121"/>
      <c r="Z27766" s="121"/>
    </row>
    <row r="27767" spans="16:26" x14ac:dyDescent="0.25">
      <c r="P27767" s="121"/>
      <c r="R27767" s="121"/>
      <c r="T27767" s="121"/>
      <c r="V27767" s="121"/>
      <c r="X27767" s="121"/>
      <c r="Z27767" s="121"/>
    </row>
    <row r="27768" spans="16:26" x14ac:dyDescent="0.25">
      <c r="P27768" s="122"/>
      <c r="R27768" s="122"/>
      <c r="T27768" s="122"/>
      <c r="V27768" s="122"/>
      <c r="X27768" s="122"/>
      <c r="Z27768" s="122"/>
    </row>
    <row r="27769" spans="16:26" x14ac:dyDescent="0.25">
      <c r="P27769" s="118"/>
      <c r="R27769" s="118"/>
      <c r="T27769" s="118"/>
      <c r="V27769" s="118"/>
      <c r="X27769" s="118"/>
      <c r="Z27769" s="118"/>
    </row>
    <row r="27770" spans="16:26" x14ac:dyDescent="0.25">
      <c r="P27770" s="119"/>
      <c r="R27770" s="119"/>
      <c r="T27770" s="119"/>
      <c r="V27770" s="119"/>
      <c r="X27770" s="119"/>
      <c r="Z27770" s="119"/>
    </row>
    <row r="27771" spans="16:26" x14ac:dyDescent="0.25">
      <c r="P27771" s="119"/>
      <c r="R27771" s="119"/>
      <c r="T27771" s="119"/>
      <c r="V27771" s="119"/>
      <c r="X27771" s="119"/>
      <c r="Z27771" s="119"/>
    </row>
    <row r="27772" spans="16:26" x14ac:dyDescent="0.25">
      <c r="P27772" s="120"/>
      <c r="R27772" s="120"/>
      <c r="T27772" s="120"/>
      <c r="V27772" s="120"/>
      <c r="X27772" s="120"/>
      <c r="Z27772" s="120"/>
    </row>
    <row r="27773" spans="16:26" x14ac:dyDescent="0.25">
      <c r="P27773" s="119"/>
      <c r="R27773" s="119"/>
      <c r="T27773" s="119"/>
      <c r="V27773" s="119"/>
      <c r="X27773" s="119"/>
      <c r="Z27773" s="119"/>
    </row>
    <row r="27774" spans="16:26" x14ac:dyDescent="0.25">
      <c r="P27774" s="119"/>
      <c r="R27774" s="119"/>
      <c r="T27774" s="119"/>
      <c r="V27774" s="119"/>
      <c r="X27774" s="119"/>
      <c r="Z27774" s="119"/>
    </row>
    <row r="27775" spans="16:26" x14ac:dyDescent="0.25">
      <c r="P27775" s="120"/>
      <c r="R27775" s="120"/>
      <c r="T27775" s="120"/>
      <c r="V27775" s="120"/>
      <c r="X27775" s="120"/>
      <c r="Z27775" s="120"/>
    </row>
    <row r="27776" spans="16:26" x14ac:dyDescent="0.25">
      <c r="P27776" s="119"/>
      <c r="R27776" s="119"/>
      <c r="T27776" s="119"/>
      <c r="V27776" s="119"/>
      <c r="X27776" s="119"/>
      <c r="Z27776" s="119"/>
    </row>
    <row r="27777" spans="16:26" x14ac:dyDescent="0.25">
      <c r="P27777" s="120"/>
      <c r="R27777" s="120"/>
      <c r="T27777" s="120"/>
      <c r="V27777" s="120"/>
      <c r="X27777" s="120"/>
      <c r="Z27777" s="120"/>
    </row>
    <row r="27778" spans="16:26" x14ac:dyDescent="0.25">
      <c r="P27778" s="119"/>
      <c r="R27778" s="119"/>
      <c r="T27778" s="119"/>
      <c r="V27778" s="119"/>
      <c r="X27778" s="119"/>
      <c r="Z27778" s="119"/>
    </row>
    <row r="27779" spans="16:26" x14ac:dyDescent="0.25">
      <c r="P27779" s="119"/>
      <c r="R27779" s="119"/>
      <c r="T27779" s="119"/>
      <c r="V27779" s="119"/>
      <c r="X27779" s="119"/>
      <c r="Z27779" s="119"/>
    </row>
    <row r="27780" spans="16:26" x14ac:dyDescent="0.25">
      <c r="P27780" s="119"/>
      <c r="R27780" s="119"/>
      <c r="T27780" s="119"/>
      <c r="V27780" s="119"/>
      <c r="X27780" s="119"/>
      <c r="Z27780" s="119"/>
    </row>
    <row r="27781" spans="16:26" x14ac:dyDescent="0.25">
      <c r="P27781" s="121"/>
      <c r="R27781" s="121"/>
      <c r="T27781" s="121"/>
      <c r="V27781" s="121"/>
      <c r="X27781" s="121"/>
      <c r="Z27781" s="121"/>
    </row>
    <row r="27782" spans="16:26" x14ac:dyDescent="0.25">
      <c r="P27782" s="121"/>
      <c r="R27782" s="121"/>
      <c r="T27782" s="121"/>
      <c r="V27782" s="121"/>
      <c r="X27782" s="121"/>
      <c r="Z27782" s="121"/>
    </row>
    <row r="27783" spans="16:26" x14ac:dyDescent="0.25">
      <c r="P27783" s="121"/>
      <c r="R27783" s="121"/>
      <c r="T27783" s="121"/>
      <c r="V27783" s="121"/>
      <c r="X27783" s="121"/>
      <c r="Z27783" s="121"/>
    </row>
    <row r="27784" spans="16:26" x14ac:dyDescent="0.25">
      <c r="P27784" s="121"/>
      <c r="R27784" s="121"/>
      <c r="T27784" s="121"/>
      <c r="V27784" s="121"/>
      <c r="X27784" s="121"/>
      <c r="Z27784" s="121"/>
    </row>
    <row r="27785" spans="16:26" x14ac:dyDescent="0.25">
      <c r="P27785" s="122"/>
      <c r="R27785" s="122"/>
      <c r="T27785" s="122"/>
      <c r="V27785" s="122"/>
      <c r="X27785" s="122"/>
      <c r="Z27785" s="122"/>
    </row>
    <row r="27786" spans="16:26" x14ac:dyDescent="0.25">
      <c r="P27786" s="118"/>
      <c r="R27786" s="118"/>
      <c r="T27786" s="118"/>
      <c r="V27786" s="118"/>
      <c r="X27786" s="118"/>
      <c r="Z27786" s="118"/>
    </row>
    <row r="27787" spans="16:26" x14ac:dyDescent="0.25">
      <c r="P27787" s="119"/>
      <c r="R27787" s="119"/>
      <c r="T27787" s="119"/>
      <c r="V27787" s="119"/>
      <c r="X27787" s="119"/>
      <c r="Z27787" s="119"/>
    </row>
    <row r="27788" spans="16:26" x14ac:dyDescent="0.25">
      <c r="P27788" s="119"/>
      <c r="R27788" s="119"/>
      <c r="T27788" s="119"/>
      <c r="V27788" s="119"/>
      <c r="X27788" s="119"/>
      <c r="Z27788" s="119"/>
    </row>
    <row r="27789" spans="16:26" x14ac:dyDescent="0.25">
      <c r="P27789" s="120"/>
      <c r="R27789" s="120"/>
      <c r="T27789" s="120"/>
      <c r="V27789" s="120"/>
      <c r="X27789" s="120"/>
      <c r="Z27789" s="120"/>
    </row>
    <row r="27790" spans="16:26" x14ac:dyDescent="0.25">
      <c r="P27790" s="119"/>
      <c r="R27790" s="119"/>
      <c r="T27790" s="119"/>
      <c r="V27790" s="119"/>
      <c r="X27790" s="119"/>
      <c r="Z27790" s="119"/>
    </row>
    <row r="27791" spans="16:26" x14ac:dyDescent="0.25">
      <c r="P27791" s="119"/>
      <c r="R27791" s="119"/>
      <c r="T27791" s="119"/>
      <c r="V27791" s="119"/>
      <c r="X27791" s="119"/>
      <c r="Z27791" s="119"/>
    </row>
    <row r="27792" spans="16:26" x14ac:dyDescent="0.25">
      <c r="P27792" s="120"/>
      <c r="R27792" s="120"/>
      <c r="T27792" s="120"/>
      <c r="V27792" s="120"/>
      <c r="X27792" s="120"/>
      <c r="Z27792" s="120"/>
    </row>
    <row r="27793" spans="16:26" x14ac:dyDescent="0.25">
      <c r="P27793" s="119"/>
      <c r="R27793" s="119"/>
      <c r="T27793" s="119"/>
      <c r="V27793" s="119"/>
      <c r="X27793" s="119"/>
      <c r="Z27793" s="119"/>
    </row>
    <row r="27794" spans="16:26" x14ac:dyDescent="0.25">
      <c r="P27794" s="120"/>
      <c r="R27794" s="120"/>
      <c r="T27794" s="120"/>
      <c r="V27794" s="120"/>
      <c r="X27794" s="120"/>
      <c r="Z27794" s="120"/>
    </row>
    <row r="27795" spans="16:26" x14ac:dyDescent="0.25">
      <c r="P27795" s="119"/>
      <c r="R27795" s="119"/>
      <c r="T27795" s="119"/>
      <c r="V27795" s="119"/>
      <c r="X27795" s="119"/>
      <c r="Z27795" s="119"/>
    </row>
    <row r="27796" spans="16:26" x14ac:dyDescent="0.25">
      <c r="P27796" s="119"/>
      <c r="R27796" s="119"/>
      <c r="T27796" s="119"/>
      <c r="V27796" s="119"/>
      <c r="X27796" s="119"/>
      <c r="Z27796" s="119"/>
    </row>
    <row r="27797" spans="16:26" x14ac:dyDescent="0.25">
      <c r="P27797" s="119"/>
      <c r="R27797" s="119"/>
      <c r="T27797" s="119"/>
      <c r="V27797" s="119"/>
      <c r="X27797" s="119"/>
      <c r="Z27797" s="119"/>
    </row>
    <row r="27798" spans="16:26" x14ac:dyDescent="0.25">
      <c r="P27798" s="121"/>
      <c r="R27798" s="121"/>
      <c r="T27798" s="121"/>
      <c r="V27798" s="121"/>
      <c r="X27798" s="121"/>
      <c r="Z27798" s="121"/>
    </row>
    <row r="27799" spans="16:26" x14ac:dyDescent="0.25">
      <c r="P27799" s="121"/>
      <c r="R27799" s="121"/>
      <c r="T27799" s="121"/>
      <c r="V27799" s="121"/>
      <c r="X27799" s="121"/>
      <c r="Z27799" s="121"/>
    </row>
    <row r="27800" spans="16:26" x14ac:dyDescent="0.25">
      <c r="P27800" s="121"/>
      <c r="R27800" s="121"/>
      <c r="T27800" s="121"/>
      <c r="V27800" s="121"/>
      <c r="X27800" s="121"/>
      <c r="Z27800" s="121"/>
    </row>
    <row r="27801" spans="16:26" x14ac:dyDescent="0.25">
      <c r="P27801" s="121"/>
      <c r="R27801" s="121"/>
      <c r="T27801" s="121"/>
      <c r="V27801" s="121"/>
      <c r="X27801" s="121"/>
      <c r="Z27801" s="121"/>
    </row>
    <row r="27802" spans="16:26" x14ac:dyDescent="0.25">
      <c r="P27802" s="122"/>
      <c r="R27802" s="122"/>
      <c r="T27802" s="122"/>
      <c r="V27802" s="122"/>
      <c r="X27802" s="122"/>
      <c r="Z27802" s="122"/>
    </row>
    <row r="27803" spans="16:26" x14ac:dyDescent="0.25">
      <c r="P27803" s="118"/>
      <c r="R27803" s="118"/>
      <c r="T27803" s="118"/>
      <c r="V27803" s="118"/>
      <c r="X27803" s="118"/>
      <c r="Z27803" s="118"/>
    </row>
    <row r="27804" spans="16:26" x14ac:dyDescent="0.25">
      <c r="P27804" s="119"/>
      <c r="R27804" s="119"/>
      <c r="T27804" s="119"/>
      <c r="V27804" s="119"/>
      <c r="X27804" s="119"/>
      <c r="Z27804" s="119"/>
    </row>
    <row r="27805" spans="16:26" x14ac:dyDescent="0.25">
      <c r="P27805" s="119"/>
      <c r="R27805" s="119"/>
      <c r="T27805" s="119"/>
      <c r="V27805" s="119"/>
      <c r="X27805" s="119"/>
      <c r="Z27805" s="119"/>
    </row>
    <row r="27806" spans="16:26" x14ac:dyDescent="0.25">
      <c r="P27806" s="120"/>
      <c r="R27806" s="120"/>
      <c r="T27806" s="120"/>
      <c r="V27806" s="120"/>
      <c r="X27806" s="120"/>
      <c r="Z27806" s="120"/>
    </row>
    <row r="27807" spans="16:26" x14ac:dyDescent="0.25">
      <c r="P27807" s="119"/>
      <c r="R27807" s="119"/>
      <c r="T27807" s="119"/>
      <c r="V27807" s="119"/>
      <c r="X27807" s="119"/>
      <c r="Z27807" s="119"/>
    </row>
    <row r="27808" spans="16:26" x14ac:dyDescent="0.25">
      <c r="P27808" s="119"/>
      <c r="R27808" s="119"/>
      <c r="T27808" s="119"/>
      <c r="V27808" s="119"/>
      <c r="X27808" s="119"/>
      <c r="Z27808" s="119"/>
    </row>
    <row r="27809" spans="16:26" x14ac:dyDescent="0.25">
      <c r="P27809" s="120"/>
      <c r="R27809" s="120"/>
      <c r="T27809" s="120"/>
      <c r="V27809" s="120"/>
      <c r="X27809" s="120"/>
      <c r="Z27809" s="120"/>
    </row>
    <row r="27810" spans="16:26" x14ac:dyDescent="0.25">
      <c r="P27810" s="119"/>
      <c r="R27810" s="119"/>
      <c r="T27810" s="119"/>
      <c r="V27810" s="119"/>
      <c r="X27810" s="119"/>
      <c r="Z27810" s="119"/>
    </row>
    <row r="27811" spans="16:26" x14ac:dyDescent="0.25">
      <c r="P27811" s="120"/>
      <c r="R27811" s="120"/>
      <c r="T27811" s="120"/>
      <c r="V27811" s="120"/>
      <c r="X27811" s="120"/>
      <c r="Z27811" s="120"/>
    </row>
    <row r="27812" spans="16:26" x14ac:dyDescent="0.25">
      <c r="P27812" s="119"/>
      <c r="R27812" s="119"/>
      <c r="T27812" s="119"/>
      <c r="V27812" s="119"/>
      <c r="X27812" s="119"/>
      <c r="Z27812" s="119"/>
    </row>
    <row r="27813" spans="16:26" x14ac:dyDescent="0.25">
      <c r="P27813" s="119"/>
      <c r="R27813" s="119"/>
      <c r="T27813" s="119"/>
      <c r="V27813" s="119"/>
      <c r="X27813" s="119"/>
      <c r="Z27813" s="119"/>
    </row>
    <row r="27814" spans="16:26" x14ac:dyDescent="0.25">
      <c r="P27814" s="119"/>
      <c r="R27814" s="119"/>
      <c r="T27814" s="119"/>
      <c r="V27814" s="119"/>
      <c r="X27814" s="119"/>
      <c r="Z27814" s="119"/>
    </row>
    <row r="27815" spans="16:26" x14ac:dyDescent="0.25">
      <c r="P27815" s="121"/>
      <c r="R27815" s="121"/>
      <c r="T27815" s="121"/>
      <c r="V27815" s="121"/>
      <c r="X27815" s="121"/>
      <c r="Z27815" s="121"/>
    </row>
    <row r="27816" spans="16:26" x14ac:dyDescent="0.25">
      <c r="P27816" s="121"/>
      <c r="R27816" s="121"/>
      <c r="T27816" s="121"/>
      <c r="V27816" s="121"/>
      <c r="X27816" s="121"/>
      <c r="Z27816" s="121"/>
    </row>
    <row r="27817" spans="16:26" x14ac:dyDescent="0.25">
      <c r="P27817" s="121"/>
      <c r="R27817" s="121"/>
      <c r="T27817" s="121"/>
      <c r="V27817" s="121"/>
      <c r="X27817" s="121"/>
      <c r="Z27817" s="121"/>
    </row>
    <row r="27818" spans="16:26" x14ac:dyDescent="0.25">
      <c r="P27818" s="121"/>
      <c r="R27818" s="121"/>
      <c r="T27818" s="121"/>
      <c r="V27818" s="121"/>
      <c r="X27818" s="121"/>
      <c r="Z27818" s="121"/>
    </row>
    <row r="27819" spans="16:26" x14ac:dyDescent="0.25">
      <c r="P27819" s="122"/>
      <c r="R27819" s="122"/>
      <c r="T27819" s="122"/>
      <c r="V27819" s="122"/>
      <c r="X27819" s="122"/>
      <c r="Z27819" s="122"/>
    </row>
    <row r="27820" spans="16:26" x14ac:dyDescent="0.25">
      <c r="P27820" s="118"/>
      <c r="R27820" s="118"/>
      <c r="T27820" s="118"/>
      <c r="V27820" s="118"/>
      <c r="X27820" s="118"/>
      <c r="Z27820" s="118"/>
    </row>
    <row r="27821" spans="16:26" x14ac:dyDescent="0.25">
      <c r="P27821" s="119"/>
      <c r="R27821" s="119"/>
      <c r="T27821" s="119"/>
      <c r="V27821" s="119"/>
      <c r="X27821" s="119"/>
      <c r="Z27821" s="119"/>
    </row>
    <row r="27822" spans="16:26" x14ac:dyDescent="0.25">
      <c r="P27822" s="119"/>
      <c r="R27822" s="119"/>
      <c r="T27822" s="119"/>
      <c r="V27822" s="119"/>
      <c r="X27822" s="119"/>
      <c r="Z27822" s="119"/>
    </row>
    <row r="27823" spans="16:26" x14ac:dyDescent="0.25">
      <c r="P27823" s="120"/>
      <c r="R27823" s="120"/>
      <c r="T27823" s="120"/>
      <c r="V27823" s="120"/>
      <c r="X27823" s="120"/>
      <c r="Z27823" s="120"/>
    </row>
    <row r="27824" spans="16:26" x14ac:dyDescent="0.25">
      <c r="P27824" s="119"/>
      <c r="R27824" s="119"/>
      <c r="T27824" s="119"/>
      <c r="V27824" s="119"/>
      <c r="X27824" s="119"/>
      <c r="Z27824" s="119"/>
    </row>
    <row r="27825" spans="16:26" x14ac:dyDescent="0.25">
      <c r="P27825" s="119"/>
      <c r="R27825" s="119"/>
      <c r="T27825" s="119"/>
      <c r="V27825" s="119"/>
      <c r="X27825" s="119"/>
      <c r="Z27825" s="119"/>
    </row>
    <row r="27826" spans="16:26" x14ac:dyDescent="0.25">
      <c r="P27826" s="120"/>
      <c r="R27826" s="120"/>
      <c r="T27826" s="120"/>
      <c r="V27826" s="120"/>
      <c r="X27826" s="120"/>
      <c r="Z27826" s="120"/>
    </row>
    <row r="27827" spans="16:26" x14ac:dyDescent="0.25">
      <c r="P27827" s="119"/>
      <c r="R27827" s="119"/>
      <c r="T27827" s="119"/>
      <c r="V27827" s="119"/>
      <c r="X27827" s="119"/>
      <c r="Z27827" s="119"/>
    </row>
    <row r="27828" spans="16:26" x14ac:dyDescent="0.25">
      <c r="P27828" s="120"/>
      <c r="R27828" s="120"/>
      <c r="T27828" s="120"/>
      <c r="V27828" s="120"/>
      <c r="X27828" s="120"/>
      <c r="Z27828" s="120"/>
    </row>
    <row r="27829" spans="16:26" x14ac:dyDescent="0.25">
      <c r="P27829" s="119"/>
      <c r="R27829" s="119"/>
      <c r="T27829" s="119"/>
      <c r="V27829" s="119"/>
      <c r="X27829" s="119"/>
      <c r="Z27829" s="119"/>
    </row>
    <row r="27830" spans="16:26" x14ac:dyDescent="0.25">
      <c r="P27830" s="119"/>
      <c r="R27830" s="119"/>
      <c r="T27830" s="119"/>
      <c r="V27830" s="119"/>
      <c r="X27830" s="119"/>
      <c r="Z27830" s="119"/>
    </row>
    <row r="27831" spans="16:26" x14ac:dyDescent="0.25">
      <c r="P27831" s="119"/>
      <c r="R27831" s="119"/>
      <c r="T27831" s="119"/>
      <c r="V27831" s="119"/>
      <c r="X27831" s="119"/>
      <c r="Z27831" s="119"/>
    </row>
    <row r="27832" spans="16:26" x14ac:dyDescent="0.25">
      <c r="P27832" s="121"/>
      <c r="R27832" s="121"/>
      <c r="T27832" s="121"/>
      <c r="V27832" s="121"/>
      <c r="X27832" s="121"/>
      <c r="Z27832" s="121"/>
    </row>
    <row r="27833" spans="16:26" x14ac:dyDescent="0.25">
      <c r="P27833" s="121"/>
      <c r="R27833" s="121"/>
      <c r="T27833" s="121"/>
      <c r="V27833" s="121"/>
      <c r="X27833" s="121"/>
      <c r="Z27833" s="121"/>
    </row>
    <row r="27834" spans="16:26" x14ac:dyDescent="0.25">
      <c r="P27834" s="121"/>
      <c r="R27834" s="121"/>
      <c r="T27834" s="121"/>
      <c r="V27834" s="121"/>
      <c r="X27834" s="121"/>
      <c r="Z27834" s="121"/>
    </row>
    <row r="27835" spans="16:26" x14ac:dyDescent="0.25">
      <c r="P27835" s="121"/>
      <c r="R27835" s="121"/>
      <c r="T27835" s="121"/>
      <c r="V27835" s="121"/>
      <c r="X27835" s="121"/>
      <c r="Z27835" s="121"/>
    </row>
    <row r="27836" spans="16:26" x14ac:dyDescent="0.25">
      <c r="P27836" s="122"/>
      <c r="R27836" s="122"/>
      <c r="T27836" s="122"/>
      <c r="V27836" s="122"/>
      <c r="X27836" s="122"/>
      <c r="Z27836" s="122"/>
    </row>
    <row r="27837" spans="16:26" x14ac:dyDescent="0.25">
      <c r="P27837" s="118"/>
      <c r="R27837" s="118"/>
      <c r="T27837" s="118"/>
      <c r="V27837" s="118"/>
      <c r="X27837" s="118"/>
      <c r="Z27837" s="118"/>
    </row>
    <row r="27838" spans="16:26" x14ac:dyDescent="0.25">
      <c r="P27838" s="119"/>
      <c r="R27838" s="119"/>
      <c r="T27838" s="119"/>
      <c r="V27838" s="119"/>
      <c r="X27838" s="119"/>
      <c r="Z27838" s="119"/>
    </row>
    <row r="27839" spans="16:26" x14ac:dyDescent="0.25">
      <c r="P27839" s="119"/>
      <c r="R27839" s="119"/>
      <c r="T27839" s="119"/>
      <c r="V27839" s="119"/>
      <c r="X27839" s="119"/>
      <c r="Z27839" s="119"/>
    </row>
    <row r="27840" spans="16:26" x14ac:dyDescent="0.25">
      <c r="P27840" s="120"/>
      <c r="R27840" s="120"/>
      <c r="T27840" s="120"/>
      <c r="V27840" s="120"/>
      <c r="X27840" s="120"/>
      <c r="Z27840" s="120"/>
    </row>
    <row r="27841" spans="16:26" x14ac:dyDescent="0.25">
      <c r="P27841" s="119"/>
      <c r="R27841" s="119"/>
      <c r="T27841" s="119"/>
      <c r="V27841" s="119"/>
      <c r="X27841" s="119"/>
      <c r="Z27841" s="119"/>
    </row>
    <row r="27842" spans="16:26" x14ac:dyDescent="0.25">
      <c r="P27842" s="119"/>
      <c r="R27842" s="119"/>
      <c r="T27842" s="119"/>
      <c r="V27842" s="119"/>
      <c r="X27842" s="119"/>
      <c r="Z27842" s="119"/>
    </row>
    <row r="27843" spans="16:26" x14ac:dyDescent="0.25">
      <c r="P27843" s="120"/>
      <c r="R27843" s="120"/>
      <c r="T27843" s="120"/>
      <c r="V27843" s="120"/>
      <c r="X27843" s="120"/>
      <c r="Z27843" s="120"/>
    </row>
    <row r="27844" spans="16:26" x14ac:dyDescent="0.25">
      <c r="P27844" s="119"/>
      <c r="R27844" s="119"/>
      <c r="T27844" s="119"/>
      <c r="V27844" s="119"/>
      <c r="X27844" s="119"/>
      <c r="Z27844" s="119"/>
    </row>
    <row r="27845" spans="16:26" x14ac:dyDescent="0.25">
      <c r="P27845" s="120"/>
      <c r="R27845" s="120"/>
      <c r="T27845" s="120"/>
      <c r="V27845" s="120"/>
      <c r="X27845" s="120"/>
      <c r="Z27845" s="120"/>
    </row>
    <row r="27846" spans="16:26" x14ac:dyDescent="0.25">
      <c r="P27846" s="119"/>
      <c r="R27846" s="119"/>
      <c r="T27846" s="119"/>
      <c r="V27846" s="119"/>
      <c r="X27846" s="119"/>
      <c r="Z27846" s="119"/>
    </row>
    <row r="27847" spans="16:26" x14ac:dyDescent="0.25">
      <c r="P27847" s="119"/>
      <c r="R27847" s="119"/>
      <c r="T27847" s="119"/>
      <c r="V27847" s="119"/>
      <c r="X27847" s="119"/>
      <c r="Z27847" s="119"/>
    </row>
    <row r="27848" spans="16:26" x14ac:dyDescent="0.25">
      <c r="P27848" s="119"/>
      <c r="R27848" s="119"/>
      <c r="T27848" s="119"/>
      <c r="V27848" s="119"/>
      <c r="X27848" s="119"/>
      <c r="Z27848" s="119"/>
    </row>
    <row r="27849" spans="16:26" x14ac:dyDescent="0.25">
      <c r="P27849" s="121"/>
      <c r="R27849" s="121"/>
      <c r="T27849" s="121"/>
      <c r="V27849" s="121"/>
      <c r="X27849" s="121"/>
      <c r="Z27849" s="121"/>
    </row>
    <row r="27850" spans="16:26" x14ac:dyDescent="0.25">
      <c r="P27850" s="121"/>
      <c r="R27850" s="121"/>
      <c r="T27850" s="121"/>
      <c r="V27850" s="121"/>
      <c r="X27850" s="121"/>
      <c r="Z27850" s="121"/>
    </row>
    <row r="27851" spans="16:26" x14ac:dyDescent="0.25">
      <c r="P27851" s="121"/>
      <c r="R27851" s="121"/>
      <c r="T27851" s="121"/>
      <c r="V27851" s="121"/>
      <c r="X27851" s="121"/>
      <c r="Z27851" s="121"/>
    </row>
    <row r="27852" spans="16:26" x14ac:dyDescent="0.25">
      <c r="P27852" s="121"/>
      <c r="R27852" s="121"/>
      <c r="T27852" s="121"/>
      <c r="V27852" s="121"/>
      <c r="X27852" s="121"/>
      <c r="Z27852" s="121"/>
    </row>
    <row r="27853" spans="16:26" x14ac:dyDescent="0.25">
      <c r="P27853" s="122"/>
      <c r="R27853" s="122"/>
      <c r="T27853" s="122"/>
      <c r="V27853" s="122"/>
      <c r="X27853" s="122"/>
      <c r="Z27853" s="122"/>
    </row>
    <row r="27854" spans="16:26" x14ac:dyDescent="0.25">
      <c r="P27854" s="118"/>
      <c r="R27854" s="118"/>
      <c r="T27854" s="118"/>
      <c r="V27854" s="118"/>
      <c r="X27854" s="118"/>
      <c r="Z27854" s="118"/>
    </row>
    <row r="27855" spans="16:26" x14ac:dyDescent="0.25">
      <c r="P27855" s="119"/>
      <c r="R27855" s="119"/>
      <c r="T27855" s="119"/>
      <c r="V27855" s="119"/>
      <c r="X27855" s="119"/>
      <c r="Z27855" s="119"/>
    </row>
    <row r="27856" spans="16:26" x14ac:dyDescent="0.25">
      <c r="P27856" s="119"/>
      <c r="R27856" s="119"/>
      <c r="T27856" s="119"/>
      <c r="V27856" s="119"/>
      <c r="X27856" s="119"/>
      <c r="Z27856" s="119"/>
    </row>
    <row r="27857" spans="16:26" x14ac:dyDescent="0.25">
      <c r="P27857" s="120"/>
      <c r="R27857" s="120"/>
      <c r="T27857" s="120"/>
      <c r="V27857" s="120"/>
      <c r="X27857" s="120"/>
      <c r="Z27857" s="120"/>
    </row>
    <row r="27858" spans="16:26" x14ac:dyDescent="0.25">
      <c r="P27858" s="119"/>
      <c r="R27858" s="119"/>
      <c r="T27858" s="119"/>
      <c r="V27858" s="119"/>
      <c r="X27858" s="119"/>
      <c r="Z27858" s="119"/>
    </row>
    <row r="27859" spans="16:26" x14ac:dyDescent="0.25">
      <c r="P27859" s="119"/>
      <c r="R27859" s="119"/>
      <c r="T27859" s="119"/>
      <c r="V27859" s="119"/>
      <c r="X27859" s="119"/>
      <c r="Z27859" s="119"/>
    </row>
    <row r="27860" spans="16:26" x14ac:dyDescent="0.25">
      <c r="P27860" s="120"/>
      <c r="R27860" s="120"/>
      <c r="T27860" s="120"/>
      <c r="V27860" s="120"/>
      <c r="X27860" s="120"/>
      <c r="Z27860" s="120"/>
    </row>
    <row r="27861" spans="16:26" x14ac:dyDescent="0.25">
      <c r="P27861" s="119"/>
      <c r="R27861" s="119"/>
      <c r="T27861" s="119"/>
      <c r="V27861" s="119"/>
      <c r="X27861" s="119"/>
      <c r="Z27861" s="119"/>
    </row>
    <row r="27862" spans="16:26" x14ac:dyDescent="0.25">
      <c r="P27862" s="120"/>
      <c r="R27862" s="120"/>
      <c r="T27862" s="120"/>
      <c r="V27862" s="120"/>
      <c r="X27862" s="120"/>
      <c r="Z27862" s="120"/>
    </row>
    <row r="27863" spans="16:26" x14ac:dyDescent="0.25">
      <c r="P27863" s="119"/>
      <c r="R27863" s="119"/>
      <c r="T27863" s="119"/>
      <c r="V27863" s="119"/>
      <c r="X27863" s="119"/>
      <c r="Z27863" s="119"/>
    </row>
    <row r="27864" spans="16:26" x14ac:dyDescent="0.25">
      <c r="P27864" s="119"/>
      <c r="R27864" s="119"/>
      <c r="T27864" s="119"/>
      <c r="V27864" s="119"/>
      <c r="X27864" s="119"/>
      <c r="Z27864" s="119"/>
    </row>
    <row r="27865" spans="16:26" x14ac:dyDescent="0.25">
      <c r="P27865" s="119"/>
      <c r="R27865" s="119"/>
      <c r="T27865" s="119"/>
      <c r="V27865" s="119"/>
      <c r="X27865" s="119"/>
      <c r="Z27865" s="119"/>
    </row>
    <row r="27866" spans="16:26" x14ac:dyDescent="0.25">
      <c r="P27866" s="121"/>
      <c r="R27866" s="121"/>
      <c r="T27866" s="121"/>
      <c r="V27866" s="121"/>
      <c r="X27866" s="121"/>
      <c r="Z27866" s="121"/>
    </row>
    <row r="27867" spans="16:26" x14ac:dyDescent="0.25">
      <c r="P27867" s="121"/>
      <c r="R27867" s="121"/>
      <c r="T27867" s="121"/>
      <c r="V27867" s="121"/>
      <c r="X27867" s="121"/>
      <c r="Z27867" s="121"/>
    </row>
    <row r="27868" spans="16:26" x14ac:dyDescent="0.25">
      <c r="P27868" s="121"/>
      <c r="R27868" s="121"/>
      <c r="T27868" s="121"/>
      <c r="V27868" s="121"/>
      <c r="X27868" s="121"/>
      <c r="Z27868" s="121"/>
    </row>
    <row r="27869" spans="16:26" x14ac:dyDescent="0.25">
      <c r="P27869" s="121"/>
      <c r="R27869" s="121"/>
      <c r="T27869" s="121"/>
      <c r="V27869" s="121"/>
      <c r="X27869" s="121"/>
      <c r="Z27869" s="121"/>
    </row>
    <row r="27870" spans="16:26" x14ac:dyDescent="0.25">
      <c r="P27870" s="122"/>
      <c r="R27870" s="122"/>
      <c r="T27870" s="122"/>
      <c r="V27870" s="122"/>
      <c r="X27870" s="122"/>
      <c r="Z27870" s="122"/>
    </row>
    <row r="27871" spans="16:26" x14ac:dyDescent="0.25">
      <c r="P27871" s="118"/>
      <c r="R27871" s="118"/>
      <c r="T27871" s="118"/>
      <c r="V27871" s="118"/>
      <c r="X27871" s="118"/>
      <c r="Z27871" s="118"/>
    </row>
    <row r="27872" spans="16:26" x14ac:dyDescent="0.25">
      <c r="P27872" s="119"/>
      <c r="R27872" s="119"/>
      <c r="T27872" s="119"/>
      <c r="V27872" s="119"/>
      <c r="X27872" s="119"/>
      <c r="Z27872" s="119"/>
    </row>
    <row r="27873" spans="16:26" x14ac:dyDescent="0.25">
      <c r="P27873" s="119"/>
      <c r="R27873" s="119"/>
      <c r="T27873" s="119"/>
      <c r="V27873" s="119"/>
      <c r="X27873" s="119"/>
      <c r="Z27873" s="119"/>
    </row>
    <row r="27874" spans="16:26" x14ac:dyDescent="0.25">
      <c r="P27874" s="120"/>
      <c r="R27874" s="120"/>
      <c r="T27874" s="120"/>
      <c r="V27874" s="120"/>
      <c r="X27874" s="120"/>
      <c r="Z27874" s="120"/>
    </row>
    <row r="27875" spans="16:26" x14ac:dyDescent="0.25">
      <c r="P27875" s="119"/>
      <c r="R27875" s="119"/>
      <c r="T27875" s="119"/>
      <c r="V27875" s="119"/>
      <c r="X27875" s="119"/>
      <c r="Z27875" s="119"/>
    </row>
    <row r="27876" spans="16:26" x14ac:dyDescent="0.25">
      <c r="P27876" s="119"/>
      <c r="R27876" s="119"/>
      <c r="T27876" s="119"/>
      <c r="V27876" s="119"/>
      <c r="X27876" s="119"/>
      <c r="Z27876" s="119"/>
    </row>
    <row r="27877" spans="16:26" x14ac:dyDescent="0.25">
      <c r="P27877" s="120"/>
      <c r="R27877" s="120"/>
      <c r="T27877" s="120"/>
      <c r="V27877" s="120"/>
      <c r="X27877" s="120"/>
      <c r="Z27877" s="120"/>
    </row>
    <row r="27878" spans="16:26" x14ac:dyDescent="0.25">
      <c r="P27878" s="119"/>
      <c r="R27878" s="119"/>
      <c r="T27878" s="119"/>
      <c r="V27878" s="119"/>
      <c r="X27878" s="119"/>
      <c r="Z27878" s="119"/>
    </row>
    <row r="27879" spans="16:26" x14ac:dyDescent="0.25">
      <c r="P27879" s="120"/>
      <c r="R27879" s="120"/>
      <c r="T27879" s="120"/>
      <c r="V27879" s="120"/>
      <c r="X27879" s="120"/>
      <c r="Z27879" s="120"/>
    </row>
    <row r="27880" spans="16:26" x14ac:dyDescent="0.25">
      <c r="P27880" s="119"/>
      <c r="R27880" s="119"/>
      <c r="T27880" s="119"/>
      <c r="V27880" s="119"/>
      <c r="X27880" s="119"/>
      <c r="Z27880" s="119"/>
    </row>
    <row r="27881" spans="16:26" x14ac:dyDescent="0.25">
      <c r="P27881" s="119"/>
      <c r="R27881" s="119"/>
      <c r="T27881" s="119"/>
      <c r="V27881" s="119"/>
      <c r="X27881" s="119"/>
      <c r="Z27881" s="119"/>
    </row>
    <row r="27882" spans="16:26" x14ac:dyDescent="0.25">
      <c r="P27882" s="119"/>
      <c r="R27882" s="119"/>
      <c r="T27882" s="119"/>
      <c r="V27882" s="119"/>
      <c r="X27882" s="119"/>
      <c r="Z27882" s="119"/>
    </row>
    <row r="27883" spans="16:26" x14ac:dyDescent="0.25">
      <c r="P27883" s="121"/>
      <c r="R27883" s="121"/>
      <c r="T27883" s="121"/>
      <c r="V27883" s="121"/>
      <c r="X27883" s="121"/>
      <c r="Z27883" s="121"/>
    </row>
    <row r="27884" spans="16:26" x14ac:dyDescent="0.25">
      <c r="P27884" s="121"/>
      <c r="R27884" s="121"/>
      <c r="T27884" s="121"/>
      <c r="V27884" s="121"/>
      <c r="X27884" s="121"/>
      <c r="Z27884" s="121"/>
    </row>
    <row r="27885" spans="16:26" x14ac:dyDescent="0.25">
      <c r="P27885" s="121"/>
      <c r="R27885" s="121"/>
      <c r="T27885" s="121"/>
      <c r="V27885" s="121"/>
      <c r="X27885" s="121"/>
      <c r="Z27885" s="121"/>
    </row>
    <row r="27886" spans="16:26" x14ac:dyDescent="0.25">
      <c r="P27886" s="121"/>
      <c r="R27886" s="121"/>
      <c r="T27886" s="121"/>
      <c r="V27886" s="121"/>
      <c r="X27886" s="121"/>
      <c r="Z27886" s="121"/>
    </row>
    <row r="27887" spans="16:26" x14ac:dyDescent="0.25">
      <c r="P27887" s="122"/>
      <c r="R27887" s="122"/>
      <c r="T27887" s="122"/>
      <c r="V27887" s="122"/>
      <c r="X27887" s="122"/>
      <c r="Z27887" s="122"/>
    </row>
    <row r="27888" spans="16:26" x14ac:dyDescent="0.25">
      <c r="P27888" s="118"/>
      <c r="R27888" s="118"/>
      <c r="T27888" s="118"/>
      <c r="V27888" s="118"/>
      <c r="X27888" s="118"/>
      <c r="Z27888" s="118"/>
    </row>
    <row r="27889" spans="16:26" x14ac:dyDescent="0.25">
      <c r="P27889" s="119"/>
      <c r="R27889" s="119"/>
      <c r="T27889" s="119"/>
      <c r="V27889" s="119"/>
      <c r="X27889" s="119"/>
      <c r="Z27889" s="119"/>
    </row>
    <row r="27890" spans="16:26" x14ac:dyDescent="0.25">
      <c r="P27890" s="119"/>
      <c r="R27890" s="119"/>
      <c r="T27890" s="119"/>
      <c r="V27890" s="119"/>
      <c r="X27890" s="119"/>
      <c r="Z27890" s="119"/>
    </row>
    <row r="27891" spans="16:26" x14ac:dyDescent="0.25">
      <c r="P27891" s="120"/>
      <c r="R27891" s="120"/>
      <c r="T27891" s="120"/>
      <c r="V27891" s="120"/>
      <c r="X27891" s="120"/>
      <c r="Z27891" s="120"/>
    </row>
    <row r="27892" spans="16:26" x14ac:dyDescent="0.25">
      <c r="P27892" s="119"/>
      <c r="R27892" s="119"/>
      <c r="T27892" s="119"/>
      <c r="V27892" s="119"/>
      <c r="X27892" s="119"/>
      <c r="Z27892" s="119"/>
    </row>
    <row r="27893" spans="16:26" x14ac:dyDescent="0.25">
      <c r="P27893" s="119"/>
      <c r="R27893" s="119"/>
      <c r="T27893" s="119"/>
      <c r="V27893" s="119"/>
      <c r="X27893" s="119"/>
      <c r="Z27893" s="119"/>
    </row>
    <row r="27894" spans="16:26" x14ac:dyDescent="0.25">
      <c r="P27894" s="120"/>
      <c r="R27894" s="120"/>
      <c r="T27894" s="120"/>
      <c r="V27894" s="120"/>
      <c r="X27894" s="120"/>
      <c r="Z27894" s="120"/>
    </row>
    <row r="27895" spans="16:26" x14ac:dyDescent="0.25">
      <c r="P27895" s="119"/>
      <c r="R27895" s="119"/>
      <c r="T27895" s="119"/>
      <c r="V27895" s="119"/>
      <c r="X27895" s="119"/>
      <c r="Z27895" s="119"/>
    </row>
    <row r="27896" spans="16:26" x14ac:dyDescent="0.25">
      <c r="P27896" s="120"/>
      <c r="R27896" s="120"/>
      <c r="T27896" s="120"/>
      <c r="V27896" s="120"/>
      <c r="X27896" s="120"/>
      <c r="Z27896" s="120"/>
    </row>
    <row r="27897" spans="16:26" x14ac:dyDescent="0.25">
      <c r="P27897" s="119"/>
      <c r="R27897" s="119"/>
      <c r="T27897" s="119"/>
      <c r="V27897" s="119"/>
      <c r="X27897" s="119"/>
      <c r="Z27897" s="119"/>
    </row>
    <row r="27898" spans="16:26" x14ac:dyDescent="0.25">
      <c r="P27898" s="119"/>
      <c r="R27898" s="119"/>
      <c r="T27898" s="119"/>
      <c r="V27898" s="119"/>
      <c r="X27898" s="119"/>
      <c r="Z27898" s="119"/>
    </row>
    <row r="27899" spans="16:26" x14ac:dyDescent="0.25">
      <c r="P27899" s="119"/>
      <c r="R27899" s="119"/>
      <c r="T27899" s="119"/>
      <c r="V27899" s="119"/>
      <c r="X27899" s="119"/>
      <c r="Z27899" s="119"/>
    </row>
    <row r="27900" spans="16:26" x14ac:dyDescent="0.25">
      <c r="P27900" s="121"/>
      <c r="R27900" s="121"/>
      <c r="T27900" s="121"/>
      <c r="V27900" s="121"/>
      <c r="X27900" s="121"/>
      <c r="Z27900" s="121"/>
    </row>
    <row r="27901" spans="16:26" x14ac:dyDescent="0.25">
      <c r="P27901" s="121"/>
      <c r="R27901" s="121"/>
      <c r="T27901" s="121"/>
      <c r="V27901" s="121"/>
      <c r="X27901" s="121"/>
      <c r="Z27901" s="121"/>
    </row>
    <row r="27902" spans="16:26" x14ac:dyDescent="0.25">
      <c r="P27902" s="121"/>
      <c r="R27902" s="121"/>
      <c r="T27902" s="121"/>
      <c r="V27902" s="121"/>
      <c r="X27902" s="121"/>
      <c r="Z27902" s="121"/>
    </row>
    <row r="27903" spans="16:26" x14ac:dyDescent="0.25">
      <c r="P27903" s="121"/>
      <c r="R27903" s="121"/>
      <c r="T27903" s="121"/>
      <c r="V27903" s="121"/>
      <c r="X27903" s="121"/>
      <c r="Z27903" s="121"/>
    </row>
    <row r="27904" spans="16:26" x14ac:dyDescent="0.25">
      <c r="P27904" s="122"/>
      <c r="R27904" s="122"/>
      <c r="T27904" s="122"/>
      <c r="V27904" s="122"/>
      <c r="X27904" s="122"/>
      <c r="Z27904" s="122"/>
    </row>
    <row r="27905" spans="16:26" x14ac:dyDescent="0.25">
      <c r="P27905" s="118"/>
      <c r="R27905" s="118"/>
      <c r="T27905" s="118"/>
      <c r="V27905" s="118"/>
      <c r="X27905" s="118"/>
      <c r="Z27905" s="118"/>
    </row>
    <row r="27906" spans="16:26" x14ac:dyDescent="0.25">
      <c r="P27906" s="119"/>
      <c r="R27906" s="119"/>
      <c r="T27906" s="119"/>
      <c r="V27906" s="119"/>
      <c r="X27906" s="119"/>
      <c r="Z27906" s="119"/>
    </row>
    <row r="27907" spans="16:26" x14ac:dyDescent="0.25">
      <c r="P27907" s="119"/>
      <c r="R27907" s="119"/>
      <c r="T27907" s="119"/>
      <c r="V27907" s="119"/>
      <c r="X27907" s="119"/>
      <c r="Z27907" s="119"/>
    </row>
    <row r="27908" spans="16:26" x14ac:dyDescent="0.25">
      <c r="P27908" s="120"/>
      <c r="R27908" s="120"/>
      <c r="T27908" s="120"/>
      <c r="V27908" s="120"/>
      <c r="X27908" s="120"/>
      <c r="Z27908" s="120"/>
    </row>
    <row r="27909" spans="16:26" x14ac:dyDescent="0.25">
      <c r="P27909" s="119"/>
      <c r="R27909" s="119"/>
      <c r="T27909" s="119"/>
      <c r="V27909" s="119"/>
      <c r="X27909" s="119"/>
      <c r="Z27909" s="119"/>
    </row>
    <row r="27910" spans="16:26" x14ac:dyDescent="0.25">
      <c r="P27910" s="119"/>
      <c r="R27910" s="119"/>
      <c r="T27910" s="119"/>
      <c r="V27910" s="119"/>
      <c r="X27910" s="119"/>
      <c r="Z27910" s="119"/>
    </row>
    <row r="27911" spans="16:26" x14ac:dyDescent="0.25">
      <c r="P27911" s="120"/>
      <c r="R27911" s="120"/>
      <c r="T27911" s="120"/>
      <c r="V27911" s="120"/>
      <c r="X27911" s="120"/>
      <c r="Z27911" s="120"/>
    </row>
    <row r="27912" spans="16:26" x14ac:dyDescent="0.25">
      <c r="P27912" s="119"/>
      <c r="R27912" s="119"/>
      <c r="T27912" s="119"/>
      <c r="V27912" s="119"/>
      <c r="X27912" s="119"/>
      <c r="Z27912" s="119"/>
    </row>
    <row r="27913" spans="16:26" x14ac:dyDescent="0.25">
      <c r="P27913" s="120"/>
      <c r="R27913" s="120"/>
      <c r="T27913" s="120"/>
      <c r="V27913" s="120"/>
      <c r="X27913" s="120"/>
      <c r="Z27913" s="120"/>
    </row>
    <row r="27914" spans="16:26" x14ac:dyDescent="0.25">
      <c r="P27914" s="119"/>
      <c r="R27914" s="119"/>
      <c r="T27914" s="119"/>
      <c r="V27914" s="119"/>
      <c r="X27914" s="119"/>
      <c r="Z27914" s="119"/>
    </row>
    <row r="27915" spans="16:26" x14ac:dyDescent="0.25">
      <c r="P27915" s="119"/>
      <c r="R27915" s="119"/>
      <c r="T27915" s="119"/>
      <c r="V27915" s="119"/>
      <c r="X27915" s="119"/>
      <c r="Z27915" s="119"/>
    </row>
    <row r="27916" spans="16:26" x14ac:dyDescent="0.25">
      <c r="P27916" s="119"/>
      <c r="R27916" s="119"/>
      <c r="T27916" s="119"/>
      <c r="V27916" s="119"/>
      <c r="X27916" s="119"/>
      <c r="Z27916" s="119"/>
    </row>
    <row r="27917" spans="16:26" x14ac:dyDescent="0.25">
      <c r="P27917" s="121"/>
      <c r="R27917" s="121"/>
      <c r="T27917" s="121"/>
      <c r="V27917" s="121"/>
      <c r="X27917" s="121"/>
      <c r="Z27917" s="121"/>
    </row>
    <row r="27918" spans="16:26" x14ac:dyDescent="0.25">
      <c r="P27918" s="121"/>
      <c r="R27918" s="121"/>
      <c r="T27918" s="121"/>
      <c r="V27918" s="121"/>
      <c r="X27918" s="121"/>
      <c r="Z27918" s="121"/>
    </row>
    <row r="27919" spans="16:26" x14ac:dyDescent="0.25">
      <c r="P27919" s="121"/>
      <c r="R27919" s="121"/>
      <c r="T27919" s="121"/>
      <c r="V27919" s="121"/>
      <c r="X27919" s="121"/>
      <c r="Z27919" s="121"/>
    </row>
    <row r="27920" spans="16:26" x14ac:dyDescent="0.25">
      <c r="P27920" s="121"/>
      <c r="R27920" s="121"/>
      <c r="T27920" s="121"/>
      <c r="V27920" s="121"/>
      <c r="X27920" s="121"/>
      <c r="Z27920" s="121"/>
    </row>
    <row r="27921" spans="16:26" x14ac:dyDescent="0.25">
      <c r="P27921" s="122"/>
      <c r="R27921" s="122"/>
      <c r="T27921" s="122"/>
      <c r="V27921" s="122"/>
      <c r="X27921" s="122"/>
      <c r="Z27921" s="122"/>
    </row>
    <row r="27922" spans="16:26" x14ac:dyDescent="0.25">
      <c r="P27922" s="118"/>
      <c r="R27922" s="118"/>
      <c r="T27922" s="118"/>
      <c r="V27922" s="118"/>
      <c r="X27922" s="118"/>
      <c r="Z27922" s="118"/>
    </row>
    <row r="27923" spans="16:26" x14ac:dyDescent="0.25">
      <c r="P27923" s="119"/>
      <c r="R27923" s="119"/>
      <c r="T27923" s="119"/>
      <c r="V27923" s="119"/>
      <c r="X27923" s="119"/>
      <c r="Z27923" s="119"/>
    </row>
    <row r="27924" spans="16:26" x14ac:dyDescent="0.25">
      <c r="P27924" s="119"/>
      <c r="R27924" s="119"/>
      <c r="T27924" s="119"/>
      <c r="V27924" s="119"/>
      <c r="X27924" s="119"/>
      <c r="Z27924" s="119"/>
    </row>
    <row r="27925" spans="16:26" x14ac:dyDescent="0.25">
      <c r="P27925" s="120"/>
      <c r="R27925" s="120"/>
      <c r="T27925" s="120"/>
      <c r="V27925" s="120"/>
      <c r="X27925" s="120"/>
      <c r="Z27925" s="120"/>
    </row>
    <row r="27926" spans="16:26" x14ac:dyDescent="0.25">
      <c r="P27926" s="119"/>
      <c r="R27926" s="119"/>
      <c r="T27926" s="119"/>
      <c r="V27926" s="119"/>
      <c r="X27926" s="119"/>
      <c r="Z27926" s="119"/>
    </row>
    <row r="27927" spans="16:26" x14ac:dyDescent="0.25">
      <c r="P27927" s="119"/>
      <c r="R27927" s="119"/>
      <c r="T27927" s="119"/>
      <c r="V27927" s="119"/>
      <c r="X27927" s="119"/>
      <c r="Z27927" s="119"/>
    </row>
    <row r="27928" spans="16:26" x14ac:dyDescent="0.25">
      <c r="P27928" s="120"/>
      <c r="R27928" s="120"/>
      <c r="T27928" s="120"/>
      <c r="V27928" s="120"/>
      <c r="X27928" s="120"/>
      <c r="Z27928" s="120"/>
    </row>
    <row r="27929" spans="16:26" x14ac:dyDescent="0.25">
      <c r="P27929" s="119"/>
      <c r="R27929" s="119"/>
      <c r="T27929" s="119"/>
      <c r="V27929" s="119"/>
      <c r="X27929" s="119"/>
      <c r="Z27929" s="119"/>
    </row>
    <row r="27930" spans="16:26" x14ac:dyDescent="0.25">
      <c r="P27930" s="120"/>
      <c r="R27930" s="120"/>
      <c r="T27930" s="120"/>
      <c r="V27930" s="120"/>
      <c r="X27930" s="120"/>
      <c r="Z27930" s="120"/>
    </row>
    <row r="27931" spans="16:26" x14ac:dyDescent="0.25">
      <c r="P27931" s="119"/>
      <c r="R27931" s="119"/>
      <c r="T27931" s="119"/>
      <c r="V27931" s="119"/>
      <c r="X27931" s="119"/>
      <c r="Z27931" s="119"/>
    </row>
    <row r="27932" spans="16:26" x14ac:dyDescent="0.25">
      <c r="P27932" s="119"/>
      <c r="R27932" s="119"/>
      <c r="T27932" s="119"/>
      <c r="V27932" s="119"/>
      <c r="X27932" s="119"/>
      <c r="Z27932" s="119"/>
    </row>
    <row r="27933" spans="16:26" x14ac:dyDescent="0.25">
      <c r="P27933" s="119"/>
      <c r="R27933" s="119"/>
      <c r="T27933" s="119"/>
      <c r="V27933" s="119"/>
      <c r="X27933" s="119"/>
      <c r="Z27933" s="119"/>
    </row>
    <row r="27934" spans="16:26" x14ac:dyDescent="0.25">
      <c r="P27934" s="121"/>
      <c r="R27934" s="121"/>
      <c r="T27934" s="121"/>
      <c r="V27934" s="121"/>
      <c r="X27934" s="121"/>
      <c r="Z27934" s="121"/>
    </row>
    <row r="27935" spans="16:26" x14ac:dyDescent="0.25">
      <c r="P27935" s="121"/>
      <c r="R27935" s="121"/>
      <c r="T27935" s="121"/>
      <c r="V27935" s="121"/>
      <c r="X27935" s="121"/>
      <c r="Z27935" s="121"/>
    </row>
    <row r="27936" spans="16:26" x14ac:dyDescent="0.25">
      <c r="P27936" s="121"/>
      <c r="R27936" s="121"/>
      <c r="T27936" s="121"/>
      <c r="V27936" s="121"/>
      <c r="X27936" s="121"/>
      <c r="Z27936" s="121"/>
    </row>
    <row r="27937" spans="16:26" x14ac:dyDescent="0.25">
      <c r="P27937" s="121"/>
      <c r="R27937" s="121"/>
      <c r="T27937" s="121"/>
      <c r="V27937" s="121"/>
      <c r="X27937" s="121"/>
      <c r="Z27937" s="121"/>
    </row>
    <row r="27938" spans="16:26" x14ac:dyDescent="0.25">
      <c r="P27938" s="122"/>
      <c r="R27938" s="122"/>
      <c r="T27938" s="122"/>
      <c r="V27938" s="122"/>
      <c r="X27938" s="122"/>
      <c r="Z27938" s="122"/>
    </row>
    <row r="27939" spans="16:26" x14ac:dyDescent="0.25">
      <c r="P27939" s="118"/>
      <c r="R27939" s="118"/>
      <c r="T27939" s="118"/>
      <c r="V27939" s="118"/>
      <c r="X27939" s="118"/>
      <c r="Z27939" s="118"/>
    </row>
    <row r="27940" spans="16:26" x14ac:dyDescent="0.25">
      <c r="P27940" s="119"/>
      <c r="R27940" s="119"/>
      <c r="T27940" s="119"/>
      <c r="V27940" s="119"/>
      <c r="X27940" s="119"/>
      <c r="Z27940" s="119"/>
    </row>
    <row r="27941" spans="16:26" x14ac:dyDescent="0.25">
      <c r="P27941" s="119"/>
      <c r="R27941" s="119"/>
      <c r="T27941" s="119"/>
      <c r="V27941" s="119"/>
      <c r="X27941" s="119"/>
      <c r="Z27941" s="119"/>
    </row>
    <row r="27942" spans="16:26" x14ac:dyDescent="0.25">
      <c r="P27942" s="120"/>
      <c r="R27942" s="120"/>
      <c r="T27942" s="120"/>
      <c r="V27942" s="120"/>
      <c r="X27942" s="120"/>
      <c r="Z27942" s="120"/>
    </row>
    <row r="27943" spans="16:26" x14ac:dyDescent="0.25">
      <c r="P27943" s="119"/>
      <c r="R27943" s="119"/>
      <c r="T27943" s="119"/>
      <c r="V27943" s="119"/>
      <c r="X27943" s="119"/>
      <c r="Z27943" s="119"/>
    </row>
    <row r="27944" spans="16:26" x14ac:dyDescent="0.25">
      <c r="P27944" s="119"/>
      <c r="R27944" s="119"/>
      <c r="T27944" s="119"/>
      <c r="V27944" s="119"/>
      <c r="X27944" s="119"/>
      <c r="Z27944" s="119"/>
    </row>
    <row r="27945" spans="16:26" x14ac:dyDescent="0.25">
      <c r="P27945" s="120"/>
      <c r="R27945" s="120"/>
      <c r="T27945" s="120"/>
      <c r="V27945" s="120"/>
      <c r="X27945" s="120"/>
      <c r="Z27945" s="120"/>
    </row>
    <row r="27946" spans="16:26" x14ac:dyDescent="0.25">
      <c r="P27946" s="119"/>
      <c r="R27946" s="119"/>
      <c r="T27946" s="119"/>
      <c r="V27946" s="119"/>
      <c r="X27946" s="119"/>
      <c r="Z27946" s="119"/>
    </row>
    <row r="27947" spans="16:26" x14ac:dyDescent="0.25">
      <c r="P27947" s="120"/>
      <c r="R27947" s="120"/>
      <c r="T27947" s="120"/>
      <c r="V27947" s="120"/>
      <c r="X27947" s="120"/>
      <c r="Z27947" s="120"/>
    </row>
    <row r="27948" spans="16:26" x14ac:dyDescent="0.25">
      <c r="P27948" s="119"/>
      <c r="R27948" s="119"/>
      <c r="T27948" s="119"/>
      <c r="V27948" s="119"/>
      <c r="X27948" s="119"/>
      <c r="Z27948" s="119"/>
    </row>
    <row r="27949" spans="16:26" x14ac:dyDescent="0.25">
      <c r="P27949" s="119"/>
      <c r="R27949" s="119"/>
      <c r="T27949" s="119"/>
      <c r="V27949" s="119"/>
      <c r="X27949" s="119"/>
      <c r="Z27949" s="119"/>
    </row>
    <row r="27950" spans="16:26" x14ac:dyDescent="0.25">
      <c r="P27950" s="119"/>
      <c r="R27950" s="119"/>
      <c r="T27950" s="119"/>
      <c r="V27950" s="119"/>
      <c r="X27950" s="119"/>
      <c r="Z27950" s="119"/>
    </row>
    <row r="27951" spans="16:26" x14ac:dyDescent="0.25">
      <c r="P27951" s="121"/>
      <c r="R27951" s="121"/>
      <c r="T27951" s="121"/>
      <c r="V27951" s="121"/>
      <c r="X27951" s="121"/>
      <c r="Z27951" s="121"/>
    </row>
    <row r="27952" spans="16:26" x14ac:dyDescent="0.25">
      <c r="P27952" s="121"/>
      <c r="R27952" s="121"/>
      <c r="T27952" s="121"/>
      <c r="V27952" s="121"/>
      <c r="X27952" s="121"/>
      <c r="Z27952" s="121"/>
    </row>
    <row r="27953" spans="16:26" x14ac:dyDescent="0.25">
      <c r="P27953" s="121"/>
      <c r="R27953" s="121"/>
      <c r="T27953" s="121"/>
      <c r="V27953" s="121"/>
      <c r="X27953" s="121"/>
      <c r="Z27953" s="121"/>
    </row>
    <row r="27954" spans="16:26" x14ac:dyDescent="0.25">
      <c r="P27954" s="121"/>
      <c r="R27954" s="121"/>
      <c r="T27954" s="121"/>
      <c r="V27954" s="121"/>
      <c r="X27954" s="121"/>
      <c r="Z27954" s="121"/>
    </row>
    <row r="27955" spans="16:26" x14ac:dyDescent="0.25">
      <c r="P27955" s="122"/>
      <c r="R27955" s="122"/>
      <c r="T27955" s="122"/>
      <c r="V27955" s="122"/>
      <c r="X27955" s="122"/>
      <c r="Z27955" s="122"/>
    </row>
    <row r="27956" spans="16:26" x14ac:dyDescent="0.25">
      <c r="P27956" s="118"/>
      <c r="R27956" s="118"/>
      <c r="T27956" s="118"/>
      <c r="V27956" s="118"/>
      <c r="X27956" s="118"/>
      <c r="Z27956" s="118"/>
    </row>
    <row r="27957" spans="16:26" x14ac:dyDescent="0.25">
      <c r="P27957" s="119"/>
      <c r="R27957" s="119"/>
      <c r="T27957" s="119"/>
      <c r="V27957" s="119"/>
      <c r="X27957" s="119"/>
      <c r="Z27957" s="119"/>
    </row>
    <row r="27958" spans="16:26" x14ac:dyDescent="0.25">
      <c r="P27958" s="119"/>
      <c r="R27958" s="119"/>
      <c r="T27958" s="119"/>
      <c r="V27958" s="119"/>
      <c r="X27958" s="119"/>
      <c r="Z27958" s="119"/>
    </row>
    <row r="27959" spans="16:26" x14ac:dyDescent="0.25">
      <c r="P27959" s="120"/>
      <c r="R27959" s="120"/>
      <c r="T27959" s="120"/>
      <c r="V27959" s="120"/>
      <c r="X27959" s="120"/>
      <c r="Z27959" s="120"/>
    </row>
    <row r="27960" spans="16:26" x14ac:dyDescent="0.25">
      <c r="P27960" s="119"/>
      <c r="R27960" s="119"/>
      <c r="T27960" s="119"/>
      <c r="V27960" s="119"/>
      <c r="X27960" s="119"/>
      <c r="Z27960" s="119"/>
    </row>
    <row r="27961" spans="16:26" x14ac:dyDescent="0.25">
      <c r="P27961" s="119"/>
      <c r="R27961" s="119"/>
      <c r="T27961" s="119"/>
      <c r="V27961" s="119"/>
      <c r="X27961" s="119"/>
      <c r="Z27961" s="119"/>
    </row>
    <row r="27962" spans="16:26" x14ac:dyDescent="0.25">
      <c r="P27962" s="120"/>
      <c r="R27962" s="120"/>
      <c r="T27962" s="120"/>
      <c r="V27962" s="120"/>
      <c r="X27962" s="120"/>
      <c r="Z27962" s="120"/>
    </row>
    <row r="27963" spans="16:26" x14ac:dyDescent="0.25">
      <c r="P27963" s="119"/>
      <c r="R27963" s="119"/>
      <c r="T27963" s="119"/>
      <c r="V27963" s="119"/>
      <c r="X27963" s="119"/>
      <c r="Z27963" s="119"/>
    </row>
    <row r="27964" spans="16:26" x14ac:dyDescent="0.25">
      <c r="P27964" s="120"/>
      <c r="R27964" s="120"/>
      <c r="T27964" s="120"/>
      <c r="V27964" s="120"/>
      <c r="X27964" s="120"/>
      <c r="Z27964" s="120"/>
    </row>
    <row r="27965" spans="16:26" x14ac:dyDescent="0.25">
      <c r="P27965" s="119"/>
      <c r="R27965" s="119"/>
      <c r="T27965" s="119"/>
      <c r="V27965" s="119"/>
      <c r="X27965" s="119"/>
      <c r="Z27965" s="119"/>
    </row>
    <row r="27966" spans="16:26" x14ac:dyDescent="0.25">
      <c r="P27966" s="119"/>
      <c r="R27966" s="119"/>
      <c r="T27966" s="119"/>
      <c r="V27966" s="119"/>
      <c r="X27966" s="119"/>
      <c r="Z27966" s="119"/>
    </row>
    <row r="27967" spans="16:26" x14ac:dyDescent="0.25">
      <c r="P27967" s="119"/>
      <c r="R27967" s="119"/>
      <c r="T27967" s="119"/>
      <c r="V27967" s="119"/>
      <c r="X27967" s="119"/>
      <c r="Z27967" s="119"/>
    </row>
    <row r="27968" spans="16:26" x14ac:dyDescent="0.25">
      <c r="P27968" s="121"/>
      <c r="R27968" s="121"/>
      <c r="T27968" s="121"/>
      <c r="V27968" s="121"/>
      <c r="X27968" s="121"/>
      <c r="Z27968" s="121"/>
    </row>
    <row r="27969" spans="16:26" x14ac:dyDescent="0.25">
      <c r="P27969" s="121"/>
      <c r="R27969" s="121"/>
      <c r="T27969" s="121"/>
      <c r="V27969" s="121"/>
      <c r="X27969" s="121"/>
      <c r="Z27969" s="121"/>
    </row>
    <row r="27970" spans="16:26" x14ac:dyDescent="0.25">
      <c r="P27970" s="121"/>
      <c r="R27970" s="121"/>
      <c r="T27970" s="121"/>
      <c r="V27970" s="121"/>
      <c r="X27970" s="121"/>
      <c r="Z27970" s="121"/>
    </row>
    <row r="27971" spans="16:26" x14ac:dyDescent="0.25">
      <c r="P27971" s="121"/>
      <c r="R27971" s="121"/>
      <c r="T27971" s="121"/>
      <c r="V27971" s="121"/>
      <c r="X27971" s="121"/>
      <c r="Z27971" s="121"/>
    </row>
    <row r="27972" spans="16:26" x14ac:dyDescent="0.25">
      <c r="P27972" s="122"/>
      <c r="R27972" s="122"/>
      <c r="T27972" s="122"/>
      <c r="V27972" s="122"/>
      <c r="X27972" s="122"/>
      <c r="Z27972" s="122"/>
    </row>
    <row r="27973" spans="16:26" x14ac:dyDescent="0.25">
      <c r="P27973" s="118"/>
      <c r="R27973" s="118"/>
      <c r="T27973" s="118"/>
      <c r="V27973" s="118"/>
      <c r="X27973" s="118"/>
      <c r="Z27973" s="118"/>
    </row>
    <row r="27974" spans="16:26" x14ac:dyDescent="0.25">
      <c r="P27974" s="119"/>
      <c r="R27974" s="119"/>
      <c r="T27974" s="119"/>
      <c r="V27974" s="119"/>
      <c r="X27974" s="119"/>
      <c r="Z27974" s="119"/>
    </row>
    <row r="27975" spans="16:26" x14ac:dyDescent="0.25">
      <c r="P27975" s="119"/>
      <c r="R27975" s="119"/>
      <c r="T27975" s="119"/>
      <c r="V27975" s="119"/>
      <c r="X27975" s="119"/>
      <c r="Z27975" s="119"/>
    </row>
    <row r="27976" spans="16:26" x14ac:dyDescent="0.25">
      <c r="P27976" s="120"/>
      <c r="R27976" s="120"/>
      <c r="T27976" s="120"/>
      <c r="V27976" s="120"/>
      <c r="X27976" s="120"/>
      <c r="Z27976" s="120"/>
    </row>
    <row r="27977" spans="16:26" x14ac:dyDescent="0.25">
      <c r="P27977" s="119"/>
      <c r="R27977" s="119"/>
      <c r="T27977" s="119"/>
      <c r="V27977" s="119"/>
      <c r="X27977" s="119"/>
      <c r="Z27977" s="119"/>
    </row>
    <row r="27978" spans="16:26" x14ac:dyDescent="0.25">
      <c r="P27978" s="119"/>
      <c r="R27978" s="119"/>
      <c r="T27978" s="119"/>
      <c r="V27978" s="119"/>
      <c r="X27978" s="119"/>
      <c r="Z27978" s="119"/>
    </row>
    <row r="27979" spans="16:26" x14ac:dyDescent="0.25">
      <c r="P27979" s="120"/>
      <c r="R27979" s="120"/>
      <c r="T27979" s="120"/>
      <c r="V27979" s="120"/>
      <c r="X27979" s="120"/>
      <c r="Z27979" s="120"/>
    </row>
    <row r="27980" spans="16:26" x14ac:dyDescent="0.25">
      <c r="P27980" s="119"/>
      <c r="R27980" s="119"/>
      <c r="T27980" s="119"/>
      <c r="V27980" s="119"/>
      <c r="X27980" s="119"/>
      <c r="Z27980" s="119"/>
    </row>
    <row r="27981" spans="16:26" x14ac:dyDescent="0.25">
      <c r="P27981" s="120"/>
      <c r="R27981" s="120"/>
      <c r="T27981" s="120"/>
      <c r="V27981" s="120"/>
      <c r="X27981" s="120"/>
      <c r="Z27981" s="120"/>
    </row>
    <row r="27982" spans="16:26" x14ac:dyDescent="0.25">
      <c r="P27982" s="119"/>
      <c r="R27982" s="119"/>
      <c r="T27982" s="119"/>
      <c r="V27982" s="119"/>
      <c r="X27982" s="119"/>
      <c r="Z27982" s="119"/>
    </row>
    <row r="27983" spans="16:26" x14ac:dyDescent="0.25">
      <c r="P27983" s="119"/>
      <c r="R27983" s="119"/>
      <c r="T27983" s="119"/>
      <c r="V27983" s="119"/>
      <c r="X27983" s="119"/>
      <c r="Z27983" s="119"/>
    </row>
    <row r="27984" spans="16:26" x14ac:dyDescent="0.25">
      <c r="P27984" s="119"/>
      <c r="R27984" s="119"/>
      <c r="T27984" s="119"/>
      <c r="V27984" s="119"/>
      <c r="X27984" s="119"/>
      <c r="Z27984" s="119"/>
    </row>
    <row r="27985" spans="16:26" x14ac:dyDescent="0.25">
      <c r="P27985" s="121"/>
      <c r="R27985" s="121"/>
      <c r="T27985" s="121"/>
      <c r="V27985" s="121"/>
      <c r="X27985" s="121"/>
      <c r="Z27985" s="121"/>
    </row>
    <row r="27986" spans="16:26" x14ac:dyDescent="0.25">
      <c r="P27986" s="121"/>
      <c r="R27986" s="121"/>
      <c r="T27986" s="121"/>
      <c r="V27986" s="121"/>
      <c r="X27986" s="121"/>
      <c r="Z27986" s="121"/>
    </row>
    <row r="27987" spans="16:26" x14ac:dyDescent="0.25">
      <c r="P27987" s="121"/>
      <c r="R27987" s="121"/>
      <c r="T27987" s="121"/>
      <c r="V27987" s="121"/>
      <c r="X27987" s="121"/>
      <c r="Z27987" s="121"/>
    </row>
    <row r="27988" spans="16:26" x14ac:dyDescent="0.25">
      <c r="P27988" s="121"/>
      <c r="R27988" s="121"/>
      <c r="T27988" s="121"/>
      <c r="V27988" s="121"/>
      <c r="X27988" s="121"/>
      <c r="Z27988" s="121"/>
    </row>
    <row r="27989" spans="16:26" x14ac:dyDescent="0.25">
      <c r="P27989" s="122"/>
      <c r="R27989" s="122"/>
      <c r="T27989" s="122"/>
      <c r="V27989" s="122"/>
      <c r="X27989" s="122"/>
      <c r="Z27989" s="122"/>
    </row>
    <row r="27990" spans="16:26" x14ac:dyDescent="0.25">
      <c r="P27990" s="118"/>
      <c r="R27990" s="118"/>
      <c r="T27990" s="118"/>
      <c r="V27990" s="118"/>
      <c r="X27990" s="118"/>
      <c r="Z27990" s="118"/>
    </row>
    <row r="27991" spans="16:26" x14ac:dyDescent="0.25">
      <c r="P27991" s="119"/>
      <c r="R27991" s="119"/>
      <c r="T27991" s="119"/>
      <c r="V27991" s="119"/>
      <c r="X27991" s="119"/>
      <c r="Z27991" s="119"/>
    </row>
    <row r="27992" spans="16:26" x14ac:dyDescent="0.25">
      <c r="P27992" s="119"/>
      <c r="R27992" s="119"/>
      <c r="T27992" s="119"/>
      <c r="V27992" s="119"/>
      <c r="X27992" s="119"/>
      <c r="Z27992" s="119"/>
    </row>
    <row r="27993" spans="16:26" x14ac:dyDescent="0.25">
      <c r="P27993" s="120"/>
      <c r="R27993" s="120"/>
      <c r="T27993" s="120"/>
      <c r="V27993" s="120"/>
      <c r="X27993" s="120"/>
      <c r="Z27993" s="120"/>
    </row>
    <row r="27994" spans="16:26" x14ac:dyDescent="0.25">
      <c r="P27994" s="119"/>
      <c r="R27994" s="119"/>
      <c r="T27994" s="119"/>
      <c r="V27994" s="119"/>
      <c r="X27994" s="119"/>
      <c r="Z27994" s="119"/>
    </row>
    <row r="27995" spans="16:26" x14ac:dyDescent="0.25">
      <c r="P27995" s="119"/>
      <c r="R27995" s="119"/>
      <c r="T27995" s="119"/>
      <c r="V27995" s="119"/>
      <c r="X27995" s="119"/>
      <c r="Z27995" s="119"/>
    </row>
    <row r="27996" spans="16:26" x14ac:dyDescent="0.25">
      <c r="P27996" s="120"/>
      <c r="R27996" s="120"/>
      <c r="T27996" s="120"/>
      <c r="V27996" s="120"/>
      <c r="X27996" s="120"/>
      <c r="Z27996" s="120"/>
    </row>
    <row r="27997" spans="16:26" x14ac:dyDescent="0.25">
      <c r="P27997" s="119"/>
      <c r="R27997" s="119"/>
      <c r="T27997" s="119"/>
      <c r="V27997" s="119"/>
      <c r="X27997" s="119"/>
      <c r="Z27997" s="119"/>
    </row>
    <row r="27998" spans="16:26" x14ac:dyDescent="0.25">
      <c r="P27998" s="120"/>
      <c r="R27998" s="120"/>
      <c r="T27998" s="120"/>
      <c r="V27998" s="120"/>
      <c r="X27998" s="120"/>
      <c r="Z27998" s="120"/>
    </row>
    <row r="27999" spans="16:26" x14ac:dyDescent="0.25">
      <c r="P27999" s="119"/>
      <c r="R27999" s="119"/>
      <c r="T27999" s="119"/>
      <c r="V27999" s="119"/>
      <c r="X27999" s="119"/>
      <c r="Z27999" s="119"/>
    </row>
    <row r="28000" spans="16:26" x14ac:dyDescent="0.25">
      <c r="P28000" s="119"/>
      <c r="R28000" s="119"/>
      <c r="T28000" s="119"/>
      <c r="V28000" s="119"/>
      <c r="X28000" s="119"/>
      <c r="Z28000" s="119"/>
    </row>
    <row r="28001" spans="16:26" x14ac:dyDescent="0.25">
      <c r="P28001" s="119"/>
      <c r="R28001" s="119"/>
      <c r="T28001" s="119"/>
      <c r="V28001" s="119"/>
      <c r="X28001" s="119"/>
      <c r="Z28001" s="119"/>
    </row>
    <row r="28002" spans="16:26" x14ac:dyDescent="0.25">
      <c r="P28002" s="121"/>
      <c r="R28002" s="121"/>
      <c r="T28002" s="121"/>
      <c r="V28002" s="121"/>
      <c r="X28002" s="121"/>
      <c r="Z28002" s="121"/>
    </row>
    <row r="28003" spans="16:26" x14ac:dyDescent="0.25">
      <c r="P28003" s="121"/>
      <c r="R28003" s="121"/>
      <c r="T28003" s="121"/>
      <c r="V28003" s="121"/>
      <c r="X28003" s="121"/>
      <c r="Z28003" s="121"/>
    </row>
    <row r="28004" spans="16:26" x14ac:dyDescent="0.25">
      <c r="P28004" s="121"/>
      <c r="R28004" s="121"/>
      <c r="T28004" s="121"/>
      <c r="V28004" s="121"/>
      <c r="X28004" s="121"/>
      <c r="Z28004" s="121"/>
    </row>
    <row r="28005" spans="16:26" x14ac:dyDescent="0.25">
      <c r="P28005" s="121"/>
      <c r="R28005" s="121"/>
      <c r="T28005" s="121"/>
      <c r="V28005" s="121"/>
      <c r="X28005" s="121"/>
      <c r="Z28005" s="121"/>
    </row>
    <row r="28006" spans="16:26" x14ac:dyDescent="0.25">
      <c r="P28006" s="122"/>
      <c r="R28006" s="122"/>
      <c r="T28006" s="122"/>
      <c r="V28006" s="122"/>
      <c r="X28006" s="122"/>
      <c r="Z28006" s="122"/>
    </row>
    <row r="28007" spans="16:26" x14ac:dyDescent="0.25">
      <c r="P28007" s="118"/>
      <c r="R28007" s="118"/>
      <c r="T28007" s="118"/>
      <c r="V28007" s="118"/>
      <c r="X28007" s="118"/>
      <c r="Z28007" s="118"/>
    </row>
    <row r="28008" spans="16:26" x14ac:dyDescent="0.25">
      <c r="P28008" s="119"/>
      <c r="R28008" s="119"/>
      <c r="T28008" s="119"/>
      <c r="V28008" s="119"/>
      <c r="X28008" s="119"/>
      <c r="Z28008" s="119"/>
    </row>
    <row r="28009" spans="16:26" x14ac:dyDescent="0.25">
      <c r="P28009" s="119"/>
      <c r="R28009" s="119"/>
      <c r="T28009" s="119"/>
      <c r="V28009" s="119"/>
      <c r="X28009" s="119"/>
      <c r="Z28009" s="119"/>
    </row>
    <row r="28010" spans="16:26" x14ac:dyDescent="0.25">
      <c r="P28010" s="120"/>
      <c r="R28010" s="120"/>
      <c r="T28010" s="120"/>
      <c r="V28010" s="120"/>
      <c r="X28010" s="120"/>
      <c r="Z28010" s="120"/>
    </row>
    <row r="28011" spans="16:26" x14ac:dyDescent="0.25">
      <c r="P28011" s="119"/>
      <c r="R28011" s="119"/>
      <c r="T28011" s="119"/>
      <c r="V28011" s="119"/>
      <c r="X28011" s="119"/>
      <c r="Z28011" s="119"/>
    </row>
    <row r="28012" spans="16:26" x14ac:dyDescent="0.25">
      <c r="P28012" s="119"/>
      <c r="R28012" s="119"/>
      <c r="T28012" s="119"/>
      <c r="V28012" s="119"/>
      <c r="X28012" s="119"/>
      <c r="Z28012" s="119"/>
    </row>
    <row r="28013" spans="16:26" x14ac:dyDescent="0.25">
      <c r="P28013" s="120"/>
      <c r="R28013" s="120"/>
      <c r="T28013" s="120"/>
      <c r="V28013" s="120"/>
      <c r="X28013" s="120"/>
      <c r="Z28013" s="120"/>
    </row>
    <row r="28014" spans="16:26" x14ac:dyDescent="0.25">
      <c r="P28014" s="119"/>
      <c r="R28014" s="119"/>
      <c r="T28014" s="119"/>
      <c r="V28014" s="119"/>
      <c r="X28014" s="119"/>
      <c r="Z28014" s="119"/>
    </row>
    <row r="28015" spans="16:26" x14ac:dyDescent="0.25">
      <c r="P28015" s="120"/>
      <c r="R28015" s="120"/>
      <c r="T28015" s="120"/>
      <c r="V28015" s="120"/>
      <c r="X28015" s="120"/>
      <c r="Z28015" s="120"/>
    </row>
    <row r="28016" spans="16:26" x14ac:dyDescent="0.25">
      <c r="P28016" s="119"/>
      <c r="R28016" s="119"/>
      <c r="T28016" s="119"/>
      <c r="V28016" s="119"/>
      <c r="X28016" s="119"/>
      <c r="Z28016" s="119"/>
    </row>
    <row r="28017" spans="16:26" x14ac:dyDescent="0.25">
      <c r="P28017" s="119"/>
      <c r="R28017" s="119"/>
      <c r="T28017" s="119"/>
      <c r="V28017" s="119"/>
      <c r="X28017" s="119"/>
      <c r="Z28017" s="119"/>
    </row>
    <row r="28018" spans="16:26" x14ac:dyDescent="0.25">
      <c r="P28018" s="119"/>
      <c r="R28018" s="119"/>
      <c r="T28018" s="119"/>
      <c r="V28018" s="119"/>
      <c r="X28018" s="119"/>
      <c r="Z28018" s="119"/>
    </row>
    <row r="28019" spans="16:26" x14ac:dyDescent="0.25">
      <c r="P28019" s="121"/>
      <c r="R28019" s="121"/>
      <c r="T28019" s="121"/>
      <c r="V28019" s="121"/>
      <c r="X28019" s="121"/>
      <c r="Z28019" s="121"/>
    </row>
    <row r="28020" spans="16:26" x14ac:dyDescent="0.25">
      <c r="P28020" s="121"/>
      <c r="R28020" s="121"/>
      <c r="T28020" s="121"/>
      <c r="V28020" s="121"/>
      <c r="X28020" s="121"/>
      <c r="Z28020" s="121"/>
    </row>
    <row r="28021" spans="16:26" x14ac:dyDescent="0.25">
      <c r="P28021" s="121"/>
      <c r="R28021" s="121"/>
      <c r="T28021" s="121"/>
      <c r="V28021" s="121"/>
      <c r="X28021" s="121"/>
      <c r="Z28021" s="121"/>
    </row>
    <row r="28022" spans="16:26" x14ac:dyDescent="0.25">
      <c r="P28022" s="121"/>
      <c r="R28022" s="121"/>
      <c r="T28022" s="121"/>
      <c r="V28022" s="121"/>
      <c r="X28022" s="121"/>
      <c r="Z28022" s="121"/>
    </row>
    <row r="28023" spans="16:26" x14ac:dyDescent="0.25">
      <c r="P28023" s="122"/>
      <c r="R28023" s="122"/>
      <c r="T28023" s="122"/>
      <c r="V28023" s="122"/>
      <c r="X28023" s="122"/>
      <c r="Z28023" s="122"/>
    </row>
    <row r="28024" spans="16:26" x14ac:dyDescent="0.25">
      <c r="P28024" s="118"/>
      <c r="R28024" s="118"/>
      <c r="T28024" s="118"/>
      <c r="V28024" s="118"/>
      <c r="X28024" s="118"/>
      <c r="Z28024" s="118"/>
    </row>
    <row r="28025" spans="16:26" x14ac:dyDescent="0.25">
      <c r="P28025" s="119"/>
      <c r="R28025" s="119"/>
      <c r="T28025" s="119"/>
      <c r="V28025" s="119"/>
      <c r="X28025" s="119"/>
      <c r="Z28025" s="119"/>
    </row>
    <row r="28026" spans="16:26" x14ac:dyDescent="0.25">
      <c r="P28026" s="119"/>
      <c r="R28026" s="119"/>
      <c r="T28026" s="119"/>
      <c r="V28026" s="119"/>
      <c r="X28026" s="119"/>
      <c r="Z28026" s="119"/>
    </row>
    <row r="28027" spans="16:26" x14ac:dyDescent="0.25">
      <c r="P28027" s="120"/>
      <c r="R28027" s="120"/>
      <c r="T28027" s="120"/>
      <c r="V28027" s="120"/>
      <c r="X28027" s="120"/>
      <c r="Z28027" s="120"/>
    </row>
    <row r="28028" spans="16:26" x14ac:dyDescent="0.25">
      <c r="P28028" s="119"/>
      <c r="R28028" s="119"/>
      <c r="T28028" s="119"/>
      <c r="V28028" s="119"/>
      <c r="X28028" s="119"/>
      <c r="Z28028" s="119"/>
    </row>
    <row r="28029" spans="16:26" x14ac:dyDescent="0.25">
      <c r="P28029" s="119"/>
      <c r="R28029" s="119"/>
      <c r="T28029" s="119"/>
      <c r="V28029" s="119"/>
      <c r="X28029" s="119"/>
      <c r="Z28029" s="119"/>
    </row>
    <row r="28030" spans="16:26" x14ac:dyDescent="0.25">
      <c r="P28030" s="120"/>
      <c r="R28030" s="120"/>
      <c r="T28030" s="120"/>
      <c r="V28030" s="120"/>
      <c r="X28030" s="120"/>
      <c r="Z28030" s="120"/>
    </row>
    <row r="28031" spans="16:26" x14ac:dyDescent="0.25">
      <c r="P28031" s="119"/>
      <c r="R28031" s="119"/>
      <c r="T28031" s="119"/>
      <c r="V28031" s="119"/>
      <c r="X28031" s="119"/>
      <c r="Z28031" s="119"/>
    </row>
    <row r="28032" spans="16:26" x14ac:dyDescent="0.25">
      <c r="P28032" s="120"/>
      <c r="R28032" s="120"/>
      <c r="T28032" s="120"/>
      <c r="V28032" s="120"/>
      <c r="X28032" s="120"/>
      <c r="Z28032" s="120"/>
    </row>
    <row r="28033" spans="16:26" x14ac:dyDescent="0.25">
      <c r="P28033" s="119"/>
      <c r="R28033" s="119"/>
      <c r="T28033" s="119"/>
      <c r="V28033" s="119"/>
      <c r="X28033" s="119"/>
      <c r="Z28033" s="119"/>
    </row>
    <row r="28034" spans="16:26" x14ac:dyDescent="0.25">
      <c r="P28034" s="119"/>
      <c r="R28034" s="119"/>
      <c r="T28034" s="119"/>
      <c r="V28034" s="119"/>
      <c r="X28034" s="119"/>
      <c r="Z28034" s="119"/>
    </row>
    <row r="28035" spans="16:26" x14ac:dyDescent="0.25">
      <c r="P28035" s="119"/>
      <c r="R28035" s="119"/>
      <c r="T28035" s="119"/>
      <c r="V28035" s="119"/>
      <c r="X28035" s="119"/>
      <c r="Z28035" s="119"/>
    </row>
    <row r="28036" spans="16:26" x14ac:dyDescent="0.25">
      <c r="P28036" s="121"/>
      <c r="R28036" s="121"/>
      <c r="T28036" s="121"/>
      <c r="V28036" s="121"/>
      <c r="X28036" s="121"/>
      <c r="Z28036" s="121"/>
    </row>
    <row r="28037" spans="16:26" x14ac:dyDescent="0.25">
      <c r="P28037" s="121"/>
      <c r="R28037" s="121"/>
      <c r="T28037" s="121"/>
      <c r="V28037" s="121"/>
      <c r="X28037" s="121"/>
      <c r="Z28037" s="121"/>
    </row>
    <row r="28038" spans="16:26" x14ac:dyDescent="0.25">
      <c r="P28038" s="121"/>
      <c r="R28038" s="121"/>
      <c r="T28038" s="121"/>
      <c r="V28038" s="121"/>
      <c r="X28038" s="121"/>
      <c r="Z28038" s="121"/>
    </row>
    <row r="28039" spans="16:26" x14ac:dyDescent="0.25">
      <c r="P28039" s="121"/>
      <c r="R28039" s="121"/>
      <c r="T28039" s="121"/>
      <c r="V28039" s="121"/>
      <c r="X28039" s="121"/>
      <c r="Z28039" s="121"/>
    </row>
    <row r="28040" spans="16:26" x14ac:dyDescent="0.25">
      <c r="P28040" s="122"/>
      <c r="R28040" s="122"/>
      <c r="T28040" s="122"/>
      <c r="V28040" s="122"/>
      <c r="X28040" s="122"/>
      <c r="Z28040" s="122"/>
    </row>
    <row r="28041" spans="16:26" x14ac:dyDescent="0.25">
      <c r="P28041" s="118"/>
      <c r="R28041" s="118"/>
      <c r="T28041" s="118"/>
      <c r="V28041" s="118"/>
      <c r="X28041" s="118"/>
      <c r="Z28041" s="118"/>
    </row>
    <row r="28042" spans="16:26" x14ac:dyDescent="0.25">
      <c r="P28042" s="119"/>
      <c r="R28042" s="119"/>
      <c r="T28042" s="119"/>
      <c r="V28042" s="119"/>
      <c r="X28042" s="119"/>
      <c r="Z28042" s="119"/>
    </row>
    <row r="28043" spans="16:26" x14ac:dyDescent="0.25">
      <c r="P28043" s="119"/>
      <c r="R28043" s="119"/>
      <c r="T28043" s="119"/>
      <c r="V28043" s="119"/>
      <c r="X28043" s="119"/>
      <c r="Z28043" s="119"/>
    </row>
    <row r="28044" spans="16:26" x14ac:dyDescent="0.25">
      <c r="P28044" s="120"/>
      <c r="R28044" s="120"/>
      <c r="T28044" s="120"/>
      <c r="V28044" s="120"/>
      <c r="X28044" s="120"/>
      <c r="Z28044" s="120"/>
    </row>
    <row r="28045" spans="16:26" x14ac:dyDescent="0.25">
      <c r="P28045" s="119"/>
      <c r="R28045" s="119"/>
      <c r="T28045" s="119"/>
      <c r="V28045" s="119"/>
      <c r="X28045" s="119"/>
      <c r="Z28045" s="119"/>
    </row>
    <row r="28046" spans="16:26" x14ac:dyDescent="0.25">
      <c r="P28046" s="119"/>
      <c r="R28046" s="119"/>
      <c r="T28046" s="119"/>
      <c r="V28046" s="119"/>
      <c r="X28046" s="119"/>
      <c r="Z28046" s="119"/>
    </row>
    <row r="28047" spans="16:26" x14ac:dyDescent="0.25">
      <c r="P28047" s="120"/>
      <c r="R28047" s="120"/>
      <c r="T28047" s="120"/>
      <c r="V28047" s="120"/>
      <c r="X28047" s="120"/>
      <c r="Z28047" s="120"/>
    </row>
    <row r="28048" spans="16:26" x14ac:dyDescent="0.25">
      <c r="P28048" s="119"/>
      <c r="R28048" s="119"/>
      <c r="T28048" s="119"/>
      <c r="V28048" s="119"/>
      <c r="X28048" s="119"/>
      <c r="Z28048" s="119"/>
    </row>
    <row r="28049" spans="16:26" x14ac:dyDescent="0.25">
      <c r="P28049" s="120"/>
      <c r="R28049" s="120"/>
      <c r="T28049" s="120"/>
      <c r="V28049" s="120"/>
      <c r="X28049" s="120"/>
      <c r="Z28049" s="120"/>
    </row>
    <row r="28050" spans="16:26" x14ac:dyDescent="0.25">
      <c r="P28050" s="119"/>
      <c r="R28050" s="119"/>
      <c r="T28050" s="119"/>
      <c r="V28050" s="119"/>
      <c r="X28050" s="119"/>
      <c r="Z28050" s="119"/>
    </row>
    <row r="28051" spans="16:26" x14ac:dyDescent="0.25">
      <c r="P28051" s="119"/>
      <c r="R28051" s="119"/>
      <c r="T28051" s="119"/>
      <c r="V28051" s="119"/>
      <c r="X28051" s="119"/>
      <c r="Z28051" s="119"/>
    </row>
    <row r="28052" spans="16:26" x14ac:dyDescent="0.25">
      <c r="P28052" s="119"/>
      <c r="R28052" s="119"/>
      <c r="T28052" s="119"/>
      <c r="V28052" s="119"/>
      <c r="X28052" s="119"/>
      <c r="Z28052" s="119"/>
    </row>
    <row r="28053" spans="16:26" x14ac:dyDescent="0.25">
      <c r="P28053" s="121"/>
      <c r="R28053" s="121"/>
      <c r="T28053" s="121"/>
      <c r="V28053" s="121"/>
      <c r="X28053" s="121"/>
      <c r="Z28053" s="121"/>
    </row>
    <row r="28054" spans="16:26" x14ac:dyDescent="0.25">
      <c r="P28054" s="121"/>
      <c r="R28054" s="121"/>
      <c r="T28054" s="121"/>
      <c r="V28054" s="121"/>
      <c r="X28054" s="121"/>
      <c r="Z28054" s="121"/>
    </row>
    <row r="28055" spans="16:26" x14ac:dyDescent="0.25">
      <c r="P28055" s="121"/>
      <c r="R28055" s="121"/>
      <c r="T28055" s="121"/>
      <c r="V28055" s="121"/>
      <c r="X28055" s="121"/>
      <c r="Z28055" s="121"/>
    </row>
    <row r="28056" spans="16:26" x14ac:dyDescent="0.25">
      <c r="P28056" s="121"/>
      <c r="R28056" s="121"/>
      <c r="T28056" s="121"/>
      <c r="V28056" s="121"/>
      <c r="X28056" s="121"/>
      <c r="Z28056" s="121"/>
    </row>
    <row r="28057" spans="16:26" x14ac:dyDescent="0.25">
      <c r="P28057" s="122"/>
      <c r="R28057" s="122"/>
      <c r="T28057" s="122"/>
      <c r="V28057" s="122"/>
      <c r="X28057" s="122"/>
      <c r="Z28057" s="122"/>
    </row>
    <row r="28058" spans="16:26" x14ac:dyDescent="0.25">
      <c r="P28058" s="118"/>
      <c r="R28058" s="118"/>
      <c r="T28058" s="118"/>
      <c r="V28058" s="118"/>
      <c r="X28058" s="118"/>
      <c r="Z28058" s="118"/>
    </row>
    <row r="28059" spans="16:26" x14ac:dyDescent="0.25">
      <c r="P28059" s="119"/>
      <c r="R28059" s="119"/>
      <c r="T28059" s="119"/>
      <c r="V28059" s="119"/>
      <c r="X28059" s="119"/>
      <c r="Z28059" s="119"/>
    </row>
    <row r="28060" spans="16:26" x14ac:dyDescent="0.25">
      <c r="P28060" s="119"/>
      <c r="R28060" s="119"/>
      <c r="T28060" s="119"/>
      <c r="V28060" s="119"/>
      <c r="X28060" s="119"/>
      <c r="Z28060" s="119"/>
    </row>
    <row r="28061" spans="16:26" x14ac:dyDescent="0.25">
      <c r="P28061" s="120"/>
      <c r="R28061" s="120"/>
      <c r="T28061" s="120"/>
      <c r="V28061" s="120"/>
      <c r="X28061" s="120"/>
      <c r="Z28061" s="120"/>
    </row>
    <row r="28062" spans="16:26" x14ac:dyDescent="0.25">
      <c r="P28062" s="119"/>
      <c r="R28062" s="119"/>
      <c r="T28062" s="119"/>
      <c r="V28062" s="119"/>
      <c r="X28062" s="119"/>
      <c r="Z28062" s="119"/>
    </row>
    <row r="28063" spans="16:26" x14ac:dyDescent="0.25">
      <c r="P28063" s="119"/>
      <c r="R28063" s="119"/>
      <c r="T28063" s="119"/>
      <c r="V28063" s="119"/>
      <c r="X28063" s="119"/>
      <c r="Z28063" s="119"/>
    </row>
    <row r="28064" spans="16:26" x14ac:dyDescent="0.25">
      <c r="P28064" s="120"/>
      <c r="R28064" s="120"/>
      <c r="T28064" s="120"/>
      <c r="V28064" s="120"/>
      <c r="X28064" s="120"/>
      <c r="Z28064" s="120"/>
    </row>
    <row r="28065" spans="16:26" x14ac:dyDescent="0.25">
      <c r="P28065" s="119"/>
      <c r="R28065" s="119"/>
      <c r="T28065" s="119"/>
      <c r="V28065" s="119"/>
      <c r="X28065" s="119"/>
      <c r="Z28065" s="119"/>
    </row>
    <row r="28066" spans="16:26" x14ac:dyDescent="0.25">
      <c r="P28066" s="120"/>
      <c r="R28066" s="120"/>
      <c r="T28066" s="120"/>
      <c r="V28066" s="120"/>
      <c r="X28066" s="120"/>
      <c r="Z28066" s="120"/>
    </row>
    <row r="28067" spans="16:26" x14ac:dyDescent="0.25">
      <c r="P28067" s="119"/>
      <c r="R28067" s="119"/>
      <c r="T28067" s="119"/>
      <c r="V28067" s="119"/>
      <c r="X28067" s="119"/>
      <c r="Z28067" s="119"/>
    </row>
    <row r="28068" spans="16:26" x14ac:dyDescent="0.25">
      <c r="P28068" s="119"/>
      <c r="R28068" s="119"/>
      <c r="T28068" s="119"/>
      <c r="V28068" s="119"/>
      <c r="X28068" s="119"/>
      <c r="Z28068" s="119"/>
    </row>
    <row r="28069" spans="16:26" x14ac:dyDescent="0.25">
      <c r="P28069" s="119"/>
      <c r="R28069" s="119"/>
      <c r="T28069" s="119"/>
      <c r="V28069" s="119"/>
      <c r="X28069" s="119"/>
      <c r="Z28069" s="119"/>
    </row>
    <row r="28070" spans="16:26" x14ac:dyDescent="0.25">
      <c r="P28070" s="121"/>
      <c r="R28070" s="121"/>
      <c r="T28070" s="121"/>
      <c r="V28070" s="121"/>
      <c r="X28070" s="121"/>
      <c r="Z28070" s="121"/>
    </row>
    <row r="28071" spans="16:26" x14ac:dyDescent="0.25">
      <c r="P28071" s="121"/>
      <c r="R28071" s="121"/>
      <c r="T28071" s="121"/>
      <c r="V28071" s="121"/>
      <c r="X28071" s="121"/>
      <c r="Z28071" s="121"/>
    </row>
    <row r="28072" spans="16:26" x14ac:dyDescent="0.25">
      <c r="P28072" s="121"/>
      <c r="R28072" s="121"/>
      <c r="T28072" s="121"/>
      <c r="V28072" s="121"/>
      <c r="X28072" s="121"/>
      <c r="Z28072" s="121"/>
    </row>
    <row r="28073" spans="16:26" x14ac:dyDescent="0.25">
      <c r="P28073" s="121"/>
      <c r="R28073" s="121"/>
      <c r="T28073" s="121"/>
      <c r="V28073" s="121"/>
      <c r="X28073" s="121"/>
      <c r="Z28073" s="121"/>
    </row>
    <row r="28074" spans="16:26" x14ac:dyDescent="0.25">
      <c r="P28074" s="122"/>
      <c r="R28074" s="122"/>
      <c r="T28074" s="122"/>
      <c r="V28074" s="122"/>
      <c r="X28074" s="122"/>
      <c r="Z28074" s="122"/>
    </row>
    <row r="28075" spans="16:26" x14ac:dyDescent="0.25">
      <c r="P28075" s="118"/>
      <c r="R28075" s="118"/>
      <c r="T28075" s="118"/>
      <c r="V28075" s="118"/>
      <c r="X28075" s="118"/>
      <c r="Z28075" s="118"/>
    </row>
    <row r="28076" spans="16:26" x14ac:dyDescent="0.25">
      <c r="P28076" s="119"/>
      <c r="R28076" s="119"/>
      <c r="T28076" s="119"/>
      <c r="V28076" s="119"/>
      <c r="X28076" s="119"/>
      <c r="Z28076" s="119"/>
    </row>
    <row r="28077" spans="16:26" x14ac:dyDescent="0.25">
      <c r="P28077" s="119"/>
      <c r="R28077" s="119"/>
      <c r="T28077" s="119"/>
      <c r="V28077" s="119"/>
      <c r="X28077" s="119"/>
      <c r="Z28077" s="119"/>
    </row>
    <row r="28078" spans="16:26" x14ac:dyDescent="0.25">
      <c r="P28078" s="120"/>
      <c r="R28078" s="120"/>
      <c r="T28078" s="120"/>
      <c r="V28078" s="120"/>
      <c r="X28078" s="120"/>
      <c r="Z28078" s="120"/>
    </row>
    <row r="28079" spans="16:26" x14ac:dyDescent="0.25">
      <c r="P28079" s="119"/>
      <c r="R28079" s="119"/>
      <c r="T28079" s="119"/>
      <c r="V28079" s="119"/>
      <c r="X28079" s="119"/>
      <c r="Z28079" s="119"/>
    </row>
    <row r="28080" spans="16:26" x14ac:dyDescent="0.25">
      <c r="P28080" s="119"/>
      <c r="R28080" s="119"/>
      <c r="T28080" s="119"/>
      <c r="V28080" s="119"/>
      <c r="X28080" s="119"/>
      <c r="Z28080" s="119"/>
    </row>
    <row r="28081" spans="16:26" x14ac:dyDescent="0.25">
      <c r="P28081" s="120"/>
      <c r="R28081" s="120"/>
      <c r="T28081" s="120"/>
      <c r="V28081" s="120"/>
      <c r="X28081" s="120"/>
      <c r="Z28081" s="120"/>
    </row>
    <row r="28082" spans="16:26" x14ac:dyDescent="0.25">
      <c r="P28082" s="119"/>
      <c r="R28082" s="119"/>
      <c r="T28082" s="119"/>
      <c r="V28082" s="119"/>
      <c r="X28082" s="119"/>
      <c r="Z28082" s="119"/>
    </row>
    <row r="28083" spans="16:26" x14ac:dyDescent="0.25">
      <c r="P28083" s="120"/>
      <c r="R28083" s="120"/>
      <c r="T28083" s="120"/>
      <c r="V28083" s="120"/>
      <c r="X28083" s="120"/>
      <c r="Z28083" s="120"/>
    </row>
    <row r="28084" spans="16:26" x14ac:dyDescent="0.25">
      <c r="P28084" s="119"/>
      <c r="R28084" s="119"/>
      <c r="T28084" s="119"/>
      <c r="V28084" s="119"/>
      <c r="X28084" s="119"/>
      <c r="Z28084" s="119"/>
    </row>
    <row r="28085" spans="16:26" x14ac:dyDescent="0.25">
      <c r="P28085" s="119"/>
      <c r="R28085" s="119"/>
      <c r="T28085" s="119"/>
      <c r="V28085" s="119"/>
      <c r="X28085" s="119"/>
      <c r="Z28085" s="119"/>
    </row>
    <row r="28086" spans="16:26" x14ac:dyDescent="0.25">
      <c r="P28086" s="119"/>
      <c r="R28086" s="119"/>
      <c r="T28086" s="119"/>
      <c r="V28086" s="119"/>
      <c r="X28086" s="119"/>
      <c r="Z28086" s="119"/>
    </row>
    <row r="28087" spans="16:26" x14ac:dyDescent="0.25">
      <c r="P28087" s="121"/>
      <c r="R28087" s="121"/>
      <c r="T28087" s="121"/>
      <c r="V28087" s="121"/>
      <c r="X28087" s="121"/>
      <c r="Z28087" s="121"/>
    </row>
    <row r="28088" spans="16:26" x14ac:dyDescent="0.25">
      <c r="P28088" s="121"/>
      <c r="R28088" s="121"/>
      <c r="T28088" s="121"/>
      <c r="V28088" s="121"/>
      <c r="X28088" s="121"/>
      <c r="Z28088" s="121"/>
    </row>
    <row r="28089" spans="16:26" x14ac:dyDescent="0.25">
      <c r="P28089" s="121"/>
      <c r="R28089" s="121"/>
      <c r="T28089" s="121"/>
      <c r="V28089" s="121"/>
      <c r="X28089" s="121"/>
      <c r="Z28089" s="121"/>
    </row>
    <row r="28090" spans="16:26" x14ac:dyDescent="0.25">
      <c r="P28090" s="121"/>
      <c r="R28090" s="121"/>
      <c r="T28090" s="121"/>
      <c r="V28090" s="121"/>
      <c r="X28090" s="121"/>
      <c r="Z28090" s="121"/>
    </row>
    <row r="28091" spans="16:26" x14ac:dyDescent="0.25">
      <c r="P28091" s="122"/>
      <c r="R28091" s="122"/>
      <c r="T28091" s="122"/>
      <c r="V28091" s="122"/>
      <c r="X28091" s="122"/>
      <c r="Z28091" s="122"/>
    </row>
    <row r="28092" spans="16:26" x14ac:dyDescent="0.25">
      <c r="P28092" s="118"/>
      <c r="R28092" s="118"/>
      <c r="T28092" s="118"/>
      <c r="V28092" s="118"/>
      <c r="X28092" s="118"/>
      <c r="Z28092" s="118"/>
    </row>
    <row r="28093" spans="16:26" x14ac:dyDescent="0.25">
      <c r="P28093" s="119"/>
      <c r="R28093" s="119"/>
      <c r="T28093" s="119"/>
      <c r="V28093" s="119"/>
      <c r="X28093" s="119"/>
      <c r="Z28093" s="119"/>
    </row>
    <row r="28094" spans="16:26" x14ac:dyDescent="0.25">
      <c r="P28094" s="119"/>
      <c r="R28094" s="119"/>
      <c r="T28094" s="119"/>
      <c r="V28094" s="119"/>
      <c r="X28094" s="119"/>
      <c r="Z28094" s="119"/>
    </row>
    <row r="28095" spans="16:26" x14ac:dyDescent="0.25">
      <c r="P28095" s="120"/>
      <c r="R28095" s="120"/>
      <c r="T28095" s="120"/>
      <c r="V28095" s="120"/>
      <c r="X28095" s="120"/>
      <c r="Z28095" s="120"/>
    </row>
    <row r="28096" spans="16:26" x14ac:dyDescent="0.25">
      <c r="P28096" s="119"/>
      <c r="R28096" s="119"/>
      <c r="T28096" s="119"/>
      <c r="V28096" s="119"/>
      <c r="X28096" s="119"/>
      <c r="Z28096" s="119"/>
    </row>
    <row r="28097" spans="16:26" x14ac:dyDescent="0.25">
      <c r="P28097" s="119"/>
      <c r="R28097" s="119"/>
      <c r="T28097" s="119"/>
      <c r="V28097" s="119"/>
      <c r="X28097" s="119"/>
      <c r="Z28097" s="119"/>
    </row>
    <row r="28098" spans="16:26" x14ac:dyDescent="0.25">
      <c r="P28098" s="120"/>
      <c r="R28098" s="120"/>
      <c r="T28098" s="120"/>
      <c r="V28098" s="120"/>
      <c r="X28098" s="120"/>
      <c r="Z28098" s="120"/>
    </row>
    <row r="28099" spans="16:26" x14ac:dyDescent="0.25">
      <c r="P28099" s="119"/>
      <c r="R28099" s="119"/>
      <c r="T28099" s="119"/>
      <c r="V28099" s="119"/>
      <c r="X28099" s="119"/>
      <c r="Z28099" s="119"/>
    </row>
    <row r="28100" spans="16:26" x14ac:dyDescent="0.25">
      <c r="P28100" s="120"/>
      <c r="R28100" s="120"/>
      <c r="T28100" s="120"/>
      <c r="V28100" s="120"/>
      <c r="X28100" s="120"/>
      <c r="Z28100" s="120"/>
    </row>
    <row r="28101" spans="16:26" x14ac:dyDescent="0.25">
      <c r="P28101" s="119"/>
      <c r="R28101" s="119"/>
      <c r="T28101" s="119"/>
      <c r="V28101" s="119"/>
      <c r="X28101" s="119"/>
      <c r="Z28101" s="119"/>
    </row>
    <row r="28102" spans="16:26" x14ac:dyDescent="0.25">
      <c r="P28102" s="119"/>
      <c r="R28102" s="119"/>
      <c r="T28102" s="119"/>
      <c r="V28102" s="119"/>
      <c r="X28102" s="119"/>
      <c r="Z28102" s="119"/>
    </row>
    <row r="28103" spans="16:26" x14ac:dyDescent="0.25">
      <c r="P28103" s="119"/>
      <c r="R28103" s="119"/>
      <c r="T28103" s="119"/>
      <c r="V28103" s="119"/>
      <c r="X28103" s="119"/>
      <c r="Z28103" s="119"/>
    </row>
    <row r="28104" spans="16:26" x14ac:dyDescent="0.25">
      <c r="P28104" s="121"/>
      <c r="R28104" s="121"/>
      <c r="T28104" s="121"/>
      <c r="V28104" s="121"/>
      <c r="X28104" s="121"/>
      <c r="Z28104" s="121"/>
    </row>
    <row r="28105" spans="16:26" x14ac:dyDescent="0.25">
      <c r="P28105" s="121"/>
      <c r="R28105" s="121"/>
      <c r="T28105" s="121"/>
      <c r="V28105" s="121"/>
      <c r="X28105" s="121"/>
      <c r="Z28105" s="121"/>
    </row>
    <row r="28106" spans="16:26" x14ac:dyDescent="0.25">
      <c r="P28106" s="121"/>
      <c r="R28106" s="121"/>
      <c r="T28106" s="121"/>
      <c r="V28106" s="121"/>
      <c r="X28106" s="121"/>
      <c r="Z28106" s="121"/>
    </row>
    <row r="28107" spans="16:26" x14ac:dyDescent="0.25">
      <c r="P28107" s="121"/>
      <c r="R28107" s="121"/>
      <c r="T28107" s="121"/>
      <c r="V28107" s="121"/>
      <c r="X28107" s="121"/>
      <c r="Z28107" s="121"/>
    </row>
    <row r="28108" spans="16:26" x14ac:dyDescent="0.25">
      <c r="P28108" s="122"/>
      <c r="R28108" s="122"/>
      <c r="T28108" s="122"/>
      <c r="V28108" s="122"/>
      <c r="X28108" s="122"/>
      <c r="Z28108" s="122"/>
    </row>
    <row r="28109" spans="16:26" x14ac:dyDescent="0.25">
      <c r="P28109" s="118"/>
      <c r="R28109" s="118"/>
      <c r="T28109" s="118"/>
      <c r="V28109" s="118"/>
      <c r="X28109" s="118"/>
      <c r="Z28109" s="118"/>
    </row>
    <row r="28110" spans="16:26" x14ac:dyDescent="0.25">
      <c r="P28110" s="119"/>
      <c r="R28110" s="119"/>
      <c r="T28110" s="119"/>
      <c r="V28110" s="119"/>
      <c r="X28110" s="119"/>
      <c r="Z28110" s="119"/>
    </row>
    <row r="28111" spans="16:26" x14ac:dyDescent="0.25">
      <c r="P28111" s="119"/>
      <c r="R28111" s="119"/>
      <c r="T28111" s="119"/>
      <c r="V28111" s="119"/>
      <c r="X28111" s="119"/>
      <c r="Z28111" s="119"/>
    </row>
    <row r="28112" spans="16:26" x14ac:dyDescent="0.25">
      <c r="P28112" s="120"/>
      <c r="R28112" s="120"/>
      <c r="T28112" s="120"/>
      <c r="V28112" s="120"/>
      <c r="X28112" s="120"/>
      <c r="Z28112" s="120"/>
    </row>
    <row r="28113" spans="16:26" x14ac:dyDescent="0.25">
      <c r="P28113" s="119"/>
      <c r="R28113" s="119"/>
      <c r="T28113" s="119"/>
      <c r="V28113" s="119"/>
      <c r="X28113" s="119"/>
      <c r="Z28113" s="119"/>
    </row>
    <row r="28114" spans="16:26" x14ac:dyDescent="0.25">
      <c r="P28114" s="119"/>
      <c r="R28114" s="119"/>
      <c r="T28114" s="119"/>
      <c r="V28114" s="119"/>
      <c r="X28114" s="119"/>
      <c r="Z28114" s="119"/>
    </row>
    <row r="28115" spans="16:26" x14ac:dyDescent="0.25">
      <c r="P28115" s="120"/>
      <c r="R28115" s="120"/>
      <c r="T28115" s="120"/>
      <c r="V28115" s="120"/>
      <c r="X28115" s="120"/>
      <c r="Z28115" s="120"/>
    </row>
    <row r="28116" spans="16:26" x14ac:dyDescent="0.25">
      <c r="P28116" s="119"/>
      <c r="R28116" s="119"/>
      <c r="T28116" s="119"/>
      <c r="V28116" s="119"/>
      <c r="X28116" s="119"/>
      <c r="Z28116" s="119"/>
    </row>
    <row r="28117" spans="16:26" x14ac:dyDescent="0.25">
      <c r="P28117" s="120"/>
      <c r="R28117" s="120"/>
      <c r="T28117" s="120"/>
      <c r="V28117" s="120"/>
      <c r="X28117" s="120"/>
      <c r="Z28117" s="120"/>
    </row>
    <row r="28118" spans="16:26" x14ac:dyDescent="0.25">
      <c r="P28118" s="119"/>
      <c r="R28118" s="119"/>
      <c r="T28118" s="119"/>
      <c r="V28118" s="119"/>
      <c r="X28118" s="119"/>
      <c r="Z28118" s="119"/>
    </row>
    <row r="28119" spans="16:26" x14ac:dyDescent="0.25">
      <c r="P28119" s="119"/>
      <c r="R28119" s="119"/>
      <c r="T28119" s="119"/>
      <c r="V28119" s="119"/>
      <c r="X28119" s="119"/>
      <c r="Z28119" s="119"/>
    </row>
    <row r="28120" spans="16:26" x14ac:dyDescent="0.25">
      <c r="P28120" s="119"/>
      <c r="R28120" s="119"/>
      <c r="T28120" s="119"/>
      <c r="V28120" s="119"/>
      <c r="X28120" s="119"/>
      <c r="Z28120" s="119"/>
    </row>
    <row r="28121" spans="16:26" x14ac:dyDescent="0.25">
      <c r="P28121" s="121"/>
      <c r="R28121" s="121"/>
      <c r="T28121" s="121"/>
      <c r="V28121" s="121"/>
      <c r="X28121" s="121"/>
      <c r="Z28121" s="121"/>
    </row>
    <row r="28122" spans="16:26" x14ac:dyDescent="0.25">
      <c r="P28122" s="121"/>
      <c r="R28122" s="121"/>
      <c r="T28122" s="121"/>
      <c r="V28122" s="121"/>
      <c r="X28122" s="121"/>
      <c r="Z28122" s="121"/>
    </row>
    <row r="28123" spans="16:26" x14ac:dyDescent="0.25">
      <c r="P28123" s="121"/>
      <c r="R28123" s="121"/>
      <c r="T28123" s="121"/>
      <c r="V28123" s="121"/>
      <c r="X28123" s="121"/>
      <c r="Z28123" s="121"/>
    </row>
    <row r="28124" spans="16:26" x14ac:dyDescent="0.25">
      <c r="P28124" s="121"/>
      <c r="R28124" s="121"/>
      <c r="T28124" s="121"/>
      <c r="V28124" s="121"/>
      <c r="X28124" s="121"/>
      <c r="Z28124" s="121"/>
    </row>
    <row r="28125" spans="16:26" x14ac:dyDescent="0.25">
      <c r="P28125" s="122"/>
      <c r="R28125" s="122"/>
      <c r="T28125" s="122"/>
      <c r="V28125" s="122"/>
      <c r="X28125" s="122"/>
      <c r="Z28125" s="122"/>
    </row>
    <row r="28126" spans="16:26" x14ac:dyDescent="0.25">
      <c r="P28126" s="118"/>
      <c r="R28126" s="118"/>
      <c r="T28126" s="118"/>
      <c r="V28126" s="118"/>
      <c r="X28126" s="118"/>
      <c r="Z28126" s="118"/>
    </row>
    <row r="28127" spans="16:26" x14ac:dyDescent="0.25">
      <c r="P28127" s="119"/>
      <c r="R28127" s="119"/>
      <c r="T28127" s="119"/>
      <c r="V28127" s="119"/>
      <c r="X28127" s="119"/>
      <c r="Z28127" s="119"/>
    </row>
    <row r="28128" spans="16:26" x14ac:dyDescent="0.25">
      <c r="P28128" s="119"/>
      <c r="R28128" s="119"/>
      <c r="T28128" s="119"/>
      <c r="V28128" s="119"/>
      <c r="X28128" s="119"/>
      <c r="Z28128" s="119"/>
    </row>
    <row r="28129" spans="16:26" x14ac:dyDescent="0.25">
      <c r="P28129" s="120"/>
      <c r="R28129" s="120"/>
      <c r="T28129" s="120"/>
      <c r="V28129" s="120"/>
      <c r="X28129" s="120"/>
      <c r="Z28129" s="120"/>
    </row>
    <row r="28130" spans="16:26" x14ac:dyDescent="0.25">
      <c r="P28130" s="119"/>
      <c r="R28130" s="119"/>
      <c r="T28130" s="119"/>
      <c r="V28130" s="119"/>
      <c r="X28130" s="119"/>
      <c r="Z28130" s="119"/>
    </row>
    <row r="28131" spans="16:26" x14ac:dyDescent="0.25">
      <c r="P28131" s="119"/>
      <c r="R28131" s="119"/>
      <c r="T28131" s="119"/>
      <c r="V28131" s="119"/>
      <c r="X28131" s="119"/>
      <c r="Z28131" s="119"/>
    </row>
    <row r="28132" spans="16:26" x14ac:dyDescent="0.25">
      <c r="P28132" s="120"/>
      <c r="R28132" s="120"/>
      <c r="T28132" s="120"/>
      <c r="V28132" s="120"/>
      <c r="X28132" s="120"/>
      <c r="Z28132" s="120"/>
    </row>
    <row r="28133" spans="16:26" x14ac:dyDescent="0.25">
      <c r="P28133" s="119"/>
      <c r="R28133" s="119"/>
      <c r="T28133" s="119"/>
      <c r="V28133" s="119"/>
      <c r="X28133" s="119"/>
      <c r="Z28133" s="119"/>
    </row>
    <row r="28134" spans="16:26" x14ac:dyDescent="0.25">
      <c r="P28134" s="120"/>
      <c r="R28134" s="120"/>
      <c r="T28134" s="120"/>
      <c r="V28134" s="120"/>
      <c r="X28134" s="120"/>
      <c r="Z28134" s="120"/>
    </row>
    <row r="28135" spans="16:26" x14ac:dyDescent="0.25">
      <c r="P28135" s="119"/>
      <c r="R28135" s="119"/>
      <c r="T28135" s="119"/>
      <c r="V28135" s="119"/>
      <c r="X28135" s="119"/>
      <c r="Z28135" s="119"/>
    </row>
    <row r="28136" spans="16:26" x14ac:dyDescent="0.25">
      <c r="P28136" s="119"/>
      <c r="R28136" s="119"/>
      <c r="T28136" s="119"/>
      <c r="V28136" s="119"/>
      <c r="X28136" s="119"/>
      <c r="Z28136" s="119"/>
    </row>
    <row r="28137" spans="16:26" x14ac:dyDescent="0.25">
      <c r="P28137" s="119"/>
      <c r="R28137" s="119"/>
      <c r="T28137" s="119"/>
      <c r="V28137" s="119"/>
      <c r="X28137" s="119"/>
      <c r="Z28137" s="119"/>
    </row>
    <row r="28138" spans="16:26" x14ac:dyDescent="0.25">
      <c r="P28138" s="121"/>
      <c r="R28138" s="121"/>
      <c r="T28138" s="121"/>
      <c r="V28138" s="121"/>
      <c r="X28138" s="121"/>
      <c r="Z28138" s="121"/>
    </row>
    <row r="28139" spans="16:26" x14ac:dyDescent="0.25">
      <c r="P28139" s="121"/>
      <c r="R28139" s="121"/>
      <c r="T28139" s="121"/>
      <c r="V28139" s="121"/>
      <c r="X28139" s="121"/>
      <c r="Z28139" s="121"/>
    </row>
    <row r="28140" spans="16:26" x14ac:dyDescent="0.25">
      <c r="P28140" s="121"/>
      <c r="R28140" s="121"/>
      <c r="T28140" s="121"/>
      <c r="V28140" s="121"/>
      <c r="X28140" s="121"/>
      <c r="Z28140" s="121"/>
    </row>
    <row r="28141" spans="16:26" x14ac:dyDescent="0.25">
      <c r="P28141" s="121"/>
      <c r="R28141" s="121"/>
      <c r="T28141" s="121"/>
      <c r="V28141" s="121"/>
      <c r="X28141" s="121"/>
      <c r="Z28141" s="121"/>
    </row>
    <row r="28142" spans="16:26" x14ac:dyDescent="0.25">
      <c r="P28142" s="122"/>
      <c r="R28142" s="122"/>
      <c r="T28142" s="122"/>
      <c r="V28142" s="122"/>
      <c r="X28142" s="122"/>
      <c r="Z28142" s="122"/>
    </row>
    <row r="28143" spans="16:26" x14ac:dyDescent="0.25">
      <c r="P28143" s="118"/>
      <c r="R28143" s="118"/>
      <c r="T28143" s="118"/>
      <c r="V28143" s="118"/>
      <c r="X28143" s="118"/>
      <c r="Z28143" s="118"/>
    </row>
    <row r="28144" spans="16:26" x14ac:dyDescent="0.25">
      <c r="P28144" s="119"/>
      <c r="R28144" s="119"/>
      <c r="T28144" s="119"/>
      <c r="V28144" s="119"/>
      <c r="X28144" s="119"/>
      <c r="Z28144" s="119"/>
    </row>
    <row r="28145" spans="16:26" x14ac:dyDescent="0.25">
      <c r="P28145" s="119"/>
      <c r="R28145" s="119"/>
      <c r="T28145" s="119"/>
      <c r="V28145" s="119"/>
      <c r="X28145" s="119"/>
      <c r="Z28145" s="119"/>
    </row>
    <row r="28146" spans="16:26" x14ac:dyDescent="0.25">
      <c r="P28146" s="120"/>
      <c r="R28146" s="120"/>
      <c r="T28146" s="120"/>
      <c r="V28146" s="120"/>
      <c r="X28146" s="120"/>
      <c r="Z28146" s="120"/>
    </row>
    <row r="28147" spans="16:26" x14ac:dyDescent="0.25">
      <c r="P28147" s="119"/>
      <c r="R28147" s="119"/>
      <c r="T28147" s="119"/>
      <c r="V28147" s="119"/>
      <c r="X28147" s="119"/>
      <c r="Z28147" s="119"/>
    </row>
    <row r="28148" spans="16:26" x14ac:dyDescent="0.25">
      <c r="P28148" s="119"/>
      <c r="R28148" s="119"/>
      <c r="T28148" s="119"/>
      <c r="V28148" s="119"/>
      <c r="X28148" s="119"/>
      <c r="Z28148" s="119"/>
    </row>
    <row r="28149" spans="16:26" x14ac:dyDescent="0.25">
      <c r="P28149" s="120"/>
      <c r="R28149" s="120"/>
      <c r="T28149" s="120"/>
      <c r="V28149" s="120"/>
      <c r="X28149" s="120"/>
      <c r="Z28149" s="120"/>
    </row>
    <row r="28150" spans="16:26" x14ac:dyDescent="0.25">
      <c r="P28150" s="119"/>
      <c r="R28150" s="119"/>
      <c r="T28150" s="119"/>
      <c r="V28150" s="119"/>
      <c r="X28150" s="119"/>
      <c r="Z28150" s="119"/>
    </row>
    <row r="28151" spans="16:26" x14ac:dyDescent="0.25">
      <c r="P28151" s="120"/>
      <c r="R28151" s="120"/>
      <c r="T28151" s="120"/>
      <c r="V28151" s="120"/>
      <c r="X28151" s="120"/>
      <c r="Z28151" s="120"/>
    </row>
    <row r="28152" spans="16:26" x14ac:dyDescent="0.25">
      <c r="P28152" s="119"/>
      <c r="R28152" s="119"/>
      <c r="T28152" s="119"/>
      <c r="V28152" s="119"/>
      <c r="X28152" s="119"/>
      <c r="Z28152" s="119"/>
    </row>
    <row r="28153" spans="16:26" x14ac:dyDescent="0.25">
      <c r="P28153" s="119"/>
      <c r="R28153" s="119"/>
      <c r="T28153" s="119"/>
      <c r="V28153" s="119"/>
      <c r="X28153" s="119"/>
      <c r="Z28153" s="119"/>
    </row>
    <row r="28154" spans="16:26" x14ac:dyDescent="0.25">
      <c r="P28154" s="119"/>
      <c r="R28154" s="119"/>
      <c r="T28154" s="119"/>
      <c r="V28154" s="119"/>
      <c r="X28154" s="119"/>
      <c r="Z28154" s="119"/>
    </row>
    <row r="28155" spans="16:26" x14ac:dyDescent="0.25">
      <c r="P28155" s="121"/>
      <c r="R28155" s="121"/>
      <c r="T28155" s="121"/>
      <c r="V28155" s="121"/>
      <c r="X28155" s="121"/>
      <c r="Z28155" s="121"/>
    </row>
    <row r="28156" spans="16:26" x14ac:dyDescent="0.25">
      <c r="P28156" s="121"/>
      <c r="R28156" s="121"/>
      <c r="T28156" s="121"/>
      <c r="V28156" s="121"/>
      <c r="X28156" s="121"/>
      <c r="Z28156" s="121"/>
    </row>
    <row r="28157" spans="16:26" x14ac:dyDescent="0.25">
      <c r="P28157" s="121"/>
      <c r="R28157" s="121"/>
      <c r="T28157" s="121"/>
      <c r="V28157" s="121"/>
      <c r="X28157" s="121"/>
      <c r="Z28157" s="121"/>
    </row>
    <row r="28158" spans="16:26" x14ac:dyDescent="0.25">
      <c r="P28158" s="121"/>
      <c r="R28158" s="121"/>
      <c r="T28158" s="121"/>
      <c r="V28158" s="121"/>
      <c r="X28158" s="121"/>
      <c r="Z28158" s="121"/>
    </row>
    <row r="28159" spans="16:26" x14ac:dyDescent="0.25">
      <c r="P28159" s="122"/>
      <c r="R28159" s="122"/>
      <c r="T28159" s="122"/>
      <c r="V28159" s="122"/>
      <c r="X28159" s="122"/>
      <c r="Z28159" s="122"/>
    </row>
    <row r="28160" spans="16:26" x14ac:dyDescent="0.25">
      <c r="P28160" s="118"/>
      <c r="R28160" s="118"/>
      <c r="T28160" s="118"/>
      <c r="V28160" s="118"/>
      <c r="X28160" s="118"/>
      <c r="Z28160" s="118"/>
    </row>
    <row r="28161" spans="16:26" x14ac:dyDescent="0.25">
      <c r="P28161" s="119"/>
      <c r="R28161" s="119"/>
      <c r="T28161" s="119"/>
      <c r="V28161" s="119"/>
      <c r="X28161" s="119"/>
      <c r="Z28161" s="119"/>
    </row>
    <row r="28162" spans="16:26" x14ac:dyDescent="0.25">
      <c r="P28162" s="119"/>
      <c r="R28162" s="119"/>
      <c r="T28162" s="119"/>
      <c r="V28162" s="119"/>
      <c r="X28162" s="119"/>
      <c r="Z28162" s="119"/>
    </row>
    <row r="28163" spans="16:26" x14ac:dyDescent="0.25">
      <c r="P28163" s="120"/>
      <c r="R28163" s="120"/>
      <c r="T28163" s="120"/>
      <c r="V28163" s="120"/>
      <c r="X28163" s="120"/>
      <c r="Z28163" s="120"/>
    </row>
    <row r="28164" spans="16:26" x14ac:dyDescent="0.25">
      <c r="P28164" s="119"/>
      <c r="R28164" s="119"/>
      <c r="T28164" s="119"/>
      <c r="V28164" s="119"/>
      <c r="X28164" s="119"/>
      <c r="Z28164" s="119"/>
    </row>
    <row r="28165" spans="16:26" x14ac:dyDescent="0.25">
      <c r="P28165" s="119"/>
      <c r="R28165" s="119"/>
      <c r="T28165" s="119"/>
      <c r="V28165" s="119"/>
      <c r="X28165" s="119"/>
      <c r="Z28165" s="119"/>
    </row>
    <row r="28166" spans="16:26" x14ac:dyDescent="0.25">
      <c r="P28166" s="120"/>
      <c r="R28166" s="120"/>
      <c r="T28166" s="120"/>
      <c r="V28166" s="120"/>
      <c r="X28166" s="120"/>
      <c r="Z28166" s="120"/>
    </row>
    <row r="28167" spans="16:26" x14ac:dyDescent="0.25">
      <c r="P28167" s="119"/>
      <c r="R28167" s="119"/>
      <c r="T28167" s="119"/>
      <c r="V28167" s="119"/>
      <c r="X28167" s="119"/>
      <c r="Z28167" s="119"/>
    </row>
    <row r="28168" spans="16:26" x14ac:dyDescent="0.25">
      <c r="P28168" s="120"/>
      <c r="R28168" s="120"/>
      <c r="T28168" s="120"/>
      <c r="V28168" s="120"/>
      <c r="X28168" s="120"/>
      <c r="Z28168" s="120"/>
    </row>
    <row r="28169" spans="16:26" x14ac:dyDescent="0.25">
      <c r="P28169" s="119"/>
      <c r="R28169" s="119"/>
      <c r="T28169" s="119"/>
      <c r="V28169" s="119"/>
      <c r="X28169" s="119"/>
      <c r="Z28169" s="119"/>
    </row>
    <row r="28170" spans="16:26" x14ac:dyDescent="0.25">
      <c r="P28170" s="119"/>
      <c r="R28170" s="119"/>
      <c r="T28170" s="119"/>
      <c r="V28170" s="119"/>
      <c r="X28170" s="119"/>
      <c r="Z28170" s="119"/>
    </row>
    <row r="28171" spans="16:26" x14ac:dyDescent="0.25">
      <c r="P28171" s="119"/>
      <c r="R28171" s="119"/>
      <c r="T28171" s="119"/>
      <c r="V28171" s="119"/>
      <c r="X28171" s="119"/>
      <c r="Z28171" s="119"/>
    </row>
    <row r="28172" spans="16:26" x14ac:dyDescent="0.25">
      <c r="P28172" s="121"/>
      <c r="R28172" s="121"/>
      <c r="T28172" s="121"/>
      <c r="V28172" s="121"/>
      <c r="X28172" s="121"/>
      <c r="Z28172" s="121"/>
    </row>
    <row r="28173" spans="16:26" x14ac:dyDescent="0.25">
      <c r="P28173" s="121"/>
      <c r="R28173" s="121"/>
      <c r="T28173" s="121"/>
      <c r="V28173" s="121"/>
      <c r="X28173" s="121"/>
      <c r="Z28173" s="121"/>
    </row>
    <row r="28174" spans="16:26" x14ac:dyDescent="0.25">
      <c r="P28174" s="121"/>
      <c r="R28174" s="121"/>
      <c r="T28174" s="121"/>
      <c r="V28174" s="121"/>
      <c r="X28174" s="121"/>
      <c r="Z28174" s="121"/>
    </row>
    <row r="28175" spans="16:26" x14ac:dyDescent="0.25">
      <c r="P28175" s="121"/>
      <c r="R28175" s="121"/>
      <c r="T28175" s="121"/>
      <c r="V28175" s="121"/>
      <c r="X28175" s="121"/>
      <c r="Z28175" s="121"/>
    </row>
    <row r="28176" spans="16:26" x14ac:dyDescent="0.25">
      <c r="P28176" s="122"/>
      <c r="R28176" s="122"/>
      <c r="T28176" s="122"/>
      <c r="V28176" s="122"/>
      <c r="X28176" s="122"/>
      <c r="Z28176" s="122"/>
    </row>
    <row r="28177" spans="16:26" x14ac:dyDescent="0.25">
      <c r="P28177" s="118"/>
      <c r="R28177" s="118"/>
      <c r="T28177" s="118"/>
      <c r="V28177" s="118"/>
      <c r="X28177" s="118"/>
      <c r="Z28177" s="118"/>
    </row>
    <row r="28178" spans="16:26" x14ac:dyDescent="0.25">
      <c r="P28178" s="119"/>
      <c r="R28178" s="119"/>
      <c r="T28178" s="119"/>
      <c r="V28178" s="119"/>
      <c r="X28178" s="119"/>
      <c r="Z28178" s="119"/>
    </row>
    <row r="28179" spans="16:26" x14ac:dyDescent="0.25">
      <c r="P28179" s="119"/>
      <c r="R28179" s="119"/>
      <c r="T28179" s="119"/>
      <c r="V28179" s="119"/>
      <c r="X28179" s="119"/>
      <c r="Z28179" s="119"/>
    </row>
    <row r="28180" spans="16:26" x14ac:dyDescent="0.25">
      <c r="P28180" s="120"/>
      <c r="R28180" s="120"/>
      <c r="T28180" s="120"/>
      <c r="V28180" s="120"/>
      <c r="X28180" s="120"/>
      <c r="Z28180" s="120"/>
    </row>
    <row r="28181" spans="16:26" x14ac:dyDescent="0.25">
      <c r="P28181" s="119"/>
      <c r="R28181" s="119"/>
      <c r="T28181" s="119"/>
      <c r="V28181" s="119"/>
      <c r="X28181" s="119"/>
      <c r="Z28181" s="119"/>
    </row>
    <row r="28182" spans="16:26" x14ac:dyDescent="0.25">
      <c r="P28182" s="119"/>
      <c r="R28182" s="119"/>
      <c r="T28182" s="119"/>
      <c r="V28182" s="119"/>
      <c r="X28182" s="119"/>
      <c r="Z28182" s="119"/>
    </row>
    <row r="28183" spans="16:26" x14ac:dyDescent="0.25">
      <c r="P28183" s="120"/>
      <c r="R28183" s="120"/>
      <c r="T28183" s="120"/>
      <c r="V28183" s="120"/>
      <c r="X28183" s="120"/>
      <c r="Z28183" s="120"/>
    </row>
    <row r="28184" spans="16:26" x14ac:dyDescent="0.25">
      <c r="P28184" s="119"/>
      <c r="R28184" s="119"/>
      <c r="T28184" s="119"/>
      <c r="V28184" s="119"/>
      <c r="X28184" s="119"/>
      <c r="Z28184" s="119"/>
    </row>
    <row r="28185" spans="16:26" x14ac:dyDescent="0.25">
      <c r="P28185" s="120"/>
      <c r="R28185" s="120"/>
      <c r="T28185" s="120"/>
      <c r="V28185" s="120"/>
      <c r="X28185" s="120"/>
      <c r="Z28185" s="120"/>
    </row>
    <row r="28186" spans="16:26" x14ac:dyDescent="0.25">
      <c r="P28186" s="119"/>
      <c r="R28186" s="119"/>
      <c r="T28186" s="119"/>
      <c r="V28186" s="119"/>
      <c r="X28186" s="119"/>
      <c r="Z28186" s="119"/>
    </row>
    <row r="28187" spans="16:26" x14ac:dyDescent="0.25">
      <c r="P28187" s="119"/>
      <c r="R28187" s="119"/>
      <c r="T28187" s="119"/>
      <c r="V28187" s="119"/>
      <c r="X28187" s="119"/>
      <c r="Z28187" s="119"/>
    </row>
    <row r="28188" spans="16:26" x14ac:dyDescent="0.25">
      <c r="P28188" s="119"/>
      <c r="R28188" s="119"/>
      <c r="T28188" s="119"/>
      <c r="V28188" s="119"/>
      <c r="X28188" s="119"/>
      <c r="Z28188" s="119"/>
    </row>
    <row r="28189" spans="16:26" x14ac:dyDescent="0.25">
      <c r="P28189" s="121"/>
      <c r="R28189" s="121"/>
      <c r="T28189" s="121"/>
      <c r="V28189" s="121"/>
      <c r="X28189" s="121"/>
      <c r="Z28189" s="121"/>
    </row>
    <row r="28190" spans="16:26" x14ac:dyDescent="0.25">
      <c r="P28190" s="121"/>
      <c r="R28190" s="121"/>
      <c r="T28190" s="121"/>
      <c r="V28190" s="121"/>
      <c r="X28190" s="121"/>
      <c r="Z28190" s="121"/>
    </row>
    <row r="28191" spans="16:26" x14ac:dyDescent="0.25">
      <c r="P28191" s="121"/>
      <c r="R28191" s="121"/>
      <c r="T28191" s="121"/>
      <c r="V28191" s="121"/>
      <c r="X28191" s="121"/>
      <c r="Z28191" s="121"/>
    </row>
    <row r="28192" spans="16:26" x14ac:dyDescent="0.25">
      <c r="P28192" s="121"/>
      <c r="R28192" s="121"/>
      <c r="T28192" s="121"/>
      <c r="V28192" s="121"/>
      <c r="X28192" s="121"/>
      <c r="Z28192" s="121"/>
    </row>
    <row r="28193" spans="16:26" x14ac:dyDescent="0.25">
      <c r="P28193" s="122"/>
      <c r="R28193" s="122"/>
      <c r="T28193" s="122"/>
      <c r="V28193" s="122"/>
      <c r="X28193" s="122"/>
      <c r="Z28193" s="122"/>
    </row>
    <row r="28194" spans="16:26" x14ac:dyDescent="0.25">
      <c r="P28194" s="118"/>
      <c r="R28194" s="118"/>
      <c r="T28194" s="118"/>
      <c r="V28194" s="118"/>
      <c r="X28194" s="118"/>
      <c r="Z28194" s="118"/>
    </row>
    <row r="28195" spans="16:26" x14ac:dyDescent="0.25">
      <c r="P28195" s="119"/>
      <c r="R28195" s="119"/>
      <c r="T28195" s="119"/>
      <c r="V28195" s="119"/>
      <c r="X28195" s="119"/>
      <c r="Z28195" s="119"/>
    </row>
    <row r="28196" spans="16:26" x14ac:dyDescent="0.25">
      <c r="P28196" s="119"/>
      <c r="R28196" s="119"/>
      <c r="T28196" s="119"/>
      <c r="V28196" s="119"/>
      <c r="X28196" s="119"/>
      <c r="Z28196" s="119"/>
    </row>
    <row r="28197" spans="16:26" x14ac:dyDescent="0.25">
      <c r="P28197" s="120"/>
      <c r="R28197" s="120"/>
      <c r="T28197" s="120"/>
      <c r="V28197" s="120"/>
      <c r="X28197" s="120"/>
      <c r="Z28197" s="120"/>
    </row>
    <row r="28198" spans="16:26" x14ac:dyDescent="0.25">
      <c r="P28198" s="119"/>
      <c r="R28198" s="119"/>
      <c r="T28198" s="119"/>
      <c r="V28198" s="119"/>
      <c r="X28198" s="119"/>
      <c r="Z28198" s="119"/>
    </row>
    <row r="28199" spans="16:26" x14ac:dyDescent="0.25">
      <c r="P28199" s="119"/>
      <c r="R28199" s="119"/>
      <c r="T28199" s="119"/>
      <c r="V28199" s="119"/>
      <c r="X28199" s="119"/>
      <c r="Z28199" s="119"/>
    </row>
    <row r="28200" spans="16:26" x14ac:dyDescent="0.25">
      <c r="P28200" s="120"/>
      <c r="R28200" s="120"/>
      <c r="T28200" s="120"/>
      <c r="V28200" s="120"/>
      <c r="X28200" s="120"/>
      <c r="Z28200" s="120"/>
    </row>
    <row r="28201" spans="16:26" x14ac:dyDescent="0.25">
      <c r="P28201" s="119"/>
      <c r="R28201" s="119"/>
      <c r="T28201" s="119"/>
      <c r="V28201" s="119"/>
      <c r="X28201" s="119"/>
      <c r="Z28201" s="119"/>
    </row>
    <row r="28202" spans="16:26" x14ac:dyDescent="0.25">
      <c r="P28202" s="120"/>
      <c r="R28202" s="120"/>
      <c r="T28202" s="120"/>
      <c r="V28202" s="120"/>
      <c r="X28202" s="120"/>
      <c r="Z28202" s="120"/>
    </row>
    <row r="28203" spans="16:26" x14ac:dyDescent="0.25">
      <c r="P28203" s="119"/>
      <c r="R28203" s="119"/>
      <c r="T28203" s="119"/>
      <c r="V28203" s="119"/>
      <c r="X28203" s="119"/>
      <c r="Z28203" s="119"/>
    </row>
    <row r="28204" spans="16:26" x14ac:dyDescent="0.25">
      <c r="P28204" s="119"/>
      <c r="R28204" s="119"/>
      <c r="T28204" s="119"/>
      <c r="V28204" s="119"/>
      <c r="X28204" s="119"/>
      <c r="Z28204" s="119"/>
    </row>
    <row r="28205" spans="16:26" x14ac:dyDescent="0.25">
      <c r="P28205" s="119"/>
      <c r="R28205" s="119"/>
      <c r="T28205" s="119"/>
      <c r="V28205" s="119"/>
      <c r="X28205" s="119"/>
      <c r="Z28205" s="119"/>
    </row>
    <row r="28206" spans="16:26" x14ac:dyDescent="0.25">
      <c r="P28206" s="121"/>
      <c r="R28206" s="121"/>
      <c r="T28206" s="121"/>
      <c r="V28206" s="121"/>
      <c r="X28206" s="121"/>
      <c r="Z28206" s="121"/>
    </row>
    <row r="28207" spans="16:26" x14ac:dyDescent="0.25">
      <c r="P28207" s="121"/>
      <c r="R28207" s="121"/>
      <c r="T28207" s="121"/>
      <c r="V28207" s="121"/>
      <c r="X28207" s="121"/>
      <c r="Z28207" s="121"/>
    </row>
    <row r="28208" spans="16:26" x14ac:dyDescent="0.25">
      <c r="P28208" s="121"/>
      <c r="R28208" s="121"/>
      <c r="T28208" s="121"/>
      <c r="V28208" s="121"/>
      <c r="X28208" s="121"/>
      <c r="Z28208" s="121"/>
    </row>
    <row r="28209" spans="16:26" x14ac:dyDescent="0.25">
      <c r="P28209" s="121"/>
      <c r="R28209" s="121"/>
      <c r="T28209" s="121"/>
      <c r="V28209" s="121"/>
      <c r="X28209" s="121"/>
      <c r="Z28209" s="121"/>
    </row>
    <row r="28210" spans="16:26" x14ac:dyDescent="0.25">
      <c r="P28210" s="122"/>
      <c r="R28210" s="122"/>
      <c r="T28210" s="122"/>
      <c r="V28210" s="122"/>
      <c r="X28210" s="122"/>
      <c r="Z28210" s="122"/>
    </row>
    <row r="28211" spans="16:26" x14ac:dyDescent="0.25">
      <c r="P28211" s="118"/>
      <c r="R28211" s="118"/>
      <c r="T28211" s="118"/>
      <c r="V28211" s="118"/>
      <c r="X28211" s="118"/>
      <c r="Z28211" s="118"/>
    </row>
    <row r="28212" spans="16:26" x14ac:dyDescent="0.25">
      <c r="P28212" s="119"/>
      <c r="R28212" s="119"/>
      <c r="T28212" s="119"/>
      <c r="V28212" s="119"/>
      <c r="X28212" s="119"/>
      <c r="Z28212" s="119"/>
    </row>
    <row r="28213" spans="16:26" x14ac:dyDescent="0.25">
      <c r="P28213" s="119"/>
      <c r="R28213" s="119"/>
      <c r="T28213" s="119"/>
      <c r="V28213" s="119"/>
      <c r="X28213" s="119"/>
      <c r="Z28213" s="119"/>
    </row>
    <row r="28214" spans="16:26" x14ac:dyDescent="0.25">
      <c r="P28214" s="120"/>
      <c r="R28214" s="120"/>
      <c r="T28214" s="120"/>
      <c r="V28214" s="120"/>
      <c r="X28214" s="120"/>
      <c r="Z28214" s="120"/>
    </row>
    <row r="28215" spans="16:26" x14ac:dyDescent="0.25">
      <c r="P28215" s="119"/>
      <c r="R28215" s="119"/>
      <c r="T28215" s="119"/>
      <c r="V28215" s="119"/>
      <c r="X28215" s="119"/>
      <c r="Z28215" s="119"/>
    </row>
    <row r="28216" spans="16:26" x14ac:dyDescent="0.25">
      <c r="P28216" s="119"/>
      <c r="R28216" s="119"/>
      <c r="T28216" s="119"/>
      <c r="V28216" s="119"/>
      <c r="X28216" s="119"/>
      <c r="Z28216" s="119"/>
    </row>
    <row r="28217" spans="16:26" x14ac:dyDescent="0.25">
      <c r="P28217" s="120"/>
      <c r="R28217" s="120"/>
      <c r="T28217" s="120"/>
      <c r="V28217" s="120"/>
      <c r="X28217" s="120"/>
      <c r="Z28217" s="120"/>
    </row>
    <row r="28218" spans="16:26" x14ac:dyDescent="0.25">
      <c r="P28218" s="119"/>
      <c r="R28218" s="119"/>
      <c r="T28218" s="119"/>
      <c r="V28218" s="119"/>
      <c r="X28218" s="119"/>
      <c r="Z28218" s="119"/>
    </row>
    <row r="28219" spans="16:26" x14ac:dyDescent="0.25">
      <c r="P28219" s="120"/>
      <c r="R28219" s="120"/>
      <c r="T28219" s="120"/>
      <c r="V28219" s="120"/>
      <c r="X28219" s="120"/>
      <c r="Z28219" s="120"/>
    </row>
    <row r="28220" spans="16:26" x14ac:dyDescent="0.25">
      <c r="P28220" s="119"/>
      <c r="R28220" s="119"/>
      <c r="T28220" s="119"/>
      <c r="V28220" s="119"/>
      <c r="X28220" s="119"/>
      <c r="Z28220" s="119"/>
    </row>
    <row r="28221" spans="16:26" x14ac:dyDescent="0.25">
      <c r="P28221" s="119"/>
      <c r="R28221" s="119"/>
      <c r="T28221" s="119"/>
      <c r="V28221" s="119"/>
      <c r="X28221" s="119"/>
      <c r="Z28221" s="119"/>
    </row>
    <row r="28222" spans="16:26" x14ac:dyDescent="0.25">
      <c r="P28222" s="119"/>
      <c r="R28222" s="119"/>
      <c r="T28222" s="119"/>
      <c r="V28222" s="119"/>
      <c r="X28222" s="119"/>
      <c r="Z28222" s="119"/>
    </row>
    <row r="28223" spans="16:26" x14ac:dyDescent="0.25">
      <c r="P28223" s="121"/>
      <c r="R28223" s="121"/>
      <c r="T28223" s="121"/>
      <c r="V28223" s="121"/>
      <c r="X28223" s="121"/>
      <c r="Z28223" s="121"/>
    </row>
    <row r="28224" spans="16:26" x14ac:dyDescent="0.25">
      <c r="P28224" s="121"/>
      <c r="R28224" s="121"/>
      <c r="T28224" s="121"/>
      <c r="V28224" s="121"/>
      <c r="X28224" s="121"/>
      <c r="Z28224" s="121"/>
    </row>
    <row r="28225" spans="16:26" x14ac:dyDescent="0.25">
      <c r="P28225" s="121"/>
      <c r="R28225" s="121"/>
      <c r="T28225" s="121"/>
      <c r="V28225" s="121"/>
      <c r="X28225" s="121"/>
      <c r="Z28225" s="121"/>
    </row>
    <row r="28226" spans="16:26" x14ac:dyDescent="0.25">
      <c r="P28226" s="121"/>
      <c r="R28226" s="121"/>
      <c r="T28226" s="121"/>
      <c r="V28226" s="121"/>
      <c r="X28226" s="121"/>
      <c r="Z28226" s="121"/>
    </row>
    <row r="28227" spans="16:26" x14ac:dyDescent="0.25">
      <c r="P28227" s="122"/>
      <c r="R28227" s="122"/>
      <c r="T28227" s="122"/>
      <c r="V28227" s="122"/>
      <c r="X28227" s="122"/>
      <c r="Z28227" s="122"/>
    </row>
    <row r="28228" spans="16:26" x14ac:dyDescent="0.25">
      <c r="P28228" s="118"/>
      <c r="R28228" s="118"/>
      <c r="T28228" s="118"/>
      <c r="V28228" s="118"/>
      <c r="X28228" s="118"/>
      <c r="Z28228" s="118"/>
    </row>
    <row r="28229" spans="16:26" x14ac:dyDescent="0.25">
      <c r="P28229" s="119"/>
      <c r="R28229" s="119"/>
      <c r="T28229" s="119"/>
      <c r="V28229" s="119"/>
      <c r="X28229" s="119"/>
      <c r="Z28229" s="119"/>
    </row>
    <row r="28230" spans="16:26" x14ac:dyDescent="0.25">
      <c r="P28230" s="119"/>
      <c r="R28230" s="119"/>
      <c r="T28230" s="119"/>
      <c r="V28230" s="119"/>
      <c r="X28230" s="119"/>
      <c r="Z28230" s="119"/>
    </row>
    <row r="28231" spans="16:26" x14ac:dyDescent="0.25">
      <c r="P28231" s="120"/>
      <c r="R28231" s="120"/>
      <c r="T28231" s="120"/>
      <c r="V28231" s="120"/>
      <c r="X28231" s="120"/>
      <c r="Z28231" s="120"/>
    </row>
    <row r="28232" spans="16:26" x14ac:dyDescent="0.25">
      <c r="P28232" s="119"/>
      <c r="R28232" s="119"/>
      <c r="T28232" s="119"/>
      <c r="V28232" s="119"/>
      <c r="X28232" s="119"/>
      <c r="Z28232" s="119"/>
    </row>
    <row r="28233" spans="16:26" x14ac:dyDescent="0.25">
      <c r="P28233" s="119"/>
      <c r="R28233" s="119"/>
      <c r="T28233" s="119"/>
      <c r="V28233" s="119"/>
      <c r="X28233" s="119"/>
      <c r="Z28233" s="119"/>
    </row>
    <row r="28234" spans="16:26" x14ac:dyDescent="0.25">
      <c r="P28234" s="120"/>
      <c r="R28234" s="120"/>
      <c r="T28234" s="120"/>
      <c r="V28234" s="120"/>
      <c r="X28234" s="120"/>
      <c r="Z28234" s="120"/>
    </row>
    <row r="28235" spans="16:26" x14ac:dyDescent="0.25">
      <c r="P28235" s="119"/>
      <c r="R28235" s="119"/>
      <c r="T28235" s="119"/>
      <c r="V28235" s="119"/>
      <c r="X28235" s="119"/>
      <c r="Z28235" s="119"/>
    </row>
    <row r="28236" spans="16:26" x14ac:dyDescent="0.25">
      <c r="P28236" s="120"/>
      <c r="R28236" s="120"/>
      <c r="T28236" s="120"/>
      <c r="V28236" s="120"/>
      <c r="X28236" s="120"/>
      <c r="Z28236" s="120"/>
    </row>
    <row r="28237" spans="16:26" x14ac:dyDescent="0.25">
      <c r="P28237" s="119"/>
      <c r="R28237" s="119"/>
      <c r="T28237" s="119"/>
      <c r="V28237" s="119"/>
      <c r="X28237" s="119"/>
      <c r="Z28237" s="119"/>
    </row>
    <row r="28238" spans="16:26" x14ac:dyDescent="0.25">
      <c r="P28238" s="119"/>
      <c r="R28238" s="119"/>
      <c r="T28238" s="119"/>
      <c r="V28238" s="119"/>
      <c r="X28238" s="119"/>
      <c r="Z28238" s="119"/>
    </row>
    <row r="28239" spans="16:26" x14ac:dyDescent="0.25">
      <c r="P28239" s="119"/>
      <c r="R28239" s="119"/>
      <c r="T28239" s="119"/>
      <c r="V28239" s="119"/>
      <c r="X28239" s="119"/>
      <c r="Z28239" s="119"/>
    </row>
    <row r="28240" spans="16:26" x14ac:dyDescent="0.25">
      <c r="P28240" s="121"/>
      <c r="R28240" s="121"/>
      <c r="T28240" s="121"/>
      <c r="V28240" s="121"/>
      <c r="X28240" s="121"/>
      <c r="Z28240" s="121"/>
    </row>
    <row r="28241" spans="16:26" x14ac:dyDescent="0.25">
      <c r="P28241" s="121"/>
      <c r="R28241" s="121"/>
      <c r="T28241" s="121"/>
      <c r="V28241" s="121"/>
      <c r="X28241" s="121"/>
      <c r="Z28241" s="121"/>
    </row>
    <row r="28242" spans="16:26" x14ac:dyDescent="0.25">
      <c r="P28242" s="121"/>
      <c r="R28242" s="121"/>
      <c r="T28242" s="121"/>
      <c r="V28242" s="121"/>
      <c r="X28242" s="121"/>
      <c r="Z28242" s="121"/>
    </row>
    <row r="28243" spans="16:26" x14ac:dyDescent="0.25">
      <c r="P28243" s="121"/>
      <c r="R28243" s="121"/>
      <c r="T28243" s="121"/>
      <c r="V28243" s="121"/>
      <c r="X28243" s="121"/>
      <c r="Z28243" s="121"/>
    </row>
    <row r="28244" spans="16:26" x14ac:dyDescent="0.25">
      <c r="P28244" s="122"/>
      <c r="R28244" s="122"/>
      <c r="T28244" s="122"/>
      <c r="V28244" s="122"/>
      <c r="X28244" s="122"/>
      <c r="Z28244" s="122"/>
    </row>
    <row r="28245" spans="16:26" x14ac:dyDescent="0.25">
      <c r="P28245" s="118"/>
      <c r="R28245" s="118"/>
      <c r="T28245" s="118"/>
      <c r="V28245" s="118"/>
      <c r="X28245" s="118"/>
      <c r="Z28245" s="118"/>
    </row>
    <row r="28246" spans="16:26" x14ac:dyDescent="0.25">
      <c r="P28246" s="119"/>
      <c r="R28246" s="119"/>
      <c r="T28246" s="119"/>
      <c r="V28246" s="119"/>
      <c r="X28246" s="119"/>
      <c r="Z28246" s="119"/>
    </row>
    <row r="28247" spans="16:26" x14ac:dyDescent="0.25">
      <c r="P28247" s="119"/>
      <c r="R28247" s="119"/>
      <c r="T28247" s="119"/>
      <c r="V28247" s="119"/>
      <c r="X28247" s="119"/>
      <c r="Z28247" s="119"/>
    </row>
    <row r="28248" spans="16:26" x14ac:dyDescent="0.25">
      <c r="P28248" s="120"/>
      <c r="R28248" s="120"/>
      <c r="T28248" s="120"/>
      <c r="V28248" s="120"/>
      <c r="X28248" s="120"/>
      <c r="Z28248" s="120"/>
    </row>
    <row r="28249" spans="16:26" x14ac:dyDescent="0.25">
      <c r="P28249" s="119"/>
      <c r="R28249" s="119"/>
      <c r="T28249" s="119"/>
      <c r="V28249" s="119"/>
      <c r="X28249" s="119"/>
      <c r="Z28249" s="119"/>
    </row>
    <row r="28250" spans="16:26" x14ac:dyDescent="0.25">
      <c r="P28250" s="119"/>
      <c r="R28250" s="119"/>
      <c r="T28250" s="119"/>
      <c r="V28250" s="119"/>
      <c r="X28250" s="119"/>
      <c r="Z28250" s="119"/>
    </row>
    <row r="28251" spans="16:26" x14ac:dyDescent="0.25">
      <c r="P28251" s="120"/>
      <c r="R28251" s="120"/>
      <c r="T28251" s="120"/>
      <c r="V28251" s="120"/>
      <c r="X28251" s="120"/>
      <c r="Z28251" s="120"/>
    </row>
    <row r="28252" spans="16:26" x14ac:dyDescent="0.25">
      <c r="P28252" s="119"/>
      <c r="R28252" s="119"/>
      <c r="T28252" s="119"/>
      <c r="V28252" s="119"/>
      <c r="X28252" s="119"/>
      <c r="Z28252" s="119"/>
    </row>
    <row r="28253" spans="16:26" x14ac:dyDescent="0.25">
      <c r="P28253" s="120"/>
      <c r="R28253" s="120"/>
      <c r="T28253" s="120"/>
      <c r="V28253" s="120"/>
      <c r="X28253" s="120"/>
      <c r="Z28253" s="120"/>
    </row>
    <row r="28254" spans="16:26" x14ac:dyDescent="0.25">
      <c r="P28254" s="119"/>
      <c r="R28254" s="119"/>
      <c r="T28254" s="119"/>
      <c r="V28254" s="119"/>
      <c r="X28254" s="119"/>
      <c r="Z28254" s="119"/>
    </row>
    <row r="28255" spans="16:26" x14ac:dyDescent="0.25">
      <c r="P28255" s="119"/>
      <c r="R28255" s="119"/>
      <c r="T28255" s="119"/>
      <c r="V28255" s="119"/>
      <c r="X28255" s="119"/>
      <c r="Z28255" s="119"/>
    </row>
    <row r="28256" spans="16:26" x14ac:dyDescent="0.25">
      <c r="P28256" s="119"/>
      <c r="R28256" s="119"/>
      <c r="T28256" s="119"/>
      <c r="V28256" s="119"/>
      <c r="X28256" s="119"/>
      <c r="Z28256" s="119"/>
    </row>
    <row r="28257" spans="16:26" x14ac:dyDescent="0.25">
      <c r="P28257" s="121"/>
      <c r="R28257" s="121"/>
      <c r="T28257" s="121"/>
      <c r="V28257" s="121"/>
      <c r="X28257" s="121"/>
      <c r="Z28257" s="121"/>
    </row>
    <row r="28258" spans="16:26" x14ac:dyDescent="0.25">
      <c r="P28258" s="121"/>
      <c r="R28258" s="121"/>
      <c r="T28258" s="121"/>
      <c r="V28258" s="121"/>
      <c r="X28258" s="121"/>
      <c r="Z28258" s="121"/>
    </row>
    <row r="28259" spans="16:26" x14ac:dyDescent="0.25">
      <c r="P28259" s="121"/>
      <c r="R28259" s="121"/>
      <c r="T28259" s="121"/>
      <c r="V28259" s="121"/>
      <c r="X28259" s="121"/>
      <c r="Z28259" s="121"/>
    </row>
    <row r="28260" spans="16:26" x14ac:dyDescent="0.25">
      <c r="P28260" s="121"/>
      <c r="R28260" s="121"/>
      <c r="T28260" s="121"/>
      <c r="V28260" s="121"/>
      <c r="X28260" s="121"/>
      <c r="Z28260" s="121"/>
    </row>
    <row r="28261" spans="16:26" x14ac:dyDescent="0.25">
      <c r="P28261" s="122"/>
      <c r="R28261" s="122"/>
      <c r="T28261" s="122"/>
      <c r="V28261" s="122"/>
      <c r="X28261" s="122"/>
      <c r="Z28261" s="122"/>
    </row>
    <row r="28262" spans="16:26" x14ac:dyDescent="0.25">
      <c r="P28262" s="118"/>
      <c r="R28262" s="118"/>
      <c r="T28262" s="118"/>
      <c r="V28262" s="118"/>
      <c r="X28262" s="118"/>
      <c r="Z28262" s="118"/>
    </row>
    <row r="28263" spans="16:26" x14ac:dyDescent="0.25">
      <c r="P28263" s="119"/>
      <c r="R28263" s="119"/>
      <c r="T28263" s="119"/>
      <c r="V28263" s="119"/>
      <c r="X28263" s="119"/>
      <c r="Z28263" s="119"/>
    </row>
    <row r="28264" spans="16:26" x14ac:dyDescent="0.25">
      <c r="P28264" s="119"/>
      <c r="R28264" s="119"/>
      <c r="T28264" s="119"/>
      <c r="V28264" s="119"/>
      <c r="X28264" s="119"/>
      <c r="Z28264" s="119"/>
    </row>
    <row r="28265" spans="16:26" x14ac:dyDescent="0.25">
      <c r="P28265" s="120"/>
      <c r="R28265" s="120"/>
      <c r="T28265" s="120"/>
      <c r="V28265" s="120"/>
      <c r="X28265" s="120"/>
      <c r="Z28265" s="120"/>
    </row>
    <row r="28266" spans="16:26" x14ac:dyDescent="0.25">
      <c r="P28266" s="119"/>
      <c r="R28266" s="119"/>
      <c r="T28266" s="119"/>
      <c r="V28266" s="119"/>
      <c r="X28266" s="119"/>
      <c r="Z28266" s="119"/>
    </row>
    <row r="28267" spans="16:26" x14ac:dyDescent="0.25">
      <c r="P28267" s="119"/>
      <c r="R28267" s="119"/>
      <c r="T28267" s="119"/>
      <c r="V28267" s="119"/>
      <c r="X28267" s="119"/>
      <c r="Z28267" s="119"/>
    </row>
    <row r="28268" spans="16:26" x14ac:dyDescent="0.25">
      <c r="P28268" s="120"/>
      <c r="R28268" s="120"/>
      <c r="T28268" s="120"/>
      <c r="V28268" s="120"/>
      <c r="X28268" s="120"/>
      <c r="Z28268" s="120"/>
    </row>
    <row r="28269" spans="16:26" x14ac:dyDescent="0.25">
      <c r="P28269" s="119"/>
      <c r="R28269" s="119"/>
      <c r="T28269" s="119"/>
      <c r="V28269" s="119"/>
      <c r="X28269" s="119"/>
      <c r="Z28269" s="119"/>
    </row>
    <row r="28270" spans="16:26" x14ac:dyDescent="0.25">
      <c r="P28270" s="120"/>
      <c r="R28270" s="120"/>
      <c r="T28270" s="120"/>
      <c r="V28270" s="120"/>
      <c r="X28270" s="120"/>
      <c r="Z28270" s="120"/>
    </row>
    <row r="28271" spans="16:26" x14ac:dyDescent="0.25">
      <c r="P28271" s="119"/>
      <c r="R28271" s="119"/>
      <c r="T28271" s="119"/>
      <c r="V28271" s="119"/>
      <c r="X28271" s="119"/>
      <c r="Z28271" s="119"/>
    </row>
    <row r="28272" spans="16:26" x14ac:dyDescent="0.25">
      <c r="P28272" s="119"/>
      <c r="R28272" s="119"/>
      <c r="T28272" s="119"/>
      <c r="V28272" s="119"/>
      <c r="X28272" s="119"/>
      <c r="Z28272" s="119"/>
    </row>
    <row r="28273" spans="16:26" x14ac:dyDescent="0.25">
      <c r="P28273" s="119"/>
      <c r="R28273" s="119"/>
      <c r="T28273" s="119"/>
      <c r="V28273" s="119"/>
      <c r="X28273" s="119"/>
      <c r="Z28273" s="119"/>
    </row>
    <row r="28274" spans="16:26" x14ac:dyDescent="0.25">
      <c r="P28274" s="121"/>
      <c r="R28274" s="121"/>
      <c r="T28274" s="121"/>
      <c r="V28274" s="121"/>
      <c r="X28274" s="121"/>
      <c r="Z28274" s="121"/>
    </row>
    <row r="28275" spans="16:26" x14ac:dyDescent="0.25">
      <c r="P28275" s="121"/>
      <c r="R28275" s="121"/>
      <c r="T28275" s="121"/>
      <c r="V28275" s="121"/>
      <c r="X28275" s="121"/>
      <c r="Z28275" s="121"/>
    </row>
    <row r="28276" spans="16:26" x14ac:dyDescent="0.25">
      <c r="P28276" s="121"/>
      <c r="R28276" s="121"/>
      <c r="T28276" s="121"/>
      <c r="V28276" s="121"/>
      <c r="X28276" s="121"/>
      <c r="Z28276" s="121"/>
    </row>
    <row r="28277" spans="16:26" x14ac:dyDescent="0.25">
      <c r="P28277" s="121"/>
      <c r="R28277" s="121"/>
      <c r="T28277" s="121"/>
      <c r="V28277" s="121"/>
      <c r="X28277" s="121"/>
      <c r="Z28277" s="121"/>
    </row>
    <row r="28278" spans="16:26" x14ac:dyDescent="0.25">
      <c r="P28278" s="122"/>
      <c r="R28278" s="122"/>
      <c r="T28278" s="122"/>
      <c r="V28278" s="122"/>
      <c r="X28278" s="122"/>
      <c r="Z28278" s="122"/>
    </row>
    <row r="28279" spans="16:26" x14ac:dyDescent="0.25">
      <c r="P28279" s="118"/>
      <c r="R28279" s="118"/>
      <c r="T28279" s="118"/>
      <c r="V28279" s="118"/>
      <c r="X28279" s="118"/>
      <c r="Z28279" s="118"/>
    </row>
    <row r="28280" spans="16:26" x14ac:dyDescent="0.25">
      <c r="P28280" s="119"/>
      <c r="R28280" s="119"/>
      <c r="T28280" s="119"/>
      <c r="V28280" s="119"/>
      <c r="X28280" s="119"/>
      <c r="Z28280" s="119"/>
    </row>
    <row r="28281" spans="16:26" x14ac:dyDescent="0.25">
      <c r="P28281" s="119"/>
      <c r="R28281" s="119"/>
      <c r="T28281" s="119"/>
      <c r="V28281" s="119"/>
      <c r="X28281" s="119"/>
      <c r="Z28281" s="119"/>
    </row>
    <row r="28282" spans="16:26" x14ac:dyDescent="0.25">
      <c r="P28282" s="120"/>
      <c r="R28282" s="120"/>
      <c r="T28282" s="120"/>
      <c r="V28282" s="120"/>
      <c r="X28282" s="120"/>
      <c r="Z28282" s="120"/>
    </row>
    <row r="28283" spans="16:26" x14ac:dyDescent="0.25">
      <c r="P28283" s="119"/>
      <c r="R28283" s="119"/>
      <c r="T28283" s="119"/>
      <c r="V28283" s="119"/>
      <c r="X28283" s="119"/>
      <c r="Z28283" s="119"/>
    </row>
    <row r="28284" spans="16:26" x14ac:dyDescent="0.25">
      <c r="P28284" s="119"/>
      <c r="R28284" s="119"/>
      <c r="T28284" s="119"/>
      <c r="V28284" s="119"/>
      <c r="X28284" s="119"/>
      <c r="Z28284" s="119"/>
    </row>
    <row r="28285" spans="16:26" x14ac:dyDescent="0.25">
      <c r="P28285" s="120"/>
      <c r="R28285" s="120"/>
      <c r="T28285" s="120"/>
      <c r="V28285" s="120"/>
      <c r="X28285" s="120"/>
      <c r="Z28285" s="120"/>
    </row>
    <row r="28286" spans="16:26" x14ac:dyDescent="0.25">
      <c r="P28286" s="119"/>
      <c r="R28286" s="119"/>
      <c r="T28286" s="119"/>
      <c r="V28286" s="119"/>
      <c r="X28286" s="119"/>
      <c r="Z28286" s="119"/>
    </row>
    <row r="28287" spans="16:26" x14ac:dyDescent="0.25">
      <c r="P28287" s="120"/>
      <c r="R28287" s="120"/>
      <c r="T28287" s="120"/>
      <c r="V28287" s="120"/>
      <c r="X28287" s="120"/>
      <c r="Z28287" s="120"/>
    </row>
    <row r="28288" spans="16:26" x14ac:dyDescent="0.25">
      <c r="P28288" s="119"/>
      <c r="R28288" s="119"/>
      <c r="T28288" s="119"/>
      <c r="V28288" s="119"/>
      <c r="X28288" s="119"/>
      <c r="Z28288" s="119"/>
    </row>
    <row r="28289" spans="16:26" x14ac:dyDescent="0.25">
      <c r="P28289" s="119"/>
      <c r="R28289" s="119"/>
      <c r="T28289" s="119"/>
      <c r="V28289" s="119"/>
      <c r="X28289" s="119"/>
      <c r="Z28289" s="119"/>
    </row>
    <row r="28290" spans="16:26" x14ac:dyDescent="0.25">
      <c r="P28290" s="119"/>
      <c r="R28290" s="119"/>
      <c r="T28290" s="119"/>
      <c r="V28290" s="119"/>
      <c r="X28290" s="119"/>
      <c r="Z28290" s="119"/>
    </row>
    <row r="28291" spans="16:26" x14ac:dyDescent="0.25">
      <c r="P28291" s="121"/>
      <c r="R28291" s="121"/>
      <c r="T28291" s="121"/>
      <c r="V28291" s="121"/>
      <c r="X28291" s="121"/>
      <c r="Z28291" s="121"/>
    </row>
    <row r="28292" spans="16:26" x14ac:dyDescent="0.25">
      <c r="P28292" s="121"/>
      <c r="R28292" s="121"/>
      <c r="T28292" s="121"/>
      <c r="V28292" s="121"/>
      <c r="X28292" s="121"/>
      <c r="Z28292" s="121"/>
    </row>
    <row r="28293" spans="16:26" x14ac:dyDescent="0.25">
      <c r="P28293" s="121"/>
      <c r="R28293" s="121"/>
      <c r="T28293" s="121"/>
      <c r="V28293" s="121"/>
      <c r="X28293" s="121"/>
      <c r="Z28293" s="121"/>
    </row>
    <row r="28294" spans="16:26" x14ac:dyDescent="0.25">
      <c r="P28294" s="121"/>
      <c r="R28294" s="121"/>
      <c r="T28294" s="121"/>
      <c r="V28294" s="121"/>
      <c r="X28294" s="121"/>
      <c r="Z28294" s="121"/>
    </row>
    <row r="28295" spans="16:26" x14ac:dyDescent="0.25">
      <c r="P28295" s="122"/>
      <c r="R28295" s="122"/>
      <c r="T28295" s="122"/>
      <c r="V28295" s="122"/>
      <c r="X28295" s="122"/>
      <c r="Z28295" s="122"/>
    </row>
    <row r="28296" spans="16:26" x14ac:dyDescent="0.25">
      <c r="P28296" s="118"/>
      <c r="R28296" s="118"/>
      <c r="T28296" s="118"/>
      <c r="V28296" s="118"/>
      <c r="X28296" s="118"/>
      <c r="Z28296" s="118"/>
    </row>
    <row r="28297" spans="16:26" x14ac:dyDescent="0.25">
      <c r="P28297" s="119"/>
      <c r="R28297" s="119"/>
      <c r="T28297" s="119"/>
      <c r="V28297" s="119"/>
      <c r="X28297" s="119"/>
      <c r="Z28297" s="119"/>
    </row>
    <row r="28298" spans="16:26" x14ac:dyDescent="0.25">
      <c r="P28298" s="119"/>
      <c r="R28298" s="119"/>
      <c r="T28298" s="119"/>
      <c r="V28298" s="119"/>
      <c r="X28298" s="119"/>
      <c r="Z28298" s="119"/>
    </row>
    <row r="28299" spans="16:26" x14ac:dyDescent="0.25">
      <c r="P28299" s="120"/>
      <c r="R28299" s="120"/>
      <c r="T28299" s="120"/>
      <c r="V28299" s="120"/>
      <c r="X28299" s="120"/>
      <c r="Z28299" s="120"/>
    </row>
    <row r="28300" spans="16:26" x14ac:dyDescent="0.25">
      <c r="P28300" s="119"/>
      <c r="R28300" s="119"/>
      <c r="T28300" s="119"/>
      <c r="V28300" s="119"/>
      <c r="X28300" s="119"/>
      <c r="Z28300" s="119"/>
    </row>
    <row r="28301" spans="16:26" x14ac:dyDescent="0.25">
      <c r="P28301" s="119"/>
      <c r="R28301" s="119"/>
      <c r="T28301" s="119"/>
      <c r="V28301" s="119"/>
      <c r="X28301" s="119"/>
      <c r="Z28301" s="119"/>
    </row>
    <row r="28302" spans="16:26" x14ac:dyDescent="0.25">
      <c r="P28302" s="120"/>
      <c r="R28302" s="120"/>
      <c r="T28302" s="120"/>
      <c r="V28302" s="120"/>
      <c r="X28302" s="120"/>
      <c r="Z28302" s="120"/>
    </row>
    <row r="28303" spans="16:26" x14ac:dyDescent="0.25">
      <c r="P28303" s="119"/>
      <c r="R28303" s="119"/>
      <c r="T28303" s="119"/>
      <c r="V28303" s="119"/>
      <c r="X28303" s="119"/>
      <c r="Z28303" s="119"/>
    </row>
    <row r="28304" spans="16:26" x14ac:dyDescent="0.25">
      <c r="P28304" s="120"/>
      <c r="R28304" s="120"/>
      <c r="T28304" s="120"/>
      <c r="V28304" s="120"/>
      <c r="X28304" s="120"/>
      <c r="Z28304" s="120"/>
    </row>
    <row r="28305" spans="16:26" x14ac:dyDescent="0.25">
      <c r="P28305" s="119"/>
      <c r="R28305" s="119"/>
      <c r="T28305" s="119"/>
      <c r="V28305" s="119"/>
      <c r="X28305" s="119"/>
      <c r="Z28305" s="119"/>
    </row>
    <row r="28306" spans="16:26" x14ac:dyDescent="0.25">
      <c r="P28306" s="119"/>
      <c r="R28306" s="119"/>
      <c r="T28306" s="119"/>
      <c r="V28306" s="119"/>
      <c r="X28306" s="119"/>
      <c r="Z28306" s="119"/>
    </row>
    <row r="28307" spans="16:26" x14ac:dyDescent="0.25">
      <c r="P28307" s="119"/>
      <c r="R28307" s="119"/>
      <c r="T28307" s="119"/>
      <c r="V28307" s="119"/>
      <c r="X28307" s="119"/>
      <c r="Z28307" s="119"/>
    </row>
    <row r="28308" spans="16:26" x14ac:dyDescent="0.25">
      <c r="P28308" s="121"/>
      <c r="R28308" s="121"/>
      <c r="T28308" s="121"/>
      <c r="V28308" s="121"/>
      <c r="X28308" s="121"/>
      <c r="Z28308" s="121"/>
    </row>
    <row r="28309" spans="16:26" x14ac:dyDescent="0.25">
      <c r="P28309" s="121"/>
      <c r="R28309" s="121"/>
      <c r="T28309" s="121"/>
      <c r="V28309" s="121"/>
      <c r="X28309" s="121"/>
      <c r="Z28309" s="121"/>
    </row>
    <row r="28310" spans="16:26" x14ac:dyDescent="0.25">
      <c r="P28310" s="121"/>
      <c r="R28310" s="121"/>
      <c r="T28310" s="121"/>
      <c r="V28310" s="121"/>
      <c r="X28310" s="121"/>
      <c r="Z28310" s="121"/>
    </row>
    <row r="28311" spans="16:26" x14ac:dyDescent="0.25">
      <c r="P28311" s="121"/>
      <c r="R28311" s="121"/>
      <c r="T28311" s="121"/>
      <c r="V28311" s="121"/>
      <c r="X28311" s="121"/>
      <c r="Z28311" s="121"/>
    </row>
    <row r="28312" spans="16:26" x14ac:dyDescent="0.25">
      <c r="P28312" s="122"/>
      <c r="R28312" s="122"/>
      <c r="T28312" s="122"/>
      <c r="V28312" s="122"/>
      <c r="X28312" s="122"/>
      <c r="Z28312" s="122"/>
    </row>
    <row r="28313" spans="16:26" x14ac:dyDescent="0.25">
      <c r="P28313" s="118"/>
      <c r="R28313" s="118"/>
      <c r="T28313" s="118"/>
      <c r="V28313" s="118"/>
      <c r="X28313" s="118"/>
      <c r="Z28313" s="118"/>
    </row>
    <row r="28314" spans="16:26" x14ac:dyDescent="0.25">
      <c r="P28314" s="119"/>
      <c r="R28314" s="119"/>
      <c r="T28314" s="119"/>
      <c r="V28314" s="119"/>
      <c r="X28314" s="119"/>
      <c r="Z28314" s="119"/>
    </row>
    <row r="28315" spans="16:26" x14ac:dyDescent="0.25">
      <c r="P28315" s="119"/>
      <c r="R28315" s="119"/>
      <c r="T28315" s="119"/>
      <c r="V28315" s="119"/>
      <c r="X28315" s="119"/>
      <c r="Z28315" s="119"/>
    </row>
    <row r="28316" spans="16:26" x14ac:dyDescent="0.25">
      <c r="P28316" s="120"/>
      <c r="R28316" s="120"/>
      <c r="T28316" s="120"/>
      <c r="V28316" s="120"/>
      <c r="X28316" s="120"/>
      <c r="Z28316" s="120"/>
    </row>
    <row r="28317" spans="16:26" x14ac:dyDescent="0.25">
      <c r="P28317" s="119"/>
      <c r="R28317" s="119"/>
      <c r="T28317" s="119"/>
      <c r="V28317" s="119"/>
      <c r="X28317" s="119"/>
      <c r="Z28317" s="119"/>
    </row>
    <row r="28318" spans="16:26" x14ac:dyDescent="0.25">
      <c r="P28318" s="119"/>
      <c r="R28318" s="119"/>
      <c r="T28318" s="119"/>
      <c r="V28318" s="119"/>
      <c r="X28318" s="119"/>
      <c r="Z28318" s="119"/>
    </row>
    <row r="28319" spans="16:26" x14ac:dyDescent="0.25">
      <c r="P28319" s="120"/>
      <c r="R28319" s="120"/>
      <c r="T28319" s="120"/>
      <c r="V28319" s="120"/>
      <c r="X28319" s="120"/>
      <c r="Z28319" s="120"/>
    </row>
    <row r="28320" spans="16:26" x14ac:dyDescent="0.25">
      <c r="P28320" s="119"/>
      <c r="R28320" s="119"/>
      <c r="T28320" s="119"/>
      <c r="V28320" s="119"/>
      <c r="X28320" s="119"/>
      <c r="Z28320" s="119"/>
    </row>
    <row r="28321" spans="16:26" x14ac:dyDescent="0.25">
      <c r="P28321" s="120"/>
      <c r="R28321" s="120"/>
      <c r="T28321" s="120"/>
      <c r="V28321" s="120"/>
      <c r="X28321" s="120"/>
      <c r="Z28321" s="120"/>
    </row>
    <row r="28322" spans="16:26" x14ac:dyDescent="0.25">
      <c r="P28322" s="119"/>
      <c r="R28322" s="119"/>
      <c r="T28322" s="119"/>
      <c r="V28322" s="119"/>
      <c r="X28322" s="119"/>
      <c r="Z28322" s="119"/>
    </row>
    <row r="28323" spans="16:26" x14ac:dyDescent="0.25">
      <c r="P28323" s="119"/>
      <c r="R28323" s="119"/>
      <c r="T28323" s="119"/>
      <c r="V28323" s="119"/>
      <c r="X28323" s="119"/>
      <c r="Z28323" s="119"/>
    </row>
    <row r="28324" spans="16:26" x14ac:dyDescent="0.25">
      <c r="P28324" s="119"/>
      <c r="R28324" s="119"/>
      <c r="T28324" s="119"/>
      <c r="V28324" s="119"/>
      <c r="X28324" s="119"/>
      <c r="Z28324" s="119"/>
    </row>
    <row r="28325" spans="16:26" x14ac:dyDescent="0.25">
      <c r="P28325" s="121"/>
      <c r="R28325" s="121"/>
      <c r="T28325" s="121"/>
      <c r="V28325" s="121"/>
      <c r="X28325" s="121"/>
      <c r="Z28325" s="121"/>
    </row>
    <row r="28326" spans="16:26" x14ac:dyDescent="0.25">
      <c r="P28326" s="121"/>
      <c r="R28326" s="121"/>
      <c r="T28326" s="121"/>
      <c r="V28326" s="121"/>
      <c r="X28326" s="121"/>
      <c r="Z28326" s="121"/>
    </row>
    <row r="28327" spans="16:26" x14ac:dyDescent="0.25">
      <c r="P28327" s="121"/>
      <c r="R28327" s="121"/>
      <c r="T28327" s="121"/>
      <c r="V28327" s="121"/>
      <c r="X28327" s="121"/>
      <c r="Z28327" s="121"/>
    </row>
    <row r="28328" spans="16:26" x14ac:dyDescent="0.25">
      <c r="P28328" s="121"/>
      <c r="R28328" s="121"/>
      <c r="T28328" s="121"/>
      <c r="V28328" s="121"/>
      <c r="X28328" s="121"/>
      <c r="Z28328" s="121"/>
    </row>
    <row r="28329" spans="16:26" x14ac:dyDescent="0.25">
      <c r="P28329" s="122"/>
      <c r="R28329" s="122"/>
      <c r="T28329" s="122"/>
      <c r="V28329" s="122"/>
      <c r="X28329" s="122"/>
      <c r="Z28329" s="122"/>
    </row>
    <row r="28330" spans="16:26" x14ac:dyDescent="0.25">
      <c r="P28330" s="118"/>
      <c r="R28330" s="118"/>
      <c r="T28330" s="118"/>
      <c r="V28330" s="118"/>
      <c r="X28330" s="118"/>
      <c r="Z28330" s="118"/>
    </row>
    <row r="28331" spans="16:26" x14ac:dyDescent="0.25">
      <c r="P28331" s="119"/>
      <c r="R28331" s="119"/>
      <c r="T28331" s="119"/>
      <c r="V28331" s="119"/>
      <c r="X28331" s="119"/>
      <c r="Z28331" s="119"/>
    </row>
    <row r="28332" spans="16:26" x14ac:dyDescent="0.25">
      <c r="P28332" s="119"/>
      <c r="R28332" s="119"/>
      <c r="T28332" s="119"/>
      <c r="V28332" s="119"/>
      <c r="X28332" s="119"/>
      <c r="Z28332" s="119"/>
    </row>
    <row r="28333" spans="16:26" x14ac:dyDescent="0.25">
      <c r="P28333" s="120"/>
      <c r="R28333" s="120"/>
      <c r="T28333" s="120"/>
      <c r="V28333" s="120"/>
      <c r="X28333" s="120"/>
      <c r="Z28333" s="120"/>
    </row>
    <row r="28334" spans="16:26" x14ac:dyDescent="0.25">
      <c r="P28334" s="119"/>
      <c r="R28334" s="119"/>
      <c r="T28334" s="119"/>
      <c r="V28334" s="119"/>
      <c r="X28334" s="119"/>
      <c r="Z28334" s="119"/>
    </row>
    <row r="28335" spans="16:26" x14ac:dyDescent="0.25">
      <c r="P28335" s="119"/>
      <c r="R28335" s="119"/>
      <c r="T28335" s="119"/>
      <c r="V28335" s="119"/>
      <c r="X28335" s="119"/>
      <c r="Z28335" s="119"/>
    </row>
    <row r="28336" spans="16:26" x14ac:dyDescent="0.25">
      <c r="P28336" s="120"/>
      <c r="R28336" s="120"/>
      <c r="T28336" s="120"/>
      <c r="V28336" s="120"/>
      <c r="X28336" s="120"/>
      <c r="Z28336" s="120"/>
    </row>
    <row r="28337" spans="16:26" x14ac:dyDescent="0.25">
      <c r="P28337" s="119"/>
      <c r="R28337" s="119"/>
      <c r="T28337" s="119"/>
      <c r="V28337" s="119"/>
      <c r="X28337" s="119"/>
      <c r="Z28337" s="119"/>
    </row>
    <row r="28338" spans="16:26" x14ac:dyDescent="0.25">
      <c r="P28338" s="120"/>
      <c r="R28338" s="120"/>
      <c r="T28338" s="120"/>
      <c r="V28338" s="120"/>
      <c r="X28338" s="120"/>
      <c r="Z28338" s="120"/>
    </row>
    <row r="28339" spans="16:26" x14ac:dyDescent="0.25">
      <c r="P28339" s="119"/>
      <c r="R28339" s="119"/>
      <c r="T28339" s="119"/>
      <c r="V28339" s="119"/>
      <c r="X28339" s="119"/>
      <c r="Z28339" s="119"/>
    </row>
    <row r="28340" spans="16:26" x14ac:dyDescent="0.25">
      <c r="P28340" s="119"/>
      <c r="R28340" s="119"/>
      <c r="T28340" s="119"/>
      <c r="V28340" s="119"/>
      <c r="X28340" s="119"/>
      <c r="Z28340" s="119"/>
    </row>
    <row r="28341" spans="16:26" x14ac:dyDescent="0.25">
      <c r="P28341" s="119"/>
      <c r="R28341" s="119"/>
      <c r="T28341" s="119"/>
      <c r="V28341" s="119"/>
      <c r="X28341" s="119"/>
      <c r="Z28341" s="119"/>
    </row>
    <row r="28342" spans="16:26" x14ac:dyDescent="0.25">
      <c r="P28342" s="121"/>
      <c r="R28342" s="121"/>
      <c r="T28342" s="121"/>
      <c r="V28342" s="121"/>
      <c r="X28342" s="121"/>
      <c r="Z28342" s="121"/>
    </row>
    <row r="28343" spans="16:26" x14ac:dyDescent="0.25">
      <c r="P28343" s="121"/>
      <c r="R28343" s="121"/>
      <c r="T28343" s="121"/>
      <c r="V28343" s="121"/>
      <c r="X28343" s="121"/>
      <c r="Z28343" s="121"/>
    </row>
    <row r="28344" spans="16:26" x14ac:dyDescent="0.25">
      <c r="P28344" s="121"/>
      <c r="R28344" s="121"/>
      <c r="T28344" s="121"/>
      <c r="V28344" s="121"/>
      <c r="X28344" s="121"/>
      <c r="Z28344" s="121"/>
    </row>
    <row r="28345" spans="16:26" x14ac:dyDescent="0.25">
      <c r="P28345" s="121"/>
      <c r="R28345" s="121"/>
      <c r="T28345" s="121"/>
      <c r="V28345" s="121"/>
      <c r="X28345" s="121"/>
      <c r="Z28345" s="121"/>
    </row>
    <row r="28346" spans="16:26" x14ac:dyDescent="0.25">
      <c r="P28346" s="122"/>
      <c r="R28346" s="122"/>
      <c r="T28346" s="122"/>
      <c r="V28346" s="122"/>
      <c r="X28346" s="122"/>
      <c r="Z28346" s="122"/>
    </row>
    <row r="28347" spans="16:26" x14ac:dyDescent="0.25">
      <c r="P28347" s="118"/>
      <c r="R28347" s="118"/>
      <c r="T28347" s="118"/>
      <c r="V28347" s="118"/>
      <c r="X28347" s="118"/>
      <c r="Z28347" s="118"/>
    </row>
    <row r="28348" spans="16:26" x14ac:dyDescent="0.25">
      <c r="P28348" s="119"/>
      <c r="R28348" s="119"/>
      <c r="T28348" s="119"/>
      <c r="V28348" s="119"/>
      <c r="X28348" s="119"/>
      <c r="Z28348" s="119"/>
    </row>
    <row r="28349" spans="16:26" x14ac:dyDescent="0.25">
      <c r="P28349" s="119"/>
      <c r="R28349" s="119"/>
      <c r="T28349" s="119"/>
      <c r="V28349" s="119"/>
      <c r="X28349" s="119"/>
      <c r="Z28349" s="119"/>
    </row>
    <row r="28350" spans="16:26" x14ac:dyDescent="0.25">
      <c r="P28350" s="120"/>
      <c r="R28350" s="120"/>
      <c r="T28350" s="120"/>
      <c r="V28350" s="120"/>
      <c r="X28350" s="120"/>
      <c r="Z28350" s="120"/>
    </row>
    <row r="28351" spans="16:26" x14ac:dyDescent="0.25">
      <c r="P28351" s="119"/>
      <c r="R28351" s="119"/>
      <c r="T28351" s="119"/>
      <c r="V28351" s="119"/>
      <c r="X28351" s="119"/>
      <c r="Z28351" s="119"/>
    </row>
    <row r="28352" spans="16:26" x14ac:dyDescent="0.25">
      <c r="P28352" s="119"/>
      <c r="R28352" s="119"/>
      <c r="T28352" s="119"/>
      <c r="V28352" s="119"/>
      <c r="X28352" s="119"/>
      <c r="Z28352" s="119"/>
    </row>
    <row r="28353" spans="16:26" x14ac:dyDescent="0.25">
      <c r="P28353" s="120"/>
      <c r="R28353" s="120"/>
      <c r="T28353" s="120"/>
      <c r="V28353" s="120"/>
      <c r="X28353" s="120"/>
      <c r="Z28353" s="120"/>
    </row>
    <row r="28354" spans="16:26" x14ac:dyDescent="0.25">
      <c r="P28354" s="119"/>
      <c r="R28354" s="119"/>
      <c r="T28354" s="119"/>
      <c r="V28354" s="119"/>
      <c r="X28354" s="119"/>
      <c r="Z28354" s="119"/>
    </row>
    <row r="28355" spans="16:26" x14ac:dyDescent="0.25">
      <c r="P28355" s="120"/>
      <c r="R28355" s="120"/>
      <c r="T28355" s="120"/>
      <c r="V28355" s="120"/>
      <c r="X28355" s="120"/>
      <c r="Z28355" s="120"/>
    </row>
    <row r="28356" spans="16:26" x14ac:dyDescent="0.25">
      <c r="P28356" s="119"/>
      <c r="R28356" s="119"/>
      <c r="T28356" s="119"/>
      <c r="V28356" s="119"/>
      <c r="X28356" s="119"/>
      <c r="Z28356" s="119"/>
    </row>
    <row r="28357" spans="16:26" x14ac:dyDescent="0.25">
      <c r="P28357" s="119"/>
      <c r="R28357" s="119"/>
      <c r="T28357" s="119"/>
      <c r="V28357" s="119"/>
      <c r="X28357" s="119"/>
      <c r="Z28357" s="119"/>
    </row>
    <row r="28358" spans="16:26" x14ac:dyDescent="0.25">
      <c r="P28358" s="119"/>
      <c r="R28358" s="119"/>
      <c r="T28358" s="119"/>
      <c r="V28358" s="119"/>
      <c r="X28358" s="119"/>
      <c r="Z28358" s="119"/>
    </row>
    <row r="28359" spans="16:26" x14ac:dyDescent="0.25">
      <c r="P28359" s="121"/>
      <c r="R28359" s="121"/>
      <c r="T28359" s="121"/>
      <c r="V28359" s="121"/>
      <c r="X28359" s="121"/>
      <c r="Z28359" s="121"/>
    </row>
    <row r="28360" spans="16:26" x14ac:dyDescent="0.25">
      <c r="P28360" s="121"/>
      <c r="R28360" s="121"/>
      <c r="T28360" s="121"/>
      <c r="V28360" s="121"/>
      <c r="X28360" s="121"/>
      <c r="Z28360" s="121"/>
    </row>
    <row r="28361" spans="16:26" x14ac:dyDescent="0.25">
      <c r="P28361" s="121"/>
      <c r="R28361" s="121"/>
      <c r="T28361" s="121"/>
      <c r="V28361" s="121"/>
      <c r="X28361" s="121"/>
      <c r="Z28361" s="121"/>
    </row>
    <row r="28362" spans="16:26" x14ac:dyDescent="0.25">
      <c r="P28362" s="121"/>
      <c r="R28362" s="121"/>
      <c r="T28362" s="121"/>
      <c r="V28362" s="121"/>
      <c r="X28362" s="121"/>
      <c r="Z28362" s="121"/>
    </row>
    <row r="28363" spans="16:26" x14ac:dyDescent="0.25">
      <c r="P28363" s="122"/>
      <c r="R28363" s="122"/>
      <c r="T28363" s="122"/>
      <c r="V28363" s="122"/>
      <c r="X28363" s="122"/>
      <c r="Z28363" s="122"/>
    </row>
    <row r="28364" spans="16:26" x14ac:dyDescent="0.25">
      <c r="P28364" s="118"/>
      <c r="R28364" s="118"/>
      <c r="T28364" s="118"/>
      <c r="V28364" s="118"/>
      <c r="X28364" s="118"/>
      <c r="Z28364" s="118"/>
    </row>
    <row r="28365" spans="16:26" x14ac:dyDescent="0.25">
      <c r="P28365" s="119"/>
      <c r="R28365" s="119"/>
      <c r="T28365" s="119"/>
      <c r="V28365" s="119"/>
      <c r="X28365" s="119"/>
      <c r="Z28365" s="119"/>
    </row>
    <row r="28366" spans="16:26" x14ac:dyDescent="0.25">
      <c r="P28366" s="119"/>
      <c r="R28366" s="119"/>
      <c r="T28366" s="119"/>
      <c r="V28366" s="119"/>
      <c r="X28366" s="119"/>
      <c r="Z28366" s="119"/>
    </row>
    <row r="28367" spans="16:26" x14ac:dyDescent="0.25">
      <c r="P28367" s="120"/>
      <c r="R28367" s="120"/>
      <c r="T28367" s="120"/>
      <c r="V28367" s="120"/>
      <c r="X28367" s="120"/>
      <c r="Z28367" s="120"/>
    </row>
    <row r="28368" spans="16:26" x14ac:dyDescent="0.25">
      <c r="P28368" s="119"/>
      <c r="R28368" s="119"/>
      <c r="T28368" s="119"/>
      <c r="V28368" s="119"/>
      <c r="X28368" s="119"/>
      <c r="Z28368" s="119"/>
    </row>
    <row r="28369" spans="16:26" x14ac:dyDescent="0.25">
      <c r="P28369" s="119"/>
      <c r="R28369" s="119"/>
      <c r="T28369" s="119"/>
      <c r="V28369" s="119"/>
      <c r="X28369" s="119"/>
      <c r="Z28369" s="119"/>
    </row>
    <row r="28370" spans="16:26" x14ac:dyDescent="0.25">
      <c r="P28370" s="120"/>
      <c r="R28370" s="120"/>
      <c r="T28370" s="120"/>
      <c r="V28370" s="120"/>
      <c r="X28370" s="120"/>
      <c r="Z28370" s="120"/>
    </row>
    <row r="28371" spans="16:26" x14ac:dyDescent="0.25">
      <c r="P28371" s="119"/>
      <c r="R28371" s="119"/>
      <c r="T28371" s="119"/>
      <c r="V28371" s="119"/>
      <c r="X28371" s="119"/>
      <c r="Z28371" s="119"/>
    </row>
    <row r="28372" spans="16:26" x14ac:dyDescent="0.25">
      <c r="P28372" s="120"/>
      <c r="R28372" s="120"/>
      <c r="T28372" s="120"/>
      <c r="V28372" s="120"/>
      <c r="X28372" s="120"/>
      <c r="Z28372" s="120"/>
    </row>
    <row r="28373" spans="16:26" x14ac:dyDescent="0.25">
      <c r="P28373" s="119"/>
      <c r="R28373" s="119"/>
      <c r="T28373" s="119"/>
      <c r="V28373" s="119"/>
      <c r="X28373" s="119"/>
      <c r="Z28373" s="119"/>
    </row>
    <row r="28374" spans="16:26" x14ac:dyDescent="0.25">
      <c r="P28374" s="119"/>
      <c r="R28374" s="119"/>
      <c r="T28374" s="119"/>
      <c r="V28374" s="119"/>
      <c r="X28374" s="119"/>
      <c r="Z28374" s="119"/>
    </row>
    <row r="28375" spans="16:26" x14ac:dyDescent="0.25">
      <c r="P28375" s="119"/>
      <c r="R28375" s="119"/>
      <c r="T28375" s="119"/>
      <c r="V28375" s="119"/>
      <c r="X28375" s="119"/>
      <c r="Z28375" s="119"/>
    </row>
    <row r="28376" spans="16:26" x14ac:dyDescent="0.25">
      <c r="P28376" s="121"/>
      <c r="R28376" s="121"/>
      <c r="T28376" s="121"/>
      <c r="V28376" s="121"/>
      <c r="X28376" s="121"/>
      <c r="Z28376" s="121"/>
    </row>
    <row r="28377" spans="16:26" x14ac:dyDescent="0.25">
      <c r="P28377" s="121"/>
      <c r="R28377" s="121"/>
      <c r="T28377" s="121"/>
      <c r="V28377" s="121"/>
      <c r="X28377" s="121"/>
      <c r="Z28377" s="121"/>
    </row>
    <row r="28378" spans="16:26" x14ac:dyDescent="0.25">
      <c r="P28378" s="121"/>
      <c r="R28378" s="121"/>
      <c r="T28378" s="121"/>
      <c r="V28378" s="121"/>
      <c r="X28378" s="121"/>
      <c r="Z28378" s="121"/>
    </row>
    <row r="28379" spans="16:26" x14ac:dyDescent="0.25">
      <c r="P28379" s="121"/>
      <c r="R28379" s="121"/>
      <c r="T28379" s="121"/>
      <c r="V28379" s="121"/>
      <c r="X28379" s="121"/>
      <c r="Z28379" s="121"/>
    </row>
    <row r="28380" spans="16:26" x14ac:dyDescent="0.25">
      <c r="P28380" s="122"/>
      <c r="R28380" s="122"/>
      <c r="T28380" s="122"/>
      <c r="V28380" s="122"/>
      <c r="X28380" s="122"/>
      <c r="Z28380" s="122"/>
    </row>
    <row r="28381" spans="16:26" x14ac:dyDescent="0.25">
      <c r="P28381" s="118"/>
      <c r="R28381" s="118"/>
      <c r="T28381" s="118"/>
      <c r="V28381" s="118"/>
      <c r="X28381" s="118"/>
      <c r="Z28381" s="118"/>
    </row>
    <row r="28382" spans="16:26" x14ac:dyDescent="0.25">
      <c r="P28382" s="119"/>
      <c r="R28382" s="119"/>
      <c r="T28382" s="119"/>
      <c r="V28382" s="119"/>
      <c r="X28382" s="119"/>
      <c r="Z28382" s="119"/>
    </row>
    <row r="28383" spans="16:26" x14ac:dyDescent="0.25">
      <c r="P28383" s="119"/>
      <c r="R28383" s="119"/>
      <c r="T28383" s="119"/>
      <c r="V28383" s="119"/>
      <c r="X28383" s="119"/>
      <c r="Z28383" s="119"/>
    </row>
    <row r="28384" spans="16:26" x14ac:dyDescent="0.25">
      <c r="P28384" s="120"/>
      <c r="R28384" s="120"/>
      <c r="T28384" s="120"/>
      <c r="V28384" s="120"/>
      <c r="X28384" s="120"/>
      <c r="Z28384" s="120"/>
    </row>
    <row r="28385" spans="16:26" x14ac:dyDescent="0.25">
      <c r="P28385" s="119"/>
      <c r="R28385" s="119"/>
      <c r="T28385" s="119"/>
      <c r="V28385" s="119"/>
      <c r="X28385" s="119"/>
      <c r="Z28385" s="119"/>
    </row>
    <row r="28386" spans="16:26" x14ac:dyDescent="0.25">
      <c r="P28386" s="119"/>
      <c r="R28386" s="119"/>
      <c r="T28386" s="119"/>
      <c r="V28386" s="119"/>
      <c r="X28386" s="119"/>
      <c r="Z28386" s="119"/>
    </row>
    <row r="28387" spans="16:26" x14ac:dyDescent="0.25">
      <c r="P28387" s="120"/>
      <c r="R28387" s="120"/>
      <c r="T28387" s="120"/>
      <c r="V28387" s="120"/>
      <c r="X28387" s="120"/>
      <c r="Z28387" s="120"/>
    </row>
    <row r="28388" spans="16:26" x14ac:dyDescent="0.25">
      <c r="P28388" s="119"/>
      <c r="R28388" s="119"/>
      <c r="T28388" s="119"/>
      <c r="V28388" s="119"/>
      <c r="X28388" s="119"/>
      <c r="Z28388" s="119"/>
    </row>
    <row r="28389" spans="16:26" x14ac:dyDescent="0.25">
      <c r="P28389" s="120"/>
      <c r="R28389" s="120"/>
      <c r="T28389" s="120"/>
      <c r="V28389" s="120"/>
      <c r="X28389" s="120"/>
      <c r="Z28389" s="120"/>
    </row>
    <row r="28390" spans="16:26" x14ac:dyDescent="0.25">
      <c r="P28390" s="119"/>
      <c r="R28390" s="119"/>
      <c r="T28390" s="119"/>
      <c r="V28390" s="119"/>
      <c r="X28390" s="119"/>
      <c r="Z28390" s="119"/>
    </row>
    <row r="28391" spans="16:26" x14ac:dyDescent="0.25">
      <c r="P28391" s="119"/>
      <c r="R28391" s="119"/>
      <c r="T28391" s="119"/>
      <c r="V28391" s="119"/>
      <c r="X28391" s="119"/>
      <c r="Z28391" s="119"/>
    </row>
    <row r="28392" spans="16:26" x14ac:dyDescent="0.25">
      <c r="P28392" s="119"/>
      <c r="R28392" s="119"/>
      <c r="T28392" s="119"/>
      <c r="V28392" s="119"/>
      <c r="X28392" s="119"/>
      <c r="Z28392" s="119"/>
    </row>
    <row r="28393" spans="16:26" x14ac:dyDescent="0.25">
      <c r="P28393" s="121"/>
      <c r="R28393" s="121"/>
      <c r="T28393" s="121"/>
      <c r="V28393" s="121"/>
      <c r="X28393" s="121"/>
      <c r="Z28393" s="121"/>
    </row>
    <row r="28394" spans="16:26" x14ac:dyDescent="0.25">
      <c r="P28394" s="121"/>
      <c r="R28394" s="121"/>
      <c r="T28394" s="121"/>
      <c r="V28394" s="121"/>
      <c r="X28394" s="121"/>
      <c r="Z28394" s="121"/>
    </row>
    <row r="28395" spans="16:26" x14ac:dyDescent="0.25">
      <c r="P28395" s="121"/>
      <c r="R28395" s="121"/>
      <c r="T28395" s="121"/>
      <c r="V28395" s="121"/>
      <c r="X28395" s="121"/>
      <c r="Z28395" s="121"/>
    </row>
    <row r="28396" spans="16:26" x14ac:dyDescent="0.25">
      <c r="P28396" s="121"/>
      <c r="R28396" s="121"/>
      <c r="T28396" s="121"/>
      <c r="V28396" s="121"/>
      <c r="X28396" s="121"/>
      <c r="Z28396" s="121"/>
    </row>
    <row r="28397" spans="16:26" x14ac:dyDescent="0.25">
      <c r="P28397" s="122"/>
      <c r="R28397" s="122"/>
      <c r="T28397" s="122"/>
      <c r="V28397" s="122"/>
      <c r="X28397" s="122"/>
      <c r="Z28397" s="122"/>
    </row>
    <row r="28398" spans="16:26" x14ac:dyDescent="0.25">
      <c r="P28398" s="118"/>
      <c r="R28398" s="118"/>
      <c r="T28398" s="118"/>
      <c r="V28398" s="118"/>
      <c r="X28398" s="118"/>
      <c r="Z28398" s="118"/>
    </row>
    <row r="28399" spans="16:26" x14ac:dyDescent="0.25">
      <c r="P28399" s="119"/>
      <c r="R28399" s="119"/>
      <c r="T28399" s="119"/>
      <c r="V28399" s="119"/>
      <c r="X28399" s="119"/>
      <c r="Z28399" s="119"/>
    </row>
    <row r="28400" spans="16:26" x14ac:dyDescent="0.25">
      <c r="P28400" s="119"/>
      <c r="R28400" s="119"/>
      <c r="T28400" s="119"/>
      <c r="V28400" s="119"/>
      <c r="X28400" s="119"/>
      <c r="Z28400" s="119"/>
    </row>
    <row r="28401" spans="16:26" x14ac:dyDescent="0.25">
      <c r="P28401" s="120"/>
      <c r="R28401" s="120"/>
      <c r="T28401" s="120"/>
      <c r="V28401" s="120"/>
      <c r="X28401" s="120"/>
      <c r="Z28401" s="120"/>
    </row>
    <row r="28402" spans="16:26" x14ac:dyDescent="0.25">
      <c r="P28402" s="119"/>
      <c r="R28402" s="119"/>
      <c r="T28402" s="119"/>
      <c r="V28402" s="119"/>
      <c r="X28402" s="119"/>
      <c r="Z28402" s="119"/>
    </row>
    <row r="28403" spans="16:26" x14ac:dyDescent="0.25">
      <c r="P28403" s="119"/>
      <c r="R28403" s="119"/>
      <c r="T28403" s="119"/>
      <c r="V28403" s="119"/>
      <c r="X28403" s="119"/>
      <c r="Z28403" s="119"/>
    </row>
    <row r="28404" spans="16:26" x14ac:dyDescent="0.25">
      <c r="P28404" s="120"/>
      <c r="R28404" s="120"/>
      <c r="T28404" s="120"/>
      <c r="V28404" s="120"/>
      <c r="X28404" s="120"/>
      <c r="Z28404" s="120"/>
    </row>
    <row r="28405" spans="16:26" x14ac:dyDescent="0.25">
      <c r="P28405" s="119"/>
      <c r="R28405" s="119"/>
      <c r="T28405" s="119"/>
      <c r="V28405" s="119"/>
      <c r="X28405" s="119"/>
      <c r="Z28405" s="119"/>
    </row>
    <row r="28406" spans="16:26" x14ac:dyDescent="0.25">
      <c r="P28406" s="120"/>
      <c r="R28406" s="120"/>
      <c r="T28406" s="120"/>
      <c r="V28406" s="120"/>
      <c r="X28406" s="120"/>
      <c r="Z28406" s="120"/>
    </row>
    <row r="28407" spans="16:26" x14ac:dyDescent="0.25">
      <c r="P28407" s="119"/>
      <c r="R28407" s="119"/>
      <c r="T28407" s="119"/>
      <c r="V28407" s="119"/>
      <c r="X28407" s="119"/>
      <c r="Z28407" s="119"/>
    </row>
    <row r="28408" spans="16:26" x14ac:dyDescent="0.25">
      <c r="P28408" s="119"/>
      <c r="R28408" s="119"/>
      <c r="T28408" s="119"/>
      <c r="V28408" s="119"/>
      <c r="X28408" s="119"/>
      <c r="Z28408" s="119"/>
    </row>
    <row r="28409" spans="16:26" x14ac:dyDescent="0.25">
      <c r="P28409" s="119"/>
      <c r="R28409" s="119"/>
      <c r="T28409" s="119"/>
      <c r="V28409" s="119"/>
      <c r="X28409" s="119"/>
      <c r="Z28409" s="119"/>
    </row>
    <row r="28410" spans="16:26" x14ac:dyDescent="0.25">
      <c r="P28410" s="121"/>
      <c r="R28410" s="121"/>
      <c r="T28410" s="121"/>
      <c r="V28410" s="121"/>
      <c r="X28410" s="121"/>
      <c r="Z28410" s="121"/>
    </row>
    <row r="28411" spans="16:26" x14ac:dyDescent="0.25">
      <c r="P28411" s="121"/>
      <c r="R28411" s="121"/>
      <c r="T28411" s="121"/>
      <c r="V28411" s="121"/>
      <c r="X28411" s="121"/>
      <c r="Z28411" s="121"/>
    </row>
    <row r="28412" spans="16:26" x14ac:dyDescent="0.25">
      <c r="P28412" s="121"/>
      <c r="R28412" s="121"/>
      <c r="T28412" s="121"/>
      <c r="V28412" s="121"/>
      <c r="X28412" s="121"/>
      <c r="Z28412" s="121"/>
    </row>
    <row r="28413" spans="16:26" x14ac:dyDescent="0.25">
      <c r="P28413" s="121"/>
      <c r="R28413" s="121"/>
      <c r="T28413" s="121"/>
      <c r="V28413" s="121"/>
      <c r="X28413" s="121"/>
      <c r="Z28413" s="121"/>
    </row>
    <row r="28414" spans="16:26" x14ac:dyDescent="0.25">
      <c r="P28414" s="122"/>
      <c r="R28414" s="122"/>
      <c r="T28414" s="122"/>
      <c r="V28414" s="122"/>
      <c r="X28414" s="122"/>
      <c r="Z28414" s="122"/>
    </row>
    <row r="28415" spans="16:26" x14ac:dyDescent="0.25">
      <c r="P28415" s="118"/>
      <c r="R28415" s="118"/>
      <c r="T28415" s="118"/>
      <c r="V28415" s="118"/>
      <c r="X28415" s="118"/>
      <c r="Z28415" s="118"/>
    </row>
    <row r="28416" spans="16:26" x14ac:dyDescent="0.25">
      <c r="P28416" s="119"/>
      <c r="R28416" s="119"/>
      <c r="T28416" s="119"/>
      <c r="V28416" s="119"/>
      <c r="X28416" s="119"/>
      <c r="Z28416" s="119"/>
    </row>
    <row r="28417" spans="16:26" x14ac:dyDescent="0.25">
      <c r="P28417" s="119"/>
      <c r="R28417" s="119"/>
      <c r="T28417" s="119"/>
      <c r="V28417" s="119"/>
      <c r="X28417" s="119"/>
      <c r="Z28417" s="119"/>
    </row>
    <row r="28418" spans="16:26" x14ac:dyDescent="0.25">
      <c r="P28418" s="120"/>
      <c r="R28418" s="120"/>
      <c r="T28418" s="120"/>
      <c r="V28418" s="120"/>
      <c r="X28418" s="120"/>
      <c r="Z28418" s="120"/>
    </row>
    <row r="28419" spans="16:26" x14ac:dyDescent="0.25">
      <c r="P28419" s="119"/>
      <c r="R28419" s="119"/>
      <c r="T28419" s="119"/>
      <c r="V28419" s="119"/>
      <c r="X28419" s="119"/>
      <c r="Z28419" s="119"/>
    </row>
    <row r="28420" spans="16:26" x14ac:dyDescent="0.25">
      <c r="P28420" s="119"/>
      <c r="R28420" s="119"/>
      <c r="T28420" s="119"/>
      <c r="V28420" s="119"/>
      <c r="X28420" s="119"/>
      <c r="Z28420" s="119"/>
    </row>
    <row r="28421" spans="16:26" x14ac:dyDescent="0.25">
      <c r="P28421" s="120"/>
      <c r="R28421" s="120"/>
      <c r="T28421" s="120"/>
      <c r="V28421" s="120"/>
      <c r="X28421" s="120"/>
      <c r="Z28421" s="120"/>
    </row>
    <row r="28422" spans="16:26" x14ac:dyDescent="0.25">
      <c r="P28422" s="119"/>
      <c r="R28422" s="119"/>
      <c r="T28422" s="119"/>
      <c r="V28422" s="119"/>
      <c r="X28422" s="119"/>
      <c r="Z28422" s="119"/>
    </row>
    <row r="28423" spans="16:26" x14ac:dyDescent="0.25">
      <c r="P28423" s="120"/>
      <c r="R28423" s="120"/>
      <c r="T28423" s="120"/>
      <c r="V28423" s="120"/>
      <c r="X28423" s="120"/>
      <c r="Z28423" s="120"/>
    </row>
    <row r="28424" spans="16:26" x14ac:dyDescent="0.25">
      <c r="P28424" s="119"/>
      <c r="R28424" s="119"/>
      <c r="T28424" s="119"/>
      <c r="V28424" s="119"/>
      <c r="X28424" s="119"/>
      <c r="Z28424" s="119"/>
    </row>
    <row r="28425" spans="16:26" x14ac:dyDescent="0.25">
      <c r="P28425" s="119"/>
      <c r="R28425" s="119"/>
      <c r="T28425" s="119"/>
      <c r="V28425" s="119"/>
      <c r="X28425" s="119"/>
      <c r="Z28425" s="119"/>
    </row>
    <row r="28426" spans="16:26" x14ac:dyDescent="0.25">
      <c r="P28426" s="119"/>
      <c r="R28426" s="119"/>
      <c r="T28426" s="119"/>
      <c r="V28426" s="119"/>
      <c r="X28426" s="119"/>
      <c r="Z28426" s="119"/>
    </row>
    <row r="28427" spans="16:26" x14ac:dyDescent="0.25">
      <c r="P28427" s="121"/>
      <c r="R28427" s="121"/>
      <c r="T28427" s="121"/>
      <c r="V28427" s="121"/>
      <c r="X28427" s="121"/>
      <c r="Z28427" s="121"/>
    </row>
    <row r="28428" spans="16:26" x14ac:dyDescent="0.25">
      <c r="P28428" s="121"/>
      <c r="R28428" s="121"/>
      <c r="T28428" s="121"/>
      <c r="V28428" s="121"/>
      <c r="X28428" s="121"/>
      <c r="Z28428" s="121"/>
    </row>
    <row r="28429" spans="16:26" x14ac:dyDescent="0.25">
      <c r="P28429" s="121"/>
      <c r="R28429" s="121"/>
      <c r="T28429" s="121"/>
      <c r="V28429" s="121"/>
      <c r="X28429" s="121"/>
      <c r="Z28429" s="121"/>
    </row>
    <row r="28430" spans="16:26" x14ac:dyDescent="0.25">
      <c r="P28430" s="121"/>
      <c r="R28430" s="121"/>
      <c r="T28430" s="121"/>
      <c r="V28430" s="121"/>
      <c r="X28430" s="121"/>
      <c r="Z28430" s="121"/>
    </row>
    <row r="28431" spans="16:26" x14ac:dyDescent="0.25">
      <c r="P28431" s="122"/>
      <c r="R28431" s="122"/>
      <c r="T28431" s="122"/>
      <c r="V28431" s="122"/>
      <c r="X28431" s="122"/>
      <c r="Z28431" s="122"/>
    </row>
    <row r="28432" spans="16:26" x14ac:dyDescent="0.25">
      <c r="P28432" s="118"/>
      <c r="R28432" s="118"/>
      <c r="T28432" s="118"/>
      <c r="V28432" s="118"/>
      <c r="X28432" s="118"/>
      <c r="Z28432" s="118"/>
    </row>
    <row r="28433" spans="16:26" x14ac:dyDescent="0.25">
      <c r="P28433" s="119"/>
      <c r="R28433" s="119"/>
      <c r="T28433" s="119"/>
      <c r="V28433" s="119"/>
      <c r="X28433" s="119"/>
      <c r="Z28433" s="119"/>
    </row>
    <row r="28434" spans="16:26" x14ac:dyDescent="0.25">
      <c r="P28434" s="119"/>
      <c r="R28434" s="119"/>
      <c r="T28434" s="119"/>
      <c r="V28434" s="119"/>
      <c r="X28434" s="119"/>
      <c r="Z28434" s="119"/>
    </row>
    <row r="28435" spans="16:26" x14ac:dyDescent="0.25">
      <c r="P28435" s="120"/>
      <c r="R28435" s="120"/>
      <c r="T28435" s="120"/>
      <c r="V28435" s="120"/>
      <c r="X28435" s="120"/>
      <c r="Z28435" s="120"/>
    </row>
    <row r="28436" spans="16:26" x14ac:dyDescent="0.25">
      <c r="P28436" s="119"/>
      <c r="R28436" s="119"/>
      <c r="T28436" s="119"/>
      <c r="V28436" s="119"/>
      <c r="X28436" s="119"/>
      <c r="Z28436" s="119"/>
    </row>
    <row r="28437" spans="16:26" x14ac:dyDescent="0.25">
      <c r="P28437" s="119"/>
      <c r="R28437" s="119"/>
      <c r="T28437" s="119"/>
      <c r="V28437" s="119"/>
      <c r="X28437" s="119"/>
      <c r="Z28437" s="119"/>
    </row>
    <row r="28438" spans="16:26" x14ac:dyDescent="0.25">
      <c r="P28438" s="120"/>
      <c r="R28438" s="120"/>
      <c r="T28438" s="120"/>
      <c r="V28438" s="120"/>
      <c r="X28438" s="120"/>
      <c r="Z28438" s="120"/>
    </row>
    <row r="28439" spans="16:26" x14ac:dyDescent="0.25">
      <c r="P28439" s="119"/>
      <c r="R28439" s="119"/>
      <c r="T28439" s="119"/>
      <c r="V28439" s="119"/>
      <c r="X28439" s="119"/>
      <c r="Z28439" s="119"/>
    </row>
    <row r="28440" spans="16:26" x14ac:dyDescent="0.25">
      <c r="P28440" s="120"/>
      <c r="R28440" s="120"/>
      <c r="T28440" s="120"/>
      <c r="V28440" s="120"/>
      <c r="X28440" s="120"/>
      <c r="Z28440" s="120"/>
    </row>
    <row r="28441" spans="16:26" x14ac:dyDescent="0.25">
      <c r="P28441" s="119"/>
      <c r="R28441" s="119"/>
      <c r="T28441" s="119"/>
      <c r="V28441" s="119"/>
      <c r="X28441" s="119"/>
      <c r="Z28441" s="119"/>
    </row>
    <row r="28442" spans="16:26" x14ac:dyDescent="0.25">
      <c r="P28442" s="119"/>
      <c r="R28442" s="119"/>
      <c r="T28442" s="119"/>
      <c r="V28442" s="119"/>
      <c r="X28442" s="119"/>
      <c r="Z28442" s="119"/>
    </row>
    <row r="28443" spans="16:26" x14ac:dyDescent="0.25">
      <c r="P28443" s="119"/>
      <c r="R28443" s="119"/>
      <c r="T28443" s="119"/>
      <c r="V28443" s="119"/>
      <c r="X28443" s="119"/>
      <c r="Z28443" s="119"/>
    </row>
    <row r="28444" spans="16:26" x14ac:dyDescent="0.25">
      <c r="P28444" s="121"/>
      <c r="R28444" s="121"/>
      <c r="T28444" s="121"/>
      <c r="V28444" s="121"/>
      <c r="X28444" s="121"/>
      <c r="Z28444" s="121"/>
    </row>
    <row r="28445" spans="16:26" x14ac:dyDescent="0.25">
      <c r="P28445" s="121"/>
      <c r="R28445" s="121"/>
      <c r="T28445" s="121"/>
      <c r="V28445" s="121"/>
      <c r="X28445" s="121"/>
      <c r="Z28445" s="121"/>
    </row>
    <row r="28446" spans="16:26" x14ac:dyDescent="0.25">
      <c r="P28446" s="121"/>
      <c r="R28446" s="121"/>
      <c r="T28446" s="121"/>
      <c r="V28446" s="121"/>
      <c r="X28446" s="121"/>
      <c r="Z28446" s="121"/>
    </row>
    <row r="28447" spans="16:26" x14ac:dyDescent="0.25">
      <c r="P28447" s="121"/>
      <c r="R28447" s="121"/>
      <c r="T28447" s="121"/>
      <c r="V28447" s="121"/>
      <c r="X28447" s="121"/>
      <c r="Z28447" s="121"/>
    </row>
    <row r="28448" spans="16:26" x14ac:dyDescent="0.25">
      <c r="P28448" s="122"/>
      <c r="R28448" s="122"/>
      <c r="T28448" s="122"/>
      <c r="V28448" s="122"/>
      <c r="X28448" s="122"/>
      <c r="Z28448" s="122"/>
    </row>
    <row r="28449" spans="16:26" x14ac:dyDescent="0.25">
      <c r="P28449" s="118"/>
      <c r="R28449" s="118"/>
      <c r="T28449" s="118"/>
      <c r="V28449" s="118"/>
      <c r="X28449" s="118"/>
      <c r="Z28449" s="118"/>
    </row>
    <row r="28450" spans="16:26" x14ac:dyDescent="0.25">
      <c r="P28450" s="119"/>
      <c r="R28450" s="119"/>
      <c r="T28450" s="119"/>
      <c r="V28450" s="119"/>
      <c r="X28450" s="119"/>
      <c r="Z28450" s="119"/>
    </row>
    <row r="28451" spans="16:26" x14ac:dyDescent="0.25">
      <c r="P28451" s="119"/>
      <c r="R28451" s="119"/>
      <c r="T28451" s="119"/>
      <c r="V28451" s="119"/>
      <c r="X28451" s="119"/>
      <c r="Z28451" s="119"/>
    </row>
    <row r="28452" spans="16:26" x14ac:dyDescent="0.25">
      <c r="P28452" s="120"/>
      <c r="R28452" s="120"/>
      <c r="T28452" s="120"/>
      <c r="V28452" s="120"/>
      <c r="X28452" s="120"/>
      <c r="Z28452" s="120"/>
    </row>
    <row r="28453" spans="16:26" x14ac:dyDescent="0.25">
      <c r="P28453" s="119"/>
      <c r="R28453" s="119"/>
      <c r="T28453" s="119"/>
      <c r="V28453" s="119"/>
      <c r="X28453" s="119"/>
      <c r="Z28453" s="119"/>
    </row>
    <row r="28454" spans="16:26" x14ac:dyDescent="0.25">
      <c r="P28454" s="119"/>
      <c r="R28454" s="119"/>
      <c r="T28454" s="119"/>
      <c r="V28454" s="119"/>
      <c r="X28454" s="119"/>
      <c r="Z28454" s="119"/>
    </row>
    <row r="28455" spans="16:26" x14ac:dyDescent="0.25">
      <c r="P28455" s="120"/>
      <c r="R28455" s="120"/>
      <c r="T28455" s="120"/>
      <c r="V28455" s="120"/>
      <c r="X28455" s="120"/>
      <c r="Z28455" s="120"/>
    </row>
    <row r="28456" spans="16:26" x14ac:dyDescent="0.25">
      <c r="P28456" s="119"/>
      <c r="R28456" s="119"/>
      <c r="T28456" s="119"/>
      <c r="V28456" s="119"/>
      <c r="X28456" s="119"/>
      <c r="Z28456" s="119"/>
    </row>
    <row r="28457" spans="16:26" x14ac:dyDescent="0.25">
      <c r="P28457" s="120"/>
      <c r="R28457" s="120"/>
      <c r="T28457" s="120"/>
      <c r="V28457" s="120"/>
      <c r="X28457" s="120"/>
      <c r="Z28457" s="120"/>
    </row>
    <row r="28458" spans="16:26" x14ac:dyDescent="0.25">
      <c r="P28458" s="119"/>
      <c r="R28458" s="119"/>
      <c r="T28458" s="119"/>
      <c r="V28458" s="119"/>
      <c r="X28458" s="119"/>
      <c r="Z28458" s="119"/>
    </row>
    <row r="28459" spans="16:26" x14ac:dyDescent="0.25">
      <c r="P28459" s="119"/>
      <c r="R28459" s="119"/>
      <c r="T28459" s="119"/>
      <c r="V28459" s="119"/>
      <c r="X28459" s="119"/>
      <c r="Z28459" s="119"/>
    </row>
    <row r="28460" spans="16:26" x14ac:dyDescent="0.25">
      <c r="P28460" s="119"/>
      <c r="R28460" s="119"/>
      <c r="T28460" s="119"/>
      <c r="V28460" s="119"/>
      <c r="X28460" s="119"/>
      <c r="Z28460" s="119"/>
    </row>
    <row r="28461" spans="16:26" x14ac:dyDescent="0.25">
      <c r="P28461" s="121"/>
      <c r="R28461" s="121"/>
      <c r="T28461" s="121"/>
      <c r="V28461" s="121"/>
      <c r="X28461" s="121"/>
      <c r="Z28461" s="121"/>
    </row>
    <row r="28462" spans="16:26" x14ac:dyDescent="0.25">
      <c r="P28462" s="121"/>
      <c r="R28462" s="121"/>
      <c r="T28462" s="121"/>
      <c r="V28462" s="121"/>
      <c r="X28462" s="121"/>
      <c r="Z28462" s="121"/>
    </row>
    <row r="28463" spans="16:26" x14ac:dyDescent="0.25">
      <c r="P28463" s="121"/>
      <c r="R28463" s="121"/>
      <c r="T28463" s="121"/>
      <c r="V28463" s="121"/>
      <c r="X28463" s="121"/>
      <c r="Z28463" s="121"/>
    </row>
    <row r="28464" spans="16:26" x14ac:dyDescent="0.25">
      <c r="P28464" s="121"/>
      <c r="R28464" s="121"/>
      <c r="T28464" s="121"/>
      <c r="V28464" s="121"/>
      <c r="X28464" s="121"/>
      <c r="Z28464" s="121"/>
    </row>
    <row r="28465" spans="16:26" x14ac:dyDescent="0.25">
      <c r="P28465" s="122"/>
      <c r="R28465" s="122"/>
      <c r="T28465" s="122"/>
      <c r="V28465" s="122"/>
      <c r="X28465" s="122"/>
      <c r="Z28465" s="122"/>
    </row>
    <row r="28466" spans="16:26" x14ac:dyDescent="0.25">
      <c r="P28466" s="118"/>
      <c r="R28466" s="118"/>
      <c r="T28466" s="118"/>
      <c r="V28466" s="118"/>
      <c r="X28466" s="118"/>
      <c r="Z28466" s="118"/>
    </row>
    <row r="28467" spans="16:26" x14ac:dyDescent="0.25">
      <c r="P28467" s="119"/>
      <c r="R28467" s="119"/>
      <c r="T28467" s="119"/>
      <c r="V28467" s="119"/>
      <c r="X28467" s="119"/>
      <c r="Z28467" s="119"/>
    </row>
    <row r="28468" spans="16:26" x14ac:dyDescent="0.25">
      <c r="P28468" s="119"/>
      <c r="R28468" s="119"/>
      <c r="T28468" s="119"/>
      <c r="V28468" s="119"/>
      <c r="X28468" s="119"/>
      <c r="Z28468" s="119"/>
    </row>
    <row r="28469" spans="16:26" x14ac:dyDescent="0.25">
      <c r="P28469" s="120"/>
      <c r="R28469" s="120"/>
      <c r="T28469" s="120"/>
      <c r="V28469" s="120"/>
      <c r="X28469" s="120"/>
      <c r="Z28469" s="120"/>
    </row>
    <row r="28470" spans="16:26" x14ac:dyDescent="0.25">
      <c r="P28470" s="119"/>
      <c r="R28470" s="119"/>
      <c r="T28470" s="119"/>
      <c r="V28470" s="119"/>
      <c r="X28470" s="119"/>
      <c r="Z28470" s="119"/>
    </row>
    <row r="28471" spans="16:26" x14ac:dyDescent="0.25">
      <c r="P28471" s="119"/>
      <c r="R28471" s="119"/>
      <c r="T28471" s="119"/>
      <c r="V28471" s="119"/>
      <c r="X28471" s="119"/>
      <c r="Z28471" s="119"/>
    </row>
    <row r="28472" spans="16:26" x14ac:dyDescent="0.25">
      <c r="P28472" s="120"/>
      <c r="R28472" s="120"/>
      <c r="T28472" s="120"/>
      <c r="V28472" s="120"/>
      <c r="X28472" s="120"/>
      <c r="Z28472" s="120"/>
    </row>
    <row r="28473" spans="16:26" x14ac:dyDescent="0.25">
      <c r="P28473" s="119"/>
      <c r="R28473" s="119"/>
      <c r="T28473" s="119"/>
      <c r="V28473" s="119"/>
      <c r="X28473" s="119"/>
      <c r="Z28473" s="119"/>
    </row>
    <row r="28474" spans="16:26" x14ac:dyDescent="0.25">
      <c r="P28474" s="120"/>
      <c r="R28474" s="120"/>
      <c r="T28474" s="120"/>
      <c r="V28474" s="120"/>
      <c r="X28474" s="120"/>
      <c r="Z28474" s="120"/>
    </row>
    <row r="28475" spans="16:26" x14ac:dyDescent="0.25">
      <c r="P28475" s="119"/>
      <c r="R28475" s="119"/>
      <c r="T28475" s="119"/>
      <c r="V28475" s="119"/>
      <c r="X28475" s="119"/>
      <c r="Z28475" s="119"/>
    </row>
    <row r="28476" spans="16:26" x14ac:dyDescent="0.25">
      <c r="P28476" s="119"/>
      <c r="R28476" s="119"/>
      <c r="T28476" s="119"/>
      <c r="V28476" s="119"/>
      <c r="X28476" s="119"/>
      <c r="Z28476" s="119"/>
    </row>
    <row r="28477" spans="16:26" x14ac:dyDescent="0.25">
      <c r="P28477" s="119"/>
      <c r="R28477" s="119"/>
      <c r="T28477" s="119"/>
      <c r="V28477" s="119"/>
      <c r="X28477" s="119"/>
      <c r="Z28477" s="119"/>
    </row>
    <row r="28478" spans="16:26" x14ac:dyDescent="0.25">
      <c r="P28478" s="121"/>
      <c r="R28478" s="121"/>
      <c r="T28478" s="121"/>
      <c r="V28478" s="121"/>
      <c r="X28478" s="121"/>
      <c r="Z28478" s="121"/>
    </row>
    <row r="28479" spans="16:26" x14ac:dyDescent="0.25">
      <c r="P28479" s="121"/>
      <c r="R28479" s="121"/>
      <c r="T28479" s="121"/>
      <c r="V28479" s="121"/>
      <c r="X28479" s="121"/>
      <c r="Z28479" s="121"/>
    </row>
    <row r="28480" spans="16:26" x14ac:dyDescent="0.25">
      <c r="P28480" s="121"/>
      <c r="R28480" s="121"/>
      <c r="T28480" s="121"/>
      <c r="V28480" s="121"/>
      <c r="X28480" s="121"/>
      <c r="Z28480" s="121"/>
    </row>
    <row r="28481" spans="16:26" x14ac:dyDescent="0.25">
      <c r="P28481" s="121"/>
      <c r="R28481" s="121"/>
      <c r="T28481" s="121"/>
      <c r="V28481" s="121"/>
      <c r="X28481" s="121"/>
      <c r="Z28481" s="121"/>
    </row>
    <row r="28482" spans="16:26" x14ac:dyDescent="0.25">
      <c r="P28482" s="122"/>
      <c r="R28482" s="122"/>
      <c r="T28482" s="122"/>
      <c r="V28482" s="122"/>
      <c r="X28482" s="122"/>
      <c r="Z28482" s="122"/>
    </row>
    <row r="28483" spans="16:26" x14ac:dyDescent="0.25">
      <c r="P28483" s="118"/>
      <c r="R28483" s="118"/>
      <c r="T28483" s="118"/>
      <c r="V28483" s="118"/>
      <c r="X28483" s="118"/>
      <c r="Z28483" s="118"/>
    </row>
    <row r="28484" spans="16:26" x14ac:dyDescent="0.25">
      <c r="P28484" s="119"/>
      <c r="R28484" s="119"/>
      <c r="T28484" s="119"/>
      <c r="V28484" s="119"/>
      <c r="X28484" s="119"/>
      <c r="Z28484" s="119"/>
    </row>
    <row r="28485" spans="16:26" x14ac:dyDescent="0.25">
      <c r="P28485" s="119"/>
      <c r="R28485" s="119"/>
      <c r="T28485" s="119"/>
      <c r="V28485" s="119"/>
      <c r="X28485" s="119"/>
      <c r="Z28485" s="119"/>
    </row>
    <row r="28486" spans="16:26" x14ac:dyDescent="0.25">
      <c r="P28486" s="120"/>
      <c r="R28486" s="120"/>
      <c r="T28486" s="120"/>
      <c r="V28486" s="120"/>
      <c r="X28486" s="120"/>
      <c r="Z28486" s="120"/>
    </row>
    <row r="28487" spans="16:26" x14ac:dyDescent="0.25">
      <c r="P28487" s="119"/>
      <c r="R28487" s="119"/>
      <c r="T28487" s="119"/>
      <c r="V28487" s="119"/>
      <c r="X28487" s="119"/>
      <c r="Z28487" s="119"/>
    </row>
    <row r="28488" spans="16:26" x14ac:dyDescent="0.25">
      <c r="P28488" s="119"/>
      <c r="R28488" s="119"/>
      <c r="T28488" s="119"/>
      <c r="V28488" s="119"/>
      <c r="X28488" s="119"/>
      <c r="Z28488" s="119"/>
    </row>
    <row r="28489" spans="16:26" x14ac:dyDescent="0.25">
      <c r="P28489" s="120"/>
      <c r="R28489" s="120"/>
      <c r="T28489" s="120"/>
      <c r="V28489" s="120"/>
      <c r="X28489" s="120"/>
      <c r="Z28489" s="120"/>
    </row>
    <row r="28490" spans="16:26" x14ac:dyDescent="0.25">
      <c r="P28490" s="119"/>
      <c r="R28490" s="119"/>
      <c r="T28490" s="119"/>
      <c r="V28490" s="119"/>
      <c r="X28490" s="119"/>
      <c r="Z28490" s="119"/>
    </row>
    <row r="28491" spans="16:26" x14ac:dyDescent="0.25">
      <c r="P28491" s="120"/>
      <c r="R28491" s="120"/>
      <c r="T28491" s="120"/>
      <c r="V28491" s="120"/>
      <c r="X28491" s="120"/>
      <c r="Z28491" s="120"/>
    </row>
    <row r="28492" spans="16:26" x14ac:dyDescent="0.25">
      <c r="P28492" s="119"/>
      <c r="R28492" s="119"/>
      <c r="T28492" s="119"/>
      <c r="V28492" s="119"/>
      <c r="X28492" s="119"/>
      <c r="Z28492" s="119"/>
    </row>
    <row r="28493" spans="16:26" x14ac:dyDescent="0.25">
      <c r="P28493" s="119"/>
      <c r="R28493" s="119"/>
      <c r="T28493" s="119"/>
      <c r="V28493" s="119"/>
      <c r="X28493" s="119"/>
      <c r="Z28493" s="119"/>
    </row>
    <row r="28494" spans="16:26" x14ac:dyDescent="0.25">
      <c r="P28494" s="119"/>
      <c r="R28494" s="119"/>
      <c r="T28494" s="119"/>
      <c r="V28494" s="119"/>
      <c r="X28494" s="119"/>
      <c r="Z28494" s="119"/>
    </row>
    <row r="28495" spans="16:26" x14ac:dyDescent="0.25">
      <c r="P28495" s="121"/>
      <c r="R28495" s="121"/>
      <c r="T28495" s="121"/>
      <c r="V28495" s="121"/>
      <c r="X28495" s="121"/>
      <c r="Z28495" s="121"/>
    </row>
    <row r="28496" spans="16:26" x14ac:dyDescent="0.25">
      <c r="P28496" s="121"/>
      <c r="R28496" s="121"/>
      <c r="T28496" s="121"/>
      <c r="V28496" s="121"/>
      <c r="X28496" s="121"/>
      <c r="Z28496" s="121"/>
    </row>
    <row r="28497" spans="16:26" x14ac:dyDescent="0.25">
      <c r="P28497" s="121"/>
      <c r="R28497" s="121"/>
      <c r="T28497" s="121"/>
      <c r="V28497" s="121"/>
      <c r="X28497" s="121"/>
      <c r="Z28497" s="121"/>
    </row>
    <row r="28498" spans="16:26" x14ac:dyDescent="0.25">
      <c r="P28498" s="121"/>
      <c r="R28498" s="121"/>
      <c r="T28498" s="121"/>
      <c r="V28498" s="121"/>
      <c r="X28498" s="121"/>
      <c r="Z28498" s="121"/>
    </row>
    <row r="28499" spans="16:26" x14ac:dyDescent="0.25">
      <c r="P28499" s="122"/>
      <c r="R28499" s="122"/>
      <c r="T28499" s="122"/>
      <c r="V28499" s="122"/>
      <c r="X28499" s="122"/>
      <c r="Z28499" s="122"/>
    </row>
    <row r="28500" spans="16:26" x14ac:dyDescent="0.25">
      <c r="P28500" s="118"/>
      <c r="R28500" s="118"/>
      <c r="T28500" s="118"/>
      <c r="V28500" s="118"/>
      <c r="X28500" s="118"/>
      <c r="Z28500" s="118"/>
    </row>
    <row r="28501" spans="16:26" x14ac:dyDescent="0.25">
      <c r="P28501" s="119"/>
      <c r="R28501" s="119"/>
      <c r="T28501" s="119"/>
      <c r="V28501" s="119"/>
      <c r="X28501" s="119"/>
      <c r="Z28501" s="119"/>
    </row>
    <row r="28502" spans="16:26" x14ac:dyDescent="0.25">
      <c r="P28502" s="119"/>
      <c r="R28502" s="119"/>
      <c r="T28502" s="119"/>
      <c r="V28502" s="119"/>
      <c r="X28502" s="119"/>
      <c r="Z28502" s="119"/>
    </row>
    <row r="28503" spans="16:26" x14ac:dyDescent="0.25">
      <c r="P28503" s="120"/>
      <c r="R28503" s="120"/>
      <c r="T28503" s="120"/>
      <c r="V28503" s="120"/>
      <c r="X28503" s="120"/>
      <c r="Z28503" s="120"/>
    </row>
    <row r="28504" spans="16:26" x14ac:dyDescent="0.25">
      <c r="P28504" s="119"/>
      <c r="R28504" s="119"/>
      <c r="T28504" s="119"/>
      <c r="V28504" s="119"/>
      <c r="X28504" s="119"/>
      <c r="Z28504" s="119"/>
    </row>
    <row r="28505" spans="16:26" x14ac:dyDescent="0.25">
      <c r="P28505" s="119"/>
      <c r="R28505" s="119"/>
      <c r="T28505" s="119"/>
      <c r="V28505" s="119"/>
      <c r="X28505" s="119"/>
      <c r="Z28505" s="119"/>
    </row>
    <row r="28506" spans="16:26" x14ac:dyDescent="0.25">
      <c r="P28506" s="120"/>
      <c r="R28506" s="120"/>
      <c r="T28506" s="120"/>
      <c r="V28506" s="120"/>
      <c r="X28506" s="120"/>
      <c r="Z28506" s="120"/>
    </row>
    <row r="28507" spans="16:26" x14ac:dyDescent="0.25">
      <c r="P28507" s="119"/>
      <c r="R28507" s="119"/>
      <c r="T28507" s="119"/>
      <c r="V28507" s="119"/>
      <c r="X28507" s="119"/>
      <c r="Z28507" s="119"/>
    </row>
    <row r="28508" spans="16:26" x14ac:dyDescent="0.25">
      <c r="P28508" s="120"/>
      <c r="R28508" s="120"/>
      <c r="T28508" s="120"/>
      <c r="V28508" s="120"/>
      <c r="X28508" s="120"/>
      <c r="Z28508" s="120"/>
    </row>
    <row r="28509" spans="16:26" x14ac:dyDescent="0.25">
      <c r="P28509" s="119"/>
      <c r="R28509" s="119"/>
      <c r="T28509" s="119"/>
      <c r="V28509" s="119"/>
      <c r="X28509" s="119"/>
      <c r="Z28509" s="119"/>
    </row>
    <row r="28510" spans="16:26" x14ac:dyDescent="0.25">
      <c r="P28510" s="119"/>
      <c r="R28510" s="119"/>
      <c r="T28510" s="119"/>
      <c r="V28510" s="119"/>
      <c r="X28510" s="119"/>
      <c r="Z28510" s="119"/>
    </row>
    <row r="28511" spans="16:26" x14ac:dyDescent="0.25">
      <c r="P28511" s="119"/>
      <c r="R28511" s="119"/>
      <c r="T28511" s="119"/>
      <c r="V28511" s="119"/>
      <c r="X28511" s="119"/>
      <c r="Z28511" s="119"/>
    </row>
    <row r="28512" spans="16:26" x14ac:dyDescent="0.25">
      <c r="P28512" s="121"/>
      <c r="R28512" s="121"/>
      <c r="T28512" s="121"/>
      <c r="V28512" s="121"/>
      <c r="X28512" s="121"/>
      <c r="Z28512" s="121"/>
    </row>
    <row r="28513" spans="16:26" x14ac:dyDescent="0.25">
      <c r="P28513" s="121"/>
      <c r="R28513" s="121"/>
      <c r="T28513" s="121"/>
      <c r="V28513" s="121"/>
      <c r="X28513" s="121"/>
      <c r="Z28513" s="121"/>
    </row>
    <row r="28514" spans="16:26" x14ac:dyDescent="0.25">
      <c r="P28514" s="121"/>
      <c r="R28514" s="121"/>
      <c r="T28514" s="121"/>
      <c r="V28514" s="121"/>
      <c r="X28514" s="121"/>
      <c r="Z28514" s="121"/>
    </row>
    <row r="28515" spans="16:26" x14ac:dyDescent="0.25">
      <c r="P28515" s="121"/>
      <c r="R28515" s="121"/>
      <c r="T28515" s="121"/>
      <c r="V28515" s="121"/>
      <c r="X28515" s="121"/>
      <c r="Z28515" s="121"/>
    </row>
    <row r="28516" spans="16:26" x14ac:dyDescent="0.25">
      <c r="P28516" s="122"/>
      <c r="R28516" s="122"/>
      <c r="T28516" s="122"/>
      <c r="V28516" s="122"/>
      <c r="X28516" s="122"/>
      <c r="Z28516" s="122"/>
    </row>
    <row r="28517" spans="16:26" x14ac:dyDescent="0.25">
      <c r="P28517" s="118"/>
      <c r="R28517" s="118"/>
      <c r="T28517" s="118"/>
      <c r="V28517" s="118"/>
      <c r="X28517" s="118"/>
      <c r="Z28517" s="118"/>
    </row>
    <row r="28518" spans="16:26" x14ac:dyDescent="0.25">
      <c r="P28518" s="119"/>
      <c r="R28518" s="119"/>
      <c r="T28518" s="119"/>
      <c r="V28518" s="119"/>
      <c r="X28518" s="119"/>
      <c r="Z28518" s="119"/>
    </row>
    <row r="28519" spans="16:26" x14ac:dyDescent="0.25">
      <c r="P28519" s="119"/>
      <c r="R28519" s="119"/>
      <c r="T28519" s="119"/>
      <c r="V28519" s="119"/>
      <c r="X28519" s="119"/>
      <c r="Z28519" s="119"/>
    </row>
    <row r="28520" spans="16:26" x14ac:dyDescent="0.25">
      <c r="P28520" s="120"/>
      <c r="R28520" s="120"/>
      <c r="T28520" s="120"/>
      <c r="V28520" s="120"/>
      <c r="X28520" s="120"/>
      <c r="Z28520" s="120"/>
    </row>
    <row r="28521" spans="16:26" x14ac:dyDescent="0.25">
      <c r="P28521" s="119"/>
      <c r="R28521" s="119"/>
      <c r="T28521" s="119"/>
      <c r="V28521" s="119"/>
      <c r="X28521" s="119"/>
      <c r="Z28521" s="119"/>
    </row>
    <row r="28522" spans="16:26" x14ac:dyDescent="0.25">
      <c r="P28522" s="119"/>
      <c r="R28522" s="119"/>
      <c r="T28522" s="119"/>
      <c r="V28522" s="119"/>
      <c r="X28522" s="119"/>
      <c r="Z28522" s="119"/>
    </row>
    <row r="28523" spans="16:26" x14ac:dyDescent="0.25">
      <c r="P28523" s="120"/>
      <c r="R28523" s="120"/>
      <c r="T28523" s="120"/>
      <c r="V28523" s="120"/>
      <c r="X28523" s="120"/>
      <c r="Z28523" s="120"/>
    </row>
    <row r="28524" spans="16:26" x14ac:dyDescent="0.25">
      <c r="P28524" s="119"/>
      <c r="R28524" s="119"/>
      <c r="T28524" s="119"/>
      <c r="V28524" s="119"/>
      <c r="X28524" s="119"/>
      <c r="Z28524" s="119"/>
    </row>
    <row r="28525" spans="16:26" x14ac:dyDescent="0.25">
      <c r="P28525" s="120"/>
      <c r="R28525" s="120"/>
      <c r="T28525" s="120"/>
      <c r="V28525" s="120"/>
      <c r="X28525" s="120"/>
      <c r="Z28525" s="120"/>
    </row>
    <row r="28526" spans="16:26" x14ac:dyDescent="0.25">
      <c r="P28526" s="119"/>
      <c r="R28526" s="119"/>
      <c r="T28526" s="119"/>
      <c r="V28526" s="119"/>
      <c r="X28526" s="119"/>
      <c r="Z28526" s="119"/>
    </row>
    <row r="28527" spans="16:26" x14ac:dyDescent="0.25">
      <c r="P28527" s="119"/>
      <c r="R28527" s="119"/>
      <c r="T28527" s="119"/>
      <c r="V28527" s="119"/>
      <c r="X28527" s="119"/>
      <c r="Z28527" s="119"/>
    </row>
    <row r="28528" spans="16:26" x14ac:dyDescent="0.25">
      <c r="P28528" s="119"/>
      <c r="R28528" s="119"/>
      <c r="T28528" s="119"/>
      <c r="V28528" s="119"/>
      <c r="X28528" s="119"/>
      <c r="Z28528" s="119"/>
    </row>
    <row r="28529" spans="16:26" x14ac:dyDescent="0.25">
      <c r="P28529" s="121"/>
      <c r="R28529" s="121"/>
      <c r="T28529" s="121"/>
      <c r="V28529" s="121"/>
      <c r="X28529" s="121"/>
      <c r="Z28529" s="121"/>
    </row>
    <row r="28530" spans="16:26" x14ac:dyDescent="0.25">
      <c r="P28530" s="121"/>
      <c r="R28530" s="121"/>
      <c r="T28530" s="121"/>
      <c r="V28530" s="121"/>
      <c r="X28530" s="121"/>
      <c r="Z28530" s="121"/>
    </row>
    <row r="28531" spans="16:26" x14ac:dyDescent="0.25">
      <c r="P28531" s="121"/>
      <c r="R28531" s="121"/>
      <c r="T28531" s="121"/>
      <c r="V28531" s="121"/>
      <c r="X28531" s="121"/>
      <c r="Z28531" s="121"/>
    </row>
    <row r="28532" spans="16:26" x14ac:dyDescent="0.25">
      <c r="P28532" s="121"/>
      <c r="R28532" s="121"/>
      <c r="T28532" s="121"/>
      <c r="V28532" s="121"/>
      <c r="X28532" s="121"/>
      <c r="Z28532" s="121"/>
    </row>
    <row r="28533" spans="16:26" x14ac:dyDescent="0.25">
      <c r="P28533" s="122"/>
      <c r="R28533" s="122"/>
      <c r="T28533" s="122"/>
      <c r="V28533" s="122"/>
      <c r="X28533" s="122"/>
      <c r="Z28533" s="122"/>
    </row>
    <row r="28534" spans="16:26" x14ac:dyDescent="0.25">
      <c r="P28534" s="118"/>
      <c r="R28534" s="118"/>
      <c r="T28534" s="118"/>
      <c r="V28534" s="118"/>
      <c r="X28534" s="118"/>
      <c r="Z28534" s="118"/>
    </row>
    <row r="28535" spans="16:26" x14ac:dyDescent="0.25">
      <c r="P28535" s="119"/>
      <c r="R28535" s="119"/>
      <c r="T28535" s="119"/>
      <c r="V28535" s="119"/>
      <c r="X28535" s="119"/>
      <c r="Z28535" s="119"/>
    </row>
    <row r="28536" spans="16:26" x14ac:dyDescent="0.25">
      <c r="P28536" s="119"/>
      <c r="R28536" s="119"/>
      <c r="T28536" s="119"/>
      <c r="V28536" s="119"/>
      <c r="X28536" s="119"/>
      <c r="Z28536" s="119"/>
    </row>
    <row r="28537" spans="16:26" x14ac:dyDescent="0.25">
      <c r="P28537" s="120"/>
      <c r="R28537" s="120"/>
      <c r="T28537" s="120"/>
      <c r="V28537" s="120"/>
      <c r="X28537" s="120"/>
      <c r="Z28537" s="120"/>
    </row>
    <row r="28538" spans="16:26" x14ac:dyDescent="0.25">
      <c r="P28538" s="119"/>
      <c r="R28538" s="119"/>
      <c r="T28538" s="119"/>
      <c r="V28538" s="119"/>
      <c r="X28538" s="119"/>
      <c r="Z28538" s="119"/>
    </row>
    <row r="28539" spans="16:26" x14ac:dyDescent="0.25">
      <c r="P28539" s="119"/>
      <c r="R28539" s="119"/>
      <c r="T28539" s="119"/>
      <c r="V28539" s="119"/>
      <c r="X28539" s="119"/>
      <c r="Z28539" s="119"/>
    </row>
    <row r="28540" spans="16:26" x14ac:dyDescent="0.25">
      <c r="P28540" s="120"/>
      <c r="R28540" s="120"/>
      <c r="T28540" s="120"/>
      <c r="V28540" s="120"/>
      <c r="X28540" s="120"/>
      <c r="Z28540" s="120"/>
    </row>
    <row r="28541" spans="16:26" x14ac:dyDescent="0.25">
      <c r="P28541" s="119"/>
      <c r="R28541" s="119"/>
      <c r="T28541" s="119"/>
      <c r="V28541" s="119"/>
      <c r="X28541" s="119"/>
      <c r="Z28541" s="119"/>
    </row>
    <row r="28542" spans="16:26" x14ac:dyDescent="0.25">
      <c r="P28542" s="120"/>
      <c r="R28542" s="120"/>
      <c r="T28542" s="120"/>
      <c r="V28542" s="120"/>
      <c r="X28542" s="120"/>
      <c r="Z28542" s="120"/>
    </row>
    <row r="28543" spans="16:26" x14ac:dyDescent="0.25">
      <c r="P28543" s="119"/>
      <c r="R28543" s="119"/>
      <c r="T28543" s="119"/>
      <c r="V28543" s="119"/>
      <c r="X28543" s="119"/>
      <c r="Z28543" s="119"/>
    </row>
    <row r="28544" spans="16:26" x14ac:dyDescent="0.25">
      <c r="P28544" s="119"/>
      <c r="R28544" s="119"/>
      <c r="T28544" s="119"/>
      <c r="V28544" s="119"/>
      <c r="X28544" s="119"/>
      <c r="Z28544" s="119"/>
    </row>
    <row r="28545" spans="16:26" x14ac:dyDescent="0.25">
      <c r="P28545" s="119"/>
      <c r="R28545" s="119"/>
      <c r="T28545" s="119"/>
      <c r="V28545" s="119"/>
      <c r="X28545" s="119"/>
      <c r="Z28545" s="119"/>
    </row>
    <row r="28546" spans="16:26" x14ac:dyDescent="0.25">
      <c r="P28546" s="121"/>
      <c r="R28546" s="121"/>
      <c r="T28546" s="121"/>
      <c r="V28546" s="121"/>
      <c r="X28546" s="121"/>
      <c r="Z28546" s="121"/>
    </row>
    <row r="28547" spans="16:26" x14ac:dyDescent="0.25">
      <c r="P28547" s="121"/>
      <c r="R28547" s="121"/>
      <c r="T28547" s="121"/>
      <c r="V28547" s="121"/>
      <c r="X28547" s="121"/>
      <c r="Z28547" s="121"/>
    </row>
    <row r="28548" spans="16:26" x14ac:dyDescent="0.25">
      <c r="P28548" s="121"/>
      <c r="R28548" s="121"/>
      <c r="T28548" s="121"/>
      <c r="V28548" s="121"/>
      <c r="X28548" s="121"/>
      <c r="Z28548" s="121"/>
    </row>
    <row r="28549" spans="16:26" x14ac:dyDescent="0.25">
      <c r="P28549" s="121"/>
      <c r="R28549" s="121"/>
      <c r="T28549" s="121"/>
      <c r="V28549" s="121"/>
      <c r="X28549" s="121"/>
      <c r="Z28549" s="121"/>
    </row>
    <row r="28550" spans="16:26" x14ac:dyDescent="0.25">
      <c r="P28550" s="122"/>
      <c r="R28550" s="122"/>
      <c r="T28550" s="122"/>
      <c r="V28550" s="122"/>
      <c r="X28550" s="122"/>
      <c r="Z28550" s="122"/>
    </row>
    <row r="28551" spans="16:26" x14ac:dyDescent="0.25">
      <c r="P28551" s="118"/>
      <c r="R28551" s="118"/>
      <c r="T28551" s="118"/>
      <c r="V28551" s="118"/>
      <c r="X28551" s="118"/>
      <c r="Z28551" s="118"/>
    </row>
    <row r="28552" spans="16:26" x14ac:dyDescent="0.25">
      <c r="P28552" s="119"/>
      <c r="R28552" s="119"/>
      <c r="T28552" s="119"/>
      <c r="V28552" s="119"/>
      <c r="X28552" s="119"/>
      <c r="Z28552" s="119"/>
    </row>
    <row r="28553" spans="16:26" x14ac:dyDescent="0.25">
      <c r="P28553" s="119"/>
      <c r="R28553" s="119"/>
      <c r="T28553" s="119"/>
      <c r="V28553" s="119"/>
      <c r="X28553" s="119"/>
      <c r="Z28553" s="119"/>
    </row>
    <row r="28554" spans="16:26" x14ac:dyDescent="0.25">
      <c r="P28554" s="120"/>
      <c r="R28554" s="120"/>
      <c r="T28554" s="120"/>
      <c r="V28554" s="120"/>
      <c r="X28554" s="120"/>
      <c r="Z28554" s="120"/>
    </row>
    <row r="28555" spans="16:26" x14ac:dyDescent="0.25">
      <c r="P28555" s="119"/>
      <c r="R28555" s="119"/>
      <c r="T28555" s="119"/>
      <c r="V28555" s="119"/>
      <c r="X28555" s="119"/>
      <c r="Z28555" s="119"/>
    </row>
    <row r="28556" spans="16:26" x14ac:dyDescent="0.25">
      <c r="P28556" s="119"/>
      <c r="R28556" s="119"/>
      <c r="T28556" s="119"/>
      <c r="V28556" s="119"/>
      <c r="X28556" s="119"/>
      <c r="Z28556" s="119"/>
    </row>
    <row r="28557" spans="16:26" x14ac:dyDescent="0.25">
      <c r="P28557" s="120"/>
      <c r="R28557" s="120"/>
      <c r="T28557" s="120"/>
      <c r="V28557" s="120"/>
      <c r="X28557" s="120"/>
      <c r="Z28557" s="120"/>
    </row>
    <row r="28558" spans="16:26" x14ac:dyDescent="0.25">
      <c r="P28558" s="119"/>
      <c r="R28558" s="119"/>
      <c r="T28558" s="119"/>
      <c r="V28558" s="119"/>
      <c r="X28558" s="119"/>
      <c r="Z28558" s="119"/>
    </row>
    <row r="28559" spans="16:26" x14ac:dyDescent="0.25">
      <c r="P28559" s="120"/>
      <c r="R28559" s="120"/>
      <c r="T28559" s="120"/>
      <c r="V28559" s="120"/>
      <c r="X28559" s="120"/>
      <c r="Z28559" s="120"/>
    </row>
    <row r="28560" spans="16:26" x14ac:dyDescent="0.25">
      <c r="P28560" s="119"/>
      <c r="R28560" s="119"/>
      <c r="T28560" s="119"/>
      <c r="V28560" s="119"/>
      <c r="X28560" s="119"/>
      <c r="Z28560" s="119"/>
    </row>
    <row r="28561" spans="16:26" x14ac:dyDescent="0.25">
      <c r="P28561" s="119"/>
      <c r="R28561" s="119"/>
      <c r="T28561" s="119"/>
      <c r="V28561" s="119"/>
      <c r="X28561" s="119"/>
      <c r="Z28561" s="119"/>
    </row>
    <row r="28562" spans="16:26" x14ac:dyDescent="0.25">
      <c r="P28562" s="119"/>
      <c r="R28562" s="119"/>
      <c r="T28562" s="119"/>
      <c r="V28562" s="119"/>
      <c r="X28562" s="119"/>
      <c r="Z28562" s="119"/>
    </row>
    <row r="28563" spans="16:26" x14ac:dyDescent="0.25">
      <c r="P28563" s="121"/>
      <c r="R28563" s="121"/>
      <c r="T28563" s="121"/>
      <c r="V28563" s="121"/>
      <c r="X28563" s="121"/>
      <c r="Z28563" s="121"/>
    </row>
    <row r="28564" spans="16:26" x14ac:dyDescent="0.25">
      <c r="P28564" s="121"/>
      <c r="R28564" s="121"/>
      <c r="T28564" s="121"/>
      <c r="V28564" s="121"/>
      <c r="X28564" s="121"/>
      <c r="Z28564" s="121"/>
    </row>
    <row r="28565" spans="16:26" x14ac:dyDescent="0.25">
      <c r="P28565" s="121"/>
      <c r="R28565" s="121"/>
      <c r="T28565" s="121"/>
      <c r="V28565" s="121"/>
      <c r="X28565" s="121"/>
      <c r="Z28565" s="121"/>
    </row>
    <row r="28566" spans="16:26" x14ac:dyDescent="0.25">
      <c r="P28566" s="121"/>
      <c r="R28566" s="121"/>
      <c r="T28566" s="121"/>
      <c r="V28566" s="121"/>
      <c r="X28566" s="121"/>
      <c r="Z28566" s="121"/>
    </row>
    <row r="28567" spans="16:26" x14ac:dyDescent="0.25">
      <c r="P28567" s="122"/>
      <c r="R28567" s="122"/>
      <c r="T28567" s="122"/>
      <c r="V28567" s="122"/>
      <c r="X28567" s="122"/>
      <c r="Z28567" s="122"/>
    </row>
    <row r="28568" spans="16:26" x14ac:dyDescent="0.25">
      <c r="P28568" s="118"/>
      <c r="R28568" s="118"/>
      <c r="T28568" s="118"/>
      <c r="V28568" s="118"/>
      <c r="X28568" s="118"/>
      <c r="Z28568" s="118"/>
    </row>
    <row r="28569" spans="16:26" x14ac:dyDescent="0.25">
      <c r="P28569" s="119"/>
      <c r="R28569" s="119"/>
      <c r="T28569" s="119"/>
      <c r="V28569" s="119"/>
      <c r="X28569" s="119"/>
      <c r="Z28569" s="119"/>
    </row>
    <row r="28570" spans="16:26" x14ac:dyDescent="0.25">
      <c r="P28570" s="119"/>
      <c r="R28570" s="119"/>
      <c r="T28570" s="119"/>
      <c r="V28570" s="119"/>
      <c r="X28570" s="119"/>
      <c r="Z28570" s="119"/>
    </row>
    <row r="28571" spans="16:26" x14ac:dyDescent="0.25">
      <c r="P28571" s="120"/>
      <c r="R28571" s="120"/>
      <c r="T28571" s="120"/>
      <c r="V28571" s="120"/>
      <c r="X28571" s="120"/>
      <c r="Z28571" s="120"/>
    </row>
    <row r="28572" spans="16:26" x14ac:dyDescent="0.25">
      <c r="P28572" s="119"/>
      <c r="R28572" s="119"/>
      <c r="T28572" s="119"/>
      <c r="V28572" s="119"/>
      <c r="X28572" s="119"/>
      <c r="Z28572" s="119"/>
    </row>
    <row r="28573" spans="16:26" x14ac:dyDescent="0.25">
      <c r="P28573" s="119"/>
      <c r="R28573" s="119"/>
      <c r="T28573" s="119"/>
      <c r="V28573" s="119"/>
      <c r="X28573" s="119"/>
      <c r="Z28573" s="119"/>
    </row>
    <row r="28574" spans="16:26" x14ac:dyDescent="0.25">
      <c r="P28574" s="120"/>
      <c r="R28574" s="120"/>
      <c r="T28574" s="120"/>
      <c r="V28574" s="120"/>
      <c r="X28574" s="120"/>
      <c r="Z28574" s="120"/>
    </row>
    <row r="28575" spans="16:26" x14ac:dyDescent="0.25">
      <c r="P28575" s="119"/>
      <c r="R28575" s="119"/>
      <c r="T28575" s="119"/>
      <c r="V28575" s="119"/>
      <c r="X28575" s="119"/>
      <c r="Z28575" s="119"/>
    </row>
    <row r="28576" spans="16:26" x14ac:dyDescent="0.25">
      <c r="P28576" s="120"/>
      <c r="R28576" s="120"/>
      <c r="T28576" s="120"/>
      <c r="V28576" s="120"/>
      <c r="X28576" s="120"/>
      <c r="Z28576" s="120"/>
    </row>
    <row r="28577" spans="16:26" x14ac:dyDescent="0.25">
      <c r="P28577" s="119"/>
      <c r="R28577" s="119"/>
      <c r="T28577" s="119"/>
      <c r="V28577" s="119"/>
      <c r="X28577" s="119"/>
      <c r="Z28577" s="119"/>
    </row>
    <row r="28578" spans="16:26" x14ac:dyDescent="0.25">
      <c r="P28578" s="119"/>
      <c r="R28578" s="119"/>
      <c r="T28578" s="119"/>
      <c r="V28578" s="119"/>
      <c r="X28578" s="119"/>
      <c r="Z28578" s="119"/>
    </row>
    <row r="28579" spans="16:26" x14ac:dyDescent="0.25">
      <c r="P28579" s="119"/>
      <c r="R28579" s="119"/>
      <c r="T28579" s="119"/>
      <c r="V28579" s="119"/>
      <c r="X28579" s="119"/>
      <c r="Z28579" s="119"/>
    </row>
    <row r="28580" spans="16:26" x14ac:dyDescent="0.25">
      <c r="P28580" s="121"/>
      <c r="R28580" s="121"/>
      <c r="T28580" s="121"/>
      <c r="V28580" s="121"/>
      <c r="X28580" s="121"/>
      <c r="Z28580" s="121"/>
    </row>
    <row r="28581" spans="16:26" x14ac:dyDescent="0.25">
      <c r="P28581" s="121"/>
      <c r="R28581" s="121"/>
      <c r="T28581" s="121"/>
      <c r="V28581" s="121"/>
      <c r="X28581" s="121"/>
      <c r="Z28581" s="121"/>
    </row>
    <row r="28582" spans="16:26" x14ac:dyDescent="0.25">
      <c r="P28582" s="121"/>
      <c r="R28582" s="121"/>
      <c r="T28582" s="121"/>
      <c r="V28582" s="121"/>
      <c r="X28582" s="121"/>
      <c r="Z28582" s="121"/>
    </row>
    <row r="28583" spans="16:26" x14ac:dyDescent="0.25">
      <c r="P28583" s="121"/>
      <c r="R28583" s="121"/>
      <c r="T28583" s="121"/>
      <c r="V28583" s="121"/>
      <c r="X28583" s="121"/>
      <c r="Z28583" s="121"/>
    </row>
    <row r="28584" spans="16:26" x14ac:dyDescent="0.25">
      <c r="P28584" s="122"/>
      <c r="R28584" s="122"/>
      <c r="T28584" s="122"/>
      <c r="V28584" s="122"/>
      <c r="X28584" s="122"/>
      <c r="Z28584" s="122"/>
    </row>
    <row r="28585" spans="16:26" x14ac:dyDescent="0.25">
      <c r="P28585" s="118"/>
      <c r="R28585" s="118"/>
      <c r="T28585" s="118"/>
      <c r="V28585" s="118"/>
      <c r="X28585" s="118"/>
      <c r="Z28585" s="118"/>
    </row>
    <row r="28586" spans="16:26" x14ac:dyDescent="0.25">
      <c r="P28586" s="119"/>
      <c r="R28586" s="119"/>
      <c r="T28586" s="119"/>
      <c r="V28586" s="119"/>
      <c r="X28586" s="119"/>
      <c r="Z28586" s="119"/>
    </row>
    <row r="28587" spans="16:26" x14ac:dyDescent="0.25">
      <c r="P28587" s="119"/>
      <c r="R28587" s="119"/>
      <c r="T28587" s="119"/>
      <c r="V28587" s="119"/>
      <c r="X28587" s="119"/>
      <c r="Z28587" s="119"/>
    </row>
    <row r="28588" spans="16:26" x14ac:dyDescent="0.25">
      <c r="P28588" s="120"/>
      <c r="R28588" s="120"/>
      <c r="T28588" s="120"/>
      <c r="V28588" s="120"/>
      <c r="X28588" s="120"/>
      <c r="Z28588" s="120"/>
    </row>
    <row r="28589" spans="16:26" x14ac:dyDescent="0.25">
      <c r="P28589" s="119"/>
      <c r="R28589" s="119"/>
      <c r="T28589" s="119"/>
      <c r="V28589" s="119"/>
      <c r="X28589" s="119"/>
      <c r="Z28589" s="119"/>
    </row>
    <row r="28590" spans="16:26" x14ac:dyDescent="0.25">
      <c r="P28590" s="119"/>
      <c r="R28590" s="119"/>
      <c r="T28590" s="119"/>
      <c r="V28590" s="119"/>
      <c r="X28590" s="119"/>
      <c r="Z28590" s="119"/>
    </row>
    <row r="28591" spans="16:26" x14ac:dyDescent="0.25">
      <c r="P28591" s="120"/>
      <c r="R28591" s="120"/>
      <c r="T28591" s="120"/>
      <c r="V28591" s="120"/>
      <c r="X28591" s="120"/>
      <c r="Z28591" s="120"/>
    </row>
    <row r="28592" spans="16:26" x14ac:dyDescent="0.25">
      <c r="P28592" s="119"/>
      <c r="R28592" s="119"/>
      <c r="T28592" s="119"/>
      <c r="V28592" s="119"/>
      <c r="X28592" s="119"/>
      <c r="Z28592" s="119"/>
    </row>
    <row r="28593" spans="16:26" x14ac:dyDescent="0.25">
      <c r="P28593" s="120"/>
      <c r="R28593" s="120"/>
      <c r="T28593" s="120"/>
      <c r="V28593" s="120"/>
      <c r="X28593" s="120"/>
      <c r="Z28593" s="120"/>
    </row>
    <row r="28594" spans="16:26" x14ac:dyDescent="0.25">
      <c r="P28594" s="119"/>
      <c r="R28594" s="119"/>
      <c r="T28594" s="119"/>
      <c r="V28594" s="119"/>
      <c r="X28594" s="119"/>
      <c r="Z28594" s="119"/>
    </row>
    <row r="28595" spans="16:26" x14ac:dyDescent="0.25">
      <c r="P28595" s="119"/>
      <c r="R28595" s="119"/>
      <c r="T28595" s="119"/>
      <c r="V28595" s="119"/>
      <c r="X28595" s="119"/>
      <c r="Z28595" s="119"/>
    </row>
    <row r="28596" spans="16:26" x14ac:dyDescent="0.25">
      <c r="P28596" s="119"/>
      <c r="R28596" s="119"/>
      <c r="T28596" s="119"/>
      <c r="V28596" s="119"/>
      <c r="X28596" s="119"/>
      <c r="Z28596" s="119"/>
    </row>
    <row r="28597" spans="16:26" x14ac:dyDescent="0.25">
      <c r="P28597" s="121"/>
      <c r="R28597" s="121"/>
      <c r="T28597" s="121"/>
      <c r="V28597" s="121"/>
      <c r="X28597" s="121"/>
      <c r="Z28597" s="121"/>
    </row>
    <row r="28598" spans="16:26" x14ac:dyDescent="0.25">
      <c r="P28598" s="121"/>
      <c r="R28598" s="121"/>
      <c r="T28598" s="121"/>
      <c r="V28598" s="121"/>
      <c r="X28598" s="121"/>
      <c r="Z28598" s="121"/>
    </row>
    <row r="28599" spans="16:26" x14ac:dyDescent="0.25">
      <c r="P28599" s="121"/>
      <c r="R28599" s="121"/>
      <c r="T28599" s="121"/>
      <c r="V28599" s="121"/>
      <c r="X28599" s="121"/>
      <c r="Z28599" s="121"/>
    </row>
    <row r="28600" spans="16:26" x14ac:dyDescent="0.25">
      <c r="P28600" s="121"/>
      <c r="R28600" s="121"/>
      <c r="T28600" s="121"/>
      <c r="V28600" s="121"/>
      <c r="X28600" s="121"/>
      <c r="Z28600" s="121"/>
    </row>
    <row r="28601" spans="16:26" x14ac:dyDescent="0.25">
      <c r="P28601" s="122"/>
      <c r="R28601" s="122"/>
      <c r="T28601" s="122"/>
      <c r="V28601" s="122"/>
      <c r="X28601" s="122"/>
      <c r="Z28601" s="122"/>
    </row>
    <row r="28602" spans="16:26" x14ac:dyDescent="0.25">
      <c r="P28602" s="118"/>
      <c r="R28602" s="118"/>
      <c r="T28602" s="118"/>
      <c r="V28602" s="118"/>
      <c r="X28602" s="118"/>
      <c r="Z28602" s="118"/>
    </row>
    <row r="28603" spans="16:26" x14ac:dyDescent="0.25">
      <c r="P28603" s="119"/>
      <c r="R28603" s="119"/>
      <c r="T28603" s="119"/>
      <c r="V28603" s="119"/>
      <c r="X28603" s="119"/>
      <c r="Z28603" s="119"/>
    </row>
    <row r="28604" spans="16:26" x14ac:dyDescent="0.25">
      <c r="P28604" s="119"/>
      <c r="R28604" s="119"/>
      <c r="T28604" s="119"/>
      <c r="V28604" s="119"/>
      <c r="X28604" s="119"/>
      <c r="Z28604" s="119"/>
    </row>
    <row r="28605" spans="16:26" x14ac:dyDescent="0.25">
      <c r="P28605" s="120"/>
      <c r="R28605" s="120"/>
      <c r="T28605" s="120"/>
      <c r="V28605" s="120"/>
      <c r="X28605" s="120"/>
      <c r="Z28605" s="120"/>
    </row>
    <row r="28606" spans="16:26" x14ac:dyDescent="0.25">
      <c r="P28606" s="119"/>
      <c r="R28606" s="119"/>
      <c r="T28606" s="119"/>
      <c r="V28606" s="119"/>
      <c r="X28606" s="119"/>
      <c r="Z28606" s="119"/>
    </row>
    <row r="28607" spans="16:26" x14ac:dyDescent="0.25">
      <c r="P28607" s="119"/>
      <c r="R28607" s="119"/>
      <c r="T28607" s="119"/>
      <c r="V28607" s="119"/>
      <c r="X28607" s="119"/>
      <c r="Z28607" s="119"/>
    </row>
    <row r="28608" spans="16:26" x14ac:dyDescent="0.25">
      <c r="P28608" s="120"/>
      <c r="R28608" s="120"/>
      <c r="T28608" s="120"/>
      <c r="V28608" s="120"/>
      <c r="X28608" s="120"/>
      <c r="Z28608" s="120"/>
    </row>
    <row r="28609" spans="16:26" x14ac:dyDescent="0.25">
      <c r="P28609" s="119"/>
      <c r="R28609" s="119"/>
      <c r="T28609" s="119"/>
      <c r="V28609" s="119"/>
      <c r="X28609" s="119"/>
      <c r="Z28609" s="119"/>
    </row>
    <row r="28610" spans="16:26" x14ac:dyDescent="0.25">
      <c r="P28610" s="120"/>
      <c r="R28610" s="120"/>
      <c r="T28610" s="120"/>
      <c r="V28610" s="120"/>
      <c r="X28610" s="120"/>
      <c r="Z28610" s="120"/>
    </row>
    <row r="28611" spans="16:26" x14ac:dyDescent="0.25">
      <c r="P28611" s="119"/>
      <c r="R28611" s="119"/>
      <c r="T28611" s="119"/>
      <c r="V28611" s="119"/>
      <c r="X28611" s="119"/>
      <c r="Z28611" s="119"/>
    </row>
    <row r="28612" spans="16:26" x14ac:dyDescent="0.25">
      <c r="P28612" s="119"/>
      <c r="R28612" s="119"/>
      <c r="T28612" s="119"/>
      <c r="V28612" s="119"/>
      <c r="X28612" s="119"/>
      <c r="Z28612" s="119"/>
    </row>
    <row r="28613" spans="16:26" x14ac:dyDescent="0.25">
      <c r="P28613" s="119"/>
      <c r="R28613" s="119"/>
      <c r="T28613" s="119"/>
      <c r="V28613" s="119"/>
      <c r="X28613" s="119"/>
      <c r="Z28613" s="119"/>
    </row>
    <row r="28614" spans="16:26" x14ac:dyDescent="0.25">
      <c r="P28614" s="121"/>
      <c r="R28614" s="121"/>
      <c r="T28614" s="121"/>
      <c r="V28614" s="121"/>
      <c r="X28614" s="121"/>
      <c r="Z28614" s="121"/>
    </row>
    <row r="28615" spans="16:26" x14ac:dyDescent="0.25">
      <c r="P28615" s="121"/>
      <c r="R28615" s="121"/>
      <c r="T28615" s="121"/>
      <c r="V28615" s="121"/>
      <c r="X28615" s="121"/>
      <c r="Z28615" s="121"/>
    </row>
    <row r="28616" spans="16:26" x14ac:dyDescent="0.25">
      <c r="P28616" s="121"/>
      <c r="R28616" s="121"/>
      <c r="T28616" s="121"/>
      <c r="V28616" s="121"/>
      <c r="X28616" s="121"/>
      <c r="Z28616" s="121"/>
    </row>
    <row r="28617" spans="16:26" x14ac:dyDescent="0.25">
      <c r="P28617" s="121"/>
      <c r="R28617" s="121"/>
      <c r="T28617" s="121"/>
      <c r="V28617" s="121"/>
      <c r="X28617" s="121"/>
      <c r="Z28617" s="121"/>
    </row>
    <row r="28618" spans="16:26" x14ac:dyDescent="0.25">
      <c r="P28618" s="122"/>
      <c r="R28618" s="122"/>
      <c r="T28618" s="122"/>
      <c r="V28618" s="122"/>
      <c r="X28618" s="122"/>
      <c r="Z28618" s="122"/>
    </row>
    <row r="28619" spans="16:26" x14ac:dyDescent="0.25">
      <c r="P28619" s="118"/>
      <c r="R28619" s="118"/>
      <c r="T28619" s="118"/>
      <c r="V28619" s="118"/>
      <c r="X28619" s="118"/>
      <c r="Z28619" s="118"/>
    </row>
    <row r="28620" spans="16:26" x14ac:dyDescent="0.25">
      <c r="P28620" s="119"/>
      <c r="R28620" s="119"/>
      <c r="T28620" s="119"/>
      <c r="V28620" s="119"/>
      <c r="X28620" s="119"/>
      <c r="Z28620" s="119"/>
    </row>
    <row r="28621" spans="16:26" x14ac:dyDescent="0.25">
      <c r="P28621" s="119"/>
      <c r="R28621" s="119"/>
      <c r="T28621" s="119"/>
      <c r="V28621" s="119"/>
      <c r="X28621" s="119"/>
      <c r="Z28621" s="119"/>
    </row>
    <row r="28622" spans="16:26" x14ac:dyDescent="0.25">
      <c r="P28622" s="120"/>
      <c r="R28622" s="120"/>
      <c r="T28622" s="120"/>
      <c r="V28622" s="120"/>
      <c r="X28622" s="120"/>
      <c r="Z28622" s="120"/>
    </row>
    <row r="28623" spans="16:26" x14ac:dyDescent="0.25">
      <c r="P28623" s="119"/>
      <c r="R28623" s="119"/>
      <c r="T28623" s="119"/>
      <c r="V28623" s="119"/>
      <c r="X28623" s="119"/>
      <c r="Z28623" s="119"/>
    </row>
    <row r="28624" spans="16:26" x14ac:dyDescent="0.25">
      <c r="P28624" s="119"/>
      <c r="R28624" s="119"/>
      <c r="T28624" s="119"/>
      <c r="V28624" s="119"/>
      <c r="X28624" s="119"/>
      <c r="Z28624" s="119"/>
    </row>
    <row r="28625" spans="16:26" x14ac:dyDescent="0.25">
      <c r="P28625" s="120"/>
      <c r="R28625" s="120"/>
      <c r="T28625" s="120"/>
      <c r="V28625" s="120"/>
      <c r="X28625" s="120"/>
      <c r="Z28625" s="120"/>
    </row>
    <row r="28626" spans="16:26" x14ac:dyDescent="0.25">
      <c r="P28626" s="119"/>
      <c r="R28626" s="119"/>
      <c r="T28626" s="119"/>
      <c r="V28626" s="119"/>
      <c r="X28626" s="119"/>
      <c r="Z28626" s="119"/>
    </row>
    <row r="28627" spans="16:26" x14ac:dyDescent="0.25">
      <c r="P28627" s="120"/>
      <c r="R28627" s="120"/>
      <c r="T28627" s="120"/>
      <c r="V28627" s="120"/>
      <c r="X28627" s="120"/>
      <c r="Z28627" s="120"/>
    </row>
    <row r="28628" spans="16:26" x14ac:dyDescent="0.25">
      <c r="P28628" s="119"/>
      <c r="R28628" s="119"/>
      <c r="T28628" s="119"/>
      <c r="V28628" s="119"/>
      <c r="X28628" s="119"/>
      <c r="Z28628" s="119"/>
    </row>
    <row r="28629" spans="16:26" x14ac:dyDescent="0.25">
      <c r="P28629" s="119"/>
      <c r="R28629" s="119"/>
      <c r="T28629" s="119"/>
      <c r="V28629" s="119"/>
      <c r="X28629" s="119"/>
      <c r="Z28629" s="119"/>
    </row>
    <row r="28630" spans="16:26" x14ac:dyDescent="0.25">
      <c r="P28630" s="119"/>
      <c r="R28630" s="119"/>
      <c r="T28630" s="119"/>
      <c r="V28630" s="119"/>
      <c r="X28630" s="119"/>
      <c r="Z28630" s="119"/>
    </row>
    <row r="28631" spans="16:26" x14ac:dyDescent="0.25">
      <c r="P28631" s="121"/>
      <c r="R28631" s="121"/>
      <c r="T28631" s="121"/>
      <c r="V28631" s="121"/>
      <c r="X28631" s="121"/>
      <c r="Z28631" s="121"/>
    </row>
    <row r="28632" spans="16:26" x14ac:dyDescent="0.25">
      <c r="P28632" s="121"/>
      <c r="R28632" s="121"/>
      <c r="T28632" s="121"/>
      <c r="V28632" s="121"/>
      <c r="X28632" s="121"/>
      <c r="Z28632" s="121"/>
    </row>
    <row r="28633" spans="16:26" x14ac:dyDescent="0.25">
      <c r="P28633" s="121"/>
      <c r="R28633" s="121"/>
      <c r="T28633" s="121"/>
      <c r="V28633" s="121"/>
      <c r="X28633" s="121"/>
      <c r="Z28633" s="121"/>
    </row>
    <row r="28634" spans="16:26" x14ac:dyDescent="0.25">
      <c r="P28634" s="121"/>
      <c r="R28634" s="121"/>
      <c r="T28634" s="121"/>
      <c r="V28634" s="121"/>
      <c r="X28634" s="121"/>
      <c r="Z28634" s="121"/>
    </row>
    <row r="28635" spans="16:26" x14ac:dyDescent="0.25">
      <c r="P28635" s="122"/>
      <c r="R28635" s="122"/>
      <c r="T28635" s="122"/>
      <c r="V28635" s="122"/>
      <c r="X28635" s="122"/>
      <c r="Z28635" s="122"/>
    </row>
    <row r="28636" spans="16:26" x14ac:dyDescent="0.25">
      <c r="P28636" s="118"/>
      <c r="R28636" s="118"/>
      <c r="T28636" s="118"/>
      <c r="V28636" s="118"/>
      <c r="X28636" s="118"/>
      <c r="Z28636" s="118"/>
    </row>
    <row r="28637" spans="16:26" x14ac:dyDescent="0.25">
      <c r="P28637" s="119"/>
      <c r="R28637" s="119"/>
      <c r="T28637" s="119"/>
      <c r="V28637" s="119"/>
      <c r="X28637" s="119"/>
      <c r="Z28637" s="119"/>
    </row>
    <row r="28638" spans="16:26" x14ac:dyDescent="0.25">
      <c r="P28638" s="119"/>
      <c r="R28638" s="119"/>
      <c r="T28638" s="119"/>
      <c r="V28638" s="119"/>
      <c r="X28638" s="119"/>
      <c r="Z28638" s="119"/>
    </row>
    <row r="28639" spans="16:26" x14ac:dyDescent="0.25">
      <c r="P28639" s="120"/>
      <c r="R28639" s="120"/>
      <c r="T28639" s="120"/>
      <c r="V28639" s="120"/>
      <c r="X28639" s="120"/>
      <c r="Z28639" s="120"/>
    </row>
    <row r="28640" spans="16:26" x14ac:dyDescent="0.25">
      <c r="P28640" s="119"/>
      <c r="R28640" s="119"/>
      <c r="T28640" s="119"/>
      <c r="V28640" s="119"/>
      <c r="X28640" s="119"/>
      <c r="Z28640" s="119"/>
    </row>
    <row r="28641" spans="16:26" x14ac:dyDescent="0.25">
      <c r="P28641" s="119"/>
      <c r="R28641" s="119"/>
      <c r="T28641" s="119"/>
      <c r="V28641" s="119"/>
      <c r="X28641" s="119"/>
      <c r="Z28641" s="119"/>
    </row>
    <row r="28642" spans="16:26" x14ac:dyDescent="0.25">
      <c r="P28642" s="120"/>
      <c r="R28642" s="120"/>
      <c r="T28642" s="120"/>
      <c r="V28642" s="120"/>
      <c r="X28642" s="120"/>
      <c r="Z28642" s="120"/>
    </row>
    <row r="28643" spans="16:26" x14ac:dyDescent="0.25">
      <c r="P28643" s="119"/>
      <c r="R28643" s="119"/>
      <c r="T28643" s="119"/>
      <c r="V28643" s="119"/>
      <c r="X28643" s="119"/>
      <c r="Z28643" s="119"/>
    </row>
    <row r="28644" spans="16:26" x14ac:dyDescent="0.25">
      <c r="P28644" s="120"/>
      <c r="R28644" s="120"/>
      <c r="T28644" s="120"/>
      <c r="V28644" s="120"/>
      <c r="X28644" s="120"/>
      <c r="Z28644" s="120"/>
    </row>
    <row r="28645" spans="16:26" x14ac:dyDescent="0.25">
      <c r="P28645" s="119"/>
      <c r="R28645" s="119"/>
      <c r="T28645" s="119"/>
      <c r="V28645" s="119"/>
      <c r="X28645" s="119"/>
      <c r="Z28645" s="119"/>
    </row>
    <row r="28646" spans="16:26" x14ac:dyDescent="0.25">
      <c r="P28646" s="119"/>
      <c r="R28646" s="119"/>
      <c r="T28646" s="119"/>
      <c r="V28646" s="119"/>
      <c r="X28646" s="119"/>
      <c r="Z28646" s="119"/>
    </row>
    <row r="28647" spans="16:26" x14ac:dyDescent="0.25">
      <c r="P28647" s="119"/>
      <c r="R28647" s="119"/>
      <c r="T28647" s="119"/>
      <c r="V28647" s="119"/>
      <c r="X28647" s="119"/>
      <c r="Z28647" s="119"/>
    </row>
    <row r="28648" spans="16:26" x14ac:dyDescent="0.25">
      <c r="P28648" s="121"/>
      <c r="R28648" s="121"/>
      <c r="T28648" s="121"/>
      <c r="V28648" s="121"/>
      <c r="X28648" s="121"/>
      <c r="Z28648" s="121"/>
    </row>
    <row r="28649" spans="16:26" x14ac:dyDescent="0.25">
      <c r="P28649" s="121"/>
      <c r="R28649" s="121"/>
      <c r="T28649" s="121"/>
      <c r="V28649" s="121"/>
      <c r="X28649" s="121"/>
      <c r="Z28649" s="121"/>
    </row>
    <row r="28650" spans="16:26" x14ac:dyDescent="0.25">
      <c r="P28650" s="121"/>
      <c r="R28650" s="121"/>
      <c r="T28650" s="121"/>
      <c r="V28650" s="121"/>
      <c r="X28650" s="121"/>
      <c r="Z28650" s="121"/>
    </row>
    <row r="28651" spans="16:26" x14ac:dyDescent="0.25">
      <c r="P28651" s="121"/>
      <c r="R28651" s="121"/>
      <c r="T28651" s="121"/>
      <c r="V28651" s="121"/>
      <c r="X28651" s="121"/>
      <c r="Z28651" s="121"/>
    </row>
    <row r="28652" spans="16:26" x14ac:dyDescent="0.25">
      <c r="P28652" s="122"/>
      <c r="R28652" s="122"/>
      <c r="T28652" s="122"/>
      <c r="V28652" s="122"/>
      <c r="X28652" s="122"/>
      <c r="Z28652" s="122"/>
    </row>
    <row r="28653" spans="16:26" x14ac:dyDescent="0.25">
      <c r="P28653" s="118"/>
      <c r="R28653" s="118"/>
      <c r="T28653" s="118"/>
      <c r="V28653" s="118"/>
      <c r="X28653" s="118"/>
      <c r="Z28653" s="118"/>
    </row>
    <row r="28654" spans="16:26" x14ac:dyDescent="0.25">
      <c r="P28654" s="119"/>
      <c r="R28654" s="119"/>
      <c r="T28654" s="119"/>
      <c r="V28654" s="119"/>
      <c r="X28654" s="119"/>
      <c r="Z28654" s="119"/>
    </row>
    <row r="28655" spans="16:26" x14ac:dyDescent="0.25">
      <c r="P28655" s="119"/>
      <c r="R28655" s="119"/>
      <c r="T28655" s="119"/>
      <c r="V28655" s="119"/>
      <c r="X28655" s="119"/>
      <c r="Z28655" s="119"/>
    </row>
    <row r="28656" spans="16:26" x14ac:dyDescent="0.25">
      <c r="P28656" s="120"/>
      <c r="R28656" s="120"/>
      <c r="T28656" s="120"/>
      <c r="V28656" s="120"/>
      <c r="X28656" s="120"/>
      <c r="Z28656" s="120"/>
    </row>
    <row r="28657" spans="16:26" x14ac:dyDescent="0.25">
      <c r="P28657" s="119"/>
      <c r="R28657" s="119"/>
      <c r="T28657" s="119"/>
      <c r="V28657" s="119"/>
      <c r="X28657" s="119"/>
      <c r="Z28657" s="119"/>
    </row>
    <row r="28658" spans="16:26" x14ac:dyDescent="0.25">
      <c r="P28658" s="119"/>
      <c r="R28658" s="119"/>
      <c r="T28658" s="119"/>
      <c r="V28658" s="119"/>
      <c r="X28658" s="119"/>
      <c r="Z28658" s="119"/>
    </row>
    <row r="28659" spans="16:26" x14ac:dyDescent="0.25">
      <c r="P28659" s="120"/>
      <c r="R28659" s="120"/>
      <c r="T28659" s="120"/>
      <c r="V28659" s="120"/>
      <c r="X28659" s="120"/>
      <c r="Z28659" s="120"/>
    </row>
    <row r="28660" spans="16:26" x14ac:dyDescent="0.25">
      <c r="P28660" s="119"/>
      <c r="R28660" s="119"/>
      <c r="T28660" s="119"/>
      <c r="V28660" s="119"/>
      <c r="X28660" s="119"/>
      <c r="Z28660" s="119"/>
    </row>
    <row r="28661" spans="16:26" x14ac:dyDescent="0.25">
      <c r="P28661" s="120"/>
      <c r="R28661" s="120"/>
      <c r="T28661" s="120"/>
      <c r="V28661" s="120"/>
      <c r="X28661" s="120"/>
      <c r="Z28661" s="120"/>
    </row>
    <row r="28662" spans="16:26" x14ac:dyDescent="0.25">
      <c r="P28662" s="119"/>
      <c r="R28662" s="119"/>
      <c r="T28662" s="119"/>
      <c r="V28662" s="119"/>
      <c r="X28662" s="119"/>
      <c r="Z28662" s="119"/>
    </row>
    <row r="28663" spans="16:26" x14ac:dyDescent="0.25">
      <c r="P28663" s="119"/>
      <c r="R28663" s="119"/>
      <c r="T28663" s="119"/>
      <c r="V28663" s="119"/>
      <c r="X28663" s="119"/>
      <c r="Z28663" s="119"/>
    </row>
    <row r="28664" spans="16:26" x14ac:dyDescent="0.25">
      <c r="P28664" s="119"/>
      <c r="R28664" s="119"/>
      <c r="T28664" s="119"/>
      <c r="V28664" s="119"/>
      <c r="X28664" s="119"/>
      <c r="Z28664" s="119"/>
    </row>
    <row r="28665" spans="16:26" x14ac:dyDescent="0.25">
      <c r="P28665" s="121"/>
      <c r="R28665" s="121"/>
      <c r="T28665" s="121"/>
      <c r="V28665" s="121"/>
      <c r="X28665" s="121"/>
      <c r="Z28665" s="121"/>
    </row>
    <row r="28666" spans="16:26" x14ac:dyDescent="0.25">
      <c r="P28666" s="121"/>
      <c r="R28666" s="121"/>
      <c r="T28666" s="121"/>
      <c r="V28666" s="121"/>
      <c r="X28666" s="121"/>
      <c r="Z28666" s="121"/>
    </row>
    <row r="28667" spans="16:26" x14ac:dyDescent="0.25">
      <c r="P28667" s="121"/>
      <c r="R28667" s="121"/>
      <c r="T28667" s="121"/>
      <c r="V28667" s="121"/>
      <c r="X28667" s="121"/>
      <c r="Z28667" s="121"/>
    </row>
    <row r="28668" spans="16:26" x14ac:dyDescent="0.25">
      <c r="P28668" s="121"/>
      <c r="R28668" s="121"/>
      <c r="T28668" s="121"/>
      <c r="V28668" s="121"/>
      <c r="X28668" s="121"/>
      <c r="Z28668" s="121"/>
    </row>
    <row r="28669" spans="16:26" x14ac:dyDescent="0.25">
      <c r="P28669" s="122"/>
      <c r="R28669" s="122"/>
      <c r="T28669" s="122"/>
      <c r="V28669" s="122"/>
      <c r="X28669" s="122"/>
      <c r="Z28669" s="122"/>
    </row>
    <row r="28670" spans="16:26" x14ac:dyDescent="0.25">
      <c r="P28670" s="118"/>
      <c r="R28670" s="118"/>
      <c r="T28670" s="118"/>
      <c r="V28670" s="118"/>
      <c r="X28670" s="118"/>
      <c r="Z28670" s="118"/>
    </row>
    <row r="28671" spans="16:26" x14ac:dyDescent="0.25">
      <c r="P28671" s="119"/>
      <c r="R28671" s="119"/>
      <c r="T28671" s="119"/>
      <c r="V28671" s="119"/>
      <c r="X28671" s="119"/>
      <c r="Z28671" s="119"/>
    </row>
    <row r="28672" spans="16:26" x14ac:dyDescent="0.25">
      <c r="P28672" s="119"/>
      <c r="R28672" s="119"/>
      <c r="T28672" s="119"/>
      <c r="V28672" s="119"/>
      <c r="X28672" s="119"/>
      <c r="Z28672" s="119"/>
    </row>
    <row r="28673" spans="16:26" x14ac:dyDescent="0.25">
      <c r="P28673" s="120"/>
      <c r="R28673" s="120"/>
      <c r="T28673" s="120"/>
      <c r="V28673" s="120"/>
      <c r="X28673" s="120"/>
      <c r="Z28673" s="120"/>
    </row>
    <row r="28674" spans="16:26" x14ac:dyDescent="0.25">
      <c r="P28674" s="119"/>
      <c r="R28674" s="119"/>
      <c r="T28674" s="119"/>
      <c r="V28674" s="119"/>
      <c r="X28674" s="119"/>
      <c r="Z28674" s="119"/>
    </row>
    <row r="28675" spans="16:26" x14ac:dyDescent="0.25">
      <c r="P28675" s="119"/>
      <c r="R28675" s="119"/>
      <c r="T28675" s="119"/>
      <c r="V28675" s="119"/>
      <c r="X28675" s="119"/>
      <c r="Z28675" s="119"/>
    </row>
    <row r="28676" spans="16:26" x14ac:dyDescent="0.25">
      <c r="P28676" s="120"/>
      <c r="R28676" s="120"/>
      <c r="T28676" s="120"/>
      <c r="V28676" s="120"/>
      <c r="X28676" s="120"/>
      <c r="Z28676" s="120"/>
    </row>
    <row r="28677" spans="16:26" x14ac:dyDescent="0.25">
      <c r="P28677" s="119"/>
      <c r="R28677" s="119"/>
      <c r="T28677" s="119"/>
      <c r="V28677" s="119"/>
      <c r="X28677" s="119"/>
      <c r="Z28677" s="119"/>
    </row>
    <row r="28678" spans="16:26" x14ac:dyDescent="0.25">
      <c r="P28678" s="120"/>
      <c r="R28678" s="120"/>
      <c r="T28678" s="120"/>
      <c r="V28678" s="120"/>
      <c r="X28678" s="120"/>
      <c r="Z28678" s="120"/>
    </row>
    <row r="28679" spans="16:26" x14ac:dyDescent="0.25">
      <c r="P28679" s="119"/>
      <c r="R28679" s="119"/>
      <c r="T28679" s="119"/>
      <c r="V28679" s="119"/>
      <c r="X28679" s="119"/>
      <c r="Z28679" s="119"/>
    </row>
    <row r="28680" spans="16:26" x14ac:dyDescent="0.25">
      <c r="P28680" s="119"/>
      <c r="R28680" s="119"/>
      <c r="T28680" s="119"/>
      <c r="V28680" s="119"/>
      <c r="X28680" s="119"/>
      <c r="Z28680" s="119"/>
    </row>
    <row r="28681" spans="16:26" x14ac:dyDescent="0.25">
      <c r="P28681" s="119"/>
      <c r="R28681" s="119"/>
      <c r="T28681" s="119"/>
      <c r="V28681" s="119"/>
      <c r="X28681" s="119"/>
      <c r="Z28681" s="119"/>
    </row>
    <row r="28682" spans="16:26" x14ac:dyDescent="0.25">
      <c r="P28682" s="121"/>
      <c r="R28682" s="121"/>
      <c r="T28682" s="121"/>
      <c r="V28682" s="121"/>
      <c r="X28682" s="121"/>
      <c r="Z28682" s="121"/>
    </row>
    <row r="28683" spans="16:26" x14ac:dyDescent="0.25">
      <c r="P28683" s="121"/>
      <c r="R28683" s="121"/>
      <c r="T28683" s="121"/>
      <c r="V28683" s="121"/>
      <c r="X28683" s="121"/>
      <c r="Z28683" s="121"/>
    </row>
    <row r="28684" spans="16:26" x14ac:dyDescent="0.25">
      <c r="P28684" s="121"/>
      <c r="R28684" s="121"/>
      <c r="T28684" s="121"/>
      <c r="V28684" s="121"/>
      <c r="X28684" s="121"/>
      <c r="Z28684" s="121"/>
    </row>
    <row r="28685" spans="16:26" x14ac:dyDescent="0.25">
      <c r="P28685" s="121"/>
      <c r="R28685" s="121"/>
      <c r="T28685" s="121"/>
      <c r="V28685" s="121"/>
      <c r="X28685" s="121"/>
      <c r="Z28685" s="121"/>
    </row>
    <row r="28686" spans="16:26" x14ac:dyDescent="0.25">
      <c r="P28686" s="122"/>
      <c r="R28686" s="122"/>
      <c r="T28686" s="122"/>
      <c r="V28686" s="122"/>
      <c r="X28686" s="122"/>
      <c r="Z28686" s="122"/>
    </row>
    <row r="28687" spans="16:26" x14ac:dyDescent="0.25">
      <c r="P28687" s="118"/>
      <c r="R28687" s="118"/>
      <c r="T28687" s="118"/>
      <c r="V28687" s="118"/>
      <c r="X28687" s="118"/>
      <c r="Z28687" s="118"/>
    </row>
    <row r="28688" spans="16:26" x14ac:dyDescent="0.25">
      <c r="P28688" s="119"/>
      <c r="R28688" s="119"/>
      <c r="T28688" s="119"/>
      <c r="V28688" s="119"/>
      <c r="X28688" s="119"/>
      <c r="Z28688" s="119"/>
    </row>
    <row r="28689" spans="16:26" x14ac:dyDescent="0.25">
      <c r="P28689" s="119"/>
      <c r="R28689" s="119"/>
      <c r="T28689" s="119"/>
      <c r="V28689" s="119"/>
      <c r="X28689" s="119"/>
      <c r="Z28689" s="119"/>
    </row>
    <row r="28690" spans="16:26" x14ac:dyDescent="0.25">
      <c r="P28690" s="120"/>
      <c r="R28690" s="120"/>
      <c r="T28690" s="120"/>
      <c r="V28690" s="120"/>
      <c r="X28690" s="120"/>
      <c r="Z28690" s="120"/>
    </row>
    <row r="28691" spans="16:26" x14ac:dyDescent="0.25">
      <c r="P28691" s="119"/>
      <c r="R28691" s="119"/>
      <c r="T28691" s="119"/>
      <c r="V28691" s="119"/>
      <c r="X28691" s="119"/>
      <c r="Z28691" s="119"/>
    </row>
    <row r="28692" spans="16:26" x14ac:dyDescent="0.25">
      <c r="P28692" s="119"/>
      <c r="R28692" s="119"/>
      <c r="T28692" s="119"/>
      <c r="V28692" s="119"/>
      <c r="X28692" s="119"/>
      <c r="Z28692" s="119"/>
    </row>
    <row r="28693" spans="16:26" x14ac:dyDescent="0.25">
      <c r="P28693" s="120"/>
      <c r="R28693" s="120"/>
      <c r="T28693" s="120"/>
      <c r="V28693" s="120"/>
      <c r="X28693" s="120"/>
      <c r="Z28693" s="120"/>
    </row>
    <row r="28694" spans="16:26" x14ac:dyDescent="0.25">
      <c r="P28694" s="119"/>
      <c r="R28694" s="119"/>
      <c r="T28694" s="119"/>
      <c r="V28694" s="119"/>
      <c r="X28694" s="119"/>
      <c r="Z28694" s="119"/>
    </row>
    <row r="28695" spans="16:26" x14ac:dyDescent="0.25">
      <c r="P28695" s="120"/>
      <c r="R28695" s="120"/>
      <c r="T28695" s="120"/>
      <c r="V28695" s="120"/>
      <c r="X28695" s="120"/>
      <c r="Z28695" s="120"/>
    </row>
    <row r="28696" spans="16:26" x14ac:dyDescent="0.25">
      <c r="P28696" s="119"/>
      <c r="R28696" s="119"/>
      <c r="T28696" s="119"/>
      <c r="V28696" s="119"/>
      <c r="X28696" s="119"/>
      <c r="Z28696" s="119"/>
    </row>
    <row r="28697" spans="16:26" x14ac:dyDescent="0.25">
      <c r="P28697" s="119"/>
      <c r="R28697" s="119"/>
      <c r="T28697" s="119"/>
      <c r="V28697" s="119"/>
      <c r="X28697" s="119"/>
      <c r="Z28697" s="119"/>
    </row>
    <row r="28698" spans="16:26" x14ac:dyDescent="0.25">
      <c r="P28698" s="119"/>
      <c r="R28698" s="119"/>
      <c r="T28698" s="119"/>
      <c r="V28698" s="119"/>
      <c r="X28698" s="119"/>
      <c r="Z28698" s="119"/>
    </row>
    <row r="28699" spans="16:26" x14ac:dyDescent="0.25">
      <c r="P28699" s="121"/>
      <c r="R28699" s="121"/>
      <c r="T28699" s="121"/>
      <c r="V28699" s="121"/>
      <c r="X28699" s="121"/>
      <c r="Z28699" s="121"/>
    </row>
    <row r="28700" spans="16:26" x14ac:dyDescent="0.25">
      <c r="P28700" s="121"/>
      <c r="R28700" s="121"/>
      <c r="T28700" s="121"/>
      <c r="V28700" s="121"/>
      <c r="X28700" s="121"/>
      <c r="Z28700" s="121"/>
    </row>
    <row r="28701" spans="16:26" x14ac:dyDescent="0.25">
      <c r="P28701" s="121"/>
      <c r="R28701" s="121"/>
      <c r="T28701" s="121"/>
      <c r="V28701" s="121"/>
      <c r="X28701" s="121"/>
      <c r="Z28701" s="121"/>
    </row>
    <row r="28702" spans="16:26" x14ac:dyDescent="0.25">
      <c r="P28702" s="121"/>
      <c r="R28702" s="121"/>
      <c r="T28702" s="121"/>
      <c r="V28702" s="121"/>
      <c r="X28702" s="121"/>
      <c r="Z28702" s="121"/>
    </row>
    <row r="28703" spans="16:26" x14ac:dyDescent="0.25">
      <c r="P28703" s="122"/>
      <c r="R28703" s="122"/>
      <c r="T28703" s="122"/>
      <c r="V28703" s="122"/>
      <c r="X28703" s="122"/>
      <c r="Z28703" s="122"/>
    </row>
    <row r="28704" spans="16:26" x14ac:dyDescent="0.25">
      <c r="P28704" s="118"/>
      <c r="R28704" s="118"/>
      <c r="T28704" s="118"/>
      <c r="V28704" s="118"/>
      <c r="X28704" s="118"/>
      <c r="Z28704" s="118"/>
    </row>
    <row r="28705" spans="16:26" x14ac:dyDescent="0.25">
      <c r="P28705" s="119"/>
      <c r="R28705" s="119"/>
      <c r="T28705" s="119"/>
      <c r="V28705" s="119"/>
      <c r="X28705" s="119"/>
      <c r="Z28705" s="119"/>
    </row>
    <row r="28706" spans="16:26" x14ac:dyDescent="0.25">
      <c r="P28706" s="119"/>
      <c r="R28706" s="119"/>
      <c r="T28706" s="119"/>
      <c r="V28706" s="119"/>
      <c r="X28706" s="119"/>
      <c r="Z28706" s="119"/>
    </row>
    <row r="28707" spans="16:26" x14ac:dyDescent="0.25">
      <c r="P28707" s="120"/>
      <c r="R28707" s="120"/>
      <c r="T28707" s="120"/>
      <c r="V28707" s="120"/>
      <c r="X28707" s="120"/>
      <c r="Z28707" s="120"/>
    </row>
    <row r="28708" spans="16:26" x14ac:dyDescent="0.25">
      <c r="P28708" s="119"/>
      <c r="R28708" s="119"/>
      <c r="T28708" s="119"/>
      <c r="V28708" s="119"/>
      <c r="X28708" s="119"/>
      <c r="Z28708" s="119"/>
    </row>
    <row r="28709" spans="16:26" x14ac:dyDescent="0.25">
      <c r="P28709" s="119"/>
      <c r="R28709" s="119"/>
      <c r="T28709" s="119"/>
      <c r="V28709" s="119"/>
      <c r="X28709" s="119"/>
      <c r="Z28709" s="119"/>
    </row>
    <row r="28710" spans="16:26" x14ac:dyDescent="0.25">
      <c r="P28710" s="120"/>
      <c r="R28710" s="120"/>
      <c r="T28710" s="120"/>
      <c r="V28710" s="120"/>
      <c r="X28710" s="120"/>
      <c r="Z28710" s="120"/>
    </row>
    <row r="28711" spans="16:26" x14ac:dyDescent="0.25">
      <c r="P28711" s="119"/>
      <c r="R28711" s="119"/>
      <c r="T28711" s="119"/>
      <c r="V28711" s="119"/>
      <c r="X28711" s="119"/>
      <c r="Z28711" s="119"/>
    </row>
    <row r="28712" spans="16:26" x14ac:dyDescent="0.25">
      <c r="P28712" s="120"/>
      <c r="R28712" s="120"/>
      <c r="T28712" s="120"/>
      <c r="V28712" s="120"/>
      <c r="X28712" s="120"/>
      <c r="Z28712" s="120"/>
    </row>
    <row r="28713" spans="16:26" x14ac:dyDescent="0.25">
      <c r="P28713" s="119"/>
      <c r="R28713" s="119"/>
      <c r="T28713" s="119"/>
      <c r="V28713" s="119"/>
      <c r="X28713" s="119"/>
      <c r="Z28713" s="119"/>
    </row>
    <row r="28714" spans="16:26" x14ac:dyDescent="0.25">
      <c r="P28714" s="119"/>
      <c r="R28714" s="119"/>
      <c r="T28714" s="119"/>
      <c r="V28714" s="119"/>
      <c r="X28714" s="119"/>
      <c r="Z28714" s="119"/>
    </row>
    <row r="28715" spans="16:26" x14ac:dyDescent="0.25">
      <c r="P28715" s="119"/>
      <c r="R28715" s="119"/>
      <c r="T28715" s="119"/>
      <c r="V28715" s="119"/>
      <c r="X28715" s="119"/>
      <c r="Z28715" s="119"/>
    </row>
    <row r="28716" spans="16:26" x14ac:dyDescent="0.25">
      <c r="P28716" s="121"/>
      <c r="R28716" s="121"/>
      <c r="T28716" s="121"/>
      <c r="V28716" s="121"/>
      <c r="X28716" s="121"/>
      <c r="Z28716" s="121"/>
    </row>
    <row r="28717" spans="16:26" x14ac:dyDescent="0.25">
      <c r="P28717" s="121"/>
      <c r="R28717" s="121"/>
      <c r="T28717" s="121"/>
      <c r="V28717" s="121"/>
      <c r="X28717" s="121"/>
      <c r="Z28717" s="121"/>
    </row>
    <row r="28718" spans="16:26" x14ac:dyDescent="0.25">
      <c r="P28718" s="121"/>
      <c r="R28718" s="121"/>
      <c r="T28718" s="121"/>
      <c r="V28718" s="121"/>
      <c r="X28718" s="121"/>
      <c r="Z28718" s="121"/>
    </row>
    <row r="28719" spans="16:26" x14ac:dyDescent="0.25">
      <c r="P28719" s="121"/>
      <c r="R28719" s="121"/>
      <c r="T28719" s="121"/>
      <c r="V28719" s="121"/>
      <c r="X28719" s="121"/>
      <c r="Z28719" s="121"/>
    </row>
    <row r="28720" spans="16:26" x14ac:dyDescent="0.25">
      <c r="P28720" s="122"/>
      <c r="R28720" s="122"/>
      <c r="T28720" s="122"/>
      <c r="V28720" s="122"/>
      <c r="X28720" s="122"/>
      <c r="Z28720" s="122"/>
    </row>
    <row r="28721" spans="16:26" x14ac:dyDescent="0.25">
      <c r="P28721" s="118"/>
      <c r="R28721" s="118"/>
      <c r="T28721" s="118"/>
      <c r="V28721" s="118"/>
      <c r="X28721" s="118"/>
      <c r="Z28721" s="118"/>
    </row>
    <row r="28722" spans="16:26" x14ac:dyDescent="0.25">
      <c r="P28722" s="119"/>
      <c r="R28722" s="119"/>
      <c r="T28722" s="119"/>
      <c r="V28722" s="119"/>
      <c r="X28722" s="119"/>
      <c r="Z28722" s="119"/>
    </row>
    <row r="28723" spans="16:26" x14ac:dyDescent="0.25">
      <c r="P28723" s="119"/>
      <c r="R28723" s="119"/>
      <c r="T28723" s="119"/>
      <c r="V28723" s="119"/>
      <c r="X28723" s="119"/>
      <c r="Z28723" s="119"/>
    </row>
    <row r="28724" spans="16:26" x14ac:dyDescent="0.25">
      <c r="P28724" s="120"/>
      <c r="R28724" s="120"/>
      <c r="T28724" s="120"/>
      <c r="V28724" s="120"/>
      <c r="X28724" s="120"/>
      <c r="Z28724" s="120"/>
    </row>
    <row r="28725" spans="16:26" x14ac:dyDescent="0.25">
      <c r="P28725" s="119"/>
      <c r="R28725" s="119"/>
      <c r="T28725" s="119"/>
      <c r="V28725" s="119"/>
      <c r="X28725" s="119"/>
      <c r="Z28725" s="119"/>
    </row>
    <row r="28726" spans="16:26" x14ac:dyDescent="0.25">
      <c r="P28726" s="119"/>
      <c r="R28726" s="119"/>
      <c r="T28726" s="119"/>
      <c r="V28726" s="119"/>
      <c r="X28726" s="119"/>
      <c r="Z28726" s="119"/>
    </row>
    <row r="28727" spans="16:26" x14ac:dyDescent="0.25">
      <c r="P28727" s="120"/>
      <c r="R28727" s="120"/>
      <c r="T28727" s="120"/>
      <c r="V28727" s="120"/>
      <c r="X28727" s="120"/>
      <c r="Z28727" s="120"/>
    </row>
    <row r="28728" spans="16:26" x14ac:dyDescent="0.25">
      <c r="P28728" s="119"/>
      <c r="R28728" s="119"/>
      <c r="T28728" s="119"/>
      <c r="V28728" s="119"/>
      <c r="X28728" s="119"/>
      <c r="Z28728" s="119"/>
    </row>
    <row r="28729" spans="16:26" x14ac:dyDescent="0.25">
      <c r="P28729" s="120"/>
      <c r="R28729" s="120"/>
      <c r="T28729" s="120"/>
      <c r="V28729" s="120"/>
      <c r="X28729" s="120"/>
      <c r="Z28729" s="120"/>
    </row>
    <row r="28730" spans="16:26" x14ac:dyDescent="0.25">
      <c r="P28730" s="119"/>
      <c r="R28730" s="119"/>
      <c r="T28730" s="119"/>
      <c r="V28730" s="119"/>
      <c r="X28730" s="119"/>
      <c r="Z28730" s="119"/>
    </row>
    <row r="28731" spans="16:26" x14ac:dyDescent="0.25">
      <c r="P28731" s="119"/>
      <c r="R28731" s="119"/>
      <c r="T28731" s="119"/>
      <c r="V28731" s="119"/>
      <c r="X28731" s="119"/>
      <c r="Z28731" s="119"/>
    </row>
    <row r="28732" spans="16:26" x14ac:dyDescent="0.25">
      <c r="P28732" s="119"/>
      <c r="R28732" s="119"/>
      <c r="T28732" s="119"/>
      <c r="V28732" s="119"/>
      <c r="X28732" s="119"/>
      <c r="Z28732" s="119"/>
    </row>
    <row r="28733" spans="16:26" x14ac:dyDescent="0.25">
      <c r="P28733" s="121"/>
      <c r="R28733" s="121"/>
      <c r="T28733" s="121"/>
      <c r="V28733" s="121"/>
      <c r="X28733" s="121"/>
      <c r="Z28733" s="121"/>
    </row>
    <row r="28734" spans="16:26" x14ac:dyDescent="0.25">
      <c r="P28734" s="121"/>
      <c r="R28734" s="121"/>
      <c r="T28734" s="121"/>
      <c r="V28734" s="121"/>
      <c r="X28734" s="121"/>
      <c r="Z28734" s="121"/>
    </row>
    <row r="28735" spans="16:26" x14ac:dyDescent="0.25">
      <c r="P28735" s="121"/>
      <c r="R28735" s="121"/>
      <c r="T28735" s="121"/>
      <c r="V28735" s="121"/>
      <c r="X28735" s="121"/>
      <c r="Z28735" s="121"/>
    </row>
    <row r="28736" spans="16:26" x14ac:dyDescent="0.25">
      <c r="P28736" s="121"/>
      <c r="R28736" s="121"/>
      <c r="T28736" s="121"/>
      <c r="V28736" s="121"/>
      <c r="X28736" s="121"/>
      <c r="Z28736" s="121"/>
    </row>
    <row r="28737" spans="16:26" x14ac:dyDescent="0.25">
      <c r="P28737" s="122"/>
      <c r="R28737" s="122"/>
      <c r="T28737" s="122"/>
      <c r="V28737" s="122"/>
      <c r="X28737" s="122"/>
      <c r="Z28737" s="122"/>
    </row>
    <row r="28738" spans="16:26" x14ac:dyDescent="0.25">
      <c r="P28738" s="118"/>
      <c r="R28738" s="118"/>
      <c r="T28738" s="118"/>
      <c r="V28738" s="118"/>
      <c r="X28738" s="118"/>
      <c r="Z28738" s="118"/>
    </row>
    <row r="28739" spans="16:26" x14ac:dyDescent="0.25">
      <c r="P28739" s="119"/>
      <c r="R28739" s="119"/>
      <c r="T28739" s="119"/>
      <c r="V28739" s="119"/>
      <c r="X28739" s="119"/>
      <c r="Z28739" s="119"/>
    </row>
    <row r="28740" spans="16:26" x14ac:dyDescent="0.25">
      <c r="P28740" s="119"/>
      <c r="R28740" s="119"/>
      <c r="T28740" s="119"/>
      <c r="V28740" s="119"/>
      <c r="X28740" s="119"/>
      <c r="Z28740" s="119"/>
    </row>
    <row r="28741" spans="16:26" x14ac:dyDescent="0.25">
      <c r="P28741" s="120"/>
      <c r="R28741" s="120"/>
      <c r="T28741" s="120"/>
      <c r="V28741" s="120"/>
      <c r="X28741" s="120"/>
      <c r="Z28741" s="120"/>
    </row>
    <row r="28742" spans="16:26" x14ac:dyDescent="0.25">
      <c r="P28742" s="119"/>
      <c r="R28742" s="119"/>
      <c r="T28742" s="119"/>
      <c r="V28742" s="119"/>
      <c r="X28742" s="119"/>
      <c r="Z28742" s="119"/>
    </row>
    <row r="28743" spans="16:26" x14ac:dyDescent="0.25">
      <c r="P28743" s="119"/>
      <c r="R28743" s="119"/>
      <c r="T28743" s="119"/>
      <c r="V28743" s="119"/>
      <c r="X28743" s="119"/>
      <c r="Z28743" s="119"/>
    </row>
    <row r="28744" spans="16:26" x14ac:dyDescent="0.25">
      <c r="P28744" s="120"/>
      <c r="R28744" s="120"/>
      <c r="T28744" s="120"/>
      <c r="V28744" s="120"/>
      <c r="X28744" s="120"/>
      <c r="Z28744" s="120"/>
    </row>
    <row r="28745" spans="16:26" x14ac:dyDescent="0.25">
      <c r="P28745" s="119"/>
      <c r="R28745" s="119"/>
      <c r="T28745" s="119"/>
      <c r="V28745" s="119"/>
      <c r="X28745" s="119"/>
      <c r="Z28745" s="119"/>
    </row>
    <row r="28746" spans="16:26" x14ac:dyDescent="0.25">
      <c r="P28746" s="120"/>
      <c r="R28746" s="120"/>
      <c r="T28746" s="120"/>
      <c r="V28746" s="120"/>
      <c r="X28746" s="120"/>
      <c r="Z28746" s="120"/>
    </row>
    <row r="28747" spans="16:26" x14ac:dyDescent="0.25">
      <c r="P28747" s="119"/>
      <c r="R28747" s="119"/>
      <c r="T28747" s="119"/>
      <c r="V28747" s="119"/>
      <c r="X28747" s="119"/>
      <c r="Z28747" s="119"/>
    </row>
    <row r="28748" spans="16:26" x14ac:dyDescent="0.25">
      <c r="P28748" s="119"/>
      <c r="R28748" s="119"/>
      <c r="T28748" s="119"/>
      <c r="V28748" s="119"/>
      <c r="X28748" s="119"/>
      <c r="Z28748" s="119"/>
    </row>
    <row r="28749" spans="16:26" x14ac:dyDescent="0.25">
      <c r="P28749" s="119"/>
      <c r="R28749" s="119"/>
      <c r="T28749" s="119"/>
      <c r="V28749" s="119"/>
      <c r="X28749" s="119"/>
      <c r="Z28749" s="119"/>
    </row>
    <row r="28750" spans="16:26" x14ac:dyDescent="0.25">
      <c r="P28750" s="121"/>
      <c r="R28750" s="121"/>
      <c r="T28750" s="121"/>
      <c r="V28750" s="121"/>
      <c r="X28750" s="121"/>
      <c r="Z28750" s="121"/>
    </row>
    <row r="28751" spans="16:26" x14ac:dyDescent="0.25">
      <c r="P28751" s="121"/>
      <c r="R28751" s="121"/>
      <c r="T28751" s="121"/>
      <c r="V28751" s="121"/>
      <c r="X28751" s="121"/>
      <c r="Z28751" s="121"/>
    </row>
    <row r="28752" spans="16:26" x14ac:dyDescent="0.25">
      <c r="P28752" s="121"/>
      <c r="R28752" s="121"/>
      <c r="T28752" s="121"/>
      <c r="V28752" s="121"/>
      <c r="X28752" s="121"/>
      <c r="Z28752" s="121"/>
    </row>
    <row r="28753" spans="16:26" x14ac:dyDescent="0.25">
      <c r="P28753" s="121"/>
      <c r="R28753" s="121"/>
      <c r="T28753" s="121"/>
      <c r="V28753" s="121"/>
      <c r="X28753" s="121"/>
      <c r="Z28753" s="121"/>
    </row>
    <row r="28754" spans="16:26" x14ac:dyDescent="0.25">
      <c r="P28754" s="122"/>
      <c r="R28754" s="122"/>
      <c r="T28754" s="122"/>
      <c r="V28754" s="122"/>
      <c r="X28754" s="122"/>
      <c r="Z28754" s="122"/>
    </row>
    <row r="28755" spans="16:26" x14ac:dyDescent="0.25">
      <c r="P28755" s="118"/>
      <c r="R28755" s="118"/>
      <c r="T28755" s="118"/>
      <c r="V28755" s="118"/>
      <c r="X28755" s="118"/>
      <c r="Z28755" s="118"/>
    </row>
    <row r="28756" spans="16:26" x14ac:dyDescent="0.25">
      <c r="P28756" s="119"/>
      <c r="R28756" s="119"/>
      <c r="T28756" s="119"/>
      <c r="V28756" s="119"/>
      <c r="X28756" s="119"/>
      <c r="Z28756" s="119"/>
    </row>
    <row r="28757" spans="16:26" x14ac:dyDescent="0.25">
      <c r="P28757" s="119"/>
      <c r="R28757" s="119"/>
      <c r="T28757" s="119"/>
      <c r="V28757" s="119"/>
      <c r="X28757" s="119"/>
      <c r="Z28757" s="119"/>
    </row>
    <row r="28758" spans="16:26" x14ac:dyDescent="0.25">
      <c r="P28758" s="120"/>
      <c r="R28758" s="120"/>
      <c r="T28758" s="120"/>
      <c r="V28758" s="120"/>
      <c r="X28758" s="120"/>
      <c r="Z28758" s="120"/>
    </row>
    <row r="28759" spans="16:26" x14ac:dyDescent="0.25">
      <c r="P28759" s="119"/>
      <c r="R28759" s="119"/>
      <c r="T28759" s="119"/>
      <c r="V28759" s="119"/>
      <c r="X28759" s="119"/>
      <c r="Z28759" s="119"/>
    </row>
    <row r="28760" spans="16:26" x14ac:dyDescent="0.25">
      <c r="P28760" s="119"/>
      <c r="R28760" s="119"/>
      <c r="T28760" s="119"/>
      <c r="V28760" s="119"/>
      <c r="X28760" s="119"/>
      <c r="Z28760" s="119"/>
    </row>
    <row r="28761" spans="16:26" x14ac:dyDescent="0.25">
      <c r="P28761" s="120"/>
      <c r="R28761" s="120"/>
      <c r="T28761" s="120"/>
      <c r="V28761" s="120"/>
      <c r="X28761" s="120"/>
      <c r="Z28761" s="120"/>
    </row>
    <row r="28762" spans="16:26" x14ac:dyDescent="0.25">
      <c r="P28762" s="119"/>
      <c r="R28762" s="119"/>
      <c r="T28762" s="119"/>
      <c r="V28762" s="119"/>
      <c r="X28762" s="119"/>
      <c r="Z28762" s="119"/>
    </row>
    <row r="28763" spans="16:26" x14ac:dyDescent="0.25">
      <c r="P28763" s="120"/>
      <c r="R28763" s="120"/>
      <c r="T28763" s="120"/>
      <c r="V28763" s="120"/>
      <c r="X28763" s="120"/>
      <c r="Z28763" s="120"/>
    </row>
    <row r="28764" spans="16:26" x14ac:dyDescent="0.25">
      <c r="P28764" s="119"/>
      <c r="R28764" s="119"/>
      <c r="T28764" s="119"/>
      <c r="V28764" s="119"/>
      <c r="X28764" s="119"/>
      <c r="Z28764" s="119"/>
    </row>
    <row r="28765" spans="16:26" x14ac:dyDescent="0.25">
      <c r="P28765" s="119"/>
      <c r="R28765" s="119"/>
      <c r="T28765" s="119"/>
      <c r="V28765" s="119"/>
      <c r="X28765" s="119"/>
      <c r="Z28765" s="119"/>
    </row>
    <row r="28766" spans="16:26" x14ac:dyDescent="0.25">
      <c r="P28766" s="119"/>
      <c r="R28766" s="119"/>
      <c r="T28766" s="119"/>
      <c r="V28766" s="119"/>
      <c r="X28766" s="119"/>
      <c r="Z28766" s="119"/>
    </row>
    <row r="28767" spans="16:26" x14ac:dyDescent="0.25">
      <c r="P28767" s="121"/>
      <c r="R28767" s="121"/>
      <c r="T28767" s="121"/>
      <c r="V28767" s="121"/>
      <c r="X28767" s="121"/>
      <c r="Z28767" s="121"/>
    </row>
    <row r="28768" spans="16:26" x14ac:dyDescent="0.25">
      <c r="P28768" s="121"/>
      <c r="R28768" s="121"/>
      <c r="T28768" s="121"/>
      <c r="V28768" s="121"/>
      <c r="X28768" s="121"/>
      <c r="Z28768" s="121"/>
    </row>
    <row r="28769" spans="16:26" x14ac:dyDescent="0.25">
      <c r="P28769" s="121"/>
      <c r="R28769" s="121"/>
      <c r="T28769" s="121"/>
      <c r="V28769" s="121"/>
      <c r="X28769" s="121"/>
      <c r="Z28769" s="121"/>
    </row>
    <row r="28770" spans="16:26" x14ac:dyDescent="0.25">
      <c r="P28770" s="121"/>
      <c r="R28770" s="121"/>
      <c r="T28770" s="121"/>
      <c r="V28770" s="121"/>
      <c r="X28770" s="121"/>
      <c r="Z28770" s="121"/>
    </row>
    <row r="28771" spans="16:26" x14ac:dyDescent="0.25">
      <c r="P28771" s="122"/>
      <c r="R28771" s="122"/>
      <c r="T28771" s="122"/>
      <c r="V28771" s="122"/>
      <c r="X28771" s="122"/>
      <c r="Z28771" s="122"/>
    </row>
    <row r="28772" spans="16:26" x14ac:dyDescent="0.25">
      <c r="P28772" s="118"/>
      <c r="R28772" s="118"/>
      <c r="T28772" s="118"/>
      <c r="V28772" s="118"/>
      <c r="X28772" s="118"/>
      <c r="Z28772" s="118"/>
    </row>
    <row r="28773" spans="16:26" x14ac:dyDescent="0.25">
      <c r="P28773" s="119"/>
      <c r="R28773" s="119"/>
      <c r="T28773" s="119"/>
      <c r="V28773" s="119"/>
      <c r="X28773" s="119"/>
      <c r="Z28773" s="119"/>
    </row>
    <row r="28774" spans="16:26" x14ac:dyDescent="0.25">
      <c r="P28774" s="119"/>
      <c r="R28774" s="119"/>
      <c r="T28774" s="119"/>
      <c r="V28774" s="119"/>
      <c r="X28774" s="119"/>
      <c r="Z28774" s="119"/>
    </row>
    <row r="28775" spans="16:26" x14ac:dyDescent="0.25">
      <c r="P28775" s="120"/>
      <c r="R28775" s="120"/>
      <c r="T28775" s="120"/>
      <c r="V28775" s="120"/>
      <c r="X28775" s="120"/>
      <c r="Z28775" s="120"/>
    </row>
    <row r="28776" spans="16:26" x14ac:dyDescent="0.25">
      <c r="P28776" s="119"/>
      <c r="R28776" s="119"/>
      <c r="T28776" s="119"/>
      <c r="V28776" s="119"/>
      <c r="X28776" s="119"/>
      <c r="Z28776" s="119"/>
    </row>
    <row r="28777" spans="16:26" x14ac:dyDescent="0.25">
      <c r="P28777" s="119"/>
      <c r="R28777" s="119"/>
      <c r="T28777" s="119"/>
      <c r="V28777" s="119"/>
      <c r="X28777" s="119"/>
      <c r="Z28777" s="119"/>
    </row>
    <row r="28778" spans="16:26" x14ac:dyDescent="0.25">
      <c r="P28778" s="120"/>
      <c r="R28778" s="120"/>
      <c r="T28778" s="120"/>
      <c r="V28778" s="120"/>
      <c r="X28778" s="120"/>
      <c r="Z28778" s="120"/>
    </row>
    <row r="28779" spans="16:26" x14ac:dyDescent="0.25">
      <c r="P28779" s="119"/>
      <c r="R28779" s="119"/>
      <c r="T28779" s="119"/>
      <c r="V28779" s="119"/>
      <c r="X28779" s="119"/>
      <c r="Z28779" s="119"/>
    </row>
    <row r="28780" spans="16:26" x14ac:dyDescent="0.25">
      <c r="P28780" s="120"/>
      <c r="R28780" s="120"/>
      <c r="T28780" s="120"/>
      <c r="V28780" s="120"/>
      <c r="X28780" s="120"/>
      <c r="Z28780" s="120"/>
    </row>
    <row r="28781" spans="16:26" x14ac:dyDescent="0.25">
      <c r="P28781" s="119"/>
      <c r="R28781" s="119"/>
      <c r="T28781" s="119"/>
      <c r="V28781" s="119"/>
      <c r="X28781" s="119"/>
      <c r="Z28781" s="119"/>
    </row>
    <row r="28782" spans="16:26" x14ac:dyDescent="0.25">
      <c r="P28782" s="119"/>
      <c r="R28782" s="119"/>
      <c r="T28782" s="119"/>
      <c r="V28782" s="119"/>
      <c r="X28782" s="119"/>
      <c r="Z28782" s="119"/>
    </row>
    <row r="28783" spans="16:26" x14ac:dyDescent="0.25">
      <c r="P28783" s="119"/>
      <c r="R28783" s="119"/>
      <c r="T28783" s="119"/>
      <c r="V28783" s="119"/>
      <c r="X28783" s="119"/>
      <c r="Z28783" s="119"/>
    </row>
    <row r="28784" spans="16:26" x14ac:dyDescent="0.25">
      <c r="P28784" s="121"/>
      <c r="R28784" s="121"/>
      <c r="T28784" s="121"/>
      <c r="V28784" s="121"/>
      <c r="X28784" s="121"/>
      <c r="Z28784" s="121"/>
    </row>
    <row r="28785" spans="16:26" x14ac:dyDescent="0.25">
      <c r="P28785" s="121"/>
      <c r="R28785" s="121"/>
      <c r="T28785" s="121"/>
      <c r="V28785" s="121"/>
      <c r="X28785" s="121"/>
      <c r="Z28785" s="121"/>
    </row>
    <row r="28786" spans="16:26" x14ac:dyDescent="0.25">
      <c r="P28786" s="121"/>
      <c r="R28786" s="121"/>
      <c r="T28786" s="121"/>
      <c r="V28786" s="121"/>
      <c r="X28786" s="121"/>
      <c r="Z28786" s="121"/>
    </row>
    <row r="28787" spans="16:26" x14ac:dyDescent="0.25">
      <c r="P28787" s="121"/>
      <c r="R28787" s="121"/>
      <c r="T28787" s="121"/>
      <c r="V28787" s="121"/>
      <c r="X28787" s="121"/>
      <c r="Z28787" s="121"/>
    </row>
    <row r="28788" spans="16:26" x14ac:dyDescent="0.25">
      <c r="P28788" s="122"/>
      <c r="R28788" s="122"/>
      <c r="T28788" s="122"/>
      <c r="V28788" s="122"/>
      <c r="X28788" s="122"/>
      <c r="Z28788" s="122"/>
    </row>
    <row r="28789" spans="16:26" x14ac:dyDescent="0.25">
      <c r="P28789" s="118"/>
      <c r="R28789" s="118"/>
      <c r="T28789" s="118"/>
      <c r="V28789" s="118"/>
      <c r="X28789" s="118"/>
      <c r="Z28789" s="118"/>
    </row>
    <row r="28790" spans="16:26" x14ac:dyDescent="0.25">
      <c r="P28790" s="119"/>
      <c r="R28790" s="119"/>
      <c r="T28790" s="119"/>
      <c r="V28790" s="119"/>
      <c r="X28790" s="119"/>
      <c r="Z28790" s="119"/>
    </row>
    <row r="28791" spans="16:26" x14ac:dyDescent="0.25">
      <c r="P28791" s="119"/>
      <c r="R28791" s="119"/>
      <c r="T28791" s="119"/>
      <c r="V28791" s="119"/>
      <c r="X28791" s="119"/>
      <c r="Z28791" s="119"/>
    </row>
    <row r="28792" spans="16:26" x14ac:dyDescent="0.25">
      <c r="P28792" s="120"/>
      <c r="R28792" s="120"/>
      <c r="T28792" s="120"/>
      <c r="V28792" s="120"/>
      <c r="X28792" s="120"/>
      <c r="Z28792" s="120"/>
    </row>
    <row r="28793" spans="16:26" x14ac:dyDescent="0.25">
      <c r="P28793" s="119"/>
      <c r="R28793" s="119"/>
      <c r="T28793" s="119"/>
      <c r="V28793" s="119"/>
      <c r="X28793" s="119"/>
      <c r="Z28793" s="119"/>
    </row>
    <row r="28794" spans="16:26" x14ac:dyDescent="0.25">
      <c r="P28794" s="119"/>
      <c r="R28794" s="119"/>
      <c r="T28794" s="119"/>
      <c r="V28794" s="119"/>
      <c r="X28794" s="119"/>
      <c r="Z28794" s="119"/>
    </row>
    <row r="28795" spans="16:26" x14ac:dyDescent="0.25">
      <c r="P28795" s="120"/>
      <c r="R28795" s="120"/>
      <c r="T28795" s="120"/>
      <c r="V28795" s="120"/>
      <c r="X28795" s="120"/>
      <c r="Z28795" s="120"/>
    </row>
    <row r="28796" spans="16:26" x14ac:dyDescent="0.25">
      <c r="P28796" s="119"/>
      <c r="R28796" s="119"/>
      <c r="T28796" s="119"/>
      <c r="V28796" s="119"/>
      <c r="X28796" s="119"/>
      <c r="Z28796" s="119"/>
    </row>
    <row r="28797" spans="16:26" x14ac:dyDescent="0.25">
      <c r="P28797" s="120"/>
      <c r="R28797" s="120"/>
      <c r="T28797" s="120"/>
      <c r="V28797" s="120"/>
      <c r="X28797" s="120"/>
      <c r="Z28797" s="120"/>
    </row>
    <row r="28798" spans="16:26" x14ac:dyDescent="0.25">
      <c r="P28798" s="119"/>
      <c r="R28798" s="119"/>
      <c r="T28798" s="119"/>
      <c r="V28798" s="119"/>
      <c r="X28798" s="119"/>
      <c r="Z28798" s="119"/>
    </row>
    <row r="28799" spans="16:26" x14ac:dyDescent="0.25">
      <c r="P28799" s="119"/>
      <c r="R28799" s="119"/>
      <c r="T28799" s="119"/>
      <c r="V28799" s="119"/>
      <c r="X28799" s="119"/>
      <c r="Z28799" s="119"/>
    </row>
    <row r="28800" spans="16:26" x14ac:dyDescent="0.25">
      <c r="P28800" s="119"/>
      <c r="R28800" s="119"/>
      <c r="T28800" s="119"/>
      <c r="V28800" s="119"/>
      <c r="X28800" s="119"/>
      <c r="Z28800" s="119"/>
    </row>
    <row r="28801" spans="16:26" x14ac:dyDescent="0.25">
      <c r="P28801" s="121"/>
      <c r="R28801" s="121"/>
      <c r="T28801" s="121"/>
      <c r="V28801" s="121"/>
      <c r="X28801" s="121"/>
      <c r="Z28801" s="121"/>
    </row>
    <row r="28802" spans="16:26" x14ac:dyDescent="0.25">
      <c r="P28802" s="121"/>
      <c r="R28802" s="121"/>
      <c r="T28802" s="121"/>
      <c r="V28802" s="121"/>
      <c r="X28802" s="121"/>
      <c r="Z28802" s="121"/>
    </row>
    <row r="28803" spans="16:26" x14ac:dyDescent="0.25">
      <c r="P28803" s="121"/>
      <c r="R28803" s="121"/>
      <c r="T28803" s="121"/>
      <c r="V28803" s="121"/>
      <c r="X28803" s="121"/>
      <c r="Z28803" s="121"/>
    </row>
    <row r="28804" spans="16:26" x14ac:dyDescent="0.25">
      <c r="P28804" s="121"/>
      <c r="R28804" s="121"/>
      <c r="T28804" s="121"/>
      <c r="V28804" s="121"/>
      <c r="X28804" s="121"/>
      <c r="Z28804" s="121"/>
    </row>
    <row r="28805" spans="16:26" x14ac:dyDescent="0.25">
      <c r="P28805" s="122"/>
      <c r="R28805" s="122"/>
      <c r="T28805" s="122"/>
      <c r="V28805" s="122"/>
      <c r="X28805" s="122"/>
      <c r="Z28805" s="122"/>
    </row>
    <row r="28806" spans="16:26" x14ac:dyDescent="0.25">
      <c r="P28806" s="118"/>
      <c r="R28806" s="118"/>
      <c r="T28806" s="118"/>
      <c r="V28806" s="118"/>
      <c r="X28806" s="118"/>
      <c r="Z28806" s="118"/>
    </row>
    <row r="28807" spans="16:26" x14ac:dyDescent="0.25">
      <c r="P28807" s="119"/>
      <c r="R28807" s="119"/>
      <c r="T28807" s="119"/>
      <c r="V28807" s="119"/>
      <c r="X28807" s="119"/>
      <c r="Z28807" s="119"/>
    </row>
    <row r="28808" spans="16:26" x14ac:dyDescent="0.25">
      <c r="P28808" s="119"/>
      <c r="R28808" s="119"/>
      <c r="T28808" s="119"/>
      <c r="V28808" s="119"/>
      <c r="X28808" s="119"/>
      <c r="Z28808" s="119"/>
    </row>
    <row r="28809" spans="16:26" x14ac:dyDescent="0.25">
      <c r="P28809" s="120"/>
      <c r="R28809" s="120"/>
      <c r="T28809" s="120"/>
      <c r="V28809" s="120"/>
      <c r="X28809" s="120"/>
      <c r="Z28809" s="120"/>
    </row>
    <row r="28810" spans="16:26" x14ac:dyDescent="0.25">
      <c r="P28810" s="119"/>
      <c r="R28810" s="119"/>
      <c r="T28810" s="119"/>
      <c r="V28810" s="119"/>
      <c r="X28810" s="119"/>
      <c r="Z28810" s="119"/>
    </row>
    <row r="28811" spans="16:26" x14ac:dyDescent="0.25">
      <c r="P28811" s="119"/>
      <c r="R28811" s="119"/>
      <c r="T28811" s="119"/>
      <c r="V28811" s="119"/>
      <c r="X28811" s="119"/>
      <c r="Z28811" s="119"/>
    </row>
    <row r="28812" spans="16:26" x14ac:dyDescent="0.25">
      <c r="P28812" s="120"/>
      <c r="R28812" s="120"/>
      <c r="T28812" s="120"/>
      <c r="V28812" s="120"/>
      <c r="X28812" s="120"/>
      <c r="Z28812" s="120"/>
    </row>
    <row r="28813" spans="16:26" x14ac:dyDescent="0.25">
      <c r="P28813" s="119"/>
      <c r="R28813" s="119"/>
      <c r="T28813" s="119"/>
      <c r="V28813" s="119"/>
      <c r="X28813" s="119"/>
      <c r="Z28813" s="119"/>
    </row>
    <row r="28814" spans="16:26" x14ac:dyDescent="0.25">
      <c r="P28814" s="120"/>
      <c r="R28814" s="120"/>
      <c r="T28814" s="120"/>
      <c r="V28814" s="120"/>
      <c r="X28814" s="120"/>
      <c r="Z28814" s="120"/>
    </row>
    <row r="28815" spans="16:26" x14ac:dyDescent="0.25">
      <c r="P28815" s="119"/>
      <c r="R28815" s="119"/>
      <c r="T28815" s="119"/>
      <c r="V28815" s="119"/>
      <c r="X28815" s="119"/>
      <c r="Z28815" s="119"/>
    </row>
    <row r="28816" spans="16:26" x14ac:dyDescent="0.25">
      <c r="P28816" s="119"/>
      <c r="R28816" s="119"/>
      <c r="T28816" s="119"/>
      <c r="V28816" s="119"/>
      <c r="X28816" s="119"/>
      <c r="Z28816" s="119"/>
    </row>
    <row r="28817" spans="16:26" x14ac:dyDescent="0.25">
      <c r="P28817" s="119"/>
      <c r="R28817" s="119"/>
      <c r="T28817" s="119"/>
      <c r="V28817" s="119"/>
      <c r="X28817" s="119"/>
      <c r="Z28817" s="119"/>
    </row>
    <row r="28818" spans="16:26" x14ac:dyDescent="0.25">
      <c r="P28818" s="121"/>
      <c r="R28818" s="121"/>
      <c r="T28818" s="121"/>
      <c r="V28818" s="121"/>
      <c r="X28818" s="121"/>
      <c r="Z28818" s="121"/>
    </row>
    <row r="28819" spans="16:26" x14ac:dyDescent="0.25">
      <c r="P28819" s="121"/>
      <c r="R28819" s="121"/>
      <c r="T28819" s="121"/>
      <c r="V28819" s="121"/>
      <c r="X28819" s="121"/>
      <c r="Z28819" s="121"/>
    </row>
    <row r="28820" spans="16:26" x14ac:dyDescent="0.25">
      <c r="P28820" s="121"/>
      <c r="R28820" s="121"/>
      <c r="T28820" s="121"/>
      <c r="V28820" s="121"/>
      <c r="X28820" s="121"/>
      <c r="Z28820" s="121"/>
    </row>
    <row r="28821" spans="16:26" x14ac:dyDescent="0.25">
      <c r="P28821" s="121"/>
      <c r="R28821" s="121"/>
      <c r="T28821" s="121"/>
      <c r="V28821" s="121"/>
      <c r="X28821" s="121"/>
      <c r="Z28821" s="121"/>
    </row>
    <row r="28822" spans="16:26" x14ac:dyDescent="0.25">
      <c r="P28822" s="122"/>
      <c r="R28822" s="122"/>
      <c r="T28822" s="122"/>
      <c r="V28822" s="122"/>
      <c r="X28822" s="122"/>
      <c r="Z28822" s="122"/>
    </row>
    <row r="28823" spans="16:26" x14ac:dyDescent="0.25">
      <c r="P28823" s="118"/>
      <c r="R28823" s="118"/>
      <c r="T28823" s="118"/>
      <c r="V28823" s="118"/>
      <c r="X28823" s="118"/>
      <c r="Z28823" s="118"/>
    </row>
    <row r="28824" spans="16:26" x14ac:dyDescent="0.25">
      <c r="P28824" s="119"/>
      <c r="R28824" s="119"/>
      <c r="T28824" s="119"/>
      <c r="V28824" s="119"/>
      <c r="X28824" s="119"/>
      <c r="Z28824" s="119"/>
    </row>
    <row r="28825" spans="16:26" x14ac:dyDescent="0.25">
      <c r="P28825" s="119"/>
      <c r="R28825" s="119"/>
      <c r="T28825" s="119"/>
      <c r="V28825" s="119"/>
      <c r="X28825" s="119"/>
      <c r="Z28825" s="119"/>
    </row>
    <row r="28826" spans="16:26" x14ac:dyDescent="0.25">
      <c r="P28826" s="120"/>
      <c r="R28826" s="120"/>
      <c r="T28826" s="120"/>
      <c r="V28826" s="120"/>
      <c r="X28826" s="120"/>
      <c r="Z28826" s="120"/>
    </row>
    <row r="28827" spans="16:26" x14ac:dyDescent="0.25">
      <c r="P28827" s="119"/>
      <c r="R28827" s="119"/>
      <c r="T28827" s="119"/>
      <c r="V28827" s="119"/>
      <c r="X28827" s="119"/>
      <c r="Z28827" s="119"/>
    </row>
    <row r="28828" spans="16:26" x14ac:dyDescent="0.25">
      <c r="P28828" s="119"/>
      <c r="R28828" s="119"/>
      <c r="T28828" s="119"/>
      <c r="V28828" s="119"/>
      <c r="X28828" s="119"/>
      <c r="Z28828" s="119"/>
    </row>
    <row r="28829" spans="16:26" x14ac:dyDescent="0.25">
      <c r="P28829" s="120"/>
      <c r="R28829" s="120"/>
      <c r="T28829" s="120"/>
      <c r="V28829" s="120"/>
      <c r="X28829" s="120"/>
      <c r="Z28829" s="120"/>
    </row>
    <row r="28830" spans="16:26" x14ac:dyDescent="0.25">
      <c r="P28830" s="119"/>
      <c r="R28830" s="119"/>
      <c r="T28830" s="119"/>
      <c r="V28830" s="119"/>
      <c r="X28830" s="119"/>
      <c r="Z28830" s="119"/>
    </row>
    <row r="28831" spans="16:26" x14ac:dyDescent="0.25">
      <c r="P28831" s="120"/>
      <c r="R28831" s="120"/>
      <c r="T28831" s="120"/>
      <c r="V28831" s="120"/>
      <c r="X28831" s="120"/>
      <c r="Z28831" s="120"/>
    </row>
    <row r="28832" spans="16:26" x14ac:dyDescent="0.25">
      <c r="P28832" s="119"/>
      <c r="R28832" s="119"/>
      <c r="T28832" s="119"/>
      <c r="V28832" s="119"/>
      <c r="X28832" s="119"/>
      <c r="Z28832" s="119"/>
    </row>
    <row r="28833" spans="16:26" x14ac:dyDescent="0.25">
      <c r="P28833" s="119"/>
      <c r="R28833" s="119"/>
      <c r="T28833" s="119"/>
      <c r="V28833" s="119"/>
      <c r="X28833" s="119"/>
      <c r="Z28833" s="119"/>
    </row>
    <row r="28834" spans="16:26" x14ac:dyDescent="0.25">
      <c r="P28834" s="119"/>
      <c r="R28834" s="119"/>
      <c r="T28834" s="119"/>
      <c r="V28834" s="119"/>
      <c r="X28834" s="119"/>
      <c r="Z28834" s="119"/>
    </row>
    <row r="28835" spans="16:26" x14ac:dyDescent="0.25">
      <c r="P28835" s="121"/>
      <c r="R28835" s="121"/>
      <c r="T28835" s="121"/>
      <c r="V28835" s="121"/>
      <c r="X28835" s="121"/>
      <c r="Z28835" s="121"/>
    </row>
    <row r="28836" spans="16:26" x14ac:dyDescent="0.25">
      <c r="P28836" s="121"/>
      <c r="R28836" s="121"/>
      <c r="T28836" s="121"/>
      <c r="V28836" s="121"/>
      <c r="X28836" s="121"/>
      <c r="Z28836" s="121"/>
    </row>
    <row r="28837" spans="16:26" x14ac:dyDescent="0.25">
      <c r="P28837" s="121"/>
      <c r="R28837" s="121"/>
      <c r="T28837" s="121"/>
      <c r="V28837" s="121"/>
      <c r="X28837" s="121"/>
      <c r="Z28837" s="121"/>
    </row>
    <row r="28838" spans="16:26" x14ac:dyDescent="0.25">
      <c r="P28838" s="121"/>
      <c r="R28838" s="121"/>
      <c r="T28838" s="121"/>
      <c r="V28838" s="121"/>
      <c r="X28838" s="121"/>
      <c r="Z28838" s="121"/>
    </row>
    <row r="28839" spans="16:26" x14ac:dyDescent="0.25">
      <c r="P28839" s="122"/>
      <c r="R28839" s="122"/>
      <c r="T28839" s="122"/>
      <c r="V28839" s="122"/>
      <c r="X28839" s="122"/>
      <c r="Z28839" s="122"/>
    </row>
    <row r="28840" spans="16:26" x14ac:dyDescent="0.25">
      <c r="P28840" s="118"/>
      <c r="R28840" s="118"/>
      <c r="T28840" s="118"/>
      <c r="V28840" s="118"/>
      <c r="X28840" s="118"/>
      <c r="Z28840" s="118"/>
    </row>
    <row r="28841" spans="16:26" x14ac:dyDescent="0.25">
      <c r="P28841" s="119"/>
      <c r="R28841" s="119"/>
      <c r="T28841" s="119"/>
      <c r="V28841" s="119"/>
      <c r="X28841" s="119"/>
      <c r="Z28841" s="119"/>
    </row>
    <row r="28842" spans="16:26" x14ac:dyDescent="0.25">
      <c r="P28842" s="119"/>
      <c r="R28842" s="119"/>
      <c r="T28842" s="119"/>
      <c r="V28842" s="119"/>
      <c r="X28842" s="119"/>
      <c r="Z28842" s="119"/>
    </row>
    <row r="28843" spans="16:26" x14ac:dyDescent="0.25">
      <c r="P28843" s="120"/>
      <c r="R28843" s="120"/>
      <c r="T28843" s="120"/>
      <c r="V28843" s="120"/>
      <c r="X28843" s="120"/>
      <c r="Z28843" s="120"/>
    </row>
    <row r="28844" spans="16:26" x14ac:dyDescent="0.25">
      <c r="P28844" s="119"/>
      <c r="R28844" s="119"/>
      <c r="T28844" s="119"/>
      <c r="V28844" s="119"/>
      <c r="X28844" s="119"/>
      <c r="Z28844" s="119"/>
    </row>
    <row r="28845" spans="16:26" x14ac:dyDescent="0.25">
      <c r="P28845" s="119"/>
      <c r="R28845" s="119"/>
      <c r="T28845" s="119"/>
      <c r="V28845" s="119"/>
      <c r="X28845" s="119"/>
      <c r="Z28845" s="119"/>
    </row>
    <row r="28846" spans="16:26" x14ac:dyDescent="0.25">
      <c r="P28846" s="120"/>
      <c r="R28846" s="120"/>
      <c r="T28846" s="120"/>
      <c r="V28846" s="120"/>
      <c r="X28846" s="120"/>
      <c r="Z28846" s="120"/>
    </row>
    <row r="28847" spans="16:26" x14ac:dyDescent="0.25">
      <c r="P28847" s="119"/>
      <c r="R28847" s="119"/>
      <c r="T28847" s="119"/>
      <c r="V28847" s="119"/>
      <c r="X28847" s="119"/>
      <c r="Z28847" s="119"/>
    </row>
    <row r="28848" spans="16:26" x14ac:dyDescent="0.25">
      <c r="P28848" s="120"/>
      <c r="R28848" s="120"/>
      <c r="T28848" s="120"/>
      <c r="V28848" s="120"/>
      <c r="X28848" s="120"/>
      <c r="Z28848" s="120"/>
    </row>
    <row r="28849" spans="16:26" x14ac:dyDescent="0.25">
      <c r="P28849" s="119"/>
      <c r="R28849" s="119"/>
      <c r="T28849" s="119"/>
      <c r="V28849" s="119"/>
      <c r="X28849" s="119"/>
      <c r="Z28849" s="119"/>
    </row>
    <row r="28850" spans="16:26" x14ac:dyDescent="0.25">
      <c r="P28850" s="119"/>
      <c r="R28850" s="119"/>
      <c r="T28850" s="119"/>
      <c r="V28850" s="119"/>
      <c r="X28850" s="119"/>
      <c r="Z28850" s="119"/>
    </row>
    <row r="28851" spans="16:26" x14ac:dyDescent="0.25">
      <c r="P28851" s="119"/>
      <c r="R28851" s="119"/>
      <c r="T28851" s="119"/>
      <c r="V28851" s="119"/>
      <c r="X28851" s="119"/>
      <c r="Z28851" s="119"/>
    </row>
    <row r="28852" spans="16:26" x14ac:dyDescent="0.25">
      <c r="P28852" s="121"/>
      <c r="R28852" s="121"/>
      <c r="T28852" s="121"/>
      <c r="V28852" s="121"/>
      <c r="X28852" s="121"/>
      <c r="Z28852" s="121"/>
    </row>
    <row r="28853" spans="16:26" x14ac:dyDescent="0.25">
      <c r="P28853" s="121"/>
      <c r="R28853" s="121"/>
      <c r="T28853" s="121"/>
      <c r="V28853" s="121"/>
      <c r="X28853" s="121"/>
      <c r="Z28853" s="121"/>
    </row>
    <row r="28854" spans="16:26" x14ac:dyDescent="0.25">
      <c r="P28854" s="121"/>
      <c r="R28854" s="121"/>
      <c r="T28854" s="121"/>
      <c r="V28854" s="121"/>
      <c r="X28854" s="121"/>
      <c r="Z28854" s="121"/>
    </row>
    <row r="28855" spans="16:26" x14ac:dyDescent="0.25">
      <c r="P28855" s="121"/>
      <c r="R28855" s="121"/>
      <c r="T28855" s="121"/>
      <c r="V28855" s="121"/>
      <c r="X28855" s="121"/>
      <c r="Z28855" s="121"/>
    </row>
    <row r="28856" spans="16:26" x14ac:dyDescent="0.25">
      <c r="P28856" s="122"/>
      <c r="R28856" s="122"/>
      <c r="T28856" s="122"/>
      <c r="V28856" s="122"/>
      <c r="X28856" s="122"/>
      <c r="Z28856" s="122"/>
    </row>
    <row r="28857" spans="16:26" x14ac:dyDescent="0.25">
      <c r="P28857" s="118"/>
      <c r="R28857" s="118"/>
      <c r="T28857" s="118"/>
      <c r="V28857" s="118"/>
      <c r="X28857" s="118"/>
      <c r="Z28857" s="118"/>
    </row>
    <row r="28858" spans="16:26" x14ac:dyDescent="0.25">
      <c r="P28858" s="119"/>
      <c r="R28858" s="119"/>
      <c r="T28858" s="119"/>
      <c r="V28858" s="119"/>
      <c r="X28858" s="119"/>
      <c r="Z28858" s="119"/>
    </row>
    <row r="28859" spans="16:26" x14ac:dyDescent="0.25">
      <c r="P28859" s="119"/>
      <c r="R28859" s="119"/>
      <c r="T28859" s="119"/>
      <c r="V28859" s="119"/>
      <c r="X28859" s="119"/>
      <c r="Z28859" s="119"/>
    </row>
    <row r="28860" spans="16:26" x14ac:dyDescent="0.25">
      <c r="P28860" s="120"/>
      <c r="R28860" s="120"/>
      <c r="T28860" s="120"/>
      <c r="V28860" s="120"/>
      <c r="X28860" s="120"/>
      <c r="Z28860" s="120"/>
    </row>
    <row r="28861" spans="16:26" x14ac:dyDescent="0.25">
      <c r="P28861" s="119"/>
      <c r="R28861" s="119"/>
      <c r="T28861" s="119"/>
      <c r="V28861" s="119"/>
      <c r="X28861" s="119"/>
      <c r="Z28861" s="119"/>
    </row>
    <row r="28862" spans="16:26" x14ac:dyDescent="0.25">
      <c r="P28862" s="119"/>
      <c r="R28862" s="119"/>
      <c r="T28862" s="119"/>
      <c r="V28862" s="119"/>
      <c r="X28862" s="119"/>
      <c r="Z28862" s="119"/>
    </row>
    <row r="28863" spans="16:26" x14ac:dyDescent="0.25">
      <c r="P28863" s="120"/>
      <c r="R28863" s="120"/>
      <c r="T28863" s="120"/>
      <c r="V28863" s="120"/>
      <c r="X28863" s="120"/>
      <c r="Z28863" s="120"/>
    </row>
    <row r="28864" spans="16:26" x14ac:dyDescent="0.25">
      <c r="P28864" s="119"/>
      <c r="R28864" s="119"/>
      <c r="T28864" s="119"/>
      <c r="V28864" s="119"/>
      <c r="X28864" s="119"/>
      <c r="Z28864" s="119"/>
    </row>
    <row r="28865" spans="16:26" x14ac:dyDescent="0.25">
      <c r="P28865" s="120"/>
      <c r="R28865" s="120"/>
      <c r="T28865" s="120"/>
      <c r="V28865" s="120"/>
      <c r="X28865" s="120"/>
      <c r="Z28865" s="120"/>
    </row>
    <row r="28866" spans="16:26" x14ac:dyDescent="0.25">
      <c r="P28866" s="119"/>
      <c r="R28866" s="119"/>
      <c r="T28866" s="119"/>
      <c r="V28866" s="119"/>
      <c r="X28866" s="119"/>
      <c r="Z28866" s="119"/>
    </row>
    <row r="28867" spans="16:26" x14ac:dyDescent="0.25">
      <c r="P28867" s="119"/>
      <c r="R28867" s="119"/>
      <c r="T28867" s="119"/>
      <c r="V28867" s="119"/>
      <c r="X28867" s="119"/>
      <c r="Z28867" s="119"/>
    </row>
    <row r="28868" spans="16:26" x14ac:dyDescent="0.25">
      <c r="P28868" s="119"/>
      <c r="R28868" s="119"/>
      <c r="T28868" s="119"/>
      <c r="V28868" s="119"/>
      <c r="X28868" s="119"/>
      <c r="Z28868" s="119"/>
    </row>
    <row r="28869" spans="16:26" x14ac:dyDescent="0.25">
      <c r="P28869" s="121"/>
      <c r="R28869" s="121"/>
      <c r="T28869" s="121"/>
      <c r="V28869" s="121"/>
      <c r="X28869" s="121"/>
      <c r="Z28869" s="121"/>
    </row>
    <row r="28870" spans="16:26" x14ac:dyDescent="0.25">
      <c r="P28870" s="121"/>
      <c r="R28870" s="121"/>
      <c r="T28870" s="121"/>
      <c r="V28870" s="121"/>
      <c r="X28870" s="121"/>
      <c r="Z28870" s="121"/>
    </row>
    <row r="28871" spans="16:26" x14ac:dyDescent="0.25">
      <c r="P28871" s="121"/>
      <c r="R28871" s="121"/>
      <c r="T28871" s="121"/>
      <c r="V28871" s="121"/>
      <c r="X28871" s="121"/>
      <c r="Z28871" s="121"/>
    </row>
    <row r="28872" spans="16:26" x14ac:dyDescent="0.25">
      <c r="P28872" s="121"/>
      <c r="R28872" s="121"/>
      <c r="T28872" s="121"/>
      <c r="V28872" s="121"/>
      <c r="X28872" s="121"/>
      <c r="Z28872" s="121"/>
    </row>
    <row r="28873" spans="16:26" x14ac:dyDescent="0.25">
      <c r="P28873" s="122"/>
      <c r="R28873" s="122"/>
      <c r="T28873" s="122"/>
      <c r="V28873" s="122"/>
      <c r="X28873" s="122"/>
      <c r="Z28873" s="122"/>
    </row>
    <row r="28874" spans="16:26" x14ac:dyDescent="0.25">
      <c r="P28874" s="118"/>
      <c r="R28874" s="118"/>
      <c r="T28874" s="118"/>
      <c r="V28874" s="118"/>
      <c r="X28874" s="118"/>
      <c r="Z28874" s="118"/>
    </row>
    <row r="28875" spans="16:26" x14ac:dyDescent="0.25">
      <c r="P28875" s="119"/>
      <c r="R28875" s="119"/>
      <c r="T28875" s="119"/>
      <c r="V28875" s="119"/>
      <c r="X28875" s="119"/>
      <c r="Z28875" s="119"/>
    </row>
    <row r="28876" spans="16:26" x14ac:dyDescent="0.25">
      <c r="P28876" s="119"/>
      <c r="R28876" s="119"/>
      <c r="T28876" s="119"/>
      <c r="V28876" s="119"/>
      <c r="X28876" s="119"/>
      <c r="Z28876" s="119"/>
    </row>
    <row r="28877" spans="16:26" x14ac:dyDescent="0.25">
      <c r="P28877" s="120"/>
      <c r="R28877" s="120"/>
      <c r="T28877" s="120"/>
      <c r="V28877" s="120"/>
      <c r="X28877" s="120"/>
      <c r="Z28877" s="120"/>
    </row>
    <row r="28878" spans="16:26" x14ac:dyDescent="0.25">
      <c r="P28878" s="119"/>
      <c r="R28878" s="119"/>
      <c r="T28878" s="119"/>
      <c r="V28878" s="119"/>
      <c r="X28878" s="119"/>
      <c r="Z28878" s="119"/>
    </row>
    <row r="28879" spans="16:26" x14ac:dyDescent="0.25">
      <c r="P28879" s="119"/>
      <c r="R28879" s="119"/>
      <c r="T28879" s="119"/>
      <c r="V28879" s="119"/>
      <c r="X28879" s="119"/>
      <c r="Z28879" s="119"/>
    </row>
    <row r="28880" spans="16:26" x14ac:dyDescent="0.25">
      <c r="P28880" s="120"/>
      <c r="R28880" s="120"/>
      <c r="T28880" s="120"/>
      <c r="V28880" s="120"/>
      <c r="X28880" s="120"/>
      <c r="Z28880" s="120"/>
    </row>
    <row r="28881" spans="16:26" x14ac:dyDescent="0.25">
      <c r="P28881" s="119"/>
      <c r="R28881" s="119"/>
      <c r="T28881" s="119"/>
      <c r="V28881" s="119"/>
      <c r="X28881" s="119"/>
      <c r="Z28881" s="119"/>
    </row>
    <row r="28882" spans="16:26" x14ac:dyDescent="0.25">
      <c r="P28882" s="120"/>
      <c r="R28882" s="120"/>
      <c r="T28882" s="120"/>
      <c r="V28882" s="120"/>
      <c r="X28882" s="120"/>
      <c r="Z28882" s="120"/>
    </row>
    <row r="28883" spans="16:26" x14ac:dyDescent="0.25">
      <c r="P28883" s="119"/>
      <c r="R28883" s="119"/>
      <c r="T28883" s="119"/>
      <c r="V28883" s="119"/>
      <c r="X28883" s="119"/>
      <c r="Z28883" s="119"/>
    </row>
    <row r="28884" spans="16:26" x14ac:dyDescent="0.25">
      <c r="P28884" s="119"/>
      <c r="R28884" s="119"/>
      <c r="T28884" s="119"/>
      <c r="V28884" s="119"/>
      <c r="X28884" s="119"/>
      <c r="Z28884" s="119"/>
    </row>
    <row r="28885" spans="16:26" x14ac:dyDescent="0.25">
      <c r="P28885" s="119"/>
      <c r="R28885" s="119"/>
      <c r="T28885" s="119"/>
      <c r="V28885" s="119"/>
      <c r="X28885" s="119"/>
      <c r="Z28885" s="119"/>
    </row>
    <row r="28886" spans="16:26" x14ac:dyDescent="0.25">
      <c r="P28886" s="121"/>
      <c r="R28886" s="121"/>
      <c r="T28886" s="121"/>
      <c r="V28886" s="121"/>
      <c r="X28886" s="121"/>
      <c r="Z28886" s="121"/>
    </row>
    <row r="28887" spans="16:26" x14ac:dyDescent="0.25">
      <c r="P28887" s="121"/>
      <c r="R28887" s="121"/>
      <c r="T28887" s="121"/>
      <c r="V28887" s="121"/>
      <c r="X28887" s="121"/>
      <c r="Z28887" s="121"/>
    </row>
    <row r="28888" spans="16:26" x14ac:dyDescent="0.25">
      <c r="P28888" s="121"/>
      <c r="R28888" s="121"/>
      <c r="T28888" s="121"/>
      <c r="V28888" s="121"/>
      <c r="X28888" s="121"/>
      <c r="Z28888" s="121"/>
    </row>
    <row r="28889" spans="16:26" x14ac:dyDescent="0.25">
      <c r="P28889" s="121"/>
      <c r="R28889" s="121"/>
      <c r="T28889" s="121"/>
      <c r="V28889" s="121"/>
      <c r="X28889" s="121"/>
      <c r="Z28889" s="121"/>
    </row>
    <row r="28890" spans="16:26" x14ac:dyDescent="0.25">
      <c r="P28890" s="122"/>
      <c r="R28890" s="122"/>
      <c r="T28890" s="122"/>
      <c r="V28890" s="122"/>
      <c r="X28890" s="122"/>
      <c r="Z28890" s="122"/>
    </row>
    <row r="28891" spans="16:26" x14ac:dyDescent="0.25">
      <c r="P28891" s="118"/>
      <c r="R28891" s="118"/>
      <c r="T28891" s="118"/>
      <c r="V28891" s="118"/>
      <c r="X28891" s="118"/>
      <c r="Z28891" s="118"/>
    </row>
    <row r="28892" spans="16:26" x14ac:dyDescent="0.25">
      <c r="P28892" s="119"/>
      <c r="R28892" s="119"/>
      <c r="T28892" s="119"/>
      <c r="V28892" s="119"/>
      <c r="X28892" s="119"/>
      <c r="Z28892" s="119"/>
    </row>
    <row r="28893" spans="16:26" x14ac:dyDescent="0.25">
      <c r="P28893" s="119"/>
      <c r="R28893" s="119"/>
      <c r="T28893" s="119"/>
      <c r="V28893" s="119"/>
      <c r="X28893" s="119"/>
      <c r="Z28893" s="119"/>
    </row>
    <row r="28894" spans="16:26" x14ac:dyDescent="0.25">
      <c r="P28894" s="120"/>
      <c r="R28894" s="120"/>
      <c r="T28894" s="120"/>
      <c r="V28894" s="120"/>
      <c r="X28894" s="120"/>
      <c r="Z28894" s="120"/>
    </row>
    <row r="28895" spans="16:26" x14ac:dyDescent="0.25">
      <c r="P28895" s="119"/>
      <c r="R28895" s="119"/>
      <c r="T28895" s="119"/>
      <c r="V28895" s="119"/>
      <c r="X28895" s="119"/>
      <c r="Z28895" s="119"/>
    </row>
    <row r="28896" spans="16:26" x14ac:dyDescent="0.25">
      <c r="P28896" s="119"/>
      <c r="R28896" s="119"/>
      <c r="T28896" s="119"/>
      <c r="V28896" s="119"/>
      <c r="X28896" s="119"/>
      <c r="Z28896" s="119"/>
    </row>
    <row r="28897" spans="16:26" x14ac:dyDescent="0.25">
      <c r="P28897" s="120"/>
      <c r="R28897" s="120"/>
      <c r="T28897" s="120"/>
      <c r="V28897" s="120"/>
      <c r="X28897" s="120"/>
      <c r="Z28897" s="120"/>
    </row>
    <row r="28898" spans="16:26" x14ac:dyDescent="0.25">
      <c r="P28898" s="119"/>
      <c r="R28898" s="119"/>
      <c r="T28898" s="119"/>
      <c r="V28898" s="119"/>
      <c r="X28898" s="119"/>
      <c r="Z28898" s="119"/>
    </row>
    <row r="28899" spans="16:26" x14ac:dyDescent="0.25">
      <c r="P28899" s="120"/>
      <c r="R28899" s="120"/>
      <c r="T28899" s="120"/>
      <c r="V28899" s="120"/>
      <c r="X28899" s="120"/>
      <c r="Z28899" s="120"/>
    </row>
    <row r="28900" spans="16:26" x14ac:dyDescent="0.25">
      <c r="P28900" s="119"/>
      <c r="R28900" s="119"/>
      <c r="T28900" s="119"/>
      <c r="V28900" s="119"/>
      <c r="X28900" s="119"/>
      <c r="Z28900" s="119"/>
    </row>
    <row r="28901" spans="16:26" x14ac:dyDescent="0.25">
      <c r="P28901" s="119"/>
      <c r="R28901" s="119"/>
      <c r="T28901" s="119"/>
      <c r="V28901" s="119"/>
      <c r="X28901" s="119"/>
      <c r="Z28901" s="119"/>
    </row>
    <row r="28902" spans="16:26" x14ac:dyDescent="0.25">
      <c r="P28902" s="119"/>
      <c r="R28902" s="119"/>
      <c r="T28902" s="119"/>
      <c r="V28902" s="119"/>
      <c r="X28902" s="119"/>
      <c r="Z28902" s="119"/>
    </row>
    <row r="28903" spans="16:26" x14ac:dyDescent="0.25">
      <c r="P28903" s="121"/>
      <c r="R28903" s="121"/>
      <c r="T28903" s="121"/>
      <c r="V28903" s="121"/>
      <c r="X28903" s="121"/>
      <c r="Z28903" s="121"/>
    </row>
    <row r="28904" spans="16:26" x14ac:dyDescent="0.25">
      <c r="P28904" s="121"/>
      <c r="R28904" s="121"/>
      <c r="T28904" s="121"/>
      <c r="V28904" s="121"/>
      <c r="X28904" s="121"/>
      <c r="Z28904" s="121"/>
    </row>
    <row r="28905" spans="16:26" x14ac:dyDescent="0.25">
      <c r="P28905" s="121"/>
      <c r="R28905" s="121"/>
      <c r="T28905" s="121"/>
      <c r="V28905" s="121"/>
      <c r="X28905" s="121"/>
      <c r="Z28905" s="121"/>
    </row>
    <row r="28906" spans="16:26" x14ac:dyDescent="0.25">
      <c r="P28906" s="121"/>
      <c r="R28906" s="121"/>
      <c r="T28906" s="121"/>
      <c r="V28906" s="121"/>
      <c r="X28906" s="121"/>
      <c r="Z28906" s="121"/>
    </row>
    <row r="28907" spans="16:26" x14ac:dyDescent="0.25">
      <c r="P28907" s="122"/>
      <c r="R28907" s="122"/>
      <c r="T28907" s="122"/>
      <c r="V28907" s="122"/>
      <c r="X28907" s="122"/>
      <c r="Z28907" s="122"/>
    </row>
    <row r="28908" spans="16:26" x14ac:dyDescent="0.25">
      <c r="P28908" s="118"/>
      <c r="R28908" s="118"/>
      <c r="T28908" s="118"/>
      <c r="V28908" s="118"/>
      <c r="X28908" s="118"/>
      <c r="Z28908" s="118"/>
    </row>
    <row r="28909" spans="16:26" x14ac:dyDescent="0.25">
      <c r="P28909" s="119"/>
      <c r="R28909" s="119"/>
      <c r="T28909" s="119"/>
      <c r="V28909" s="119"/>
      <c r="X28909" s="119"/>
      <c r="Z28909" s="119"/>
    </row>
    <row r="28910" spans="16:26" x14ac:dyDescent="0.25">
      <c r="P28910" s="119"/>
      <c r="R28910" s="119"/>
      <c r="T28910" s="119"/>
      <c r="V28910" s="119"/>
      <c r="X28910" s="119"/>
      <c r="Z28910" s="119"/>
    </row>
    <row r="28911" spans="16:26" x14ac:dyDescent="0.25">
      <c r="P28911" s="120"/>
      <c r="R28911" s="120"/>
      <c r="T28911" s="120"/>
      <c r="V28911" s="120"/>
      <c r="X28911" s="120"/>
      <c r="Z28911" s="120"/>
    </row>
    <row r="28912" spans="16:26" x14ac:dyDescent="0.25">
      <c r="P28912" s="119"/>
      <c r="R28912" s="119"/>
      <c r="T28912" s="119"/>
      <c r="V28912" s="119"/>
      <c r="X28912" s="119"/>
      <c r="Z28912" s="119"/>
    </row>
    <row r="28913" spans="16:26" x14ac:dyDescent="0.25">
      <c r="P28913" s="119"/>
      <c r="R28913" s="119"/>
      <c r="T28913" s="119"/>
      <c r="V28913" s="119"/>
      <c r="X28913" s="119"/>
      <c r="Z28913" s="119"/>
    </row>
    <row r="28914" spans="16:26" x14ac:dyDescent="0.25">
      <c r="P28914" s="120"/>
      <c r="R28914" s="120"/>
      <c r="T28914" s="120"/>
      <c r="V28914" s="120"/>
      <c r="X28914" s="120"/>
      <c r="Z28914" s="120"/>
    </row>
    <row r="28915" spans="16:26" x14ac:dyDescent="0.25">
      <c r="P28915" s="119"/>
      <c r="R28915" s="119"/>
      <c r="T28915" s="119"/>
      <c r="V28915" s="119"/>
      <c r="X28915" s="119"/>
      <c r="Z28915" s="119"/>
    </row>
    <row r="28916" spans="16:26" x14ac:dyDescent="0.25">
      <c r="P28916" s="120"/>
      <c r="R28916" s="120"/>
      <c r="T28916" s="120"/>
      <c r="V28916" s="120"/>
      <c r="X28916" s="120"/>
      <c r="Z28916" s="120"/>
    </row>
    <row r="28917" spans="16:26" x14ac:dyDescent="0.25">
      <c r="P28917" s="119"/>
      <c r="R28917" s="119"/>
      <c r="T28917" s="119"/>
      <c r="V28917" s="119"/>
      <c r="X28917" s="119"/>
      <c r="Z28917" s="119"/>
    </row>
    <row r="28918" spans="16:26" x14ac:dyDescent="0.25">
      <c r="P28918" s="119"/>
      <c r="R28918" s="119"/>
      <c r="T28918" s="119"/>
      <c r="V28918" s="119"/>
      <c r="X28918" s="119"/>
      <c r="Z28918" s="119"/>
    </row>
    <row r="28919" spans="16:26" x14ac:dyDescent="0.25">
      <c r="P28919" s="119"/>
      <c r="R28919" s="119"/>
      <c r="T28919" s="119"/>
      <c r="V28919" s="119"/>
      <c r="X28919" s="119"/>
      <c r="Z28919" s="119"/>
    </row>
    <row r="28920" spans="16:26" x14ac:dyDescent="0.25">
      <c r="P28920" s="121"/>
      <c r="R28920" s="121"/>
      <c r="T28920" s="121"/>
      <c r="V28920" s="121"/>
      <c r="X28920" s="121"/>
      <c r="Z28920" s="121"/>
    </row>
    <row r="28921" spans="16:26" x14ac:dyDescent="0.25">
      <c r="P28921" s="121"/>
      <c r="R28921" s="121"/>
      <c r="T28921" s="121"/>
      <c r="V28921" s="121"/>
      <c r="X28921" s="121"/>
      <c r="Z28921" s="121"/>
    </row>
    <row r="28922" spans="16:26" x14ac:dyDescent="0.25">
      <c r="P28922" s="121"/>
      <c r="R28922" s="121"/>
      <c r="T28922" s="121"/>
      <c r="V28922" s="121"/>
      <c r="X28922" s="121"/>
      <c r="Z28922" s="121"/>
    </row>
    <row r="28923" spans="16:26" x14ac:dyDescent="0.25">
      <c r="P28923" s="121"/>
      <c r="R28923" s="121"/>
      <c r="T28923" s="121"/>
      <c r="V28923" s="121"/>
      <c r="X28923" s="121"/>
      <c r="Z28923" s="121"/>
    </row>
    <row r="28924" spans="16:26" x14ac:dyDescent="0.25">
      <c r="P28924" s="122"/>
      <c r="R28924" s="122"/>
      <c r="T28924" s="122"/>
      <c r="V28924" s="122"/>
      <c r="X28924" s="122"/>
      <c r="Z28924" s="122"/>
    </row>
    <row r="28925" spans="16:26" x14ac:dyDescent="0.25">
      <c r="P28925" s="118"/>
      <c r="R28925" s="118"/>
      <c r="T28925" s="118"/>
      <c r="V28925" s="118"/>
      <c r="X28925" s="118"/>
      <c r="Z28925" s="118"/>
    </row>
    <row r="28926" spans="16:26" x14ac:dyDescent="0.25">
      <c r="P28926" s="119"/>
      <c r="R28926" s="119"/>
      <c r="T28926" s="119"/>
      <c r="V28926" s="119"/>
      <c r="X28926" s="119"/>
      <c r="Z28926" s="119"/>
    </row>
    <row r="28927" spans="16:26" x14ac:dyDescent="0.25">
      <c r="P28927" s="119"/>
      <c r="R28927" s="119"/>
      <c r="T28927" s="119"/>
      <c r="V28927" s="119"/>
      <c r="X28927" s="119"/>
      <c r="Z28927" s="119"/>
    </row>
    <row r="28928" spans="16:26" x14ac:dyDescent="0.25">
      <c r="P28928" s="120"/>
      <c r="R28928" s="120"/>
      <c r="T28928" s="120"/>
      <c r="V28928" s="120"/>
      <c r="X28928" s="120"/>
      <c r="Z28928" s="120"/>
    </row>
    <row r="28929" spans="16:26" x14ac:dyDescent="0.25">
      <c r="P28929" s="119"/>
      <c r="R28929" s="119"/>
      <c r="T28929" s="119"/>
      <c r="V28929" s="119"/>
      <c r="X28929" s="119"/>
      <c r="Z28929" s="119"/>
    </row>
    <row r="28930" spans="16:26" x14ac:dyDescent="0.25">
      <c r="P28930" s="119"/>
      <c r="R28930" s="119"/>
      <c r="T28930" s="119"/>
      <c r="V28930" s="119"/>
      <c r="X28930" s="119"/>
      <c r="Z28930" s="119"/>
    </row>
    <row r="28931" spans="16:26" x14ac:dyDescent="0.25">
      <c r="P28931" s="120"/>
      <c r="R28931" s="120"/>
      <c r="T28931" s="120"/>
      <c r="V28931" s="120"/>
      <c r="X28931" s="120"/>
      <c r="Z28931" s="120"/>
    </row>
    <row r="28932" spans="16:26" x14ac:dyDescent="0.25">
      <c r="P28932" s="119"/>
      <c r="R28932" s="119"/>
      <c r="T28932" s="119"/>
      <c r="V28932" s="119"/>
      <c r="X28932" s="119"/>
      <c r="Z28932" s="119"/>
    </row>
    <row r="28933" spans="16:26" x14ac:dyDescent="0.25">
      <c r="P28933" s="120"/>
      <c r="R28933" s="120"/>
      <c r="T28933" s="120"/>
      <c r="V28933" s="120"/>
      <c r="X28933" s="120"/>
      <c r="Z28933" s="120"/>
    </row>
    <row r="28934" spans="16:26" x14ac:dyDescent="0.25">
      <c r="P28934" s="119"/>
      <c r="R28934" s="119"/>
      <c r="T28934" s="119"/>
      <c r="V28934" s="119"/>
      <c r="X28934" s="119"/>
      <c r="Z28934" s="119"/>
    </row>
    <row r="28935" spans="16:26" x14ac:dyDescent="0.25">
      <c r="P28935" s="119"/>
      <c r="R28935" s="119"/>
      <c r="T28935" s="119"/>
      <c r="V28935" s="119"/>
      <c r="X28935" s="119"/>
      <c r="Z28935" s="119"/>
    </row>
    <row r="28936" spans="16:26" x14ac:dyDescent="0.25">
      <c r="P28936" s="119"/>
      <c r="R28936" s="119"/>
      <c r="T28936" s="119"/>
      <c r="V28936" s="119"/>
      <c r="X28936" s="119"/>
      <c r="Z28936" s="119"/>
    </row>
    <row r="28937" spans="16:26" x14ac:dyDescent="0.25">
      <c r="P28937" s="121"/>
      <c r="R28937" s="121"/>
      <c r="T28937" s="121"/>
      <c r="V28937" s="121"/>
      <c r="X28937" s="121"/>
      <c r="Z28937" s="121"/>
    </row>
    <row r="28938" spans="16:26" x14ac:dyDescent="0.25">
      <c r="P28938" s="121"/>
      <c r="R28938" s="121"/>
      <c r="T28938" s="121"/>
      <c r="V28938" s="121"/>
      <c r="X28938" s="121"/>
      <c r="Z28938" s="121"/>
    </row>
    <row r="28939" spans="16:26" x14ac:dyDescent="0.25">
      <c r="P28939" s="121"/>
      <c r="R28939" s="121"/>
      <c r="T28939" s="121"/>
      <c r="V28939" s="121"/>
      <c r="X28939" s="121"/>
      <c r="Z28939" s="121"/>
    </row>
    <row r="28940" spans="16:26" x14ac:dyDescent="0.25">
      <c r="P28940" s="121"/>
      <c r="R28940" s="121"/>
      <c r="T28940" s="121"/>
      <c r="V28940" s="121"/>
      <c r="X28940" s="121"/>
      <c r="Z28940" s="121"/>
    </row>
    <row r="28941" spans="16:26" x14ac:dyDescent="0.25">
      <c r="P28941" s="122"/>
      <c r="R28941" s="122"/>
      <c r="T28941" s="122"/>
      <c r="V28941" s="122"/>
      <c r="X28941" s="122"/>
      <c r="Z28941" s="122"/>
    </row>
    <row r="28942" spans="16:26" x14ac:dyDescent="0.25">
      <c r="P28942" s="118"/>
      <c r="R28942" s="118"/>
      <c r="T28942" s="118"/>
      <c r="V28942" s="118"/>
      <c r="X28942" s="118"/>
      <c r="Z28942" s="118"/>
    </row>
    <row r="28943" spans="16:26" x14ac:dyDescent="0.25">
      <c r="P28943" s="119"/>
      <c r="R28943" s="119"/>
      <c r="T28943" s="119"/>
      <c r="V28943" s="119"/>
      <c r="X28943" s="119"/>
      <c r="Z28943" s="119"/>
    </row>
    <row r="28944" spans="16:26" x14ac:dyDescent="0.25">
      <c r="P28944" s="119"/>
      <c r="R28944" s="119"/>
      <c r="T28944" s="119"/>
      <c r="V28944" s="119"/>
      <c r="X28944" s="119"/>
      <c r="Z28944" s="119"/>
    </row>
    <row r="28945" spans="16:26" x14ac:dyDescent="0.25">
      <c r="P28945" s="120"/>
      <c r="R28945" s="120"/>
      <c r="T28945" s="120"/>
      <c r="V28945" s="120"/>
      <c r="X28945" s="120"/>
      <c r="Z28945" s="120"/>
    </row>
    <row r="28946" spans="16:26" x14ac:dyDescent="0.25">
      <c r="P28946" s="119"/>
      <c r="R28946" s="119"/>
      <c r="T28946" s="119"/>
      <c r="V28946" s="119"/>
      <c r="X28946" s="119"/>
      <c r="Z28946" s="119"/>
    </row>
    <row r="28947" spans="16:26" x14ac:dyDescent="0.25">
      <c r="P28947" s="119"/>
      <c r="R28947" s="119"/>
      <c r="T28947" s="119"/>
      <c r="V28947" s="119"/>
      <c r="X28947" s="119"/>
      <c r="Z28947" s="119"/>
    </row>
    <row r="28948" spans="16:26" x14ac:dyDescent="0.25">
      <c r="P28948" s="120"/>
      <c r="R28948" s="120"/>
      <c r="T28948" s="120"/>
      <c r="V28948" s="120"/>
      <c r="X28948" s="120"/>
      <c r="Z28948" s="120"/>
    </row>
    <row r="28949" spans="16:26" x14ac:dyDescent="0.25">
      <c r="P28949" s="119"/>
      <c r="R28949" s="119"/>
      <c r="T28949" s="119"/>
      <c r="V28949" s="119"/>
      <c r="X28949" s="119"/>
      <c r="Z28949" s="119"/>
    </row>
    <row r="28950" spans="16:26" x14ac:dyDescent="0.25">
      <c r="P28950" s="120"/>
      <c r="R28950" s="120"/>
      <c r="T28950" s="120"/>
      <c r="V28950" s="120"/>
      <c r="X28950" s="120"/>
      <c r="Z28950" s="120"/>
    </row>
    <row r="28951" spans="16:26" x14ac:dyDescent="0.25">
      <c r="P28951" s="119"/>
      <c r="R28951" s="119"/>
      <c r="T28951" s="119"/>
      <c r="V28951" s="119"/>
      <c r="X28951" s="119"/>
      <c r="Z28951" s="119"/>
    </row>
    <row r="28952" spans="16:26" x14ac:dyDescent="0.25">
      <c r="P28952" s="119"/>
      <c r="R28952" s="119"/>
      <c r="T28952" s="119"/>
      <c r="V28952" s="119"/>
      <c r="X28952" s="119"/>
      <c r="Z28952" s="119"/>
    </row>
    <row r="28953" spans="16:26" x14ac:dyDescent="0.25">
      <c r="P28953" s="119"/>
      <c r="R28953" s="119"/>
      <c r="T28953" s="119"/>
      <c r="V28953" s="119"/>
      <c r="X28953" s="119"/>
      <c r="Z28953" s="119"/>
    </row>
    <row r="28954" spans="16:26" x14ac:dyDescent="0.25">
      <c r="P28954" s="121"/>
      <c r="R28954" s="121"/>
      <c r="T28954" s="121"/>
      <c r="V28954" s="121"/>
      <c r="X28954" s="121"/>
      <c r="Z28954" s="121"/>
    </row>
    <row r="28955" spans="16:26" x14ac:dyDescent="0.25">
      <c r="P28955" s="121"/>
      <c r="R28955" s="121"/>
      <c r="T28955" s="121"/>
      <c r="V28955" s="121"/>
      <c r="X28955" s="121"/>
      <c r="Z28955" s="121"/>
    </row>
    <row r="28956" spans="16:26" x14ac:dyDescent="0.25">
      <c r="P28956" s="121"/>
      <c r="R28956" s="121"/>
      <c r="T28956" s="121"/>
      <c r="V28956" s="121"/>
      <c r="X28956" s="121"/>
      <c r="Z28956" s="121"/>
    </row>
    <row r="28957" spans="16:26" x14ac:dyDescent="0.25">
      <c r="P28957" s="121"/>
      <c r="R28957" s="121"/>
      <c r="T28957" s="121"/>
      <c r="V28957" s="121"/>
      <c r="X28957" s="121"/>
      <c r="Z28957" s="121"/>
    </row>
    <row r="28958" spans="16:26" x14ac:dyDescent="0.25">
      <c r="P28958" s="122"/>
      <c r="R28958" s="122"/>
      <c r="T28958" s="122"/>
      <c r="V28958" s="122"/>
      <c r="X28958" s="122"/>
      <c r="Z28958" s="122"/>
    </row>
    <row r="28959" spans="16:26" x14ac:dyDescent="0.25">
      <c r="P28959" s="118"/>
      <c r="R28959" s="118"/>
      <c r="T28959" s="118"/>
      <c r="V28959" s="118"/>
      <c r="X28959" s="118"/>
      <c r="Z28959" s="118"/>
    </row>
    <row r="28960" spans="16:26" x14ac:dyDescent="0.25">
      <c r="P28960" s="119"/>
      <c r="R28960" s="119"/>
      <c r="T28960" s="119"/>
      <c r="V28960" s="119"/>
      <c r="X28960" s="119"/>
      <c r="Z28960" s="119"/>
    </row>
    <row r="28961" spans="16:26" x14ac:dyDescent="0.25">
      <c r="P28961" s="119"/>
      <c r="R28961" s="119"/>
      <c r="T28961" s="119"/>
      <c r="V28961" s="119"/>
      <c r="X28961" s="119"/>
      <c r="Z28961" s="119"/>
    </row>
    <row r="28962" spans="16:26" x14ac:dyDescent="0.25">
      <c r="P28962" s="120"/>
      <c r="R28962" s="120"/>
      <c r="T28962" s="120"/>
      <c r="V28962" s="120"/>
      <c r="X28962" s="120"/>
      <c r="Z28962" s="120"/>
    </row>
    <row r="28963" spans="16:26" x14ac:dyDescent="0.25">
      <c r="P28963" s="119"/>
      <c r="R28963" s="119"/>
      <c r="T28963" s="119"/>
      <c r="V28963" s="119"/>
      <c r="X28963" s="119"/>
      <c r="Z28963" s="119"/>
    </row>
    <row r="28964" spans="16:26" x14ac:dyDescent="0.25">
      <c r="P28964" s="119"/>
      <c r="R28964" s="119"/>
      <c r="T28964" s="119"/>
      <c r="V28964" s="119"/>
      <c r="X28964" s="119"/>
      <c r="Z28964" s="119"/>
    </row>
    <row r="28965" spans="16:26" x14ac:dyDescent="0.25">
      <c r="P28965" s="120"/>
      <c r="R28965" s="120"/>
      <c r="T28965" s="120"/>
      <c r="V28965" s="120"/>
      <c r="X28965" s="120"/>
      <c r="Z28965" s="120"/>
    </row>
    <row r="28966" spans="16:26" x14ac:dyDescent="0.25">
      <c r="P28966" s="119"/>
      <c r="R28966" s="119"/>
      <c r="T28966" s="119"/>
      <c r="V28966" s="119"/>
      <c r="X28966" s="119"/>
      <c r="Z28966" s="119"/>
    </row>
    <row r="28967" spans="16:26" x14ac:dyDescent="0.25">
      <c r="P28967" s="120"/>
      <c r="R28967" s="120"/>
      <c r="T28967" s="120"/>
      <c r="V28967" s="120"/>
      <c r="X28967" s="120"/>
      <c r="Z28967" s="120"/>
    </row>
    <row r="28968" spans="16:26" x14ac:dyDescent="0.25">
      <c r="P28968" s="119"/>
      <c r="R28968" s="119"/>
      <c r="T28968" s="119"/>
      <c r="V28968" s="119"/>
      <c r="X28968" s="119"/>
      <c r="Z28968" s="119"/>
    </row>
    <row r="28969" spans="16:26" x14ac:dyDescent="0.25">
      <c r="P28969" s="119"/>
      <c r="R28969" s="119"/>
      <c r="T28969" s="119"/>
      <c r="V28969" s="119"/>
      <c r="X28969" s="119"/>
      <c r="Z28969" s="119"/>
    </row>
    <row r="28970" spans="16:26" x14ac:dyDescent="0.25">
      <c r="P28970" s="119"/>
      <c r="R28970" s="119"/>
      <c r="T28970" s="119"/>
      <c r="V28970" s="119"/>
      <c r="X28970" s="119"/>
      <c r="Z28970" s="119"/>
    </row>
    <row r="28971" spans="16:26" x14ac:dyDescent="0.25">
      <c r="P28971" s="121"/>
      <c r="R28971" s="121"/>
      <c r="T28971" s="121"/>
      <c r="V28971" s="121"/>
      <c r="X28971" s="121"/>
      <c r="Z28971" s="121"/>
    </row>
    <row r="28972" spans="16:26" x14ac:dyDescent="0.25">
      <c r="P28972" s="121"/>
      <c r="R28972" s="121"/>
      <c r="T28972" s="121"/>
      <c r="V28972" s="121"/>
      <c r="X28972" s="121"/>
      <c r="Z28972" s="121"/>
    </row>
    <row r="28973" spans="16:26" x14ac:dyDescent="0.25">
      <c r="P28973" s="121"/>
      <c r="R28973" s="121"/>
      <c r="T28973" s="121"/>
      <c r="V28973" s="121"/>
      <c r="X28973" s="121"/>
      <c r="Z28973" s="121"/>
    </row>
    <row r="28974" spans="16:26" x14ac:dyDescent="0.25">
      <c r="P28974" s="121"/>
      <c r="R28974" s="121"/>
      <c r="T28974" s="121"/>
      <c r="V28974" s="121"/>
      <c r="X28974" s="121"/>
      <c r="Z28974" s="121"/>
    </row>
    <row r="28975" spans="16:26" x14ac:dyDescent="0.25">
      <c r="P28975" s="122"/>
      <c r="R28975" s="122"/>
      <c r="T28975" s="122"/>
      <c r="V28975" s="122"/>
      <c r="X28975" s="122"/>
      <c r="Z28975" s="122"/>
    </row>
    <row r="28976" spans="16:26" x14ac:dyDescent="0.25">
      <c r="P28976" s="118"/>
      <c r="R28976" s="118"/>
      <c r="T28976" s="118"/>
      <c r="V28976" s="118"/>
      <c r="X28976" s="118"/>
      <c r="Z28976" s="118"/>
    </row>
    <row r="28977" spans="16:26" x14ac:dyDescent="0.25">
      <c r="P28977" s="119"/>
      <c r="R28977" s="119"/>
      <c r="T28977" s="119"/>
      <c r="V28977" s="119"/>
      <c r="X28977" s="119"/>
      <c r="Z28977" s="119"/>
    </row>
    <row r="28978" spans="16:26" x14ac:dyDescent="0.25">
      <c r="P28978" s="119"/>
      <c r="R28978" s="119"/>
      <c r="T28978" s="119"/>
      <c r="V28978" s="119"/>
      <c r="X28978" s="119"/>
      <c r="Z28978" s="119"/>
    </row>
    <row r="28979" spans="16:26" x14ac:dyDescent="0.25">
      <c r="P28979" s="120"/>
      <c r="R28979" s="120"/>
      <c r="T28979" s="120"/>
      <c r="V28979" s="120"/>
      <c r="X28979" s="120"/>
      <c r="Z28979" s="120"/>
    </row>
    <row r="28980" spans="16:26" x14ac:dyDescent="0.25">
      <c r="P28980" s="119"/>
      <c r="R28980" s="119"/>
      <c r="T28980" s="119"/>
      <c r="V28980" s="119"/>
      <c r="X28980" s="119"/>
      <c r="Z28980" s="119"/>
    </row>
    <row r="28981" spans="16:26" x14ac:dyDescent="0.25">
      <c r="P28981" s="119"/>
      <c r="R28981" s="119"/>
      <c r="T28981" s="119"/>
      <c r="V28981" s="119"/>
      <c r="X28981" s="119"/>
      <c r="Z28981" s="119"/>
    </row>
    <row r="28982" spans="16:26" x14ac:dyDescent="0.25">
      <c r="P28982" s="120"/>
      <c r="R28982" s="120"/>
      <c r="T28982" s="120"/>
      <c r="V28982" s="120"/>
      <c r="X28982" s="120"/>
      <c r="Z28982" s="120"/>
    </row>
    <row r="28983" spans="16:26" x14ac:dyDescent="0.25">
      <c r="P28983" s="119"/>
      <c r="R28983" s="119"/>
      <c r="T28983" s="119"/>
      <c r="V28983" s="119"/>
      <c r="X28983" s="119"/>
      <c r="Z28983" s="119"/>
    </row>
    <row r="28984" spans="16:26" x14ac:dyDescent="0.25">
      <c r="P28984" s="120"/>
      <c r="R28984" s="120"/>
      <c r="T28984" s="120"/>
      <c r="V28984" s="120"/>
      <c r="X28984" s="120"/>
      <c r="Z28984" s="120"/>
    </row>
    <row r="28985" spans="16:26" x14ac:dyDescent="0.25">
      <c r="P28985" s="119"/>
      <c r="R28985" s="119"/>
      <c r="T28985" s="119"/>
      <c r="V28985" s="119"/>
      <c r="X28985" s="119"/>
      <c r="Z28985" s="119"/>
    </row>
    <row r="28986" spans="16:26" x14ac:dyDescent="0.25">
      <c r="P28986" s="119"/>
      <c r="R28986" s="119"/>
      <c r="T28986" s="119"/>
      <c r="V28986" s="119"/>
      <c r="X28986" s="119"/>
      <c r="Z28986" s="119"/>
    </row>
    <row r="28987" spans="16:26" x14ac:dyDescent="0.25">
      <c r="P28987" s="119"/>
      <c r="R28987" s="119"/>
      <c r="T28987" s="119"/>
      <c r="V28987" s="119"/>
      <c r="X28987" s="119"/>
      <c r="Z28987" s="119"/>
    </row>
    <row r="28988" spans="16:26" x14ac:dyDescent="0.25">
      <c r="P28988" s="121"/>
      <c r="R28988" s="121"/>
      <c r="T28988" s="121"/>
      <c r="V28988" s="121"/>
      <c r="X28988" s="121"/>
      <c r="Z28988" s="121"/>
    </row>
    <row r="28989" spans="16:26" x14ac:dyDescent="0.25">
      <c r="P28989" s="121"/>
      <c r="R28989" s="121"/>
      <c r="T28989" s="121"/>
      <c r="V28989" s="121"/>
      <c r="X28989" s="121"/>
      <c r="Z28989" s="121"/>
    </row>
    <row r="28990" spans="16:26" x14ac:dyDescent="0.25">
      <c r="P28990" s="121"/>
      <c r="R28990" s="121"/>
      <c r="T28990" s="121"/>
      <c r="V28990" s="121"/>
      <c r="X28990" s="121"/>
      <c r="Z28990" s="121"/>
    </row>
    <row r="28991" spans="16:26" x14ac:dyDescent="0.25">
      <c r="P28991" s="121"/>
      <c r="R28991" s="121"/>
      <c r="T28991" s="121"/>
      <c r="V28991" s="121"/>
      <c r="X28991" s="121"/>
      <c r="Z28991" s="121"/>
    </row>
    <row r="28992" spans="16:26" x14ac:dyDescent="0.25">
      <c r="P28992" s="122"/>
      <c r="R28992" s="122"/>
      <c r="T28992" s="122"/>
      <c r="V28992" s="122"/>
      <c r="X28992" s="122"/>
      <c r="Z28992" s="122"/>
    </row>
    <row r="28993" spans="16:26" x14ac:dyDescent="0.25">
      <c r="P28993" s="118"/>
      <c r="R28993" s="118"/>
      <c r="T28993" s="118"/>
      <c r="V28993" s="118"/>
      <c r="X28993" s="118"/>
      <c r="Z28993" s="118"/>
    </row>
    <row r="28994" spans="16:26" x14ac:dyDescent="0.25">
      <c r="P28994" s="119"/>
      <c r="R28994" s="119"/>
      <c r="T28994" s="119"/>
      <c r="V28994" s="119"/>
      <c r="X28994" s="119"/>
      <c r="Z28994" s="119"/>
    </row>
    <row r="28995" spans="16:26" x14ac:dyDescent="0.25">
      <c r="P28995" s="119"/>
      <c r="R28995" s="119"/>
      <c r="T28995" s="119"/>
      <c r="V28995" s="119"/>
      <c r="X28995" s="119"/>
      <c r="Z28995" s="119"/>
    </row>
    <row r="28996" spans="16:26" x14ac:dyDescent="0.25">
      <c r="P28996" s="120"/>
      <c r="R28996" s="120"/>
      <c r="T28996" s="120"/>
      <c r="V28996" s="120"/>
      <c r="X28996" s="120"/>
      <c r="Z28996" s="120"/>
    </row>
    <row r="28997" spans="16:26" x14ac:dyDescent="0.25">
      <c r="P28997" s="119"/>
      <c r="R28997" s="119"/>
      <c r="T28997" s="119"/>
      <c r="V28997" s="119"/>
      <c r="X28997" s="119"/>
      <c r="Z28997" s="119"/>
    </row>
    <row r="28998" spans="16:26" x14ac:dyDescent="0.25">
      <c r="P28998" s="119"/>
      <c r="R28998" s="119"/>
      <c r="T28998" s="119"/>
      <c r="V28998" s="119"/>
      <c r="X28998" s="119"/>
      <c r="Z28998" s="119"/>
    </row>
    <row r="28999" spans="16:26" x14ac:dyDescent="0.25">
      <c r="P28999" s="120"/>
      <c r="R28999" s="120"/>
      <c r="T28999" s="120"/>
      <c r="V28999" s="120"/>
      <c r="X28999" s="120"/>
      <c r="Z28999" s="120"/>
    </row>
    <row r="29000" spans="16:26" x14ac:dyDescent="0.25">
      <c r="P29000" s="119"/>
      <c r="R29000" s="119"/>
      <c r="T29000" s="119"/>
      <c r="V29000" s="119"/>
      <c r="X29000" s="119"/>
      <c r="Z29000" s="119"/>
    </row>
    <row r="29001" spans="16:26" x14ac:dyDescent="0.25">
      <c r="P29001" s="120"/>
      <c r="R29001" s="120"/>
      <c r="T29001" s="120"/>
      <c r="V29001" s="120"/>
      <c r="X29001" s="120"/>
      <c r="Z29001" s="120"/>
    </row>
    <row r="29002" spans="16:26" x14ac:dyDescent="0.25">
      <c r="P29002" s="119"/>
      <c r="R29002" s="119"/>
      <c r="T29002" s="119"/>
      <c r="V29002" s="119"/>
      <c r="X29002" s="119"/>
      <c r="Z29002" s="119"/>
    </row>
    <row r="29003" spans="16:26" x14ac:dyDescent="0.25">
      <c r="P29003" s="119"/>
      <c r="R29003" s="119"/>
      <c r="T29003" s="119"/>
      <c r="V29003" s="119"/>
      <c r="X29003" s="119"/>
      <c r="Z29003" s="119"/>
    </row>
    <row r="29004" spans="16:26" x14ac:dyDescent="0.25">
      <c r="P29004" s="119"/>
      <c r="R29004" s="119"/>
      <c r="T29004" s="119"/>
      <c r="V29004" s="119"/>
      <c r="X29004" s="119"/>
      <c r="Z29004" s="119"/>
    </row>
    <row r="29005" spans="16:26" x14ac:dyDescent="0.25">
      <c r="P29005" s="121"/>
      <c r="R29005" s="121"/>
      <c r="T29005" s="121"/>
      <c r="V29005" s="121"/>
      <c r="X29005" s="121"/>
      <c r="Z29005" s="121"/>
    </row>
    <row r="29006" spans="16:26" x14ac:dyDescent="0.25">
      <c r="P29006" s="121"/>
      <c r="R29006" s="121"/>
      <c r="T29006" s="121"/>
      <c r="V29006" s="121"/>
      <c r="X29006" s="121"/>
      <c r="Z29006" s="121"/>
    </row>
    <row r="29007" spans="16:26" x14ac:dyDescent="0.25">
      <c r="P29007" s="121"/>
      <c r="R29007" s="121"/>
      <c r="T29007" s="121"/>
      <c r="V29007" s="121"/>
      <c r="X29007" s="121"/>
      <c r="Z29007" s="121"/>
    </row>
    <row r="29008" spans="16:26" x14ac:dyDescent="0.25">
      <c r="P29008" s="121"/>
      <c r="R29008" s="121"/>
      <c r="T29008" s="121"/>
      <c r="V29008" s="121"/>
      <c r="X29008" s="121"/>
      <c r="Z29008" s="121"/>
    </row>
    <row r="29009" spans="16:26" x14ac:dyDescent="0.25">
      <c r="P29009" s="122"/>
      <c r="R29009" s="122"/>
      <c r="T29009" s="122"/>
      <c r="V29009" s="122"/>
      <c r="X29009" s="122"/>
      <c r="Z29009" s="122"/>
    </row>
    <row r="29010" spans="16:26" x14ac:dyDescent="0.25">
      <c r="P29010" s="118"/>
      <c r="R29010" s="118"/>
      <c r="T29010" s="118"/>
      <c r="V29010" s="118"/>
      <c r="X29010" s="118"/>
      <c r="Z29010" s="118"/>
    </row>
    <row r="29011" spans="16:26" x14ac:dyDescent="0.25">
      <c r="P29011" s="119"/>
      <c r="R29011" s="119"/>
      <c r="T29011" s="119"/>
      <c r="V29011" s="119"/>
      <c r="X29011" s="119"/>
      <c r="Z29011" s="119"/>
    </row>
    <row r="29012" spans="16:26" x14ac:dyDescent="0.25">
      <c r="P29012" s="119"/>
      <c r="R29012" s="119"/>
      <c r="T29012" s="119"/>
      <c r="V29012" s="119"/>
      <c r="X29012" s="119"/>
      <c r="Z29012" s="119"/>
    </row>
    <row r="29013" spans="16:26" x14ac:dyDescent="0.25">
      <c r="P29013" s="120"/>
      <c r="R29013" s="120"/>
      <c r="T29013" s="120"/>
      <c r="V29013" s="120"/>
      <c r="X29013" s="120"/>
      <c r="Z29013" s="120"/>
    </row>
    <row r="29014" spans="16:26" x14ac:dyDescent="0.25">
      <c r="P29014" s="119"/>
      <c r="R29014" s="119"/>
      <c r="T29014" s="119"/>
      <c r="V29014" s="119"/>
      <c r="X29014" s="119"/>
      <c r="Z29014" s="119"/>
    </row>
    <row r="29015" spans="16:26" x14ac:dyDescent="0.25">
      <c r="P29015" s="119"/>
      <c r="R29015" s="119"/>
      <c r="T29015" s="119"/>
      <c r="V29015" s="119"/>
      <c r="X29015" s="119"/>
      <c r="Z29015" s="119"/>
    </row>
    <row r="29016" spans="16:26" x14ac:dyDescent="0.25">
      <c r="P29016" s="120"/>
      <c r="R29016" s="120"/>
      <c r="T29016" s="120"/>
      <c r="V29016" s="120"/>
      <c r="X29016" s="120"/>
      <c r="Z29016" s="120"/>
    </row>
    <row r="29017" spans="16:26" x14ac:dyDescent="0.25">
      <c r="P29017" s="119"/>
      <c r="R29017" s="119"/>
      <c r="T29017" s="119"/>
      <c r="V29017" s="119"/>
      <c r="X29017" s="119"/>
      <c r="Z29017" s="119"/>
    </row>
    <row r="29018" spans="16:26" x14ac:dyDescent="0.25">
      <c r="P29018" s="120"/>
      <c r="R29018" s="120"/>
      <c r="T29018" s="120"/>
      <c r="V29018" s="120"/>
      <c r="X29018" s="120"/>
      <c r="Z29018" s="120"/>
    </row>
    <row r="29019" spans="16:26" x14ac:dyDescent="0.25">
      <c r="P29019" s="119"/>
      <c r="R29019" s="119"/>
      <c r="T29019" s="119"/>
      <c r="V29019" s="119"/>
      <c r="X29019" s="119"/>
      <c r="Z29019" s="119"/>
    </row>
    <row r="29020" spans="16:26" x14ac:dyDescent="0.25">
      <c r="P29020" s="119"/>
      <c r="R29020" s="119"/>
      <c r="T29020" s="119"/>
      <c r="V29020" s="119"/>
      <c r="X29020" s="119"/>
      <c r="Z29020" s="119"/>
    </row>
    <row r="29021" spans="16:26" x14ac:dyDescent="0.25">
      <c r="P29021" s="119"/>
      <c r="R29021" s="119"/>
      <c r="T29021" s="119"/>
      <c r="V29021" s="119"/>
      <c r="X29021" s="119"/>
      <c r="Z29021" s="119"/>
    </row>
    <row r="29022" spans="16:26" x14ac:dyDescent="0.25">
      <c r="P29022" s="121"/>
      <c r="R29022" s="121"/>
      <c r="T29022" s="121"/>
      <c r="V29022" s="121"/>
      <c r="X29022" s="121"/>
      <c r="Z29022" s="121"/>
    </row>
    <row r="29023" spans="16:26" x14ac:dyDescent="0.25">
      <c r="P29023" s="121"/>
      <c r="R29023" s="121"/>
      <c r="T29023" s="121"/>
      <c r="V29023" s="121"/>
      <c r="X29023" s="121"/>
      <c r="Z29023" s="121"/>
    </row>
    <row r="29024" spans="16:26" x14ac:dyDescent="0.25">
      <c r="P29024" s="121"/>
      <c r="R29024" s="121"/>
      <c r="T29024" s="121"/>
      <c r="V29024" s="121"/>
      <c r="X29024" s="121"/>
      <c r="Z29024" s="121"/>
    </row>
    <row r="29025" spans="16:26" x14ac:dyDescent="0.25">
      <c r="P29025" s="121"/>
      <c r="R29025" s="121"/>
      <c r="T29025" s="121"/>
      <c r="V29025" s="121"/>
      <c r="X29025" s="121"/>
      <c r="Z29025" s="121"/>
    </row>
    <row r="29026" spans="16:26" x14ac:dyDescent="0.25">
      <c r="P29026" s="122"/>
      <c r="R29026" s="122"/>
      <c r="T29026" s="122"/>
      <c r="V29026" s="122"/>
      <c r="X29026" s="122"/>
      <c r="Z29026" s="122"/>
    </row>
    <row r="29027" spans="16:26" x14ac:dyDescent="0.25">
      <c r="P29027" s="118"/>
      <c r="R29027" s="118"/>
      <c r="T29027" s="118"/>
      <c r="V29027" s="118"/>
      <c r="X29027" s="118"/>
      <c r="Z29027" s="118"/>
    </row>
    <row r="29028" spans="16:26" x14ac:dyDescent="0.25">
      <c r="P29028" s="119"/>
      <c r="R29028" s="119"/>
      <c r="T29028" s="119"/>
      <c r="V29028" s="119"/>
      <c r="X29028" s="119"/>
      <c r="Z29028" s="119"/>
    </row>
    <row r="29029" spans="16:26" x14ac:dyDescent="0.25">
      <c r="P29029" s="119"/>
      <c r="R29029" s="119"/>
      <c r="T29029" s="119"/>
      <c r="V29029" s="119"/>
      <c r="X29029" s="119"/>
      <c r="Z29029" s="119"/>
    </row>
    <row r="29030" spans="16:26" x14ac:dyDescent="0.25">
      <c r="P29030" s="120"/>
      <c r="R29030" s="120"/>
      <c r="T29030" s="120"/>
      <c r="V29030" s="120"/>
      <c r="X29030" s="120"/>
      <c r="Z29030" s="120"/>
    </row>
    <row r="29031" spans="16:26" x14ac:dyDescent="0.25">
      <c r="P29031" s="119"/>
      <c r="R29031" s="119"/>
      <c r="T29031" s="119"/>
      <c r="V29031" s="119"/>
      <c r="X29031" s="119"/>
      <c r="Z29031" s="119"/>
    </row>
    <row r="29032" spans="16:26" x14ac:dyDescent="0.25">
      <c r="P29032" s="119"/>
      <c r="R29032" s="119"/>
      <c r="T29032" s="119"/>
      <c r="V29032" s="119"/>
      <c r="X29032" s="119"/>
      <c r="Z29032" s="119"/>
    </row>
    <row r="29033" spans="16:26" x14ac:dyDescent="0.25">
      <c r="P29033" s="120"/>
      <c r="R29033" s="120"/>
      <c r="T29033" s="120"/>
      <c r="V29033" s="120"/>
      <c r="X29033" s="120"/>
      <c r="Z29033" s="120"/>
    </row>
    <row r="29034" spans="16:26" x14ac:dyDescent="0.25">
      <c r="P29034" s="119"/>
      <c r="R29034" s="119"/>
      <c r="T29034" s="119"/>
      <c r="V29034" s="119"/>
      <c r="X29034" s="119"/>
      <c r="Z29034" s="119"/>
    </row>
    <row r="29035" spans="16:26" x14ac:dyDescent="0.25">
      <c r="P29035" s="120"/>
      <c r="R29035" s="120"/>
      <c r="T29035" s="120"/>
      <c r="V29035" s="120"/>
      <c r="X29035" s="120"/>
      <c r="Z29035" s="120"/>
    </row>
    <row r="29036" spans="16:26" x14ac:dyDescent="0.25">
      <c r="P29036" s="119"/>
      <c r="R29036" s="119"/>
      <c r="T29036" s="119"/>
      <c r="V29036" s="119"/>
      <c r="X29036" s="119"/>
      <c r="Z29036" s="119"/>
    </row>
    <row r="29037" spans="16:26" x14ac:dyDescent="0.25">
      <c r="P29037" s="119"/>
      <c r="R29037" s="119"/>
      <c r="T29037" s="119"/>
      <c r="V29037" s="119"/>
      <c r="X29037" s="119"/>
      <c r="Z29037" s="119"/>
    </row>
    <row r="29038" spans="16:26" x14ac:dyDescent="0.25">
      <c r="P29038" s="119"/>
      <c r="R29038" s="119"/>
      <c r="T29038" s="119"/>
      <c r="V29038" s="119"/>
      <c r="X29038" s="119"/>
      <c r="Z29038" s="119"/>
    </row>
    <row r="29039" spans="16:26" x14ac:dyDescent="0.25">
      <c r="P29039" s="121"/>
      <c r="R29039" s="121"/>
      <c r="T29039" s="121"/>
      <c r="V29039" s="121"/>
      <c r="X29039" s="121"/>
      <c r="Z29039" s="121"/>
    </row>
    <row r="29040" spans="16:26" x14ac:dyDescent="0.25">
      <c r="P29040" s="121"/>
      <c r="R29040" s="121"/>
      <c r="T29040" s="121"/>
      <c r="V29040" s="121"/>
      <c r="X29040" s="121"/>
      <c r="Z29040" s="121"/>
    </row>
    <row r="29041" spans="16:26" x14ac:dyDescent="0.25">
      <c r="P29041" s="121"/>
      <c r="R29041" s="121"/>
      <c r="T29041" s="121"/>
      <c r="V29041" s="121"/>
      <c r="X29041" s="121"/>
      <c r="Z29041" s="121"/>
    </row>
    <row r="29042" spans="16:26" x14ac:dyDescent="0.25">
      <c r="P29042" s="121"/>
      <c r="R29042" s="121"/>
      <c r="T29042" s="121"/>
      <c r="V29042" s="121"/>
      <c r="X29042" s="121"/>
      <c r="Z29042" s="121"/>
    </row>
    <row r="29043" spans="16:26" x14ac:dyDescent="0.25">
      <c r="P29043" s="122"/>
      <c r="R29043" s="122"/>
      <c r="T29043" s="122"/>
      <c r="V29043" s="122"/>
      <c r="X29043" s="122"/>
      <c r="Z29043" s="122"/>
    </row>
    <row r="29044" spans="16:26" x14ac:dyDescent="0.25">
      <c r="P29044" s="118"/>
      <c r="R29044" s="118"/>
      <c r="T29044" s="118"/>
      <c r="V29044" s="118"/>
      <c r="X29044" s="118"/>
      <c r="Z29044" s="118"/>
    </row>
    <row r="29045" spans="16:26" x14ac:dyDescent="0.25">
      <c r="P29045" s="119"/>
      <c r="R29045" s="119"/>
      <c r="T29045" s="119"/>
      <c r="V29045" s="119"/>
      <c r="X29045" s="119"/>
      <c r="Z29045" s="119"/>
    </row>
    <row r="29046" spans="16:26" x14ac:dyDescent="0.25">
      <c r="P29046" s="119"/>
      <c r="R29046" s="119"/>
      <c r="T29046" s="119"/>
      <c r="V29046" s="119"/>
      <c r="X29046" s="119"/>
      <c r="Z29046" s="119"/>
    </row>
    <row r="29047" spans="16:26" x14ac:dyDescent="0.25">
      <c r="P29047" s="120"/>
      <c r="R29047" s="120"/>
      <c r="T29047" s="120"/>
      <c r="V29047" s="120"/>
      <c r="X29047" s="120"/>
      <c r="Z29047" s="120"/>
    </row>
    <row r="29048" spans="16:26" x14ac:dyDescent="0.25">
      <c r="P29048" s="119"/>
      <c r="R29048" s="119"/>
      <c r="T29048" s="119"/>
      <c r="V29048" s="119"/>
      <c r="X29048" s="119"/>
      <c r="Z29048" s="119"/>
    </row>
    <row r="29049" spans="16:26" x14ac:dyDescent="0.25">
      <c r="P29049" s="119"/>
      <c r="R29049" s="119"/>
      <c r="T29049" s="119"/>
      <c r="V29049" s="119"/>
      <c r="X29049" s="119"/>
      <c r="Z29049" s="119"/>
    </row>
    <row r="29050" spans="16:26" x14ac:dyDescent="0.25">
      <c r="P29050" s="120"/>
      <c r="R29050" s="120"/>
      <c r="T29050" s="120"/>
      <c r="V29050" s="120"/>
      <c r="X29050" s="120"/>
      <c r="Z29050" s="120"/>
    </row>
    <row r="29051" spans="16:26" x14ac:dyDescent="0.25">
      <c r="P29051" s="119"/>
      <c r="R29051" s="119"/>
      <c r="T29051" s="119"/>
      <c r="V29051" s="119"/>
      <c r="X29051" s="119"/>
      <c r="Z29051" s="119"/>
    </row>
    <row r="29052" spans="16:26" x14ac:dyDescent="0.25">
      <c r="P29052" s="120"/>
      <c r="R29052" s="120"/>
      <c r="T29052" s="120"/>
      <c r="V29052" s="120"/>
      <c r="X29052" s="120"/>
      <c r="Z29052" s="120"/>
    </row>
    <row r="29053" spans="16:26" x14ac:dyDescent="0.25">
      <c r="P29053" s="119"/>
      <c r="R29053" s="119"/>
      <c r="T29053" s="119"/>
      <c r="V29053" s="119"/>
      <c r="X29053" s="119"/>
      <c r="Z29053" s="119"/>
    </row>
    <row r="29054" spans="16:26" x14ac:dyDescent="0.25">
      <c r="P29054" s="119"/>
      <c r="R29054" s="119"/>
      <c r="T29054" s="119"/>
      <c r="V29054" s="119"/>
      <c r="X29054" s="119"/>
      <c r="Z29054" s="119"/>
    </row>
    <row r="29055" spans="16:26" x14ac:dyDescent="0.25">
      <c r="P29055" s="119"/>
      <c r="R29055" s="119"/>
      <c r="T29055" s="119"/>
      <c r="V29055" s="119"/>
      <c r="X29055" s="119"/>
      <c r="Z29055" s="119"/>
    </row>
    <row r="29056" spans="16:26" x14ac:dyDescent="0.25">
      <c r="P29056" s="121"/>
      <c r="R29056" s="121"/>
      <c r="T29056" s="121"/>
      <c r="V29056" s="121"/>
      <c r="X29056" s="121"/>
      <c r="Z29056" s="121"/>
    </row>
    <row r="29057" spans="16:26" x14ac:dyDescent="0.25">
      <c r="P29057" s="121"/>
      <c r="R29057" s="121"/>
      <c r="T29057" s="121"/>
      <c r="V29057" s="121"/>
      <c r="X29057" s="121"/>
      <c r="Z29057" s="121"/>
    </row>
    <row r="29058" spans="16:26" x14ac:dyDescent="0.25">
      <c r="P29058" s="121"/>
      <c r="R29058" s="121"/>
      <c r="T29058" s="121"/>
      <c r="V29058" s="121"/>
      <c r="X29058" s="121"/>
      <c r="Z29058" s="121"/>
    </row>
    <row r="29059" spans="16:26" x14ac:dyDescent="0.25">
      <c r="P29059" s="121"/>
      <c r="R29059" s="121"/>
      <c r="T29059" s="121"/>
      <c r="V29059" s="121"/>
      <c r="X29059" s="121"/>
      <c r="Z29059" s="121"/>
    </row>
    <row r="29060" spans="16:26" x14ac:dyDescent="0.25">
      <c r="P29060" s="122"/>
      <c r="R29060" s="122"/>
      <c r="T29060" s="122"/>
      <c r="V29060" s="122"/>
      <c r="X29060" s="122"/>
      <c r="Z29060" s="122"/>
    </row>
    <row r="29061" spans="16:26" x14ac:dyDescent="0.25">
      <c r="P29061" s="118"/>
      <c r="R29061" s="118"/>
      <c r="T29061" s="118"/>
      <c r="V29061" s="118"/>
      <c r="X29061" s="118"/>
      <c r="Z29061" s="118"/>
    </row>
    <row r="29062" spans="16:26" x14ac:dyDescent="0.25">
      <c r="P29062" s="119"/>
      <c r="R29062" s="119"/>
      <c r="T29062" s="119"/>
      <c r="V29062" s="119"/>
      <c r="X29062" s="119"/>
      <c r="Z29062" s="119"/>
    </row>
    <row r="29063" spans="16:26" x14ac:dyDescent="0.25">
      <c r="P29063" s="119"/>
      <c r="R29063" s="119"/>
      <c r="T29063" s="119"/>
      <c r="V29063" s="119"/>
      <c r="X29063" s="119"/>
      <c r="Z29063" s="119"/>
    </row>
    <row r="29064" spans="16:26" x14ac:dyDescent="0.25">
      <c r="P29064" s="120"/>
      <c r="R29064" s="120"/>
      <c r="T29064" s="120"/>
      <c r="V29064" s="120"/>
      <c r="X29064" s="120"/>
      <c r="Z29064" s="120"/>
    </row>
    <row r="29065" spans="16:26" x14ac:dyDescent="0.25">
      <c r="P29065" s="119"/>
      <c r="R29065" s="119"/>
      <c r="T29065" s="119"/>
      <c r="V29065" s="119"/>
      <c r="X29065" s="119"/>
      <c r="Z29065" s="119"/>
    </row>
    <row r="29066" spans="16:26" x14ac:dyDescent="0.25">
      <c r="P29066" s="119"/>
      <c r="R29066" s="119"/>
      <c r="T29066" s="119"/>
      <c r="V29066" s="119"/>
      <c r="X29066" s="119"/>
      <c r="Z29066" s="119"/>
    </row>
    <row r="29067" spans="16:26" x14ac:dyDescent="0.25">
      <c r="P29067" s="120"/>
      <c r="R29067" s="120"/>
      <c r="T29067" s="120"/>
      <c r="V29067" s="120"/>
      <c r="X29067" s="120"/>
      <c r="Z29067" s="120"/>
    </row>
    <row r="29068" spans="16:26" x14ac:dyDescent="0.25">
      <c r="P29068" s="119"/>
      <c r="R29068" s="119"/>
      <c r="T29068" s="119"/>
      <c r="V29068" s="119"/>
      <c r="X29068" s="119"/>
      <c r="Z29068" s="119"/>
    </row>
    <row r="29069" spans="16:26" x14ac:dyDescent="0.25">
      <c r="P29069" s="120"/>
      <c r="R29069" s="120"/>
      <c r="T29069" s="120"/>
      <c r="V29069" s="120"/>
      <c r="X29069" s="120"/>
      <c r="Z29069" s="120"/>
    </row>
    <row r="29070" spans="16:26" x14ac:dyDescent="0.25">
      <c r="P29070" s="119"/>
      <c r="R29070" s="119"/>
      <c r="T29070" s="119"/>
      <c r="V29070" s="119"/>
      <c r="X29070" s="119"/>
      <c r="Z29070" s="119"/>
    </row>
    <row r="29071" spans="16:26" x14ac:dyDescent="0.25">
      <c r="P29071" s="119"/>
      <c r="R29071" s="119"/>
      <c r="T29071" s="119"/>
      <c r="V29071" s="119"/>
      <c r="X29071" s="119"/>
      <c r="Z29071" s="119"/>
    </row>
    <row r="29072" spans="16:26" x14ac:dyDescent="0.25">
      <c r="P29072" s="119"/>
      <c r="R29072" s="119"/>
      <c r="T29072" s="119"/>
      <c r="V29072" s="119"/>
      <c r="X29072" s="119"/>
      <c r="Z29072" s="119"/>
    </row>
    <row r="29073" spans="16:26" x14ac:dyDescent="0.25">
      <c r="P29073" s="121"/>
      <c r="R29073" s="121"/>
      <c r="T29073" s="121"/>
      <c r="V29073" s="121"/>
      <c r="X29073" s="121"/>
      <c r="Z29073" s="121"/>
    </row>
    <row r="29074" spans="16:26" x14ac:dyDescent="0.25">
      <c r="P29074" s="121"/>
      <c r="R29074" s="121"/>
      <c r="T29074" s="121"/>
      <c r="V29074" s="121"/>
      <c r="X29074" s="121"/>
      <c r="Z29074" s="121"/>
    </row>
    <row r="29075" spans="16:26" x14ac:dyDescent="0.25">
      <c r="P29075" s="121"/>
      <c r="R29075" s="121"/>
      <c r="T29075" s="121"/>
      <c r="V29075" s="121"/>
      <c r="X29075" s="121"/>
      <c r="Z29075" s="121"/>
    </row>
    <row r="29076" spans="16:26" x14ac:dyDescent="0.25">
      <c r="P29076" s="121"/>
      <c r="R29076" s="121"/>
      <c r="T29076" s="121"/>
      <c r="V29076" s="121"/>
      <c r="X29076" s="121"/>
      <c r="Z29076" s="121"/>
    </row>
    <row r="29077" spans="16:26" x14ac:dyDescent="0.25">
      <c r="P29077" s="122"/>
      <c r="R29077" s="122"/>
      <c r="T29077" s="122"/>
      <c r="V29077" s="122"/>
      <c r="X29077" s="122"/>
      <c r="Z29077" s="122"/>
    </row>
    <row r="29078" spans="16:26" x14ac:dyDescent="0.25">
      <c r="P29078" s="118"/>
      <c r="R29078" s="118"/>
      <c r="T29078" s="118"/>
      <c r="V29078" s="118"/>
      <c r="X29078" s="118"/>
      <c r="Z29078" s="118"/>
    </row>
    <row r="29079" spans="16:26" x14ac:dyDescent="0.25">
      <c r="P29079" s="119"/>
      <c r="R29079" s="119"/>
      <c r="T29079" s="119"/>
      <c r="V29079" s="119"/>
      <c r="X29079" s="119"/>
      <c r="Z29079" s="119"/>
    </row>
    <row r="29080" spans="16:26" x14ac:dyDescent="0.25">
      <c r="P29080" s="119"/>
      <c r="R29080" s="119"/>
      <c r="T29080" s="119"/>
      <c r="V29080" s="119"/>
      <c r="X29080" s="119"/>
      <c r="Z29080" s="119"/>
    </row>
    <row r="29081" spans="16:26" x14ac:dyDescent="0.25">
      <c r="P29081" s="120"/>
      <c r="R29081" s="120"/>
      <c r="T29081" s="120"/>
      <c r="V29081" s="120"/>
      <c r="X29081" s="120"/>
      <c r="Z29081" s="120"/>
    </row>
    <row r="29082" spans="16:26" x14ac:dyDescent="0.25">
      <c r="P29082" s="119"/>
      <c r="R29082" s="119"/>
      <c r="T29082" s="119"/>
      <c r="V29082" s="119"/>
      <c r="X29082" s="119"/>
      <c r="Z29082" s="119"/>
    </row>
    <row r="29083" spans="16:26" x14ac:dyDescent="0.25">
      <c r="P29083" s="119"/>
      <c r="R29083" s="119"/>
      <c r="T29083" s="119"/>
      <c r="V29083" s="119"/>
      <c r="X29083" s="119"/>
      <c r="Z29083" s="119"/>
    </row>
    <row r="29084" spans="16:26" x14ac:dyDescent="0.25">
      <c r="P29084" s="120"/>
      <c r="R29084" s="120"/>
      <c r="T29084" s="120"/>
      <c r="V29084" s="120"/>
      <c r="X29084" s="120"/>
      <c r="Z29084" s="120"/>
    </row>
    <row r="29085" spans="16:26" x14ac:dyDescent="0.25">
      <c r="P29085" s="119"/>
      <c r="R29085" s="119"/>
      <c r="T29085" s="119"/>
      <c r="V29085" s="119"/>
      <c r="X29085" s="119"/>
      <c r="Z29085" s="119"/>
    </row>
    <row r="29086" spans="16:26" x14ac:dyDescent="0.25">
      <c r="P29086" s="120"/>
      <c r="R29086" s="120"/>
      <c r="T29086" s="120"/>
      <c r="V29086" s="120"/>
      <c r="X29086" s="120"/>
      <c r="Z29086" s="120"/>
    </row>
    <row r="29087" spans="16:26" x14ac:dyDescent="0.25">
      <c r="P29087" s="119"/>
      <c r="R29087" s="119"/>
      <c r="T29087" s="119"/>
      <c r="V29087" s="119"/>
      <c r="X29087" s="119"/>
      <c r="Z29087" s="119"/>
    </row>
    <row r="29088" spans="16:26" x14ac:dyDescent="0.25">
      <c r="P29088" s="119"/>
      <c r="R29088" s="119"/>
      <c r="T29088" s="119"/>
      <c r="V29088" s="119"/>
      <c r="X29088" s="119"/>
      <c r="Z29088" s="119"/>
    </row>
    <row r="29089" spans="16:26" x14ac:dyDescent="0.25">
      <c r="P29089" s="119"/>
      <c r="R29089" s="119"/>
      <c r="T29089" s="119"/>
      <c r="V29089" s="119"/>
      <c r="X29089" s="119"/>
      <c r="Z29089" s="119"/>
    </row>
    <row r="29090" spans="16:26" x14ac:dyDescent="0.25">
      <c r="P29090" s="121"/>
      <c r="R29090" s="121"/>
      <c r="T29090" s="121"/>
      <c r="V29090" s="121"/>
      <c r="X29090" s="121"/>
      <c r="Z29090" s="121"/>
    </row>
    <row r="29091" spans="16:26" x14ac:dyDescent="0.25">
      <c r="P29091" s="121"/>
      <c r="R29091" s="121"/>
      <c r="T29091" s="121"/>
      <c r="V29091" s="121"/>
      <c r="X29091" s="121"/>
      <c r="Z29091" s="121"/>
    </row>
    <row r="29092" spans="16:26" x14ac:dyDescent="0.25">
      <c r="P29092" s="121"/>
      <c r="R29092" s="121"/>
      <c r="T29092" s="121"/>
      <c r="V29092" s="121"/>
      <c r="X29092" s="121"/>
      <c r="Z29092" s="121"/>
    </row>
    <row r="29093" spans="16:26" x14ac:dyDescent="0.25">
      <c r="P29093" s="121"/>
      <c r="R29093" s="121"/>
      <c r="T29093" s="121"/>
      <c r="V29093" s="121"/>
      <c r="X29093" s="121"/>
      <c r="Z29093" s="121"/>
    </row>
    <row r="29094" spans="16:26" x14ac:dyDescent="0.25">
      <c r="P29094" s="122"/>
      <c r="R29094" s="122"/>
      <c r="T29094" s="122"/>
      <c r="V29094" s="122"/>
      <c r="X29094" s="122"/>
      <c r="Z29094" s="122"/>
    </row>
    <row r="29095" spans="16:26" x14ac:dyDescent="0.25">
      <c r="P29095" s="118"/>
      <c r="R29095" s="118"/>
      <c r="T29095" s="118"/>
      <c r="V29095" s="118"/>
      <c r="X29095" s="118"/>
      <c r="Z29095" s="118"/>
    </row>
    <row r="29096" spans="16:26" x14ac:dyDescent="0.25">
      <c r="P29096" s="119"/>
      <c r="R29096" s="119"/>
      <c r="T29096" s="119"/>
      <c r="V29096" s="119"/>
      <c r="X29096" s="119"/>
      <c r="Z29096" s="119"/>
    </row>
    <row r="29097" spans="16:26" x14ac:dyDescent="0.25">
      <c r="P29097" s="119"/>
      <c r="R29097" s="119"/>
      <c r="T29097" s="119"/>
      <c r="V29097" s="119"/>
      <c r="X29097" s="119"/>
      <c r="Z29097" s="119"/>
    </row>
    <row r="29098" spans="16:26" x14ac:dyDescent="0.25">
      <c r="P29098" s="120"/>
      <c r="R29098" s="120"/>
      <c r="T29098" s="120"/>
      <c r="V29098" s="120"/>
      <c r="X29098" s="120"/>
      <c r="Z29098" s="120"/>
    </row>
    <row r="29099" spans="16:26" x14ac:dyDescent="0.25">
      <c r="P29099" s="119"/>
      <c r="R29099" s="119"/>
      <c r="T29099" s="119"/>
      <c r="V29099" s="119"/>
      <c r="X29099" s="119"/>
      <c r="Z29099" s="119"/>
    </row>
    <row r="29100" spans="16:26" x14ac:dyDescent="0.25">
      <c r="P29100" s="119"/>
      <c r="R29100" s="119"/>
      <c r="T29100" s="119"/>
      <c r="V29100" s="119"/>
      <c r="X29100" s="119"/>
      <c r="Z29100" s="119"/>
    </row>
    <row r="29101" spans="16:26" x14ac:dyDescent="0.25">
      <c r="P29101" s="120"/>
      <c r="R29101" s="120"/>
      <c r="T29101" s="120"/>
      <c r="V29101" s="120"/>
      <c r="X29101" s="120"/>
      <c r="Z29101" s="120"/>
    </row>
    <row r="29102" spans="16:26" x14ac:dyDescent="0.25">
      <c r="P29102" s="119"/>
      <c r="R29102" s="119"/>
      <c r="T29102" s="119"/>
      <c r="V29102" s="119"/>
      <c r="X29102" s="119"/>
      <c r="Z29102" s="119"/>
    </row>
    <row r="29103" spans="16:26" x14ac:dyDescent="0.25">
      <c r="P29103" s="120"/>
      <c r="R29103" s="120"/>
      <c r="T29103" s="120"/>
      <c r="V29103" s="120"/>
      <c r="X29103" s="120"/>
      <c r="Z29103" s="120"/>
    </row>
    <row r="29104" spans="16:26" x14ac:dyDescent="0.25">
      <c r="P29104" s="119"/>
      <c r="R29104" s="119"/>
      <c r="T29104" s="119"/>
      <c r="V29104" s="119"/>
      <c r="X29104" s="119"/>
      <c r="Z29104" s="119"/>
    </row>
    <row r="29105" spans="16:26" x14ac:dyDescent="0.25">
      <c r="P29105" s="119"/>
      <c r="R29105" s="119"/>
      <c r="T29105" s="119"/>
      <c r="V29105" s="119"/>
      <c r="X29105" s="119"/>
      <c r="Z29105" s="119"/>
    </row>
    <row r="29106" spans="16:26" x14ac:dyDescent="0.25">
      <c r="P29106" s="119"/>
      <c r="R29106" s="119"/>
      <c r="T29106" s="119"/>
      <c r="V29106" s="119"/>
      <c r="X29106" s="119"/>
      <c r="Z29106" s="119"/>
    </row>
    <row r="29107" spans="16:26" x14ac:dyDescent="0.25">
      <c r="P29107" s="121"/>
      <c r="R29107" s="121"/>
      <c r="T29107" s="121"/>
      <c r="V29107" s="121"/>
      <c r="X29107" s="121"/>
      <c r="Z29107" s="121"/>
    </row>
    <row r="29108" spans="16:26" x14ac:dyDescent="0.25">
      <c r="P29108" s="121"/>
      <c r="R29108" s="121"/>
      <c r="T29108" s="121"/>
      <c r="V29108" s="121"/>
      <c r="X29108" s="121"/>
      <c r="Z29108" s="121"/>
    </row>
    <row r="29109" spans="16:26" x14ac:dyDescent="0.25">
      <c r="P29109" s="121"/>
      <c r="R29109" s="121"/>
      <c r="T29109" s="121"/>
      <c r="V29109" s="121"/>
      <c r="X29109" s="121"/>
      <c r="Z29109" s="121"/>
    </row>
    <row r="29110" spans="16:26" x14ac:dyDescent="0.25">
      <c r="P29110" s="121"/>
      <c r="R29110" s="121"/>
      <c r="T29110" s="121"/>
      <c r="V29110" s="121"/>
      <c r="X29110" s="121"/>
      <c r="Z29110" s="121"/>
    </row>
    <row r="29111" spans="16:26" x14ac:dyDescent="0.25">
      <c r="P29111" s="122"/>
      <c r="R29111" s="122"/>
      <c r="T29111" s="122"/>
      <c r="V29111" s="122"/>
      <c r="X29111" s="122"/>
      <c r="Z29111" s="122"/>
    </row>
    <row r="29112" spans="16:26" x14ac:dyDescent="0.25">
      <c r="P29112" s="118"/>
      <c r="R29112" s="118"/>
      <c r="T29112" s="118"/>
      <c r="V29112" s="118"/>
      <c r="X29112" s="118"/>
      <c r="Z29112" s="118"/>
    </row>
    <row r="29113" spans="16:26" x14ac:dyDescent="0.25">
      <c r="P29113" s="119"/>
      <c r="R29113" s="119"/>
      <c r="T29113" s="119"/>
      <c r="V29113" s="119"/>
      <c r="X29113" s="119"/>
      <c r="Z29113" s="119"/>
    </row>
    <row r="29114" spans="16:26" x14ac:dyDescent="0.25">
      <c r="P29114" s="119"/>
      <c r="R29114" s="119"/>
      <c r="T29114" s="119"/>
      <c r="V29114" s="119"/>
      <c r="X29114" s="119"/>
      <c r="Z29114" s="119"/>
    </row>
    <row r="29115" spans="16:26" x14ac:dyDescent="0.25">
      <c r="P29115" s="120"/>
      <c r="R29115" s="120"/>
      <c r="T29115" s="120"/>
      <c r="V29115" s="120"/>
      <c r="X29115" s="120"/>
      <c r="Z29115" s="120"/>
    </row>
    <row r="29116" spans="16:26" x14ac:dyDescent="0.25">
      <c r="P29116" s="119"/>
      <c r="R29116" s="119"/>
      <c r="T29116" s="119"/>
      <c r="V29116" s="119"/>
      <c r="X29116" s="119"/>
      <c r="Z29116" s="119"/>
    </row>
    <row r="29117" spans="16:26" x14ac:dyDescent="0.25">
      <c r="P29117" s="119"/>
      <c r="R29117" s="119"/>
      <c r="T29117" s="119"/>
      <c r="V29117" s="119"/>
      <c r="X29117" s="119"/>
      <c r="Z29117" s="119"/>
    </row>
    <row r="29118" spans="16:26" x14ac:dyDescent="0.25">
      <c r="P29118" s="120"/>
      <c r="R29118" s="120"/>
      <c r="T29118" s="120"/>
      <c r="V29118" s="120"/>
      <c r="X29118" s="120"/>
      <c r="Z29118" s="120"/>
    </row>
    <row r="29119" spans="16:26" x14ac:dyDescent="0.25">
      <c r="P29119" s="119"/>
      <c r="R29119" s="119"/>
      <c r="T29119" s="119"/>
      <c r="V29119" s="119"/>
      <c r="X29119" s="119"/>
      <c r="Z29119" s="119"/>
    </row>
    <row r="29120" spans="16:26" x14ac:dyDescent="0.25">
      <c r="P29120" s="120"/>
      <c r="R29120" s="120"/>
      <c r="T29120" s="120"/>
      <c r="V29120" s="120"/>
      <c r="X29120" s="120"/>
      <c r="Z29120" s="120"/>
    </row>
    <row r="29121" spans="16:26" x14ac:dyDescent="0.25">
      <c r="P29121" s="119"/>
      <c r="R29121" s="119"/>
      <c r="T29121" s="119"/>
      <c r="V29121" s="119"/>
      <c r="X29121" s="119"/>
      <c r="Z29121" s="119"/>
    </row>
    <row r="29122" spans="16:26" x14ac:dyDescent="0.25">
      <c r="P29122" s="119"/>
      <c r="R29122" s="119"/>
      <c r="T29122" s="119"/>
      <c r="V29122" s="119"/>
      <c r="X29122" s="119"/>
      <c r="Z29122" s="119"/>
    </row>
    <row r="29123" spans="16:26" x14ac:dyDescent="0.25">
      <c r="P29123" s="119"/>
      <c r="R29123" s="119"/>
      <c r="T29123" s="119"/>
      <c r="V29123" s="119"/>
      <c r="X29123" s="119"/>
      <c r="Z29123" s="119"/>
    </row>
    <row r="29124" spans="16:26" x14ac:dyDescent="0.25">
      <c r="P29124" s="121"/>
      <c r="R29124" s="121"/>
      <c r="T29124" s="121"/>
      <c r="V29124" s="121"/>
      <c r="X29124" s="121"/>
      <c r="Z29124" s="121"/>
    </row>
    <row r="29125" spans="16:26" x14ac:dyDescent="0.25">
      <c r="P29125" s="121"/>
      <c r="R29125" s="121"/>
      <c r="T29125" s="121"/>
      <c r="V29125" s="121"/>
      <c r="X29125" s="121"/>
      <c r="Z29125" s="121"/>
    </row>
    <row r="29126" spans="16:26" x14ac:dyDescent="0.25">
      <c r="P29126" s="121"/>
      <c r="R29126" s="121"/>
      <c r="T29126" s="121"/>
      <c r="V29126" s="121"/>
      <c r="X29126" s="121"/>
      <c r="Z29126" s="121"/>
    </row>
    <row r="29127" spans="16:26" x14ac:dyDescent="0.25">
      <c r="P29127" s="121"/>
      <c r="R29127" s="121"/>
      <c r="T29127" s="121"/>
      <c r="V29127" s="121"/>
      <c r="X29127" s="121"/>
      <c r="Z29127" s="121"/>
    </row>
    <row r="29128" spans="16:26" x14ac:dyDescent="0.25">
      <c r="P29128" s="122"/>
      <c r="R29128" s="122"/>
      <c r="T29128" s="122"/>
      <c r="V29128" s="122"/>
      <c r="X29128" s="122"/>
      <c r="Z29128" s="122"/>
    </row>
    <row r="29129" spans="16:26" x14ac:dyDescent="0.25">
      <c r="P29129" s="118"/>
      <c r="R29129" s="118"/>
      <c r="T29129" s="118"/>
      <c r="V29129" s="118"/>
      <c r="X29129" s="118"/>
      <c r="Z29129" s="118"/>
    </row>
    <row r="29130" spans="16:26" x14ac:dyDescent="0.25">
      <c r="P29130" s="119"/>
      <c r="R29130" s="119"/>
      <c r="T29130" s="119"/>
      <c r="V29130" s="119"/>
      <c r="X29130" s="119"/>
      <c r="Z29130" s="119"/>
    </row>
    <row r="29131" spans="16:26" x14ac:dyDescent="0.25">
      <c r="P29131" s="119"/>
      <c r="R29131" s="119"/>
      <c r="T29131" s="119"/>
      <c r="V29131" s="119"/>
      <c r="X29131" s="119"/>
      <c r="Z29131" s="119"/>
    </row>
    <row r="29132" spans="16:26" x14ac:dyDescent="0.25">
      <c r="P29132" s="120"/>
      <c r="R29132" s="120"/>
      <c r="T29132" s="120"/>
      <c r="V29132" s="120"/>
      <c r="X29132" s="120"/>
      <c r="Z29132" s="120"/>
    </row>
    <row r="29133" spans="16:26" x14ac:dyDescent="0.25">
      <c r="P29133" s="119"/>
      <c r="R29133" s="119"/>
      <c r="T29133" s="119"/>
      <c r="V29133" s="119"/>
      <c r="X29133" s="119"/>
      <c r="Z29133" s="119"/>
    </row>
    <row r="29134" spans="16:26" x14ac:dyDescent="0.25">
      <c r="P29134" s="119"/>
      <c r="R29134" s="119"/>
      <c r="T29134" s="119"/>
      <c r="V29134" s="119"/>
      <c r="X29134" s="119"/>
      <c r="Z29134" s="119"/>
    </row>
    <row r="29135" spans="16:26" x14ac:dyDescent="0.25">
      <c r="P29135" s="120"/>
      <c r="R29135" s="120"/>
      <c r="T29135" s="120"/>
      <c r="V29135" s="120"/>
      <c r="X29135" s="120"/>
      <c r="Z29135" s="120"/>
    </row>
    <row r="29136" spans="16:26" x14ac:dyDescent="0.25">
      <c r="P29136" s="119"/>
      <c r="R29136" s="119"/>
      <c r="T29136" s="119"/>
      <c r="V29136" s="119"/>
      <c r="X29136" s="119"/>
      <c r="Z29136" s="119"/>
    </row>
    <row r="29137" spans="16:26" x14ac:dyDescent="0.25">
      <c r="P29137" s="120"/>
      <c r="R29137" s="120"/>
      <c r="T29137" s="120"/>
      <c r="V29137" s="120"/>
      <c r="X29137" s="120"/>
      <c r="Z29137" s="120"/>
    </row>
    <row r="29138" spans="16:26" x14ac:dyDescent="0.25">
      <c r="P29138" s="119"/>
      <c r="R29138" s="119"/>
      <c r="T29138" s="119"/>
      <c r="V29138" s="119"/>
      <c r="X29138" s="119"/>
      <c r="Z29138" s="119"/>
    </row>
    <row r="29139" spans="16:26" x14ac:dyDescent="0.25">
      <c r="P29139" s="119"/>
      <c r="R29139" s="119"/>
      <c r="T29139" s="119"/>
      <c r="V29139" s="119"/>
      <c r="X29139" s="119"/>
      <c r="Z29139" s="119"/>
    </row>
    <row r="29140" spans="16:26" x14ac:dyDescent="0.25">
      <c r="P29140" s="119"/>
      <c r="R29140" s="119"/>
      <c r="T29140" s="119"/>
      <c r="V29140" s="119"/>
      <c r="X29140" s="119"/>
      <c r="Z29140" s="119"/>
    </row>
    <row r="29141" spans="16:26" x14ac:dyDescent="0.25">
      <c r="P29141" s="121"/>
      <c r="R29141" s="121"/>
      <c r="T29141" s="121"/>
      <c r="V29141" s="121"/>
      <c r="X29141" s="121"/>
      <c r="Z29141" s="121"/>
    </row>
    <row r="29142" spans="16:26" x14ac:dyDescent="0.25">
      <c r="P29142" s="121"/>
      <c r="R29142" s="121"/>
      <c r="T29142" s="121"/>
      <c r="V29142" s="121"/>
      <c r="X29142" s="121"/>
      <c r="Z29142" s="121"/>
    </row>
    <row r="29143" spans="16:26" x14ac:dyDescent="0.25">
      <c r="P29143" s="121"/>
      <c r="R29143" s="121"/>
      <c r="T29143" s="121"/>
      <c r="V29143" s="121"/>
      <c r="X29143" s="121"/>
      <c r="Z29143" s="121"/>
    </row>
    <row r="29144" spans="16:26" x14ac:dyDescent="0.25">
      <c r="P29144" s="121"/>
      <c r="R29144" s="121"/>
      <c r="T29144" s="121"/>
      <c r="V29144" s="121"/>
      <c r="X29144" s="121"/>
      <c r="Z29144" s="121"/>
    </row>
    <row r="29145" spans="16:26" x14ac:dyDescent="0.25">
      <c r="P29145" s="122"/>
      <c r="R29145" s="122"/>
      <c r="T29145" s="122"/>
      <c r="V29145" s="122"/>
      <c r="X29145" s="122"/>
      <c r="Z29145" s="122"/>
    </row>
    <row r="29146" spans="16:26" x14ac:dyDescent="0.25">
      <c r="P29146" s="118"/>
      <c r="R29146" s="118"/>
      <c r="T29146" s="118"/>
      <c r="V29146" s="118"/>
      <c r="X29146" s="118"/>
      <c r="Z29146" s="118"/>
    </row>
    <row r="29147" spans="16:26" x14ac:dyDescent="0.25">
      <c r="P29147" s="119"/>
      <c r="R29147" s="119"/>
      <c r="T29147" s="119"/>
      <c r="V29147" s="119"/>
      <c r="X29147" s="119"/>
      <c r="Z29147" s="119"/>
    </row>
    <row r="29148" spans="16:26" x14ac:dyDescent="0.25">
      <c r="P29148" s="119"/>
      <c r="R29148" s="119"/>
      <c r="T29148" s="119"/>
      <c r="V29148" s="119"/>
      <c r="X29148" s="119"/>
      <c r="Z29148" s="119"/>
    </row>
    <row r="29149" spans="16:26" x14ac:dyDescent="0.25">
      <c r="P29149" s="120"/>
      <c r="R29149" s="120"/>
      <c r="T29149" s="120"/>
      <c r="V29149" s="120"/>
      <c r="X29149" s="120"/>
      <c r="Z29149" s="120"/>
    </row>
    <row r="29150" spans="16:26" x14ac:dyDescent="0.25">
      <c r="P29150" s="119"/>
      <c r="R29150" s="119"/>
      <c r="T29150" s="119"/>
      <c r="V29150" s="119"/>
      <c r="X29150" s="119"/>
      <c r="Z29150" s="119"/>
    </row>
    <row r="29151" spans="16:26" x14ac:dyDescent="0.25">
      <c r="P29151" s="119"/>
      <c r="R29151" s="119"/>
      <c r="T29151" s="119"/>
      <c r="V29151" s="119"/>
      <c r="X29151" s="119"/>
      <c r="Z29151" s="119"/>
    </row>
    <row r="29152" spans="16:26" x14ac:dyDescent="0.25">
      <c r="P29152" s="120"/>
      <c r="R29152" s="120"/>
      <c r="T29152" s="120"/>
      <c r="V29152" s="120"/>
      <c r="X29152" s="120"/>
      <c r="Z29152" s="120"/>
    </row>
    <row r="29153" spans="16:26" x14ac:dyDescent="0.25">
      <c r="P29153" s="119"/>
      <c r="R29153" s="119"/>
      <c r="T29153" s="119"/>
      <c r="V29153" s="119"/>
      <c r="X29153" s="119"/>
      <c r="Z29153" s="119"/>
    </row>
    <row r="29154" spans="16:26" x14ac:dyDescent="0.25">
      <c r="P29154" s="120"/>
      <c r="R29154" s="120"/>
      <c r="T29154" s="120"/>
      <c r="V29154" s="120"/>
      <c r="X29154" s="120"/>
      <c r="Z29154" s="120"/>
    </row>
    <row r="29155" spans="16:26" x14ac:dyDescent="0.25">
      <c r="P29155" s="119"/>
      <c r="R29155" s="119"/>
      <c r="T29155" s="119"/>
      <c r="V29155" s="119"/>
      <c r="X29155" s="119"/>
      <c r="Z29155" s="119"/>
    </row>
    <row r="29156" spans="16:26" x14ac:dyDescent="0.25">
      <c r="P29156" s="119"/>
      <c r="R29156" s="119"/>
      <c r="T29156" s="119"/>
      <c r="V29156" s="119"/>
      <c r="X29156" s="119"/>
      <c r="Z29156" s="119"/>
    </row>
    <row r="29157" spans="16:26" x14ac:dyDescent="0.25">
      <c r="P29157" s="119"/>
      <c r="R29157" s="119"/>
      <c r="T29157" s="119"/>
      <c r="V29157" s="119"/>
      <c r="X29157" s="119"/>
      <c r="Z29157" s="119"/>
    </row>
    <row r="29158" spans="16:26" x14ac:dyDescent="0.25">
      <c r="P29158" s="121"/>
      <c r="R29158" s="121"/>
      <c r="T29158" s="121"/>
      <c r="V29158" s="121"/>
      <c r="X29158" s="121"/>
      <c r="Z29158" s="121"/>
    </row>
    <row r="29159" spans="16:26" x14ac:dyDescent="0.25">
      <c r="P29159" s="121"/>
      <c r="R29159" s="121"/>
      <c r="T29159" s="121"/>
      <c r="V29159" s="121"/>
      <c r="X29159" s="121"/>
      <c r="Z29159" s="121"/>
    </row>
    <row r="29160" spans="16:26" x14ac:dyDescent="0.25">
      <c r="P29160" s="121"/>
      <c r="R29160" s="121"/>
      <c r="T29160" s="121"/>
      <c r="V29160" s="121"/>
      <c r="X29160" s="121"/>
      <c r="Z29160" s="121"/>
    </row>
    <row r="29161" spans="16:26" x14ac:dyDescent="0.25">
      <c r="P29161" s="121"/>
      <c r="R29161" s="121"/>
      <c r="T29161" s="121"/>
      <c r="V29161" s="121"/>
      <c r="X29161" s="121"/>
      <c r="Z29161" s="121"/>
    </row>
    <row r="29162" spans="16:26" x14ac:dyDescent="0.25">
      <c r="P29162" s="122"/>
      <c r="R29162" s="122"/>
      <c r="T29162" s="122"/>
      <c r="V29162" s="122"/>
      <c r="X29162" s="122"/>
      <c r="Z29162" s="122"/>
    </row>
    <row r="29163" spans="16:26" x14ac:dyDescent="0.25">
      <c r="P29163" s="118"/>
      <c r="R29163" s="118"/>
      <c r="T29163" s="118"/>
      <c r="V29163" s="118"/>
      <c r="X29163" s="118"/>
      <c r="Z29163" s="118"/>
    </row>
    <row r="29164" spans="16:26" x14ac:dyDescent="0.25">
      <c r="P29164" s="119"/>
      <c r="R29164" s="119"/>
      <c r="T29164" s="119"/>
      <c r="V29164" s="119"/>
      <c r="X29164" s="119"/>
      <c r="Z29164" s="119"/>
    </row>
    <row r="29165" spans="16:26" x14ac:dyDescent="0.25">
      <c r="P29165" s="119"/>
      <c r="R29165" s="119"/>
      <c r="T29165" s="119"/>
      <c r="V29165" s="119"/>
      <c r="X29165" s="119"/>
      <c r="Z29165" s="119"/>
    </row>
    <row r="29166" spans="16:26" x14ac:dyDescent="0.25">
      <c r="P29166" s="120"/>
      <c r="R29166" s="120"/>
      <c r="T29166" s="120"/>
      <c r="V29166" s="120"/>
      <c r="X29166" s="120"/>
      <c r="Z29166" s="120"/>
    </row>
    <row r="29167" spans="16:26" x14ac:dyDescent="0.25">
      <c r="P29167" s="119"/>
      <c r="R29167" s="119"/>
      <c r="T29167" s="119"/>
      <c r="V29167" s="119"/>
      <c r="X29167" s="119"/>
      <c r="Z29167" s="119"/>
    </row>
    <row r="29168" spans="16:26" x14ac:dyDescent="0.25">
      <c r="P29168" s="119"/>
      <c r="R29168" s="119"/>
      <c r="T29168" s="119"/>
      <c r="V29168" s="119"/>
      <c r="X29168" s="119"/>
      <c r="Z29168" s="119"/>
    </row>
    <row r="29169" spans="16:26" x14ac:dyDescent="0.25">
      <c r="P29169" s="120"/>
      <c r="R29169" s="120"/>
      <c r="T29169" s="120"/>
      <c r="V29169" s="120"/>
      <c r="X29169" s="120"/>
      <c r="Z29169" s="120"/>
    </row>
    <row r="29170" spans="16:26" x14ac:dyDescent="0.25">
      <c r="P29170" s="119"/>
      <c r="R29170" s="119"/>
      <c r="T29170" s="119"/>
      <c r="V29170" s="119"/>
      <c r="X29170" s="119"/>
      <c r="Z29170" s="119"/>
    </row>
    <row r="29171" spans="16:26" x14ac:dyDescent="0.25">
      <c r="P29171" s="120"/>
      <c r="R29171" s="120"/>
      <c r="T29171" s="120"/>
      <c r="V29171" s="120"/>
      <c r="X29171" s="120"/>
      <c r="Z29171" s="120"/>
    </row>
    <row r="29172" spans="16:26" x14ac:dyDescent="0.25">
      <c r="P29172" s="119"/>
      <c r="R29172" s="119"/>
      <c r="T29172" s="119"/>
      <c r="V29172" s="119"/>
      <c r="X29172" s="119"/>
      <c r="Z29172" s="119"/>
    </row>
    <row r="29173" spans="16:26" x14ac:dyDescent="0.25">
      <c r="P29173" s="119"/>
      <c r="R29173" s="119"/>
      <c r="T29173" s="119"/>
      <c r="V29173" s="119"/>
      <c r="X29173" s="119"/>
      <c r="Z29173" s="119"/>
    </row>
    <row r="29174" spans="16:26" x14ac:dyDescent="0.25">
      <c r="P29174" s="119"/>
      <c r="R29174" s="119"/>
      <c r="T29174" s="119"/>
      <c r="V29174" s="119"/>
      <c r="X29174" s="119"/>
      <c r="Z29174" s="119"/>
    </row>
    <row r="29175" spans="16:26" x14ac:dyDescent="0.25">
      <c r="P29175" s="121"/>
      <c r="R29175" s="121"/>
      <c r="T29175" s="121"/>
      <c r="V29175" s="121"/>
      <c r="X29175" s="121"/>
      <c r="Z29175" s="121"/>
    </row>
    <row r="29176" spans="16:26" x14ac:dyDescent="0.25">
      <c r="P29176" s="121"/>
      <c r="R29176" s="121"/>
      <c r="T29176" s="121"/>
      <c r="V29176" s="121"/>
      <c r="X29176" s="121"/>
      <c r="Z29176" s="121"/>
    </row>
    <row r="29177" spans="16:26" x14ac:dyDescent="0.25">
      <c r="P29177" s="121"/>
      <c r="R29177" s="121"/>
      <c r="T29177" s="121"/>
      <c r="V29177" s="121"/>
      <c r="X29177" s="121"/>
      <c r="Z29177" s="121"/>
    </row>
    <row r="29178" spans="16:26" x14ac:dyDescent="0.25">
      <c r="P29178" s="121"/>
      <c r="R29178" s="121"/>
      <c r="T29178" s="121"/>
      <c r="V29178" s="121"/>
      <c r="X29178" s="121"/>
      <c r="Z29178" s="121"/>
    </row>
    <row r="29179" spans="16:26" x14ac:dyDescent="0.25">
      <c r="P29179" s="122"/>
      <c r="R29179" s="122"/>
      <c r="T29179" s="122"/>
      <c r="V29179" s="122"/>
      <c r="X29179" s="122"/>
      <c r="Z29179" s="122"/>
    </row>
    <row r="29180" spans="16:26" x14ac:dyDescent="0.25">
      <c r="P29180" s="118"/>
      <c r="R29180" s="118"/>
      <c r="T29180" s="118"/>
      <c r="V29180" s="118"/>
      <c r="X29180" s="118"/>
      <c r="Z29180" s="118"/>
    </row>
    <row r="29181" spans="16:26" x14ac:dyDescent="0.25">
      <c r="P29181" s="119"/>
      <c r="R29181" s="119"/>
      <c r="T29181" s="119"/>
      <c r="V29181" s="119"/>
      <c r="X29181" s="119"/>
      <c r="Z29181" s="119"/>
    </row>
    <row r="29182" spans="16:26" x14ac:dyDescent="0.25">
      <c r="P29182" s="119"/>
      <c r="R29182" s="119"/>
      <c r="T29182" s="119"/>
      <c r="V29182" s="119"/>
      <c r="X29182" s="119"/>
      <c r="Z29182" s="119"/>
    </row>
    <row r="29183" spans="16:26" x14ac:dyDescent="0.25">
      <c r="P29183" s="120"/>
      <c r="R29183" s="120"/>
      <c r="T29183" s="120"/>
      <c r="V29183" s="120"/>
      <c r="X29183" s="120"/>
      <c r="Z29183" s="120"/>
    </row>
    <row r="29184" spans="16:26" x14ac:dyDescent="0.25">
      <c r="P29184" s="119"/>
      <c r="R29184" s="119"/>
      <c r="T29184" s="119"/>
      <c r="V29184" s="119"/>
      <c r="X29184" s="119"/>
      <c r="Z29184" s="119"/>
    </row>
    <row r="29185" spans="16:26" x14ac:dyDescent="0.25">
      <c r="P29185" s="119"/>
      <c r="R29185" s="119"/>
      <c r="T29185" s="119"/>
      <c r="V29185" s="119"/>
      <c r="X29185" s="119"/>
      <c r="Z29185" s="119"/>
    </row>
    <row r="29186" spans="16:26" x14ac:dyDescent="0.25">
      <c r="P29186" s="120"/>
      <c r="R29186" s="120"/>
      <c r="T29186" s="120"/>
      <c r="V29186" s="120"/>
      <c r="X29186" s="120"/>
      <c r="Z29186" s="120"/>
    </row>
    <row r="29187" spans="16:26" x14ac:dyDescent="0.25">
      <c r="P29187" s="119"/>
      <c r="R29187" s="119"/>
      <c r="T29187" s="119"/>
      <c r="V29187" s="119"/>
      <c r="X29187" s="119"/>
      <c r="Z29187" s="119"/>
    </row>
    <row r="29188" spans="16:26" x14ac:dyDescent="0.25">
      <c r="P29188" s="120"/>
      <c r="R29188" s="120"/>
      <c r="T29188" s="120"/>
      <c r="V29188" s="120"/>
      <c r="X29188" s="120"/>
      <c r="Z29188" s="120"/>
    </row>
    <row r="29189" spans="16:26" x14ac:dyDescent="0.25">
      <c r="P29189" s="119"/>
      <c r="R29189" s="119"/>
      <c r="T29189" s="119"/>
      <c r="V29189" s="119"/>
      <c r="X29189" s="119"/>
      <c r="Z29189" s="119"/>
    </row>
    <row r="29190" spans="16:26" x14ac:dyDescent="0.25">
      <c r="P29190" s="119"/>
      <c r="R29190" s="119"/>
      <c r="T29190" s="119"/>
      <c r="V29190" s="119"/>
      <c r="X29190" s="119"/>
      <c r="Z29190" s="119"/>
    </row>
    <row r="29191" spans="16:26" x14ac:dyDescent="0.25">
      <c r="P29191" s="119"/>
      <c r="R29191" s="119"/>
      <c r="T29191" s="119"/>
      <c r="V29191" s="119"/>
      <c r="X29191" s="119"/>
      <c r="Z29191" s="119"/>
    </row>
    <row r="29192" spans="16:26" x14ac:dyDescent="0.25">
      <c r="P29192" s="121"/>
      <c r="R29192" s="121"/>
      <c r="T29192" s="121"/>
      <c r="V29192" s="121"/>
      <c r="X29192" s="121"/>
      <c r="Z29192" s="121"/>
    </row>
    <row r="29193" spans="16:26" x14ac:dyDescent="0.25">
      <c r="P29193" s="121"/>
      <c r="R29193" s="121"/>
      <c r="T29193" s="121"/>
      <c r="V29193" s="121"/>
      <c r="X29193" s="121"/>
      <c r="Z29193" s="121"/>
    </row>
    <row r="29194" spans="16:26" x14ac:dyDescent="0.25">
      <c r="P29194" s="121"/>
      <c r="R29194" s="121"/>
      <c r="T29194" s="121"/>
      <c r="V29194" s="121"/>
      <c r="X29194" s="121"/>
      <c r="Z29194" s="121"/>
    </row>
    <row r="29195" spans="16:26" x14ac:dyDescent="0.25">
      <c r="P29195" s="121"/>
      <c r="R29195" s="121"/>
      <c r="T29195" s="121"/>
      <c r="V29195" s="121"/>
      <c r="X29195" s="121"/>
      <c r="Z29195" s="121"/>
    </row>
    <row r="29196" spans="16:26" x14ac:dyDescent="0.25">
      <c r="P29196" s="122"/>
      <c r="R29196" s="122"/>
      <c r="T29196" s="122"/>
      <c r="V29196" s="122"/>
      <c r="X29196" s="122"/>
      <c r="Z29196" s="122"/>
    </row>
    <row r="29197" spans="16:26" x14ac:dyDescent="0.25">
      <c r="P29197" s="118"/>
      <c r="R29197" s="118"/>
      <c r="T29197" s="118"/>
      <c r="V29197" s="118"/>
      <c r="X29197" s="118"/>
      <c r="Z29197" s="118"/>
    </row>
    <row r="29198" spans="16:26" x14ac:dyDescent="0.25">
      <c r="P29198" s="119"/>
      <c r="R29198" s="119"/>
      <c r="T29198" s="119"/>
      <c r="V29198" s="119"/>
      <c r="X29198" s="119"/>
      <c r="Z29198" s="119"/>
    </row>
    <row r="29199" spans="16:26" x14ac:dyDescent="0.25">
      <c r="P29199" s="119"/>
      <c r="R29199" s="119"/>
      <c r="T29199" s="119"/>
      <c r="V29199" s="119"/>
      <c r="X29199" s="119"/>
      <c r="Z29199" s="119"/>
    </row>
    <row r="29200" spans="16:26" x14ac:dyDescent="0.25">
      <c r="P29200" s="120"/>
      <c r="R29200" s="120"/>
      <c r="T29200" s="120"/>
      <c r="V29200" s="120"/>
      <c r="X29200" s="120"/>
      <c r="Z29200" s="120"/>
    </row>
    <row r="29201" spans="16:26" x14ac:dyDescent="0.25">
      <c r="P29201" s="119"/>
      <c r="R29201" s="119"/>
      <c r="T29201" s="119"/>
      <c r="V29201" s="119"/>
      <c r="X29201" s="119"/>
      <c r="Z29201" s="119"/>
    </row>
    <row r="29202" spans="16:26" x14ac:dyDescent="0.25">
      <c r="P29202" s="119"/>
      <c r="R29202" s="119"/>
      <c r="T29202" s="119"/>
      <c r="V29202" s="119"/>
      <c r="X29202" s="119"/>
      <c r="Z29202" s="119"/>
    </row>
    <row r="29203" spans="16:26" x14ac:dyDescent="0.25">
      <c r="P29203" s="120"/>
      <c r="R29203" s="120"/>
      <c r="T29203" s="120"/>
      <c r="V29203" s="120"/>
      <c r="X29203" s="120"/>
      <c r="Z29203" s="120"/>
    </row>
    <row r="29204" spans="16:26" x14ac:dyDescent="0.25">
      <c r="P29204" s="119"/>
      <c r="R29204" s="119"/>
      <c r="T29204" s="119"/>
      <c r="V29204" s="119"/>
      <c r="X29204" s="119"/>
      <c r="Z29204" s="119"/>
    </row>
    <row r="29205" spans="16:26" x14ac:dyDescent="0.25">
      <c r="P29205" s="120"/>
      <c r="R29205" s="120"/>
      <c r="T29205" s="120"/>
      <c r="V29205" s="120"/>
      <c r="X29205" s="120"/>
      <c r="Z29205" s="120"/>
    </row>
    <row r="29206" spans="16:26" x14ac:dyDescent="0.25">
      <c r="P29206" s="119"/>
      <c r="R29206" s="119"/>
      <c r="T29206" s="119"/>
      <c r="V29206" s="119"/>
      <c r="X29206" s="119"/>
      <c r="Z29206" s="119"/>
    </row>
    <row r="29207" spans="16:26" x14ac:dyDescent="0.25">
      <c r="P29207" s="119"/>
      <c r="R29207" s="119"/>
      <c r="T29207" s="119"/>
      <c r="V29207" s="119"/>
      <c r="X29207" s="119"/>
      <c r="Z29207" s="119"/>
    </row>
    <row r="29208" spans="16:26" x14ac:dyDescent="0.25">
      <c r="P29208" s="119"/>
      <c r="R29208" s="119"/>
      <c r="T29208" s="119"/>
      <c r="V29208" s="119"/>
      <c r="X29208" s="119"/>
      <c r="Z29208" s="119"/>
    </row>
    <row r="29209" spans="16:26" x14ac:dyDescent="0.25">
      <c r="P29209" s="121"/>
      <c r="R29209" s="121"/>
      <c r="T29209" s="121"/>
      <c r="V29209" s="121"/>
      <c r="X29209" s="121"/>
      <c r="Z29209" s="121"/>
    </row>
    <row r="29210" spans="16:26" x14ac:dyDescent="0.25">
      <c r="P29210" s="121"/>
      <c r="R29210" s="121"/>
      <c r="T29210" s="121"/>
      <c r="V29210" s="121"/>
      <c r="X29210" s="121"/>
      <c r="Z29210" s="121"/>
    </row>
    <row r="29211" spans="16:26" x14ac:dyDescent="0.25">
      <c r="P29211" s="121"/>
      <c r="R29211" s="121"/>
      <c r="T29211" s="121"/>
      <c r="V29211" s="121"/>
      <c r="X29211" s="121"/>
      <c r="Z29211" s="121"/>
    </row>
    <row r="29212" spans="16:26" x14ac:dyDescent="0.25">
      <c r="P29212" s="121"/>
      <c r="R29212" s="121"/>
      <c r="T29212" s="121"/>
      <c r="V29212" s="121"/>
      <c r="X29212" s="121"/>
      <c r="Z29212" s="121"/>
    </row>
    <row r="29213" spans="16:26" x14ac:dyDescent="0.25">
      <c r="P29213" s="122"/>
      <c r="R29213" s="122"/>
      <c r="T29213" s="122"/>
      <c r="V29213" s="122"/>
      <c r="X29213" s="122"/>
      <c r="Z29213" s="122"/>
    </row>
    <row r="29214" spans="16:26" x14ac:dyDescent="0.25">
      <c r="P29214" s="118"/>
      <c r="R29214" s="118"/>
      <c r="T29214" s="118"/>
      <c r="V29214" s="118"/>
      <c r="X29214" s="118"/>
      <c r="Z29214" s="118"/>
    </row>
    <row r="29215" spans="16:26" x14ac:dyDescent="0.25">
      <c r="P29215" s="119"/>
      <c r="R29215" s="119"/>
      <c r="T29215" s="119"/>
      <c r="V29215" s="119"/>
      <c r="X29215" s="119"/>
      <c r="Z29215" s="119"/>
    </row>
    <row r="29216" spans="16:26" x14ac:dyDescent="0.25">
      <c r="P29216" s="119"/>
      <c r="R29216" s="119"/>
      <c r="T29216" s="119"/>
      <c r="V29216" s="119"/>
      <c r="X29216" s="119"/>
      <c r="Z29216" s="119"/>
    </row>
    <row r="29217" spans="16:26" x14ac:dyDescent="0.25">
      <c r="P29217" s="120"/>
      <c r="R29217" s="120"/>
      <c r="T29217" s="120"/>
      <c r="V29217" s="120"/>
      <c r="X29217" s="120"/>
      <c r="Z29217" s="120"/>
    </row>
    <row r="29218" spans="16:26" x14ac:dyDescent="0.25">
      <c r="P29218" s="119"/>
      <c r="R29218" s="119"/>
      <c r="T29218" s="119"/>
      <c r="V29218" s="119"/>
      <c r="X29218" s="119"/>
      <c r="Z29218" s="119"/>
    </row>
    <row r="29219" spans="16:26" x14ac:dyDescent="0.25">
      <c r="P29219" s="119"/>
      <c r="R29219" s="119"/>
      <c r="T29219" s="119"/>
      <c r="V29219" s="119"/>
      <c r="X29219" s="119"/>
      <c r="Z29219" s="119"/>
    </row>
    <row r="29220" spans="16:26" x14ac:dyDescent="0.25">
      <c r="P29220" s="120"/>
      <c r="R29220" s="120"/>
      <c r="T29220" s="120"/>
      <c r="V29220" s="120"/>
      <c r="X29220" s="120"/>
      <c r="Z29220" s="120"/>
    </row>
    <row r="29221" spans="16:26" x14ac:dyDescent="0.25">
      <c r="P29221" s="119"/>
      <c r="R29221" s="119"/>
      <c r="T29221" s="119"/>
      <c r="V29221" s="119"/>
      <c r="X29221" s="119"/>
      <c r="Z29221" s="119"/>
    </row>
    <row r="29222" spans="16:26" x14ac:dyDescent="0.25">
      <c r="P29222" s="120"/>
      <c r="R29222" s="120"/>
      <c r="T29222" s="120"/>
      <c r="V29222" s="120"/>
      <c r="X29222" s="120"/>
      <c r="Z29222" s="120"/>
    </row>
    <row r="29223" spans="16:26" x14ac:dyDescent="0.25">
      <c r="P29223" s="119"/>
      <c r="R29223" s="119"/>
      <c r="T29223" s="119"/>
      <c r="V29223" s="119"/>
      <c r="X29223" s="119"/>
      <c r="Z29223" s="119"/>
    </row>
    <row r="29224" spans="16:26" x14ac:dyDescent="0.25">
      <c r="P29224" s="119"/>
      <c r="R29224" s="119"/>
      <c r="T29224" s="119"/>
      <c r="V29224" s="119"/>
      <c r="X29224" s="119"/>
      <c r="Z29224" s="119"/>
    </row>
    <row r="29225" spans="16:26" x14ac:dyDescent="0.25">
      <c r="P29225" s="119"/>
      <c r="R29225" s="119"/>
      <c r="T29225" s="119"/>
      <c r="V29225" s="119"/>
      <c r="X29225" s="119"/>
      <c r="Z29225" s="119"/>
    </row>
    <row r="29226" spans="16:26" x14ac:dyDescent="0.25">
      <c r="P29226" s="121"/>
      <c r="R29226" s="121"/>
      <c r="T29226" s="121"/>
      <c r="V29226" s="121"/>
      <c r="X29226" s="121"/>
      <c r="Z29226" s="121"/>
    </row>
    <row r="29227" spans="16:26" x14ac:dyDescent="0.25">
      <c r="P29227" s="121"/>
      <c r="R29227" s="121"/>
      <c r="T29227" s="121"/>
      <c r="V29227" s="121"/>
      <c r="X29227" s="121"/>
      <c r="Z29227" s="121"/>
    </row>
    <row r="29228" spans="16:26" x14ac:dyDescent="0.25">
      <c r="P29228" s="121"/>
      <c r="R29228" s="121"/>
      <c r="T29228" s="121"/>
      <c r="V29228" s="121"/>
      <c r="X29228" s="121"/>
      <c r="Z29228" s="121"/>
    </row>
    <row r="29229" spans="16:26" x14ac:dyDescent="0.25">
      <c r="P29229" s="121"/>
      <c r="R29229" s="121"/>
      <c r="T29229" s="121"/>
      <c r="V29229" s="121"/>
      <c r="X29229" s="121"/>
      <c r="Z29229" s="121"/>
    </row>
    <row r="29230" spans="16:26" x14ac:dyDescent="0.25">
      <c r="P29230" s="122"/>
      <c r="R29230" s="122"/>
      <c r="T29230" s="122"/>
      <c r="V29230" s="122"/>
      <c r="X29230" s="122"/>
      <c r="Z29230" s="122"/>
    </row>
    <row r="29231" spans="16:26" x14ac:dyDescent="0.25">
      <c r="P29231" s="118"/>
      <c r="R29231" s="118"/>
      <c r="T29231" s="118"/>
      <c r="V29231" s="118"/>
      <c r="X29231" s="118"/>
      <c r="Z29231" s="118"/>
    </row>
    <row r="29232" spans="16:26" x14ac:dyDescent="0.25">
      <c r="P29232" s="119"/>
      <c r="R29232" s="119"/>
      <c r="T29232" s="119"/>
      <c r="V29232" s="119"/>
      <c r="X29232" s="119"/>
      <c r="Z29232" s="119"/>
    </row>
    <row r="29233" spans="16:26" x14ac:dyDescent="0.25">
      <c r="P29233" s="119"/>
      <c r="R29233" s="119"/>
      <c r="T29233" s="119"/>
      <c r="V29233" s="119"/>
      <c r="X29233" s="119"/>
      <c r="Z29233" s="119"/>
    </row>
    <row r="29234" spans="16:26" x14ac:dyDescent="0.25">
      <c r="P29234" s="120"/>
      <c r="R29234" s="120"/>
      <c r="T29234" s="120"/>
      <c r="V29234" s="120"/>
      <c r="X29234" s="120"/>
      <c r="Z29234" s="120"/>
    </row>
    <row r="29235" spans="16:26" x14ac:dyDescent="0.25">
      <c r="P29235" s="119"/>
      <c r="R29235" s="119"/>
      <c r="T29235" s="119"/>
      <c r="V29235" s="119"/>
      <c r="X29235" s="119"/>
      <c r="Z29235" s="119"/>
    </row>
    <row r="29236" spans="16:26" x14ac:dyDescent="0.25">
      <c r="P29236" s="119"/>
      <c r="R29236" s="119"/>
      <c r="T29236" s="119"/>
      <c r="V29236" s="119"/>
      <c r="X29236" s="119"/>
      <c r="Z29236" s="119"/>
    </row>
    <row r="29237" spans="16:26" x14ac:dyDescent="0.25">
      <c r="P29237" s="120"/>
      <c r="R29237" s="120"/>
      <c r="T29237" s="120"/>
      <c r="V29237" s="120"/>
      <c r="X29237" s="120"/>
      <c r="Z29237" s="120"/>
    </row>
    <row r="29238" spans="16:26" x14ac:dyDescent="0.25">
      <c r="P29238" s="119"/>
      <c r="R29238" s="119"/>
      <c r="T29238" s="119"/>
      <c r="V29238" s="119"/>
      <c r="X29238" s="119"/>
      <c r="Z29238" s="119"/>
    </row>
    <row r="29239" spans="16:26" x14ac:dyDescent="0.25">
      <c r="P29239" s="120"/>
      <c r="R29239" s="120"/>
      <c r="T29239" s="120"/>
      <c r="V29239" s="120"/>
      <c r="X29239" s="120"/>
      <c r="Z29239" s="120"/>
    </row>
    <row r="29240" spans="16:26" x14ac:dyDescent="0.25">
      <c r="P29240" s="119"/>
      <c r="R29240" s="119"/>
      <c r="T29240" s="119"/>
      <c r="V29240" s="119"/>
      <c r="X29240" s="119"/>
      <c r="Z29240" s="119"/>
    </row>
    <row r="29241" spans="16:26" x14ac:dyDescent="0.25">
      <c r="P29241" s="119"/>
      <c r="R29241" s="119"/>
      <c r="T29241" s="119"/>
      <c r="V29241" s="119"/>
      <c r="X29241" s="119"/>
      <c r="Z29241" s="119"/>
    </row>
    <row r="29242" spans="16:26" x14ac:dyDescent="0.25">
      <c r="P29242" s="119"/>
      <c r="R29242" s="119"/>
      <c r="T29242" s="119"/>
      <c r="V29242" s="119"/>
      <c r="X29242" s="119"/>
      <c r="Z29242" s="119"/>
    </row>
    <row r="29243" spans="16:26" x14ac:dyDescent="0.25">
      <c r="P29243" s="121"/>
      <c r="R29243" s="121"/>
      <c r="T29243" s="121"/>
      <c r="V29243" s="121"/>
      <c r="X29243" s="121"/>
      <c r="Z29243" s="121"/>
    </row>
    <row r="29244" spans="16:26" x14ac:dyDescent="0.25">
      <c r="P29244" s="121"/>
      <c r="R29244" s="121"/>
      <c r="T29244" s="121"/>
      <c r="V29244" s="121"/>
      <c r="X29244" s="121"/>
      <c r="Z29244" s="121"/>
    </row>
    <row r="29245" spans="16:26" x14ac:dyDescent="0.25">
      <c r="P29245" s="121"/>
      <c r="R29245" s="121"/>
      <c r="T29245" s="121"/>
      <c r="V29245" s="121"/>
      <c r="X29245" s="121"/>
      <c r="Z29245" s="121"/>
    </row>
    <row r="29246" spans="16:26" x14ac:dyDescent="0.25">
      <c r="P29246" s="121"/>
      <c r="R29246" s="121"/>
      <c r="T29246" s="121"/>
      <c r="V29246" s="121"/>
      <c r="X29246" s="121"/>
      <c r="Z29246" s="121"/>
    </row>
    <row r="29247" spans="16:26" x14ac:dyDescent="0.25">
      <c r="P29247" s="122"/>
      <c r="R29247" s="122"/>
      <c r="T29247" s="122"/>
      <c r="V29247" s="122"/>
      <c r="X29247" s="122"/>
      <c r="Z29247" s="122"/>
    </row>
    <row r="29248" spans="16:26" x14ac:dyDescent="0.25">
      <c r="P29248" s="118"/>
      <c r="R29248" s="118"/>
      <c r="T29248" s="118"/>
      <c r="V29248" s="118"/>
      <c r="X29248" s="118"/>
      <c r="Z29248" s="118"/>
    </row>
    <row r="29249" spans="16:26" x14ac:dyDescent="0.25">
      <c r="P29249" s="119"/>
      <c r="R29249" s="119"/>
      <c r="T29249" s="119"/>
      <c r="V29249" s="119"/>
      <c r="X29249" s="119"/>
      <c r="Z29249" s="119"/>
    </row>
    <row r="29250" spans="16:26" x14ac:dyDescent="0.25">
      <c r="P29250" s="119"/>
      <c r="R29250" s="119"/>
      <c r="T29250" s="119"/>
      <c r="V29250" s="119"/>
      <c r="X29250" s="119"/>
      <c r="Z29250" s="119"/>
    </row>
    <row r="29251" spans="16:26" x14ac:dyDescent="0.25">
      <c r="P29251" s="120"/>
      <c r="R29251" s="120"/>
      <c r="T29251" s="120"/>
      <c r="V29251" s="120"/>
      <c r="X29251" s="120"/>
      <c r="Z29251" s="120"/>
    </row>
    <row r="29252" spans="16:26" x14ac:dyDescent="0.25">
      <c r="P29252" s="119"/>
      <c r="R29252" s="119"/>
      <c r="T29252" s="119"/>
      <c r="V29252" s="119"/>
      <c r="X29252" s="119"/>
      <c r="Z29252" s="119"/>
    </row>
    <row r="29253" spans="16:26" x14ac:dyDescent="0.25">
      <c r="P29253" s="119"/>
      <c r="R29253" s="119"/>
      <c r="T29253" s="119"/>
      <c r="V29253" s="119"/>
      <c r="X29253" s="119"/>
      <c r="Z29253" s="119"/>
    </row>
    <row r="29254" spans="16:26" x14ac:dyDescent="0.25">
      <c r="P29254" s="120"/>
      <c r="R29254" s="120"/>
      <c r="T29254" s="120"/>
      <c r="V29254" s="120"/>
      <c r="X29254" s="120"/>
      <c r="Z29254" s="120"/>
    </row>
    <row r="29255" spans="16:26" x14ac:dyDescent="0.25">
      <c r="P29255" s="119"/>
      <c r="R29255" s="119"/>
      <c r="T29255" s="119"/>
      <c r="V29255" s="119"/>
      <c r="X29255" s="119"/>
      <c r="Z29255" s="119"/>
    </row>
    <row r="29256" spans="16:26" x14ac:dyDescent="0.25">
      <c r="P29256" s="120"/>
      <c r="R29256" s="120"/>
      <c r="T29256" s="120"/>
      <c r="V29256" s="120"/>
      <c r="X29256" s="120"/>
      <c r="Z29256" s="120"/>
    </row>
    <row r="29257" spans="16:26" x14ac:dyDescent="0.25">
      <c r="P29257" s="119"/>
      <c r="R29257" s="119"/>
      <c r="T29257" s="119"/>
      <c r="V29257" s="119"/>
      <c r="X29257" s="119"/>
      <c r="Z29257" s="119"/>
    </row>
    <row r="29258" spans="16:26" x14ac:dyDescent="0.25">
      <c r="P29258" s="119"/>
      <c r="R29258" s="119"/>
      <c r="T29258" s="119"/>
      <c r="V29258" s="119"/>
      <c r="X29258" s="119"/>
      <c r="Z29258" s="119"/>
    </row>
    <row r="29259" spans="16:26" x14ac:dyDescent="0.25">
      <c r="P29259" s="119"/>
      <c r="R29259" s="119"/>
      <c r="T29259" s="119"/>
      <c r="V29259" s="119"/>
      <c r="X29259" s="119"/>
      <c r="Z29259" s="119"/>
    </row>
    <row r="29260" spans="16:26" x14ac:dyDescent="0.25">
      <c r="P29260" s="121"/>
      <c r="R29260" s="121"/>
      <c r="T29260" s="121"/>
      <c r="V29260" s="121"/>
      <c r="X29260" s="121"/>
      <c r="Z29260" s="121"/>
    </row>
    <row r="29261" spans="16:26" x14ac:dyDescent="0.25">
      <c r="P29261" s="121"/>
      <c r="R29261" s="121"/>
      <c r="T29261" s="121"/>
      <c r="V29261" s="121"/>
      <c r="X29261" s="121"/>
      <c r="Z29261" s="121"/>
    </row>
    <row r="29262" spans="16:26" x14ac:dyDescent="0.25">
      <c r="P29262" s="121"/>
      <c r="R29262" s="121"/>
      <c r="T29262" s="121"/>
      <c r="V29262" s="121"/>
      <c r="X29262" s="121"/>
      <c r="Z29262" s="121"/>
    </row>
    <row r="29263" spans="16:26" x14ac:dyDescent="0.25">
      <c r="P29263" s="121"/>
      <c r="R29263" s="121"/>
      <c r="T29263" s="121"/>
      <c r="V29263" s="121"/>
      <c r="X29263" s="121"/>
      <c r="Z29263" s="121"/>
    </row>
    <row r="29264" spans="16:26" x14ac:dyDescent="0.25">
      <c r="P29264" s="122"/>
      <c r="R29264" s="122"/>
      <c r="T29264" s="122"/>
      <c r="V29264" s="122"/>
      <c r="X29264" s="122"/>
      <c r="Z29264" s="122"/>
    </row>
    <row r="29265" spans="16:26" x14ac:dyDescent="0.25">
      <c r="P29265" s="118"/>
      <c r="R29265" s="118"/>
      <c r="T29265" s="118"/>
      <c r="V29265" s="118"/>
      <c r="X29265" s="118"/>
      <c r="Z29265" s="118"/>
    </row>
    <row r="29266" spans="16:26" x14ac:dyDescent="0.25">
      <c r="P29266" s="119"/>
      <c r="R29266" s="119"/>
      <c r="T29266" s="119"/>
      <c r="V29266" s="119"/>
      <c r="X29266" s="119"/>
      <c r="Z29266" s="119"/>
    </row>
    <row r="29267" spans="16:26" x14ac:dyDescent="0.25">
      <c r="P29267" s="119"/>
      <c r="R29267" s="119"/>
      <c r="T29267" s="119"/>
      <c r="V29267" s="119"/>
      <c r="X29267" s="119"/>
      <c r="Z29267" s="119"/>
    </row>
    <row r="29268" spans="16:26" x14ac:dyDescent="0.25">
      <c r="P29268" s="120"/>
      <c r="R29268" s="120"/>
      <c r="T29268" s="120"/>
      <c r="V29268" s="120"/>
      <c r="X29268" s="120"/>
      <c r="Z29268" s="120"/>
    </row>
    <row r="29269" spans="16:26" x14ac:dyDescent="0.25">
      <c r="P29269" s="119"/>
      <c r="R29269" s="119"/>
      <c r="T29269" s="119"/>
      <c r="V29269" s="119"/>
      <c r="X29269" s="119"/>
      <c r="Z29269" s="119"/>
    </row>
    <row r="29270" spans="16:26" x14ac:dyDescent="0.25">
      <c r="P29270" s="119"/>
      <c r="R29270" s="119"/>
      <c r="T29270" s="119"/>
      <c r="V29270" s="119"/>
      <c r="X29270" s="119"/>
      <c r="Z29270" s="119"/>
    </row>
    <row r="29271" spans="16:26" x14ac:dyDescent="0.25">
      <c r="P29271" s="120"/>
      <c r="R29271" s="120"/>
      <c r="T29271" s="120"/>
      <c r="V29271" s="120"/>
      <c r="X29271" s="120"/>
      <c r="Z29271" s="120"/>
    </row>
    <row r="29272" spans="16:26" x14ac:dyDescent="0.25">
      <c r="P29272" s="119"/>
      <c r="R29272" s="119"/>
      <c r="T29272" s="119"/>
      <c r="V29272" s="119"/>
      <c r="X29272" s="119"/>
      <c r="Z29272" s="119"/>
    </row>
    <row r="29273" spans="16:26" x14ac:dyDescent="0.25">
      <c r="P29273" s="120"/>
      <c r="R29273" s="120"/>
      <c r="T29273" s="120"/>
      <c r="V29273" s="120"/>
      <c r="X29273" s="120"/>
      <c r="Z29273" s="120"/>
    </row>
    <row r="29274" spans="16:26" x14ac:dyDescent="0.25">
      <c r="P29274" s="119"/>
      <c r="R29274" s="119"/>
      <c r="T29274" s="119"/>
      <c r="V29274" s="119"/>
      <c r="X29274" s="119"/>
      <c r="Z29274" s="119"/>
    </row>
    <row r="29275" spans="16:26" x14ac:dyDescent="0.25">
      <c r="P29275" s="119"/>
      <c r="R29275" s="119"/>
      <c r="T29275" s="119"/>
      <c r="V29275" s="119"/>
      <c r="X29275" s="119"/>
      <c r="Z29275" s="119"/>
    </row>
    <row r="29276" spans="16:26" x14ac:dyDescent="0.25">
      <c r="P29276" s="119"/>
      <c r="R29276" s="119"/>
      <c r="T29276" s="119"/>
      <c r="V29276" s="119"/>
      <c r="X29276" s="119"/>
      <c r="Z29276" s="119"/>
    </row>
    <row r="29277" spans="16:26" x14ac:dyDescent="0.25">
      <c r="P29277" s="121"/>
      <c r="R29277" s="121"/>
      <c r="T29277" s="121"/>
      <c r="V29277" s="121"/>
      <c r="X29277" s="121"/>
      <c r="Z29277" s="121"/>
    </row>
    <row r="29278" spans="16:26" x14ac:dyDescent="0.25">
      <c r="P29278" s="121"/>
      <c r="R29278" s="121"/>
      <c r="T29278" s="121"/>
      <c r="V29278" s="121"/>
      <c r="X29278" s="121"/>
      <c r="Z29278" s="121"/>
    </row>
    <row r="29279" spans="16:26" x14ac:dyDescent="0.25">
      <c r="P29279" s="121"/>
      <c r="R29279" s="121"/>
      <c r="T29279" s="121"/>
      <c r="V29279" s="121"/>
      <c r="X29279" s="121"/>
      <c r="Z29279" s="121"/>
    </row>
    <row r="29280" spans="16:26" x14ac:dyDescent="0.25">
      <c r="P29280" s="121"/>
      <c r="R29280" s="121"/>
      <c r="T29280" s="121"/>
      <c r="V29280" s="121"/>
      <c r="X29280" s="121"/>
      <c r="Z29280" s="121"/>
    </row>
    <row r="29281" spans="16:26" x14ac:dyDescent="0.25">
      <c r="P29281" s="122"/>
      <c r="R29281" s="122"/>
      <c r="T29281" s="122"/>
      <c r="V29281" s="122"/>
      <c r="X29281" s="122"/>
      <c r="Z29281" s="122"/>
    </row>
    <row r="29282" spans="16:26" x14ac:dyDescent="0.25">
      <c r="P29282" s="118"/>
      <c r="R29282" s="118"/>
      <c r="T29282" s="118"/>
      <c r="V29282" s="118"/>
      <c r="X29282" s="118"/>
      <c r="Z29282" s="118"/>
    </row>
    <row r="29283" spans="16:26" x14ac:dyDescent="0.25">
      <c r="P29283" s="119"/>
      <c r="R29283" s="119"/>
      <c r="T29283" s="119"/>
      <c r="V29283" s="119"/>
      <c r="X29283" s="119"/>
      <c r="Z29283" s="119"/>
    </row>
    <row r="29284" spans="16:26" x14ac:dyDescent="0.25">
      <c r="P29284" s="119"/>
      <c r="R29284" s="119"/>
      <c r="T29284" s="119"/>
      <c r="V29284" s="119"/>
      <c r="X29284" s="119"/>
      <c r="Z29284" s="119"/>
    </row>
    <row r="29285" spans="16:26" x14ac:dyDescent="0.25">
      <c r="P29285" s="120"/>
      <c r="R29285" s="120"/>
      <c r="T29285" s="120"/>
      <c r="V29285" s="120"/>
      <c r="X29285" s="120"/>
      <c r="Z29285" s="120"/>
    </row>
    <row r="29286" spans="16:26" x14ac:dyDescent="0.25">
      <c r="P29286" s="119"/>
      <c r="R29286" s="119"/>
      <c r="T29286" s="119"/>
      <c r="V29286" s="119"/>
      <c r="X29286" s="119"/>
      <c r="Z29286" s="119"/>
    </row>
    <row r="29287" spans="16:26" x14ac:dyDescent="0.25">
      <c r="P29287" s="119"/>
      <c r="R29287" s="119"/>
      <c r="T29287" s="119"/>
      <c r="V29287" s="119"/>
      <c r="X29287" s="119"/>
      <c r="Z29287" s="119"/>
    </row>
    <row r="29288" spans="16:26" x14ac:dyDescent="0.25">
      <c r="P29288" s="120"/>
      <c r="R29288" s="120"/>
      <c r="T29288" s="120"/>
      <c r="V29288" s="120"/>
      <c r="X29288" s="120"/>
      <c r="Z29288" s="120"/>
    </row>
    <row r="29289" spans="16:26" x14ac:dyDescent="0.25">
      <c r="P29289" s="119"/>
      <c r="R29289" s="119"/>
      <c r="T29289" s="119"/>
      <c r="V29289" s="119"/>
      <c r="X29289" s="119"/>
      <c r="Z29289" s="119"/>
    </row>
    <row r="29290" spans="16:26" x14ac:dyDescent="0.25">
      <c r="P29290" s="120"/>
      <c r="R29290" s="120"/>
      <c r="T29290" s="120"/>
      <c r="V29290" s="120"/>
      <c r="X29290" s="120"/>
      <c r="Z29290" s="120"/>
    </row>
    <row r="29291" spans="16:26" x14ac:dyDescent="0.25">
      <c r="P29291" s="119"/>
      <c r="R29291" s="119"/>
      <c r="T29291" s="119"/>
      <c r="V29291" s="119"/>
      <c r="X29291" s="119"/>
      <c r="Z29291" s="119"/>
    </row>
    <row r="29292" spans="16:26" x14ac:dyDescent="0.25">
      <c r="P29292" s="119"/>
      <c r="R29292" s="119"/>
      <c r="T29292" s="119"/>
      <c r="V29292" s="119"/>
      <c r="X29292" s="119"/>
      <c r="Z29292" s="119"/>
    </row>
    <row r="29293" spans="16:26" x14ac:dyDescent="0.25">
      <c r="P29293" s="119"/>
      <c r="R29293" s="119"/>
      <c r="T29293" s="119"/>
      <c r="V29293" s="119"/>
      <c r="X29293" s="119"/>
      <c r="Z29293" s="119"/>
    </row>
    <row r="29294" spans="16:26" x14ac:dyDescent="0.25">
      <c r="P29294" s="121"/>
      <c r="R29294" s="121"/>
      <c r="T29294" s="121"/>
      <c r="V29294" s="121"/>
      <c r="X29294" s="121"/>
      <c r="Z29294" s="121"/>
    </row>
    <row r="29295" spans="16:26" x14ac:dyDescent="0.25">
      <c r="P29295" s="121"/>
      <c r="R29295" s="121"/>
      <c r="T29295" s="121"/>
      <c r="V29295" s="121"/>
      <c r="X29295" s="121"/>
      <c r="Z29295" s="121"/>
    </row>
    <row r="29296" spans="16:26" x14ac:dyDescent="0.25">
      <c r="P29296" s="121"/>
      <c r="R29296" s="121"/>
      <c r="T29296" s="121"/>
      <c r="V29296" s="121"/>
      <c r="X29296" s="121"/>
      <c r="Z29296" s="121"/>
    </row>
    <row r="29297" spans="16:26" x14ac:dyDescent="0.25">
      <c r="P29297" s="121"/>
      <c r="R29297" s="121"/>
      <c r="T29297" s="121"/>
      <c r="V29297" s="121"/>
      <c r="X29297" s="121"/>
      <c r="Z29297" s="121"/>
    </row>
    <row r="29298" spans="16:26" x14ac:dyDescent="0.25">
      <c r="P29298" s="122"/>
      <c r="R29298" s="122"/>
      <c r="T29298" s="122"/>
      <c r="V29298" s="122"/>
      <c r="X29298" s="122"/>
      <c r="Z29298" s="122"/>
    </row>
    <row r="29299" spans="16:26" x14ac:dyDescent="0.25">
      <c r="P29299" s="118"/>
      <c r="R29299" s="118"/>
      <c r="T29299" s="118"/>
      <c r="V29299" s="118"/>
      <c r="X29299" s="118"/>
      <c r="Z29299" s="118"/>
    </row>
    <row r="29300" spans="16:26" x14ac:dyDescent="0.25">
      <c r="P29300" s="119"/>
      <c r="R29300" s="119"/>
      <c r="T29300" s="119"/>
      <c r="V29300" s="119"/>
      <c r="X29300" s="119"/>
      <c r="Z29300" s="119"/>
    </row>
    <row r="29301" spans="16:26" x14ac:dyDescent="0.25">
      <c r="P29301" s="119"/>
      <c r="R29301" s="119"/>
      <c r="T29301" s="119"/>
      <c r="V29301" s="119"/>
      <c r="X29301" s="119"/>
      <c r="Z29301" s="119"/>
    </row>
    <row r="29302" spans="16:26" x14ac:dyDescent="0.25">
      <c r="P29302" s="120"/>
      <c r="R29302" s="120"/>
      <c r="T29302" s="120"/>
      <c r="V29302" s="120"/>
      <c r="X29302" s="120"/>
      <c r="Z29302" s="120"/>
    </row>
    <row r="29303" spans="16:26" x14ac:dyDescent="0.25">
      <c r="P29303" s="119"/>
      <c r="R29303" s="119"/>
      <c r="T29303" s="119"/>
      <c r="V29303" s="119"/>
      <c r="X29303" s="119"/>
      <c r="Z29303" s="119"/>
    </row>
    <row r="29304" spans="16:26" x14ac:dyDescent="0.25">
      <c r="P29304" s="119"/>
      <c r="R29304" s="119"/>
      <c r="T29304" s="119"/>
      <c r="V29304" s="119"/>
      <c r="X29304" s="119"/>
      <c r="Z29304" s="119"/>
    </row>
    <row r="29305" spans="16:26" x14ac:dyDescent="0.25">
      <c r="P29305" s="120"/>
      <c r="R29305" s="120"/>
      <c r="T29305" s="120"/>
      <c r="V29305" s="120"/>
      <c r="X29305" s="120"/>
      <c r="Z29305" s="120"/>
    </row>
    <row r="29306" spans="16:26" x14ac:dyDescent="0.25">
      <c r="P29306" s="119"/>
      <c r="R29306" s="119"/>
      <c r="T29306" s="119"/>
      <c r="V29306" s="119"/>
      <c r="X29306" s="119"/>
      <c r="Z29306" s="119"/>
    </row>
    <row r="29307" spans="16:26" x14ac:dyDescent="0.25">
      <c r="P29307" s="120"/>
      <c r="R29307" s="120"/>
      <c r="T29307" s="120"/>
      <c r="V29307" s="120"/>
      <c r="X29307" s="120"/>
      <c r="Z29307" s="120"/>
    </row>
    <row r="29308" spans="16:26" x14ac:dyDescent="0.25">
      <c r="P29308" s="119"/>
      <c r="R29308" s="119"/>
      <c r="T29308" s="119"/>
      <c r="V29308" s="119"/>
      <c r="X29308" s="119"/>
      <c r="Z29308" s="119"/>
    </row>
    <row r="29309" spans="16:26" x14ac:dyDescent="0.25">
      <c r="P29309" s="119"/>
      <c r="R29309" s="119"/>
      <c r="T29309" s="119"/>
      <c r="V29309" s="119"/>
      <c r="X29309" s="119"/>
      <c r="Z29309" s="119"/>
    </row>
    <row r="29310" spans="16:26" x14ac:dyDescent="0.25">
      <c r="P29310" s="119"/>
      <c r="R29310" s="119"/>
      <c r="T29310" s="119"/>
      <c r="V29310" s="119"/>
      <c r="X29310" s="119"/>
      <c r="Z29310" s="119"/>
    </row>
    <row r="29311" spans="16:26" x14ac:dyDescent="0.25">
      <c r="P29311" s="121"/>
      <c r="R29311" s="121"/>
      <c r="T29311" s="121"/>
      <c r="V29311" s="121"/>
      <c r="X29311" s="121"/>
      <c r="Z29311" s="121"/>
    </row>
    <row r="29312" spans="16:26" x14ac:dyDescent="0.25">
      <c r="P29312" s="121"/>
      <c r="R29312" s="121"/>
      <c r="T29312" s="121"/>
      <c r="V29312" s="121"/>
      <c r="X29312" s="121"/>
      <c r="Z29312" s="121"/>
    </row>
    <row r="29313" spans="16:26" x14ac:dyDescent="0.25">
      <c r="P29313" s="121"/>
      <c r="R29313" s="121"/>
      <c r="T29313" s="121"/>
      <c r="V29313" s="121"/>
      <c r="X29313" s="121"/>
      <c r="Z29313" s="121"/>
    </row>
    <row r="29314" spans="16:26" x14ac:dyDescent="0.25">
      <c r="P29314" s="121"/>
      <c r="R29314" s="121"/>
      <c r="T29314" s="121"/>
      <c r="V29314" s="121"/>
      <c r="X29314" s="121"/>
      <c r="Z29314" s="121"/>
    </row>
    <row r="29315" spans="16:26" x14ac:dyDescent="0.25">
      <c r="P29315" s="122"/>
      <c r="R29315" s="122"/>
      <c r="T29315" s="122"/>
      <c r="V29315" s="122"/>
      <c r="X29315" s="122"/>
      <c r="Z29315" s="122"/>
    </row>
    <row r="29316" spans="16:26" x14ac:dyDescent="0.25">
      <c r="P29316" s="118"/>
      <c r="R29316" s="118"/>
      <c r="T29316" s="118"/>
      <c r="V29316" s="118"/>
      <c r="X29316" s="118"/>
      <c r="Z29316" s="118"/>
    </row>
    <row r="29317" spans="16:26" x14ac:dyDescent="0.25">
      <c r="P29317" s="119"/>
      <c r="R29317" s="119"/>
      <c r="T29317" s="119"/>
      <c r="V29317" s="119"/>
      <c r="X29317" s="119"/>
      <c r="Z29317" s="119"/>
    </row>
    <row r="29318" spans="16:26" x14ac:dyDescent="0.25">
      <c r="P29318" s="119"/>
      <c r="R29318" s="119"/>
      <c r="T29318" s="119"/>
      <c r="V29318" s="119"/>
      <c r="X29318" s="119"/>
      <c r="Z29318" s="119"/>
    </row>
    <row r="29319" spans="16:26" x14ac:dyDescent="0.25">
      <c r="P29319" s="120"/>
      <c r="R29319" s="120"/>
      <c r="T29319" s="120"/>
      <c r="V29319" s="120"/>
      <c r="X29319" s="120"/>
      <c r="Z29319" s="120"/>
    </row>
    <row r="29320" spans="16:26" x14ac:dyDescent="0.25">
      <c r="P29320" s="119"/>
      <c r="R29320" s="119"/>
      <c r="T29320" s="119"/>
      <c r="V29320" s="119"/>
      <c r="X29320" s="119"/>
      <c r="Z29320" s="119"/>
    </row>
    <row r="29321" spans="16:26" x14ac:dyDescent="0.25">
      <c r="P29321" s="119"/>
      <c r="R29321" s="119"/>
      <c r="T29321" s="119"/>
      <c r="V29321" s="119"/>
      <c r="X29321" s="119"/>
      <c r="Z29321" s="119"/>
    </row>
    <row r="29322" spans="16:26" x14ac:dyDescent="0.25">
      <c r="P29322" s="120"/>
      <c r="R29322" s="120"/>
      <c r="T29322" s="120"/>
      <c r="V29322" s="120"/>
      <c r="X29322" s="120"/>
      <c r="Z29322" s="120"/>
    </row>
    <row r="29323" spans="16:26" x14ac:dyDescent="0.25">
      <c r="P29323" s="119"/>
      <c r="R29323" s="119"/>
      <c r="T29323" s="119"/>
      <c r="V29323" s="119"/>
      <c r="X29323" s="119"/>
      <c r="Z29323" s="119"/>
    </row>
    <row r="29324" spans="16:26" x14ac:dyDescent="0.25">
      <c r="P29324" s="120"/>
      <c r="R29324" s="120"/>
      <c r="T29324" s="120"/>
      <c r="V29324" s="120"/>
      <c r="X29324" s="120"/>
      <c r="Z29324" s="120"/>
    </row>
    <row r="29325" spans="16:26" x14ac:dyDescent="0.25">
      <c r="P29325" s="119"/>
      <c r="R29325" s="119"/>
      <c r="T29325" s="119"/>
      <c r="V29325" s="119"/>
      <c r="X29325" s="119"/>
      <c r="Z29325" s="119"/>
    </row>
    <row r="29326" spans="16:26" x14ac:dyDescent="0.25">
      <c r="P29326" s="119"/>
      <c r="R29326" s="119"/>
      <c r="T29326" s="119"/>
      <c r="V29326" s="119"/>
      <c r="X29326" s="119"/>
      <c r="Z29326" s="119"/>
    </row>
    <row r="29327" spans="16:26" x14ac:dyDescent="0.25">
      <c r="P29327" s="119"/>
      <c r="R29327" s="119"/>
      <c r="T29327" s="119"/>
      <c r="V29327" s="119"/>
      <c r="X29327" s="119"/>
      <c r="Z29327" s="119"/>
    </row>
    <row r="29328" spans="16:26" x14ac:dyDescent="0.25">
      <c r="P29328" s="121"/>
      <c r="R29328" s="121"/>
      <c r="T29328" s="121"/>
      <c r="V29328" s="121"/>
      <c r="X29328" s="121"/>
      <c r="Z29328" s="121"/>
    </row>
    <row r="29329" spans="16:26" x14ac:dyDescent="0.25">
      <c r="P29329" s="121"/>
      <c r="R29329" s="121"/>
      <c r="T29329" s="121"/>
      <c r="V29329" s="121"/>
      <c r="X29329" s="121"/>
      <c r="Z29329" s="121"/>
    </row>
    <row r="29330" spans="16:26" x14ac:dyDescent="0.25">
      <c r="P29330" s="121"/>
      <c r="R29330" s="121"/>
      <c r="T29330" s="121"/>
      <c r="V29330" s="121"/>
      <c r="X29330" s="121"/>
      <c r="Z29330" s="121"/>
    </row>
    <row r="29331" spans="16:26" x14ac:dyDescent="0.25">
      <c r="P29331" s="121"/>
      <c r="R29331" s="121"/>
      <c r="T29331" s="121"/>
      <c r="V29331" s="121"/>
      <c r="X29331" s="121"/>
      <c r="Z29331" s="121"/>
    </row>
    <row r="29332" spans="16:26" x14ac:dyDescent="0.25">
      <c r="P29332" s="122"/>
      <c r="R29332" s="122"/>
      <c r="T29332" s="122"/>
      <c r="V29332" s="122"/>
      <c r="X29332" s="122"/>
      <c r="Z29332" s="122"/>
    </row>
    <row r="29333" spans="16:26" x14ac:dyDescent="0.25">
      <c r="P29333" s="118"/>
      <c r="R29333" s="118"/>
      <c r="T29333" s="118"/>
      <c r="V29333" s="118"/>
      <c r="X29333" s="118"/>
      <c r="Z29333" s="118"/>
    </row>
    <row r="29334" spans="16:26" x14ac:dyDescent="0.25">
      <c r="P29334" s="119"/>
      <c r="R29334" s="119"/>
      <c r="T29334" s="119"/>
      <c r="V29334" s="119"/>
      <c r="X29334" s="119"/>
      <c r="Z29334" s="119"/>
    </row>
    <row r="29335" spans="16:26" x14ac:dyDescent="0.25">
      <c r="P29335" s="119"/>
      <c r="R29335" s="119"/>
      <c r="T29335" s="119"/>
      <c r="V29335" s="119"/>
      <c r="X29335" s="119"/>
      <c r="Z29335" s="119"/>
    </row>
    <row r="29336" spans="16:26" x14ac:dyDescent="0.25">
      <c r="P29336" s="120"/>
      <c r="R29336" s="120"/>
      <c r="T29336" s="120"/>
      <c r="V29336" s="120"/>
      <c r="X29336" s="120"/>
      <c r="Z29336" s="120"/>
    </row>
    <row r="29337" spans="16:26" x14ac:dyDescent="0.25">
      <c r="P29337" s="119"/>
      <c r="R29337" s="119"/>
      <c r="T29337" s="119"/>
      <c r="V29337" s="119"/>
      <c r="X29337" s="119"/>
      <c r="Z29337" s="119"/>
    </row>
    <row r="29338" spans="16:26" x14ac:dyDescent="0.25">
      <c r="P29338" s="119"/>
      <c r="R29338" s="119"/>
      <c r="T29338" s="119"/>
      <c r="V29338" s="119"/>
      <c r="X29338" s="119"/>
      <c r="Z29338" s="119"/>
    </row>
    <row r="29339" spans="16:26" x14ac:dyDescent="0.25">
      <c r="P29339" s="120"/>
      <c r="R29339" s="120"/>
      <c r="T29339" s="120"/>
      <c r="V29339" s="120"/>
      <c r="X29339" s="120"/>
      <c r="Z29339" s="120"/>
    </row>
    <row r="29340" spans="16:26" x14ac:dyDescent="0.25">
      <c r="P29340" s="119"/>
      <c r="R29340" s="119"/>
      <c r="T29340" s="119"/>
      <c r="V29340" s="119"/>
      <c r="X29340" s="119"/>
      <c r="Z29340" s="119"/>
    </row>
    <row r="29341" spans="16:26" x14ac:dyDescent="0.25">
      <c r="P29341" s="120"/>
      <c r="R29341" s="120"/>
      <c r="T29341" s="120"/>
      <c r="V29341" s="120"/>
      <c r="X29341" s="120"/>
      <c r="Z29341" s="120"/>
    </row>
    <row r="29342" spans="16:26" x14ac:dyDescent="0.25">
      <c r="P29342" s="119"/>
      <c r="R29342" s="119"/>
      <c r="T29342" s="119"/>
      <c r="V29342" s="119"/>
      <c r="X29342" s="119"/>
      <c r="Z29342" s="119"/>
    </row>
    <row r="29343" spans="16:26" x14ac:dyDescent="0.25">
      <c r="P29343" s="119"/>
      <c r="R29343" s="119"/>
      <c r="T29343" s="119"/>
      <c r="V29343" s="119"/>
      <c r="X29343" s="119"/>
      <c r="Z29343" s="119"/>
    </row>
    <row r="29344" spans="16:26" x14ac:dyDescent="0.25">
      <c r="P29344" s="119"/>
      <c r="R29344" s="119"/>
      <c r="T29344" s="119"/>
      <c r="V29344" s="119"/>
      <c r="X29344" s="119"/>
      <c r="Z29344" s="119"/>
    </row>
    <row r="29345" spans="16:26" x14ac:dyDescent="0.25">
      <c r="P29345" s="121"/>
      <c r="R29345" s="121"/>
      <c r="T29345" s="121"/>
      <c r="V29345" s="121"/>
      <c r="X29345" s="121"/>
      <c r="Z29345" s="121"/>
    </row>
    <row r="29346" spans="16:26" x14ac:dyDescent="0.25">
      <c r="P29346" s="121"/>
      <c r="R29346" s="121"/>
      <c r="T29346" s="121"/>
      <c r="V29346" s="121"/>
      <c r="X29346" s="121"/>
      <c r="Z29346" s="121"/>
    </row>
    <row r="29347" spans="16:26" x14ac:dyDescent="0.25">
      <c r="P29347" s="121"/>
      <c r="R29347" s="121"/>
      <c r="T29347" s="121"/>
      <c r="V29347" s="121"/>
      <c r="X29347" s="121"/>
      <c r="Z29347" s="121"/>
    </row>
    <row r="29348" spans="16:26" x14ac:dyDescent="0.25">
      <c r="P29348" s="121"/>
      <c r="R29348" s="121"/>
      <c r="T29348" s="121"/>
      <c r="V29348" s="121"/>
      <c r="X29348" s="121"/>
      <c r="Z29348" s="121"/>
    </row>
    <row r="29349" spans="16:26" x14ac:dyDescent="0.25">
      <c r="P29349" s="122"/>
      <c r="R29349" s="122"/>
      <c r="T29349" s="122"/>
      <c r="V29349" s="122"/>
      <c r="X29349" s="122"/>
      <c r="Z29349" s="122"/>
    </row>
    <row r="29350" spans="16:26" x14ac:dyDescent="0.25">
      <c r="P29350" s="118"/>
      <c r="R29350" s="118"/>
      <c r="T29350" s="118"/>
      <c r="V29350" s="118"/>
      <c r="X29350" s="118"/>
      <c r="Z29350" s="118"/>
    </row>
    <row r="29351" spans="16:26" x14ac:dyDescent="0.25">
      <c r="P29351" s="119"/>
      <c r="R29351" s="119"/>
      <c r="T29351" s="119"/>
      <c r="V29351" s="119"/>
      <c r="X29351" s="119"/>
      <c r="Z29351" s="119"/>
    </row>
    <row r="29352" spans="16:26" x14ac:dyDescent="0.25">
      <c r="P29352" s="119"/>
      <c r="R29352" s="119"/>
      <c r="T29352" s="119"/>
      <c r="V29352" s="119"/>
      <c r="X29352" s="119"/>
      <c r="Z29352" s="119"/>
    </row>
    <row r="29353" spans="16:26" x14ac:dyDescent="0.25">
      <c r="P29353" s="120"/>
      <c r="R29353" s="120"/>
      <c r="T29353" s="120"/>
      <c r="V29353" s="120"/>
      <c r="X29353" s="120"/>
      <c r="Z29353" s="120"/>
    </row>
    <row r="29354" spans="16:26" x14ac:dyDescent="0.25">
      <c r="P29354" s="119"/>
      <c r="R29354" s="119"/>
      <c r="T29354" s="119"/>
      <c r="V29354" s="119"/>
      <c r="X29354" s="119"/>
      <c r="Z29354" s="119"/>
    </row>
    <row r="29355" spans="16:26" x14ac:dyDescent="0.25">
      <c r="P29355" s="119"/>
      <c r="R29355" s="119"/>
      <c r="T29355" s="119"/>
      <c r="V29355" s="119"/>
      <c r="X29355" s="119"/>
      <c r="Z29355" s="119"/>
    </row>
    <row r="29356" spans="16:26" x14ac:dyDescent="0.25">
      <c r="P29356" s="120"/>
      <c r="R29356" s="120"/>
      <c r="T29356" s="120"/>
      <c r="V29356" s="120"/>
      <c r="X29356" s="120"/>
      <c r="Z29356" s="120"/>
    </row>
    <row r="29357" spans="16:26" x14ac:dyDescent="0.25">
      <c r="P29357" s="119"/>
      <c r="R29357" s="119"/>
      <c r="T29357" s="119"/>
      <c r="V29357" s="119"/>
      <c r="X29357" s="119"/>
      <c r="Z29357" s="119"/>
    </row>
    <row r="29358" spans="16:26" x14ac:dyDescent="0.25">
      <c r="P29358" s="120"/>
      <c r="R29358" s="120"/>
      <c r="T29358" s="120"/>
      <c r="V29358" s="120"/>
      <c r="X29358" s="120"/>
      <c r="Z29358" s="120"/>
    </row>
    <row r="29359" spans="16:26" x14ac:dyDescent="0.25">
      <c r="P29359" s="119"/>
      <c r="R29359" s="119"/>
      <c r="T29359" s="119"/>
      <c r="V29359" s="119"/>
      <c r="X29359" s="119"/>
      <c r="Z29359" s="119"/>
    </row>
    <row r="29360" spans="16:26" x14ac:dyDescent="0.25">
      <c r="P29360" s="119"/>
      <c r="R29360" s="119"/>
      <c r="T29360" s="119"/>
      <c r="V29360" s="119"/>
      <c r="X29360" s="119"/>
      <c r="Z29360" s="119"/>
    </row>
    <row r="29361" spans="16:26" x14ac:dyDescent="0.25">
      <c r="P29361" s="119"/>
      <c r="R29361" s="119"/>
      <c r="T29361" s="119"/>
      <c r="V29361" s="119"/>
      <c r="X29361" s="119"/>
      <c r="Z29361" s="119"/>
    </row>
    <row r="29362" spans="16:26" x14ac:dyDescent="0.25">
      <c r="P29362" s="121"/>
      <c r="R29362" s="121"/>
      <c r="T29362" s="121"/>
      <c r="V29362" s="121"/>
      <c r="X29362" s="121"/>
      <c r="Z29362" s="121"/>
    </row>
    <row r="29363" spans="16:26" x14ac:dyDescent="0.25">
      <c r="P29363" s="121"/>
      <c r="R29363" s="121"/>
      <c r="T29363" s="121"/>
      <c r="V29363" s="121"/>
      <c r="X29363" s="121"/>
      <c r="Z29363" s="121"/>
    </row>
    <row r="29364" spans="16:26" x14ac:dyDescent="0.25">
      <c r="P29364" s="121"/>
      <c r="R29364" s="121"/>
      <c r="T29364" s="121"/>
      <c r="V29364" s="121"/>
      <c r="X29364" s="121"/>
      <c r="Z29364" s="121"/>
    </row>
    <row r="29365" spans="16:26" x14ac:dyDescent="0.25">
      <c r="P29365" s="121"/>
      <c r="R29365" s="121"/>
      <c r="T29365" s="121"/>
      <c r="V29365" s="121"/>
      <c r="X29365" s="121"/>
      <c r="Z29365" s="121"/>
    </row>
    <row r="29366" spans="16:26" x14ac:dyDescent="0.25">
      <c r="P29366" s="122"/>
      <c r="R29366" s="122"/>
      <c r="T29366" s="122"/>
      <c r="V29366" s="122"/>
      <c r="X29366" s="122"/>
      <c r="Z29366" s="122"/>
    </row>
    <row r="29367" spans="16:26" x14ac:dyDescent="0.25">
      <c r="P29367" s="118"/>
      <c r="R29367" s="118"/>
      <c r="T29367" s="118"/>
      <c r="V29367" s="118"/>
      <c r="X29367" s="118"/>
      <c r="Z29367" s="118"/>
    </row>
    <row r="29368" spans="16:26" x14ac:dyDescent="0.25">
      <c r="P29368" s="119"/>
      <c r="R29368" s="119"/>
      <c r="T29368" s="119"/>
      <c r="V29368" s="119"/>
      <c r="X29368" s="119"/>
      <c r="Z29368" s="119"/>
    </row>
    <row r="29369" spans="16:26" x14ac:dyDescent="0.25">
      <c r="P29369" s="119"/>
      <c r="R29369" s="119"/>
      <c r="T29369" s="119"/>
      <c r="V29369" s="119"/>
      <c r="X29369" s="119"/>
      <c r="Z29369" s="119"/>
    </row>
    <row r="29370" spans="16:26" x14ac:dyDescent="0.25">
      <c r="P29370" s="120"/>
      <c r="R29370" s="120"/>
      <c r="T29370" s="120"/>
      <c r="V29370" s="120"/>
      <c r="X29370" s="120"/>
      <c r="Z29370" s="120"/>
    </row>
    <row r="29371" spans="16:26" x14ac:dyDescent="0.25">
      <c r="P29371" s="119"/>
      <c r="R29371" s="119"/>
      <c r="T29371" s="119"/>
      <c r="V29371" s="119"/>
      <c r="X29371" s="119"/>
      <c r="Z29371" s="119"/>
    </row>
    <row r="29372" spans="16:26" x14ac:dyDescent="0.25">
      <c r="P29372" s="119"/>
      <c r="R29372" s="119"/>
      <c r="T29372" s="119"/>
      <c r="V29372" s="119"/>
      <c r="X29372" s="119"/>
      <c r="Z29372" s="119"/>
    </row>
    <row r="29373" spans="16:26" x14ac:dyDescent="0.25">
      <c r="P29373" s="120"/>
      <c r="R29373" s="120"/>
      <c r="T29373" s="120"/>
      <c r="V29373" s="120"/>
      <c r="X29373" s="120"/>
      <c r="Z29373" s="120"/>
    </row>
    <row r="29374" spans="16:26" x14ac:dyDescent="0.25">
      <c r="P29374" s="119"/>
      <c r="R29374" s="119"/>
      <c r="T29374" s="119"/>
      <c r="V29374" s="119"/>
      <c r="X29374" s="119"/>
      <c r="Z29374" s="119"/>
    </row>
    <row r="29375" spans="16:26" x14ac:dyDescent="0.25">
      <c r="P29375" s="120"/>
      <c r="R29375" s="120"/>
      <c r="T29375" s="120"/>
      <c r="V29375" s="120"/>
      <c r="X29375" s="120"/>
      <c r="Z29375" s="120"/>
    </row>
    <row r="29376" spans="16:26" x14ac:dyDescent="0.25">
      <c r="P29376" s="119"/>
      <c r="R29376" s="119"/>
      <c r="T29376" s="119"/>
      <c r="V29376" s="119"/>
      <c r="X29376" s="119"/>
      <c r="Z29376" s="119"/>
    </row>
    <row r="29377" spans="16:26" x14ac:dyDescent="0.25">
      <c r="P29377" s="119"/>
      <c r="R29377" s="119"/>
      <c r="T29377" s="119"/>
      <c r="V29377" s="119"/>
      <c r="X29377" s="119"/>
      <c r="Z29377" s="119"/>
    </row>
    <row r="29378" spans="16:26" x14ac:dyDescent="0.25">
      <c r="P29378" s="119"/>
      <c r="R29378" s="119"/>
      <c r="T29378" s="119"/>
      <c r="V29378" s="119"/>
      <c r="X29378" s="119"/>
      <c r="Z29378" s="119"/>
    </row>
    <row r="29379" spans="16:26" x14ac:dyDescent="0.25">
      <c r="P29379" s="121"/>
      <c r="R29379" s="121"/>
      <c r="T29379" s="121"/>
      <c r="V29379" s="121"/>
      <c r="X29379" s="121"/>
      <c r="Z29379" s="121"/>
    </row>
    <row r="29380" spans="16:26" x14ac:dyDescent="0.25">
      <c r="P29380" s="121"/>
      <c r="R29380" s="121"/>
      <c r="T29380" s="121"/>
      <c r="V29380" s="121"/>
      <c r="X29380" s="121"/>
      <c r="Z29380" s="121"/>
    </row>
    <row r="29381" spans="16:26" x14ac:dyDescent="0.25">
      <c r="P29381" s="121"/>
      <c r="R29381" s="121"/>
      <c r="T29381" s="121"/>
      <c r="V29381" s="121"/>
      <c r="X29381" s="121"/>
      <c r="Z29381" s="121"/>
    </row>
    <row r="29382" spans="16:26" x14ac:dyDescent="0.25">
      <c r="P29382" s="121"/>
      <c r="R29382" s="121"/>
      <c r="T29382" s="121"/>
      <c r="V29382" s="121"/>
      <c r="X29382" s="121"/>
      <c r="Z29382" s="121"/>
    </row>
    <row r="29383" spans="16:26" x14ac:dyDescent="0.25">
      <c r="P29383" s="122"/>
      <c r="R29383" s="122"/>
      <c r="T29383" s="122"/>
      <c r="V29383" s="122"/>
      <c r="X29383" s="122"/>
      <c r="Z29383" s="122"/>
    </row>
    <row r="29384" spans="16:26" x14ac:dyDescent="0.25">
      <c r="P29384" s="118"/>
      <c r="R29384" s="118"/>
      <c r="T29384" s="118"/>
      <c r="V29384" s="118"/>
      <c r="X29384" s="118"/>
      <c r="Z29384" s="118"/>
    </row>
    <row r="29385" spans="16:26" x14ac:dyDescent="0.25">
      <c r="P29385" s="119"/>
      <c r="R29385" s="119"/>
      <c r="T29385" s="119"/>
      <c r="V29385" s="119"/>
      <c r="X29385" s="119"/>
      <c r="Z29385" s="119"/>
    </row>
    <row r="29386" spans="16:26" x14ac:dyDescent="0.25">
      <c r="P29386" s="119"/>
      <c r="R29386" s="119"/>
      <c r="T29386" s="119"/>
      <c r="V29386" s="119"/>
      <c r="X29386" s="119"/>
      <c r="Z29386" s="119"/>
    </row>
    <row r="29387" spans="16:26" x14ac:dyDescent="0.25">
      <c r="P29387" s="120"/>
      <c r="R29387" s="120"/>
      <c r="T29387" s="120"/>
      <c r="V29387" s="120"/>
      <c r="X29387" s="120"/>
      <c r="Z29387" s="120"/>
    </row>
    <row r="29388" spans="16:26" x14ac:dyDescent="0.25">
      <c r="P29388" s="119"/>
      <c r="R29388" s="119"/>
      <c r="T29388" s="119"/>
      <c r="V29388" s="119"/>
      <c r="X29388" s="119"/>
      <c r="Z29388" s="119"/>
    </row>
    <row r="29389" spans="16:26" x14ac:dyDescent="0.25">
      <c r="P29389" s="119"/>
      <c r="R29389" s="119"/>
      <c r="T29389" s="119"/>
      <c r="V29389" s="119"/>
      <c r="X29389" s="119"/>
      <c r="Z29389" s="119"/>
    </row>
    <row r="29390" spans="16:26" x14ac:dyDescent="0.25">
      <c r="P29390" s="120"/>
      <c r="R29390" s="120"/>
      <c r="T29390" s="120"/>
      <c r="V29390" s="120"/>
      <c r="X29390" s="120"/>
      <c r="Z29390" s="120"/>
    </row>
    <row r="29391" spans="16:26" x14ac:dyDescent="0.25">
      <c r="P29391" s="119"/>
      <c r="R29391" s="119"/>
      <c r="T29391" s="119"/>
      <c r="V29391" s="119"/>
      <c r="X29391" s="119"/>
      <c r="Z29391" s="119"/>
    </row>
    <row r="29392" spans="16:26" x14ac:dyDescent="0.25">
      <c r="P29392" s="120"/>
      <c r="R29392" s="120"/>
      <c r="T29392" s="120"/>
      <c r="V29392" s="120"/>
      <c r="X29392" s="120"/>
      <c r="Z29392" s="120"/>
    </row>
    <row r="29393" spans="16:26" x14ac:dyDescent="0.25">
      <c r="P29393" s="119"/>
      <c r="R29393" s="119"/>
      <c r="T29393" s="119"/>
      <c r="V29393" s="119"/>
      <c r="X29393" s="119"/>
      <c r="Z29393" s="119"/>
    </row>
    <row r="29394" spans="16:26" x14ac:dyDescent="0.25">
      <c r="P29394" s="119"/>
      <c r="R29394" s="119"/>
      <c r="T29394" s="119"/>
      <c r="V29394" s="119"/>
      <c r="X29394" s="119"/>
      <c r="Z29394" s="119"/>
    </row>
    <row r="29395" spans="16:26" x14ac:dyDescent="0.25">
      <c r="P29395" s="119"/>
      <c r="R29395" s="119"/>
      <c r="T29395" s="119"/>
      <c r="V29395" s="119"/>
      <c r="X29395" s="119"/>
      <c r="Z29395" s="119"/>
    </row>
    <row r="29396" spans="16:26" x14ac:dyDescent="0.25">
      <c r="P29396" s="121"/>
      <c r="R29396" s="121"/>
      <c r="T29396" s="121"/>
      <c r="V29396" s="121"/>
      <c r="X29396" s="121"/>
      <c r="Z29396" s="121"/>
    </row>
    <row r="29397" spans="16:26" x14ac:dyDescent="0.25">
      <c r="P29397" s="121"/>
      <c r="R29397" s="121"/>
      <c r="T29397" s="121"/>
      <c r="V29397" s="121"/>
      <c r="X29397" s="121"/>
      <c r="Z29397" s="121"/>
    </row>
    <row r="29398" spans="16:26" x14ac:dyDescent="0.25">
      <c r="P29398" s="121"/>
      <c r="R29398" s="121"/>
      <c r="T29398" s="121"/>
      <c r="V29398" s="121"/>
      <c r="X29398" s="121"/>
      <c r="Z29398" s="121"/>
    </row>
    <row r="29399" spans="16:26" x14ac:dyDescent="0.25">
      <c r="P29399" s="121"/>
      <c r="R29399" s="121"/>
      <c r="T29399" s="121"/>
      <c r="V29399" s="121"/>
      <c r="X29399" s="121"/>
      <c r="Z29399" s="121"/>
    </row>
    <row r="29400" spans="16:26" x14ac:dyDescent="0.25">
      <c r="P29400" s="122"/>
      <c r="R29400" s="122"/>
      <c r="T29400" s="122"/>
      <c r="V29400" s="122"/>
      <c r="X29400" s="122"/>
      <c r="Z29400" s="122"/>
    </row>
    <row r="29401" spans="16:26" x14ac:dyDescent="0.25">
      <c r="P29401" s="118"/>
      <c r="R29401" s="118"/>
      <c r="T29401" s="118"/>
      <c r="V29401" s="118"/>
      <c r="X29401" s="118"/>
      <c r="Z29401" s="118"/>
    </row>
    <row r="29402" spans="16:26" x14ac:dyDescent="0.25">
      <c r="P29402" s="119"/>
      <c r="R29402" s="119"/>
      <c r="T29402" s="119"/>
      <c r="V29402" s="119"/>
      <c r="X29402" s="119"/>
      <c r="Z29402" s="119"/>
    </row>
    <row r="29403" spans="16:26" x14ac:dyDescent="0.25">
      <c r="P29403" s="119"/>
      <c r="R29403" s="119"/>
      <c r="T29403" s="119"/>
      <c r="V29403" s="119"/>
      <c r="X29403" s="119"/>
      <c r="Z29403" s="119"/>
    </row>
    <row r="29404" spans="16:26" x14ac:dyDescent="0.25">
      <c r="P29404" s="120"/>
      <c r="R29404" s="120"/>
      <c r="T29404" s="120"/>
      <c r="V29404" s="120"/>
      <c r="X29404" s="120"/>
      <c r="Z29404" s="120"/>
    </row>
    <row r="29405" spans="16:26" x14ac:dyDescent="0.25">
      <c r="P29405" s="119"/>
      <c r="R29405" s="119"/>
      <c r="T29405" s="119"/>
      <c r="V29405" s="119"/>
      <c r="X29405" s="119"/>
      <c r="Z29405" s="119"/>
    </row>
    <row r="29406" spans="16:26" x14ac:dyDescent="0.25">
      <c r="P29406" s="119"/>
      <c r="R29406" s="119"/>
      <c r="T29406" s="119"/>
      <c r="V29406" s="119"/>
      <c r="X29406" s="119"/>
      <c r="Z29406" s="119"/>
    </row>
    <row r="29407" spans="16:26" x14ac:dyDescent="0.25">
      <c r="P29407" s="120"/>
      <c r="R29407" s="120"/>
      <c r="T29407" s="120"/>
      <c r="V29407" s="120"/>
      <c r="X29407" s="120"/>
      <c r="Z29407" s="120"/>
    </row>
    <row r="29408" spans="16:26" x14ac:dyDescent="0.25">
      <c r="P29408" s="119"/>
      <c r="R29408" s="119"/>
      <c r="T29408" s="119"/>
      <c r="V29408" s="119"/>
      <c r="X29408" s="119"/>
      <c r="Z29408" s="119"/>
    </row>
    <row r="29409" spans="16:26" x14ac:dyDescent="0.25">
      <c r="P29409" s="120"/>
      <c r="R29409" s="120"/>
      <c r="T29409" s="120"/>
      <c r="V29409" s="120"/>
      <c r="X29409" s="120"/>
      <c r="Z29409" s="120"/>
    </row>
    <row r="29410" spans="16:26" x14ac:dyDescent="0.25">
      <c r="P29410" s="119"/>
      <c r="R29410" s="119"/>
      <c r="T29410" s="119"/>
      <c r="V29410" s="119"/>
      <c r="X29410" s="119"/>
      <c r="Z29410" s="119"/>
    </row>
    <row r="29411" spans="16:26" x14ac:dyDescent="0.25">
      <c r="P29411" s="119"/>
      <c r="R29411" s="119"/>
      <c r="T29411" s="119"/>
      <c r="V29411" s="119"/>
      <c r="X29411" s="119"/>
      <c r="Z29411" s="119"/>
    </row>
    <row r="29412" spans="16:26" x14ac:dyDescent="0.25">
      <c r="P29412" s="119"/>
      <c r="R29412" s="119"/>
      <c r="T29412" s="119"/>
      <c r="V29412" s="119"/>
      <c r="X29412" s="119"/>
      <c r="Z29412" s="119"/>
    </row>
    <row r="29413" spans="16:26" x14ac:dyDescent="0.25">
      <c r="P29413" s="121"/>
      <c r="R29413" s="121"/>
      <c r="T29413" s="121"/>
      <c r="V29413" s="121"/>
      <c r="X29413" s="121"/>
      <c r="Z29413" s="121"/>
    </row>
    <row r="29414" spans="16:26" x14ac:dyDescent="0.25">
      <c r="P29414" s="121"/>
      <c r="R29414" s="121"/>
      <c r="T29414" s="121"/>
      <c r="V29414" s="121"/>
      <c r="X29414" s="121"/>
      <c r="Z29414" s="121"/>
    </row>
    <row r="29415" spans="16:26" x14ac:dyDescent="0.25">
      <c r="P29415" s="121"/>
      <c r="R29415" s="121"/>
      <c r="T29415" s="121"/>
      <c r="V29415" s="121"/>
      <c r="X29415" s="121"/>
      <c r="Z29415" s="121"/>
    </row>
    <row r="29416" spans="16:26" x14ac:dyDescent="0.25">
      <c r="P29416" s="121"/>
      <c r="R29416" s="121"/>
      <c r="T29416" s="121"/>
      <c r="V29416" s="121"/>
      <c r="X29416" s="121"/>
      <c r="Z29416" s="121"/>
    </row>
    <row r="29417" spans="16:26" x14ac:dyDescent="0.25">
      <c r="P29417" s="122"/>
      <c r="R29417" s="122"/>
      <c r="T29417" s="122"/>
      <c r="V29417" s="122"/>
      <c r="X29417" s="122"/>
      <c r="Z29417" s="122"/>
    </row>
    <row r="29418" spans="16:26" x14ac:dyDescent="0.25">
      <c r="P29418" s="118"/>
      <c r="R29418" s="118"/>
      <c r="T29418" s="118"/>
      <c r="V29418" s="118"/>
      <c r="X29418" s="118"/>
      <c r="Z29418" s="118"/>
    </row>
    <row r="29419" spans="16:26" x14ac:dyDescent="0.25">
      <c r="P29419" s="119"/>
      <c r="R29419" s="119"/>
      <c r="T29419" s="119"/>
      <c r="V29419" s="119"/>
      <c r="X29419" s="119"/>
      <c r="Z29419" s="119"/>
    </row>
    <row r="29420" spans="16:26" x14ac:dyDescent="0.25">
      <c r="P29420" s="119"/>
      <c r="R29420" s="119"/>
      <c r="T29420" s="119"/>
      <c r="V29420" s="119"/>
      <c r="X29420" s="119"/>
      <c r="Z29420" s="119"/>
    </row>
    <row r="29421" spans="16:26" x14ac:dyDescent="0.25">
      <c r="P29421" s="120"/>
      <c r="R29421" s="120"/>
      <c r="T29421" s="120"/>
      <c r="V29421" s="120"/>
      <c r="X29421" s="120"/>
      <c r="Z29421" s="120"/>
    </row>
    <row r="29422" spans="16:26" x14ac:dyDescent="0.25">
      <c r="P29422" s="119"/>
      <c r="R29422" s="119"/>
      <c r="T29422" s="119"/>
      <c r="V29422" s="119"/>
      <c r="X29422" s="119"/>
      <c r="Z29422" s="119"/>
    </row>
    <row r="29423" spans="16:26" x14ac:dyDescent="0.25">
      <c r="P29423" s="119"/>
      <c r="R29423" s="119"/>
      <c r="T29423" s="119"/>
      <c r="V29423" s="119"/>
      <c r="X29423" s="119"/>
      <c r="Z29423" s="119"/>
    </row>
    <row r="29424" spans="16:26" x14ac:dyDescent="0.25">
      <c r="P29424" s="120"/>
      <c r="R29424" s="120"/>
      <c r="T29424" s="120"/>
      <c r="V29424" s="120"/>
      <c r="X29424" s="120"/>
      <c r="Z29424" s="120"/>
    </row>
    <row r="29425" spans="16:26" x14ac:dyDescent="0.25">
      <c r="P29425" s="119"/>
      <c r="R29425" s="119"/>
      <c r="T29425" s="119"/>
      <c r="V29425" s="119"/>
      <c r="X29425" s="119"/>
      <c r="Z29425" s="119"/>
    </row>
    <row r="29426" spans="16:26" x14ac:dyDescent="0.25">
      <c r="P29426" s="120"/>
      <c r="R29426" s="120"/>
      <c r="T29426" s="120"/>
      <c r="V29426" s="120"/>
      <c r="X29426" s="120"/>
      <c r="Z29426" s="120"/>
    </row>
    <row r="29427" spans="16:26" x14ac:dyDescent="0.25">
      <c r="P29427" s="119"/>
      <c r="R29427" s="119"/>
      <c r="T29427" s="119"/>
      <c r="V29427" s="119"/>
      <c r="X29427" s="119"/>
      <c r="Z29427" s="119"/>
    </row>
    <row r="29428" spans="16:26" x14ac:dyDescent="0.25">
      <c r="P29428" s="119"/>
      <c r="R29428" s="119"/>
      <c r="T29428" s="119"/>
      <c r="V29428" s="119"/>
      <c r="X29428" s="119"/>
      <c r="Z29428" s="119"/>
    </row>
    <row r="29429" spans="16:26" x14ac:dyDescent="0.25">
      <c r="P29429" s="119"/>
      <c r="R29429" s="119"/>
      <c r="T29429" s="119"/>
      <c r="V29429" s="119"/>
      <c r="X29429" s="119"/>
      <c r="Z29429" s="119"/>
    </row>
    <row r="29430" spans="16:26" x14ac:dyDescent="0.25">
      <c r="P29430" s="121"/>
      <c r="R29430" s="121"/>
      <c r="T29430" s="121"/>
      <c r="V29430" s="121"/>
      <c r="X29430" s="121"/>
      <c r="Z29430" s="121"/>
    </row>
    <row r="29431" spans="16:26" x14ac:dyDescent="0.25">
      <c r="P29431" s="121"/>
      <c r="R29431" s="121"/>
      <c r="T29431" s="121"/>
      <c r="V29431" s="121"/>
      <c r="X29431" s="121"/>
      <c r="Z29431" s="121"/>
    </row>
    <row r="29432" spans="16:26" x14ac:dyDescent="0.25">
      <c r="P29432" s="121"/>
      <c r="R29432" s="121"/>
      <c r="T29432" s="121"/>
      <c r="V29432" s="121"/>
      <c r="X29432" s="121"/>
      <c r="Z29432" s="121"/>
    </row>
    <row r="29433" spans="16:26" x14ac:dyDescent="0.25">
      <c r="P29433" s="121"/>
      <c r="R29433" s="121"/>
      <c r="T29433" s="121"/>
      <c r="V29433" s="121"/>
      <c r="X29433" s="121"/>
      <c r="Z29433" s="121"/>
    </row>
    <row r="29434" spans="16:26" x14ac:dyDescent="0.25">
      <c r="P29434" s="122"/>
      <c r="R29434" s="122"/>
      <c r="T29434" s="122"/>
      <c r="V29434" s="122"/>
      <c r="X29434" s="122"/>
      <c r="Z29434" s="122"/>
    </row>
    <row r="29435" spans="16:26" x14ac:dyDescent="0.25">
      <c r="P29435" s="118"/>
      <c r="R29435" s="118"/>
      <c r="T29435" s="118"/>
      <c r="V29435" s="118"/>
      <c r="X29435" s="118"/>
      <c r="Z29435" s="118"/>
    </row>
    <row r="29436" spans="16:26" x14ac:dyDescent="0.25">
      <c r="P29436" s="119"/>
      <c r="R29436" s="119"/>
      <c r="T29436" s="119"/>
      <c r="V29436" s="119"/>
      <c r="X29436" s="119"/>
      <c r="Z29436" s="119"/>
    </row>
    <row r="29437" spans="16:26" x14ac:dyDescent="0.25">
      <c r="P29437" s="119"/>
      <c r="R29437" s="119"/>
      <c r="T29437" s="119"/>
      <c r="V29437" s="119"/>
      <c r="X29437" s="119"/>
      <c r="Z29437" s="119"/>
    </row>
    <row r="29438" spans="16:26" x14ac:dyDescent="0.25">
      <c r="P29438" s="120"/>
      <c r="R29438" s="120"/>
      <c r="T29438" s="120"/>
      <c r="V29438" s="120"/>
      <c r="X29438" s="120"/>
      <c r="Z29438" s="120"/>
    </row>
    <row r="29439" spans="16:26" x14ac:dyDescent="0.25">
      <c r="P29439" s="119"/>
      <c r="R29439" s="119"/>
      <c r="T29439" s="119"/>
      <c r="V29439" s="119"/>
      <c r="X29439" s="119"/>
      <c r="Z29439" s="119"/>
    </row>
    <row r="29440" spans="16:26" x14ac:dyDescent="0.25">
      <c r="P29440" s="119"/>
      <c r="R29440" s="119"/>
      <c r="T29440" s="119"/>
      <c r="V29440" s="119"/>
      <c r="X29440" s="119"/>
      <c r="Z29440" s="119"/>
    </row>
    <row r="29441" spans="16:26" x14ac:dyDescent="0.25">
      <c r="P29441" s="120"/>
      <c r="R29441" s="120"/>
      <c r="T29441" s="120"/>
      <c r="V29441" s="120"/>
      <c r="X29441" s="120"/>
      <c r="Z29441" s="120"/>
    </row>
    <row r="29442" spans="16:26" x14ac:dyDescent="0.25">
      <c r="P29442" s="119"/>
      <c r="R29442" s="119"/>
      <c r="T29442" s="119"/>
      <c r="V29442" s="119"/>
      <c r="X29442" s="119"/>
      <c r="Z29442" s="119"/>
    </row>
    <row r="29443" spans="16:26" x14ac:dyDescent="0.25">
      <c r="P29443" s="120"/>
      <c r="R29443" s="120"/>
      <c r="T29443" s="120"/>
      <c r="V29443" s="120"/>
      <c r="X29443" s="120"/>
      <c r="Z29443" s="120"/>
    </row>
    <row r="29444" spans="16:26" x14ac:dyDescent="0.25">
      <c r="P29444" s="119"/>
      <c r="R29444" s="119"/>
      <c r="T29444" s="119"/>
      <c r="V29444" s="119"/>
      <c r="X29444" s="119"/>
      <c r="Z29444" s="119"/>
    </row>
    <row r="29445" spans="16:26" x14ac:dyDescent="0.25">
      <c r="P29445" s="119"/>
      <c r="R29445" s="119"/>
      <c r="T29445" s="119"/>
      <c r="V29445" s="119"/>
      <c r="X29445" s="119"/>
      <c r="Z29445" s="119"/>
    </row>
    <row r="29446" spans="16:26" x14ac:dyDescent="0.25">
      <c r="P29446" s="119"/>
      <c r="R29446" s="119"/>
      <c r="T29446" s="119"/>
      <c r="V29446" s="119"/>
      <c r="X29446" s="119"/>
      <c r="Z29446" s="119"/>
    </row>
    <row r="29447" spans="16:26" x14ac:dyDescent="0.25">
      <c r="P29447" s="121"/>
      <c r="R29447" s="121"/>
      <c r="T29447" s="121"/>
      <c r="V29447" s="121"/>
      <c r="X29447" s="121"/>
      <c r="Z29447" s="121"/>
    </row>
    <row r="29448" spans="16:26" x14ac:dyDescent="0.25">
      <c r="P29448" s="121"/>
      <c r="R29448" s="121"/>
      <c r="T29448" s="121"/>
      <c r="V29448" s="121"/>
      <c r="X29448" s="121"/>
      <c r="Z29448" s="121"/>
    </row>
    <row r="29449" spans="16:26" x14ac:dyDescent="0.25">
      <c r="P29449" s="121"/>
      <c r="R29449" s="121"/>
      <c r="T29449" s="121"/>
      <c r="V29449" s="121"/>
      <c r="X29449" s="121"/>
      <c r="Z29449" s="121"/>
    </row>
    <row r="29450" spans="16:26" x14ac:dyDescent="0.25">
      <c r="P29450" s="121"/>
      <c r="R29450" s="121"/>
      <c r="T29450" s="121"/>
      <c r="V29450" s="121"/>
      <c r="X29450" s="121"/>
      <c r="Z29450" s="121"/>
    </row>
    <row r="29451" spans="16:26" x14ac:dyDescent="0.25">
      <c r="P29451" s="122"/>
      <c r="R29451" s="122"/>
      <c r="T29451" s="122"/>
      <c r="V29451" s="122"/>
      <c r="X29451" s="122"/>
      <c r="Z29451" s="122"/>
    </row>
    <row r="29452" spans="16:26" x14ac:dyDescent="0.25">
      <c r="P29452" s="118"/>
      <c r="R29452" s="118"/>
      <c r="T29452" s="118"/>
      <c r="V29452" s="118"/>
      <c r="X29452" s="118"/>
      <c r="Z29452" s="118"/>
    </row>
    <row r="29453" spans="16:26" x14ac:dyDescent="0.25">
      <c r="P29453" s="119"/>
      <c r="R29453" s="119"/>
      <c r="T29453" s="119"/>
      <c r="V29453" s="119"/>
      <c r="X29453" s="119"/>
      <c r="Z29453" s="119"/>
    </row>
    <row r="29454" spans="16:26" x14ac:dyDescent="0.25">
      <c r="P29454" s="119"/>
      <c r="R29454" s="119"/>
      <c r="T29454" s="119"/>
      <c r="V29454" s="119"/>
      <c r="X29454" s="119"/>
      <c r="Z29454" s="119"/>
    </row>
    <row r="29455" spans="16:26" x14ac:dyDescent="0.25">
      <c r="P29455" s="120"/>
      <c r="R29455" s="120"/>
      <c r="T29455" s="120"/>
      <c r="V29455" s="120"/>
      <c r="X29455" s="120"/>
      <c r="Z29455" s="120"/>
    </row>
    <row r="29456" spans="16:26" x14ac:dyDescent="0.25">
      <c r="P29456" s="119"/>
      <c r="R29456" s="119"/>
      <c r="T29456" s="119"/>
      <c r="V29456" s="119"/>
      <c r="X29456" s="119"/>
      <c r="Z29456" s="119"/>
    </row>
    <row r="29457" spans="16:26" x14ac:dyDescent="0.25">
      <c r="P29457" s="119"/>
      <c r="R29457" s="119"/>
      <c r="T29457" s="119"/>
      <c r="V29457" s="119"/>
      <c r="X29457" s="119"/>
      <c r="Z29457" s="119"/>
    </row>
    <row r="29458" spans="16:26" x14ac:dyDescent="0.25">
      <c r="P29458" s="120"/>
      <c r="R29458" s="120"/>
      <c r="T29458" s="120"/>
      <c r="V29458" s="120"/>
      <c r="X29458" s="120"/>
      <c r="Z29458" s="120"/>
    </row>
    <row r="29459" spans="16:26" x14ac:dyDescent="0.25">
      <c r="P29459" s="119"/>
      <c r="R29459" s="119"/>
      <c r="T29459" s="119"/>
      <c r="V29459" s="119"/>
      <c r="X29459" s="119"/>
      <c r="Z29459" s="119"/>
    </row>
    <row r="29460" spans="16:26" x14ac:dyDescent="0.25">
      <c r="P29460" s="120"/>
      <c r="R29460" s="120"/>
      <c r="T29460" s="120"/>
      <c r="V29460" s="120"/>
      <c r="X29460" s="120"/>
      <c r="Z29460" s="120"/>
    </row>
    <row r="29461" spans="16:26" x14ac:dyDescent="0.25">
      <c r="P29461" s="119"/>
      <c r="R29461" s="119"/>
      <c r="T29461" s="119"/>
      <c r="V29461" s="119"/>
      <c r="X29461" s="119"/>
      <c r="Z29461" s="119"/>
    </row>
    <row r="29462" spans="16:26" x14ac:dyDescent="0.25">
      <c r="P29462" s="119"/>
      <c r="R29462" s="119"/>
      <c r="T29462" s="119"/>
      <c r="V29462" s="119"/>
      <c r="X29462" s="119"/>
      <c r="Z29462" s="119"/>
    </row>
    <row r="29463" spans="16:26" x14ac:dyDescent="0.25">
      <c r="P29463" s="119"/>
      <c r="R29463" s="119"/>
      <c r="T29463" s="119"/>
      <c r="V29463" s="119"/>
      <c r="X29463" s="119"/>
      <c r="Z29463" s="119"/>
    </row>
    <row r="29464" spans="16:26" x14ac:dyDescent="0.25">
      <c r="P29464" s="121"/>
      <c r="R29464" s="121"/>
      <c r="T29464" s="121"/>
      <c r="V29464" s="121"/>
      <c r="X29464" s="121"/>
      <c r="Z29464" s="121"/>
    </row>
    <row r="29465" spans="16:26" x14ac:dyDescent="0.25">
      <c r="P29465" s="121"/>
      <c r="R29465" s="121"/>
      <c r="T29465" s="121"/>
      <c r="V29465" s="121"/>
      <c r="X29465" s="121"/>
      <c r="Z29465" s="121"/>
    </row>
    <row r="29466" spans="16:26" x14ac:dyDescent="0.25">
      <c r="P29466" s="121"/>
      <c r="R29466" s="121"/>
      <c r="T29466" s="121"/>
      <c r="V29466" s="121"/>
      <c r="X29466" s="121"/>
      <c r="Z29466" s="121"/>
    </row>
    <row r="29467" spans="16:26" x14ac:dyDescent="0.25">
      <c r="P29467" s="121"/>
      <c r="R29467" s="121"/>
      <c r="T29467" s="121"/>
      <c r="V29467" s="121"/>
      <c r="X29467" s="121"/>
      <c r="Z29467" s="121"/>
    </row>
    <row r="29468" spans="16:26" x14ac:dyDescent="0.25">
      <c r="P29468" s="122"/>
      <c r="R29468" s="122"/>
      <c r="T29468" s="122"/>
      <c r="V29468" s="122"/>
      <c r="X29468" s="122"/>
      <c r="Z29468" s="122"/>
    </row>
    <row r="29469" spans="16:26" x14ac:dyDescent="0.25">
      <c r="P29469" s="118"/>
      <c r="R29469" s="118"/>
      <c r="T29469" s="118"/>
      <c r="V29469" s="118"/>
      <c r="X29469" s="118"/>
      <c r="Z29469" s="118"/>
    </row>
    <row r="29470" spans="16:26" x14ac:dyDescent="0.25">
      <c r="P29470" s="119"/>
      <c r="R29470" s="119"/>
      <c r="T29470" s="119"/>
      <c r="V29470" s="119"/>
      <c r="X29470" s="119"/>
      <c r="Z29470" s="119"/>
    </row>
    <row r="29471" spans="16:26" x14ac:dyDescent="0.25">
      <c r="P29471" s="119"/>
      <c r="R29471" s="119"/>
      <c r="T29471" s="119"/>
      <c r="V29471" s="119"/>
      <c r="X29471" s="119"/>
      <c r="Z29471" s="119"/>
    </row>
    <row r="29472" spans="16:26" x14ac:dyDescent="0.25">
      <c r="P29472" s="120"/>
      <c r="R29472" s="120"/>
      <c r="T29472" s="120"/>
      <c r="V29472" s="120"/>
      <c r="X29472" s="120"/>
      <c r="Z29472" s="120"/>
    </row>
    <row r="29473" spans="16:26" x14ac:dyDescent="0.25">
      <c r="P29473" s="119"/>
      <c r="R29473" s="119"/>
      <c r="T29473" s="119"/>
      <c r="V29473" s="119"/>
      <c r="X29473" s="119"/>
      <c r="Z29473" s="119"/>
    </row>
    <row r="29474" spans="16:26" x14ac:dyDescent="0.25">
      <c r="P29474" s="119"/>
      <c r="R29474" s="119"/>
      <c r="T29474" s="119"/>
      <c r="V29474" s="119"/>
      <c r="X29474" s="119"/>
      <c r="Z29474" s="119"/>
    </row>
    <row r="29475" spans="16:26" x14ac:dyDescent="0.25">
      <c r="P29475" s="120"/>
      <c r="R29475" s="120"/>
      <c r="T29475" s="120"/>
      <c r="V29475" s="120"/>
      <c r="X29475" s="120"/>
      <c r="Z29475" s="120"/>
    </row>
    <row r="29476" spans="16:26" x14ac:dyDescent="0.25">
      <c r="P29476" s="119"/>
      <c r="R29476" s="119"/>
      <c r="T29476" s="119"/>
      <c r="V29476" s="119"/>
      <c r="X29476" s="119"/>
      <c r="Z29476" s="119"/>
    </row>
    <row r="29477" spans="16:26" x14ac:dyDescent="0.25">
      <c r="P29477" s="120"/>
      <c r="R29477" s="120"/>
      <c r="T29477" s="120"/>
      <c r="V29477" s="120"/>
      <c r="X29477" s="120"/>
      <c r="Z29477" s="120"/>
    </row>
    <row r="29478" spans="16:26" x14ac:dyDescent="0.25">
      <c r="P29478" s="119"/>
      <c r="R29478" s="119"/>
      <c r="T29478" s="119"/>
      <c r="V29478" s="119"/>
      <c r="X29478" s="119"/>
      <c r="Z29478" s="119"/>
    </row>
    <row r="29479" spans="16:26" x14ac:dyDescent="0.25">
      <c r="P29479" s="119"/>
      <c r="R29479" s="119"/>
      <c r="T29479" s="119"/>
      <c r="V29479" s="119"/>
      <c r="X29479" s="119"/>
      <c r="Z29479" s="119"/>
    </row>
    <row r="29480" spans="16:26" x14ac:dyDescent="0.25">
      <c r="P29480" s="119"/>
      <c r="R29480" s="119"/>
      <c r="T29480" s="119"/>
      <c r="V29480" s="119"/>
      <c r="X29480" s="119"/>
      <c r="Z29480" s="119"/>
    </row>
    <row r="29481" spans="16:26" x14ac:dyDescent="0.25">
      <c r="P29481" s="121"/>
      <c r="R29481" s="121"/>
      <c r="T29481" s="121"/>
      <c r="V29481" s="121"/>
      <c r="X29481" s="121"/>
      <c r="Z29481" s="121"/>
    </row>
    <row r="29482" spans="16:26" x14ac:dyDescent="0.25">
      <c r="P29482" s="121"/>
      <c r="R29482" s="121"/>
      <c r="T29482" s="121"/>
      <c r="V29482" s="121"/>
      <c r="X29482" s="121"/>
      <c r="Z29482" s="121"/>
    </row>
    <row r="29483" spans="16:26" x14ac:dyDescent="0.25">
      <c r="P29483" s="121"/>
      <c r="R29483" s="121"/>
      <c r="T29483" s="121"/>
      <c r="V29483" s="121"/>
      <c r="X29483" s="121"/>
      <c r="Z29483" s="121"/>
    </row>
    <row r="29484" spans="16:26" x14ac:dyDescent="0.25">
      <c r="P29484" s="121"/>
      <c r="R29484" s="121"/>
      <c r="T29484" s="121"/>
      <c r="V29484" s="121"/>
      <c r="X29484" s="121"/>
      <c r="Z29484" s="121"/>
    </row>
    <row r="29485" spans="16:26" x14ac:dyDescent="0.25">
      <c r="P29485" s="122"/>
      <c r="R29485" s="122"/>
      <c r="T29485" s="122"/>
      <c r="V29485" s="122"/>
      <c r="X29485" s="122"/>
      <c r="Z29485" s="122"/>
    </row>
    <row r="29486" spans="16:26" x14ac:dyDescent="0.25">
      <c r="P29486" s="118"/>
      <c r="R29486" s="118"/>
      <c r="T29486" s="118"/>
      <c r="V29486" s="118"/>
      <c r="X29486" s="118"/>
      <c r="Z29486" s="118"/>
    </row>
    <row r="29487" spans="16:26" x14ac:dyDescent="0.25">
      <c r="P29487" s="119"/>
      <c r="R29487" s="119"/>
      <c r="T29487" s="119"/>
      <c r="V29487" s="119"/>
      <c r="X29487" s="119"/>
      <c r="Z29487" s="119"/>
    </row>
    <row r="29488" spans="16:26" x14ac:dyDescent="0.25">
      <c r="P29488" s="119"/>
      <c r="R29488" s="119"/>
      <c r="T29488" s="119"/>
      <c r="V29488" s="119"/>
      <c r="X29488" s="119"/>
      <c r="Z29488" s="119"/>
    </row>
    <row r="29489" spans="16:26" x14ac:dyDescent="0.25">
      <c r="P29489" s="120"/>
      <c r="R29489" s="120"/>
      <c r="T29489" s="120"/>
      <c r="V29489" s="120"/>
      <c r="X29489" s="120"/>
      <c r="Z29489" s="120"/>
    </row>
    <row r="29490" spans="16:26" x14ac:dyDescent="0.25">
      <c r="P29490" s="119"/>
      <c r="R29490" s="119"/>
      <c r="T29490" s="119"/>
      <c r="V29490" s="119"/>
      <c r="X29490" s="119"/>
      <c r="Z29490" s="119"/>
    </row>
    <row r="29491" spans="16:26" x14ac:dyDescent="0.25">
      <c r="P29491" s="119"/>
      <c r="R29491" s="119"/>
      <c r="T29491" s="119"/>
      <c r="V29491" s="119"/>
      <c r="X29491" s="119"/>
      <c r="Z29491" s="119"/>
    </row>
    <row r="29492" spans="16:26" x14ac:dyDescent="0.25">
      <c r="P29492" s="120"/>
      <c r="R29492" s="120"/>
      <c r="T29492" s="120"/>
      <c r="V29492" s="120"/>
      <c r="X29492" s="120"/>
      <c r="Z29492" s="120"/>
    </row>
    <row r="29493" spans="16:26" x14ac:dyDescent="0.25">
      <c r="P29493" s="119"/>
      <c r="R29493" s="119"/>
      <c r="T29493" s="119"/>
      <c r="V29493" s="119"/>
      <c r="X29493" s="119"/>
      <c r="Z29493" s="119"/>
    </row>
    <row r="29494" spans="16:26" x14ac:dyDescent="0.25">
      <c r="P29494" s="120"/>
      <c r="R29494" s="120"/>
      <c r="T29494" s="120"/>
      <c r="V29494" s="120"/>
      <c r="X29494" s="120"/>
      <c r="Z29494" s="120"/>
    </row>
    <row r="29495" spans="16:26" x14ac:dyDescent="0.25">
      <c r="P29495" s="119"/>
      <c r="R29495" s="119"/>
      <c r="T29495" s="119"/>
      <c r="V29495" s="119"/>
      <c r="X29495" s="119"/>
      <c r="Z29495" s="119"/>
    </row>
    <row r="29496" spans="16:26" x14ac:dyDescent="0.25">
      <c r="P29496" s="119"/>
      <c r="R29496" s="119"/>
      <c r="T29496" s="119"/>
      <c r="V29496" s="119"/>
      <c r="X29496" s="119"/>
      <c r="Z29496" s="119"/>
    </row>
    <row r="29497" spans="16:26" x14ac:dyDescent="0.25">
      <c r="P29497" s="119"/>
      <c r="R29497" s="119"/>
      <c r="T29497" s="119"/>
      <c r="V29497" s="119"/>
      <c r="X29497" s="119"/>
      <c r="Z29497" s="119"/>
    </row>
    <row r="29498" spans="16:26" x14ac:dyDescent="0.25">
      <c r="P29498" s="121"/>
      <c r="R29498" s="121"/>
      <c r="T29498" s="121"/>
      <c r="V29498" s="121"/>
      <c r="X29498" s="121"/>
      <c r="Z29498" s="121"/>
    </row>
    <row r="29499" spans="16:26" x14ac:dyDescent="0.25">
      <c r="P29499" s="121"/>
      <c r="R29499" s="121"/>
      <c r="T29499" s="121"/>
      <c r="V29499" s="121"/>
      <c r="X29499" s="121"/>
      <c r="Z29499" s="121"/>
    </row>
    <row r="29500" spans="16:26" x14ac:dyDescent="0.25">
      <c r="P29500" s="121"/>
      <c r="R29500" s="121"/>
      <c r="T29500" s="121"/>
      <c r="V29500" s="121"/>
      <c r="X29500" s="121"/>
      <c r="Z29500" s="121"/>
    </row>
    <row r="29501" spans="16:26" x14ac:dyDescent="0.25">
      <c r="P29501" s="121"/>
      <c r="R29501" s="121"/>
      <c r="T29501" s="121"/>
      <c r="V29501" s="121"/>
      <c r="X29501" s="121"/>
      <c r="Z29501" s="121"/>
    </row>
    <row r="29502" spans="16:26" x14ac:dyDescent="0.25">
      <c r="P29502" s="122"/>
      <c r="R29502" s="122"/>
      <c r="T29502" s="122"/>
      <c r="V29502" s="122"/>
      <c r="X29502" s="122"/>
      <c r="Z29502" s="122"/>
    </row>
    <row r="29503" spans="16:26" x14ac:dyDescent="0.25">
      <c r="P29503" s="118"/>
      <c r="R29503" s="118"/>
      <c r="T29503" s="118"/>
      <c r="V29503" s="118"/>
      <c r="X29503" s="118"/>
      <c r="Z29503" s="118"/>
    </row>
    <row r="29504" spans="16:26" x14ac:dyDescent="0.25">
      <c r="P29504" s="119"/>
      <c r="R29504" s="119"/>
      <c r="T29504" s="119"/>
      <c r="V29504" s="119"/>
      <c r="X29504" s="119"/>
      <c r="Z29504" s="119"/>
    </row>
    <row r="29505" spans="16:26" x14ac:dyDescent="0.25">
      <c r="P29505" s="119"/>
      <c r="R29505" s="119"/>
      <c r="T29505" s="119"/>
      <c r="V29505" s="119"/>
      <c r="X29505" s="119"/>
      <c r="Z29505" s="119"/>
    </row>
    <row r="29506" spans="16:26" x14ac:dyDescent="0.25">
      <c r="P29506" s="120"/>
      <c r="R29506" s="120"/>
      <c r="T29506" s="120"/>
      <c r="V29506" s="120"/>
      <c r="X29506" s="120"/>
      <c r="Z29506" s="120"/>
    </row>
    <row r="29507" spans="16:26" x14ac:dyDescent="0.25">
      <c r="P29507" s="119"/>
      <c r="R29507" s="119"/>
      <c r="T29507" s="119"/>
      <c r="V29507" s="119"/>
      <c r="X29507" s="119"/>
      <c r="Z29507" s="119"/>
    </row>
    <row r="29508" spans="16:26" x14ac:dyDescent="0.25">
      <c r="P29508" s="119"/>
      <c r="R29508" s="119"/>
      <c r="T29508" s="119"/>
      <c r="V29508" s="119"/>
      <c r="X29508" s="119"/>
      <c r="Z29508" s="119"/>
    </row>
    <row r="29509" spans="16:26" x14ac:dyDescent="0.25">
      <c r="P29509" s="120"/>
      <c r="R29509" s="120"/>
      <c r="T29509" s="120"/>
      <c r="V29509" s="120"/>
      <c r="X29509" s="120"/>
      <c r="Z29509" s="120"/>
    </row>
    <row r="29510" spans="16:26" x14ac:dyDescent="0.25">
      <c r="P29510" s="119"/>
      <c r="R29510" s="119"/>
      <c r="T29510" s="119"/>
      <c r="V29510" s="119"/>
      <c r="X29510" s="119"/>
      <c r="Z29510" s="119"/>
    </row>
    <row r="29511" spans="16:26" x14ac:dyDescent="0.25">
      <c r="P29511" s="120"/>
      <c r="R29511" s="120"/>
      <c r="T29511" s="120"/>
      <c r="V29511" s="120"/>
      <c r="X29511" s="120"/>
      <c r="Z29511" s="120"/>
    </row>
    <row r="29512" spans="16:26" x14ac:dyDescent="0.25">
      <c r="P29512" s="119"/>
      <c r="R29512" s="119"/>
      <c r="T29512" s="119"/>
      <c r="V29512" s="119"/>
      <c r="X29512" s="119"/>
      <c r="Z29512" s="119"/>
    </row>
    <row r="29513" spans="16:26" x14ac:dyDescent="0.25">
      <c r="P29513" s="119"/>
      <c r="R29513" s="119"/>
      <c r="T29513" s="119"/>
      <c r="V29513" s="119"/>
      <c r="X29513" s="119"/>
      <c r="Z29513" s="119"/>
    </row>
    <row r="29514" spans="16:26" x14ac:dyDescent="0.25">
      <c r="P29514" s="119"/>
      <c r="R29514" s="119"/>
      <c r="T29514" s="119"/>
      <c r="V29514" s="119"/>
      <c r="X29514" s="119"/>
      <c r="Z29514" s="119"/>
    </row>
    <row r="29515" spans="16:26" x14ac:dyDescent="0.25">
      <c r="P29515" s="121"/>
      <c r="R29515" s="121"/>
      <c r="T29515" s="121"/>
      <c r="V29515" s="121"/>
      <c r="X29515" s="121"/>
      <c r="Z29515" s="121"/>
    </row>
    <row r="29516" spans="16:26" x14ac:dyDescent="0.25">
      <c r="P29516" s="121"/>
      <c r="R29516" s="121"/>
      <c r="T29516" s="121"/>
      <c r="V29516" s="121"/>
      <c r="X29516" s="121"/>
      <c r="Z29516" s="121"/>
    </row>
    <row r="29517" spans="16:26" x14ac:dyDescent="0.25">
      <c r="P29517" s="121"/>
      <c r="R29517" s="121"/>
      <c r="T29517" s="121"/>
      <c r="V29517" s="121"/>
      <c r="X29517" s="121"/>
      <c r="Z29517" s="121"/>
    </row>
    <row r="29518" spans="16:26" x14ac:dyDescent="0.25">
      <c r="P29518" s="121"/>
      <c r="R29518" s="121"/>
      <c r="T29518" s="121"/>
      <c r="V29518" s="121"/>
      <c r="X29518" s="121"/>
      <c r="Z29518" s="121"/>
    </row>
    <row r="29519" spans="16:26" x14ac:dyDescent="0.25">
      <c r="P29519" s="122"/>
      <c r="R29519" s="122"/>
      <c r="T29519" s="122"/>
      <c r="V29519" s="122"/>
      <c r="X29519" s="122"/>
      <c r="Z29519" s="122"/>
    </row>
    <row r="29520" spans="16:26" x14ac:dyDescent="0.25">
      <c r="P29520" s="118"/>
      <c r="R29520" s="118"/>
      <c r="T29520" s="118"/>
      <c r="V29520" s="118"/>
      <c r="X29520" s="118"/>
      <c r="Z29520" s="118"/>
    </row>
    <row r="29521" spans="16:26" x14ac:dyDescent="0.25">
      <c r="P29521" s="119"/>
      <c r="R29521" s="119"/>
      <c r="T29521" s="119"/>
      <c r="V29521" s="119"/>
      <c r="X29521" s="119"/>
      <c r="Z29521" s="119"/>
    </row>
    <row r="29522" spans="16:26" x14ac:dyDescent="0.25">
      <c r="P29522" s="119"/>
      <c r="R29522" s="119"/>
      <c r="T29522" s="119"/>
      <c r="V29522" s="119"/>
      <c r="X29522" s="119"/>
      <c r="Z29522" s="119"/>
    </row>
    <row r="29523" spans="16:26" x14ac:dyDescent="0.25">
      <c r="P29523" s="120"/>
      <c r="R29523" s="120"/>
      <c r="T29523" s="120"/>
      <c r="V29523" s="120"/>
      <c r="X29523" s="120"/>
      <c r="Z29523" s="120"/>
    </row>
    <row r="29524" spans="16:26" x14ac:dyDescent="0.25">
      <c r="P29524" s="119"/>
      <c r="R29524" s="119"/>
      <c r="T29524" s="119"/>
      <c r="V29524" s="119"/>
      <c r="X29524" s="119"/>
      <c r="Z29524" s="119"/>
    </row>
    <row r="29525" spans="16:26" x14ac:dyDescent="0.25">
      <c r="P29525" s="119"/>
      <c r="R29525" s="119"/>
      <c r="T29525" s="119"/>
      <c r="V29525" s="119"/>
      <c r="X29525" s="119"/>
      <c r="Z29525" s="119"/>
    </row>
    <row r="29526" spans="16:26" x14ac:dyDescent="0.25">
      <c r="P29526" s="120"/>
      <c r="R29526" s="120"/>
      <c r="T29526" s="120"/>
      <c r="V29526" s="120"/>
      <c r="X29526" s="120"/>
      <c r="Z29526" s="120"/>
    </row>
    <row r="29527" spans="16:26" x14ac:dyDescent="0.25">
      <c r="P29527" s="119"/>
      <c r="R29527" s="119"/>
      <c r="T29527" s="119"/>
      <c r="V29527" s="119"/>
      <c r="X29527" s="119"/>
      <c r="Z29527" s="119"/>
    </row>
    <row r="29528" spans="16:26" x14ac:dyDescent="0.25">
      <c r="P29528" s="120"/>
      <c r="R29528" s="120"/>
      <c r="T29528" s="120"/>
      <c r="V29528" s="120"/>
      <c r="X29528" s="120"/>
      <c r="Z29528" s="120"/>
    </row>
    <row r="29529" spans="16:26" x14ac:dyDescent="0.25">
      <c r="P29529" s="119"/>
      <c r="R29529" s="119"/>
      <c r="T29529" s="119"/>
      <c r="V29529" s="119"/>
      <c r="X29529" s="119"/>
      <c r="Z29529" s="119"/>
    </row>
    <row r="29530" spans="16:26" x14ac:dyDescent="0.25">
      <c r="P29530" s="119"/>
      <c r="R29530" s="119"/>
      <c r="T29530" s="119"/>
      <c r="V29530" s="119"/>
      <c r="X29530" s="119"/>
      <c r="Z29530" s="119"/>
    </row>
    <row r="29531" spans="16:26" x14ac:dyDescent="0.25">
      <c r="P29531" s="119"/>
      <c r="R29531" s="119"/>
      <c r="T29531" s="119"/>
      <c r="V29531" s="119"/>
      <c r="X29531" s="119"/>
      <c r="Z29531" s="119"/>
    </row>
    <row r="29532" spans="16:26" x14ac:dyDescent="0.25">
      <c r="P29532" s="121"/>
      <c r="R29532" s="121"/>
      <c r="T29532" s="121"/>
      <c r="V29532" s="121"/>
      <c r="X29532" s="121"/>
      <c r="Z29532" s="121"/>
    </row>
    <row r="29533" spans="16:26" x14ac:dyDescent="0.25">
      <c r="P29533" s="121"/>
      <c r="R29533" s="121"/>
      <c r="T29533" s="121"/>
      <c r="V29533" s="121"/>
      <c r="X29533" s="121"/>
      <c r="Z29533" s="121"/>
    </row>
    <row r="29534" spans="16:26" x14ac:dyDescent="0.25">
      <c r="P29534" s="121"/>
      <c r="R29534" s="121"/>
      <c r="T29534" s="121"/>
      <c r="V29534" s="121"/>
      <c r="X29534" s="121"/>
      <c r="Z29534" s="121"/>
    </row>
    <row r="29535" spans="16:26" x14ac:dyDescent="0.25">
      <c r="P29535" s="121"/>
      <c r="R29535" s="121"/>
      <c r="T29535" s="121"/>
      <c r="V29535" s="121"/>
      <c r="X29535" s="121"/>
      <c r="Z29535" s="121"/>
    </row>
    <row r="29536" spans="16:26" x14ac:dyDescent="0.25">
      <c r="P29536" s="122"/>
      <c r="R29536" s="122"/>
      <c r="T29536" s="122"/>
      <c r="V29536" s="122"/>
      <c r="X29536" s="122"/>
      <c r="Z29536" s="122"/>
    </row>
    <row r="29537" spans="16:26" x14ac:dyDescent="0.25">
      <c r="P29537" s="118"/>
      <c r="R29537" s="118"/>
      <c r="T29537" s="118"/>
      <c r="V29537" s="118"/>
      <c r="X29537" s="118"/>
      <c r="Z29537" s="118"/>
    </row>
    <row r="29538" spans="16:26" x14ac:dyDescent="0.25">
      <c r="P29538" s="119"/>
      <c r="R29538" s="119"/>
      <c r="T29538" s="119"/>
      <c r="V29538" s="119"/>
      <c r="X29538" s="119"/>
      <c r="Z29538" s="119"/>
    </row>
    <row r="29539" spans="16:26" x14ac:dyDescent="0.25">
      <c r="P29539" s="119"/>
      <c r="R29539" s="119"/>
      <c r="T29539" s="119"/>
      <c r="V29539" s="119"/>
      <c r="X29539" s="119"/>
      <c r="Z29539" s="119"/>
    </row>
    <row r="29540" spans="16:26" x14ac:dyDescent="0.25">
      <c r="P29540" s="120"/>
      <c r="R29540" s="120"/>
      <c r="T29540" s="120"/>
      <c r="V29540" s="120"/>
      <c r="X29540" s="120"/>
      <c r="Z29540" s="120"/>
    </row>
    <row r="29541" spans="16:26" x14ac:dyDescent="0.25">
      <c r="P29541" s="119"/>
      <c r="R29541" s="119"/>
      <c r="T29541" s="119"/>
      <c r="V29541" s="119"/>
      <c r="X29541" s="119"/>
      <c r="Z29541" s="119"/>
    </row>
    <row r="29542" spans="16:26" x14ac:dyDescent="0.25">
      <c r="P29542" s="119"/>
      <c r="R29542" s="119"/>
      <c r="T29542" s="119"/>
      <c r="V29542" s="119"/>
      <c r="X29542" s="119"/>
      <c r="Z29542" s="119"/>
    </row>
    <row r="29543" spans="16:26" x14ac:dyDescent="0.25">
      <c r="P29543" s="120"/>
      <c r="R29543" s="120"/>
      <c r="T29543" s="120"/>
      <c r="V29543" s="120"/>
      <c r="X29543" s="120"/>
      <c r="Z29543" s="120"/>
    </row>
    <row r="29544" spans="16:26" x14ac:dyDescent="0.25">
      <c r="P29544" s="119"/>
      <c r="R29544" s="119"/>
      <c r="T29544" s="119"/>
      <c r="V29544" s="119"/>
      <c r="X29544" s="119"/>
      <c r="Z29544" s="119"/>
    </row>
    <row r="29545" spans="16:26" x14ac:dyDescent="0.25">
      <c r="P29545" s="120"/>
      <c r="R29545" s="120"/>
      <c r="T29545" s="120"/>
      <c r="V29545" s="120"/>
      <c r="X29545" s="120"/>
      <c r="Z29545" s="120"/>
    </row>
    <row r="29546" spans="16:26" x14ac:dyDescent="0.25">
      <c r="P29546" s="119"/>
      <c r="R29546" s="119"/>
      <c r="T29546" s="119"/>
      <c r="V29546" s="119"/>
      <c r="X29546" s="119"/>
      <c r="Z29546" s="119"/>
    </row>
    <row r="29547" spans="16:26" x14ac:dyDescent="0.25">
      <c r="P29547" s="119"/>
      <c r="R29547" s="119"/>
      <c r="T29547" s="119"/>
      <c r="V29547" s="119"/>
      <c r="X29547" s="119"/>
      <c r="Z29547" s="119"/>
    </row>
    <row r="29548" spans="16:26" x14ac:dyDescent="0.25">
      <c r="P29548" s="119"/>
      <c r="R29548" s="119"/>
      <c r="T29548" s="119"/>
      <c r="V29548" s="119"/>
      <c r="X29548" s="119"/>
      <c r="Z29548" s="119"/>
    </row>
    <row r="29549" spans="16:26" x14ac:dyDescent="0.25">
      <c r="P29549" s="121"/>
      <c r="R29549" s="121"/>
      <c r="T29549" s="121"/>
      <c r="V29549" s="121"/>
      <c r="X29549" s="121"/>
      <c r="Z29549" s="121"/>
    </row>
    <row r="29550" spans="16:26" x14ac:dyDescent="0.25">
      <c r="P29550" s="121"/>
      <c r="R29550" s="121"/>
      <c r="T29550" s="121"/>
      <c r="V29550" s="121"/>
      <c r="X29550" s="121"/>
      <c r="Z29550" s="121"/>
    </row>
    <row r="29551" spans="16:26" x14ac:dyDescent="0.25">
      <c r="P29551" s="121"/>
      <c r="R29551" s="121"/>
      <c r="T29551" s="121"/>
      <c r="V29551" s="121"/>
      <c r="X29551" s="121"/>
      <c r="Z29551" s="121"/>
    </row>
    <row r="29552" spans="16:26" x14ac:dyDescent="0.25">
      <c r="P29552" s="121"/>
      <c r="R29552" s="121"/>
      <c r="T29552" s="121"/>
      <c r="V29552" s="121"/>
      <c r="X29552" s="121"/>
      <c r="Z29552" s="121"/>
    </row>
    <row r="29553" spans="16:26" x14ac:dyDescent="0.25">
      <c r="P29553" s="122"/>
      <c r="R29553" s="122"/>
      <c r="T29553" s="122"/>
      <c r="V29553" s="122"/>
      <c r="X29553" s="122"/>
      <c r="Z29553" s="122"/>
    </row>
    <row r="29554" spans="16:26" x14ac:dyDescent="0.25">
      <c r="P29554" s="118"/>
      <c r="R29554" s="118"/>
      <c r="T29554" s="118"/>
      <c r="V29554" s="118"/>
      <c r="X29554" s="118"/>
      <c r="Z29554" s="118"/>
    </row>
    <row r="29555" spans="16:26" x14ac:dyDescent="0.25">
      <c r="P29555" s="119"/>
      <c r="R29555" s="119"/>
      <c r="T29555" s="119"/>
      <c r="V29555" s="119"/>
      <c r="X29555" s="119"/>
      <c r="Z29555" s="119"/>
    </row>
    <row r="29556" spans="16:26" x14ac:dyDescent="0.25">
      <c r="P29556" s="119"/>
      <c r="R29556" s="119"/>
      <c r="T29556" s="119"/>
      <c r="V29556" s="119"/>
      <c r="X29556" s="119"/>
      <c r="Z29556" s="119"/>
    </row>
    <row r="29557" spans="16:26" x14ac:dyDescent="0.25">
      <c r="P29557" s="120"/>
      <c r="R29557" s="120"/>
      <c r="T29557" s="120"/>
      <c r="V29557" s="120"/>
      <c r="X29557" s="120"/>
      <c r="Z29557" s="120"/>
    </row>
    <row r="29558" spans="16:26" x14ac:dyDescent="0.25">
      <c r="P29558" s="119"/>
      <c r="R29558" s="119"/>
      <c r="T29558" s="119"/>
      <c r="V29558" s="119"/>
      <c r="X29558" s="119"/>
      <c r="Z29558" s="119"/>
    </row>
    <row r="29559" spans="16:26" x14ac:dyDescent="0.25">
      <c r="P29559" s="119"/>
      <c r="R29559" s="119"/>
      <c r="T29559" s="119"/>
      <c r="V29559" s="119"/>
      <c r="X29559" s="119"/>
      <c r="Z29559" s="119"/>
    </row>
    <row r="29560" spans="16:26" x14ac:dyDescent="0.25">
      <c r="P29560" s="120"/>
      <c r="R29560" s="120"/>
      <c r="T29560" s="120"/>
      <c r="V29560" s="120"/>
      <c r="X29560" s="120"/>
      <c r="Z29560" s="120"/>
    </row>
    <row r="29561" spans="16:26" x14ac:dyDescent="0.25">
      <c r="P29561" s="119"/>
      <c r="R29561" s="119"/>
      <c r="T29561" s="119"/>
      <c r="V29561" s="119"/>
      <c r="X29561" s="119"/>
      <c r="Z29561" s="119"/>
    </row>
    <row r="29562" spans="16:26" x14ac:dyDescent="0.25">
      <c r="P29562" s="120"/>
      <c r="R29562" s="120"/>
      <c r="T29562" s="120"/>
      <c r="V29562" s="120"/>
      <c r="X29562" s="120"/>
      <c r="Z29562" s="120"/>
    </row>
    <row r="29563" spans="16:26" x14ac:dyDescent="0.25">
      <c r="P29563" s="119"/>
      <c r="R29563" s="119"/>
      <c r="T29563" s="119"/>
      <c r="V29563" s="119"/>
      <c r="X29563" s="119"/>
      <c r="Z29563" s="119"/>
    </row>
    <row r="29564" spans="16:26" x14ac:dyDescent="0.25">
      <c r="P29564" s="119"/>
      <c r="R29564" s="119"/>
      <c r="T29564" s="119"/>
      <c r="V29564" s="119"/>
      <c r="X29564" s="119"/>
      <c r="Z29564" s="119"/>
    </row>
    <row r="29565" spans="16:26" x14ac:dyDescent="0.25">
      <c r="P29565" s="119"/>
      <c r="R29565" s="119"/>
      <c r="T29565" s="119"/>
      <c r="V29565" s="119"/>
      <c r="X29565" s="119"/>
      <c r="Z29565" s="119"/>
    </row>
    <row r="29566" spans="16:26" x14ac:dyDescent="0.25">
      <c r="P29566" s="121"/>
      <c r="R29566" s="121"/>
      <c r="T29566" s="121"/>
      <c r="V29566" s="121"/>
      <c r="X29566" s="121"/>
      <c r="Z29566" s="121"/>
    </row>
    <row r="29567" spans="16:26" x14ac:dyDescent="0.25">
      <c r="P29567" s="121"/>
      <c r="R29567" s="121"/>
      <c r="T29567" s="121"/>
      <c r="V29567" s="121"/>
      <c r="X29567" s="121"/>
      <c r="Z29567" s="121"/>
    </row>
    <row r="29568" spans="16:26" x14ac:dyDescent="0.25">
      <c r="P29568" s="121"/>
      <c r="R29568" s="121"/>
      <c r="T29568" s="121"/>
      <c r="V29568" s="121"/>
      <c r="X29568" s="121"/>
      <c r="Z29568" s="121"/>
    </row>
    <row r="29569" spans="16:26" x14ac:dyDescent="0.25">
      <c r="P29569" s="121"/>
      <c r="R29569" s="121"/>
      <c r="T29569" s="121"/>
      <c r="V29569" s="121"/>
      <c r="X29569" s="121"/>
      <c r="Z29569" s="121"/>
    </row>
    <row r="29570" spans="16:26" x14ac:dyDescent="0.25">
      <c r="P29570" s="122"/>
      <c r="R29570" s="122"/>
      <c r="T29570" s="122"/>
      <c r="V29570" s="122"/>
      <c r="X29570" s="122"/>
      <c r="Z29570" s="122"/>
    </row>
    <row r="29571" spans="16:26" x14ac:dyDescent="0.25">
      <c r="P29571" s="118"/>
      <c r="R29571" s="118"/>
      <c r="T29571" s="118"/>
      <c r="V29571" s="118"/>
      <c r="X29571" s="118"/>
      <c r="Z29571" s="118"/>
    </row>
    <row r="29572" spans="16:26" x14ac:dyDescent="0.25">
      <c r="P29572" s="119"/>
      <c r="R29572" s="119"/>
      <c r="T29572" s="119"/>
      <c r="V29572" s="119"/>
      <c r="X29572" s="119"/>
      <c r="Z29572" s="119"/>
    </row>
    <row r="29573" spans="16:26" x14ac:dyDescent="0.25">
      <c r="P29573" s="119"/>
      <c r="R29573" s="119"/>
      <c r="T29573" s="119"/>
      <c r="V29573" s="119"/>
      <c r="X29573" s="119"/>
      <c r="Z29573" s="119"/>
    </row>
    <row r="29574" spans="16:26" x14ac:dyDescent="0.25">
      <c r="P29574" s="120"/>
      <c r="R29574" s="120"/>
      <c r="T29574" s="120"/>
      <c r="V29574" s="120"/>
      <c r="X29574" s="120"/>
      <c r="Z29574" s="120"/>
    </row>
    <row r="29575" spans="16:26" x14ac:dyDescent="0.25">
      <c r="P29575" s="119"/>
      <c r="R29575" s="119"/>
      <c r="T29575" s="119"/>
      <c r="V29575" s="119"/>
      <c r="X29575" s="119"/>
      <c r="Z29575" s="119"/>
    </row>
    <row r="29576" spans="16:26" x14ac:dyDescent="0.25">
      <c r="P29576" s="119"/>
      <c r="R29576" s="119"/>
      <c r="T29576" s="119"/>
      <c r="V29576" s="119"/>
      <c r="X29576" s="119"/>
      <c r="Z29576" s="119"/>
    </row>
    <row r="29577" spans="16:26" x14ac:dyDescent="0.25">
      <c r="P29577" s="120"/>
      <c r="R29577" s="120"/>
      <c r="T29577" s="120"/>
      <c r="V29577" s="120"/>
      <c r="X29577" s="120"/>
      <c r="Z29577" s="120"/>
    </row>
    <row r="29578" spans="16:26" x14ac:dyDescent="0.25">
      <c r="P29578" s="119"/>
      <c r="R29578" s="119"/>
      <c r="T29578" s="119"/>
      <c r="V29578" s="119"/>
      <c r="X29578" s="119"/>
      <c r="Z29578" s="119"/>
    </row>
    <row r="29579" spans="16:26" x14ac:dyDescent="0.25">
      <c r="P29579" s="120"/>
      <c r="R29579" s="120"/>
      <c r="T29579" s="120"/>
      <c r="V29579" s="120"/>
      <c r="X29579" s="120"/>
      <c r="Z29579" s="120"/>
    </row>
    <row r="29580" spans="16:26" x14ac:dyDescent="0.25">
      <c r="P29580" s="119"/>
      <c r="R29580" s="119"/>
      <c r="T29580" s="119"/>
      <c r="V29580" s="119"/>
      <c r="X29580" s="119"/>
      <c r="Z29580" s="119"/>
    </row>
    <row r="29581" spans="16:26" x14ac:dyDescent="0.25">
      <c r="P29581" s="119"/>
      <c r="R29581" s="119"/>
      <c r="T29581" s="119"/>
      <c r="V29581" s="119"/>
      <c r="X29581" s="119"/>
      <c r="Z29581" s="119"/>
    </row>
    <row r="29582" spans="16:26" x14ac:dyDescent="0.25">
      <c r="P29582" s="119"/>
      <c r="R29582" s="119"/>
      <c r="T29582" s="119"/>
      <c r="V29582" s="119"/>
      <c r="X29582" s="119"/>
      <c r="Z29582" s="119"/>
    </row>
    <row r="29583" spans="16:26" x14ac:dyDescent="0.25">
      <c r="P29583" s="121"/>
      <c r="R29583" s="121"/>
      <c r="T29583" s="121"/>
      <c r="V29583" s="121"/>
      <c r="X29583" s="121"/>
      <c r="Z29583" s="121"/>
    </row>
    <row r="29584" spans="16:26" x14ac:dyDescent="0.25">
      <c r="P29584" s="121"/>
      <c r="R29584" s="121"/>
      <c r="T29584" s="121"/>
      <c r="V29584" s="121"/>
      <c r="X29584" s="121"/>
      <c r="Z29584" s="121"/>
    </row>
    <row r="29585" spans="16:26" x14ac:dyDescent="0.25">
      <c r="P29585" s="121"/>
      <c r="R29585" s="121"/>
      <c r="T29585" s="121"/>
      <c r="V29585" s="121"/>
      <c r="X29585" s="121"/>
      <c r="Z29585" s="121"/>
    </row>
    <row r="29586" spans="16:26" x14ac:dyDescent="0.25">
      <c r="P29586" s="121"/>
      <c r="R29586" s="121"/>
      <c r="T29586" s="121"/>
      <c r="V29586" s="121"/>
      <c r="X29586" s="121"/>
      <c r="Z29586" s="121"/>
    </row>
    <row r="29587" spans="16:26" x14ac:dyDescent="0.25">
      <c r="P29587" s="122"/>
      <c r="R29587" s="122"/>
      <c r="T29587" s="122"/>
      <c r="V29587" s="122"/>
      <c r="X29587" s="122"/>
      <c r="Z29587" s="122"/>
    </row>
    <row r="29588" spans="16:26" x14ac:dyDescent="0.25">
      <c r="P29588" s="118"/>
      <c r="R29588" s="118"/>
      <c r="T29588" s="118"/>
      <c r="V29588" s="118"/>
      <c r="X29588" s="118"/>
      <c r="Z29588" s="118"/>
    </row>
    <row r="29589" spans="16:26" x14ac:dyDescent="0.25">
      <c r="P29589" s="119"/>
      <c r="R29589" s="119"/>
      <c r="T29589" s="119"/>
      <c r="V29589" s="119"/>
      <c r="X29589" s="119"/>
      <c r="Z29589" s="119"/>
    </row>
    <row r="29590" spans="16:26" x14ac:dyDescent="0.25">
      <c r="P29590" s="119"/>
      <c r="R29590" s="119"/>
      <c r="T29590" s="119"/>
      <c r="V29590" s="119"/>
      <c r="X29590" s="119"/>
      <c r="Z29590" s="119"/>
    </row>
    <row r="29591" spans="16:26" x14ac:dyDescent="0.25">
      <c r="P29591" s="120"/>
      <c r="R29591" s="120"/>
      <c r="T29591" s="120"/>
      <c r="V29591" s="120"/>
      <c r="X29591" s="120"/>
      <c r="Z29591" s="120"/>
    </row>
    <row r="29592" spans="16:26" x14ac:dyDescent="0.25">
      <c r="P29592" s="119"/>
      <c r="R29592" s="119"/>
      <c r="T29592" s="119"/>
      <c r="V29592" s="119"/>
      <c r="X29592" s="119"/>
      <c r="Z29592" s="119"/>
    </row>
    <row r="29593" spans="16:26" x14ac:dyDescent="0.25">
      <c r="P29593" s="119"/>
      <c r="R29593" s="119"/>
      <c r="T29593" s="119"/>
      <c r="V29593" s="119"/>
      <c r="X29593" s="119"/>
      <c r="Z29593" s="119"/>
    </row>
    <row r="29594" spans="16:26" x14ac:dyDescent="0.25">
      <c r="P29594" s="120"/>
      <c r="R29594" s="120"/>
      <c r="T29594" s="120"/>
      <c r="V29594" s="120"/>
      <c r="X29594" s="120"/>
      <c r="Z29594" s="120"/>
    </row>
    <row r="29595" spans="16:26" x14ac:dyDescent="0.25">
      <c r="P29595" s="119"/>
      <c r="R29595" s="119"/>
      <c r="T29595" s="119"/>
      <c r="V29595" s="119"/>
      <c r="X29595" s="119"/>
      <c r="Z29595" s="119"/>
    </row>
    <row r="29596" spans="16:26" x14ac:dyDescent="0.25">
      <c r="P29596" s="120"/>
      <c r="R29596" s="120"/>
      <c r="T29596" s="120"/>
      <c r="V29596" s="120"/>
      <c r="X29596" s="120"/>
      <c r="Z29596" s="120"/>
    </row>
    <row r="29597" spans="16:26" x14ac:dyDescent="0.25">
      <c r="P29597" s="119"/>
      <c r="R29597" s="119"/>
      <c r="T29597" s="119"/>
      <c r="V29597" s="119"/>
      <c r="X29597" s="119"/>
      <c r="Z29597" s="119"/>
    </row>
    <row r="29598" spans="16:26" x14ac:dyDescent="0.25">
      <c r="P29598" s="119"/>
      <c r="R29598" s="119"/>
      <c r="T29598" s="119"/>
      <c r="V29598" s="119"/>
      <c r="X29598" s="119"/>
      <c r="Z29598" s="119"/>
    </row>
    <row r="29599" spans="16:26" x14ac:dyDescent="0.25">
      <c r="P29599" s="119"/>
      <c r="R29599" s="119"/>
      <c r="T29599" s="119"/>
      <c r="V29599" s="119"/>
      <c r="X29599" s="119"/>
      <c r="Z29599" s="119"/>
    </row>
    <row r="29600" spans="16:26" x14ac:dyDescent="0.25">
      <c r="P29600" s="121"/>
      <c r="R29600" s="121"/>
      <c r="T29600" s="121"/>
      <c r="V29600" s="121"/>
      <c r="X29600" s="121"/>
      <c r="Z29600" s="121"/>
    </row>
    <row r="29601" spans="16:26" x14ac:dyDescent="0.25">
      <c r="P29601" s="121"/>
      <c r="R29601" s="121"/>
      <c r="T29601" s="121"/>
      <c r="V29601" s="121"/>
      <c r="X29601" s="121"/>
      <c r="Z29601" s="121"/>
    </row>
    <row r="29602" spans="16:26" x14ac:dyDescent="0.25">
      <c r="P29602" s="121"/>
      <c r="R29602" s="121"/>
      <c r="T29602" s="121"/>
      <c r="V29602" s="121"/>
      <c r="X29602" s="121"/>
      <c r="Z29602" s="121"/>
    </row>
    <row r="29603" spans="16:26" x14ac:dyDescent="0.25">
      <c r="P29603" s="121"/>
      <c r="R29603" s="121"/>
      <c r="T29603" s="121"/>
      <c r="V29603" s="121"/>
      <c r="X29603" s="121"/>
      <c r="Z29603" s="121"/>
    </row>
    <row r="29604" spans="16:26" x14ac:dyDescent="0.25">
      <c r="P29604" s="122"/>
      <c r="R29604" s="122"/>
      <c r="T29604" s="122"/>
      <c r="V29604" s="122"/>
      <c r="X29604" s="122"/>
      <c r="Z29604" s="122"/>
    </row>
    <row r="29605" spans="16:26" x14ac:dyDescent="0.25">
      <c r="P29605" s="118"/>
      <c r="R29605" s="118"/>
      <c r="T29605" s="118"/>
      <c r="V29605" s="118"/>
      <c r="X29605" s="118"/>
      <c r="Z29605" s="118"/>
    </row>
    <row r="29606" spans="16:26" x14ac:dyDescent="0.25">
      <c r="P29606" s="119"/>
      <c r="R29606" s="119"/>
      <c r="T29606" s="119"/>
      <c r="V29606" s="119"/>
      <c r="X29606" s="119"/>
      <c r="Z29606" s="119"/>
    </row>
    <row r="29607" spans="16:26" x14ac:dyDescent="0.25">
      <c r="P29607" s="119"/>
      <c r="R29607" s="119"/>
      <c r="T29607" s="119"/>
      <c r="V29607" s="119"/>
      <c r="X29607" s="119"/>
      <c r="Z29607" s="119"/>
    </row>
    <row r="29608" spans="16:26" x14ac:dyDescent="0.25">
      <c r="P29608" s="120"/>
      <c r="R29608" s="120"/>
      <c r="T29608" s="120"/>
      <c r="V29608" s="120"/>
      <c r="X29608" s="120"/>
      <c r="Z29608" s="120"/>
    </row>
    <row r="29609" spans="16:26" x14ac:dyDescent="0.25">
      <c r="P29609" s="119"/>
      <c r="R29609" s="119"/>
      <c r="T29609" s="119"/>
      <c r="V29609" s="119"/>
      <c r="X29609" s="119"/>
      <c r="Z29609" s="119"/>
    </row>
    <row r="29610" spans="16:26" x14ac:dyDescent="0.25">
      <c r="P29610" s="119"/>
      <c r="R29610" s="119"/>
      <c r="T29610" s="119"/>
      <c r="V29610" s="119"/>
      <c r="X29610" s="119"/>
      <c r="Z29610" s="119"/>
    </row>
    <row r="29611" spans="16:26" x14ac:dyDescent="0.25">
      <c r="P29611" s="120"/>
      <c r="R29611" s="120"/>
      <c r="T29611" s="120"/>
      <c r="V29611" s="120"/>
      <c r="X29611" s="120"/>
      <c r="Z29611" s="120"/>
    </row>
    <row r="29612" spans="16:26" x14ac:dyDescent="0.25">
      <c r="P29612" s="119"/>
      <c r="R29612" s="119"/>
      <c r="T29612" s="119"/>
      <c r="V29612" s="119"/>
      <c r="X29612" s="119"/>
      <c r="Z29612" s="119"/>
    </row>
    <row r="29613" spans="16:26" x14ac:dyDescent="0.25">
      <c r="P29613" s="120"/>
      <c r="R29613" s="120"/>
      <c r="T29613" s="120"/>
      <c r="V29613" s="120"/>
      <c r="X29613" s="120"/>
      <c r="Z29613" s="120"/>
    </row>
    <row r="29614" spans="16:26" x14ac:dyDescent="0.25">
      <c r="P29614" s="119"/>
      <c r="R29614" s="119"/>
      <c r="T29614" s="119"/>
      <c r="V29614" s="119"/>
      <c r="X29614" s="119"/>
      <c r="Z29614" s="119"/>
    </row>
    <row r="29615" spans="16:26" x14ac:dyDescent="0.25">
      <c r="P29615" s="119"/>
      <c r="R29615" s="119"/>
      <c r="T29615" s="119"/>
      <c r="V29615" s="119"/>
      <c r="X29615" s="119"/>
      <c r="Z29615" s="119"/>
    </row>
    <row r="29616" spans="16:26" x14ac:dyDescent="0.25">
      <c r="P29616" s="119"/>
      <c r="R29616" s="119"/>
      <c r="T29616" s="119"/>
      <c r="V29616" s="119"/>
      <c r="X29616" s="119"/>
      <c r="Z29616" s="119"/>
    </row>
    <row r="29617" spans="16:26" x14ac:dyDescent="0.25">
      <c r="P29617" s="121"/>
      <c r="R29617" s="121"/>
      <c r="T29617" s="121"/>
      <c r="V29617" s="121"/>
      <c r="X29617" s="121"/>
      <c r="Z29617" s="121"/>
    </row>
    <row r="29618" spans="16:26" x14ac:dyDescent="0.25">
      <c r="P29618" s="121"/>
      <c r="R29618" s="121"/>
      <c r="T29618" s="121"/>
      <c r="V29618" s="121"/>
      <c r="X29618" s="121"/>
      <c r="Z29618" s="121"/>
    </row>
    <row r="29619" spans="16:26" x14ac:dyDescent="0.25">
      <c r="P29619" s="121"/>
      <c r="R29619" s="121"/>
      <c r="T29619" s="121"/>
      <c r="V29619" s="121"/>
      <c r="X29619" s="121"/>
      <c r="Z29619" s="121"/>
    </row>
    <row r="29620" spans="16:26" x14ac:dyDescent="0.25">
      <c r="P29620" s="121"/>
      <c r="R29620" s="121"/>
      <c r="T29620" s="121"/>
      <c r="V29620" s="121"/>
      <c r="X29620" s="121"/>
      <c r="Z29620" s="121"/>
    </row>
    <row r="29621" spans="16:26" x14ac:dyDescent="0.25">
      <c r="P29621" s="122"/>
      <c r="R29621" s="122"/>
      <c r="T29621" s="122"/>
      <c r="V29621" s="122"/>
      <c r="X29621" s="122"/>
      <c r="Z29621" s="122"/>
    </row>
    <row r="29622" spans="16:26" x14ac:dyDescent="0.25">
      <c r="P29622" s="118"/>
      <c r="R29622" s="118"/>
      <c r="T29622" s="118"/>
      <c r="V29622" s="118"/>
      <c r="X29622" s="118"/>
      <c r="Z29622" s="118"/>
    </row>
    <row r="29623" spans="16:26" x14ac:dyDescent="0.25">
      <c r="P29623" s="119"/>
      <c r="R29623" s="119"/>
      <c r="T29623" s="119"/>
      <c r="V29623" s="119"/>
      <c r="X29623" s="119"/>
      <c r="Z29623" s="119"/>
    </row>
    <row r="29624" spans="16:26" x14ac:dyDescent="0.25">
      <c r="P29624" s="119"/>
      <c r="R29624" s="119"/>
      <c r="T29624" s="119"/>
      <c r="V29624" s="119"/>
      <c r="X29624" s="119"/>
      <c r="Z29624" s="119"/>
    </row>
    <row r="29625" spans="16:26" x14ac:dyDescent="0.25">
      <c r="P29625" s="120"/>
      <c r="R29625" s="120"/>
      <c r="T29625" s="120"/>
      <c r="V29625" s="120"/>
      <c r="X29625" s="120"/>
      <c r="Z29625" s="120"/>
    </row>
    <row r="29626" spans="16:26" x14ac:dyDescent="0.25">
      <c r="P29626" s="119"/>
      <c r="R29626" s="119"/>
      <c r="T29626" s="119"/>
      <c r="V29626" s="119"/>
      <c r="X29626" s="119"/>
      <c r="Z29626" s="119"/>
    </row>
    <row r="29627" spans="16:26" x14ac:dyDescent="0.25">
      <c r="P29627" s="119"/>
      <c r="R29627" s="119"/>
      <c r="T29627" s="119"/>
      <c r="V29627" s="119"/>
      <c r="X29627" s="119"/>
      <c r="Z29627" s="119"/>
    </row>
    <row r="29628" spans="16:26" x14ac:dyDescent="0.25">
      <c r="P29628" s="120"/>
      <c r="R29628" s="120"/>
      <c r="T29628" s="120"/>
      <c r="V29628" s="120"/>
      <c r="X29628" s="120"/>
      <c r="Z29628" s="120"/>
    </row>
    <row r="29629" spans="16:26" x14ac:dyDescent="0.25">
      <c r="P29629" s="119"/>
      <c r="R29629" s="119"/>
      <c r="T29629" s="119"/>
      <c r="V29629" s="119"/>
      <c r="X29629" s="119"/>
      <c r="Z29629" s="119"/>
    </row>
    <row r="29630" spans="16:26" x14ac:dyDescent="0.25">
      <c r="P29630" s="120"/>
      <c r="R29630" s="120"/>
      <c r="T29630" s="120"/>
      <c r="V29630" s="120"/>
      <c r="X29630" s="120"/>
      <c r="Z29630" s="120"/>
    </row>
    <row r="29631" spans="16:26" x14ac:dyDescent="0.25">
      <c r="P29631" s="119"/>
      <c r="R29631" s="119"/>
      <c r="T29631" s="119"/>
      <c r="V29631" s="119"/>
      <c r="X29631" s="119"/>
      <c r="Z29631" s="119"/>
    </row>
    <row r="29632" spans="16:26" x14ac:dyDescent="0.25">
      <c r="P29632" s="119"/>
      <c r="R29632" s="119"/>
      <c r="T29632" s="119"/>
      <c r="V29632" s="119"/>
      <c r="X29632" s="119"/>
      <c r="Z29632" s="119"/>
    </row>
    <row r="29633" spans="16:26" x14ac:dyDescent="0.25">
      <c r="P29633" s="119"/>
      <c r="R29633" s="119"/>
      <c r="T29633" s="119"/>
      <c r="V29633" s="119"/>
      <c r="X29633" s="119"/>
      <c r="Z29633" s="119"/>
    </row>
    <row r="29634" spans="16:26" x14ac:dyDescent="0.25">
      <c r="P29634" s="121"/>
      <c r="R29634" s="121"/>
      <c r="T29634" s="121"/>
      <c r="V29634" s="121"/>
      <c r="X29634" s="121"/>
      <c r="Z29634" s="121"/>
    </row>
    <row r="29635" spans="16:26" x14ac:dyDescent="0.25">
      <c r="P29635" s="121"/>
      <c r="R29635" s="121"/>
      <c r="T29635" s="121"/>
      <c r="V29635" s="121"/>
      <c r="X29635" s="121"/>
      <c r="Z29635" s="121"/>
    </row>
    <row r="29636" spans="16:26" x14ac:dyDescent="0.25">
      <c r="P29636" s="121"/>
      <c r="R29636" s="121"/>
      <c r="T29636" s="121"/>
      <c r="V29636" s="121"/>
      <c r="X29636" s="121"/>
      <c r="Z29636" s="121"/>
    </row>
    <row r="29637" spans="16:26" x14ac:dyDescent="0.25">
      <c r="P29637" s="121"/>
      <c r="R29637" s="121"/>
      <c r="T29637" s="121"/>
      <c r="V29637" s="121"/>
      <c r="X29637" s="121"/>
      <c r="Z29637" s="121"/>
    </row>
    <row r="29638" spans="16:26" x14ac:dyDescent="0.25">
      <c r="P29638" s="122"/>
      <c r="R29638" s="122"/>
      <c r="T29638" s="122"/>
      <c r="V29638" s="122"/>
      <c r="X29638" s="122"/>
      <c r="Z29638" s="122"/>
    </row>
    <row r="29639" spans="16:26" x14ac:dyDescent="0.25">
      <c r="P29639" s="118"/>
      <c r="R29639" s="118"/>
      <c r="T29639" s="118"/>
      <c r="V29639" s="118"/>
      <c r="X29639" s="118"/>
      <c r="Z29639" s="118"/>
    </row>
    <row r="29640" spans="16:26" x14ac:dyDescent="0.25">
      <c r="P29640" s="119"/>
      <c r="R29640" s="119"/>
      <c r="T29640" s="119"/>
      <c r="V29640" s="119"/>
      <c r="X29640" s="119"/>
      <c r="Z29640" s="119"/>
    </row>
    <row r="29641" spans="16:26" x14ac:dyDescent="0.25">
      <c r="P29641" s="119"/>
      <c r="R29641" s="119"/>
      <c r="T29641" s="119"/>
      <c r="V29641" s="119"/>
      <c r="X29641" s="119"/>
      <c r="Z29641" s="119"/>
    </row>
    <row r="29642" spans="16:26" x14ac:dyDescent="0.25">
      <c r="P29642" s="120"/>
      <c r="R29642" s="120"/>
      <c r="T29642" s="120"/>
      <c r="V29642" s="120"/>
      <c r="X29642" s="120"/>
      <c r="Z29642" s="120"/>
    </row>
    <row r="29643" spans="16:26" x14ac:dyDescent="0.25">
      <c r="P29643" s="119"/>
      <c r="R29643" s="119"/>
      <c r="T29643" s="119"/>
      <c r="V29643" s="119"/>
      <c r="X29643" s="119"/>
      <c r="Z29643" s="119"/>
    </row>
    <row r="29644" spans="16:26" x14ac:dyDescent="0.25">
      <c r="P29644" s="119"/>
      <c r="R29644" s="119"/>
      <c r="T29644" s="119"/>
      <c r="V29644" s="119"/>
      <c r="X29644" s="119"/>
      <c r="Z29644" s="119"/>
    </row>
    <row r="29645" spans="16:26" x14ac:dyDescent="0.25">
      <c r="P29645" s="120"/>
      <c r="R29645" s="120"/>
      <c r="T29645" s="120"/>
      <c r="V29645" s="120"/>
      <c r="X29645" s="120"/>
      <c r="Z29645" s="120"/>
    </row>
    <row r="29646" spans="16:26" x14ac:dyDescent="0.25">
      <c r="P29646" s="119"/>
      <c r="R29646" s="119"/>
      <c r="T29646" s="119"/>
      <c r="V29646" s="119"/>
      <c r="X29646" s="119"/>
      <c r="Z29646" s="119"/>
    </row>
    <row r="29647" spans="16:26" x14ac:dyDescent="0.25">
      <c r="P29647" s="120"/>
      <c r="R29647" s="120"/>
      <c r="T29647" s="120"/>
      <c r="V29647" s="120"/>
      <c r="X29647" s="120"/>
      <c r="Z29647" s="120"/>
    </row>
    <row r="29648" spans="16:26" x14ac:dyDescent="0.25">
      <c r="P29648" s="119"/>
      <c r="R29648" s="119"/>
      <c r="T29648" s="119"/>
      <c r="V29648" s="119"/>
      <c r="X29648" s="119"/>
      <c r="Z29648" s="119"/>
    </row>
    <row r="29649" spans="16:26" x14ac:dyDescent="0.25">
      <c r="P29649" s="119"/>
      <c r="R29649" s="119"/>
      <c r="T29649" s="119"/>
      <c r="V29649" s="119"/>
      <c r="X29649" s="119"/>
      <c r="Z29649" s="119"/>
    </row>
    <row r="29650" spans="16:26" x14ac:dyDescent="0.25">
      <c r="P29650" s="119"/>
      <c r="R29650" s="119"/>
      <c r="T29650" s="119"/>
      <c r="V29650" s="119"/>
      <c r="X29650" s="119"/>
      <c r="Z29650" s="119"/>
    </row>
    <row r="29651" spans="16:26" x14ac:dyDescent="0.25">
      <c r="P29651" s="121"/>
      <c r="R29651" s="121"/>
      <c r="T29651" s="121"/>
      <c r="V29651" s="121"/>
      <c r="X29651" s="121"/>
      <c r="Z29651" s="121"/>
    </row>
    <row r="29652" spans="16:26" x14ac:dyDescent="0.25">
      <c r="P29652" s="121"/>
      <c r="R29652" s="121"/>
      <c r="T29652" s="121"/>
      <c r="V29652" s="121"/>
      <c r="X29652" s="121"/>
      <c r="Z29652" s="121"/>
    </row>
    <row r="29653" spans="16:26" x14ac:dyDescent="0.25">
      <c r="P29653" s="121"/>
      <c r="R29653" s="121"/>
      <c r="T29653" s="121"/>
      <c r="V29653" s="121"/>
      <c r="X29653" s="121"/>
      <c r="Z29653" s="121"/>
    </row>
    <row r="29654" spans="16:26" x14ac:dyDescent="0.25">
      <c r="P29654" s="121"/>
      <c r="R29654" s="121"/>
      <c r="T29654" s="121"/>
      <c r="V29654" s="121"/>
      <c r="X29654" s="121"/>
      <c r="Z29654" s="121"/>
    </row>
    <row r="29655" spans="16:26" x14ac:dyDescent="0.25">
      <c r="P29655" s="122"/>
      <c r="R29655" s="122"/>
      <c r="T29655" s="122"/>
      <c r="V29655" s="122"/>
      <c r="X29655" s="122"/>
      <c r="Z29655" s="122"/>
    </row>
    <row r="29656" spans="16:26" x14ac:dyDescent="0.25">
      <c r="P29656" s="118"/>
      <c r="R29656" s="118"/>
      <c r="T29656" s="118"/>
      <c r="V29656" s="118"/>
      <c r="X29656" s="118"/>
      <c r="Z29656" s="118"/>
    </row>
    <row r="29657" spans="16:26" x14ac:dyDescent="0.25">
      <c r="P29657" s="119"/>
      <c r="R29657" s="119"/>
      <c r="T29657" s="119"/>
      <c r="V29657" s="119"/>
      <c r="X29657" s="119"/>
      <c r="Z29657" s="119"/>
    </row>
    <row r="29658" spans="16:26" x14ac:dyDescent="0.25">
      <c r="P29658" s="119"/>
      <c r="R29658" s="119"/>
      <c r="T29658" s="119"/>
      <c r="V29658" s="119"/>
      <c r="X29658" s="119"/>
      <c r="Z29658" s="119"/>
    </row>
    <row r="29659" spans="16:26" x14ac:dyDescent="0.25">
      <c r="P29659" s="120"/>
      <c r="R29659" s="120"/>
      <c r="T29659" s="120"/>
      <c r="V29659" s="120"/>
      <c r="X29659" s="120"/>
      <c r="Z29659" s="120"/>
    </row>
    <row r="29660" spans="16:26" x14ac:dyDescent="0.25">
      <c r="P29660" s="119"/>
      <c r="R29660" s="119"/>
      <c r="T29660" s="119"/>
      <c r="V29660" s="119"/>
      <c r="X29660" s="119"/>
      <c r="Z29660" s="119"/>
    </row>
    <row r="29661" spans="16:26" x14ac:dyDescent="0.25">
      <c r="P29661" s="119"/>
      <c r="R29661" s="119"/>
      <c r="T29661" s="119"/>
      <c r="V29661" s="119"/>
      <c r="X29661" s="119"/>
      <c r="Z29661" s="119"/>
    </row>
    <row r="29662" spans="16:26" x14ac:dyDescent="0.25">
      <c r="P29662" s="120"/>
      <c r="R29662" s="120"/>
      <c r="T29662" s="120"/>
      <c r="V29662" s="120"/>
      <c r="X29662" s="120"/>
      <c r="Z29662" s="120"/>
    </row>
    <row r="29663" spans="16:26" x14ac:dyDescent="0.25">
      <c r="P29663" s="119"/>
      <c r="R29663" s="119"/>
      <c r="T29663" s="119"/>
      <c r="V29663" s="119"/>
      <c r="X29663" s="119"/>
      <c r="Z29663" s="119"/>
    </row>
    <row r="29664" spans="16:26" x14ac:dyDescent="0.25">
      <c r="P29664" s="120"/>
      <c r="R29664" s="120"/>
      <c r="T29664" s="120"/>
      <c r="V29664" s="120"/>
      <c r="X29664" s="120"/>
      <c r="Z29664" s="120"/>
    </row>
    <row r="29665" spans="16:26" x14ac:dyDescent="0.25">
      <c r="P29665" s="119"/>
      <c r="R29665" s="119"/>
      <c r="T29665" s="119"/>
      <c r="V29665" s="119"/>
      <c r="X29665" s="119"/>
      <c r="Z29665" s="119"/>
    </row>
    <row r="29666" spans="16:26" x14ac:dyDescent="0.25">
      <c r="P29666" s="119"/>
      <c r="R29666" s="119"/>
      <c r="T29666" s="119"/>
      <c r="V29666" s="119"/>
      <c r="X29666" s="119"/>
      <c r="Z29666" s="119"/>
    </row>
    <row r="29667" spans="16:26" x14ac:dyDescent="0.25">
      <c r="P29667" s="119"/>
      <c r="R29667" s="119"/>
      <c r="T29667" s="119"/>
      <c r="V29667" s="119"/>
      <c r="X29667" s="119"/>
      <c r="Z29667" s="119"/>
    </row>
    <row r="29668" spans="16:26" x14ac:dyDescent="0.25">
      <c r="P29668" s="121"/>
      <c r="R29668" s="121"/>
      <c r="T29668" s="121"/>
      <c r="V29668" s="121"/>
      <c r="X29668" s="121"/>
      <c r="Z29668" s="121"/>
    </row>
    <row r="29669" spans="16:26" x14ac:dyDescent="0.25">
      <c r="P29669" s="121"/>
      <c r="R29669" s="121"/>
      <c r="T29669" s="121"/>
      <c r="V29669" s="121"/>
      <c r="X29669" s="121"/>
      <c r="Z29669" s="121"/>
    </row>
    <row r="29670" spans="16:26" x14ac:dyDescent="0.25">
      <c r="P29670" s="121"/>
      <c r="R29670" s="121"/>
      <c r="T29670" s="121"/>
      <c r="V29670" s="121"/>
      <c r="X29670" s="121"/>
      <c r="Z29670" s="121"/>
    </row>
    <row r="29671" spans="16:26" x14ac:dyDescent="0.25">
      <c r="P29671" s="121"/>
      <c r="R29671" s="121"/>
      <c r="T29671" s="121"/>
      <c r="V29671" s="121"/>
      <c r="X29671" s="121"/>
      <c r="Z29671" s="121"/>
    </row>
    <row r="29672" spans="16:26" x14ac:dyDescent="0.25">
      <c r="P29672" s="122"/>
      <c r="R29672" s="122"/>
      <c r="T29672" s="122"/>
      <c r="V29672" s="122"/>
      <c r="X29672" s="122"/>
      <c r="Z29672" s="122"/>
    </row>
    <row r="29673" spans="16:26" x14ac:dyDescent="0.25">
      <c r="P29673" s="118"/>
      <c r="R29673" s="118"/>
      <c r="T29673" s="118"/>
      <c r="V29673" s="118"/>
      <c r="X29673" s="118"/>
      <c r="Z29673" s="118"/>
    </row>
    <row r="29674" spans="16:26" x14ac:dyDescent="0.25">
      <c r="P29674" s="119"/>
      <c r="R29674" s="119"/>
      <c r="T29674" s="119"/>
      <c r="V29674" s="119"/>
      <c r="X29674" s="119"/>
      <c r="Z29674" s="119"/>
    </row>
    <row r="29675" spans="16:26" x14ac:dyDescent="0.25">
      <c r="P29675" s="119"/>
      <c r="R29675" s="119"/>
      <c r="T29675" s="119"/>
      <c r="V29675" s="119"/>
      <c r="X29675" s="119"/>
      <c r="Z29675" s="119"/>
    </row>
    <row r="29676" spans="16:26" x14ac:dyDescent="0.25">
      <c r="P29676" s="120"/>
      <c r="R29676" s="120"/>
      <c r="T29676" s="120"/>
      <c r="V29676" s="120"/>
      <c r="X29676" s="120"/>
      <c r="Z29676" s="120"/>
    </row>
    <row r="29677" spans="16:26" x14ac:dyDescent="0.25">
      <c r="P29677" s="119"/>
      <c r="R29677" s="119"/>
      <c r="T29677" s="119"/>
      <c r="V29677" s="119"/>
      <c r="X29677" s="119"/>
      <c r="Z29677" s="119"/>
    </row>
    <row r="29678" spans="16:26" x14ac:dyDescent="0.25">
      <c r="P29678" s="119"/>
      <c r="R29678" s="119"/>
      <c r="T29678" s="119"/>
      <c r="V29678" s="119"/>
      <c r="X29678" s="119"/>
      <c r="Z29678" s="119"/>
    </row>
    <row r="29679" spans="16:26" x14ac:dyDescent="0.25">
      <c r="P29679" s="120"/>
      <c r="R29679" s="120"/>
      <c r="T29679" s="120"/>
      <c r="V29679" s="120"/>
      <c r="X29679" s="120"/>
      <c r="Z29679" s="120"/>
    </row>
    <row r="29680" spans="16:26" x14ac:dyDescent="0.25">
      <c r="P29680" s="119"/>
      <c r="R29680" s="119"/>
      <c r="T29680" s="119"/>
      <c r="V29680" s="119"/>
      <c r="X29680" s="119"/>
      <c r="Z29680" s="119"/>
    </row>
    <row r="29681" spans="16:26" x14ac:dyDescent="0.25">
      <c r="P29681" s="120"/>
      <c r="R29681" s="120"/>
      <c r="T29681" s="120"/>
      <c r="V29681" s="120"/>
      <c r="X29681" s="120"/>
      <c r="Z29681" s="120"/>
    </row>
    <row r="29682" spans="16:26" x14ac:dyDescent="0.25">
      <c r="P29682" s="119"/>
      <c r="R29682" s="119"/>
      <c r="T29682" s="119"/>
      <c r="V29682" s="119"/>
      <c r="X29682" s="119"/>
      <c r="Z29682" s="119"/>
    </row>
    <row r="29683" spans="16:26" x14ac:dyDescent="0.25">
      <c r="P29683" s="119"/>
      <c r="R29683" s="119"/>
      <c r="T29683" s="119"/>
      <c r="V29683" s="119"/>
      <c r="X29683" s="119"/>
      <c r="Z29683" s="119"/>
    </row>
    <row r="29684" spans="16:26" x14ac:dyDescent="0.25">
      <c r="P29684" s="119"/>
      <c r="R29684" s="119"/>
      <c r="T29684" s="119"/>
      <c r="V29684" s="119"/>
      <c r="X29684" s="119"/>
      <c r="Z29684" s="119"/>
    </row>
    <row r="29685" spans="16:26" x14ac:dyDescent="0.25">
      <c r="P29685" s="121"/>
      <c r="R29685" s="121"/>
      <c r="T29685" s="121"/>
      <c r="V29685" s="121"/>
      <c r="X29685" s="121"/>
      <c r="Z29685" s="121"/>
    </row>
    <row r="29686" spans="16:26" x14ac:dyDescent="0.25">
      <c r="P29686" s="121"/>
      <c r="R29686" s="121"/>
      <c r="T29686" s="121"/>
      <c r="V29686" s="121"/>
      <c r="X29686" s="121"/>
      <c r="Z29686" s="121"/>
    </row>
    <row r="29687" spans="16:26" x14ac:dyDescent="0.25">
      <c r="P29687" s="121"/>
      <c r="R29687" s="121"/>
      <c r="T29687" s="121"/>
      <c r="V29687" s="121"/>
      <c r="X29687" s="121"/>
      <c r="Z29687" s="121"/>
    </row>
    <row r="29688" spans="16:26" x14ac:dyDescent="0.25">
      <c r="P29688" s="121"/>
      <c r="R29688" s="121"/>
      <c r="T29688" s="121"/>
      <c r="V29688" s="121"/>
      <c r="X29688" s="121"/>
      <c r="Z29688" s="121"/>
    </row>
    <row r="29689" spans="16:26" x14ac:dyDescent="0.25">
      <c r="P29689" s="122"/>
      <c r="R29689" s="122"/>
      <c r="T29689" s="122"/>
      <c r="V29689" s="122"/>
      <c r="X29689" s="122"/>
      <c r="Z29689" s="122"/>
    </row>
    <row r="29690" spans="16:26" x14ac:dyDescent="0.25">
      <c r="P29690" s="118"/>
      <c r="R29690" s="118"/>
      <c r="T29690" s="118"/>
      <c r="V29690" s="118"/>
      <c r="X29690" s="118"/>
      <c r="Z29690" s="118"/>
    </row>
    <row r="29691" spans="16:26" x14ac:dyDescent="0.25">
      <c r="P29691" s="119"/>
      <c r="R29691" s="119"/>
      <c r="T29691" s="119"/>
      <c r="V29691" s="119"/>
      <c r="X29691" s="119"/>
      <c r="Z29691" s="119"/>
    </row>
    <row r="29692" spans="16:26" x14ac:dyDescent="0.25">
      <c r="P29692" s="119"/>
      <c r="R29692" s="119"/>
      <c r="T29692" s="119"/>
      <c r="V29692" s="119"/>
      <c r="X29692" s="119"/>
      <c r="Z29692" s="119"/>
    </row>
    <row r="29693" spans="16:26" x14ac:dyDescent="0.25">
      <c r="P29693" s="120"/>
      <c r="R29693" s="120"/>
      <c r="T29693" s="120"/>
      <c r="V29693" s="120"/>
      <c r="X29693" s="120"/>
      <c r="Z29693" s="120"/>
    </row>
    <row r="29694" spans="16:26" x14ac:dyDescent="0.25">
      <c r="P29694" s="119"/>
      <c r="R29694" s="119"/>
      <c r="T29694" s="119"/>
      <c r="V29694" s="119"/>
      <c r="X29694" s="119"/>
      <c r="Z29694" s="119"/>
    </row>
    <row r="29695" spans="16:26" x14ac:dyDescent="0.25">
      <c r="P29695" s="119"/>
      <c r="R29695" s="119"/>
      <c r="T29695" s="119"/>
      <c r="V29695" s="119"/>
      <c r="X29695" s="119"/>
      <c r="Z29695" s="119"/>
    </row>
    <row r="29696" spans="16:26" x14ac:dyDescent="0.25">
      <c r="P29696" s="120"/>
      <c r="R29696" s="120"/>
      <c r="T29696" s="120"/>
      <c r="V29696" s="120"/>
      <c r="X29696" s="120"/>
      <c r="Z29696" s="120"/>
    </row>
    <row r="29697" spans="16:26" x14ac:dyDescent="0.25">
      <c r="P29697" s="119"/>
      <c r="R29697" s="119"/>
      <c r="T29697" s="119"/>
      <c r="V29697" s="119"/>
      <c r="X29697" s="119"/>
      <c r="Z29697" s="119"/>
    </row>
    <row r="29698" spans="16:26" x14ac:dyDescent="0.25">
      <c r="P29698" s="120"/>
      <c r="R29698" s="120"/>
      <c r="T29698" s="120"/>
      <c r="V29698" s="120"/>
      <c r="X29698" s="120"/>
      <c r="Z29698" s="120"/>
    </row>
    <row r="29699" spans="16:26" x14ac:dyDescent="0.25">
      <c r="P29699" s="119"/>
      <c r="R29699" s="119"/>
      <c r="T29699" s="119"/>
      <c r="V29699" s="119"/>
      <c r="X29699" s="119"/>
      <c r="Z29699" s="119"/>
    </row>
    <row r="29700" spans="16:26" x14ac:dyDescent="0.25">
      <c r="P29700" s="119"/>
      <c r="R29700" s="119"/>
      <c r="T29700" s="119"/>
      <c r="V29700" s="119"/>
      <c r="X29700" s="119"/>
      <c r="Z29700" s="119"/>
    </row>
    <row r="29701" spans="16:26" x14ac:dyDescent="0.25">
      <c r="P29701" s="119"/>
      <c r="R29701" s="119"/>
      <c r="T29701" s="119"/>
      <c r="V29701" s="119"/>
      <c r="X29701" s="119"/>
      <c r="Z29701" s="119"/>
    </row>
    <row r="29702" spans="16:26" x14ac:dyDescent="0.25">
      <c r="P29702" s="121"/>
      <c r="R29702" s="121"/>
      <c r="T29702" s="121"/>
      <c r="V29702" s="121"/>
      <c r="X29702" s="121"/>
      <c r="Z29702" s="121"/>
    </row>
    <row r="29703" spans="16:26" x14ac:dyDescent="0.25">
      <c r="P29703" s="121"/>
      <c r="R29703" s="121"/>
      <c r="T29703" s="121"/>
      <c r="V29703" s="121"/>
      <c r="X29703" s="121"/>
      <c r="Z29703" s="121"/>
    </row>
    <row r="29704" spans="16:26" x14ac:dyDescent="0.25">
      <c r="P29704" s="121"/>
      <c r="R29704" s="121"/>
      <c r="T29704" s="121"/>
      <c r="V29704" s="121"/>
      <c r="X29704" s="121"/>
      <c r="Z29704" s="121"/>
    </row>
    <row r="29705" spans="16:26" x14ac:dyDescent="0.25">
      <c r="P29705" s="121"/>
      <c r="R29705" s="121"/>
      <c r="T29705" s="121"/>
      <c r="V29705" s="121"/>
      <c r="X29705" s="121"/>
      <c r="Z29705" s="121"/>
    </row>
    <row r="29706" spans="16:26" x14ac:dyDescent="0.25">
      <c r="P29706" s="122"/>
      <c r="R29706" s="122"/>
      <c r="T29706" s="122"/>
      <c r="V29706" s="122"/>
      <c r="X29706" s="122"/>
      <c r="Z29706" s="122"/>
    </row>
    <row r="29707" spans="16:26" x14ac:dyDescent="0.25">
      <c r="P29707" s="118"/>
      <c r="R29707" s="118"/>
      <c r="T29707" s="118"/>
      <c r="V29707" s="118"/>
      <c r="X29707" s="118"/>
      <c r="Z29707" s="118"/>
    </row>
    <row r="29708" spans="16:26" x14ac:dyDescent="0.25">
      <c r="P29708" s="119"/>
      <c r="R29708" s="119"/>
      <c r="T29708" s="119"/>
      <c r="V29708" s="119"/>
      <c r="X29708" s="119"/>
      <c r="Z29708" s="119"/>
    </row>
    <row r="29709" spans="16:26" x14ac:dyDescent="0.25">
      <c r="P29709" s="119"/>
      <c r="R29709" s="119"/>
      <c r="T29709" s="119"/>
      <c r="V29709" s="119"/>
      <c r="X29709" s="119"/>
      <c r="Z29709" s="119"/>
    </row>
    <row r="29710" spans="16:26" x14ac:dyDescent="0.25">
      <c r="P29710" s="120"/>
      <c r="R29710" s="120"/>
      <c r="T29710" s="120"/>
      <c r="V29710" s="120"/>
      <c r="X29710" s="120"/>
      <c r="Z29710" s="120"/>
    </row>
    <row r="29711" spans="16:26" x14ac:dyDescent="0.25">
      <c r="P29711" s="119"/>
      <c r="R29711" s="119"/>
      <c r="T29711" s="119"/>
      <c r="V29711" s="119"/>
      <c r="X29711" s="119"/>
      <c r="Z29711" s="119"/>
    </row>
    <row r="29712" spans="16:26" x14ac:dyDescent="0.25">
      <c r="P29712" s="119"/>
      <c r="R29712" s="119"/>
      <c r="T29712" s="119"/>
      <c r="V29712" s="119"/>
      <c r="X29712" s="119"/>
      <c r="Z29712" s="119"/>
    </row>
    <row r="29713" spans="16:26" x14ac:dyDescent="0.25">
      <c r="P29713" s="120"/>
      <c r="R29713" s="120"/>
      <c r="T29713" s="120"/>
      <c r="V29713" s="120"/>
      <c r="X29713" s="120"/>
      <c r="Z29713" s="120"/>
    </row>
    <row r="29714" spans="16:26" x14ac:dyDescent="0.25">
      <c r="P29714" s="119"/>
      <c r="R29714" s="119"/>
      <c r="T29714" s="119"/>
      <c r="V29714" s="119"/>
      <c r="X29714" s="119"/>
      <c r="Z29714" s="119"/>
    </row>
    <row r="29715" spans="16:26" x14ac:dyDescent="0.25">
      <c r="P29715" s="120"/>
      <c r="R29715" s="120"/>
      <c r="T29715" s="120"/>
      <c r="V29715" s="120"/>
      <c r="X29715" s="120"/>
      <c r="Z29715" s="120"/>
    </row>
    <row r="29716" spans="16:26" x14ac:dyDescent="0.25">
      <c r="P29716" s="119"/>
      <c r="R29716" s="119"/>
      <c r="T29716" s="119"/>
      <c r="V29716" s="119"/>
      <c r="X29716" s="119"/>
      <c r="Z29716" s="119"/>
    </row>
    <row r="29717" spans="16:26" x14ac:dyDescent="0.25">
      <c r="P29717" s="119"/>
      <c r="R29717" s="119"/>
      <c r="T29717" s="119"/>
      <c r="V29717" s="119"/>
      <c r="X29717" s="119"/>
      <c r="Z29717" s="119"/>
    </row>
    <row r="29718" spans="16:26" x14ac:dyDescent="0.25">
      <c r="P29718" s="119"/>
      <c r="R29718" s="119"/>
      <c r="T29718" s="119"/>
      <c r="V29718" s="119"/>
      <c r="X29718" s="119"/>
      <c r="Z29718" s="119"/>
    </row>
    <row r="29719" spans="16:26" x14ac:dyDescent="0.25">
      <c r="P29719" s="121"/>
      <c r="R29719" s="121"/>
      <c r="T29719" s="121"/>
      <c r="V29719" s="121"/>
      <c r="X29719" s="121"/>
      <c r="Z29719" s="121"/>
    </row>
    <row r="29720" spans="16:26" x14ac:dyDescent="0.25">
      <c r="P29720" s="121"/>
      <c r="R29720" s="121"/>
      <c r="T29720" s="121"/>
      <c r="V29720" s="121"/>
      <c r="X29720" s="121"/>
      <c r="Z29720" s="121"/>
    </row>
    <row r="29721" spans="16:26" x14ac:dyDescent="0.25">
      <c r="P29721" s="121"/>
      <c r="R29721" s="121"/>
      <c r="T29721" s="121"/>
      <c r="V29721" s="121"/>
      <c r="X29721" s="121"/>
      <c r="Z29721" s="121"/>
    </row>
    <row r="29722" spans="16:26" x14ac:dyDescent="0.25">
      <c r="P29722" s="121"/>
      <c r="R29722" s="121"/>
      <c r="T29722" s="121"/>
      <c r="V29722" s="121"/>
      <c r="X29722" s="121"/>
      <c r="Z29722" s="121"/>
    </row>
    <row r="29723" spans="16:26" x14ac:dyDescent="0.25">
      <c r="P29723" s="122"/>
      <c r="R29723" s="122"/>
      <c r="T29723" s="122"/>
      <c r="V29723" s="122"/>
      <c r="X29723" s="122"/>
      <c r="Z29723" s="122"/>
    </row>
    <row r="29724" spans="16:26" x14ac:dyDescent="0.25">
      <c r="P29724" s="118"/>
      <c r="R29724" s="118"/>
      <c r="T29724" s="118"/>
      <c r="V29724" s="118"/>
      <c r="X29724" s="118"/>
      <c r="Z29724" s="118"/>
    </row>
    <row r="29725" spans="16:26" x14ac:dyDescent="0.25">
      <c r="P29725" s="119"/>
      <c r="R29725" s="119"/>
      <c r="T29725" s="119"/>
      <c r="V29725" s="119"/>
      <c r="X29725" s="119"/>
      <c r="Z29725" s="119"/>
    </row>
    <row r="29726" spans="16:26" x14ac:dyDescent="0.25">
      <c r="P29726" s="119"/>
      <c r="R29726" s="119"/>
      <c r="T29726" s="119"/>
      <c r="V29726" s="119"/>
      <c r="X29726" s="119"/>
      <c r="Z29726" s="119"/>
    </row>
    <row r="29727" spans="16:26" x14ac:dyDescent="0.25">
      <c r="P29727" s="120"/>
      <c r="R29727" s="120"/>
      <c r="T29727" s="120"/>
      <c r="V29727" s="120"/>
      <c r="X29727" s="120"/>
      <c r="Z29727" s="120"/>
    </row>
    <row r="29728" spans="16:26" x14ac:dyDescent="0.25">
      <c r="P29728" s="119"/>
      <c r="R29728" s="119"/>
      <c r="T29728" s="119"/>
      <c r="V29728" s="119"/>
      <c r="X29728" s="119"/>
      <c r="Z29728" s="119"/>
    </row>
    <row r="29729" spans="16:26" x14ac:dyDescent="0.25">
      <c r="P29729" s="119"/>
      <c r="R29729" s="119"/>
      <c r="T29729" s="119"/>
      <c r="V29729" s="119"/>
      <c r="X29729" s="119"/>
      <c r="Z29729" s="119"/>
    </row>
    <row r="29730" spans="16:26" x14ac:dyDescent="0.25">
      <c r="P29730" s="120"/>
      <c r="R29730" s="120"/>
      <c r="T29730" s="120"/>
      <c r="V29730" s="120"/>
      <c r="X29730" s="120"/>
      <c r="Z29730" s="120"/>
    </row>
    <row r="29731" spans="16:26" x14ac:dyDescent="0.25">
      <c r="P29731" s="119"/>
      <c r="R29731" s="119"/>
      <c r="T29731" s="119"/>
      <c r="V29731" s="119"/>
      <c r="X29731" s="119"/>
      <c r="Z29731" s="119"/>
    </row>
    <row r="29732" spans="16:26" x14ac:dyDescent="0.25">
      <c r="P29732" s="120"/>
      <c r="R29732" s="120"/>
      <c r="T29732" s="120"/>
      <c r="V29732" s="120"/>
      <c r="X29732" s="120"/>
      <c r="Z29732" s="120"/>
    </row>
    <row r="29733" spans="16:26" x14ac:dyDescent="0.25">
      <c r="P29733" s="119"/>
      <c r="R29733" s="119"/>
      <c r="T29733" s="119"/>
      <c r="V29733" s="119"/>
      <c r="X29733" s="119"/>
      <c r="Z29733" s="119"/>
    </row>
    <row r="29734" spans="16:26" x14ac:dyDescent="0.25">
      <c r="P29734" s="119"/>
      <c r="R29734" s="119"/>
      <c r="T29734" s="119"/>
      <c r="V29734" s="119"/>
      <c r="X29734" s="119"/>
      <c r="Z29734" s="119"/>
    </row>
    <row r="29735" spans="16:26" x14ac:dyDescent="0.25">
      <c r="P29735" s="119"/>
      <c r="R29735" s="119"/>
      <c r="T29735" s="119"/>
      <c r="V29735" s="119"/>
      <c r="X29735" s="119"/>
      <c r="Z29735" s="119"/>
    </row>
    <row r="29736" spans="16:26" x14ac:dyDescent="0.25">
      <c r="P29736" s="121"/>
      <c r="R29736" s="121"/>
      <c r="T29736" s="121"/>
      <c r="V29736" s="121"/>
      <c r="X29736" s="121"/>
      <c r="Z29736" s="121"/>
    </row>
    <row r="29737" spans="16:26" x14ac:dyDescent="0.25">
      <c r="P29737" s="121"/>
      <c r="R29737" s="121"/>
      <c r="T29737" s="121"/>
      <c r="V29737" s="121"/>
      <c r="X29737" s="121"/>
      <c r="Z29737" s="121"/>
    </row>
    <row r="29738" spans="16:26" x14ac:dyDescent="0.25">
      <c r="P29738" s="121"/>
      <c r="R29738" s="121"/>
      <c r="T29738" s="121"/>
      <c r="V29738" s="121"/>
      <c r="X29738" s="121"/>
      <c r="Z29738" s="121"/>
    </row>
    <row r="29739" spans="16:26" x14ac:dyDescent="0.25">
      <c r="P29739" s="121"/>
      <c r="R29739" s="121"/>
      <c r="T29739" s="121"/>
      <c r="V29739" s="121"/>
      <c r="X29739" s="121"/>
      <c r="Z29739" s="121"/>
    </row>
    <row r="29740" spans="16:26" x14ac:dyDescent="0.25">
      <c r="P29740" s="122"/>
      <c r="R29740" s="122"/>
      <c r="T29740" s="122"/>
      <c r="V29740" s="122"/>
      <c r="X29740" s="122"/>
      <c r="Z29740" s="122"/>
    </row>
    <row r="29741" spans="16:26" x14ac:dyDescent="0.25">
      <c r="P29741" s="118"/>
      <c r="R29741" s="118"/>
      <c r="T29741" s="118"/>
      <c r="V29741" s="118"/>
      <c r="X29741" s="118"/>
      <c r="Z29741" s="118"/>
    </row>
    <row r="29742" spans="16:26" x14ac:dyDescent="0.25">
      <c r="P29742" s="119"/>
      <c r="R29742" s="119"/>
      <c r="T29742" s="119"/>
      <c r="V29742" s="119"/>
      <c r="X29742" s="119"/>
      <c r="Z29742" s="119"/>
    </row>
    <row r="29743" spans="16:26" x14ac:dyDescent="0.25">
      <c r="P29743" s="119"/>
      <c r="R29743" s="119"/>
      <c r="T29743" s="119"/>
      <c r="V29743" s="119"/>
      <c r="X29743" s="119"/>
      <c r="Z29743" s="119"/>
    </row>
    <row r="29744" spans="16:26" x14ac:dyDescent="0.25">
      <c r="P29744" s="120"/>
      <c r="R29744" s="120"/>
      <c r="T29744" s="120"/>
      <c r="V29744" s="120"/>
      <c r="X29744" s="120"/>
      <c r="Z29744" s="120"/>
    </row>
    <row r="29745" spans="16:26" x14ac:dyDescent="0.25">
      <c r="P29745" s="119"/>
      <c r="R29745" s="119"/>
      <c r="T29745" s="119"/>
      <c r="V29745" s="119"/>
      <c r="X29745" s="119"/>
      <c r="Z29745" s="119"/>
    </row>
    <row r="29746" spans="16:26" x14ac:dyDescent="0.25">
      <c r="P29746" s="119"/>
      <c r="R29746" s="119"/>
      <c r="T29746" s="119"/>
      <c r="V29746" s="119"/>
      <c r="X29746" s="119"/>
      <c r="Z29746" s="119"/>
    </row>
    <row r="29747" spans="16:26" x14ac:dyDescent="0.25">
      <c r="P29747" s="120"/>
      <c r="R29747" s="120"/>
      <c r="T29747" s="120"/>
      <c r="V29747" s="120"/>
      <c r="X29747" s="120"/>
      <c r="Z29747" s="120"/>
    </row>
    <row r="29748" spans="16:26" x14ac:dyDescent="0.25">
      <c r="P29748" s="119"/>
      <c r="R29748" s="119"/>
      <c r="T29748" s="119"/>
      <c r="V29748" s="119"/>
      <c r="X29748" s="119"/>
      <c r="Z29748" s="119"/>
    </row>
    <row r="29749" spans="16:26" x14ac:dyDescent="0.25">
      <c r="P29749" s="120"/>
      <c r="R29749" s="120"/>
      <c r="T29749" s="120"/>
      <c r="V29749" s="120"/>
      <c r="X29749" s="120"/>
      <c r="Z29749" s="120"/>
    </row>
    <row r="29750" spans="16:26" x14ac:dyDescent="0.25">
      <c r="P29750" s="119"/>
      <c r="R29750" s="119"/>
      <c r="T29750" s="119"/>
      <c r="V29750" s="119"/>
      <c r="X29750" s="119"/>
      <c r="Z29750" s="119"/>
    </row>
    <row r="29751" spans="16:26" x14ac:dyDescent="0.25">
      <c r="P29751" s="119"/>
      <c r="R29751" s="119"/>
      <c r="T29751" s="119"/>
      <c r="V29751" s="119"/>
      <c r="X29751" s="119"/>
      <c r="Z29751" s="119"/>
    </row>
    <row r="29752" spans="16:26" x14ac:dyDescent="0.25">
      <c r="P29752" s="119"/>
      <c r="R29752" s="119"/>
      <c r="T29752" s="119"/>
      <c r="V29752" s="119"/>
      <c r="X29752" s="119"/>
      <c r="Z29752" s="119"/>
    </row>
    <row r="29753" spans="16:26" x14ac:dyDescent="0.25">
      <c r="P29753" s="121"/>
      <c r="R29753" s="121"/>
      <c r="T29753" s="121"/>
      <c r="V29753" s="121"/>
      <c r="X29753" s="121"/>
      <c r="Z29753" s="121"/>
    </row>
    <row r="29754" spans="16:26" x14ac:dyDescent="0.25">
      <c r="P29754" s="121"/>
      <c r="R29754" s="121"/>
      <c r="T29754" s="121"/>
      <c r="V29754" s="121"/>
      <c r="X29754" s="121"/>
      <c r="Z29754" s="121"/>
    </row>
    <row r="29755" spans="16:26" x14ac:dyDescent="0.25">
      <c r="P29755" s="121"/>
      <c r="R29755" s="121"/>
      <c r="T29755" s="121"/>
      <c r="V29755" s="121"/>
      <c r="X29755" s="121"/>
      <c r="Z29755" s="121"/>
    </row>
    <row r="29756" spans="16:26" x14ac:dyDescent="0.25">
      <c r="P29756" s="121"/>
      <c r="R29756" s="121"/>
      <c r="T29756" s="121"/>
      <c r="V29756" s="121"/>
      <c r="X29756" s="121"/>
      <c r="Z29756" s="121"/>
    </row>
    <row r="29757" spans="16:26" x14ac:dyDescent="0.25">
      <c r="P29757" s="122"/>
      <c r="R29757" s="122"/>
      <c r="T29757" s="122"/>
      <c r="V29757" s="122"/>
      <c r="X29757" s="122"/>
      <c r="Z29757" s="122"/>
    </row>
    <row r="29758" spans="16:26" x14ac:dyDescent="0.25">
      <c r="P29758" s="118"/>
      <c r="R29758" s="118"/>
      <c r="T29758" s="118"/>
      <c r="V29758" s="118"/>
      <c r="X29758" s="118"/>
      <c r="Z29758" s="118"/>
    </row>
    <row r="29759" spans="16:26" x14ac:dyDescent="0.25">
      <c r="P29759" s="119"/>
      <c r="R29759" s="119"/>
      <c r="T29759" s="119"/>
      <c r="V29759" s="119"/>
      <c r="X29759" s="119"/>
      <c r="Z29759" s="119"/>
    </row>
    <row r="29760" spans="16:26" x14ac:dyDescent="0.25">
      <c r="P29760" s="119"/>
      <c r="R29760" s="119"/>
      <c r="T29760" s="119"/>
      <c r="V29760" s="119"/>
      <c r="X29760" s="119"/>
      <c r="Z29760" s="119"/>
    </row>
    <row r="29761" spans="16:26" x14ac:dyDescent="0.25">
      <c r="P29761" s="120"/>
      <c r="R29761" s="120"/>
      <c r="T29761" s="120"/>
      <c r="V29761" s="120"/>
      <c r="X29761" s="120"/>
      <c r="Z29761" s="120"/>
    </row>
    <row r="29762" spans="16:26" x14ac:dyDescent="0.25">
      <c r="P29762" s="119"/>
      <c r="R29762" s="119"/>
      <c r="T29762" s="119"/>
      <c r="V29762" s="119"/>
      <c r="X29762" s="119"/>
      <c r="Z29762" s="119"/>
    </row>
    <row r="29763" spans="16:26" x14ac:dyDescent="0.25">
      <c r="P29763" s="119"/>
      <c r="R29763" s="119"/>
      <c r="T29763" s="119"/>
      <c r="V29763" s="119"/>
      <c r="X29763" s="119"/>
      <c r="Z29763" s="119"/>
    </row>
    <row r="29764" spans="16:26" x14ac:dyDescent="0.25">
      <c r="P29764" s="120"/>
      <c r="R29764" s="120"/>
      <c r="T29764" s="120"/>
      <c r="V29764" s="120"/>
      <c r="X29764" s="120"/>
      <c r="Z29764" s="120"/>
    </row>
    <row r="29765" spans="16:26" x14ac:dyDescent="0.25">
      <c r="P29765" s="119"/>
      <c r="R29765" s="119"/>
      <c r="T29765" s="119"/>
      <c r="V29765" s="119"/>
      <c r="X29765" s="119"/>
      <c r="Z29765" s="119"/>
    </row>
    <row r="29766" spans="16:26" x14ac:dyDescent="0.25">
      <c r="P29766" s="120"/>
      <c r="R29766" s="120"/>
      <c r="T29766" s="120"/>
      <c r="V29766" s="120"/>
      <c r="X29766" s="120"/>
      <c r="Z29766" s="120"/>
    </row>
    <row r="29767" spans="16:26" x14ac:dyDescent="0.25">
      <c r="P29767" s="119"/>
      <c r="R29767" s="119"/>
      <c r="T29767" s="119"/>
      <c r="V29767" s="119"/>
      <c r="X29767" s="119"/>
      <c r="Z29767" s="119"/>
    </row>
    <row r="29768" spans="16:26" x14ac:dyDescent="0.25">
      <c r="P29768" s="119"/>
      <c r="R29768" s="119"/>
      <c r="T29768" s="119"/>
      <c r="V29768" s="119"/>
      <c r="X29768" s="119"/>
      <c r="Z29768" s="119"/>
    </row>
    <row r="29769" spans="16:26" x14ac:dyDescent="0.25">
      <c r="P29769" s="119"/>
      <c r="R29769" s="119"/>
      <c r="T29769" s="119"/>
      <c r="V29769" s="119"/>
      <c r="X29769" s="119"/>
      <c r="Z29769" s="119"/>
    </row>
    <row r="29770" spans="16:26" x14ac:dyDescent="0.25">
      <c r="P29770" s="121"/>
      <c r="R29770" s="121"/>
      <c r="T29770" s="121"/>
      <c r="V29770" s="121"/>
      <c r="X29770" s="121"/>
      <c r="Z29770" s="121"/>
    </row>
    <row r="29771" spans="16:26" x14ac:dyDescent="0.25">
      <c r="P29771" s="121"/>
      <c r="R29771" s="121"/>
      <c r="T29771" s="121"/>
      <c r="V29771" s="121"/>
      <c r="X29771" s="121"/>
      <c r="Z29771" s="121"/>
    </row>
    <row r="29772" spans="16:26" x14ac:dyDescent="0.25">
      <c r="P29772" s="121"/>
      <c r="R29772" s="121"/>
      <c r="T29772" s="121"/>
      <c r="V29772" s="121"/>
      <c r="X29772" s="121"/>
      <c r="Z29772" s="121"/>
    </row>
    <row r="29773" spans="16:26" x14ac:dyDescent="0.25">
      <c r="P29773" s="121"/>
      <c r="R29773" s="121"/>
      <c r="T29773" s="121"/>
      <c r="V29773" s="121"/>
      <c r="X29773" s="121"/>
      <c r="Z29773" s="121"/>
    </row>
    <row r="29774" spans="16:26" x14ac:dyDescent="0.25">
      <c r="P29774" s="122"/>
      <c r="R29774" s="122"/>
      <c r="T29774" s="122"/>
      <c r="V29774" s="122"/>
      <c r="X29774" s="122"/>
      <c r="Z29774" s="122"/>
    </row>
    <row r="29775" spans="16:26" x14ac:dyDescent="0.25">
      <c r="P29775" s="118"/>
      <c r="R29775" s="118"/>
      <c r="T29775" s="118"/>
      <c r="V29775" s="118"/>
      <c r="X29775" s="118"/>
      <c r="Z29775" s="118"/>
    </row>
    <row r="29776" spans="16:26" x14ac:dyDescent="0.25">
      <c r="P29776" s="119"/>
      <c r="R29776" s="119"/>
      <c r="T29776" s="119"/>
      <c r="V29776" s="119"/>
      <c r="X29776" s="119"/>
      <c r="Z29776" s="119"/>
    </row>
    <row r="29777" spans="16:26" x14ac:dyDescent="0.25">
      <c r="P29777" s="119"/>
      <c r="R29777" s="119"/>
      <c r="T29777" s="119"/>
      <c r="V29777" s="119"/>
      <c r="X29777" s="119"/>
      <c r="Z29777" s="119"/>
    </row>
    <row r="29778" spans="16:26" x14ac:dyDescent="0.25">
      <c r="P29778" s="120"/>
      <c r="R29778" s="120"/>
      <c r="T29778" s="120"/>
      <c r="V29778" s="120"/>
      <c r="X29778" s="120"/>
      <c r="Z29778" s="120"/>
    </row>
    <row r="29779" spans="16:26" x14ac:dyDescent="0.25">
      <c r="P29779" s="119"/>
      <c r="R29779" s="119"/>
      <c r="T29779" s="119"/>
      <c r="V29779" s="119"/>
      <c r="X29779" s="119"/>
      <c r="Z29779" s="119"/>
    </row>
    <row r="29780" spans="16:26" x14ac:dyDescent="0.25">
      <c r="P29780" s="119"/>
      <c r="R29780" s="119"/>
      <c r="T29780" s="119"/>
      <c r="V29780" s="119"/>
      <c r="X29780" s="119"/>
      <c r="Z29780" s="119"/>
    </row>
    <row r="29781" spans="16:26" x14ac:dyDescent="0.25">
      <c r="P29781" s="120"/>
      <c r="R29781" s="120"/>
      <c r="T29781" s="120"/>
      <c r="V29781" s="120"/>
      <c r="X29781" s="120"/>
      <c r="Z29781" s="120"/>
    </row>
    <row r="29782" spans="16:26" x14ac:dyDescent="0.25">
      <c r="P29782" s="119"/>
      <c r="R29782" s="119"/>
      <c r="T29782" s="119"/>
      <c r="V29782" s="119"/>
      <c r="X29782" s="119"/>
      <c r="Z29782" s="119"/>
    </row>
    <row r="29783" spans="16:26" x14ac:dyDescent="0.25">
      <c r="P29783" s="120"/>
      <c r="R29783" s="120"/>
      <c r="T29783" s="120"/>
      <c r="V29783" s="120"/>
      <c r="X29783" s="120"/>
      <c r="Z29783" s="120"/>
    </row>
    <row r="29784" spans="16:26" x14ac:dyDescent="0.25">
      <c r="P29784" s="119"/>
      <c r="R29784" s="119"/>
      <c r="T29784" s="119"/>
      <c r="V29784" s="119"/>
      <c r="X29784" s="119"/>
      <c r="Z29784" s="119"/>
    </row>
    <row r="29785" spans="16:26" x14ac:dyDescent="0.25">
      <c r="P29785" s="119"/>
      <c r="R29785" s="119"/>
      <c r="T29785" s="119"/>
      <c r="V29785" s="119"/>
      <c r="X29785" s="119"/>
      <c r="Z29785" s="119"/>
    </row>
    <row r="29786" spans="16:26" x14ac:dyDescent="0.25">
      <c r="P29786" s="119"/>
      <c r="R29786" s="119"/>
      <c r="T29786" s="119"/>
      <c r="V29786" s="119"/>
      <c r="X29786" s="119"/>
      <c r="Z29786" s="119"/>
    </row>
    <row r="29787" spans="16:26" x14ac:dyDescent="0.25">
      <c r="P29787" s="121"/>
      <c r="R29787" s="121"/>
      <c r="T29787" s="121"/>
      <c r="V29787" s="121"/>
      <c r="X29787" s="121"/>
      <c r="Z29787" s="121"/>
    </row>
    <row r="29788" spans="16:26" x14ac:dyDescent="0.25">
      <c r="P29788" s="121"/>
      <c r="R29788" s="121"/>
      <c r="T29788" s="121"/>
      <c r="V29788" s="121"/>
      <c r="X29788" s="121"/>
      <c r="Z29788" s="121"/>
    </row>
    <row r="29789" spans="16:26" x14ac:dyDescent="0.25">
      <c r="P29789" s="121"/>
      <c r="R29789" s="121"/>
      <c r="T29789" s="121"/>
      <c r="V29789" s="121"/>
      <c r="X29789" s="121"/>
      <c r="Z29789" s="121"/>
    </row>
    <row r="29790" spans="16:26" x14ac:dyDescent="0.25">
      <c r="P29790" s="121"/>
      <c r="R29790" s="121"/>
      <c r="T29790" s="121"/>
      <c r="V29790" s="121"/>
      <c r="X29790" s="121"/>
      <c r="Z29790" s="121"/>
    </row>
    <row r="29791" spans="16:26" x14ac:dyDescent="0.25">
      <c r="P29791" s="122"/>
      <c r="R29791" s="122"/>
      <c r="T29791" s="122"/>
      <c r="V29791" s="122"/>
      <c r="X29791" s="122"/>
      <c r="Z29791" s="122"/>
    </row>
    <row r="29792" spans="16:26" x14ac:dyDescent="0.25">
      <c r="P29792" s="118"/>
      <c r="R29792" s="118"/>
      <c r="T29792" s="118"/>
      <c r="V29792" s="118"/>
      <c r="X29792" s="118"/>
      <c r="Z29792" s="118"/>
    </row>
    <row r="29793" spans="16:26" x14ac:dyDescent="0.25">
      <c r="P29793" s="119"/>
      <c r="R29793" s="119"/>
      <c r="T29793" s="119"/>
      <c r="V29793" s="119"/>
      <c r="X29793" s="119"/>
      <c r="Z29793" s="119"/>
    </row>
    <row r="29794" spans="16:26" x14ac:dyDescent="0.25">
      <c r="P29794" s="119"/>
      <c r="R29794" s="119"/>
      <c r="T29794" s="119"/>
      <c r="V29794" s="119"/>
      <c r="X29794" s="119"/>
      <c r="Z29794" s="119"/>
    </row>
    <row r="29795" spans="16:26" x14ac:dyDescent="0.25">
      <c r="P29795" s="120"/>
      <c r="R29795" s="120"/>
      <c r="T29795" s="120"/>
      <c r="V29795" s="120"/>
      <c r="X29795" s="120"/>
      <c r="Z29795" s="120"/>
    </row>
    <row r="29796" spans="16:26" x14ac:dyDescent="0.25">
      <c r="P29796" s="119"/>
      <c r="R29796" s="119"/>
      <c r="T29796" s="119"/>
      <c r="V29796" s="119"/>
      <c r="X29796" s="119"/>
      <c r="Z29796" s="119"/>
    </row>
    <row r="29797" spans="16:26" x14ac:dyDescent="0.25">
      <c r="P29797" s="119"/>
      <c r="R29797" s="119"/>
      <c r="T29797" s="119"/>
      <c r="V29797" s="119"/>
      <c r="X29797" s="119"/>
      <c r="Z29797" s="119"/>
    </row>
    <row r="29798" spans="16:26" x14ac:dyDescent="0.25">
      <c r="P29798" s="120"/>
      <c r="R29798" s="120"/>
      <c r="T29798" s="120"/>
      <c r="V29798" s="120"/>
      <c r="X29798" s="120"/>
      <c r="Z29798" s="120"/>
    </row>
    <row r="29799" spans="16:26" x14ac:dyDescent="0.25">
      <c r="P29799" s="119"/>
      <c r="R29799" s="119"/>
      <c r="T29799" s="119"/>
      <c r="V29799" s="119"/>
      <c r="X29799" s="119"/>
      <c r="Z29799" s="119"/>
    </row>
    <row r="29800" spans="16:26" x14ac:dyDescent="0.25">
      <c r="P29800" s="120"/>
      <c r="R29800" s="120"/>
      <c r="T29800" s="120"/>
      <c r="V29800" s="120"/>
      <c r="X29800" s="120"/>
      <c r="Z29800" s="120"/>
    </row>
    <row r="29801" spans="16:26" x14ac:dyDescent="0.25">
      <c r="P29801" s="119"/>
      <c r="R29801" s="119"/>
      <c r="T29801" s="119"/>
      <c r="V29801" s="119"/>
      <c r="X29801" s="119"/>
      <c r="Z29801" s="119"/>
    </row>
    <row r="29802" spans="16:26" x14ac:dyDescent="0.25">
      <c r="P29802" s="119"/>
      <c r="R29802" s="119"/>
      <c r="T29802" s="119"/>
      <c r="V29802" s="119"/>
      <c r="X29802" s="119"/>
      <c r="Z29802" s="119"/>
    </row>
    <row r="29803" spans="16:26" x14ac:dyDescent="0.25">
      <c r="P29803" s="119"/>
      <c r="R29803" s="119"/>
      <c r="T29803" s="119"/>
      <c r="V29803" s="119"/>
      <c r="X29803" s="119"/>
      <c r="Z29803" s="119"/>
    </row>
    <row r="29804" spans="16:26" x14ac:dyDescent="0.25">
      <c r="P29804" s="121"/>
      <c r="R29804" s="121"/>
      <c r="T29804" s="121"/>
      <c r="V29804" s="121"/>
      <c r="X29804" s="121"/>
      <c r="Z29804" s="121"/>
    </row>
    <row r="29805" spans="16:26" x14ac:dyDescent="0.25">
      <c r="P29805" s="121"/>
      <c r="R29805" s="121"/>
      <c r="T29805" s="121"/>
      <c r="V29805" s="121"/>
      <c r="X29805" s="121"/>
      <c r="Z29805" s="121"/>
    </row>
    <row r="29806" spans="16:26" x14ac:dyDescent="0.25">
      <c r="P29806" s="121"/>
      <c r="R29806" s="121"/>
      <c r="T29806" s="121"/>
      <c r="V29806" s="121"/>
      <c r="X29806" s="121"/>
      <c r="Z29806" s="121"/>
    </row>
    <row r="29807" spans="16:26" x14ac:dyDescent="0.25">
      <c r="P29807" s="121"/>
      <c r="R29807" s="121"/>
      <c r="T29807" s="121"/>
      <c r="V29807" s="121"/>
      <c r="X29807" s="121"/>
      <c r="Z29807" s="121"/>
    </row>
    <row r="29808" spans="16:26" x14ac:dyDescent="0.25">
      <c r="P29808" s="122"/>
      <c r="R29808" s="122"/>
      <c r="T29808" s="122"/>
      <c r="V29808" s="122"/>
      <c r="X29808" s="122"/>
      <c r="Z29808" s="122"/>
    </row>
    <row r="29809" spans="16:26" x14ac:dyDescent="0.25">
      <c r="P29809" s="118"/>
      <c r="R29809" s="118"/>
      <c r="T29809" s="118"/>
      <c r="V29809" s="118"/>
      <c r="X29809" s="118"/>
      <c r="Z29809" s="118"/>
    </row>
    <row r="29810" spans="16:26" x14ac:dyDescent="0.25">
      <c r="P29810" s="119"/>
      <c r="R29810" s="119"/>
      <c r="T29810" s="119"/>
      <c r="V29810" s="119"/>
      <c r="X29810" s="119"/>
      <c r="Z29810" s="119"/>
    </row>
    <row r="29811" spans="16:26" x14ac:dyDescent="0.25">
      <c r="P29811" s="119"/>
      <c r="R29811" s="119"/>
      <c r="T29811" s="119"/>
      <c r="V29811" s="119"/>
      <c r="X29811" s="119"/>
      <c r="Z29811" s="119"/>
    </row>
    <row r="29812" spans="16:26" x14ac:dyDescent="0.25">
      <c r="P29812" s="120"/>
      <c r="R29812" s="120"/>
      <c r="T29812" s="120"/>
      <c r="V29812" s="120"/>
      <c r="X29812" s="120"/>
      <c r="Z29812" s="120"/>
    </row>
    <row r="29813" spans="16:26" x14ac:dyDescent="0.25">
      <c r="P29813" s="119"/>
      <c r="R29813" s="119"/>
      <c r="T29813" s="119"/>
      <c r="V29813" s="119"/>
      <c r="X29813" s="119"/>
      <c r="Z29813" s="119"/>
    </row>
    <row r="29814" spans="16:26" x14ac:dyDescent="0.25">
      <c r="P29814" s="119"/>
      <c r="R29814" s="119"/>
      <c r="T29814" s="119"/>
      <c r="V29814" s="119"/>
      <c r="X29814" s="119"/>
      <c r="Z29814" s="119"/>
    </row>
    <row r="29815" spans="16:26" x14ac:dyDescent="0.25">
      <c r="P29815" s="120"/>
      <c r="R29815" s="120"/>
      <c r="T29815" s="120"/>
      <c r="V29815" s="120"/>
      <c r="X29815" s="120"/>
      <c r="Z29815" s="120"/>
    </row>
    <row r="29816" spans="16:26" x14ac:dyDescent="0.25">
      <c r="P29816" s="119"/>
      <c r="R29816" s="119"/>
      <c r="T29816" s="119"/>
      <c r="V29816" s="119"/>
      <c r="X29816" s="119"/>
      <c r="Z29816" s="119"/>
    </row>
    <row r="29817" spans="16:26" x14ac:dyDescent="0.25">
      <c r="P29817" s="120"/>
      <c r="R29817" s="120"/>
      <c r="T29817" s="120"/>
      <c r="V29817" s="120"/>
      <c r="X29817" s="120"/>
      <c r="Z29817" s="120"/>
    </row>
    <row r="29818" spans="16:26" x14ac:dyDescent="0.25">
      <c r="P29818" s="119"/>
      <c r="R29818" s="119"/>
      <c r="T29818" s="119"/>
      <c r="V29818" s="119"/>
      <c r="X29818" s="119"/>
      <c r="Z29818" s="119"/>
    </row>
    <row r="29819" spans="16:26" x14ac:dyDescent="0.25">
      <c r="P29819" s="119"/>
      <c r="R29819" s="119"/>
      <c r="T29819" s="119"/>
      <c r="V29819" s="119"/>
      <c r="X29819" s="119"/>
      <c r="Z29819" s="119"/>
    </row>
    <row r="29820" spans="16:26" x14ac:dyDescent="0.25">
      <c r="P29820" s="119"/>
      <c r="R29820" s="119"/>
      <c r="T29820" s="119"/>
      <c r="V29820" s="119"/>
      <c r="X29820" s="119"/>
      <c r="Z29820" s="119"/>
    </row>
    <row r="29821" spans="16:26" x14ac:dyDescent="0.25">
      <c r="P29821" s="121"/>
      <c r="R29821" s="121"/>
      <c r="T29821" s="121"/>
      <c r="V29821" s="121"/>
      <c r="X29821" s="121"/>
      <c r="Z29821" s="121"/>
    </row>
    <row r="29822" spans="16:26" x14ac:dyDescent="0.25">
      <c r="P29822" s="121"/>
      <c r="R29822" s="121"/>
      <c r="T29822" s="121"/>
      <c r="V29822" s="121"/>
      <c r="X29822" s="121"/>
      <c r="Z29822" s="121"/>
    </row>
    <row r="29823" spans="16:26" x14ac:dyDescent="0.25">
      <c r="P29823" s="121"/>
      <c r="R29823" s="121"/>
      <c r="T29823" s="121"/>
      <c r="V29823" s="121"/>
      <c r="X29823" s="121"/>
      <c r="Z29823" s="121"/>
    </row>
    <row r="29824" spans="16:26" x14ac:dyDescent="0.25">
      <c r="P29824" s="121"/>
      <c r="R29824" s="121"/>
      <c r="T29824" s="121"/>
      <c r="V29824" s="121"/>
      <c r="X29824" s="121"/>
      <c r="Z29824" s="121"/>
    </row>
    <row r="29825" spans="16:26" x14ac:dyDescent="0.25">
      <c r="P29825" s="122"/>
      <c r="R29825" s="122"/>
      <c r="T29825" s="122"/>
      <c r="V29825" s="122"/>
      <c r="X29825" s="122"/>
      <c r="Z29825" s="122"/>
    </row>
    <row r="29826" spans="16:26" x14ac:dyDescent="0.25">
      <c r="P29826" s="118"/>
      <c r="R29826" s="118"/>
      <c r="T29826" s="118"/>
      <c r="V29826" s="118"/>
      <c r="X29826" s="118"/>
      <c r="Z29826" s="118"/>
    </row>
    <row r="29827" spans="16:26" x14ac:dyDescent="0.25">
      <c r="P29827" s="119"/>
      <c r="R29827" s="119"/>
      <c r="T29827" s="119"/>
      <c r="V29827" s="119"/>
      <c r="X29827" s="119"/>
      <c r="Z29827" s="119"/>
    </row>
    <row r="29828" spans="16:26" x14ac:dyDescent="0.25">
      <c r="P29828" s="119"/>
      <c r="R29828" s="119"/>
      <c r="T29828" s="119"/>
      <c r="V29828" s="119"/>
      <c r="X29828" s="119"/>
      <c r="Z29828" s="119"/>
    </row>
    <row r="29829" spans="16:26" x14ac:dyDescent="0.25">
      <c r="P29829" s="120"/>
      <c r="R29829" s="120"/>
      <c r="T29829" s="120"/>
      <c r="V29829" s="120"/>
      <c r="X29829" s="120"/>
      <c r="Z29829" s="120"/>
    </row>
    <row r="29830" spans="16:26" x14ac:dyDescent="0.25">
      <c r="P29830" s="119"/>
      <c r="R29830" s="119"/>
      <c r="T29830" s="119"/>
      <c r="V29830" s="119"/>
      <c r="X29830" s="119"/>
      <c r="Z29830" s="119"/>
    </row>
    <row r="29831" spans="16:26" x14ac:dyDescent="0.25">
      <c r="P29831" s="119"/>
      <c r="R29831" s="119"/>
      <c r="T29831" s="119"/>
      <c r="V29831" s="119"/>
      <c r="X29831" s="119"/>
      <c r="Z29831" s="119"/>
    </row>
    <row r="29832" spans="16:26" x14ac:dyDescent="0.25">
      <c r="P29832" s="120"/>
      <c r="R29832" s="120"/>
      <c r="T29832" s="120"/>
      <c r="V29832" s="120"/>
      <c r="X29832" s="120"/>
      <c r="Z29832" s="120"/>
    </row>
    <row r="29833" spans="16:26" x14ac:dyDescent="0.25">
      <c r="P29833" s="119"/>
      <c r="R29833" s="119"/>
      <c r="T29833" s="119"/>
      <c r="V29833" s="119"/>
      <c r="X29833" s="119"/>
      <c r="Z29833" s="119"/>
    </row>
    <row r="29834" spans="16:26" x14ac:dyDescent="0.25">
      <c r="P29834" s="120"/>
      <c r="R29834" s="120"/>
      <c r="T29834" s="120"/>
      <c r="V29834" s="120"/>
      <c r="X29834" s="120"/>
      <c r="Z29834" s="120"/>
    </row>
    <row r="29835" spans="16:26" x14ac:dyDescent="0.25">
      <c r="P29835" s="119"/>
      <c r="R29835" s="119"/>
      <c r="T29835" s="119"/>
      <c r="V29835" s="119"/>
      <c r="X29835" s="119"/>
      <c r="Z29835" s="119"/>
    </row>
    <row r="29836" spans="16:26" x14ac:dyDescent="0.25">
      <c r="P29836" s="119"/>
      <c r="R29836" s="119"/>
      <c r="T29836" s="119"/>
      <c r="V29836" s="119"/>
      <c r="X29836" s="119"/>
      <c r="Z29836" s="119"/>
    </row>
    <row r="29837" spans="16:26" x14ac:dyDescent="0.25">
      <c r="P29837" s="119"/>
      <c r="R29837" s="119"/>
      <c r="T29837" s="119"/>
      <c r="V29837" s="119"/>
      <c r="X29837" s="119"/>
      <c r="Z29837" s="119"/>
    </row>
    <row r="29838" spans="16:26" x14ac:dyDescent="0.25">
      <c r="P29838" s="121"/>
      <c r="R29838" s="121"/>
      <c r="T29838" s="121"/>
      <c r="V29838" s="121"/>
      <c r="X29838" s="121"/>
      <c r="Z29838" s="121"/>
    </row>
    <row r="29839" spans="16:26" x14ac:dyDescent="0.25">
      <c r="P29839" s="121"/>
      <c r="R29839" s="121"/>
      <c r="T29839" s="121"/>
      <c r="V29839" s="121"/>
      <c r="X29839" s="121"/>
      <c r="Z29839" s="121"/>
    </row>
    <row r="29840" spans="16:26" x14ac:dyDescent="0.25">
      <c r="P29840" s="121"/>
      <c r="R29840" s="121"/>
      <c r="T29840" s="121"/>
      <c r="V29840" s="121"/>
      <c r="X29840" s="121"/>
      <c r="Z29840" s="121"/>
    </row>
    <row r="29841" spans="16:26" x14ac:dyDescent="0.25">
      <c r="P29841" s="121"/>
      <c r="R29841" s="121"/>
      <c r="T29841" s="121"/>
      <c r="V29841" s="121"/>
      <c r="X29841" s="121"/>
      <c r="Z29841" s="121"/>
    </row>
    <row r="29842" spans="16:26" x14ac:dyDescent="0.25">
      <c r="P29842" s="122"/>
      <c r="R29842" s="122"/>
      <c r="T29842" s="122"/>
      <c r="V29842" s="122"/>
      <c r="X29842" s="122"/>
      <c r="Z29842" s="122"/>
    </row>
    <row r="29843" spans="16:26" x14ac:dyDescent="0.25">
      <c r="P29843" s="118"/>
      <c r="R29843" s="118"/>
      <c r="T29843" s="118"/>
      <c r="V29843" s="118"/>
      <c r="X29843" s="118"/>
      <c r="Z29843" s="118"/>
    </row>
    <row r="29844" spans="16:26" x14ac:dyDescent="0.25">
      <c r="P29844" s="119"/>
      <c r="R29844" s="119"/>
      <c r="T29844" s="119"/>
      <c r="V29844" s="119"/>
      <c r="X29844" s="119"/>
      <c r="Z29844" s="119"/>
    </row>
    <row r="29845" spans="16:26" x14ac:dyDescent="0.25">
      <c r="P29845" s="119"/>
      <c r="R29845" s="119"/>
      <c r="T29845" s="119"/>
      <c r="V29845" s="119"/>
      <c r="X29845" s="119"/>
      <c r="Z29845" s="119"/>
    </row>
    <row r="29846" spans="16:26" x14ac:dyDescent="0.25">
      <c r="P29846" s="120"/>
      <c r="R29846" s="120"/>
      <c r="T29846" s="120"/>
      <c r="V29846" s="120"/>
      <c r="X29846" s="120"/>
      <c r="Z29846" s="120"/>
    </row>
    <row r="29847" spans="16:26" x14ac:dyDescent="0.25">
      <c r="P29847" s="119"/>
      <c r="R29847" s="119"/>
      <c r="T29847" s="119"/>
      <c r="V29847" s="119"/>
      <c r="X29847" s="119"/>
      <c r="Z29847" s="119"/>
    </row>
    <row r="29848" spans="16:26" x14ac:dyDescent="0.25">
      <c r="P29848" s="119"/>
      <c r="R29848" s="119"/>
      <c r="T29848" s="119"/>
      <c r="V29848" s="119"/>
      <c r="X29848" s="119"/>
      <c r="Z29848" s="119"/>
    </row>
    <row r="29849" spans="16:26" x14ac:dyDescent="0.25">
      <c r="P29849" s="120"/>
      <c r="R29849" s="120"/>
      <c r="T29849" s="120"/>
      <c r="V29849" s="120"/>
      <c r="X29849" s="120"/>
      <c r="Z29849" s="120"/>
    </row>
    <row r="29850" spans="16:26" x14ac:dyDescent="0.25">
      <c r="P29850" s="119"/>
      <c r="R29850" s="119"/>
      <c r="T29850" s="119"/>
      <c r="V29850" s="119"/>
      <c r="X29850" s="119"/>
      <c r="Z29850" s="119"/>
    </row>
    <row r="29851" spans="16:26" x14ac:dyDescent="0.25">
      <c r="P29851" s="120"/>
      <c r="R29851" s="120"/>
      <c r="T29851" s="120"/>
      <c r="V29851" s="120"/>
      <c r="X29851" s="120"/>
      <c r="Z29851" s="120"/>
    </row>
    <row r="29852" spans="16:26" x14ac:dyDescent="0.25">
      <c r="P29852" s="119"/>
      <c r="R29852" s="119"/>
      <c r="T29852" s="119"/>
      <c r="V29852" s="119"/>
      <c r="X29852" s="119"/>
      <c r="Z29852" s="119"/>
    </row>
    <row r="29853" spans="16:26" x14ac:dyDescent="0.25">
      <c r="P29853" s="119"/>
      <c r="R29853" s="119"/>
      <c r="T29853" s="119"/>
      <c r="V29853" s="119"/>
      <c r="X29853" s="119"/>
      <c r="Z29853" s="119"/>
    </row>
    <row r="29854" spans="16:26" x14ac:dyDescent="0.25">
      <c r="P29854" s="119"/>
      <c r="R29854" s="119"/>
      <c r="T29854" s="119"/>
      <c r="V29854" s="119"/>
      <c r="X29854" s="119"/>
      <c r="Z29854" s="119"/>
    </row>
    <row r="29855" spans="16:26" x14ac:dyDescent="0.25">
      <c r="P29855" s="121"/>
      <c r="R29855" s="121"/>
      <c r="T29855" s="121"/>
      <c r="V29855" s="121"/>
      <c r="X29855" s="121"/>
      <c r="Z29855" s="121"/>
    </row>
    <row r="29856" spans="16:26" x14ac:dyDescent="0.25">
      <c r="P29856" s="121"/>
      <c r="R29856" s="121"/>
      <c r="T29856" s="121"/>
      <c r="V29856" s="121"/>
      <c r="X29856" s="121"/>
      <c r="Z29856" s="121"/>
    </row>
    <row r="29857" spans="16:26" x14ac:dyDescent="0.25">
      <c r="P29857" s="121"/>
      <c r="R29857" s="121"/>
      <c r="T29857" s="121"/>
      <c r="V29857" s="121"/>
      <c r="X29857" s="121"/>
      <c r="Z29857" s="121"/>
    </row>
    <row r="29858" spans="16:26" x14ac:dyDescent="0.25">
      <c r="P29858" s="121"/>
      <c r="R29858" s="121"/>
      <c r="T29858" s="121"/>
      <c r="V29858" s="121"/>
      <c r="X29858" s="121"/>
      <c r="Z29858" s="121"/>
    </row>
    <row r="29859" spans="16:26" x14ac:dyDescent="0.25">
      <c r="P29859" s="122"/>
      <c r="R29859" s="122"/>
      <c r="T29859" s="122"/>
      <c r="V29859" s="122"/>
      <c r="X29859" s="122"/>
      <c r="Z29859" s="122"/>
    </row>
    <row r="29860" spans="16:26" x14ac:dyDescent="0.25">
      <c r="P29860" s="118"/>
      <c r="R29860" s="118"/>
      <c r="T29860" s="118"/>
      <c r="V29860" s="118"/>
      <c r="X29860" s="118"/>
      <c r="Z29860" s="118"/>
    </row>
    <row r="29861" spans="16:26" x14ac:dyDescent="0.25">
      <c r="P29861" s="119"/>
      <c r="R29861" s="119"/>
      <c r="T29861" s="119"/>
      <c r="V29861" s="119"/>
      <c r="X29861" s="119"/>
      <c r="Z29861" s="119"/>
    </row>
    <row r="29862" spans="16:26" x14ac:dyDescent="0.25">
      <c r="P29862" s="119"/>
      <c r="R29862" s="119"/>
      <c r="T29862" s="119"/>
      <c r="V29862" s="119"/>
      <c r="X29862" s="119"/>
      <c r="Z29862" s="119"/>
    </row>
    <row r="29863" spans="16:26" x14ac:dyDescent="0.25">
      <c r="P29863" s="120"/>
      <c r="R29863" s="120"/>
      <c r="T29863" s="120"/>
      <c r="V29863" s="120"/>
      <c r="X29863" s="120"/>
      <c r="Z29863" s="120"/>
    </row>
    <row r="29864" spans="16:26" x14ac:dyDescent="0.25">
      <c r="P29864" s="119"/>
      <c r="R29864" s="119"/>
      <c r="T29864" s="119"/>
      <c r="V29864" s="119"/>
      <c r="X29864" s="119"/>
      <c r="Z29864" s="119"/>
    </row>
    <row r="29865" spans="16:26" x14ac:dyDescent="0.25">
      <c r="P29865" s="119"/>
      <c r="R29865" s="119"/>
      <c r="T29865" s="119"/>
      <c r="V29865" s="119"/>
      <c r="X29865" s="119"/>
      <c r="Z29865" s="119"/>
    </row>
    <row r="29866" spans="16:26" x14ac:dyDescent="0.25">
      <c r="P29866" s="120"/>
      <c r="R29866" s="120"/>
      <c r="T29866" s="120"/>
      <c r="V29866" s="120"/>
      <c r="X29866" s="120"/>
      <c r="Z29866" s="120"/>
    </row>
    <row r="29867" spans="16:26" x14ac:dyDescent="0.25">
      <c r="P29867" s="119"/>
      <c r="R29867" s="119"/>
      <c r="T29867" s="119"/>
      <c r="V29867" s="119"/>
      <c r="X29867" s="119"/>
      <c r="Z29867" s="119"/>
    </row>
    <row r="29868" spans="16:26" x14ac:dyDescent="0.25">
      <c r="P29868" s="120"/>
      <c r="R29868" s="120"/>
      <c r="T29868" s="120"/>
      <c r="V29868" s="120"/>
      <c r="X29868" s="120"/>
      <c r="Z29868" s="120"/>
    </row>
    <row r="29869" spans="16:26" x14ac:dyDescent="0.25">
      <c r="P29869" s="119"/>
      <c r="R29869" s="119"/>
      <c r="T29869" s="119"/>
      <c r="V29869" s="119"/>
      <c r="X29869" s="119"/>
      <c r="Z29869" s="119"/>
    </row>
    <row r="29870" spans="16:26" x14ac:dyDescent="0.25">
      <c r="P29870" s="119"/>
      <c r="R29870" s="119"/>
      <c r="T29870" s="119"/>
      <c r="V29870" s="119"/>
      <c r="X29870" s="119"/>
      <c r="Z29870" s="119"/>
    </row>
    <row r="29871" spans="16:26" x14ac:dyDescent="0.25">
      <c r="P29871" s="119"/>
      <c r="R29871" s="119"/>
      <c r="T29871" s="119"/>
      <c r="V29871" s="119"/>
      <c r="X29871" s="119"/>
      <c r="Z29871" s="119"/>
    </row>
    <row r="29872" spans="16:26" x14ac:dyDescent="0.25">
      <c r="P29872" s="121"/>
      <c r="R29872" s="121"/>
      <c r="T29872" s="121"/>
      <c r="V29872" s="121"/>
      <c r="X29872" s="121"/>
      <c r="Z29872" s="121"/>
    </row>
    <row r="29873" spans="16:26" x14ac:dyDescent="0.25">
      <c r="P29873" s="121"/>
      <c r="R29873" s="121"/>
      <c r="T29873" s="121"/>
      <c r="V29873" s="121"/>
      <c r="X29873" s="121"/>
      <c r="Z29873" s="121"/>
    </row>
    <row r="29874" spans="16:26" x14ac:dyDescent="0.25">
      <c r="P29874" s="121"/>
      <c r="R29874" s="121"/>
      <c r="T29874" s="121"/>
      <c r="V29874" s="121"/>
      <c r="X29874" s="121"/>
      <c r="Z29874" s="121"/>
    </row>
    <row r="29875" spans="16:26" x14ac:dyDescent="0.25">
      <c r="P29875" s="121"/>
      <c r="R29875" s="121"/>
      <c r="T29875" s="121"/>
      <c r="V29875" s="121"/>
      <c r="X29875" s="121"/>
      <c r="Z29875" s="121"/>
    </row>
    <row r="29876" spans="16:26" x14ac:dyDescent="0.25">
      <c r="P29876" s="122"/>
      <c r="R29876" s="122"/>
      <c r="T29876" s="122"/>
      <c r="V29876" s="122"/>
      <c r="X29876" s="122"/>
      <c r="Z29876" s="122"/>
    </row>
    <row r="29877" spans="16:26" x14ac:dyDescent="0.25">
      <c r="P29877" s="118"/>
      <c r="R29877" s="118"/>
      <c r="T29877" s="118"/>
      <c r="V29877" s="118"/>
      <c r="X29877" s="118"/>
      <c r="Z29877" s="118"/>
    </row>
    <row r="29878" spans="16:26" x14ac:dyDescent="0.25">
      <c r="P29878" s="119"/>
      <c r="R29878" s="119"/>
      <c r="T29878" s="119"/>
      <c r="V29878" s="119"/>
      <c r="X29878" s="119"/>
      <c r="Z29878" s="119"/>
    </row>
    <row r="29879" spans="16:26" x14ac:dyDescent="0.25">
      <c r="P29879" s="119"/>
      <c r="R29879" s="119"/>
      <c r="T29879" s="119"/>
      <c r="V29879" s="119"/>
      <c r="X29879" s="119"/>
      <c r="Z29879" s="119"/>
    </row>
    <row r="29880" spans="16:26" x14ac:dyDescent="0.25">
      <c r="P29880" s="120"/>
      <c r="R29880" s="120"/>
      <c r="T29880" s="120"/>
      <c r="V29880" s="120"/>
      <c r="X29880" s="120"/>
      <c r="Z29880" s="120"/>
    </row>
    <row r="29881" spans="16:26" x14ac:dyDescent="0.25">
      <c r="P29881" s="119"/>
      <c r="R29881" s="119"/>
      <c r="T29881" s="119"/>
      <c r="V29881" s="119"/>
      <c r="X29881" s="119"/>
      <c r="Z29881" s="119"/>
    </row>
    <row r="29882" spans="16:26" x14ac:dyDescent="0.25">
      <c r="P29882" s="119"/>
      <c r="R29882" s="119"/>
      <c r="T29882" s="119"/>
      <c r="V29882" s="119"/>
      <c r="X29882" s="119"/>
      <c r="Z29882" s="119"/>
    </row>
    <row r="29883" spans="16:26" x14ac:dyDescent="0.25">
      <c r="P29883" s="120"/>
      <c r="R29883" s="120"/>
      <c r="T29883" s="120"/>
      <c r="V29883" s="120"/>
      <c r="X29883" s="120"/>
      <c r="Z29883" s="120"/>
    </row>
    <row r="29884" spans="16:26" x14ac:dyDescent="0.25">
      <c r="P29884" s="119"/>
      <c r="R29884" s="119"/>
      <c r="T29884" s="119"/>
      <c r="V29884" s="119"/>
      <c r="X29884" s="119"/>
      <c r="Z29884" s="119"/>
    </row>
    <row r="29885" spans="16:26" x14ac:dyDescent="0.25">
      <c r="P29885" s="120"/>
      <c r="R29885" s="120"/>
      <c r="T29885" s="120"/>
      <c r="V29885" s="120"/>
      <c r="X29885" s="120"/>
      <c r="Z29885" s="120"/>
    </row>
    <row r="29886" spans="16:26" x14ac:dyDescent="0.25">
      <c r="P29886" s="119"/>
      <c r="R29886" s="119"/>
      <c r="T29886" s="119"/>
      <c r="V29886" s="119"/>
      <c r="X29886" s="119"/>
      <c r="Z29886" s="119"/>
    </row>
    <row r="29887" spans="16:26" x14ac:dyDescent="0.25">
      <c r="P29887" s="119"/>
      <c r="R29887" s="119"/>
      <c r="T29887" s="119"/>
      <c r="V29887" s="119"/>
      <c r="X29887" s="119"/>
      <c r="Z29887" s="119"/>
    </row>
    <row r="29888" spans="16:26" x14ac:dyDescent="0.25">
      <c r="P29888" s="119"/>
      <c r="R29888" s="119"/>
      <c r="T29888" s="119"/>
      <c r="V29888" s="119"/>
      <c r="X29888" s="119"/>
      <c r="Z29888" s="119"/>
    </row>
    <row r="29889" spans="16:26" x14ac:dyDescent="0.25">
      <c r="P29889" s="121"/>
      <c r="R29889" s="121"/>
      <c r="T29889" s="121"/>
      <c r="V29889" s="121"/>
      <c r="X29889" s="121"/>
      <c r="Z29889" s="121"/>
    </row>
    <row r="29890" spans="16:26" x14ac:dyDescent="0.25">
      <c r="P29890" s="121"/>
      <c r="R29890" s="121"/>
      <c r="T29890" s="121"/>
      <c r="V29890" s="121"/>
      <c r="X29890" s="121"/>
      <c r="Z29890" s="121"/>
    </row>
    <row r="29891" spans="16:26" x14ac:dyDescent="0.25">
      <c r="P29891" s="121"/>
      <c r="R29891" s="121"/>
      <c r="T29891" s="121"/>
      <c r="V29891" s="121"/>
      <c r="X29891" s="121"/>
      <c r="Z29891" s="121"/>
    </row>
    <row r="29892" spans="16:26" x14ac:dyDescent="0.25">
      <c r="P29892" s="121"/>
      <c r="R29892" s="121"/>
      <c r="T29892" s="121"/>
      <c r="V29892" s="121"/>
      <c r="X29892" s="121"/>
      <c r="Z29892" s="121"/>
    </row>
    <row r="29893" spans="16:26" x14ac:dyDescent="0.25">
      <c r="P29893" s="122"/>
      <c r="R29893" s="122"/>
      <c r="T29893" s="122"/>
      <c r="V29893" s="122"/>
      <c r="X29893" s="122"/>
      <c r="Z29893" s="122"/>
    </row>
    <row r="29894" spans="16:26" x14ac:dyDescent="0.25">
      <c r="P29894" s="118"/>
      <c r="R29894" s="118"/>
      <c r="T29894" s="118"/>
      <c r="V29894" s="118"/>
      <c r="X29894" s="118"/>
      <c r="Z29894" s="118"/>
    </row>
    <row r="29895" spans="16:26" x14ac:dyDescent="0.25">
      <c r="P29895" s="119"/>
      <c r="R29895" s="119"/>
      <c r="T29895" s="119"/>
      <c r="V29895" s="119"/>
      <c r="X29895" s="119"/>
      <c r="Z29895" s="119"/>
    </row>
    <row r="29896" spans="16:26" x14ac:dyDescent="0.25">
      <c r="P29896" s="119"/>
      <c r="R29896" s="119"/>
      <c r="T29896" s="119"/>
      <c r="V29896" s="119"/>
      <c r="X29896" s="119"/>
      <c r="Z29896" s="119"/>
    </row>
    <row r="29897" spans="16:26" x14ac:dyDescent="0.25">
      <c r="P29897" s="120"/>
      <c r="R29897" s="120"/>
      <c r="T29897" s="120"/>
      <c r="V29897" s="120"/>
      <c r="X29897" s="120"/>
      <c r="Z29897" s="120"/>
    </row>
    <row r="29898" spans="16:26" x14ac:dyDescent="0.25">
      <c r="P29898" s="119"/>
      <c r="R29898" s="119"/>
      <c r="T29898" s="119"/>
      <c r="V29898" s="119"/>
      <c r="X29898" s="119"/>
      <c r="Z29898" s="119"/>
    </row>
    <row r="29899" spans="16:26" x14ac:dyDescent="0.25">
      <c r="P29899" s="119"/>
      <c r="R29899" s="119"/>
      <c r="T29899" s="119"/>
      <c r="V29899" s="119"/>
      <c r="X29899" s="119"/>
      <c r="Z29899" s="119"/>
    </row>
    <row r="29900" spans="16:26" x14ac:dyDescent="0.25">
      <c r="P29900" s="120"/>
      <c r="R29900" s="120"/>
      <c r="T29900" s="120"/>
      <c r="V29900" s="120"/>
      <c r="X29900" s="120"/>
      <c r="Z29900" s="120"/>
    </row>
    <row r="29901" spans="16:26" x14ac:dyDescent="0.25">
      <c r="P29901" s="119"/>
      <c r="R29901" s="119"/>
      <c r="T29901" s="119"/>
      <c r="V29901" s="119"/>
      <c r="X29901" s="119"/>
      <c r="Z29901" s="119"/>
    </row>
    <row r="29902" spans="16:26" x14ac:dyDescent="0.25">
      <c r="P29902" s="120"/>
      <c r="R29902" s="120"/>
      <c r="T29902" s="120"/>
      <c r="V29902" s="120"/>
      <c r="X29902" s="120"/>
      <c r="Z29902" s="120"/>
    </row>
    <row r="29903" spans="16:26" x14ac:dyDescent="0.25">
      <c r="P29903" s="119"/>
      <c r="R29903" s="119"/>
      <c r="T29903" s="119"/>
      <c r="V29903" s="119"/>
      <c r="X29903" s="119"/>
      <c r="Z29903" s="119"/>
    </row>
    <row r="29904" spans="16:26" x14ac:dyDescent="0.25">
      <c r="P29904" s="119"/>
      <c r="R29904" s="119"/>
      <c r="T29904" s="119"/>
      <c r="V29904" s="119"/>
      <c r="X29904" s="119"/>
      <c r="Z29904" s="119"/>
    </row>
    <row r="29905" spans="16:26" x14ac:dyDescent="0.25">
      <c r="P29905" s="119"/>
      <c r="R29905" s="119"/>
      <c r="T29905" s="119"/>
      <c r="V29905" s="119"/>
      <c r="X29905" s="119"/>
      <c r="Z29905" s="119"/>
    </row>
    <row r="29906" spans="16:26" x14ac:dyDescent="0.25">
      <c r="P29906" s="121"/>
      <c r="R29906" s="121"/>
      <c r="T29906" s="121"/>
      <c r="V29906" s="121"/>
      <c r="X29906" s="121"/>
      <c r="Z29906" s="121"/>
    </row>
    <row r="29907" spans="16:26" x14ac:dyDescent="0.25">
      <c r="P29907" s="121"/>
      <c r="R29907" s="121"/>
      <c r="T29907" s="121"/>
      <c r="V29907" s="121"/>
      <c r="X29907" s="121"/>
      <c r="Z29907" s="121"/>
    </row>
    <row r="29908" spans="16:26" x14ac:dyDescent="0.25">
      <c r="P29908" s="121"/>
      <c r="R29908" s="121"/>
      <c r="T29908" s="121"/>
      <c r="V29908" s="121"/>
      <c r="X29908" s="121"/>
      <c r="Z29908" s="121"/>
    </row>
    <row r="29909" spans="16:26" x14ac:dyDescent="0.25">
      <c r="P29909" s="121"/>
      <c r="R29909" s="121"/>
      <c r="T29909" s="121"/>
      <c r="V29909" s="121"/>
      <c r="X29909" s="121"/>
      <c r="Z29909" s="121"/>
    </row>
    <row r="29910" spans="16:26" x14ac:dyDescent="0.25">
      <c r="P29910" s="122"/>
      <c r="R29910" s="122"/>
      <c r="T29910" s="122"/>
      <c r="V29910" s="122"/>
      <c r="X29910" s="122"/>
      <c r="Z29910" s="122"/>
    </row>
    <row r="29911" spans="16:26" x14ac:dyDescent="0.25">
      <c r="P29911" s="118"/>
      <c r="R29911" s="118"/>
      <c r="T29911" s="118"/>
      <c r="V29911" s="118"/>
      <c r="X29911" s="118"/>
      <c r="Z29911" s="118"/>
    </row>
    <row r="29912" spans="16:26" x14ac:dyDescent="0.25">
      <c r="P29912" s="119"/>
      <c r="R29912" s="119"/>
      <c r="T29912" s="119"/>
      <c r="V29912" s="119"/>
      <c r="X29912" s="119"/>
      <c r="Z29912" s="119"/>
    </row>
    <row r="29913" spans="16:26" x14ac:dyDescent="0.25">
      <c r="P29913" s="119"/>
      <c r="R29913" s="119"/>
      <c r="T29913" s="119"/>
      <c r="V29913" s="119"/>
      <c r="X29913" s="119"/>
      <c r="Z29913" s="119"/>
    </row>
    <row r="29914" spans="16:26" x14ac:dyDescent="0.25">
      <c r="P29914" s="120"/>
      <c r="R29914" s="120"/>
      <c r="T29914" s="120"/>
      <c r="V29914" s="120"/>
      <c r="X29914" s="120"/>
      <c r="Z29914" s="120"/>
    </row>
    <row r="29915" spans="16:26" x14ac:dyDescent="0.25">
      <c r="P29915" s="119"/>
      <c r="R29915" s="119"/>
      <c r="T29915" s="119"/>
      <c r="V29915" s="119"/>
      <c r="X29915" s="119"/>
      <c r="Z29915" s="119"/>
    </row>
    <row r="29916" spans="16:26" x14ac:dyDescent="0.25">
      <c r="P29916" s="119"/>
      <c r="R29916" s="119"/>
      <c r="T29916" s="119"/>
      <c r="V29916" s="119"/>
      <c r="X29916" s="119"/>
      <c r="Z29916" s="119"/>
    </row>
    <row r="29917" spans="16:26" x14ac:dyDescent="0.25">
      <c r="P29917" s="120"/>
      <c r="R29917" s="120"/>
      <c r="T29917" s="120"/>
      <c r="V29917" s="120"/>
      <c r="X29917" s="120"/>
      <c r="Z29917" s="120"/>
    </row>
    <row r="29918" spans="16:26" x14ac:dyDescent="0.25">
      <c r="P29918" s="119"/>
      <c r="R29918" s="119"/>
      <c r="T29918" s="119"/>
      <c r="V29918" s="119"/>
      <c r="X29918" s="119"/>
      <c r="Z29918" s="119"/>
    </row>
    <row r="29919" spans="16:26" x14ac:dyDescent="0.25">
      <c r="P29919" s="120"/>
      <c r="R29919" s="120"/>
      <c r="T29919" s="120"/>
      <c r="V29919" s="120"/>
      <c r="X29919" s="120"/>
      <c r="Z29919" s="120"/>
    </row>
    <row r="29920" spans="16:26" x14ac:dyDescent="0.25">
      <c r="P29920" s="119"/>
      <c r="R29920" s="119"/>
      <c r="T29920" s="119"/>
      <c r="V29920" s="119"/>
      <c r="X29920" s="119"/>
      <c r="Z29920" s="119"/>
    </row>
    <row r="29921" spans="16:26" x14ac:dyDescent="0.25">
      <c r="P29921" s="119"/>
      <c r="R29921" s="119"/>
      <c r="T29921" s="119"/>
      <c r="V29921" s="119"/>
      <c r="X29921" s="119"/>
      <c r="Z29921" s="119"/>
    </row>
    <row r="29922" spans="16:26" x14ac:dyDescent="0.25">
      <c r="P29922" s="119"/>
      <c r="R29922" s="119"/>
      <c r="T29922" s="119"/>
      <c r="V29922" s="119"/>
      <c r="X29922" s="119"/>
      <c r="Z29922" s="119"/>
    </row>
    <row r="29923" spans="16:26" x14ac:dyDescent="0.25">
      <c r="P29923" s="121"/>
      <c r="R29923" s="121"/>
      <c r="T29923" s="121"/>
      <c r="V29923" s="121"/>
      <c r="X29923" s="121"/>
      <c r="Z29923" s="121"/>
    </row>
    <row r="29924" spans="16:26" x14ac:dyDescent="0.25">
      <c r="P29924" s="121"/>
      <c r="R29924" s="121"/>
      <c r="T29924" s="121"/>
      <c r="V29924" s="121"/>
      <c r="X29924" s="121"/>
      <c r="Z29924" s="121"/>
    </row>
    <row r="29925" spans="16:26" x14ac:dyDescent="0.25">
      <c r="P29925" s="121"/>
      <c r="R29925" s="121"/>
      <c r="T29925" s="121"/>
      <c r="V29925" s="121"/>
      <c r="X29925" s="121"/>
      <c r="Z29925" s="121"/>
    </row>
    <row r="29926" spans="16:26" x14ac:dyDescent="0.25">
      <c r="P29926" s="121"/>
      <c r="R29926" s="121"/>
      <c r="T29926" s="121"/>
      <c r="V29926" s="121"/>
      <c r="X29926" s="121"/>
      <c r="Z29926" s="121"/>
    </row>
    <row r="29927" spans="16:26" x14ac:dyDescent="0.25">
      <c r="P29927" s="122"/>
      <c r="R29927" s="122"/>
      <c r="T29927" s="122"/>
      <c r="V29927" s="122"/>
      <c r="X29927" s="122"/>
      <c r="Z29927" s="122"/>
    </row>
    <row r="29928" spans="16:26" x14ac:dyDescent="0.25">
      <c r="P29928" s="118"/>
      <c r="R29928" s="118"/>
      <c r="T29928" s="118"/>
      <c r="V29928" s="118"/>
      <c r="X29928" s="118"/>
      <c r="Z29928" s="118"/>
    </row>
    <row r="29929" spans="16:26" x14ac:dyDescent="0.25">
      <c r="P29929" s="119"/>
      <c r="R29929" s="119"/>
      <c r="T29929" s="119"/>
      <c r="V29929" s="119"/>
      <c r="X29929" s="119"/>
      <c r="Z29929" s="119"/>
    </row>
    <row r="29930" spans="16:26" x14ac:dyDescent="0.25">
      <c r="P29930" s="119"/>
      <c r="R29930" s="119"/>
      <c r="T29930" s="119"/>
      <c r="V29930" s="119"/>
      <c r="X29930" s="119"/>
      <c r="Z29930" s="119"/>
    </row>
    <row r="29931" spans="16:26" x14ac:dyDescent="0.25">
      <c r="P29931" s="120"/>
      <c r="R29931" s="120"/>
      <c r="T29931" s="120"/>
      <c r="V29931" s="120"/>
      <c r="X29931" s="120"/>
      <c r="Z29931" s="120"/>
    </row>
    <row r="29932" spans="16:26" x14ac:dyDescent="0.25">
      <c r="P29932" s="119"/>
      <c r="R29932" s="119"/>
      <c r="T29932" s="119"/>
      <c r="V29932" s="119"/>
      <c r="X29932" s="119"/>
      <c r="Z29932" s="119"/>
    </row>
    <row r="29933" spans="16:26" x14ac:dyDescent="0.25">
      <c r="P29933" s="119"/>
      <c r="R29933" s="119"/>
      <c r="T29933" s="119"/>
      <c r="V29933" s="119"/>
      <c r="X29933" s="119"/>
      <c r="Z29933" s="119"/>
    </row>
    <row r="29934" spans="16:26" x14ac:dyDescent="0.25">
      <c r="P29934" s="120"/>
      <c r="R29934" s="120"/>
      <c r="T29934" s="120"/>
      <c r="V29934" s="120"/>
      <c r="X29934" s="120"/>
      <c r="Z29934" s="120"/>
    </row>
    <row r="29935" spans="16:26" x14ac:dyDescent="0.25">
      <c r="P29935" s="119"/>
      <c r="R29935" s="119"/>
      <c r="T29935" s="119"/>
      <c r="V29935" s="119"/>
      <c r="X29935" s="119"/>
      <c r="Z29935" s="119"/>
    </row>
    <row r="29936" spans="16:26" x14ac:dyDescent="0.25">
      <c r="P29936" s="120"/>
      <c r="R29936" s="120"/>
      <c r="T29936" s="120"/>
      <c r="V29936" s="120"/>
      <c r="X29936" s="120"/>
      <c r="Z29936" s="120"/>
    </row>
    <row r="29937" spans="16:26" x14ac:dyDescent="0.25">
      <c r="P29937" s="119"/>
      <c r="R29937" s="119"/>
      <c r="T29937" s="119"/>
      <c r="V29937" s="119"/>
      <c r="X29937" s="119"/>
      <c r="Z29937" s="119"/>
    </row>
    <row r="29938" spans="16:26" x14ac:dyDescent="0.25">
      <c r="P29938" s="119"/>
      <c r="R29938" s="119"/>
      <c r="T29938" s="119"/>
      <c r="V29938" s="119"/>
      <c r="X29938" s="119"/>
      <c r="Z29938" s="119"/>
    </row>
    <row r="29939" spans="16:26" x14ac:dyDescent="0.25">
      <c r="P29939" s="119"/>
      <c r="R29939" s="119"/>
      <c r="T29939" s="119"/>
      <c r="V29939" s="119"/>
      <c r="X29939" s="119"/>
      <c r="Z29939" s="119"/>
    </row>
    <row r="29940" spans="16:26" x14ac:dyDescent="0.25">
      <c r="P29940" s="121"/>
      <c r="R29940" s="121"/>
      <c r="T29940" s="121"/>
      <c r="V29940" s="121"/>
      <c r="X29940" s="121"/>
      <c r="Z29940" s="121"/>
    </row>
    <row r="29941" spans="16:26" x14ac:dyDescent="0.25">
      <c r="P29941" s="121"/>
      <c r="R29941" s="121"/>
      <c r="T29941" s="121"/>
      <c r="V29941" s="121"/>
      <c r="X29941" s="121"/>
      <c r="Z29941" s="121"/>
    </row>
    <row r="29942" spans="16:26" x14ac:dyDescent="0.25">
      <c r="P29942" s="121"/>
      <c r="R29942" s="121"/>
      <c r="T29942" s="121"/>
      <c r="V29942" s="121"/>
      <c r="X29942" s="121"/>
      <c r="Z29942" s="121"/>
    </row>
    <row r="29943" spans="16:26" x14ac:dyDescent="0.25">
      <c r="P29943" s="121"/>
      <c r="R29943" s="121"/>
      <c r="T29943" s="121"/>
      <c r="V29943" s="121"/>
      <c r="X29943" s="121"/>
      <c r="Z29943" s="121"/>
    </row>
    <row r="29944" spans="16:26" x14ac:dyDescent="0.25">
      <c r="P29944" s="122"/>
      <c r="R29944" s="122"/>
      <c r="T29944" s="122"/>
      <c r="V29944" s="122"/>
      <c r="X29944" s="122"/>
      <c r="Z29944" s="122"/>
    </row>
    <row r="29945" spans="16:26" x14ac:dyDescent="0.25">
      <c r="P29945" s="118"/>
      <c r="R29945" s="118"/>
      <c r="T29945" s="118"/>
      <c r="V29945" s="118"/>
      <c r="X29945" s="118"/>
      <c r="Z29945" s="118"/>
    </row>
    <row r="29946" spans="16:26" x14ac:dyDescent="0.25">
      <c r="P29946" s="119"/>
      <c r="R29946" s="119"/>
      <c r="T29946" s="119"/>
      <c r="V29946" s="119"/>
      <c r="X29946" s="119"/>
      <c r="Z29946" s="119"/>
    </row>
    <row r="29947" spans="16:26" x14ac:dyDescent="0.25">
      <c r="P29947" s="119"/>
      <c r="R29947" s="119"/>
      <c r="T29947" s="119"/>
      <c r="V29947" s="119"/>
      <c r="X29947" s="119"/>
      <c r="Z29947" s="119"/>
    </row>
    <row r="29948" spans="16:26" x14ac:dyDescent="0.25">
      <c r="P29948" s="120"/>
      <c r="R29948" s="120"/>
      <c r="T29948" s="120"/>
      <c r="V29948" s="120"/>
      <c r="X29948" s="120"/>
      <c r="Z29948" s="120"/>
    </row>
    <row r="29949" spans="16:26" x14ac:dyDescent="0.25">
      <c r="P29949" s="119"/>
      <c r="R29949" s="119"/>
      <c r="T29949" s="119"/>
      <c r="V29949" s="119"/>
      <c r="X29949" s="119"/>
      <c r="Z29949" s="119"/>
    </row>
    <row r="29950" spans="16:26" x14ac:dyDescent="0.25">
      <c r="P29950" s="119"/>
      <c r="R29950" s="119"/>
      <c r="T29950" s="119"/>
      <c r="V29950" s="119"/>
      <c r="X29950" s="119"/>
      <c r="Z29950" s="119"/>
    </row>
    <row r="29951" spans="16:26" x14ac:dyDescent="0.25">
      <c r="P29951" s="120"/>
      <c r="R29951" s="120"/>
      <c r="T29951" s="120"/>
      <c r="V29951" s="120"/>
      <c r="X29951" s="120"/>
      <c r="Z29951" s="120"/>
    </row>
    <row r="29952" spans="16:26" x14ac:dyDescent="0.25">
      <c r="P29952" s="119"/>
      <c r="R29952" s="119"/>
      <c r="T29952" s="119"/>
      <c r="V29952" s="119"/>
      <c r="X29952" s="119"/>
      <c r="Z29952" s="119"/>
    </row>
    <row r="29953" spans="16:26" x14ac:dyDescent="0.25">
      <c r="P29953" s="120"/>
      <c r="R29953" s="120"/>
      <c r="T29953" s="120"/>
      <c r="V29953" s="120"/>
      <c r="X29953" s="120"/>
      <c r="Z29953" s="120"/>
    </row>
    <row r="29954" spans="16:26" x14ac:dyDescent="0.25">
      <c r="P29954" s="119"/>
      <c r="R29954" s="119"/>
      <c r="T29954" s="119"/>
      <c r="V29954" s="119"/>
      <c r="X29954" s="119"/>
      <c r="Z29954" s="119"/>
    </row>
    <row r="29955" spans="16:26" x14ac:dyDescent="0.25">
      <c r="P29955" s="119"/>
      <c r="R29955" s="119"/>
      <c r="T29955" s="119"/>
      <c r="V29955" s="119"/>
      <c r="X29955" s="119"/>
      <c r="Z29955" s="119"/>
    </row>
    <row r="29956" spans="16:26" x14ac:dyDescent="0.25">
      <c r="P29956" s="119"/>
      <c r="R29956" s="119"/>
      <c r="T29956" s="119"/>
      <c r="V29956" s="119"/>
      <c r="X29956" s="119"/>
      <c r="Z29956" s="119"/>
    </row>
    <row r="29957" spans="16:26" x14ac:dyDescent="0.25">
      <c r="P29957" s="121"/>
      <c r="R29957" s="121"/>
      <c r="T29957" s="121"/>
      <c r="V29957" s="121"/>
      <c r="X29957" s="121"/>
      <c r="Z29957" s="121"/>
    </row>
    <row r="29958" spans="16:26" x14ac:dyDescent="0.25">
      <c r="P29958" s="121"/>
      <c r="R29958" s="121"/>
      <c r="T29958" s="121"/>
      <c r="V29958" s="121"/>
      <c r="X29958" s="121"/>
      <c r="Z29958" s="121"/>
    </row>
    <row r="29959" spans="16:26" x14ac:dyDescent="0.25">
      <c r="P29959" s="121"/>
      <c r="R29959" s="121"/>
      <c r="T29959" s="121"/>
      <c r="V29959" s="121"/>
      <c r="X29959" s="121"/>
      <c r="Z29959" s="121"/>
    </row>
    <row r="29960" spans="16:26" x14ac:dyDescent="0.25">
      <c r="P29960" s="121"/>
      <c r="R29960" s="121"/>
      <c r="T29960" s="121"/>
      <c r="V29960" s="121"/>
      <c r="X29960" s="121"/>
      <c r="Z29960" s="121"/>
    </row>
    <row r="29961" spans="16:26" x14ac:dyDescent="0.25">
      <c r="P29961" s="122"/>
      <c r="R29961" s="122"/>
      <c r="T29961" s="122"/>
      <c r="V29961" s="122"/>
      <c r="X29961" s="122"/>
      <c r="Z29961" s="122"/>
    </row>
    <row r="29962" spans="16:26" x14ac:dyDescent="0.25">
      <c r="P29962" s="118"/>
      <c r="R29962" s="118"/>
      <c r="T29962" s="118"/>
      <c r="V29962" s="118"/>
      <c r="X29962" s="118"/>
      <c r="Z29962" s="118"/>
    </row>
    <row r="29963" spans="16:26" x14ac:dyDescent="0.25">
      <c r="P29963" s="119"/>
      <c r="R29963" s="119"/>
      <c r="T29963" s="119"/>
      <c r="V29963" s="119"/>
      <c r="X29963" s="119"/>
      <c r="Z29963" s="119"/>
    </row>
    <row r="29964" spans="16:26" x14ac:dyDescent="0.25">
      <c r="P29964" s="119"/>
      <c r="R29964" s="119"/>
      <c r="T29964" s="119"/>
      <c r="V29964" s="119"/>
      <c r="X29964" s="119"/>
      <c r="Z29964" s="119"/>
    </row>
    <row r="29965" spans="16:26" x14ac:dyDescent="0.25">
      <c r="P29965" s="120"/>
      <c r="R29965" s="120"/>
      <c r="T29965" s="120"/>
      <c r="V29965" s="120"/>
      <c r="X29965" s="120"/>
      <c r="Z29965" s="120"/>
    </row>
    <row r="29966" spans="16:26" x14ac:dyDescent="0.25">
      <c r="P29966" s="119"/>
      <c r="R29966" s="119"/>
      <c r="T29966" s="119"/>
      <c r="V29966" s="119"/>
      <c r="X29966" s="119"/>
      <c r="Z29966" s="119"/>
    </row>
    <row r="29967" spans="16:26" x14ac:dyDescent="0.25">
      <c r="P29967" s="119"/>
      <c r="R29967" s="119"/>
      <c r="T29967" s="119"/>
      <c r="V29967" s="119"/>
      <c r="X29967" s="119"/>
      <c r="Z29967" s="119"/>
    </row>
    <row r="29968" spans="16:26" x14ac:dyDescent="0.25">
      <c r="P29968" s="120"/>
      <c r="R29968" s="120"/>
      <c r="T29968" s="120"/>
      <c r="V29968" s="120"/>
      <c r="X29968" s="120"/>
      <c r="Z29968" s="120"/>
    </row>
    <row r="29969" spans="16:26" x14ac:dyDescent="0.25">
      <c r="P29969" s="119"/>
      <c r="R29969" s="119"/>
      <c r="T29969" s="119"/>
      <c r="V29969" s="119"/>
      <c r="X29969" s="119"/>
      <c r="Z29969" s="119"/>
    </row>
    <row r="29970" spans="16:26" x14ac:dyDescent="0.25">
      <c r="P29970" s="120"/>
      <c r="R29970" s="120"/>
      <c r="T29970" s="120"/>
      <c r="V29970" s="120"/>
      <c r="X29970" s="120"/>
      <c r="Z29970" s="120"/>
    </row>
    <row r="29971" spans="16:26" x14ac:dyDescent="0.25">
      <c r="P29971" s="119"/>
      <c r="R29971" s="119"/>
      <c r="T29971" s="119"/>
      <c r="V29971" s="119"/>
      <c r="X29971" s="119"/>
      <c r="Z29971" s="119"/>
    </row>
    <row r="29972" spans="16:26" x14ac:dyDescent="0.25">
      <c r="P29972" s="119"/>
      <c r="R29972" s="119"/>
      <c r="T29972" s="119"/>
      <c r="V29972" s="119"/>
      <c r="X29972" s="119"/>
      <c r="Z29972" s="119"/>
    </row>
    <row r="29973" spans="16:26" x14ac:dyDescent="0.25">
      <c r="P29973" s="119"/>
      <c r="R29973" s="119"/>
      <c r="T29973" s="119"/>
      <c r="V29973" s="119"/>
      <c r="X29973" s="119"/>
      <c r="Z29973" s="119"/>
    </row>
    <row r="29974" spans="16:26" x14ac:dyDescent="0.25">
      <c r="P29974" s="121"/>
      <c r="R29974" s="121"/>
      <c r="T29974" s="121"/>
      <c r="V29974" s="121"/>
      <c r="X29974" s="121"/>
      <c r="Z29974" s="121"/>
    </row>
    <row r="29975" spans="16:26" x14ac:dyDescent="0.25">
      <c r="P29975" s="121"/>
      <c r="R29975" s="121"/>
      <c r="T29975" s="121"/>
      <c r="V29975" s="121"/>
      <c r="X29975" s="121"/>
      <c r="Z29975" s="121"/>
    </row>
    <row r="29976" spans="16:26" x14ac:dyDescent="0.25">
      <c r="P29976" s="121"/>
      <c r="R29976" s="121"/>
      <c r="T29976" s="121"/>
      <c r="V29976" s="121"/>
      <c r="X29976" s="121"/>
      <c r="Z29976" s="121"/>
    </row>
    <row r="29977" spans="16:26" x14ac:dyDescent="0.25">
      <c r="P29977" s="121"/>
      <c r="R29977" s="121"/>
      <c r="T29977" s="121"/>
      <c r="V29977" s="121"/>
      <c r="X29977" s="121"/>
      <c r="Z29977" s="121"/>
    </row>
    <row r="29978" spans="16:26" x14ac:dyDescent="0.25">
      <c r="P29978" s="122"/>
      <c r="R29978" s="122"/>
      <c r="T29978" s="122"/>
      <c r="V29978" s="122"/>
      <c r="X29978" s="122"/>
      <c r="Z29978" s="122"/>
    </row>
    <row r="29979" spans="16:26" x14ac:dyDescent="0.25">
      <c r="P29979" s="118"/>
      <c r="R29979" s="118"/>
      <c r="T29979" s="118"/>
      <c r="V29979" s="118"/>
      <c r="X29979" s="118"/>
      <c r="Z29979" s="118"/>
    </row>
    <row r="29980" spans="16:26" x14ac:dyDescent="0.25">
      <c r="P29980" s="119"/>
      <c r="R29980" s="119"/>
      <c r="T29980" s="119"/>
      <c r="V29980" s="119"/>
      <c r="X29980" s="119"/>
      <c r="Z29980" s="119"/>
    </row>
    <row r="29981" spans="16:26" x14ac:dyDescent="0.25">
      <c r="P29981" s="119"/>
      <c r="R29981" s="119"/>
      <c r="T29981" s="119"/>
      <c r="V29981" s="119"/>
      <c r="X29981" s="119"/>
      <c r="Z29981" s="119"/>
    </row>
    <row r="29982" spans="16:26" x14ac:dyDescent="0.25">
      <c r="P29982" s="120"/>
      <c r="R29982" s="120"/>
      <c r="T29982" s="120"/>
      <c r="V29982" s="120"/>
      <c r="X29982" s="120"/>
      <c r="Z29982" s="120"/>
    </row>
    <row r="29983" spans="16:26" x14ac:dyDescent="0.25">
      <c r="P29983" s="119"/>
      <c r="R29983" s="119"/>
      <c r="T29983" s="119"/>
      <c r="V29983" s="119"/>
      <c r="X29983" s="119"/>
      <c r="Z29983" s="119"/>
    </row>
    <row r="29984" spans="16:26" x14ac:dyDescent="0.25">
      <c r="P29984" s="119"/>
      <c r="R29984" s="119"/>
      <c r="T29984" s="119"/>
      <c r="V29984" s="119"/>
      <c r="X29984" s="119"/>
      <c r="Z29984" s="119"/>
    </row>
    <row r="29985" spans="16:26" x14ac:dyDescent="0.25">
      <c r="P29985" s="120"/>
      <c r="R29985" s="120"/>
      <c r="T29985" s="120"/>
      <c r="V29985" s="120"/>
      <c r="X29985" s="120"/>
      <c r="Z29985" s="120"/>
    </row>
    <row r="29986" spans="16:26" x14ac:dyDescent="0.25">
      <c r="P29986" s="119"/>
      <c r="R29986" s="119"/>
      <c r="T29986" s="119"/>
      <c r="V29986" s="119"/>
      <c r="X29986" s="119"/>
      <c r="Z29986" s="119"/>
    </row>
    <row r="29987" spans="16:26" x14ac:dyDescent="0.25">
      <c r="P29987" s="120"/>
      <c r="R29987" s="120"/>
      <c r="T29987" s="120"/>
      <c r="V29987" s="120"/>
      <c r="X29987" s="120"/>
      <c r="Z29987" s="120"/>
    </row>
    <row r="29988" spans="16:26" x14ac:dyDescent="0.25">
      <c r="P29988" s="119"/>
      <c r="R29988" s="119"/>
      <c r="T29988" s="119"/>
      <c r="V29988" s="119"/>
      <c r="X29988" s="119"/>
      <c r="Z29988" s="119"/>
    </row>
    <row r="29989" spans="16:26" x14ac:dyDescent="0.25">
      <c r="P29989" s="119"/>
      <c r="R29989" s="119"/>
      <c r="T29989" s="119"/>
      <c r="V29989" s="119"/>
      <c r="X29989" s="119"/>
      <c r="Z29989" s="119"/>
    </row>
    <row r="29990" spans="16:26" x14ac:dyDescent="0.25">
      <c r="P29990" s="119"/>
      <c r="R29990" s="119"/>
      <c r="T29990" s="119"/>
      <c r="V29990" s="119"/>
      <c r="X29990" s="119"/>
      <c r="Z29990" s="119"/>
    </row>
    <row r="29991" spans="16:26" x14ac:dyDescent="0.25">
      <c r="P29991" s="121"/>
      <c r="R29991" s="121"/>
      <c r="T29991" s="121"/>
      <c r="V29991" s="121"/>
      <c r="X29991" s="121"/>
      <c r="Z29991" s="121"/>
    </row>
    <row r="29992" spans="16:26" x14ac:dyDescent="0.25">
      <c r="P29992" s="121"/>
      <c r="R29992" s="121"/>
      <c r="T29992" s="121"/>
      <c r="V29992" s="121"/>
      <c r="X29992" s="121"/>
      <c r="Z29992" s="121"/>
    </row>
    <row r="29993" spans="16:26" x14ac:dyDescent="0.25">
      <c r="P29993" s="121"/>
      <c r="R29993" s="121"/>
      <c r="T29993" s="121"/>
      <c r="V29993" s="121"/>
      <c r="X29993" s="121"/>
      <c r="Z29993" s="121"/>
    </row>
    <row r="29994" spans="16:26" x14ac:dyDescent="0.25">
      <c r="P29994" s="121"/>
      <c r="R29994" s="121"/>
      <c r="T29994" s="121"/>
      <c r="V29994" s="121"/>
      <c r="X29994" s="121"/>
      <c r="Z29994" s="121"/>
    </row>
    <row r="29995" spans="16:26" x14ac:dyDescent="0.25">
      <c r="P29995" s="122"/>
      <c r="R29995" s="122"/>
      <c r="T29995" s="122"/>
      <c r="V29995" s="122"/>
      <c r="X29995" s="122"/>
      <c r="Z29995" s="122"/>
    </row>
    <row r="29996" spans="16:26" x14ac:dyDescent="0.25">
      <c r="P29996" s="118"/>
      <c r="R29996" s="118"/>
      <c r="T29996" s="118"/>
      <c r="V29996" s="118"/>
      <c r="X29996" s="118"/>
      <c r="Z29996" s="118"/>
    </row>
    <row r="29997" spans="16:26" x14ac:dyDescent="0.25">
      <c r="P29997" s="119"/>
      <c r="R29997" s="119"/>
      <c r="T29997" s="119"/>
      <c r="V29997" s="119"/>
      <c r="X29997" s="119"/>
      <c r="Z29997" s="119"/>
    </row>
    <row r="29998" spans="16:26" x14ac:dyDescent="0.25">
      <c r="P29998" s="119"/>
      <c r="R29998" s="119"/>
      <c r="T29998" s="119"/>
      <c r="V29998" s="119"/>
      <c r="X29998" s="119"/>
      <c r="Z29998" s="119"/>
    </row>
    <row r="29999" spans="16:26" x14ac:dyDescent="0.25">
      <c r="P29999" s="120"/>
      <c r="R29999" s="120"/>
      <c r="T29999" s="120"/>
      <c r="V29999" s="120"/>
      <c r="X29999" s="120"/>
      <c r="Z29999" s="120"/>
    </row>
    <row r="30000" spans="16:26" x14ac:dyDescent="0.25">
      <c r="P30000" s="119"/>
      <c r="R30000" s="119"/>
      <c r="T30000" s="119"/>
      <c r="V30000" s="119"/>
      <c r="X30000" s="119"/>
      <c r="Z30000" s="119"/>
    </row>
    <row r="30001" spans="16:26" x14ac:dyDescent="0.25">
      <c r="P30001" s="119"/>
      <c r="R30001" s="119"/>
      <c r="T30001" s="119"/>
      <c r="V30001" s="119"/>
      <c r="X30001" s="119"/>
      <c r="Z30001" s="119"/>
    </row>
    <row r="30002" spans="16:26" x14ac:dyDescent="0.25">
      <c r="P30002" s="120"/>
      <c r="R30002" s="120"/>
      <c r="T30002" s="120"/>
      <c r="V30002" s="120"/>
      <c r="X30002" s="120"/>
      <c r="Z30002" s="120"/>
    </row>
    <row r="30003" spans="16:26" x14ac:dyDescent="0.25">
      <c r="P30003" s="119"/>
      <c r="R30003" s="119"/>
      <c r="T30003" s="119"/>
      <c r="V30003" s="119"/>
      <c r="X30003" s="119"/>
      <c r="Z30003" s="119"/>
    </row>
    <row r="30004" spans="16:26" x14ac:dyDescent="0.25">
      <c r="P30004" s="120"/>
      <c r="R30004" s="120"/>
      <c r="T30004" s="120"/>
      <c r="V30004" s="120"/>
      <c r="X30004" s="120"/>
      <c r="Z30004" s="120"/>
    </row>
    <row r="30005" spans="16:26" x14ac:dyDescent="0.25">
      <c r="P30005" s="119"/>
      <c r="R30005" s="119"/>
      <c r="T30005" s="119"/>
      <c r="V30005" s="119"/>
      <c r="X30005" s="119"/>
      <c r="Z30005" s="119"/>
    </row>
    <row r="30006" spans="16:26" x14ac:dyDescent="0.25">
      <c r="P30006" s="119"/>
      <c r="R30006" s="119"/>
      <c r="T30006" s="119"/>
      <c r="V30006" s="119"/>
      <c r="X30006" s="119"/>
      <c r="Z30006" s="119"/>
    </row>
    <row r="30007" spans="16:26" x14ac:dyDescent="0.25">
      <c r="P30007" s="119"/>
      <c r="R30007" s="119"/>
      <c r="T30007" s="119"/>
      <c r="V30007" s="119"/>
      <c r="X30007" s="119"/>
      <c r="Z30007" s="119"/>
    </row>
    <row r="30008" spans="16:26" x14ac:dyDescent="0.25">
      <c r="P30008" s="121"/>
      <c r="R30008" s="121"/>
      <c r="T30008" s="121"/>
      <c r="V30008" s="121"/>
      <c r="X30008" s="121"/>
      <c r="Z30008" s="121"/>
    </row>
    <row r="30009" spans="16:26" x14ac:dyDescent="0.25">
      <c r="P30009" s="121"/>
      <c r="R30009" s="121"/>
      <c r="T30009" s="121"/>
      <c r="V30009" s="121"/>
      <c r="X30009" s="121"/>
      <c r="Z30009" s="121"/>
    </row>
    <row r="30010" spans="16:26" x14ac:dyDescent="0.25">
      <c r="P30010" s="121"/>
      <c r="R30010" s="121"/>
      <c r="T30010" s="121"/>
      <c r="V30010" s="121"/>
      <c r="X30010" s="121"/>
      <c r="Z30010" s="121"/>
    </row>
    <row r="30011" spans="16:26" x14ac:dyDescent="0.25">
      <c r="P30011" s="121"/>
      <c r="R30011" s="121"/>
      <c r="T30011" s="121"/>
      <c r="V30011" s="121"/>
      <c r="X30011" s="121"/>
      <c r="Z30011" s="121"/>
    </row>
    <row r="30012" spans="16:26" x14ac:dyDescent="0.25">
      <c r="P30012" s="122"/>
      <c r="R30012" s="122"/>
      <c r="T30012" s="122"/>
      <c r="V30012" s="122"/>
      <c r="X30012" s="122"/>
      <c r="Z30012" s="122"/>
    </row>
    <row r="30013" spans="16:26" x14ac:dyDescent="0.25">
      <c r="P30013" s="118"/>
      <c r="R30013" s="118"/>
      <c r="T30013" s="118"/>
      <c r="V30013" s="118"/>
      <c r="X30013" s="118"/>
      <c r="Z30013" s="118"/>
    </row>
    <row r="30014" spans="16:26" x14ac:dyDescent="0.25">
      <c r="P30014" s="119"/>
      <c r="R30014" s="119"/>
      <c r="T30014" s="119"/>
      <c r="V30014" s="119"/>
      <c r="X30014" s="119"/>
      <c r="Z30014" s="119"/>
    </row>
    <row r="30015" spans="16:26" x14ac:dyDescent="0.25">
      <c r="P30015" s="119"/>
      <c r="R30015" s="119"/>
      <c r="T30015" s="119"/>
      <c r="V30015" s="119"/>
      <c r="X30015" s="119"/>
      <c r="Z30015" s="119"/>
    </row>
    <row r="30016" spans="16:26" x14ac:dyDescent="0.25">
      <c r="P30016" s="120"/>
      <c r="R30016" s="120"/>
      <c r="T30016" s="120"/>
      <c r="V30016" s="120"/>
      <c r="X30016" s="120"/>
      <c r="Z30016" s="120"/>
    </row>
    <row r="30017" spans="16:26" x14ac:dyDescent="0.25">
      <c r="P30017" s="119"/>
      <c r="R30017" s="119"/>
      <c r="T30017" s="119"/>
      <c r="V30017" s="119"/>
      <c r="X30017" s="119"/>
      <c r="Z30017" s="119"/>
    </row>
    <row r="30018" spans="16:26" x14ac:dyDescent="0.25">
      <c r="P30018" s="119"/>
      <c r="R30018" s="119"/>
      <c r="T30018" s="119"/>
      <c r="V30018" s="119"/>
      <c r="X30018" s="119"/>
      <c r="Z30018" s="119"/>
    </row>
    <row r="30019" spans="16:26" x14ac:dyDescent="0.25">
      <c r="P30019" s="120"/>
      <c r="R30019" s="120"/>
      <c r="T30019" s="120"/>
      <c r="V30019" s="120"/>
      <c r="X30019" s="120"/>
      <c r="Z30019" s="120"/>
    </row>
    <row r="30020" spans="16:26" x14ac:dyDescent="0.25">
      <c r="P30020" s="119"/>
      <c r="R30020" s="119"/>
      <c r="T30020" s="119"/>
      <c r="V30020" s="119"/>
      <c r="X30020" s="119"/>
      <c r="Z30020" s="119"/>
    </row>
    <row r="30021" spans="16:26" x14ac:dyDescent="0.25">
      <c r="P30021" s="120"/>
      <c r="R30021" s="120"/>
      <c r="T30021" s="120"/>
      <c r="V30021" s="120"/>
      <c r="X30021" s="120"/>
      <c r="Z30021" s="120"/>
    </row>
    <row r="30022" spans="16:26" x14ac:dyDescent="0.25">
      <c r="P30022" s="119"/>
      <c r="R30022" s="119"/>
      <c r="T30022" s="119"/>
      <c r="V30022" s="119"/>
      <c r="X30022" s="119"/>
      <c r="Z30022" s="119"/>
    </row>
    <row r="30023" spans="16:26" x14ac:dyDescent="0.25">
      <c r="P30023" s="119"/>
      <c r="R30023" s="119"/>
      <c r="T30023" s="119"/>
      <c r="V30023" s="119"/>
      <c r="X30023" s="119"/>
      <c r="Z30023" s="119"/>
    </row>
    <row r="30024" spans="16:26" x14ac:dyDescent="0.25">
      <c r="P30024" s="119"/>
      <c r="R30024" s="119"/>
      <c r="T30024" s="119"/>
      <c r="V30024" s="119"/>
      <c r="X30024" s="119"/>
      <c r="Z30024" s="119"/>
    </row>
    <row r="30025" spans="16:26" x14ac:dyDescent="0.25">
      <c r="P30025" s="121"/>
      <c r="R30025" s="121"/>
      <c r="T30025" s="121"/>
      <c r="V30025" s="121"/>
      <c r="X30025" s="121"/>
      <c r="Z30025" s="121"/>
    </row>
    <row r="30026" spans="16:26" x14ac:dyDescent="0.25">
      <c r="P30026" s="121"/>
      <c r="R30026" s="121"/>
      <c r="T30026" s="121"/>
      <c r="V30026" s="121"/>
      <c r="X30026" s="121"/>
      <c r="Z30026" s="121"/>
    </row>
    <row r="30027" spans="16:26" x14ac:dyDescent="0.25">
      <c r="P30027" s="121"/>
      <c r="R30027" s="121"/>
      <c r="T30027" s="121"/>
      <c r="V30027" s="121"/>
      <c r="X30027" s="121"/>
      <c r="Z30027" s="121"/>
    </row>
    <row r="30028" spans="16:26" x14ac:dyDescent="0.25">
      <c r="P30028" s="121"/>
      <c r="R30028" s="121"/>
      <c r="T30028" s="121"/>
      <c r="V30028" s="121"/>
      <c r="X30028" s="121"/>
      <c r="Z30028" s="121"/>
    </row>
    <row r="30029" spans="16:26" x14ac:dyDescent="0.25">
      <c r="P30029" s="122"/>
      <c r="R30029" s="122"/>
      <c r="T30029" s="122"/>
      <c r="V30029" s="122"/>
      <c r="X30029" s="122"/>
      <c r="Z30029" s="122"/>
    </row>
    <row r="30030" spans="16:26" x14ac:dyDescent="0.25">
      <c r="P30030" s="118"/>
      <c r="R30030" s="118"/>
      <c r="T30030" s="118"/>
      <c r="V30030" s="118"/>
      <c r="X30030" s="118"/>
      <c r="Z30030" s="118"/>
    </row>
    <row r="30031" spans="16:26" x14ac:dyDescent="0.25">
      <c r="P30031" s="119"/>
      <c r="R30031" s="119"/>
      <c r="T30031" s="119"/>
      <c r="V30031" s="119"/>
      <c r="X30031" s="119"/>
      <c r="Z30031" s="119"/>
    </row>
    <row r="30032" spans="16:26" x14ac:dyDescent="0.25">
      <c r="P30032" s="119"/>
      <c r="R30032" s="119"/>
      <c r="T30032" s="119"/>
      <c r="V30032" s="119"/>
      <c r="X30032" s="119"/>
      <c r="Z30032" s="119"/>
    </row>
    <row r="30033" spans="16:26" x14ac:dyDescent="0.25">
      <c r="P30033" s="120"/>
      <c r="R30033" s="120"/>
      <c r="T30033" s="120"/>
      <c r="V30033" s="120"/>
      <c r="X30033" s="120"/>
      <c r="Z30033" s="120"/>
    </row>
    <row r="30034" spans="16:26" x14ac:dyDescent="0.25">
      <c r="P30034" s="119"/>
      <c r="R30034" s="119"/>
      <c r="T30034" s="119"/>
      <c r="V30034" s="119"/>
      <c r="X30034" s="119"/>
      <c r="Z30034" s="119"/>
    </row>
    <row r="30035" spans="16:26" x14ac:dyDescent="0.25">
      <c r="P30035" s="119"/>
      <c r="R30035" s="119"/>
      <c r="T30035" s="119"/>
      <c r="V30035" s="119"/>
      <c r="X30035" s="119"/>
      <c r="Z30035" s="119"/>
    </row>
    <row r="30036" spans="16:26" x14ac:dyDescent="0.25">
      <c r="P30036" s="120"/>
      <c r="R30036" s="120"/>
      <c r="T30036" s="120"/>
      <c r="V30036" s="120"/>
      <c r="X30036" s="120"/>
      <c r="Z30036" s="120"/>
    </row>
    <row r="30037" spans="16:26" x14ac:dyDescent="0.25">
      <c r="P30037" s="119"/>
      <c r="R30037" s="119"/>
      <c r="T30037" s="119"/>
      <c r="V30037" s="119"/>
      <c r="X30037" s="119"/>
      <c r="Z30037" s="119"/>
    </row>
    <row r="30038" spans="16:26" x14ac:dyDescent="0.25">
      <c r="P30038" s="120"/>
      <c r="R30038" s="120"/>
      <c r="T30038" s="120"/>
      <c r="V30038" s="120"/>
      <c r="X30038" s="120"/>
      <c r="Z30038" s="120"/>
    </row>
    <row r="30039" spans="16:26" x14ac:dyDescent="0.25">
      <c r="P30039" s="119"/>
      <c r="R30039" s="119"/>
      <c r="T30039" s="119"/>
      <c r="V30039" s="119"/>
      <c r="X30039" s="119"/>
      <c r="Z30039" s="119"/>
    </row>
    <row r="30040" spans="16:26" x14ac:dyDescent="0.25">
      <c r="P30040" s="119"/>
      <c r="R30040" s="119"/>
      <c r="T30040" s="119"/>
      <c r="V30040" s="119"/>
      <c r="X30040" s="119"/>
      <c r="Z30040" s="119"/>
    </row>
    <row r="30041" spans="16:26" x14ac:dyDescent="0.25">
      <c r="P30041" s="119"/>
      <c r="R30041" s="119"/>
      <c r="T30041" s="119"/>
      <c r="V30041" s="119"/>
      <c r="X30041" s="119"/>
      <c r="Z30041" s="119"/>
    </row>
    <row r="30042" spans="16:26" x14ac:dyDescent="0.25">
      <c r="P30042" s="121"/>
      <c r="R30042" s="121"/>
      <c r="T30042" s="121"/>
      <c r="V30042" s="121"/>
      <c r="X30042" s="121"/>
      <c r="Z30042" s="121"/>
    </row>
    <row r="30043" spans="16:26" x14ac:dyDescent="0.25">
      <c r="P30043" s="121"/>
      <c r="R30043" s="121"/>
      <c r="T30043" s="121"/>
      <c r="V30043" s="121"/>
      <c r="X30043" s="121"/>
      <c r="Z30043" s="121"/>
    </row>
    <row r="30044" spans="16:26" x14ac:dyDescent="0.25">
      <c r="P30044" s="121"/>
      <c r="R30044" s="121"/>
      <c r="T30044" s="121"/>
      <c r="V30044" s="121"/>
      <c r="X30044" s="121"/>
      <c r="Z30044" s="121"/>
    </row>
    <row r="30045" spans="16:26" x14ac:dyDescent="0.25">
      <c r="P30045" s="121"/>
      <c r="R30045" s="121"/>
      <c r="T30045" s="121"/>
      <c r="V30045" s="121"/>
      <c r="X30045" s="121"/>
      <c r="Z30045" s="121"/>
    </row>
    <row r="30046" spans="16:26" x14ac:dyDescent="0.25">
      <c r="P30046" s="122"/>
      <c r="R30046" s="122"/>
      <c r="T30046" s="122"/>
      <c r="V30046" s="122"/>
      <c r="X30046" s="122"/>
      <c r="Z30046" s="122"/>
    </row>
    <row r="30047" spans="16:26" x14ac:dyDescent="0.25">
      <c r="P30047" s="118"/>
      <c r="R30047" s="118"/>
      <c r="T30047" s="118"/>
      <c r="V30047" s="118"/>
      <c r="X30047" s="118"/>
      <c r="Z30047" s="118"/>
    </row>
    <row r="30048" spans="16:26" x14ac:dyDescent="0.25">
      <c r="P30048" s="119"/>
      <c r="R30048" s="119"/>
      <c r="T30048" s="119"/>
      <c r="V30048" s="119"/>
      <c r="X30048" s="119"/>
      <c r="Z30048" s="119"/>
    </row>
    <row r="30049" spans="16:26" x14ac:dyDescent="0.25">
      <c r="P30049" s="119"/>
      <c r="R30049" s="119"/>
      <c r="T30049" s="119"/>
      <c r="V30049" s="119"/>
      <c r="X30049" s="119"/>
      <c r="Z30049" s="119"/>
    </row>
    <row r="30050" spans="16:26" x14ac:dyDescent="0.25">
      <c r="P30050" s="120"/>
      <c r="R30050" s="120"/>
      <c r="T30050" s="120"/>
      <c r="V30050" s="120"/>
      <c r="X30050" s="120"/>
      <c r="Z30050" s="120"/>
    </row>
    <row r="30051" spans="16:26" x14ac:dyDescent="0.25">
      <c r="P30051" s="119"/>
      <c r="R30051" s="119"/>
      <c r="T30051" s="119"/>
      <c r="V30051" s="119"/>
      <c r="X30051" s="119"/>
      <c r="Z30051" s="119"/>
    </row>
    <row r="30052" spans="16:26" x14ac:dyDescent="0.25">
      <c r="P30052" s="119"/>
      <c r="R30052" s="119"/>
      <c r="T30052" s="119"/>
      <c r="V30052" s="119"/>
      <c r="X30052" s="119"/>
      <c r="Z30052" s="119"/>
    </row>
    <row r="30053" spans="16:26" x14ac:dyDescent="0.25">
      <c r="P30053" s="120"/>
      <c r="R30053" s="120"/>
      <c r="T30053" s="120"/>
      <c r="V30053" s="120"/>
      <c r="X30053" s="120"/>
      <c r="Z30053" s="120"/>
    </row>
    <row r="30054" spans="16:26" x14ac:dyDescent="0.25">
      <c r="P30054" s="119"/>
      <c r="R30054" s="119"/>
      <c r="T30054" s="119"/>
      <c r="V30054" s="119"/>
      <c r="X30054" s="119"/>
      <c r="Z30054" s="119"/>
    </row>
    <row r="30055" spans="16:26" x14ac:dyDescent="0.25">
      <c r="P30055" s="120"/>
      <c r="R30055" s="120"/>
      <c r="T30055" s="120"/>
      <c r="V30055" s="120"/>
      <c r="X30055" s="120"/>
      <c r="Z30055" s="120"/>
    </row>
    <row r="30056" spans="16:26" x14ac:dyDescent="0.25">
      <c r="P30056" s="119"/>
      <c r="R30056" s="119"/>
      <c r="T30056" s="119"/>
      <c r="V30056" s="119"/>
      <c r="X30056" s="119"/>
      <c r="Z30056" s="119"/>
    </row>
    <row r="30057" spans="16:26" x14ac:dyDescent="0.25">
      <c r="P30057" s="119"/>
      <c r="R30057" s="119"/>
      <c r="T30057" s="119"/>
      <c r="V30057" s="119"/>
      <c r="X30057" s="119"/>
      <c r="Z30057" s="119"/>
    </row>
    <row r="30058" spans="16:26" x14ac:dyDescent="0.25">
      <c r="P30058" s="119"/>
      <c r="R30058" s="119"/>
      <c r="T30058" s="119"/>
      <c r="V30058" s="119"/>
      <c r="X30058" s="119"/>
      <c r="Z30058" s="119"/>
    </row>
    <row r="30059" spans="16:26" x14ac:dyDescent="0.25">
      <c r="P30059" s="121"/>
      <c r="R30059" s="121"/>
      <c r="T30059" s="121"/>
      <c r="V30059" s="121"/>
      <c r="X30059" s="121"/>
      <c r="Z30059" s="121"/>
    </row>
    <row r="30060" spans="16:26" x14ac:dyDescent="0.25">
      <c r="P30060" s="121"/>
      <c r="R30060" s="121"/>
      <c r="T30060" s="121"/>
      <c r="V30060" s="121"/>
      <c r="X30060" s="121"/>
      <c r="Z30060" s="121"/>
    </row>
    <row r="30061" spans="16:26" x14ac:dyDescent="0.25">
      <c r="P30061" s="121"/>
      <c r="R30061" s="121"/>
      <c r="T30061" s="121"/>
      <c r="V30061" s="121"/>
      <c r="X30061" s="121"/>
      <c r="Z30061" s="121"/>
    </row>
    <row r="30062" spans="16:26" x14ac:dyDescent="0.25">
      <c r="P30062" s="121"/>
      <c r="R30062" s="121"/>
      <c r="T30062" s="121"/>
      <c r="V30062" s="121"/>
      <c r="X30062" s="121"/>
      <c r="Z30062" s="121"/>
    </row>
    <row r="30063" spans="16:26" x14ac:dyDescent="0.25">
      <c r="P30063" s="122"/>
      <c r="R30063" s="122"/>
      <c r="T30063" s="122"/>
      <c r="V30063" s="122"/>
      <c r="X30063" s="122"/>
      <c r="Z30063" s="122"/>
    </row>
    <row r="30064" spans="16:26" x14ac:dyDescent="0.25">
      <c r="P30064" s="118"/>
      <c r="R30064" s="118"/>
      <c r="T30064" s="118"/>
      <c r="V30064" s="118"/>
      <c r="X30064" s="118"/>
      <c r="Z30064" s="118"/>
    </row>
    <row r="30065" spans="16:26" x14ac:dyDescent="0.25">
      <c r="P30065" s="119"/>
      <c r="R30065" s="119"/>
      <c r="T30065" s="119"/>
      <c r="V30065" s="119"/>
      <c r="X30065" s="119"/>
      <c r="Z30065" s="119"/>
    </row>
    <row r="30066" spans="16:26" x14ac:dyDescent="0.25">
      <c r="P30066" s="119"/>
      <c r="R30066" s="119"/>
      <c r="T30066" s="119"/>
      <c r="V30066" s="119"/>
      <c r="X30066" s="119"/>
      <c r="Z30066" s="119"/>
    </row>
    <row r="30067" spans="16:26" x14ac:dyDescent="0.25">
      <c r="P30067" s="120"/>
      <c r="R30067" s="120"/>
      <c r="T30067" s="120"/>
      <c r="V30067" s="120"/>
      <c r="X30067" s="120"/>
      <c r="Z30067" s="120"/>
    </row>
    <row r="30068" spans="16:26" x14ac:dyDescent="0.25">
      <c r="P30068" s="119"/>
      <c r="R30068" s="119"/>
      <c r="T30068" s="119"/>
      <c r="V30068" s="119"/>
      <c r="X30068" s="119"/>
      <c r="Z30068" s="119"/>
    </row>
    <row r="30069" spans="16:26" x14ac:dyDescent="0.25">
      <c r="P30069" s="119"/>
      <c r="R30069" s="119"/>
      <c r="T30069" s="119"/>
      <c r="V30069" s="119"/>
      <c r="X30069" s="119"/>
      <c r="Z30069" s="119"/>
    </row>
    <row r="30070" spans="16:26" x14ac:dyDescent="0.25">
      <c r="P30070" s="120"/>
      <c r="R30070" s="120"/>
      <c r="T30070" s="120"/>
      <c r="V30070" s="120"/>
      <c r="X30070" s="120"/>
      <c r="Z30070" s="120"/>
    </row>
    <row r="30071" spans="16:26" x14ac:dyDescent="0.25">
      <c r="P30071" s="119"/>
      <c r="R30071" s="119"/>
      <c r="T30071" s="119"/>
      <c r="V30071" s="119"/>
      <c r="X30071" s="119"/>
      <c r="Z30071" s="119"/>
    </row>
    <row r="30072" spans="16:26" x14ac:dyDescent="0.25">
      <c r="P30072" s="120"/>
      <c r="R30072" s="120"/>
      <c r="T30072" s="120"/>
      <c r="V30072" s="120"/>
      <c r="X30072" s="120"/>
      <c r="Z30072" s="120"/>
    </row>
    <row r="30073" spans="16:26" x14ac:dyDescent="0.25">
      <c r="P30073" s="119"/>
      <c r="R30073" s="119"/>
      <c r="T30073" s="119"/>
      <c r="V30073" s="119"/>
      <c r="X30073" s="119"/>
      <c r="Z30073" s="119"/>
    </row>
    <row r="30074" spans="16:26" x14ac:dyDescent="0.25">
      <c r="P30074" s="119"/>
      <c r="R30074" s="119"/>
      <c r="T30074" s="119"/>
      <c r="V30074" s="119"/>
      <c r="X30074" s="119"/>
      <c r="Z30074" s="119"/>
    </row>
    <row r="30075" spans="16:26" x14ac:dyDescent="0.25">
      <c r="P30075" s="119"/>
      <c r="R30075" s="119"/>
      <c r="T30075" s="119"/>
      <c r="V30075" s="119"/>
      <c r="X30075" s="119"/>
      <c r="Z30075" s="119"/>
    </row>
    <row r="30076" spans="16:26" x14ac:dyDescent="0.25">
      <c r="P30076" s="121"/>
      <c r="R30076" s="121"/>
      <c r="T30076" s="121"/>
      <c r="V30076" s="121"/>
      <c r="X30076" s="121"/>
      <c r="Z30076" s="121"/>
    </row>
    <row r="30077" spans="16:26" x14ac:dyDescent="0.25">
      <c r="P30077" s="121"/>
      <c r="R30077" s="121"/>
      <c r="T30077" s="121"/>
      <c r="V30077" s="121"/>
      <c r="X30077" s="121"/>
      <c r="Z30077" s="121"/>
    </row>
    <row r="30078" spans="16:26" x14ac:dyDescent="0.25">
      <c r="P30078" s="121"/>
      <c r="R30078" s="121"/>
      <c r="T30078" s="121"/>
      <c r="V30078" s="121"/>
      <c r="X30078" s="121"/>
      <c r="Z30078" s="121"/>
    </row>
    <row r="30079" spans="16:26" x14ac:dyDescent="0.25">
      <c r="P30079" s="121"/>
      <c r="R30079" s="121"/>
      <c r="T30079" s="121"/>
      <c r="V30079" s="121"/>
      <c r="X30079" s="121"/>
      <c r="Z30079" s="121"/>
    </row>
    <row r="30080" spans="16:26" x14ac:dyDescent="0.25">
      <c r="P30080" s="122"/>
      <c r="R30080" s="122"/>
      <c r="T30080" s="122"/>
      <c r="V30080" s="122"/>
      <c r="X30080" s="122"/>
      <c r="Z30080" s="122"/>
    </row>
    <row r="30081" spans="16:26" x14ac:dyDescent="0.25">
      <c r="P30081" s="118"/>
      <c r="R30081" s="118"/>
      <c r="T30081" s="118"/>
      <c r="V30081" s="118"/>
      <c r="X30081" s="118"/>
      <c r="Z30081" s="118"/>
    </row>
    <row r="30082" spans="16:26" x14ac:dyDescent="0.25">
      <c r="P30082" s="119"/>
      <c r="R30082" s="119"/>
      <c r="T30082" s="119"/>
      <c r="V30082" s="119"/>
      <c r="X30082" s="119"/>
      <c r="Z30082" s="119"/>
    </row>
    <row r="30083" spans="16:26" x14ac:dyDescent="0.25">
      <c r="P30083" s="119"/>
      <c r="R30083" s="119"/>
      <c r="T30083" s="119"/>
      <c r="V30083" s="119"/>
      <c r="X30083" s="119"/>
      <c r="Z30083" s="119"/>
    </row>
    <row r="30084" spans="16:26" x14ac:dyDescent="0.25">
      <c r="P30084" s="120"/>
      <c r="R30084" s="120"/>
      <c r="T30084" s="120"/>
      <c r="V30084" s="120"/>
      <c r="X30084" s="120"/>
      <c r="Z30084" s="120"/>
    </row>
    <row r="30085" spans="16:26" x14ac:dyDescent="0.25">
      <c r="P30085" s="119"/>
      <c r="R30085" s="119"/>
      <c r="T30085" s="119"/>
      <c r="V30085" s="119"/>
      <c r="X30085" s="119"/>
      <c r="Z30085" s="119"/>
    </row>
    <row r="30086" spans="16:26" x14ac:dyDescent="0.25">
      <c r="P30086" s="119"/>
      <c r="R30086" s="119"/>
      <c r="T30086" s="119"/>
      <c r="V30086" s="119"/>
      <c r="X30086" s="119"/>
      <c r="Z30086" s="119"/>
    </row>
    <row r="30087" spans="16:26" x14ac:dyDescent="0.25">
      <c r="P30087" s="120"/>
      <c r="R30087" s="120"/>
      <c r="T30087" s="120"/>
      <c r="V30087" s="120"/>
      <c r="X30087" s="120"/>
      <c r="Z30087" s="120"/>
    </row>
    <row r="30088" spans="16:26" x14ac:dyDescent="0.25">
      <c r="P30088" s="119"/>
      <c r="R30088" s="119"/>
      <c r="T30088" s="119"/>
      <c r="V30088" s="119"/>
      <c r="X30088" s="119"/>
      <c r="Z30088" s="119"/>
    </row>
    <row r="30089" spans="16:26" x14ac:dyDescent="0.25">
      <c r="P30089" s="120"/>
      <c r="R30089" s="120"/>
      <c r="T30089" s="120"/>
      <c r="V30089" s="120"/>
      <c r="X30089" s="120"/>
      <c r="Z30089" s="120"/>
    </row>
    <row r="30090" spans="16:26" x14ac:dyDescent="0.25">
      <c r="P30090" s="119"/>
      <c r="R30090" s="119"/>
      <c r="T30090" s="119"/>
      <c r="V30090" s="119"/>
      <c r="X30090" s="119"/>
      <c r="Z30090" s="119"/>
    </row>
    <row r="30091" spans="16:26" x14ac:dyDescent="0.25">
      <c r="P30091" s="119"/>
      <c r="R30091" s="119"/>
      <c r="T30091" s="119"/>
      <c r="V30091" s="119"/>
      <c r="X30091" s="119"/>
      <c r="Z30091" s="119"/>
    </row>
    <row r="30092" spans="16:26" x14ac:dyDescent="0.25">
      <c r="P30092" s="119"/>
      <c r="R30092" s="119"/>
      <c r="T30092" s="119"/>
      <c r="V30092" s="119"/>
      <c r="X30092" s="119"/>
      <c r="Z30092" s="119"/>
    </row>
    <row r="30093" spans="16:26" x14ac:dyDescent="0.25">
      <c r="P30093" s="121"/>
      <c r="R30093" s="121"/>
      <c r="T30093" s="121"/>
      <c r="V30093" s="121"/>
      <c r="X30093" s="121"/>
      <c r="Z30093" s="121"/>
    </row>
    <row r="30094" spans="16:26" x14ac:dyDescent="0.25">
      <c r="P30094" s="121"/>
      <c r="R30094" s="121"/>
      <c r="T30094" s="121"/>
      <c r="V30094" s="121"/>
      <c r="X30094" s="121"/>
      <c r="Z30094" s="121"/>
    </row>
    <row r="30095" spans="16:26" x14ac:dyDescent="0.25">
      <c r="P30095" s="121"/>
      <c r="R30095" s="121"/>
      <c r="T30095" s="121"/>
      <c r="V30095" s="121"/>
      <c r="X30095" s="121"/>
      <c r="Z30095" s="121"/>
    </row>
    <row r="30096" spans="16:26" x14ac:dyDescent="0.25">
      <c r="P30096" s="121"/>
      <c r="R30096" s="121"/>
      <c r="T30096" s="121"/>
      <c r="V30096" s="121"/>
      <c r="X30096" s="121"/>
      <c r="Z30096" s="121"/>
    </row>
    <row r="30097" spans="16:26" x14ac:dyDescent="0.25">
      <c r="P30097" s="122"/>
      <c r="R30097" s="122"/>
      <c r="T30097" s="122"/>
      <c r="V30097" s="122"/>
      <c r="X30097" s="122"/>
      <c r="Z30097" s="122"/>
    </row>
    <row r="30098" spans="16:26" x14ac:dyDescent="0.25">
      <c r="P30098" s="118"/>
      <c r="R30098" s="118"/>
      <c r="T30098" s="118"/>
      <c r="V30098" s="118"/>
      <c r="X30098" s="118"/>
      <c r="Z30098" s="118"/>
    </row>
    <row r="30099" spans="16:26" x14ac:dyDescent="0.25">
      <c r="P30099" s="119"/>
      <c r="R30099" s="119"/>
      <c r="T30099" s="119"/>
      <c r="V30099" s="119"/>
      <c r="X30099" s="119"/>
      <c r="Z30099" s="119"/>
    </row>
    <row r="30100" spans="16:26" x14ac:dyDescent="0.25">
      <c r="P30100" s="119"/>
      <c r="R30100" s="119"/>
      <c r="T30100" s="119"/>
      <c r="V30100" s="119"/>
      <c r="X30100" s="119"/>
      <c r="Z30100" s="119"/>
    </row>
    <row r="30101" spans="16:26" x14ac:dyDescent="0.25">
      <c r="P30101" s="120"/>
      <c r="R30101" s="120"/>
      <c r="T30101" s="120"/>
      <c r="V30101" s="120"/>
      <c r="X30101" s="120"/>
      <c r="Z30101" s="120"/>
    </row>
    <row r="30102" spans="16:26" x14ac:dyDescent="0.25">
      <c r="P30102" s="119"/>
      <c r="R30102" s="119"/>
      <c r="T30102" s="119"/>
      <c r="V30102" s="119"/>
      <c r="X30102" s="119"/>
      <c r="Z30102" s="119"/>
    </row>
    <row r="30103" spans="16:26" x14ac:dyDescent="0.25">
      <c r="P30103" s="119"/>
      <c r="R30103" s="119"/>
      <c r="T30103" s="119"/>
      <c r="V30103" s="119"/>
      <c r="X30103" s="119"/>
      <c r="Z30103" s="119"/>
    </row>
    <row r="30104" spans="16:26" x14ac:dyDescent="0.25">
      <c r="P30104" s="120"/>
      <c r="R30104" s="120"/>
      <c r="T30104" s="120"/>
      <c r="V30104" s="120"/>
      <c r="X30104" s="120"/>
      <c r="Z30104" s="120"/>
    </row>
    <row r="30105" spans="16:26" x14ac:dyDescent="0.25">
      <c r="P30105" s="119"/>
      <c r="R30105" s="119"/>
      <c r="T30105" s="119"/>
      <c r="V30105" s="119"/>
      <c r="X30105" s="119"/>
      <c r="Z30105" s="119"/>
    </row>
    <row r="30106" spans="16:26" x14ac:dyDescent="0.25">
      <c r="P30106" s="120"/>
      <c r="R30106" s="120"/>
      <c r="T30106" s="120"/>
      <c r="V30106" s="120"/>
      <c r="X30106" s="120"/>
      <c r="Z30106" s="120"/>
    </row>
    <row r="30107" spans="16:26" x14ac:dyDescent="0.25">
      <c r="P30107" s="119"/>
      <c r="R30107" s="119"/>
      <c r="T30107" s="119"/>
      <c r="V30107" s="119"/>
      <c r="X30107" s="119"/>
      <c r="Z30107" s="119"/>
    </row>
    <row r="30108" spans="16:26" x14ac:dyDescent="0.25">
      <c r="P30108" s="119"/>
      <c r="R30108" s="119"/>
      <c r="T30108" s="119"/>
      <c r="V30108" s="119"/>
      <c r="X30108" s="119"/>
      <c r="Z30108" s="119"/>
    </row>
    <row r="30109" spans="16:26" x14ac:dyDescent="0.25">
      <c r="P30109" s="119"/>
      <c r="R30109" s="119"/>
      <c r="T30109" s="119"/>
      <c r="V30109" s="119"/>
      <c r="X30109" s="119"/>
      <c r="Z30109" s="119"/>
    </row>
    <row r="30110" spans="16:26" x14ac:dyDescent="0.25">
      <c r="P30110" s="121"/>
      <c r="R30110" s="121"/>
      <c r="T30110" s="121"/>
      <c r="V30110" s="121"/>
      <c r="X30110" s="121"/>
      <c r="Z30110" s="121"/>
    </row>
    <row r="30111" spans="16:26" x14ac:dyDescent="0.25">
      <c r="P30111" s="121"/>
      <c r="R30111" s="121"/>
      <c r="T30111" s="121"/>
      <c r="V30111" s="121"/>
      <c r="X30111" s="121"/>
      <c r="Z30111" s="121"/>
    </row>
    <row r="30112" spans="16:26" x14ac:dyDescent="0.25">
      <c r="P30112" s="121"/>
      <c r="R30112" s="121"/>
      <c r="T30112" s="121"/>
      <c r="V30112" s="121"/>
      <c r="X30112" s="121"/>
      <c r="Z30112" s="121"/>
    </row>
    <row r="30113" spans="16:26" x14ac:dyDescent="0.25">
      <c r="P30113" s="121"/>
      <c r="R30113" s="121"/>
      <c r="T30113" s="121"/>
      <c r="V30113" s="121"/>
      <c r="X30113" s="121"/>
      <c r="Z30113" s="121"/>
    </row>
    <row r="30114" spans="16:26" x14ac:dyDescent="0.25">
      <c r="P30114" s="122"/>
      <c r="R30114" s="122"/>
      <c r="T30114" s="122"/>
      <c r="V30114" s="122"/>
      <c r="X30114" s="122"/>
      <c r="Z30114" s="122"/>
    </row>
    <row r="30115" spans="16:26" x14ac:dyDescent="0.25">
      <c r="P30115" s="118"/>
      <c r="R30115" s="118"/>
      <c r="T30115" s="118"/>
      <c r="V30115" s="118"/>
      <c r="X30115" s="118"/>
      <c r="Z30115" s="118"/>
    </row>
    <row r="30116" spans="16:26" x14ac:dyDescent="0.25">
      <c r="P30116" s="119"/>
      <c r="R30116" s="119"/>
      <c r="T30116" s="119"/>
      <c r="V30116" s="119"/>
      <c r="X30116" s="119"/>
      <c r="Z30116" s="119"/>
    </row>
    <row r="30117" spans="16:26" x14ac:dyDescent="0.25">
      <c r="P30117" s="119"/>
      <c r="R30117" s="119"/>
      <c r="T30117" s="119"/>
      <c r="V30117" s="119"/>
      <c r="X30117" s="119"/>
      <c r="Z30117" s="119"/>
    </row>
    <row r="30118" spans="16:26" x14ac:dyDescent="0.25">
      <c r="P30118" s="120"/>
      <c r="R30118" s="120"/>
      <c r="T30118" s="120"/>
      <c r="V30118" s="120"/>
      <c r="X30118" s="120"/>
      <c r="Z30118" s="120"/>
    </row>
    <row r="30119" spans="16:26" x14ac:dyDescent="0.25">
      <c r="P30119" s="119"/>
      <c r="R30119" s="119"/>
      <c r="T30119" s="119"/>
      <c r="V30119" s="119"/>
      <c r="X30119" s="119"/>
      <c r="Z30119" s="119"/>
    </row>
    <row r="30120" spans="16:26" x14ac:dyDescent="0.25">
      <c r="P30120" s="119"/>
      <c r="R30120" s="119"/>
      <c r="T30120" s="119"/>
      <c r="V30120" s="119"/>
      <c r="X30120" s="119"/>
      <c r="Z30120" s="119"/>
    </row>
    <row r="30121" spans="16:26" x14ac:dyDescent="0.25">
      <c r="P30121" s="120"/>
      <c r="R30121" s="120"/>
      <c r="T30121" s="120"/>
      <c r="V30121" s="120"/>
      <c r="X30121" s="120"/>
      <c r="Z30121" s="120"/>
    </row>
    <row r="30122" spans="16:26" x14ac:dyDescent="0.25">
      <c r="P30122" s="119"/>
      <c r="R30122" s="119"/>
      <c r="T30122" s="119"/>
      <c r="V30122" s="119"/>
      <c r="X30122" s="119"/>
      <c r="Z30122" s="119"/>
    </row>
    <row r="30123" spans="16:26" x14ac:dyDescent="0.25">
      <c r="P30123" s="120"/>
      <c r="R30123" s="120"/>
      <c r="T30123" s="120"/>
      <c r="V30123" s="120"/>
      <c r="X30123" s="120"/>
      <c r="Z30123" s="120"/>
    </row>
    <row r="30124" spans="16:26" x14ac:dyDescent="0.25">
      <c r="P30124" s="119"/>
      <c r="R30124" s="119"/>
      <c r="T30124" s="119"/>
      <c r="V30124" s="119"/>
      <c r="X30124" s="119"/>
      <c r="Z30124" s="119"/>
    </row>
    <row r="30125" spans="16:26" x14ac:dyDescent="0.25">
      <c r="P30125" s="119"/>
      <c r="R30125" s="119"/>
      <c r="T30125" s="119"/>
      <c r="V30125" s="119"/>
      <c r="X30125" s="119"/>
      <c r="Z30125" s="119"/>
    </row>
    <row r="30126" spans="16:26" x14ac:dyDescent="0.25">
      <c r="P30126" s="119"/>
      <c r="R30126" s="119"/>
      <c r="T30126" s="119"/>
      <c r="V30126" s="119"/>
      <c r="X30126" s="119"/>
      <c r="Z30126" s="119"/>
    </row>
    <row r="30127" spans="16:26" x14ac:dyDescent="0.25">
      <c r="P30127" s="121"/>
      <c r="R30127" s="121"/>
      <c r="T30127" s="121"/>
      <c r="V30127" s="121"/>
      <c r="X30127" s="121"/>
      <c r="Z30127" s="121"/>
    </row>
    <row r="30128" spans="16:26" x14ac:dyDescent="0.25">
      <c r="P30128" s="121"/>
      <c r="R30128" s="121"/>
      <c r="T30128" s="121"/>
      <c r="V30128" s="121"/>
      <c r="X30128" s="121"/>
      <c r="Z30128" s="121"/>
    </row>
    <row r="30129" spans="16:26" x14ac:dyDescent="0.25">
      <c r="P30129" s="121"/>
      <c r="R30129" s="121"/>
      <c r="T30129" s="121"/>
      <c r="V30129" s="121"/>
      <c r="X30129" s="121"/>
      <c r="Z30129" s="121"/>
    </row>
    <row r="30130" spans="16:26" x14ac:dyDescent="0.25">
      <c r="P30130" s="121"/>
      <c r="R30130" s="121"/>
      <c r="T30130" s="121"/>
      <c r="V30130" s="121"/>
      <c r="X30130" s="121"/>
      <c r="Z30130" s="121"/>
    </row>
    <row r="30131" spans="16:26" x14ac:dyDescent="0.25">
      <c r="P30131" s="122"/>
      <c r="R30131" s="122"/>
      <c r="T30131" s="122"/>
      <c r="V30131" s="122"/>
      <c r="X30131" s="122"/>
      <c r="Z30131" s="122"/>
    </row>
    <row r="30132" spans="16:26" x14ac:dyDescent="0.25">
      <c r="P30132" s="118"/>
      <c r="R30132" s="118"/>
      <c r="T30132" s="118"/>
      <c r="V30132" s="118"/>
      <c r="X30132" s="118"/>
      <c r="Z30132" s="118"/>
    </row>
    <row r="30133" spans="16:26" x14ac:dyDescent="0.25">
      <c r="P30133" s="119"/>
      <c r="R30133" s="119"/>
      <c r="T30133" s="119"/>
      <c r="V30133" s="119"/>
      <c r="X30133" s="119"/>
      <c r="Z30133" s="119"/>
    </row>
    <row r="30134" spans="16:26" x14ac:dyDescent="0.25">
      <c r="P30134" s="119"/>
      <c r="R30134" s="119"/>
      <c r="T30134" s="119"/>
      <c r="V30134" s="119"/>
      <c r="X30134" s="119"/>
      <c r="Z30134" s="119"/>
    </row>
    <row r="30135" spans="16:26" x14ac:dyDescent="0.25">
      <c r="P30135" s="120"/>
      <c r="R30135" s="120"/>
      <c r="T30135" s="120"/>
      <c r="V30135" s="120"/>
      <c r="X30135" s="120"/>
      <c r="Z30135" s="120"/>
    </row>
    <row r="30136" spans="16:26" x14ac:dyDescent="0.25">
      <c r="P30136" s="119"/>
      <c r="R30136" s="119"/>
      <c r="T30136" s="119"/>
      <c r="V30136" s="119"/>
      <c r="X30136" s="119"/>
      <c r="Z30136" s="119"/>
    </row>
    <row r="30137" spans="16:26" x14ac:dyDescent="0.25">
      <c r="P30137" s="119"/>
      <c r="R30137" s="119"/>
      <c r="T30137" s="119"/>
      <c r="V30137" s="119"/>
      <c r="X30137" s="119"/>
      <c r="Z30137" s="119"/>
    </row>
    <row r="30138" spans="16:26" x14ac:dyDescent="0.25">
      <c r="P30138" s="120"/>
      <c r="R30138" s="120"/>
      <c r="T30138" s="120"/>
      <c r="V30138" s="120"/>
      <c r="X30138" s="120"/>
      <c r="Z30138" s="120"/>
    </row>
    <row r="30139" spans="16:26" x14ac:dyDescent="0.25">
      <c r="P30139" s="119"/>
      <c r="R30139" s="119"/>
      <c r="T30139" s="119"/>
      <c r="V30139" s="119"/>
      <c r="X30139" s="119"/>
      <c r="Z30139" s="119"/>
    </row>
    <row r="30140" spans="16:26" x14ac:dyDescent="0.25">
      <c r="P30140" s="120"/>
      <c r="R30140" s="120"/>
      <c r="T30140" s="120"/>
      <c r="V30140" s="120"/>
      <c r="X30140" s="120"/>
      <c r="Z30140" s="120"/>
    </row>
    <row r="30141" spans="16:26" x14ac:dyDescent="0.25">
      <c r="P30141" s="119"/>
      <c r="R30141" s="119"/>
      <c r="T30141" s="119"/>
      <c r="V30141" s="119"/>
      <c r="X30141" s="119"/>
      <c r="Z30141" s="119"/>
    </row>
    <row r="30142" spans="16:26" x14ac:dyDescent="0.25">
      <c r="P30142" s="119"/>
      <c r="R30142" s="119"/>
      <c r="T30142" s="119"/>
      <c r="V30142" s="119"/>
      <c r="X30142" s="119"/>
      <c r="Z30142" s="119"/>
    </row>
    <row r="30143" spans="16:26" x14ac:dyDescent="0.25">
      <c r="P30143" s="119"/>
      <c r="R30143" s="119"/>
      <c r="T30143" s="119"/>
      <c r="V30143" s="119"/>
      <c r="X30143" s="119"/>
      <c r="Z30143" s="119"/>
    </row>
    <row r="30144" spans="16:26" x14ac:dyDescent="0.25">
      <c r="P30144" s="121"/>
      <c r="R30144" s="121"/>
      <c r="T30144" s="121"/>
      <c r="V30144" s="121"/>
      <c r="X30144" s="121"/>
      <c r="Z30144" s="121"/>
    </row>
    <row r="30145" spans="16:26" x14ac:dyDescent="0.25">
      <c r="P30145" s="121"/>
      <c r="R30145" s="121"/>
      <c r="T30145" s="121"/>
      <c r="V30145" s="121"/>
      <c r="X30145" s="121"/>
      <c r="Z30145" s="121"/>
    </row>
    <row r="30146" spans="16:26" x14ac:dyDescent="0.25">
      <c r="P30146" s="121"/>
      <c r="R30146" s="121"/>
      <c r="T30146" s="121"/>
      <c r="V30146" s="121"/>
      <c r="X30146" s="121"/>
      <c r="Z30146" s="121"/>
    </row>
    <row r="30147" spans="16:26" x14ac:dyDescent="0.25">
      <c r="P30147" s="121"/>
      <c r="R30147" s="121"/>
      <c r="T30147" s="121"/>
      <c r="V30147" s="121"/>
      <c r="X30147" s="121"/>
      <c r="Z30147" s="121"/>
    </row>
    <row r="30148" spans="16:26" x14ac:dyDescent="0.25">
      <c r="P30148" s="122"/>
      <c r="R30148" s="122"/>
      <c r="T30148" s="122"/>
      <c r="V30148" s="122"/>
      <c r="X30148" s="122"/>
      <c r="Z30148" s="122"/>
    </row>
    <row r="30149" spans="16:26" x14ac:dyDescent="0.25">
      <c r="P30149" s="118"/>
      <c r="R30149" s="118"/>
      <c r="T30149" s="118"/>
      <c r="V30149" s="118"/>
      <c r="X30149" s="118"/>
      <c r="Z30149" s="118"/>
    </row>
    <row r="30150" spans="16:26" x14ac:dyDescent="0.25">
      <c r="P30150" s="119"/>
      <c r="R30150" s="119"/>
      <c r="T30150" s="119"/>
      <c r="V30150" s="119"/>
      <c r="X30150" s="119"/>
      <c r="Z30150" s="119"/>
    </row>
    <row r="30151" spans="16:26" x14ac:dyDescent="0.25">
      <c r="P30151" s="119"/>
      <c r="R30151" s="119"/>
      <c r="T30151" s="119"/>
      <c r="V30151" s="119"/>
      <c r="X30151" s="119"/>
      <c r="Z30151" s="119"/>
    </row>
    <row r="30152" spans="16:26" x14ac:dyDescent="0.25">
      <c r="P30152" s="120"/>
      <c r="R30152" s="120"/>
      <c r="T30152" s="120"/>
      <c r="V30152" s="120"/>
      <c r="X30152" s="120"/>
      <c r="Z30152" s="120"/>
    </row>
    <row r="30153" spans="16:26" x14ac:dyDescent="0.25">
      <c r="P30153" s="119"/>
      <c r="R30153" s="119"/>
      <c r="T30153" s="119"/>
      <c r="V30153" s="119"/>
      <c r="X30153" s="119"/>
      <c r="Z30153" s="119"/>
    </row>
    <row r="30154" spans="16:26" x14ac:dyDescent="0.25">
      <c r="P30154" s="119"/>
      <c r="R30154" s="119"/>
      <c r="T30154" s="119"/>
      <c r="V30154" s="119"/>
      <c r="X30154" s="119"/>
      <c r="Z30154" s="119"/>
    </row>
    <row r="30155" spans="16:26" x14ac:dyDescent="0.25">
      <c r="P30155" s="120"/>
      <c r="R30155" s="120"/>
      <c r="T30155" s="120"/>
      <c r="V30155" s="120"/>
      <c r="X30155" s="120"/>
      <c r="Z30155" s="120"/>
    </row>
    <row r="30156" spans="16:26" x14ac:dyDescent="0.25">
      <c r="P30156" s="119"/>
      <c r="R30156" s="119"/>
      <c r="T30156" s="119"/>
      <c r="V30156" s="119"/>
      <c r="X30156" s="119"/>
      <c r="Z30156" s="119"/>
    </row>
    <row r="30157" spans="16:26" x14ac:dyDescent="0.25">
      <c r="P30157" s="120"/>
      <c r="R30157" s="120"/>
      <c r="T30157" s="120"/>
      <c r="V30157" s="120"/>
      <c r="X30157" s="120"/>
      <c r="Z30157" s="120"/>
    </row>
    <row r="30158" spans="16:26" x14ac:dyDescent="0.25">
      <c r="P30158" s="119"/>
      <c r="R30158" s="119"/>
      <c r="T30158" s="119"/>
      <c r="V30158" s="119"/>
      <c r="X30158" s="119"/>
      <c r="Z30158" s="119"/>
    </row>
    <row r="30159" spans="16:26" x14ac:dyDescent="0.25">
      <c r="P30159" s="119"/>
      <c r="R30159" s="119"/>
      <c r="T30159" s="119"/>
      <c r="V30159" s="119"/>
      <c r="X30159" s="119"/>
      <c r="Z30159" s="119"/>
    </row>
    <row r="30160" spans="16:26" x14ac:dyDescent="0.25">
      <c r="P30160" s="119"/>
      <c r="R30160" s="119"/>
      <c r="T30160" s="119"/>
      <c r="V30160" s="119"/>
      <c r="X30160" s="119"/>
      <c r="Z30160" s="119"/>
    </row>
    <row r="30161" spans="16:26" x14ac:dyDescent="0.25">
      <c r="P30161" s="121"/>
      <c r="R30161" s="121"/>
      <c r="T30161" s="121"/>
      <c r="V30161" s="121"/>
      <c r="X30161" s="121"/>
      <c r="Z30161" s="121"/>
    </row>
    <row r="30162" spans="16:26" x14ac:dyDescent="0.25">
      <c r="P30162" s="121"/>
      <c r="R30162" s="121"/>
      <c r="T30162" s="121"/>
      <c r="V30162" s="121"/>
      <c r="X30162" s="121"/>
      <c r="Z30162" s="121"/>
    </row>
    <row r="30163" spans="16:26" x14ac:dyDescent="0.25">
      <c r="P30163" s="121"/>
      <c r="R30163" s="121"/>
      <c r="T30163" s="121"/>
      <c r="V30163" s="121"/>
      <c r="X30163" s="121"/>
      <c r="Z30163" s="121"/>
    </row>
    <row r="30164" spans="16:26" x14ac:dyDescent="0.25">
      <c r="P30164" s="121"/>
      <c r="R30164" s="121"/>
      <c r="T30164" s="121"/>
      <c r="V30164" s="121"/>
      <c r="X30164" s="121"/>
      <c r="Z30164" s="121"/>
    </row>
    <row r="30165" spans="16:26" x14ac:dyDescent="0.25">
      <c r="P30165" s="122"/>
      <c r="R30165" s="122"/>
      <c r="T30165" s="122"/>
      <c r="V30165" s="122"/>
      <c r="X30165" s="122"/>
      <c r="Z30165" s="122"/>
    </row>
    <row r="30166" spans="16:26" x14ac:dyDescent="0.25">
      <c r="P30166" s="118"/>
      <c r="R30166" s="118"/>
      <c r="T30166" s="118"/>
      <c r="V30166" s="118"/>
      <c r="X30166" s="118"/>
      <c r="Z30166" s="118"/>
    </row>
    <row r="30167" spans="16:26" x14ac:dyDescent="0.25">
      <c r="P30167" s="119"/>
      <c r="R30167" s="119"/>
      <c r="T30167" s="119"/>
      <c r="V30167" s="119"/>
      <c r="X30167" s="119"/>
      <c r="Z30167" s="119"/>
    </row>
    <row r="30168" spans="16:26" x14ac:dyDescent="0.25">
      <c r="P30168" s="119"/>
      <c r="R30168" s="119"/>
      <c r="T30168" s="119"/>
      <c r="V30168" s="119"/>
      <c r="X30168" s="119"/>
      <c r="Z30168" s="119"/>
    </row>
    <row r="30169" spans="16:26" x14ac:dyDescent="0.25">
      <c r="P30169" s="120"/>
      <c r="R30169" s="120"/>
      <c r="T30169" s="120"/>
      <c r="V30169" s="120"/>
      <c r="X30169" s="120"/>
      <c r="Z30169" s="120"/>
    </row>
    <row r="30170" spans="16:26" x14ac:dyDescent="0.25">
      <c r="P30170" s="119"/>
      <c r="R30170" s="119"/>
      <c r="T30170" s="119"/>
      <c r="V30170" s="119"/>
      <c r="X30170" s="119"/>
      <c r="Z30170" s="119"/>
    </row>
    <row r="30171" spans="16:26" x14ac:dyDescent="0.25">
      <c r="P30171" s="119"/>
      <c r="R30171" s="119"/>
      <c r="T30171" s="119"/>
      <c r="V30171" s="119"/>
      <c r="X30171" s="119"/>
      <c r="Z30171" s="119"/>
    </row>
    <row r="30172" spans="16:26" x14ac:dyDescent="0.25">
      <c r="P30172" s="120"/>
      <c r="R30172" s="120"/>
      <c r="T30172" s="120"/>
      <c r="V30172" s="120"/>
      <c r="X30172" s="120"/>
      <c r="Z30172" s="120"/>
    </row>
    <row r="30173" spans="16:26" x14ac:dyDescent="0.25">
      <c r="P30173" s="119"/>
      <c r="R30173" s="119"/>
      <c r="T30173" s="119"/>
      <c r="V30173" s="119"/>
      <c r="X30173" s="119"/>
      <c r="Z30173" s="119"/>
    </row>
    <row r="30174" spans="16:26" x14ac:dyDescent="0.25">
      <c r="P30174" s="120"/>
      <c r="R30174" s="120"/>
      <c r="T30174" s="120"/>
      <c r="V30174" s="120"/>
      <c r="X30174" s="120"/>
      <c r="Z30174" s="120"/>
    </row>
    <row r="30175" spans="16:26" x14ac:dyDescent="0.25">
      <c r="P30175" s="119"/>
      <c r="R30175" s="119"/>
      <c r="T30175" s="119"/>
      <c r="V30175" s="119"/>
      <c r="X30175" s="119"/>
      <c r="Z30175" s="119"/>
    </row>
    <row r="30176" spans="16:26" x14ac:dyDescent="0.25">
      <c r="P30176" s="119"/>
      <c r="R30176" s="119"/>
      <c r="T30176" s="119"/>
      <c r="V30176" s="119"/>
      <c r="X30176" s="119"/>
      <c r="Z30176" s="119"/>
    </row>
    <row r="30177" spans="16:26" x14ac:dyDescent="0.25">
      <c r="P30177" s="119"/>
      <c r="R30177" s="119"/>
      <c r="T30177" s="119"/>
      <c r="V30177" s="119"/>
      <c r="X30177" s="119"/>
      <c r="Z30177" s="119"/>
    </row>
    <row r="30178" spans="16:26" x14ac:dyDescent="0.25">
      <c r="P30178" s="121"/>
      <c r="R30178" s="121"/>
      <c r="T30178" s="121"/>
      <c r="V30178" s="121"/>
      <c r="X30178" s="121"/>
      <c r="Z30178" s="121"/>
    </row>
    <row r="30179" spans="16:26" x14ac:dyDescent="0.25">
      <c r="P30179" s="121"/>
      <c r="R30179" s="121"/>
      <c r="T30179" s="121"/>
      <c r="V30179" s="121"/>
      <c r="X30179" s="121"/>
      <c r="Z30179" s="121"/>
    </row>
    <row r="30180" spans="16:26" x14ac:dyDescent="0.25">
      <c r="P30180" s="121"/>
      <c r="R30180" s="121"/>
      <c r="T30180" s="121"/>
      <c r="V30180" s="121"/>
      <c r="X30180" s="121"/>
      <c r="Z30180" s="121"/>
    </row>
    <row r="30181" spans="16:26" x14ac:dyDescent="0.25">
      <c r="P30181" s="121"/>
      <c r="R30181" s="121"/>
      <c r="T30181" s="121"/>
      <c r="V30181" s="121"/>
      <c r="X30181" s="121"/>
      <c r="Z30181" s="121"/>
    </row>
    <row r="30182" spans="16:26" x14ac:dyDescent="0.25">
      <c r="P30182" s="122"/>
      <c r="R30182" s="122"/>
      <c r="T30182" s="122"/>
      <c r="V30182" s="122"/>
      <c r="X30182" s="122"/>
      <c r="Z30182" s="122"/>
    </row>
    <row r="30183" spans="16:26" x14ac:dyDescent="0.25">
      <c r="P30183" s="118"/>
      <c r="R30183" s="118"/>
      <c r="T30183" s="118"/>
      <c r="V30183" s="118"/>
      <c r="X30183" s="118"/>
      <c r="Z30183" s="118"/>
    </row>
    <row r="30184" spans="16:26" x14ac:dyDescent="0.25">
      <c r="P30184" s="119"/>
      <c r="R30184" s="119"/>
      <c r="T30184" s="119"/>
      <c r="V30184" s="119"/>
      <c r="X30184" s="119"/>
      <c r="Z30184" s="119"/>
    </row>
    <row r="30185" spans="16:26" x14ac:dyDescent="0.25">
      <c r="P30185" s="119"/>
      <c r="R30185" s="119"/>
      <c r="T30185" s="119"/>
      <c r="V30185" s="119"/>
      <c r="X30185" s="119"/>
      <c r="Z30185" s="119"/>
    </row>
    <row r="30186" spans="16:26" x14ac:dyDescent="0.25">
      <c r="P30186" s="120"/>
      <c r="R30186" s="120"/>
      <c r="T30186" s="120"/>
      <c r="V30186" s="120"/>
      <c r="X30186" s="120"/>
      <c r="Z30186" s="120"/>
    </row>
    <row r="30187" spans="16:26" x14ac:dyDescent="0.25">
      <c r="P30187" s="119"/>
      <c r="R30187" s="119"/>
      <c r="T30187" s="119"/>
      <c r="V30187" s="119"/>
      <c r="X30187" s="119"/>
      <c r="Z30187" s="119"/>
    </row>
    <row r="30188" spans="16:26" x14ac:dyDescent="0.25">
      <c r="P30188" s="119"/>
      <c r="R30188" s="119"/>
      <c r="T30188" s="119"/>
      <c r="V30188" s="119"/>
      <c r="X30188" s="119"/>
      <c r="Z30188" s="119"/>
    </row>
    <row r="30189" spans="16:26" x14ac:dyDescent="0.25">
      <c r="P30189" s="120"/>
      <c r="R30189" s="120"/>
      <c r="T30189" s="120"/>
      <c r="V30189" s="120"/>
      <c r="X30189" s="120"/>
      <c r="Z30189" s="120"/>
    </row>
    <row r="30190" spans="16:26" x14ac:dyDescent="0.25">
      <c r="P30190" s="119"/>
      <c r="R30190" s="119"/>
      <c r="T30190" s="119"/>
      <c r="V30190" s="119"/>
      <c r="X30190" s="119"/>
      <c r="Z30190" s="119"/>
    </row>
    <row r="30191" spans="16:26" x14ac:dyDescent="0.25">
      <c r="P30191" s="120"/>
      <c r="R30191" s="120"/>
      <c r="T30191" s="120"/>
      <c r="V30191" s="120"/>
      <c r="X30191" s="120"/>
      <c r="Z30191" s="120"/>
    </row>
    <row r="30192" spans="16:26" x14ac:dyDescent="0.25">
      <c r="P30192" s="119"/>
      <c r="R30192" s="119"/>
      <c r="T30192" s="119"/>
      <c r="V30192" s="119"/>
      <c r="X30192" s="119"/>
      <c r="Z30192" s="119"/>
    </row>
    <row r="30193" spans="16:26" x14ac:dyDescent="0.25">
      <c r="P30193" s="119"/>
      <c r="R30193" s="119"/>
      <c r="T30193" s="119"/>
      <c r="V30193" s="119"/>
      <c r="X30193" s="119"/>
      <c r="Z30193" s="119"/>
    </row>
    <row r="30194" spans="16:26" x14ac:dyDescent="0.25">
      <c r="P30194" s="119"/>
      <c r="R30194" s="119"/>
      <c r="T30194" s="119"/>
      <c r="V30194" s="119"/>
      <c r="X30194" s="119"/>
      <c r="Z30194" s="119"/>
    </row>
    <row r="30195" spans="16:26" x14ac:dyDescent="0.25">
      <c r="P30195" s="121"/>
      <c r="R30195" s="121"/>
      <c r="T30195" s="121"/>
      <c r="V30195" s="121"/>
      <c r="X30195" s="121"/>
      <c r="Z30195" s="121"/>
    </row>
    <row r="30196" spans="16:26" x14ac:dyDescent="0.25">
      <c r="P30196" s="121"/>
      <c r="R30196" s="121"/>
      <c r="T30196" s="121"/>
      <c r="V30196" s="121"/>
      <c r="X30196" s="121"/>
      <c r="Z30196" s="121"/>
    </row>
    <row r="30197" spans="16:26" x14ac:dyDescent="0.25">
      <c r="P30197" s="121"/>
      <c r="R30197" s="121"/>
      <c r="T30197" s="121"/>
      <c r="V30197" s="121"/>
      <c r="X30197" s="121"/>
      <c r="Z30197" s="121"/>
    </row>
    <row r="30198" spans="16:26" x14ac:dyDescent="0.25">
      <c r="P30198" s="121"/>
      <c r="R30198" s="121"/>
      <c r="T30198" s="121"/>
      <c r="V30198" s="121"/>
      <c r="X30198" s="121"/>
      <c r="Z30198" s="121"/>
    </row>
    <row r="30199" spans="16:26" x14ac:dyDescent="0.25">
      <c r="P30199" s="122"/>
      <c r="R30199" s="122"/>
      <c r="T30199" s="122"/>
      <c r="V30199" s="122"/>
      <c r="X30199" s="122"/>
      <c r="Z30199" s="122"/>
    </row>
    <row r="30200" spans="16:26" x14ac:dyDescent="0.25">
      <c r="P30200" s="118"/>
      <c r="R30200" s="118"/>
      <c r="T30200" s="118"/>
      <c r="V30200" s="118"/>
      <c r="X30200" s="118"/>
      <c r="Z30200" s="118"/>
    </row>
    <row r="30201" spans="16:26" x14ac:dyDescent="0.25">
      <c r="P30201" s="119"/>
      <c r="R30201" s="119"/>
      <c r="T30201" s="119"/>
      <c r="V30201" s="119"/>
      <c r="X30201" s="119"/>
      <c r="Z30201" s="119"/>
    </row>
    <row r="30202" spans="16:26" x14ac:dyDescent="0.25">
      <c r="P30202" s="119"/>
      <c r="R30202" s="119"/>
      <c r="T30202" s="119"/>
      <c r="V30202" s="119"/>
      <c r="X30202" s="119"/>
      <c r="Z30202" s="119"/>
    </row>
    <row r="30203" spans="16:26" x14ac:dyDescent="0.25">
      <c r="P30203" s="120"/>
      <c r="R30203" s="120"/>
      <c r="T30203" s="120"/>
      <c r="V30203" s="120"/>
      <c r="X30203" s="120"/>
      <c r="Z30203" s="120"/>
    </row>
    <row r="30204" spans="16:26" x14ac:dyDescent="0.25">
      <c r="P30204" s="119"/>
      <c r="R30204" s="119"/>
      <c r="T30204" s="119"/>
      <c r="V30204" s="119"/>
      <c r="X30204" s="119"/>
      <c r="Z30204" s="119"/>
    </row>
    <row r="30205" spans="16:26" x14ac:dyDescent="0.25">
      <c r="P30205" s="119"/>
      <c r="R30205" s="119"/>
      <c r="T30205" s="119"/>
      <c r="V30205" s="119"/>
      <c r="X30205" s="119"/>
      <c r="Z30205" s="119"/>
    </row>
    <row r="30206" spans="16:26" x14ac:dyDescent="0.25">
      <c r="P30206" s="120"/>
      <c r="R30206" s="120"/>
      <c r="T30206" s="120"/>
      <c r="V30206" s="120"/>
      <c r="X30206" s="120"/>
      <c r="Z30206" s="120"/>
    </row>
    <row r="30207" spans="16:26" x14ac:dyDescent="0.25">
      <c r="P30207" s="119"/>
      <c r="R30207" s="119"/>
      <c r="T30207" s="119"/>
      <c r="V30207" s="119"/>
      <c r="X30207" s="119"/>
      <c r="Z30207" s="119"/>
    </row>
    <row r="30208" spans="16:26" x14ac:dyDescent="0.25">
      <c r="P30208" s="120"/>
      <c r="R30208" s="120"/>
      <c r="T30208" s="120"/>
      <c r="V30208" s="120"/>
      <c r="X30208" s="120"/>
      <c r="Z30208" s="120"/>
    </row>
    <row r="30209" spans="16:26" x14ac:dyDescent="0.25">
      <c r="P30209" s="119"/>
      <c r="R30209" s="119"/>
      <c r="T30209" s="119"/>
      <c r="V30209" s="119"/>
      <c r="X30209" s="119"/>
      <c r="Z30209" s="119"/>
    </row>
    <row r="30210" spans="16:26" x14ac:dyDescent="0.25">
      <c r="P30210" s="119"/>
      <c r="R30210" s="119"/>
      <c r="T30210" s="119"/>
      <c r="V30210" s="119"/>
      <c r="X30210" s="119"/>
      <c r="Z30210" s="119"/>
    </row>
    <row r="30211" spans="16:26" x14ac:dyDescent="0.25">
      <c r="P30211" s="119"/>
      <c r="R30211" s="119"/>
      <c r="T30211" s="119"/>
      <c r="V30211" s="119"/>
      <c r="X30211" s="119"/>
      <c r="Z30211" s="119"/>
    </row>
    <row r="30212" spans="16:26" x14ac:dyDescent="0.25">
      <c r="P30212" s="121"/>
      <c r="R30212" s="121"/>
      <c r="T30212" s="121"/>
      <c r="V30212" s="121"/>
      <c r="X30212" s="121"/>
      <c r="Z30212" s="121"/>
    </row>
    <row r="30213" spans="16:26" x14ac:dyDescent="0.25">
      <c r="P30213" s="121"/>
      <c r="R30213" s="121"/>
      <c r="T30213" s="121"/>
      <c r="V30213" s="121"/>
      <c r="X30213" s="121"/>
      <c r="Z30213" s="121"/>
    </row>
    <row r="30214" spans="16:26" x14ac:dyDescent="0.25">
      <c r="P30214" s="121"/>
      <c r="R30214" s="121"/>
      <c r="T30214" s="121"/>
      <c r="V30214" s="121"/>
      <c r="X30214" s="121"/>
      <c r="Z30214" s="121"/>
    </row>
    <row r="30215" spans="16:26" x14ac:dyDescent="0.25">
      <c r="P30215" s="121"/>
      <c r="R30215" s="121"/>
      <c r="T30215" s="121"/>
      <c r="V30215" s="121"/>
      <c r="X30215" s="121"/>
      <c r="Z30215" s="121"/>
    </row>
    <row r="30216" spans="16:26" x14ac:dyDescent="0.25">
      <c r="P30216" s="122"/>
      <c r="R30216" s="122"/>
      <c r="T30216" s="122"/>
      <c r="V30216" s="122"/>
      <c r="X30216" s="122"/>
      <c r="Z30216" s="122"/>
    </row>
    <row r="30217" spans="16:26" x14ac:dyDescent="0.25">
      <c r="P30217" s="118"/>
      <c r="R30217" s="118"/>
      <c r="T30217" s="118"/>
      <c r="V30217" s="118"/>
      <c r="X30217" s="118"/>
      <c r="Z30217" s="118"/>
    </row>
    <row r="30218" spans="16:26" x14ac:dyDescent="0.25">
      <c r="P30218" s="119"/>
      <c r="R30218" s="119"/>
      <c r="T30218" s="119"/>
      <c r="V30218" s="119"/>
      <c r="X30218" s="119"/>
      <c r="Z30218" s="119"/>
    </row>
    <row r="30219" spans="16:26" x14ac:dyDescent="0.25">
      <c r="P30219" s="119"/>
      <c r="R30219" s="119"/>
      <c r="T30219" s="119"/>
      <c r="V30219" s="119"/>
      <c r="X30219" s="119"/>
      <c r="Z30219" s="119"/>
    </row>
    <row r="30220" spans="16:26" x14ac:dyDescent="0.25">
      <c r="P30220" s="120"/>
      <c r="R30220" s="120"/>
      <c r="T30220" s="120"/>
      <c r="V30220" s="120"/>
      <c r="X30220" s="120"/>
      <c r="Z30220" s="120"/>
    </row>
    <row r="30221" spans="16:26" x14ac:dyDescent="0.25">
      <c r="P30221" s="119"/>
      <c r="R30221" s="119"/>
      <c r="T30221" s="119"/>
      <c r="V30221" s="119"/>
      <c r="X30221" s="119"/>
      <c r="Z30221" s="119"/>
    </row>
    <row r="30222" spans="16:26" x14ac:dyDescent="0.25">
      <c r="P30222" s="119"/>
      <c r="R30222" s="119"/>
      <c r="T30222" s="119"/>
      <c r="V30222" s="119"/>
      <c r="X30222" s="119"/>
      <c r="Z30222" s="119"/>
    </row>
    <row r="30223" spans="16:26" x14ac:dyDescent="0.25">
      <c r="P30223" s="120"/>
      <c r="R30223" s="120"/>
      <c r="T30223" s="120"/>
      <c r="V30223" s="120"/>
      <c r="X30223" s="120"/>
      <c r="Z30223" s="120"/>
    </row>
    <row r="30224" spans="16:26" x14ac:dyDescent="0.25">
      <c r="P30224" s="119"/>
      <c r="R30224" s="119"/>
      <c r="T30224" s="119"/>
      <c r="V30224" s="119"/>
      <c r="X30224" s="119"/>
      <c r="Z30224" s="119"/>
    </row>
    <row r="30225" spans="16:26" x14ac:dyDescent="0.25">
      <c r="P30225" s="120"/>
      <c r="R30225" s="120"/>
      <c r="T30225" s="120"/>
      <c r="V30225" s="120"/>
      <c r="X30225" s="120"/>
      <c r="Z30225" s="120"/>
    </row>
    <row r="30226" spans="16:26" x14ac:dyDescent="0.25">
      <c r="P30226" s="119"/>
      <c r="R30226" s="119"/>
      <c r="T30226" s="119"/>
      <c r="V30226" s="119"/>
      <c r="X30226" s="119"/>
      <c r="Z30226" s="119"/>
    </row>
    <row r="30227" spans="16:26" x14ac:dyDescent="0.25">
      <c r="P30227" s="119"/>
      <c r="R30227" s="119"/>
      <c r="T30227" s="119"/>
      <c r="V30227" s="119"/>
      <c r="X30227" s="119"/>
      <c r="Z30227" s="119"/>
    </row>
    <row r="30228" spans="16:26" x14ac:dyDescent="0.25">
      <c r="P30228" s="119"/>
      <c r="R30228" s="119"/>
      <c r="T30228" s="119"/>
      <c r="V30228" s="119"/>
      <c r="X30228" s="119"/>
      <c r="Z30228" s="119"/>
    </row>
    <row r="30229" spans="16:26" x14ac:dyDescent="0.25">
      <c r="P30229" s="121"/>
      <c r="R30229" s="121"/>
      <c r="T30229" s="121"/>
      <c r="V30229" s="121"/>
      <c r="X30229" s="121"/>
      <c r="Z30229" s="121"/>
    </row>
    <row r="30230" spans="16:26" x14ac:dyDescent="0.25">
      <c r="P30230" s="121"/>
      <c r="R30230" s="121"/>
      <c r="T30230" s="121"/>
      <c r="V30230" s="121"/>
      <c r="X30230" s="121"/>
      <c r="Z30230" s="121"/>
    </row>
    <row r="30231" spans="16:26" x14ac:dyDescent="0.25">
      <c r="P30231" s="121"/>
      <c r="R30231" s="121"/>
      <c r="T30231" s="121"/>
      <c r="V30231" s="121"/>
      <c r="X30231" s="121"/>
      <c r="Z30231" s="121"/>
    </row>
    <row r="30232" spans="16:26" x14ac:dyDescent="0.25">
      <c r="P30232" s="121"/>
      <c r="R30232" s="121"/>
      <c r="T30232" s="121"/>
      <c r="V30232" s="121"/>
      <c r="X30232" s="121"/>
      <c r="Z30232" s="121"/>
    </row>
    <row r="30233" spans="16:26" x14ac:dyDescent="0.25">
      <c r="P30233" s="122"/>
      <c r="R30233" s="122"/>
      <c r="T30233" s="122"/>
      <c r="V30233" s="122"/>
      <c r="X30233" s="122"/>
      <c r="Z30233" s="122"/>
    </row>
    <row r="30234" spans="16:26" x14ac:dyDescent="0.25">
      <c r="P30234" s="118"/>
      <c r="R30234" s="118"/>
      <c r="T30234" s="118"/>
      <c r="V30234" s="118"/>
      <c r="X30234" s="118"/>
      <c r="Z30234" s="118"/>
    </row>
    <row r="30235" spans="16:26" x14ac:dyDescent="0.25">
      <c r="P30235" s="119"/>
      <c r="R30235" s="119"/>
      <c r="T30235" s="119"/>
      <c r="V30235" s="119"/>
      <c r="X30235" s="119"/>
      <c r="Z30235" s="119"/>
    </row>
    <row r="30236" spans="16:26" x14ac:dyDescent="0.25">
      <c r="P30236" s="119"/>
      <c r="R30236" s="119"/>
      <c r="T30236" s="119"/>
      <c r="V30236" s="119"/>
      <c r="X30236" s="119"/>
      <c r="Z30236" s="119"/>
    </row>
    <row r="30237" spans="16:26" x14ac:dyDescent="0.25">
      <c r="P30237" s="120"/>
      <c r="R30237" s="120"/>
      <c r="T30237" s="120"/>
      <c r="V30237" s="120"/>
      <c r="X30237" s="120"/>
      <c r="Z30237" s="120"/>
    </row>
    <row r="30238" spans="16:26" x14ac:dyDescent="0.25">
      <c r="P30238" s="119"/>
      <c r="R30238" s="119"/>
      <c r="T30238" s="119"/>
      <c r="V30238" s="119"/>
      <c r="X30238" s="119"/>
      <c r="Z30238" s="119"/>
    </row>
    <row r="30239" spans="16:26" x14ac:dyDescent="0.25">
      <c r="P30239" s="119"/>
      <c r="R30239" s="119"/>
      <c r="T30239" s="119"/>
      <c r="V30239" s="119"/>
      <c r="X30239" s="119"/>
      <c r="Z30239" s="119"/>
    </row>
    <row r="30240" spans="16:26" x14ac:dyDescent="0.25">
      <c r="P30240" s="120"/>
      <c r="R30240" s="120"/>
      <c r="T30240" s="120"/>
      <c r="V30240" s="120"/>
      <c r="X30240" s="120"/>
      <c r="Z30240" s="120"/>
    </row>
    <row r="30241" spans="16:26" x14ac:dyDescent="0.25">
      <c r="P30241" s="119"/>
      <c r="R30241" s="119"/>
      <c r="T30241" s="119"/>
      <c r="V30241" s="119"/>
      <c r="X30241" s="119"/>
      <c r="Z30241" s="119"/>
    </row>
    <row r="30242" spans="16:26" x14ac:dyDescent="0.25">
      <c r="P30242" s="120"/>
      <c r="R30242" s="120"/>
      <c r="T30242" s="120"/>
      <c r="V30242" s="120"/>
      <c r="X30242" s="120"/>
      <c r="Z30242" s="120"/>
    </row>
    <row r="30243" spans="16:26" x14ac:dyDescent="0.25">
      <c r="P30243" s="119"/>
      <c r="R30243" s="119"/>
      <c r="T30243" s="119"/>
      <c r="V30243" s="119"/>
      <c r="X30243" s="119"/>
      <c r="Z30243" s="119"/>
    </row>
    <row r="30244" spans="16:26" x14ac:dyDescent="0.25">
      <c r="P30244" s="119"/>
      <c r="R30244" s="119"/>
      <c r="T30244" s="119"/>
      <c r="V30244" s="119"/>
      <c r="X30244" s="119"/>
      <c r="Z30244" s="119"/>
    </row>
    <row r="30245" spans="16:26" x14ac:dyDescent="0.25">
      <c r="P30245" s="119"/>
      <c r="R30245" s="119"/>
      <c r="T30245" s="119"/>
      <c r="V30245" s="119"/>
      <c r="X30245" s="119"/>
      <c r="Z30245" s="119"/>
    </row>
    <row r="30246" spans="16:26" x14ac:dyDescent="0.25">
      <c r="P30246" s="121"/>
      <c r="R30246" s="121"/>
      <c r="T30246" s="121"/>
      <c r="V30246" s="121"/>
      <c r="X30246" s="121"/>
      <c r="Z30246" s="121"/>
    </row>
    <row r="30247" spans="16:26" x14ac:dyDescent="0.25">
      <c r="P30247" s="121"/>
      <c r="R30247" s="121"/>
      <c r="T30247" s="121"/>
      <c r="V30247" s="121"/>
      <c r="X30247" s="121"/>
      <c r="Z30247" s="121"/>
    </row>
    <row r="30248" spans="16:26" x14ac:dyDescent="0.25">
      <c r="P30248" s="121"/>
      <c r="R30248" s="121"/>
      <c r="T30248" s="121"/>
      <c r="V30248" s="121"/>
      <c r="X30248" s="121"/>
      <c r="Z30248" s="121"/>
    </row>
    <row r="30249" spans="16:26" x14ac:dyDescent="0.25">
      <c r="P30249" s="121"/>
      <c r="R30249" s="121"/>
      <c r="T30249" s="121"/>
      <c r="V30249" s="121"/>
      <c r="X30249" s="121"/>
      <c r="Z30249" s="121"/>
    </row>
    <row r="30250" spans="16:26" x14ac:dyDescent="0.25">
      <c r="P30250" s="122"/>
      <c r="R30250" s="122"/>
      <c r="T30250" s="122"/>
      <c r="V30250" s="122"/>
      <c r="X30250" s="122"/>
      <c r="Z30250" s="122"/>
    </row>
    <row r="30251" spans="16:26" x14ac:dyDescent="0.25">
      <c r="P30251" s="118"/>
      <c r="R30251" s="118"/>
      <c r="T30251" s="118"/>
      <c r="V30251" s="118"/>
      <c r="X30251" s="118"/>
      <c r="Z30251" s="118"/>
    </row>
    <row r="30252" spans="16:26" x14ac:dyDescent="0.25">
      <c r="P30252" s="119"/>
      <c r="R30252" s="119"/>
      <c r="T30252" s="119"/>
      <c r="V30252" s="119"/>
      <c r="X30252" s="119"/>
      <c r="Z30252" s="119"/>
    </row>
    <row r="30253" spans="16:26" x14ac:dyDescent="0.25">
      <c r="P30253" s="119"/>
      <c r="R30253" s="119"/>
      <c r="T30253" s="119"/>
      <c r="V30253" s="119"/>
      <c r="X30253" s="119"/>
      <c r="Z30253" s="119"/>
    </row>
    <row r="30254" spans="16:26" x14ac:dyDescent="0.25">
      <c r="P30254" s="120"/>
      <c r="R30254" s="120"/>
      <c r="T30254" s="120"/>
      <c r="V30254" s="120"/>
      <c r="X30254" s="120"/>
      <c r="Z30254" s="120"/>
    </row>
    <row r="30255" spans="16:26" x14ac:dyDescent="0.25">
      <c r="P30255" s="119"/>
      <c r="R30255" s="119"/>
      <c r="T30255" s="119"/>
      <c r="V30255" s="119"/>
      <c r="X30255" s="119"/>
      <c r="Z30255" s="119"/>
    </row>
    <row r="30256" spans="16:26" x14ac:dyDescent="0.25">
      <c r="P30256" s="119"/>
      <c r="R30256" s="119"/>
      <c r="T30256" s="119"/>
      <c r="V30256" s="119"/>
      <c r="X30256" s="119"/>
      <c r="Z30256" s="119"/>
    </row>
    <row r="30257" spans="16:26" x14ac:dyDescent="0.25">
      <c r="P30257" s="120"/>
      <c r="R30257" s="120"/>
      <c r="T30257" s="120"/>
      <c r="V30257" s="120"/>
      <c r="X30257" s="120"/>
      <c r="Z30257" s="120"/>
    </row>
    <row r="30258" spans="16:26" x14ac:dyDescent="0.25">
      <c r="P30258" s="119"/>
      <c r="R30258" s="119"/>
      <c r="T30258" s="119"/>
      <c r="V30258" s="119"/>
      <c r="X30258" s="119"/>
      <c r="Z30258" s="119"/>
    </row>
    <row r="30259" spans="16:26" x14ac:dyDescent="0.25">
      <c r="P30259" s="120"/>
      <c r="R30259" s="120"/>
      <c r="T30259" s="120"/>
      <c r="V30259" s="120"/>
      <c r="X30259" s="120"/>
      <c r="Z30259" s="120"/>
    </row>
    <row r="30260" spans="16:26" x14ac:dyDescent="0.25">
      <c r="P30260" s="119"/>
      <c r="R30260" s="119"/>
      <c r="T30260" s="119"/>
      <c r="V30260" s="119"/>
      <c r="X30260" s="119"/>
      <c r="Z30260" s="119"/>
    </row>
    <row r="30261" spans="16:26" x14ac:dyDescent="0.25">
      <c r="P30261" s="119"/>
      <c r="R30261" s="119"/>
      <c r="T30261" s="119"/>
      <c r="V30261" s="119"/>
      <c r="X30261" s="119"/>
      <c r="Z30261" s="119"/>
    </row>
    <row r="30262" spans="16:26" x14ac:dyDescent="0.25">
      <c r="P30262" s="119"/>
      <c r="R30262" s="119"/>
      <c r="T30262" s="119"/>
      <c r="V30262" s="119"/>
      <c r="X30262" s="119"/>
      <c r="Z30262" s="119"/>
    </row>
    <row r="30263" spans="16:26" x14ac:dyDescent="0.25">
      <c r="P30263" s="121"/>
      <c r="R30263" s="121"/>
      <c r="T30263" s="121"/>
      <c r="V30263" s="121"/>
      <c r="X30263" s="121"/>
      <c r="Z30263" s="121"/>
    </row>
    <row r="30264" spans="16:26" x14ac:dyDescent="0.25">
      <c r="P30264" s="121"/>
      <c r="R30264" s="121"/>
      <c r="T30264" s="121"/>
      <c r="V30264" s="121"/>
      <c r="X30264" s="121"/>
      <c r="Z30264" s="121"/>
    </row>
    <row r="30265" spans="16:26" x14ac:dyDescent="0.25">
      <c r="P30265" s="121"/>
      <c r="R30265" s="121"/>
      <c r="T30265" s="121"/>
      <c r="V30265" s="121"/>
      <c r="X30265" s="121"/>
      <c r="Z30265" s="121"/>
    </row>
    <row r="30266" spans="16:26" x14ac:dyDescent="0.25">
      <c r="P30266" s="121"/>
      <c r="R30266" s="121"/>
      <c r="T30266" s="121"/>
      <c r="V30266" s="121"/>
      <c r="X30266" s="121"/>
      <c r="Z30266" s="121"/>
    </row>
    <row r="30267" spans="16:26" x14ac:dyDescent="0.25">
      <c r="P30267" s="122"/>
      <c r="R30267" s="122"/>
      <c r="T30267" s="122"/>
      <c r="V30267" s="122"/>
      <c r="X30267" s="122"/>
      <c r="Z30267" s="122"/>
    </row>
    <row r="30268" spans="16:26" x14ac:dyDescent="0.25">
      <c r="P30268" s="118"/>
      <c r="R30268" s="118"/>
      <c r="T30268" s="118"/>
      <c r="V30268" s="118"/>
      <c r="X30268" s="118"/>
      <c r="Z30268" s="118"/>
    </row>
    <row r="30269" spans="16:26" x14ac:dyDescent="0.25">
      <c r="P30269" s="119"/>
      <c r="R30269" s="119"/>
      <c r="T30269" s="119"/>
      <c r="V30269" s="119"/>
      <c r="X30269" s="119"/>
      <c r="Z30269" s="119"/>
    </row>
    <row r="30270" spans="16:26" x14ac:dyDescent="0.25">
      <c r="P30270" s="119"/>
      <c r="R30270" s="119"/>
      <c r="T30270" s="119"/>
      <c r="V30270" s="119"/>
      <c r="X30270" s="119"/>
      <c r="Z30270" s="119"/>
    </row>
    <row r="30271" spans="16:26" x14ac:dyDescent="0.25">
      <c r="P30271" s="120"/>
      <c r="R30271" s="120"/>
      <c r="T30271" s="120"/>
      <c r="V30271" s="120"/>
      <c r="X30271" s="120"/>
      <c r="Z30271" s="120"/>
    </row>
    <row r="30272" spans="16:26" x14ac:dyDescent="0.25">
      <c r="P30272" s="119"/>
      <c r="R30272" s="119"/>
      <c r="T30272" s="119"/>
      <c r="V30272" s="119"/>
      <c r="X30272" s="119"/>
      <c r="Z30272" s="119"/>
    </row>
    <row r="30273" spans="16:26" x14ac:dyDescent="0.25">
      <c r="P30273" s="119"/>
      <c r="R30273" s="119"/>
      <c r="T30273" s="119"/>
      <c r="V30273" s="119"/>
      <c r="X30273" s="119"/>
      <c r="Z30273" s="119"/>
    </row>
    <row r="30274" spans="16:26" x14ac:dyDescent="0.25">
      <c r="P30274" s="120"/>
      <c r="R30274" s="120"/>
      <c r="T30274" s="120"/>
      <c r="V30274" s="120"/>
      <c r="X30274" s="120"/>
      <c r="Z30274" s="120"/>
    </row>
    <row r="30275" spans="16:26" x14ac:dyDescent="0.25">
      <c r="P30275" s="119"/>
      <c r="R30275" s="119"/>
      <c r="T30275" s="119"/>
      <c r="V30275" s="119"/>
      <c r="X30275" s="119"/>
      <c r="Z30275" s="119"/>
    </row>
    <row r="30276" spans="16:26" x14ac:dyDescent="0.25">
      <c r="P30276" s="120"/>
      <c r="R30276" s="120"/>
      <c r="T30276" s="120"/>
      <c r="V30276" s="120"/>
      <c r="X30276" s="120"/>
      <c r="Z30276" s="120"/>
    </row>
    <row r="30277" spans="16:26" x14ac:dyDescent="0.25">
      <c r="P30277" s="119"/>
      <c r="R30277" s="119"/>
      <c r="T30277" s="119"/>
      <c r="V30277" s="119"/>
      <c r="X30277" s="119"/>
      <c r="Z30277" s="119"/>
    </row>
    <row r="30278" spans="16:26" x14ac:dyDescent="0.25">
      <c r="P30278" s="119"/>
      <c r="R30278" s="119"/>
      <c r="T30278" s="119"/>
      <c r="V30278" s="119"/>
      <c r="X30278" s="119"/>
      <c r="Z30278" s="119"/>
    </row>
    <row r="30279" spans="16:26" x14ac:dyDescent="0.25">
      <c r="P30279" s="119"/>
      <c r="R30279" s="119"/>
      <c r="T30279" s="119"/>
      <c r="V30279" s="119"/>
      <c r="X30279" s="119"/>
      <c r="Z30279" s="119"/>
    </row>
    <row r="30280" spans="16:26" x14ac:dyDescent="0.25">
      <c r="P30280" s="121"/>
      <c r="R30280" s="121"/>
      <c r="T30280" s="121"/>
      <c r="V30280" s="121"/>
      <c r="X30280" s="121"/>
      <c r="Z30280" s="121"/>
    </row>
    <row r="30281" spans="16:26" x14ac:dyDescent="0.25">
      <c r="P30281" s="121"/>
      <c r="R30281" s="121"/>
      <c r="T30281" s="121"/>
      <c r="V30281" s="121"/>
      <c r="X30281" s="121"/>
      <c r="Z30281" s="121"/>
    </row>
    <row r="30282" spans="16:26" x14ac:dyDescent="0.25">
      <c r="P30282" s="121"/>
      <c r="R30282" s="121"/>
      <c r="T30282" s="121"/>
      <c r="V30282" s="121"/>
      <c r="X30282" s="121"/>
      <c r="Z30282" s="121"/>
    </row>
    <row r="30283" spans="16:26" x14ac:dyDescent="0.25">
      <c r="P30283" s="121"/>
      <c r="R30283" s="121"/>
      <c r="T30283" s="121"/>
      <c r="V30283" s="121"/>
      <c r="X30283" s="121"/>
      <c r="Z30283" s="121"/>
    </row>
    <row r="30284" spans="16:26" x14ac:dyDescent="0.25">
      <c r="P30284" s="122"/>
      <c r="R30284" s="122"/>
      <c r="T30284" s="122"/>
      <c r="V30284" s="122"/>
      <c r="X30284" s="122"/>
      <c r="Z30284" s="122"/>
    </row>
    <row r="30285" spans="16:26" x14ac:dyDescent="0.25">
      <c r="P30285" s="118"/>
      <c r="R30285" s="118"/>
      <c r="T30285" s="118"/>
      <c r="V30285" s="118"/>
      <c r="X30285" s="118"/>
      <c r="Z30285" s="118"/>
    </row>
    <row r="30286" spans="16:26" x14ac:dyDescent="0.25">
      <c r="P30286" s="119"/>
      <c r="R30286" s="119"/>
      <c r="T30286" s="119"/>
      <c r="V30286" s="119"/>
      <c r="X30286" s="119"/>
      <c r="Z30286" s="119"/>
    </row>
    <row r="30287" spans="16:26" x14ac:dyDescent="0.25">
      <c r="P30287" s="119"/>
      <c r="R30287" s="119"/>
      <c r="T30287" s="119"/>
      <c r="V30287" s="119"/>
      <c r="X30287" s="119"/>
      <c r="Z30287" s="119"/>
    </row>
    <row r="30288" spans="16:26" x14ac:dyDescent="0.25">
      <c r="P30288" s="120"/>
      <c r="R30288" s="120"/>
      <c r="T30288" s="120"/>
      <c r="V30288" s="120"/>
      <c r="X30288" s="120"/>
      <c r="Z30288" s="120"/>
    </row>
    <row r="30289" spans="16:26" x14ac:dyDescent="0.25">
      <c r="P30289" s="119"/>
      <c r="R30289" s="119"/>
      <c r="T30289" s="119"/>
      <c r="V30289" s="119"/>
      <c r="X30289" s="119"/>
      <c r="Z30289" s="119"/>
    </row>
    <row r="30290" spans="16:26" x14ac:dyDescent="0.25">
      <c r="P30290" s="119"/>
      <c r="R30290" s="119"/>
      <c r="T30290" s="119"/>
      <c r="V30290" s="119"/>
      <c r="X30290" s="119"/>
      <c r="Z30290" s="119"/>
    </row>
    <row r="30291" spans="16:26" x14ac:dyDescent="0.25">
      <c r="P30291" s="120"/>
      <c r="R30291" s="120"/>
      <c r="T30291" s="120"/>
      <c r="V30291" s="120"/>
      <c r="X30291" s="120"/>
      <c r="Z30291" s="120"/>
    </row>
    <row r="30292" spans="16:26" x14ac:dyDescent="0.25">
      <c r="P30292" s="119"/>
      <c r="R30292" s="119"/>
      <c r="T30292" s="119"/>
      <c r="V30292" s="119"/>
      <c r="X30292" s="119"/>
      <c r="Z30292" s="119"/>
    </row>
    <row r="30293" spans="16:26" x14ac:dyDescent="0.25">
      <c r="P30293" s="120"/>
      <c r="R30293" s="120"/>
      <c r="T30293" s="120"/>
      <c r="V30293" s="120"/>
      <c r="X30293" s="120"/>
      <c r="Z30293" s="120"/>
    </row>
    <row r="30294" spans="16:26" x14ac:dyDescent="0.25">
      <c r="P30294" s="119"/>
      <c r="R30294" s="119"/>
      <c r="T30294" s="119"/>
      <c r="V30294" s="119"/>
      <c r="X30294" s="119"/>
      <c r="Z30294" s="119"/>
    </row>
    <row r="30295" spans="16:26" x14ac:dyDescent="0.25">
      <c r="P30295" s="119"/>
      <c r="R30295" s="119"/>
      <c r="T30295" s="119"/>
      <c r="V30295" s="119"/>
      <c r="X30295" s="119"/>
      <c r="Z30295" s="119"/>
    </row>
    <row r="30296" spans="16:26" x14ac:dyDescent="0.25">
      <c r="P30296" s="119"/>
      <c r="R30296" s="119"/>
      <c r="T30296" s="119"/>
      <c r="V30296" s="119"/>
      <c r="X30296" s="119"/>
      <c r="Z30296" s="119"/>
    </row>
    <row r="30297" spans="16:26" x14ac:dyDescent="0.25">
      <c r="P30297" s="121"/>
      <c r="R30297" s="121"/>
      <c r="T30297" s="121"/>
      <c r="V30297" s="121"/>
      <c r="X30297" s="121"/>
      <c r="Z30297" s="121"/>
    </row>
    <row r="30298" spans="16:26" x14ac:dyDescent="0.25">
      <c r="P30298" s="121"/>
      <c r="R30298" s="121"/>
      <c r="T30298" s="121"/>
      <c r="V30298" s="121"/>
      <c r="X30298" s="121"/>
      <c r="Z30298" s="121"/>
    </row>
    <row r="30299" spans="16:26" x14ac:dyDescent="0.25">
      <c r="P30299" s="121"/>
      <c r="R30299" s="121"/>
      <c r="T30299" s="121"/>
      <c r="V30299" s="121"/>
      <c r="X30299" s="121"/>
      <c r="Z30299" s="121"/>
    </row>
    <row r="30300" spans="16:26" x14ac:dyDescent="0.25">
      <c r="P30300" s="121"/>
      <c r="R30300" s="121"/>
      <c r="T30300" s="121"/>
      <c r="V30300" s="121"/>
      <c r="X30300" s="121"/>
      <c r="Z30300" s="121"/>
    </row>
    <row r="30301" spans="16:26" x14ac:dyDescent="0.25">
      <c r="P30301" s="122"/>
      <c r="R30301" s="122"/>
      <c r="T30301" s="122"/>
      <c r="V30301" s="122"/>
      <c r="X30301" s="122"/>
      <c r="Z30301" s="122"/>
    </row>
    <row r="30302" spans="16:26" x14ac:dyDescent="0.25">
      <c r="P30302" s="118"/>
      <c r="R30302" s="118"/>
      <c r="T30302" s="118"/>
      <c r="V30302" s="118"/>
      <c r="X30302" s="118"/>
      <c r="Z30302" s="118"/>
    </row>
    <row r="30303" spans="16:26" x14ac:dyDescent="0.25">
      <c r="P30303" s="119"/>
      <c r="R30303" s="119"/>
      <c r="T30303" s="119"/>
      <c r="V30303" s="119"/>
      <c r="X30303" s="119"/>
      <c r="Z30303" s="119"/>
    </row>
    <row r="30304" spans="16:26" x14ac:dyDescent="0.25">
      <c r="P30304" s="119"/>
      <c r="R30304" s="119"/>
      <c r="T30304" s="119"/>
      <c r="V30304" s="119"/>
      <c r="X30304" s="119"/>
      <c r="Z30304" s="119"/>
    </row>
    <row r="30305" spans="16:26" x14ac:dyDescent="0.25">
      <c r="P30305" s="120"/>
      <c r="R30305" s="120"/>
      <c r="T30305" s="120"/>
      <c r="V30305" s="120"/>
      <c r="X30305" s="120"/>
      <c r="Z30305" s="120"/>
    </row>
    <row r="30306" spans="16:26" x14ac:dyDescent="0.25">
      <c r="P30306" s="119"/>
      <c r="R30306" s="119"/>
      <c r="T30306" s="119"/>
      <c r="V30306" s="119"/>
      <c r="X30306" s="119"/>
      <c r="Z30306" s="119"/>
    </row>
    <row r="30307" spans="16:26" x14ac:dyDescent="0.25">
      <c r="P30307" s="119"/>
      <c r="R30307" s="119"/>
      <c r="T30307" s="119"/>
      <c r="V30307" s="119"/>
      <c r="X30307" s="119"/>
      <c r="Z30307" s="119"/>
    </row>
    <row r="30308" spans="16:26" x14ac:dyDescent="0.25">
      <c r="P30308" s="120"/>
      <c r="R30308" s="120"/>
      <c r="T30308" s="120"/>
      <c r="V30308" s="120"/>
      <c r="X30308" s="120"/>
      <c r="Z30308" s="120"/>
    </row>
    <row r="30309" spans="16:26" x14ac:dyDescent="0.25">
      <c r="P30309" s="119"/>
      <c r="R30309" s="119"/>
      <c r="T30309" s="119"/>
      <c r="V30309" s="119"/>
      <c r="X30309" s="119"/>
      <c r="Z30309" s="119"/>
    </row>
    <row r="30310" spans="16:26" x14ac:dyDescent="0.25">
      <c r="P30310" s="120"/>
      <c r="R30310" s="120"/>
      <c r="T30310" s="120"/>
      <c r="V30310" s="120"/>
      <c r="X30310" s="120"/>
      <c r="Z30310" s="120"/>
    </row>
    <row r="30311" spans="16:26" x14ac:dyDescent="0.25">
      <c r="P30311" s="119"/>
      <c r="R30311" s="119"/>
      <c r="T30311" s="119"/>
      <c r="V30311" s="119"/>
      <c r="X30311" s="119"/>
      <c r="Z30311" s="119"/>
    </row>
    <row r="30312" spans="16:26" x14ac:dyDescent="0.25">
      <c r="P30312" s="119"/>
      <c r="R30312" s="119"/>
      <c r="T30312" s="119"/>
      <c r="V30312" s="119"/>
      <c r="X30312" s="119"/>
      <c r="Z30312" s="119"/>
    </row>
    <row r="30313" spans="16:26" x14ac:dyDescent="0.25">
      <c r="P30313" s="119"/>
      <c r="R30313" s="119"/>
      <c r="T30313" s="119"/>
      <c r="V30313" s="119"/>
      <c r="X30313" s="119"/>
      <c r="Z30313" s="119"/>
    </row>
    <row r="30314" spans="16:26" x14ac:dyDescent="0.25">
      <c r="P30314" s="121"/>
      <c r="R30314" s="121"/>
      <c r="T30314" s="121"/>
      <c r="V30314" s="121"/>
      <c r="X30314" s="121"/>
      <c r="Z30314" s="121"/>
    </row>
    <row r="30315" spans="16:26" x14ac:dyDescent="0.25">
      <c r="P30315" s="121"/>
      <c r="R30315" s="121"/>
      <c r="T30315" s="121"/>
      <c r="V30315" s="121"/>
      <c r="X30315" s="121"/>
      <c r="Z30315" s="121"/>
    </row>
    <row r="30316" spans="16:26" x14ac:dyDescent="0.25">
      <c r="P30316" s="121"/>
      <c r="R30316" s="121"/>
      <c r="T30316" s="121"/>
      <c r="V30316" s="121"/>
      <c r="X30316" s="121"/>
      <c r="Z30316" s="121"/>
    </row>
    <row r="30317" spans="16:26" x14ac:dyDescent="0.25">
      <c r="P30317" s="121"/>
      <c r="R30317" s="121"/>
      <c r="T30317" s="121"/>
      <c r="V30317" s="121"/>
      <c r="X30317" s="121"/>
      <c r="Z30317" s="121"/>
    </row>
    <row r="30318" spans="16:26" x14ac:dyDescent="0.25">
      <c r="P30318" s="122"/>
      <c r="R30318" s="122"/>
      <c r="T30318" s="122"/>
      <c r="V30318" s="122"/>
      <c r="X30318" s="122"/>
      <c r="Z30318" s="122"/>
    </row>
    <row r="30319" spans="16:26" x14ac:dyDescent="0.25">
      <c r="P30319" s="118"/>
      <c r="R30319" s="118"/>
      <c r="T30319" s="118"/>
      <c r="V30319" s="118"/>
      <c r="X30319" s="118"/>
      <c r="Z30319" s="118"/>
    </row>
    <row r="30320" spans="16:26" x14ac:dyDescent="0.25">
      <c r="P30320" s="119"/>
      <c r="R30320" s="119"/>
      <c r="T30320" s="119"/>
      <c r="V30320" s="119"/>
      <c r="X30320" s="119"/>
      <c r="Z30320" s="119"/>
    </row>
    <row r="30321" spans="16:26" x14ac:dyDescent="0.25">
      <c r="P30321" s="119"/>
      <c r="R30321" s="119"/>
      <c r="T30321" s="119"/>
      <c r="V30321" s="119"/>
      <c r="X30321" s="119"/>
      <c r="Z30321" s="119"/>
    </row>
    <row r="30322" spans="16:26" x14ac:dyDescent="0.25">
      <c r="P30322" s="120"/>
      <c r="R30322" s="120"/>
      <c r="T30322" s="120"/>
      <c r="V30322" s="120"/>
      <c r="X30322" s="120"/>
      <c r="Z30322" s="120"/>
    </row>
    <row r="30323" spans="16:26" x14ac:dyDescent="0.25">
      <c r="P30323" s="119"/>
      <c r="R30323" s="119"/>
      <c r="T30323" s="119"/>
      <c r="V30323" s="119"/>
      <c r="X30323" s="119"/>
      <c r="Z30323" s="119"/>
    </row>
    <row r="30324" spans="16:26" x14ac:dyDescent="0.25">
      <c r="P30324" s="119"/>
      <c r="R30324" s="119"/>
      <c r="T30324" s="119"/>
      <c r="V30324" s="119"/>
      <c r="X30324" s="119"/>
      <c r="Z30324" s="119"/>
    </row>
    <row r="30325" spans="16:26" x14ac:dyDescent="0.25">
      <c r="P30325" s="120"/>
      <c r="R30325" s="120"/>
      <c r="T30325" s="120"/>
      <c r="V30325" s="120"/>
      <c r="X30325" s="120"/>
      <c r="Z30325" s="120"/>
    </row>
    <row r="30326" spans="16:26" x14ac:dyDescent="0.25">
      <c r="P30326" s="119"/>
      <c r="R30326" s="119"/>
      <c r="T30326" s="119"/>
      <c r="V30326" s="119"/>
      <c r="X30326" s="119"/>
      <c r="Z30326" s="119"/>
    </row>
    <row r="30327" spans="16:26" x14ac:dyDescent="0.25">
      <c r="P30327" s="120"/>
      <c r="R30327" s="120"/>
      <c r="T30327" s="120"/>
      <c r="V30327" s="120"/>
      <c r="X30327" s="120"/>
      <c r="Z30327" s="120"/>
    </row>
    <row r="30328" spans="16:26" x14ac:dyDescent="0.25">
      <c r="P30328" s="119"/>
      <c r="R30328" s="119"/>
      <c r="T30328" s="119"/>
      <c r="V30328" s="119"/>
      <c r="X30328" s="119"/>
      <c r="Z30328" s="119"/>
    </row>
    <row r="30329" spans="16:26" x14ac:dyDescent="0.25">
      <c r="P30329" s="119"/>
      <c r="R30329" s="119"/>
      <c r="T30329" s="119"/>
      <c r="V30329" s="119"/>
      <c r="X30329" s="119"/>
      <c r="Z30329" s="119"/>
    </row>
    <row r="30330" spans="16:26" x14ac:dyDescent="0.25">
      <c r="P30330" s="119"/>
      <c r="R30330" s="119"/>
      <c r="T30330" s="119"/>
      <c r="V30330" s="119"/>
      <c r="X30330" s="119"/>
      <c r="Z30330" s="119"/>
    </row>
    <row r="30331" spans="16:26" x14ac:dyDescent="0.25">
      <c r="P30331" s="121"/>
      <c r="R30331" s="121"/>
      <c r="T30331" s="121"/>
      <c r="V30331" s="121"/>
      <c r="X30331" s="121"/>
      <c r="Z30331" s="121"/>
    </row>
    <row r="30332" spans="16:26" x14ac:dyDescent="0.25">
      <c r="P30332" s="121"/>
      <c r="R30332" s="121"/>
      <c r="T30332" s="121"/>
      <c r="V30332" s="121"/>
      <c r="X30332" s="121"/>
      <c r="Z30332" s="121"/>
    </row>
    <row r="30333" spans="16:26" x14ac:dyDescent="0.25">
      <c r="P30333" s="121"/>
      <c r="R30333" s="121"/>
      <c r="T30333" s="121"/>
      <c r="V30333" s="121"/>
      <c r="X30333" s="121"/>
      <c r="Z30333" s="121"/>
    </row>
    <row r="30334" spans="16:26" x14ac:dyDescent="0.25">
      <c r="P30334" s="121"/>
      <c r="R30334" s="121"/>
      <c r="T30334" s="121"/>
      <c r="V30334" s="121"/>
      <c r="X30334" s="121"/>
      <c r="Z30334" s="121"/>
    </row>
    <row r="30335" spans="16:26" x14ac:dyDescent="0.25">
      <c r="P30335" s="122"/>
      <c r="R30335" s="122"/>
      <c r="T30335" s="122"/>
      <c r="V30335" s="122"/>
      <c r="X30335" s="122"/>
      <c r="Z30335" s="122"/>
    </row>
    <row r="30336" spans="16:26" x14ac:dyDescent="0.25">
      <c r="P30336" s="118"/>
      <c r="R30336" s="118"/>
      <c r="T30336" s="118"/>
      <c r="V30336" s="118"/>
      <c r="X30336" s="118"/>
      <c r="Z30336" s="118"/>
    </row>
    <row r="30337" spans="16:26" x14ac:dyDescent="0.25">
      <c r="P30337" s="119"/>
      <c r="R30337" s="119"/>
      <c r="T30337" s="119"/>
      <c r="V30337" s="119"/>
      <c r="X30337" s="119"/>
      <c r="Z30337" s="119"/>
    </row>
    <row r="30338" spans="16:26" x14ac:dyDescent="0.25">
      <c r="P30338" s="119"/>
      <c r="R30338" s="119"/>
      <c r="T30338" s="119"/>
      <c r="V30338" s="119"/>
      <c r="X30338" s="119"/>
      <c r="Z30338" s="119"/>
    </row>
    <row r="30339" spans="16:26" x14ac:dyDescent="0.25">
      <c r="P30339" s="120"/>
      <c r="R30339" s="120"/>
      <c r="T30339" s="120"/>
      <c r="V30339" s="120"/>
      <c r="X30339" s="120"/>
      <c r="Z30339" s="120"/>
    </row>
    <row r="30340" spans="16:26" x14ac:dyDescent="0.25">
      <c r="P30340" s="119"/>
      <c r="R30340" s="119"/>
      <c r="T30340" s="119"/>
      <c r="V30340" s="119"/>
      <c r="X30340" s="119"/>
      <c r="Z30340" s="119"/>
    </row>
    <row r="30341" spans="16:26" x14ac:dyDescent="0.25">
      <c r="P30341" s="119"/>
      <c r="R30341" s="119"/>
      <c r="T30341" s="119"/>
      <c r="V30341" s="119"/>
      <c r="X30341" s="119"/>
      <c r="Z30341" s="119"/>
    </row>
    <row r="30342" spans="16:26" x14ac:dyDescent="0.25">
      <c r="P30342" s="120"/>
      <c r="R30342" s="120"/>
      <c r="T30342" s="120"/>
      <c r="V30342" s="120"/>
      <c r="X30342" s="120"/>
      <c r="Z30342" s="120"/>
    </row>
    <row r="30343" spans="16:26" x14ac:dyDescent="0.25">
      <c r="P30343" s="119"/>
      <c r="R30343" s="119"/>
      <c r="T30343" s="119"/>
      <c r="V30343" s="119"/>
      <c r="X30343" s="119"/>
      <c r="Z30343" s="119"/>
    </row>
    <row r="30344" spans="16:26" x14ac:dyDescent="0.25">
      <c r="P30344" s="120"/>
      <c r="R30344" s="120"/>
      <c r="T30344" s="120"/>
      <c r="V30344" s="120"/>
      <c r="X30344" s="120"/>
      <c r="Z30344" s="120"/>
    </row>
    <row r="30345" spans="16:26" x14ac:dyDescent="0.25">
      <c r="P30345" s="119"/>
      <c r="R30345" s="119"/>
      <c r="T30345" s="119"/>
      <c r="V30345" s="119"/>
      <c r="X30345" s="119"/>
      <c r="Z30345" s="119"/>
    </row>
    <row r="30346" spans="16:26" x14ac:dyDescent="0.25">
      <c r="P30346" s="119"/>
      <c r="R30346" s="119"/>
      <c r="T30346" s="119"/>
      <c r="V30346" s="119"/>
      <c r="X30346" s="119"/>
      <c r="Z30346" s="119"/>
    </row>
    <row r="30347" spans="16:26" x14ac:dyDescent="0.25">
      <c r="P30347" s="119"/>
      <c r="R30347" s="119"/>
      <c r="T30347" s="119"/>
      <c r="V30347" s="119"/>
      <c r="X30347" s="119"/>
      <c r="Z30347" s="119"/>
    </row>
    <row r="30348" spans="16:26" x14ac:dyDescent="0.25">
      <c r="P30348" s="121"/>
      <c r="R30348" s="121"/>
      <c r="T30348" s="121"/>
      <c r="V30348" s="121"/>
      <c r="X30348" s="121"/>
      <c r="Z30348" s="121"/>
    </row>
    <row r="30349" spans="16:26" x14ac:dyDescent="0.25">
      <c r="P30349" s="121"/>
      <c r="R30349" s="121"/>
      <c r="T30349" s="121"/>
      <c r="V30349" s="121"/>
      <c r="X30349" s="121"/>
      <c r="Z30349" s="121"/>
    </row>
    <row r="30350" spans="16:26" x14ac:dyDescent="0.25">
      <c r="P30350" s="121"/>
      <c r="R30350" s="121"/>
      <c r="T30350" s="121"/>
      <c r="V30350" s="121"/>
      <c r="X30350" s="121"/>
      <c r="Z30350" s="121"/>
    </row>
    <row r="30351" spans="16:26" x14ac:dyDescent="0.25">
      <c r="P30351" s="121"/>
      <c r="R30351" s="121"/>
      <c r="T30351" s="121"/>
      <c r="V30351" s="121"/>
      <c r="X30351" s="121"/>
      <c r="Z30351" s="121"/>
    </row>
    <row r="30352" spans="16:26" x14ac:dyDescent="0.25">
      <c r="P30352" s="122"/>
      <c r="R30352" s="122"/>
      <c r="T30352" s="122"/>
      <c r="V30352" s="122"/>
      <c r="X30352" s="122"/>
      <c r="Z30352" s="122"/>
    </row>
    <row r="30353" spans="16:26" x14ac:dyDescent="0.25">
      <c r="P30353" s="118"/>
      <c r="R30353" s="118"/>
      <c r="T30353" s="118"/>
      <c r="V30353" s="118"/>
      <c r="X30353" s="118"/>
      <c r="Z30353" s="118"/>
    </row>
    <row r="30354" spans="16:26" x14ac:dyDescent="0.25">
      <c r="P30354" s="119"/>
      <c r="R30354" s="119"/>
      <c r="T30354" s="119"/>
      <c r="V30354" s="119"/>
      <c r="X30354" s="119"/>
      <c r="Z30354" s="119"/>
    </row>
    <row r="30355" spans="16:26" x14ac:dyDescent="0.25">
      <c r="P30355" s="119"/>
      <c r="R30355" s="119"/>
      <c r="T30355" s="119"/>
      <c r="V30355" s="119"/>
      <c r="X30355" s="119"/>
      <c r="Z30355" s="119"/>
    </row>
    <row r="30356" spans="16:26" x14ac:dyDescent="0.25">
      <c r="P30356" s="120"/>
      <c r="R30356" s="120"/>
      <c r="T30356" s="120"/>
      <c r="V30356" s="120"/>
      <c r="X30356" s="120"/>
      <c r="Z30356" s="120"/>
    </row>
    <row r="30357" spans="16:26" x14ac:dyDescent="0.25">
      <c r="P30357" s="119"/>
      <c r="R30357" s="119"/>
      <c r="T30357" s="119"/>
      <c r="V30357" s="119"/>
      <c r="X30357" s="119"/>
      <c r="Z30357" s="119"/>
    </row>
    <row r="30358" spans="16:26" x14ac:dyDescent="0.25">
      <c r="P30358" s="119"/>
      <c r="R30358" s="119"/>
      <c r="T30358" s="119"/>
      <c r="V30358" s="119"/>
      <c r="X30358" s="119"/>
      <c r="Z30358" s="119"/>
    </row>
    <row r="30359" spans="16:26" x14ac:dyDescent="0.25">
      <c r="P30359" s="120"/>
      <c r="R30359" s="120"/>
      <c r="T30359" s="120"/>
      <c r="V30359" s="120"/>
      <c r="X30359" s="120"/>
      <c r="Z30359" s="120"/>
    </row>
    <row r="30360" spans="16:26" x14ac:dyDescent="0.25">
      <c r="P30360" s="119"/>
      <c r="R30360" s="119"/>
      <c r="T30360" s="119"/>
      <c r="V30360" s="119"/>
      <c r="X30360" s="119"/>
      <c r="Z30360" s="119"/>
    </row>
    <row r="30361" spans="16:26" x14ac:dyDescent="0.25">
      <c r="P30361" s="120"/>
      <c r="R30361" s="120"/>
      <c r="T30361" s="120"/>
      <c r="V30361" s="120"/>
      <c r="X30361" s="120"/>
      <c r="Z30361" s="120"/>
    </row>
    <row r="30362" spans="16:26" x14ac:dyDescent="0.25">
      <c r="P30362" s="119"/>
      <c r="R30362" s="119"/>
      <c r="T30362" s="119"/>
      <c r="V30362" s="119"/>
      <c r="X30362" s="119"/>
      <c r="Z30362" s="119"/>
    </row>
    <row r="30363" spans="16:26" x14ac:dyDescent="0.25">
      <c r="P30363" s="119"/>
      <c r="R30363" s="119"/>
      <c r="T30363" s="119"/>
      <c r="V30363" s="119"/>
      <c r="X30363" s="119"/>
      <c r="Z30363" s="119"/>
    </row>
    <row r="30364" spans="16:26" x14ac:dyDescent="0.25">
      <c r="P30364" s="119"/>
      <c r="R30364" s="119"/>
      <c r="T30364" s="119"/>
      <c r="V30364" s="119"/>
      <c r="X30364" s="119"/>
      <c r="Z30364" s="119"/>
    </row>
    <row r="30365" spans="16:26" x14ac:dyDescent="0.25">
      <c r="P30365" s="121"/>
      <c r="R30365" s="121"/>
      <c r="T30365" s="121"/>
      <c r="V30365" s="121"/>
      <c r="X30365" s="121"/>
      <c r="Z30365" s="121"/>
    </row>
    <row r="30366" spans="16:26" x14ac:dyDescent="0.25">
      <c r="P30366" s="121"/>
      <c r="R30366" s="121"/>
      <c r="T30366" s="121"/>
      <c r="V30366" s="121"/>
      <c r="X30366" s="121"/>
      <c r="Z30366" s="121"/>
    </row>
    <row r="30367" spans="16:26" x14ac:dyDescent="0.25">
      <c r="P30367" s="121"/>
      <c r="R30367" s="121"/>
      <c r="T30367" s="121"/>
      <c r="V30367" s="121"/>
      <c r="X30367" s="121"/>
      <c r="Z30367" s="121"/>
    </row>
    <row r="30368" spans="16:26" x14ac:dyDescent="0.25">
      <c r="P30368" s="121"/>
      <c r="R30368" s="121"/>
      <c r="T30368" s="121"/>
      <c r="V30368" s="121"/>
      <c r="X30368" s="121"/>
      <c r="Z30368" s="121"/>
    </row>
    <row r="30369" spans="16:26" x14ac:dyDescent="0.25">
      <c r="P30369" s="122"/>
      <c r="R30369" s="122"/>
      <c r="T30369" s="122"/>
      <c r="V30369" s="122"/>
      <c r="X30369" s="122"/>
      <c r="Z30369" s="122"/>
    </row>
    <row r="30370" spans="16:26" x14ac:dyDescent="0.25">
      <c r="P30370" s="118"/>
      <c r="R30370" s="118"/>
      <c r="T30370" s="118"/>
      <c r="V30370" s="118"/>
      <c r="X30370" s="118"/>
      <c r="Z30370" s="118"/>
    </row>
    <row r="30371" spans="16:26" x14ac:dyDescent="0.25">
      <c r="P30371" s="119"/>
      <c r="R30371" s="119"/>
      <c r="T30371" s="119"/>
      <c r="V30371" s="119"/>
      <c r="X30371" s="119"/>
      <c r="Z30371" s="119"/>
    </row>
    <row r="30372" spans="16:26" x14ac:dyDescent="0.25">
      <c r="P30372" s="119"/>
      <c r="R30372" s="119"/>
      <c r="T30372" s="119"/>
      <c r="V30372" s="119"/>
      <c r="X30372" s="119"/>
      <c r="Z30372" s="119"/>
    </row>
    <row r="30373" spans="16:26" x14ac:dyDescent="0.25">
      <c r="P30373" s="120"/>
      <c r="R30373" s="120"/>
      <c r="T30373" s="120"/>
      <c r="V30373" s="120"/>
      <c r="X30373" s="120"/>
      <c r="Z30373" s="120"/>
    </row>
    <row r="30374" spans="16:26" x14ac:dyDescent="0.25">
      <c r="P30374" s="119"/>
      <c r="R30374" s="119"/>
      <c r="T30374" s="119"/>
      <c r="V30374" s="119"/>
      <c r="X30374" s="119"/>
      <c r="Z30374" s="119"/>
    </row>
    <row r="30375" spans="16:26" x14ac:dyDescent="0.25">
      <c r="P30375" s="119"/>
      <c r="R30375" s="119"/>
      <c r="T30375" s="119"/>
      <c r="V30375" s="119"/>
      <c r="X30375" s="119"/>
      <c r="Z30375" s="119"/>
    </row>
    <row r="30376" spans="16:26" x14ac:dyDescent="0.25">
      <c r="P30376" s="120"/>
      <c r="R30376" s="120"/>
      <c r="T30376" s="120"/>
      <c r="V30376" s="120"/>
      <c r="X30376" s="120"/>
      <c r="Z30376" s="120"/>
    </row>
    <row r="30377" spans="16:26" x14ac:dyDescent="0.25">
      <c r="P30377" s="119"/>
      <c r="R30377" s="119"/>
      <c r="T30377" s="119"/>
      <c r="V30377" s="119"/>
      <c r="X30377" s="119"/>
      <c r="Z30377" s="119"/>
    </row>
    <row r="30378" spans="16:26" x14ac:dyDescent="0.25">
      <c r="P30378" s="120"/>
      <c r="R30378" s="120"/>
      <c r="T30378" s="120"/>
      <c r="V30378" s="120"/>
      <c r="X30378" s="120"/>
      <c r="Z30378" s="120"/>
    </row>
    <row r="30379" spans="16:26" x14ac:dyDescent="0.25">
      <c r="P30379" s="119"/>
      <c r="R30379" s="119"/>
      <c r="T30379" s="119"/>
      <c r="V30379" s="119"/>
      <c r="X30379" s="119"/>
      <c r="Z30379" s="119"/>
    </row>
    <row r="30380" spans="16:26" x14ac:dyDescent="0.25">
      <c r="P30380" s="119"/>
      <c r="R30380" s="119"/>
      <c r="T30380" s="119"/>
      <c r="V30380" s="119"/>
      <c r="X30380" s="119"/>
      <c r="Z30380" s="119"/>
    </row>
    <row r="30381" spans="16:26" x14ac:dyDescent="0.25">
      <c r="P30381" s="119"/>
      <c r="R30381" s="119"/>
      <c r="T30381" s="119"/>
      <c r="V30381" s="119"/>
      <c r="X30381" s="119"/>
      <c r="Z30381" s="119"/>
    </row>
    <row r="30382" spans="16:26" x14ac:dyDescent="0.25">
      <c r="P30382" s="121"/>
      <c r="R30382" s="121"/>
      <c r="T30382" s="121"/>
      <c r="V30382" s="121"/>
      <c r="X30382" s="121"/>
      <c r="Z30382" s="121"/>
    </row>
    <row r="30383" spans="16:26" x14ac:dyDescent="0.25">
      <c r="P30383" s="121"/>
      <c r="R30383" s="121"/>
      <c r="T30383" s="121"/>
      <c r="V30383" s="121"/>
      <c r="X30383" s="121"/>
      <c r="Z30383" s="121"/>
    </row>
    <row r="30384" spans="16:26" x14ac:dyDescent="0.25">
      <c r="P30384" s="121"/>
      <c r="R30384" s="121"/>
      <c r="T30384" s="121"/>
      <c r="V30384" s="121"/>
      <c r="X30384" s="121"/>
      <c r="Z30384" s="121"/>
    </row>
    <row r="30385" spans="16:26" x14ac:dyDescent="0.25">
      <c r="P30385" s="121"/>
      <c r="R30385" s="121"/>
      <c r="T30385" s="121"/>
      <c r="V30385" s="121"/>
      <c r="X30385" s="121"/>
      <c r="Z30385" s="121"/>
    </row>
    <row r="30386" spans="16:26" x14ac:dyDescent="0.25">
      <c r="P30386" s="122"/>
      <c r="R30386" s="122"/>
      <c r="T30386" s="122"/>
      <c r="V30386" s="122"/>
      <c r="X30386" s="122"/>
      <c r="Z30386" s="122"/>
    </row>
    <row r="30387" spans="16:26" x14ac:dyDescent="0.25">
      <c r="P30387" s="118"/>
      <c r="R30387" s="118"/>
      <c r="T30387" s="118"/>
      <c r="V30387" s="118"/>
      <c r="X30387" s="118"/>
      <c r="Z30387" s="118"/>
    </row>
    <row r="30388" spans="16:26" x14ac:dyDescent="0.25">
      <c r="P30388" s="119"/>
      <c r="R30388" s="119"/>
      <c r="T30388" s="119"/>
      <c r="V30388" s="119"/>
      <c r="X30388" s="119"/>
      <c r="Z30388" s="119"/>
    </row>
    <row r="30389" spans="16:26" x14ac:dyDescent="0.25">
      <c r="P30389" s="119"/>
      <c r="R30389" s="119"/>
      <c r="T30389" s="119"/>
      <c r="V30389" s="119"/>
      <c r="X30389" s="119"/>
      <c r="Z30389" s="119"/>
    </row>
    <row r="30390" spans="16:26" x14ac:dyDescent="0.25">
      <c r="P30390" s="120"/>
      <c r="R30390" s="120"/>
      <c r="T30390" s="120"/>
      <c r="V30390" s="120"/>
      <c r="X30390" s="120"/>
      <c r="Z30390" s="120"/>
    </row>
    <row r="30391" spans="16:26" x14ac:dyDescent="0.25">
      <c r="P30391" s="119"/>
      <c r="R30391" s="119"/>
      <c r="T30391" s="119"/>
      <c r="V30391" s="119"/>
      <c r="X30391" s="119"/>
      <c r="Z30391" s="119"/>
    </row>
    <row r="30392" spans="16:26" x14ac:dyDescent="0.25">
      <c r="P30392" s="119"/>
      <c r="R30392" s="119"/>
      <c r="T30392" s="119"/>
      <c r="V30392" s="119"/>
      <c r="X30392" s="119"/>
      <c r="Z30392" s="119"/>
    </row>
    <row r="30393" spans="16:26" x14ac:dyDescent="0.25">
      <c r="P30393" s="120"/>
      <c r="R30393" s="120"/>
      <c r="T30393" s="120"/>
      <c r="V30393" s="120"/>
      <c r="X30393" s="120"/>
      <c r="Z30393" s="120"/>
    </row>
    <row r="30394" spans="16:26" x14ac:dyDescent="0.25">
      <c r="P30394" s="119"/>
      <c r="R30394" s="119"/>
      <c r="T30394" s="119"/>
      <c r="V30394" s="119"/>
      <c r="X30394" s="119"/>
      <c r="Z30394" s="119"/>
    </row>
    <row r="30395" spans="16:26" x14ac:dyDescent="0.25">
      <c r="P30395" s="120"/>
      <c r="R30395" s="120"/>
      <c r="T30395" s="120"/>
      <c r="V30395" s="120"/>
      <c r="X30395" s="120"/>
      <c r="Z30395" s="120"/>
    </row>
    <row r="30396" spans="16:26" x14ac:dyDescent="0.25">
      <c r="P30396" s="119"/>
      <c r="R30396" s="119"/>
      <c r="T30396" s="119"/>
      <c r="V30396" s="119"/>
      <c r="X30396" s="119"/>
      <c r="Z30396" s="119"/>
    </row>
    <row r="30397" spans="16:26" x14ac:dyDescent="0.25">
      <c r="P30397" s="119"/>
      <c r="R30397" s="119"/>
      <c r="T30397" s="119"/>
      <c r="V30397" s="119"/>
      <c r="X30397" s="119"/>
      <c r="Z30397" s="119"/>
    </row>
    <row r="30398" spans="16:26" x14ac:dyDescent="0.25">
      <c r="P30398" s="119"/>
      <c r="R30398" s="119"/>
      <c r="T30398" s="119"/>
      <c r="V30398" s="119"/>
      <c r="X30398" s="119"/>
      <c r="Z30398" s="119"/>
    </row>
    <row r="30399" spans="16:26" x14ac:dyDescent="0.25">
      <c r="P30399" s="121"/>
      <c r="R30399" s="121"/>
      <c r="T30399" s="121"/>
      <c r="V30399" s="121"/>
      <c r="X30399" s="121"/>
      <c r="Z30399" s="121"/>
    </row>
    <row r="30400" spans="16:26" x14ac:dyDescent="0.25">
      <c r="P30400" s="121"/>
      <c r="R30400" s="121"/>
      <c r="T30400" s="121"/>
      <c r="V30400" s="121"/>
      <c r="X30400" s="121"/>
      <c r="Z30400" s="121"/>
    </row>
    <row r="30401" spans="16:26" x14ac:dyDescent="0.25">
      <c r="P30401" s="121"/>
      <c r="R30401" s="121"/>
      <c r="T30401" s="121"/>
      <c r="V30401" s="121"/>
      <c r="X30401" s="121"/>
      <c r="Z30401" s="121"/>
    </row>
    <row r="30402" spans="16:26" x14ac:dyDescent="0.25">
      <c r="P30402" s="121"/>
      <c r="R30402" s="121"/>
      <c r="T30402" s="121"/>
      <c r="V30402" s="121"/>
      <c r="X30402" s="121"/>
      <c r="Z30402" s="121"/>
    </row>
    <row r="30403" spans="16:26" x14ac:dyDescent="0.25">
      <c r="P30403" s="122"/>
      <c r="R30403" s="122"/>
      <c r="T30403" s="122"/>
      <c r="V30403" s="122"/>
      <c r="X30403" s="122"/>
      <c r="Z30403" s="122"/>
    </row>
    <row r="30404" spans="16:26" x14ac:dyDescent="0.25">
      <c r="P30404" s="118"/>
      <c r="R30404" s="118"/>
      <c r="T30404" s="118"/>
      <c r="V30404" s="118"/>
      <c r="X30404" s="118"/>
      <c r="Z30404" s="118"/>
    </row>
    <row r="30405" spans="16:26" x14ac:dyDescent="0.25">
      <c r="P30405" s="119"/>
      <c r="R30405" s="119"/>
      <c r="T30405" s="119"/>
      <c r="V30405" s="119"/>
      <c r="X30405" s="119"/>
      <c r="Z30405" s="119"/>
    </row>
    <row r="30406" spans="16:26" x14ac:dyDescent="0.25">
      <c r="P30406" s="119"/>
      <c r="R30406" s="119"/>
      <c r="T30406" s="119"/>
      <c r="V30406" s="119"/>
      <c r="X30406" s="119"/>
      <c r="Z30406" s="119"/>
    </row>
    <row r="30407" spans="16:26" x14ac:dyDescent="0.25">
      <c r="P30407" s="120"/>
      <c r="R30407" s="120"/>
      <c r="T30407" s="120"/>
      <c r="V30407" s="120"/>
      <c r="X30407" s="120"/>
      <c r="Z30407" s="120"/>
    </row>
    <row r="30408" spans="16:26" x14ac:dyDescent="0.25">
      <c r="P30408" s="119"/>
      <c r="R30408" s="119"/>
      <c r="T30408" s="119"/>
      <c r="V30408" s="119"/>
      <c r="X30408" s="119"/>
      <c r="Z30408" s="119"/>
    </row>
    <row r="30409" spans="16:26" x14ac:dyDescent="0.25">
      <c r="P30409" s="119"/>
      <c r="R30409" s="119"/>
      <c r="T30409" s="119"/>
      <c r="V30409" s="119"/>
      <c r="X30409" s="119"/>
      <c r="Z30409" s="119"/>
    </row>
    <row r="30410" spans="16:26" x14ac:dyDescent="0.25">
      <c r="P30410" s="120"/>
      <c r="R30410" s="120"/>
      <c r="T30410" s="120"/>
      <c r="V30410" s="120"/>
      <c r="X30410" s="120"/>
      <c r="Z30410" s="120"/>
    </row>
    <row r="30411" spans="16:26" x14ac:dyDescent="0.25">
      <c r="P30411" s="119"/>
      <c r="R30411" s="119"/>
      <c r="T30411" s="119"/>
      <c r="V30411" s="119"/>
      <c r="X30411" s="119"/>
      <c r="Z30411" s="119"/>
    </row>
    <row r="30412" spans="16:26" x14ac:dyDescent="0.25">
      <c r="P30412" s="120"/>
      <c r="R30412" s="120"/>
      <c r="T30412" s="120"/>
      <c r="V30412" s="120"/>
      <c r="X30412" s="120"/>
      <c r="Z30412" s="120"/>
    </row>
    <row r="30413" spans="16:26" x14ac:dyDescent="0.25">
      <c r="P30413" s="119"/>
      <c r="R30413" s="119"/>
      <c r="T30413" s="119"/>
      <c r="V30413" s="119"/>
      <c r="X30413" s="119"/>
      <c r="Z30413" s="119"/>
    </row>
    <row r="30414" spans="16:26" x14ac:dyDescent="0.25">
      <c r="P30414" s="119"/>
      <c r="R30414" s="119"/>
      <c r="T30414" s="119"/>
      <c r="V30414" s="119"/>
      <c r="X30414" s="119"/>
      <c r="Z30414" s="119"/>
    </row>
    <row r="30415" spans="16:26" x14ac:dyDescent="0.25">
      <c r="P30415" s="119"/>
      <c r="R30415" s="119"/>
      <c r="T30415" s="119"/>
      <c r="V30415" s="119"/>
      <c r="X30415" s="119"/>
      <c r="Z30415" s="119"/>
    </row>
    <row r="30416" spans="16:26" x14ac:dyDescent="0.25">
      <c r="P30416" s="121"/>
      <c r="R30416" s="121"/>
      <c r="T30416" s="121"/>
      <c r="V30416" s="121"/>
      <c r="X30416" s="121"/>
      <c r="Z30416" s="121"/>
    </row>
    <row r="30417" spans="16:26" x14ac:dyDescent="0.25">
      <c r="P30417" s="121"/>
      <c r="R30417" s="121"/>
      <c r="T30417" s="121"/>
      <c r="V30417" s="121"/>
      <c r="X30417" s="121"/>
      <c r="Z30417" s="121"/>
    </row>
    <row r="30418" spans="16:26" x14ac:dyDescent="0.25">
      <c r="P30418" s="121"/>
      <c r="R30418" s="121"/>
      <c r="T30418" s="121"/>
      <c r="V30418" s="121"/>
      <c r="X30418" s="121"/>
      <c r="Z30418" s="121"/>
    </row>
    <row r="30419" spans="16:26" x14ac:dyDescent="0.25">
      <c r="P30419" s="121"/>
      <c r="R30419" s="121"/>
      <c r="T30419" s="121"/>
      <c r="V30419" s="121"/>
      <c r="X30419" s="121"/>
      <c r="Z30419" s="121"/>
    </row>
    <row r="30420" spans="16:26" x14ac:dyDescent="0.25">
      <c r="P30420" s="122"/>
      <c r="R30420" s="122"/>
      <c r="T30420" s="122"/>
      <c r="V30420" s="122"/>
      <c r="X30420" s="122"/>
      <c r="Z30420" s="122"/>
    </row>
    <row r="30421" spans="16:26" x14ac:dyDescent="0.25">
      <c r="P30421" s="118"/>
      <c r="R30421" s="118"/>
      <c r="T30421" s="118"/>
      <c r="V30421" s="118"/>
      <c r="X30421" s="118"/>
      <c r="Z30421" s="118"/>
    </row>
    <row r="30422" spans="16:26" x14ac:dyDescent="0.25">
      <c r="P30422" s="119"/>
      <c r="R30422" s="119"/>
      <c r="T30422" s="119"/>
      <c r="V30422" s="119"/>
      <c r="X30422" s="119"/>
      <c r="Z30422" s="119"/>
    </row>
    <row r="30423" spans="16:26" x14ac:dyDescent="0.25">
      <c r="P30423" s="119"/>
      <c r="R30423" s="119"/>
      <c r="T30423" s="119"/>
      <c r="V30423" s="119"/>
      <c r="X30423" s="119"/>
      <c r="Z30423" s="119"/>
    </row>
    <row r="30424" spans="16:26" x14ac:dyDescent="0.25">
      <c r="P30424" s="120"/>
      <c r="R30424" s="120"/>
      <c r="T30424" s="120"/>
      <c r="V30424" s="120"/>
      <c r="X30424" s="120"/>
      <c r="Z30424" s="120"/>
    </row>
    <row r="30425" spans="16:26" x14ac:dyDescent="0.25">
      <c r="P30425" s="119"/>
      <c r="R30425" s="119"/>
      <c r="T30425" s="119"/>
      <c r="V30425" s="119"/>
      <c r="X30425" s="119"/>
      <c r="Z30425" s="119"/>
    </row>
    <row r="30426" spans="16:26" x14ac:dyDescent="0.25">
      <c r="P30426" s="119"/>
      <c r="R30426" s="119"/>
      <c r="T30426" s="119"/>
      <c r="V30426" s="119"/>
      <c r="X30426" s="119"/>
      <c r="Z30426" s="119"/>
    </row>
    <row r="30427" spans="16:26" x14ac:dyDescent="0.25">
      <c r="P30427" s="120"/>
      <c r="R30427" s="120"/>
      <c r="T30427" s="120"/>
      <c r="V30427" s="120"/>
      <c r="X30427" s="120"/>
      <c r="Z30427" s="120"/>
    </row>
    <row r="30428" spans="16:26" x14ac:dyDescent="0.25">
      <c r="P30428" s="119"/>
      <c r="R30428" s="119"/>
      <c r="T30428" s="119"/>
      <c r="V30428" s="119"/>
      <c r="X30428" s="119"/>
      <c r="Z30428" s="119"/>
    </row>
    <row r="30429" spans="16:26" x14ac:dyDescent="0.25">
      <c r="P30429" s="120"/>
      <c r="R30429" s="120"/>
      <c r="T30429" s="120"/>
      <c r="V30429" s="120"/>
      <c r="X30429" s="120"/>
      <c r="Z30429" s="120"/>
    </row>
    <row r="30430" spans="16:26" x14ac:dyDescent="0.25">
      <c r="P30430" s="119"/>
      <c r="R30430" s="119"/>
      <c r="T30430" s="119"/>
      <c r="V30430" s="119"/>
      <c r="X30430" s="119"/>
      <c r="Z30430" s="119"/>
    </row>
    <row r="30431" spans="16:26" x14ac:dyDescent="0.25">
      <c r="P30431" s="119"/>
      <c r="R30431" s="119"/>
      <c r="T30431" s="119"/>
      <c r="V30431" s="119"/>
      <c r="X30431" s="119"/>
      <c r="Z30431" s="119"/>
    </row>
    <row r="30432" spans="16:26" x14ac:dyDescent="0.25">
      <c r="P30432" s="119"/>
      <c r="R30432" s="119"/>
      <c r="T30432" s="119"/>
      <c r="V30432" s="119"/>
      <c r="X30432" s="119"/>
      <c r="Z30432" s="119"/>
    </row>
    <row r="30433" spans="16:26" x14ac:dyDescent="0.25">
      <c r="P30433" s="121"/>
      <c r="R30433" s="121"/>
      <c r="T30433" s="121"/>
      <c r="V30433" s="121"/>
      <c r="X30433" s="121"/>
      <c r="Z30433" s="121"/>
    </row>
    <row r="30434" spans="16:26" x14ac:dyDescent="0.25">
      <c r="P30434" s="121"/>
      <c r="R30434" s="121"/>
      <c r="T30434" s="121"/>
      <c r="V30434" s="121"/>
      <c r="X30434" s="121"/>
      <c r="Z30434" s="121"/>
    </row>
    <row r="30435" spans="16:26" x14ac:dyDescent="0.25">
      <c r="P30435" s="121"/>
      <c r="R30435" s="121"/>
      <c r="T30435" s="121"/>
      <c r="V30435" s="121"/>
      <c r="X30435" s="121"/>
      <c r="Z30435" s="121"/>
    </row>
    <row r="30436" spans="16:26" x14ac:dyDescent="0.25">
      <c r="P30436" s="121"/>
      <c r="R30436" s="121"/>
      <c r="T30436" s="121"/>
      <c r="V30436" s="121"/>
      <c r="X30436" s="121"/>
      <c r="Z30436" s="121"/>
    </row>
    <row r="30437" spans="16:26" x14ac:dyDescent="0.25">
      <c r="P30437" s="122"/>
      <c r="R30437" s="122"/>
      <c r="T30437" s="122"/>
      <c r="V30437" s="122"/>
      <c r="X30437" s="122"/>
      <c r="Z30437" s="122"/>
    </row>
    <row r="30438" spans="16:26" x14ac:dyDescent="0.25">
      <c r="P30438" s="118"/>
      <c r="R30438" s="118"/>
      <c r="T30438" s="118"/>
      <c r="V30438" s="118"/>
      <c r="X30438" s="118"/>
      <c r="Z30438" s="118"/>
    </row>
    <row r="30439" spans="16:26" x14ac:dyDescent="0.25">
      <c r="P30439" s="119"/>
      <c r="R30439" s="119"/>
      <c r="T30439" s="119"/>
      <c r="V30439" s="119"/>
      <c r="X30439" s="119"/>
      <c r="Z30439" s="119"/>
    </row>
    <row r="30440" spans="16:26" x14ac:dyDescent="0.25">
      <c r="P30440" s="119"/>
      <c r="R30440" s="119"/>
      <c r="T30440" s="119"/>
      <c r="V30440" s="119"/>
      <c r="X30440" s="119"/>
      <c r="Z30440" s="119"/>
    </row>
    <row r="30441" spans="16:26" x14ac:dyDescent="0.25">
      <c r="P30441" s="120"/>
      <c r="R30441" s="120"/>
      <c r="T30441" s="120"/>
      <c r="V30441" s="120"/>
      <c r="X30441" s="120"/>
      <c r="Z30441" s="120"/>
    </row>
    <row r="30442" spans="16:26" x14ac:dyDescent="0.25">
      <c r="P30442" s="119"/>
      <c r="R30442" s="119"/>
      <c r="T30442" s="119"/>
      <c r="V30442" s="119"/>
      <c r="X30442" s="119"/>
      <c r="Z30442" s="119"/>
    </row>
    <row r="30443" spans="16:26" x14ac:dyDescent="0.25">
      <c r="P30443" s="119"/>
      <c r="R30443" s="119"/>
      <c r="T30443" s="119"/>
      <c r="V30443" s="119"/>
      <c r="X30443" s="119"/>
      <c r="Z30443" s="119"/>
    </row>
    <row r="30444" spans="16:26" x14ac:dyDescent="0.25">
      <c r="P30444" s="120"/>
      <c r="R30444" s="120"/>
      <c r="T30444" s="120"/>
      <c r="V30444" s="120"/>
      <c r="X30444" s="120"/>
      <c r="Z30444" s="120"/>
    </row>
    <row r="30445" spans="16:26" x14ac:dyDescent="0.25">
      <c r="P30445" s="119"/>
      <c r="R30445" s="119"/>
      <c r="T30445" s="119"/>
      <c r="V30445" s="119"/>
      <c r="X30445" s="119"/>
      <c r="Z30445" s="119"/>
    </row>
    <row r="30446" spans="16:26" x14ac:dyDescent="0.25">
      <c r="P30446" s="120"/>
      <c r="R30446" s="120"/>
      <c r="T30446" s="120"/>
      <c r="V30446" s="120"/>
      <c r="X30446" s="120"/>
      <c r="Z30446" s="120"/>
    </row>
    <row r="30447" spans="16:26" x14ac:dyDescent="0.25">
      <c r="P30447" s="119"/>
      <c r="R30447" s="119"/>
      <c r="T30447" s="119"/>
      <c r="V30447" s="119"/>
      <c r="X30447" s="119"/>
      <c r="Z30447" s="119"/>
    </row>
    <row r="30448" spans="16:26" x14ac:dyDescent="0.25">
      <c r="P30448" s="119"/>
      <c r="R30448" s="119"/>
      <c r="T30448" s="119"/>
      <c r="V30448" s="119"/>
      <c r="X30448" s="119"/>
      <c r="Z30448" s="119"/>
    </row>
    <row r="30449" spans="16:26" x14ac:dyDescent="0.25">
      <c r="P30449" s="119"/>
      <c r="R30449" s="119"/>
      <c r="T30449" s="119"/>
      <c r="V30449" s="119"/>
      <c r="X30449" s="119"/>
      <c r="Z30449" s="119"/>
    </row>
    <row r="30450" spans="16:26" x14ac:dyDescent="0.25">
      <c r="P30450" s="121"/>
      <c r="R30450" s="121"/>
      <c r="T30450" s="121"/>
      <c r="V30450" s="121"/>
      <c r="X30450" s="121"/>
      <c r="Z30450" s="121"/>
    </row>
    <row r="30451" spans="16:26" x14ac:dyDescent="0.25">
      <c r="P30451" s="121"/>
      <c r="R30451" s="121"/>
      <c r="T30451" s="121"/>
      <c r="V30451" s="121"/>
      <c r="X30451" s="121"/>
      <c r="Z30451" s="121"/>
    </row>
    <row r="30452" spans="16:26" x14ac:dyDescent="0.25">
      <c r="P30452" s="121"/>
      <c r="R30452" s="121"/>
      <c r="T30452" s="121"/>
      <c r="V30452" s="121"/>
      <c r="X30452" s="121"/>
      <c r="Z30452" s="121"/>
    </row>
    <row r="30453" spans="16:26" x14ac:dyDescent="0.25">
      <c r="P30453" s="121"/>
      <c r="R30453" s="121"/>
      <c r="T30453" s="121"/>
      <c r="V30453" s="121"/>
      <c r="X30453" s="121"/>
      <c r="Z30453" s="121"/>
    </row>
    <row r="30454" spans="16:26" x14ac:dyDescent="0.25">
      <c r="P30454" s="122"/>
      <c r="R30454" s="122"/>
      <c r="T30454" s="122"/>
      <c r="V30454" s="122"/>
      <c r="X30454" s="122"/>
      <c r="Z30454" s="122"/>
    </row>
    <row r="30455" spans="16:26" x14ac:dyDescent="0.25">
      <c r="P30455" s="118"/>
      <c r="R30455" s="118"/>
      <c r="T30455" s="118"/>
      <c r="V30455" s="118"/>
      <c r="X30455" s="118"/>
      <c r="Z30455" s="118"/>
    </row>
    <row r="30456" spans="16:26" x14ac:dyDescent="0.25">
      <c r="P30456" s="119"/>
      <c r="R30456" s="119"/>
      <c r="T30456" s="119"/>
      <c r="V30456" s="119"/>
      <c r="X30456" s="119"/>
      <c r="Z30456" s="119"/>
    </row>
    <row r="30457" spans="16:26" x14ac:dyDescent="0.25">
      <c r="P30457" s="119"/>
      <c r="R30457" s="119"/>
      <c r="T30457" s="119"/>
      <c r="V30457" s="119"/>
      <c r="X30457" s="119"/>
      <c r="Z30457" s="119"/>
    </row>
    <row r="30458" spans="16:26" x14ac:dyDescent="0.25">
      <c r="P30458" s="120"/>
      <c r="R30458" s="120"/>
      <c r="T30458" s="120"/>
      <c r="V30458" s="120"/>
      <c r="X30458" s="120"/>
      <c r="Z30458" s="120"/>
    </row>
    <row r="30459" spans="16:26" x14ac:dyDescent="0.25">
      <c r="P30459" s="119"/>
      <c r="R30459" s="119"/>
      <c r="T30459" s="119"/>
      <c r="V30459" s="119"/>
      <c r="X30459" s="119"/>
      <c r="Z30459" s="119"/>
    </row>
    <row r="30460" spans="16:26" x14ac:dyDescent="0.25">
      <c r="P30460" s="119"/>
      <c r="R30460" s="119"/>
      <c r="T30460" s="119"/>
      <c r="V30460" s="119"/>
      <c r="X30460" s="119"/>
      <c r="Z30460" s="119"/>
    </row>
    <row r="30461" spans="16:26" x14ac:dyDescent="0.25">
      <c r="P30461" s="120"/>
      <c r="R30461" s="120"/>
      <c r="T30461" s="120"/>
      <c r="V30461" s="120"/>
      <c r="X30461" s="120"/>
      <c r="Z30461" s="120"/>
    </row>
    <row r="30462" spans="16:26" x14ac:dyDescent="0.25">
      <c r="P30462" s="119"/>
      <c r="R30462" s="119"/>
      <c r="T30462" s="119"/>
      <c r="V30462" s="119"/>
      <c r="X30462" s="119"/>
      <c r="Z30462" s="119"/>
    </row>
    <row r="30463" spans="16:26" x14ac:dyDescent="0.25">
      <c r="P30463" s="120"/>
      <c r="R30463" s="120"/>
      <c r="T30463" s="120"/>
      <c r="V30463" s="120"/>
      <c r="X30463" s="120"/>
      <c r="Z30463" s="120"/>
    </row>
    <row r="30464" spans="16:26" x14ac:dyDescent="0.25">
      <c r="P30464" s="119"/>
      <c r="R30464" s="119"/>
      <c r="T30464" s="119"/>
      <c r="V30464" s="119"/>
      <c r="X30464" s="119"/>
      <c r="Z30464" s="119"/>
    </row>
    <row r="30465" spans="16:26" x14ac:dyDescent="0.25">
      <c r="P30465" s="119"/>
      <c r="R30465" s="119"/>
      <c r="T30465" s="119"/>
      <c r="V30465" s="119"/>
      <c r="X30465" s="119"/>
      <c r="Z30465" s="119"/>
    </row>
    <row r="30466" spans="16:26" x14ac:dyDescent="0.25">
      <c r="P30466" s="119"/>
      <c r="R30466" s="119"/>
      <c r="T30466" s="119"/>
      <c r="V30466" s="119"/>
      <c r="X30466" s="119"/>
      <c r="Z30466" s="119"/>
    </row>
    <row r="30467" spans="16:26" x14ac:dyDescent="0.25">
      <c r="P30467" s="121"/>
      <c r="R30467" s="121"/>
      <c r="T30467" s="121"/>
      <c r="V30467" s="121"/>
      <c r="X30467" s="121"/>
      <c r="Z30467" s="121"/>
    </row>
    <row r="30468" spans="16:26" x14ac:dyDescent="0.25">
      <c r="P30468" s="121"/>
      <c r="R30468" s="121"/>
      <c r="T30468" s="121"/>
      <c r="V30468" s="121"/>
      <c r="X30468" s="121"/>
      <c r="Z30468" s="121"/>
    </row>
    <row r="30469" spans="16:26" x14ac:dyDescent="0.25">
      <c r="P30469" s="121"/>
      <c r="R30469" s="121"/>
      <c r="T30469" s="121"/>
      <c r="V30469" s="121"/>
      <c r="X30469" s="121"/>
      <c r="Z30469" s="121"/>
    </row>
    <row r="30470" spans="16:26" x14ac:dyDescent="0.25">
      <c r="P30470" s="121"/>
      <c r="R30470" s="121"/>
      <c r="T30470" s="121"/>
      <c r="V30470" s="121"/>
      <c r="X30470" s="121"/>
      <c r="Z30470" s="121"/>
    </row>
    <row r="30471" spans="16:26" x14ac:dyDescent="0.25">
      <c r="P30471" s="122"/>
      <c r="R30471" s="122"/>
      <c r="T30471" s="122"/>
      <c r="V30471" s="122"/>
      <c r="X30471" s="122"/>
      <c r="Z30471" s="122"/>
    </row>
    <row r="30472" spans="16:26" x14ac:dyDescent="0.25">
      <c r="P30472" s="118"/>
      <c r="R30472" s="118"/>
      <c r="T30472" s="118"/>
      <c r="V30472" s="118"/>
      <c r="X30472" s="118"/>
      <c r="Z30472" s="118"/>
    </row>
    <row r="30473" spans="16:26" x14ac:dyDescent="0.25">
      <c r="P30473" s="119"/>
      <c r="R30473" s="119"/>
      <c r="T30473" s="119"/>
      <c r="V30473" s="119"/>
      <c r="X30473" s="119"/>
      <c r="Z30473" s="119"/>
    </row>
    <row r="30474" spans="16:26" x14ac:dyDescent="0.25">
      <c r="P30474" s="119"/>
      <c r="R30474" s="119"/>
      <c r="T30474" s="119"/>
      <c r="V30474" s="119"/>
      <c r="X30474" s="119"/>
      <c r="Z30474" s="119"/>
    </row>
    <row r="30475" spans="16:26" x14ac:dyDescent="0.25">
      <c r="P30475" s="120"/>
      <c r="R30475" s="120"/>
      <c r="T30475" s="120"/>
      <c r="V30475" s="120"/>
      <c r="X30475" s="120"/>
      <c r="Z30475" s="120"/>
    </row>
    <row r="30476" spans="16:26" x14ac:dyDescent="0.25">
      <c r="P30476" s="119"/>
      <c r="R30476" s="119"/>
      <c r="T30476" s="119"/>
      <c r="V30476" s="119"/>
      <c r="X30476" s="119"/>
      <c r="Z30476" s="119"/>
    </row>
    <row r="30477" spans="16:26" x14ac:dyDescent="0.25">
      <c r="P30477" s="119"/>
      <c r="R30477" s="119"/>
      <c r="T30477" s="119"/>
      <c r="V30477" s="119"/>
      <c r="X30477" s="119"/>
      <c r="Z30477" s="119"/>
    </row>
    <row r="30478" spans="16:26" x14ac:dyDescent="0.25">
      <c r="P30478" s="120"/>
      <c r="R30478" s="120"/>
      <c r="T30478" s="120"/>
      <c r="V30478" s="120"/>
      <c r="X30478" s="120"/>
      <c r="Z30478" s="120"/>
    </row>
    <row r="30479" spans="16:26" x14ac:dyDescent="0.25">
      <c r="P30479" s="119"/>
      <c r="R30479" s="119"/>
      <c r="T30479" s="119"/>
      <c r="V30479" s="119"/>
      <c r="X30479" s="119"/>
      <c r="Z30479" s="119"/>
    </row>
    <row r="30480" spans="16:26" x14ac:dyDescent="0.25">
      <c r="P30480" s="120"/>
      <c r="R30480" s="120"/>
      <c r="T30480" s="120"/>
      <c r="V30480" s="120"/>
      <c r="X30480" s="120"/>
      <c r="Z30480" s="120"/>
    </row>
    <row r="30481" spans="16:26" x14ac:dyDescent="0.25">
      <c r="P30481" s="119"/>
      <c r="R30481" s="119"/>
      <c r="T30481" s="119"/>
      <c r="V30481" s="119"/>
      <c r="X30481" s="119"/>
      <c r="Z30481" s="119"/>
    </row>
    <row r="30482" spans="16:26" x14ac:dyDescent="0.25">
      <c r="P30482" s="119"/>
      <c r="R30482" s="119"/>
      <c r="T30482" s="119"/>
      <c r="V30482" s="119"/>
      <c r="X30482" s="119"/>
      <c r="Z30482" s="119"/>
    </row>
    <row r="30483" spans="16:26" x14ac:dyDescent="0.25">
      <c r="P30483" s="119"/>
      <c r="R30483" s="119"/>
      <c r="T30483" s="119"/>
      <c r="V30483" s="119"/>
      <c r="X30483" s="119"/>
      <c r="Z30483" s="119"/>
    </row>
    <row r="30484" spans="16:26" x14ac:dyDescent="0.25">
      <c r="P30484" s="121"/>
      <c r="R30484" s="121"/>
      <c r="T30484" s="121"/>
      <c r="V30484" s="121"/>
      <c r="X30484" s="121"/>
      <c r="Z30484" s="121"/>
    </row>
    <row r="30485" spans="16:26" x14ac:dyDescent="0.25">
      <c r="P30485" s="121"/>
      <c r="R30485" s="121"/>
      <c r="T30485" s="121"/>
      <c r="V30485" s="121"/>
      <c r="X30485" s="121"/>
      <c r="Z30485" s="121"/>
    </row>
    <row r="30486" spans="16:26" x14ac:dyDescent="0.25">
      <c r="P30486" s="121"/>
      <c r="R30486" s="121"/>
      <c r="T30486" s="121"/>
      <c r="V30486" s="121"/>
      <c r="X30486" s="121"/>
      <c r="Z30486" s="121"/>
    </row>
    <row r="30487" spans="16:26" x14ac:dyDescent="0.25">
      <c r="P30487" s="121"/>
      <c r="R30487" s="121"/>
      <c r="T30487" s="121"/>
      <c r="V30487" s="121"/>
      <c r="X30487" s="121"/>
      <c r="Z30487" s="121"/>
    </row>
    <row r="30488" spans="16:26" x14ac:dyDescent="0.25">
      <c r="P30488" s="122"/>
      <c r="R30488" s="122"/>
      <c r="T30488" s="122"/>
      <c r="V30488" s="122"/>
      <c r="X30488" s="122"/>
      <c r="Z30488" s="122"/>
    </row>
    <row r="30489" spans="16:26" x14ac:dyDescent="0.25">
      <c r="P30489" s="118"/>
      <c r="R30489" s="118"/>
      <c r="T30489" s="118"/>
      <c r="V30489" s="118"/>
      <c r="X30489" s="118"/>
      <c r="Z30489" s="118"/>
    </row>
    <row r="30490" spans="16:26" x14ac:dyDescent="0.25">
      <c r="P30490" s="119"/>
      <c r="R30490" s="119"/>
      <c r="T30490" s="119"/>
      <c r="V30490" s="119"/>
      <c r="X30490" s="119"/>
      <c r="Z30490" s="119"/>
    </row>
    <row r="30491" spans="16:26" x14ac:dyDescent="0.25">
      <c r="P30491" s="119"/>
      <c r="R30491" s="119"/>
      <c r="T30491" s="119"/>
      <c r="V30491" s="119"/>
      <c r="X30491" s="119"/>
      <c r="Z30491" s="119"/>
    </row>
    <row r="30492" spans="16:26" x14ac:dyDescent="0.25">
      <c r="P30492" s="120"/>
      <c r="R30492" s="120"/>
      <c r="T30492" s="120"/>
      <c r="V30492" s="120"/>
      <c r="X30492" s="120"/>
      <c r="Z30492" s="120"/>
    </row>
    <row r="30493" spans="16:26" x14ac:dyDescent="0.25">
      <c r="P30493" s="119"/>
      <c r="R30493" s="119"/>
      <c r="T30493" s="119"/>
      <c r="V30493" s="119"/>
      <c r="X30493" s="119"/>
      <c r="Z30493" s="119"/>
    </row>
    <row r="30494" spans="16:26" x14ac:dyDescent="0.25">
      <c r="P30494" s="119"/>
      <c r="R30494" s="119"/>
      <c r="T30494" s="119"/>
      <c r="V30494" s="119"/>
      <c r="X30494" s="119"/>
      <c r="Z30494" s="119"/>
    </row>
    <row r="30495" spans="16:26" x14ac:dyDescent="0.25">
      <c r="P30495" s="120"/>
      <c r="R30495" s="120"/>
      <c r="T30495" s="120"/>
      <c r="V30495" s="120"/>
      <c r="X30495" s="120"/>
      <c r="Z30495" s="120"/>
    </row>
    <row r="30496" spans="16:26" x14ac:dyDescent="0.25">
      <c r="P30496" s="119"/>
      <c r="R30496" s="119"/>
      <c r="T30496" s="119"/>
      <c r="V30496" s="119"/>
      <c r="X30496" s="119"/>
      <c r="Z30496" s="119"/>
    </row>
    <row r="30497" spans="16:26" x14ac:dyDescent="0.25">
      <c r="P30497" s="120"/>
      <c r="R30497" s="120"/>
      <c r="T30497" s="120"/>
      <c r="V30497" s="120"/>
      <c r="X30497" s="120"/>
      <c r="Z30497" s="120"/>
    </row>
    <row r="30498" spans="16:26" x14ac:dyDescent="0.25">
      <c r="P30498" s="119"/>
      <c r="R30498" s="119"/>
      <c r="T30498" s="119"/>
      <c r="V30498" s="119"/>
      <c r="X30498" s="119"/>
      <c r="Z30498" s="119"/>
    </row>
    <row r="30499" spans="16:26" x14ac:dyDescent="0.25">
      <c r="P30499" s="119"/>
      <c r="R30499" s="119"/>
      <c r="T30499" s="119"/>
      <c r="V30499" s="119"/>
      <c r="X30499" s="119"/>
      <c r="Z30499" s="119"/>
    </row>
    <row r="30500" spans="16:26" x14ac:dyDescent="0.25">
      <c r="P30500" s="119"/>
      <c r="R30500" s="119"/>
      <c r="T30500" s="119"/>
      <c r="V30500" s="119"/>
      <c r="X30500" s="119"/>
      <c r="Z30500" s="119"/>
    </row>
    <row r="30501" spans="16:26" x14ac:dyDescent="0.25">
      <c r="P30501" s="121"/>
      <c r="R30501" s="121"/>
      <c r="T30501" s="121"/>
      <c r="V30501" s="121"/>
      <c r="X30501" s="121"/>
      <c r="Z30501" s="121"/>
    </row>
    <row r="30502" spans="16:26" x14ac:dyDescent="0.25">
      <c r="P30502" s="121"/>
      <c r="R30502" s="121"/>
      <c r="T30502" s="121"/>
      <c r="V30502" s="121"/>
      <c r="X30502" s="121"/>
      <c r="Z30502" s="121"/>
    </row>
    <row r="30503" spans="16:26" x14ac:dyDescent="0.25">
      <c r="P30503" s="121"/>
      <c r="R30503" s="121"/>
      <c r="T30503" s="121"/>
      <c r="V30503" s="121"/>
      <c r="X30503" s="121"/>
      <c r="Z30503" s="121"/>
    </row>
    <row r="30504" spans="16:26" x14ac:dyDescent="0.25">
      <c r="P30504" s="121"/>
      <c r="R30504" s="121"/>
      <c r="T30504" s="121"/>
      <c r="V30504" s="121"/>
      <c r="X30504" s="121"/>
      <c r="Z30504" s="121"/>
    </row>
    <row r="30505" spans="16:26" x14ac:dyDescent="0.25">
      <c r="P30505" s="122"/>
      <c r="R30505" s="122"/>
      <c r="T30505" s="122"/>
      <c r="V30505" s="122"/>
      <c r="X30505" s="122"/>
      <c r="Z30505" s="122"/>
    </row>
    <row r="30506" spans="16:26" x14ac:dyDescent="0.25">
      <c r="P30506" s="118"/>
      <c r="R30506" s="118"/>
      <c r="T30506" s="118"/>
      <c r="V30506" s="118"/>
      <c r="X30506" s="118"/>
      <c r="Z30506" s="118"/>
    </row>
    <row r="30507" spans="16:26" x14ac:dyDescent="0.25">
      <c r="P30507" s="119"/>
      <c r="R30507" s="119"/>
      <c r="T30507" s="119"/>
      <c r="V30507" s="119"/>
      <c r="X30507" s="119"/>
      <c r="Z30507" s="119"/>
    </row>
    <row r="30508" spans="16:26" x14ac:dyDescent="0.25">
      <c r="P30508" s="119"/>
      <c r="R30508" s="119"/>
      <c r="T30508" s="119"/>
      <c r="V30508" s="119"/>
      <c r="X30508" s="119"/>
      <c r="Z30508" s="119"/>
    </row>
    <row r="30509" spans="16:26" x14ac:dyDescent="0.25">
      <c r="P30509" s="120"/>
      <c r="R30509" s="120"/>
      <c r="T30509" s="120"/>
      <c r="V30509" s="120"/>
      <c r="X30509" s="120"/>
      <c r="Z30509" s="120"/>
    </row>
    <row r="30510" spans="16:26" x14ac:dyDescent="0.25">
      <c r="P30510" s="119"/>
      <c r="R30510" s="119"/>
      <c r="T30510" s="119"/>
      <c r="V30510" s="119"/>
      <c r="X30510" s="119"/>
      <c r="Z30510" s="119"/>
    </row>
    <row r="30511" spans="16:26" x14ac:dyDescent="0.25">
      <c r="P30511" s="119"/>
      <c r="R30511" s="119"/>
      <c r="T30511" s="119"/>
      <c r="V30511" s="119"/>
      <c r="X30511" s="119"/>
      <c r="Z30511" s="119"/>
    </row>
    <row r="30512" spans="16:26" x14ac:dyDescent="0.25">
      <c r="P30512" s="120"/>
      <c r="R30512" s="120"/>
      <c r="T30512" s="120"/>
      <c r="V30512" s="120"/>
      <c r="X30512" s="120"/>
      <c r="Z30512" s="120"/>
    </row>
    <row r="30513" spans="16:26" x14ac:dyDescent="0.25">
      <c r="P30513" s="119"/>
      <c r="R30513" s="119"/>
      <c r="T30513" s="119"/>
      <c r="V30513" s="119"/>
      <c r="X30513" s="119"/>
      <c r="Z30513" s="119"/>
    </row>
    <row r="30514" spans="16:26" x14ac:dyDescent="0.25">
      <c r="P30514" s="120"/>
      <c r="R30514" s="120"/>
      <c r="T30514" s="120"/>
      <c r="V30514" s="120"/>
      <c r="X30514" s="120"/>
      <c r="Z30514" s="120"/>
    </row>
    <row r="30515" spans="16:26" x14ac:dyDescent="0.25">
      <c r="P30515" s="119"/>
      <c r="R30515" s="119"/>
      <c r="T30515" s="119"/>
      <c r="V30515" s="119"/>
      <c r="X30515" s="119"/>
      <c r="Z30515" s="119"/>
    </row>
    <row r="30516" spans="16:26" x14ac:dyDescent="0.25">
      <c r="P30516" s="119"/>
      <c r="R30516" s="119"/>
      <c r="T30516" s="119"/>
      <c r="V30516" s="119"/>
      <c r="X30516" s="119"/>
      <c r="Z30516" s="119"/>
    </row>
    <row r="30517" spans="16:26" x14ac:dyDescent="0.25">
      <c r="P30517" s="119"/>
      <c r="R30517" s="119"/>
      <c r="T30517" s="119"/>
      <c r="V30517" s="119"/>
      <c r="X30517" s="119"/>
      <c r="Z30517" s="119"/>
    </row>
    <row r="30518" spans="16:26" x14ac:dyDescent="0.25">
      <c r="P30518" s="121"/>
      <c r="R30518" s="121"/>
      <c r="T30518" s="121"/>
      <c r="V30518" s="121"/>
      <c r="X30518" s="121"/>
      <c r="Z30518" s="121"/>
    </row>
    <row r="30519" spans="16:26" x14ac:dyDescent="0.25">
      <c r="P30519" s="121"/>
      <c r="R30519" s="121"/>
      <c r="T30519" s="121"/>
      <c r="V30519" s="121"/>
      <c r="X30519" s="121"/>
      <c r="Z30519" s="121"/>
    </row>
    <row r="30520" spans="16:26" x14ac:dyDescent="0.25">
      <c r="P30520" s="121"/>
      <c r="R30520" s="121"/>
      <c r="T30520" s="121"/>
      <c r="V30520" s="121"/>
      <c r="X30520" s="121"/>
      <c r="Z30520" s="121"/>
    </row>
    <row r="30521" spans="16:26" x14ac:dyDescent="0.25">
      <c r="P30521" s="121"/>
      <c r="R30521" s="121"/>
      <c r="T30521" s="121"/>
      <c r="V30521" s="121"/>
      <c r="X30521" s="121"/>
      <c r="Z30521" s="121"/>
    </row>
    <row r="30522" spans="16:26" x14ac:dyDescent="0.25">
      <c r="P30522" s="122"/>
      <c r="R30522" s="122"/>
      <c r="T30522" s="122"/>
      <c r="V30522" s="122"/>
      <c r="X30522" s="122"/>
      <c r="Z30522" s="122"/>
    </row>
    <row r="30523" spans="16:26" x14ac:dyDescent="0.25">
      <c r="P30523" s="118"/>
      <c r="R30523" s="118"/>
      <c r="T30523" s="118"/>
      <c r="V30523" s="118"/>
      <c r="X30523" s="118"/>
      <c r="Z30523" s="118"/>
    </row>
    <row r="30524" spans="16:26" x14ac:dyDescent="0.25">
      <c r="P30524" s="119"/>
      <c r="R30524" s="119"/>
      <c r="T30524" s="119"/>
      <c r="V30524" s="119"/>
      <c r="X30524" s="119"/>
      <c r="Z30524" s="119"/>
    </row>
    <row r="30525" spans="16:26" x14ac:dyDescent="0.25">
      <c r="P30525" s="119"/>
      <c r="R30525" s="119"/>
      <c r="T30525" s="119"/>
      <c r="V30525" s="119"/>
      <c r="X30525" s="119"/>
      <c r="Z30525" s="119"/>
    </row>
    <row r="30526" spans="16:26" x14ac:dyDescent="0.25">
      <c r="P30526" s="120"/>
      <c r="R30526" s="120"/>
      <c r="T30526" s="120"/>
      <c r="V30526" s="120"/>
      <c r="X30526" s="120"/>
      <c r="Z30526" s="120"/>
    </row>
    <row r="30527" spans="16:26" x14ac:dyDescent="0.25">
      <c r="P30527" s="119"/>
      <c r="R30527" s="119"/>
      <c r="T30527" s="119"/>
      <c r="V30527" s="119"/>
      <c r="X30527" s="119"/>
      <c r="Z30527" s="119"/>
    </row>
    <row r="30528" spans="16:26" x14ac:dyDescent="0.25">
      <c r="P30528" s="119"/>
      <c r="R30528" s="119"/>
      <c r="T30528" s="119"/>
      <c r="V30528" s="119"/>
      <c r="X30528" s="119"/>
      <c r="Z30528" s="119"/>
    </row>
    <row r="30529" spans="16:26" x14ac:dyDescent="0.25">
      <c r="P30529" s="120"/>
      <c r="R30529" s="120"/>
      <c r="T30529" s="120"/>
      <c r="V30529" s="120"/>
      <c r="X30529" s="120"/>
      <c r="Z30529" s="120"/>
    </row>
    <row r="30530" spans="16:26" x14ac:dyDescent="0.25">
      <c r="P30530" s="119"/>
      <c r="R30530" s="119"/>
      <c r="T30530" s="119"/>
      <c r="V30530" s="119"/>
      <c r="X30530" s="119"/>
      <c r="Z30530" s="119"/>
    </row>
    <row r="30531" spans="16:26" x14ac:dyDescent="0.25">
      <c r="P30531" s="120"/>
      <c r="R30531" s="120"/>
      <c r="T30531" s="120"/>
      <c r="V30531" s="120"/>
      <c r="X30531" s="120"/>
      <c r="Z30531" s="120"/>
    </row>
    <row r="30532" spans="16:26" x14ac:dyDescent="0.25">
      <c r="P30532" s="119"/>
      <c r="R30532" s="119"/>
      <c r="T30532" s="119"/>
      <c r="V30532" s="119"/>
      <c r="X30532" s="119"/>
      <c r="Z30532" s="119"/>
    </row>
    <row r="30533" spans="16:26" x14ac:dyDescent="0.25">
      <c r="P30533" s="119"/>
      <c r="R30533" s="119"/>
      <c r="T30533" s="119"/>
      <c r="V30533" s="119"/>
      <c r="X30533" s="119"/>
      <c r="Z30533" s="119"/>
    </row>
    <row r="30534" spans="16:26" x14ac:dyDescent="0.25">
      <c r="P30534" s="119"/>
      <c r="R30534" s="119"/>
      <c r="T30534" s="119"/>
      <c r="V30534" s="119"/>
      <c r="X30534" s="119"/>
      <c r="Z30534" s="119"/>
    </row>
    <row r="30535" spans="16:26" x14ac:dyDescent="0.25">
      <c r="P30535" s="121"/>
      <c r="R30535" s="121"/>
      <c r="T30535" s="121"/>
      <c r="V30535" s="121"/>
      <c r="X30535" s="121"/>
      <c r="Z30535" s="121"/>
    </row>
    <row r="30536" spans="16:26" x14ac:dyDescent="0.25">
      <c r="P30536" s="121"/>
      <c r="R30536" s="121"/>
      <c r="T30536" s="121"/>
      <c r="V30536" s="121"/>
      <c r="X30536" s="121"/>
      <c r="Z30536" s="121"/>
    </row>
    <row r="30537" spans="16:26" x14ac:dyDescent="0.25">
      <c r="P30537" s="121"/>
      <c r="R30537" s="121"/>
      <c r="T30537" s="121"/>
      <c r="V30537" s="121"/>
      <c r="X30537" s="121"/>
      <c r="Z30537" s="121"/>
    </row>
    <row r="30538" spans="16:26" x14ac:dyDescent="0.25">
      <c r="P30538" s="121"/>
      <c r="R30538" s="121"/>
      <c r="T30538" s="121"/>
      <c r="V30538" s="121"/>
      <c r="X30538" s="121"/>
      <c r="Z30538" s="121"/>
    </row>
    <row r="30539" spans="16:26" x14ac:dyDescent="0.25">
      <c r="P30539" s="122"/>
      <c r="R30539" s="122"/>
      <c r="T30539" s="122"/>
      <c r="V30539" s="122"/>
      <c r="X30539" s="122"/>
      <c r="Z30539" s="122"/>
    </row>
    <row r="30540" spans="16:26" x14ac:dyDescent="0.25">
      <c r="P30540" s="118"/>
      <c r="R30540" s="118"/>
      <c r="T30540" s="118"/>
      <c r="V30540" s="118"/>
      <c r="X30540" s="118"/>
      <c r="Z30540" s="118"/>
    </row>
    <row r="30541" spans="16:26" x14ac:dyDescent="0.25">
      <c r="P30541" s="119"/>
      <c r="R30541" s="119"/>
      <c r="T30541" s="119"/>
      <c r="V30541" s="119"/>
      <c r="X30541" s="119"/>
      <c r="Z30541" s="119"/>
    </row>
    <row r="30542" spans="16:26" x14ac:dyDescent="0.25">
      <c r="P30542" s="119"/>
      <c r="R30542" s="119"/>
      <c r="T30542" s="119"/>
      <c r="V30542" s="119"/>
      <c r="X30542" s="119"/>
      <c r="Z30542" s="119"/>
    </row>
    <row r="30543" spans="16:26" x14ac:dyDescent="0.25">
      <c r="P30543" s="120"/>
      <c r="R30543" s="120"/>
      <c r="T30543" s="120"/>
      <c r="V30543" s="120"/>
      <c r="X30543" s="120"/>
      <c r="Z30543" s="120"/>
    </row>
    <row r="30544" spans="16:26" x14ac:dyDescent="0.25">
      <c r="P30544" s="119"/>
      <c r="R30544" s="119"/>
      <c r="T30544" s="119"/>
      <c r="V30544" s="119"/>
      <c r="X30544" s="119"/>
      <c r="Z30544" s="119"/>
    </row>
    <row r="30545" spans="16:26" x14ac:dyDescent="0.25">
      <c r="P30545" s="119"/>
      <c r="R30545" s="119"/>
      <c r="T30545" s="119"/>
      <c r="V30545" s="119"/>
      <c r="X30545" s="119"/>
      <c r="Z30545" s="119"/>
    </row>
    <row r="30546" spans="16:26" x14ac:dyDescent="0.25">
      <c r="P30546" s="120"/>
      <c r="R30546" s="120"/>
      <c r="T30546" s="120"/>
      <c r="V30546" s="120"/>
      <c r="X30546" s="120"/>
      <c r="Z30546" s="120"/>
    </row>
    <row r="30547" spans="16:26" x14ac:dyDescent="0.25">
      <c r="P30547" s="119"/>
      <c r="R30547" s="119"/>
      <c r="T30547" s="119"/>
      <c r="V30547" s="119"/>
      <c r="X30547" s="119"/>
      <c r="Z30547" s="119"/>
    </row>
    <row r="30548" spans="16:26" x14ac:dyDescent="0.25">
      <c r="P30548" s="120"/>
      <c r="R30548" s="120"/>
      <c r="T30548" s="120"/>
      <c r="V30548" s="120"/>
      <c r="X30548" s="120"/>
      <c r="Z30548" s="120"/>
    </row>
    <row r="30549" spans="16:26" x14ac:dyDescent="0.25">
      <c r="P30549" s="119"/>
      <c r="R30549" s="119"/>
      <c r="T30549" s="119"/>
      <c r="V30549" s="119"/>
      <c r="X30549" s="119"/>
      <c r="Z30549" s="119"/>
    </row>
    <row r="30550" spans="16:26" x14ac:dyDescent="0.25">
      <c r="P30550" s="119"/>
      <c r="R30550" s="119"/>
      <c r="T30550" s="119"/>
      <c r="V30550" s="119"/>
      <c r="X30550" s="119"/>
      <c r="Z30550" s="119"/>
    </row>
    <row r="30551" spans="16:26" x14ac:dyDescent="0.25">
      <c r="P30551" s="119"/>
      <c r="R30551" s="119"/>
      <c r="T30551" s="119"/>
      <c r="V30551" s="119"/>
      <c r="X30551" s="119"/>
      <c r="Z30551" s="119"/>
    </row>
    <row r="30552" spans="16:26" x14ac:dyDescent="0.25">
      <c r="P30552" s="121"/>
      <c r="R30552" s="121"/>
      <c r="T30552" s="121"/>
      <c r="V30552" s="121"/>
      <c r="X30552" s="121"/>
      <c r="Z30552" s="121"/>
    </row>
    <row r="30553" spans="16:26" x14ac:dyDescent="0.25">
      <c r="P30553" s="121"/>
      <c r="R30553" s="121"/>
      <c r="T30553" s="121"/>
      <c r="V30553" s="121"/>
      <c r="X30553" s="121"/>
      <c r="Z30553" s="121"/>
    </row>
    <row r="30554" spans="16:26" x14ac:dyDescent="0.25">
      <c r="P30554" s="121"/>
      <c r="R30554" s="121"/>
      <c r="T30554" s="121"/>
      <c r="V30554" s="121"/>
      <c r="X30554" s="121"/>
      <c r="Z30554" s="121"/>
    </row>
    <row r="30555" spans="16:26" x14ac:dyDescent="0.25">
      <c r="P30555" s="121"/>
      <c r="R30555" s="121"/>
      <c r="T30555" s="121"/>
      <c r="V30555" s="121"/>
      <c r="X30555" s="121"/>
      <c r="Z30555" s="121"/>
    </row>
    <row r="30556" spans="16:26" x14ac:dyDescent="0.25">
      <c r="P30556" s="122"/>
      <c r="R30556" s="122"/>
      <c r="T30556" s="122"/>
      <c r="V30556" s="122"/>
      <c r="X30556" s="122"/>
      <c r="Z30556" s="122"/>
    </row>
    <row r="30557" spans="16:26" x14ac:dyDescent="0.25">
      <c r="P30557" s="118"/>
      <c r="R30557" s="118"/>
      <c r="T30557" s="118"/>
      <c r="V30557" s="118"/>
      <c r="X30557" s="118"/>
      <c r="Z30557" s="118"/>
    </row>
    <row r="30558" spans="16:26" x14ac:dyDescent="0.25">
      <c r="P30558" s="119"/>
      <c r="R30558" s="119"/>
      <c r="T30558" s="119"/>
      <c r="V30558" s="119"/>
      <c r="X30558" s="119"/>
      <c r="Z30558" s="119"/>
    </row>
    <row r="30559" spans="16:26" x14ac:dyDescent="0.25">
      <c r="P30559" s="119"/>
      <c r="R30559" s="119"/>
      <c r="T30559" s="119"/>
      <c r="V30559" s="119"/>
      <c r="X30559" s="119"/>
      <c r="Z30559" s="119"/>
    </row>
    <row r="30560" spans="16:26" x14ac:dyDescent="0.25">
      <c r="P30560" s="120"/>
      <c r="R30560" s="120"/>
      <c r="T30560" s="120"/>
      <c r="V30560" s="120"/>
      <c r="X30560" s="120"/>
      <c r="Z30560" s="120"/>
    </row>
    <row r="30561" spans="16:26" x14ac:dyDescent="0.25">
      <c r="P30561" s="119"/>
      <c r="R30561" s="119"/>
      <c r="T30561" s="119"/>
      <c r="V30561" s="119"/>
      <c r="X30561" s="119"/>
      <c r="Z30561" s="119"/>
    </row>
    <row r="30562" spans="16:26" x14ac:dyDescent="0.25">
      <c r="P30562" s="119"/>
      <c r="R30562" s="119"/>
      <c r="T30562" s="119"/>
      <c r="V30562" s="119"/>
      <c r="X30562" s="119"/>
      <c r="Z30562" s="119"/>
    </row>
    <row r="30563" spans="16:26" x14ac:dyDescent="0.25">
      <c r="P30563" s="120"/>
      <c r="R30563" s="120"/>
      <c r="T30563" s="120"/>
      <c r="V30563" s="120"/>
      <c r="X30563" s="120"/>
      <c r="Z30563" s="120"/>
    </row>
    <row r="30564" spans="16:26" x14ac:dyDescent="0.25">
      <c r="P30564" s="119"/>
      <c r="R30564" s="119"/>
      <c r="T30564" s="119"/>
      <c r="V30564" s="119"/>
      <c r="X30564" s="119"/>
      <c r="Z30564" s="119"/>
    </row>
    <row r="30565" spans="16:26" x14ac:dyDescent="0.25">
      <c r="P30565" s="120"/>
      <c r="R30565" s="120"/>
      <c r="T30565" s="120"/>
      <c r="V30565" s="120"/>
      <c r="X30565" s="120"/>
      <c r="Z30565" s="120"/>
    </row>
    <row r="30566" spans="16:26" x14ac:dyDescent="0.25">
      <c r="P30566" s="119"/>
      <c r="R30566" s="119"/>
      <c r="T30566" s="119"/>
      <c r="V30566" s="119"/>
      <c r="X30566" s="119"/>
      <c r="Z30566" s="119"/>
    </row>
    <row r="30567" spans="16:26" x14ac:dyDescent="0.25">
      <c r="P30567" s="119"/>
      <c r="R30567" s="119"/>
      <c r="T30567" s="119"/>
      <c r="V30567" s="119"/>
      <c r="X30567" s="119"/>
      <c r="Z30567" s="119"/>
    </row>
    <row r="30568" spans="16:26" x14ac:dyDescent="0.25">
      <c r="P30568" s="119"/>
      <c r="R30568" s="119"/>
      <c r="T30568" s="119"/>
      <c r="V30568" s="119"/>
      <c r="X30568" s="119"/>
      <c r="Z30568" s="119"/>
    </row>
    <row r="30569" spans="16:26" x14ac:dyDescent="0.25">
      <c r="P30569" s="121"/>
      <c r="R30569" s="121"/>
      <c r="T30569" s="121"/>
      <c r="V30569" s="121"/>
      <c r="X30569" s="121"/>
      <c r="Z30569" s="121"/>
    </row>
    <row r="30570" spans="16:26" x14ac:dyDescent="0.25">
      <c r="P30570" s="121"/>
      <c r="R30570" s="121"/>
      <c r="T30570" s="121"/>
      <c r="V30570" s="121"/>
      <c r="X30570" s="121"/>
      <c r="Z30570" s="121"/>
    </row>
    <row r="30571" spans="16:26" x14ac:dyDescent="0.25">
      <c r="P30571" s="121"/>
      <c r="R30571" s="121"/>
      <c r="T30571" s="121"/>
      <c r="V30571" s="121"/>
      <c r="X30571" s="121"/>
      <c r="Z30571" s="121"/>
    </row>
    <row r="30572" spans="16:26" x14ac:dyDescent="0.25">
      <c r="P30572" s="121"/>
      <c r="R30572" s="121"/>
      <c r="T30572" s="121"/>
      <c r="V30572" s="121"/>
      <c r="X30572" s="121"/>
      <c r="Z30572" s="121"/>
    </row>
    <row r="30573" spans="16:26" x14ac:dyDescent="0.25">
      <c r="P30573" s="122"/>
      <c r="R30573" s="122"/>
      <c r="T30573" s="122"/>
      <c r="V30573" s="122"/>
      <c r="X30573" s="122"/>
      <c r="Z30573" s="122"/>
    </row>
    <row r="30574" spans="16:26" x14ac:dyDescent="0.25">
      <c r="P30574" s="118"/>
      <c r="R30574" s="118"/>
      <c r="T30574" s="118"/>
      <c r="V30574" s="118"/>
      <c r="X30574" s="118"/>
      <c r="Z30574" s="118"/>
    </row>
    <row r="30575" spans="16:26" x14ac:dyDescent="0.25">
      <c r="P30575" s="119"/>
      <c r="R30575" s="119"/>
      <c r="T30575" s="119"/>
      <c r="V30575" s="119"/>
      <c r="X30575" s="119"/>
      <c r="Z30575" s="119"/>
    </row>
    <row r="30576" spans="16:26" x14ac:dyDescent="0.25">
      <c r="P30576" s="119"/>
      <c r="R30576" s="119"/>
      <c r="T30576" s="119"/>
      <c r="V30576" s="119"/>
      <c r="X30576" s="119"/>
      <c r="Z30576" s="119"/>
    </row>
    <row r="30577" spans="16:26" x14ac:dyDescent="0.25">
      <c r="P30577" s="120"/>
      <c r="R30577" s="120"/>
      <c r="T30577" s="120"/>
      <c r="V30577" s="120"/>
      <c r="X30577" s="120"/>
      <c r="Z30577" s="120"/>
    </row>
    <row r="30578" spans="16:26" x14ac:dyDescent="0.25">
      <c r="P30578" s="119"/>
      <c r="R30578" s="119"/>
      <c r="T30578" s="119"/>
      <c r="V30578" s="119"/>
      <c r="X30578" s="119"/>
      <c r="Z30578" s="119"/>
    </row>
    <row r="30579" spans="16:26" x14ac:dyDescent="0.25">
      <c r="P30579" s="119"/>
      <c r="R30579" s="119"/>
      <c r="T30579" s="119"/>
      <c r="V30579" s="119"/>
      <c r="X30579" s="119"/>
      <c r="Z30579" s="119"/>
    </row>
    <row r="30580" spans="16:26" x14ac:dyDescent="0.25">
      <c r="P30580" s="120"/>
      <c r="R30580" s="120"/>
      <c r="T30580" s="120"/>
      <c r="V30580" s="120"/>
      <c r="X30580" s="120"/>
      <c r="Z30580" s="120"/>
    </row>
    <row r="30581" spans="16:26" x14ac:dyDescent="0.25">
      <c r="P30581" s="119"/>
      <c r="R30581" s="119"/>
      <c r="T30581" s="119"/>
      <c r="V30581" s="119"/>
      <c r="X30581" s="119"/>
      <c r="Z30581" s="119"/>
    </row>
    <row r="30582" spans="16:26" x14ac:dyDescent="0.25">
      <c r="P30582" s="120"/>
      <c r="R30582" s="120"/>
      <c r="T30582" s="120"/>
      <c r="V30582" s="120"/>
      <c r="X30582" s="120"/>
      <c r="Z30582" s="120"/>
    </row>
    <row r="30583" spans="16:26" x14ac:dyDescent="0.25">
      <c r="P30583" s="119"/>
      <c r="R30583" s="119"/>
      <c r="T30583" s="119"/>
      <c r="V30583" s="119"/>
      <c r="X30583" s="119"/>
      <c r="Z30583" s="119"/>
    </row>
    <row r="30584" spans="16:26" x14ac:dyDescent="0.25">
      <c r="P30584" s="119"/>
      <c r="R30584" s="119"/>
      <c r="T30584" s="119"/>
      <c r="V30584" s="119"/>
      <c r="X30584" s="119"/>
      <c r="Z30584" s="119"/>
    </row>
    <row r="30585" spans="16:26" x14ac:dyDescent="0.25">
      <c r="P30585" s="119"/>
      <c r="R30585" s="119"/>
      <c r="T30585" s="119"/>
      <c r="V30585" s="119"/>
      <c r="X30585" s="119"/>
      <c r="Z30585" s="119"/>
    </row>
    <row r="30586" spans="16:26" x14ac:dyDescent="0.25">
      <c r="P30586" s="121"/>
      <c r="R30586" s="121"/>
      <c r="T30586" s="121"/>
      <c r="V30586" s="121"/>
      <c r="X30586" s="121"/>
      <c r="Z30586" s="121"/>
    </row>
    <row r="30587" spans="16:26" x14ac:dyDescent="0.25">
      <c r="P30587" s="121"/>
      <c r="R30587" s="121"/>
      <c r="T30587" s="121"/>
      <c r="V30587" s="121"/>
      <c r="X30587" s="121"/>
      <c r="Z30587" s="121"/>
    </row>
    <row r="30588" spans="16:26" x14ac:dyDescent="0.25">
      <c r="P30588" s="121"/>
      <c r="R30588" s="121"/>
      <c r="T30588" s="121"/>
      <c r="V30588" s="121"/>
      <c r="X30588" s="121"/>
      <c r="Z30588" s="121"/>
    </row>
    <row r="30589" spans="16:26" x14ac:dyDescent="0.25">
      <c r="P30589" s="121"/>
      <c r="R30589" s="121"/>
      <c r="T30589" s="121"/>
      <c r="V30589" s="121"/>
      <c r="X30589" s="121"/>
      <c r="Z30589" s="121"/>
    </row>
    <row r="30590" spans="16:26" x14ac:dyDescent="0.25">
      <c r="P30590" s="122"/>
      <c r="R30590" s="122"/>
      <c r="T30590" s="122"/>
      <c r="V30590" s="122"/>
      <c r="X30590" s="122"/>
      <c r="Z30590" s="122"/>
    </row>
    <row r="30591" spans="16:26" x14ac:dyDescent="0.25">
      <c r="P30591" s="118"/>
      <c r="R30591" s="118"/>
      <c r="T30591" s="118"/>
      <c r="V30591" s="118"/>
      <c r="X30591" s="118"/>
      <c r="Z30591" s="118"/>
    </row>
    <row r="30592" spans="16:26" x14ac:dyDescent="0.25">
      <c r="P30592" s="119"/>
      <c r="R30592" s="119"/>
      <c r="T30592" s="119"/>
      <c r="V30592" s="119"/>
      <c r="X30592" s="119"/>
      <c r="Z30592" s="119"/>
    </row>
    <row r="30593" spans="16:26" x14ac:dyDescent="0.25">
      <c r="P30593" s="119"/>
      <c r="R30593" s="119"/>
      <c r="T30593" s="119"/>
      <c r="V30593" s="119"/>
      <c r="X30593" s="119"/>
      <c r="Z30593" s="119"/>
    </row>
    <row r="30594" spans="16:26" x14ac:dyDescent="0.25">
      <c r="P30594" s="120"/>
      <c r="R30594" s="120"/>
      <c r="T30594" s="120"/>
      <c r="V30594" s="120"/>
      <c r="X30594" s="120"/>
      <c r="Z30594" s="120"/>
    </row>
    <row r="30595" spans="16:26" x14ac:dyDescent="0.25">
      <c r="P30595" s="119"/>
      <c r="R30595" s="119"/>
      <c r="T30595" s="119"/>
      <c r="V30595" s="119"/>
      <c r="X30595" s="119"/>
      <c r="Z30595" s="119"/>
    </row>
    <row r="30596" spans="16:26" x14ac:dyDescent="0.25">
      <c r="P30596" s="119"/>
      <c r="R30596" s="119"/>
      <c r="T30596" s="119"/>
      <c r="V30596" s="119"/>
      <c r="X30596" s="119"/>
      <c r="Z30596" s="119"/>
    </row>
    <row r="30597" spans="16:26" x14ac:dyDescent="0.25">
      <c r="P30597" s="120"/>
      <c r="R30597" s="120"/>
      <c r="T30597" s="120"/>
      <c r="V30597" s="120"/>
      <c r="X30597" s="120"/>
      <c r="Z30597" s="120"/>
    </row>
    <row r="30598" spans="16:26" x14ac:dyDescent="0.25">
      <c r="P30598" s="119"/>
      <c r="R30598" s="119"/>
      <c r="T30598" s="119"/>
      <c r="V30598" s="119"/>
      <c r="X30598" s="119"/>
      <c r="Z30598" s="119"/>
    </row>
    <row r="30599" spans="16:26" x14ac:dyDescent="0.25">
      <c r="P30599" s="120"/>
      <c r="R30599" s="120"/>
      <c r="T30599" s="120"/>
      <c r="V30599" s="120"/>
      <c r="X30599" s="120"/>
      <c r="Z30599" s="120"/>
    </row>
    <row r="30600" spans="16:26" x14ac:dyDescent="0.25">
      <c r="P30600" s="119"/>
      <c r="R30600" s="119"/>
      <c r="T30600" s="119"/>
      <c r="V30600" s="119"/>
      <c r="X30600" s="119"/>
      <c r="Z30600" s="119"/>
    </row>
    <row r="30601" spans="16:26" x14ac:dyDescent="0.25">
      <c r="P30601" s="119"/>
      <c r="R30601" s="119"/>
      <c r="T30601" s="119"/>
      <c r="V30601" s="119"/>
      <c r="X30601" s="119"/>
      <c r="Z30601" s="119"/>
    </row>
    <row r="30602" spans="16:26" x14ac:dyDescent="0.25">
      <c r="P30602" s="119"/>
      <c r="R30602" s="119"/>
      <c r="T30602" s="119"/>
      <c r="V30602" s="119"/>
      <c r="X30602" s="119"/>
      <c r="Z30602" s="119"/>
    </row>
    <row r="30603" spans="16:26" x14ac:dyDescent="0.25">
      <c r="P30603" s="121"/>
      <c r="R30603" s="121"/>
      <c r="T30603" s="121"/>
      <c r="V30603" s="121"/>
      <c r="X30603" s="121"/>
      <c r="Z30603" s="121"/>
    </row>
    <row r="30604" spans="16:26" x14ac:dyDescent="0.25">
      <c r="P30604" s="121"/>
      <c r="R30604" s="121"/>
      <c r="T30604" s="121"/>
      <c r="V30604" s="121"/>
      <c r="X30604" s="121"/>
      <c r="Z30604" s="121"/>
    </row>
    <row r="30605" spans="16:26" x14ac:dyDescent="0.25">
      <c r="P30605" s="121"/>
      <c r="R30605" s="121"/>
      <c r="T30605" s="121"/>
      <c r="V30605" s="121"/>
      <c r="X30605" s="121"/>
      <c r="Z30605" s="121"/>
    </row>
    <row r="30606" spans="16:26" x14ac:dyDescent="0.25">
      <c r="P30606" s="121"/>
      <c r="R30606" s="121"/>
      <c r="T30606" s="121"/>
      <c r="V30606" s="121"/>
      <c r="X30606" s="121"/>
      <c r="Z30606" s="121"/>
    </row>
    <row r="30607" spans="16:26" x14ac:dyDescent="0.25">
      <c r="P30607" s="122"/>
      <c r="R30607" s="122"/>
      <c r="T30607" s="122"/>
      <c r="V30607" s="122"/>
      <c r="X30607" s="122"/>
      <c r="Z30607" s="122"/>
    </row>
    <row r="30608" spans="16:26" x14ac:dyDescent="0.25">
      <c r="P30608" s="118"/>
      <c r="R30608" s="118"/>
      <c r="T30608" s="118"/>
      <c r="V30608" s="118"/>
      <c r="X30608" s="118"/>
      <c r="Z30608" s="118"/>
    </row>
    <row r="30609" spans="16:26" x14ac:dyDescent="0.25">
      <c r="P30609" s="119"/>
      <c r="R30609" s="119"/>
      <c r="T30609" s="119"/>
      <c r="V30609" s="119"/>
      <c r="X30609" s="119"/>
      <c r="Z30609" s="119"/>
    </row>
    <row r="30610" spans="16:26" x14ac:dyDescent="0.25">
      <c r="P30610" s="119"/>
      <c r="R30610" s="119"/>
      <c r="T30610" s="119"/>
      <c r="V30610" s="119"/>
      <c r="X30610" s="119"/>
      <c r="Z30610" s="119"/>
    </row>
    <row r="30611" spans="16:26" x14ac:dyDescent="0.25">
      <c r="P30611" s="120"/>
      <c r="R30611" s="120"/>
      <c r="T30611" s="120"/>
      <c r="V30611" s="120"/>
      <c r="X30611" s="120"/>
      <c r="Z30611" s="120"/>
    </row>
    <row r="30612" spans="16:26" x14ac:dyDescent="0.25">
      <c r="P30612" s="119"/>
      <c r="R30612" s="119"/>
      <c r="T30612" s="119"/>
      <c r="V30612" s="119"/>
      <c r="X30612" s="119"/>
      <c r="Z30612" s="119"/>
    </row>
    <row r="30613" spans="16:26" x14ac:dyDescent="0.25">
      <c r="P30613" s="119"/>
      <c r="R30613" s="119"/>
      <c r="T30613" s="119"/>
      <c r="V30613" s="119"/>
      <c r="X30613" s="119"/>
      <c r="Z30613" s="119"/>
    </row>
    <row r="30614" spans="16:26" x14ac:dyDescent="0.25">
      <c r="P30614" s="120"/>
      <c r="R30614" s="120"/>
      <c r="T30614" s="120"/>
      <c r="V30614" s="120"/>
      <c r="X30614" s="120"/>
      <c r="Z30614" s="120"/>
    </row>
    <row r="30615" spans="16:26" x14ac:dyDescent="0.25">
      <c r="P30615" s="119"/>
      <c r="R30615" s="119"/>
      <c r="T30615" s="119"/>
      <c r="V30615" s="119"/>
      <c r="X30615" s="119"/>
      <c r="Z30615" s="119"/>
    </row>
    <row r="30616" spans="16:26" x14ac:dyDescent="0.25">
      <c r="P30616" s="120"/>
      <c r="R30616" s="120"/>
      <c r="T30616" s="120"/>
      <c r="V30616" s="120"/>
      <c r="X30616" s="120"/>
      <c r="Z30616" s="120"/>
    </row>
    <row r="30617" spans="16:26" x14ac:dyDescent="0.25">
      <c r="P30617" s="119"/>
      <c r="R30617" s="119"/>
      <c r="T30617" s="119"/>
      <c r="V30617" s="119"/>
      <c r="X30617" s="119"/>
      <c r="Z30617" s="119"/>
    </row>
    <row r="30618" spans="16:26" x14ac:dyDescent="0.25">
      <c r="P30618" s="119"/>
      <c r="R30618" s="119"/>
      <c r="T30618" s="119"/>
      <c r="V30618" s="119"/>
      <c r="X30618" s="119"/>
      <c r="Z30618" s="119"/>
    </row>
    <row r="30619" spans="16:26" x14ac:dyDescent="0.25">
      <c r="P30619" s="119"/>
      <c r="R30619" s="119"/>
      <c r="T30619" s="119"/>
      <c r="V30619" s="119"/>
      <c r="X30619" s="119"/>
      <c r="Z30619" s="119"/>
    </row>
    <row r="30620" spans="16:26" x14ac:dyDescent="0.25">
      <c r="P30620" s="121"/>
      <c r="R30620" s="121"/>
      <c r="T30620" s="121"/>
      <c r="V30620" s="121"/>
      <c r="X30620" s="121"/>
      <c r="Z30620" s="121"/>
    </row>
    <row r="30621" spans="16:26" x14ac:dyDescent="0.25">
      <c r="P30621" s="121"/>
      <c r="R30621" s="121"/>
      <c r="T30621" s="121"/>
      <c r="V30621" s="121"/>
      <c r="X30621" s="121"/>
      <c r="Z30621" s="121"/>
    </row>
    <row r="30622" spans="16:26" x14ac:dyDescent="0.25">
      <c r="P30622" s="121"/>
      <c r="R30622" s="121"/>
      <c r="T30622" s="121"/>
      <c r="V30622" s="121"/>
      <c r="X30622" s="121"/>
      <c r="Z30622" s="121"/>
    </row>
    <row r="30623" spans="16:26" x14ac:dyDescent="0.25">
      <c r="P30623" s="121"/>
      <c r="R30623" s="121"/>
      <c r="T30623" s="121"/>
      <c r="V30623" s="121"/>
      <c r="X30623" s="121"/>
      <c r="Z30623" s="121"/>
    </row>
    <row r="30624" spans="16:26" x14ac:dyDescent="0.25">
      <c r="P30624" s="122"/>
      <c r="R30624" s="122"/>
      <c r="T30624" s="122"/>
      <c r="V30624" s="122"/>
      <c r="X30624" s="122"/>
      <c r="Z30624" s="122"/>
    </row>
    <row r="30625" spans="16:26" x14ac:dyDescent="0.25">
      <c r="P30625" s="118"/>
      <c r="R30625" s="118"/>
      <c r="T30625" s="118"/>
      <c r="V30625" s="118"/>
      <c r="X30625" s="118"/>
      <c r="Z30625" s="118"/>
    </row>
    <row r="30626" spans="16:26" x14ac:dyDescent="0.25">
      <c r="P30626" s="119"/>
      <c r="R30626" s="119"/>
      <c r="T30626" s="119"/>
      <c r="V30626" s="119"/>
      <c r="X30626" s="119"/>
      <c r="Z30626" s="119"/>
    </row>
    <row r="30627" spans="16:26" x14ac:dyDescent="0.25">
      <c r="P30627" s="119"/>
      <c r="R30627" s="119"/>
      <c r="T30627" s="119"/>
      <c r="V30627" s="119"/>
      <c r="X30627" s="119"/>
      <c r="Z30627" s="119"/>
    </row>
    <row r="30628" spans="16:26" x14ac:dyDescent="0.25">
      <c r="P30628" s="120"/>
      <c r="R30628" s="120"/>
      <c r="T30628" s="120"/>
      <c r="V30628" s="120"/>
      <c r="X30628" s="120"/>
      <c r="Z30628" s="120"/>
    </row>
    <row r="30629" spans="16:26" x14ac:dyDescent="0.25">
      <c r="P30629" s="119"/>
      <c r="R30629" s="119"/>
      <c r="T30629" s="119"/>
      <c r="V30629" s="119"/>
      <c r="X30629" s="119"/>
      <c r="Z30629" s="119"/>
    </row>
    <row r="30630" spans="16:26" x14ac:dyDescent="0.25">
      <c r="P30630" s="119"/>
      <c r="R30630" s="119"/>
      <c r="T30630" s="119"/>
      <c r="V30630" s="119"/>
      <c r="X30630" s="119"/>
      <c r="Z30630" s="119"/>
    </row>
    <row r="30631" spans="16:26" x14ac:dyDescent="0.25">
      <c r="P30631" s="120"/>
      <c r="R30631" s="120"/>
      <c r="T30631" s="120"/>
      <c r="V30631" s="120"/>
      <c r="X30631" s="120"/>
      <c r="Z30631" s="120"/>
    </row>
    <row r="30632" spans="16:26" x14ac:dyDescent="0.25">
      <c r="P30632" s="119"/>
      <c r="R30632" s="119"/>
      <c r="T30632" s="119"/>
      <c r="V30632" s="119"/>
      <c r="X30632" s="119"/>
      <c r="Z30632" s="119"/>
    </row>
    <row r="30633" spans="16:26" x14ac:dyDescent="0.25">
      <c r="P30633" s="120"/>
      <c r="R30633" s="120"/>
      <c r="T30633" s="120"/>
      <c r="V30633" s="120"/>
      <c r="X30633" s="120"/>
      <c r="Z30633" s="120"/>
    </row>
    <row r="30634" spans="16:26" x14ac:dyDescent="0.25">
      <c r="P30634" s="119"/>
      <c r="R30634" s="119"/>
      <c r="T30634" s="119"/>
      <c r="V30634" s="119"/>
      <c r="X30634" s="119"/>
      <c r="Z30634" s="119"/>
    </row>
    <row r="30635" spans="16:26" x14ac:dyDescent="0.25">
      <c r="P30635" s="119"/>
      <c r="R30635" s="119"/>
      <c r="T30635" s="119"/>
      <c r="V30635" s="119"/>
      <c r="X30635" s="119"/>
      <c r="Z30635" s="119"/>
    </row>
    <row r="30636" spans="16:26" x14ac:dyDescent="0.25">
      <c r="P30636" s="119"/>
      <c r="R30636" s="119"/>
      <c r="T30636" s="119"/>
      <c r="V30636" s="119"/>
      <c r="X30636" s="119"/>
      <c r="Z30636" s="119"/>
    </row>
    <row r="30637" spans="16:26" x14ac:dyDescent="0.25">
      <c r="P30637" s="121"/>
      <c r="R30637" s="121"/>
      <c r="T30637" s="121"/>
      <c r="V30637" s="121"/>
      <c r="X30637" s="121"/>
      <c r="Z30637" s="121"/>
    </row>
    <row r="30638" spans="16:26" x14ac:dyDescent="0.25">
      <c r="P30638" s="121"/>
      <c r="R30638" s="121"/>
      <c r="T30638" s="121"/>
      <c r="V30638" s="121"/>
      <c r="X30638" s="121"/>
      <c r="Z30638" s="121"/>
    </row>
    <row r="30639" spans="16:26" x14ac:dyDescent="0.25">
      <c r="P30639" s="121"/>
      <c r="R30639" s="121"/>
      <c r="T30639" s="121"/>
      <c r="V30639" s="121"/>
      <c r="X30639" s="121"/>
      <c r="Z30639" s="121"/>
    </row>
    <row r="30640" spans="16:26" x14ac:dyDescent="0.25">
      <c r="P30640" s="121"/>
      <c r="R30640" s="121"/>
      <c r="T30640" s="121"/>
      <c r="V30640" s="121"/>
      <c r="X30640" s="121"/>
      <c r="Z30640" s="121"/>
    </row>
    <row r="30641" spans="16:26" x14ac:dyDescent="0.25">
      <c r="P30641" s="122"/>
      <c r="R30641" s="122"/>
      <c r="T30641" s="122"/>
      <c r="V30641" s="122"/>
      <c r="X30641" s="122"/>
      <c r="Z30641" s="122"/>
    </row>
    <row r="30642" spans="16:26" x14ac:dyDescent="0.25">
      <c r="P30642" s="118"/>
      <c r="R30642" s="118"/>
      <c r="T30642" s="118"/>
      <c r="V30642" s="118"/>
      <c r="X30642" s="118"/>
      <c r="Z30642" s="118"/>
    </row>
    <row r="30643" spans="16:26" x14ac:dyDescent="0.25">
      <c r="P30643" s="119"/>
      <c r="R30643" s="119"/>
      <c r="T30643" s="119"/>
      <c r="V30643" s="119"/>
      <c r="X30643" s="119"/>
      <c r="Z30643" s="119"/>
    </row>
    <row r="30644" spans="16:26" x14ac:dyDescent="0.25">
      <c r="P30644" s="119"/>
      <c r="R30644" s="119"/>
      <c r="T30644" s="119"/>
      <c r="V30644" s="119"/>
      <c r="X30644" s="119"/>
      <c r="Z30644" s="119"/>
    </row>
    <row r="30645" spans="16:26" x14ac:dyDescent="0.25">
      <c r="P30645" s="120"/>
      <c r="R30645" s="120"/>
      <c r="T30645" s="120"/>
      <c r="V30645" s="120"/>
      <c r="X30645" s="120"/>
      <c r="Z30645" s="120"/>
    </row>
    <row r="30646" spans="16:26" x14ac:dyDescent="0.25">
      <c r="P30646" s="119"/>
      <c r="R30646" s="119"/>
      <c r="T30646" s="119"/>
      <c r="V30646" s="119"/>
      <c r="X30646" s="119"/>
      <c r="Z30646" s="119"/>
    </row>
    <row r="30647" spans="16:26" x14ac:dyDescent="0.25">
      <c r="P30647" s="119"/>
      <c r="R30647" s="119"/>
      <c r="T30647" s="119"/>
      <c r="V30647" s="119"/>
      <c r="X30647" s="119"/>
      <c r="Z30647" s="119"/>
    </row>
    <row r="30648" spans="16:26" x14ac:dyDescent="0.25">
      <c r="P30648" s="120"/>
      <c r="R30648" s="120"/>
      <c r="T30648" s="120"/>
      <c r="V30648" s="120"/>
      <c r="X30648" s="120"/>
      <c r="Z30648" s="120"/>
    </row>
    <row r="30649" spans="16:26" x14ac:dyDescent="0.25">
      <c r="P30649" s="119"/>
      <c r="R30649" s="119"/>
      <c r="T30649" s="119"/>
      <c r="V30649" s="119"/>
      <c r="X30649" s="119"/>
      <c r="Z30649" s="119"/>
    </row>
    <row r="30650" spans="16:26" x14ac:dyDescent="0.25">
      <c r="P30650" s="120"/>
      <c r="R30650" s="120"/>
      <c r="T30650" s="120"/>
      <c r="V30650" s="120"/>
      <c r="X30650" s="120"/>
      <c r="Z30650" s="120"/>
    </row>
    <row r="30651" spans="16:26" x14ac:dyDescent="0.25">
      <c r="P30651" s="119"/>
      <c r="R30651" s="119"/>
      <c r="T30651" s="119"/>
      <c r="V30651" s="119"/>
      <c r="X30651" s="119"/>
      <c r="Z30651" s="119"/>
    </row>
    <row r="30652" spans="16:26" x14ac:dyDescent="0.25">
      <c r="P30652" s="119"/>
      <c r="R30652" s="119"/>
      <c r="T30652" s="119"/>
      <c r="V30652" s="119"/>
      <c r="X30652" s="119"/>
      <c r="Z30652" s="119"/>
    </row>
    <row r="30653" spans="16:26" x14ac:dyDescent="0.25">
      <c r="P30653" s="119"/>
      <c r="R30653" s="119"/>
      <c r="T30653" s="119"/>
      <c r="V30653" s="119"/>
      <c r="X30653" s="119"/>
      <c r="Z30653" s="119"/>
    </row>
    <row r="30654" spans="16:26" x14ac:dyDescent="0.25">
      <c r="P30654" s="121"/>
      <c r="R30654" s="121"/>
      <c r="T30654" s="121"/>
      <c r="V30654" s="121"/>
      <c r="X30654" s="121"/>
      <c r="Z30654" s="121"/>
    </row>
    <row r="30655" spans="16:26" x14ac:dyDescent="0.25">
      <c r="P30655" s="121"/>
      <c r="R30655" s="121"/>
      <c r="T30655" s="121"/>
      <c r="V30655" s="121"/>
      <c r="X30655" s="121"/>
      <c r="Z30655" s="121"/>
    </row>
    <row r="30656" spans="16:26" x14ac:dyDescent="0.25">
      <c r="P30656" s="121"/>
      <c r="R30656" s="121"/>
      <c r="T30656" s="121"/>
      <c r="V30656" s="121"/>
      <c r="X30656" s="121"/>
      <c r="Z30656" s="121"/>
    </row>
    <row r="30657" spans="16:26" x14ac:dyDescent="0.25">
      <c r="P30657" s="121"/>
      <c r="R30657" s="121"/>
      <c r="T30657" s="121"/>
      <c r="V30657" s="121"/>
      <c r="X30657" s="121"/>
      <c r="Z30657" s="121"/>
    </row>
    <row r="30658" spans="16:26" x14ac:dyDescent="0.25">
      <c r="P30658" s="122"/>
      <c r="R30658" s="122"/>
      <c r="T30658" s="122"/>
      <c r="V30658" s="122"/>
      <c r="X30658" s="122"/>
      <c r="Z30658" s="122"/>
    </row>
    <row r="30659" spans="16:26" x14ac:dyDescent="0.25">
      <c r="P30659" s="118"/>
      <c r="R30659" s="118"/>
      <c r="T30659" s="118"/>
      <c r="V30659" s="118"/>
      <c r="X30659" s="118"/>
      <c r="Z30659" s="118"/>
    </row>
    <row r="30660" spans="16:26" x14ac:dyDescent="0.25">
      <c r="P30660" s="119"/>
      <c r="R30660" s="119"/>
      <c r="T30660" s="119"/>
      <c r="V30660" s="119"/>
      <c r="X30660" s="119"/>
      <c r="Z30660" s="119"/>
    </row>
    <row r="30661" spans="16:26" x14ac:dyDescent="0.25">
      <c r="P30661" s="119"/>
      <c r="R30661" s="119"/>
      <c r="T30661" s="119"/>
      <c r="V30661" s="119"/>
      <c r="X30661" s="119"/>
      <c r="Z30661" s="119"/>
    </row>
    <row r="30662" spans="16:26" x14ac:dyDescent="0.25">
      <c r="P30662" s="120"/>
      <c r="R30662" s="120"/>
      <c r="T30662" s="120"/>
      <c r="V30662" s="120"/>
      <c r="X30662" s="120"/>
      <c r="Z30662" s="120"/>
    </row>
    <row r="30663" spans="16:26" x14ac:dyDescent="0.25">
      <c r="P30663" s="119"/>
      <c r="R30663" s="119"/>
      <c r="T30663" s="119"/>
      <c r="V30663" s="119"/>
      <c r="X30663" s="119"/>
      <c r="Z30663" s="119"/>
    </row>
    <row r="30664" spans="16:26" x14ac:dyDescent="0.25">
      <c r="P30664" s="119"/>
      <c r="R30664" s="119"/>
      <c r="T30664" s="119"/>
      <c r="V30664" s="119"/>
      <c r="X30664" s="119"/>
      <c r="Z30664" s="119"/>
    </row>
    <row r="30665" spans="16:26" x14ac:dyDescent="0.25">
      <c r="P30665" s="120"/>
      <c r="R30665" s="120"/>
      <c r="T30665" s="120"/>
      <c r="V30665" s="120"/>
      <c r="X30665" s="120"/>
      <c r="Z30665" s="120"/>
    </row>
    <row r="30666" spans="16:26" x14ac:dyDescent="0.25">
      <c r="P30666" s="119"/>
      <c r="R30666" s="119"/>
      <c r="T30666" s="119"/>
      <c r="V30666" s="119"/>
      <c r="X30666" s="119"/>
      <c r="Z30666" s="119"/>
    </row>
    <row r="30667" spans="16:26" x14ac:dyDescent="0.25">
      <c r="P30667" s="120"/>
      <c r="R30667" s="120"/>
      <c r="T30667" s="120"/>
      <c r="V30667" s="120"/>
      <c r="X30667" s="120"/>
      <c r="Z30667" s="120"/>
    </row>
    <row r="30668" spans="16:26" x14ac:dyDescent="0.25">
      <c r="P30668" s="119"/>
      <c r="R30668" s="119"/>
      <c r="T30668" s="119"/>
      <c r="V30668" s="119"/>
      <c r="X30668" s="119"/>
      <c r="Z30668" s="119"/>
    </row>
    <row r="30669" spans="16:26" x14ac:dyDescent="0.25">
      <c r="P30669" s="119"/>
      <c r="R30669" s="119"/>
      <c r="T30669" s="119"/>
      <c r="V30669" s="119"/>
      <c r="X30669" s="119"/>
      <c r="Z30669" s="119"/>
    </row>
    <row r="30670" spans="16:26" x14ac:dyDescent="0.25">
      <c r="P30670" s="119"/>
      <c r="R30670" s="119"/>
      <c r="T30670" s="119"/>
      <c r="V30670" s="119"/>
      <c r="X30670" s="119"/>
      <c r="Z30670" s="119"/>
    </row>
    <row r="30671" spans="16:26" x14ac:dyDescent="0.25">
      <c r="P30671" s="121"/>
      <c r="R30671" s="121"/>
      <c r="T30671" s="121"/>
      <c r="V30671" s="121"/>
      <c r="X30671" s="121"/>
      <c r="Z30671" s="121"/>
    </row>
    <row r="30672" spans="16:26" x14ac:dyDescent="0.25">
      <c r="P30672" s="121"/>
      <c r="R30672" s="121"/>
      <c r="T30672" s="121"/>
      <c r="V30672" s="121"/>
      <c r="X30672" s="121"/>
      <c r="Z30672" s="121"/>
    </row>
    <row r="30673" spans="16:26" x14ac:dyDescent="0.25">
      <c r="P30673" s="121"/>
      <c r="R30673" s="121"/>
      <c r="T30673" s="121"/>
      <c r="V30673" s="121"/>
      <c r="X30673" s="121"/>
      <c r="Z30673" s="121"/>
    </row>
    <row r="30674" spans="16:26" x14ac:dyDescent="0.25">
      <c r="P30674" s="121"/>
      <c r="R30674" s="121"/>
      <c r="T30674" s="121"/>
      <c r="V30674" s="121"/>
      <c r="X30674" s="121"/>
      <c r="Z30674" s="121"/>
    </row>
    <row r="30675" spans="16:26" x14ac:dyDescent="0.25">
      <c r="P30675" s="122"/>
      <c r="R30675" s="122"/>
      <c r="T30675" s="122"/>
      <c r="V30675" s="122"/>
      <c r="X30675" s="122"/>
      <c r="Z30675" s="122"/>
    </row>
    <row r="30676" spans="16:26" x14ac:dyDescent="0.25">
      <c r="P30676" s="118"/>
      <c r="R30676" s="118"/>
      <c r="T30676" s="118"/>
      <c r="V30676" s="118"/>
      <c r="X30676" s="118"/>
      <c r="Z30676" s="118"/>
    </row>
    <row r="30677" spans="16:26" x14ac:dyDescent="0.25">
      <c r="P30677" s="119"/>
      <c r="R30677" s="119"/>
      <c r="T30677" s="119"/>
      <c r="V30677" s="119"/>
      <c r="X30677" s="119"/>
      <c r="Z30677" s="119"/>
    </row>
    <row r="30678" spans="16:26" x14ac:dyDescent="0.25">
      <c r="P30678" s="119"/>
      <c r="R30678" s="119"/>
      <c r="T30678" s="119"/>
      <c r="V30678" s="119"/>
      <c r="X30678" s="119"/>
      <c r="Z30678" s="119"/>
    </row>
    <row r="30679" spans="16:26" x14ac:dyDescent="0.25">
      <c r="P30679" s="120"/>
      <c r="R30679" s="120"/>
      <c r="T30679" s="120"/>
      <c r="V30679" s="120"/>
      <c r="X30679" s="120"/>
      <c r="Z30679" s="120"/>
    </row>
    <row r="30680" spans="16:26" x14ac:dyDescent="0.25">
      <c r="P30680" s="119"/>
      <c r="R30680" s="119"/>
      <c r="T30680" s="119"/>
      <c r="V30680" s="119"/>
      <c r="X30680" s="119"/>
      <c r="Z30680" s="119"/>
    </row>
    <row r="30681" spans="16:26" x14ac:dyDescent="0.25">
      <c r="P30681" s="119"/>
      <c r="R30681" s="119"/>
      <c r="T30681" s="119"/>
      <c r="V30681" s="119"/>
      <c r="X30681" s="119"/>
      <c r="Z30681" s="119"/>
    </row>
    <row r="30682" spans="16:26" x14ac:dyDescent="0.25">
      <c r="P30682" s="120"/>
      <c r="R30682" s="120"/>
      <c r="T30682" s="120"/>
      <c r="V30682" s="120"/>
      <c r="X30682" s="120"/>
      <c r="Z30682" s="120"/>
    </row>
    <row r="30683" spans="16:26" x14ac:dyDescent="0.25">
      <c r="P30683" s="119"/>
      <c r="R30683" s="119"/>
      <c r="T30683" s="119"/>
      <c r="V30683" s="119"/>
      <c r="X30683" s="119"/>
      <c r="Z30683" s="119"/>
    </row>
    <row r="30684" spans="16:26" x14ac:dyDescent="0.25">
      <c r="P30684" s="120"/>
      <c r="R30684" s="120"/>
      <c r="T30684" s="120"/>
      <c r="V30684" s="120"/>
      <c r="X30684" s="120"/>
      <c r="Z30684" s="120"/>
    </row>
    <row r="30685" spans="16:26" x14ac:dyDescent="0.25">
      <c r="P30685" s="119"/>
      <c r="R30685" s="119"/>
      <c r="T30685" s="119"/>
      <c r="V30685" s="119"/>
      <c r="X30685" s="119"/>
      <c r="Z30685" s="119"/>
    </row>
    <row r="30686" spans="16:26" x14ac:dyDescent="0.25">
      <c r="P30686" s="119"/>
      <c r="R30686" s="119"/>
      <c r="T30686" s="119"/>
      <c r="V30686" s="119"/>
      <c r="X30686" s="119"/>
      <c r="Z30686" s="119"/>
    </row>
    <row r="30687" spans="16:26" x14ac:dyDescent="0.25">
      <c r="P30687" s="119"/>
      <c r="R30687" s="119"/>
      <c r="T30687" s="119"/>
      <c r="V30687" s="119"/>
      <c r="X30687" s="119"/>
      <c r="Z30687" s="119"/>
    </row>
    <row r="30688" spans="16:26" x14ac:dyDescent="0.25">
      <c r="P30688" s="121"/>
      <c r="R30688" s="121"/>
      <c r="T30688" s="121"/>
      <c r="V30688" s="121"/>
      <c r="X30688" s="121"/>
      <c r="Z30688" s="121"/>
    </row>
    <row r="30689" spans="16:26" x14ac:dyDescent="0.25">
      <c r="P30689" s="121"/>
      <c r="R30689" s="121"/>
      <c r="T30689" s="121"/>
      <c r="V30689" s="121"/>
      <c r="X30689" s="121"/>
      <c r="Z30689" s="121"/>
    </row>
    <row r="30690" spans="16:26" x14ac:dyDescent="0.25">
      <c r="P30690" s="121"/>
      <c r="R30690" s="121"/>
      <c r="T30690" s="121"/>
      <c r="V30690" s="121"/>
      <c r="X30690" s="121"/>
      <c r="Z30690" s="121"/>
    </row>
    <row r="30691" spans="16:26" x14ac:dyDescent="0.25">
      <c r="P30691" s="121"/>
      <c r="R30691" s="121"/>
      <c r="T30691" s="121"/>
      <c r="V30691" s="121"/>
      <c r="X30691" s="121"/>
      <c r="Z30691" s="121"/>
    </row>
    <row r="30692" spans="16:26" x14ac:dyDescent="0.25">
      <c r="P30692" s="122"/>
      <c r="R30692" s="122"/>
      <c r="T30692" s="122"/>
      <c r="V30692" s="122"/>
      <c r="X30692" s="122"/>
      <c r="Z30692" s="122"/>
    </row>
    <row r="30693" spans="16:26" x14ac:dyDescent="0.25">
      <c r="P30693" s="118"/>
      <c r="R30693" s="118"/>
      <c r="T30693" s="118"/>
      <c r="V30693" s="118"/>
      <c r="X30693" s="118"/>
      <c r="Z30693" s="118"/>
    </row>
    <row r="30694" spans="16:26" x14ac:dyDescent="0.25">
      <c r="P30694" s="119"/>
      <c r="R30694" s="119"/>
      <c r="T30694" s="119"/>
      <c r="V30694" s="119"/>
      <c r="X30694" s="119"/>
      <c r="Z30694" s="119"/>
    </row>
    <row r="30695" spans="16:26" x14ac:dyDescent="0.25">
      <c r="P30695" s="119"/>
      <c r="R30695" s="119"/>
      <c r="T30695" s="119"/>
      <c r="V30695" s="119"/>
      <c r="X30695" s="119"/>
      <c r="Z30695" s="119"/>
    </row>
    <row r="30696" spans="16:26" x14ac:dyDescent="0.25">
      <c r="P30696" s="120"/>
      <c r="R30696" s="120"/>
      <c r="T30696" s="120"/>
      <c r="V30696" s="120"/>
      <c r="X30696" s="120"/>
      <c r="Z30696" s="120"/>
    </row>
    <row r="30697" spans="16:26" x14ac:dyDescent="0.25">
      <c r="P30697" s="119"/>
      <c r="R30697" s="119"/>
      <c r="T30697" s="119"/>
      <c r="V30697" s="119"/>
      <c r="X30697" s="119"/>
      <c r="Z30697" s="119"/>
    </row>
    <row r="30698" spans="16:26" x14ac:dyDescent="0.25">
      <c r="P30698" s="119"/>
      <c r="R30698" s="119"/>
      <c r="T30698" s="119"/>
      <c r="V30698" s="119"/>
      <c r="X30698" s="119"/>
      <c r="Z30698" s="119"/>
    </row>
    <row r="30699" spans="16:26" x14ac:dyDescent="0.25">
      <c r="P30699" s="120"/>
      <c r="R30699" s="120"/>
      <c r="T30699" s="120"/>
      <c r="V30699" s="120"/>
      <c r="X30699" s="120"/>
      <c r="Z30699" s="120"/>
    </row>
    <row r="30700" spans="16:26" x14ac:dyDescent="0.25">
      <c r="P30700" s="119"/>
      <c r="R30700" s="119"/>
      <c r="T30700" s="119"/>
      <c r="V30700" s="119"/>
      <c r="X30700" s="119"/>
      <c r="Z30700" s="119"/>
    </row>
    <row r="30701" spans="16:26" x14ac:dyDescent="0.25">
      <c r="P30701" s="120"/>
      <c r="R30701" s="120"/>
      <c r="T30701" s="120"/>
      <c r="V30701" s="120"/>
      <c r="X30701" s="120"/>
      <c r="Z30701" s="120"/>
    </row>
    <row r="30702" spans="16:26" x14ac:dyDescent="0.25">
      <c r="P30702" s="119"/>
      <c r="R30702" s="119"/>
      <c r="T30702" s="119"/>
      <c r="V30702" s="119"/>
      <c r="X30702" s="119"/>
      <c r="Z30702" s="119"/>
    </row>
    <row r="30703" spans="16:26" x14ac:dyDescent="0.25">
      <c r="P30703" s="119"/>
      <c r="R30703" s="119"/>
      <c r="T30703" s="119"/>
      <c r="V30703" s="119"/>
      <c r="X30703" s="119"/>
      <c r="Z30703" s="119"/>
    </row>
    <row r="30704" spans="16:26" x14ac:dyDescent="0.25">
      <c r="P30704" s="119"/>
      <c r="R30704" s="119"/>
      <c r="T30704" s="119"/>
      <c r="V30704" s="119"/>
      <c r="X30704" s="119"/>
      <c r="Z30704" s="119"/>
    </row>
    <row r="30705" spans="16:26" x14ac:dyDescent="0.25">
      <c r="P30705" s="121"/>
      <c r="R30705" s="121"/>
      <c r="T30705" s="121"/>
      <c r="V30705" s="121"/>
      <c r="X30705" s="121"/>
      <c r="Z30705" s="121"/>
    </row>
    <row r="30706" spans="16:26" x14ac:dyDescent="0.25">
      <c r="P30706" s="121"/>
      <c r="R30706" s="121"/>
      <c r="T30706" s="121"/>
      <c r="V30706" s="121"/>
      <c r="X30706" s="121"/>
      <c r="Z30706" s="121"/>
    </row>
    <row r="30707" spans="16:26" x14ac:dyDescent="0.25">
      <c r="P30707" s="121"/>
      <c r="R30707" s="121"/>
      <c r="T30707" s="121"/>
      <c r="V30707" s="121"/>
      <c r="X30707" s="121"/>
      <c r="Z30707" s="121"/>
    </row>
    <row r="30708" spans="16:26" x14ac:dyDescent="0.25">
      <c r="P30708" s="121"/>
      <c r="R30708" s="121"/>
      <c r="T30708" s="121"/>
      <c r="V30708" s="121"/>
      <c r="X30708" s="121"/>
      <c r="Z30708" s="121"/>
    </row>
    <row r="30709" spans="16:26" x14ac:dyDescent="0.25">
      <c r="P30709" s="122"/>
      <c r="R30709" s="122"/>
      <c r="T30709" s="122"/>
      <c r="V30709" s="122"/>
      <c r="X30709" s="122"/>
      <c r="Z30709" s="122"/>
    </row>
    <row r="30710" spans="16:26" x14ac:dyDescent="0.25">
      <c r="P30710" s="118"/>
      <c r="R30710" s="118"/>
      <c r="T30710" s="118"/>
      <c r="V30710" s="118"/>
      <c r="X30710" s="118"/>
      <c r="Z30710" s="118"/>
    </row>
    <row r="30711" spans="16:26" x14ac:dyDescent="0.25">
      <c r="P30711" s="119"/>
      <c r="R30711" s="119"/>
      <c r="T30711" s="119"/>
      <c r="V30711" s="119"/>
      <c r="X30711" s="119"/>
      <c r="Z30711" s="119"/>
    </row>
    <row r="30712" spans="16:26" x14ac:dyDescent="0.25">
      <c r="P30712" s="119"/>
      <c r="R30712" s="119"/>
      <c r="T30712" s="119"/>
      <c r="V30712" s="119"/>
      <c r="X30712" s="119"/>
      <c r="Z30712" s="119"/>
    </row>
    <row r="30713" spans="16:26" x14ac:dyDescent="0.25">
      <c r="P30713" s="120"/>
      <c r="R30713" s="120"/>
      <c r="T30713" s="120"/>
      <c r="V30713" s="120"/>
      <c r="X30713" s="120"/>
      <c r="Z30713" s="120"/>
    </row>
    <row r="30714" spans="16:26" x14ac:dyDescent="0.25">
      <c r="P30714" s="119"/>
      <c r="R30714" s="119"/>
      <c r="T30714" s="119"/>
      <c r="V30714" s="119"/>
      <c r="X30714" s="119"/>
      <c r="Z30714" s="119"/>
    </row>
    <row r="30715" spans="16:26" x14ac:dyDescent="0.25">
      <c r="P30715" s="119"/>
      <c r="R30715" s="119"/>
      <c r="T30715" s="119"/>
      <c r="V30715" s="119"/>
      <c r="X30715" s="119"/>
      <c r="Z30715" s="119"/>
    </row>
    <row r="30716" spans="16:26" x14ac:dyDescent="0.25">
      <c r="P30716" s="120"/>
      <c r="R30716" s="120"/>
      <c r="T30716" s="120"/>
      <c r="V30716" s="120"/>
      <c r="X30716" s="120"/>
      <c r="Z30716" s="120"/>
    </row>
    <row r="30717" spans="16:26" x14ac:dyDescent="0.25">
      <c r="P30717" s="119"/>
      <c r="R30717" s="119"/>
      <c r="T30717" s="119"/>
      <c r="V30717" s="119"/>
      <c r="X30717" s="119"/>
      <c r="Z30717" s="119"/>
    </row>
    <row r="30718" spans="16:26" x14ac:dyDescent="0.25">
      <c r="P30718" s="120"/>
      <c r="R30718" s="120"/>
      <c r="T30718" s="120"/>
      <c r="V30718" s="120"/>
      <c r="X30718" s="120"/>
      <c r="Z30718" s="120"/>
    </row>
    <row r="30719" spans="16:26" x14ac:dyDescent="0.25">
      <c r="P30719" s="119"/>
      <c r="R30719" s="119"/>
      <c r="T30719" s="119"/>
      <c r="V30719" s="119"/>
      <c r="X30719" s="119"/>
      <c r="Z30719" s="119"/>
    </row>
    <row r="30720" spans="16:26" x14ac:dyDescent="0.25">
      <c r="P30720" s="119"/>
      <c r="R30720" s="119"/>
      <c r="T30720" s="119"/>
      <c r="V30720" s="119"/>
      <c r="X30720" s="119"/>
      <c r="Z30720" s="119"/>
    </row>
    <row r="30721" spans="16:26" x14ac:dyDescent="0.25">
      <c r="P30721" s="119"/>
      <c r="R30721" s="119"/>
      <c r="T30721" s="119"/>
      <c r="V30721" s="119"/>
      <c r="X30721" s="119"/>
      <c r="Z30721" s="119"/>
    </row>
    <row r="30722" spans="16:26" x14ac:dyDescent="0.25">
      <c r="P30722" s="121"/>
      <c r="R30722" s="121"/>
      <c r="T30722" s="121"/>
      <c r="V30722" s="121"/>
      <c r="X30722" s="121"/>
      <c r="Z30722" s="121"/>
    </row>
    <row r="30723" spans="16:26" x14ac:dyDescent="0.25">
      <c r="P30723" s="121"/>
      <c r="R30723" s="121"/>
      <c r="T30723" s="121"/>
      <c r="V30723" s="121"/>
      <c r="X30723" s="121"/>
      <c r="Z30723" s="121"/>
    </row>
    <row r="30724" spans="16:26" x14ac:dyDescent="0.25">
      <c r="P30724" s="121"/>
      <c r="R30724" s="121"/>
      <c r="T30724" s="121"/>
      <c r="V30724" s="121"/>
      <c r="X30724" s="121"/>
      <c r="Z30724" s="121"/>
    </row>
    <row r="30725" spans="16:26" x14ac:dyDescent="0.25">
      <c r="P30725" s="121"/>
      <c r="R30725" s="121"/>
      <c r="T30725" s="121"/>
      <c r="V30725" s="121"/>
      <c r="X30725" s="121"/>
      <c r="Z30725" s="121"/>
    </row>
    <row r="30726" spans="16:26" x14ac:dyDescent="0.25">
      <c r="P30726" s="122"/>
      <c r="R30726" s="122"/>
      <c r="T30726" s="122"/>
      <c r="V30726" s="122"/>
      <c r="X30726" s="122"/>
      <c r="Z30726" s="122"/>
    </row>
    <row r="30727" spans="16:26" x14ac:dyDescent="0.25">
      <c r="P30727" s="118"/>
      <c r="R30727" s="118"/>
      <c r="T30727" s="118"/>
      <c r="V30727" s="118"/>
      <c r="X30727" s="118"/>
      <c r="Z30727" s="118"/>
    </row>
    <row r="30728" spans="16:26" x14ac:dyDescent="0.25">
      <c r="P30728" s="119"/>
      <c r="R30728" s="119"/>
      <c r="T30728" s="119"/>
      <c r="V30728" s="119"/>
      <c r="X30728" s="119"/>
      <c r="Z30728" s="119"/>
    </row>
    <row r="30729" spans="16:26" x14ac:dyDescent="0.25">
      <c r="P30729" s="119"/>
      <c r="R30729" s="119"/>
      <c r="T30729" s="119"/>
      <c r="V30729" s="119"/>
      <c r="X30729" s="119"/>
      <c r="Z30729" s="119"/>
    </row>
    <row r="30730" spans="16:26" x14ac:dyDescent="0.25">
      <c r="P30730" s="120"/>
      <c r="R30730" s="120"/>
      <c r="T30730" s="120"/>
      <c r="V30730" s="120"/>
      <c r="X30730" s="120"/>
      <c r="Z30730" s="120"/>
    </row>
    <row r="30731" spans="16:26" x14ac:dyDescent="0.25">
      <c r="P30731" s="119"/>
      <c r="R30731" s="119"/>
      <c r="T30731" s="119"/>
      <c r="V30731" s="119"/>
      <c r="X30731" s="119"/>
      <c r="Z30731" s="119"/>
    </row>
    <row r="30732" spans="16:26" x14ac:dyDescent="0.25">
      <c r="P30732" s="119"/>
      <c r="R30732" s="119"/>
      <c r="T30732" s="119"/>
      <c r="V30732" s="119"/>
      <c r="X30732" s="119"/>
      <c r="Z30732" s="119"/>
    </row>
    <row r="30733" spans="16:26" x14ac:dyDescent="0.25">
      <c r="P30733" s="120"/>
      <c r="R30733" s="120"/>
      <c r="T30733" s="120"/>
      <c r="V30733" s="120"/>
      <c r="X30733" s="120"/>
      <c r="Z30733" s="120"/>
    </row>
    <row r="30734" spans="16:26" x14ac:dyDescent="0.25">
      <c r="P30734" s="119"/>
      <c r="R30734" s="119"/>
      <c r="T30734" s="119"/>
      <c r="V30734" s="119"/>
      <c r="X30734" s="119"/>
      <c r="Z30734" s="119"/>
    </row>
    <row r="30735" spans="16:26" x14ac:dyDescent="0.25">
      <c r="P30735" s="120"/>
      <c r="R30735" s="120"/>
      <c r="T30735" s="120"/>
      <c r="V30735" s="120"/>
      <c r="X30735" s="120"/>
      <c r="Z30735" s="120"/>
    </row>
    <row r="30736" spans="16:26" x14ac:dyDescent="0.25">
      <c r="P30736" s="119"/>
      <c r="R30736" s="119"/>
      <c r="T30736" s="119"/>
      <c r="V30736" s="119"/>
      <c r="X30736" s="119"/>
      <c r="Z30736" s="119"/>
    </row>
    <row r="30737" spans="16:26" x14ac:dyDescent="0.25">
      <c r="P30737" s="119"/>
      <c r="R30737" s="119"/>
      <c r="T30737" s="119"/>
      <c r="V30737" s="119"/>
      <c r="X30737" s="119"/>
      <c r="Z30737" s="119"/>
    </row>
    <row r="30738" spans="16:26" x14ac:dyDescent="0.25">
      <c r="P30738" s="119"/>
      <c r="R30738" s="119"/>
      <c r="T30738" s="119"/>
      <c r="V30738" s="119"/>
      <c r="X30738" s="119"/>
      <c r="Z30738" s="119"/>
    </row>
    <row r="30739" spans="16:26" x14ac:dyDescent="0.25">
      <c r="P30739" s="121"/>
      <c r="R30739" s="121"/>
      <c r="T30739" s="121"/>
      <c r="V30739" s="121"/>
      <c r="X30739" s="121"/>
      <c r="Z30739" s="121"/>
    </row>
    <row r="30740" spans="16:26" x14ac:dyDescent="0.25">
      <c r="P30740" s="121"/>
      <c r="R30740" s="121"/>
      <c r="T30740" s="121"/>
      <c r="V30740" s="121"/>
      <c r="X30740" s="121"/>
      <c r="Z30740" s="121"/>
    </row>
    <row r="30741" spans="16:26" x14ac:dyDescent="0.25">
      <c r="P30741" s="121"/>
      <c r="R30741" s="121"/>
      <c r="T30741" s="121"/>
      <c r="V30741" s="121"/>
      <c r="X30741" s="121"/>
      <c r="Z30741" s="121"/>
    </row>
    <row r="30742" spans="16:26" x14ac:dyDescent="0.25">
      <c r="P30742" s="121"/>
      <c r="R30742" s="121"/>
      <c r="T30742" s="121"/>
      <c r="V30742" s="121"/>
      <c r="X30742" s="121"/>
      <c r="Z30742" s="121"/>
    </row>
    <row r="30743" spans="16:26" x14ac:dyDescent="0.25">
      <c r="P30743" s="122"/>
      <c r="R30743" s="122"/>
      <c r="T30743" s="122"/>
      <c r="V30743" s="122"/>
      <c r="X30743" s="122"/>
      <c r="Z30743" s="122"/>
    </row>
    <row r="30744" spans="16:26" x14ac:dyDescent="0.25">
      <c r="P30744" s="118"/>
      <c r="R30744" s="118"/>
      <c r="T30744" s="118"/>
      <c r="V30744" s="118"/>
      <c r="X30744" s="118"/>
      <c r="Z30744" s="118"/>
    </row>
    <row r="30745" spans="16:26" x14ac:dyDescent="0.25">
      <c r="P30745" s="119"/>
      <c r="R30745" s="119"/>
      <c r="T30745" s="119"/>
      <c r="V30745" s="119"/>
      <c r="X30745" s="119"/>
      <c r="Z30745" s="119"/>
    </row>
    <row r="30746" spans="16:26" x14ac:dyDescent="0.25">
      <c r="P30746" s="119"/>
      <c r="R30746" s="119"/>
      <c r="T30746" s="119"/>
      <c r="V30746" s="119"/>
      <c r="X30746" s="119"/>
      <c r="Z30746" s="119"/>
    </row>
    <row r="30747" spans="16:26" x14ac:dyDescent="0.25">
      <c r="P30747" s="120"/>
      <c r="R30747" s="120"/>
      <c r="T30747" s="120"/>
      <c r="V30747" s="120"/>
      <c r="X30747" s="120"/>
      <c r="Z30747" s="120"/>
    </row>
    <row r="30748" spans="16:26" x14ac:dyDescent="0.25">
      <c r="P30748" s="119"/>
      <c r="R30748" s="119"/>
      <c r="T30748" s="119"/>
      <c r="V30748" s="119"/>
      <c r="X30748" s="119"/>
      <c r="Z30748" s="119"/>
    </row>
    <row r="30749" spans="16:26" x14ac:dyDescent="0.25">
      <c r="P30749" s="119"/>
      <c r="R30749" s="119"/>
      <c r="T30749" s="119"/>
      <c r="V30749" s="119"/>
      <c r="X30749" s="119"/>
      <c r="Z30749" s="119"/>
    </row>
    <row r="30750" spans="16:26" x14ac:dyDescent="0.25">
      <c r="P30750" s="120"/>
      <c r="R30750" s="120"/>
      <c r="T30750" s="120"/>
      <c r="V30750" s="120"/>
      <c r="X30750" s="120"/>
      <c r="Z30750" s="120"/>
    </row>
    <row r="30751" spans="16:26" x14ac:dyDescent="0.25">
      <c r="P30751" s="119"/>
      <c r="R30751" s="119"/>
      <c r="T30751" s="119"/>
      <c r="V30751" s="119"/>
      <c r="X30751" s="119"/>
      <c r="Z30751" s="119"/>
    </row>
    <row r="30752" spans="16:26" x14ac:dyDescent="0.25">
      <c r="P30752" s="120"/>
      <c r="R30752" s="120"/>
      <c r="T30752" s="120"/>
      <c r="V30752" s="120"/>
      <c r="X30752" s="120"/>
      <c r="Z30752" s="120"/>
    </row>
    <row r="30753" spans="16:26" x14ac:dyDescent="0.25">
      <c r="P30753" s="119"/>
      <c r="R30753" s="119"/>
      <c r="T30753" s="119"/>
      <c r="V30753" s="119"/>
      <c r="X30753" s="119"/>
      <c r="Z30753" s="119"/>
    </row>
    <row r="30754" spans="16:26" x14ac:dyDescent="0.25">
      <c r="P30754" s="119"/>
      <c r="R30754" s="119"/>
      <c r="T30754" s="119"/>
      <c r="V30754" s="119"/>
      <c r="X30754" s="119"/>
      <c r="Z30754" s="119"/>
    </row>
    <row r="30755" spans="16:26" x14ac:dyDescent="0.25">
      <c r="P30755" s="119"/>
      <c r="R30755" s="119"/>
      <c r="T30755" s="119"/>
      <c r="V30755" s="119"/>
      <c r="X30755" s="119"/>
      <c r="Z30755" s="119"/>
    </row>
    <row r="30756" spans="16:26" x14ac:dyDescent="0.25">
      <c r="P30756" s="121"/>
      <c r="R30756" s="121"/>
      <c r="T30756" s="121"/>
      <c r="V30756" s="121"/>
      <c r="X30756" s="121"/>
      <c r="Z30756" s="121"/>
    </row>
    <row r="30757" spans="16:26" x14ac:dyDescent="0.25">
      <c r="P30757" s="121"/>
      <c r="R30757" s="121"/>
      <c r="T30757" s="121"/>
      <c r="V30757" s="121"/>
      <c r="X30757" s="121"/>
      <c r="Z30757" s="121"/>
    </row>
    <row r="30758" spans="16:26" x14ac:dyDescent="0.25">
      <c r="P30758" s="121"/>
      <c r="R30758" s="121"/>
      <c r="T30758" s="121"/>
      <c r="V30758" s="121"/>
      <c r="X30758" s="121"/>
      <c r="Z30758" s="121"/>
    </row>
    <row r="30759" spans="16:26" x14ac:dyDescent="0.25">
      <c r="P30759" s="121"/>
      <c r="R30759" s="121"/>
      <c r="T30759" s="121"/>
      <c r="V30759" s="121"/>
      <c r="X30759" s="121"/>
      <c r="Z30759" s="121"/>
    </row>
    <row r="30760" spans="16:26" x14ac:dyDescent="0.25">
      <c r="P30760" s="122"/>
      <c r="R30760" s="122"/>
      <c r="T30760" s="122"/>
      <c r="V30760" s="122"/>
      <c r="X30760" s="122"/>
      <c r="Z30760" s="122"/>
    </row>
    <row r="30761" spans="16:26" x14ac:dyDescent="0.25">
      <c r="P30761" s="118"/>
      <c r="R30761" s="118"/>
      <c r="T30761" s="118"/>
      <c r="V30761" s="118"/>
      <c r="X30761" s="118"/>
      <c r="Z30761" s="118"/>
    </row>
    <row r="30762" spans="16:26" x14ac:dyDescent="0.25">
      <c r="P30762" s="119"/>
      <c r="R30762" s="119"/>
      <c r="T30762" s="119"/>
      <c r="V30762" s="119"/>
      <c r="X30762" s="119"/>
      <c r="Z30762" s="119"/>
    </row>
    <row r="30763" spans="16:26" x14ac:dyDescent="0.25">
      <c r="P30763" s="119"/>
      <c r="R30763" s="119"/>
      <c r="T30763" s="119"/>
      <c r="V30763" s="119"/>
      <c r="X30763" s="119"/>
      <c r="Z30763" s="119"/>
    </row>
    <row r="30764" spans="16:26" x14ac:dyDescent="0.25">
      <c r="P30764" s="120"/>
      <c r="R30764" s="120"/>
      <c r="T30764" s="120"/>
      <c r="V30764" s="120"/>
      <c r="X30764" s="120"/>
      <c r="Z30764" s="120"/>
    </row>
    <row r="30765" spans="16:26" x14ac:dyDescent="0.25">
      <c r="P30765" s="119"/>
      <c r="R30765" s="119"/>
      <c r="T30765" s="119"/>
      <c r="V30765" s="119"/>
      <c r="X30765" s="119"/>
      <c r="Z30765" s="119"/>
    </row>
    <row r="30766" spans="16:26" x14ac:dyDescent="0.25">
      <c r="P30766" s="119"/>
      <c r="R30766" s="119"/>
      <c r="T30766" s="119"/>
      <c r="V30766" s="119"/>
      <c r="X30766" s="119"/>
      <c r="Z30766" s="119"/>
    </row>
    <row r="30767" spans="16:26" x14ac:dyDescent="0.25">
      <c r="P30767" s="120"/>
      <c r="R30767" s="120"/>
      <c r="T30767" s="120"/>
      <c r="V30767" s="120"/>
      <c r="X30767" s="120"/>
      <c r="Z30767" s="120"/>
    </row>
    <row r="30768" spans="16:26" x14ac:dyDescent="0.25">
      <c r="P30768" s="119"/>
      <c r="R30768" s="119"/>
      <c r="T30768" s="119"/>
      <c r="V30768" s="119"/>
      <c r="X30768" s="119"/>
      <c r="Z30768" s="119"/>
    </row>
    <row r="30769" spans="16:26" x14ac:dyDescent="0.25">
      <c r="P30769" s="120"/>
      <c r="R30769" s="120"/>
      <c r="T30769" s="120"/>
      <c r="V30769" s="120"/>
      <c r="X30769" s="120"/>
      <c r="Z30769" s="120"/>
    </row>
    <row r="30770" spans="16:26" x14ac:dyDescent="0.25">
      <c r="P30770" s="119"/>
      <c r="R30770" s="119"/>
      <c r="T30770" s="119"/>
      <c r="V30770" s="119"/>
      <c r="X30770" s="119"/>
      <c r="Z30770" s="119"/>
    </row>
    <row r="30771" spans="16:26" x14ac:dyDescent="0.25">
      <c r="P30771" s="119"/>
      <c r="R30771" s="119"/>
      <c r="T30771" s="119"/>
      <c r="V30771" s="119"/>
      <c r="X30771" s="119"/>
      <c r="Z30771" s="119"/>
    </row>
    <row r="30772" spans="16:26" x14ac:dyDescent="0.25">
      <c r="P30772" s="119"/>
      <c r="R30772" s="119"/>
      <c r="T30772" s="119"/>
      <c r="V30772" s="119"/>
      <c r="X30772" s="119"/>
      <c r="Z30772" s="119"/>
    </row>
    <row r="30773" spans="16:26" x14ac:dyDescent="0.25">
      <c r="P30773" s="121"/>
      <c r="R30773" s="121"/>
      <c r="T30773" s="121"/>
      <c r="V30773" s="121"/>
      <c r="X30773" s="121"/>
      <c r="Z30773" s="121"/>
    </row>
    <row r="30774" spans="16:26" x14ac:dyDescent="0.25">
      <c r="P30774" s="121"/>
      <c r="R30774" s="121"/>
      <c r="T30774" s="121"/>
      <c r="V30774" s="121"/>
      <c r="X30774" s="121"/>
      <c r="Z30774" s="121"/>
    </row>
    <row r="30775" spans="16:26" x14ac:dyDescent="0.25">
      <c r="P30775" s="121"/>
      <c r="R30775" s="121"/>
      <c r="T30775" s="121"/>
      <c r="V30775" s="121"/>
      <c r="X30775" s="121"/>
      <c r="Z30775" s="121"/>
    </row>
    <row r="30776" spans="16:26" x14ac:dyDescent="0.25">
      <c r="P30776" s="121"/>
      <c r="R30776" s="121"/>
      <c r="T30776" s="121"/>
      <c r="V30776" s="121"/>
      <c r="X30776" s="121"/>
      <c r="Z30776" s="121"/>
    </row>
    <row r="30777" spans="16:26" x14ac:dyDescent="0.25">
      <c r="P30777" s="122"/>
      <c r="R30777" s="122"/>
      <c r="T30777" s="122"/>
      <c r="V30777" s="122"/>
      <c r="X30777" s="122"/>
      <c r="Z30777" s="122"/>
    </row>
    <row r="30778" spans="16:26" x14ac:dyDescent="0.25">
      <c r="P30778" s="118"/>
      <c r="R30778" s="118"/>
      <c r="T30778" s="118"/>
      <c r="V30778" s="118"/>
      <c r="X30778" s="118"/>
      <c r="Z30778" s="118"/>
    </row>
    <row r="30779" spans="16:26" x14ac:dyDescent="0.25">
      <c r="P30779" s="119"/>
      <c r="R30779" s="119"/>
      <c r="T30779" s="119"/>
      <c r="V30779" s="119"/>
      <c r="X30779" s="119"/>
      <c r="Z30779" s="119"/>
    </row>
    <row r="30780" spans="16:26" x14ac:dyDescent="0.25">
      <c r="P30780" s="119"/>
      <c r="R30780" s="119"/>
      <c r="T30780" s="119"/>
      <c r="V30780" s="119"/>
      <c r="X30780" s="119"/>
      <c r="Z30780" s="119"/>
    </row>
    <row r="30781" spans="16:26" x14ac:dyDescent="0.25">
      <c r="P30781" s="120"/>
      <c r="R30781" s="120"/>
      <c r="T30781" s="120"/>
      <c r="V30781" s="120"/>
      <c r="X30781" s="120"/>
      <c r="Z30781" s="120"/>
    </row>
    <row r="30782" spans="16:26" x14ac:dyDescent="0.25">
      <c r="P30782" s="119"/>
      <c r="R30782" s="119"/>
      <c r="T30782" s="119"/>
      <c r="V30782" s="119"/>
      <c r="X30782" s="119"/>
      <c r="Z30782" s="119"/>
    </row>
    <row r="30783" spans="16:26" x14ac:dyDescent="0.25">
      <c r="P30783" s="119"/>
      <c r="R30783" s="119"/>
      <c r="T30783" s="119"/>
      <c r="V30783" s="119"/>
      <c r="X30783" s="119"/>
      <c r="Z30783" s="119"/>
    </row>
    <row r="30784" spans="16:26" x14ac:dyDescent="0.25">
      <c r="P30784" s="120"/>
      <c r="R30784" s="120"/>
      <c r="T30784" s="120"/>
      <c r="V30784" s="120"/>
      <c r="X30784" s="120"/>
      <c r="Z30784" s="120"/>
    </row>
    <row r="30785" spans="16:26" x14ac:dyDescent="0.25">
      <c r="P30785" s="119"/>
      <c r="R30785" s="119"/>
      <c r="T30785" s="119"/>
      <c r="V30785" s="119"/>
      <c r="X30785" s="119"/>
      <c r="Z30785" s="119"/>
    </row>
    <row r="30786" spans="16:26" x14ac:dyDescent="0.25">
      <c r="P30786" s="120"/>
      <c r="R30786" s="120"/>
      <c r="T30786" s="120"/>
      <c r="V30786" s="120"/>
      <c r="X30786" s="120"/>
      <c r="Z30786" s="120"/>
    </row>
    <row r="30787" spans="16:26" x14ac:dyDescent="0.25">
      <c r="P30787" s="119"/>
      <c r="R30787" s="119"/>
      <c r="T30787" s="119"/>
      <c r="V30787" s="119"/>
      <c r="X30787" s="119"/>
      <c r="Z30787" s="119"/>
    </row>
    <row r="30788" spans="16:26" x14ac:dyDescent="0.25">
      <c r="P30788" s="119"/>
      <c r="R30788" s="119"/>
      <c r="T30788" s="119"/>
      <c r="V30788" s="119"/>
      <c r="X30788" s="119"/>
      <c r="Z30788" s="119"/>
    </row>
    <row r="30789" spans="16:26" x14ac:dyDescent="0.25">
      <c r="P30789" s="119"/>
      <c r="R30789" s="119"/>
      <c r="T30789" s="119"/>
      <c r="V30789" s="119"/>
      <c r="X30789" s="119"/>
      <c r="Z30789" s="119"/>
    </row>
    <row r="30790" spans="16:26" x14ac:dyDescent="0.25">
      <c r="P30790" s="121"/>
      <c r="R30790" s="121"/>
      <c r="T30790" s="121"/>
      <c r="V30790" s="121"/>
      <c r="X30790" s="121"/>
      <c r="Z30790" s="121"/>
    </row>
    <row r="30791" spans="16:26" x14ac:dyDescent="0.25">
      <c r="P30791" s="121"/>
      <c r="R30791" s="121"/>
      <c r="T30791" s="121"/>
      <c r="V30791" s="121"/>
      <c r="X30791" s="121"/>
      <c r="Z30791" s="121"/>
    </row>
    <row r="30792" spans="16:26" x14ac:dyDescent="0.25">
      <c r="P30792" s="121"/>
      <c r="R30792" s="121"/>
      <c r="T30792" s="121"/>
      <c r="V30792" s="121"/>
      <c r="X30792" s="121"/>
      <c r="Z30792" s="121"/>
    </row>
    <row r="30793" spans="16:26" x14ac:dyDescent="0.25">
      <c r="P30793" s="121"/>
      <c r="R30793" s="121"/>
      <c r="T30793" s="121"/>
      <c r="V30793" s="121"/>
      <c r="X30793" s="121"/>
      <c r="Z30793" s="121"/>
    </row>
    <row r="30794" spans="16:26" x14ac:dyDescent="0.25">
      <c r="P30794" s="122"/>
      <c r="R30794" s="122"/>
      <c r="T30794" s="122"/>
      <c r="V30794" s="122"/>
      <c r="X30794" s="122"/>
      <c r="Z30794" s="122"/>
    </row>
    <row r="30795" spans="16:26" x14ac:dyDescent="0.25">
      <c r="P30795" s="118"/>
      <c r="R30795" s="118"/>
      <c r="T30795" s="118"/>
      <c r="V30795" s="118"/>
      <c r="X30795" s="118"/>
      <c r="Z30795" s="118"/>
    </row>
    <row r="30796" spans="16:26" x14ac:dyDescent="0.25">
      <c r="P30796" s="119"/>
      <c r="R30796" s="119"/>
      <c r="T30796" s="119"/>
      <c r="V30796" s="119"/>
      <c r="X30796" s="119"/>
      <c r="Z30796" s="119"/>
    </row>
    <row r="30797" spans="16:26" x14ac:dyDescent="0.25">
      <c r="P30797" s="119"/>
      <c r="R30797" s="119"/>
      <c r="T30797" s="119"/>
      <c r="V30797" s="119"/>
      <c r="X30797" s="119"/>
      <c r="Z30797" s="119"/>
    </row>
    <row r="30798" spans="16:26" x14ac:dyDescent="0.25">
      <c r="P30798" s="120"/>
      <c r="R30798" s="120"/>
      <c r="T30798" s="120"/>
      <c r="V30798" s="120"/>
      <c r="X30798" s="120"/>
      <c r="Z30798" s="120"/>
    </row>
    <row r="30799" spans="16:26" x14ac:dyDescent="0.25">
      <c r="P30799" s="119"/>
      <c r="R30799" s="119"/>
      <c r="T30799" s="119"/>
      <c r="V30799" s="119"/>
      <c r="X30799" s="119"/>
      <c r="Z30799" s="119"/>
    </row>
    <row r="30800" spans="16:26" x14ac:dyDescent="0.25">
      <c r="P30800" s="119"/>
      <c r="R30800" s="119"/>
      <c r="T30800" s="119"/>
      <c r="V30800" s="119"/>
      <c r="X30800" s="119"/>
      <c r="Z30800" s="119"/>
    </row>
    <row r="30801" spans="16:26" x14ac:dyDescent="0.25">
      <c r="P30801" s="120"/>
      <c r="R30801" s="120"/>
      <c r="T30801" s="120"/>
      <c r="V30801" s="120"/>
      <c r="X30801" s="120"/>
      <c r="Z30801" s="120"/>
    </row>
    <row r="30802" spans="16:26" x14ac:dyDescent="0.25">
      <c r="P30802" s="119"/>
      <c r="R30802" s="119"/>
      <c r="T30802" s="119"/>
      <c r="V30802" s="119"/>
      <c r="X30802" s="119"/>
      <c r="Z30802" s="119"/>
    </row>
    <row r="30803" spans="16:26" x14ac:dyDescent="0.25">
      <c r="P30803" s="120"/>
      <c r="R30803" s="120"/>
      <c r="T30803" s="120"/>
      <c r="V30803" s="120"/>
      <c r="X30803" s="120"/>
      <c r="Z30803" s="120"/>
    </row>
    <row r="30804" spans="16:26" x14ac:dyDescent="0.25">
      <c r="P30804" s="119"/>
      <c r="R30804" s="119"/>
      <c r="T30804" s="119"/>
      <c r="V30804" s="119"/>
      <c r="X30804" s="119"/>
      <c r="Z30804" s="119"/>
    </row>
    <row r="30805" spans="16:26" x14ac:dyDescent="0.25">
      <c r="P30805" s="119"/>
      <c r="R30805" s="119"/>
      <c r="T30805" s="119"/>
      <c r="V30805" s="119"/>
      <c r="X30805" s="119"/>
      <c r="Z30805" s="119"/>
    </row>
    <row r="30806" spans="16:26" x14ac:dyDescent="0.25">
      <c r="P30806" s="119"/>
      <c r="R30806" s="119"/>
      <c r="T30806" s="119"/>
      <c r="V30806" s="119"/>
      <c r="X30806" s="119"/>
      <c r="Z30806" s="119"/>
    </row>
    <row r="30807" spans="16:26" x14ac:dyDescent="0.25">
      <c r="P30807" s="121"/>
      <c r="R30807" s="121"/>
      <c r="T30807" s="121"/>
      <c r="V30807" s="121"/>
      <c r="X30807" s="121"/>
      <c r="Z30807" s="121"/>
    </row>
    <row r="30808" spans="16:26" x14ac:dyDescent="0.25">
      <c r="P30808" s="121"/>
      <c r="R30808" s="121"/>
      <c r="T30808" s="121"/>
      <c r="V30808" s="121"/>
      <c r="X30808" s="121"/>
      <c r="Z30808" s="121"/>
    </row>
    <row r="30809" spans="16:26" x14ac:dyDescent="0.25">
      <c r="P30809" s="121"/>
      <c r="R30809" s="121"/>
      <c r="T30809" s="121"/>
      <c r="V30809" s="121"/>
      <c r="X30809" s="121"/>
      <c r="Z30809" s="121"/>
    </row>
    <row r="30810" spans="16:26" x14ac:dyDescent="0.25">
      <c r="P30810" s="121"/>
      <c r="R30810" s="121"/>
      <c r="T30810" s="121"/>
      <c r="V30810" s="121"/>
      <c r="X30810" s="121"/>
      <c r="Z30810" s="121"/>
    </row>
    <row r="30811" spans="16:26" x14ac:dyDescent="0.25">
      <c r="P30811" s="122"/>
      <c r="R30811" s="122"/>
      <c r="T30811" s="122"/>
      <c r="V30811" s="122"/>
      <c r="X30811" s="122"/>
      <c r="Z30811" s="122"/>
    </row>
    <row r="30812" spans="16:26" x14ac:dyDescent="0.25">
      <c r="P30812" s="118"/>
      <c r="R30812" s="118"/>
      <c r="T30812" s="118"/>
      <c r="V30812" s="118"/>
      <c r="X30812" s="118"/>
      <c r="Z30812" s="118"/>
    </row>
    <row r="30813" spans="16:26" x14ac:dyDescent="0.25">
      <c r="P30813" s="119"/>
      <c r="R30813" s="119"/>
      <c r="T30813" s="119"/>
      <c r="V30813" s="119"/>
      <c r="X30813" s="119"/>
      <c r="Z30813" s="119"/>
    </row>
    <row r="30814" spans="16:26" x14ac:dyDescent="0.25">
      <c r="P30814" s="119"/>
      <c r="R30814" s="119"/>
      <c r="T30814" s="119"/>
      <c r="V30814" s="119"/>
      <c r="X30814" s="119"/>
      <c r="Z30814" s="119"/>
    </row>
    <row r="30815" spans="16:26" x14ac:dyDescent="0.25">
      <c r="P30815" s="120"/>
      <c r="R30815" s="120"/>
      <c r="T30815" s="120"/>
      <c r="V30815" s="120"/>
      <c r="X30815" s="120"/>
      <c r="Z30815" s="120"/>
    </row>
    <row r="30816" spans="16:26" x14ac:dyDescent="0.25">
      <c r="P30816" s="119"/>
      <c r="R30816" s="119"/>
      <c r="T30816" s="119"/>
      <c r="V30816" s="119"/>
      <c r="X30816" s="119"/>
      <c r="Z30816" s="119"/>
    </row>
    <row r="30817" spans="16:26" x14ac:dyDescent="0.25">
      <c r="P30817" s="119"/>
      <c r="R30817" s="119"/>
      <c r="T30817" s="119"/>
      <c r="V30817" s="119"/>
      <c r="X30817" s="119"/>
      <c r="Z30817" s="119"/>
    </row>
    <row r="30818" spans="16:26" x14ac:dyDescent="0.25">
      <c r="P30818" s="120"/>
      <c r="R30818" s="120"/>
      <c r="T30818" s="120"/>
      <c r="V30818" s="120"/>
      <c r="X30818" s="120"/>
      <c r="Z30818" s="120"/>
    </row>
    <row r="30819" spans="16:26" x14ac:dyDescent="0.25">
      <c r="P30819" s="119"/>
      <c r="R30819" s="119"/>
      <c r="T30819" s="119"/>
      <c r="V30819" s="119"/>
      <c r="X30819" s="119"/>
      <c r="Z30819" s="119"/>
    </row>
    <row r="30820" spans="16:26" x14ac:dyDescent="0.25">
      <c r="P30820" s="120"/>
      <c r="R30820" s="120"/>
      <c r="T30820" s="120"/>
      <c r="V30820" s="120"/>
      <c r="X30820" s="120"/>
      <c r="Z30820" s="120"/>
    </row>
    <row r="30821" spans="16:26" x14ac:dyDescent="0.25">
      <c r="P30821" s="119"/>
      <c r="R30821" s="119"/>
      <c r="T30821" s="119"/>
      <c r="V30821" s="119"/>
      <c r="X30821" s="119"/>
      <c r="Z30821" s="119"/>
    </row>
    <row r="30822" spans="16:26" x14ac:dyDescent="0.25">
      <c r="P30822" s="119"/>
      <c r="R30822" s="119"/>
      <c r="T30822" s="119"/>
      <c r="V30822" s="119"/>
      <c r="X30822" s="119"/>
      <c r="Z30822" s="119"/>
    </row>
    <row r="30823" spans="16:26" x14ac:dyDescent="0.25">
      <c r="P30823" s="119"/>
      <c r="R30823" s="119"/>
      <c r="T30823" s="119"/>
      <c r="V30823" s="119"/>
      <c r="X30823" s="119"/>
      <c r="Z30823" s="119"/>
    </row>
    <row r="30824" spans="16:26" x14ac:dyDescent="0.25">
      <c r="P30824" s="121"/>
      <c r="R30824" s="121"/>
      <c r="T30824" s="121"/>
      <c r="V30824" s="121"/>
      <c r="X30824" s="121"/>
      <c r="Z30824" s="121"/>
    </row>
    <row r="30825" spans="16:26" x14ac:dyDescent="0.25">
      <c r="P30825" s="121"/>
      <c r="R30825" s="121"/>
      <c r="T30825" s="121"/>
      <c r="V30825" s="121"/>
      <c r="X30825" s="121"/>
      <c r="Z30825" s="121"/>
    </row>
    <row r="30826" spans="16:26" x14ac:dyDescent="0.25">
      <c r="P30826" s="121"/>
      <c r="R30826" s="121"/>
      <c r="T30826" s="121"/>
      <c r="V30826" s="121"/>
      <c r="X30826" s="121"/>
      <c r="Z30826" s="121"/>
    </row>
    <row r="30827" spans="16:26" x14ac:dyDescent="0.25">
      <c r="P30827" s="121"/>
      <c r="R30827" s="121"/>
      <c r="T30827" s="121"/>
      <c r="V30827" s="121"/>
      <c r="X30827" s="121"/>
      <c r="Z30827" s="121"/>
    </row>
    <row r="30828" spans="16:26" x14ac:dyDescent="0.25">
      <c r="P30828" s="122"/>
      <c r="R30828" s="122"/>
      <c r="T30828" s="122"/>
      <c r="V30828" s="122"/>
      <c r="X30828" s="122"/>
      <c r="Z30828" s="122"/>
    </row>
    <row r="30829" spans="16:26" x14ac:dyDescent="0.25">
      <c r="P30829" s="118"/>
      <c r="R30829" s="118"/>
      <c r="T30829" s="118"/>
      <c r="V30829" s="118"/>
      <c r="X30829" s="118"/>
      <c r="Z30829" s="118"/>
    </row>
    <row r="30830" spans="16:26" x14ac:dyDescent="0.25">
      <c r="P30830" s="119"/>
      <c r="R30830" s="119"/>
      <c r="T30830" s="119"/>
      <c r="V30830" s="119"/>
      <c r="X30830" s="119"/>
      <c r="Z30830" s="119"/>
    </row>
    <row r="30831" spans="16:26" x14ac:dyDescent="0.25">
      <c r="P30831" s="119"/>
      <c r="R30831" s="119"/>
      <c r="T30831" s="119"/>
      <c r="V30831" s="119"/>
      <c r="X30831" s="119"/>
      <c r="Z30831" s="119"/>
    </row>
    <row r="30832" spans="16:26" x14ac:dyDescent="0.25">
      <c r="P30832" s="120"/>
      <c r="R30832" s="120"/>
      <c r="T30832" s="120"/>
      <c r="V30832" s="120"/>
      <c r="X30832" s="120"/>
      <c r="Z30832" s="120"/>
    </row>
    <row r="30833" spans="16:26" x14ac:dyDescent="0.25">
      <c r="P30833" s="119"/>
      <c r="R30833" s="119"/>
      <c r="T30833" s="119"/>
      <c r="V30833" s="119"/>
      <c r="X30833" s="119"/>
      <c r="Z30833" s="119"/>
    </row>
    <row r="30834" spans="16:26" x14ac:dyDescent="0.25">
      <c r="P30834" s="119"/>
      <c r="R30834" s="119"/>
      <c r="T30834" s="119"/>
      <c r="V30834" s="119"/>
      <c r="X30834" s="119"/>
      <c r="Z30834" s="119"/>
    </row>
    <row r="30835" spans="16:26" x14ac:dyDescent="0.25">
      <c r="P30835" s="120"/>
      <c r="R30835" s="120"/>
      <c r="T30835" s="120"/>
      <c r="V30835" s="120"/>
      <c r="X30835" s="120"/>
      <c r="Z30835" s="120"/>
    </row>
    <row r="30836" spans="16:26" x14ac:dyDescent="0.25">
      <c r="P30836" s="119"/>
      <c r="R30836" s="119"/>
      <c r="T30836" s="119"/>
      <c r="V30836" s="119"/>
      <c r="X30836" s="119"/>
      <c r="Z30836" s="119"/>
    </row>
    <row r="30837" spans="16:26" x14ac:dyDescent="0.25">
      <c r="P30837" s="120"/>
      <c r="R30837" s="120"/>
      <c r="T30837" s="120"/>
      <c r="V30837" s="120"/>
      <c r="X30837" s="120"/>
      <c r="Z30837" s="120"/>
    </row>
    <row r="30838" spans="16:26" x14ac:dyDescent="0.25">
      <c r="P30838" s="119"/>
      <c r="R30838" s="119"/>
      <c r="T30838" s="119"/>
      <c r="V30838" s="119"/>
      <c r="X30838" s="119"/>
      <c r="Z30838" s="119"/>
    </row>
    <row r="30839" spans="16:26" x14ac:dyDescent="0.25">
      <c r="P30839" s="119"/>
      <c r="R30839" s="119"/>
      <c r="T30839" s="119"/>
      <c r="V30839" s="119"/>
      <c r="X30839" s="119"/>
      <c r="Z30839" s="119"/>
    </row>
    <row r="30840" spans="16:26" x14ac:dyDescent="0.25">
      <c r="P30840" s="119"/>
      <c r="R30840" s="119"/>
      <c r="T30840" s="119"/>
      <c r="V30840" s="119"/>
      <c r="X30840" s="119"/>
      <c r="Z30840" s="119"/>
    </row>
    <row r="30841" spans="16:26" x14ac:dyDescent="0.25">
      <c r="P30841" s="121"/>
      <c r="R30841" s="121"/>
      <c r="T30841" s="121"/>
      <c r="V30841" s="121"/>
      <c r="X30841" s="121"/>
      <c r="Z30841" s="121"/>
    </row>
    <row r="30842" spans="16:26" x14ac:dyDescent="0.25">
      <c r="P30842" s="121"/>
      <c r="R30842" s="121"/>
      <c r="T30842" s="121"/>
      <c r="V30842" s="121"/>
      <c r="X30842" s="121"/>
      <c r="Z30842" s="121"/>
    </row>
    <row r="30843" spans="16:26" x14ac:dyDescent="0.25">
      <c r="P30843" s="121"/>
      <c r="R30843" s="121"/>
      <c r="T30843" s="121"/>
      <c r="V30843" s="121"/>
      <c r="X30843" s="121"/>
      <c r="Z30843" s="121"/>
    </row>
    <row r="30844" spans="16:26" x14ac:dyDescent="0.25">
      <c r="P30844" s="121"/>
      <c r="R30844" s="121"/>
      <c r="T30844" s="121"/>
      <c r="V30844" s="121"/>
      <c r="X30844" s="121"/>
      <c r="Z30844" s="121"/>
    </row>
    <row r="30845" spans="16:26" x14ac:dyDescent="0.25">
      <c r="P30845" s="122"/>
      <c r="R30845" s="122"/>
      <c r="T30845" s="122"/>
      <c r="V30845" s="122"/>
      <c r="X30845" s="122"/>
      <c r="Z30845" s="122"/>
    </row>
    <row r="30846" spans="16:26" x14ac:dyDescent="0.25">
      <c r="P30846" s="118"/>
      <c r="R30846" s="118"/>
      <c r="T30846" s="118"/>
      <c r="V30846" s="118"/>
      <c r="X30846" s="118"/>
      <c r="Z30846" s="118"/>
    </row>
    <row r="30847" spans="16:26" x14ac:dyDescent="0.25">
      <c r="P30847" s="119"/>
      <c r="R30847" s="119"/>
      <c r="T30847" s="119"/>
      <c r="V30847" s="119"/>
      <c r="X30847" s="119"/>
      <c r="Z30847" s="119"/>
    </row>
    <row r="30848" spans="16:26" x14ac:dyDescent="0.25">
      <c r="P30848" s="119"/>
      <c r="R30848" s="119"/>
      <c r="T30848" s="119"/>
      <c r="V30848" s="119"/>
      <c r="X30848" s="119"/>
      <c r="Z30848" s="119"/>
    </row>
    <row r="30849" spans="16:26" x14ac:dyDescent="0.25">
      <c r="P30849" s="120"/>
      <c r="R30849" s="120"/>
      <c r="T30849" s="120"/>
      <c r="V30849" s="120"/>
      <c r="X30849" s="120"/>
      <c r="Z30849" s="120"/>
    </row>
    <row r="30850" spans="16:26" x14ac:dyDescent="0.25">
      <c r="P30850" s="119"/>
      <c r="R30850" s="119"/>
      <c r="T30850" s="119"/>
      <c r="V30850" s="119"/>
      <c r="X30850" s="119"/>
      <c r="Z30850" s="119"/>
    </row>
    <row r="30851" spans="16:26" x14ac:dyDescent="0.25">
      <c r="P30851" s="119"/>
      <c r="R30851" s="119"/>
      <c r="T30851" s="119"/>
      <c r="V30851" s="119"/>
      <c r="X30851" s="119"/>
      <c r="Z30851" s="119"/>
    </row>
    <row r="30852" spans="16:26" x14ac:dyDescent="0.25">
      <c r="P30852" s="120"/>
      <c r="R30852" s="120"/>
      <c r="T30852" s="120"/>
      <c r="V30852" s="120"/>
      <c r="X30852" s="120"/>
      <c r="Z30852" s="120"/>
    </row>
    <row r="30853" spans="16:26" x14ac:dyDescent="0.25">
      <c r="P30853" s="119"/>
      <c r="R30853" s="119"/>
      <c r="T30853" s="119"/>
      <c r="V30853" s="119"/>
      <c r="X30853" s="119"/>
      <c r="Z30853" s="119"/>
    </row>
    <row r="30854" spans="16:26" x14ac:dyDescent="0.25">
      <c r="P30854" s="120"/>
      <c r="R30854" s="120"/>
      <c r="T30854" s="120"/>
      <c r="V30854" s="120"/>
      <c r="X30854" s="120"/>
      <c r="Z30854" s="120"/>
    </row>
    <row r="30855" spans="16:26" x14ac:dyDescent="0.25">
      <c r="P30855" s="119"/>
      <c r="R30855" s="119"/>
      <c r="T30855" s="119"/>
      <c r="V30855" s="119"/>
      <c r="X30855" s="119"/>
      <c r="Z30855" s="119"/>
    </row>
    <row r="30856" spans="16:26" x14ac:dyDescent="0.25">
      <c r="P30856" s="119"/>
      <c r="R30856" s="119"/>
      <c r="T30856" s="119"/>
      <c r="V30856" s="119"/>
      <c r="X30856" s="119"/>
      <c r="Z30856" s="119"/>
    </row>
    <row r="30857" spans="16:26" x14ac:dyDescent="0.25">
      <c r="P30857" s="119"/>
      <c r="R30857" s="119"/>
      <c r="T30857" s="119"/>
      <c r="V30857" s="119"/>
      <c r="X30857" s="119"/>
      <c r="Z30857" s="119"/>
    </row>
    <row r="30858" spans="16:26" x14ac:dyDescent="0.25">
      <c r="P30858" s="121"/>
      <c r="R30858" s="121"/>
      <c r="T30858" s="121"/>
      <c r="V30858" s="121"/>
      <c r="X30858" s="121"/>
      <c r="Z30858" s="121"/>
    </row>
    <row r="30859" spans="16:26" x14ac:dyDescent="0.25">
      <c r="P30859" s="121"/>
      <c r="R30859" s="121"/>
      <c r="T30859" s="121"/>
      <c r="V30859" s="121"/>
      <c r="X30859" s="121"/>
      <c r="Z30859" s="121"/>
    </row>
    <row r="30860" spans="16:26" x14ac:dyDescent="0.25">
      <c r="P30860" s="121"/>
      <c r="R30860" s="121"/>
      <c r="T30860" s="121"/>
      <c r="V30860" s="121"/>
      <c r="X30860" s="121"/>
      <c r="Z30860" s="121"/>
    </row>
    <row r="30861" spans="16:26" x14ac:dyDescent="0.25">
      <c r="P30861" s="121"/>
      <c r="R30861" s="121"/>
      <c r="T30861" s="121"/>
      <c r="V30861" s="121"/>
      <c r="X30861" s="121"/>
      <c r="Z30861" s="121"/>
    </row>
    <row r="30862" spans="16:26" x14ac:dyDescent="0.25">
      <c r="P30862" s="122"/>
      <c r="R30862" s="122"/>
      <c r="T30862" s="122"/>
      <c r="V30862" s="122"/>
      <c r="X30862" s="122"/>
      <c r="Z30862" s="122"/>
    </row>
    <row r="30863" spans="16:26" x14ac:dyDescent="0.25">
      <c r="P30863" s="118"/>
      <c r="R30863" s="118"/>
      <c r="T30863" s="118"/>
      <c r="V30863" s="118"/>
      <c r="X30863" s="118"/>
      <c r="Z30863" s="118"/>
    </row>
    <row r="30864" spans="16:26" x14ac:dyDescent="0.25">
      <c r="P30864" s="119"/>
      <c r="R30864" s="119"/>
      <c r="T30864" s="119"/>
      <c r="V30864" s="119"/>
      <c r="X30864" s="119"/>
      <c r="Z30864" s="119"/>
    </row>
    <row r="30865" spans="16:26" x14ac:dyDescent="0.25">
      <c r="P30865" s="119"/>
      <c r="R30865" s="119"/>
      <c r="T30865" s="119"/>
      <c r="V30865" s="119"/>
      <c r="X30865" s="119"/>
      <c r="Z30865" s="119"/>
    </row>
    <row r="30866" spans="16:26" x14ac:dyDescent="0.25">
      <c r="P30866" s="120"/>
      <c r="R30866" s="120"/>
      <c r="T30866" s="120"/>
      <c r="V30866" s="120"/>
      <c r="X30866" s="120"/>
      <c r="Z30866" s="120"/>
    </row>
    <row r="30867" spans="16:26" x14ac:dyDescent="0.25">
      <c r="P30867" s="119"/>
      <c r="R30867" s="119"/>
      <c r="T30867" s="119"/>
      <c r="V30867" s="119"/>
      <c r="X30867" s="119"/>
      <c r="Z30867" s="119"/>
    </row>
    <row r="30868" spans="16:26" x14ac:dyDescent="0.25">
      <c r="P30868" s="119"/>
      <c r="R30868" s="119"/>
      <c r="T30868" s="119"/>
      <c r="V30868" s="119"/>
      <c r="X30868" s="119"/>
      <c r="Z30868" s="119"/>
    </row>
    <row r="30869" spans="16:26" x14ac:dyDescent="0.25">
      <c r="P30869" s="120"/>
      <c r="R30869" s="120"/>
      <c r="T30869" s="120"/>
      <c r="V30869" s="120"/>
      <c r="X30869" s="120"/>
      <c r="Z30869" s="120"/>
    </row>
    <row r="30870" spans="16:26" x14ac:dyDescent="0.25">
      <c r="P30870" s="119"/>
      <c r="R30870" s="119"/>
      <c r="T30870" s="119"/>
      <c r="V30870" s="119"/>
      <c r="X30870" s="119"/>
      <c r="Z30870" s="119"/>
    </row>
    <row r="30871" spans="16:26" x14ac:dyDescent="0.25">
      <c r="P30871" s="120"/>
      <c r="R30871" s="120"/>
      <c r="T30871" s="120"/>
      <c r="V30871" s="120"/>
      <c r="X30871" s="120"/>
      <c r="Z30871" s="120"/>
    </row>
    <row r="30872" spans="16:26" x14ac:dyDescent="0.25">
      <c r="P30872" s="119"/>
      <c r="R30872" s="119"/>
      <c r="T30872" s="119"/>
      <c r="V30872" s="119"/>
      <c r="X30872" s="119"/>
      <c r="Z30872" s="119"/>
    </row>
    <row r="30873" spans="16:26" x14ac:dyDescent="0.25">
      <c r="P30873" s="119"/>
      <c r="R30873" s="119"/>
      <c r="T30873" s="119"/>
      <c r="V30873" s="119"/>
      <c r="X30873" s="119"/>
      <c r="Z30873" s="119"/>
    </row>
    <row r="30874" spans="16:26" x14ac:dyDescent="0.25">
      <c r="P30874" s="119"/>
      <c r="R30874" s="119"/>
      <c r="T30874" s="119"/>
      <c r="V30874" s="119"/>
      <c r="X30874" s="119"/>
      <c r="Z30874" s="119"/>
    </row>
    <row r="30875" spans="16:26" x14ac:dyDescent="0.25">
      <c r="P30875" s="121"/>
      <c r="R30875" s="121"/>
      <c r="T30875" s="121"/>
      <c r="V30875" s="121"/>
      <c r="X30875" s="121"/>
      <c r="Z30875" s="121"/>
    </row>
    <row r="30876" spans="16:26" x14ac:dyDescent="0.25">
      <c r="P30876" s="121"/>
      <c r="R30876" s="121"/>
      <c r="T30876" s="121"/>
      <c r="V30876" s="121"/>
      <c r="X30876" s="121"/>
      <c r="Z30876" s="121"/>
    </row>
    <row r="30877" spans="16:26" x14ac:dyDescent="0.25">
      <c r="P30877" s="121"/>
      <c r="R30877" s="121"/>
      <c r="T30877" s="121"/>
      <c r="V30877" s="121"/>
      <c r="X30877" s="121"/>
      <c r="Z30877" s="121"/>
    </row>
    <row r="30878" spans="16:26" x14ac:dyDescent="0.25">
      <c r="P30878" s="121"/>
      <c r="R30878" s="121"/>
      <c r="T30878" s="121"/>
      <c r="V30878" s="121"/>
      <c r="X30878" s="121"/>
      <c r="Z30878" s="121"/>
    </row>
    <row r="30879" spans="16:26" x14ac:dyDescent="0.25">
      <c r="P30879" s="122"/>
      <c r="R30879" s="122"/>
      <c r="T30879" s="122"/>
      <c r="V30879" s="122"/>
      <c r="X30879" s="122"/>
      <c r="Z30879" s="122"/>
    </row>
    <row r="30880" spans="16:26" x14ac:dyDescent="0.25">
      <c r="P30880" s="118"/>
      <c r="R30880" s="118"/>
      <c r="T30880" s="118"/>
      <c r="V30880" s="118"/>
      <c r="X30880" s="118"/>
      <c r="Z30880" s="118"/>
    </row>
    <row r="30881" spans="16:26" x14ac:dyDescent="0.25">
      <c r="P30881" s="119"/>
      <c r="R30881" s="119"/>
      <c r="T30881" s="119"/>
      <c r="V30881" s="119"/>
      <c r="X30881" s="119"/>
      <c r="Z30881" s="119"/>
    </row>
    <row r="30882" spans="16:26" x14ac:dyDescent="0.25">
      <c r="P30882" s="119"/>
      <c r="R30882" s="119"/>
      <c r="T30882" s="119"/>
      <c r="V30882" s="119"/>
      <c r="X30882" s="119"/>
      <c r="Z30882" s="119"/>
    </row>
    <row r="30883" spans="16:26" x14ac:dyDescent="0.25">
      <c r="P30883" s="120"/>
      <c r="R30883" s="120"/>
      <c r="T30883" s="120"/>
      <c r="V30883" s="120"/>
      <c r="X30883" s="120"/>
      <c r="Z30883" s="120"/>
    </row>
    <row r="30884" spans="16:26" x14ac:dyDescent="0.25">
      <c r="P30884" s="119"/>
      <c r="R30884" s="119"/>
      <c r="T30884" s="119"/>
      <c r="V30884" s="119"/>
      <c r="X30884" s="119"/>
      <c r="Z30884" s="119"/>
    </row>
    <row r="30885" spans="16:26" x14ac:dyDescent="0.25">
      <c r="P30885" s="119"/>
      <c r="R30885" s="119"/>
      <c r="T30885" s="119"/>
      <c r="V30885" s="119"/>
      <c r="X30885" s="119"/>
      <c r="Z30885" s="119"/>
    </row>
    <row r="30886" spans="16:26" x14ac:dyDescent="0.25">
      <c r="P30886" s="120"/>
      <c r="R30886" s="120"/>
      <c r="T30886" s="120"/>
      <c r="V30886" s="120"/>
      <c r="X30886" s="120"/>
      <c r="Z30886" s="120"/>
    </row>
    <row r="30887" spans="16:26" x14ac:dyDescent="0.25">
      <c r="P30887" s="119"/>
      <c r="R30887" s="119"/>
      <c r="T30887" s="119"/>
      <c r="V30887" s="119"/>
      <c r="X30887" s="119"/>
      <c r="Z30887" s="119"/>
    </row>
    <row r="30888" spans="16:26" x14ac:dyDescent="0.25">
      <c r="P30888" s="120"/>
      <c r="R30888" s="120"/>
      <c r="T30888" s="120"/>
      <c r="V30888" s="120"/>
      <c r="X30888" s="120"/>
      <c r="Z30888" s="120"/>
    </row>
    <row r="30889" spans="16:26" x14ac:dyDescent="0.25">
      <c r="P30889" s="119"/>
      <c r="R30889" s="119"/>
      <c r="T30889" s="119"/>
      <c r="V30889" s="119"/>
      <c r="X30889" s="119"/>
      <c r="Z30889" s="119"/>
    </row>
    <row r="30890" spans="16:26" x14ac:dyDescent="0.25">
      <c r="P30890" s="119"/>
      <c r="R30890" s="119"/>
      <c r="T30890" s="119"/>
      <c r="V30890" s="119"/>
      <c r="X30890" s="119"/>
      <c r="Z30890" s="119"/>
    </row>
    <row r="30891" spans="16:26" x14ac:dyDescent="0.25">
      <c r="P30891" s="119"/>
      <c r="R30891" s="119"/>
      <c r="T30891" s="119"/>
      <c r="V30891" s="119"/>
      <c r="X30891" s="119"/>
      <c r="Z30891" s="119"/>
    </row>
    <row r="30892" spans="16:26" x14ac:dyDescent="0.25">
      <c r="P30892" s="121"/>
      <c r="R30892" s="121"/>
      <c r="T30892" s="121"/>
      <c r="V30892" s="121"/>
      <c r="X30892" s="121"/>
      <c r="Z30892" s="121"/>
    </row>
    <row r="30893" spans="16:26" x14ac:dyDescent="0.25">
      <c r="P30893" s="121"/>
      <c r="R30893" s="121"/>
      <c r="T30893" s="121"/>
      <c r="V30893" s="121"/>
      <c r="X30893" s="121"/>
      <c r="Z30893" s="121"/>
    </row>
    <row r="30894" spans="16:26" x14ac:dyDescent="0.25">
      <c r="P30894" s="121"/>
      <c r="R30894" s="121"/>
      <c r="T30894" s="121"/>
      <c r="V30894" s="121"/>
      <c r="X30894" s="121"/>
      <c r="Z30894" s="121"/>
    </row>
    <row r="30895" spans="16:26" x14ac:dyDescent="0.25">
      <c r="P30895" s="121"/>
      <c r="R30895" s="121"/>
      <c r="T30895" s="121"/>
      <c r="V30895" s="121"/>
      <c r="X30895" s="121"/>
      <c r="Z30895" s="121"/>
    </row>
    <row r="30896" spans="16:26" x14ac:dyDescent="0.25">
      <c r="P30896" s="122"/>
      <c r="R30896" s="122"/>
      <c r="T30896" s="122"/>
      <c r="V30896" s="122"/>
      <c r="X30896" s="122"/>
      <c r="Z30896" s="122"/>
    </row>
    <row r="30897" spans="16:26" x14ac:dyDescent="0.25">
      <c r="P30897" s="118"/>
      <c r="R30897" s="118"/>
      <c r="T30897" s="118"/>
      <c r="V30897" s="118"/>
      <c r="X30897" s="118"/>
      <c r="Z30897" s="118"/>
    </row>
    <row r="30898" spans="16:26" x14ac:dyDescent="0.25">
      <c r="P30898" s="119"/>
      <c r="R30898" s="119"/>
      <c r="T30898" s="119"/>
      <c r="V30898" s="119"/>
      <c r="X30898" s="119"/>
      <c r="Z30898" s="119"/>
    </row>
    <row r="30899" spans="16:26" x14ac:dyDescent="0.25">
      <c r="P30899" s="119"/>
      <c r="R30899" s="119"/>
      <c r="T30899" s="119"/>
      <c r="V30899" s="119"/>
      <c r="X30899" s="119"/>
      <c r="Z30899" s="119"/>
    </row>
    <row r="30900" spans="16:26" x14ac:dyDescent="0.25">
      <c r="P30900" s="120"/>
      <c r="R30900" s="120"/>
      <c r="T30900" s="120"/>
      <c r="V30900" s="120"/>
      <c r="X30900" s="120"/>
      <c r="Z30900" s="120"/>
    </row>
    <row r="30901" spans="16:26" x14ac:dyDescent="0.25">
      <c r="P30901" s="119"/>
      <c r="R30901" s="119"/>
      <c r="T30901" s="119"/>
      <c r="V30901" s="119"/>
      <c r="X30901" s="119"/>
      <c r="Z30901" s="119"/>
    </row>
    <row r="30902" spans="16:26" x14ac:dyDescent="0.25">
      <c r="P30902" s="119"/>
      <c r="R30902" s="119"/>
      <c r="T30902" s="119"/>
      <c r="V30902" s="119"/>
      <c r="X30902" s="119"/>
      <c r="Z30902" s="119"/>
    </row>
    <row r="30903" spans="16:26" x14ac:dyDescent="0.25">
      <c r="P30903" s="120"/>
      <c r="R30903" s="120"/>
      <c r="T30903" s="120"/>
      <c r="V30903" s="120"/>
      <c r="X30903" s="120"/>
      <c r="Z30903" s="120"/>
    </row>
    <row r="30904" spans="16:26" x14ac:dyDescent="0.25">
      <c r="P30904" s="119"/>
      <c r="R30904" s="119"/>
      <c r="T30904" s="119"/>
      <c r="V30904" s="119"/>
      <c r="X30904" s="119"/>
      <c r="Z30904" s="119"/>
    </row>
    <row r="30905" spans="16:26" x14ac:dyDescent="0.25">
      <c r="P30905" s="120"/>
      <c r="R30905" s="120"/>
      <c r="T30905" s="120"/>
      <c r="V30905" s="120"/>
      <c r="X30905" s="120"/>
      <c r="Z30905" s="120"/>
    </row>
    <row r="30906" spans="16:26" x14ac:dyDescent="0.25">
      <c r="P30906" s="119"/>
      <c r="R30906" s="119"/>
      <c r="T30906" s="119"/>
      <c r="V30906" s="119"/>
      <c r="X30906" s="119"/>
      <c r="Z30906" s="119"/>
    </row>
    <row r="30907" spans="16:26" x14ac:dyDescent="0.25">
      <c r="P30907" s="119"/>
      <c r="R30907" s="119"/>
      <c r="T30907" s="119"/>
      <c r="V30907" s="119"/>
      <c r="X30907" s="119"/>
      <c r="Z30907" s="119"/>
    </row>
    <row r="30908" spans="16:26" x14ac:dyDescent="0.25">
      <c r="P30908" s="119"/>
      <c r="R30908" s="119"/>
      <c r="T30908" s="119"/>
      <c r="V30908" s="119"/>
      <c r="X30908" s="119"/>
      <c r="Z30908" s="119"/>
    </row>
    <row r="30909" spans="16:26" x14ac:dyDescent="0.25">
      <c r="P30909" s="121"/>
      <c r="R30909" s="121"/>
      <c r="T30909" s="121"/>
      <c r="V30909" s="121"/>
      <c r="X30909" s="121"/>
      <c r="Z30909" s="121"/>
    </row>
    <row r="30910" spans="16:26" x14ac:dyDescent="0.25">
      <c r="P30910" s="121"/>
      <c r="R30910" s="121"/>
      <c r="T30910" s="121"/>
      <c r="V30910" s="121"/>
      <c r="X30910" s="121"/>
      <c r="Z30910" s="121"/>
    </row>
    <row r="30911" spans="16:26" x14ac:dyDescent="0.25">
      <c r="P30911" s="121"/>
      <c r="R30911" s="121"/>
      <c r="T30911" s="121"/>
      <c r="V30911" s="121"/>
      <c r="X30911" s="121"/>
      <c r="Z30911" s="121"/>
    </row>
    <row r="30912" spans="16:26" x14ac:dyDescent="0.25">
      <c r="P30912" s="121"/>
      <c r="R30912" s="121"/>
      <c r="T30912" s="121"/>
      <c r="V30912" s="121"/>
      <c r="X30912" s="121"/>
      <c r="Z30912" s="121"/>
    </row>
    <row r="30913" spans="16:26" x14ac:dyDescent="0.25">
      <c r="P30913" s="122"/>
      <c r="R30913" s="122"/>
      <c r="T30913" s="122"/>
      <c r="V30913" s="122"/>
      <c r="X30913" s="122"/>
      <c r="Z30913" s="122"/>
    </row>
    <row r="30914" spans="16:26" x14ac:dyDescent="0.25">
      <c r="P30914" s="118"/>
      <c r="R30914" s="118"/>
      <c r="T30914" s="118"/>
      <c r="V30914" s="118"/>
      <c r="X30914" s="118"/>
      <c r="Z30914" s="118"/>
    </row>
    <row r="30915" spans="16:26" x14ac:dyDescent="0.25">
      <c r="P30915" s="119"/>
      <c r="R30915" s="119"/>
      <c r="T30915" s="119"/>
      <c r="V30915" s="119"/>
      <c r="X30915" s="119"/>
      <c r="Z30915" s="119"/>
    </row>
    <row r="30916" spans="16:26" x14ac:dyDescent="0.25">
      <c r="P30916" s="119"/>
      <c r="R30916" s="119"/>
      <c r="T30916" s="119"/>
      <c r="V30916" s="119"/>
      <c r="X30916" s="119"/>
      <c r="Z30916" s="119"/>
    </row>
    <row r="30917" spans="16:26" x14ac:dyDescent="0.25">
      <c r="P30917" s="120"/>
      <c r="R30917" s="120"/>
      <c r="T30917" s="120"/>
      <c r="V30917" s="120"/>
      <c r="X30917" s="120"/>
      <c r="Z30917" s="120"/>
    </row>
    <row r="30918" spans="16:26" x14ac:dyDescent="0.25">
      <c r="P30918" s="119"/>
      <c r="R30918" s="119"/>
      <c r="T30918" s="119"/>
      <c r="V30918" s="119"/>
      <c r="X30918" s="119"/>
      <c r="Z30918" s="119"/>
    </row>
    <row r="30919" spans="16:26" x14ac:dyDescent="0.25">
      <c r="P30919" s="119"/>
      <c r="R30919" s="119"/>
      <c r="T30919" s="119"/>
      <c r="V30919" s="119"/>
      <c r="X30919" s="119"/>
      <c r="Z30919" s="119"/>
    </row>
    <row r="30920" spans="16:26" x14ac:dyDescent="0.25">
      <c r="P30920" s="120"/>
      <c r="R30920" s="120"/>
      <c r="T30920" s="120"/>
      <c r="V30920" s="120"/>
      <c r="X30920" s="120"/>
      <c r="Z30920" s="120"/>
    </row>
    <row r="30921" spans="16:26" x14ac:dyDescent="0.25">
      <c r="P30921" s="119"/>
      <c r="R30921" s="119"/>
      <c r="T30921" s="119"/>
      <c r="V30921" s="119"/>
      <c r="X30921" s="119"/>
      <c r="Z30921" s="119"/>
    </row>
    <row r="30922" spans="16:26" x14ac:dyDescent="0.25">
      <c r="P30922" s="120"/>
      <c r="R30922" s="120"/>
      <c r="T30922" s="120"/>
      <c r="V30922" s="120"/>
      <c r="X30922" s="120"/>
      <c r="Z30922" s="120"/>
    </row>
    <row r="30923" spans="16:26" x14ac:dyDescent="0.25">
      <c r="P30923" s="119"/>
      <c r="R30923" s="119"/>
      <c r="T30923" s="119"/>
      <c r="V30923" s="119"/>
      <c r="X30923" s="119"/>
      <c r="Z30923" s="119"/>
    </row>
    <row r="30924" spans="16:26" x14ac:dyDescent="0.25">
      <c r="P30924" s="119"/>
      <c r="R30924" s="119"/>
      <c r="T30924" s="119"/>
      <c r="V30924" s="119"/>
      <c r="X30924" s="119"/>
      <c r="Z30924" s="119"/>
    </row>
    <row r="30925" spans="16:26" x14ac:dyDescent="0.25">
      <c r="P30925" s="119"/>
      <c r="R30925" s="119"/>
      <c r="T30925" s="119"/>
      <c r="V30925" s="119"/>
      <c r="X30925" s="119"/>
      <c r="Z30925" s="119"/>
    </row>
    <row r="30926" spans="16:26" x14ac:dyDescent="0.25">
      <c r="P30926" s="121"/>
      <c r="R30926" s="121"/>
      <c r="T30926" s="121"/>
      <c r="V30926" s="121"/>
      <c r="X30926" s="121"/>
      <c r="Z30926" s="121"/>
    </row>
    <row r="30927" spans="16:26" x14ac:dyDescent="0.25">
      <c r="P30927" s="121"/>
      <c r="R30927" s="121"/>
      <c r="T30927" s="121"/>
      <c r="V30927" s="121"/>
      <c r="X30927" s="121"/>
      <c r="Z30927" s="121"/>
    </row>
    <row r="30928" spans="16:26" x14ac:dyDescent="0.25">
      <c r="P30928" s="121"/>
      <c r="R30928" s="121"/>
      <c r="T30928" s="121"/>
      <c r="V30928" s="121"/>
      <c r="X30928" s="121"/>
      <c r="Z30928" s="121"/>
    </row>
    <row r="30929" spans="16:26" x14ac:dyDescent="0.25">
      <c r="P30929" s="121"/>
      <c r="R30929" s="121"/>
      <c r="T30929" s="121"/>
      <c r="V30929" s="121"/>
      <c r="X30929" s="121"/>
      <c r="Z30929" s="121"/>
    </row>
    <row r="30930" spans="16:26" x14ac:dyDescent="0.25">
      <c r="P30930" s="122"/>
      <c r="R30930" s="122"/>
      <c r="T30930" s="122"/>
      <c r="V30930" s="122"/>
      <c r="X30930" s="122"/>
      <c r="Z30930" s="122"/>
    </row>
    <row r="30931" spans="16:26" x14ac:dyDescent="0.25">
      <c r="P30931" s="118"/>
      <c r="R30931" s="118"/>
      <c r="T30931" s="118"/>
      <c r="V30931" s="118"/>
      <c r="X30931" s="118"/>
      <c r="Z30931" s="118"/>
    </row>
    <row r="30932" spans="16:26" x14ac:dyDescent="0.25">
      <c r="P30932" s="119"/>
      <c r="R30932" s="119"/>
      <c r="T30932" s="119"/>
      <c r="V30932" s="119"/>
      <c r="X30932" s="119"/>
      <c r="Z30932" s="119"/>
    </row>
    <row r="30933" spans="16:26" x14ac:dyDescent="0.25">
      <c r="P30933" s="119"/>
      <c r="R30933" s="119"/>
      <c r="T30933" s="119"/>
      <c r="V30933" s="119"/>
      <c r="X30933" s="119"/>
      <c r="Z30933" s="119"/>
    </row>
    <row r="30934" spans="16:26" x14ac:dyDescent="0.25">
      <c r="P30934" s="120"/>
      <c r="R30934" s="120"/>
      <c r="T30934" s="120"/>
      <c r="V30934" s="120"/>
      <c r="X30934" s="120"/>
      <c r="Z30934" s="120"/>
    </row>
    <row r="30935" spans="16:26" x14ac:dyDescent="0.25">
      <c r="P30935" s="119"/>
      <c r="R30935" s="119"/>
      <c r="T30935" s="119"/>
      <c r="V30935" s="119"/>
      <c r="X30935" s="119"/>
      <c r="Z30935" s="119"/>
    </row>
    <row r="30936" spans="16:26" x14ac:dyDescent="0.25">
      <c r="P30936" s="119"/>
      <c r="R30936" s="119"/>
      <c r="T30936" s="119"/>
      <c r="V30936" s="119"/>
      <c r="X30936" s="119"/>
      <c r="Z30936" s="119"/>
    </row>
    <row r="30937" spans="16:26" x14ac:dyDescent="0.25">
      <c r="P30937" s="120"/>
      <c r="R30937" s="120"/>
      <c r="T30937" s="120"/>
      <c r="V30937" s="120"/>
      <c r="X30937" s="120"/>
      <c r="Z30937" s="120"/>
    </row>
    <row r="30938" spans="16:26" x14ac:dyDescent="0.25">
      <c r="P30938" s="119"/>
      <c r="R30938" s="119"/>
      <c r="T30938" s="119"/>
      <c r="V30938" s="119"/>
      <c r="X30938" s="119"/>
      <c r="Z30938" s="119"/>
    </row>
    <row r="30939" spans="16:26" x14ac:dyDescent="0.25">
      <c r="P30939" s="120"/>
      <c r="R30939" s="120"/>
      <c r="T30939" s="120"/>
      <c r="V30939" s="120"/>
      <c r="X30939" s="120"/>
      <c r="Z30939" s="120"/>
    </row>
    <row r="30940" spans="16:26" x14ac:dyDescent="0.25">
      <c r="P30940" s="119"/>
      <c r="R30940" s="119"/>
      <c r="T30940" s="119"/>
      <c r="V30940" s="119"/>
      <c r="X30940" s="119"/>
      <c r="Z30940" s="119"/>
    </row>
    <row r="30941" spans="16:26" x14ac:dyDescent="0.25">
      <c r="P30941" s="119"/>
      <c r="R30941" s="119"/>
      <c r="T30941" s="119"/>
      <c r="V30941" s="119"/>
      <c r="X30941" s="119"/>
      <c r="Z30941" s="119"/>
    </row>
    <row r="30942" spans="16:26" x14ac:dyDescent="0.25">
      <c r="P30942" s="119"/>
      <c r="R30942" s="119"/>
      <c r="T30942" s="119"/>
      <c r="V30942" s="119"/>
      <c r="X30942" s="119"/>
      <c r="Z30942" s="119"/>
    </row>
    <row r="30943" spans="16:26" x14ac:dyDescent="0.25">
      <c r="P30943" s="121"/>
      <c r="R30943" s="121"/>
      <c r="T30943" s="121"/>
      <c r="V30943" s="121"/>
      <c r="X30943" s="121"/>
      <c r="Z30943" s="121"/>
    </row>
    <row r="30944" spans="16:26" x14ac:dyDescent="0.25">
      <c r="P30944" s="121"/>
      <c r="R30944" s="121"/>
      <c r="T30944" s="121"/>
      <c r="V30944" s="121"/>
      <c r="X30944" s="121"/>
      <c r="Z30944" s="121"/>
    </row>
    <row r="30945" spans="16:26" x14ac:dyDescent="0.25">
      <c r="P30945" s="121"/>
      <c r="R30945" s="121"/>
      <c r="T30945" s="121"/>
      <c r="V30945" s="121"/>
      <c r="X30945" s="121"/>
      <c r="Z30945" s="121"/>
    </row>
    <row r="30946" spans="16:26" x14ac:dyDescent="0.25">
      <c r="P30946" s="121"/>
      <c r="R30946" s="121"/>
      <c r="T30946" s="121"/>
      <c r="V30946" s="121"/>
      <c r="X30946" s="121"/>
      <c r="Z30946" s="121"/>
    </row>
    <row r="30947" spans="16:26" x14ac:dyDescent="0.25">
      <c r="P30947" s="122"/>
      <c r="R30947" s="122"/>
      <c r="T30947" s="122"/>
      <c r="V30947" s="122"/>
      <c r="X30947" s="122"/>
      <c r="Z30947" s="122"/>
    </row>
    <row r="30948" spans="16:26" x14ac:dyDescent="0.25">
      <c r="P30948" s="118"/>
      <c r="R30948" s="118"/>
      <c r="T30948" s="118"/>
      <c r="V30948" s="118"/>
      <c r="X30948" s="118"/>
      <c r="Z30948" s="118"/>
    </row>
    <row r="30949" spans="16:26" x14ac:dyDescent="0.25">
      <c r="P30949" s="119"/>
      <c r="R30949" s="119"/>
      <c r="T30949" s="119"/>
      <c r="V30949" s="119"/>
      <c r="X30949" s="119"/>
      <c r="Z30949" s="119"/>
    </row>
    <row r="30950" spans="16:26" x14ac:dyDescent="0.25">
      <c r="P30950" s="119"/>
      <c r="R30950" s="119"/>
      <c r="T30950" s="119"/>
      <c r="V30950" s="119"/>
      <c r="X30950" s="119"/>
      <c r="Z30950" s="119"/>
    </row>
    <row r="30951" spans="16:26" x14ac:dyDescent="0.25">
      <c r="P30951" s="120"/>
      <c r="R30951" s="120"/>
      <c r="T30951" s="120"/>
      <c r="V30951" s="120"/>
      <c r="X30951" s="120"/>
      <c r="Z30951" s="120"/>
    </row>
    <row r="30952" spans="16:26" x14ac:dyDescent="0.25">
      <c r="P30952" s="119"/>
      <c r="R30952" s="119"/>
      <c r="T30952" s="119"/>
      <c r="V30952" s="119"/>
      <c r="X30952" s="119"/>
      <c r="Z30952" s="119"/>
    </row>
    <row r="30953" spans="16:26" x14ac:dyDescent="0.25">
      <c r="P30953" s="119"/>
      <c r="R30953" s="119"/>
      <c r="T30953" s="119"/>
      <c r="V30953" s="119"/>
      <c r="X30953" s="119"/>
      <c r="Z30953" s="119"/>
    </row>
    <row r="30954" spans="16:26" x14ac:dyDescent="0.25">
      <c r="P30954" s="120"/>
      <c r="R30954" s="120"/>
      <c r="T30954" s="120"/>
      <c r="V30954" s="120"/>
      <c r="X30954" s="120"/>
      <c r="Z30954" s="120"/>
    </row>
    <row r="30955" spans="16:26" x14ac:dyDescent="0.25">
      <c r="P30955" s="119"/>
      <c r="R30955" s="119"/>
      <c r="T30955" s="119"/>
      <c r="V30955" s="119"/>
      <c r="X30955" s="119"/>
      <c r="Z30955" s="119"/>
    </row>
    <row r="30956" spans="16:26" x14ac:dyDescent="0.25">
      <c r="P30956" s="120"/>
      <c r="R30956" s="120"/>
      <c r="T30956" s="120"/>
      <c r="V30956" s="120"/>
      <c r="X30956" s="120"/>
      <c r="Z30956" s="120"/>
    </row>
    <row r="30957" spans="16:26" x14ac:dyDescent="0.25">
      <c r="P30957" s="119"/>
      <c r="R30957" s="119"/>
      <c r="T30957" s="119"/>
      <c r="V30957" s="119"/>
      <c r="X30957" s="119"/>
      <c r="Z30957" s="119"/>
    </row>
    <row r="30958" spans="16:26" x14ac:dyDescent="0.25">
      <c r="P30958" s="119"/>
      <c r="R30958" s="119"/>
      <c r="T30958" s="119"/>
      <c r="V30958" s="119"/>
      <c r="X30958" s="119"/>
      <c r="Z30958" s="119"/>
    </row>
    <row r="30959" spans="16:26" x14ac:dyDescent="0.25">
      <c r="P30959" s="119"/>
      <c r="R30959" s="119"/>
      <c r="T30959" s="119"/>
      <c r="V30959" s="119"/>
      <c r="X30959" s="119"/>
      <c r="Z30959" s="119"/>
    </row>
    <row r="30960" spans="16:26" x14ac:dyDescent="0.25">
      <c r="P30960" s="121"/>
      <c r="R30960" s="121"/>
      <c r="T30960" s="121"/>
      <c r="V30960" s="121"/>
      <c r="X30960" s="121"/>
      <c r="Z30960" s="121"/>
    </row>
    <row r="30961" spans="16:26" x14ac:dyDescent="0.25">
      <c r="P30961" s="121"/>
      <c r="R30961" s="121"/>
      <c r="T30961" s="121"/>
      <c r="V30961" s="121"/>
      <c r="X30961" s="121"/>
      <c r="Z30961" s="121"/>
    </row>
    <row r="30962" spans="16:26" x14ac:dyDescent="0.25">
      <c r="P30962" s="121"/>
      <c r="R30962" s="121"/>
      <c r="T30962" s="121"/>
      <c r="V30962" s="121"/>
      <c r="X30962" s="121"/>
      <c r="Z30962" s="121"/>
    </row>
    <row r="30963" spans="16:26" x14ac:dyDescent="0.25">
      <c r="P30963" s="121"/>
      <c r="R30963" s="121"/>
      <c r="T30963" s="121"/>
      <c r="V30963" s="121"/>
      <c r="X30963" s="121"/>
      <c r="Z30963" s="121"/>
    </row>
    <row r="30964" spans="16:26" x14ac:dyDescent="0.25">
      <c r="P30964" s="122"/>
      <c r="R30964" s="122"/>
      <c r="T30964" s="122"/>
      <c r="V30964" s="122"/>
      <c r="X30964" s="122"/>
      <c r="Z30964" s="122"/>
    </row>
    <row r="30965" spans="16:26" x14ac:dyDescent="0.25">
      <c r="P30965" s="118"/>
      <c r="R30965" s="118"/>
      <c r="T30965" s="118"/>
      <c r="V30965" s="118"/>
      <c r="X30965" s="118"/>
      <c r="Z30965" s="118"/>
    </row>
    <row r="30966" spans="16:26" x14ac:dyDescent="0.25">
      <c r="P30966" s="119"/>
      <c r="R30966" s="119"/>
      <c r="T30966" s="119"/>
      <c r="V30966" s="119"/>
      <c r="X30966" s="119"/>
      <c r="Z30966" s="119"/>
    </row>
    <row r="30967" spans="16:26" x14ac:dyDescent="0.25">
      <c r="P30967" s="119"/>
      <c r="R30967" s="119"/>
      <c r="T30967" s="119"/>
      <c r="V30967" s="119"/>
      <c r="X30967" s="119"/>
      <c r="Z30967" s="119"/>
    </row>
    <row r="30968" spans="16:26" x14ac:dyDescent="0.25">
      <c r="P30968" s="120"/>
      <c r="R30968" s="120"/>
      <c r="T30968" s="120"/>
      <c r="V30968" s="120"/>
      <c r="X30968" s="120"/>
      <c r="Z30968" s="120"/>
    </row>
    <row r="30969" spans="16:26" x14ac:dyDescent="0.25">
      <c r="P30969" s="119"/>
      <c r="R30969" s="119"/>
      <c r="T30969" s="119"/>
      <c r="V30969" s="119"/>
      <c r="X30969" s="119"/>
      <c r="Z30969" s="119"/>
    </row>
    <row r="30970" spans="16:26" x14ac:dyDescent="0.25">
      <c r="P30970" s="119"/>
      <c r="R30970" s="119"/>
      <c r="T30970" s="119"/>
      <c r="V30970" s="119"/>
      <c r="X30970" s="119"/>
      <c r="Z30970" s="119"/>
    </row>
    <row r="30971" spans="16:26" x14ac:dyDescent="0.25">
      <c r="P30971" s="120"/>
      <c r="R30971" s="120"/>
      <c r="T30971" s="120"/>
      <c r="V30971" s="120"/>
      <c r="X30971" s="120"/>
      <c r="Z30971" s="120"/>
    </row>
    <row r="30972" spans="16:26" x14ac:dyDescent="0.25">
      <c r="P30972" s="119"/>
      <c r="R30972" s="119"/>
      <c r="T30972" s="119"/>
      <c r="V30972" s="119"/>
      <c r="X30972" s="119"/>
      <c r="Z30972" s="119"/>
    </row>
    <row r="30973" spans="16:26" x14ac:dyDescent="0.25">
      <c r="P30973" s="120"/>
      <c r="R30973" s="120"/>
      <c r="T30973" s="120"/>
      <c r="V30973" s="120"/>
      <c r="X30973" s="120"/>
      <c r="Z30973" s="120"/>
    </row>
    <row r="30974" spans="16:26" x14ac:dyDescent="0.25">
      <c r="P30974" s="119"/>
      <c r="R30974" s="119"/>
      <c r="T30974" s="119"/>
      <c r="V30974" s="119"/>
      <c r="X30974" s="119"/>
      <c r="Z30974" s="119"/>
    </row>
    <row r="30975" spans="16:26" x14ac:dyDescent="0.25">
      <c r="P30975" s="119"/>
      <c r="R30975" s="119"/>
      <c r="T30975" s="119"/>
      <c r="V30975" s="119"/>
      <c r="X30975" s="119"/>
      <c r="Z30975" s="119"/>
    </row>
    <row r="30976" spans="16:26" x14ac:dyDescent="0.25">
      <c r="P30976" s="119"/>
      <c r="R30976" s="119"/>
      <c r="T30976" s="119"/>
      <c r="V30976" s="119"/>
      <c r="X30976" s="119"/>
      <c r="Z30976" s="119"/>
    </row>
    <row r="30977" spans="16:26" x14ac:dyDescent="0.25">
      <c r="P30977" s="121"/>
      <c r="R30977" s="121"/>
      <c r="T30977" s="121"/>
      <c r="V30977" s="121"/>
      <c r="X30977" s="121"/>
      <c r="Z30977" s="121"/>
    </row>
    <row r="30978" spans="16:26" x14ac:dyDescent="0.25">
      <c r="P30978" s="121"/>
      <c r="R30978" s="121"/>
      <c r="T30978" s="121"/>
      <c r="V30978" s="121"/>
      <c r="X30978" s="121"/>
      <c r="Z30978" s="121"/>
    </row>
    <row r="30979" spans="16:26" x14ac:dyDescent="0.25">
      <c r="P30979" s="121"/>
      <c r="R30979" s="121"/>
      <c r="T30979" s="121"/>
      <c r="V30979" s="121"/>
      <c r="X30979" s="121"/>
      <c r="Z30979" s="121"/>
    </row>
    <row r="30980" spans="16:26" x14ac:dyDescent="0.25">
      <c r="P30980" s="121"/>
      <c r="R30980" s="121"/>
      <c r="T30980" s="121"/>
      <c r="V30980" s="121"/>
      <c r="X30980" s="121"/>
      <c r="Z30980" s="121"/>
    </row>
    <row r="30981" spans="16:26" x14ac:dyDescent="0.25">
      <c r="P30981" s="122"/>
      <c r="R30981" s="122"/>
      <c r="T30981" s="122"/>
      <c r="V30981" s="122"/>
      <c r="X30981" s="122"/>
      <c r="Z30981" s="122"/>
    </row>
    <row r="30982" spans="16:26" x14ac:dyDescent="0.25">
      <c r="P30982" s="118"/>
      <c r="R30982" s="118"/>
      <c r="T30982" s="118"/>
      <c r="V30982" s="118"/>
      <c r="X30982" s="118"/>
      <c r="Z30982" s="118"/>
    </row>
    <row r="30983" spans="16:26" x14ac:dyDescent="0.25">
      <c r="P30983" s="119"/>
      <c r="R30983" s="119"/>
      <c r="T30983" s="119"/>
      <c r="V30983" s="119"/>
      <c r="X30983" s="119"/>
      <c r="Z30983" s="119"/>
    </row>
    <row r="30984" spans="16:26" x14ac:dyDescent="0.25">
      <c r="P30984" s="119"/>
      <c r="R30984" s="119"/>
      <c r="T30984" s="119"/>
      <c r="V30984" s="119"/>
      <c r="X30984" s="119"/>
      <c r="Z30984" s="119"/>
    </row>
    <row r="30985" spans="16:26" x14ac:dyDescent="0.25">
      <c r="P30985" s="120"/>
      <c r="R30985" s="120"/>
      <c r="T30985" s="120"/>
      <c r="V30985" s="120"/>
      <c r="X30985" s="120"/>
      <c r="Z30985" s="120"/>
    </row>
    <row r="30986" spans="16:26" x14ac:dyDescent="0.25">
      <c r="P30986" s="119"/>
      <c r="R30986" s="119"/>
      <c r="T30986" s="119"/>
      <c r="V30986" s="119"/>
      <c r="X30986" s="119"/>
      <c r="Z30986" s="119"/>
    </row>
    <row r="30987" spans="16:26" x14ac:dyDescent="0.25">
      <c r="P30987" s="119"/>
      <c r="R30987" s="119"/>
      <c r="T30987" s="119"/>
      <c r="V30987" s="119"/>
      <c r="X30987" s="119"/>
      <c r="Z30987" s="119"/>
    </row>
    <row r="30988" spans="16:26" x14ac:dyDescent="0.25">
      <c r="P30988" s="120"/>
      <c r="R30988" s="120"/>
      <c r="T30988" s="120"/>
      <c r="V30988" s="120"/>
      <c r="X30988" s="120"/>
      <c r="Z30988" s="120"/>
    </row>
    <row r="30989" spans="16:26" x14ac:dyDescent="0.25">
      <c r="P30989" s="119"/>
      <c r="R30989" s="119"/>
      <c r="T30989" s="119"/>
      <c r="V30989" s="119"/>
      <c r="X30989" s="119"/>
      <c r="Z30989" s="119"/>
    </row>
    <row r="30990" spans="16:26" x14ac:dyDescent="0.25">
      <c r="P30990" s="120"/>
      <c r="R30990" s="120"/>
      <c r="T30990" s="120"/>
      <c r="V30990" s="120"/>
      <c r="X30990" s="120"/>
      <c r="Z30990" s="120"/>
    </row>
    <row r="30991" spans="16:26" x14ac:dyDescent="0.25">
      <c r="P30991" s="119"/>
      <c r="R30991" s="119"/>
      <c r="T30991" s="119"/>
      <c r="V30991" s="119"/>
      <c r="X30991" s="119"/>
      <c r="Z30991" s="119"/>
    </row>
    <row r="30992" spans="16:26" x14ac:dyDescent="0.25">
      <c r="P30992" s="119"/>
      <c r="R30992" s="119"/>
      <c r="T30992" s="119"/>
      <c r="V30992" s="119"/>
      <c r="X30992" s="119"/>
      <c r="Z30992" s="119"/>
    </row>
    <row r="30993" spans="16:26" x14ac:dyDescent="0.25">
      <c r="P30993" s="119"/>
      <c r="R30993" s="119"/>
      <c r="T30993" s="119"/>
      <c r="V30993" s="119"/>
      <c r="X30993" s="119"/>
      <c r="Z30993" s="119"/>
    </row>
    <row r="30994" spans="16:26" x14ac:dyDescent="0.25">
      <c r="P30994" s="121"/>
      <c r="R30994" s="121"/>
      <c r="T30994" s="121"/>
      <c r="V30994" s="121"/>
      <c r="X30994" s="121"/>
      <c r="Z30994" s="121"/>
    </row>
    <row r="30995" spans="16:26" x14ac:dyDescent="0.25">
      <c r="P30995" s="121"/>
      <c r="R30995" s="121"/>
      <c r="T30995" s="121"/>
      <c r="V30995" s="121"/>
      <c r="X30995" s="121"/>
      <c r="Z30995" s="121"/>
    </row>
    <row r="30996" spans="16:26" x14ac:dyDescent="0.25">
      <c r="P30996" s="121"/>
      <c r="R30996" s="121"/>
      <c r="T30996" s="121"/>
      <c r="V30996" s="121"/>
      <c r="X30996" s="121"/>
      <c r="Z30996" s="121"/>
    </row>
    <row r="30997" spans="16:26" x14ac:dyDescent="0.25">
      <c r="P30997" s="121"/>
      <c r="R30997" s="121"/>
      <c r="T30997" s="121"/>
      <c r="V30997" s="121"/>
      <c r="X30997" s="121"/>
      <c r="Z30997" s="121"/>
    </row>
    <row r="30998" spans="16:26" x14ac:dyDescent="0.25">
      <c r="P30998" s="122"/>
      <c r="R30998" s="122"/>
      <c r="T30998" s="122"/>
      <c r="V30998" s="122"/>
      <c r="X30998" s="122"/>
      <c r="Z30998" s="122"/>
    </row>
    <row r="30999" spans="16:26" x14ac:dyDescent="0.25">
      <c r="P30999" s="118"/>
      <c r="R30999" s="118"/>
      <c r="T30999" s="118"/>
      <c r="V30999" s="118"/>
      <c r="X30999" s="118"/>
      <c r="Z30999" s="118"/>
    </row>
    <row r="31000" spans="16:26" x14ac:dyDescent="0.25">
      <c r="P31000" s="119"/>
      <c r="R31000" s="119"/>
      <c r="T31000" s="119"/>
      <c r="V31000" s="119"/>
      <c r="X31000" s="119"/>
      <c r="Z31000" s="119"/>
    </row>
    <row r="31001" spans="16:26" x14ac:dyDescent="0.25">
      <c r="P31001" s="119"/>
      <c r="R31001" s="119"/>
      <c r="T31001" s="119"/>
      <c r="V31001" s="119"/>
      <c r="X31001" s="119"/>
      <c r="Z31001" s="119"/>
    </row>
    <row r="31002" spans="16:26" x14ac:dyDescent="0.25">
      <c r="P31002" s="120"/>
      <c r="R31002" s="120"/>
      <c r="T31002" s="120"/>
      <c r="V31002" s="120"/>
      <c r="X31002" s="120"/>
      <c r="Z31002" s="120"/>
    </row>
    <row r="31003" spans="16:26" x14ac:dyDescent="0.25">
      <c r="P31003" s="119"/>
      <c r="R31003" s="119"/>
      <c r="T31003" s="119"/>
      <c r="V31003" s="119"/>
      <c r="X31003" s="119"/>
      <c r="Z31003" s="119"/>
    </row>
    <row r="31004" spans="16:26" x14ac:dyDescent="0.25">
      <c r="P31004" s="119"/>
      <c r="R31004" s="119"/>
      <c r="T31004" s="119"/>
      <c r="V31004" s="119"/>
      <c r="X31004" s="119"/>
      <c r="Z31004" s="119"/>
    </row>
    <row r="31005" spans="16:26" x14ac:dyDescent="0.25">
      <c r="P31005" s="120"/>
      <c r="R31005" s="120"/>
      <c r="T31005" s="120"/>
      <c r="V31005" s="120"/>
      <c r="X31005" s="120"/>
      <c r="Z31005" s="120"/>
    </row>
    <row r="31006" spans="16:26" x14ac:dyDescent="0.25">
      <c r="P31006" s="119"/>
      <c r="R31006" s="119"/>
      <c r="T31006" s="119"/>
      <c r="V31006" s="119"/>
      <c r="X31006" s="119"/>
      <c r="Z31006" s="119"/>
    </row>
    <row r="31007" spans="16:26" x14ac:dyDescent="0.25">
      <c r="P31007" s="120"/>
      <c r="R31007" s="120"/>
      <c r="T31007" s="120"/>
      <c r="V31007" s="120"/>
      <c r="X31007" s="120"/>
      <c r="Z31007" s="120"/>
    </row>
    <row r="31008" spans="16:26" x14ac:dyDescent="0.25">
      <c r="P31008" s="119"/>
      <c r="R31008" s="119"/>
      <c r="T31008" s="119"/>
      <c r="V31008" s="119"/>
      <c r="X31008" s="119"/>
      <c r="Z31008" s="119"/>
    </row>
    <row r="31009" spans="16:26" x14ac:dyDescent="0.25">
      <c r="P31009" s="119"/>
      <c r="R31009" s="119"/>
      <c r="T31009" s="119"/>
      <c r="V31009" s="119"/>
      <c r="X31009" s="119"/>
      <c r="Z31009" s="119"/>
    </row>
    <row r="31010" spans="16:26" x14ac:dyDescent="0.25">
      <c r="P31010" s="119"/>
      <c r="R31010" s="119"/>
      <c r="T31010" s="119"/>
      <c r="V31010" s="119"/>
      <c r="X31010" s="119"/>
      <c r="Z31010" s="119"/>
    </row>
    <row r="31011" spans="16:26" x14ac:dyDescent="0.25">
      <c r="P31011" s="121"/>
      <c r="R31011" s="121"/>
      <c r="T31011" s="121"/>
      <c r="V31011" s="121"/>
      <c r="X31011" s="121"/>
      <c r="Z31011" s="121"/>
    </row>
    <row r="31012" spans="16:26" x14ac:dyDescent="0.25">
      <c r="P31012" s="121"/>
      <c r="R31012" s="121"/>
      <c r="T31012" s="121"/>
      <c r="V31012" s="121"/>
      <c r="X31012" s="121"/>
      <c r="Z31012" s="121"/>
    </row>
    <row r="31013" spans="16:26" x14ac:dyDescent="0.25">
      <c r="P31013" s="121"/>
      <c r="R31013" s="121"/>
      <c r="T31013" s="121"/>
      <c r="V31013" s="121"/>
      <c r="X31013" s="121"/>
      <c r="Z31013" s="121"/>
    </row>
    <row r="31014" spans="16:26" x14ac:dyDescent="0.25">
      <c r="P31014" s="121"/>
      <c r="R31014" s="121"/>
      <c r="T31014" s="121"/>
      <c r="V31014" s="121"/>
      <c r="X31014" s="121"/>
      <c r="Z31014" s="121"/>
    </row>
    <row r="31015" spans="16:26" x14ac:dyDescent="0.25">
      <c r="P31015" s="122"/>
      <c r="R31015" s="122"/>
      <c r="T31015" s="122"/>
      <c r="V31015" s="122"/>
      <c r="X31015" s="122"/>
      <c r="Z31015" s="122"/>
    </row>
    <row r="31016" spans="16:26" x14ac:dyDescent="0.25">
      <c r="P31016" s="118"/>
      <c r="R31016" s="118"/>
      <c r="T31016" s="118"/>
      <c r="V31016" s="118"/>
      <c r="X31016" s="118"/>
      <c r="Z31016" s="118"/>
    </row>
    <row r="31017" spans="16:26" x14ac:dyDescent="0.25">
      <c r="P31017" s="119"/>
      <c r="R31017" s="119"/>
      <c r="T31017" s="119"/>
      <c r="V31017" s="119"/>
      <c r="X31017" s="119"/>
      <c r="Z31017" s="119"/>
    </row>
    <row r="31018" spans="16:26" x14ac:dyDescent="0.25">
      <c r="P31018" s="119"/>
      <c r="R31018" s="119"/>
      <c r="T31018" s="119"/>
      <c r="V31018" s="119"/>
      <c r="X31018" s="119"/>
      <c r="Z31018" s="119"/>
    </row>
    <row r="31019" spans="16:26" x14ac:dyDescent="0.25">
      <c r="P31019" s="120"/>
      <c r="R31019" s="120"/>
      <c r="T31019" s="120"/>
      <c r="V31019" s="120"/>
      <c r="X31019" s="120"/>
      <c r="Z31019" s="120"/>
    </row>
    <row r="31020" spans="16:26" x14ac:dyDescent="0.25">
      <c r="P31020" s="119"/>
      <c r="R31020" s="119"/>
      <c r="T31020" s="119"/>
      <c r="V31020" s="119"/>
      <c r="X31020" s="119"/>
      <c r="Z31020" s="119"/>
    </row>
    <row r="31021" spans="16:26" x14ac:dyDescent="0.25">
      <c r="P31021" s="119"/>
      <c r="R31021" s="119"/>
      <c r="T31021" s="119"/>
      <c r="V31021" s="119"/>
      <c r="X31021" s="119"/>
      <c r="Z31021" s="119"/>
    </row>
    <row r="31022" spans="16:26" x14ac:dyDescent="0.25">
      <c r="P31022" s="120"/>
      <c r="R31022" s="120"/>
      <c r="T31022" s="120"/>
      <c r="V31022" s="120"/>
      <c r="X31022" s="120"/>
      <c r="Z31022" s="120"/>
    </row>
    <row r="31023" spans="16:26" x14ac:dyDescent="0.25">
      <c r="P31023" s="119"/>
      <c r="R31023" s="119"/>
      <c r="T31023" s="119"/>
      <c r="V31023" s="119"/>
      <c r="X31023" s="119"/>
      <c r="Z31023" s="119"/>
    </row>
    <row r="31024" spans="16:26" x14ac:dyDescent="0.25">
      <c r="P31024" s="120"/>
      <c r="R31024" s="120"/>
      <c r="T31024" s="120"/>
      <c r="V31024" s="120"/>
      <c r="X31024" s="120"/>
      <c r="Z31024" s="120"/>
    </row>
    <row r="31025" spans="16:26" x14ac:dyDescent="0.25">
      <c r="P31025" s="119"/>
      <c r="R31025" s="119"/>
      <c r="T31025" s="119"/>
      <c r="V31025" s="119"/>
      <c r="X31025" s="119"/>
      <c r="Z31025" s="119"/>
    </row>
    <row r="31026" spans="16:26" x14ac:dyDescent="0.25">
      <c r="P31026" s="119"/>
      <c r="R31026" s="119"/>
      <c r="T31026" s="119"/>
      <c r="V31026" s="119"/>
      <c r="X31026" s="119"/>
      <c r="Z31026" s="119"/>
    </row>
    <row r="31027" spans="16:26" x14ac:dyDescent="0.25">
      <c r="P31027" s="119"/>
      <c r="R31027" s="119"/>
      <c r="T31027" s="119"/>
      <c r="V31027" s="119"/>
      <c r="X31027" s="119"/>
      <c r="Z31027" s="119"/>
    </row>
    <row r="31028" spans="16:26" x14ac:dyDescent="0.25">
      <c r="P31028" s="121"/>
      <c r="R31028" s="121"/>
      <c r="T31028" s="121"/>
      <c r="V31028" s="121"/>
      <c r="X31028" s="121"/>
      <c r="Z31028" s="121"/>
    </row>
    <row r="31029" spans="16:26" x14ac:dyDescent="0.25">
      <c r="P31029" s="121"/>
      <c r="R31029" s="121"/>
      <c r="T31029" s="121"/>
      <c r="V31029" s="121"/>
      <c r="X31029" s="121"/>
      <c r="Z31029" s="121"/>
    </row>
    <row r="31030" spans="16:26" x14ac:dyDescent="0.25">
      <c r="P31030" s="121"/>
      <c r="R31030" s="121"/>
      <c r="T31030" s="121"/>
      <c r="V31030" s="121"/>
      <c r="X31030" s="121"/>
      <c r="Z31030" s="121"/>
    </row>
    <row r="31031" spans="16:26" x14ac:dyDescent="0.25">
      <c r="P31031" s="121"/>
      <c r="R31031" s="121"/>
      <c r="T31031" s="121"/>
      <c r="V31031" s="121"/>
      <c r="X31031" s="121"/>
      <c r="Z31031" s="121"/>
    </row>
    <row r="31032" spans="16:26" x14ac:dyDescent="0.25">
      <c r="P31032" s="122"/>
      <c r="R31032" s="122"/>
      <c r="T31032" s="122"/>
      <c r="V31032" s="122"/>
      <c r="X31032" s="122"/>
      <c r="Z31032" s="122"/>
    </row>
    <row r="31033" spans="16:26" x14ac:dyDescent="0.25">
      <c r="P31033" s="118"/>
      <c r="R31033" s="118"/>
      <c r="T31033" s="118"/>
      <c r="V31033" s="118"/>
      <c r="X31033" s="118"/>
      <c r="Z31033" s="118"/>
    </row>
    <row r="31034" spans="16:26" x14ac:dyDescent="0.25">
      <c r="P31034" s="119"/>
      <c r="R31034" s="119"/>
      <c r="T31034" s="119"/>
      <c r="V31034" s="119"/>
      <c r="X31034" s="119"/>
      <c r="Z31034" s="119"/>
    </row>
    <row r="31035" spans="16:26" x14ac:dyDescent="0.25">
      <c r="P31035" s="119"/>
      <c r="R31035" s="119"/>
      <c r="T31035" s="119"/>
      <c r="V31035" s="119"/>
      <c r="X31035" s="119"/>
      <c r="Z31035" s="119"/>
    </row>
    <row r="31036" spans="16:26" x14ac:dyDescent="0.25">
      <c r="P31036" s="120"/>
      <c r="R31036" s="120"/>
      <c r="T31036" s="120"/>
      <c r="V31036" s="120"/>
      <c r="X31036" s="120"/>
      <c r="Z31036" s="120"/>
    </row>
    <row r="31037" spans="16:26" x14ac:dyDescent="0.25">
      <c r="P31037" s="119"/>
      <c r="R31037" s="119"/>
      <c r="T31037" s="119"/>
      <c r="V31037" s="119"/>
      <c r="X31037" s="119"/>
      <c r="Z31037" s="119"/>
    </row>
    <row r="31038" spans="16:26" x14ac:dyDescent="0.25">
      <c r="P31038" s="119"/>
      <c r="R31038" s="119"/>
      <c r="T31038" s="119"/>
      <c r="V31038" s="119"/>
      <c r="X31038" s="119"/>
      <c r="Z31038" s="119"/>
    </row>
    <row r="31039" spans="16:26" x14ac:dyDescent="0.25">
      <c r="P31039" s="120"/>
      <c r="R31039" s="120"/>
      <c r="T31039" s="120"/>
      <c r="V31039" s="120"/>
      <c r="X31039" s="120"/>
      <c r="Z31039" s="120"/>
    </row>
    <row r="31040" spans="16:26" x14ac:dyDescent="0.25">
      <c r="P31040" s="119"/>
      <c r="R31040" s="119"/>
      <c r="T31040" s="119"/>
      <c r="V31040" s="119"/>
      <c r="X31040" s="119"/>
      <c r="Z31040" s="119"/>
    </row>
    <row r="31041" spans="16:26" x14ac:dyDescent="0.25">
      <c r="P31041" s="120"/>
      <c r="R31041" s="120"/>
      <c r="T31041" s="120"/>
      <c r="V31041" s="120"/>
      <c r="X31041" s="120"/>
      <c r="Z31041" s="120"/>
    </row>
    <row r="31042" spans="16:26" x14ac:dyDescent="0.25">
      <c r="P31042" s="119"/>
      <c r="R31042" s="119"/>
      <c r="T31042" s="119"/>
      <c r="V31042" s="119"/>
      <c r="X31042" s="119"/>
      <c r="Z31042" s="119"/>
    </row>
    <row r="31043" spans="16:26" x14ac:dyDescent="0.25">
      <c r="P31043" s="119"/>
      <c r="R31043" s="119"/>
      <c r="T31043" s="119"/>
      <c r="V31043" s="119"/>
      <c r="X31043" s="119"/>
      <c r="Z31043" s="119"/>
    </row>
    <row r="31044" spans="16:26" x14ac:dyDescent="0.25">
      <c r="P31044" s="119"/>
      <c r="R31044" s="119"/>
      <c r="T31044" s="119"/>
      <c r="V31044" s="119"/>
      <c r="X31044" s="119"/>
      <c r="Z31044" s="119"/>
    </row>
    <row r="31045" spans="16:26" x14ac:dyDescent="0.25">
      <c r="P31045" s="121"/>
      <c r="R31045" s="121"/>
      <c r="T31045" s="121"/>
      <c r="V31045" s="121"/>
      <c r="X31045" s="121"/>
      <c r="Z31045" s="121"/>
    </row>
    <row r="31046" spans="16:26" x14ac:dyDescent="0.25">
      <c r="P31046" s="121"/>
      <c r="R31046" s="121"/>
      <c r="T31046" s="121"/>
      <c r="V31046" s="121"/>
      <c r="X31046" s="121"/>
      <c r="Z31046" s="121"/>
    </row>
    <row r="31047" spans="16:26" x14ac:dyDescent="0.25">
      <c r="P31047" s="121"/>
      <c r="R31047" s="121"/>
      <c r="T31047" s="121"/>
      <c r="V31047" s="121"/>
      <c r="X31047" s="121"/>
      <c r="Z31047" s="121"/>
    </row>
    <row r="31048" spans="16:26" x14ac:dyDescent="0.25">
      <c r="P31048" s="121"/>
      <c r="R31048" s="121"/>
      <c r="T31048" s="121"/>
      <c r="V31048" s="121"/>
      <c r="X31048" s="121"/>
      <c r="Z31048" s="121"/>
    </row>
    <row r="31049" spans="16:26" x14ac:dyDescent="0.25">
      <c r="P31049" s="122"/>
      <c r="R31049" s="122"/>
      <c r="T31049" s="122"/>
      <c r="V31049" s="122"/>
      <c r="X31049" s="122"/>
      <c r="Z31049" s="122"/>
    </row>
    <row r="31050" spans="16:26" x14ac:dyDescent="0.25">
      <c r="P31050" s="118"/>
      <c r="R31050" s="118"/>
      <c r="T31050" s="118"/>
      <c r="V31050" s="118"/>
      <c r="X31050" s="118"/>
      <c r="Z31050" s="118"/>
    </row>
    <row r="31051" spans="16:26" x14ac:dyDescent="0.25">
      <c r="P31051" s="119"/>
      <c r="R31051" s="119"/>
      <c r="T31051" s="119"/>
      <c r="V31051" s="119"/>
      <c r="X31051" s="119"/>
      <c r="Z31051" s="119"/>
    </row>
    <row r="31052" spans="16:26" x14ac:dyDescent="0.25">
      <c r="P31052" s="119"/>
      <c r="R31052" s="119"/>
      <c r="T31052" s="119"/>
      <c r="V31052" s="119"/>
      <c r="X31052" s="119"/>
      <c r="Z31052" s="119"/>
    </row>
    <row r="31053" spans="16:26" x14ac:dyDescent="0.25">
      <c r="P31053" s="120"/>
      <c r="R31053" s="120"/>
      <c r="T31053" s="120"/>
      <c r="V31053" s="120"/>
      <c r="X31053" s="120"/>
      <c r="Z31053" s="120"/>
    </row>
    <row r="31054" spans="16:26" x14ac:dyDescent="0.25">
      <c r="P31054" s="119"/>
      <c r="R31054" s="119"/>
      <c r="T31054" s="119"/>
      <c r="V31054" s="119"/>
      <c r="X31054" s="119"/>
      <c r="Z31054" s="119"/>
    </row>
    <row r="31055" spans="16:26" x14ac:dyDescent="0.25">
      <c r="P31055" s="119"/>
      <c r="R31055" s="119"/>
      <c r="T31055" s="119"/>
      <c r="V31055" s="119"/>
      <c r="X31055" s="119"/>
      <c r="Z31055" s="119"/>
    </row>
    <row r="31056" spans="16:26" x14ac:dyDescent="0.25">
      <c r="P31056" s="120"/>
      <c r="R31056" s="120"/>
      <c r="T31056" s="120"/>
      <c r="V31056" s="120"/>
      <c r="X31056" s="120"/>
      <c r="Z31056" s="120"/>
    </row>
    <row r="31057" spans="16:26" x14ac:dyDescent="0.25">
      <c r="P31057" s="119"/>
      <c r="R31057" s="119"/>
      <c r="T31057" s="119"/>
      <c r="V31057" s="119"/>
      <c r="X31057" s="119"/>
      <c r="Z31057" s="119"/>
    </row>
    <row r="31058" spans="16:26" x14ac:dyDescent="0.25">
      <c r="P31058" s="120"/>
      <c r="R31058" s="120"/>
      <c r="T31058" s="120"/>
      <c r="V31058" s="120"/>
      <c r="X31058" s="120"/>
      <c r="Z31058" s="120"/>
    </row>
    <row r="31059" spans="16:26" x14ac:dyDescent="0.25">
      <c r="P31059" s="119"/>
      <c r="R31059" s="119"/>
      <c r="T31059" s="119"/>
      <c r="V31059" s="119"/>
      <c r="X31059" s="119"/>
      <c r="Z31059" s="119"/>
    </row>
    <row r="31060" spans="16:26" x14ac:dyDescent="0.25">
      <c r="P31060" s="119"/>
      <c r="R31060" s="119"/>
      <c r="T31060" s="119"/>
      <c r="V31060" s="119"/>
      <c r="X31060" s="119"/>
      <c r="Z31060" s="119"/>
    </row>
    <row r="31061" spans="16:26" x14ac:dyDescent="0.25">
      <c r="P31061" s="119"/>
      <c r="R31061" s="119"/>
      <c r="T31061" s="119"/>
      <c r="V31061" s="119"/>
      <c r="X31061" s="119"/>
      <c r="Z31061" s="119"/>
    </row>
    <row r="31062" spans="16:26" x14ac:dyDescent="0.25">
      <c r="P31062" s="121"/>
      <c r="R31062" s="121"/>
      <c r="T31062" s="121"/>
      <c r="V31062" s="121"/>
      <c r="X31062" s="121"/>
      <c r="Z31062" s="121"/>
    </row>
    <row r="31063" spans="16:26" x14ac:dyDescent="0.25">
      <c r="P31063" s="121"/>
      <c r="R31063" s="121"/>
      <c r="T31063" s="121"/>
      <c r="V31063" s="121"/>
      <c r="X31063" s="121"/>
      <c r="Z31063" s="121"/>
    </row>
    <row r="31064" spans="16:26" x14ac:dyDescent="0.25">
      <c r="P31064" s="121"/>
      <c r="R31064" s="121"/>
      <c r="T31064" s="121"/>
      <c r="V31064" s="121"/>
      <c r="X31064" s="121"/>
      <c r="Z31064" s="121"/>
    </row>
    <row r="31065" spans="16:26" x14ac:dyDescent="0.25">
      <c r="P31065" s="121"/>
      <c r="R31065" s="121"/>
      <c r="T31065" s="121"/>
      <c r="V31065" s="121"/>
      <c r="X31065" s="121"/>
      <c r="Z31065" s="121"/>
    </row>
    <row r="31066" spans="16:26" x14ac:dyDescent="0.25">
      <c r="P31066" s="122"/>
      <c r="R31066" s="122"/>
      <c r="T31066" s="122"/>
      <c r="V31066" s="122"/>
      <c r="X31066" s="122"/>
      <c r="Z31066" s="122"/>
    </row>
    <row r="31067" spans="16:26" x14ac:dyDescent="0.25">
      <c r="P31067" s="118"/>
      <c r="R31067" s="118"/>
      <c r="T31067" s="118"/>
      <c r="V31067" s="118"/>
      <c r="X31067" s="118"/>
      <c r="Z31067" s="118"/>
    </row>
    <row r="31068" spans="16:26" x14ac:dyDescent="0.25">
      <c r="P31068" s="119"/>
      <c r="R31068" s="119"/>
      <c r="T31068" s="119"/>
      <c r="V31068" s="119"/>
      <c r="X31068" s="119"/>
      <c r="Z31068" s="119"/>
    </row>
    <row r="31069" spans="16:26" x14ac:dyDescent="0.25">
      <c r="P31069" s="119"/>
      <c r="R31069" s="119"/>
      <c r="T31069" s="119"/>
      <c r="V31069" s="119"/>
      <c r="X31069" s="119"/>
      <c r="Z31069" s="119"/>
    </row>
    <row r="31070" spans="16:26" x14ac:dyDescent="0.25">
      <c r="P31070" s="120"/>
      <c r="R31070" s="120"/>
      <c r="T31070" s="120"/>
      <c r="V31070" s="120"/>
      <c r="X31070" s="120"/>
      <c r="Z31070" s="120"/>
    </row>
    <row r="31071" spans="16:26" x14ac:dyDescent="0.25">
      <c r="P31071" s="119"/>
      <c r="R31071" s="119"/>
      <c r="T31071" s="119"/>
      <c r="V31071" s="119"/>
      <c r="X31071" s="119"/>
      <c r="Z31071" s="119"/>
    </row>
    <row r="31072" spans="16:26" x14ac:dyDescent="0.25">
      <c r="P31072" s="119"/>
      <c r="R31072" s="119"/>
      <c r="T31072" s="119"/>
      <c r="V31072" s="119"/>
      <c r="X31072" s="119"/>
      <c r="Z31072" s="119"/>
    </row>
    <row r="31073" spans="16:26" x14ac:dyDescent="0.25">
      <c r="P31073" s="120"/>
      <c r="R31073" s="120"/>
      <c r="T31073" s="120"/>
      <c r="V31073" s="120"/>
      <c r="X31073" s="120"/>
      <c r="Z31073" s="120"/>
    </row>
    <row r="31074" spans="16:26" x14ac:dyDescent="0.25">
      <c r="P31074" s="119"/>
      <c r="R31074" s="119"/>
      <c r="T31074" s="119"/>
      <c r="V31074" s="119"/>
      <c r="X31074" s="119"/>
      <c r="Z31074" s="119"/>
    </row>
    <row r="31075" spans="16:26" x14ac:dyDescent="0.25">
      <c r="P31075" s="120"/>
      <c r="R31075" s="120"/>
      <c r="T31075" s="120"/>
      <c r="V31075" s="120"/>
      <c r="X31075" s="120"/>
      <c r="Z31075" s="120"/>
    </row>
    <row r="31076" spans="16:26" x14ac:dyDescent="0.25">
      <c r="P31076" s="119"/>
      <c r="R31076" s="119"/>
      <c r="T31076" s="119"/>
      <c r="V31076" s="119"/>
      <c r="X31076" s="119"/>
      <c r="Z31076" s="119"/>
    </row>
    <row r="31077" spans="16:26" x14ac:dyDescent="0.25">
      <c r="P31077" s="119"/>
      <c r="R31077" s="119"/>
      <c r="T31077" s="119"/>
      <c r="V31077" s="119"/>
      <c r="X31077" s="119"/>
      <c r="Z31077" s="119"/>
    </row>
    <row r="31078" spans="16:26" x14ac:dyDescent="0.25">
      <c r="P31078" s="119"/>
      <c r="R31078" s="119"/>
      <c r="T31078" s="119"/>
      <c r="V31078" s="119"/>
      <c r="X31078" s="119"/>
      <c r="Z31078" s="119"/>
    </row>
    <row r="31079" spans="16:26" x14ac:dyDescent="0.25">
      <c r="P31079" s="121"/>
      <c r="R31079" s="121"/>
      <c r="T31079" s="121"/>
      <c r="V31079" s="121"/>
      <c r="X31079" s="121"/>
      <c r="Z31079" s="121"/>
    </row>
    <row r="31080" spans="16:26" x14ac:dyDescent="0.25">
      <c r="P31080" s="121"/>
      <c r="R31080" s="121"/>
      <c r="T31080" s="121"/>
      <c r="V31080" s="121"/>
      <c r="X31080" s="121"/>
      <c r="Z31080" s="121"/>
    </row>
    <row r="31081" spans="16:26" x14ac:dyDescent="0.25">
      <c r="P31081" s="121"/>
      <c r="R31081" s="121"/>
      <c r="T31081" s="121"/>
      <c r="V31081" s="121"/>
      <c r="X31081" s="121"/>
      <c r="Z31081" s="121"/>
    </row>
    <row r="31082" spans="16:26" x14ac:dyDescent="0.25">
      <c r="P31082" s="121"/>
      <c r="R31082" s="121"/>
      <c r="T31082" s="121"/>
      <c r="V31082" s="121"/>
      <c r="X31082" s="121"/>
      <c r="Z31082" s="121"/>
    </row>
    <row r="31083" spans="16:26" x14ac:dyDescent="0.25">
      <c r="P31083" s="122"/>
      <c r="R31083" s="122"/>
      <c r="T31083" s="122"/>
      <c r="V31083" s="122"/>
      <c r="X31083" s="122"/>
      <c r="Z31083" s="122"/>
    </row>
    <row r="31084" spans="16:26" x14ac:dyDescent="0.25">
      <c r="P31084" s="118"/>
      <c r="R31084" s="118"/>
      <c r="T31084" s="118"/>
      <c r="V31084" s="118"/>
      <c r="X31084" s="118"/>
      <c r="Z31084" s="118"/>
    </row>
    <row r="31085" spans="16:26" x14ac:dyDescent="0.25">
      <c r="P31085" s="119"/>
      <c r="R31085" s="119"/>
      <c r="T31085" s="119"/>
      <c r="V31085" s="119"/>
      <c r="X31085" s="119"/>
      <c r="Z31085" s="119"/>
    </row>
    <row r="31086" spans="16:26" x14ac:dyDescent="0.25">
      <c r="P31086" s="119"/>
      <c r="R31086" s="119"/>
      <c r="T31086" s="119"/>
      <c r="V31086" s="119"/>
      <c r="X31086" s="119"/>
      <c r="Z31086" s="119"/>
    </row>
    <row r="31087" spans="16:26" x14ac:dyDescent="0.25">
      <c r="P31087" s="120"/>
      <c r="R31087" s="120"/>
      <c r="T31087" s="120"/>
      <c r="V31087" s="120"/>
      <c r="X31087" s="120"/>
      <c r="Z31087" s="120"/>
    </row>
    <row r="31088" spans="16:26" x14ac:dyDescent="0.25">
      <c r="P31088" s="119"/>
      <c r="R31088" s="119"/>
      <c r="T31088" s="119"/>
      <c r="V31088" s="119"/>
      <c r="X31088" s="119"/>
      <c r="Z31088" s="119"/>
    </row>
    <row r="31089" spans="16:26" x14ac:dyDescent="0.25">
      <c r="P31089" s="119"/>
      <c r="R31089" s="119"/>
      <c r="T31089" s="119"/>
      <c r="V31089" s="119"/>
      <c r="X31089" s="119"/>
      <c r="Z31089" s="119"/>
    </row>
    <row r="31090" spans="16:26" x14ac:dyDescent="0.25">
      <c r="P31090" s="120"/>
      <c r="R31090" s="120"/>
      <c r="T31090" s="120"/>
      <c r="V31090" s="120"/>
      <c r="X31090" s="120"/>
      <c r="Z31090" s="120"/>
    </row>
    <row r="31091" spans="16:26" x14ac:dyDescent="0.25">
      <c r="P31091" s="119"/>
      <c r="R31091" s="119"/>
      <c r="T31091" s="119"/>
      <c r="V31091" s="119"/>
      <c r="X31091" s="119"/>
      <c r="Z31091" s="119"/>
    </row>
    <row r="31092" spans="16:26" x14ac:dyDescent="0.25">
      <c r="P31092" s="120"/>
      <c r="R31092" s="120"/>
      <c r="T31092" s="120"/>
      <c r="V31092" s="120"/>
      <c r="X31092" s="120"/>
      <c r="Z31092" s="120"/>
    </row>
    <row r="31093" spans="16:26" x14ac:dyDescent="0.25">
      <c r="P31093" s="119"/>
      <c r="R31093" s="119"/>
      <c r="T31093" s="119"/>
      <c r="V31093" s="119"/>
      <c r="X31093" s="119"/>
      <c r="Z31093" s="119"/>
    </row>
    <row r="31094" spans="16:26" x14ac:dyDescent="0.25">
      <c r="P31094" s="119"/>
      <c r="R31094" s="119"/>
      <c r="T31094" s="119"/>
      <c r="V31094" s="119"/>
      <c r="X31094" s="119"/>
      <c r="Z31094" s="119"/>
    </row>
    <row r="31095" spans="16:26" x14ac:dyDescent="0.25">
      <c r="P31095" s="119"/>
      <c r="R31095" s="119"/>
      <c r="T31095" s="119"/>
      <c r="V31095" s="119"/>
      <c r="X31095" s="119"/>
      <c r="Z31095" s="119"/>
    </row>
    <row r="31096" spans="16:26" x14ac:dyDescent="0.25">
      <c r="P31096" s="121"/>
      <c r="R31096" s="121"/>
      <c r="T31096" s="121"/>
      <c r="V31096" s="121"/>
      <c r="X31096" s="121"/>
      <c r="Z31096" s="121"/>
    </row>
    <row r="31097" spans="16:26" x14ac:dyDescent="0.25">
      <c r="P31097" s="121"/>
      <c r="R31097" s="121"/>
      <c r="T31097" s="121"/>
      <c r="V31097" s="121"/>
      <c r="X31097" s="121"/>
      <c r="Z31097" s="121"/>
    </row>
    <row r="31098" spans="16:26" x14ac:dyDescent="0.25">
      <c r="P31098" s="121"/>
      <c r="R31098" s="121"/>
      <c r="T31098" s="121"/>
      <c r="V31098" s="121"/>
      <c r="X31098" s="121"/>
      <c r="Z31098" s="121"/>
    </row>
    <row r="31099" spans="16:26" x14ac:dyDescent="0.25">
      <c r="P31099" s="121"/>
      <c r="R31099" s="121"/>
      <c r="T31099" s="121"/>
      <c r="V31099" s="121"/>
      <c r="X31099" s="121"/>
      <c r="Z31099" s="121"/>
    </row>
    <row r="31100" spans="16:26" x14ac:dyDescent="0.25">
      <c r="P31100" s="122"/>
      <c r="R31100" s="122"/>
      <c r="T31100" s="122"/>
      <c r="V31100" s="122"/>
      <c r="X31100" s="122"/>
      <c r="Z31100" s="122"/>
    </row>
    <row r="31101" spans="16:26" x14ac:dyDescent="0.25">
      <c r="P31101" s="118"/>
      <c r="R31101" s="118"/>
      <c r="T31101" s="118"/>
      <c r="V31101" s="118"/>
      <c r="X31101" s="118"/>
      <c r="Z31101" s="118"/>
    </row>
    <row r="31102" spans="16:26" x14ac:dyDescent="0.25">
      <c r="P31102" s="119"/>
      <c r="R31102" s="119"/>
      <c r="T31102" s="119"/>
      <c r="V31102" s="119"/>
      <c r="X31102" s="119"/>
      <c r="Z31102" s="119"/>
    </row>
    <row r="31103" spans="16:26" x14ac:dyDescent="0.25">
      <c r="P31103" s="119"/>
      <c r="R31103" s="119"/>
      <c r="T31103" s="119"/>
      <c r="V31103" s="119"/>
      <c r="X31103" s="119"/>
      <c r="Z31103" s="119"/>
    </row>
    <row r="31104" spans="16:26" x14ac:dyDescent="0.25">
      <c r="P31104" s="120"/>
      <c r="R31104" s="120"/>
      <c r="T31104" s="120"/>
      <c r="V31104" s="120"/>
      <c r="X31104" s="120"/>
      <c r="Z31104" s="120"/>
    </row>
    <row r="31105" spans="16:26" x14ac:dyDescent="0.25">
      <c r="P31105" s="119"/>
      <c r="R31105" s="119"/>
      <c r="T31105" s="119"/>
      <c r="V31105" s="119"/>
      <c r="X31105" s="119"/>
      <c r="Z31105" s="119"/>
    </row>
    <row r="31106" spans="16:26" x14ac:dyDescent="0.25">
      <c r="P31106" s="119"/>
      <c r="R31106" s="119"/>
      <c r="T31106" s="119"/>
      <c r="V31106" s="119"/>
      <c r="X31106" s="119"/>
      <c r="Z31106" s="119"/>
    </row>
    <row r="31107" spans="16:26" x14ac:dyDescent="0.25">
      <c r="P31107" s="120"/>
      <c r="R31107" s="120"/>
      <c r="T31107" s="120"/>
      <c r="V31107" s="120"/>
      <c r="X31107" s="120"/>
      <c r="Z31107" s="120"/>
    </row>
    <row r="31108" spans="16:26" x14ac:dyDescent="0.25">
      <c r="P31108" s="119"/>
      <c r="R31108" s="119"/>
      <c r="T31108" s="119"/>
      <c r="V31108" s="119"/>
      <c r="X31108" s="119"/>
      <c r="Z31108" s="119"/>
    </row>
    <row r="31109" spans="16:26" x14ac:dyDescent="0.25">
      <c r="P31109" s="120"/>
      <c r="R31109" s="120"/>
      <c r="T31109" s="120"/>
      <c r="V31109" s="120"/>
      <c r="X31109" s="120"/>
      <c r="Z31109" s="120"/>
    </row>
    <row r="31110" spans="16:26" x14ac:dyDescent="0.25">
      <c r="P31110" s="119"/>
      <c r="R31110" s="119"/>
      <c r="T31110" s="119"/>
      <c r="V31110" s="119"/>
      <c r="X31110" s="119"/>
      <c r="Z31110" s="119"/>
    </row>
    <row r="31111" spans="16:26" x14ac:dyDescent="0.25">
      <c r="P31111" s="119"/>
      <c r="R31111" s="119"/>
      <c r="T31111" s="119"/>
      <c r="V31111" s="119"/>
      <c r="X31111" s="119"/>
      <c r="Z31111" s="119"/>
    </row>
    <row r="31112" spans="16:26" x14ac:dyDescent="0.25">
      <c r="P31112" s="119"/>
      <c r="R31112" s="119"/>
      <c r="T31112" s="119"/>
      <c r="V31112" s="119"/>
      <c r="X31112" s="119"/>
      <c r="Z31112" s="119"/>
    </row>
    <row r="31113" spans="16:26" x14ac:dyDescent="0.25">
      <c r="P31113" s="121"/>
      <c r="R31113" s="121"/>
      <c r="T31113" s="121"/>
      <c r="V31113" s="121"/>
      <c r="X31113" s="121"/>
      <c r="Z31113" s="121"/>
    </row>
    <row r="31114" spans="16:26" x14ac:dyDescent="0.25">
      <c r="P31114" s="121"/>
      <c r="R31114" s="121"/>
      <c r="T31114" s="121"/>
      <c r="V31114" s="121"/>
      <c r="X31114" s="121"/>
      <c r="Z31114" s="121"/>
    </row>
    <row r="31115" spans="16:26" x14ac:dyDescent="0.25">
      <c r="P31115" s="121"/>
      <c r="R31115" s="121"/>
      <c r="T31115" s="121"/>
      <c r="V31115" s="121"/>
      <c r="X31115" s="121"/>
      <c r="Z31115" s="121"/>
    </row>
    <row r="31116" spans="16:26" x14ac:dyDescent="0.25">
      <c r="P31116" s="121"/>
      <c r="R31116" s="121"/>
      <c r="T31116" s="121"/>
      <c r="V31116" s="121"/>
      <c r="X31116" s="121"/>
      <c r="Z31116" s="121"/>
    </row>
    <row r="31117" spans="16:26" x14ac:dyDescent="0.25">
      <c r="P31117" s="122"/>
      <c r="R31117" s="122"/>
      <c r="T31117" s="122"/>
      <c r="V31117" s="122"/>
      <c r="X31117" s="122"/>
      <c r="Z31117" s="122"/>
    </row>
    <row r="31118" spans="16:26" x14ac:dyDescent="0.25">
      <c r="P31118" s="118"/>
      <c r="R31118" s="118"/>
      <c r="T31118" s="118"/>
      <c r="V31118" s="118"/>
      <c r="X31118" s="118"/>
      <c r="Z31118" s="118"/>
    </row>
    <row r="31119" spans="16:26" x14ac:dyDescent="0.25">
      <c r="P31119" s="119"/>
      <c r="R31119" s="119"/>
      <c r="T31119" s="119"/>
      <c r="V31119" s="119"/>
      <c r="X31119" s="119"/>
      <c r="Z31119" s="119"/>
    </row>
    <row r="31120" spans="16:26" x14ac:dyDescent="0.25">
      <c r="P31120" s="119"/>
      <c r="R31120" s="119"/>
      <c r="T31120" s="119"/>
      <c r="V31120" s="119"/>
      <c r="X31120" s="119"/>
      <c r="Z31120" s="119"/>
    </row>
    <row r="31121" spans="16:26" x14ac:dyDescent="0.25">
      <c r="P31121" s="120"/>
      <c r="R31121" s="120"/>
      <c r="T31121" s="120"/>
      <c r="V31121" s="120"/>
      <c r="X31121" s="120"/>
      <c r="Z31121" s="120"/>
    </row>
    <row r="31122" spans="16:26" x14ac:dyDescent="0.25">
      <c r="P31122" s="119"/>
      <c r="R31122" s="119"/>
      <c r="T31122" s="119"/>
      <c r="V31122" s="119"/>
      <c r="X31122" s="119"/>
      <c r="Z31122" s="119"/>
    </row>
    <row r="31123" spans="16:26" x14ac:dyDescent="0.25">
      <c r="P31123" s="119"/>
      <c r="R31123" s="119"/>
      <c r="T31123" s="119"/>
      <c r="V31123" s="119"/>
      <c r="X31123" s="119"/>
      <c r="Z31123" s="119"/>
    </row>
    <row r="31124" spans="16:26" x14ac:dyDescent="0.25">
      <c r="P31124" s="120"/>
      <c r="R31124" s="120"/>
      <c r="T31124" s="120"/>
      <c r="V31124" s="120"/>
      <c r="X31124" s="120"/>
      <c r="Z31124" s="120"/>
    </row>
    <row r="31125" spans="16:26" x14ac:dyDescent="0.25">
      <c r="P31125" s="119"/>
      <c r="R31125" s="119"/>
      <c r="T31125" s="119"/>
      <c r="V31125" s="119"/>
      <c r="X31125" s="119"/>
      <c r="Z31125" s="119"/>
    </row>
    <row r="31126" spans="16:26" x14ac:dyDescent="0.25">
      <c r="P31126" s="120"/>
      <c r="R31126" s="120"/>
      <c r="T31126" s="120"/>
      <c r="V31126" s="120"/>
      <c r="X31126" s="120"/>
      <c r="Z31126" s="120"/>
    </row>
    <row r="31127" spans="16:26" x14ac:dyDescent="0.25">
      <c r="P31127" s="119"/>
      <c r="R31127" s="119"/>
      <c r="T31127" s="119"/>
      <c r="V31127" s="119"/>
      <c r="X31127" s="119"/>
      <c r="Z31127" s="119"/>
    </row>
    <row r="31128" spans="16:26" x14ac:dyDescent="0.25">
      <c r="P31128" s="119"/>
      <c r="R31128" s="119"/>
      <c r="T31128" s="119"/>
      <c r="V31128" s="119"/>
      <c r="X31128" s="119"/>
      <c r="Z31128" s="119"/>
    </row>
    <row r="31129" spans="16:26" x14ac:dyDescent="0.25">
      <c r="P31129" s="119"/>
      <c r="R31129" s="119"/>
      <c r="T31129" s="119"/>
      <c r="V31129" s="119"/>
      <c r="X31129" s="119"/>
      <c r="Z31129" s="119"/>
    </row>
    <row r="31130" spans="16:26" x14ac:dyDescent="0.25">
      <c r="P31130" s="121"/>
      <c r="R31130" s="121"/>
      <c r="T31130" s="121"/>
      <c r="V31130" s="121"/>
      <c r="X31130" s="121"/>
      <c r="Z31130" s="121"/>
    </row>
    <row r="31131" spans="16:26" x14ac:dyDescent="0.25">
      <c r="P31131" s="121"/>
      <c r="R31131" s="121"/>
      <c r="T31131" s="121"/>
      <c r="V31131" s="121"/>
      <c r="X31131" s="121"/>
      <c r="Z31131" s="121"/>
    </row>
    <row r="31132" spans="16:26" x14ac:dyDescent="0.25">
      <c r="P31132" s="121"/>
      <c r="R31132" s="121"/>
      <c r="T31132" s="121"/>
      <c r="V31132" s="121"/>
      <c r="X31132" s="121"/>
      <c r="Z31132" s="121"/>
    </row>
    <row r="31133" spans="16:26" x14ac:dyDescent="0.25">
      <c r="P31133" s="121"/>
      <c r="R31133" s="121"/>
      <c r="T31133" s="121"/>
      <c r="V31133" s="121"/>
      <c r="X31133" s="121"/>
      <c r="Z31133" s="121"/>
    </row>
    <row r="31134" spans="16:26" x14ac:dyDescent="0.25">
      <c r="P31134" s="122"/>
      <c r="R31134" s="122"/>
      <c r="T31134" s="122"/>
      <c r="V31134" s="122"/>
      <c r="X31134" s="122"/>
      <c r="Z31134" s="122"/>
    </row>
    <row r="31135" spans="16:26" x14ac:dyDescent="0.25">
      <c r="P31135" s="118"/>
      <c r="R31135" s="118"/>
      <c r="T31135" s="118"/>
      <c r="V31135" s="118"/>
      <c r="X31135" s="118"/>
      <c r="Z31135" s="118"/>
    </row>
    <row r="31136" spans="16:26" x14ac:dyDescent="0.25">
      <c r="P31136" s="119"/>
      <c r="R31136" s="119"/>
      <c r="T31136" s="119"/>
      <c r="V31136" s="119"/>
      <c r="X31136" s="119"/>
      <c r="Z31136" s="119"/>
    </row>
    <row r="31137" spans="16:26" x14ac:dyDescent="0.25">
      <c r="P31137" s="119"/>
      <c r="R31137" s="119"/>
      <c r="T31137" s="119"/>
      <c r="V31137" s="119"/>
      <c r="X31137" s="119"/>
      <c r="Z31137" s="119"/>
    </row>
    <row r="31138" spans="16:26" x14ac:dyDescent="0.25">
      <c r="P31138" s="120"/>
      <c r="R31138" s="120"/>
      <c r="T31138" s="120"/>
      <c r="V31138" s="120"/>
      <c r="X31138" s="120"/>
      <c r="Z31138" s="120"/>
    </row>
    <row r="31139" spans="16:26" x14ac:dyDescent="0.25">
      <c r="P31139" s="119"/>
      <c r="R31139" s="119"/>
      <c r="T31139" s="119"/>
      <c r="V31139" s="119"/>
      <c r="X31139" s="119"/>
      <c r="Z31139" s="119"/>
    </row>
    <row r="31140" spans="16:26" x14ac:dyDescent="0.25">
      <c r="P31140" s="119"/>
      <c r="R31140" s="119"/>
      <c r="T31140" s="119"/>
      <c r="V31140" s="119"/>
      <c r="X31140" s="119"/>
      <c r="Z31140" s="119"/>
    </row>
    <row r="31141" spans="16:26" x14ac:dyDescent="0.25">
      <c r="P31141" s="120"/>
      <c r="R31141" s="120"/>
      <c r="T31141" s="120"/>
      <c r="V31141" s="120"/>
      <c r="X31141" s="120"/>
      <c r="Z31141" s="120"/>
    </row>
    <row r="31142" spans="16:26" x14ac:dyDescent="0.25">
      <c r="P31142" s="119"/>
      <c r="R31142" s="119"/>
      <c r="T31142" s="119"/>
      <c r="V31142" s="119"/>
      <c r="X31142" s="119"/>
      <c r="Z31142" s="119"/>
    </row>
    <row r="31143" spans="16:26" x14ac:dyDescent="0.25">
      <c r="P31143" s="120"/>
      <c r="R31143" s="120"/>
      <c r="T31143" s="120"/>
      <c r="V31143" s="120"/>
      <c r="X31143" s="120"/>
      <c r="Z31143" s="120"/>
    </row>
    <row r="31144" spans="16:26" x14ac:dyDescent="0.25">
      <c r="P31144" s="119"/>
      <c r="R31144" s="119"/>
      <c r="T31144" s="119"/>
      <c r="V31144" s="119"/>
      <c r="X31144" s="119"/>
      <c r="Z31144" s="119"/>
    </row>
    <row r="31145" spans="16:26" x14ac:dyDescent="0.25">
      <c r="P31145" s="119"/>
      <c r="R31145" s="119"/>
      <c r="T31145" s="119"/>
      <c r="V31145" s="119"/>
      <c r="X31145" s="119"/>
      <c r="Z31145" s="119"/>
    </row>
    <row r="31146" spans="16:26" x14ac:dyDescent="0.25">
      <c r="P31146" s="119"/>
      <c r="R31146" s="119"/>
      <c r="T31146" s="119"/>
      <c r="V31146" s="119"/>
      <c r="X31146" s="119"/>
      <c r="Z31146" s="119"/>
    </row>
    <row r="31147" spans="16:26" x14ac:dyDescent="0.25">
      <c r="P31147" s="121"/>
      <c r="R31147" s="121"/>
      <c r="T31147" s="121"/>
      <c r="V31147" s="121"/>
      <c r="X31147" s="121"/>
      <c r="Z31147" s="121"/>
    </row>
    <row r="31148" spans="16:26" x14ac:dyDescent="0.25">
      <c r="P31148" s="121"/>
      <c r="R31148" s="121"/>
      <c r="T31148" s="121"/>
      <c r="V31148" s="121"/>
      <c r="X31148" s="121"/>
      <c r="Z31148" s="121"/>
    </row>
    <row r="31149" spans="16:26" x14ac:dyDescent="0.25">
      <c r="P31149" s="121"/>
      <c r="R31149" s="121"/>
      <c r="T31149" s="121"/>
      <c r="V31149" s="121"/>
      <c r="X31149" s="121"/>
      <c r="Z31149" s="121"/>
    </row>
    <row r="31150" spans="16:26" x14ac:dyDescent="0.25">
      <c r="P31150" s="121"/>
      <c r="R31150" s="121"/>
      <c r="T31150" s="121"/>
      <c r="V31150" s="121"/>
      <c r="X31150" s="121"/>
      <c r="Z31150" s="121"/>
    </row>
    <row r="31151" spans="16:26" x14ac:dyDescent="0.25">
      <c r="P31151" s="122"/>
      <c r="R31151" s="122"/>
      <c r="T31151" s="122"/>
      <c r="V31151" s="122"/>
      <c r="X31151" s="122"/>
      <c r="Z31151" s="122"/>
    </row>
    <row r="31152" spans="16:26" x14ac:dyDescent="0.25">
      <c r="P31152" s="118"/>
      <c r="R31152" s="118"/>
      <c r="T31152" s="118"/>
      <c r="V31152" s="118"/>
      <c r="X31152" s="118"/>
      <c r="Z31152" s="118"/>
    </row>
    <row r="31153" spans="16:26" x14ac:dyDescent="0.25">
      <c r="P31153" s="119"/>
      <c r="R31153" s="119"/>
      <c r="T31153" s="119"/>
      <c r="V31153" s="119"/>
      <c r="X31153" s="119"/>
      <c r="Z31153" s="119"/>
    </row>
    <row r="31154" spans="16:26" x14ac:dyDescent="0.25">
      <c r="P31154" s="119"/>
      <c r="R31154" s="119"/>
      <c r="T31154" s="119"/>
      <c r="V31154" s="119"/>
      <c r="X31154" s="119"/>
      <c r="Z31154" s="119"/>
    </row>
    <row r="31155" spans="16:26" x14ac:dyDescent="0.25">
      <c r="P31155" s="120"/>
      <c r="R31155" s="120"/>
      <c r="T31155" s="120"/>
      <c r="V31155" s="120"/>
      <c r="X31155" s="120"/>
      <c r="Z31155" s="120"/>
    </row>
    <row r="31156" spans="16:26" x14ac:dyDescent="0.25">
      <c r="P31156" s="119"/>
      <c r="R31156" s="119"/>
      <c r="T31156" s="119"/>
      <c r="V31156" s="119"/>
      <c r="X31156" s="119"/>
      <c r="Z31156" s="119"/>
    </row>
    <row r="31157" spans="16:26" x14ac:dyDescent="0.25">
      <c r="P31157" s="119"/>
      <c r="R31157" s="119"/>
      <c r="T31157" s="119"/>
      <c r="V31157" s="119"/>
      <c r="X31157" s="119"/>
      <c r="Z31157" s="119"/>
    </row>
    <row r="31158" spans="16:26" x14ac:dyDescent="0.25">
      <c r="P31158" s="120"/>
      <c r="R31158" s="120"/>
      <c r="T31158" s="120"/>
      <c r="V31158" s="120"/>
      <c r="X31158" s="120"/>
      <c r="Z31158" s="120"/>
    </row>
    <row r="31159" spans="16:26" x14ac:dyDescent="0.25">
      <c r="P31159" s="119"/>
      <c r="R31159" s="119"/>
      <c r="T31159" s="119"/>
      <c r="V31159" s="119"/>
      <c r="X31159" s="119"/>
      <c r="Z31159" s="119"/>
    </row>
    <row r="31160" spans="16:26" x14ac:dyDescent="0.25">
      <c r="P31160" s="120"/>
      <c r="R31160" s="120"/>
      <c r="T31160" s="120"/>
      <c r="V31160" s="120"/>
      <c r="X31160" s="120"/>
      <c r="Z31160" s="120"/>
    </row>
    <row r="31161" spans="16:26" x14ac:dyDescent="0.25">
      <c r="P31161" s="119"/>
      <c r="R31161" s="119"/>
      <c r="T31161" s="119"/>
      <c r="V31161" s="119"/>
      <c r="X31161" s="119"/>
      <c r="Z31161" s="119"/>
    </row>
    <row r="31162" spans="16:26" x14ac:dyDescent="0.25">
      <c r="P31162" s="119"/>
      <c r="R31162" s="119"/>
      <c r="T31162" s="119"/>
      <c r="V31162" s="119"/>
      <c r="X31162" s="119"/>
      <c r="Z31162" s="119"/>
    </row>
    <row r="31163" spans="16:26" x14ac:dyDescent="0.25">
      <c r="P31163" s="119"/>
      <c r="R31163" s="119"/>
      <c r="T31163" s="119"/>
      <c r="V31163" s="119"/>
      <c r="X31163" s="119"/>
      <c r="Z31163" s="119"/>
    </row>
    <row r="31164" spans="16:26" x14ac:dyDescent="0.25">
      <c r="P31164" s="121"/>
      <c r="R31164" s="121"/>
      <c r="T31164" s="121"/>
      <c r="V31164" s="121"/>
      <c r="X31164" s="121"/>
      <c r="Z31164" s="121"/>
    </row>
    <row r="31165" spans="16:26" x14ac:dyDescent="0.25">
      <c r="P31165" s="121"/>
      <c r="R31165" s="121"/>
      <c r="T31165" s="121"/>
      <c r="V31165" s="121"/>
      <c r="X31165" s="121"/>
      <c r="Z31165" s="121"/>
    </row>
    <row r="31166" spans="16:26" x14ac:dyDescent="0.25">
      <c r="P31166" s="121"/>
      <c r="R31166" s="121"/>
      <c r="T31166" s="121"/>
      <c r="V31166" s="121"/>
      <c r="X31166" s="121"/>
      <c r="Z31166" s="121"/>
    </row>
    <row r="31167" spans="16:26" x14ac:dyDescent="0.25">
      <c r="P31167" s="121"/>
      <c r="R31167" s="121"/>
      <c r="T31167" s="121"/>
      <c r="V31167" s="121"/>
      <c r="X31167" s="121"/>
      <c r="Z31167" s="121"/>
    </row>
    <row r="31168" spans="16:26" x14ac:dyDescent="0.25">
      <c r="P31168" s="122"/>
      <c r="R31168" s="122"/>
      <c r="T31168" s="122"/>
      <c r="V31168" s="122"/>
      <c r="X31168" s="122"/>
      <c r="Z31168" s="122"/>
    </row>
    <row r="31169" spans="16:26" x14ac:dyDescent="0.25">
      <c r="P31169" s="118"/>
      <c r="R31169" s="118"/>
      <c r="T31169" s="118"/>
      <c r="V31169" s="118"/>
      <c r="X31169" s="118"/>
      <c r="Z31169" s="118"/>
    </row>
    <row r="31170" spans="16:26" x14ac:dyDescent="0.25">
      <c r="P31170" s="119"/>
      <c r="R31170" s="119"/>
      <c r="T31170" s="119"/>
      <c r="V31170" s="119"/>
      <c r="X31170" s="119"/>
      <c r="Z31170" s="119"/>
    </row>
    <row r="31171" spans="16:26" x14ac:dyDescent="0.25">
      <c r="P31171" s="119"/>
      <c r="R31171" s="119"/>
      <c r="T31171" s="119"/>
      <c r="V31171" s="119"/>
      <c r="X31171" s="119"/>
      <c r="Z31171" s="119"/>
    </row>
    <row r="31172" spans="16:26" x14ac:dyDescent="0.25">
      <c r="P31172" s="120"/>
      <c r="R31172" s="120"/>
      <c r="T31172" s="120"/>
      <c r="V31172" s="120"/>
      <c r="X31172" s="120"/>
      <c r="Z31172" s="120"/>
    </row>
    <row r="31173" spans="16:26" x14ac:dyDescent="0.25">
      <c r="P31173" s="119"/>
      <c r="R31173" s="119"/>
      <c r="T31173" s="119"/>
      <c r="V31173" s="119"/>
      <c r="X31173" s="119"/>
      <c r="Z31173" s="119"/>
    </row>
    <row r="31174" spans="16:26" x14ac:dyDescent="0.25">
      <c r="P31174" s="119"/>
      <c r="R31174" s="119"/>
      <c r="T31174" s="119"/>
      <c r="V31174" s="119"/>
      <c r="X31174" s="119"/>
      <c r="Z31174" s="119"/>
    </row>
    <row r="31175" spans="16:26" x14ac:dyDescent="0.25">
      <c r="P31175" s="120"/>
      <c r="R31175" s="120"/>
      <c r="T31175" s="120"/>
      <c r="V31175" s="120"/>
      <c r="X31175" s="120"/>
      <c r="Z31175" s="120"/>
    </row>
    <row r="31176" spans="16:26" x14ac:dyDescent="0.25">
      <c r="P31176" s="119"/>
      <c r="R31176" s="119"/>
      <c r="T31176" s="119"/>
      <c r="V31176" s="119"/>
      <c r="X31176" s="119"/>
      <c r="Z31176" s="119"/>
    </row>
    <row r="31177" spans="16:26" x14ac:dyDescent="0.25">
      <c r="P31177" s="120"/>
      <c r="R31177" s="120"/>
      <c r="T31177" s="120"/>
      <c r="V31177" s="120"/>
      <c r="X31177" s="120"/>
      <c r="Z31177" s="120"/>
    </row>
    <row r="31178" spans="16:26" x14ac:dyDescent="0.25">
      <c r="P31178" s="119"/>
      <c r="R31178" s="119"/>
      <c r="T31178" s="119"/>
      <c r="V31178" s="119"/>
      <c r="X31178" s="119"/>
      <c r="Z31178" s="119"/>
    </row>
    <row r="31179" spans="16:26" x14ac:dyDescent="0.25">
      <c r="P31179" s="119"/>
      <c r="R31179" s="119"/>
      <c r="T31179" s="119"/>
      <c r="V31179" s="119"/>
      <c r="X31179" s="119"/>
      <c r="Z31179" s="119"/>
    </row>
    <row r="31180" spans="16:26" x14ac:dyDescent="0.25">
      <c r="P31180" s="119"/>
      <c r="R31180" s="119"/>
      <c r="T31180" s="119"/>
      <c r="V31180" s="119"/>
      <c r="X31180" s="119"/>
      <c r="Z31180" s="119"/>
    </row>
    <row r="31181" spans="16:26" x14ac:dyDescent="0.25">
      <c r="P31181" s="121"/>
      <c r="R31181" s="121"/>
      <c r="T31181" s="121"/>
      <c r="V31181" s="121"/>
      <c r="X31181" s="121"/>
      <c r="Z31181" s="121"/>
    </row>
    <row r="31182" spans="16:26" x14ac:dyDescent="0.25">
      <c r="P31182" s="121"/>
      <c r="R31182" s="121"/>
      <c r="T31182" s="121"/>
      <c r="V31182" s="121"/>
      <c r="X31182" s="121"/>
      <c r="Z31182" s="121"/>
    </row>
    <row r="31183" spans="16:26" x14ac:dyDescent="0.25">
      <c r="P31183" s="121"/>
      <c r="R31183" s="121"/>
      <c r="T31183" s="121"/>
      <c r="V31183" s="121"/>
      <c r="X31183" s="121"/>
      <c r="Z31183" s="121"/>
    </row>
    <row r="31184" spans="16:26" x14ac:dyDescent="0.25">
      <c r="P31184" s="121"/>
      <c r="R31184" s="121"/>
      <c r="T31184" s="121"/>
      <c r="V31184" s="121"/>
      <c r="X31184" s="121"/>
      <c r="Z31184" s="121"/>
    </row>
    <row r="31185" spans="16:26" x14ac:dyDescent="0.25">
      <c r="P31185" s="122"/>
      <c r="R31185" s="122"/>
      <c r="T31185" s="122"/>
      <c r="V31185" s="122"/>
      <c r="X31185" s="122"/>
      <c r="Z31185" s="122"/>
    </row>
    <row r="31186" spans="16:26" x14ac:dyDescent="0.25">
      <c r="P31186" s="118"/>
      <c r="R31186" s="118"/>
      <c r="T31186" s="118"/>
      <c r="V31186" s="118"/>
      <c r="X31186" s="118"/>
      <c r="Z31186" s="118"/>
    </row>
    <row r="31187" spans="16:26" x14ac:dyDescent="0.25">
      <c r="P31187" s="119"/>
      <c r="R31187" s="119"/>
      <c r="T31187" s="119"/>
      <c r="V31187" s="119"/>
      <c r="X31187" s="119"/>
      <c r="Z31187" s="119"/>
    </row>
    <row r="31188" spans="16:26" x14ac:dyDescent="0.25">
      <c r="P31188" s="119"/>
      <c r="R31188" s="119"/>
      <c r="T31188" s="119"/>
      <c r="V31188" s="119"/>
      <c r="X31188" s="119"/>
      <c r="Z31188" s="119"/>
    </row>
    <row r="31189" spans="16:26" x14ac:dyDescent="0.25">
      <c r="P31189" s="120"/>
      <c r="R31189" s="120"/>
      <c r="T31189" s="120"/>
      <c r="V31189" s="120"/>
      <c r="X31189" s="120"/>
      <c r="Z31189" s="120"/>
    </row>
    <row r="31190" spans="16:26" x14ac:dyDescent="0.25">
      <c r="P31190" s="119"/>
      <c r="R31190" s="119"/>
      <c r="T31190" s="119"/>
      <c r="V31190" s="119"/>
      <c r="X31190" s="119"/>
      <c r="Z31190" s="119"/>
    </row>
    <row r="31191" spans="16:26" x14ac:dyDescent="0.25">
      <c r="P31191" s="119"/>
      <c r="R31191" s="119"/>
      <c r="T31191" s="119"/>
      <c r="V31191" s="119"/>
      <c r="X31191" s="119"/>
      <c r="Z31191" s="119"/>
    </row>
    <row r="31192" spans="16:26" x14ac:dyDescent="0.25">
      <c r="P31192" s="120"/>
      <c r="R31192" s="120"/>
      <c r="T31192" s="120"/>
      <c r="V31192" s="120"/>
      <c r="X31192" s="120"/>
      <c r="Z31192" s="120"/>
    </row>
    <row r="31193" spans="16:26" x14ac:dyDescent="0.25">
      <c r="P31193" s="119"/>
      <c r="R31193" s="119"/>
      <c r="T31193" s="119"/>
      <c r="V31193" s="119"/>
      <c r="X31193" s="119"/>
      <c r="Z31193" s="119"/>
    </row>
    <row r="31194" spans="16:26" x14ac:dyDescent="0.25">
      <c r="P31194" s="120"/>
      <c r="R31194" s="120"/>
      <c r="T31194" s="120"/>
      <c r="V31194" s="120"/>
      <c r="X31194" s="120"/>
      <c r="Z31194" s="120"/>
    </row>
    <row r="31195" spans="16:26" x14ac:dyDescent="0.25">
      <c r="P31195" s="119"/>
      <c r="R31195" s="119"/>
      <c r="T31195" s="119"/>
      <c r="V31195" s="119"/>
      <c r="X31195" s="119"/>
      <c r="Z31195" s="119"/>
    </row>
    <row r="31196" spans="16:26" x14ac:dyDescent="0.25">
      <c r="P31196" s="119"/>
      <c r="R31196" s="119"/>
      <c r="T31196" s="119"/>
      <c r="V31196" s="119"/>
      <c r="X31196" s="119"/>
      <c r="Z31196" s="119"/>
    </row>
    <row r="31197" spans="16:26" x14ac:dyDescent="0.25">
      <c r="P31197" s="119"/>
      <c r="R31197" s="119"/>
      <c r="T31197" s="119"/>
      <c r="V31197" s="119"/>
      <c r="X31197" s="119"/>
      <c r="Z31197" s="119"/>
    </row>
    <row r="31198" spans="16:26" x14ac:dyDescent="0.25">
      <c r="P31198" s="121"/>
      <c r="R31198" s="121"/>
      <c r="T31198" s="121"/>
      <c r="V31198" s="121"/>
      <c r="X31198" s="121"/>
      <c r="Z31198" s="121"/>
    </row>
    <row r="31199" spans="16:26" x14ac:dyDescent="0.25">
      <c r="P31199" s="121"/>
      <c r="R31199" s="121"/>
      <c r="T31199" s="121"/>
      <c r="V31199" s="121"/>
      <c r="X31199" s="121"/>
      <c r="Z31199" s="121"/>
    </row>
    <row r="31200" spans="16:26" x14ac:dyDescent="0.25">
      <c r="P31200" s="121"/>
      <c r="R31200" s="121"/>
      <c r="T31200" s="121"/>
      <c r="V31200" s="121"/>
      <c r="X31200" s="121"/>
      <c r="Z31200" s="121"/>
    </row>
    <row r="31201" spans="16:26" x14ac:dyDescent="0.25">
      <c r="P31201" s="121"/>
      <c r="R31201" s="121"/>
      <c r="T31201" s="121"/>
      <c r="V31201" s="121"/>
      <c r="X31201" s="121"/>
      <c r="Z31201" s="121"/>
    </row>
    <row r="31202" spans="16:26" x14ac:dyDescent="0.25">
      <c r="P31202" s="122"/>
      <c r="R31202" s="122"/>
      <c r="T31202" s="122"/>
      <c r="V31202" s="122"/>
      <c r="X31202" s="122"/>
      <c r="Z31202" s="122"/>
    </row>
    <row r="31203" spans="16:26" x14ac:dyDescent="0.25">
      <c r="P31203" s="118"/>
      <c r="R31203" s="118"/>
      <c r="T31203" s="118"/>
      <c r="V31203" s="118"/>
      <c r="X31203" s="118"/>
      <c r="Z31203" s="118"/>
    </row>
    <row r="31204" spans="16:26" x14ac:dyDescent="0.25">
      <c r="P31204" s="119"/>
      <c r="R31204" s="119"/>
      <c r="T31204" s="119"/>
      <c r="V31204" s="119"/>
      <c r="X31204" s="119"/>
      <c r="Z31204" s="119"/>
    </row>
    <row r="31205" spans="16:26" x14ac:dyDescent="0.25">
      <c r="P31205" s="119"/>
      <c r="R31205" s="119"/>
      <c r="T31205" s="119"/>
      <c r="V31205" s="119"/>
      <c r="X31205" s="119"/>
      <c r="Z31205" s="119"/>
    </row>
    <row r="31206" spans="16:26" x14ac:dyDescent="0.25">
      <c r="P31206" s="120"/>
      <c r="R31206" s="120"/>
      <c r="T31206" s="120"/>
      <c r="V31206" s="120"/>
      <c r="X31206" s="120"/>
      <c r="Z31206" s="120"/>
    </row>
    <row r="31207" spans="16:26" x14ac:dyDescent="0.25">
      <c r="P31207" s="119"/>
      <c r="R31207" s="119"/>
      <c r="T31207" s="119"/>
      <c r="V31207" s="119"/>
      <c r="X31207" s="119"/>
      <c r="Z31207" s="119"/>
    </row>
    <row r="31208" spans="16:26" x14ac:dyDescent="0.25">
      <c r="P31208" s="119"/>
      <c r="R31208" s="119"/>
      <c r="T31208" s="119"/>
      <c r="V31208" s="119"/>
      <c r="X31208" s="119"/>
      <c r="Z31208" s="119"/>
    </row>
    <row r="31209" spans="16:26" x14ac:dyDescent="0.25">
      <c r="P31209" s="120"/>
      <c r="R31209" s="120"/>
      <c r="T31209" s="120"/>
      <c r="V31209" s="120"/>
      <c r="X31209" s="120"/>
      <c r="Z31209" s="120"/>
    </row>
    <row r="31210" spans="16:26" x14ac:dyDescent="0.25">
      <c r="P31210" s="119"/>
      <c r="R31210" s="119"/>
      <c r="T31210" s="119"/>
      <c r="V31210" s="119"/>
      <c r="X31210" s="119"/>
      <c r="Z31210" s="119"/>
    </row>
    <row r="31211" spans="16:26" x14ac:dyDescent="0.25">
      <c r="P31211" s="120"/>
      <c r="R31211" s="120"/>
      <c r="T31211" s="120"/>
      <c r="V31211" s="120"/>
      <c r="X31211" s="120"/>
      <c r="Z31211" s="120"/>
    </row>
    <row r="31212" spans="16:26" x14ac:dyDescent="0.25">
      <c r="P31212" s="119"/>
      <c r="R31212" s="119"/>
      <c r="T31212" s="119"/>
      <c r="V31212" s="119"/>
      <c r="X31212" s="119"/>
      <c r="Z31212" s="119"/>
    </row>
    <row r="31213" spans="16:26" x14ac:dyDescent="0.25">
      <c r="P31213" s="119"/>
      <c r="R31213" s="119"/>
      <c r="T31213" s="119"/>
      <c r="V31213" s="119"/>
      <c r="X31213" s="119"/>
      <c r="Z31213" s="119"/>
    </row>
    <row r="31214" spans="16:26" x14ac:dyDescent="0.25">
      <c r="P31214" s="119"/>
      <c r="R31214" s="119"/>
      <c r="T31214" s="119"/>
      <c r="V31214" s="119"/>
      <c r="X31214" s="119"/>
      <c r="Z31214" s="119"/>
    </row>
    <row r="31215" spans="16:26" x14ac:dyDescent="0.25">
      <c r="P31215" s="121"/>
      <c r="R31215" s="121"/>
      <c r="T31215" s="121"/>
      <c r="V31215" s="121"/>
      <c r="X31215" s="121"/>
      <c r="Z31215" s="121"/>
    </row>
    <row r="31216" spans="16:26" x14ac:dyDescent="0.25">
      <c r="P31216" s="121"/>
      <c r="R31216" s="121"/>
      <c r="T31216" s="121"/>
      <c r="V31216" s="121"/>
      <c r="X31216" s="121"/>
      <c r="Z31216" s="121"/>
    </row>
    <row r="31217" spans="16:26" x14ac:dyDescent="0.25">
      <c r="P31217" s="121"/>
      <c r="R31217" s="121"/>
      <c r="T31217" s="121"/>
      <c r="V31217" s="121"/>
      <c r="X31217" s="121"/>
      <c r="Z31217" s="121"/>
    </row>
    <row r="31218" spans="16:26" x14ac:dyDescent="0.25">
      <c r="P31218" s="121"/>
      <c r="R31218" s="121"/>
      <c r="T31218" s="121"/>
      <c r="V31218" s="121"/>
      <c r="X31218" s="121"/>
      <c r="Z31218" s="121"/>
    </row>
    <row r="31219" spans="16:26" x14ac:dyDescent="0.25">
      <c r="P31219" s="122"/>
      <c r="R31219" s="122"/>
      <c r="T31219" s="122"/>
      <c r="V31219" s="122"/>
      <c r="X31219" s="122"/>
      <c r="Z31219" s="122"/>
    </row>
    <row r="31220" spans="16:26" x14ac:dyDescent="0.25">
      <c r="P31220" s="118"/>
      <c r="R31220" s="118"/>
      <c r="T31220" s="118"/>
      <c r="V31220" s="118"/>
      <c r="X31220" s="118"/>
      <c r="Z31220" s="118"/>
    </row>
    <row r="31221" spans="16:26" x14ac:dyDescent="0.25">
      <c r="P31221" s="119"/>
      <c r="R31221" s="119"/>
      <c r="T31221" s="119"/>
      <c r="V31221" s="119"/>
      <c r="X31221" s="119"/>
      <c r="Z31221" s="119"/>
    </row>
    <row r="31222" spans="16:26" x14ac:dyDescent="0.25">
      <c r="P31222" s="119"/>
      <c r="R31222" s="119"/>
      <c r="T31222" s="119"/>
      <c r="V31222" s="119"/>
      <c r="X31222" s="119"/>
      <c r="Z31222" s="119"/>
    </row>
    <row r="31223" spans="16:26" x14ac:dyDescent="0.25">
      <c r="P31223" s="120"/>
      <c r="R31223" s="120"/>
      <c r="T31223" s="120"/>
      <c r="V31223" s="120"/>
      <c r="X31223" s="120"/>
      <c r="Z31223" s="120"/>
    </row>
    <row r="31224" spans="16:26" x14ac:dyDescent="0.25">
      <c r="P31224" s="119"/>
      <c r="R31224" s="119"/>
      <c r="T31224" s="119"/>
      <c r="V31224" s="119"/>
      <c r="X31224" s="119"/>
      <c r="Z31224" s="119"/>
    </row>
    <row r="31225" spans="16:26" x14ac:dyDescent="0.25">
      <c r="P31225" s="119"/>
      <c r="R31225" s="119"/>
      <c r="T31225" s="119"/>
      <c r="V31225" s="119"/>
      <c r="X31225" s="119"/>
      <c r="Z31225" s="119"/>
    </row>
    <row r="31226" spans="16:26" x14ac:dyDescent="0.25">
      <c r="P31226" s="120"/>
      <c r="R31226" s="120"/>
      <c r="T31226" s="120"/>
      <c r="V31226" s="120"/>
      <c r="X31226" s="120"/>
      <c r="Z31226" s="120"/>
    </row>
    <row r="31227" spans="16:26" x14ac:dyDescent="0.25">
      <c r="P31227" s="119"/>
      <c r="R31227" s="119"/>
      <c r="T31227" s="119"/>
      <c r="V31227" s="119"/>
      <c r="X31227" s="119"/>
      <c r="Z31227" s="119"/>
    </row>
    <row r="31228" spans="16:26" x14ac:dyDescent="0.25">
      <c r="P31228" s="120"/>
      <c r="R31228" s="120"/>
      <c r="T31228" s="120"/>
      <c r="V31228" s="120"/>
      <c r="X31228" s="120"/>
      <c r="Z31228" s="120"/>
    </row>
    <row r="31229" spans="16:26" x14ac:dyDescent="0.25">
      <c r="P31229" s="119"/>
      <c r="R31229" s="119"/>
      <c r="T31229" s="119"/>
      <c r="V31229" s="119"/>
      <c r="X31229" s="119"/>
      <c r="Z31229" s="119"/>
    </row>
    <row r="31230" spans="16:26" x14ac:dyDescent="0.25">
      <c r="P31230" s="119"/>
      <c r="R31230" s="119"/>
      <c r="T31230" s="119"/>
      <c r="V31230" s="119"/>
      <c r="X31230" s="119"/>
      <c r="Z31230" s="119"/>
    </row>
    <row r="31231" spans="16:26" x14ac:dyDescent="0.25">
      <c r="P31231" s="119"/>
      <c r="R31231" s="119"/>
      <c r="T31231" s="119"/>
      <c r="V31231" s="119"/>
      <c r="X31231" s="119"/>
      <c r="Z31231" s="119"/>
    </row>
    <row r="31232" spans="16:26" x14ac:dyDescent="0.25">
      <c r="P31232" s="121"/>
      <c r="R31232" s="121"/>
      <c r="T31232" s="121"/>
      <c r="V31232" s="121"/>
      <c r="X31232" s="121"/>
      <c r="Z31232" s="121"/>
    </row>
    <row r="31233" spans="16:26" x14ac:dyDescent="0.25">
      <c r="P31233" s="121"/>
      <c r="R31233" s="121"/>
      <c r="T31233" s="121"/>
      <c r="V31233" s="121"/>
      <c r="X31233" s="121"/>
      <c r="Z31233" s="121"/>
    </row>
    <row r="31234" spans="16:26" x14ac:dyDescent="0.25">
      <c r="P31234" s="121"/>
      <c r="R31234" s="121"/>
      <c r="T31234" s="121"/>
      <c r="V31234" s="121"/>
      <c r="X31234" s="121"/>
      <c r="Z31234" s="121"/>
    </row>
    <row r="31235" spans="16:26" x14ac:dyDescent="0.25">
      <c r="P31235" s="121"/>
      <c r="R31235" s="121"/>
      <c r="T31235" s="121"/>
      <c r="V31235" s="121"/>
      <c r="X31235" s="121"/>
      <c r="Z31235" s="121"/>
    </row>
    <row r="31236" spans="16:26" x14ac:dyDescent="0.25">
      <c r="P31236" s="122"/>
      <c r="R31236" s="122"/>
      <c r="T31236" s="122"/>
      <c r="V31236" s="122"/>
      <c r="X31236" s="122"/>
      <c r="Z31236" s="122"/>
    </row>
    <row r="31237" spans="16:26" x14ac:dyDescent="0.25">
      <c r="P31237" s="118"/>
      <c r="R31237" s="118"/>
      <c r="T31237" s="118"/>
      <c r="V31237" s="118"/>
      <c r="X31237" s="118"/>
      <c r="Z31237" s="118"/>
    </row>
    <row r="31238" spans="16:26" x14ac:dyDescent="0.25">
      <c r="P31238" s="119"/>
      <c r="R31238" s="119"/>
      <c r="T31238" s="119"/>
      <c r="V31238" s="119"/>
      <c r="X31238" s="119"/>
      <c r="Z31238" s="119"/>
    </row>
    <row r="31239" spans="16:26" x14ac:dyDescent="0.25">
      <c r="P31239" s="119"/>
      <c r="R31239" s="119"/>
      <c r="T31239" s="119"/>
      <c r="V31239" s="119"/>
      <c r="X31239" s="119"/>
      <c r="Z31239" s="119"/>
    </row>
    <row r="31240" spans="16:26" x14ac:dyDescent="0.25">
      <c r="P31240" s="120"/>
      <c r="R31240" s="120"/>
      <c r="T31240" s="120"/>
      <c r="V31240" s="120"/>
      <c r="X31240" s="120"/>
      <c r="Z31240" s="120"/>
    </row>
    <row r="31241" spans="16:26" x14ac:dyDescent="0.25">
      <c r="P31241" s="119"/>
      <c r="R31241" s="119"/>
      <c r="T31241" s="119"/>
      <c r="V31241" s="119"/>
      <c r="X31241" s="119"/>
      <c r="Z31241" s="119"/>
    </row>
    <row r="31242" spans="16:26" x14ac:dyDescent="0.25">
      <c r="P31242" s="119"/>
      <c r="R31242" s="119"/>
      <c r="T31242" s="119"/>
      <c r="V31242" s="119"/>
      <c r="X31242" s="119"/>
      <c r="Z31242" s="119"/>
    </row>
    <row r="31243" spans="16:26" x14ac:dyDescent="0.25">
      <c r="P31243" s="120"/>
      <c r="R31243" s="120"/>
      <c r="T31243" s="120"/>
      <c r="V31243" s="120"/>
      <c r="X31243" s="120"/>
      <c r="Z31243" s="120"/>
    </row>
    <row r="31244" spans="16:26" x14ac:dyDescent="0.25">
      <c r="P31244" s="119"/>
      <c r="R31244" s="119"/>
      <c r="T31244" s="119"/>
      <c r="V31244" s="119"/>
      <c r="X31244" s="119"/>
      <c r="Z31244" s="119"/>
    </row>
    <row r="31245" spans="16:26" x14ac:dyDescent="0.25">
      <c r="P31245" s="120"/>
      <c r="R31245" s="120"/>
      <c r="T31245" s="120"/>
      <c r="V31245" s="120"/>
      <c r="X31245" s="120"/>
      <c r="Z31245" s="120"/>
    </row>
    <row r="31246" spans="16:26" x14ac:dyDescent="0.25">
      <c r="P31246" s="119"/>
      <c r="R31246" s="119"/>
      <c r="T31246" s="119"/>
      <c r="V31246" s="119"/>
      <c r="X31246" s="119"/>
      <c r="Z31246" s="119"/>
    </row>
    <row r="31247" spans="16:26" x14ac:dyDescent="0.25">
      <c r="P31247" s="119"/>
      <c r="R31247" s="119"/>
      <c r="T31247" s="119"/>
      <c r="V31247" s="119"/>
      <c r="X31247" s="119"/>
      <c r="Z31247" s="119"/>
    </row>
    <row r="31248" spans="16:26" x14ac:dyDescent="0.25">
      <c r="P31248" s="119"/>
      <c r="R31248" s="119"/>
      <c r="T31248" s="119"/>
      <c r="V31248" s="119"/>
      <c r="X31248" s="119"/>
      <c r="Z31248" s="119"/>
    </row>
    <row r="31249" spans="16:26" x14ac:dyDescent="0.25">
      <c r="P31249" s="121"/>
      <c r="R31249" s="121"/>
      <c r="T31249" s="121"/>
      <c r="V31249" s="121"/>
      <c r="X31249" s="121"/>
      <c r="Z31249" s="121"/>
    </row>
    <row r="31250" spans="16:26" x14ac:dyDescent="0.25">
      <c r="P31250" s="121"/>
      <c r="R31250" s="121"/>
      <c r="T31250" s="121"/>
      <c r="V31250" s="121"/>
      <c r="X31250" s="121"/>
      <c r="Z31250" s="121"/>
    </row>
    <row r="31251" spans="16:26" x14ac:dyDescent="0.25">
      <c r="P31251" s="121"/>
      <c r="R31251" s="121"/>
      <c r="T31251" s="121"/>
      <c r="V31251" s="121"/>
      <c r="X31251" s="121"/>
      <c r="Z31251" s="121"/>
    </row>
    <row r="31252" spans="16:26" x14ac:dyDescent="0.25">
      <c r="P31252" s="121"/>
      <c r="R31252" s="121"/>
      <c r="T31252" s="121"/>
      <c r="V31252" s="121"/>
      <c r="X31252" s="121"/>
      <c r="Z31252" s="121"/>
    </row>
    <row r="31253" spans="16:26" x14ac:dyDescent="0.25">
      <c r="P31253" s="122"/>
      <c r="R31253" s="122"/>
      <c r="T31253" s="122"/>
      <c r="V31253" s="122"/>
      <c r="X31253" s="122"/>
      <c r="Z31253" s="122"/>
    </row>
    <row r="31254" spans="16:26" x14ac:dyDescent="0.25">
      <c r="P31254" s="118"/>
      <c r="R31254" s="118"/>
      <c r="T31254" s="118"/>
      <c r="V31254" s="118"/>
      <c r="X31254" s="118"/>
      <c r="Z31254" s="118"/>
    </row>
    <row r="31255" spans="16:26" x14ac:dyDescent="0.25">
      <c r="P31255" s="119"/>
      <c r="R31255" s="119"/>
      <c r="T31255" s="119"/>
      <c r="V31255" s="119"/>
      <c r="X31255" s="119"/>
      <c r="Z31255" s="119"/>
    </row>
    <row r="31256" spans="16:26" x14ac:dyDescent="0.25">
      <c r="P31256" s="119"/>
      <c r="R31256" s="119"/>
      <c r="T31256" s="119"/>
      <c r="V31256" s="119"/>
      <c r="X31256" s="119"/>
      <c r="Z31256" s="119"/>
    </row>
    <row r="31257" spans="16:26" x14ac:dyDescent="0.25">
      <c r="P31257" s="120"/>
      <c r="R31257" s="120"/>
      <c r="T31257" s="120"/>
      <c r="V31257" s="120"/>
      <c r="X31257" s="120"/>
      <c r="Z31257" s="120"/>
    </row>
    <row r="31258" spans="16:26" x14ac:dyDescent="0.25">
      <c r="P31258" s="119"/>
      <c r="R31258" s="119"/>
      <c r="T31258" s="119"/>
      <c r="V31258" s="119"/>
      <c r="X31258" s="119"/>
      <c r="Z31258" s="119"/>
    </row>
    <row r="31259" spans="16:26" x14ac:dyDescent="0.25">
      <c r="P31259" s="119"/>
      <c r="R31259" s="119"/>
      <c r="T31259" s="119"/>
      <c r="V31259" s="119"/>
      <c r="X31259" s="119"/>
      <c r="Z31259" s="119"/>
    </row>
    <row r="31260" spans="16:26" x14ac:dyDescent="0.25">
      <c r="P31260" s="120"/>
      <c r="R31260" s="120"/>
      <c r="T31260" s="120"/>
      <c r="V31260" s="120"/>
      <c r="X31260" s="120"/>
      <c r="Z31260" s="120"/>
    </row>
    <row r="31261" spans="16:26" x14ac:dyDescent="0.25">
      <c r="P31261" s="119"/>
      <c r="R31261" s="119"/>
      <c r="T31261" s="119"/>
      <c r="V31261" s="119"/>
      <c r="X31261" s="119"/>
      <c r="Z31261" s="119"/>
    </row>
    <row r="31262" spans="16:26" x14ac:dyDescent="0.25">
      <c r="P31262" s="120"/>
      <c r="R31262" s="120"/>
      <c r="T31262" s="120"/>
      <c r="V31262" s="120"/>
      <c r="X31262" s="120"/>
      <c r="Z31262" s="120"/>
    </row>
    <row r="31263" spans="16:26" x14ac:dyDescent="0.25">
      <c r="P31263" s="119"/>
      <c r="R31263" s="119"/>
      <c r="T31263" s="119"/>
      <c r="V31263" s="119"/>
      <c r="X31263" s="119"/>
      <c r="Z31263" s="119"/>
    </row>
    <row r="31264" spans="16:26" x14ac:dyDescent="0.25">
      <c r="P31264" s="119"/>
      <c r="R31264" s="119"/>
      <c r="T31264" s="119"/>
      <c r="V31264" s="119"/>
      <c r="X31264" s="119"/>
      <c r="Z31264" s="119"/>
    </row>
    <row r="31265" spans="16:26" x14ac:dyDescent="0.25">
      <c r="P31265" s="119"/>
      <c r="R31265" s="119"/>
      <c r="T31265" s="119"/>
      <c r="V31265" s="119"/>
      <c r="X31265" s="119"/>
      <c r="Z31265" s="119"/>
    </row>
    <row r="31266" spans="16:26" x14ac:dyDescent="0.25">
      <c r="P31266" s="121"/>
      <c r="R31266" s="121"/>
      <c r="T31266" s="121"/>
      <c r="V31266" s="121"/>
      <c r="X31266" s="121"/>
      <c r="Z31266" s="121"/>
    </row>
    <row r="31267" spans="16:26" x14ac:dyDescent="0.25">
      <c r="P31267" s="121"/>
      <c r="R31267" s="121"/>
      <c r="T31267" s="121"/>
      <c r="V31267" s="121"/>
      <c r="X31267" s="121"/>
      <c r="Z31267" s="121"/>
    </row>
    <row r="31268" spans="16:26" x14ac:dyDescent="0.25">
      <c r="P31268" s="121"/>
      <c r="R31268" s="121"/>
      <c r="T31268" s="121"/>
      <c r="V31268" s="121"/>
      <c r="X31268" s="121"/>
      <c r="Z31268" s="121"/>
    </row>
    <row r="31269" spans="16:26" x14ac:dyDescent="0.25">
      <c r="P31269" s="121"/>
      <c r="R31269" s="121"/>
      <c r="T31269" s="121"/>
      <c r="V31269" s="121"/>
      <c r="X31269" s="121"/>
      <c r="Z31269" s="121"/>
    </row>
    <row r="31270" spans="16:26" x14ac:dyDescent="0.25">
      <c r="P31270" s="122"/>
      <c r="R31270" s="122"/>
      <c r="T31270" s="122"/>
      <c r="V31270" s="122"/>
      <c r="X31270" s="122"/>
      <c r="Z31270" s="122"/>
    </row>
    <row r="31271" spans="16:26" x14ac:dyDescent="0.25">
      <c r="P31271" s="118"/>
      <c r="R31271" s="118"/>
      <c r="T31271" s="118"/>
      <c r="V31271" s="118"/>
      <c r="X31271" s="118"/>
      <c r="Z31271" s="118"/>
    </row>
    <row r="31272" spans="16:26" x14ac:dyDescent="0.25">
      <c r="P31272" s="119"/>
      <c r="R31272" s="119"/>
      <c r="T31272" s="119"/>
      <c r="V31272" s="119"/>
      <c r="X31272" s="119"/>
      <c r="Z31272" s="119"/>
    </row>
    <row r="31273" spans="16:26" x14ac:dyDescent="0.25">
      <c r="P31273" s="119"/>
      <c r="R31273" s="119"/>
      <c r="T31273" s="119"/>
      <c r="V31273" s="119"/>
      <c r="X31273" s="119"/>
      <c r="Z31273" s="119"/>
    </row>
    <row r="31274" spans="16:26" x14ac:dyDescent="0.25">
      <c r="P31274" s="120"/>
      <c r="R31274" s="120"/>
      <c r="T31274" s="120"/>
      <c r="V31274" s="120"/>
      <c r="X31274" s="120"/>
      <c r="Z31274" s="120"/>
    </row>
    <row r="31275" spans="16:26" x14ac:dyDescent="0.25">
      <c r="P31275" s="119"/>
      <c r="R31275" s="119"/>
      <c r="T31275" s="119"/>
      <c r="V31275" s="119"/>
      <c r="X31275" s="119"/>
      <c r="Z31275" s="119"/>
    </row>
    <row r="31276" spans="16:26" x14ac:dyDescent="0.25">
      <c r="P31276" s="119"/>
      <c r="R31276" s="119"/>
      <c r="T31276" s="119"/>
      <c r="V31276" s="119"/>
      <c r="X31276" s="119"/>
      <c r="Z31276" s="119"/>
    </row>
    <row r="31277" spans="16:26" x14ac:dyDescent="0.25">
      <c r="P31277" s="120"/>
      <c r="R31277" s="120"/>
      <c r="T31277" s="120"/>
      <c r="V31277" s="120"/>
      <c r="X31277" s="120"/>
      <c r="Z31277" s="120"/>
    </row>
    <row r="31278" spans="16:26" x14ac:dyDescent="0.25">
      <c r="P31278" s="119"/>
      <c r="R31278" s="119"/>
      <c r="T31278" s="119"/>
      <c r="V31278" s="119"/>
      <c r="X31278" s="119"/>
      <c r="Z31278" s="119"/>
    </row>
    <row r="31279" spans="16:26" x14ac:dyDescent="0.25">
      <c r="P31279" s="120"/>
      <c r="R31279" s="120"/>
      <c r="T31279" s="120"/>
      <c r="V31279" s="120"/>
      <c r="X31279" s="120"/>
      <c r="Z31279" s="120"/>
    </row>
    <row r="31280" spans="16:26" x14ac:dyDescent="0.25">
      <c r="P31280" s="119"/>
      <c r="R31280" s="119"/>
      <c r="T31280" s="119"/>
      <c r="V31280" s="119"/>
      <c r="X31280" s="119"/>
      <c r="Z31280" s="119"/>
    </row>
    <row r="31281" spans="16:26" x14ac:dyDescent="0.25">
      <c r="P31281" s="119"/>
      <c r="R31281" s="119"/>
      <c r="T31281" s="119"/>
      <c r="V31281" s="119"/>
      <c r="X31281" s="119"/>
      <c r="Z31281" s="119"/>
    </row>
    <row r="31282" spans="16:26" x14ac:dyDescent="0.25">
      <c r="P31282" s="119"/>
      <c r="R31282" s="119"/>
      <c r="T31282" s="119"/>
      <c r="V31282" s="119"/>
      <c r="X31282" s="119"/>
      <c r="Z31282" s="119"/>
    </row>
    <row r="31283" spans="16:26" x14ac:dyDescent="0.25">
      <c r="P31283" s="121"/>
      <c r="R31283" s="121"/>
      <c r="T31283" s="121"/>
      <c r="V31283" s="121"/>
      <c r="X31283" s="121"/>
      <c r="Z31283" s="121"/>
    </row>
    <row r="31284" spans="16:26" x14ac:dyDescent="0.25">
      <c r="P31284" s="121"/>
      <c r="R31284" s="121"/>
      <c r="T31284" s="121"/>
      <c r="V31284" s="121"/>
      <c r="X31284" s="121"/>
      <c r="Z31284" s="121"/>
    </row>
    <row r="31285" spans="16:26" x14ac:dyDescent="0.25">
      <c r="P31285" s="121"/>
      <c r="R31285" s="121"/>
      <c r="T31285" s="121"/>
      <c r="V31285" s="121"/>
      <c r="X31285" s="121"/>
      <c r="Z31285" s="121"/>
    </row>
    <row r="31286" spans="16:26" x14ac:dyDescent="0.25">
      <c r="P31286" s="121"/>
      <c r="R31286" s="121"/>
      <c r="T31286" s="121"/>
      <c r="V31286" s="121"/>
      <c r="X31286" s="121"/>
      <c r="Z31286" s="121"/>
    </row>
    <row r="31287" spans="16:26" x14ac:dyDescent="0.25">
      <c r="P31287" s="122"/>
      <c r="R31287" s="122"/>
      <c r="T31287" s="122"/>
      <c r="V31287" s="122"/>
      <c r="X31287" s="122"/>
      <c r="Z31287" s="122"/>
    </row>
    <row r="31288" spans="16:26" x14ac:dyDescent="0.25">
      <c r="P31288" s="118"/>
      <c r="R31288" s="118"/>
      <c r="T31288" s="118"/>
      <c r="V31288" s="118"/>
      <c r="X31288" s="118"/>
      <c r="Z31288" s="118"/>
    </row>
    <row r="31289" spans="16:26" x14ac:dyDescent="0.25">
      <c r="P31289" s="119"/>
      <c r="R31289" s="119"/>
      <c r="T31289" s="119"/>
      <c r="V31289" s="119"/>
      <c r="X31289" s="119"/>
      <c r="Z31289" s="119"/>
    </row>
    <row r="31290" spans="16:26" x14ac:dyDescent="0.25">
      <c r="P31290" s="119"/>
      <c r="R31290" s="119"/>
      <c r="T31290" s="119"/>
      <c r="V31290" s="119"/>
      <c r="X31290" s="119"/>
      <c r="Z31290" s="119"/>
    </row>
    <row r="31291" spans="16:26" x14ac:dyDescent="0.25">
      <c r="P31291" s="120"/>
      <c r="R31291" s="120"/>
      <c r="T31291" s="120"/>
      <c r="V31291" s="120"/>
      <c r="X31291" s="120"/>
      <c r="Z31291" s="120"/>
    </row>
    <row r="31292" spans="16:26" x14ac:dyDescent="0.25">
      <c r="P31292" s="119"/>
      <c r="R31292" s="119"/>
      <c r="T31292" s="119"/>
      <c r="V31292" s="119"/>
      <c r="X31292" s="119"/>
      <c r="Z31292" s="119"/>
    </row>
    <row r="31293" spans="16:26" x14ac:dyDescent="0.25">
      <c r="P31293" s="119"/>
      <c r="R31293" s="119"/>
      <c r="T31293" s="119"/>
      <c r="V31293" s="119"/>
      <c r="X31293" s="119"/>
      <c r="Z31293" s="119"/>
    </row>
    <row r="31294" spans="16:26" x14ac:dyDescent="0.25">
      <c r="P31294" s="120"/>
      <c r="R31294" s="120"/>
      <c r="T31294" s="120"/>
      <c r="V31294" s="120"/>
      <c r="X31294" s="120"/>
      <c r="Z31294" s="120"/>
    </row>
    <row r="31295" spans="16:26" x14ac:dyDescent="0.25">
      <c r="P31295" s="119"/>
      <c r="R31295" s="119"/>
      <c r="T31295" s="119"/>
      <c r="V31295" s="119"/>
      <c r="X31295" s="119"/>
      <c r="Z31295" s="119"/>
    </row>
    <row r="31296" spans="16:26" x14ac:dyDescent="0.25">
      <c r="P31296" s="120"/>
      <c r="R31296" s="120"/>
      <c r="T31296" s="120"/>
      <c r="V31296" s="120"/>
      <c r="X31296" s="120"/>
      <c r="Z31296" s="120"/>
    </row>
    <row r="31297" spans="16:26" x14ac:dyDescent="0.25">
      <c r="P31297" s="119"/>
      <c r="R31297" s="119"/>
      <c r="T31297" s="119"/>
      <c r="V31297" s="119"/>
      <c r="X31297" s="119"/>
      <c r="Z31297" s="119"/>
    </row>
    <row r="31298" spans="16:26" x14ac:dyDescent="0.25">
      <c r="P31298" s="119"/>
      <c r="R31298" s="119"/>
      <c r="T31298" s="119"/>
      <c r="V31298" s="119"/>
      <c r="X31298" s="119"/>
      <c r="Z31298" s="119"/>
    </row>
    <row r="31299" spans="16:26" x14ac:dyDescent="0.25">
      <c r="P31299" s="119"/>
      <c r="R31299" s="119"/>
      <c r="T31299" s="119"/>
      <c r="V31299" s="119"/>
      <c r="X31299" s="119"/>
      <c r="Z31299" s="119"/>
    </row>
    <row r="31300" spans="16:26" x14ac:dyDescent="0.25">
      <c r="P31300" s="121"/>
      <c r="R31300" s="121"/>
      <c r="T31300" s="121"/>
      <c r="V31300" s="121"/>
      <c r="X31300" s="121"/>
      <c r="Z31300" s="121"/>
    </row>
    <row r="31301" spans="16:26" x14ac:dyDescent="0.25">
      <c r="P31301" s="121"/>
      <c r="R31301" s="121"/>
      <c r="T31301" s="121"/>
      <c r="V31301" s="121"/>
      <c r="X31301" s="121"/>
      <c r="Z31301" s="121"/>
    </row>
    <row r="31302" spans="16:26" x14ac:dyDescent="0.25">
      <c r="P31302" s="121"/>
      <c r="R31302" s="121"/>
      <c r="T31302" s="121"/>
      <c r="V31302" s="121"/>
      <c r="X31302" s="121"/>
      <c r="Z31302" s="121"/>
    </row>
    <row r="31303" spans="16:26" x14ac:dyDescent="0.25">
      <c r="P31303" s="121"/>
      <c r="R31303" s="121"/>
      <c r="T31303" s="121"/>
      <c r="V31303" s="121"/>
      <c r="X31303" s="121"/>
      <c r="Z31303" s="121"/>
    </row>
    <row r="31304" spans="16:26" x14ac:dyDescent="0.25">
      <c r="P31304" s="122"/>
      <c r="R31304" s="122"/>
      <c r="T31304" s="122"/>
      <c r="V31304" s="122"/>
      <c r="X31304" s="122"/>
      <c r="Z31304" s="122"/>
    </row>
    <row r="31305" spans="16:26" x14ac:dyDescent="0.25">
      <c r="P31305" s="118"/>
      <c r="R31305" s="118"/>
      <c r="T31305" s="118"/>
      <c r="V31305" s="118"/>
      <c r="X31305" s="118"/>
      <c r="Z31305" s="118"/>
    </row>
    <row r="31306" spans="16:26" x14ac:dyDescent="0.25">
      <c r="P31306" s="119"/>
      <c r="R31306" s="119"/>
      <c r="T31306" s="119"/>
      <c r="V31306" s="119"/>
      <c r="X31306" s="119"/>
      <c r="Z31306" s="119"/>
    </row>
    <row r="31307" spans="16:26" x14ac:dyDescent="0.25">
      <c r="P31307" s="119"/>
      <c r="R31307" s="119"/>
      <c r="T31307" s="119"/>
      <c r="V31307" s="119"/>
      <c r="X31307" s="119"/>
      <c r="Z31307" s="119"/>
    </row>
    <row r="31308" spans="16:26" x14ac:dyDescent="0.25">
      <c r="P31308" s="120"/>
      <c r="R31308" s="120"/>
      <c r="T31308" s="120"/>
      <c r="V31308" s="120"/>
      <c r="X31308" s="120"/>
      <c r="Z31308" s="120"/>
    </row>
    <row r="31309" spans="16:26" x14ac:dyDescent="0.25">
      <c r="P31309" s="119"/>
      <c r="R31309" s="119"/>
      <c r="T31309" s="119"/>
      <c r="V31309" s="119"/>
      <c r="X31309" s="119"/>
      <c r="Z31309" s="119"/>
    </row>
    <row r="31310" spans="16:26" x14ac:dyDescent="0.25">
      <c r="P31310" s="119"/>
      <c r="R31310" s="119"/>
      <c r="T31310" s="119"/>
      <c r="V31310" s="119"/>
      <c r="X31310" s="119"/>
      <c r="Z31310" s="119"/>
    </row>
    <row r="31311" spans="16:26" x14ac:dyDescent="0.25">
      <c r="P31311" s="120"/>
      <c r="R31311" s="120"/>
      <c r="T31311" s="120"/>
      <c r="V31311" s="120"/>
      <c r="X31311" s="120"/>
      <c r="Z31311" s="120"/>
    </row>
    <row r="31312" spans="16:26" x14ac:dyDescent="0.25">
      <c r="P31312" s="119"/>
      <c r="R31312" s="119"/>
      <c r="T31312" s="119"/>
      <c r="V31312" s="119"/>
      <c r="X31312" s="119"/>
      <c r="Z31312" s="119"/>
    </row>
    <row r="31313" spans="16:26" x14ac:dyDescent="0.25">
      <c r="P31313" s="120"/>
      <c r="R31313" s="120"/>
      <c r="T31313" s="120"/>
      <c r="V31313" s="120"/>
      <c r="X31313" s="120"/>
      <c r="Z31313" s="120"/>
    </row>
    <row r="31314" spans="16:26" x14ac:dyDescent="0.25">
      <c r="P31314" s="119"/>
      <c r="R31314" s="119"/>
      <c r="T31314" s="119"/>
      <c r="V31314" s="119"/>
      <c r="X31314" s="119"/>
      <c r="Z31314" s="119"/>
    </row>
    <row r="31315" spans="16:26" x14ac:dyDescent="0.25">
      <c r="P31315" s="119"/>
      <c r="R31315" s="119"/>
      <c r="T31315" s="119"/>
      <c r="V31315" s="119"/>
      <c r="X31315" s="119"/>
      <c r="Z31315" s="119"/>
    </row>
    <row r="31316" spans="16:26" x14ac:dyDescent="0.25">
      <c r="P31316" s="119"/>
      <c r="R31316" s="119"/>
      <c r="T31316" s="119"/>
      <c r="V31316" s="119"/>
      <c r="X31316" s="119"/>
      <c r="Z31316" s="119"/>
    </row>
    <row r="31317" spans="16:26" x14ac:dyDescent="0.25">
      <c r="P31317" s="121"/>
      <c r="R31317" s="121"/>
      <c r="T31317" s="121"/>
      <c r="V31317" s="121"/>
      <c r="X31317" s="121"/>
      <c r="Z31317" s="121"/>
    </row>
    <row r="31318" spans="16:26" x14ac:dyDescent="0.25">
      <c r="P31318" s="121"/>
      <c r="R31318" s="121"/>
      <c r="T31318" s="121"/>
      <c r="V31318" s="121"/>
      <c r="X31318" s="121"/>
      <c r="Z31318" s="121"/>
    </row>
    <row r="31319" spans="16:26" x14ac:dyDescent="0.25">
      <c r="P31319" s="121"/>
      <c r="R31319" s="121"/>
      <c r="T31319" s="121"/>
      <c r="V31319" s="121"/>
      <c r="X31319" s="121"/>
      <c r="Z31319" s="121"/>
    </row>
    <row r="31320" spans="16:26" x14ac:dyDescent="0.25">
      <c r="P31320" s="121"/>
      <c r="R31320" s="121"/>
      <c r="T31320" s="121"/>
      <c r="V31320" s="121"/>
      <c r="X31320" s="121"/>
      <c r="Z31320" s="121"/>
    </row>
    <row r="31321" spans="16:26" x14ac:dyDescent="0.25">
      <c r="P31321" s="122"/>
      <c r="R31321" s="122"/>
      <c r="T31321" s="122"/>
      <c r="V31321" s="122"/>
      <c r="X31321" s="122"/>
      <c r="Z31321" s="122"/>
    </row>
    <row r="31322" spans="16:26" x14ac:dyDescent="0.25">
      <c r="P31322" s="118"/>
      <c r="R31322" s="118"/>
      <c r="T31322" s="118"/>
      <c r="V31322" s="118"/>
      <c r="X31322" s="118"/>
      <c r="Z31322" s="118"/>
    </row>
    <row r="31323" spans="16:26" x14ac:dyDescent="0.25">
      <c r="P31323" s="119"/>
      <c r="R31323" s="119"/>
      <c r="T31323" s="119"/>
      <c r="V31323" s="119"/>
      <c r="X31323" s="119"/>
      <c r="Z31323" s="119"/>
    </row>
    <row r="31324" spans="16:26" x14ac:dyDescent="0.25">
      <c r="P31324" s="119"/>
      <c r="R31324" s="119"/>
      <c r="T31324" s="119"/>
      <c r="V31324" s="119"/>
      <c r="X31324" s="119"/>
      <c r="Z31324" s="119"/>
    </row>
    <row r="31325" spans="16:26" x14ac:dyDescent="0.25">
      <c r="P31325" s="120"/>
      <c r="R31325" s="120"/>
      <c r="T31325" s="120"/>
      <c r="V31325" s="120"/>
      <c r="X31325" s="120"/>
      <c r="Z31325" s="120"/>
    </row>
    <row r="31326" spans="16:26" x14ac:dyDescent="0.25">
      <c r="P31326" s="119"/>
      <c r="R31326" s="119"/>
      <c r="T31326" s="119"/>
      <c r="V31326" s="119"/>
      <c r="X31326" s="119"/>
      <c r="Z31326" s="119"/>
    </row>
    <row r="31327" spans="16:26" x14ac:dyDescent="0.25">
      <c r="P31327" s="119"/>
      <c r="R31327" s="119"/>
      <c r="T31327" s="119"/>
      <c r="V31327" s="119"/>
      <c r="X31327" s="119"/>
      <c r="Z31327" s="119"/>
    </row>
    <row r="31328" spans="16:26" x14ac:dyDescent="0.25">
      <c r="P31328" s="120"/>
      <c r="R31328" s="120"/>
      <c r="T31328" s="120"/>
      <c r="V31328" s="120"/>
      <c r="X31328" s="120"/>
      <c r="Z31328" s="120"/>
    </row>
    <row r="31329" spans="16:26" x14ac:dyDescent="0.25">
      <c r="P31329" s="119"/>
      <c r="R31329" s="119"/>
      <c r="T31329" s="119"/>
      <c r="V31329" s="119"/>
      <c r="X31329" s="119"/>
      <c r="Z31329" s="119"/>
    </row>
    <row r="31330" spans="16:26" x14ac:dyDescent="0.25">
      <c r="P31330" s="120"/>
      <c r="R31330" s="120"/>
      <c r="T31330" s="120"/>
      <c r="V31330" s="120"/>
      <c r="X31330" s="120"/>
      <c r="Z31330" s="120"/>
    </row>
    <row r="31331" spans="16:26" x14ac:dyDescent="0.25">
      <c r="P31331" s="119"/>
      <c r="R31331" s="119"/>
      <c r="T31331" s="119"/>
      <c r="V31331" s="119"/>
      <c r="X31331" s="119"/>
      <c r="Z31331" s="119"/>
    </row>
    <row r="31332" spans="16:26" x14ac:dyDescent="0.25">
      <c r="P31332" s="119"/>
      <c r="R31332" s="119"/>
      <c r="T31332" s="119"/>
      <c r="V31332" s="119"/>
      <c r="X31332" s="119"/>
      <c r="Z31332" s="119"/>
    </row>
    <row r="31333" spans="16:26" x14ac:dyDescent="0.25">
      <c r="P31333" s="119"/>
      <c r="R31333" s="119"/>
      <c r="T31333" s="119"/>
      <c r="V31333" s="119"/>
      <c r="X31333" s="119"/>
      <c r="Z31333" s="119"/>
    </row>
    <row r="31334" spans="16:26" x14ac:dyDescent="0.25">
      <c r="P31334" s="121"/>
      <c r="R31334" s="121"/>
      <c r="T31334" s="121"/>
      <c r="V31334" s="121"/>
      <c r="X31334" s="121"/>
      <c r="Z31334" s="121"/>
    </row>
    <row r="31335" spans="16:26" x14ac:dyDescent="0.25">
      <c r="P31335" s="121"/>
      <c r="R31335" s="121"/>
      <c r="T31335" s="121"/>
      <c r="V31335" s="121"/>
      <c r="X31335" s="121"/>
      <c r="Z31335" s="121"/>
    </row>
    <row r="31336" spans="16:26" x14ac:dyDescent="0.25">
      <c r="P31336" s="121"/>
      <c r="R31336" s="121"/>
      <c r="T31336" s="121"/>
      <c r="V31336" s="121"/>
      <c r="X31336" s="121"/>
      <c r="Z31336" s="121"/>
    </row>
    <row r="31337" spans="16:26" x14ac:dyDescent="0.25">
      <c r="P31337" s="121"/>
      <c r="R31337" s="121"/>
      <c r="T31337" s="121"/>
      <c r="V31337" s="121"/>
      <c r="X31337" s="121"/>
      <c r="Z31337" s="121"/>
    </row>
    <row r="31338" spans="16:26" x14ac:dyDescent="0.25">
      <c r="P31338" s="122"/>
      <c r="R31338" s="122"/>
      <c r="T31338" s="122"/>
      <c r="V31338" s="122"/>
      <c r="X31338" s="122"/>
      <c r="Z31338" s="122"/>
    </row>
    <row r="31339" spans="16:26" x14ac:dyDescent="0.25">
      <c r="P31339" s="118"/>
      <c r="R31339" s="118"/>
      <c r="T31339" s="118"/>
      <c r="V31339" s="118"/>
      <c r="X31339" s="118"/>
      <c r="Z31339" s="118"/>
    </row>
    <row r="31340" spans="16:26" x14ac:dyDescent="0.25">
      <c r="P31340" s="119"/>
      <c r="R31340" s="119"/>
      <c r="T31340" s="119"/>
      <c r="V31340" s="119"/>
      <c r="X31340" s="119"/>
      <c r="Z31340" s="119"/>
    </row>
    <row r="31341" spans="16:26" x14ac:dyDescent="0.25">
      <c r="P31341" s="119"/>
      <c r="R31341" s="119"/>
      <c r="T31341" s="119"/>
      <c r="V31341" s="119"/>
      <c r="X31341" s="119"/>
      <c r="Z31341" s="119"/>
    </row>
    <row r="31342" spans="16:26" x14ac:dyDescent="0.25">
      <c r="P31342" s="120"/>
      <c r="R31342" s="120"/>
      <c r="T31342" s="120"/>
      <c r="V31342" s="120"/>
      <c r="X31342" s="120"/>
      <c r="Z31342" s="120"/>
    </row>
    <row r="31343" spans="16:26" x14ac:dyDescent="0.25">
      <c r="P31343" s="119"/>
      <c r="R31343" s="119"/>
      <c r="T31343" s="119"/>
      <c r="V31343" s="119"/>
      <c r="X31343" s="119"/>
      <c r="Z31343" s="119"/>
    </row>
    <row r="31344" spans="16:26" x14ac:dyDescent="0.25">
      <c r="P31344" s="119"/>
      <c r="R31344" s="119"/>
      <c r="T31344" s="119"/>
      <c r="V31344" s="119"/>
      <c r="X31344" s="119"/>
      <c r="Z31344" s="119"/>
    </row>
    <row r="31345" spans="16:26" x14ac:dyDescent="0.25">
      <c r="P31345" s="120"/>
      <c r="R31345" s="120"/>
      <c r="T31345" s="120"/>
      <c r="V31345" s="120"/>
      <c r="X31345" s="120"/>
      <c r="Z31345" s="120"/>
    </row>
    <row r="31346" spans="16:26" x14ac:dyDescent="0.25">
      <c r="P31346" s="119"/>
      <c r="R31346" s="119"/>
      <c r="T31346" s="119"/>
      <c r="V31346" s="119"/>
      <c r="X31346" s="119"/>
      <c r="Z31346" s="119"/>
    </row>
    <row r="31347" spans="16:26" x14ac:dyDescent="0.25">
      <c r="P31347" s="120"/>
      <c r="R31347" s="120"/>
      <c r="T31347" s="120"/>
      <c r="V31347" s="120"/>
      <c r="X31347" s="120"/>
      <c r="Z31347" s="120"/>
    </row>
    <row r="31348" spans="16:26" x14ac:dyDescent="0.25">
      <c r="P31348" s="119"/>
      <c r="R31348" s="119"/>
      <c r="T31348" s="119"/>
      <c r="V31348" s="119"/>
      <c r="X31348" s="119"/>
      <c r="Z31348" s="119"/>
    </row>
    <row r="31349" spans="16:26" x14ac:dyDescent="0.25">
      <c r="P31349" s="119"/>
      <c r="R31349" s="119"/>
      <c r="T31349" s="119"/>
      <c r="V31349" s="119"/>
      <c r="X31349" s="119"/>
      <c r="Z31349" s="119"/>
    </row>
    <row r="31350" spans="16:26" x14ac:dyDescent="0.25">
      <c r="P31350" s="119"/>
      <c r="R31350" s="119"/>
      <c r="T31350" s="119"/>
      <c r="V31350" s="119"/>
      <c r="X31350" s="119"/>
      <c r="Z31350" s="119"/>
    </row>
    <row r="31351" spans="16:26" x14ac:dyDescent="0.25">
      <c r="P31351" s="121"/>
      <c r="R31351" s="121"/>
      <c r="T31351" s="121"/>
      <c r="V31351" s="121"/>
      <c r="X31351" s="121"/>
      <c r="Z31351" s="121"/>
    </row>
    <row r="31352" spans="16:26" x14ac:dyDescent="0.25">
      <c r="P31352" s="121"/>
      <c r="R31352" s="121"/>
      <c r="T31352" s="121"/>
      <c r="V31352" s="121"/>
      <c r="X31352" s="121"/>
      <c r="Z31352" s="121"/>
    </row>
    <row r="31353" spans="16:26" x14ac:dyDescent="0.25">
      <c r="P31353" s="121"/>
      <c r="R31353" s="121"/>
      <c r="T31353" s="121"/>
      <c r="V31353" s="121"/>
      <c r="X31353" s="121"/>
      <c r="Z31353" s="121"/>
    </row>
    <row r="31354" spans="16:26" x14ac:dyDescent="0.25">
      <c r="P31354" s="121"/>
      <c r="R31354" s="121"/>
      <c r="T31354" s="121"/>
      <c r="V31354" s="121"/>
      <c r="X31354" s="121"/>
      <c r="Z31354" s="121"/>
    </row>
    <row r="31355" spans="16:26" x14ac:dyDescent="0.25">
      <c r="P31355" s="122"/>
      <c r="R31355" s="122"/>
      <c r="T31355" s="122"/>
      <c r="V31355" s="122"/>
      <c r="X31355" s="122"/>
      <c r="Z31355" s="122"/>
    </row>
    <row r="31356" spans="16:26" x14ac:dyDescent="0.25">
      <c r="P31356" s="118"/>
      <c r="R31356" s="118"/>
      <c r="T31356" s="118"/>
      <c r="V31356" s="118"/>
      <c r="X31356" s="118"/>
      <c r="Z31356" s="118"/>
    </row>
    <row r="31357" spans="16:26" x14ac:dyDescent="0.25">
      <c r="P31357" s="119"/>
      <c r="R31357" s="119"/>
      <c r="T31357" s="119"/>
      <c r="V31357" s="119"/>
      <c r="X31357" s="119"/>
      <c r="Z31357" s="119"/>
    </row>
    <row r="31358" spans="16:26" x14ac:dyDescent="0.25">
      <c r="P31358" s="119"/>
      <c r="R31358" s="119"/>
      <c r="T31358" s="119"/>
      <c r="V31358" s="119"/>
      <c r="X31358" s="119"/>
      <c r="Z31358" s="119"/>
    </row>
    <row r="31359" spans="16:26" x14ac:dyDescent="0.25">
      <c r="P31359" s="120"/>
      <c r="R31359" s="120"/>
      <c r="T31359" s="120"/>
      <c r="V31359" s="120"/>
      <c r="X31359" s="120"/>
      <c r="Z31359" s="120"/>
    </row>
    <row r="31360" spans="16:26" x14ac:dyDescent="0.25">
      <c r="P31360" s="119"/>
      <c r="R31360" s="119"/>
      <c r="T31360" s="119"/>
      <c r="V31360" s="119"/>
      <c r="X31360" s="119"/>
      <c r="Z31360" s="119"/>
    </row>
    <row r="31361" spans="16:26" x14ac:dyDescent="0.25">
      <c r="P31361" s="119"/>
      <c r="R31361" s="119"/>
      <c r="T31361" s="119"/>
      <c r="V31361" s="119"/>
      <c r="X31361" s="119"/>
      <c r="Z31361" s="119"/>
    </row>
    <row r="31362" spans="16:26" x14ac:dyDescent="0.25">
      <c r="P31362" s="120"/>
      <c r="R31362" s="120"/>
      <c r="T31362" s="120"/>
      <c r="V31362" s="120"/>
      <c r="X31362" s="120"/>
      <c r="Z31362" s="120"/>
    </row>
    <row r="31363" spans="16:26" x14ac:dyDescent="0.25">
      <c r="P31363" s="119"/>
      <c r="R31363" s="119"/>
      <c r="T31363" s="119"/>
      <c r="V31363" s="119"/>
      <c r="X31363" s="119"/>
      <c r="Z31363" s="119"/>
    </row>
    <row r="31364" spans="16:26" x14ac:dyDescent="0.25">
      <c r="P31364" s="120"/>
      <c r="R31364" s="120"/>
      <c r="T31364" s="120"/>
      <c r="V31364" s="120"/>
      <c r="X31364" s="120"/>
      <c r="Z31364" s="120"/>
    </row>
    <row r="31365" spans="16:26" x14ac:dyDescent="0.25">
      <c r="P31365" s="119"/>
      <c r="R31365" s="119"/>
      <c r="T31365" s="119"/>
      <c r="V31365" s="119"/>
      <c r="X31365" s="119"/>
      <c r="Z31365" s="119"/>
    </row>
    <row r="31366" spans="16:26" x14ac:dyDescent="0.25">
      <c r="P31366" s="119"/>
      <c r="R31366" s="119"/>
      <c r="T31366" s="119"/>
      <c r="V31366" s="119"/>
      <c r="X31366" s="119"/>
      <c r="Z31366" s="119"/>
    </row>
    <row r="31367" spans="16:26" x14ac:dyDescent="0.25">
      <c r="P31367" s="119"/>
      <c r="R31367" s="119"/>
      <c r="T31367" s="119"/>
      <c r="V31367" s="119"/>
      <c r="X31367" s="119"/>
      <c r="Z31367" s="119"/>
    </row>
    <row r="31368" spans="16:26" x14ac:dyDescent="0.25">
      <c r="P31368" s="121"/>
      <c r="R31368" s="121"/>
      <c r="T31368" s="121"/>
      <c r="V31368" s="121"/>
      <c r="X31368" s="121"/>
      <c r="Z31368" s="121"/>
    </row>
    <row r="31369" spans="16:26" x14ac:dyDescent="0.25">
      <c r="P31369" s="121"/>
      <c r="R31369" s="121"/>
      <c r="T31369" s="121"/>
      <c r="V31369" s="121"/>
      <c r="X31369" s="121"/>
      <c r="Z31369" s="121"/>
    </row>
    <row r="31370" spans="16:26" x14ac:dyDescent="0.25">
      <c r="P31370" s="121"/>
      <c r="R31370" s="121"/>
      <c r="T31370" s="121"/>
      <c r="V31370" s="121"/>
      <c r="X31370" s="121"/>
      <c r="Z31370" s="121"/>
    </row>
    <row r="31371" spans="16:26" x14ac:dyDescent="0.25">
      <c r="P31371" s="121"/>
      <c r="R31371" s="121"/>
      <c r="T31371" s="121"/>
      <c r="V31371" s="121"/>
      <c r="X31371" s="121"/>
      <c r="Z31371" s="121"/>
    </row>
    <row r="31372" spans="16:26" x14ac:dyDescent="0.25">
      <c r="P31372" s="122"/>
      <c r="R31372" s="122"/>
      <c r="T31372" s="122"/>
      <c r="V31372" s="122"/>
      <c r="X31372" s="122"/>
      <c r="Z31372" s="122"/>
    </row>
    <row r="31373" spans="16:26" x14ac:dyDescent="0.25">
      <c r="P31373" s="118"/>
      <c r="R31373" s="118"/>
      <c r="T31373" s="118"/>
      <c r="V31373" s="118"/>
      <c r="X31373" s="118"/>
      <c r="Z31373" s="118"/>
    </row>
    <row r="31374" spans="16:26" x14ac:dyDescent="0.25">
      <c r="P31374" s="119"/>
      <c r="R31374" s="119"/>
      <c r="T31374" s="119"/>
      <c r="V31374" s="119"/>
      <c r="X31374" s="119"/>
      <c r="Z31374" s="119"/>
    </row>
    <row r="31375" spans="16:26" x14ac:dyDescent="0.25">
      <c r="P31375" s="119"/>
      <c r="R31375" s="119"/>
      <c r="T31375" s="119"/>
      <c r="V31375" s="119"/>
      <c r="X31375" s="119"/>
      <c r="Z31375" s="119"/>
    </row>
    <row r="31376" spans="16:26" x14ac:dyDescent="0.25">
      <c r="P31376" s="120"/>
      <c r="R31376" s="120"/>
      <c r="T31376" s="120"/>
      <c r="V31376" s="120"/>
      <c r="X31376" s="120"/>
      <c r="Z31376" s="120"/>
    </row>
    <row r="31377" spans="16:26" x14ac:dyDescent="0.25">
      <c r="P31377" s="119"/>
      <c r="R31377" s="119"/>
      <c r="T31377" s="119"/>
      <c r="V31377" s="119"/>
      <c r="X31377" s="119"/>
      <c r="Z31377" s="119"/>
    </row>
    <row r="31378" spans="16:26" x14ac:dyDescent="0.25">
      <c r="P31378" s="119"/>
      <c r="R31378" s="119"/>
      <c r="T31378" s="119"/>
      <c r="V31378" s="119"/>
      <c r="X31378" s="119"/>
      <c r="Z31378" s="119"/>
    </row>
    <row r="31379" spans="16:26" x14ac:dyDescent="0.25">
      <c r="P31379" s="120"/>
      <c r="R31379" s="120"/>
      <c r="T31379" s="120"/>
      <c r="V31379" s="120"/>
      <c r="X31379" s="120"/>
      <c r="Z31379" s="120"/>
    </row>
    <row r="31380" spans="16:26" x14ac:dyDescent="0.25">
      <c r="P31380" s="119"/>
      <c r="R31380" s="119"/>
      <c r="T31380" s="119"/>
      <c r="V31380" s="119"/>
      <c r="X31380" s="119"/>
      <c r="Z31380" s="119"/>
    </row>
    <row r="31381" spans="16:26" x14ac:dyDescent="0.25">
      <c r="P31381" s="120"/>
      <c r="R31381" s="120"/>
      <c r="T31381" s="120"/>
      <c r="V31381" s="120"/>
      <c r="X31381" s="120"/>
      <c r="Z31381" s="120"/>
    </row>
    <row r="31382" spans="16:26" x14ac:dyDescent="0.25">
      <c r="P31382" s="119"/>
      <c r="R31382" s="119"/>
      <c r="T31382" s="119"/>
      <c r="V31382" s="119"/>
      <c r="X31382" s="119"/>
      <c r="Z31382" s="119"/>
    </row>
    <row r="31383" spans="16:26" x14ac:dyDescent="0.25">
      <c r="P31383" s="119"/>
      <c r="R31383" s="119"/>
      <c r="T31383" s="119"/>
      <c r="V31383" s="119"/>
      <c r="X31383" s="119"/>
      <c r="Z31383" s="119"/>
    </row>
    <row r="31384" spans="16:26" x14ac:dyDescent="0.25">
      <c r="P31384" s="119"/>
      <c r="R31384" s="119"/>
      <c r="T31384" s="119"/>
      <c r="V31384" s="119"/>
      <c r="X31384" s="119"/>
      <c r="Z31384" s="119"/>
    </row>
    <row r="31385" spans="16:26" x14ac:dyDescent="0.25">
      <c r="P31385" s="121"/>
      <c r="R31385" s="121"/>
      <c r="T31385" s="121"/>
      <c r="V31385" s="121"/>
      <c r="X31385" s="121"/>
      <c r="Z31385" s="121"/>
    </row>
    <row r="31386" spans="16:26" x14ac:dyDescent="0.25">
      <c r="P31386" s="121"/>
      <c r="R31386" s="121"/>
      <c r="T31386" s="121"/>
      <c r="V31386" s="121"/>
      <c r="X31386" s="121"/>
      <c r="Z31386" s="121"/>
    </row>
    <row r="31387" spans="16:26" x14ac:dyDescent="0.25">
      <c r="P31387" s="121"/>
      <c r="R31387" s="121"/>
      <c r="T31387" s="121"/>
      <c r="V31387" s="121"/>
      <c r="X31387" s="121"/>
      <c r="Z31387" s="121"/>
    </row>
    <row r="31388" spans="16:26" x14ac:dyDescent="0.25">
      <c r="P31388" s="121"/>
      <c r="R31388" s="121"/>
      <c r="T31388" s="121"/>
      <c r="V31388" s="121"/>
      <c r="X31388" s="121"/>
      <c r="Z31388" s="121"/>
    </row>
    <row r="31389" spans="16:26" x14ac:dyDescent="0.25">
      <c r="P31389" s="122"/>
      <c r="R31389" s="122"/>
      <c r="T31389" s="122"/>
      <c r="V31389" s="122"/>
      <c r="X31389" s="122"/>
      <c r="Z31389" s="122"/>
    </row>
    <row r="31390" spans="16:26" x14ac:dyDescent="0.25">
      <c r="P31390" s="118"/>
      <c r="R31390" s="118"/>
      <c r="T31390" s="118"/>
      <c r="V31390" s="118"/>
      <c r="X31390" s="118"/>
      <c r="Z31390" s="118"/>
    </row>
    <row r="31391" spans="16:26" x14ac:dyDescent="0.25">
      <c r="P31391" s="119"/>
      <c r="R31391" s="119"/>
      <c r="T31391" s="119"/>
      <c r="V31391" s="119"/>
      <c r="X31391" s="119"/>
      <c r="Z31391" s="119"/>
    </row>
    <row r="31392" spans="16:26" x14ac:dyDescent="0.25">
      <c r="P31392" s="119"/>
      <c r="R31392" s="119"/>
      <c r="T31392" s="119"/>
      <c r="V31392" s="119"/>
      <c r="X31392" s="119"/>
      <c r="Z31392" s="119"/>
    </row>
    <row r="31393" spans="16:26" x14ac:dyDescent="0.25">
      <c r="P31393" s="120"/>
      <c r="R31393" s="120"/>
      <c r="T31393" s="120"/>
      <c r="V31393" s="120"/>
      <c r="X31393" s="120"/>
      <c r="Z31393" s="120"/>
    </row>
    <row r="31394" spans="16:26" x14ac:dyDescent="0.25">
      <c r="P31394" s="119"/>
      <c r="R31394" s="119"/>
      <c r="T31394" s="119"/>
      <c r="V31394" s="119"/>
      <c r="X31394" s="119"/>
      <c r="Z31394" s="119"/>
    </row>
    <row r="31395" spans="16:26" x14ac:dyDescent="0.25">
      <c r="P31395" s="119"/>
      <c r="R31395" s="119"/>
      <c r="T31395" s="119"/>
      <c r="V31395" s="119"/>
      <c r="X31395" s="119"/>
      <c r="Z31395" s="119"/>
    </row>
    <row r="31396" spans="16:26" x14ac:dyDescent="0.25">
      <c r="P31396" s="120"/>
      <c r="R31396" s="120"/>
      <c r="T31396" s="120"/>
      <c r="V31396" s="120"/>
      <c r="X31396" s="120"/>
      <c r="Z31396" s="120"/>
    </row>
    <row r="31397" spans="16:26" x14ac:dyDescent="0.25">
      <c r="P31397" s="119"/>
      <c r="R31397" s="119"/>
      <c r="T31397" s="119"/>
      <c r="V31397" s="119"/>
      <c r="X31397" s="119"/>
      <c r="Z31397" s="119"/>
    </row>
    <row r="31398" spans="16:26" x14ac:dyDescent="0.25">
      <c r="P31398" s="120"/>
      <c r="R31398" s="120"/>
      <c r="T31398" s="120"/>
      <c r="V31398" s="120"/>
      <c r="X31398" s="120"/>
      <c r="Z31398" s="120"/>
    </row>
    <row r="31399" spans="16:26" x14ac:dyDescent="0.25">
      <c r="P31399" s="119"/>
      <c r="R31399" s="119"/>
      <c r="T31399" s="119"/>
      <c r="V31399" s="119"/>
      <c r="X31399" s="119"/>
      <c r="Z31399" s="119"/>
    </row>
    <row r="31400" spans="16:26" x14ac:dyDescent="0.25">
      <c r="P31400" s="119"/>
      <c r="R31400" s="119"/>
      <c r="T31400" s="119"/>
      <c r="V31400" s="119"/>
      <c r="X31400" s="119"/>
      <c r="Z31400" s="119"/>
    </row>
    <row r="31401" spans="16:26" x14ac:dyDescent="0.25">
      <c r="P31401" s="119"/>
      <c r="R31401" s="119"/>
      <c r="T31401" s="119"/>
      <c r="V31401" s="119"/>
      <c r="X31401" s="119"/>
      <c r="Z31401" s="119"/>
    </row>
    <row r="31402" spans="16:26" x14ac:dyDescent="0.25">
      <c r="P31402" s="121"/>
      <c r="R31402" s="121"/>
      <c r="T31402" s="121"/>
      <c r="V31402" s="121"/>
      <c r="X31402" s="121"/>
      <c r="Z31402" s="121"/>
    </row>
    <row r="31403" spans="16:26" x14ac:dyDescent="0.25">
      <c r="P31403" s="121"/>
      <c r="R31403" s="121"/>
      <c r="T31403" s="121"/>
      <c r="V31403" s="121"/>
      <c r="X31403" s="121"/>
      <c r="Z31403" s="121"/>
    </row>
    <row r="31404" spans="16:26" x14ac:dyDescent="0.25">
      <c r="P31404" s="121"/>
      <c r="R31404" s="121"/>
      <c r="T31404" s="121"/>
      <c r="V31404" s="121"/>
      <c r="X31404" s="121"/>
      <c r="Z31404" s="121"/>
    </row>
    <row r="31405" spans="16:26" x14ac:dyDescent="0.25">
      <c r="P31405" s="121"/>
      <c r="R31405" s="121"/>
      <c r="T31405" s="121"/>
      <c r="V31405" s="121"/>
      <c r="X31405" s="121"/>
      <c r="Z31405" s="121"/>
    </row>
    <row r="31406" spans="16:26" x14ac:dyDescent="0.25">
      <c r="P31406" s="122"/>
      <c r="R31406" s="122"/>
      <c r="T31406" s="122"/>
      <c r="V31406" s="122"/>
      <c r="X31406" s="122"/>
      <c r="Z31406" s="122"/>
    </row>
    <row r="31407" spans="16:26" x14ac:dyDescent="0.25">
      <c r="P31407" s="118"/>
      <c r="R31407" s="118"/>
      <c r="T31407" s="118"/>
      <c r="V31407" s="118"/>
      <c r="X31407" s="118"/>
      <c r="Z31407" s="118"/>
    </row>
    <row r="31408" spans="16:26" x14ac:dyDescent="0.25">
      <c r="P31408" s="119"/>
      <c r="R31408" s="119"/>
      <c r="T31408" s="119"/>
      <c r="V31408" s="119"/>
      <c r="X31408" s="119"/>
      <c r="Z31408" s="119"/>
    </row>
    <row r="31409" spans="16:26" x14ac:dyDescent="0.25">
      <c r="P31409" s="119"/>
      <c r="R31409" s="119"/>
      <c r="T31409" s="119"/>
      <c r="V31409" s="119"/>
      <c r="X31409" s="119"/>
      <c r="Z31409" s="119"/>
    </row>
    <row r="31410" spans="16:26" x14ac:dyDescent="0.25">
      <c r="P31410" s="120"/>
      <c r="R31410" s="120"/>
      <c r="T31410" s="120"/>
      <c r="V31410" s="120"/>
      <c r="X31410" s="120"/>
      <c r="Z31410" s="120"/>
    </row>
    <row r="31411" spans="16:26" x14ac:dyDescent="0.25">
      <c r="P31411" s="119"/>
      <c r="R31411" s="119"/>
      <c r="T31411" s="119"/>
      <c r="V31411" s="119"/>
      <c r="X31411" s="119"/>
      <c r="Z31411" s="119"/>
    </row>
    <row r="31412" spans="16:26" x14ac:dyDescent="0.25">
      <c r="P31412" s="119"/>
      <c r="R31412" s="119"/>
      <c r="T31412" s="119"/>
      <c r="V31412" s="119"/>
      <c r="X31412" s="119"/>
      <c r="Z31412" s="119"/>
    </row>
    <row r="31413" spans="16:26" x14ac:dyDescent="0.25">
      <c r="P31413" s="120"/>
      <c r="R31413" s="120"/>
      <c r="T31413" s="120"/>
      <c r="V31413" s="120"/>
      <c r="X31413" s="120"/>
      <c r="Z31413" s="120"/>
    </row>
    <row r="31414" spans="16:26" x14ac:dyDescent="0.25">
      <c r="P31414" s="119"/>
      <c r="R31414" s="119"/>
      <c r="T31414" s="119"/>
      <c r="V31414" s="119"/>
      <c r="X31414" s="119"/>
      <c r="Z31414" s="119"/>
    </row>
    <row r="31415" spans="16:26" x14ac:dyDescent="0.25">
      <c r="P31415" s="120"/>
      <c r="R31415" s="120"/>
      <c r="T31415" s="120"/>
      <c r="V31415" s="120"/>
      <c r="X31415" s="120"/>
      <c r="Z31415" s="120"/>
    </row>
    <row r="31416" spans="16:26" x14ac:dyDescent="0.25">
      <c r="P31416" s="119"/>
      <c r="R31416" s="119"/>
      <c r="T31416" s="119"/>
      <c r="V31416" s="119"/>
      <c r="X31416" s="119"/>
      <c r="Z31416" s="119"/>
    </row>
    <row r="31417" spans="16:26" x14ac:dyDescent="0.25">
      <c r="P31417" s="119"/>
      <c r="R31417" s="119"/>
      <c r="T31417" s="119"/>
      <c r="V31417" s="119"/>
      <c r="X31417" s="119"/>
      <c r="Z31417" s="119"/>
    </row>
    <row r="31418" spans="16:26" x14ac:dyDescent="0.25">
      <c r="P31418" s="119"/>
      <c r="R31418" s="119"/>
      <c r="T31418" s="119"/>
      <c r="V31418" s="119"/>
      <c r="X31418" s="119"/>
      <c r="Z31418" s="119"/>
    </row>
    <row r="31419" spans="16:26" x14ac:dyDescent="0.25">
      <c r="P31419" s="121"/>
      <c r="R31419" s="121"/>
      <c r="T31419" s="121"/>
      <c r="V31419" s="121"/>
      <c r="X31419" s="121"/>
      <c r="Z31419" s="121"/>
    </row>
    <row r="31420" spans="16:26" x14ac:dyDescent="0.25">
      <c r="P31420" s="121"/>
      <c r="R31420" s="121"/>
      <c r="T31420" s="121"/>
      <c r="V31420" s="121"/>
      <c r="X31420" s="121"/>
      <c r="Z31420" s="121"/>
    </row>
    <row r="31421" spans="16:26" x14ac:dyDescent="0.25">
      <c r="P31421" s="121"/>
      <c r="R31421" s="121"/>
      <c r="T31421" s="121"/>
      <c r="V31421" s="121"/>
      <c r="X31421" s="121"/>
      <c r="Z31421" s="121"/>
    </row>
    <row r="31422" spans="16:26" x14ac:dyDescent="0.25">
      <c r="P31422" s="121"/>
      <c r="R31422" s="121"/>
      <c r="T31422" s="121"/>
      <c r="V31422" s="121"/>
      <c r="X31422" s="121"/>
      <c r="Z31422" s="121"/>
    </row>
    <row r="31423" spans="16:26" x14ac:dyDescent="0.25">
      <c r="P31423" s="122"/>
      <c r="R31423" s="122"/>
      <c r="T31423" s="122"/>
      <c r="V31423" s="122"/>
      <c r="X31423" s="122"/>
      <c r="Z31423" s="122"/>
    </row>
    <row r="31424" spans="16:26" x14ac:dyDescent="0.25">
      <c r="P31424" s="118"/>
      <c r="R31424" s="118"/>
      <c r="T31424" s="118"/>
      <c r="V31424" s="118"/>
      <c r="X31424" s="118"/>
      <c r="Z31424" s="118"/>
    </row>
    <row r="31425" spans="16:26" x14ac:dyDescent="0.25">
      <c r="P31425" s="119"/>
      <c r="R31425" s="119"/>
      <c r="T31425" s="119"/>
      <c r="V31425" s="119"/>
      <c r="X31425" s="119"/>
      <c r="Z31425" s="119"/>
    </row>
    <row r="31426" spans="16:26" x14ac:dyDescent="0.25">
      <c r="P31426" s="119"/>
      <c r="R31426" s="119"/>
      <c r="T31426" s="119"/>
      <c r="V31426" s="119"/>
      <c r="X31426" s="119"/>
      <c r="Z31426" s="119"/>
    </row>
    <row r="31427" spans="16:26" x14ac:dyDescent="0.25">
      <c r="P31427" s="120"/>
      <c r="R31427" s="120"/>
      <c r="T31427" s="120"/>
      <c r="V31427" s="120"/>
      <c r="X31427" s="120"/>
      <c r="Z31427" s="120"/>
    </row>
    <row r="31428" spans="16:26" x14ac:dyDescent="0.25">
      <c r="P31428" s="119"/>
      <c r="R31428" s="119"/>
      <c r="T31428" s="119"/>
      <c r="V31428" s="119"/>
      <c r="X31428" s="119"/>
      <c r="Z31428" s="119"/>
    </row>
    <row r="31429" spans="16:26" x14ac:dyDescent="0.25">
      <c r="P31429" s="119"/>
      <c r="R31429" s="119"/>
      <c r="T31429" s="119"/>
      <c r="V31429" s="119"/>
      <c r="X31429" s="119"/>
      <c r="Z31429" s="119"/>
    </row>
    <row r="31430" spans="16:26" x14ac:dyDescent="0.25">
      <c r="P31430" s="120"/>
      <c r="R31430" s="120"/>
      <c r="T31430" s="120"/>
      <c r="V31430" s="120"/>
      <c r="X31430" s="120"/>
      <c r="Z31430" s="120"/>
    </row>
    <row r="31431" spans="16:26" x14ac:dyDescent="0.25">
      <c r="P31431" s="119"/>
      <c r="R31431" s="119"/>
      <c r="T31431" s="119"/>
      <c r="V31431" s="119"/>
      <c r="X31431" s="119"/>
      <c r="Z31431" s="119"/>
    </row>
    <row r="31432" spans="16:26" x14ac:dyDescent="0.25">
      <c r="P31432" s="120"/>
      <c r="R31432" s="120"/>
      <c r="T31432" s="120"/>
      <c r="V31432" s="120"/>
      <c r="X31432" s="120"/>
      <c r="Z31432" s="120"/>
    </row>
    <row r="31433" spans="16:26" x14ac:dyDescent="0.25">
      <c r="P31433" s="119"/>
      <c r="R31433" s="119"/>
      <c r="T31433" s="119"/>
      <c r="V31433" s="119"/>
      <c r="X31433" s="119"/>
      <c r="Z31433" s="119"/>
    </row>
    <row r="31434" spans="16:26" x14ac:dyDescent="0.25">
      <c r="P31434" s="119"/>
      <c r="R31434" s="119"/>
      <c r="T31434" s="119"/>
      <c r="V31434" s="119"/>
      <c r="X31434" s="119"/>
      <c r="Z31434" s="119"/>
    </row>
    <row r="31435" spans="16:26" x14ac:dyDescent="0.25">
      <c r="P31435" s="119"/>
      <c r="R31435" s="119"/>
      <c r="T31435" s="119"/>
      <c r="V31435" s="119"/>
      <c r="X31435" s="119"/>
      <c r="Z31435" s="119"/>
    </row>
    <row r="31436" spans="16:26" x14ac:dyDescent="0.25">
      <c r="P31436" s="121"/>
      <c r="R31436" s="121"/>
      <c r="T31436" s="121"/>
      <c r="V31436" s="121"/>
      <c r="X31436" s="121"/>
      <c r="Z31436" s="121"/>
    </row>
    <row r="31437" spans="16:26" x14ac:dyDescent="0.25">
      <c r="P31437" s="121"/>
      <c r="R31437" s="121"/>
      <c r="T31437" s="121"/>
      <c r="V31437" s="121"/>
      <c r="X31437" s="121"/>
      <c r="Z31437" s="121"/>
    </row>
    <row r="31438" spans="16:26" x14ac:dyDescent="0.25">
      <c r="P31438" s="121"/>
      <c r="R31438" s="121"/>
      <c r="T31438" s="121"/>
      <c r="V31438" s="121"/>
      <c r="X31438" s="121"/>
      <c r="Z31438" s="121"/>
    </row>
    <row r="31439" spans="16:26" x14ac:dyDescent="0.25">
      <c r="P31439" s="121"/>
      <c r="R31439" s="121"/>
      <c r="T31439" s="121"/>
      <c r="V31439" s="121"/>
      <c r="X31439" s="121"/>
      <c r="Z31439" s="121"/>
    </row>
    <row r="31440" spans="16:26" x14ac:dyDescent="0.25">
      <c r="P31440" s="122"/>
      <c r="R31440" s="122"/>
      <c r="T31440" s="122"/>
      <c r="V31440" s="122"/>
      <c r="X31440" s="122"/>
      <c r="Z31440" s="122"/>
    </row>
    <row r="31441" spans="16:26" x14ac:dyDescent="0.25">
      <c r="P31441" s="118"/>
      <c r="R31441" s="118"/>
      <c r="T31441" s="118"/>
      <c r="V31441" s="118"/>
      <c r="X31441" s="118"/>
      <c r="Z31441" s="118"/>
    </row>
    <row r="31442" spans="16:26" x14ac:dyDescent="0.25">
      <c r="P31442" s="119"/>
      <c r="R31442" s="119"/>
      <c r="T31442" s="119"/>
      <c r="V31442" s="119"/>
      <c r="X31442" s="119"/>
      <c r="Z31442" s="119"/>
    </row>
    <row r="31443" spans="16:26" x14ac:dyDescent="0.25">
      <c r="P31443" s="119"/>
      <c r="R31443" s="119"/>
      <c r="T31443" s="119"/>
      <c r="V31443" s="119"/>
      <c r="X31443" s="119"/>
      <c r="Z31443" s="119"/>
    </row>
    <row r="31444" spans="16:26" x14ac:dyDescent="0.25">
      <c r="P31444" s="120"/>
      <c r="R31444" s="120"/>
      <c r="T31444" s="120"/>
      <c r="V31444" s="120"/>
      <c r="X31444" s="120"/>
      <c r="Z31444" s="120"/>
    </row>
    <row r="31445" spans="16:26" x14ac:dyDescent="0.25">
      <c r="P31445" s="119"/>
      <c r="R31445" s="119"/>
      <c r="T31445" s="119"/>
      <c r="V31445" s="119"/>
      <c r="X31445" s="119"/>
      <c r="Z31445" s="119"/>
    </row>
    <row r="31446" spans="16:26" x14ac:dyDescent="0.25">
      <c r="P31446" s="119"/>
      <c r="R31446" s="119"/>
      <c r="T31446" s="119"/>
      <c r="V31446" s="119"/>
      <c r="X31446" s="119"/>
      <c r="Z31446" s="119"/>
    </row>
    <row r="31447" spans="16:26" x14ac:dyDescent="0.25">
      <c r="P31447" s="120"/>
      <c r="R31447" s="120"/>
      <c r="T31447" s="120"/>
      <c r="V31447" s="120"/>
      <c r="X31447" s="120"/>
      <c r="Z31447" s="120"/>
    </row>
    <row r="31448" spans="16:26" x14ac:dyDescent="0.25">
      <c r="P31448" s="119"/>
      <c r="R31448" s="119"/>
      <c r="T31448" s="119"/>
      <c r="V31448" s="119"/>
      <c r="X31448" s="119"/>
      <c r="Z31448" s="119"/>
    </row>
    <row r="31449" spans="16:26" x14ac:dyDescent="0.25">
      <c r="P31449" s="120"/>
      <c r="R31449" s="120"/>
      <c r="T31449" s="120"/>
      <c r="V31449" s="120"/>
      <c r="X31449" s="120"/>
      <c r="Z31449" s="120"/>
    </row>
    <row r="31450" spans="16:26" x14ac:dyDescent="0.25">
      <c r="P31450" s="119"/>
      <c r="R31450" s="119"/>
      <c r="T31450" s="119"/>
      <c r="V31450" s="119"/>
      <c r="X31450" s="119"/>
      <c r="Z31450" s="119"/>
    </row>
    <row r="31451" spans="16:26" x14ac:dyDescent="0.25">
      <c r="P31451" s="119"/>
      <c r="R31451" s="119"/>
      <c r="T31451" s="119"/>
      <c r="V31451" s="119"/>
      <c r="X31451" s="119"/>
      <c r="Z31451" s="119"/>
    </row>
    <row r="31452" spans="16:26" x14ac:dyDescent="0.25">
      <c r="P31452" s="119"/>
      <c r="R31452" s="119"/>
      <c r="T31452" s="119"/>
      <c r="V31452" s="119"/>
      <c r="X31452" s="119"/>
      <c r="Z31452" s="119"/>
    </row>
    <row r="31453" spans="16:26" x14ac:dyDescent="0.25">
      <c r="P31453" s="121"/>
      <c r="R31453" s="121"/>
      <c r="T31453" s="121"/>
      <c r="V31453" s="121"/>
      <c r="X31453" s="121"/>
      <c r="Z31453" s="121"/>
    </row>
    <row r="31454" spans="16:26" x14ac:dyDescent="0.25">
      <c r="P31454" s="121"/>
      <c r="R31454" s="121"/>
      <c r="T31454" s="121"/>
      <c r="V31454" s="121"/>
      <c r="X31454" s="121"/>
      <c r="Z31454" s="121"/>
    </row>
    <row r="31455" spans="16:26" x14ac:dyDescent="0.25">
      <c r="P31455" s="121"/>
      <c r="R31455" s="121"/>
      <c r="T31455" s="121"/>
      <c r="V31455" s="121"/>
      <c r="X31455" s="121"/>
      <c r="Z31455" s="121"/>
    </row>
    <row r="31456" spans="16:26" x14ac:dyDescent="0.25">
      <c r="P31456" s="121"/>
      <c r="R31456" s="121"/>
      <c r="T31456" s="121"/>
      <c r="V31456" s="121"/>
      <c r="X31456" s="121"/>
      <c r="Z31456" s="121"/>
    </row>
    <row r="31457" spans="16:26" x14ac:dyDescent="0.25">
      <c r="P31457" s="122"/>
      <c r="R31457" s="122"/>
      <c r="T31457" s="122"/>
      <c r="V31457" s="122"/>
      <c r="X31457" s="122"/>
      <c r="Z31457" s="122"/>
    </row>
    <row r="31458" spans="16:26" x14ac:dyDescent="0.25">
      <c r="P31458" s="118"/>
      <c r="R31458" s="118"/>
      <c r="T31458" s="118"/>
      <c r="V31458" s="118"/>
      <c r="X31458" s="118"/>
      <c r="Z31458" s="118"/>
    </row>
    <row r="31459" spans="16:26" x14ac:dyDescent="0.25">
      <c r="P31459" s="119"/>
      <c r="R31459" s="119"/>
      <c r="T31459" s="119"/>
      <c r="V31459" s="119"/>
      <c r="X31459" s="119"/>
      <c r="Z31459" s="119"/>
    </row>
    <row r="31460" spans="16:26" x14ac:dyDescent="0.25">
      <c r="P31460" s="119"/>
      <c r="R31460" s="119"/>
      <c r="T31460" s="119"/>
      <c r="V31460" s="119"/>
      <c r="X31460" s="119"/>
      <c r="Z31460" s="119"/>
    </row>
    <row r="31461" spans="16:26" x14ac:dyDescent="0.25">
      <c r="P31461" s="120"/>
      <c r="R31461" s="120"/>
      <c r="T31461" s="120"/>
      <c r="V31461" s="120"/>
      <c r="X31461" s="120"/>
      <c r="Z31461" s="120"/>
    </row>
    <row r="31462" spans="16:26" x14ac:dyDescent="0.25">
      <c r="P31462" s="119"/>
      <c r="R31462" s="119"/>
      <c r="T31462" s="119"/>
      <c r="V31462" s="119"/>
      <c r="X31462" s="119"/>
      <c r="Z31462" s="119"/>
    </row>
    <row r="31463" spans="16:26" x14ac:dyDescent="0.25">
      <c r="P31463" s="119"/>
      <c r="R31463" s="119"/>
      <c r="T31463" s="119"/>
      <c r="V31463" s="119"/>
      <c r="X31463" s="119"/>
      <c r="Z31463" s="119"/>
    </row>
    <row r="31464" spans="16:26" x14ac:dyDescent="0.25">
      <c r="P31464" s="120"/>
      <c r="R31464" s="120"/>
      <c r="T31464" s="120"/>
      <c r="V31464" s="120"/>
      <c r="X31464" s="120"/>
      <c r="Z31464" s="120"/>
    </row>
    <row r="31465" spans="16:26" x14ac:dyDescent="0.25">
      <c r="P31465" s="119"/>
      <c r="R31465" s="119"/>
      <c r="T31465" s="119"/>
      <c r="V31465" s="119"/>
      <c r="X31465" s="119"/>
      <c r="Z31465" s="119"/>
    </row>
    <row r="31466" spans="16:26" x14ac:dyDescent="0.25">
      <c r="P31466" s="120"/>
      <c r="R31466" s="120"/>
      <c r="T31466" s="120"/>
      <c r="V31466" s="120"/>
      <c r="X31466" s="120"/>
      <c r="Z31466" s="120"/>
    </row>
    <row r="31467" spans="16:26" x14ac:dyDescent="0.25">
      <c r="P31467" s="119"/>
      <c r="R31467" s="119"/>
      <c r="T31467" s="119"/>
      <c r="V31467" s="119"/>
      <c r="X31467" s="119"/>
      <c r="Z31467" s="119"/>
    </row>
    <row r="31468" spans="16:26" x14ac:dyDescent="0.25">
      <c r="P31468" s="119"/>
      <c r="R31468" s="119"/>
      <c r="T31468" s="119"/>
      <c r="V31468" s="119"/>
      <c r="X31468" s="119"/>
      <c r="Z31468" s="119"/>
    </row>
    <row r="31469" spans="16:26" x14ac:dyDescent="0.25">
      <c r="P31469" s="119"/>
      <c r="R31469" s="119"/>
      <c r="T31469" s="119"/>
      <c r="V31469" s="119"/>
      <c r="X31469" s="119"/>
      <c r="Z31469" s="119"/>
    </row>
    <row r="31470" spans="16:26" x14ac:dyDescent="0.25">
      <c r="P31470" s="121"/>
      <c r="R31470" s="121"/>
      <c r="T31470" s="121"/>
      <c r="V31470" s="121"/>
      <c r="X31470" s="121"/>
      <c r="Z31470" s="121"/>
    </row>
    <row r="31471" spans="16:26" x14ac:dyDescent="0.25">
      <c r="P31471" s="121"/>
      <c r="R31471" s="121"/>
      <c r="T31471" s="121"/>
      <c r="V31471" s="121"/>
      <c r="X31471" s="121"/>
      <c r="Z31471" s="121"/>
    </row>
    <row r="31472" spans="16:26" x14ac:dyDescent="0.25">
      <c r="P31472" s="121"/>
      <c r="R31472" s="121"/>
      <c r="T31472" s="121"/>
      <c r="V31472" s="121"/>
      <c r="X31472" s="121"/>
      <c r="Z31472" s="121"/>
    </row>
    <row r="31473" spans="16:26" x14ac:dyDescent="0.25">
      <c r="P31473" s="121"/>
      <c r="R31473" s="121"/>
      <c r="T31473" s="121"/>
      <c r="V31473" s="121"/>
      <c r="X31473" s="121"/>
      <c r="Z31473" s="121"/>
    </row>
    <row r="31474" spans="16:26" x14ac:dyDescent="0.25">
      <c r="P31474" s="122"/>
      <c r="R31474" s="122"/>
      <c r="T31474" s="122"/>
      <c r="V31474" s="122"/>
      <c r="X31474" s="122"/>
      <c r="Z31474" s="122"/>
    </row>
    <row r="31475" spans="16:26" x14ac:dyDescent="0.25">
      <c r="P31475" s="118"/>
      <c r="R31475" s="118"/>
      <c r="T31475" s="118"/>
      <c r="V31475" s="118"/>
      <c r="X31475" s="118"/>
      <c r="Z31475" s="118"/>
    </row>
    <row r="31476" spans="16:26" x14ac:dyDescent="0.25">
      <c r="P31476" s="119"/>
      <c r="R31476" s="119"/>
      <c r="T31476" s="119"/>
      <c r="V31476" s="119"/>
      <c r="X31476" s="119"/>
      <c r="Z31476" s="119"/>
    </row>
    <row r="31477" spans="16:26" x14ac:dyDescent="0.25">
      <c r="P31477" s="119"/>
      <c r="R31477" s="119"/>
      <c r="T31477" s="119"/>
      <c r="V31477" s="119"/>
      <c r="X31477" s="119"/>
      <c r="Z31477" s="119"/>
    </row>
    <row r="31478" spans="16:26" x14ac:dyDescent="0.25">
      <c r="P31478" s="120"/>
      <c r="R31478" s="120"/>
      <c r="T31478" s="120"/>
      <c r="V31478" s="120"/>
      <c r="X31478" s="120"/>
      <c r="Z31478" s="120"/>
    </row>
    <row r="31479" spans="16:26" x14ac:dyDescent="0.25">
      <c r="P31479" s="119"/>
      <c r="R31479" s="119"/>
      <c r="T31479" s="119"/>
      <c r="V31479" s="119"/>
      <c r="X31479" s="119"/>
      <c r="Z31479" s="119"/>
    </row>
    <row r="31480" spans="16:26" x14ac:dyDescent="0.25">
      <c r="P31480" s="119"/>
      <c r="R31480" s="119"/>
      <c r="T31480" s="119"/>
      <c r="V31480" s="119"/>
      <c r="X31480" s="119"/>
      <c r="Z31480" s="119"/>
    </row>
    <row r="31481" spans="16:26" x14ac:dyDescent="0.25">
      <c r="P31481" s="120"/>
      <c r="R31481" s="120"/>
      <c r="T31481" s="120"/>
      <c r="V31481" s="120"/>
      <c r="X31481" s="120"/>
      <c r="Z31481" s="120"/>
    </row>
    <row r="31482" spans="16:26" x14ac:dyDescent="0.25">
      <c r="P31482" s="119"/>
      <c r="R31482" s="119"/>
      <c r="T31482" s="119"/>
      <c r="V31482" s="119"/>
      <c r="X31482" s="119"/>
      <c r="Z31482" s="119"/>
    </row>
    <row r="31483" spans="16:26" x14ac:dyDescent="0.25">
      <c r="P31483" s="120"/>
      <c r="R31483" s="120"/>
      <c r="T31483" s="120"/>
      <c r="V31483" s="120"/>
      <c r="X31483" s="120"/>
      <c r="Z31483" s="120"/>
    </row>
    <row r="31484" spans="16:26" x14ac:dyDescent="0.25">
      <c r="P31484" s="119"/>
      <c r="R31484" s="119"/>
      <c r="T31484" s="119"/>
      <c r="V31484" s="119"/>
      <c r="X31484" s="119"/>
      <c r="Z31484" s="119"/>
    </row>
    <row r="31485" spans="16:26" x14ac:dyDescent="0.25">
      <c r="P31485" s="119"/>
      <c r="R31485" s="119"/>
      <c r="T31485" s="119"/>
      <c r="V31485" s="119"/>
      <c r="X31485" s="119"/>
      <c r="Z31485" s="119"/>
    </row>
    <row r="31486" spans="16:26" x14ac:dyDescent="0.25">
      <c r="P31486" s="119"/>
      <c r="R31486" s="119"/>
      <c r="T31486" s="119"/>
      <c r="V31486" s="119"/>
      <c r="X31486" s="119"/>
      <c r="Z31486" s="119"/>
    </row>
    <row r="31487" spans="16:26" x14ac:dyDescent="0.25">
      <c r="P31487" s="121"/>
      <c r="R31487" s="121"/>
      <c r="T31487" s="121"/>
      <c r="V31487" s="121"/>
      <c r="X31487" s="121"/>
      <c r="Z31487" s="121"/>
    </row>
    <row r="31488" spans="16:26" x14ac:dyDescent="0.25">
      <c r="P31488" s="121"/>
      <c r="R31488" s="121"/>
      <c r="T31488" s="121"/>
      <c r="V31488" s="121"/>
      <c r="X31488" s="121"/>
      <c r="Z31488" s="121"/>
    </row>
    <row r="31489" spans="16:26" x14ac:dyDescent="0.25">
      <c r="P31489" s="121"/>
      <c r="R31489" s="121"/>
      <c r="T31489" s="121"/>
      <c r="V31489" s="121"/>
      <c r="X31489" s="121"/>
      <c r="Z31489" s="121"/>
    </row>
    <row r="31490" spans="16:26" x14ac:dyDescent="0.25">
      <c r="P31490" s="121"/>
      <c r="R31490" s="121"/>
      <c r="T31490" s="121"/>
      <c r="V31490" s="121"/>
      <c r="X31490" s="121"/>
      <c r="Z31490" s="121"/>
    </row>
    <row r="31491" spans="16:26" x14ac:dyDescent="0.25">
      <c r="P31491" s="122"/>
      <c r="R31491" s="122"/>
      <c r="T31491" s="122"/>
      <c r="V31491" s="122"/>
      <c r="X31491" s="122"/>
      <c r="Z31491" s="122"/>
    </row>
    <row r="31492" spans="16:26" x14ac:dyDescent="0.25">
      <c r="P31492" s="118"/>
      <c r="R31492" s="118"/>
      <c r="T31492" s="118"/>
      <c r="V31492" s="118"/>
      <c r="X31492" s="118"/>
      <c r="Z31492" s="118"/>
    </row>
    <row r="31493" spans="16:26" x14ac:dyDescent="0.25">
      <c r="P31493" s="119"/>
      <c r="R31493" s="119"/>
      <c r="T31493" s="119"/>
      <c r="V31493" s="119"/>
      <c r="X31493" s="119"/>
      <c r="Z31493" s="119"/>
    </row>
    <row r="31494" spans="16:26" x14ac:dyDescent="0.25">
      <c r="P31494" s="119"/>
      <c r="R31494" s="119"/>
      <c r="T31494" s="119"/>
      <c r="V31494" s="119"/>
      <c r="X31494" s="119"/>
      <c r="Z31494" s="119"/>
    </row>
    <row r="31495" spans="16:26" x14ac:dyDescent="0.25">
      <c r="P31495" s="120"/>
      <c r="R31495" s="120"/>
      <c r="T31495" s="120"/>
      <c r="V31495" s="120"/>
      <c r="X31495" s="120"/>
      <c r="Z31495" s="120"/>
    </row>
    <row r="31496" spans="16:26" x14ac:dyDescent="0.25">
      <c r="P31496" s="119"/>
      <c r="R31496" s="119"/>
      <c r="T31496" s="119"/>
      <c r="V31496" s="119"/>
      <c r="X31496" s="119"/>
      <c r="Z31496" s="119"/>
    </row>
    <row r="31497" spans="16:26" x14ac:dyDescent="0.25">
      <c r="P31497" s="119"/>
      <c r="R31497" s="119"/>
      <c r="T31497" s="119"/>
      <c r="V31497" s="119"/>
      <c r="X31497" s="119"/>
      <c r="Z31497" s="119"/>
    </row>
    <row r="31498" spans="16:26" x14ac:dyDescent="0.25">
      <c r="P31498" s="120"/>
      <c r="R31498" s="120"/>
      <c r="T31498" s="120"/>
      <c r="V31498" s="120"/>
      <c r="X31498" s="120"/>
      <c r="Z31498" s="120"/>
    </row>
    <row r="31499" spans="16:26" x14ac:dyDescent="0.25">
      <c r="P31499" s="119"/>
      <c r="R31499" s="119"/>
      <c r="T31499" s="119"/>
      <c r="V31499" s="119"/>
      <c r="X31499" s="119"/>
      <c r="Z31499" s="119"/>
    </row>
    <row r="31500" spans="16:26" x14ac:dyDescent="0.25">
      <c r="P31500" s="120"/>
      <c r="R31500" s="120"/>
      <c r="T31500" s="120"/>
      <c r="V31500" s="120"/>
      <c r="X31500" s="120"/>
      <c r="Z31500" s="120"/>
    </row>
    <row r="31501" spans="16:26" x14ac:dyDescent="0.25">
      <c r="P31501" s="119"/>
      <c r="R31501" s="119"/>
      <c r="T31501" s="119"/>
      <c r="V31501" s="119"/>
      <c r="X31501" s="119"/>
      <c r="Z31501" s="119"/>
    </row>
    <row r="31502" spans="16:26" x14ac:dyDescent="0.25">
      <c r="P31502" s="119"/>
      <c r="R31502" s="119"/>
      <c r="T31502" s="119"/>
      <c r="V31502" s="119"/>
      <c r="X31502" s="119"/>
      <c r="Z31502" s="119"/>
    </row>
    <row r="31503" spans="16:26" x14ac:dyDescent="0.25">
      <c r="P31503" s="119"/>
      <c r="R31503" s="119"/>
      <c r="T31503" s="119"/>
      <c r="V31503" s="119"/>
      <c r="X31503" s="119"/>
      <c r="Z31503" s="119"/>
    </row>
    <row r="31504" spans="16:26" x14ac:dyDescent="0.25">
      <c r="P31504" s="121"/>
      <c r="R31504" s="121"/>
      <c r="T31504" s="121"/>
      <c r="V31504" s="121"/>
      <c r="X31504" s="121"/>
      <c r="Z31504" s="121"/>
    </row>
    <row r="31505" spans="16:26" x14ac:dyDescent="0.25">
      <c r="P31505" s="121"/>
      <c r="R31505" s="121"/>
      <c r="T31505" s="121"/>
      <c r="V31505" s="121"/>
      <c r="X31505" s="121"/>
      <c r="Z31505" s="121"/>
    </row>
    <row r="31506" spans="16:26" x14ac:dyDescent="0.25">
      <c r="P31506" s="121"/>
      <c r="R31506" s="121"/>
      <c r="T31506" s="121"/>
      <c r="V31506" s="121"/>
      <c r="X31506" s="121"/>
      <c r="Z31506" s="121"/>
    </row>
    <row r="31507" spans="16:26" x14ac:dyDescent="0.25">
      <c r="P31507" s="121"/>
      <c r="R31507" s="121"/>
      <c r="T31507" s="121"/>
      <c r="V31507" s="121"/>
      <c r="X31507" s="121"/>
      <c r="Z31507" s="121"/>
    </row>
    <row r="31508" spans="16:26" x14ac:dyDescent="0.25">
      <c r="P31508" s="122"/>
      <c r="R31508" s="122"/>
      <c r="T31508" s="122"/>
      <c r="V31508" s="122"/>
      <c r="X31508" s="122"/>
      <c r="Z31508" s="122"/>
    </row>
    <row r="31509" spans="16:26" x14ac:dyDescent="0.25">
      <c r="P31509" s="118"/>
      <c r="R31509" s="118"/>
      <c r="T31509" s="118"/>
      <c r="V31509" s="118"/>
      <c r="X31509" s="118"/>
      <c r="Z31509" s="118"/>
    </row>
    <row r="31510" spans="16:26" x14ac:dyDescent="0.25">
      <c r="P31510" s="119"/>
      <c r="R31510" s="119"/>
      <c r="T31510" s="119"/>
      <c r="V31510" s="119"/>
      <c r="X31510" s="119"/>
      <c r="Z31510" s="119"/>
    </row>
    <row r="31511" spans="16:26" x14ac:dyDescent="0.25">
      <c r="P31511" s="119"/>
      <c r="R31511" s="119"/>
      <c r="T31511" s="119"/>
      <c r="V31511" s="119"/>
      <c r="X31511" s="119"/>
      <c r="Z31511" s="119"/>
    </row>
    <row r="31512" spans="16:26" x14ac:dyDescent="0.25">
      <c r="P31512" s="120"/>
      <c r="R31512" s="120"/>
      <c r="T31512" s="120"/>
      <c r="V31512" s="120"/>
      <c r="X31512" s="120"/>
      <c r="Z31512" s="120"/>
    </row>
    <row r="31513" spans="16:26" x14ac:dyDescent="0.25">
      <c r="P31513" s="119"/>
      <c r="R31513" s="119"/>
      <c r="T31513" s="119"/>
      <c r="V31513" s="119"/>
      <c r="X31513" s="119"/>
      <c r="Z31513" s="119"/>
    </row>
    <row r="31514" spans="16:26" x14ac:dyDescent="0.25">
      <c r="P31514" s="119"/>
      <c r="R31514" s="119"/>
      <c r="T31514" s="119"/>
      <c r="V31514" s="119"/>
      <c r="X31514" s="119"/>
      <c r="Z31514" s="119"/>
    </row>
    <row r="31515" spans="16:26" x14ac:dyDescent="0.25">
      <c r="P31515" s="120"/>
      <c r="R31515" s="120"/>
      <c r="T31515" s="120"/>
      <c r="V31515" s="120"/>
      <c r="X31515" s="120"/>
      <c r="Z31515" s="120"/>
    </row>
    <row r="31516" spans="16:26" x14ac:dyDescent="0.25">
      <c r="P31516" s="119"/>
      <c r="R31516" s="119"/>
      <c r="T31516" s="119"/>
      <c r="V31516" s="119"/>
      <c r="X31516" s="119"/>
      <c r="Z31516" s="119"/>
    </row>
    <row r="31517" spans="16:26" x14ac:dyDescent="0.25">
      <c r="P31517" s="120"/>
      <c r="R31517" s="120"/>
      <c r="T31517" s="120"/>
      <c r="V31517" s="120"/>
      <c r="X31517" s="120"/>
      <c r="Z31517" s="120"/>
    </row>
    <row r="31518" spans="16:26" x14ac:dyDescent="0.25">
      <c r="P31518" s="119"/>
      <c r="R31518" s="119"/>
      <c r="T31518" s="119"/>
      <c r="V31518" s="119"/>
      <c r="X31518" s="119"/>
      <c r="Z31518" s="119"/>
    </row>
    <row r="31519" spans="16:26" x14ac:dyDescent="0.25">
      <c r="P31519" s="119"/>
      <c r="R31519" s="119"/>
      <c r="T31519" s="119"/>
      <c r="V31519" s="119"/>
      <c r="X31519" s="119"/>
      <c r="Z31519" s="119"/>
    </row>
    <row r="31520" spans="16:26" x14ac:dyDescent="0.25">
      <c r="P31520" s="119"/>
      <c r="R31520" s="119"/>
      <c r="T31520" s="119"/>
      <c r="V31520" s="119"/>
      <c r="X31520" s="119"/>
      <c r="Z31520" s="119"/>
    </row>
    <row r="31521" spans="16:26" x14ac:dyDescent="0.25">
      <c r="P31521" s="121"/>
      <c r="R31521" s="121"/>
      <c r="T31521" s="121"/>
      <c r="V31521" s="121"/>
      <c r="X31521" s="121"/>
      <c r="Z31521" s="121"/>
    </row>
    <row r="31522" spans="16:26" x14ac:dyDescent="0.25">
      <c r="P31522" s="121"/>
      <c r="R31522" s="121"/>
      <c r="T31522" s="121"/>
      <c r="V31522" s="121"/>
      <c r="X31522" s="121"/>
      <c r="Z31522" s="121"/>
    </row>
    <row r="31523" spans="16:26" x14ac:dyDescent="0.25">
      <c r="P31523" s="121"/>
      <c r="R31523" s="121"/>
      <c r="T31523" s="121"/>
      <c r="V31523" s="121"/>
      <c r="X31523" s="121"/>
      <c r="Z31523" s="121"/>
    </row>
    <row r="31524" spans="16:26" x14ac:dyDescent="0.25">
      <c r="P31524" s="121"/>
      <c r="R31524" s="121"/>
      <c r="T31524" s="121"/>
      <c r="V31524" s="121"/>
      <c r="X31524" s="121"/>
      <c r="Z31524" s="121"/>
    </row>
    <row r="31525" spans="16:26" x14ac:dyDescent="0.25">
      <c r="P31525" s="122"/>
      <c r="R31525" s="122"/>
      <c r="T31525" s="122"/>
      <c r="V31525" s="122"/>
      <c r="X31525" s="122"/>
      <c r="Z31525" s="122"/>
    </row>
    <row r="31526" spans="16:26" x14ac:dyDescent="0.25">
      <c r="P31526" s="118"/>
      <c r="R31526" s="118"/>
      <c r="T31526" s="118"/>
      <c r="V31526" s="118"/>
      <c r="X31526" s="118"/>
      <c r="Z31526" s="118"/>
    </row>
    <row r="31527" spans="16:26" x14ac:dyDescent="0.25">
      <c r="P31527" s="119"/>
      <c r="R31527" s="119"/>
      <c r="T31527" s="119"/>
      <c r="V31527" s="119"/>
      <c r="X31527" s="119"/>
      <c r="Z31527" s="119"/>
    </row>
    <row r="31528" spans="16:26" x14ac:dyDescent="0.25">
      <c r="P31528" s="119"/>
      <c r="R31528" s="119"/>
      <c r="T31528" s="119"/>
      <c r="V31528" s="119"/>
      <c r="X31528" s="119"/>
      <c r="Z31528" s="119"/>
    </row>
    <row r="31529" spans="16:26" x14ac:dyDescent="0.25">
      <c r="P31529" s="120"/>
      <c r="R31529" s="120"/>
      <c r="T31529" s="120"/>
      <c r="V31529" s="120"/>
      <c r="X31529" s="120"/>
      <c r="Z31529" s="120"/>
    </row>
    <row r="31530" spans="16:26" x14ac:dyDescent="0.25">
      <c r="P31530" s="119"/>
      <c r="R31530" s="119"/>
      <c r="T31530" s="119"/>
      <c r="V31530" s="119"/>
      <c r="X31530" s="119"/>
      <c r="Z31530" s="119"/>
    </row>
    <row r="31531" spans="16:26" x14ac:dyDescent="0.25">
      <c r="P31531" s="119"/>
      <c r="R31531" s="119"/>
      <c r="T31531" s="119"/>
      <c r="V31531" s="119"/>
      <c r="X31531" s="119"/>
      <c r="Z31531" s="119"/>
    </row>
    <row r="31532" spans="16:26" x14ac:dyDescent="0.25">
      <c r="P31532" s="120"/>
      <c r="R31532" s="120"/>
      <c r="T31532" s="120"/>
      <c r="V31532" s="120"/>
      <c r="X31532" s="120"/>
      <c r="Z31532" s="120"/>
    </row>
    <row r="31533" spans="16:26" x14ac:dyDescent="0.25">
      <c r="P31533" s="119"/>
      <c r="R31533" s="119"/>
      <c r="T31533" s="119"/>
      <c r="V31533" s="119"/>
      <c r="X31533" s="119"/>
      <c r="Z31533" s="119"/>
    </row>
    <row r="31534" spans="16:26" x14ac:dyDescent="0.25">
      <c r="P31534" s="120"/>
      <c r="R31534" s="120"/>
      <c r="T31534" s="120"/>
      <c r="V31534" s="120"/>
      <c r="X31534" s="120"/>
      <c r="Z31534" s="120"/>
    </row>
    <row r="31535" spans="16:26" x14ac:dyDescent="0.25">
      <c r="P31535" s="119"/>
      <c r="R31535" s="119"/>
      <c r="T31535" s="119"/>
      <c r="V31535" s="119"/>
      <c r="X31535" s="119"/>
      <c r="Z31535" s="119"/>
    </row>
    <row r="31536" spans="16:26" x14ac:dyDescent="0.25">
      <c r="P31536" s="119"/>
      <c r="R31536" s="119"/>
      <c r="T31536" s="119"/>
      <c r="V31536" s="119"/>
      <c r="X31536" s="119"/>
      <c r="Z31536" s="119"/>
    </row>
    <row r="31537" spans="16:26" x14ac:dyDescent="0.25">
      <c r="P31537" s="119"/>
      <c r="R31537" s="119"/>
      <c r="T31537" s="119"/>
      <c r="V31537" s="119"/>
      <c r="X31537" s="119"/>
      <c r="Z31537" s="119"/>
    </row>
    <row r="31538" spans="16:26" x14ac:dyDescent="0.25">
      <c r="P31538" s="121"/>
      <c r="R31538" s="121"/>
      <c r="T31538" s="121"/>
      <c r="V31538" s="121"/>
      <c r="X31538" s="121"/>
      <c r="Z31538" s="121"/>
    </row>
    <row r="31539" spans="16:26" x14ac:dyDescent="0.25">
      <c r="P31539" s="121"/>
      <c r="R31539" s="121"/>
      <c r="T31539" s="121"/>
      <c r="V31539" s="121"/>
      <c r="X31539" s="121"/>
      <c r="Z31539" s="121"/>
    </row>
    <row r="31540" spans="16:26" x14ac:dyDescent="0.25">
      <c r="P31540" s="121"/>
      <c r="R31540" s="121"/>
      <c r="T31540" s="121"/>
      <c r="V31540" s="121"/>
      <c r="X31540" s="121"/>
      <c r="Z31540" s="121"/>
    </row>
    <row r="31541" spans="16:26" x14ac:dyDescent="0.25">
      <c r="P31541" s="121"/>
      <c r="R31541" s="121"/>
      <c r="T31541" s="121"/>
      <c r="V31541" s="121"/>
      <c r="X31541" s="121"/>
      <c r="Z31541" s="121"/>
    </row>
    <row r="31542" spans="16:26" x14ac:dyDescent="0.25">
      <c r="P31542" s="122"/>
      <c r="R31542" s="122"/>
      <c r="T31542" s="122"/>
      <c r="V31542" s="122"/>
      <c r="X31542" s="122"/>
      <c r="Z31542" s="122"/>
    </row>
    <row r="31543" spans="16:26" x14ac:dyDescent="0.25">
      <c r="P31543" s="118"/>
      <c r="R31543" s="118"/>
      <c r="T31543" s="118"/>
      <c r="V31543" s="118"/>
      <c r="X31543" s="118"/>
      <c r="Z31543" s="118"/>
    </row>
    <row r="31544" spans="16:26" x14ac:dyDescent="0.25">
      <c r="P31544" s="119"/>
      <c r="R31544" s="119"/>
      <c r="T31544" s="119"/>
      <c r="V31544" s="119"/>
      <c r="X31544" s="119"/>
      <c r="Z31544" s="119"/>
    </row>
    <row r="31545" spans="16:26" x14ac:dyDescent="0.25">
      <c r="P31545" s="119"/>
      <c r="R31545" s="119"/>
      <c r="T31545" s="119"/>
      <c r="V31545" s="119"/>
      <c r="X31545" s="119"/>
      <c r="Z31545" s="119"/>
    </row>
    <row r="31546" spans="16:26" x14ac:dyDescent="0.25">
      <c r="P31546" s="120"/>
      <c r="R31546" s="120"/>
      <c r="T31546" s="120"/>
      <c r="V31546" s="120"/>
      <c r="X31546" s="120"/>
      <c r="Z31546" s="120"/>
    </row>
    <row r="31547" spans="16:26" x14ac:dyDescent="0.25">
      <c r="P31547" s="119"/>
      <c r="R31547" s="119"/>
      <c r="T31547" s="119"/>
      <c r="V31547" s="119"/>
      <c r="X31547" s="119"/>
      <c r="Z31547" s="119"/>
    </row>
    <row r="31548" spans="16:26" x14ac:dyDescent="0.25">
      <c r="P31548" s="119"/>
      <c r="R31548" s="119"/>
      <c r="T31548" s="119"/>
      <c r="V31548" s="119"/>
      <c r="X31548" s="119"/>
      <c r="Z31548" s="119"/>
    </row>
    <row r="31549" spans="16:26" x14ac:dyDescent="0.25">
      <c r="P31549" s="120"/>
      <c r="R31549" s="120"/>
      <c r="T31549" s="120"/>
      <c r="V31549" s="120"/>
      <c r="X31549" s="120"/>
      <c r="Z31549" s="120"/>
    </row>
    <row r="31550" spans="16:26" x14ac:dyDescent="0.25">
      <c r="P31550" s="119"/>
      <c r="R31550" s="119"/>
      <c r="T31550" s="119"/>
      <c r="V31550" s="119"/>
      <c r="X31550" s="119"/>
      <c r="Z31550" s="119"/>
    </row>
    <row r="31551" spans="16:26" x14ac:dyDescent="0.25">
      <c r="P31551" s="120"/>
      <c r="R31551" s="120"/>
      <c r="T31551" s="120"/>
      <c r="V31551" s="120"/>
      <c r="X31551" s="120"/>
      <c r="Z31551" s="120"/>
    </row>
    <row r="31552" spans="16:26" x14ac:dyDescent="0.25">
      <c r="P31552" s="119"/>
      <c r="R31552" s="119"/>
      <c r="T31552" s="119"/>
      <c r="V31552" s="119"/>
      <c r="X31552" s="119"/>
      <c r="Z31552" s="119"/>
    </row>
    <row r="31553" spans="16:26" x14ac:dyDescent="0.25">
      <c r="P31553" s="119"/>
      <c r="R31553" s="119"/>
      <c r="T31553" s="119"/>
      <c r="V31553" s="119"/>
      <c r="X31553" s="119"/>
      <c r="Z31553" s="119"/>
    </row>
    <row r="31554" spans="16:26" x14ac:dyDescent="0.25">
      <c r="P31554" s="119"/>
      <c r="R31554" s="119"/>
      <c r="T31554" s="119"/>
      <c r="V31554" s="119"/>
      <c r="X31554" s="119"/>
      <c r="Z31554" s="119"/>
    </row>
    <row r="31555" spans="16:26" x14ac:dyDescent="0.25">
      <c r="P31555" s="121"/>
      <c r="R31555" s="121"/>
      <c r="T31555" s="121"/>
      <c r="V31555" s="121"/>
      <c r="X31555" s="121"/>
      <c r="Z31555" s="121"/>
    </row>
    <row r="31556" spans="16:26" x14ac:dyDescent="0.25">
      <c r="P31556" s="121"/>
      <c r="R31556" s="121"/>
      <c r="T31556" s="121"/>
      <c r="V31556" s="121"/>
      <c r="X31556" s="121"/>
      <c r="Z31556" s="121"/>
    </row>
    <row r="31557" spans="16:26" x14ac:dyDescent="0.25">
      <c r="P31557" s="121"/>
      <c r="R31557" s="121"/>
      <c r="T31557" s="121"/>
      <c r="V31557" s="121"/>
      <c r="X31557" s="121"/>
      <c r="Z31557" s="121"/>
    </row>
    <row r="31558" spans="16:26" x14ac:dyDescent="0.25">
      <c r="P31558" s="121"/>
      <c r="R31558" s="121"/>
      <c r="T31558" s="121"/>
      <c r="V31558" s="121"/>
      <c r="X31558" s="121"/>
      <c r="Z31558" s="121"/>
    </row>
    <row r="31559" spans="16:26" x14ac:dyDescent="0.25">
      <c r="P31559" s="122"/>
      <c r="R31559" s="122"/>
      <c r="T31559" s="122"/>
      <c r="V31559" s="122"/>
      <c r="X31559" s="122"/>
      <c r="Z31559" s="122"/>
    </row>
    <row r="31560" spans="16:26" x14ac:dyDescent="0.25">
      <c r="P31560" s="118"/>
      <c r="R31560" s="118"/>
      <c r="T31560" s="118"/>
      <c r="V31560" s="118"/>
      <c r="X31560" s="118"/>
      <c r="Z31560" s="118"/>
    </row>
    <row r="31561" spans="16:26" x14ac:dyDescent="0.25">
      <c r="P31561" s="119"/>
      <c r="R31561" s="119"/>
      <c r="T31561" s="119"/>
      <c r="V31561" s="119"/>
      <c r="X31561" s="119"/>
      <c r="Z31561" s="119"/>
    </row>
    <row r="31562" spans="16:26" x14ac:dyDescent="0.25">
      <c r="P31562" s="119"/>
      <c r="R31562" s="119"/>
      <c r="T31562" s="119"/>
      <c r="V31562" s="119"/>
      <c r="X31562" s="119"/>
      <c r="Z31562" s="119"/>
    </row>
    <row r="31563" spans="16:26" x14ac:dyDescent="0.25">
      <c r="P31563" s="120"/>
      <c r="R31563" s="120"/>
      <c r="T31563" s="120"/>
      <c r="V31563" s="120"/>
      <c r="X31563" s="120"/>
      <c r="Z31563" s="120"/>
    </row>
    <row r="31564" spans="16:26" x14ac:dyDescent="0.25">
      <c r="P31564" s="119"/>
      <c r="R31564" s="119"/>
      <c r="T31564" s="119"/>
      <c r="V31564" s="119"/>
      <c r="X31564" s="119"/>
      <c r="Z31564" s="119"/>
    </row>
    <row r="31565" spans="16:26" x14ac:dyDescent="0.25">
      <c r="P31565" s="119"/>
      <c r="R31565" s="119"/>
      <c r="T31565" s="119"/>
      <c r="V31565" s="119"/>
      <c r="X31565" s="119"/>
      <c r="Z31565" s="119"/>
    </row>
    <row r="31566" spans="16:26" x14ac:dyDescent="0.25">
      <c r="P31566" s="120"/>
      <c r="R31566" s="120"/>
      <c r="T31566" s="120"/>
      <c r="V31566" s="120"/>
      <c r="X31566" s="120"/>
      <c r="Z31566" s="120"/>
    </row>
    <row r="31567" spans="16:26" x14ac:dyDescent="0.25">
      <c r="P31567" s="119"/>
      <c r="R31567" s="119"/>
      <c r="T31567" s="119"/>
      <c r="V31567" s="119"/>
      <c r="X31567" s="119"/>
      <c r="Z31567" s="119"/>
    </row>
    <row r="31568" spans="16:26" x14ac:dyDescent="0.25">
      <c r="P31568" s="120"/>
      <c r="R31568" s="120"/>
      <c r="T31568" s="120"/>
      <c r="V31568" s="120"/>
      <c r="X31568" s="120"/>
      <c r="Z31568" s="120"/>
    </row>
    <row r="31569" spans="16:26" x14ac:dyDescent="0.25">
      <c r="P31569" s="119"/>
      <c r="R31569" s="119"/>
      <c r="T31569" s="119"/>
      <c r="V31569" s="119"/>
      <c r="X31569" s="119"/>
      <c r="Z31569" s="119"/>
    </row>
    <row r="31570" spans="16:26" x14ac:dyDescent="0.25">
      <c r="P31570" s="119"/>
      <c r="R31570" s="119"/>
      <c r="T31570" s="119"/>
      <c r="V31570" s="119"/>
      <c r="X31570" s="119"/>
      <c r="Z31570" s="119"/>
    </row>
    <row r="31571" spans="16:26" x14ac:dyDescent="0.25">
      <c r="P31571" s="119"/>
      <c r="R31571" s="119"/>
      <c r="T31571" s="119"/>
      <c r="V31571" s="119"/>
      <c r="X31571" s="119"/>
      <c r="Z31571" s="119"/>
    </row>
    <row r="31572" spans="16:26" x14ac:dyDescent="0.25">
      <c r="P31572" s="121"/>
      <c r="R31572" s="121"/>
      <c r="T31572" s="121"/>
      <c r="V31572" s="121"/>
      <c r="X31572" s="121"/>
      <c r="Z31572" s="121"/>
    </row>
    <row r="31573" spans="16:26" x14ac:dyDescent="0.25">
      <c r="P31573" s="121"/>
      <c r="R31573" s="121"/>
      <c r="T31573" s="121"/>
      <c r="V31573" s="121"/>
      <c r="X31573" s="121"/>
      <c r="Z31573" s="121"/>
    </row>
    <row r="31574" spans="16:26" x14ac:dyDescent="0.25">
      <c r="P31574" s="121"/>
      <c r="R31574" s="121"/>
      <c r="T31574" s="121"/>
      <c r="V31574" s="121"/>
      <c r="X31574" s="121"/>
      <c r="Z31574" s="121"/>
    </row>
    <row r="31575" spans="16:26" x14ac:dyDescent="0.25">
      <c r="P31575" s="121"/>
      <c r="R31575" s="121"/>
      <c r="T31575" s="121"/>
      <c r="V31575" s="121"/>
      <c r="X31575" s="121"/>
      <c r="Z31575" s="121"/>
    </row>
    <row r="31576" spans="16:26" x14ac:dyDescent="0.25">
      <c r="P31576" s="122"/>
      <c r="R31576" s="122"/>
      <c r="T31576" s="122"/>
      <c r="V31576" s="122"/>
      <c r="X31576" s="122"/>
      <c r="Z31576" s="122"/>
    </row>
    <row r="31577" spans="16:26" x14ac:dyDescent="0.25">
      <c r="P31577" s="118"/>
      <c r="R31577" s="118"/>
      <c r="T31577" s="118"/>
      <c r="V31577" s="118"/>
      <c r="X31577" s="118"/>
      <c r="Z31577" s="118"/>
    </row>
    <row r="31578" spans="16:26" x14ac:dyDescent="0.25">
      <c r="P31578" s="119"/>
      <c r="R31578" s="119"/>
      <c r="T31578" s="119"/>
      <c r="V31578" s="119"/>
      <c r="X31578" s="119"/>
      <c r="Z31578" s="119"/>
    </row>
    <row r="31579" spans="16:26" x14ac:dyDescent="0.25">
      <c r="P31579" s="119"/>
      <c r="R31579" s="119"/>
      <c r="T31579" s="119"/>
      <c r="V31579" s="119"/>
      <c r="X31579" s="119"/>
      <c r="Z31579" s="119"/>
    </row>
    <row r="31580" spans="16:26" x14ac:dyDescent="0.25">
      <c r="P31580" s="120"/>
      <c r="R31580" s="120"/>
      <c r="T31580" s="120"/>
      <c r="V31580" s="120"/>
      <c r="X31580" s="120"/>
      <c r="Z31580" s="120"/>
    </row>
    <row r="31581" spans="16:26" x14ac:dyDescent="0.25">
      <c r="P31581" s="119"/>
      <c r="R31581" s="119"/>
      <c r="T31581" s="119"/>
      <c r="V31581" s="119"/>
      <c r="X31581" s="119"/>
      <c r="Z31581" s="119"/>
    </row>
    <row r="31582" spans="16:26" x14ac:dyDescent="0.25">
      <c r="P31582" s="119"/>
      <c r="R31582" s="119"/>
      <c r="T31582" s="119"/>
      <c r="V31582" s="119"/>
      <c r="X31582" s="119"/>
      <c r="Z31582" s="119"/>
    </row>
    <row r="31583" spans="16:26" x14ac:dyDescent="0.25">
      <c r="P31583" s="120"/>
      <c r="R31583" s="120"/>
      <c r="T31583" s="120"/>
      <c r="V31583" s="120"/>
      <c r="X31583" s="120"/>
      <c r="Z31583" s="120"/>
    </row>
    <row r="31584" spans="16:26" x14ac:dyDescent="0.25">
      <c r="P31584" s="119"/>
      <c r="R31584" s="119"/>
      <c r="T31584" s="119"/>
      <c r="V31584" s="119"/>
      <c r="X31584" s="119"/>
      <c r="Z31584" s="119"/>
    </row>
    <row r="31585" spans="16:26" x14ac:dyDescent="0.25">
      <c r="P31585" s="120"/>
      <c r="R31585" s="120"/>
      <c r="T31585" s="120"/>
      <c r="V31585" s="120"/>
      <c r="X31585" s="120"/>
      <c r="Z31585" s="120"/>
    </row>
    <row r="31586" spans="16:26" x14ac:dyDescent="0.25">
      <c r="P31586" s="119"/>
      <c r="R31586" s="119"/>
      <c r="T31586" s="119"/>
      <c r="V31586" s="119"/>
      <c r="X31586" s="119"/>
      <c r="Z31586" s="119"/>
    </row>
    <row r="31587" spans="16:26" x14ac:dyDescent="0.25">
      <c r="P31587" s="119"/>
      <c r="R31587" s="119"/>
      <c r="T31587" s="119"/>
      <c r="V31587" s="119"/>
      <c r="X31587" s="119"/>
      <c r="Z31587" s="119"/>
    </row>
    <row r="31588" spans="16:26" x14ac:dyDescent="0.25">
      <c r="P31588" s="119"/>
      <c r="R31588" s="119"/>
      <c r="T31588" s="119"/>
      <c r="V31588" s="119"/>
      <c r="X31588" s="119"/>
      <c r="Z31588" s="119"/>
    </row>
    <row r="31589" spans="16:26" x14ac:dyDescent="0.25">
      <c r="P31589" s="121"/>
      <c r="R31589" s="121"/>
      <c r="T31589" s="121"/>
      <c r="V31589" s="121"/>
      <c r="X31589" s="121"/>
      <c r="Z31589" s="121"/>
    </row>
    <row r="31590" spans="16:26" x14ac:dyDescent="0.25">
      <c r="P31590" s="121"/>
      <c r="R31590" s="121"/>
      <c r="T31590" s="121"/>
      <c r="V31590" s="121"/>
      <c r="X31590" s="121"/>
      <c r="Z31590" s="121"/>
    </row>
    <row r="31591" spans="16:26" x14ac:dyDescent="0.25">
      <c r="P31591" s="121"/>
      <c r="R31591" s="121"/>
      <c r="T31591" s="121"/>
      <c r="V31591" s="121"/>
      <c r="X31591" s="121"/>
      <c r="Z31591" s="121"/>
    </row>
    <row r="31592" spans="16:26" x14ac:dyDescent="0.25">
      <c r="P31592" s="121"/>
      <c r="R31592" s="121"/>
      <c r="T31592" s="121"/>
      <c r="V31592" s="121"/>
      <c r="X31592" s="121"/>
      <c r="Z31592" s="121"/>
    </row>
    <row r="31593" spans="16:26" x14ac:dyDescent="0.25">
      <c r="P31593" s="122"/>
      <c r="R31593" s="122"/>
      <c r="T31593" s="122"/>
      <c r="V31593" s="122"/>
      <c r="X31593" s="122"/>
      <c r="Z31593" s="122"/>
    </row>
    <row r="31594" spans="16:26" x14ac:dyDescent="0.25">
      <c r="P31594" s="118"/>
      <c r="R31594" s="118"/>
      <c r="T31594" s="118"/>
      <c r="V31594" s="118"/>
      <c r="X31594" s="118"/>
      <c r="Z31594" s="118"/>
    </row>
    <row r="31595" spans="16:26" x14ac:dyDescent="0.25">
      <c r="P31595" s="119"/>
      <c r="R31595" s="119"/>
      <c r="T31595" s="119"/>
      <c r="V31595" s="119"/>
      <c r="X31595" s="119"/>
      <c r="Z31595" s="119"/>
    </row>
    <row r="31596" spans="16:26" x14ac:dyDescent="0.25">
      <c r="P31596" s="119"/>
      <c r="R31596" s="119"/>
      <c r="T31596" s="119"/>
      <c r="V31596" s="119"/>
      <c r="X31596" s="119"/>
      <c r="Z31596" s="119"/>
    </row>
    <row r="31597" spans="16:26" x14ac:dyDescent="0.25">
      <c r="P31597" s="120"/>
      <c r="R31597" s="120"/>
      <c r="T31597" s="120"/>
      <c r="V31597" s="120"/>
      <c r="X31597" s="120"/>
      <c r="Z31597" s="120"/>
    </row>
    <row r="31598" spans="16:26" x14ac:dyDescent="0.25">
      <c r="P31598" s="119"/>
      <c r="R31598" s="119"/>
      <c r="T31598" s="119"/>
      <c r="V31598" s="119"/>
      <c r="X31598" s="119"/>
      <c r="Z31598" s="119"/>
    </row>
    <row r="31599" spans="16:26" x14ac:dyDescent="0.25">
      <c r="P31599" s="119"/>
      <c r="R31599" s="119"/>
      <c r="T31599" s="119"/>
      <c r="V31599" s="119"/>
      <c r="X31599" s="119"/>
      <c r="Z31599" s="119"/>
    </row>
    <row r="31600" spans="16:26" x14ac:dyDescent="0.25">
      <c r="P31600" s="120"/>
      <c r="R31600" s="120"/>
      <c r="T31600" s="120"/>
      <c r="V31600" s="120"/>
      <c r="X31600" s="120"/>
      <c r="Z31600" s="120"/>
    </row>
    <row r="31601" spans="16:26" x14ac:dyDescent="0.25">
      <c r="P31601" s="119"/>
      <c r="R31601" s="119"/>
      <c r="T31601" s="119"/>
      <c r="V31601" s="119"/>
      <c r="X31601" s="119"/>
      <c r="Z31601" s="119"/>
    </row>
    <row r="31602" spans="16:26" x14ac:dyDescent="0.25">
      <c r="P31602" s="120"/>
      <c r="R31602" s="120"/>
      <c r="T31602" s="120"/>
      <c r="V31602" s="120"/>
      <c r="X31602" s="120"/>
      <c r="Z31602" s="120"/>
    </row>
    <row r="31603" spans="16:26" x14ac:dyDescent="0.25">
      <c r="P31603" s="119"/>
      <c r="R31603" s="119"/>
      <c r="T31603" s="119"/>
      <c r="V31603" s="119"/>
      <c r="X31603" s="119"/>
      <c r="Z31603" s="119"/>
    </row>
    <row r="31604" spans="16:26" x14ac:dyDescent="0.25">
      <c r="P31604" s="119"/>
      <c r="R31604" s="119"/>
      <c r="T31604" s="119"/>
      <c r="V31604" s="119"/>
      <c r="X31604" s="119"/>
      <c r="Z31604" s="119"/>
    </row>
    <row r="31605" spans="16:26" x14ac:dyDescent="0.25">
      <c r="P31605" s="119"/>
      <c r="R31605" s="119"/>
      <c r="T31605" s="119"/>
      <c r="V31605" s="119"/>
      <c r="X31605" s="119"/>
      <c r="Z31605" s="119"/>
    </row>
    <row r="31606" spans="16:26" x14ac:dyDescent="0.25">
      <c r="P31606" s="121"/>
      <c r="R31606" s="121"/>
      <c r="T31606" s="121"/>
      <c r="V31606" s="121"/>
      <c r="X31606" s="121"/>
      <c r="Z31606" s="121"/>
    </row>
    <row r="31607" spans="16:26" x14ac:dyDescent="0.25">
      <c r="P31607" s="121"/>
      <c r="R31607" s="121"/>
      <c r="T31607" s="121"/>
      <c r="V31607" s="121"/>
      <c r="X31607" s="121"/>
      <c r="Z31607" s="121"/>
    </row>
    <row r="31608" spans="16:26" x14ac:dyDescent="0.25">
      <c r="P31608" s="121"/>
      <c r="R31608" s="121"/>
      <c r="T31608" s="121"/>
      <c r="V31608" s="121"/>
      <c r="X31608" s="121"/>
      <c r="Z31608" s="121"/>
    </row>
    <row r="31609" spans="16:26" x14ac:dyDescent="0.25">
      <c r="P31609" s="121"/>
      <c r="R31609" s="121"/>
      <c r="T31609" s="121"/>
      <c r="V31609" s="121"/>
      <c r="X31609" s="121"/>
      <c r="Z31609" s="121"/>
    </row>
    <row r="31610" spans="16:26" x14ac:dyDescent="0.25">
      <c r="P31610" s="122"/>
      <c r="R31610" s="122"/>
      <c r="T31610" s="122"/>
      <c r="V31610" s="122"/>
      <c r="X31610" s="122"/>
      <c r="Z31610" s="122"/>
    </row>
    <row r="31611" spans="16:26" x14ac:dyDescent="0.25">
      <c r="P31611" s="118"/>
      <c r="R31611" s="118"/>
      <c r="T31611" s="118"/>
      <c r="V31611" s="118"/>
      <c r="X31611" s="118"/>
      <c r="Z31611" s="118"/>
    </row>
    <row r="31612" spans="16:26" x14ac:dyDescent="0.25">
      <c r="P31612" s="119"/>
      <c r="R31612" s="119"/>
      <c r="T31612" s="119"/>
      <c r="V31612" s="119"/>
      <c r="X31612" s="119"/>
      <c r="Z31612" s="119"/>
    </row>
    <row r="31613" spans="16:26" x14ac:dyDescent="0.25">
      <c r="P31613" s="119"/>
      <c r="R31613" s="119"/>
      <c r="T31613" s="119"/>
      <c r="V31613" s="119"/>
      <c r="X31613" s="119"/>
      <c r="Z31613" s="119"/>
    </row>
    <row r="31614" spans="16:26" x14ac:dyDescent="0.25">
      <c r="P31614" s="120"/>
      <c r="R31614" s="120"/>
      <c r="T31614" s="120"/>
      <c r="V31614" s="120"/>
      <c r="X31614" s="120"/>
      <c r="Z31614" s="120"/>
    </row>
    <row r="31615" spans="16:26" x14ac:dyDescent="0.25">
      <c r="P31615" s="119"/>
      <c r="R31615" s="119"/>
      <c r="T31615" s="119"/>
      <c r="V31615" s="119"/>
      <c r="X31615" s="119"/>
      <c r="Z31615" s="119"/>
    </row>
    <row r="31616" spans="16:26" x14ac:dyDescent="0.25">
      <c r="P31616" s="119"/>
      <c r="R31616" s="119"/>
      <c r="T31616" s="119"/>
      <c r="V31616" s="119"/>
      <c r="X31616" s="119"/>
      <c r="Z31616" s="119"/>
    </row>
    <row r="31617" spans="16:26" x14ac:dyDescent="0.25">
      <c r="P31617" s="120"/>
      <c r="R31617" s="120"/>
      <c r="T31617" s="120"/>
      <c r="V31617" s="120"/>
      <c r="X31617" s="120"/>
      <c r="Z31617" s="120"/>
    </row>
    <row r="31618" spans="16:26" x14ac:dyDescent="0.25">
      <c r="P31618" s="119"/>
      <c r="R31618" s="119"/>
      <c r="T31618" s="119"/>
      <c r="V31618" s="119"/>
      <c r="X31618" s="119"/>
      <c r="Z31618" s="119"/>
    </row>
    <row r="31619" spans="16:26" x14ac:dyDescent="0.25">
      <c r="P31619" s="120"/>
      <c r="R31619" s="120"/>
      <c r="T31619" s="120"/>
      <c r="V31619" s="120"/>
      <c r="X31619" s="120"/>
      <c r="Z31619" s="120"/>
    </row>
    <row r="31620" spans="16:26" x14ac:dyDescent="0.25">
      <c r="P31620" s="119"/>
      <c r="R31620" s="119"/>
      <c r="T31620" s="119"/>
      <c r="V31620" s="119"/>
      <c r="X31620" s="119"/>
      <c r="Z31620" s="119"/>
    </row>
    <row r="31621" spans="16:26" x14ac:dyDescent="0.25">
      <c r="P31621" s="119"/>
      <c r="R31621" s="119"/>
      <c r="T31621" s="119"/>
      <c r="V31621" s="119"/>
      <c r="X31621" s="119"/>
      <c r="Z31621" s="119"/>
    </row>
    <row r="31622" spans="16:26" x14ac:dyDescent="0.25">
      <c r="P31622" s="119"/>
      <c r="R31622" s="119"/>
      <c r="T31622" s="119"/>
      <c r="V31622" s="119"/>
      <c r="X31622" s="119"/>
      <c r="Z31622" s="119"/>
    </row>
    <row r="31623" spans="16:26" x14ac:dyDescent="0.25">
      <c r="P31623" s="121"/>
      <c r="R31623" s="121"/>
      <c r="T31623" s="121"/>
      <c r="V31623" s="121"/>
      <c r="X31623" s="121"/>
      <c r="Z31623" s="121"/>
    </row>
    <row r="31624" spans="16:26" x14ac:dyDescent="0.25">
      <c r="P31624" s="121"/>
      <c r="R31624" s="121"/>
      <c r="T31624" s="121"/>
      <c r="V31624" s="121"/>
      <c r="X31624" s="121"/>
      <c r="Z31624" s="121"/>
    </row>
    <row r="31625" spans="16:26" x14ac:dyDescent="0.25">
      <c r="P31625" s="121"/>
      <c r="R31625" s="121"/>
      <c r="T31625" s="121"/>
      <c r="V31625" s="121"/>
      <c r="X31625" s="121"/>
      <c r="Z31625" s="121"/>
    </row>
    <row r="31626" spans="16:26" x14ac:dyDescent="0.25">
      <c r="P31626" s="121"/>
      <c r="R31626" s="121"/>
      <c r="T31626" s="121"/>
      <c r="V31626" s="121"/>
      <c r="X31626" s="121"/>
      <c r="Z31626" s="121"/>
    </row>
    <row r="31627" spans="16:26" x14ac:dyDescent="0.25">
      <c r="P31627" s="122"/>
      <c r="R31627" s="122"/>
      <c r="T31627" s="122"/>
      <c r="V31627" s="122"/>
      <c r="X31627" s="122"/>
      <c r="Z31627" s="122"/>
    </row>
    <row r="31628" spans="16:26" x14ac:dyDescent="0.25">
      <c r="P31628" s="118"/>
      <c r="R31628" s="118"/>
      <c r="T31628" s="118"/>
      <c r="V31628" s="118"/>
      <c r="X31628" s="118"/>
      <c r="Z31628" s="118"/>
    </row>
    <row r="31629" spans="16:26" x14ac:dyDescent="0.25">
      <c r="P31629" s="119"/>
      <c r="R31629" s="119"/>
      <c r="T31629" s="119"/>
      <c r="V31629" s="119"/>
      <c r="X31629" s="119"/>
      <c r="Z31629" s="119"/>
    </row>
    <row r="31630" spans="16:26" x14ac:dyDescent="0.25">
      <c r="P31630" s="119"/>
      <c r="R31630" s="119"/>
      <c r="T31630" s="119"/>
      <c r="V31630" s="119"/>
      <c r="X31630" s="119"/>
      <c r="Z31630" s="119"/>
    </row>
    <row r="31631" spans="16:26" x14ac:dyDescent="0.25">
      <c r="P31631" s="120"/>
      <c r="R31631" s="120"/>
      <c r="T31631" s="120"/>
      <c r="V31631" s="120"/>
      <c r="X31631" s="120"/>
      <c r="Z31631" s="120"/>
    </row>
    <row r="31632" spans="16:26" x14ac:dyDescent="0.25">
      <c r="P31632" s="119"/>
      <c r="R31632" s="119"/>
      <c r="T31632" s="119"/>
      <c r="V31632" s="119"/>
      <c r="X31632" s="119"/>
      <c r="Z31632" s="119"/>
    </row>
    <row r="31633" spans="16:26" x14ac:dyDescent="0.25">
      <c r="P31633" s="119"/>
      <c r="R31633" s="119"/>
      <c r="T31633" s="119"/>
      <c r="V31633" s="119"/>
      <c r="X31633" s="119"/>
      <c r="Z31633" s="119"/>
    </row>
    <row r="31634" spans="16:26" x14ac:dyDescent="0.25">
      <c r="P31634" s="120"/>
      <c r="R31634" s="120"/>
      <c r="T31634" s="120"/>
      <c r="V31634" s="120"/>
      <c r="X31634" s="120"/>
      <c r="Z31634" s="120"/>
    </row>
    <row r="31635" spans="16:26" x14ac:dyDescent="0.25">
      <c r="P31635" s="119"/>
      <c r="R31635" s="119"/>
      <c r="T31635" s="119"/>
      <c r="V31635" s="119"/>
      <c r="X31635" s="119"/>
      <c r="Z31635" s="119"/>
    </row>
    <row r="31636" spans="16:26" x14ac:dyDescent="0.25">
      <c r="P31636" s="120"/>
      <c r="R31636" s="120"/>
      <c r="T31636" s="120"/>
      <c r="V31636" s="120"/>
      <c r="X31636" s="120"/>
      <c r="Z31636" s="120"/>
    </row>
    <row r="31637" spans="16:26" x14ac:dyDescent="0.25">
      <c r="P31637" s="119"/>
      <c r="R31637" s="119"/>
      <c r="T31637" s="119"/>
      <c r="V31637" s="119"/>
      <c r="X31637" s="119"/>
      <c r="Z31637" s="119"/>
    </row>
    <row r="31638" spans="16:26" x14ac:dyDescent="0.25">
      <c r="P31638" s="119"/>
      <c r="R31638" s="119"/>
      <c r="T31638" s="119"/>
      <c r="V31638" s="119"/>
      <c r="X31638" s="119"/>
      <c r="Z31638" s="119"/>
    </row>
    <row r="31639" spans="16:26" x14ac:dyDescent="0.25">
      <c r="P31639" s="119"/>
      <c r="R31639" s="119"/>
      <c r="T31639" s="119"/>
      <c r="V31639" s="119"/>
      <c r="X31639" s="119"/>
      <c r="Z31639" s="119"/>
    </row>
    <row r="31640" spans="16:26" x14ac:dyDescent="0.25">
      <c r="P31640" s="121"/>
      <c r="R31640" s="121"/>
      <c r="T31640" s="121"/>
      <c r="V31640" s="121"/>
      <c r="X31640" s="121"/>
      <c r="Z31640" s="121"/>
    </row>
    <row r="31641" spans="16:26" x14ac:dyDescent="0.25">
      <c r="P31641" s="121"/>
      <c r="R31641" s="121"/>
      <c r="T31641" s="121"/>
      <c r="V31641" s="121"/>
      <c r="X31641" s="121"/>
      <c r="Z31641" s="121"/>
    </row>
    <row r="31642" spans="16:26" x14ac:dyDescent="0.25">
      <c r="P31642" s="121"/>
      <c r="R31642" s="121"/>
      <c r="T31642" s="121"/>
      <c r="V31642" s="121"/>
      <c r="X31642" s="121"/>
      <c r="Z31642" s="121"/>
    </row>
    <row r="31643" spans="16:26" x14ac:dyDescent="0.25">
      <c r="P31643" s="121"/>
      <c r="R31643" s="121"/>
      <c r="T31643" s="121"/>
      <c r="V31643" s="121"/>
      <c r="X31643" s="121"/>
      <c r="Z31643" s="121"/>
    </row>
    <row r="31644" spans="16:26" x14ac:dyDescent="0.25">
      <c r="P31644" s="122"/>
      <c r="R31644" s="122"/>
      <c r="T31644" s="122"/>
      <c r="V31644" s="122"/>
      <c r="X31644" s="122"/>
      <c r="Z31644" s="122"/>
    </row>
    <row r="31645" spans="16:26" x14ac:dyDescent="0.25">
      <c r="P31645" s="118"/>
      <c r="R31645" s="118"/>
      <c r="T31645" s="118"/>
      <c r="V31645" s="118"/>
      <c r="X31645" s="118"/>
      <c r="Z31645" s="118"/>
    </row>
    <row r="31646" spans="16:26" x14ac:dyDescent="0.25">
      <c r="P31646" s="119"/>
      <c r="R31646" s="119"/>
      <c r="T31646" s="119"/>
      <c r="V31646" s="119"/>
      <c r="X31646" s="119"/>
      <c r="Z31646" s="119"/>
    </row>
    <row r="31647" spans="16:26" x14ac:dyDescent="0.25">
      <c r="P31647" s="119"/>
      <c r="R31647" s="119"/>
      <c r="T31647" s="119"/>
      <c r="V31647" s="119"/>
      <c r="X31647" s="119"/>
      <c r="Z31647" s="119"/>
    </row>
    <row r="31648" spans="16:26" x14ac:dyDescent="0.25">
      <c r="P31648" s="120"/>
      <c r="R31648" s="120"/>
      <c r="T31648" s="120"/>
      <c r="V31648" s="120"/>
      <c r="X31648" s="120"/>
      <c r="Z31648" s="120"/>
    </row>
    <row r="31649" spans="16:26" x14ac:dyDescent="0.25">
      <c r="P31649" s="119"/>
      <c r="R31649" s="119"/>
      <c r="T31649" s="119"/>
      <c r="V31649" s="119"/>
      <c r="X31649" s="119"/>
      <c r="Z31649" s="119"/>
    </row>
    <row r="31650" spans="16:26" x14ac:dyDescent="0.25">
      <c r="P31650" s="119"/>
      <c r="R31650" s="119"/>
      <c r="T31650" s="119"/>
      <c r="V31650" s="119"/>
      <c r="X31650" s="119"/>
      <c r="Z31650" s="119"/>
    </row>
    <row r="31651" spans="16:26" x14ac:dyDescent="0.25">
      <c r="P31651" s="120"/>
      <c r="R31651" s="120"/>
      <c r="T31651" s="120"/>
      <c r="V31651" s="120"/>
      <c r="X31651" s="120"/>
      <c r="Z31651" s="120"/>
    </row>
    <row r="31652" spans="16:26" x14ac:dyDescent="0.25">
      <c r="P31652" s="119"/>
      <c r="R31652" s="119"/>
      <c r="T31652" s="119"/>
      <c r="V31652" s="119"/>
      <c r="X31652" s="119"/>
      <c r="Z31652" s="119"/>
    </row>
    <row r="31653" spans="16:26" x14ac:dyDescent="0.25">
      <c r="P31653" s="120"/>
      <c r="R31653" s="120"/>
      <c r="T31653" s="120"/>
      <c r="V31653" s="120"/>
      <c r="X31653" s="120"/>
      <c r="Z31653" s="120"/>
    </row>
    <row r="31654" spans="16:26" x14ac:dyDescent="0.25">
      <c r="P31654" s="119"/>
      <c r="R31654" s="119"/>
      <c r="T31654" s="119"/>
      <c r="V31654" s="119"/>
      <c r="X31654" s="119"/>
      <c r="Z31654" s="119"/>
    </row>
    <row r="31655" spans="16:26" x14ac:dyDescent="0.25">
      <c r="P31655" s="119"/>
      <c r="R31655" s="119"/>
      <c r="T31655" s="119"/>
      <c r="V31655" s="119"/>
      <c r="X31655" s="119"/>
      <c r="Z31655" s="119"/>
    </row>
    <row r="31656" spans="16:26" x14ac:dyDescent="0.25">
      <c r="P31656" s="119"/>
      <c r="R31656" s="119"/>
      <c r="T31656" s="119"/>
      <c r="V31656" s="119"/>
      <c r="X31656" s="119"/>
      <c r="Z31656" s="119"/>
    </row>
    <row r="31657" spans="16:26" x14ac:dyDescent="0.25">
      <c r="P31657" s="121"/>
      <c r="R31657" s="121"/>
      <c r="T31657" s="121"/>
      <c r="V31657" s="121"/>
      <c r="X31657" s="121"/>
      <c r="Z31657" s="121"/>
    </row>
    <row r="31658" spans="16:26" x14ac:dyDescent="0.25">
      <c r="P31658" s="121"/>
      <c r="R31658" s="121"/>
      <c r="T31658" s="121"/>
      <c r="V31658" s="121"/>
      <c r="X31658" s="121"/>
      <c r="Z31658" s="121"/>
    </row>
    <row r="31659" spans="16:26" x14ac:dyDescent="0.25">
      <c r="P31659" s="121"/>
      <c r="R31659" s="121"/>
      <c r="T31659" s="121"/>
      <c r="V31659" s="121"/>
      <c r="X31659" s="121"/>
      <c r="Z31659" s="121"/>
    </row>
    <row r="31660" spans="16:26" x14ac:dyDescent="0.25">
      <c r="P31660" s="121"/>
      <c r="R31660" s="121"/>
      <c r="T31660" s="121"/>
      <c r="V31660" s="121"/>
      <c r="X31660" s="121"/>
      <c r="Z31660" s="121"/>
    </row>
    <row r="31661" spans="16:26" x14ac:dyDescent="0.25">
      <c r="P31661" s="122"/>
      <c r="R31661" s="122"/>
      <c r="T31661" s="122"/>
      <c r="V31661" s="122"/>
      <c r="X31661" s="122"/>
      <c r="Z31661" s="122"/>
    </row>
    <row r="31662" spans="16:26" x14ac:dyDescent="0.25">
      <c r="P31662" s="118"/>
      <c r="R31662" s="118"/>
      <c r="T31662" s="118"/>
      <c r="V31662" s="118"/>
      <c r="X31662" s="118"/>
      <c r="Z31662" s="118"/>
    </row>
    <row r="31663" spans="16:26" x14ac:dyDescent="0.25">
      <c r="P31663" s="119"/>
      <c r="R31663" s="119"/>
      <c r="T31663" s="119"/>
      <c r="V31663" s="119"/>
      <c r="X31663" s="119"/>
      <c r="Z31663" s="119"/>
    </row>
    <row r="31664" spans="16:26" x14ac:dyDescent="0.25">
      <c r="P31664" s="119"/>
      <c r="R31664" s="119"/>
      <c r="T31664" s="119"/>
      <c r="V31664" s="119"/>
      <c r="X31664" s="119"/>
      <c r="Z31664" s="119"/>
    </row>
    <row r="31665" spans="16:26" x14ac:dyDescent="0.25">
      <c r="P31665" s="120"/>
      <c r="R31665" s="120"/>
      <c r="T31665" s="120"/>
      <c r="V31665" s="120"/>
      <c r="X31665" s="120"/>
      <c r="Z31665" s="120"/>
    </row>
    <row r="31666" spans="16:26" x14ac:dyDescent="0.25">
      <c r="P31666" s="119"/>
      <c r="R31666" s="119"/>
      <c r="T31666" s="119"/>
      <c r="V31666" s="119"/>
      <c r="X31666" s="119"/>
      <c r="Z31666" s="119"/>
    </row>
    <row r="31667" spans="16:26" x14ac:dyDescent="0.25">
      <c r="P31667" s="119"/>
      <c r="R31667" s="119"/>
      <c r="T31667" s="119"/>
      <c r="V31667" s="119"/>
      <c r="X31667" s="119"/>
      <c r="Z31667" s="119"/>
    </row>
    <row r="31668" spans="16:26" x14ac:dyDescent="0.25">
      <c r="P31668" s="120"/>
      <c r="R31668" s="120"/>
      <c r="T31668" s="120"/>
      <c r="V31668" s="120"/>
      <c r="X31668" s="120"/>
      <c r="Z31668" s="120"/>
    </row>
    <row r="31669" spans="16:26" x14ac:dyDescent="0.25">
      <c r="P31669" s="119"/>
      <c r="R31669" s="119"/>
      <c r="T31669" s="119"/>
      <c r="V31669" s="119"/>
      <c r="X31669" s="119"/>
      <c r="Z31669" s="119"/>
    </row>
    <row r="31670" spans="16:26" x14ac:dyDescent="0.25">
      <c r="P31670" s="120"/>
      <c r="R31670" s="120"/>
      <c r="T31670" s="120"/>
      <c r="V31670" s="120"/>
      <c r="X31670" s="120"/>
      <c r="Z31670" s="120"/>
    </row>
    <row r="31671" spans="16:26" x14ac:dyDescent="0.25">
      <c r="P31671" s="119"/>
      <c r="R31671" s="119"/>
      <c r="T31671" s="119"/>
      <c r="V31671" s="119"/>
      <c r="X31671" s="119"/>
      <c r="Z31671" s="119"/>
    </row>
    <row r="31672" spans="16:26" x14ac:dyDescent="0.25">
      <c r="P31672" s="119"/>
      <c r="R31672" s="119"/>
      <c r="T31672" s="119"/>
      <c r="V31672" s="119"/>
      <c r="X31672" s="119"/>
      <c r="Z31672" s="119"/>
    </row>
    <row r="31673" spans="16:26" x14ac:dyDescent="0.25">
      <c r="P31673" s="119"/>
      <c r="R31673" s="119"/>
      <c r="T31673" s="119"/>
      <c r="V31673" s="119"/>
      <c r="X31673" s="119"/>
      <c r="Z31673" s="119"/>
    </row>
    <row r="31674" spans="16:26" x14ac:dyDescent="0.25">
      <c r="P31674" s="121"/>
      <c r="R31674" s="121"/>
      <c r="T31674" s="121"/>
      <c r="V31674" s="121"/>
      <c r="X31674" s="121"/>
      <c r="Z31674" s="121"/>
    </row>
    <row r="31675" spans="16:26" x14ac:dyDescent="0.25">
      <c r="P31675" s="121"/>
      <c r="R31675" s="121"/>
      <c r="T31675" s="121"/>
      <c r="V31675" s="121"/>
      <c r="X31675" s="121"/>
      <c r="Z31675" s="121"/>
    </row>
    <row r="31676" spans="16:26" x14ac:dyDescent="0.25">
      <c r="P31676" s="121"/>
      <c r="R31676" s="121"/>
      <c r="T31676" s="121"/>
      <c r="V31676" s="121"/>
      <c r="X31676" s="121"/>
      <c r="Z31676" s="121"/>
    </row>
    <row r="31677" spans="16:26" x14ac:dyDescent="0.25">
      <c r="P31677" s="121"/>
      <c r="R31677" s="121"/>
      <c r="T31677" s="121"/>
      <c r="V31677" s="121"/>
      <c r="X31677" s="121"/>
      <c r="Z31677" s="121"/>
    </row>
    <row r="31678" spans="16:26" x14ac:dyDescent="0.25">
      <c r="P31678" s="122"/>
      <c r="R31678" s="122"/>
      <c r="T31678" s="122"/>
      <c r="V31678" s="122"/>
      <c r="X31678" s="122"/>
      <c r="Z31678" s="122"/>
    </row>
    <row r="31679" spans="16:26" x14ac:dyDescent="0.25">
      <c r="P31679" s="118"/>
      <c r="R31679" s="118"/>
      <c r="T31679" s="118"/>
      <c r="V31679" s="118"/>
      <c r="X31679" s="118"/>
      <c r="Z31679" s="118"/>
    </row>
    <row r="31680" spans="16:26" x14ac:dyDescent="0.25">
      <c r="P31680" s="119"/>
      <c r="R31680" s="119"/>
      <c r="T31680" s="119"/>
      <c r="V31680" s="119"/>
      <c r="X31680" s="119"/>
      <c r="Z31680" s="119"/>
    </row>
    <row r="31681" spans="16:26" x14ac:dyDescent="0.25">
      <c r="P31681" s="119"/>
      <c r="R31681" s="119"/>
      <c r="T31681" s="119"/>
      <c r="V31681" s="119"/>
      <c r="X31681" s="119"/>
      <c r="Z31681" s="119"/>
    </row>
    <row r="31682" spans="16:26" x14ac:dyDescent="0.25">
      <c r="P31682" s="120"/>
      <c r="R31682" s="120"/>
      <c r="T31682" s="120"/>
      <c r="V31682" s="120"/>
      <c r="X31682" s="120"/>
      <c r="Z31682" s="120"/>
    </row>
    <row r="31683" spans="16:26" x14ac:dyDescent="0.25">
      <c r="P31683" s="119"/>
      <c r="R31683" s="119"/>
      <c r="T31683" s="119"/>
      <c r="V31683" s="119"/>
      <c r="X31683" s="119"/>
      <c r="Z31683" s="119"/>
    </row>
    <row r="31684" spans="16:26" x14ac:dyDescent="0.25">
      <c r="P31684" s="119"/>
      <c r="R31684" s="119"/>
      <c r="T31684" s="119"/>
      <c r="V31684" s="119"/>
      <c r="X31684" s="119"/>
      <c r="Z31684" s="119"/>
    </row>
    <row r="31685" spans="16:26" x14ac:dyDescent="0.25">
      <c r="P31685" s="120"/>
      <c r="R31685" s="120"/>
      <c r="T31685" s="120"/>
      <c r="V31685" s="120"/>
      <c r="X31685" s="120"/>
      <c r="Z31685" s="120"/>
    </row>
    <row r="31686" spans="16:26" x14ac:dyDescent="0.25">
      <c r="P31686" s="119"/>
      <c r="R31686" s="119"/>
      <c r="T31686" s="119"/>
      <c r="V31686" s="119"/>
      <c r="X31686" s="119"/>
      <c r="Z31686" s="119"/>
    </row>
    <row r="31687" spans="16:26" x14ac:dyDescent="0.25">
      <c r="P31687" s="120"/>
      <c r="R31687" s="120"/>
      <c r="T31687" s="120"/>
      <c r="V31687" s="120"/>
      <c r="X31687" s="120"/>
      <c r="Z31687" s="120"/>
    </row>
    <row r="31688" spans="16:26" x14ac:dyDescent="0.25">
      <c r="P31688" s="119"/>
      <c r="R31688" s="119"/>
      <c r="T31688" s="119"/>
      <c r="V31688" s="119"/>
      <c r="X31688" s="119"/>
      <c r="Z31688" s="119"/>
    </row>
    <row r="31689" spans="16:26" x14ac:dyDescent="0.25">
      <c r="P31689" s="119"/>
      <c r="R31689" s="119"/>
      <c r="T31689" s="119"/>
      <c r="V31689" s="119"/>
      <c r="X31689" s="119"/>
      <c r="Z31689" s="119"/>
    </row>
    <row r="31690" spans="16:26" x14ac:dyDescent="0.25">
      <c r="P31690" s="119"/>
      <c r="R31690" s="119"/>
      <c r="T31690" s="119"/>
      <c r="V31690" s="119"/>
      <c r="X31690" s="119"/>
      <c r="Z31690" s="119"/>
    </row>
    <row r="31691" spans="16:26" x14ac:dyDescent="0.25">
      <c r="P31691" s="121"/>
      <c r="R31691" s="121"/>
      <c r="T31691" s="121"/>
      <c r="V31691" s="121"/>
      <c r="X31691" s="121"/>
      <c r="Z31691" s="121"/>
    </row>
    <row r="31692" spans="16:26" x14ac:dyDescent="0.25">
      <c r="P31692" s="121"/>
      <c r="R31692" s="121"/>
      <c r="T31692" s="121"/>
      <c r="V31692" s="121"/>
      <c r="X31692" s="121"/>
      <c r="Z31692" s="121"/>
    </row>
    <row r="31693" spans="16:26" x14ac:dyDescent="0.25">
      <c r="P31693" s="121"/>
      <c r="R31693" s="121"/>
      <c r="T31693" s="121"/>
      <c r="V31693" s="121"/>
      <c r="X31693" s="121"/>
      <c r="Z31693" s="121"/>
    </row>
    <row r="31694" spans="16:26" x14ac:dyDescent="0.25">
      <c r="P31694" s="121"/>
      <c r="R31694" s="121"/>
      <c r="T31694" s="121"/>
      <c r="V31694" s="121"/>
      <c r="X31694" s="121"/>
      <c r="Z31694" s="121"/>
    </row>
    <row r="31695" spans="16:26" x14ac:dyDescent="0.25">
      <c r="P31695" s="122"/>
      <c r="R31695" s="122"/>
      <c r="T31695" s="122"/>
      <c r="V31695" s="122"/>
      <c r="X31695" s="122"/>
      <c r="Z31695" s="122"/>
    </row>
    <row r="31696" spans="16:26" x14ac:dyDescent="0.25">
      <c r="P31696" s="118"/>
      <c r="R31696" s="118"/>
      <c r="T31696" s="118"/>
      <c r="V31696" s="118"/>
      <c r="X31696" s="118"/>
      <c r="Z31696" s="118"/>
    </row>
    <row r="31697" spans="16:26" x14ac:dyDescent="0.25">
      <c r="P31697" s="119"/>
      <c r="R31697" s="119"/>
      <c r="T31697" s="119"/>
      <c r="V31697" s="119"/>
      <c r="X31697" s="119"/>
      <c r="Z31697" s="119"/>
    </row>
    <row r="31698" spans="16:26" x14ac:dyDescent="0.25">
      <c r="P31698" s="119"/>
      <c r="R31698" s="119"/>
      <c r="T31698" s="119"/>
      <c r="V31698" s="119"/>
      <c r="X31698" s="119"/>
      <c r="Z31698" s="119"/>
    </row>
    <row r="31699" spans="16:26" x14ac:dyDescent="0.25">
      <c r="P31699" s="120"/>
      <c r="R31699" s="120"/>
      <c r="T31699" s="120"/>
      <c r="V31699" s="120"/>
      <c r="X31699" s="120"/>
      <c r="Z31699" s="120"/>
    </row>
    <row r="31700" spans="16:26" x14ac:dyDescent="0.25">
      <c r="P31700" s="119"/>
      <c r="R31700" s="119"/>
      <c r="T31700" s="119"/>
      <c r="V31700" s="119"/>
      <c r="X31700" s="119"/>
      <c r="Z31700" s="119"/>
    </row>
    <row r="31701" spans="16:26" x14ac:dyDescent="0.25">
      <c r="P31701" s="119"/>
      <c r="R31701" s="119"/>
      <c r="T31701" s="119"/>
      <c r="V31701" s="119"/>
      <c r="X31701" s="119"/>
      <c r="Z31701" s="119"/>
    </row>
    <row r="31702" spans="16:26" x14ac:dyDescent="0.25">
      <c r="P31702" s="120"/>
      <c r="R31702" s="120"/>
      <c r="T31702" s="120"/>
      <c r="V31702" s="120"/>
      <c r="X31702" s="120"/>
      <c r="Z31702" s="120"/>
    </row>
    <row r="31703" spans="16:26" x14ac:dyDescent="0.25">
      <c r="P31703" s="119"/>
      <c r="R31703" s="119"/>
      <c r="T31703" s="119"/>
      <c r="V31703" s="119"/>
      <c r="X31703" s="119"/>
      <c r="Z31703" s="119"/>
    </row>
    <row r="31704" spans="16:26" x14ac:dyDescent="0.25">
      <c r="P31704" s="120"/>
      <c r="R31704" s="120"/>
      <c r="T31704" s="120"/>
      <c r="V31704" s="120"/>
      <c r="X31704" s="120"/>
      <c r="Z31704" s="120"/>
    </row>
    <row r="31705" spans="16:26" x14ac:dyDescent="0.25">
      <c r="P31705" s="119"/>
      <c r="R31705" s="119"/>
      <c r="T31705" s="119"/>
      <c r="V31705" s="119"/>
      <c r="X31705" s="119"/>
      <c r="Z31705" s="119"/>
    </row>
    <row r="31706" spans="16:26" x14ac:dyDescent="0.25">
      <c r="P31706" s="119"/>
      <c r="R31706" s="119"/>
      <c r="T31706" s="119"/>
      <c r="V31706" s="119"/>
      <c r="X31706" s="119"/>
      <c r="Z31706" s="119"/>
    </row>
    <row r="31707" spans="16:26" x14ac:dyDescent="0.25">
      <c r="P31707" s="119"/>
      <c r="R31707" s="119"/>
      <c r="T31707" s="119"/>
      <c r="V31707" s="119"/>
      <c r="X31707" s="119"/>
      <c r="Z31707" s="119"/>
    </row>
    <row r="31708" spans="16:26" x14ac:dyDescent="0.25">
      <c r="P31708" s="121"/>
      <c r="R31708" s="121"/>
      <c r="T31708" s="121"/>
      <c r="V31708" s="121"/>
      <c r="X31708" s="121"/>
      <c r="Z31708" s="121"/>
    </row>
    <row r="31709" spans="16:26" x14ac:dyDescent="0.25">
      <c r="P31709" s="121"/>
      <c r="R31709" s="121"/>
      <c r="T31709" s="121"/>
      <c r="V31709" s="121"/>
      <c r="X31709" s="121"/>
      <c r="Z31709" s="121"/>
    </row>
    <row r="31710" spans="16:26" x14ac:dyDescent="0.25">
      <c r="P31710" s="121"/>
      <c r="R31710" s="121"/>
      <c r="T31710" s="121"/>
      <c r="V31710" s="121"/>
      <c r="X31710" s="121"/>
      <c r="Z31710" s="121"/>
    </row>
    <row r="31711" spans="16:26" x14ac:dyDescent="0.25">
      <c r="P31711" s="121"/>
      <c r="R31711" s="121"/>
      <c r="T31711" s="121"/>
      <c r="V31711" s="121"/>
      <c r="X31711" s="121"/>
      <c r="Z31711" s="121"/>
    </row>
    <row r="31712" spans="16:26" x14ac:dyDescent="0.25">
      <c r="P31712" s="122"/>
      <c r="R31712" s="122"/>
      <c r="T31712" s="122"/>
      <c r="V31712" s="122"/>
      <c r="X31712" s="122"/>
      <c r="Z31712" s="122"/>
    </row>
    <row r="31713" spans="16:26" x14ac:dyDescent="0.25">
      <c r="P31713" s="118"/>
      <c r="R31713" s="118"/>
      <c r="T31713" s="118"/>
      <c r="V31713" s="118"/>
      <c r="X31713" s="118"/>
      <c r="Z31713" s="118"/>
    </row>
    <row r="31714" spans="16:26" x14ac:dyDescent="0.25">
      <c r="P31714" s="119"/>
      <c r="R31714" s="119"/>
      <c r="T31714" s="119"/>
      <c r="V31714" s="119"/>
      <c r="X31714" s="119"/>
      <c r="Z31714" s="119"/>
    </row>
    <row r="31715" spans="16:26" x14ac:dyDescent="0.25">
      <c r="P31715" s="119"/>
      <c r="R31715" s="119"/>
      <c r="T31715" s="119"/>
      <c r="V31715" s="119"/>
      <c r="X31715" s="119"/>
      <c r="Z31715" s="119"/>
    </row>
    <row r="31716" spans="16:26" x14ac:dyDescent="0.25">
      <c r="P31716" s="120"/>
      <c r="R31716" s="120"/>
      <c r="T31716" s="120"/>
      <c r="V31716" s="120"/>
      <c r="X31716" s="120"/>
      <c r="Z31716" s="120"/>
    </row>
    <row r="31717" spans="16:26" x14ac:dyDescent="0.25">
      <c r="P31717" s="119"/>
      <c r="R31717" s="119"/>
      <c r="T31717" s="119"/>
      <c r="V31717" s="119"/>
      <c r="X31717" s="119"/>
      <c r="Z31717" s="119"/>
    </row>
    <row r="31718" spans="16:26" x14ac:dyDescent="0.25">
      <c r="P31718" s="119"/>
      <c r="R31718" s="119"/>
      <c r="T31718" s="119"/>
      <c r="V31718" s="119"/>
      <c r="X31718" s="119"/>
      <c r="Z31718" s="119"/>
    </row>
    <row r="31719" spans="16:26" x14ac:dyDescent="0.25">
      <c r="P31719" s="120"/>
      <c r="R31719" s="120"/>
      <c r="T31719" s="120"/>
      <c r="V31719" s="120"/>
      <c r="X31719" s="120"/>
      <c r="Z31719" s="120"/>
    </row>
    <row r="31720" spans="16:26" x14ac:dyDescent="0.25">
      <c r="P31720" s="119"/>
      <c r="R31720" s="119"/>
      <c r="T31720" s="119"/>
      <c r="V31720" s="119"/>
      <c r="X31720" s="119"/>
      <c r="Z31720" s="119"/>
    </row>
    <row r="31721" spans="16:26" x14ac:dyDescent="0.25">
      <c r="P31721" s="120"/>
      <c r="R31721" s="120"/>
      <c r="T31721" s="120"/>
      <c r="V31721" s="120"/>
      <c r="X31721" s="120"/>
      <c r="Z31721" s="120"/>
    </row>
    <row r="31722" spans="16:26" x14ac:dyDescent="0.25">
      <c r="P31722" s="119"/>
      <c r="R31722" s="119"/>
      <c r="T31722" s="119"/>
      <c r="V31722" s="119"/>
      <c r="X31722" s="119"/>
      <c r="Z31722" s="119"/>
    </row>
    <row r="31723" spans="16:26" x14ac:dyDescent="0.25">
      <c r="P31723" s="119"/>
      <c r="R31723" s="119"/>
      <c r="T31723" s="119"/>
      <c r="V31723" s="119"/>
      <c r="X31723" s="119"/>
      <c r="Z31723" s="119"/>
    </row>
    <row r="31724" spans="16:26" x14ac:dyDescent="0.25">
      <c r="P31724" s="119"/>
      <c r="R31724" s="119"/>
      <c r="T31724" s="119"/>
      <c r="V31724" s="119"/>
      <c r="X31724" s="119"/>
      <c r="Z31724" s="119"/>
    </row>
    <row r="31725" spans="16:26" x14ac:dyDescent="0.25">
      <c r="P31725" s="121"/>
      <c r="R31725" s="121"/>
      <c r="T31725" s="121"/>
      <c r="V31725" s="121"/>
      <c r="X31725" s="121"/>
      <c r="Z31725" s="121"/>
    </row>
    <row r="31726" spans="16:26" x14ac:dyDescent="0.25">
      <c r="P31726" s="121"/>
      <c r="R31726" s="121"/>
      <c r="T31726" s="121"/>
      <c r="V31726" s="121"/>
      <c r="X31726" s="121"/>
      <c r="Z31726" s="121"/>
    </row>
    <row r="31727" spans="16:26" x14ac:dyDescent="0.25">
      <c r="P31727" s="121"/>
      <c r="R31727" s="121"/>
      <c r="T31727" s="121"/>
      <c r="V31727" s="121"/>
      <c r="X31727" s="121"/>
      <c r="Z31727" s="121"/>
    </row>
    <row r="31728" spans="16:26" x14ac:dyDescent="0.25">
      <c r="P31728" s="121"/>
      <c r="R31728" s="121"/>
      <c r="T31728" s="121"/>
      <c r="V31728" s="121"/>
      <c r="X31728" s="121"/>
      <c r="Z31728" s="121"/>
    </row>
    <row r="31729" spans="16:26" x14ac:dyDescent="0.25">
      <c r="P31729" s="122"/>
      <c r="R31729" s="122"/>
      <c r="T31729" s="122"/>
      <c r="V31729" s="122"/>
      <c r="X31729" s="122"/>
      <c r="Z31729" s="122"/>
    </row>
    <row r="31730" spans="16:26" x14ac:dyDescent="0.25">
      <c r="P31730" s="118"/>
      <c r="R31730" s="118"/>
      <c r="T31730" s="118"/>
      <c r="V31730" s="118"/>
      <c r="X31730" s="118"/>
      <c r="Z31730" s="118"/>
    </row>
    <row r="31731" spans="16:26" x14ac:dyDescent="0.25">
      <c r="P31731" s="119"/>
      <c r="R31731" s="119"/>
      <c r="T31731" s="119"/>
      <c r="V31731" s="119"/>
      <c r="X31731" s="119"/>
      <c r="Z31731" s="119"/>
    </row>
    <row r="31732" spans="16:26" x14ac:dyDescent="0.25">
      <c r="P31732" s="119"/>
      <c r="R31732" s="119"/>
      <c r="T31732" s="119"/>
      <c r="V31732" s="119"/>
      <c r="X31732" s="119"/>
      <c r="Z31732" s="119"/>
    </row>
    <row r="31733" spans="16:26" x14ac:dyDescent="0.25">
      <c r="P31733" s="120"/>
      <c r="R31733" s="120"/>
      <c r="T31733" s="120"/>
      <c r="V31733" s="120"/>
      <c r="X31733" s="120"/>
      <c r="Z31733" s="120"/>
    </row>
    <row r="31734" spans="16:26" x14ac:dyDescent="0.25">
      <c r="P31734" s="119"/>
      <c r="R31734" s="119"/>
      <c r="T31734" s="119"/>
      <c r="V31734" s="119"/>
      <c r="X31734" s="119"/>
      <c r="Z31734" s="119"/>
    </row>
    <row r="31735" spans="16:26" x14ac:dyDescent="0.25">
      <c r="P31735" s="119"/>
      <c r="R31735" s="119"/>
      <c r="T31735" s="119"/>
      <c r="V31735" s="119"/>
      <c r="X31735" s="119"/>
      <c r="Z31735" s="119"/>
    </row>
    <row r="31736" spans="16:26" x14ac:dyDescent="0.25">
      <c r="P31736" s="120"/>
      <c r="R31736" s="120"/>
      <c r="T31736" s="120"/>
      <c r="V31736" s="120"/>
      <c r="X31736" s="120"/>
      <c r="Z31736" s="120"/>
    </row>
    <row r="31737" spans="16:26" x14ac:dyDescent="0.25">
      <c r="P31737" s="119"/>
      <c r="R31737" s="119"/>
      <c r="T31737" s="119"/>
      <c r="V31737" s="119"/>
      <c r="X31737" s="119"/>
      <c r="Z31737" s="119"/>
    </row>
    <row r="31738" spans="16:26" x14ac:dyDescent="0.25">
      <c r="P31738" s="120"/>
      <c r="R31738" s="120"/>
      <c r="T31738" s="120"/>
      <c r="V31738" s="120"/>
      <c r="X31738" s="120"/>
      <c r="Z31738" s="120"/>
    </row>
    <row r="31739" spans="16:26" x14ac:dyDescent="0.25">
      <c r="P31739" s="119"/>
      <c r="R31739" s="119"/>
      <c r="T31739" s="119"/>
      <c r="V31739" s="119"/>
      <c r="X31739" s="119"/>
      <c r="Z31739" s="119"/>
    </row>
    <row r="31740" spans="16:26" x14ac:dyDescent="0.25">
      <c r="P31740" s="119"/>
      <c r="R31740" s="119"/>
      <c r="T31740" s="119"/>
      <c r="V31740" s="119"/>
      <c r="X31740" s="119"/>
      <c r="Z31740" s="119"/>
    </row>
    <row r="31741" spans="16:26" x14ac:dyDescent="0.25">
      <c r="P31741" s="119"/>
      <c r="R31741" s="119"/>
      <c r="T31741" s="119"/>
      <c r="V31741" s="119"/>
      <c r="X31741" s="119"/>
      <c r="Z31741" s="119"/>
    </row>
    <row r="31742" spans="16:26" x14ac:dyDescent="0.25">
      <c r="P31742" s="121"/>
      <c r="R31742" s="121"/>
      <c r="T31742" s="121"/>
      <c r="V31742" s="121"/>
      <c r="X31742" s="121"/>
      <c r="Z31742" s="121"/>
    </row>
    <row r="31743" spans="16:26" x14ac:dyDescent="0.25">
      <c r="P31743" s="121"/>
      <c r="R31743" s="121"/>
      <c r="T31743" s="121"/>
      <c r="V31743" s="121"/>
      <c r="X31743" s="121"/>
      <c r="Z31743" s="121"/>
    </row>
    <row r="31744" spans="16:26" x14ac:dyDescent="0.25">
      <c r="P31744" s="121"/>
      <c r="R31744" s="121"/>
      <c r="T31744" s="121"/>
      <c r="V31744" s="121"/>
      <c r="X31744" s="121"/>
      <c r="Z31744" s="121"/>
    </row>
    <row r="31745" spans="16:26" x14ac:dyDescent="0.25">
      <c r="P31745" s="121"/>
      <c r="R31745" s="121"/>
      <c r="T31745" s="121"/>
      <c r="V31745" s="121"/>
      <c r="X31745" s="121"/>
      <c r="Z31745" s="121"/>
    </row>
    <row r="31746" spans="16:26" x14ac:dyDescent="0.25">
      <c r="P31746" s="122"/>
      <c r="R31746" s="122"/>
      <c r="T31746" s="122"/>
      <c r="V31746" s="122"/>
      <c r="X31746" s="122"/>
      <c r="Z31746" s="122"/>
    </row>
    <row r="31747" spans="16:26" x14ac:dyDescent="0.25">
      <c r="P31747" s="118"/>
      <c r="R31747" s="118"/>
      <c r="T31747" s="118"/>
      <c r="V31747" s="118"/>
      <c r="X31747" s="118"/>
      <c r="Z31747" s="118"/>
    </row>
    <row r="31748" spans="16:26" x14ac:dyDescent="0.25">
      <c r="P31748" s="119"/>
      <c r="R31748" s="119"/>
      <c r="T31748" s="119"/>
      <c r="V31748" s="119"/>
      <c r="X31748" s="119"/>
      <c r="Z31748" s="119"/>
    </row>
    <row r="31749" spans="16:26" x14ac:dyDescent="0.25">
      <c r="P31749" s="119"/>
      <c r="R31749" s="119"/>
      <c r="T31749" s="119"/>
      <c r="V31749" s="119"/>
      <c r="X31749" s="119"/>
      <c r="Z31749" s="119"/>
    </row>
    <row r="31750" spans="16:26" x14ac:dyDescent="0.25">
      <c r="P31750" s="120"/>
      <c r="R31750" s="120"/>
      <c r="T31750" s="120"/>
      <c r="V31750" s="120"/>
      <c r="X31750" s="120"/>
      <c r="Z31750" s="120"/>
    </row>
    <row r="31751" spans="16:26" x14ac:dyDescent="0.25">
      <c r="P31751" s="119"/>
      <c r="R31751" s="119"/>
      <c r="T31751" s="119"/>
      <c r="V31751" s="119"/>
      <c r="X31751" s="119"/>
      <c r="Z31751" s="119"/>
    </row>
    <row r="31752" spans="16:26" x14ac:dyDescent="0.25">
      <c r="P31752" s="119"/>
      <c r="R31752" s="119"/>
      <c r="T31752" s="119"/>
      <c r="V31752" s="119"/>
      <c r="X31752" s="119"/>
      <c r="Z31752" s="119"/>
    </row>
    <row r="31753" spans="16:26" x14ac:dyDescent="0.25">
      <c r="P31753" s="120"/>
      <c r="R31753" s="120"/>
      <c r="T31753" s="120"/>
      <c r="V31753" s="120"/>
      <c r="X31753" s="120"/>
      <c r="Z31753" s="120"/>
    </row>
    <row r="31754" spans="16:26" x14ac:dyDescent="0.25">
      <c r="P31754" s="119"/>
      <c r="R31754" s="119"/>
      <c r="T31754" s="119"/>
      <c r="V31754" s="119"/>
      <c r="X31754" s="119"/>
      <c r="Z31754" s="119"/>
    </row>
    <row r="31755" spans="16:26" x14ac:dyDescent="0.25">
      <c r="P31755" s="120"/>
      <c r="R31755" s="120"/>
      <c r="T31755" s="120"/>
      <c r="V31755" s="120"/>
      <c r="X31755" s="120"/>
      <c r="Z31755" s="120"/>
    </row>
    <row r="31756" spans="16:26" x14ac:dyDescent="0.25">
      <c r="P31756" s="119"/>
      <c r="R31756" s="119"/>
      <c r="T31756" s="119"/>
      <c r="V31756" s="119"/>
      <c r="X31756" s="119"/>
      <c r="Z31756" s="119"/>
    </row>
    <row r="31757" spans="16:26" x14ac:dyDescent="0.25">
      <c r="P31757" s="119"/>
      <c r="R31757" s="119"/>
      <c r="T31757" s="119"/>
      <c r="V31757" s="119"/>
      <c r="X31757" s="119"/>
      <c r="Z31757" s="119"/>
    </row>
    <row r="31758" spans="16:26" x14ac:dyDescent="0.25">
      <c r="P31758" s="119"/>
      <c r="R31758" s="119"/>
      <c r="T31758" s="119"/>
      <c r="V31758" s="119"/>
      <c r="X31758" s="119"/>
      <c r="Z31758" s="119"/>
    </row>
    <row r="31759" spans="16:26" x14ac:dyDescent="0.25">
      <c r="P31759" s="121"/>
      <c r="R31759" s="121"/>
      <c r="T31759" s="121"/>
      <c r="V31759" s="121"/>
      <c r="X31759" s="121"/>
      <c r="Z31759" s="121"/>
    </row>
    <row r="31760" spans="16:26" x14ac:dyDescent="0.25">
      <c r="P31760" s="121"/>
      <c r="R31760" s="121"/>
      <c r="T31760" s="121"/>
      <c r="V31760" s="121"/>
      <c r="X31760" s="121"/>
      <c r="Z31760" s="121"/>
    </row>
    <row r="31761" spans="16:26" x14ac:dyDescent="0.25">
      <c r="P31761" s="121"/>
      <c r="R31761" s="121"/>
      <c r="T31761" s="121"/>
      <c r="V31761" s="121"/>
      <c r="X31761" s="121"/>
      <c r="Z31761" s="121"/>
    </row>
    <row r="31762" spans="16:26" x14ac:dyDescent="0.25">
      <c r="P31762" s="121"/>
      <c r="R31762" s="121"/>
      <c r="T31762" s="121"/>
      <c r="V31762" s="121"/>
      <c r="X31762" s="121"/>
      <c r="Z31762" s="121"/>
    </row>
    <row r="31763" spans="16:26" x14ac:dyDescent="0.25">
      <c r="P31763" s="122"/>
      <c r="R31763" s="122"/>
      <c r="T31763" s="122"/>
      <c r="V31763" s="122"/>
      <c r="X31763" s="122"/>
      <c r="Z31763" s="122"/>
    </row>
    <row r="31764" spans="16:26" x14ac:dyDescent="0.25">
      <c r="P31764" s="118"/>
      <c r="R31764" s="118"/>
      <c r="T31764" s="118"/>
      <c r="V31764" s="118"/>
      <c r="X31764" s="118"/>
      <c r="Z31764" s="118"/>
    </row>
    <row r="31765" spans="16:26" x14ac:dyDescent="0.25">
      <c r="P31765" s="119"/>
      <c r="R31765" s="119"/>
      <c r="T31765" s="119"/>
      <c r="V31765" s="119"/>
      <c r="X31765" s="119"/>
      <c r="Z31765" s="119"/>
    </row>
    <row r="31766" spans="16:26" x14ac:dyDescent="0.25">
      <c r="P31766" s="119"/>
      <c r="R31766" s="119"/>
      <c r="T31766" s="119"/>
      <c r="V31766" s="119"/>
      <c r="X31766" s="119"/>
      <c r="Z31766" s="119"/>
    </row>
    <row r="31767" spans="16:26" x14ac:dyDescent="0.25">
      <c r="P31767" s="120"/>
      <c r="R31767" s="120"/>
      <c r="T31767" s="120"/>
      <c r="V31767" s="120"/>
      <c r="X31767" s="120"/>
      <c r="Z31767" s="120"/>
    </row>
    <row r="31768" spans="16:26" x14ac:dyDescent="0.25">
      <c r="P31768" s="119"/>
      <c r="R31768" s="119"/>
      <c r="T31768" s="119"/>
      <c r="V31768" s="119"/>
      <c r="X31768" s="119"/>
      <c r="Z31768" s="119"/>
    </row>
    <row r="31769" spans="16:26" x14ac:dyDescent="0.25">
      <c r="P31769" s="119"/>
      <c r="R31769" s="119"/>
      <c r="T31769" s="119"/>
      <c r="V31769" s="119"/>
      <c r="X31769" s="119"/>
      <c r="Z31769" s="119"/>
    </row>
    <row r="31770" spans="16:26" x14ac:dyDescent="0.25">
      <c r="P31770" s="120"/>
      <c r="R31770" s="120"/>
      <c r="T31770" s="120"/>
      <c r="V31770" s="120"/>
      <c r="X31770" s="120"/>
      <c r="Z31770" s="120"/>
    </row>
    <row r="31771" spans="16:26" x14ac:dyDescent="0.25">
      <c r="P31771" s="119"/>
      <c r="R31771" s="119"/>
      <c r="T31771" s="119"/>
      <c r="V31771" s="119"/>
      <c r="X31771" s="119"/>
      <c r="Z31771" s="119"/>
    </row>
    <row r="31772" spans="16:26" x14ac:dyDescent="0.25">
      <c r="P31772" s="120"/>
      <c r="R31772" s="120"/>
      <c r="T31772" s="120"/>
      <c r="V31772" s="120"/>
      <c r="X31772" s="120"/>
      <c r="Z31772" s="120"/>
    </row>
    <row r="31773" spans="16:26" x14ac:dyDescent="0.25">
      <c r="P31773" s="119"/>
      <c r="R31773" s="119"/>
      <c r="T31773" s="119"/>
      <c r="V31773" s="119"/>
      <c r="X31773" s="119"/>
      <c r="Z31773" s="119"/>
    </row>
    <row r="31774" spans="16:26" x14ac:dyDescent="0.25">
      <c r="P31774" s="119"/>
      <c r="R31774" s="119"/>
      <c r="T31774" s="119"/>
      <c r="V31774" s="119"/>
      <c r="X31774" s="119"/>
      <c r="Z31774" s="119"/>
    </row>
    <row r="31775" spans="16:26" x14ac:dyDescent="0.25">
      <c r="P31775" s="119"/>
      <c r="R31775" s="119"/>
      <c r="T31775" s="119"/>
      <c r="V31775" s="119"/>
      <c r="X31775" s="119"/>
      <c r="Z31775" s="119"/>
    </row>
    <row r="31776" spans="16:26" x14ac:dyDescent="0.25">
      <c r="P31776" s="121"/>
      <c r="R31776" s="121"/>
      <c r="T31776" s="121"/>
      <c r="V31776" s="121"/>
      <c r="X31776" s="121"/>
      <c r="Z31776" s="121"/>
    </row>
    <row r="31777" spans="16:26" x14ac:dyDescent="0.25">
      <c r="P31777" s="121"/>
      <c r="R31777" s="121"/>
      <c r="T31777" s="121"/>
      <c r="V31777" s="121"/>
      <c r="X31777" s="121"/>
      <c r="Z31777" s="121"/>
    </row>
    <row r="31778" spans="16:26" x14ac:dyDescent="0.25">
      <c r="P31778" s="121"/>
      <c r="R31778" s="121"/>
      <c r="T31778" s="121"/>
      <c r="V31778" s="121"/>
      <c r="X31778" s="121"/>
      <c r="Z31778" s="121"/>
    </row>
    <row r="31779" spans="16:26" x14ac:dyDescent="0.25">
      <c r="P31779" s="121"/>
      <c r="R31779" s="121"/>
      <c r="T31779" s="121"/>
      <c r="V31779" s="121"/>
      <c r="X31779" s="121"/>
      <c r="Z31779" s="121"/>
    </row>
    <row r="31780" spans="16:26" x14ac:dyDescent="0.25">
      <c r="P31780" s="122"/>
      <c r="R31780" s="122"/>
      <c r="T31780" s="122"/>
      <c r="V31780" s="122"/>
      <c r="X31780" s="122"/>
      <c r="Z31780" s="122"/>
    </row>
    <row r="31781" spans="16:26" x14ac:dyDescent="0.25">
      <c r="P31781" s="118"/>
      <c r="R31781" s="118"/>
      <c r="T31781" s="118"/>
      <c r="V31781" s="118"/>
      <c r="X31781" s="118"/>
      <c r="Z31781" s="118"/>
    </row>
    <row r="31782" spans="16:26" x14ac:dyDescent="0.25">
      <c r="P31782" s="119"/>
      <c r="R31782" s="119"/>
      <c r="T31782" s="119"/>
      <c r="V31782" s="119"/>
      <c r="X31782" s="119"/>
      <c r="Z31782" s="119"/>
    </row>
    <row r="31783" spans="16:26" x14ac:dyDescent="0.25">
      <c r="P31783" s="119"/>
      <c r="R31783" s="119"/>
      <c r="T31783" s="119"/>
      <c r="V31783" s="119"/>
      <c r="X31783" s="119"/>
      <c r="Z31783" s="119"/>
    </row>
    <row r="31784" spans="16:26" x14ac:dyDescent="0.25">
      <c r="P31784" s="120"/>
      <c r="R31784" s="120"/>
      <c r="T31784" s="120"/>
      <c r="V31784" s="120"/>
      <c r="X31784" s="120"/>
      <c r="Z31784" s="120"/>
    </row>
    <row r="31785" spans="16:26" x14ac:dyDescent="0.25">
      <c r="P31785" s="119"/>
      <c r="R31785" s="119"/>
      <c r="T31785" s="119"/>
      <c r="V31785" s="119"/>
      <c r="X31785" s="119"/>
      <c r="Z31785" s="119"/>
    </row>
    <row r="31786" spans="16:26" x14ac:dyDescent="0.25">
      <c r="P31786" s="119"/>
      <c r="R31786" s="119"/>
      <c r="T31786" s="119"/>
      <c r="V31786" s="119"/>
      <c r="X31786" s="119"/>
      <c r="Z31786" s="119"/>
    </row>
    <row r="31787" spans="16:26" x14ac:dyDescent="0.25">
      <c r="P31787" s="120"/>
      <c r="R31787" s="120"/>
      <c r="T31787" s="120"/>
      <c r="V31787" s="120"/>
      <c r="X31787" s="120"/>
      <c r="Z31787" s="120"/>
    </row>
    <row r="31788" spans="16:26" x14ac:dyDescent="0.25">
      <c r="P31788" s="119"/>
      <c r="R31788" s="119"/>
      <c r="T31788" s="119"/>
      <c r="V31788" s="119"/>
      <c r="X31788" s="119"/>
      <c r="Z31788" s="119"/>
    </row>
    <row r="31789" spans="16:26" x14ac:dyDescent="0.25">
      <c r="P31789" s="120"/>
      <c r="R31789" s="120"/>
      <c r="T31789" s="120"/>
      <c r="V31789" s="120"/>
      <c r="X31789" s="120"/>
      <c r="Z31789" s="120"/>
    </row>
    <row r="31790" spans="16:26" x14ac:dyDescent="0.25">
      <c r="P31790" s="119"/>
      <c r="R31790" s="119"/>
      <c r="T31790" s="119"/>
      <c r="V31790" s="119"/>
      <c r="X31790" s="119"/>
      <c r="Z31790" s="119"/>
    </row>
    <row r="31791" spans="16:26" x14ac:dyDescent="0.25">
      <c r="P31791" s="119"/>
      <c r="R31791" s="119"/>
      <c r="T31791" s="119"/>
      <c r="V31791" s="119"/>
      <c r="X31791" s="119"/>
      <c r="Z31791" s="119"/>
    </row>
    <row r="31792" spans="16:26" x14ac:dyDescent="0.25">
      <c r="P31792" s="119"/>
      <c r="R31792" s="119"/>
      <c r="T31792" s="119"/>
      <c r="V31792" s="119"/>
      <c r="X31792" s="119"/>
      <c r="Z31792" s="119"/>
    </row>
    <row r="31793" spans="16:26" x14ac:dyDescent="0.25">
      <c r="P31793" s="121"/>
      <c r="R31793" s="121"/>
      <c r="T31793" s="121"/>
      <c r="V31793" s="121"/>
      <c r="X31793" s="121"/>
      <c r="Z31793" s="121"/>
    </row>
    <row r="31794" spans="16:26" x14ac:dyDescent="0.25">
      <c r="P31794" s="121"/>
      <c r="R31794" s="121"/>
      <c r="T31794" s="121"/>
      <c r="V31794" s="121"/>
      <c r="X31794" s="121"/>
      <c r="Z31794" s="121"/>
    </row>
    <row r="31795" spans="16:26" x14ac:dyDescent="0.25">
      <c r="P31795" s="121"/>
      <c r="R31795" s="121"/>
      <c r="T31795" s="121"/>
      <c r="V31795" s="121"/>
      <c r="X31795" s="121"/>
      <c r="Z31795" s="121"/>
    </row>
    <row r="31796" spans="16:26" x14ac:dyDescent="0.25">
      <c r="P31796" s="121"/>
      <c r="R31796" s="121"/>
      <c r="T31796" s="121"/>
      <c r="V31796" s="121"/>
      <c r="X31796" s="121"/>
      <c r="Z31796" s="121"/>
    </row>
    <row r="31797" spans="16:26" x14ac:dyDescent="0.25">
      <c r="P31797" s="122"/>
      <c r="R31797" s="122"/>
      <c r="T31797" s="122"/>
      <c r="V31797" s="122"/>
      <c r="X31797" s="122"/>
      <c r="Z31797" s="122"/>
    </row>
    <row r="31798" spans="16:26" x14ac:dyDescent="0.25">
      <c r="P31798" s="118"/>
      <c r="R31798" s="118"/>
      <c r="T31798" s="118"/>
      <c r="V31798" s="118"/>
      <c r="X31798" s="118"/>
      <c r="Z31798" s="118"/>
    </row>
    <row r="31799" spans="16:26" x14ac:dyDescent="0.25">
      <c r="P31799" s="119"/>
      <c r="R31799" s="119"/>
      <c r="T31799" s="119"/>
      <c r="V31799" s="119"/>
      <c r="X31799" s="119"/>
      <c r="Z31799" s="119"/>
    </row>
    <row r="31800" spans="16:26" x14ac:dyDescent="0.25">
      <c r="P31800" s="119"/>
      <c r="R31800" s="119"/>
      <c r="T31800" s="119"/>
      <c r="V31800" s="119"/>
      <c r="X31800" s="119"/>
      <c r="Z31800" s="119"/>
    </row>
    <row r="31801" spans="16:26" x14ac:dyDescent="0.25">
      <c r="P31801" s="120"/>
      <c r="R31801" s="120"/>
      <c r="T31801" s="120"/>
      <c r="V31801" s="120"/>
      <c r="X31801" s="120"/>
      <c r="Z31801" s="120"/>
    </row>
    <row r="31802" spans="16:26" x14ac:dyDescent="0.25">
      <c r="P31802" s="119"/>
      <c r="R31802" s="119"/>
      <c r="T31802" s="119"/>
      <c r="V31802" s="119"/>
      <c r="X31802" s="119"/>
      <c r="Z31802" s="119"/>
    </row>
    <row r="31803" spans="16:26" x14ac:dyDescent="0.25">
      <c r="P31803" s="119"/>
      <c r="R31803" s="119"/>
      <c r="T31803" s="119"/>
      <c r="V31803" s="119"/>
      <c r="X31803" s="119"/>
      <c r="Z31803" s="119"/>
    </row>
    <row r="31804" spans="16:26" x14ac:dyDescent="0.25">
      <c r="P31804" s="120"/>
      <c r="R31804" s="120"/>
      <c r="T31804" s="120"/>
      <c r="V31804" s="120"/>
      <c r="X31804" s="120"/>
      <c r="Z31804" s="120"/>
    </row>
    <row r="31805" spans="16:26" x14ac:dyDescent="0.25">
      <c r="P31805" s="119"/>
      <c r="R31805" s="119"/>
      <c r="T31805" s="119"/>
      <c r="V31805" s="119"/>
      <c r="X31805" s="119"/>
      <c r="Z31805" s="119"/>
    </row>
    <row r="31806" spans="16:26" x14ac:dyDescent="0.25">
      <c r="P31806" s="120"/>
      <c r="R31806" s="120"/>
      <c r="T31806" s="120"/>
      <c r="V31806" s="120"/>
      <c r="X31806" s="120"/>
      <c r="Z31806" s="120"/>
    </row>
    <row r="31807" spans="16:26" x14ac:dyDescent="0.25">
      <c r="P31807" s="119"/>
      <c r="R31807" s="119"/>
      <c r="T31807" s="119"/>
      <c r="V31807" s="119"/>
      <c r="X31807" s="119"/>
      <c r="Z31807" s="119"/>
    </row>
    <row r="31808" spans="16:26" x14ac:dyDescent="0.25">
      <c r="P31808" s="119"/>
      <c r="R31808" s="119"/>
      <c r="T31808" s="119"/>
      <c r="V31808" s="119"/>
      <c r="X31808" s="119"/>
      <c r="Z31808" s="119"/>
    </row>
    <row r="31809" spans="16:26" x14ac:dyDescent="0.25">
      <c r="P31809" s="119"/>
      <c r="R31809" s="119"/>
      <c r="T31809" s="119"/>
      <c r="V31809" s="119"/>
      <c r="X31809" s="119"/>
      <c r="Z31809" s="119"/>
    </row>
    <row r="31810" spans="16:26" x14ac:dyDescent="0.25">
      <c r="P31810" s="121"/>
      <c r="R31810" s="121"/>
      <c r="T31810" s="121"/>
      <c r="V31810" s="121"/>
      <c r="X31810" s="121"/>
      <c r="Z31810" s="121"/>
    </row>
    <row r="31811" spans="16:26" x14ac:dyDescent="0.25">
      <c r="P31811" s="121"/>
      <c r="R31811" s="121"/>
      <c r="T31811" s="121"/>
      <c r="V31811" s="121"/>
      <c r="X31811" s="121"/>
      <c r="Z31811" s="121"/>
    </row>
    <row r="31812" spans="16:26" x14ac:dyDescent="0.25">
      <c r="P31812" s="121"/>
      <c r="R31812" s="121"/>
      <c r="T31812" s="121"/>
      <c r="V31812" s="121"/>
      <c r="X31812" s="121"/>
      <c r="Z31812" s="121"/>
    </row>
    <row r="31813" spans="16:26" x14ac:dyDescent="0.25">
      <c r="P31813" s="121"/>
      <c r="R31813" s="121"/>
      <c r="T31813" s="121"/>
      <c r="V31813" s="121"/>
      <c r="X31813" s="121"/>
      <c r="Z31813" s="121"/>
    </row>
    <row r="31814" spans="16:26" x14ac:dyDescent="0.25">
      <c r="P31814" s="122"/>
      <c r="R31814" s="122"/>
      <c r="T31814" s="122"/>
      <c r="V31814" s="122"/>
      <c r="X31814" s="122"/>
      <c r="Z31814" s="122"/>
    </row>
    <row r="31815" spans="16:26" x14ac:dyDescent="0.25">
      <c r="P31815" s="118"/>
      <c r="R31815" s="118"/>
      <c r="T31815" s="118"/>
      <c r="V31815" s="118"/>
      <c r="X31815" s="118"/>
      <c r="Z31815" s="118"/>
    </row>
    <row r="31816" spans="16:26" x14ac:dyDescent="0.25">
      <c r="P31816" s="119"/>
      <c r="R31816" s="119"/>
      <c r="T31816" s="119"/>
      <c r="V31816" s="119"/>
      <c r="X31816" s="119"/>
      <c r="Z31816" s="119"/>
    </row>
    <row r="31817" spans="16:26" x14ac:dyDescent="0.25">
      <c r="P31817" s="119"/>
      <c r="R31817" s="119"/>
      <c r="T31817" s="119"/>
      <c r="V31817" s="119"/>
      <c r="X31817" s="119"/>
      <c r="Z31817" s="119"/>
    </row>
    <row r="31818" spans="16:26" x14ac:dyDescent="0.25">
      <c r="P31818" s="120"/>
      <c r="R31818" s="120"/>
      <c r="T31818" s="120"/>
      <c r="V31818" s="120"/>
      <c r="X31818" s="120"/>
      <c r="Z31818" s="120"/>
    </row>
    <row r="31819" spans="16:26" x14ac:dyDescent="0.25">
      <c r="P31819" s="119"/>
      <c r="R31819" s="119"/>
      <c r="T31819" s="119"/>
      <c r="V31819" s="119"/>
      <c r="X31819" s="119"/>
      <c r="Z31819" s="119"/>
    </row>
    <row r="31820" spans="16:26" x14ac:dyDescent="0.25">
      <c r="P31820" s="119"/>
      <c r="R31820" s="119"/>
      <c r="T31820" s="119"/>
      <c r="V31820" s="119"/>
      <c r="X31820" s="119"/>
      <c r="Z31820" s="119"/>
    </row>
    <row r="31821" spans="16:26" x14ac:dyDescent="0.25">
      <c r="P31821" s="120"/>
      <c r="R31821" s="120"/>
      <c r="T31821" s="120"/>
      <c r="V31821" s="120"/>
      <c r="X31821" s="120"/>
      <c r="Z31821" s="120"/>
    </row>
    <row r="31822" spans="16:26" x14ac:dyDescent="0.25">
      <c r="P31822" s="119"/>
      <c r="R31822" s="119"/>
      <c r="T31822" s="119"/>
      <c r="V31822" s="119"/>
      <c r="X31822" s="119"/>
      <c r="Z31822" s="119"/>
    </row>
    <row r="31823" spans="16:26" x14ac:dyDescent="0.25">
      <c r="P31823" s="120"/>
      <c r="R31823" s="120"/>
      <c r="T31823" s="120"/>
      <c r="V31823" s="120"/>
      <c r="X31823" s="120"/>
      <c r="Z31823" s="120"/>
    </row>
    <row r="31824" spans="16:26" x14ac:dyDescent="0.25">
      <c r="P31824" s="119"/>
      <c r="R31824" s="119"/>
      <c r="T31824" s="119"/>
      <c r="V31824" s="119"/>
      <c r="X31824" s="119"/>
      <c r="Z31824" s="119"/>
    </row>
    <row r="31825" spans="16:26" x14ac:dyDescent="0.25">
      <c r="P31825" s="119"/>
      <c r="R31825" s="119"/>
      <c r="T31825" s="119"/>
      <c r="V31825" s="119"/>
      <c r="X31825" s="119"/>
      <c r="Z31825" s="119"/>
    </row>
    <row r="31826" spans="16:26" x14ac:dyDescent="0.25">
      <c r="P31826" s="119"/>
      <c r="R31826" s="119"/>
      <c r="T31826" s="119"/>
      <c r="V31826" s="119"/>
      <c r="X31826" s="119"/>
      <c r="Z31826" s="119"/>
    </row>
    <row r="31827" spans="16:26" x14ac:dyDescent="0.25">
      <c r="P31827" s="121"/>
      <c r="R31827" s="121"/>
      <c r="T31827" s="121"/>
      <c r="V31827" s="121"/>
      <c r="X31827" s="121"/>
      <c r="Z31827" s="121"/>
    </row>
    <row r="31828" spans="16:26" x14ac:dyDescent="0.25">
      <c r="P31828" s="121"/>
      <c r="R31828" s="121"/>
      <c r="T31828" s="121"/>
      <c r="V31828" s="121"/>
      <c r="X31828" s="121"/>
      <c r="Z31828" s="121"/>
    </row>
    <row r="31829" spans="16:26" x14ac:dyDescent="0.25">
      <c r="P31829" s="121"/>
      <c r="R31829" s="121"/>
      <c r="T31829" s="121"/>
      <c r="V31829" s="121"/>
      <c r="X31829" s="121"/>
      <c r="Z31829" s="121"/>
    </row>
    <row r="31830" spans="16:26" x14ac:dyDescent="0.25">
      <c r="P31830" s="121"/>
      <c r="R31830" s="121"/>
      <c r="T31830" s="121"/>
      <c r="V31830" s="121"/>
      <c r="X31830" s="121"/>
      <c r="Z31830" s="121"/>
    </row>
    <row r="31831" spans="16:26" x14ac:dyDescent="0.25">
      <c r="P31831" s="122"/>
      <c r="R31831" s="122"/>
      <c r="T31831" s="122"/>
      <c r="V31831" s="122"/>
      <c r="X31831" s="122"/>
      <c r="Z31831" s="122"/>
    </row>
    <row r="31832" spans="16:26" x14ac:dyDescent="0.25">
      <c r="P31832" s="118"/>
      <c r="R31832" s="118"/>
      <c r="T31832" s="118"/>
      <c r="V31832" s="118"/>
      <c r="X31832" s="118"/>
      <c r="Z31832" s="118"/>
    </row>
    <row r="31833" spans="16:26" x14ac:dyDescent="0.25">
      <c r="P31833" s="119"/>
      <c r="R31833" s="119"/>
      <c r="T31833" s="119"/>
      <c r="V31833" s="119"/>
      <c r="X31833" s="119"/>
      <c r="Z31833" s="119"/>
    </row>
    <row r="31834" spans="16:26" x14ac:dyDescent="0.25">
      <c r="P31834" s="119"/>
      <c r="R31834" s="119"/>
      <c r="T31834" s="119"/>
      <c r="V31834" s="119"/>
      <c r="X31834" s="119"/>
      <c r="Z31834" s="119"/>
    </row>
    <row r="31835" spans="16:26" x14ac:dyDescent="0.25">
      <c r="P31835" s="120"/>
      <c r="R31835" s="120"/>
      <c r="T31835" s="120"/>
      <c r="V31835" s="120"/>
      <c r="X31835" s="120"/>
      <c r="Z31835" s="120"/>
    </row>
    <row r="31836" spans="16:26" x14ac:dyDescent="0.25">
      <c r="P31836" s="119"/>
      <c r="R31836" s="119"/>
      <c r="T31836" s="119"/>
      <c r="V31836" s="119"/>
      <c r="X31836" s="119"/>
      <c r="Z31836" s="119"/>
    </row>
    <row r="31837" spans="16:26" x14ac:dyDescent="0.25">
      <c r="P31837" s="119"/>
      <c r="R31837" s="119"/>
      <c r="T31837" s="119"/>
      <c r="V31837" s="119"/>
      <c r="X31837" s="119"/>
      <c r="Z31837" s="119"/>
    </row>
    <row r="31838" spans="16:26" x14ac:dyDescent="0.25">
      <c r="P31838" s="120"/>
      <c r="R31838" s="120"/>
      <c r="T31838" s="120"/>
      <c r="V31838" s="120"/>
      <c r="X31838" s="120"/>
      <c r="Z31838" s="120"/>
    </row>
    <row r="31839" spans="16:26" x14ac:dyDescent="0.25">
      <c r="P31839" s="119"/>
      <c r="R31839" s="119"/>
      <c r="T31839" s="119"/>
      <c r="V31839" s="119"/>
      <c r="X31839" s="119"/>
      <c r="Z31839" s="119"/>
    </row>
    <row r="31840" spans="16:26" x14ac:dyDescent="0.25">
      <c r="P31840" s="120"/>
      <c r="R31840" s="120"/>
      <c r="T31840" s="120"/>
      <c r="V31840" s="120"/>
      <c r="X31840" s="120"/>
      <c r="Z31840" s="120"/>
    </row>
    <row r="31841" spans="16:26" x14ac:dyDescent="0.25">
      <c r="P31841" s="119"/>
      <c r="R31841" s="119"/>
      <c r="T31841" s="119"/>
      <c r="V31841" s="119"/>
      <c r="X31841" s="119"/>
      <c r="Z31841" s="119"/>
    </row>
    <row r="31842" spans="16:26" x14ac:dyDescent="0.25">
      <c r="P31842" s="119"/>
      <c r="R31842" s="119"/>
      <c r="T31842" s="119"/>
      <c r="V31842" s="119"/>
      <c r="X31842" s="119"/>
      <c r="Z31842" s="119"/>
    </row>
    <row r="31843" spans="16:26" x14ac:dyDescent="0.25">
      <c r="P31843" s="119"/>
      <c r="R31843" s="119"/>
      <c r="T31843" s="119"/>
      <c r="V31843" s="119"/>
      <c r="X31843" s="119"/>
      <c r="Z31843" s="119"/>
    </row>
    <row r="31844" spans="16:26" x14ac:dyDescent="0.25">
      <c r="P31844" s="121"/>
      <c r="R31844" s="121"/>
      <c r="T31844" s="121"/>
      <c r="V31844" s="121"/>
      <c r="X31844" s="121"/>
      <c r="Z31844" s="121"/>
    </row>
    <row r="31845" spans="16:26" x14ac:dyDescent="0.25">
      <c r="P31845" s="121"/>
      <c r="R31845" s="121"/>
      <c r="T31845" s="121"/>
      <c r="V31845" s="121"/>
      <c r="X31845" s="121"/>
      <c r="Z31845" s="121"/>
    </row>
    <row r="31846" spans="16:26" x14ac:dyDescent="0.25">
      <c r="P31846" s="121"/>
      <c r="R31846" s="121"/>
      <c r="T31846" s="121"/>
      <c r="V31846" s="121"/>
      <c r="X31846" s="121"/>
      <c r="Z31846" s="121"/>
    </row>
    <row r="31847" spans="16:26" x14ac:dyDescent="0.25">
      <c r="P31847" s="121"/>
      <c r="R31847" s="121"/>
      <c r="T31847" s="121"/>
      <c r="V31847" s="121"/>
      <c r="X31847" s="121"/>
      <c r="Z31847" s="121"/>
    </row>
    <row r="31848" spans="16:26" x14ac:dyDescent="0.25">
      <c r="P31848" s="122"/>
      <c r="R31848" s="122"/>
      <c r="T31848" s="122"/>
      <c r="V31848" s="122"/>
      <c r="X31848" s="122"/>
      <c r="Z31848" s="122"/>
    </row>
    <row r="31849" spans="16:26" x14ac:dyDescent="0.25">
      <c r="P31849" s="118"/>
      <c r="R31849" s="118"/>
      <c r="T31849" s="118"/>
      <c r="V31849" s="118"/>
      <c r="X31849" s="118"/>
      <c r="Z31849" s="118"/>
    </row>
    <row r="31850" spans="16:26" x14ac:dyDescent="0.25">
      <c r="P31850" s="119"/>
      <c r="R31850" s="119"/>
      <c r="T31850" s="119"/>
      <c r="V31850" s="119"/>
      <c r="X31850" s="119"/>
      <c r="Z31850" s="119"/>
    </row>
    <row r="31851" spans="16:26" x14ac:dyDescent="0.25">
      <c r="P31851" s="119"/>
      <c r="R31851" s="119"/>
      <c r="T31851" s="119"/>
      <c r="V31851" s="119"/>
      <c r="X31851" s="119"/>
      <c r="Z31851" s="119"/>
    </row>
    <row r="31852" spans="16:26" x14ac:dyDescent="0.25">
      <c r="P31852" s="120"/>
      <c r="R31852" s="120"/>
      <c r="T31852" s="120"/>
      <c r="V31852" s="120"/>
      <c r="X31852" s="120"/>
      <c r="Z31852" s="120"/>
    </row>
    <row r="31853" spans="16:26" x14ac:dyDescent="0.25">
      <c r="P31853" s="119"/>
      <c r="R31853" s="119"/>
      <c r="T31853" s="119"/>
      <c r="V31853" s="119"/>
      <c r="X31853" s="119"/>
      <c r="Z31853" s="119"/>
    </row>
    <row r="31854" spans="16:26" x14ac:dyDescent="0.25">
      <c r="P31854" s="119"/>
      <c r="R31854" s="119"/>
      <c r="T31854" s="119"/>
      <c r="V31854" s="119"/>
      <c r="X31854" s="119"/>
      <c r="Z31854" s="119"/>
    </row>
    <row r="31855" spans="16:26" x14ac:dyDescent="0.25">
      <c r="P31855" s="120"/>
      <c r="R31855" s="120"/>
      <c r="T31855" s="120"/>
      <c r="V31855" s="120"/>
      <c r="X31855" s="120"/>
      <c r="Z31855" s="120"/>
    </row>
    <row r="31856" spans="16:26" x14ac:dyDescent="0.25">
      <c r="P31856" s="119"/>
      <c r="R31856" s="119"/>
      <c r="T31856" s="119"/>
      <c r="V31856" s="119"/>
      <c r="X31856" s="119"/>
      <c r="Z31856" s="119"/>
    </row>
    <row r="31857" spans="16:26" x14ac:dyDescent="0.25">
      <c r="P31857" s="120"/>
      <c r="R31857" s="120"/>
      <c r="T31857" s="120"/>
      <c r="V31857" s="120"/>
      <c r="X31857" s="120"/>
      <c r="Z31857" s="120"/>
    </row>
    <row r="31858" spans="16:26" x14ac:dyDescent="0.25">
      <c r="P31858" s="119"/>
      <c r="R31858" s="119"/>
      <c r="T31858" s="119"/>
      <c r="V31858" s="119"/>
      <c r="X31858" s="119"/>
      <c r="Z31858" s="119"/>
    </row>
    <row r="31859" spans="16:26" x14ac:dyDescent="0.25">
      <c r="P31859" s="119"/>
      <c r="R31859" s="119"/>
      <c r="T31859" s="119"/>
      <c r="V31859" s="119"/>
      <c r="X31859" s="119"/>
      <c r="Z31859" s="119"/>
    </row>
    <row r="31860" spans="16:26" x14ac:dyDescent="0.25">
      <c r="P31860" s="119"/>
      <c r="R31860" s="119"/>
      <c r="T31860" s="119"/>
      <c r="V31860" s="119"/>
      <c r="X31860" s="119"/>
      <c r="Z31860" s="119"/>
    </row>
    <row r="31861" spans="16:26" x14ac:dyDescent="0.25">
      <c r="P31861" s="121"/>
      <c r="R31861" s="121"/>
      <c r="T31861" s="121"/>
      <c r="V31861" s="121"/>
      <c r="X31861" s="121"/>
      <c r="Z31861" s="121"/>
    </row>
    <row r="31862" spans="16:26" x14ac:dyDescent="0.25">
      <c r="P31862" s="121"/>
      <c r="R31862" s="121"/>
      <c r="T31862" s="121"/>
      <c r="V31862" s="121"/>
      <c r="X31862" s="121"/>
      <c r="Z31862" s="121"/>
    </row>
    <row r="31863" spans="16:26" x14ac:dyDescent="0.25">
      <c r="P31863" s="121"/>
      <c r="R31863" s="121"/>
      <c r="T31863" s="121"/>
      <c r="V31863" s="121"/>
      <c r="X31863" s="121"/>
      <c r="Z31863" s="121"/>
    </row>
    <row r="31864" spans="16:26" x14ac:dyDescent="0.25">
      <c r="P31864" s="121"/>
      <c r="R31864" s="121"/>
      <c r="T31864" s="121"/>
      <c r="V31864" s="121"/>
      <c r="X31864" s="121"/>
      <c r="Z31864" s="121"/>
    </row>
    <row r="31865" spans="16:26" x14ac:dyDescent="0.25">
      <c r="P31865" s="122"/>
      <c r="R31865" s="122"/>
      <c r="T31865" s="122"/>
      <c r="V31865" s="122"/>
      <c r="X31865" s="122"/>
      <c r="Z31865" s="122"/>
    </row>
    <row r="31866" spans="16:26" x14ac:dyDescent="0.25">
      <c r="P31866" s="118"/>
      <c r="R31866" s="118"/>
      <c r="T31866" s="118"/>
      <c r="V31866" s="118"/>
      <c r="X31866" s="118"/>
      <c r="Z31866" s="118"/>
    </row>
    <row r="31867" spans="16:26" x14ac:dyDescent="0.25">
      <c r="P31867" s="119"/>
      <c r="R31867" s="119"/>
      <c r="T31867" s="119"/>
      <c r="V31867" s="119"/>
      <c r="X31867" s="119"/>
      <c r="Z31867" s="119"/>
    </row>
    <row r="31868" spans="16:26" x14ac:dyDescent="0.25">
      <c r="P31868" s="119"/>
      <c r="R31868" s="119"/>
      <c r="T31868" s="119"/>
      <c r="V31868" s="119"/>
      <c r="X31868" s="119"/>
      <c r="Z31868" s="119"/>
    </row>
    <row r="31869" spans="16:26" x14ac:dyDescent="0.25">
      <c r="P31869" s="120"/>
      <c r="R31869" s="120"/>
      <c r="T31869" s="120"/>
      <c r="V31869" s="120"/>
      <c r="X31869" s="120"/>
      <c r="Z31869" s="120"/>
    </row>
    <row r="31870" spans="16:26" x14ac:dyDescent="0.25">
      <c r="P31870" s="119"/>
      <c r="R31870" s="119"/>
      <c r="T31870" s="119"/>
      <c r="V31870" s="119"/>
      <c r="X31870" s="119"/>
      <c r="Z31870" s="119"/>
    </row>
    <row r="31871" spans="16:26" x14ac:dyDescent="0.25">
      <c r="P31871" s="119"/>
      <c r="R31871" s="119"/>
      <c r="T31871" s="119"/>
      <c r="V31871" s="119"/>
      <c r="X31871" s="119"/>
      <c r="Z31871" s="119"/>
    </row>
    <row r="31872" spans="16:26" x14ac:dyDescent="0.25">
      <c r="P31872" s="120"/>
      <c r="R31872" s="120"/>
      <c r="T31872" s="120"/>
      <c r="V31872" s="120"/>
      <c r="X31872" s="120"/>
      <c r="Z31872" s="120"/>
    </row>
    <row r="31873" spans="16:26" x14ac:dyDescent="0.25">
      <c r="P31873" s="119"/>
      <c r="R31873" s="119"/>
      <c r="T31873" s="119"/>
      <c r="V31873" s="119"/>
      <c r="X31873" s="119"/>
      <c r="Z31873" s="119"/>
    </row>
    <row r="31874" spans="16:26" x14ac:dyDescent="0.25">
      <c r="P31874" s="120"/>
      <c r="R31874" s="120"/>
      <c r="T31874" s="120"/>
      <c r="V31874" s="120"/>
      <c r="X31874" s="120"/>
      <c r="Z31874" s="120"/>
    </row>
    <row r="31875" spans="16:26" x14ac:dyDescent="0.25">
      <c r="P31875" s="119"/>
      <c r="R31875" s="119"/>
      <c r="T31875" s="119"/>
      <c r="V31875" s="119"/>
      <c r="X31875" s="119"/>
      <c r="Z31875" s="119"/>
    </row>
    <row r="31876" spans="16:26" x14ac:dyDescent="0.25">
      <c r="P31876" s="119"/>
      <c r="R31876" s="119"/>
      <c r="T31876" s="119"/>
      <c r="V31876" s="119"/>
      <c r="X31876" s="119"/>
      <c r="Z31876" s="119"/>
    </row>
    <row r="31877" spans="16:26" x14ac:dyDescent="0.25">
      <c r="P31877" s="119"/>
      <c r="R31877" s="119"/>
      <c r="T31877" s="119"/>
      <c r="V31877" s="119"/>
      <c r="X31877" s="119"/>
      <c r="Z31877" s="119"/>
    </row>
    <row r="31878" spans="16:26" x14ac:dyDescent="0.25">
      <c r="P31878" s="121"/>
      <c r="R31878" s="121"/>
      <c r="T31878" s="121"/>
      <c r="V31878" s="121"/>
      <c r="X31878" s="121"/>
      <c r="Z31878" s="121"/>
    </row>
    <row r="31879" spans="16:26" x14ac:dyDescent="0.25">
      <c r="P31879" s="121"/>
      <c r="R31879" s="121"/>
      <c r="T31879" s="121"/>
      <c r="V31879" s="121"/>
      <c r="X31879" s="121"/>
      <c r="Z31879" s="121"/>
    </row>
    <row r="31880" spans="16:26" x14ac:dyDescent="0.25">
      <c r="P31880" s="121"/>
      <c r="R31880" s="121"/>
      <c r="T31880" s="121"/>
      <c r="V31880" s="121"/>
      <c r="X31880" s="121"/>
      <c r="Z31880" s="121"/>
    </row>
    <row r="31881" spans="16:26" x14ac:dyDescent="0.25">
      <c r="P31881" s="121"/>
      <c r="R31881" s="121"/>
      <c r="T31881" s="121"/>
      <c r="V31881" s="121"/>
      <c r="X31881" s="121"/>
      <c r="Z31881" s="121"/>
    </row>
    <row r="31882" spans="16:26" x14ac:dyDescent="0.25">
      <c r="P31882" s="122"/>
      <c r="R31882" s="122"/>
      <c r="T31882" s="122"/>
      <c r="V31882" s="122"/>
      <c r="X31882" s="122"/>
      <c r="Z31882" s="122"/>
    </row>
    <row r="31883" spans="16:26" x14ac:dyDescent="0.25">
      <c r="P31883" s="118"/>
      <c r="R31883" s="118"/>
      <c r="T31883" s="118"/>
      <c r="V31883" s="118"/>
      <c r="X31883" s="118"/>
      <c r="Z31883" s="118"/>
    </row>
    <row r="31884" spans="16:26" x14ac:dyDescent="0.25">
      <c r="P31884" s="119"/>
      <c r="R31884" s="119"/>
      <c r="T31884" s="119"/>
      <c r="V31884" s="119"/>
      <c r="X31884" s="119"/>
      <c r="Z31884" s="119"/>
    </row>
    <row r="31885" spans="16:26" x14ac:dyDescent="0.25">
      <c r="P31885" s="119"/>
      <c r="R31885" s="119"/>
      <c r="T31885" s="119"/>
      <c r="V31885" s="119"/>
      <c r="X31885" s="119"/>
      <c r="Z31885" s="119"/>
    </row>
    <row r="31886" spans="16:26" x14ac:dyDescent="0.25">
      <c r="P31886" s="120"/>
      <c r="R31886" s="120"/>
      <c r="T31886" s="120"/>
      <c r="V31886" s="120"/>
      <c r="X31886" s="120"/>
      <c r="Z31886" s="120"/>
    </row>
    <row r="31887" spans="16:26" x14ac:dyDescent="0.25">
      <c r="P31887" s="119"/>
      <c r="R31887" s="119"/>
      <c r="T31887" s="119"/>
      <c r="V31887" s="119"/>
      <c r="X31887" s="119"/>
      <c r="Z31887" s="119"/>
    </row>
    <row r="31888" spans="16:26" x14ac:dyDescent="0.25">
      <c r="P31888" s="119"/>
      <c r="R31888" s="119"/>
      <c r="T31888" s="119"/>
      <c r="V31888" s="119"/>
      <c r="X31888" s="119"/>
      <c r="Z31888" s="119"/>
    </row>
    <row r="31889" spans="16:26" x14ac:dyDescent="0.25">
      <c r="P31889" s="120"/>
      <c r="R31889" s="120"/>
      <c r="T31889" s="120"/>
      <c r="V31889" s="120"/>
      <c r="X31889" s="120"/>
      <c r="Z31889" s="120"/>
    </row>
    <row r="31890" spans="16:26" x14ac:dyDescent="0.25">
      <c r="P31890" s="119"/>
      <c r="R31890" s="119"/>
      <c r="T31890" s="119"/>
      <c r="V31890" s="119"/>
      <c r="X31890" s="119"/>
      <c r="Z31890" s="119"/>
    </row>
    <row r="31891" spans="16:26" x14ac:dyDescent="0.25">
      <c r="P31891" s="120"/>
      <c r="R31891" s="120"/>
      <c r="T31891" s="120"/>
      <c r="V31891" s="120"/>
      <c r="X31891" s="120"/>
      <c r="Z31891" s="120"/>
    </row>
    <row r="31892" spans="16:26" x14ac:dyDescent="0.25">
      <c r="P31892" s="119"/>
      <c r="R31892" s="119"/>
      <c r="T31892" s="119"/>
      <c r="V31892" s="119"/>
      <c r="X31892" s="119"/>
      <c r="Z31892" s="119"/>
    </row>
    <row r="31893" spans="16:26" x14ac:dyDescent="0.25">
      <c r="P31893" s="119"/>
      <c r="R31893" s="119"/>
      <c r="T31893" s="119"/>
      <c r="V31893" s="119"/>
      <c r="X31893" s="119"/>
      <c r="Z31893" s="119"/>
    </row>
    <row r="31894" spans="16:26" x14ac:dyDescent="0.25">
      <c r="P31894" s="119"/>
      <c r="R31894" s="119"/>
      <c r="T31894" s="119"/>
      <c r="V31894" s="119"/>
      <c r="X31894" s="119"/>
      <c r="Z31894" s="119"/>
    </row>
    <row r="31895" spans="16:26" x14ac:dyDescent="0.25">
      <c r="P31895" s="121"/>
      <c r="R31895" s="121"/>
      <c r="T31895" s="121"/>
      <c r="V31895" s="121"/>
      <c r="X31895" s="121"/>
      <c r="Z31895" s="121"/>
    </row>
    <row r="31896" spans="16:26" x14ac:dyDescent="0.25">
      <c r="P31896" s="121"/>
      <c r="R31896" s="121"/>
      <c r="T31896" s="121"/>
      <c r="V31896" s="121"/>
      <c r="X31896" s="121"/>
      <c r="Z31896" s="121"/>
    </row>
    <row r="31897" spans="16:26" x14ac:dyDescent="0.25">
      <c r="P31897" s="121"/>
      <c r="R31897" s="121"/>
      <c r="T31897" s="121"/>
      <c r="V31897" s="121"/>
      <c r="X31897" s="121"/>
      <c r="Z31897" s="121"/>
    </row>
    <row r="31898" spans="16:26" x14ac:dyDescent="0.25">
      <c r="P31898" s="121"/>
      <c r="R31898" s="121"/>
      <c r="T31898" s="121"/>
      <c r="V31898" s="121"/>
      <c r="X31898" s="121"/>
      <c r="Z31898" s="121"/>
    </row>
    <row r="31899" spans="16:26" x14ac:dyDescent="0.25">
      <c r="P31899" s="122"/>
      <c r="R31899" s="122"/>
      <c r="T31899" s="122"/>
      <c r="V31899" s="122"/>
      <c r="X31899" s="122"/>
      <c r="Z31899" s="122"/>
    </row>
    <row r="31900" spans="16:26" x14ac:dyDescent="0.25">
      <c r="P31900" s="118"/>
      <c r="R31900" s="118"/>
      <c r="T31900" s="118"/>
      <c r="V31900" s="118"/>
      <c r="X31900" s="118"/>
      <c r="Z31900" s="118"/>
    </row>
    <row r="31901" spans="16:26" x14ac:dyDescent="0.25">
      <c r="P31901" s="119"/>
      <c r="R31901" s="119"/>
      <c r="T31901" s="119"/>
      <c r="V31901" s="119"/>
      <c r="X31901" s="119"/>
      <c r="Z31901" s="119"/>
    </row>
    <row r="31902" spans="16:26" x14ac:dyDescent="0.25">
      <c r="P31902" s="119"/>
      <c r="R31902" s="119"/>
      <c r="T31902" s="119"/>
      <c r="V31902" s="119"/>
      <c r="X31902" s="119"/>
      <c r="Z31902" s="119"/>
    </row>
    <row r="31903" spans="16:26" x14ac:dyDescent="0.25">
      <c r="P31903" s="120"/>
      <c r="R31903" s="120"/>
      <c r="T31903" s="120"/>
      <c r="V31903" s="120"/>
      <c r="X31903" s="120"/>
      <c r="Z31903" s="120"/>
    </row>
    <row r="31904" spans="16:26" x14ac:dyDescent="0.25">
      <c r="P31904" s="119"/>
      <c r="R31904" s="119"/>
      <c r="T31904" s="119"/>
      <c r="V31904" s="119"/>
      <c r="X31904" s="119"/>
      <c r="Z31904" s="119"/>
    </row>
    <row r="31905" spans="16:26" x14ac:dyDescent="0.25">
      <c r="P31905" s="119"/>
      <c r="R31905" s="119"/>
      <c r="T31905" s="119"/>
      <c r="V31905" s="119"/>
      <c r="X31905" s="119"/>
      <c r="Z31905" s="119"/>
    </row>
    <row r="31906" spans="16:26" x14ac:dyDescent="0.25">
      <c r="P31906" s="120"/>
      <c r="R31906" s="120"/>
      <c r="T31906" s="120"/>
      <c r="V31906" s="120"/>
      <c r="X31906" s="120"/>
      <c r="Z31906" s="120"/>
    </row>
    <row r="31907" spans="16:26" x14ac:dyDescent="0.25">
      <c r="P31907" s="119"/>
      <c r="R31907" s="119"/>
      <c r="T31907" s="119"/>
      <c r="V31907" s="119"/>
      <c r="X31907" s="119"/>
      <c r="Z31907" s="119"/>
    </row>
    <row r="31908" spans="16:26" x14ac:dyDescent="0.25">
      <c r="P31908" s="120"/>
      <c r="R31908" s="120"/>
      <c r="T31908" s="120"/>
      <c r="V31908" s="120"/>
      <c r="X31908" s="120"/>
      <c r="Z31908" s="120"/>
    </row>
    <row r="31909" spans="16:26" x14ac:dyDescent="0.25">
      <c r="P31909" s="119"/>
      <c r="R31909" s="119"/>
      <c r="T31909" s="119"/>
      <c r="V31909" s="119"/>
      <c r="X31909" s="119"/>
      <c r="Z31909" s="119"/>
    </row>
    <row r="31910" spans="16:26" x14ac:dyDescent="0.25">
      <c r="P31910" s="119"/>
      <c r="R31910" s="119"/>
      <c r="T31910" s="119"/>
      <c r="V31910" s="119"/>
      <c r="X31910" s="119"/>
      <c r="Z31910" s="119"/>
    </row>
    <row r="31911" spans="16:26" x14ac:dyDescent="0.25">
      <c r="P31911" s="119"/>
      <c r="R31911" s="119"/>
      <c r="T31911" s="119"/>
      <c r="V31911" s="119"/>
      <c r="X31911" s="119"/>
      <c r="Z31911" s="119"/>
    </row>
    <row r="31912" spans="16:26" x14ac:dyDescent="0.25">
      <c r="P31912" s="121"/>
      <c r="R31912" s="121"/>
      <c r="T31912" s="121"/>
      <c r="V31912" s="121"/>
      <c r="X31912" s="121"/>
      <c r="Z31912" s="121"/>
    </row>
    <row r="31913" spans="16:26" x14ac:dyDescent="0.25">
      <c r="P31913" s="121"/>
      <c r="R31913" s="121"/>
      <c r="T31913" s="121"/>
      <c r="V31913" s="121"/>
      <c r="X31913" s="121"/>
      <c r="Z31913" s="121"/>
    </row>
    <row r="31914" spans="16:26" x14ac:dyDescent="0.25">
      <c r="P31914" s="121"/>
      <c r="R31914" s="121"/>
      <c r="T31914" s="121"/>
      <c r="V31914" s="121"/>
      <c r="X31914" s="121"/>
      <c r="Z31914" s="121"/>
    </row>
    <row r="31915" spans="16:26" x14ac:dyDescent="0.25">
      <c r="P31915" s="121"/>
      <c r="R31915" s="121"/>
      <c r="T31915" s="121"/>
      <c r="V31915" s="121"/>
      <c r="X31915" s="121"/>
      <c r="Z31915" s="121"/>
    </row>
    <row r="31916" spans="16:26" x14ac:dyDescent="0.25">
      <c r="P31916" s="122"/>
      <c r="R31916" s="122"/>
      <c r="T31916" s="122"/>
      <c r="V31916" s="122"/>
      <c r="X31916" s="122"/>
      <c r="Z31916" s="122"/>
    </row>
    <row r="31917" spans="16:26" x14ac:dyDescent="0.25">
      <c r="P31917" s="118"/>
      <c r="R31917" s="118"/>
      <c r="T31917" s="118"/>
      <c r="V31917" s="118"/>
      <c r="X31917" s="118"/>
      <c r="Z31917" s="118"/>
    </row>
    <row r="31918" spans="16:26" x14ac:dyDescent="0.25">
      <c r="P31918" s="119"/>
      <c r="R31918" s="119"/>
      <c r="T31918" s="119"/>
      <c r="V31918" s="119"/>
      <c r="X31918" s="119"/>
      <c r="Z31918" s="119"/>
    </row>
    <row r="31919" spans="16:26" x14ac:dyDescent="0.25">
      <c r="P31919" s="119"/>
      <c r="R31919" s="119"/>
      <c r="T31919" s="119"/>
      <c r="V31919" s="119"/>
      <c r="X31919" s="119"/>
      <c r="Z31919" s="119"/>
    </row>
    <row r="31920" spans="16:26" x14ac:dyDescent="0.25">
      <c r="P31920" s="120"/>
      <c r="R31920" s="120"/>
      <c r="T31920" s="120"/>
      <c r="V31920" s="120"/>
      <c r="X31920" s="120"/>
      <c r="Z31920" s="120"/>
    </row>
    <row r="31921" spans="16:26" x14ac:dyDescent="0.25">
      <c r="P31921" s="119"/>
      <c r="R31921" s="119"/>
      <c r="T31921" s="119"/>
      <c r="V31921" s="119"/>
      <c r="X31921" s="119"/>
      <c r="Z31921" s="119"/>
    </row>
    <row r="31922" spans="16:26" x14ac:dyDescent="0.25">
      <c r="P31922" s="119"/>
      <c r="R31922" s="119"/>
      <c r="T31922" s="119"/>
      <c r="V31922" s="119"/>
      <c r="X31922" s="119"/>
      <c r="Z31922" s="119"/>
    </row>
    <row r="31923" spans="16:26" x14ac:dyDescent="0.25">
      <c r="P31923" s="120"/>
      <c r="R31923" s="120"/>
      <c r="T31923" s="120"/>
      <c r="V31923" s="120"/>
      <c r="X31923" s="120"/>
      <c r="Z31923" s="120"/>
    </row>
    <row r="31924" spans="16:26" x14ac:dyDescent="0.25">
      <c r="P31924" s="119"/>
      <c r="R31924" s="119"/>
      <c r="T31924" s="119"/>
      <c r="V31924" s="119"/>
      <c r="X31924" s="119"/>
      <c r="Z31924" s="119"/>
    </row>
    <row r="31925" spans="16:26" x14ac:dyDescent="0.25">
      <c r="P31925" s="120"/>
      <c r="R31925" s="120"/>
      <c r="T31925" s="120"/>
      <c r="V31925" s="120"/>
      <c r="X31925" s="120"/>
      <c r="Z31925" s="120"/>
    </row>
    <row r="31926" spans="16:26" x14ac:dyDescent="0.25">
      <c r="P31926" s="119"/>
      <c r="R31926" s="119"/>
      <c r="T31926" s="119"/>
      <c r="V31926" s="119"/>
      <c r="X31926" s="119"/>
      <c r="Z31926" s="119"/>
    </row>
    <row r="31927" spans="16:26" x14ac:dyDescent="0.25">
      <c r="P31927" s="119"/>
      <c r="R31927" s="119"/>
      <c r="T31927" s="119"/>
      <c r="V31927" s="119"/>
      <c r="X31927" s="119"/>
      <c r="Z31927" s="119"/>
    </row>
    <row r="31928" spans="16:26" x14ac:dyDescent="0.25">
      <c r="P31928" s="119"/>
      <c r="R31928" s="119"/>
      <c r="T31928" s="119"/>
      <c r="V31928" s="119"/>
      <c r="X31928" s="119"/>
      <c r="Z31928" s="119"/>
    </row>
    <row r="31929" spans="16:26" x14ac:dyDescent="0.25">
      <c r="P31929" s="121"/>
      <c r="R31929" s="121"/>
      <c r="T31929" s="121"/>
      <c r="V31929" s="121"/>
      <c r="X31929" s="121"/>
      <c r="Z31929" s="121"/>
    </row>
    <row r="31930" spans="16:26" x14ac:dyDescent="0.25">
      <c r="P31930" s="121"/>
      <c r="R31930" s="121"/>
      <c r="T31930" s="121"/>
      <c r="V31930" s="121"/>
      <c r="X31930" s="121"/>
      <c r="Z31930" s="121"/>
    </row>
    <row r="31931" spans="16:26" x14ac:dyDescent="0.25">
      <c r="P31931" s="121"/>
      <c r="R31931" s="121"/>
      <c r="T31931" s="121"/>
      <c r="V31931" s="121"/>
      <c r="X31931" s="121"/>
      <c r="Z31931" s="121"/>
    </row>
    <row r="31932" spans="16:26" x14ac:dyDescent="0.25">
      <c r="P31932" s="121"/>
      <c r="R31932" s="121"/>
      <c r="T31932" s="121"/>
      <c r="V31932" s="121"/>
      <c r="X31932" s="121"/>
      <c r="Z31932" s="121"/>
    </row>
    <row r="31933" spans="16:26" x14ac:dyDescent="0.25">
      <c r="P31933" s="122"/>
      <c r="R31933" s="122"/>
      <c r="T31933" s="122"/>
      <c r="V31933" s="122"/>
      <c r="X31933" s="122"/>
      <c r="Z31933" s="122"/>
    </row>
    <row r="31934" spans="16:26" x14ac:dyDescent="0.25">
      <c r="P31934" s="118"/>
      <c r="R31934" s="118"/>
      <c r="T31934" s="118"/>
      <c r="V31934" s="118"/>
      <c r="X31934" s="118"/>
      <c r="Z31934" s="118"/>
    </row>
    <row r="31935" spans="16:26" x14ac:dyDescent="0.25">
      <c r="P31935" s="119"/>
      <c r="R31935" s="119"/>
      <c r="T31935" s="119"/>
      <c r="V31935" s="119"/>
      <c r="X31935" s="119"/>
      <c r="Z31935" s="119"/>
    </row>
    <row r="31936" spans="16:26" x14ac:dyDescent="0.25">
      <c r="P31936" s="119"/>
      <c r="R31936" s="119"/>
      <c r="T31936" s="119"/>
      <c r="V31936" s="119"/>
      <c r="X31936" s="119"/>
      <c r="Z31936" s="119"/>
    </row>
    <row r="31937" spans="16:26" x14ac:dyDescent="0.25">
      <c r="P31937" s="120"/>
      <c r="R31937" s="120"/>
      <c r="T31937" s="120"/>
      <c r="V31937" s="120"/>
      <c r="X31937" s="120"/>
      <c r="Z31937" s="120"/>
    </row>
    <row r="31938" spans="16:26" x14ac:dyDescent="0.25">
      <c r="P31938" s="119"/>
      <c r="R31938" s="119"/>
      <c r="T31938" s="119"/>
      <c r="V31938" s="119"/>
      <c r="X31938" s="119"/>
      <c r="Z31938" s="119"/>
    </row>
    <row r="31939" spans="16:26" x14ac:dyDescent="0.25">
      <c r="P31939" s="119"/>
      <c r="R31939" s="119"/>
      <c r="T31939" s="119"/>
      <c r="V31939" s="119"/>
      <c r="X31939" s="119"/>
      <c r="Z31939" s="119"/>
    </row>
    <row r="31940" spans="16:26" x14ac:dyDescent="0.25">
      <c r="P31940" s="120"/>
      <c r="R31940" s="120"/>
      <c r="T31940" s="120"/>
      <c r="V31940" s="120"/>
      <c r="X31940" s="120"/>
      <c r="Z31940" s="120"/>
    </row>
    <row r="31941" spans="16:26" x14ac:dyDescent="0.25">
      <c r="P31941" s="119"/>
      <c r="R31941" s="119"/>
      <c r="T31941" s="119"/>
      <c r="V31941" s="119"/>
      <c r="X31941" s="119"/>
      <c r="Z31941" s="119"/>
    </row>
    <row r="31942" spans="16:26" x14ac:dyDescent="0.25">
      <c r="P31942" s="120"/>
      <c r="R31942" s="120"/>
      <c r="T31942" s="120"/>
      <c r="V31942" s="120"/>
      <c r="X31942" s="120"/>
      <c r="Z31942" s="120"/>
    </row>
    <row r="31943" spans="16:26" x14ac:dyDescent="0.25">
      <c r="P31943" s="119"/>
      <c r="R31943" s="119"/>
      <c r="T31943" s="119"/>
      <c r="V31943" s="119"/>
      <c r="X31943" s="119"/>
      <c r="Z31943" s="119"/>
    </row>
    <row r="31944" spans="16:26" x14ac:dyDescent="0.25">
      <c r="P31944" s="119"/>
      <c r="R31944" s="119"/>
      <c r="T31944" s="119"/>
      <c r="V31944" s="119"/>
      <c r="X31944" s="119"/>
      <c r="Z31944" s="119"/>
    </row>
    <row r="31945" spans="16:26" x14ac:dyDescent="0.25">
      <c r="P31945" s="119"/>
      <c r="R31945" s="119"/>
      <c r="T31945" s="119"/>
      <c r="V31945" s="119"/>
      <c r="X31945" s="119"/>
      <c r="Z31945" s="119"/>
    </row>
    <row r="31946" spans="16:26" x14ac:dyDescent="0.25">
      <c r="P31946" s="121"/>
      <c r="R31946" s="121"/>
      <c r="T31946" s="121"/>
      <c r="V31946" s="121"/>
      <c r="X31946" s="121"/>
      <c r="Z31946" s="121"/>
    </row>
    <row r="31947" spans="16:26" x14ac:dyDescent="0.25">
      <c r="P31947" s="121"/>
      <c r="R31947" s="121"/>
      <c r="T31947" s="121"/>
      <c r="V31947" s="121"/>
      <c r="X31947" s="121"/>
      <c r="Z31947" s="121"/>
    </row>
    <row r="31948" spans="16:26" x14ac:dyDescent="0.25">
      <c r="P31948" s="121"/>
      <c r="R31948" s="121"/>
      <c r="T31948" s="121"/>
      <c r="V31948" s="121"/>
      <c r="X31948" s="121"/>
      <c r="Z31948" s="121"/>
    </row>
    <row r="31949" spans="16:26" x14ac:dyDescent="0.25">
      <c r="P31949" s="121"/>
      <c r="R31949" s="121"/>
      <c r="T31949" s="121"/>
      <c r="V31949" s="121"/>
      <c r="X31949" s="121"/>
      <c r="Z31949" s="121"/>
    </row>
    <row r="31950" spans="16:26" x14ac:dyDescent="0.25">
      <c r="P31950" s="122"/>
      <c r="R31950" s="122"/>
      <c r="T31950" s="122"/>
      <c r="V31950" s="122"/>
      <c r="X31950" s="122"/>
      <c r="Z31950" s="122"/>
    </row>
    <row r="31951" spans="16:26" x14ac:dyDescent="0.25">
      <c r="P31951" s="118"/>
      <c r="R31951" s="118"/>
      <c r="T31951" s="118"/>
      <c r="V31951" s="118"/>
      <c r="X31951" s="118"/>
      <c r="Z31951" s="118"/>
    </row>
    <row r="31952" spans="16:26" x14ac:dyDescent="0.25">
      <c r="P31952" s="119"/>
      <c r="R31952" s="119"/>
      <c r="T31952" s="119"/>
      <c r="V31952" s="119"/>
      <c r="X31952" s="119"/>
      <c r="Z31952" s="119"/>
    </row>
    <row r="31953" spans="16:26" x14ac:dyDescent="0.25">
      <c r="P31953" s="119"/>
      <c r="R31953" s="119"/>
      <c r="T31953" s="119"/>
      <c r="V31953" s="119"/>
      <c r="X31953" s="119"/>
      <c r="Z31953" s="119"/>
    </row>
    <row r="31954" spans="16:26" x14ac:dyDescent="0.25">
      <c r="P31954" s="120"/>
      <c r="R31954" s="120"/>
      <c r="T31954" s="120"/>
      <c r="V31954" s="120"/>
      <c r="X31954" s="120"/>
      <c r="Z31954" s="120"/>
    </row>
    <row r="31955" spans="16:26" x14ac:dyDescent="0.25">
      <c r="P31955" s="119"/>
      <c r="R31955" s="119"/>
      <c r="T31955" s="119"/>
      <c r="V31955" s="119"/>
      <c r="X31955" s="119"/>
      <c r="Z31955" s="119"/>
    </row>
    <row r="31956" spans="16:26" x14ac:dyDescent="0.25">
      <c r="P31956" s="119"/>
      <c r="R31956" s="119"/>
      <c r="T31956" s="119"/>
      <c r="V31956" s="119"/>
      <c r="X31956" s="119"/>
      <c r="Z31956" s="119"/>
    </row>
    <row r="31957" spans="16:26" x14ac:dyDescent="0.25">
      <c r="P31957" s="120"/>
      <c r="R31957" s="120"/>
      <c r="T31957" s="120"/>
      <c r="V31957" s="120"/>
      <c r="X31957" s="120"/>
      <c r="Z31957" s="120"/>
    </row>
    <row r="31958" spans="16:26" x14ac:dyDescent="0.25">
      <c r="P31958" s="119"/>
      <c r="R31958" s="119"/>
      <c r="T31958" s="119"/>
      <c r="V31958" s="119"/>
      <c r="X31958" s="119"/>
      <c r="Z31958" s="119"/>
    </row>
    <row r="31959" spans="16:26" x14ac:dyDescent="0.25">
      <c r="P31959" s="120"/>
      <c r="R31959" s="120"/>
      <c r="T31959" s="120"/>
      <c r="V31959" s="120"/>
      <c r="X31959" s="120"/>
      <c r="Z31959" s="120"/>
    </row>
    <row r="31960" spans="16:26" x14ac:dyDescent="0.25">
      <c r="P31960" s="119"/>
      <c r="R31960" s="119"/>
      <c r="T31960" s="119"/>
      <c r="V31960" s="119"/>
      <c r="X31960" s="119"/>
      <c r="Z31960" s="119"/>
    </row>
    <row r="31961" spans="16:26" x14ac:dyDescent="0.25">
      <c r="P31961" s="119"/>
      <c r="R31961" s="119"/>
      <c r="T31961" s="119"/>
      <c r="V31961" s="119"/>
      <c r="X31961" s="119"/>
      <c r="Z31961" s="119"/>
    </row>
    <row r="31962" spans="16:26" x14ac:dyDescent="0.25">
      <c r="P31962" s="119"/>
      <c r="R31962" s="119"/>
      <c r="T31962" s="119"/>
      <c r="V31962" s="119"/>
      <c r="X31962" s="119"/>
      <c r="Z31962" s="119"/>
    </row>
    <row r="31963" spans="16:26" x14ac:dyDescent="0.25">
      <c r="P31963" s="121"/>
      <c r="R31963" s="121"/>
      <c r="T31963" s="121"/>
      <c r="V31963" s="121"/>
      <c r="X31963" s="121"/>
      <c r="Z31963" s="121"/>
    </row>
    <row r="31964" spans="16:26" x14ac:dyDescent="0.25">
      <c r="P31964" s="121"/>
      <c r="R31964" s="121"/>
      <c r="T31964" s="121"/>
      <c r="V31964" s="121"/>
      <c r="X31964" s="121"/>
      <c r="Z31964" s="121"/>
    </row>
    <row r="31965" spans="16:26" x14ac:dyDescent="0.25">
      <c r="P31965" s="121"/>
      <c r="R31965" s="121"/>
      <c r="T31965" s="121"/>
      <c r="V31965" s="121"/>
      <c r="X31965" s="121"/>
      <c r="Z31965" s="121"/>
    </row>
    <row r="31966" spans="16:26" x14ac:dyDescent="0.25">
      <c r="P31966" s="121"/>
      <c r="R31966" s="121"/>
      <c r="T31966" s="121"/>
      <c r="V31966" s="121"/>
      <c r="X31966" s="121"/>
      <c r="Z31966" s="121"/>
    </row>
    <row r="31967" spans="16:26" x14ac:dyDescent="0.25">
      <c r="P31967" s="122"/>
      <c r="R31967" s="122"/>
      <c r="T31967" s="122"/>
      <c r="V31967" s="122"/>
      <c r="X31967" s="122"/>
      <c r="Z31967" s="122"/>
    </row>
    <row r="31968" spans="16:26" x14ac:dyDescent="0.25">
      <c r="P31968" s="118"/>
      <c r="R31968" s="118"/>
      <c r="T31968" s="118"/>
      <c r="V31968" s="118"/>
      <c r="X31968" s="118"/>
      <c r="Z31968" s="118"/>
    </row>
    <row r="31969" spans="16:26" x14ac:dyDescent="0.25">
      <c r="P31969" s="119"/>
      <c r="R31969" s="119"/>
      <c r="T31969" s="119"/>
      <c r="V31969" s="119"/>
      <c r="X31969" s="119"/>
      <c r="Z31969" s="119"/>
    </row>
    <row r="31970" spans="16:26" x14ac:dyDescent="0.25">
      <c r="P31970" s="119"/>
      <c r="R31970" s="119"/>
      <c r="T31970" s="119"/>
      <c r="V31970" s="119"/>
      <c r="X31970" s="119"/>
      <c r="Z31970" s="119"/>
    </row>
    <row r="31971" spans="16:26" x14ac:dyDescent="0.25">
      <c r="P31971" s="120"/>
      <c r="R31971" s="120"/>
      <c r="T31971" s="120"/>
      <c r="V31971" s="120"/>
      <c r="X31971" s="120"/>
      <c r="Z31971" s="120"/>
    </row>
    <row r="31972" spans="16:26" x14ac:dyDescent="0.25">
      <c r="P31972" s="119"/>
      <c r="R31972" s="119"/>
      <c r="T31972" s="119"/>
      <c r="V31972" s="119"/>
      <c r="X31972" s="119"/>
      <c r="Z31972" s="119"/>
    </row>
    <row r="31973" spans="16:26" x14ac:dyDescent="0.25">
      <c r="P31973" s="119"/>
      <c r="R31973" s="119"/>
      <c r="T31973" s="119"/>
      <c r="V31973" s="119"/>
      <c r="X31973" s="119"/>
      <c r="Z31973" s="119"/>
    </row>
    <row r="31974" spans="16:26" x14ac:dyDescent="0.25">
      <c r="P31974" s="120"/>
      <c r="R31974" s="120"/>
      <c r="T31974" s="120"/>
      <c r="V31974" s="120"/>
      <c r="X31974" s="120"/>
      <c r="Z31974" s="120"/>
    </row>
    <row r="31975" spans="16:26" x14ac:dyDescent="0.25">
      <c r="P31975" s="119"/>
      <c r="R31975" s="119"/>
      <c r="T31975" s="119"/>
      <c r="V31975" s="119"/>
      <c r="X31975" s="119"/>
      <c r="Z31975" s="119"/>
    </row>
    <row r="31976" spans="16:26" x14ac:dyDescent="0.25">
      <c r="P31976" s="120"/>
      <c r="R31976" s="120"/>
      <c r="T31976" s="120"/>
      <c r="V31976" s="120"/>
      <c r="X31976" s="120"/>
      <c r="Z31976" s="120"/>
    </row>
    <row r="31977" spans="16:26" x14ac:dyDescent="0.25">
      <c r="P31977" s="119"/>
      <c r="R31977" s="119"/>
      <c r="T31977" s="119"/>
      <c r="V31977" s="119"/>
      <c r="X31977" s="119"/>
      <c r="Z31977" s="119"/>
    </row>
    <row r="31978" spans="16:26" x14ac:dyDescent="0.25">
      <c r="P31978" s="119"/>
      <c r="R31978" s="119"/>
      <c r="T31978" s="119"/>
      <c r="V31978" s="119"/>
      <c r="X31978" s="119"/>
      <c r="Z31978" s="119"/>
    </row>
    <row r="31979" spans="16:26" x14ac:dyDescent="0.25">
      <c r="P31979" s="119"/>
      <c r="R31979" s="119"/>
      <c r="T31979" s="119"/>
      <c r="V31979" s="119"/>
      <c r="X31979" s="119"/>
      <c r="Z31979" s="119"/>
    </row>
    <row r="31980" spans="16:26" x14ac:dyDescent="0.25">
      <c r="P31980" s="121"/>
      <c r="R31980" s="121"/>
      <c r="T31980" s="121"/>
      <c r="V31980" s="121"/>
      <c r="X31980" s="121"/>
      <c r="Z31980" s="121"/>
    </row>
    <row r="31981" spans="16:26" x14ac:dyDescent="0.25">
      <c r="P31981" s="121"/>
      <c r="R31981" s="121"/>
      <c r="T31981" s="121"/>
      <c r="V31981" s="121"/>
      <c r="X31981" s="121"/>
      <c r="Z31981" s="121"/>
    </row>
    <row r="31982" spans="16:26" x14ac:dyDescent="0.25">
      <c r="P31982" s="121"/>
      <c r="R31982" s="121"/>
      <c r="T31982" s="121"/>
      <c r="V31982" s="121"/>
      <c r="X31982" s="121"/>
      <c r="Z31982" s="121"/>
    </row>
    <row r="31983" spans="16:26" x14ac:dyDescent="0.25">
      <c r="P31983" s="121"/>
      <c r="R31983" s="121"/>
      <c r="T31983" s="121"/>
      <c r="V31983" s="121"/>
      <c r="X31983" s="121"/>
      <c r="Z31983" s="121"/>
    </row>
    <row r="31984" spans="16:26" x14ac:dyDescent="0.25">
      <c r="P31984" s="122"/>
      <c r="R31984" s="122"/>
      <c r="T31984" s="122"/>
      <c r="V31984" s="122"/>
      <c r="X31984" s="122"/>
      <c r="Z31984" s="122"/>
    </row>
    <row r="31985" spans="16:26" x14ac:dyDescent="0.25">
      <c r="P31985" s="118"/>
      <c r="R31985" s="118"/>
      <c r="T31985" s="118"/>
      <c r="V31985" s="118"/>
      <c r="X31985" s="118"/>
      <c r="Z31985" s="118"/>
    </row>
    <row r="31986" spans="16:26" x14ac:dyDescent="0.25">
      <c r="P31986" s="119"/>
      <c r="R31986" s="119"/>
      <c r="T31986" s="119"/>
      <c r="V31986" s="119"/>
      <c r="X31986" s="119"/>
      <c r="Z31986" s="119"/>
    </row>
    <row r="31987" spans="16:26" x14ac:dyDescent="0.25">
      <c r="P31987" s="119"/>
      <c r="R31987" s="119"/>
      <c r="T31987" s="119"/>
      <c r="V31987" s="119"/>
      <c r="X31987" s="119"/>
      <c r="Z31987" s="119"/>
    </row>
    <row r="31988" spans="16:26" x14ac:dyDescent="0.25">
      <c r="P31988" s="120"/>
      <c r="R31988" s="120"/>
      <c r="T31988" s="120"/>
      <c r="V31988" s="120"/>
      <c r="X31988" s="120"/>
      <c r="Z31988" s="120"/>
    </row>
    <row r="31989" spans="16:26" x14ac:dyDescent="0.25">
      <c r="P31989" s="119"/>
      <c r="R31989" s="119"/>
      <c r="T31989" s="119"/>
      <c r="V31989" s="119"/>
      <c r="X31989" s="119"/>
      <c r="Z31989" s="119"/>
    </row>
    <row r="31990" spans="16:26" x14ac:dyDescent="0.25">
      <c r="P31990" s="119"/>
      <c r="R31990" s="119"/>
      <c r="T31990" s="119"/>
      <c r="V31990" s="119"/>
      <c r="X31990" s="119"/>
      <c r="Z31990" s="119"/>
    </row>
    <row r="31991" spans="16:26" x14ac:dyDescent="0.25">
      <c r="P31991" s="120"/>
      <c r="R31991" s="120"/>
      <c r="T31991" s="120"/>
      <c r="V31991" s="120"/>
      <c r="X31991" s="120"/>
      <c r="Z31991" s="120"/>
    </row>
    <row r="31992" spans="16:26" x14ac:dyDescent="0.25">
      <c r="P31992" s="119"/>
      <c r="R31992" s="119"/>
      <c r="T31992" s="119"/>
      <c r="V31992" s="119"/>
      <c r="X31992" s="119"/>
      <c r="Z31992" s="119"/>
    </row>
    <row r="31993" spans="16:26" x14ac:dyDescent="0.25">
      <c r="P31993" s="120"/>
      <c r="R31993" s="120"/>
      <c r="T31993" s="120"/>
      <c r="V31993" s="120"/>
      <c r="X31993" s="120"/>
      <c r="Z31993" s="120"/>
    </row>
    <row r="31994" spans="16:26" x14ac:dyDescent="0.25">
      <c r="P31994" s="119"/>
      <c r="R31994" s="119"/>
      <c r="T31994" s="119"/>
      <c r="V31994" s="119"/>
      <c r="X31994" s="119"/>
      <c r="Z31994" s="119"/>
    </row>
    <row r="31995" spans="16:26" x14ac:dyDescent="0.25">
      <c r="P31995" s="119"/>
      <c r="R31995" s="119"/>
      <c r="T31995" s="119"/>
      <c r="V31995" s="119"/>
      <c r="X31995" s="119"/>
      <c r="Z31995" s="119"/>
    </row>
    <row r="31996" spans="16:26" x14ac:dyDescent="0.25">
      <c r="P31996" s="119"/>
      <c r="R31996" s="119"/>
      <c r="T31996" s="119"/>
      <c r="V31996" s="119"/>
      <c r="X31996" s="119"/>
      <c r="Z31996" s="119"/>
    </row>
    <row r="31997" spans="16:26" x14ac:dyDescent="0.25">
      <c r="P31997" s="121"/>
      <c r="R31997" s="121"/>
      <c r="T31997" s="121"/>
      <c r="V31997" s="121"/>
      <c r="X31997" s="121"/>
      <c r="Z31997" s="121"/>
    </row>
    <row r="31998" spans="16:26" x14ac:dyDescent="0.25">
      <c r="P31998" s="121"/>
      <c r="R31998" s="121"/>
      <c r="T31998" s="121"/>
      <c r="V31998" s="121"/>
      <c r="X31998" s="121"/>
      <c r="Z31998" s="121"/>
    </row>
    <row r="31999" spans="16:26" x14ac:dyDescent="0.25">
      <c r="P31999" s="121"/>
      <c r="R31999" s="121"/>
      <c r="T31999" s="121"/>
      <c r="V31999" s="121"/>
      <c r="X31999" s="121"/>
      <c r="Z31999" s="121"/>
    </row>
    <row r="32000" spans="16:26" x14ac:dyDescent="0.25">
      <c r="P32000" s="121"/>
      <c r="R32000" s="121"/>
      <c r="T32000" s="121"/>
      <c r="V32000" s="121"/>
      <c r="X32000" s="121"/>
      <c r="Z32000" s="121"/>
    </row>
    <row r="32001" spans="16:26" x14ac:dyDescent="0.25">
      <c r="P32001" s="122"/>
      <c r="R32001" s="122"/>
      <c r="T32001" s="122"/>
      <c r="V32001" s="122"/>
      <c r="X32001" s="122"/>
      <c r="Z32001" s="122"/>
    </row>
    <row r="32002" spans="16:26" x14ac:dyDescent="0.25">
      <c r="P32002" s="118"/>
      <c r="R32002" s="118"/>
      <c r="T32002" s="118"/>
      <c r="V32002" s="118"/>
      <c r="X32002" s="118"/>
      <c r="Z32002" s="118"/>
    </row>
    <row r="32003" spans="16:26" x14ac:dyDescent="0.25">
      <c r="P32003" s="119"/>
      <c r="R32003" s="119"/>
      <c r="T32003" s="119"/>
      <c r="V32003" s="119"/>
      <c r="X32003" s="119"/>
      <c r="Z32003" s="119"/>
    </row>
    <row r="32004" spans="16:26" x14ac:dyDescent="0.25">
      <c r="P32004" s="119"/>
      <c r="R32004" s="119"/>
      <c r="T32004" s="119"/>
      <c r="V32004" s="119"/>
      <c r="X32004" s="119"/>
      <c r="Z32004" s="119"/>
    </row>
    <row r="32005" spans="16:26" x14ac:dyDescent="0.25">
      <c r="P32005" s="120"/>
      <c r="R32005" s="120"/>
      <c r="T32005" s="120"/>
      <c r="V32005" s="120"/>
      <c r="X32005" s="120"/>
      <c r="Z32005" s="120"/>
    </row>
    <row r="32006" spans="16:26" x14ac:dyDescent="0.25">
      <c r="P32006" s="119"/>
      <c r="R32006" s="119"/>
      <c r="T32006" s="119"/>
      <c r="V32006" s="119"/>
      <c r="X32006" s="119"/>
      <c r="Z32006" s="119"/>
    </row>
    <row r="32007" spans="16:26" x14ac:dyDescent="0.25">
      <c r="P32007" s="119"/>
      <c r="R32007" s="119"/>
      <c r="T32007" s="119"/>
      <c r="V32007" s="119"/>
      <c r="X32007" s="119"/>
      <c r="Z32007" s="119"/>
    </row>
    <row r="32008" spans="16:26" x14ac:dyDescent="0.25">
      <c r="P32008" s="120"/>
      <c r="R32008" s="120"/>
      <c r="T32008" s="120"/>
      <c r="V32008" s="120"/>
      <c r="X32008" s="120"/>
      <c r="Z32008" s="120"/>
    </row>
    <row r="32009" spans="16:26" x14ac:dyDescent="0.25">
      <c r="P32009" s="119"/>
      <c r="R32009" s="119"/>
      <c r="T32009" s="119"/>
      <c r="V32009" s="119"/>
      <c r="X32009" s="119"/>
      <c r="Z32009" s="119"/>
    </row>
    <row r="32010" spans="16:26" x14ac:dyDescent="0.25">
      <c r="P32010" s="120"/>
      <c r="R32010" s="120"/>
      <c r="T32010" s="120"/>
      <c r="V32010" s="120"/>
      <c r="X32010" s="120"/>
      <c r="Z32010" s="120"/>
    </row>
    <row r="32011" spans="16:26" x14ac:dyDescent="0.25">
      <c r="P32011" s="119"/>
      <c r="R32011" s="119"/>
      <c r="T32011" s="119"/>
      <c r="V32011" s="119"/>
      <c r="X32011" s="119"/>
      <c r="Z32011" s="119"/>
    </row>
    <row r="32012" spans="16:26" x14ac:dyDescent="0.25">
      <c r="P32012" s="119"/>
      <c r="R32012" s="119"/>
      <c r="T32012" s="119"/>
      <c r="V32012" s="119"/>
      <c r="X32012" s="119"/>
      <c r="Z32012" s="119"/>
    </row>
    <row r="32013" spans="16:26" x14ac:dyDescent="0.25">
      <c r="P32013" s="119"/>
      <c r="R32013" s="119"/>
      <c r="T32013" s="119"/>
      <c r="V32013" s="119"/>
      <c r="X32013" s="119"/>
      <c r="Z32013" s="119"/>
    </row>
    <row r="32014" spans="16:26" x14ac:dyDescent="0.25">
      <c r="P32014" s="121"/>
      <c r="R32014" s="121"/>
      <c r="T32014" s="121"/>
      <c r="V32014" s="121"/>
      <c r="X32014" s="121"/>
      <c r="Z32014" s="121"/>
    </row>
    <row r="32015" spans="16:26" x14ac:dyDescent="0.25">
      <c r="P32015" s="121"/>
      <c r="R32015" s="121"/>
      <c r="T32015" s="121"/>
      <c r="V32015" s="121"/>
      <c r="X32015" s="121"/>
      <c r="Z32015" s="121"/>
    </row>
    <row r="32016" spans="16:26" x14ac:dyDescent="0.25">
      <c r="P32016" s="121"/>
      <c r="R32016" s="121"/>
      <c r="T32016" s="121"/>
      <c r="V32016" s="121"/>
      <c r="X32016" s="121"/>
      <c r="Z32016" s="121"/>
    </row>
    <row r="32017" spans="16:26" x14ac:dyDescent="0.25">
      <c r="P32017" s="121"/>
      <c r="R32017" s="121"/>
      <c r="T32017" s="121"/>
      <c r="V32017" s="121"/>
      <c r="X32017" s="121"/>
      <c r="Z32017" s="121"/>
    </row>
    <row r="32018" spans="16:26" x14ac:dyDescent="0.25">
      <c r="P32018" s="122"/>
      <c r="R32018" s="122"/>
      <c r="T32018" s="122"/>
      <c r="V32018" s="122"/>
      <c r="X32018" s="122"/>
      <c r="Z32018" s="122"/>
    </row>
    <row r="32019" spans="16:26" x14ac:dyDescent="0.25">
      <c r="P32019" s="118"/>
      <c r="R32019" s="118"/>
      <c r="T32019" s="118"/>
      <c r="V32019" s="118"/>
      <c r="X32019" s="118"/>
      <c r="Z32019" s="118"/>
    </row>
    <row r="32020" spans="16:26" x14ac:dyDescent="0.25">
      <c r="P32020" s="119"/>
      <c r="R32020" s="119"/>
      <c r="T32020" s="119"/>
      <c r="V32020" s="119"/>
      <c r="X32020" s="119"/>
      <c r="Z32020" s="119"/>
    </row>
    <row r="32021" spans="16:26" x14ac:dyDescent="0.25">
      <c r="P32021" s="119"/>
      <c r="R32021" s="119"/>
      <c r="T32021" s="119"/>
      <c r="V32021" s="119"/>
      <c r="X32021" s="119"/>
      <c r="Z32021" s="119"/>
    </row>
    <row r="32022" spans="16:26" x14ac:dyDescent="0.25">
      <c r="P32022" s="120"/>
      <c r="R32022" s="120"/>
      <c r="T32022" s="120"/>
      <c r="V32022" s="120"/>
      <c r="X32022" s="120"/>
      <c r="Z32022" s="120"/>
    </row>
    <row r="32023" spans="16:26" x14ac:dyDescent="0.25">
      <c r="P32023" s="119"/>
      <c r="R32023" s="119"/>
      <c r="T32023" s="119"/>
      <c r="V32023" s="119"/>
      <c r="X32023" s="119"/>
      <c r="Z32023" s="119"/>
    </row>
    <row r="32024" spans="16:26" x14ac:dyDescent="0.25">
      <c r="P32024" s="119"/>
      <c r="R32024" s="119"/>
      <c r="T32024" s="119"/>
      <c r="V32024" s="119"/>
      <c r="X32024" s="119"/>
      <c r="Z32024" s="119"/>
    </row>
    <row r="32025" spans="16:26" x14ac:dyDescent="0.25">
      <c r="P32025" s="120"/>
      <c r="R32025" s="120"/>
      <c r="T32025" s="120"/>
      <c r="V32025" s="120"/>
      <c r="X32025" s="120"/>
      <c r="Z32025" s="120"/>
    </row>
    <row r="32026" spans="16:26" x14ac:dyDescent="0.25">
      <c r="P32026" s="119"/>
      <c r="R32026" s="119"/>
      <c r="T32026" s="119"/>
      <c r="V32026" s="119"/>
      <c r="X32026" s="119"/>
      <c r="Z32026" s="119"/>
    </row>
    <row r="32027" spans="16:26" x14ac:dyDescent="0.25">
      <c r="P32027" s="120"/>
      <c r="R32027" s="120"/>
      <c r="T32027" s="120"/>
      <c r="V32027" s="120"/>
      <c r="X32027" s="120"/>
      <c r="Z32027" s="120"/>
    </row>
    <row r="32028" spans="16:26" x14ac:dyDescent="0.25">
      <c r="P32028" s="119"/>
      <c r="R32028" s="119"/>
      <c r="T32028" s="119"/>
      <c r="V32028" s="119"/>
      <c r="X32028" s="119"/>
      <c r="Z32028" s="119"/>
    </row>
    <row r="32029" spans="16:26" x14ac:dyDescent="0.25">
      <c r="P32029" s="119"/>
      <c r="R32029" s="119"/>
      <c r="T32029" s="119"/>
      <c r="V32029" s="119"/>
      <c r="X32029" s="119"/>
      <c r="Z32029" s="119"/>
    </row>
    <row r="32030" spans="16:26" x14ac:dyDescent="0.25">
      <c r="P32030" s="119"/>
      <c r="R32030" s="119"/>
      <c r="T32030" s="119"/>
      <c r="V32030" s="119"/>
      <c r="X32030" s="119"/>
      <c r="Z32030" s="119"/>
    </row>
    <row r="32031" spans="16:26" x14ac:dyDescent="0.25">
      <c r="P32031" s="121"/>
      <c r="R32031" s="121"/>
      <c r="T32031" s="121"/>
      <c r="V32031" s="121"/>
      <c r="X32031" s="121"/>
      <c r="Z32031" s="121"/>
    </row>
    <row r="32032" spans="16:26" x14ac:dyDescent="0.25">
      <c r="P32032" s="121"/>
      <c r="R32032" s="121"/>
      <c r="T32032" s="121"/>
      <c r="V32032" s="121"/>
      <c r="X32032" s="121"/>
      <c r="Z32032" s="121"/>
    </row>
    <row r="32033" spans="16:26" x14ac:dyDescent="0.25">
      <c r="P32033" s="121"/>
      <c r="R32033" s="121"/>
      <c r="T32033" s="121"/>
      <c r="V32033" s="121"/>
      <c r="X32033" s="121"/>
      <c r="Z32033" s="121"/>
    </row>
    <row r="32034" spans="16:26" x14ac:dyDescent="0.25">
      <c r="P32034" s="121"/>
      <c r="R32034" s="121"/>
      <c r="T32034" s="121"/>
      <c r="V32034" s="121"/>
      <c r="X32034" s="121"/>
      <c r="Z32034" s="121"/>
    </row>
    <row r="32035" spans="16:26" x14ac:dyDescent="0.25">
      <c r="P32035" s="122"/>
      <c r="R32035" s="122"/>
      <c r="T32035" s="122"/>
      <c r="V32035" s="122"/>
      <c r="X32035" s="122"/>
      <c r="Z32035" s="122"/>
    </row>
    <row r="32036" spans="16:26" x14ac:dyDescent="0.25">
      <c r="P32036" s="118"/>
      <c r="R32036" s="118"/>
      <c r="T32036" s="118"/>
      <c r="V32036" s="118"/>
      <c r="X32036" s="118"/>
      <c r="Z32036" s="118"/>
    </row>
    <row r="32037" spans="16:26" x14ac:dyDescent="0.25">
      <c r="P32037" s="119"/>
      <c r="R32037" s="119"/>
      <c r="T32037" s="119"/>
      <c r="V32037" s="119"/>
      <c r="X32037" s="119"/>
      <c r="Z32037" s="119"/>
    </row>
    <row r="32038" spans="16:26" x14ac:dyDescent="0.25">
      <c r="P32038" s="119"/>
      <c r="R32038" s="119"/>
      <c r="T32038" s="119"/>
      <c r="V32038" s="119"/>
      <c r="X32038" s="119"/>
      <c r="Z32038" s="119"/>
    </row>
    <row r="32039" spans="16:26" x14ac:dyDescent="0.25">
      <c r="P32039" s="120"/>
      <c r="R32039" s="120"/>
      <c r="T32039" s="120"/>
      <c r="V32039" s="120"/>
      <c r="X32039" s="120"/>
      <c r="Z32039" s="120"/>
    </row>
    <row r="32040" spans="16:26" x14ac:dyDescent="0.25">
      <c r="P32040" s="119"/>
      <c r="R32040" s="119"/>
      <c r="T32040" s="119"/>
      <c r="V32040" s="119"/>
      <c r="X32040" s="119"/>
      <c r="Z32040" s="119"/>
    </row>
    <row r="32041" spans="16:26" x14ac:dyDescent="0.25">
      <c r="P32041" s="119"/>
      <c r="R32041" s="119"/>
      <c r="T32041" s="119"/>
      <c r="V32041" s="119"/>
      <c r="X32041" s="119"/>
      <c r="Z32041" s="119"/>
    </row>
    <row r="32042" spans="16:26" x14ac:dyDescent="0.25">
      <c r="P32042" s="120"/>
      <c r="R32042" s="120"/>
      <c r="T32042" s="120"/>
      <c r="V32042" s="120"/>
      <c r="X32042" s="120"/>
      <c r="Z32042" s="120"/>
    </row>
    <row r="32043" spans="16:26" x14ac:dyDescent="0.25">
      <c r="P32043" s="119"/>
      <c r="R32043" s="119"/>
      <c r="T32043" s="119"/>
      <c r="V32043" s="119"/>
      <c r="X32043" s="119"/>
      <c r="Z32043" s="119"/>
    </row>
    <row r="32044" spans="16:26" x14ac:dyDescent="0.25">
      <c r="P32044" s="120"/>
      <c r="R32044" s="120"/>
      <c r="T32044" s="120"/>
      <c r="V32044" s="120"/>
      <c r="X32044" s="120"/>
      <c r="Z32044" s="120"/>
    </row>
    <row r="32045" spans="16:26" x14ac:dyDescent="0.25">
      <c r="P32045" s="119"/>
      <c r="R32045" s="119"/>
      <c r="T32045" s="119"/>
      <c r="V32045" s="119"/>
      <c r="X32045" s="119"/>
      <c r="Z32045" s="119"/>
    </row>
    <row r="32046" spans="16:26" x14ac:dyDescent="0.25">
      <c r="P32046" s="119"/>
      <c r="R32046" s="119"/>
      <c r="T32046" s="119"/>
      <c r="V32046" s="119"/>
      <c r="X32046" s="119"/>
      <c r="Z32046" s="119"/>
    </row>
    <row r="32047" spans="16:26" x14ac:dyDescent="0.25">
      <c r="P32047" s="119"/>
      <c r="R32047" s="119"/>
      <c r="T32047" s="119"/>
      <c r="V32047" s="119"/>
      <c r="X32047" s="119"/>
      <c r="Z32047" s="119"/>
    </row>
    <row r="32048" spans="16:26" x14ac:dyDescent="0.25">
      <c r="P32048" s="121"/>
      <c r="R32048" s="121"/>
      <c r="T32048" s="121"/>
      <c r="V32048" s="121"/>
      <c r="X32048" s="121"/>
      <c r="Z32048" s="121"/>
    </row>
    <row r="32049" spans="16:26" x14ac:dyDescent="0.25">
      <c r="P32049" s="121"/>
      <c r="R32049" s="121"/>
      <c r="T32049" s="121"/>
      <c r="V32049" s="121"/>
      <c r="X32049" s="121"/>
      <c r="Z32049" s="121"/>
    </row>
    <row r="32050" spans="16:26" x14ac:dyDescent="0.25">
      <c r="P32050" s="121"/>
      <c r="R32050" s="121"/>
      <c r="T32050" s="121"/>
      <c r="V32050" s="121"/>
      <c r="X32050" s="121"/>
      <c r="Z32050" s="121"/>
    </row>
    <row r="32051" spans="16:26" x14ac:dyDescent="0.25">
      <c r="P32051" s="121"/>
      <c r="R32051" s="121"/>
      <c r="T32051" s="121"/>
      <c r="V32051" s="121"/>
      <c r="X32051" s="121"/>
      <c r="Z32051" s="121"/>
    </row>
    <row r="32052" spans="16:26" x14ac:dyDescent="0.25">
      <c r="P32052" s="122"/>
      <c r="R32052" s="122"/>
      <c r="T32052" s="122"/>
      <c r="V32052" s="122"/>
      <c r="X32052" s="122"/>
      <c r="Z32052" s="122"/>
    </row>
    <row r="32053" spans="16:26" x14ac:dyDescent="0.25">
      <c r="P32053" s="118"/>
      <c r="R32053" s="118"/>
      <c r="T32053" s="118"/>
      <c r="V32053" s="118"/>
      <c r="X32053" s="118"/>
      <c r="Z32053" s="118"/>
    </row>
    <row r="32054" spans="16:26" x14ac:dyDescent="0.25">
      <c r="P32054" s="119"/>
      <c r="R32054" s="119"/>
      <c r="T32054" s="119"/>
      <c r="V32054" s="119"/>
      <c r="X32054" s="119"/>
      <c r="Z32054" s="119"/>
    </row>
    <row r="32055" spans="16:26" x14ac:dyDescent="0.25">
      <c r="P32055" s="119"/>
      <c r="R32055" s="119"/>
      <c r="T32055" s="119"/>
      <c r="V32055" s="119"/>
      <c r="X32055" s="119"/>
      <c r="Z32055" s="119"/>
    </row>
    <row r="32056" spans="16:26" x14ac:dyDescent="0.25">
      <c r="P32056" s="120"/>
      <c r="R32056" s="120"/>
      <c r="T32056" s="120"/>
      <c r="V32056" s="120"/>
      <c r="X32056" s="120"/>
      <c r="Z32056" s="120"/>
    </row>
    <row r="32057" spans="16:26" x14ac:dyDescent="0.25">
      <c r="P32057" s="119"/>
      <c r="R32057" s="119"/>
      <c r="T32057" s="119"/>
      <c r="V32057" s="119"/>
      <c r="X32057" s="119"/>
      <c r="Z32057" s="119"/>
    </row>
    <row r="32058" spans="16:26" x14ac:dyDescent="0.25">
      <c r="P32058" s="119"/>
      <c r="R32058" s="119"/>
      <c r="T32058" s="119"/>
      <c r="V32058" s="119"/>
      <c r="X32058" s="119"/>
      <c r="Z32058" s="119"/>
    </row>
    <row r="32059" spans="16:26" x14ac:dyDescent="0.25">
      <c r="P32059" s="120"/>
      <c r="R32059" s="120"/>
      <c r="T32059" s="120"/>
      <c r="V32059" s="120"/>
      <c r="X32059" s="120"/>
      <c r="Z32059" s="120"/>
    </row>
    <row r="32060" spans="16:26" x14ac:dyDescent="0.25">
      <c r="P32060" s="119"/>
      <c r="R32060" s="119"/>
      <c r="T32060" s="119"/>
      <c r="V32060" s="119"/>
      <c r="X32060" s="119"/>
      <c r="Z32060" s="119"/>
    </row>
    <row r="32061" spans="16:26" x14ac:dyDescent="0.25">
      <c r="P32061" s="120"/>
      <c r="R32061" s="120"/>
      <c r="T32061" s="120"/>
      <c r="V32061" s="120"/>
      <c r="X32061" s="120"/>
      <c r="Z32061" s="120"/>
    </row>
    <row r="32062" spans="16:26" x14ac:dyDescent="0.25">
      <c r="P32062" s="119"/>
      <c r="R32062" s="119"/>
      <c r="T32062" s="119"/>
      <c r="V32062" s="119"/>
      <c r="X32062" s="119"/>
      <c r="Z32062" s="119"/>
    </row>
    <row r="32063" spans="16:26" x14ac:dyDescent="0.25">
      <c r="P32063" s="119"/>
      <c r="R32063" s="119"/>
      <c r="T32063" s="119"/>
      <c r="V32063" s="119"/>
      <c r="X32063" s="119"/>
      <c r="Z32063" s="119"/>
    </row>
    <row r="32064" spans="16:26" x14ac:dyDescent="0.25">
      <c r="P32064" s="119"/>
      <c r="R32064" s="119"/>
      <c r="T32064" s="119"/>
      <c r="V32064" s="119"/>
      <c r="X32064" s="119"/>
      <c r="Z32064" s="119"/>
    </row>
    <row r="32065" spans="16:26" x14ac:dyDescent="0.25">
      <c r="P32065" s="121"/>
      <c r="R32065" s="121"/>
      <c r="T32065" s="121"/>
      <c r="V32065" s="121"/>
      <c r="X32065" s="121"/>
      <c r="Z32065" s="121"/>
    </row>
    <row r="32066" spans="16:26" x14ac:dyDescent="0.25">
      <c r="P32066" s="121"/>
      <c r="R32066" s="121"/>
      <c r="T32066" s="121"/>
      <c r="V32066" s="121"/>
      <c r="X32066" s="121"/>
      <c r="Z32066" s="121"/>
    </row>
    <row r="32067" spans="16:26" x14ac:dyDescent="0.25">
      <c r="P32067" s="121"/>
      <c r="R32067" s="121"/>
      <c r="T32067" s="121"/>
      <c r="V32067" s="121"/>
      <c r="X32067" s="121"/>
      <c r="Z32067" s="121"/>
    </row>
    <row r="32068" spans="16:26" x14ac:dyDescent="0.25">
      <c r="P32068" s="121"/>
      <c r="R32068" s="121"/>
      <c r="T32068" s="121"/>
      <c r="V32068" s="121"/>
      <c r="X32068" s="121"/>
      <c r="Z32068" s="121"/>
    </row>
    <row r="32069" spans="16:26" x14ac:dyDescent="0.25">
      <c r="P32069" s="122"/>
      <c r="R32069" s="122"/>
      <c r="T32069" s="122"/>
      <c r="V32069" s="122"/>
      <c r="X32069" s="122"/>
      <c r="Z32069" s="122"/>
    </row>
    <row r="32070" spans="16:26" x14ac:dyDescent="0.25">
      <c r="P32070" s="118"/>
      <c r="R32070" s="118"/>
      <c r="T32070" s="118"/>
      <c r="V32070" s="118"/>
      <c r="X32070" s="118"/>
      <c r="Z32070" s="118"/>
    </row>
    <row r="32071" spans="16:26" x14ac:dyDescent="0.25">
      <c r="P32071" s="119"/>
      <c r="R32071" s="119"/>
      <c r="T32071" s="119"/>
      <c r="V32071" s="119"/>
      <c r="X32071" s="119"/>
      <c r="Z32071" s="119"/>
    </row>
    <row r="32072" spans="16:26" x14ac:dyDescent="0.25">
      <c r="P32072" s="119"/>
      <c r="R32072" s="119"/>
      <c r="T32072" s="119"/>
      <c r="V32072" s="119"/>
      <c r="X32072" s="119"/>
      <c r="Z32072" s="119"/>
    </row>
    <row r="32073" spans="16:26" x14ac:dyDescent="0.25">
      <c r="P32073" s="120"/>
      <c r="R32073" s="120"/>
      <c r="T32073" s="120"/>
      <c r="V32073" s="120"/>
      <c r="X32073" s="120"/>
      <c r="Z32073" s="120"/>
    </row>
    <row r="32074" spans="16:26" x14ac:dyDescent="0.25">
      <c r="P32074" s="119"/>
      <c r="R32074" s="119"/>
      <c r="T32074" s="119"/>
      <c r="V32074" s="119"/>
      <c r="X32074" s="119"/>
      <c r="Z32074" s="119"/>
    </row>
    <row r="32075" spans="16:26" x14ac:dyDescent="0.25">
      <c r="P32075" s="119"/>
      <c r="R32075" s="119"/>
      <c r="T32075" s="119"/>
      <c r="V32075" s="119"/>
      <c r="X32075" s="119"/>
      <c r="Z32075" s="119"/>
    </row>
    <row r="32076" spans="16:26" x14ac:dyDescent="0.25">
      <c r="P32076" s="120"/>
      <c r="R32076" s="120"/>
      <c r="T32076" s="120"/>
      <c r="V32076" s="120"/>
      <c r="X32076" s="120"/>
      <c r="Z32076" s="120"/>
    </row>
    <row r="32077" spans="16:26" x14ac:dyDescent="0.25">
      <c r="P32077" s="119"/>
      <c r="R32077" s="119"/>
      <c r="T32077" s="119"/>
      <c r="V32077" s="119"/>
      <c r="X32077" s="119"/>
      <c r="Z32077" s="119"/>
    </row>
    <row r="32078" spans="16:26" x14ac:dyDescent="0.25">
      <c r="P32078" s="120"/>
      <c r="R32078" s="120"/>
      <c r="T32078" s="120"/>
      <c r="V32078" s="120"/>
      <c r="X32078" s="120"/>
      <c r="Z32078" s="120"/>
    </row>
    <row r="32079" spans="16:26" x14ac:dyDescent="0.25">
      <c r="P32079" s="119"/>
      <c r="R32079" s="119"/>
      <c r="T32079" s="119"/>
      <c r="V32079" s="119"/>
      <c r="X32079" s="119"/>
      <c r="Z32079" s="119"/>
    </row>
    <row r="32080" spans="16:26" x14ac:dyDescent="0.25">
      <c r="P32080" s="119"/>
      <c r="R32080" s="119"/>
      <c r="T32080" s="119"/>
      <c r="V32080" s="119"/>
      <c r="X32080" s="119"/>
      <c r="Z32080" s="119"/>
    </row>
    <row r="32081" spans="16:26" x14ac:dyDescent="0.25">
      <c r="P32081" s="119"/>
      <c r="R32081" s="119"/>
      <c r="T32081" s="119"/>
      <c r="V32081" s="119"/>
      <c r="X32081" s="119"/>
      <c r="Z32081" s="119"/>
    </row>
    <row r="32082" spans="16:26" x14ac:dyDescent="0.25">
      <c r="P32082" s="121"/>
      <c r="R32082" s="121"/>
      <c r="T32082" s="121"/>
      <c r="V32082" s="121"/>
      <c r="X32082" s="121"/>
      <c r="Z32082" s="121"/>
    </row>
    <row r="32083" spans="16:26" x14ac:dyDescent="0.25">
      <c r="P32083" s="121"/>
      <c r="R32083" s="121"/>
      <c r="T32083" s="121"/>
      <c r="V32083" s="121"/>
      <c r="X32083" s="121"/>
      <c r="Z32083" s="121"/>
    </row>
    <row r="32084" spans="16:26" x14ac:dyDescent="0.25">
      <c r="P32084" s="121"/>
      <c r="R32084" s="121"/>
      <c r="T32084" s="121"/>
      <c r="V32084" s="121"/>
      <c r="X32084" s="121"/>
      <c r="Z32084" s="121"/>
    </row>
    <row r="32085" spans="16:26" x14ac:dyDescent="0.25">
      <c r="P32085" s="121"/>
      <c r="R32085" s="121"/>
      <c r="T32085" s="121"/>
      <c r="V32085" s="121"/>
      <c r="X32085" s="121"/>
      <c r="Z32085" s="121"/>
    </row>
    <row r="32086" spans="16:26" x14ac:dyDescent="0.25">
      <c r="P32086" s="122"/>
      <c r="R32086" s="122"/>
      <c r="T32086" s="122"/>
      <c r="V32086" s="122"/>
      <c r="X32086" s="122"/>
      <c r="Z32086" s="122"/>
    </row>
    <row r="32087" spans="16:26" x14ac:dyDescent="0.25">
      <c r="P32087" s="118"/>
      <c r="R32087" s="118"/>
      <c r="T32087" s="118"/>
      <c r="V32087" s="118"/>
      <c r="X32087" s="118"/>
      <c r="Z32087" s="118"/>
    </row>
    <row r="32088" spans="16:26" x14ac:dyDescent="0.25">
      <c r="P32088" s="119"/>
      <c r="R32088" s="119"/>
      <c r="T32088" s="119"/>
      <c r="V32088" s="119"/>
      <c r="X32088" s="119"/>
      <c r="Z32088" s="119"/>
    </row>
    <row r="32089" spans="16:26" x14ac:dyDescent="0.25">
      <c r="P32089" s="119"/>
      <c r="R32089" s="119"/>
      <c r="T32089" s="119"/>
      <c r="V32089" s="119"/>
      <c r="X32089" s="119"/>
      <c r="Z32089" s="119"/>
    </row>
    <row r="32090" spans="16:26" x14ac:dyDescent="0.25">
      <c r="P32090" s="120"/>
      <c r="R32090" s="120"/>
      <c r="T32090" s="120"/>
      <c r="V32090" s="120"/>
      <c r="X32090" s="120"/>
      <c r="Z32090" s="120"/>
    </row>
    <row r="32091" spans="16:26" x14ac:dyDescent="0.25">
      <c r="P32091" s="119"/>
      <c r="R32091" s="119"/>
      <c r="T32091" s="119"/>
      <c r="V32091" s="119"/>
      <c r="X32091" s="119"/>
      <c r="Z32091" s="119"/>
    </row>
    <row r="32092" spans="16:26" x14ac:dyDescent="0.25">
      <c r="P32092" s="119"/>
      <c r="R32092" s="119"/>
      <c r="T32092" s="119"/>
      <c r="V32092" s="119"/>
      <c r="X32092" s="119"/>
      <c r="Z32092" s="119"/>
    </row>
    <row r="32093" spans="16:26" x14ac:dyDescent="0.25">
      <c r="P32093" s="120"/>
      <c r="R32093" s="120"/>
      <c r="T32093" s="120"/>
      <c r="V32093" s="120"/>
      <c r="X32093" s="120"/>
      <c r="Z32093" s="120"/>
    </row>
    <row r="32094" spans="16:26" x14ac:dyDescent="0.25">
      <c r="P32094" s="119"/>
      <c r="R32094" s="119"/>
      <c r="T32094" s="119"/>
      <c r="V32094" s="119"/>
      <c r="X32094" s="119"/>
      <c r="Z32094" s="119"/>
    </row>
    <row r="32095" spans="16:26" x14ac:dyDescent="0.25">
      <c r="P32095" s="120"/>
      <c r="R32095" s="120"/>
      <c r="T32095" s="120"/>
      <c r="V32095" s="120"/>
      <c r="X32095" s="120"/>
      <c r="Z32095" s="120"/>
    </row>
    <row r="32096" spans="16:26" x14ac:dyDescent="0.25">
      <c r="P32096" s="119"/>
      <c r="R32096" s="119"/>
      <c r="T32096" s="119"/>
      <c r="V32096" s="119"/>
      <c r="X32096" s="119"/>
      <c r="Z32096" s="119"/>
    </row>
    <row r="32097" spans="16:26" x14ac:dyDescent="0.25">
      <c r="P32097" s="119"/>
      <c r="R32097" s="119"/>
      <c r="T32097" s="119"/>
      <c r="V32097" s="119"/>
      <c r="X32097" s="119"/>
      <c r="Z32097" s="119"/>
    </row>
    <row r="32098" spans="16:26" x14ac:dyDescent="0.25">
      <c r="P32098" s="119"/>
      <c r="R32098" s="119"/>
      <c r="T32098" s="119"/>
      <c r="V32098" s="119"/>
      <c r="X32098" s="119"/>
      <c r="Z32098" s="119"/>
    </row>
    <row r="32099" spans="16:26" x14ac:dyDescent="0.25">
      <c r="P32099" s="121"/>
      <c r="R32099" s="121"/>
      <c r="T32099" s="121"/>
      <c r="V32099" s="121"/>
      <c r="X32099" s="121"/>
      <c r="Z32099" s="121"/>
    </row>
    <row r="32100" spans="16:26" x14ac:dyDescent="0.25">
      <c r="P32100" s="121"/>
      <c r="R32100" s="121"/>
      <c r="T32100" s="121"/>
      <c r="V32100" s="121"/>
      <c r="X32100" s="121"/>
      <c r="Z32100" s="121"/>
    </row>
    <row r="32101" spans="16:26" x14ac:dyDescent="0.25">
      <c r="P32101" s="121"/>
      <c r="R32101" s="121"/>
      <c r="T32101" s="121"/>
      <c r="V32101" s="121"/>
      <c r="X32101" s="121"/>
      <c r="Z32101" s="121"/>
    </row>
    <row r="32102" spans="16:26" x14ac:dyDescent="0.25">
      <c r="P32102" s="121"/>
      <c r="R32102" s="121"/>
      <c r="T32102" s="121"/>
      <c r="V32102" s="121"/>
      <c r="X32102" s="121"/>
      <c r="Z32102" s="121"/>
    </row>
    <row r="32103" spans="16:26" x14ac:dyDescent="0.25">
      <c r="P32103" s="122"/>
      <c r="R32103" s="122"/>
      <c r="T32103" s="122"/>
      <c r="V32103" s="122"/>
      <c r="X32103" s="122"/>
      <c r="Z32103" s="122"/>
    </row>
    <row r="32104" spans="16:26" x14ac:dyDescent="0.25">
      <c r="P32104" s="118"/>
      <c r="R32104" s="118"/>
      <c r="T32104" s="118"/>
      <c r="V32104" s="118"/>
      <c r="X32104" s="118"/>
      <c r="Z32104" s="118"/>
    </row>
    <row r="32105" spans="16:26" x14ac:dyDescent="0.25">
      <c r="P32105" s="119"/>
      <c r="R32105" s="119"/>
      <c r="T32105" s="119"/>
      <c r="V32105" s="119"/>
      <c r="X32105" s="119"/>
      <c r="Z32105" s="119"/>
    </row>
    <row r="32106" spans="16:26" x14ac:dyDescent="0.25">
      <c r="P32106" s="119"/>
      <c r="R32106" s="119"/>
      <c r="T32106" s="119"/>
      <c r="V32106" s="119"/>
      <c r="X32106" s="119"/>
      <c r="Z32106" s="119"/>
    </row>
    <row r="32107" spans="16:26" x14ac:dyDescent="0.25">
      <c r="P32107" s="120"/>
      <c r="R32107" s="120"/>
      <c r="T32107" s="120"/>
      <c r="V32107" s="120"/>
      <c r="X32107" s="120"/>
      <c r="Z32107" s="120"/>
    </row>
    <row r="32108" spans="16:26" x14ac:dyDescent="0.25">
      <c r="P32108" s="119"/>
      <c r="R32108" s="119"/>
      <c r="T32108" s="119"/>
      <c r="V32108" s="119"/>
      <c r="X32108" s="119"/>
      <c r="Z32108" s="119"/>
    </row>
    <row r="32109" spans="16:26" x14ac:dyDescent="0.25">
      <c r="P32109" s="119"/>
      <c r="R32109" s="119"/>
      <c r="T32109" s="119"/>
      <c r="V32109" s="119"/>
      <c r="X32109" s="119"/>
      <c r="Z32109" s="119"/>
    </row>
    <row r="32110" spans="16:26" x14ac:dyDescent="0.25">
      <c r="P32110" s="120"/>
      <c r="R32110" s="120"/>
      <c r="T32110" s="120"/>
      <c r="V32110" s="120"/>
      <c r="X32110" s="120"/>
      <c r="Z32110" s="120"/>
    </row>
    <row r="32111" spans="16:26" x14ac:dyDescent="0.25">
      <c r="P32111" s="119"/>
      <c r="R32111" s="119"/>
      <c r="T32111" s="119"/>
      <c r="V32111" s="119"/>
      <c r="X32111" s="119"/>
      <c r="Z32111" s="119"/>
    </row>
    <row r="32112" spans="16:26" x14ac:dyDescent="0.25">
      <c r="P32112" s="120"/>
      <c r="R32112" s="120"/>
      <c r="T32112" s="120"/>
      <c r="V32112" s="120"/>
      <c r="X32112" s="120"/>
      <c r="Z32112" s="120"/>
    </row>
    <row r="32113" spans="16:26" x14ac:dyDescent="0.25">
      <c r="P32113" s="119"/>
      <c r="R32113" s="119"/>
      <c r="T32113" s="119"/>
      <c r="V32113" s="119"/>
      <c r="X32113" s="119"/>
      <c r="Z32113" s="119"/>
    </row>
    <row r="32114" spans="16:26" x14ac:dyDescent="0.25">
      <c r="P32114" s="119"/>
      <c r="R32114" s="119"/>
      <c r="T32114" s="119"/>
      <c r="V32114" s="119"/>
      <c r="X32114" s="119"/>
      <c r="Z32114" s="119"/>
    </row>
    <row r="32115" spans="16:26" x14ac:dyDescent="0.25">
      <c r="P32115" s="119"/>
      <c r="R32115" s="119"/>
      <c r="T32115" s="119"/>
      <c r="V32115" s="119"/>
      <c r="X32115" s="119"/>
      <c r="Z32115" s="119"/>
    </row>
    <row r="32116" spans="16:26" x14ac:dyDescent="0.25">
      <c r="P32116" s="121"/>
      <c r="R32116" s="121"/>
      <c r="T32116" s="121"/>
      <c r="V32116" s="121"/>
      <c r="X32116" s="121"/>
      <c r="Z32116" s="121"/>
    </row>
    <row r="32117" spans="16:26" x14ac:dyDescent="0.25">
      <c r="P32117" s="121"/>
      <c r="R32117" s="121"/>
      <c r="T32117" s="121"/>
      <c r="V32117" s="121"/>
      <c r="X32117" s="121"/>
      <c r="Z32117" s="121"/>
    </row>
    <row r="32118" spans="16:26" x14ac:dyDescent="0.25">
      <c r="P32118" s="121"/>
      <c r="R32118" s="121"/>
      <c r="T32118" s="121"/>
      <c r="V32118" s="121"/>
      <c r="X32118" s="121"/>
      <c r="Z32118" s="121"/>
    </row>
    <row r="32119" spans="16:26" x14ac:dyDescent="0.25">
      <c r="P32119" s="121"/>
      <c r="R32119" s="121"/>
      <c r="T32119" s="121"/>
      <c r="V32119" s="121"/>
      <c r="X32119" s="121"/>
      <c r="Z32119" s="121"/>
    </row>
    <row r="32120" spans="16:26" x14ac:dyDescent="0.25">
      <c r="P32120" s="122"/>
      <c r="R32120" s="122"/>
      <c r="T32120" s="122"/>
      <c r="V32120" s="122"/>
      <c r="X32120" s="122"/>
      <c r="Z32120" s="122"/>
    </row>
    <row r="32121" spans="16:26" x14ac:dyDescent="0.25">
      <c r="P32121" s="118"/>
      <c r="R32121" s="118"/>
      <c r="T32121" s="118"/>
      <c r="V32121" s="118"/>
      <c r="X32121" s="118"/>
      <c r="Z32121" s="118"/>
    </row>
    <row r="32122" spans="16:26" x14ac:dyDescent="0.25">
      <c r="P32122" s="119"/>
      <c r="R32122" s="119"/>
      <c r="T32122" s="119"/>
      <c r="V32122" s="119"/>
      <c r="X32122" s="119"/>
      <c r="Z32122" s="119"/>
    </row>
    <row r="32123" spans="16:26" x14ac:dyDescent="0.25">
      <c r="P32123" s="119"/>
      <c r="R32123" s="119"/>
      <c r="T32123" s="119"/>
      <c r="V32123" s="119"/>
      <c r="X32123" s="119"/>
      <c r="Z32123" s="119"/>
    </row>
    <row r="32124" spans="16:26" x14ac:dyDescent="0.25">
      <c r="P32124" s="120"/>
      <c r="R32124" s="120"/>
      <c r="T32124" s="120"/>
      <c r="V32124" s="120"/>
      <c r="X32124" s="120"/>
      <c r="Z32124" s="120"/>
    </row>
    <row r="32125" spans="16:26" x14ac:dyDescent="0.25">
      <c r="P32125" s="119"/>
      <c r="R32125" s="119"/>
      <c r="T32125" s="119"/>
      <c r="V32125" s="119"/>
      <c r="X32125" s="119"/>
      <c r="Z32125" s="119"/>
    </row>
    <row r="32126" spans="16:26" x14ac:dyDescent="0.25">
      <c r="P32126" s="119"/>
      <c r="R32126" s="119"/>
      <c r="T32126" s="119"/>
      <c r="V32126" s="119"/>
      <c r="X32126" s="119"/>
      <c r="Z32126" s="119"/>
    </row>
    <row r="32127" spans="16:26" x14ac:dyDescent="0.25">
      <c r="P32127" s="120"/>
      <c r="R32127" s="120"/>
      <c r="T32127" s="120"/>
      <c r="V32127" s="120"/>
      <c r="X32127" s="120"/>
      <c r="Z32127" s="120"/>
    </row>
    <row r="32128" spans="16:26" x14ac:dyDescent="0.25">
      <c r="P32128" s="119"/>
      <c r="R32128" s="119"/>
      <c r="T32128" s="119"/>
      <c r="V32128" s="119"/>
      <c r="X32128" s="119"/>
      <c r="Z32128" s="119"/>
    </row>
    <row r="32129" spans="16:26" x14ac:dyDescent="0.25">
      <c r="P32129" s="120"/>
      <c r="R32129" s="120"/>
      <c r="T32129" s="120"/>
      <c r="V32129" s="120"/>
      <c r="X32129" s="120"/>
      <c r="Z32129" s="120"/>
    </row>
    <row r="32130" spans="16:26" x14ac:dyDescent="0.25">
      <c r="P32130" s="119"/>
      <c r="R32130" s="119"/>
      <c r="T32130" s="119"/>
      <c r="V32130" s="119"/>
      <c r="X32130" s="119"/>
      <c r="Z32130" s="119"/>
    </row>
    <row r="32131" spans="16:26" x14ac:dyDescent="0.25">
      <c r="P32131" s="119"/>
      <c r="R32131" s="119"/>
      <c r="T32131" s="119"/>
      <c r="V32131" s="119"/>
      <c r="X32131" s="119"/>
      <c r="Z32131" s="119"/>
    </row>
    <row r="32132" spans="16:26" x14ac:dyDescent="0.25">
      <c r="P32132" s="119"/>
      <c r="R32132" s="119"/>
      <c r="T32132" s="119"/>
      <c r="V32132" s="119"/>
      <c r="X32132" s="119"/>
      <c r="Z32132" s="119"/>
    </row>
    <row r="32133" spans="16:26" x14ac:dyDescent="0.25">
      <c r="P32133" s="121"/>
      <c r="R32133" s="121"/>
      <c r="T32133" s="121"/>
      <c r="V32133" s="121"/>
      <c r="X32133" s="121"/>
      <c r="Z32133" s="121"/>
    </row>
    <row r="32134" spans="16:26" x14ac:dyDescent="0.25">
      <c r="P32134" s="121"/>
      <c r="R32134" s="121"/>
      <c r="T32134" s="121"/>
      <c r="V32134" s="121"/>
      <c r="X32134" s="121"/>
      <c r="Z32134" s="121"/>
    </row>
    <row r="32135" spans="16:26" x14ac:dyDescent="0.25">
      <c r="P32135" s="121"/>
      <c r="R32135" s="121"/>
      <c r="T32135" s="121"/>
      <c r="V32135" s="121"/>
      <c r="X32135" s="121"/>
      <c r="Z32135" s="121"/>
    </row>
    <row r="32136" spans="16:26" x14ac:dyDescent="0.25">
      <c r="P32136" s="121"/>
      <c r="R32136" s="121"/>
      <c r="T32136" s="121"/>
      <c r="V32136" s="121"/>
      <c r="X32136" s="121"/>
      <c r="Z32136" s="121"/>
    </row>
    <row r="32137" spans="16:26" x14ac:dyDescent="0.25">
      <c r="P32137" s="122"/>
      <c r="R32137" s="122"/>
      <c r="T32137" s="122"/>
      <c r="V32137" s="122"/>
      <c r="X32137" s="122"/>
      <c r="Z32137" s="122"/>
    </row>
    <row r="32138" spans="16:26" x14ac:dyDescent="0.25">
      <c r="P32138" s="118"/>
      <c r="R32138" s="118"/>
      <c r="T32138" s="118"/>
      <c r="V32138" s="118"/>
      <c r="X32138" s="118"/>
      <c r="Z32138" s="118"/>
    </row>
    <row r="32139" spans="16:26" x14ac:dyDescent="0.25">
      <c r="P32139" s="119"/>
      <c r="R32139" s="119"/>
      <c r="T32139" s="119"/>
      <c r="V32139" s="119"/>
      <c r="X32139" s="119"/>
      <c r="Z32139" s="119"/>
    </row>
    <row r="32140" spans="16:26" x14ac:dyDescent="0.25">
      <c r="P32140" s="119"/>
      <c r="R32140" s="119"/>
      <c r="T32140" s="119"/>
      <c r="V32140" s="119"/>
      <c r="X32140" s="119"/>
      <c r="Z32140" s="119"/>
    </row>
    <row r="32141" spans="16:26" x14ac:dyDescent="0.25">
      <c r="P32141" s="120"/>
      <c r="R32141" s="120"/>
      <c r="T32141" s="120"/>
      <c r="V32141" s="120"/>
      <c r="X32141" s="120"/>
      <c r="Z32141" s="120"/>
    </row>
    <row r="32142" spans="16:26" x14ac:dyDescent="0.25">
      <c r="P32142" s="119"/>
      <c r="R32142" s="119"/>
      <c r="T32142" s="119"/>
      <c r="V32142" s="119"/>
      <c r="X32142" s="119"/>
      <c r="Z32142" s="119"/>
    </row>
    <row r="32143" spans="16:26" x14ac:dyDescent="0.25">
      <c r="P32143" s="119"/>
      <c r="R32143" s="119"/>
      <c r="T32143" s="119"/>
      <c r="V32143" s="119"/>
      <c r="X32143" s="119"/>
      <c r="Z32143" s="119"/>
    </row>
    <row r="32144" spans="16:26" x14ac:dyDescent="0.25">
      <c r="P32144" s="120"/>
      <c r="R32144" s="120"/>
      <c r="T32144" s="120"/>
      <c r="V32144" s="120"/>
      <c r="X32144" s="120"/>
      <c r="Z32144" s="120"/>
    </row>
    <row r="32145" spans="16:26" x14ac:dyDescent="0.25">
      <c r="P32145" s="119"/>
      <c r="R32145" s="119"/>
      <c r="T32145" s="119"/>
      <c r="V32145" s="119"/>
      <c r="X32145" s="119"/>
      <c r="Z32145" s="119"/>
    </row>
    <row r="32146" spans="16:26" x14ac:dyDescent="0.25">
      <c r="P32146" s="120"/>
      <c r="R32146" s="120"/>
      <c r="T32146" s="120"/>
      <c r="V32146" s="120"/>
      <c r="X32146" s="120"/>
      <c r="Z32146" s="120"/>
    </row>
    <row r="32147" spans="16:26" x14ac:dyDescent="0.25">
      <c r="P32147" s="119"/>
      <c r="R32147" s="119"/>
      <c r="T32147" s="119"/>
      <c r="V32147" s="119"/>
      <c r="X32147" s="119"/>
      <c r="Z32147" s="119"/>
    </row>
    <row r="32148" spans="16:26" x14ac:dyDescent="0.25">
      <c r="P32148" s="119"/>
      <c r="R32148" s="119"/>
      <c r="T32148" s="119"/>
      <c r="V32148" s="119"/>
      <c r="X32148" s="119"/>
      <c r="Z32148" s="119"/>
    </row>
    <row r="32149" spans="16:26" x14ac:dyDescent="0.25">
      <c r="P32149" s="119"/>
      <c r="R32149" s="119"/>
      <c r="T32149" s="119"/>
      <c r="V32149" s="119"/>
      <c r="X32149" s="119"/>
      <c r="Z32149" s="119"/>
    </row>
    <row r="32150" spans="16:26" x14ac:dyDescent="0.25">
      <c r="P32150" s="121"/>
      <c r="R32150" s="121"/>
      <c r="T32150" s="121"/>
      <c r="V32150" s="121"/>
      <c r="X32150" s="121"/>
      <c r="Z32150" s="121"/>
    </row>
    <row r="32151" spans="16:26" x14ac:dyDescent="0.25">
      <c r="P32151" s="121"/>
      <c r="R32151" s="121"/>
      <c r="T32151" s="121"/>
      <c r="V32151" s="121"/>
      <c r="X32151" s="121"/>
      <c r="Z32151" s="121"/>
    </row>
    <row r="32152" spans="16:26" x14ac:dyDescent="0.25">
      <c r="P32152" s="121"/>
      <c r="R32152" s="121"/>
      <c r="T32152" s="121"/>
      <c r="V32152" s="121"/>
      <c r="X32152" s="121"/>
      <c r="Z32152" s="121"/>
    </row>
    <row r="32153" spans="16:26" x14ac:dyDescent="0.25">
      <c r="P32153" s="121"/>
      <c r="R32153" s="121"/>
      <c r="T32153" s="121"/>
      <c r="V32153" s="121"/>
      <c r="X32153" s="121"/>
      <c r="Z32153" s="121"/>
    </row>
    <row r="32154" spans="16:26" x14ac:dyDescent="0.25">
      <c r="P32154" s="122"/>
      <c r="R32154" s="122"/>
      <c r="T32154" s="122"/>
      <c r="V32154" s="122"/>
      <c r="X32154" s="122"/>
      <c r="Z32154" s="122"/>
    </row>
    <row r="32155" spans="16:26" x14ac:dyDescent="0.25">
      <c r="P32155" s="118"/>
      <c r="R32155" s="118"/>
      <c r="T32155" s="118"/>
      <c r="V32155" s="118"/>
      <c r="X32155" s="118"/>
      <c r="Z32155" s="118"/>
    </row>
    <row r="32156" spans="16:26" x14ac:dyDescent="0.25">
      <c r="P32156" s="119"/>
      <c r="R32156" s="119"/>
      <c r="T32156" s="119"/>
      <c r="V32156" s="119"/>
      <c r="X32156" s="119"/>
      <c r="Z32156" s="119"/>
    </row>
    <row r="32157" spans="16:26" x14ac:dyDescent="0.25">
      <c r="P32157" s="119"/>
      <c r="R32157" s="119"/>
      <c r="T32157" s="119"/>
      <c r="V32157" s="119"/>
      <c r="X32157" s="119"/>
      <c r="Z32157" s="119"/>
    </row>
    <row r="32158" spans="16:26" x14ac:dyDescent="0.25">
      <c r="P32158" s="120"/>
      <c r="R32158" s="120"/>
      <c r="T32158" s="120"/>
      <c r="V32158" s="120"/>
      <c r="X32158" s="120"/>
      <c r="Z32158" s="120"/>
    </row>
    <row r="32159" spans="16:26" x14ac:dyDescent="0.25">
      <c r="P32159" s="119"/>
      <c r="R32159" s="119"/>
      <c r="T32159" s="119"/>
      <c r="V32159" s="119"/>
      <c r="X32159" s="119"/>
      <c r="Z32159" s="119"/>
    </row>
    <row r="32160" spans="16:26" x14ac:dyDescent="0.25">
      <c r="P32160" s="119"/>
      <c r="R32160" s="119"/>
      <c r="T32160" s="119"/>
      <c r="V32160" s="119"/>
      <c r="X32160" s="119"/>
      <c r="Z32160" s="119"/>
    </row>
    <row r="32161" spans="16:26" x14ac:dyDescent="0.25">
      <c r="P32161" s="120"/>
      <c r="R32161" s="120"/>
      <c r="T32161" s="120"/>
      <c r="V32161" s="120"/>
      <c r="X32161" s="120"/>
      <c r="Z32161" s="120"/>
    </row>
    <row r="32162" spans="16:26" x14ac:dyDescent="0.25">
      <c r="P32162" s="119"/>
      <c r="R32162" s="119"/>
      <c r="T32162" s="119"/>
      <c r="V32162" s="119"/>
      <c r="X32162" s="119"/>
      <c r="Z32162" s="119"/>
    </row>
    <row r="32163" spans="16:26" x14ac:dyDescent="0.25">
      <c r="P32163" s="120"/>
      <c r="R32163" s="120"/>
      <c r="T32163" s="120"/>
      <c r="V32163" s="120"/>
      <c r="X32163" s="120"/>
      <c r="Z32163" s="120"/>
    </row>
    <row r="32164" spans="16:26" x14ac:dyDescent="0.25">
      <c r="P32164" s="119"/>
      <c r="R32164" s="119"/>
      <c r="T32164" s="119"/>
      <c r="V32164" s="119"/>
      <c r="X32164" s="119"/>
      <c r="Z32164" s="119"/>
    </row>
    <row r="32165" spans="16:26" x14ac:dyDescent="0.25">
      <c r="P32165" s="119"/>
      <c r="R32165" s="119"/>
      <c r="T32165" s="119"/>
      <c r="V32165" s="119"/>
      <c r="X32165" s="119"/>
      <c r="Z32165" s="119"/>
    </row>
    <row r="32166" spans="16:26" x14ac:dyDescent="0.25">
      <c r="P32166" s="119"/>
      <c r="R32166" s="119"/>
      <c r="T32166" s="119"/>
      <c r="V32166" s="119"/>
      <c r="X32166" s="119"/>
      <c r="Z32166" s="119"/>
    </row>
    <row r="32167" spans="16:26" x14ac:dyDescent="0.25">
      <c r="P32167" s="121"/>
      <c r="R32167" s="121"/>
      <c r="T32167" s="121"/>
      <c r="V32167" s="121"/>
      <c r="X32167" s="121"/>
      <c r="Z32167" s="121"/>
    </row>
    <row r="32168" spans="16:26" x14ac:dyDescent="0.25">
      <c r="P32168" s="121"/>
      <c r="R32168" s="121"/>
      <c r="T32168" s="121"/>
      <c r="V32168" s="121"/>
      <c r="X32168" s="121"/>
      <c r="Z32168" s="121"/>
    </row>
    <row r="32169" spans="16:26" x14ac:dyDescent="0.25">
      <c r="P32169" s="121"/>
      <c r="R32169" s="121"/>
      <c r="T32169" s="121"/>
      <c r="V32169" s="121"/>
      <c r="X32169" s="121"/>
      <c r="Z32169" s="121"/>
    </row>
    <row r="32170" spans="16:26" x14ac:dyDescent="0.25">
      <c r="P32170" s="121"/>
      <c r="R32170" s="121"/>
      <c r="T32170" s="121"/>
      <c r="V32170" s="121"/>
      <c r="X32170" s="121"/>
      <c r="Z32170" s="121"/>
    </row>
    <row r="32171" spans="16:26" x14ac:dyDescent="0.25">
      <c r="P32171" s="122"/>
      <c r="R32171" s="122"/>
      <c r="T32171" s="122"/>
      <c r="V32171" s="122"/>
      <c r="X32171" s="122"/>
      <c r="Z32171" s="122"/>
    </row>
    <row r="32172" spans="16:26" x14ac:dyDescent="0.25">
      <c r="P32172" s="118"/>
      <c r="R32172" s="118"/>
      <c r="T32172" s="118"/>
      <c r="V32172" s="118"/>
      <c r="X32172" s="118"/>
      <c r="Z32172" s="118"/>
    </row>
    <row r="32173" spans="16:26" x14ac:dyDescent="0.25">
      <c r="P32173" s="119"/>
      <c r="R32173" s="119"/>
      <c r="T32173" s="119"/>
      <c r="V32173" s="119"/>
      <c r="X32173" s="119"/>
      <c r="Z32173" s="119"/>
    </row>
    <row r="32174" spans="16:26" x14ac:dyDescent="0.25">
      <c r="P32174" s="119"/>
      <c r="R32174" s="119"/>
      <c r="T32174" s="119"/>
      <c r="V32174" s="119"/>
      <c r="X32174" s="119"/>
      <c r="Z32174" s="119"/>
    </row>
    <row r="32175" spans="16:26" x14ac:dyDescent="0.25">
      <c r="P32175" s="120"/>
      <c r="R32175" s="120"/>
      <c r="T32175" s="120"/>
      <c r="V32175" s="120"/>
      <c r="X32175" s="120"/>
      <c r="Z32175" s="120"/>
    </row>
    <row r="32176" spans="16:26" x14ac:dyDescent="0.25">
      <c r="P32176" s="119"/>
      <c r="R32176" s="119"/>
      <c r="T32176" s="119"/>
      <c r="V32176" s="119"/>
      <c r="X32176" s="119"/>
      <c r="Z32176" s="119"/>
    </row>
    <row r="32177" spans="16:26" x14ac:dyDescent="0.25">
      <c r="P32177" s="119"/>
      <c r="R32177" s="119"/>
      <c r="T32177" s="119"/>
      <c r="V32177" s="119"/>
      <c r="X32177" s="119"/>
      <c r="Z32177" s="119"/>
    </row>
    <row r="32178" spans="16:26" x14ac:dyDescent="0.25">
      <c r="P32178" s="120"/>
      <c r="R32178" s="120"/>
      <c r="T32178" s="120"/>
      <c r="V32178" s="120"/>
      <c r="X32178" s="120"/>
      <c r="Z32178" s="120"/>
    </row>
    <row r="32179" spans="16:26" x14ac:dyDescent="0.25">
      <c r="P32179" s="119"/>
      <c r="R32179" s="119"/>
      <c r="T32179" s="119"/>
      <c r="V32179" s="119"/>
      <c r="X32179" s="119"/>
      <c r="Z32179" s="119"/>
    </row>
    <row r="32180" spans="16:26" x14ac:dyDescent="0.25">
      <c r="P32180" s="120"/>
      <c r="R32180" s="120"/>
      <c r="T32180" s="120"/>
      <c r="V32180" s="120"/>
      <c r="X32180" s="120"/>
      <c r="Z32180" s="120"/>
    </row>
    <row r="32181" spans="16:26" x14ac:dyDescent="0.25">
      <c r="P32181" s="119"/>
      <c r="R32181" s="119"/>
      <c r="T32181" s="119"/>
      <c r="V32181" s="119"/>
      <c r="X32181" s="119"/>
      <c r="Z32181" s="119"/>
    </row>
    <row r="32182" spans="16:26" x14ac:dyDescent="0.25">
      <c r="P32182" s="119"/>
      <c r="R32182" s="119"/>
      <c r="T32182" s="119"/>
      <c r="V32182" s="119"/>
      <c r="X32182" s="119"/>
      <c r="Z32182" s="119"/>
    </row>
    <row r="32183" spans="16:26" x14ac:dyDescent="0.25">
      <c r="P32183" s="119"/>
      <c r="R32183" s="119"/>
      <c r="T32183" s="119"/>
      <c r="V32183" s="119"/>
      <c r="X32183" s="119"/>
      <c r="Z32183" s="119"/>
    </row>
    <row r="32184" spans="16:26" x14ac:dyDescent="0.25">
      <c r="P32184" s="121"/>
      <c r="R32184" s="121"/>
      <c r="T32184" s="121"/>
      <c r="V32184" s="121"/>
      <c r="X32184" s="121"/>
      <c r="Z32184" s="121"/>
    </row>
    <row r="32185" spans="16:26" x14ac:dyDescent="0.25">
      <c r="P32185" s="121"/>
      <c r="R32185" s="121"/>
      <c r="T32185" s="121"/>
      <c r="V32185" s="121"/>
      <c r="X32185" s="121"/>
      <c r="Z32185" s="121"/>
    </row>
    <row r="32186" spans="16:26" x14ac:dyDescent="0.25">
      <c r="P32186" s="121"/>
      <c r="R32186" s="121"/>
      <c r="T32186" s="121"/>
      <c r="V32186" s="121"/>
      <c r="X32186" s="121"/>
      <c r="Z32186" s="121"/>
    </row>
    <row r="32187" spans="16:26" x14ac:dyDescent="0.25">
      <c r="P32187" s="121"/>
      <c r="R32187" s="121"/>
      <c r="T32187" s="121"/>
      <c r="V32187" s="121"/>
      <c r="X32187" s="121"/>
      <c r="Z32187" s="121"/>
    </row>
    <row r="32188" spans="16:26" x14ac:dyDescent="0.25">
      <c r="P32188" s="122"/>
      <c r="R32188" s="122"/>
      <c r="T32188" s="122"/>
      <c r="V32188" s="122"/>
      <c r="X32188" s="122"/>
      <c r="Z32188" s="122"/>
    </row>
    <row r="32189" spans="16:26" x14ac:dyDescent="0.25">
      <c r="P32189" s="118"/>
      <c r="R32189" s="118"/>
      <c r="T32189" s="118"/>
      <c r="V32189" s="118"/>
      <c r="X32189" s="118"/>
      <c r="Z32189" s="118"/>
    </row>
    <row r="32190" spans="16:26" x14ac:dyDescent="0.25">
      <c r="P32190" s="119"/>
      <c r="R32190" s="119"/>
      <c r="T32190" s="119"/>
      <c r="V32190" s="119"/>
      <c r="X32190" s="119"/>
      <c r="Z32190" s="119"/>
    </row>
    <row r="32191" spans="16:26" x14ac:dyDescent="0.25">
      <c r="P32191" s="119"/>
      <c r="R32191" s="119"/>
      <c r="T32191" s="119"/>
      <c r="V32191" s="119"/>
      <c r="X32191" s="119"/>
      <c r="Z32191" s="119"/>
    </row>
    <row r="32192" spans="16:26" x14ac:dyDescent="0.25">
      <c r="P32192" s="120"/>
      <c r="R32192" s="120"/>
      <c r="T32192" s="120"/>
      <c r="V32192" s="120"/>
      <c r="X32192" s="120"/>
      <c r="Z32192" s="120"/>
    </row>
    <row r="32193" spans="16:26" x14ac:dyDescent="0.25">
      <c r="P32193" s="119"/>
      <c r="R32193" s="119"/>
      <c r="T32193" s="119"/>
      <c r="V32193" s="119"/>
      <c r="X32193" s="119"/>
      <c r="Z32193" s="119"/>
    </row>
    <row r="32194" spans="16:26" x14ac:dyDescent="0.25">
      <c r="P32194" s="119"/>
      <c r="R32194" s="119"/>
      <c r="T32194" s="119"/>
      <c r="V32194" s="119"/>
      <c r="X32194" s="119"/>
      <c r="Z32194" s="119"/>
    </row>
    <row r="32195" spans="16:26" x14ac:dyDescent="0.25">
      <c r="P32195" s="120"/>
      <c r="R32195" s="120"/>
      <c r="T32195" s="120"/>
      <c r="V32195" s="120"/>
      <c r="X32195" s="120"/>
      <c r="Z32195" s="120"/>
    </row>
    <row r="32196" spans="16:26" x14ac:dyDescent="0.25">
      <c r="P32196" s="119"/>
      <c r="R32196" s="119"/>
      <c r="T32196" s="119"/>
      <c r="V32196" s="119"/>
      <c r="X32196" s="119"/>
      <c r="Z32196" s="119"/>
    </row>
    <row r="32197" spans="16:26" x14ac:dyDescent="0.25">
      <c r="P32197" s="120"/>
      <c r="R32197" s="120"/>
      <c r="T32197" s="120"/>
      <c r="V32197" s="120"/>
      <c r="X32197" s="120"/>
      <c r="Z32197" s="120"/>
    </row>
    <row r="32198" spans="16:26" x14ac:dyDescent="0.25">
      <c r="P32198" s="119"/>
      <c r="R32198" s="119"/>
      <c r="T32198" s="119"/>
      <c r="V32198" s="119"/>
      <c r="X32198" s="119"/>
      <c r="Z32198" s="119"/>
    </row>
    <row r="32199" spans="16:26" x14ac:dyDescent="0.25">
      <c r="P32199" s="119"/>
      <c r="R32199" s="119"/>
      <c r="T32199" s="119"/>
      <c r="V32199" s="119"/>
      <c r="X32199" s="119"/>
      <c r="Z32199" s="119"/>
    </row>
    <row r="32200" spans="16:26" x14ac:dyDescent="0.25">
      <c r="P32200" s="119"/>
      <c r="R32200" s="119"/>
      <c r="T32200" s="119"/>
      <c r="V32200" s="119"/>
      <c r="X32200" s="119"/>
      <c r="Z32200" s="119"/>
    </row>
    <row r="32201" spans="16:26" x14ac:dyDescent="0.25">
      <c r="P32201" s="121"/>
      <c r="R32201" s="121"/>
      <c r="T32201" s="121"/>
      <c r="V32201" s="121"/>
      <c r="X32201" s="121"/>
      <c r="Z32201" s="121"/>
    </row>
    <row r="32202" spans="16:26" x14ac:dyDescent="0.25">
      <c r="P32202" s="121"/>
      <c r="R32202" s="121"/>
      <c r="T32202" s="121"/>
      <c r="V32202" s="121"/>
      <c r="X32202" s="121"/>
      <c r="Z32202" s="121"/>
    </row>
    <row r="32203" spans="16:26" x14ac:dyDescent="0.25">
      <c r="P32203" s="121"/>
      <c r="R32203" s="121"/>
      <c r="T32203" s="121"/>
      <c r="V32203" s="121"/>
      <c r="X32203" s="121"/>
      <c r="Z32203" s="121"/>
    </row>
    <row r="32204" spans="16:26" x14ac:dyDescent="0.25">
      <c r="P32204" s="121"/>
      <c r="R32204" s="121"/>
      <c r="T32204" s="121"/>
      <c r="V32204" s="121"/>
      <c r="X32204" s="121"/>
      <c r="Z32204" s="121"/>
    </row>
    <row r="32205" spans="16:26" x14ac:dyDescent="0.25">
      <c r="P32205" s="122"/>
      <c r="R32205" s="122"/>
      <c r="T32205" s="122"/>
      <c r="V32205" s="122"/>
      <c r="X32205" s="122"/>
      <c r="Z32205" s="122"/>
    </row>
    <row r="32206" spans="16:26" x14ac:dyDescent="0.25">
      <c r="P32206" s="118"/>
      <c r="R32206" s="118"/>
      <c r="T32206" s="118"/>
      <c r="V32206" s="118"/>
      <c r="X32206" s="118"/>
      <c r="Z32206" s="118"/>
    </row>
    <row r="32207" spans="16:26" x14ac:dyDescent="0.25">
      <c r="P32207" s="119"/>
      <c r="R32207" s="119"/>
      <c r="T32207" s="119"/>
      <c r="V32207" s="119"/>
      <c r="X32207" s="119"/>
      <c r="Z32207" s="119"/>
    </row>
    <row r="32208" spans="16:26" x14ac:dyDescent="0.25">
      <c r="P32208" s="119"/>
      <c r="R32208" s="119"/>
      <c r="T32208" s="119"/>
      <c r="V32208" s="119"/>
      <c r="X32208" s="119"/>
      <c r="Z32208" s="119"/>
    </row>
    <row r="32209" spans="16:26" x14ac:dyDescent="0.25">
      <c r="P32209" s="120"/>
      <c r="R32209" s="120"/>
      <c r="T32209" s="120"/>
      <c r="V32209" s="120"/>
      <c r="X32209" s="120"/>
      <c r="Z32209" s="120"/>
    </row>
    <row r="32210" spans="16:26" x14ac:dyDescent="0.25">
      <c r="P32210" s="119"/>
      <c r="R32210" s="119"/>
      <c r="T32210" s="119"/>
      <c r="V32210" s="119"/>
      <c r="X32210" s="119"/>
      <c r="Z32210" s="119"/>
    </row>
    <row r="32211" spans="16:26" x14ac:dyDescent="0.25">
      <c r="P32211" s="119"/>
      <c r="R32211" s="119"/>
      <c r="T32211" s="119"/>
      <c r="V32211" s="119"/>
      <c r="X32211" s="119"/>
      <c r="Z32211" s="119"/>
    </row>
    <row r="32212" spans="16:26" x14ac:dyDescent="0.25">
      <c r="P32212" s="120"/>
      <c r="R32212" s="120"/>
      <c r="T32212" s="120"/>
      <c r="V32212" s="120"/>
      <c r="X32212" s="120"/>
      <c r="Z32212" s="120"/>
    </row>
    <row r="32213" spans="16:26" x14ac:dyDescent="0.25">
      <c r="P32213" s="119"/>
      <c r="R32213" s="119"/>
      <c r="T32213" s="119"/>
      <c r="V32213" s="119"/>
      <c r="X32213" s="119"/>
      <c r="Z32213" s="119"/>
    </row>
    <row r="32214" spans="16:26" x14ac:dyDescent="0.25">
      <c r="P32214" s="120"/>
      <c r="R32214" s="120"/>
      <c r="T32214" s="120"/>
      <c r="V32214" s="120"/>
      <c r="X32214" s="120"/>
      <c r="Z32214" s="120"/>
    </row>
    <row r="32215" spans="16:26" x14ac:dyDescent="0.25">
      <c r="P32215" s="119"/>
      <c r="R32215" s="119"/>
      <c r="T32215" s="119"/>
      <c r="V32215" s="119"/>
      <c r="X32215" s="119"/>
      <c r="Z32215" s="119"/>
    </row>
    <row r="32216" spans="16:26" x14ac:dyDescent="0.25">
      <c r="P32216" s="119"/>
      <c r="R32216" s="119"/>
      <c r="T32216" s="119"/>
      <c r="V32216" s="119"/>
      <c r="X32216" s="119"/>
      <c r="Z32216" s="119"/>
    </row>
    <row r="32217" spans="16:26" x14ac:dyDescent="0.25">
      <c r="P32217" s="119"/>
      <c r="R32217" s="119"/>
      <c r="T32217" s="119"/>
      <c r="V32217" s="119"/>
      <c r="X32217" s="119"/>
      <c r="Z32217" s="119"/>
    </row>
    <row r="32218" spans="16:26" x14ac:dyDescent="0.25">
      <c r="P32218" s="121"/>
      <c r="R32218" s="121"/>
      <c r="T32218" s="121"/>
      <c r="V32218" s="121"/>
      <c r="X32218" s="121"/>
      <c r="Z32218" s="121"/>
    </row>
    <row r="32219" spans="16:26" x14ac:dyDescent="0.25">
      <c r="P32219" s="121"/>
      <c r="R32219" s="121"/>
      <c r="T32219" s="121"/>
      <c r="V32219" s="121"/>
      <c r="X32219" s="121"/>
      <c r="Z32219" s="121"/>
    </row>
    <row r="32220" spans="16:26" x14ac:dyDescent="0.25">
      <c r="P32220" s="121"/>
      <c r="R32220" s="121"/>
      <c r="T32220" s="121"/>
      <c r="V32220" s="121"/>
      <c r="X32220" s="121"/>
      <c r="Z32220" s="121"/>
    </row>
    <row r="32221" spans="16:26" x14ac:dyDescent="0.25">
      <c r="P32221" s="121"/>
      <c r="R32221" s="121"/>
      <c r="T32221" s="121"/>
      <c r="V32221" s="121"/>
      <c r="X32221" s="121"/>
      <c r="Z32221" s="121"/>
    </row>
    <row r="32222" spans="16:26" x14ac:dyDescent="0.25">
      <c r="P32222" s="122"/>
      <c r="R32222" s="122"/>
      <c r="T32222" s="122"/>
      <c r="V32222" s="122"/>
      <c r="X32222" s="122"/>
      <c r="Z32222" s="122"/>
    </row>
    <row r="32223" spans="16:26" x14ac:dyDescent="0.25">
      <c r="P32223" s="118"/>
      <c r="R32223" s="118"/>
      <c r="T32223" s="118"/>
      <c r="V32223" s="118"/>
      <c r="X32223" s="118"/>
      <c r="Z32223" s="118"/>
    </row>
    <row r="32224" spans="16:26" x14ac:dyDescent="0.25">
      <c r="P32224" s="119"/>
      <c r="R32224" s="119"/>
      <c r="T32224" s="119"/>
      <c r="V32224" s="119"/>
      <c r="X32224" s="119"/>
      <c r="Z32224" s="119"/>
    </row>
    <row r="32225" spans="16:26" x14ac:dyDescent="0.25">
      <c r="P32225" s="119"/>
      <c r="R32225" s="119"/>
      <c r="T32225" s="119"/>
      <c r="V32225" s="119"/>
      <c r="X32225" s="119"/>
      <c r="Z32225" s="119"/>
    </row>
    <row r="32226" spans="16:26" x14ac:dyDescent="0.25">
      <c r="P32226" s="120"/>
      <c r="R32226" s="120"/>
      <c r="T32226" s="120"/>
      <c r="V32226" s="120"/>
      <c r="X32226" s="120"/>
      <c r="Z32226" s="120"/>
    </row>
    <row r="32227" spans="16:26" x14ac:dyDescent="0.25">
      <c r="P32227" s="119"/>
      <c r="R32227" s="119"/>
      <c r="T32227" s="119"/>
      <c r="V32227" s="119"/>
      <c r="X32227" s="119"/>
      <c r="Z32227" s="119"/>
    </row>
    <row r="32228" spans="16:26" x14ac:dyDescent="0.25">
      <c r="P32228" s="119"/>
      <c r="R32228" s="119"/>
      <c r="T32228" s="119"/>
      <c r="V32228" s="119"/>
      <c r="X32228" s="119"/>
      <c r="Z32228" s="119"/>
    </row>
    <row r="32229" spans="16:26" x14ac:dyDescent="0.25">
      <c r="P32229" s="120"/>
      <c r="R32229" s="120"/>
      <c r="T32229" s="120"/>
      <c r="V32229" s="120"/>
      <c r="X32229" s="120"/>
      <c r="Z32229" s="120"/>
    </row>
    <row r="32230" spans="16:26" x14ac:dyDescent="0.25">
      <c r="P32230" s="119"/>
      <c r="R32230" s="119"/>
      <c r="T32230" s="119"/>
      <c r="V32230" s="119"/>
      <c r="X32230" s="119"/>
      <c r="Z32230" s="119"/>
    </row>
    <row r="32231" spans="16:26" x14ac:dyDescent="0.25">
      <c r="P32231" s="120"/>
      <c r="R32231" s="120"/>
      <c r="T32231" s="120"/>
      <c r="V32231" s="120"/>
      <c r="X32231" s="120"/>
      <c r="Z32231" s="120"/>
    </row>
    <row r="32232" spans="16:26" x14ac:dyDescent="0.25">
      <c r="P32232" s="119"/>
      <c r="R32232" s="119"/>
      <c r="T32232" s="119"/>
      <c r="V32232" s="119"/>
      <c r="X32232" s="119"/>
      <c r="Z32232" s="119"/>
    </row>
    <row r="32233" spans="16:26" x14ac:dyDescent="0.25">
      <c r="P32233" s="119"/>
      <c r="R32233" s="119"/>
      <c r="T32233" s="119"/>
      <c r="V32233" s="119"/>
      <c r="X32233" s="119"/>
      <c r="Z32233" s="119"/>
    </row>
    <row r="32234" spans="16:26" x14ac:dyDescent="0.25">
      <c r="P32234" s="119"/>
      <c r="R32234" s="119"/>
      <c r="T32234" s="119"/>
      <c r="V32234" s="119"/>
      <c r="X32234" s="119"/>
      <c r="Z32234" s="119"/>
    </row>
    <row r="32235" spans="16:26" x14ac:dyDescent="0.25">
      <c r="P32235" s="121"/>
      <c r="R32235" s="121"/>
      <c r="T32235" s="121"/>
      <c r="V32235" s="121"/>
      <c r="X32235" s="121"/>
      <c r="Z32235" s="121"/>
    </row>
    <row r="32236" spans="16:26" x14ac:dyDescent="0.25">
      <c r="P32236" s="121"/>
      <c r="R32236" s="121"/>
      <c r="T32236" s="121"/>
      <c r="V32236" s="121"/>
      <c r="X32236" s="121"/>
      <c r="Z32236" s="121"/>
    </row>
    <row r="32237" spans="16:26" x14ac:dyDescent="0.25">
      <c r="P32237" s="121"/>
      <c r="R32237" s="121"/>
      <c r="T32237" s="121"/>
      <c r="V32237" s="121"/>
      <c r="X32237" s="121"/>
      <c r="Z32237" s="121"/>
    </row>
    <row r="32238" spans="16:26" x14ac:dyDescent="0.25">
      <c r="P32238" s="121"/>
      <c r="R32238" s="121"/>
      <c r="T32238" s="121"/>
      <c r="V32238" s="121"/>
      <c r="X32238" s="121"/>
      <c r="Z32238" s="121"/>
    </row>
    <row r="32239" spans="16:26" x14ac:dyDescent="0.25">
      <c r="P32239" s="122"/>
      <c r="R32239" s="122"/>
      <c r="T32239" s="122"/>
      <c r="V32239" s="122"/>
      <c r="X32239" s="122"/>
      <c r="Z32239" s="122"/>
    </row>
    <row r="32240" spans="16:26" x14ac:dyDescent="0.25">
      <c r="P32240" s="118"/>
      <c r="R32240" s="118"/>
      <c r="T32240" s="118"/>
      <c r="V32240" s="118"/>
      <c r="X32240" s="118"/>
      <c r="Z32240" s="118"/>
    </row>
    <row r="32241" spans="16:26" x14ac:dyDescent="0.25">
      <c r="P32241" s="119"/>
      <c r="R32241" s="119"/>
      <c r="T32241" s="119"/>
      <c r="V32241" s="119"/>
      <c r="X32241" s="119"/>
      <c r="Z32241" s="119"/>
    </row>
    <row r="32242" spans="16:26" x14ac:dyDescent="0.25">
      <c r="P32242" s="119"/>
      <c r="R32242" s="119"/>
      <c r="T32242" s="119"/>
      <c r="V32242" s="119"/>
      <c r="X32242" s="119"/>
      <c r="Z32242" s="119"/>
    </row>
    <row r="32243" spans="16:26" x14ac:dyDescent="0.25">
      <c r="P32243" s="120"/>
      <c r="R32243" s="120"/>
      <c r="T32243" s="120"/>
      <c r="V32243" s="120"/>
      <c r="X32243" s="120"/>
      <c r="Z32243" s="120"/>
    </row>
    <row r="32244" spans="16:26" x14ac:dyDescent="0.25">
      <c r="P32244" s="119"/>
      <c r="R32244" s="119"/>
      <c r="T32244" s="119"/>
      <c r="V32244" s="119"/>
      <c r="X32244" s="119"/>
      <c r="Z32244" s="119"/>
    </row>
    <row r="32245" spans="16:26" x14ac:dyDescent="0.25">
      <c r="P32245" s="119"/>
      <c r="R32245" s="119"/>
      <c r="T32245" s="119"/>
      <c r="V32245" s="119"/>
      <c r="X32245" s="119"/>
      <c r="Z32245" s="119"/>
    </row>
    <row r="32246" spans="16:26" x14ac:dyDescent="0.25">
      <c r="P32246" s="120"/>
      <c r="R32246" s="120"/>
      <c r="T32246" s="120"/>
      <c r="V32246" s="120"/>
      <c r="X32246" s="120"/>
      <c r="Z32246" s="120"/>
    </row>
    <row r="32247" spans="16:26" x14ac:dyDescent="0.25">
      <c r="P32247" s="119"/>
      <c r="R32247" s="119"/>
      <c r="T32247" s="119"/>
      <c r="V32247" s="119"/>
      <c r="X32247" s="119"/>
      <c r="Z32247" s="119"/>
    </row>
    <row r="32248" spans="16:26" x14ac:dyDescent="0.25">
      <c r="P32248" s="120"/>
      <c r="R32248" s="120"/>
      <c r="T32248" s="120"/>
      <c r="V32248" s="120"/>
      <c r="X32248" s="120"/>
      <c r="Z32248" s="120"/>
    </row>
    <row r="32249" spans="16:26" x14ac:dyDescent="0.25">
      <c r="P32249" s="119"/>
      <c r="R32249" s="119"/>
      <c r="T32249" s="119"/>
      <c r="V32249" s="119"/>
      <c r="X32249" s="119"/>
      <c r="Z32249" s="119"/>
    </row>
    <row r="32250" spans="16:26" x14ac:dyDescent="0.25">
      <c r="P32250" s="119"/>
      <c r="R32250" s="119"/>
      <c r="T32250" s="119"/>
      <c r="V32250" s="119"/>
      <c r="X32250" s="119"/>
      <c r="Z32250" s="119"/>
    </row>
    <row r="32251" spans="16:26" x14ac:dyDescent="0.25">
      <c r="P32251" s="119"/>
      <c r="R32251" s="119"/>
      <c r="T32251" s="119"/>
      <c r="V32251" s="119"/>
      <c r="X32251" s="119"/>
      <c r="Z32251" s="119"/>
    </row>
    <row r="32252" spans="16:26" x14ac:dyDescent="0.25">
      <c r="P32252" s="121"/>
      <c r="R32252" s="121"/>
      <c r="T32252" s="121"/>
      <c r="V32252" s="121"/>
      <c r="X32252" s="121"/>
      <c r="Z32252" s="121"/>
    </row>
    <row r="32253" spans="16:26" x14ac:dyDescent="0.25">
      <c r="P32253" s="121"/>
      <c r="R32253" s="121"/>
      <c r="T32253" s="121"/>
      <c r="V32253" s="121"/>
      <c r="X32253" s="121"/>
      <c r="Z32253" s="121"/>
    </row>
    <row r="32254" spans="16:26" x14ac:dyDescent="0.25">
      <c r="P32254" s="121"/>
      <c r="R32254" s="121"/>
      <c r="T32254" s="121"/>
      <c r="V32254" s="121"/>
      <c r="X32254" s="121"/>
      <c r="Z32254" s="121"/>
    </row>
    <row r="32255" spans="16:26" x14ac:dyDescent="0.25">
      <c r="P32255" s="121"/>
      <c r="R32255" s="121"/>
      <c r="T32255" s="121"/>
      <c r="V32255" s="121"/>
      <c r="X32255" s="121"/>
      <c r="Z32255" s="121"/>
    </row>
    <row r="32256" spans="16:26" x14ac:dyDescent="0.25">
      <c r="P32256" s="122"/>
      <c r="R32256" s="122"/>
      <c r="T32256" s="122"/>
      <c r="V32256" s="122"/>
      <c r="X32256" s="122"/>
      <c r="Z32256" s="122"/>
    </row>
    <row r="32257" spans="16:26" x14ac:dyDescent="0.25">
      <c r="P32257" s="118"/>
      <c r="R32257" s="118"/>
      <c r="T32257" s="118"/>
      <c r="V32257" s="118"/>
      <c r="X32257" s="118"/>
      <c r="Z32257" s="118"/>
    </row>
    <row r="32258" spans="16:26" x14ac:dyDescent="0.25">
      <c r="P32258" s="119"/>
      <c r="R32258" s="119"/>
      <c r="T32258" s="119"/>
      <c r="V32258" s="119"/>
      <c r="X32258" s="119"/>
      <c r="Z32258" s="119"/>
    </row>
    <row r="32259" spans="16:26" x14ac:dyDescent="0.25">
      <c r="P32259" s="119"/>
      <c r="R32259" s="119"/>
      <c r="T32259" s="119"/>
      <c r="V32259" s="119"/>
      <c r="X32259" s="119"/>
      <c r="Z32259" s="119"/>
    </row>
    <row r="32260" spans="16:26" x14ac:dyDescent="0.25">
      <c r="P32260" s="120"/>
      <c r="R32260" s="120"/>
      <c r="T32260" s="120"/>
      <c r="V32260" s="120"/>
      <c r="X32260" s="120"/>
      <c r="Z32260" s="120"/>
    </row>
    <row r="32261" spans="16:26" x14ac:dyDescent="0.25">
      <c r="P32261" s="119"/>
      <c r="R32261" s="119"/>
      <c r="T32261" s="119"/>
      <c r="V32261" s="119"/>
      <c r="X32261" s="119"/>
      <c r="Z32261" s="119"/>
    </row>
    <row r="32262" spans="16:26" x14ac:dyDescent="0.25">
      <c r="P32262" s="119"/>
      <c r="R32262" s="119"/>
      <c r="T32262" s="119"/>
      <c r="V32262" s="119"/>
      <c r="X32262" s="119"/>
      <c r="Z32262" s="119"/>
    </row>
    <row r="32263" spans="16:26" x14ac:dyDescent="0.25">
      <c r="P32263" s="120"/>
      <c r="R32263" s="120"/>
      <c r="T32263" s="120"/>
      <c r="V32263" s="120"/>
      <c r="X32263" s="120"/>
      <c r="Z32263" s="120"/>
    </row>
    <row r="32264" spans="16:26" x14ac:dyDescent="0.25">
      <c r="P32264" s="119"/>
      <c r="R32264" s="119"/>
      <c r="T32264" s="119"/>
      <c r="V32264" s="119"/>
      <c r="X32264" s="119"/>
      <c r="Z32264" s="119"/>
    </row>
    <row r="32265" spans="16:26" x14ac:dyDescent="0.25">
      <c r="P32265" s="120"/>
      <c r="R32265" s="120"/>
      <c r="T32265" s="120"/>
      <c r="V32265" s="120"/>
      <c r="X32265" s="120"/>
      <c r="Z32265" s="120"/>
    </row>
    <row r="32266" spans="16:26" x14ac:dyDescent="0.25">
      <c r="P32266" s="119"/>
      <c r="R32266" s="119"/>
      <c r="T32266" s="119"/>
      <c r="V32266" s="119"/>
      <c r="X32266" s="119"/>
      <c r="Z32266" s="119"/>
    </row>
    <row r="32267" spans="16:26" x14ac:dyDescent="0.25">
      <c r="P32267" s="119"/>
      <c r="R32267" s="119"/>
      <c r="T32267" s="119"/>
      <c r="V32267" s="119"/>
      <c r="X32267" s="119"/>
      <c r="Z32267" s="119"/>
    </row>
    <row r="32268" spans="16:26" x14ac:dyDescent="0.25">
      <c r="P32268" s="119"/>
      <c r="R32268" s="119"/>
      <c r="T32268" s="119"/>
      <c r="V32268" s="119"/>
      <c r="X32268" s="119"/>
      <c r="Z32268" s="119"/>
    </row>
    <row r="32269" spans="16:26" x14ac:dyDescent="0.25">
      <c r="P32269" s="121"/>
      <c r="R32269" s="121"/>
      <c r="T32269" s="121"/>
      <c r="V32269" s="121"/>
      <c r="X32269" s="121"/>
      <c r="Z32269" s="121"/>
    </row>
    <row r="32270" spans="16:26" x14ac:dyDescent="0.25">
      <c r="P32270" s="121"/>
      <c r="R32270" s="121"/>
      <c r="T32270" s="121"/>
      <c r="V32270" s="121"/>
      <c r="X32270" s="121"/>
      <c r="Z32270" s="121"/>
    </row>
    <row r="32271" spans="16:26" x14ac:dyDescent="0.25">
      <c r="P32271" s="121"/>
      <c r="R32271" s="121"/>
      <c r="T32271" s="121"/>
      <c r="V32271" s="121"/>
      <c r="X32271" s="121"/>
      <c r="Z32271" s="121"/>
    </row>
    <row r="32272" spans="16:26" x14ac:dyDescent="0.25">
      <c r="P32272" s="121"/>
      <c r="R32272" s="121"/>
      <c r="T32272" s="121"/>
      <c r="V32272" s="121"/>
      <c r="X32272" s="121"/>
      <c r="Z32272" s="121"/>
    </row>
    <row r="32273" spans="16:26" x14ac:dyDescent="0.25">
      <c r="P32273" s="122"/>
      <c r="R32273" s="122"/>
      <c r="T32273" s="122"/>
      <c r="V32273" s="122"/>
      <c r="X32273" s="122"/>
      <c r="Z32273" s="122"/>
    </row>
    <row r="32274" spans="16:26" x14ac:dyDescent="0.25">
      <c r="P32274" s="118"/>
      <c r="R32274" s="118"/>
      <c r="T32274" s="118"/>
      <c r="V32274" s="118"/>
      <c r="X32274" s="118"/>
      <c r="Z32274" s="118"/>
    </row>
    <row r="32275" spans="16:26" x14ac:dyDescent="0.25">
      <c r="P32275" s="119"/>
      <c r="R32275" s="119"/>
      <c r="T32275" s="119"/>
      <c r="V32275" s="119"/>
      <c r="X32275" s="119"/>
      <c r="Z32275" s="119"/>
    </row>
    <row r="32276" spans="16:26" x14ac:dyDescent="0.25">
      <c r="P32276" s="119"/>
      <c r="R32276" s="119"/>
      <c r="T32276" s="119"/>
      <c r="V32276" s="119"/>
      <c r="X32276" s="119"/>
      <c r="Z32276" s="119"/>
    </row>
    <row r="32277" spans="16:26" x14ac:dyDescent="0.25">
      <c r="P32277" s="120"/>
      <c r="R32277" s="120"/>
      <c r="T32277" s="120"/>
      <c r="V32277" s="120"/>
      <c r="X32277" s="120"/>
      <c r="Z32277" s="120"/>
    </row>
    <row r="32278" spans="16:26" x14ac:dyDescent="0.25">
      <c r="P32278" s="119"/>
      <c r="R32278" s="119"/>
      <c r="T32278" s="119"/>
      <c r="V32278" s="119"/>
      <c r="X32278" s="119"/>
      <c r="Z32278" s="119"/>
    </row>
    <row r="32279" spans="16:26" x14ac:dyDescent="0.25">
      <c r="P32279" s="119"/>
      <c r="R32279" s="119"/>
      <c r="T32279" s="119"/>
      <c r="V32279" s="119"/>
      <c r="X32279" s="119"/>
      <c r="Z32279" s="119"/>
    </row>
    <row r="32280" spans="16:26" x14ac:dyDescent="0.25">
      <c r="P32280" s="120"/>
      <c r="R32280" s="120"/>
      <c r="T32280" s="120"/>
      <c r="V32280" s="120"/>
      <c r="X32280" s="120"/>
      <c r="Z32280" s="120"/>
    </row>
    <row r="32281" spans="16:26" x14ac:dyDescent="0.25">
      <c r="P32281" s="119"/>
      <c r="R32281" s="119"/>
      <c r="T32281" s="119"/>
      <c r="V32281" s="119"/>
      <c r="X32281" s="119"/>
      <c r="Z32281" s="119"/>
    </row>
    <row r="32282" spans="16:26" x14ac:dyDescent="0.25">
      <c r="P32282" s="120"/>
      <c r="R32282" s="120"/>
      <c r="T32282" s="120"/>
      <c r="V32282" s="120"/>
      <c r="X32282" s="120"/>
      <c r="Z32282" s="120"/>
    </row>
    <row r="32283" spans="16:26" x14ac:dyDescent="0.25">
      <c r="P32283" s="119"/>
      <c r="R32283" s="119"/>
      <c r="T32283" s="119"/>
      <c r="V32283" s="119"/>
      <c r="X32283" s="119"/>
      <c r="Z32283" s="119"/>
    </row>
    <row r="32284" spans="16:26" x14ac:dyDescent="0.25">
      <c r="P32284" s="119"/>
      <c r="R32284" s="119"/>
      <c r="T32284" s="119"/>
      <c r="V32284" s="119"/>
      <c r="X32284" s="119"/>
      <c r="Z32284" s="119"/>
    </row>
    <row r="32285" spans="16:26" x14ac:dyDescent="0.25">
      <c r="P32285" s="119"/>
      <c r="R32285" s="119"/>
      <c r="T32285" s="119"/>
      <c r="V32285" s="119"/>
      <c r="X32285" s="119"/>
      <c r="Z32285" s="119"/>
    </row>
    <row r="32286" spans="16:26" x14ac:dyDescent="0.25">
      <c r="P32286" s="121"/>
      <c r="R32286" s="121"/>
      <c r="T32286" s="121"/>
      <c r="V32286" s="121"/>
      <c r="X32286" s="121"/>
      <c r="Z32286" s="121"/>
    </row>
    <row r="32287" spans="16:26" x14ac:dyDescent="0.25">
      <c r="P32287" s="121"/>
      <c r="R32287" s="121"/>
      <c r="T32287" s="121"/>
      <c r="V32287" s="121"/>
      <c r="X32287" s="121"/>
      <c r="Z32287" s="121"/>
    </row>
    <row r="32288" spans="16:26" x14ac:dyDescent="0.25">
      <c r="P32288" s="121"/>
      <c r="R32288" s="121"/>
      <c r="T32288" s="121"/>
      <c r="V32288" s="121"/>
      <c r="X32288" s="121"/>
      <c r="Z32288" s="121"/>
    </row>
    <row r="32289" spans="16:26" x14ac:dyDescent="0.25">
      <c r="P32289" s="121"/>
      <c r="R32289" s="121"/>
      <c r="T32289" s="121"/>
      <c r="V32289" s="121"/>
      <c r="X32289" s="121"/>
      <c r="Z32289" s="121"/>
    </row>
    <row r="32290" spans="16:26" x14ac:dyDescent="0.25">
      <c r="P32290" s="122"/>
      <c r="R32290" s="122"/>
      <c r="T32290" s="122"/>
      <c r="V32290" s="122"/>
      <c r="X32290" s="122"/>
      <c r="Z32290" s="122"/>
    </row>
    <row r="32291" spans="16:26" x14ac:dyDescent="0.25">
      <c r="P32291" s="118"/>
      <c r="R32291" s="118"/>
      <c r="T32291" s="118"/>
      <c r="V32291" s="118"/>
      <c r="X32291" s="118"/>
      <c r="Z32291" s="118"/>
    </row>
    <row r="32292" spans="16:26" x14ac:dyDescent="0.25">
      <c r="P32292" s="119"/>
      <c r="R32292" s="119"/>
      <c r="T32292" s="119"/>
      <c r="V32292" s="119"/>
      <c r="X32292" s="119"/>
      <c r="Z32292" s="119"/>
    </row>
    <row r="32293" spans="16:26" x14ac:dyDescent="0.25">
      <c r="P32293" s="119"/>
      <c r="R32293" s="119"/>
      <c r="T32293" s="119"/>
      <c r="V32293" s="119"/>
      <c r="X32293" s="119"/>
      <c r="Z32293" s="119"/>
    </row>
    <row r="32294" spans="16:26" x14ac:dyDescent="0.25">
      <c r="P32294" s="120"/>
      <c r="R32294" s="120"/>
      <c r="T32294" s="120"/>
      <c r="V32294" s="120"/>
      <c r="X32294" s="120"/>
      <c r="Z32294" s="120"/>
    </row>
    <row r="32295" spans="16:26" x14ac:dyDescent="0.25">
      <c r="P32295" s="119"/>
      <c r="R32295" s="119"/>
      <c r="T32295" s="119"/>
      <c r="V32295" s="119"/>
      <c r="X32295" s="119"/>
      <c r="Z32295" s="119"/>
    </row>
    <row r="32296" spans="16:26" x14ac:dyDescent="0.25">
      <c r="P32296" s="119"/>
      <c r="R32296" s="119"/>
      <c r="T32296" s="119"/>
      <c r="V32296" s="119"/>
      <c r="X32296" s="119"/>
      <c r="Z32296" s="119"/>
    </row>
    <row r="32297" spans="16:26" x14ac:dyDescent="0.25">
      <c r="P32297" s="120"/>
      <c r="R32297" s="120"/>
      <c r="T32297" s="120"/>
      <c r="V32297" s="120"/>
      <c r="X32297" s="120"/>
      <c r="Z32297" s="120"/>
    </row>
    <row r="32298" spans="16:26" x14ac:dyDescent="0.25">
      <c r="P32298" s="119"/>
      <c r="R32298" s="119"/>
      <c r="T32298" s="119"/>
      <c r="V32298" s="119"/>
      <c r="X32298" s="119"/>
      <c r="Z32298" s="119"/>
    </row>
    <row r="32299" spans="16:26" x14ac:dyDescent="0.25">
      <c r="P32299" s="120"/>
      <c r="R32299" s="120"/>
      <c r="T32299" s="120"/>
      <c r="V32299" s="120"/>
      <c r="X32299" s="120"/>
      <c r="Z32299" s="120"/>
    </row>
    <row r="32300" spans="16:26" x14ac:dyDescent="0.25">
      <c r="P32300" s="119"/>
      <c r="R32300" s="119"/>
      <c r="T32300" s="119"/>
      <c r="V32300" s="119"/>
      <c r="X32300" s="119"/>
      <c r="Z32300" s="119"/>
    </row>
    <row r="32301" spans="16:26" x14ac:dyDescent="0.25">
      <c r="P32301" s="119"/>
      <c r="R32301" s="119"/>
      <c r="T32301" s="119"/>
      <c r="V32301" s="119"/>
      <c r="X32301" s="119"/>
      <c r="Z32301" s="119"/>
    </row>
    <row r="32302" spans="16:26" x14ac:dyDescent="0.25">
      <c r="P32302" s="119"/>
      <c r="R32302" s="119"/>
      <c r="T32302" s="119"/>
      <c r="V32302" s="119"/>
      <c r="X32302" s="119"/>
      <c r="Z32302" s="119"/>
    </row>
    <row r="32303" spans="16:26" x14ac:dyDescent="0.25">
      <c r="P32303" s="121"/>
      <c r="R32303" s="121"/>
      <c r="T32303" s="121"/>
      <c r="V32303" s="121"/>
      <c r="X32303" s="121"/>
      <c r="Z32303" s="121"/>
    </row>
    <row r="32304" spans="16:26" x14ac:dyDescent="0.25">
      <c r="P32304" s="121"/>
      <c r="R32304" s="121"/>
      <c r="T32304" s="121"/>
      <c r="V32304" s="121"/>
      <c r="X32304" s="121"/>
      <c r="Z32304" s="121"/>
    </row>
    <row r="32305" spans="16:26" x14ac:dyDescent="0.25">
      <c r="P32305" s="121"/>
      <c r="R32305" s="121"/>
      <c r="T32305" s="121"/>
      <c r="V32305" s="121"/>
      <c r="X32305" s="121"/>
      <c r="Z32305" s="121"/>
    </row>
    <row r="32306" spans="16:26" x14ac:dyDescent="0.25">
      <c r="P32306" s="121"/>
      <c r="R32306" s="121"/>
      <c r="T32306" s="121"/>
      <c r="V32306" s="121"/>
      <c r="X32306" s="121"/>
      <c r="Z32306" s="121"/>
    </row>
    <row r="32307" spans="16:26" x14ac:dyDescent="0.25">
      <c r="P32307" s="122"/>
      <c r="R32307" s="122"/>
      <c r="T32307" s="122"/>
      <c r="V32307" s="122"/>
      <c r="X32307" s="122"/>
      <c r="Z32307" s="122"/>
    </row>
    <row r="32308" spans="16:26" x14ac:dyDescent="0.25">
      <c r="P32308" s="118"/>
      <c r="R32308" s="118"/>
      <c r="T32308" s="118"/>
      <c r="V32308" s="118"/>
      <c r="X32308" s="118"/>
      <c r="Z32308" s="118"/>
    </row>
    <row r="32309" spans="16:26" x14ac:dyDescent="0.25">
      <c r="P32309" s="119"/>
      <c r="R32309" s="119"/>
      <c r="T32309" s="119"/>
      <c r="V32309" s="119"/>
      <c r="X32309" s="119"/>
      <c r="Z32309" s="119"/>
    </row>
    <row r="32310" spans="16:26" x14ac:dyDescent="0.25">
      <c r="P32310" s="119"/>
      <c r="R32310" s="119"/>
      <c r="T32310" s="119"/>
      <c r="V32310" s="119"/>
      <c r="X32310" s="119"/>
      <c r="Z32310" s="119"/>
    </row>
    <row r="32311" spans="16:26" x14ac:dyDescent="0.25">
      <c r="P32311" s="120"/>
      <c r="R32311" s="120"/>
      <c r="T32311" s="120"/>
      <c r="V32311" s="120"/>
      <c r="X32311" s="120"/>
      <c r="Z32311" s="120"/>
    </row>
    <row r="32312" spans="16:26" x14ac:dyDescent="0.25">
      <c r="P32312" s="119"/>
      <c r="R32312" s="119"/>
      <c r="T32312" s="119"/>
      <c r="V32312" s="119"/>
      <c r="X32312" s="119"/>
      <c r="Z32312" s="119"/>
    </row>
    <row r="32313" spans="16:26" x14ac:dyDescent="0.25">
      <c r="P32313" s="119"/>
      <c r="R32313" s="119"/>
      <c r="T32313" s="119"/>
      <c r="V32313" s="119"/>
      <c r="X32313" s="119"/>
      <c r="Z32313" s="119"/>
    </row>
    <row r="32314" spans="16:26" x14ac:dyDescent="0.25">
      <c r="P32314" s="120"/>
      <c r="R32314" s="120"/>
      <c r="T32314" s="120"/>
      <c r="V32314" s="120"/>
      <c r="X32314" s="120"/>
      <c r="Z32314" s="120"/>
    </row>
    <row r="32315" spans="16:26" x14ac:dyDescent="0.25">
      <c r="P32315" s="119"/>
      <c r="R32315" s="119"/>
      <c r="T32315" s="119"/>
      <c r="V32315" s="119"/>
      <c r="X32315" s="119"/>
      <c r="Z32315" s="119"/>
    </row>
    <row r="32316" spans="16:26" x14ac:dyDescent="0.25">
      <c r="P32316" s="120"/>
      <c r="R32316" s="120"/>
      <c r="T32316" s="120"/>
      <c r="V32316" s="120"/>
      <c r="X32316" s="120"/>
      <c r="Z32316" s="120"/>
    </row>
    <row r="32317" spans="16:26" x14ac:dyDescent="0.25">
      <c r="P32317" s="119"/>
      <c r="R32317" s="119"/>
      <c r="T32317" s="119"/>
      <c r="V32317" s="119"/>
      <c r="X32317" s="119"/>
      <c r="Z32317" s="119"/>
    </row>
    <row r="32318" spans="16:26" x14ac:dyDescent="0.25">
      <c r="P32318" s="119"/>
      <c r="R32318" s="119"/>
      <c r="T32318" s="119"/>
      <c r="V32318" s="119"/>
      <c r="X32318" s="119"/>
      <c r="Z32318" s="119"/>
    </row>
    <row r="32319" spans="16:26" x14ac:dyDescent="0.25">
      <c r="P32319" s="119"/>
      <c r="R32319" s="119"/>
      <c r="T32319" s="119"/>
      <c r="V32319" s="119"/>
      <c r="X32319" s="119"/>
      <c r="Z32319" s="119"/>
    </row>
    <row r="32320" spans="16:26" x14ac:dyDescent="0.25">
      <c r="P32320" s="121"/>
      <c r="R32320" s="121"/>
      <c r="T32320" s="121"/>
      <c r="V32320" s="121"/>
      <c r="X32320" s="121"/>
      <c r="Z32320" s="121"/>
    </row>
    <row r="32321" spans="16:26" x14ac:dyDescent="0.25">
      <c r="P32321" s="121"/>
      <c r="R32321" s="121"/>
      <c r="T32321" s="121"/>
      <c r="V32321" s="121"/>
      <c r="X32321" s="121"/>
      <c r="Z32321" s="121"/>
    </row>
    <row r="32322" spans="16:26" x14ac:dyDescent="0.25">
      <c r="P32322" s="121"/>
      <c r="R32322" s="121"/>
      <c r="T32322" s="121"/>
      <c r="V32322" s="121"/>
      <c r="X32322" s="121"/>
      <c r="Z32322" s="121"/>
    </row>
    <row r="32323" spans="16:26" x14ac:dyDescent="0.25">
      <c r="P32323" s="121"/>
      <c r="R32323" s="121"/>
      <c r="T32323" s="121"/>
      <c r="V32323" s="121"/>
      <c r="X32323" s="121"/>
      <c r="Z32323" s="121"/>
    </row>
    <row r="32324" spans="16:26" x14ac:dyDescent="0.25">
      <c r="P32324" s="122"/>
      <c r="R32324" s="122"/>
      <c r="T32324" s="122"/>
      <c r="V32324" s="122"/>
      <c r="X32324" s="122"/>
      <c r="Z32324" s="122"/>
    </row>
    <row r="32325" spans="16:26" x14ac:dyDescent="0.25">
      <c r="P32325" s="118"/>
      <c r="R32325" s="118"/>
      <c r="T32325" s="118"/>
      <c r="V32325" s="118"/>
      <c r="X32325" s="118"/>
      <c r="Z32325" s="118"/>
    </row>
    <row r="32326" spans="16:26" x14ac:dyDescent="0.25">
      <c r="P32326" s="119"/>
      <c r="R32326" s="119"/>
      <c r="T32326" s="119"/>
      <c r="V32326" s="119"/>
      <c r="X32326" s="119"/>
      <c r="Z32326" s="119"/>
    </row>
    <row r="32327" spans="16:26" x14ac:dyDescent="0.25">
      <c r="P32327" s="119"/>
      <c r="R32327" s="119"/>
      <c r="T32327" s="119"/>
      <c r="V32327" s="119"/>
      <c r="X32327" s="119"/>
      <c r="Z32327" s="119"/>
    </row>
    <row r="32328" spans="16:26" x14ac:dyDescent="0.25">
      <c r="P32328" s="120"/>
      <c r="R32328" s="120"/>
      <c r="T32328" s="120"/>
      <c r="V32328" s="120"/>
      <c r="X32328" s="120"/>
      <c r="Z32328" s="120"/>
    </row>
    <row r="32329" spans="16:26" x14ac:dyDescent="0.25">
      <c r="P32329" s="119"/>
      <c r="R32329" s="119"/>
      <c r="T32329" s="119"/>
      <c r="V32329" s="119"/>
      <c r="X32329" s="119"/>
      <c r="Z32329" s="119"/>
    </row>
    <row r="32330" spans="16:26" x14ac:dyDescent="0.25">
      <c r="P32330" s="119"/>
      <c r="R32330" s="119"/>
      <c r="T32330" s="119"/>
      <c r="V32330" s="119"/>
      <c r="X32330" s="119"/>
      <c r="Z32330" s="119"/>
    </row>
    <row r="32331" spans="16:26" x14ac:dyDescent="0.25">
      <c r="P32331" s="120"/>
      <c r="R32331" s="120"/>
      <c r="T32331" s="120"/>
      <c r="V32331" s="120"/>
      <c r="X32331" s="120"/>
      <c r="Z32331" s="120"/>
    </row>
    <row r="32332" spans="16:26" x14ac:dyDescent="0.25">
      <c r="P32332" s="119"/>
      <c r="R32332" s="119"/>
      <c r="T32332" s="119"/>
      <c r="V32332" s="119"/>
      <c r="X32332" s="119"/>
      <c r="Z32332" s="119"/>
    </row>
    <row r="32333" spans="16:26" x14ac:dyDescent="0.25">
      <c r="P32333" s="120"/>
      <c r="R32333" s="120"/>
      <c r="T32333" s="120"/>
      <c r="V32333" s="120"/>
      <c r="X32333" s="120"/>
      <c r="Z32333" s="120"/>
    </row>
    <row r="32334" spans="16:26" x14ac:dyDescent="0.25">
      <c r="P32334" s="119"/>
      <c r="R32334" s="119"/>
      <c r="T32334" s="119"/>
      <c r="V32334" s="119"/>
      <c r="X32334" s="119"/>
      <c r="Z32334" s="119"/>
    </row>
    <row r="32335" spans="16:26" x14ac:dyDescent="0.25">
      <c r="P32335" s="119"/>
      <c r="R32335" s="119"/>
      <c r="T32335" s="119"/>
      <c r="V32335" s="119"/>
      <c r="X32335" s="119"/>
      <c r="Z32335" s="119"/>
    </row>
    <row r="32336" spans="16:26" x14ac:dyDescent="0.25">
      <c r="P32336" s="119"/>
      <c r="R32336" s="119"/>
      <c r="T32336" s="119"/>
      <c r="V32336" s="119"/>
      <c r="X32336" s="119"/>
      <c r="Z32336" s="119"/>
    </row>
    <row r="32337" spans="16:26" x14ac:dyDescent="0.25">
      <c r="P32337" s="121"/>
      <c r="R32337" s="121"/>
      <c r="T32337" s="121"/>
      <c r="V32337" s="121"/>
      <c r="X32337" s="121"/>
      <c r="Z32337" s="121"/>
    </row>
    <row r="32338" spans="16:26" x14ac:dyDescent="0.25">
      <c r="P32338" s="121"/>
      <c r="R32338" s="121"/>
      <c r="T32338" s="121"/>
      <c r="V32338" s="121"/>
      <c r="X32338" s="121"/>
      <c r="Z32338" s="121"/>
    </row>
    <row r="32339" spans="16:26" x14ac:dyDescent="0.25">
      <c r="P32339" s="121"/>
      <c r="R32339" s="121"/>
      <c r="T32339" s="121"/>
      <c r="V32339" s="121"/>
      <c r="X32339" s="121"/>
      <c r="Z32339" s="121"/>
    </row>
    <row r="32340" spans="16:26" x14ac:dyDescent="0.25">
      <c r="P32340" s="121"/>
      <c r="R32340" s="121"/>
      <c r="T32340" s="121"/>
      <c r="V32340" s="121"/>
      <c r="X32340" s="121"/>
      <c r="Z32340" s="121"/>
    </row>
    <row r="32341" spans="16:26" x14ac:dyDescent="0.25">
      <c r="P32341" s="122"/>
      <c r="R32341" s="122"/>
      <c r="T32341" s="122"/>
      <c r="V32341" s="122"/>
      <c r="X32341" s="122"/>
      <c r="Z32341" s="122"/>
    </row>
    <row r="32342" spans="16:26" x14ac:dyDescent="0.25">
      <c r="P32342" s="118"/>
      <c r="R32342" s="118"/>
      <c r="T32342" s="118"/>
      <c r="V32342" s="118"/>
      <c r="X32342" s="118"/>
      <c r="Z32342" s="118"/>
    </row>
    <row r="32343" spans="16:26" x14ac:dyDescent="0.25">
      <c r="P32343" s="119"/>
      <c r="R32343" s="119"/>
      <c r="T32343" s="119"/>
      <c r="V32343" s="119"/>
      <c r="X32343" s="119"/>
      <c r="Z32343" s="119"/>
    </row>
    <row r="32344" spans="16:26" x14ac:dyDescent="0.25">
      <c r="P32344" s="119"/>
      <c r="R32344" s="119"/>
      <c r="T32344" s="119"/>
      <c r="V32344" s="119"/>
      <c r="X32344" s="119"/>
      <c r="Z32344" s="119"/>
    </row>
    <row r="32345" spans="16:26" x14ac:dyDescent="0.25">
      <c r="P32345" s="120"/>
      <c r="R32345" s="120"/>
      <c r="T32345" s="120"/>
      <c r="V32345" s="120"/>
      <c r="X32345" s="120"/>
      <c r="Z32345" s="120"/>
    </row>
    <row r="32346" spans="16:26" x14ac:dyDescent="0.25">
      <c r="P32346" s="119"/>
      <c r="R32346" s="119"/>
      <c r="T32346" s="119"/>
      <c r="V32346" s="119"/>
      <c r="X32346" s="119"/>
      <c r="Z32346" s="119"/>
    </row>
    <row r="32347" spans="16:26" x14ac:dyDescent="0.25">
      <c r="P32347" s="119"/>
      <c r="R32347" s="119"/>
      <c r="T32347" s="119"/>
      <c r="V32347" s="119"/>
      <c r="X32347" s="119"/>
      <c r="Z32347" s="119"/>
    </row>
    <row r="32348" spans="16:26" x14ac:dyDescent="0.25">
      <c r="P32348" s="120"/>
      <c r="R32348" s="120"/>
      <c r="T32348" s="120"/>
      <c r="V32348" s="120"/>
      <c r="X32348" s="120"/>
      <c r="Z32348" s="120"/>
    </row>
    <row r="32349" spans="16:26" x14ac:dyDescent="0.25">
      <c r="P32349" s="119"/>
      <c r="R32349" s="119"/>
      <c r="T32349" s="119"/>
      <c r="V32349" s="119"/>
      <c r="X32349" s="119"/>
      <c r="Z32349" s="119"/>
    </row>
    <row r="32350" spans="16:26" x14ac:dyDescent="0.25">
      <c r="P32350" s="120"/>
      <c r="R32350" s="120"/>
      <c r="T32350" s="120"/>
      <c r="V32350" s="120"/>
      <c r="X32350" s="120"/>
      <c r="Z32350" s="120"/>
    </row>
    <row r="32351" spans="16:26" x14ac:dyDescent="0.25">
      <c r="P32351" s="119"/>
      <c r="R32351" s="119"/>
      <c r="T32351" s="119"/>
      <c r="V32351" s="119"/>
      <c r="X32351" s="119"/>
      <c r="Z32351" s="119"/>
    </row>
    <row r="32352" spans="16:26" x14ac:dyDescent="0.25">
      <c r="P32352" s="119"/>
      <c r="R32352" s="119"/>
      <c r="T32352" s="119"/>
      <c r="V32352" s="119"/>
      <c r="X32352" s="119"/>
      <c r="Z32352" s="119"/>
    </row>
    <row r="32353" spans="16:26" x14ac:dyDescent="0.25">
      <c r="P32353" s="119"/>
      <c r="R32353" s="119"/>
      <c r="T32353" s="119"/>
      <c r="V32353" s="119"/>
      <c r="X32353" s="119"/>
      <c r="Z32353" s="119"/>
    </row>
    <row r="32354" spans="16:26" x14ac:dyDescent="0.25">
      <c r="P32354" s="121"/>
      <c r="R32354" s="121"/>
      <c r="T32354" s="121"/>
      <c r="V32354" s="121"/>
      <c r="X32354" s="121"/>
      <c r="Z32354" s="121"/>
    </row>
    <row r="32355" spans="16:26" x14ac:dyDescent="0.25">
      <c r="P32355" s="121"/>
      <c r="R32355" s="121"/>
      <c r="T32355" s="121"/>
      <c r="V32355" s="121"/>
      <c r="X32355" s="121"/>
      <c r="Z32355" s="121"/>
    </row>
    <row r="32356" spans="16:26" x14ac:dyDescent="0.25">
      <c r="P32356" s="121"/>
      <c r="R32356" s="121"/>
      <c r="T32356" s="121"/>
      <c r="V32356" s="121"/>
      <c r="X32356" s="121"/>
      <c r="Z32356" s="121"/>
    </row>
    <row r="32357" spans="16:26" x14ac:dyDescent="0.25">
      <c r="P32357" s="121"/>
      <c r="R32357" s="121"/>
      <c r="T32357" s="121"/>
      <c r="V32357" s="121"/>
      <c r="X32357" s="121"/>
      <c r="Z32357" s="121"/>
    </row>
    <row r="32358" spans="16:26" x14ac:dyDescent="0.25">
      <c r="P32358" s="122"/>
      <c r="R32358" s="122"/>
      <c r="T32358" s="122"/>
      <c r="V32358" s="122"/>
      <c r="X32358" s="122"/>
      <c r="Z32358" s="122"/>
    </row>
    <row r="32359" spans="16:26" x14ac:dyDescent="0.25">
      <c r="P32359" s="118"/>
      <c r="R32359" s="118"/>
      <c r="T32359" s="118"/>
      <c r="V32359" s="118"/>
      <c r="X32359" s="118"/>
      <c r="Z32359" s="118"/>
    </row>
    <row r="32360" spans="16:26" x14ac:dyDescent="0.25">
      <c r="P32360" s="119"/>
      <c r="R32360" s="119"/>
      <c r="T32360" s="119"/>
      <c r="V32360" s="119"/>
      <c r="X32360" s="119"/>
      <c r="Z32360" s="119"/>
    </row>
    <row r="32361" spans="16:26" x14ac:dyDescent="0.25">
      <c r="P32361" s="119"/>
      <c r="R32361" s="119"/>
      <c r="T32361" s="119"/>
      <c r="V32361" s="119"/>
      <c r="X32361" s="119"/>
      <c r="Z32361" s="119"/>
    </row>
    <row r="32362" spans="16:26" x14ac:dyDescent="0.25">
      <c r="P32362" s="120"/>
      <c r="R32362" s="120"/>
      <c r="T32362" s="120"/>
      <c r="V32362" s="120"/>
      <c r="X32362" s="120"/>
      <c r="Z32362" s="120"/>
    </row>
    <row r="32363" spans="16:26" x14ac:dyDescent="0.25">
      <c r="P32363" s="119"/>
      <c r="R32363" s="119"/>
      <c r="T32363" s="119"/>
      <c r="V32363" s="119"/>
      <c r="X32363" s="119"/>
      <c r="Z32363" s="119"/>
    </row>
    <row r="32364" spans="16:26" x14ac:dyDescent="0.25">
      <c r="P32364" s="119"/>
      <c r="R32364" s="119"/>
      <c r="T32364" s="119"/>
      <c r="V32364" s="119"/>
      <c r="X32364" s="119"/>
      <c r="Z32364" s="119"/>
    </row>
    <row r="32365" spans="16:26" x14ac:dyDescent="0.25">
      <c r="P32365" s="120"/>
      <c r="R32365" s="120"/>
      <c r="T32365" s="120"/>
      <c r="V32365" s="120"/>
      <c r="X32365" s="120"/>
      <c r="Z32365" s="120"/>
    </row>
    <row r="32366" spans="16:26" x14ac:dyDescent="0.25">
      <c r="P32366" s="119"/>
      <c r="R32366" s="119"/>
      <c r="T32366" s="119"/>
      <c r="V32366" s="119"/>
      <c r="X32366" s="119"/>
      <c r="Z32366" s="119"/>
    </row>
    <row r="32367" spans="16:26" x14ac:dyDescent="0.25">
      <c r="P32367" s="120"/>
      <c r="R32367" s="120"/>
      <c r="T32367" s="120"/>
      <c r="V32367" s="120"/>
      <c r="X32367" s="120"/>
      <c r="Z32367" s="120"/>
    </row>
    <row r="32368" spans="16:26" x14ac:dyDescent="0.25">
      <c r="P32368" s="119"/>
      <c r="R32368" s="119"/>
      <c r="T32368" s="119"/>
      <c r="V32368" s="119"/>
      <c r="X32368" s="119"/>
      <c r="Z32368" s="119"/>
    </row>
    <row r="32369" spans="16:26" x14ac:dyDescent="0.25">
      <c r="P32369" s="119"/>
      <c r="R32369" s="119"/>
      <c r="T32369" s="119"/>
      <c r="V32369" s="119"/>
      <c r="X32369" s="119"/>
      <c r="Z32369" s="119"/>
    </row>
    <row r="32370" spans="16:26" x14ac:dyDescent="0.25">
      <c r="P32370" s="119"/>
      <c r="R32370" s="119"/>
      <c r="T32370" s="119"/>
      <c r="V32370" s="119"/>
      <c r="X32370" s="119"/>
      <c r="Z32370" s="119"/>
    </row>
    <row r="32371" spans="16:26" x14ac:dyDescent="0.25">
      <c r="P32371" s="121"/>
      <c r="R32371" s="121"/>
      <c r="T32371" s="121"/>
      <c r="V32371" s="121"/>
      <c r="X32371" s="121"/>
      <c r="Z32371" s="121"/>
    </row>
    <row r="32372" spans="16:26" x14ac:dyDescent="0.25">
      <c r="P32372" s="121"/>
      <c r="R32372" s="121"/>
      <c r="T32372" s="121"/>
      <c r="V32372" s="121"/>
      <c r="X32372" s="121"/>
      <c r="Z32372" s="121"/>
    </row>
    <row r="32373" spans="16:26" x14ac:dyDescent="0.25">
      <c r="P32373" s="121"/>
      <c r="R32373" s="121"/>
      <c r="T32373" s="121"/>
      <c r="V32373" s="121"/>
      <c r="X32373" s="121"/>
      <c r="Z32373" s="121"/>
    </row>
    <row r="32374" spans="16:26" x14ac:dyDescent="0.25">
      <c r="P32374" s="121"/>
      <c r="R32374" s="121"/>
      <c r="T32374" s="121"/>
      <c r="V32374" s="121"/>
      <c r="X32374" s="121"/>
      <c r="Z32374" s="121"/>
    </row>
    <row r="32375" spans="16:26" x14ac:dyDescent="0.25">
      <c r="P32375" s="122"/>
      <c r="R32375" s="122"/>
      <c r="T32375" s="122"/>
      <c r="V32375" s="122"/>
      <c r="X32375" s="122"/>
      <c r="Z32375" s="122"/>
    </row>
    <row r="32376" spans="16:26" x14ac:dyDescent="0.25">
      <c r="P32376" s="118"/>
      <c r="R32376" s="118"/>
      <c r="T32376" s="118"/>
      <c r="V32376" s="118"/>
      <c r="X32376" s="118"/>
      <c r="Z32376" s="118"/>
    </row>
    <row r="32377" spans="16:26" x14ac:dyDescent="0.25">
      <c r="P32377" s="119"/>
      <c r="R32377" s="119"/>
      <c r="T32377" s="119"/>
      <c r="V32377" s="119"/>
      <c r="X32377" s="119"/>
      <c r="Z32377" s="119"/>
    </row>
    <row r="32378" spans="16:26" x14ac:dyDescent="0.25">
      <c r="P32378" s="119"/>
      <c r="R32378" s="119"/>
      <c r="T32378" s="119"/>
      <c r="V32378" s="119"/>
      <c r="X32378" s="119"/>
      <c r="Z32378" s="119"/>
    </row>
    <row r="32379" spans="16:26" x14ac:dyDescent="0.25">
      <c r="P32379" s="120"/>
      <c r="R32379" s="120"/>
      <c r="T32379" s="120"/>
      <c r="V32379" s="120"/>
      <c r="X32379" s="120"/>
      <c r="Z32379" s="120"/>
    </row>
    <row r="32380" spans="16:26" x14ac:dyDescent="0.25">
      <c r="P32380" s="119"/>
      <c r="R32380" s="119"/>
      <c r="T32380" s="119"/>
      <c r="V32380" s="119"/>
      <c r="X32380" s="119"/>
      <c r="Z32380" s="119"/>
    </row>
    <row r="32381" spans="16:26" x14ac:dyDescent="0.25">
      <c r="P32381" s="119"/>
      <c r="R32381" s="119"/>
      <c r="T32381" s="119"/>
      <c r="V32381" s="119"/>
      <c r="X32381" s="119"/>
      <c r="Z32381" s="119"/>
    </row>
    <row r="32382" spans="16:26" x14ac:dyDescent="0.25">
      <c r="P32382" s="120"/>
      <c r="R32382" s="120"/>
      <c r="T32382" s="120"/>
      <c r="V32382" s="120"/>
      <c r="X32382" s="120"/>
      <c r="Z32382" s="120"/>
    </row>
    <row r="32383" spans="16:26" x14ac:dyDescent="0.25">
      <c r="P32383" s="119"/>
      <c r="R32383" s="119"/>
      <c r="T32383" s="119"/>
      <c r="V32383" s="119"/>
      <c r="X32383" s="119"/>
      <c r="Z32383" s="119"/>
    </row>
    <row r="32384" spans="16:26" x14ac:dyDescent="0.25">
      <c r="P32384" s="120"/>
      <c r="R32384" s="120"/>
      <c r="T32384" s="120"/>
      <c r="V32384" s="120"/>
      <c r="X32384" s="120"/>
      <c r="Z32384" s="120"/>
    </row>
    <row r="32385" spans="16:26" x14ac:dyDescent="0.25">
      <c r="P32385" s="119"/>
      <c r="R32385" s="119"/>
      <c r="T32385" s="119"/>
      <c r="V32385" s="119"/>
      <c r="X32385" s="119"/>
      <c r="Z32385" s="119"/>
    </row>
    <row r="32386" spans="16:26" x14ac:dyDescent="0.25">
      <c r="P32386" s="119"/>
      <c r="R32386" s="119"/>
      <c r="T32386" s="119"/>
      <c r="V32386" s="119"/>
      <c r="X32386" s="119"/>
      <c r="Z32386" s="119"/>
    </row>
    <row r="32387" spans="16:26" x14ac:dyDescent="0.25">
      <c r="P32387" s="119"/>
      <c r="R32387" s="119"/>
      <c r="T32387" s="119"/>
      <c r="V32387" s="119"/>
      <c r="X32387" s="119"/>
      <c r="Z32387" s="119"/>
    </row>
    <row r="32388" spans="16:26" x14ac:dyDescent="0.25">
      <c r="P32388" s="121"/>
      <c r="R32388" s="121"/>
      <c r="T32388" s="121"/>
      <c r="V32388" s="121"/>
      <c r="X32388" s="121"/>
      <c r="Z32388" s="121"/>
    </row>
    <row r="32389" spans="16:26" x14ac:dyDescent="0.25">
      <c r="P32389" s="121"/>
      <c r="R32389" s="121"/>
      <c r="T32389" s="121"/>
      <c r="V32389" s="121"/>
      <c r="X32389" s="121"/>
      <c r="Z32389" s="121"/>
    </row>
    <row r="32390" spans="16:26" x14ac:dyDescent="0.25">
      <c r="P32390" s="121"/>
      <c r="R32390" s="121"/>
      <c r="T32390" s="121"/>
      <c r="V32390" s="121"/>
      <c r="X32390" s="121"/>
      <c r="Z32390" s="121"/>
    </row>
    <row r="32391" spans="16:26" x14ac:dyDescent="0.25">
      <c r="P32391" s="121"/>
      <c r="R32391" s="121"/>
      <c r="T32391" s="121"/>
      <c r="V32391" s="121"/>
      <c r="X32391" s="121"/>
      <c r="Z32391" s="121"/>
    </row>
    <row r="32392" spans="16:26" x14ac:dyDescent="0.25">
      <c r="P32392" s="122"/>
      <c r="R32392" s="122"/>
      <c r="T32392" s="122"/>
      <c r="V32392" s="122"/>
      <c r="X32392" s="122"/>
      <c r="Z32392" s="122"/>
    </row>
    <row r="32393" spans="16:26" x14ac:dyDescent="0.25">
      <c r="P32393" s="118"/>
      <c r="R32393" s="118"/>
      <c r="T32393" s="118"/>
      <c r="V32393" s="118"/>
      <c r="X32393" s="118"/>
      <c r="Z32393" s="118"/>
    </row>
    <row r="32394" spans="16:26" x14ac:dyDescent="0.25">
      <c r="P32394" s="119"/>
      <c r="R32394" s="119"/>
      <c r="T32394" s="119"/>
      <c r="V32394" s="119"/>
      <c r="X32394" s="119"/>
      <c r="Z32394" s="119"/>
    </row>
    <row r="32395" spans="16:26" x14ac:dyDescent="0.25">
      <c r="P32395" s="119"/>
      <c r="R32395" s="119"/>
      <c r="T32395" s="119"/>
      <c r="V32395" s="119"/>
      <c r="X32395" s="119"/>
      <c r="Z32395" s="119"/>
    </row>
    <row r="32396" spans="16:26" x14ac:dyDescent="0.25">
      <c r="P32396" s="120"/>
      <c r="R32396" s="120"/>
      <c r="T32396" s="120"/>
      <c r="V32396" s="120"/>
      <c r="X32396" s="120"/>
      <c r="Z32396" s="120"/>
    </row>
    <row r="32397" spans="16:26" x14ac:dyDescent="0.25">
      <c r="P32397" s="119"/>
      <c r="R32397" s="119"/>
      <c r="T32397" s="119"/>
      <c r="V32397" s="119"/>
      <c r="X32397" s="119"/>
      <c r="Z32397" s="119"/>
    </row>
    <row r="32398" spans="16:26" x14ac:dyDescent="0.25">
      <c r="P32398" s="119"/>
      <c r="R32398" s="119"/>
      <c r="T32398" s="119"/>
      <c r="V32398" s="119"/>
      <c r="X32398" s="119"/>
      <c r="Z32398" s="119"/>
    </row>
    <row r="32399" spans="16:26" x14ac:dyDescent="0.25">
      <c r="P32399" s="120"/>
      <c r="R32399" s="120"/>
      <c r="T32399" s="120"/>
      <c r="V32399" s="120"/>
      <c r="X32399" s="120"/>
      <c r="Z32399" s="120"/>
    </row>
    <row r="32400" spans="16:26" x14ac:dyDescent="0.25">
      <c r="P32400" s="119"/>
      <c r="R32400" s="119"/>
      <c r="T32400" s="119"/>
      <c r="V32400" s="119"/>
      <c r="X32400" s="119"/>
      <c r="Z32400" s="119"/>
    </row>
    <row r="32401" spans="16:26" x14ac:dyDescent="0.25">
      <c r="P32401" s="120"/>
      <c r="R32401" s="120"/>
      <c r="T32401" s="120"/>
      <c r="V32401" s="120"/>
      <c r="X32401" s="120"/>
      <c r="Z32401" s="120"/>
    </row>
    <row r="32402" spans="16:26" x14ac:dyDescent="0.25">
      <c r="P32402" s="119"/>
      <c r="R32402" s="119"/>
      <c r="T32402" s="119"/>
      <c r="V32402" s="119"/>
      <c r="X32402" s="119"/>
      <c r="Z32402" s="119"/>
    </row>
    <row r="32403" spans="16:26" x14ac:dyDescent="0.25">
      <c r="P32403" s="119"/>
      <c r="R32403" s="119"/>
      <c r="T32403" s="119"/>
      <c r="V32403" s="119"/>
      <c r="X32403" s="119"/>
      <c r="Z32403" s="119"/>
    </row>
    <row r="32404" spans="16:26" x14ac:dyDescent="0.25">
      <c r="P32404" s="119"/>
      <c r="R32404" s="119"/>
      <c r="T32404" s="119"/>
      <c r="V32404" s="119"/>
      <c r="X32404" s="119"/>
      <c r="Z32404" s="119"/>
    </row>
    <row r="32405" spans="16:26" x14ac:dyDescent="0.25">
      <c r="P32405" s="121"/>
      <c r="R32405" s="121"/>
      <c r="T32405" s="121"/>
      <c r="V32405" s="121"/>
      <c r="X32405" s="121"/>
      <c r="Z32405" s="121"/>
    </row>
    <row r="32406" spans="16:26" x14ac:dyDescent="0.25">
      <c r="P32406" s="121"/>
      <c r="R32406" s="121"/>
      <c r="T32406" s="121"/>
      <c r="V32406" s="121"/>
      <c r="X32406" s="121"/>
      <c r="Z32406" s="121"/>
    </row>
    <row r="32407" spans="16:26" x14ac:dyDescent="0.25">
      <c r="P32407" s="121"/>
      <c r="R32407" s="121"/>
      <c r="T32407" s="121"/>
      <c r="V32407" s="121"/>
      <c r="X32407" s="121"/>
      <c r="Z32407" s="121"/>
    </row>
    <row r="32408" spans="16:26" x14ac:dyDescent="0.25">
      <c r="P32408" s="121"/>
      <c r="R32408" s="121"/>
      <c r="T32408" s="121"/>
      <c r="V32408" s="121"/>
      <c r="X32408" s="121"/>
      <c r="Z32408" s="121"/>
    </row>
    <row r="32409" spans="16:26" x14ac:dyDescent="0.25">
      <c r="P32409" s="122"/>
      <c r="R32409" s="122"/>
      <c r="T32409" s="122"/>
      <c r="V32409" s="122"/>
      <c r="X32409" s="122"/>
      <c r="Z32409" s="122"/>
    </row>
    <row r="32410" spans="16:26" x14ac:dyDescent="0.25">
      <c r="P32410" s="118"/>
      <c r="R32410" s="118"/>
      <c r="T32410" s="118"/>
      <c r="V32410" s="118"/>
      <c r="X32410" s="118"/>
      <c r="Z32410" s="118"/>
    </row>
    <row r="32411" spans="16:26" x14ac:dyDescent="0.25">
      <c r="P32411" s="119"/>
      <c r="R32411" s="119"/>
      <c r="T32411" s="119"/>
      <c r="V32411" s="119"/>
      <c r="X32411" s="119"/>
      <c r="Z32411" s="119"/>
    </row>
    <row r="32412" spans="16:26" x14ac:dyDescent="0.25">
      <c r="P32412" s="119"/>
      <c r="R32412" s="119"/>
      <c r="T32412" s="119"/>
      <c r="V32412" s="119"/>
      <c r="X32412" s="119"/>
      <c r="Z32412" s="119"/>
    </row>
    <row r="32413" spans="16:26" x14ac:dyDescent="0.25">
      <c r="P32413" s="120"/>
      <c r="R32413" s="120"/>
      <c r="T32413" s="120"/>
      <c r="V32413" s="120"/>
      <c r="X32413" s="120"/>
      <c r="Z32413" s="120"/>
    </row>
    <row r="32414" spans="16:26" x14ac:dyDescent="0.25">
      <c r="P32414" s="119"/>
      <c r="R32414" s="119"/>
      <c r="T32414" s="119"/>
      <c r="V32414" s="119"/>
      <c r="X32414" s="119"/>
      <c r="Z32414" s="119"/>
    </row>
    <row r="32415" spans="16:26" x14ac:dyDescent="0.25">
      <c r="P32415" s="119"/>
      <c r="R32415" s="119"/>
      <c r="T32415" s="119"/>
      <c r="V32415" s="119"/>
      <c r="X32415" s="119"/>
      <c r="Z32415" s="119"/>
    </row>
    <row r="32416" spans="16:26" x14ac:dyDescent="0.25">
      <c r="P32416" s="120"/>
      <c r="R32416" s="120"/>
      <c r="T32416" s="120"/>
      <c r="V32416" s="120"/>
      <c r="X32416" s="120"/>
      <c r="Z32416" s="120"/>
    </row>
    <row r="32417" spans="16:26" x14ac:dyDescent="0.25">
      <c r="P32417" s="119"/>
      <c r="R32417" s="119"/>
      <c r="T32417" s="119"/>
      <c r="V32417" s="119"/>
      <c r="X32417" s="119"/>
      <c r="Z32417" s="119"/>
    </row>
    <row r="32418" spans="16:26" x14ac:dyDescent="0.25">
      <c r="P32418" s="120"/>
      <c r="R32418" s="120"/>
      <c r="T32418" s="120"/>
      <c r="V32418" s="120"/>
      <c r="X32418" s="120"/>
      <c r="Z32418" s="120"/>
    </row>
    <row r="32419" spans="16:26" x14ac:dyDescent="0.25">
      <c r="P32419" s="119"/>
      <c r="R32419" s="119"/>
      <c r="T32419" s="119"/>
      <c r="V32419" s="119"/>
      <c r="X32419" s="119"/>
      <c r="Z32419" s="119"/>
    </row>
    <row r="32420" spans="16:26" x14ac:dyDescent="0.25">
      <c r="P32420" s="119"/>
      <c r="R32420" s="119"/>
      <c r="T32420" s="119"/>
      <c r="V32420" s="119"/>
      <c r="X32420" s="119"/>
      <c r="Z32420" s="119"/>
    </row>
    <row r="32421" spans="16:26" x14ac:dyDescent="0.25">
      <c r="P32421" s="119"/>
      <c r="R32421" s="119"/>
      <c r="T32421" s="119"/>
      <c r="V32421" s="119"/>
      <c r="X32421" s="119"/>
      <c r="Z32421" s="119"/>
    </row>
    <row r="32422" spans="16:26" x14ac:dyDescent="0.25">
      <c r="P32422" s="121"/>
      <c r="R32422" s="121"/>
      <c r="T32422" s="121"/>
      <c r="V32422" s="121"/>
      <c r="X32422" s="121"/>
      <c r="Z32422" s="121"/>
    </row>
    <row r="32423" spans="16:26" x14ac:dyDescent="0.25">
      <c r="P32423" s="121"/>
      <c r="R32423" s="121"/>
      <c r="T32423" s="121"/>
      <c r="V32423" s="121"/>
      <c r="X32423" s="121"/>
      <c r="Z32423" s="121"/>
    </row>
    <row r="32424" spans="16:26" x14ac:dyDescent="0.25">
      <c r="P32424" s="121"/>
      <c r="R32424" s="121"/>
      <c r="T32424" s="121"/>
      <c r="V32424" s="121"/>
      <c r="X32424" s="121"/>
      <c r="Z32424" s="121"/>
    </row>
    <row r="32425" spans="16:26" x14ac:dyDescent="0.25">
      <c r="P32425" s="121"/>
      <c r="R32425" s="121"/>
      <c r="T32425" s="121"/>
      <c r="V32425" s="121"/>
      <c r="X32425" s="121"/>
      <c r="Z32425" s="121"/>
    </row>
    <row r="32426" spans="16:26" x14ac:dyDescent="0.25">
      <c r="P32426" s="122"/>
      <c r="R32426" s="122"/>
      <c r="T32426" s="122"/>
      <c r="V32426" s="122"/>
      <c r="X32426" s="122"/>
      <c r="Z32426" s="122"/>
    </row>
    <row r="32427" spans="16:26" x14ac:dyDescent="0.25">
      <c r="P32427" s="118"/>
      <c r="R32427" s="118"/>
      <c r="T32427" s="118"/>
      <c r="V32427" s="118"/>
      <c r="X32427" s="118"/>
      <c r="Z32427" s="118"/>
    </row>
    <row r="32428" spans="16:26" x14ac:dyDescent="0.25">
      <c r="P32428" s="119"/>
      <c r="R32428" s="119"/>
      <c r="T32428" s="119"/>
      <c r="V32428" s="119"/>
      <c r="X32428" s="119"/>
      <c r="Z32428" s="119"/>
    </row>
    <row r="32429" spans="16:26" x14ac:dyDescent="0.25">
      <c r="P32429" s="119"/>
      <c r="R32429" s="119"/>
      <c r="T32429" s="119"/>
      <c r="V32429" s="119"/>
      <c r="X32429" s="119"/>
      <c r="Z32429" s="119"/>
    </row>
    <row r="32430" spans="16:26" x14ac:dyDescent="0.25">
      <c r="P32430" s="120"/>
      <c r="R32430" s="120"/>
      <c r="T32430" s="120"/>
      <c r="V32430" s="120"/>
      <c r="X32430" s="120"/>
      <c r="Z32430" s="120"/>
    </row>
    <row r="32431" spans="16:26" x14ac:dyDescent="0.25">
      <c r="P32431" s="119"/>
      <c r="R32431" s="119"/>
      <c r="T32431" s="119"/>
      <c r="V32431" s="119"/>
      <c r="X32431" s="119"/>
      <c r="Z32431" s="119"/>
    </row>
    <row r="32432" spans="16:26" x14ac:dyDescent="0.25">
      <c r="P32432" s="119"/>
      <c r="R32432" s="119"/>
      <c r="T32432" s="119"/>
      <c r="V32432" s="119"/>
      <c r="X32432" s="119"/>
      <c r="Z32432" s="119"/>
    </row>
    <row r="32433" spans="16:26" x14ac:dyDescent="0.25">
      <c r="P32433" s="120"/>
      <c r="R32433" s="120"/>
      <c r="T32433" s="120"/>
      <c r="V32433" s="120"/>
      <c r="X32433" s="120"/>
      <c r="Z32433" s="120"/>
    </row>
    <row r="32434" spans="16:26" x14ac:dyDescent="0.25">
      <c r="P32434" s="119"/>
      <c r="R32434" s="119"/>
      <c r="T32434" s="119"/>
      <c r="V32434" s="119"/>
      <c r="X32434" s="119"/>
      <c r="Z32434" s="119"/>
    </row>
    <row r="32435" spans="16:26" x14ac:dyDescent="0.25">
      <c r="P32435" s="120"/>
      <c r="R32435" s="120"/>
      <c r="T32435" s="120"/>
      <c r="V32435" s="120"/>
      <c r="X32435" s="120"/>
      <c r="Z32435" s="120"/>
    </row>
    <row r="32436" spans="16:26" x14ac:dyDescent="0.25">
      <c r="P32436" s="119"/>
      <c r="R32436" s="119"/>
      <c r="T32436" s="119"/>
      <c r="V32436" s="119"/>
      <c r="X32436" s="119"/>
      <c r="Z32436" s="119"/>
    </row>
    <row r="32437" spans="16:26" x14ac:dyDescent="0.25">
      <c r="P32437" s="119"/>
      <c r="R32437" s="119"/>
      <c r="T32437" s="119"/>
      <c r="V32437" s="119"/>
      <c r="X32437" s="119"/>
      <c r="Z32437" s="119"/>
    </row>
    <row r="32438" spans="16:26" x14ac:dyDescent="0.25">
      <c r="P32438" s="119"/>
      <c r="R32438" s="119"/>
      <c r="T32438" s="119"/>
      <c r="V32438" s="119"/>
      <c r="X32438" s="119"/>
      <c r="Z32438" s="119"/>
    </row>
    <row r="32439" spans="16:26" x14ac:dyDescent="0.25">
      <c r="P32439" s="121"/>
      <c r="R32439" s="121"/>
      <c r="T32439" s="121"/>
      <c r="V32439" s="121"/>
      <c r="X32439" s="121"/>
      <c r="Z32439" s="121"/>
    </row>
    <row r="32440" spans="16:26" x14ac:dyDescent="0.25">
      <c r="P32440" s="121"/>
      <c r="R32440" s="121"/>
      <c r="T32440" s="121"/>
      <c r="V32440" s="121"/>
      <c r="X32440" s="121"/>
      <c r="Z32440" s="121"/>
    </row>
    <row r="32441" spans="16:26" x14ac:dyDescent="0.25">
      <c r="P32441" s="121"/>
      <c r="R32441" s="121"/>
      <c r="T32441" s="121"/>
      <c r="V32441" s="121"/>
      <c r="X32441" s="121"/>
      <c r="Z32441" s="121"/>
    </row>
    <row r="32442" spans="16:26" x14ac:dyDescent="0.25">
      <c r="P32442" s="121"/>
      <c r="R32442" s="121"/>
      <c r="T32442" s="121"/>
      <c r="V32442" s="121"/>
      <c r="X32442" s="121"/>
      <c r="Z32442" s="121"/>
    </row>
    <row r="32443" spans="16:26" x14ac:dyDescent="0.25">
      <c r="P32443" s="122"/>
      <c r="R32443" s="122"/>
      <c r="T32443" s="122"/>
      <c r="V32443" s="122"/>
      <c r="X32443" s="122"/>
      <c r="Z32443" s="122"/>
    </row>
    <row r="32444" spans="16:26" x14ac:dyDescent="0.25">
      <c r="P32444" s="118"/>
      <c r="R32444" s="118"/>
      <c r="T32444" s="118"/>
      <c r="V32444" s="118"/>
      <c r="X32444" s="118"/>
      <c r="Z32444" s="118"/>
    </row>
    <row r="32445" spans="16:26" x14ac:dyDescent="0.25">
      <c r="P32445" s="119"/>
      <c r="R32445" s="119"/>
      <c r="T32445" s="119"/>
      <c r="V32445" s="119"/>
      <c r="X32445" s="119"/>
      <c r="Z32445" s="119"/>
    </row>
    <row r="32446" spans="16:26" x14ac:dyDescent="0.25">
      <c r="P32446" s="119"/>
      <c r="R32446" s="119"/>
      <c r="T32446" s="119"/>
      <c r="V32446" s="119"/>
      <c r="X32446" s="119"/>
      <c r="Z32446" s="119"/>
    </row>
    <row r="32447" spans="16:26" x14ac:dyDescent="0.25">
      <c r="P32447" s="120"/>
      <c r="R32447" s="120"/>
      <c r="T32447" s="120"/>
      <c r="V32447" s="120"/>
      <c r="X32447" s="120"/>
      <c r="Z32447" s="120"/>
    </row>
    <row r="32448" spans="16:26" x14ac:dyDescent="0.25">
      <c r="P32448" s="119"/>
      <c r="R32448" s="119"/>
      <c r="T32448" s="119"/>
      <c r="V32448" s="119"/>
      <c r="X32448" s="119"/>
      <c r="Z32448" s="119"/>
    </row>
    <row r="32449" spans="16:26" x14ac:dyDescent="0.25">
      <c r="P32449" s="119"/>
      <c r="R32449" s="119"/>
      <c r="T32449" s="119"/>
      <c r="V32449" s="119"/>
      <c r="X32449" s="119"/>
      <c r="Z32449" s="119"/>
    </row>
    <row r="32450" spans="16:26" x14ac:dyDescent="0.25">
      <c r="P32450" s="120"/>
      <c r="R32450" s="120"/>
      <c r="T32450" s="120"/>
      <c r="V32450" s="120"/>
      <c r="X32450" s="120"/>
      <c r="Z32450" s="120"/>
    </row>
    <row r="32451" spans="16:26" x14ac:dyDescent="0.25">
      <c r="P32451" s="119"/>
      <c r="R32451" s="119"/>
      <c r="T32451" s="119"/>
      <c r="V32451" s="119"/>
      <c r="X32451" s="119"/>
      <c r="Z32451" s="119"/>
    </row>
    <row r="32452" spans="16:26" x14ac:dyDescent="0.25">
      <c r="P32452" s="120"/>
      <c r="R32452" s="120"/>
      <c r="T32452" s="120"/>
      <c r="V32452" s="120"/>
      <c r="X32452" s="120"/>
      <c r="Z32452" s="120"/>
    </row>
    <row r="32453" spans="16:26" x14ac:dyDescent="0.25">
      <c r="P32453" s="119"/>
      <c r="R32453" s="119"/>
      <c r="T32453" s="119"/>
      <c r="V32453" s="119"/>
      <c r="X32453" s="119"/>
      <c r="Z32453" s="119"/>
    </row>
    <row r="32454" spans="16:26" x14ac:dyDescent="0.25">
      <c r="P32454" s="119"/>
      <c r="R32454" s="119"/>
      <c r="T32454" s="119"/>
      <c r="V32454" s="119"/>
      <c r="X32454" s="119"/>
      <c r="Z32454" s="119"/>
    </row>
    <row r="32455" spans="16:26" x14ac:dyDescent="0.25">
      <c r="P32455" s="119"/>
      <c r="R32455" s="119"/>
      <c r="T32455" s="119"/>
      <c r="V32455" s="119"/>
      <c r="X32455" s="119"/>
      <c r="Z32455" s="119"/>
    </row>
    <row r="32456" spans="16:26" x14ac:dyDescent="0.25">
      <c r="P32456" s="121"/>
      <c r="R32456" s="121"/>
      <c r="T32456" s="121"/>
      <c r="V32456" s="121"/>
      <c r="X32456" s="121"/>
      <c r="Z32456" s="121"/>
    </row>
    <row r="32457" spans="16:26" x14ac:dyDescent="0.25">
      <c r="P32457" s="121"/>
      <c r="R32457" s="121"/>
      <c r="T32457" s="121"/>
      <c r="V32457" s="121"/>
      <c r="X32457" s="121"/>
      <c r="Z32457" s="121"/>
    </row>
    <row r="32458" spans="16:26" x14ac:dyDescent="0.25">
      <c r="P32458" s="121"/>
      <c r="R32458" s="121"/>
      <c r="T32458" s="121"/>
      <c r="V32458" s="121"/>
      <c r="X32458" s="121"/>
      <c r="Z32458" s="121"/>
    </row>
    <row r="32459" spans="16:26" x14ac:dyDescent="0.25">
      <c r="P32459" s="121"/>
      <c r="R32459" s="121"/>
      <c r="T32459" s="121"/>
      <c r="V32459" s="121"/>
      <c r="X32459" s="121"/>
      <c r="Z32459" s="121"/>
    </row>
    <row r="32460" spans="16:26" x14ac:dyDescent="0.25">
      <c r="P32460" s="122"/>
      <c r="R32460" s="122"/>
      <c r="T32460" s="122"/>
      <c r="V32460" s="122"/>
      <c r="X32460" s="122"/>
      <c r="Z32460" s="122"/>
    </row>
    <row r="32461" spans="16:26" x14ac:dyDescent="0.25">
      <c r="P32461" s="118"/>
      <c r="R32461" s="118"/>
      <c r="T32461" s="118"/>
      <c r="V32461" s="118"/>
      <c r="X32461" s="118"/>
      <c r="Z32461" s="118"/>
    </row>
    <row r="32462" spans="16:26" x14ac:dyDescent="0.25">
      <c r="P32462" s="119"/>
      <c r="R32462" s="119"/>
      <c r="T32462" s="119"/>
      <c r="V32462" s="119"/>
      <c r="X32462" s="119"/>
      <c r="Z32462" s="119"/>
    </row>
    <row r="32463" spans="16:26" x14ac:dyDescent="0.25">
      <c r="P32463" s="119"/>
      <c r="R32463" s="119"/>
      <c r="T32463" s="119"/>
      <c r="V32463" s="119"/>
      <c r="X32463" s="119"/>
      <c r="Z32463" s="119"/>
    </row>
    <row r="32464" spans="16:26" x14ac:dyDescent="0.25">
      <c r="P32464" s="120"/>
      <c r="R32464" s="120"/>
      <c r="T32464" s="120"/>
      <c r="V32464" s="120"/>
      <c r="X32464" s="120"/>
      <c r="Z32464" s="120"/>
    </row>
    <row r="32465" spans="16:26" x14ac:dyDescent="0.25">
      <c r="P32465" s="119"/>
      <c r="R32465" s="119"/>
      <c r="T32465" s="119"/>
      <c r="V32465" s="119"/>
      <c r="X32465" s="119"/>
      <c r="Z32465" s="119"/>
    </row>
    <row r="32466" spans="16:26" x14ac:dyDescent="0.25">
      <c r="P32466" s="119"/>
      <c r="R32466" s="119"/>
      <c r="T32466" s="119"/>
      <c r="V32466" s="119"/>
      <c r="X32466" s="119"/>
      <c r="Z32466" s="119"/>
    </row>
    <row r="32467" spans="16:26" x14ac:dyDescent="0.25">
      <c r="P32467" s="120"/>
      <c r="R32467" s="120"/>
      <c r="T32467" s="120"/>
      <c r="V32467" s="120"/>
      <c r="X32467" s="120"/>
      <c r="Z32467" s="120"/>
    </row>
    <row r="32468" spans="16:26" x14ac:dyDescent="0.25">
      <c r="P32468" s="119"/>
      <c r="R32468" s="119"/>
      <c r="T32468" s="119"/>
      <c r="V32468" s="119"/>
      <c r="X32468" s="119"/>
      <c r="Z32468" s="119"/>
    </row>
    <row r="32469" spans="16:26" x14ac:dyDescent="0.25">
      <c r="P32469" s="120"/>
      <c r="R32469" s="120"/>
      <c r="T32469" s="120"/>
      <c r="V32469" s="120"/>
      <c r="X32469" s="120"/>
      <c r="Z32469" s="120"/>
    </row>
    <row r="32470" spans="16:26" x14ac:dyDescent="0.25">
      <c r="P32470" s="119"/>
      <c r="R32470" s="119"/>
      <c r="T32470" s="119"/>
      <c r="V32470" s="119"/>
      <c r="X32470" s="119"/>
      <c r="Z32470" s="119"/>
    </row>
    <row r="32471" spans="16:26" x14ac:dyDescent="0.25">
      <c r="P32471" s="119"/>
      <c r="R32471" s="119"/>
      <c r="T32471" s="119"/>
      <c r="V32471" s="119"/>
      <c r="X32471" s="119"/>
      <c r="Z32471" s="119"/>
    </row>
    <row r="32472" spans="16:26" x14ac:dyDescent="0.25">
      <c r="P32472" s="119"/>
      <c r="R32472" s="119"/>
      <c r="T32472" s="119"/>
      <c r="V32472" s="119"/>
      <c r="X32472" s="119"/>
      <c r="Z32472" s="119"/>
    </row>
    <row r="32473" spans="16:26" x14ac:dyDescent="0.25">
      <c r="P32473" s="121"/>
      <c r="R32473" s="121"/>
      <c r="T32473" s="121"/>
      <c r="V32473" s="121"/>
      <c r="X32473" s="121"/>
      <c r="Z32473" s="121"/>
    </row>
    <row r="32474" spans="16:26" x14ac:dyDescent="0.25">
      <c r="P32474" s="121"/>
      <c r="R32474" s="121"/>
      <c r="T32474" s="121"/>
      <c r="V32474" s="121"/>
      <c r="X32474" s="121"/>
      <c r="Z32474" s="121"/>
    </row>
    <row r="32475" spans="16:26" x14ac:dyDescent="0.25">
      <c r="P32475" s="121"/>
      <c r="R32475" s="121"/>
      <c r="T32475" s="121"/>
      <c r="V32475" s="121"/>
      <c r="X32475" s="121"/>
      <c r="Z32475" s="121"/>
    </row>
    <row r="32476" spans="16:26" x14ac:dyDescent="0.25">
      <c r="P32476" s="121"/>
      <c r="R32476" s="121"/>
      <c r="T32476" s="121"/>
      <c r="V32476" s="121"/>
      <c r="X32476" s="121"/>
      <c r="Z32476" s="121"/>
    </row>
    <row r="32477" spans="16:26" x14ac:dyDescent="0.25">
      <c r="P32477" s="122"/>
      <c r="R32477" s="122"/>
      <c r="T32477" s="122"/>
      <c r="V32477" s="122"/>
      <c r="X32477" s="122"/>
      <c r="Z32477" s="122"/>
    </row>
    <row r="32478" spans="16:26" x14ac:dyDescent="0.25">
      <c r="P32478" s="118"/>
      <c r="R32478" s="118"/>
      <c r="T32478" s="118"/>
      <c r="V32478" s="118"/>
      <c r="X32478" s="118"/>
      <c r="Z32478" s="118"/>
    </row>
    <row r="32479" spans="16:26" x14ac:dyDescent="0.25">
      <c r="P32479" s="119"/>
      <c r="R32479" s="119"/>
      <c r="T32479" s="119"/>
      <c r="V32479" s="119"/>
      <c r="X32479" s="119"/>
      <c r="Z32479" s="119"/>
    </row>
    <row r="32480" spans="16:26" x14ac:dyDescent="0.25">
      <c r="P32480" s="119"/>
      <c r="R32480" s="119"/>
      <c r="T32480" s="119"/>
      <c r="V32480" s="119"/>
      <c r="X32480" s="119"/>
      <c r="Z32480" s="119"/>
    </row>
    <row r="32481" spans="16:26" x14ac:dyDescent="0.25">
      <c r="P32481" s="120"/>
      <c r="R32481" s="120"/>
      <c r="T32481" s="120"/>
      <c r="V32481" s="120"/>
      <c r="X32481" s="120"/>
      <c r="Z32481" s="120"/>
    </row>
    <row r="32482" spans="16:26" x14ac:dyDescent="0.25">
      <c r="P32482" s="119"/>
      <c r="R32482" s="119"/>
      <c r="T32482" s="119"/>
      <c r="V32482" s="119"/>
      <c r="X32482" s="119"/>
      <c r="Z32482" s="119"/>
    </row>
    <row r="32483" spans="16:26" x14ac:dyDescent="0.25">
      <c r="P32483" s="119"/>
      <c r="R32483" s="119"/>
      <c r="T32483" s="119"/>
      <c r="V32483" s="119"/>
      <c r="X32483" s="119"/>
      <c r="Z32483" s="119"/>
    </row>
    <row r="32484" spans="16:26" x14ac:dyDescent="0.25">
      <c r="P32484" s="120"/>
      <c r="R32484" s="120"/>
      <c r="T32484" s="120"/>
      <c r="V32484" s="120"/>
      <c r="X32484" s="120"/>
      <c r="Z32484" s="120"/>
    </row>
    <row r="32485" spans="16:26" x14ac:dyDescent="0.25">
      <c r="P32485" s="119"/>
      <c r="R32485" s="119"/>
      <c r="T32485" s="119"/>
      <c r="V32485" s="119"/>
      <c r="X32485" s="119"/>
      <c r="Z32485" s="119"/>
    </row>
    <row r="32486" spans="16:26" x14ac:dyDescent="0.25">
      <c r="P32486" s="120"/>
      <c r="R32486" s="120"/>
      <c r="T32486" s="120"/>
      <c r="V32486" s="120"/>
      <c r="X32486" s="120"/>
      <c r="Z32486" s="120"/>
    </row>
    <row r="32487" spans="16:26" x14ac:dyDescent="0.25">
      <c r="P32487" s="119"/>
      <c r="R32487" s="119"/>
      <c r="T32487" s="119"/>
      <c r="V32487" s="119"/>
      <c r="X32487" s="119"/>
      <c r="Z32487" s="119"/>
    </row>
    <row r="32488" spans="16:26" x14ac:dyDescent="0.25">
      <c r="P32488" s="119"/>
      <c r="R32488" s="119"/>
      <c r="T32488" s="119"/>
      <c r="V32488" s="119"/>
      <c r="X32488" s="119"/>
      <c r="Z32488" s="119"/>
    </row>
    <row r="32489" spans="16:26" x14ac:dyDescent="0.25">
      <c r="P32489" s="119"/>
      <c r="R32489" s="119"/>
      <c r="T32489" s="119"/>
      <c r="V32489" s="119"/>
      <c r="X32489" s="119"/>
      <c r="Z32489" s="119"/>
    </row>
    <row r="32490" spans="16:26" x14ac:dyDescent="0.25">
      <c r="P32490" s="121"/>
      <c r="R32490" s="121"/>
      <c r="T32490" s="121"/>
      <c r="V32490" s="121"/>
      <c r="X32490" s="121"/>
      <c r="Z32490" s="121"/>
    </row>
    <row r="32491" spans="16:26" x14ac:dyDescent="0.25">
      <c r="P32491" s="121"/>
      <c r="R32491" s="121"/>
      <c r="T32491" s="121"/>
      <c r="V32491" s="121"/>
      <c r="X32491" s="121"/>
      <c r="Z32491" s="121"/>
    </row>
    <row r="32492" spans="16:26" x14ac:dyDescent="0.25">
      <c r="P32492" s="121"/>
      <c r="R32492" s="121"/>
      <c r="T32492" s="121"/>
      <c r="V32492" s="121"/>
      <c r="X32492" s="121"/>
      <c r="Z32492" s="121"/>
    </row>
    <row r="32493" spans="16:26" x14ac:dyDescent="0.25">
      <c r="P32493" s="121"/>
      <c r="R32493" s="121"/>
      <c r="T32493" s="121"/>
      <c r="V32493" s="121"/>
      <c r="X32493" s="121"/>
      <c r="Z32493" s="121"/>
    </row>
    <row r="32494" spans="16:26" x14ac:dyDescent="0.25">
      <c r="P32494" s="122"/>
      <c r="R32494" s="122"/>
      <c r="T32494" s="122"/>
      <c r="V32494" s="122"/>
      <c r="X32494" s="122"/>
      <c r="Z32494" s="122"/>
    </row>
    <row r="32495" spans="16:26" x14ac:dyDescent="0.25">
      <c r="P32495" s="118"/>
      <c r="R32495" s="118"/>
      <c r="T32495" s="118"/>
      <c r="V32495" s="118"/>
      <c r="X32495" s="118"/>
      <c r="Z32495" s="118"/>
    </row>
    <row r="32496" spans="16:26" x14ac:dyDescent="0.25">
      <c r="P32496" s="119"/>
      <c r="R32496" s="119"/>
      <c r="T32496" s="119"/>
      <c r="V32496" s="119"/>
      <c r="X32496" s="119"/>
      <c r="Z32496" s="119"/>
    </row>
    <row r="32497" spans="16:26" x14ac:dyDescent="0.25">
      <c r="P32497" s="119"/>
      <c r="R32497" s="119"/>
      <c r="T32497" s="119"/>
      <c r="V32497" s="119"/>
      <c r="X32497" s="119"/>
      <c r="Z32497" s="119"/>
    </row>
    <row r="32498" spans="16:26" x14ac:dyDescent="0.25">
      <c r="P32498" s="120"/>
      <c r="R32498" s="120"/>
      <c r="T32498" s="120"/>
      <c r="V32498" s="120"/>
      <c r="X32498" s="120"/>
      <c r="Z32498" s="120"/>
    </row>
    <row r="32499" spans="16:26" x14ac:dyDescent="0.25">
      <c r="P32499" s="119"/>
      <c r="R32499" s="119"/>
      <c r="T32499" s="119"/>
      <c r="V32499" s="119"/>
      <c r="X32499" s="119"/>
      <c r="Z32499" s="119"/>
    </row>
    <row r="32500" spans="16:26" x14ac:dyDescent="0.25">
      <c r="P32500" s="119"/>
      <c r="R32500" s="119"/>
      <c r="T32500" s="119"/>
      <c r="V32500" s="119"/>
      <c r="X32500" s="119"/>
      <c r="Z32500" s="119"/>
    </row>
    <row r="32501" spans="16:26" x14ac:dyDescent="0.25">
      <c r="P32501" s="120"/>
      <c r="R32501" s="120"/>
      <c r="T32501" s="120"/>
      <c r="V32501" s="120"/>
      <c r="X32501" s="120"/>
      <c r="Z32501" s="120"/>
    </row>
    <row r="32502" spans="16:26" x14ac:dyDescent="0.25">
      <c r="P32502" s="119"/>
      <c r="R32502" s="119"/>
      <c r="T32502" s="119"/>
      <c r="V32502" s="119"/>
      <c r="X32502" s="119"/>
      <c r="Z32502" s="119"/>
    </row>
    <row r="32503" spans="16:26" x14ac:dyDescent="0.25">
      <c r="P32503" s="120"/>
      <c r="R32503" s="120"/>
      <c r="T32503" s="120"/>
      <c r="V32503" s="120"/>
      <c r="X32503" s="120"/>
      <c r="Z32503" s="120"/>
    </row>
    <row r="32504" spans="16:26" x14ac:dyDescent="0.25">
      <c r="P32504" s="119"/>
      <c r="R32504" s="119"/>
      <c r="T32504" s="119"/>
      <c r="V32504" s="119"/>
      <c r="X32504" s="119"/>
      <c r="Z32504" s="119"/>
    </row>
    <row r="32505" spans="16:26" x14ac:dyDescent="0.25">
      <c r="P32505" s="119"/>
      <c r="R32505" s="119"/>
      <c r="T32505" s="119"/>
      <c r="V32505" s="119"/>
      <c r="X32505" s="119"/>
      <c r="Z32505" s="119"/>
    </row>
    <row r="32506" spans="16:26" x14ac:dyDescent="0.25">
      <c r="P32506" s="119"/>
      <c r="R32506" s="119"/>
      <c r="T32506" s="119"/>
      <c r="V32506" s="119"/>
      <c r="X32506" s="119"/>
      <c r="Z32506" s="119"/>
    </row>
    <row r="32507" spans="16:26" x14ac:dyDescent="0.25">
      <c r="P32507" s="121"/>
      <c r="R32507" s="121"/>
      <c r="T32507" s="121"/>
      <c r="V32507" s="121"/>
      <c r="X32507" s="121"/>
      <c r="Z32507" s="121"/>
    </row>
    <row r="32508" spans="16:26" x14ac:dyDescent="0.25">
      <c r="P32508" s="121"/>
      <c r="R32508" s="121"/>
      <c r="T32508" s="121"/>
      <c r="V32508" s="121"/>
      <c r="X32508" s="121"/>
      <c r="Z32508" s="121"/>
    </row>
    <row r="32509" spans="16:26" x14ac:dyDescent="0.25">
      <c r="P32509" s="121"/>
      <c r="R32509" s="121"/>
      <c r="T32509" s="121"/>
      <c r="V32509" s="121"/>
      <c r="X32509" s="121"/>
      <c r="Z32509" s="121"/>
    </row>
    <row r="32510" spans="16:26" x14ac:dyDescent="0.25">
      <c r="P32510" s="121"/>
      <c r="R32510" s="121"/>
      <c r="T32510" s="121"/>
      <c r="V32510" s="121"/>
      <c r="X32510" s="121"/>
      <c r="Z32510" s="121"/>
    </row>
    <row r="32511" spans="16:26" x14ac:dyDescent="0.25">
      <c r="P32511" s="122"/>
      <c r="R32511" s="122"/>
      <c r="T32511" s="122"/>
      <c r="V32511" s="122"/>
      <c r="X32511" s="122"/>
      <c r="Z32511" s="122"/>
    </row>
    <row r="32512" spans="16:26" x14ac:dyDescent="0.25">
      <c r="P32512" s="118"/>
      <c r="R32512" s="118"/>
      <c r="T32512" s="118"/>
      <c r="V32512" s="118"/>
      <c r="X32512" s="118"/>
      <c r="Z32512" s="118"/>
    </row>
    <row r="32513" spans="16:26" x14ac:dyDescent="0.25">
      <c r="P32513" s="119"/>
      <c r="R32513" s="119"/>
      <c r="T32513" s="119"/>
      <c r="V32513" s="119"/>
      <c r="X32513" s="119"/>
      <c r="Z32513" s="119"/>
    </row>
    <row r="32514" spans="16:26" x14ac:dyDescent="0.25">
      <c r="P32514" s="119"/>
      <c r="R32514" s="119"/>
      <c r="T32514" s="119"/>
      <c r="V32514" s="119"/>
      <c r="X32514" s="119"/>
      <c r="Z32514" s="119"/>
    </row>
    <row r="32515" spans="16:26" x14ac:dyDescent="0.25">
      <c r="P32515" s="120"/>
      <c r="R32515" s="120"/>
      <c r="T32515" s="120"/>
      <c r="V32515" s="120"/>
      <c r="X32515" s="120"/>
      <c r="Z32515" s="120"/>
    </row>
    <row r="32516" spans="16:26" x14ac:dyDescent="0.25">
      <c r="P32516" s="119"/>
      <c r="R32516" s="119"/>
      <c r="T32516" s="119"/>
      <c r="V32516" s="119"/>
      <c r="X32516" s="119"/>
      <c r="Z32516" s="119"/>
    </row>
    <row r="32517" spans="16:26" x14ac:dyDescent="0.25">
      <c r="P32517" s="119"/>
      <c r="R32517" s="119"/>
      <c r="T32517" s="119"/>
      <c r="V32517" s="119"/>
      <c r="X32517" s="119"/>
      <c r="Z32517" s="119"/>
    </row>
    <row r="32518" spans="16:26" x14ac:dyDescent="0.25">
      <c r="P32518" s="120"/>
      <c r="R32518" s="120"/>
      <c r="T32518" s="120"/>
      <c r="V32518" s="120"/>
      <c r="X32518" s="120"/>
      <c r="Z32518" s="120"/>
    </row>
    <row r="32519" spans="16:26" x14ac:dyDescent="0.25">
      <c r="P32519" s="119"/>
      <c r="R32519" s="119"/>
      <c r="T32519" s="119"/>
      <c r="V32519" s="119"/>
      <c r="X32519" s="119"/>
      <c r="Z32519" s="119"/>
    </row>
    <row r="32520" spans="16:26" x14ac:dyDescent="0.25">
      <c r="P32520" s="120"/>
      <c r="R32520" s="120"/>
      <c r="T32520" s="120"/>
      <c r="V32520" s="120"/>
      <c r="X32520" s="120"/>
      <c r="Z32520" s="120"/>
    </row>
    <row r="32521" spans="16:26" x14ac:dyDescent="0.25">
      <c r="P32521" s="119"/>
      <c r="R32521" s="119"/>
      <c r="T32521" s="119"/>
      <c r="V32521" s="119"/>
      <c r="X32521" s="119"/>
      <c r="Z32521" s="119"/>
    </row>
    <row r="32522" spans="16:26" x14ac:dyDescent="0.25">
      <c r="P32522" s="119"/>
      <c r="R32522" s="119"/>
      <c r="T32522" s="119"/>
      <c r="V32522" s="119"/>
      <c r="X32522" s="119"/>
      <c r="Z32522" s="119"/>
    </row>
    <row r="32523" spans="16:26" x14ac:dyDescent="0.25">
      <c r="P32523" s="119"/>
      <c r="R32523" s="119"/>
      <c r="T32523" s="119"/>
      <c r="V32523" s="119"/>
      <c r="X32523" s="119"/>
      <c r="Z32523" s="119"/>
    </row>
    <row r="32524" spans="16:26" x14ac:dyDescent="0.25">
      <c r="P32524" s="121"/>
      <c r="R32524" s="121"/>
      <c r="T32524" s="121"/>
      <c r="V32524" s="121"/>
      <c r="X32524" s="121"/>
      <c r="Z32524" s="121"/>
    </row>
    <row r="32525" spans="16:26" x14ac:dyDescent="0.25">
      <c r="P32525" s="121"/>
      <c r="R32525" s="121"/>
      <c r="T32525" s="121"/>
      <c r="V32525" s="121"/>
      <c r="X32525" s="121"/>
      <c r="Z32525" s="121"/>
    </row>
    <row r="32526" spans="16:26" x14ac:dyDescent="0.25">
      <c r="P32526" s="121"/>
      <c r="R32526" s="121"/>
      <c r="T32526" s="121"/>
      <c r="V32526" s="121"/>
      <c r="X32526" s="121"/>
      <c r="Z32526" s="121"/>
    </row>
    <row r="32527" spans="16:26" x14ac:dyDescent="0.25">
      <c r="P32527" s="121"/>
      <c r="R32527" s="121"/>
      <c r="T32527" s="121"/>
      <c r="V32527" s="121"/>
      <c r="X32527" s="121"/>
      <c r="Z32527" s="121"/>
    </row>
    <row r="32528" spans="16:26" x14ac:dyDescent="0.25">
      <c r="P32528" s="122"/>
      <c r="R32528" s="122"/>
      <c r="T32528" s="122"/>
      <c r="V32528" s="122"/>
      <c r="X32528" s="122"/>
      <c r="Z32528" s="122"/>
    </row>
    <row r="32529" spans="16:26" x14ac:dyDescent="0.25">
      <c r="P32529" s="118"/>
      <c r="R32529" s="118"/>
      <c r="T32529" s="118"/>
      <c r="V32529" s="118"/>
      <c r="X32529" s="118"/>
      <c r="Z32529" s="118"/>
    </row>
    <row r="32530" spans="16:26" x14ac:dyDescent="0.25">
      <c r="P32530" s="119"/>
      <c r="R32530" s="119"/>
      <c r="T32530" s="119"/>
      <c r="V32530" s="119"/>
      <c r="X32530" s="119"/>
      <c r="Z32530" s="119"/>
    </row>
    <row r="32531" spans="16:26" x14ac:dyDescent="0.25">
      <c r="P32531" s="119"/>
      <c r="R32531" s="119"/>
      <c r="T32531" s="119"/>
      <c r="V32531" s="119"/>
      <c r="X32531" s="119"/>
      <c r="Z32531" s="119"/>
    </row>
    <row r="32532" spans="16:26" x14ac:dyDescent="0.25">
      <c r="P32532" s="120"/>
      <c r="R32532" s="120"/>
      <c r="T32532" s="120"/>
      <c r="V32532" s="120"/>
      <c r="X32532" s="120"/>
      <c r="Z32532" s="120"/>
    </row>
    <row r="32533" spans="16:26" x14ac:dyDescent="0.25">
      <c r="P32533" s="119"/>
      <c r="R32533" s="119"/>
      <c r="T32533" s="119"/>
      <c r="V32533" s="119"/>
      <c r="X32533" s="119"/>
      <c r="Z32533" s="119"/>
    </row>
    <row r="32534" spans="16:26" x14ac:dyDescent="0.25">
      <c r="P32534" s="119"/>
      <c r="R32534" s="119"/>
      <c r="T32534" s="119"/>
      <c r="V32534" s="119"/>
      <c r="X32534" s="119"/>
      <c r="Z32534" s="119"/>
    </row>
    <row r="32535" spans="16:26" x14ac:dyDescent="0.25">
      <c r="P32535" s="120"/>
      <c r="R32535" s="120"/>
      <c r="T32535" s="120"/>
      <c r="V32535" s="120"/>
      <c r="X32535" s="120"/>
      <c r="Z32535" s="120"/>
    </row>
    <row r="32536" spans="16:26" x14ac:dyDescent="0.25">
      <c r="P32536" s="119"/>
      <c r="R32536" s="119"/>
      <c r="T32536" s="119"/>
      <c r="V32536" s="119"/>
      <c r="X32536" s="119"/>
      <c r="Z32536" s="119"/>
    </row>
    <row r="32537" spans="16:26" x14ac:dyDescent="0.25">
      <c r="P32537" s="120"/>
      <c r="R32537" s="120"/>
      <c r="T32537" s="120"/>
      <c r="V32537" s="120"/>
      <c r="X32537" s="120"/>
      <c r="Z32537" s="120"/>
    </row>
    <row r="32538" spans="16:26" x14ac:dyDescent="0.25">
      <c r="P32538" s="119"/>
      <c r="R32538" s="119"/>
      <c r="T32538" s="119"/>
      <c r="V32538" s="119"/>
      <c r="X32538" s="119"/>
      <c r="Z32538" s="119"/>
    </row>
    <row r="32539" spans="16:26" x14ac:dyDescent="0.25">
      <c r="P32539" s="119"/>
      <c r="R32539" s="119"/>
      <c r="T32539" s="119"/>
      <c r="V32539" s="119"/>
      <c r="X32539" s="119"/>
      <c r="Z32539" s="119"/>
    </row>
    <row r="32540" spans="16:26" x14ac:dyDescent="0.25">
      <c r="P32540" s="119"/>
      <c r="R32540" s="119"/>
      <c r="T32540" s="119"/>
      <c r="V32540" s="119"/>
      <c r="X32540" s="119"/>
      <c r="Z32540" s="119"/>
    </row>
    <row r="32541" spans="16:26" x14ac:dyDescent="0.25">
      <c r="P32541" s="121"/>
      <c r="R32541" s="121"/>
      <c r="T32541" s="121"/>
      <c r="V32541" s="121"/>
      <c r="X32541" s="121"/>
      <c r="Z32541" s="121"/>
    </row>
    <row r="32542" spans="16:26" x14ac:dyDescent="0.25">
      <c r="P32542" s="121"/>
      <c r="R32542" s="121"/>
      <c r="T32542" s="121"/>
      <c r="V32542" s="121"/>
      <c r="X32542" s="121"/>
      <c r="Z32542" s="121"/>
    </row>
    <row r="32543" spans="16:26" x14ac:dyDescent="0.25">
      <c r="P32543" s="121"/>
      <c r="R32543" s="121"/>
      <c r="T32543" s="121"/>
      <c r="V32543" s="121"/>
      <c r="X32543" s="121"/>
      <c r="Z32543" s="121"/>
    </row>
    <row r="32544" spans="16:26" x14ac:dyDescent="0.25">
      <c r="P32544" s="121"/>
      <c r="R32544" s="121"/>
      <c r="T32544" s="121"/>
      <c r="V32544" s="121"/>
      <c r="X32544" s="121"/>
      <c r="Z32544" s="121"/>
    </row>
    <row r="32545" spans="16:26" x14ac:dyDescent="0.25">
      <c r="P32545" s="122"/>
      <c r="R32545" s="122"/>
      <c r="T32545" s="122"/>
      <c r="V32545" s="122"/>
      <c r="X32545" s="122"/>
      <c r="Z32545" s="122"/>
    </row>
    <row r="32546" spans="16:26" x14ac:dyDescent="0.25">
      <c r="P32546" s="118"/>
      <c r="R32546" s="118"/>
      <c r="T32546" s="118"/>
      <c r="V32546" s="118"/>
      <c r="X32546" s="118"/>
      <c r="Z32546" s="118"/>
    </row>
    <row r="32547" spans="16:26" x14ac:dyDescent="0.25">
      <c r="P32547" s="119"/>
      <c r="R32547" s="119"/>
      <c r="T32547" s="119"/>
      <c r="V32547" s="119"/>
      <c r="X32547" s="119"/>
      <c r="Z32547" s="119"/>
    </row>
    <row r="32548" spans="16:26" x14ac:dyDescent="0.25">
      <c r="P32548" s="119"/>
      <c r="R32548" s="119"/>
      <c r="T32548" s="119"/>
      <c r="V32548" s="119"/>
      <c r="X32548" s="119"/>
      <c r="Z32548" s="119"/>
    </row>
    <row r="32549" spans="16:26" x14ac:dyDescent="0.25">
      <c r="P32549" s="120"/>
      <c r="R32549" s="120"/>
      <c r="T32549" s="120"/>
      <c r="V32549" s="120"/>
      <c r="X32549" s="120"/>
      <c r="Z32549" s="120"/>
    </row>
    <row r="32550" spans="16:26" x14ac:dyDescent="0.25">
      <c r="P32550" s="119"/>
      <c r="R32550" s="119"/>
      <c r="T32550" s="119"/>
      <c r="V32550" s="119"/>
      <c r="X32550" s="119"/>
      <c r="Z32550" s="119"/>
    </row>
    <row r="32551" spans="16:26" x14ac:dyDescent="0.25">
      <c r="P32551" s="119"/>
      <c r="R32551" s="119"/>
      <c r="T32551" s="119"/>
      <c r="V32551" s="119"/>
      <c r="X32551" s="119"/>
      <c r="Z32551" s="119"/>
    </row>
    <row r="32552" spans="16:26" x14ac:dyDescent="0.25">
      <c r="P32552" s="120"/>
      <c r="R32552" s="120"/>
      <c r="T32552" s="120"/>
      <c r="V32552" s="120"/>
      <c r="X32552" s="120"/>
      <c r="Z32552" s="120"/>
    </row>
    <row r="32553" spans="16:26" x14ac:dyDescent="0.25">
      <c r="P32553" s="119"/>
      <c r="R32553" s="119"/>
      <c r="T32553" s="119"/>
      <c r="V32553" s="119"/>
      <c r="X32553" s="119"/>
      <c r="Z32553" s="119"/>
    </row>
    <row r="32554" spans="16:26" x14ac:dyDescent="0.25">
      <c r="P32554" s="120"/>
      <c r="R32554" s="120"/>
      <c r="T32554" s="120"/>
      <c r="V32554" s="120"/>
      <c r="X32554" s="120"/>
      <c r="Z32554" s="120"/>
    </row>
    <row r="32555" spans="16:26" x14ac:dyDescent="0.25">
      <c r="P32555" s="119"/>
      <c r="R32555" s="119"/>
      <c r="T32555" s="119"/>
      <c r="V32555" s="119"/>
      <c r="X32555" s="119"/>
      <c r="Z32555" s="119"/>
    </row>
    <row r="32556" spans="16:26" x14ac:dyDescent="0.25">
      <c r="P32556" s="119"/>
      <c r="R32556" s="119"/>
      <c r="T32556" s="119"/>
      <c r="V32556" s="119"/>
      <c r="X32556" s="119"/>
      <c r="Z32556" s="119"/>
    </row>
    <row r="32557" spans="16:26" x14ac:dyDescent="0.25">
      <c r="P32557" s="119"/>
      <c r="R32557" s="119"/>
      <c r="T32557" s="119"/>
      <c r="V32557" s="119"/>
      <c r="X32557" s="119"/>
      <c r="Z32557" s="119"/>
    </row>
    <row r="32558" spans="16:26" x14ac:dyDescent="0.25">
      <c r="P32558" s="121"/>
      <c r="R32558" s="121"/>
      <c r="T32558" s="121"/>
      <c r="V32558" s="121"/>
      <c r="X32558" s="121"/>
      <c r="Z32558" s="121"/>
    </row>
    <row r="32559" spans="16:26" x14ac:dyDescent="0.25">
      <c r="P32559" s="121"/>
      <c r="R32559" s="121"/>
      <c r="T32559" s="121"/>
      <c r="V32559" s="121"/>
      <c r="X32559" s="121"/>
      <c r="Z32559" s="121"/>
    </row>
    <row r="32560" spans="16:26" x14ac:dyDescent="0.25">
      <c r="P32560" s="121"/>
      <c r="R32560" s="121"/>
      <c r="T32560" s="121"/>
      <c r="V32560" s="121"/>
      <c r="X32560" s="121"/>
      <c r="Z32560" s="121"/>
    </row>
    <row r="32561" spans="16:26" x14ac:dyDescent="0.25">
      <c r="P32561" s="121"/>
      <c r="R32561" s="121"/>
      <c r="T32561" s="121"/>
      <c r="V32561" s="121"/>
      <c r="X32561" s="121"/>
      <c r="Z32561" s="121"/>
    </row>
    <row r="32562" spans="16:26" x14ac:dyDescent="0.25">
      <c r="P32562" s="122"/>
      <c r="R32562" s="122"/>
      <c r="T32562" s="122"/>
      <c r="V32562" s="122"/>
      <c r="X32562" s="122"/>
      <c r="Z32562" s="122"/>
    </row>
    <row r="32563" spans="16:26" x14ac:dyDescent="0.25">
      <c r="P32563" s="118"/>
      <c r="R32563" s="118"/>
      <c r="T32563" s="118"/>
      <c r="V32563" s="118"/>
      <c r="X32563" s="118"/>
      <c r="Z32563" s="118"/>
    </row>
    <row r="32564" spans="16:26" x14ac:dyDescent="0.25">
      <c r="P32564" s="119"/>
      <c r="R32564" s="119"/>
      <c r="T32564" s="119"/>
      <c r="V32564" s="119"/>
      <c r="X32564" s="119"/>
      <c r="Z32564" s="119"/>
    </row>
    <row r="32565" spans="16:26" x14ac:dyDescent="0.25">
      <c r="P32565" s="119"/>
      <c r="R32565" s="119"/>
      <c r="T32565" s="119"/>
      <c r="V32565" s="119"/>
      <c r="X32565" s="119"/>
      <c r="Z32565" s="119"/>
    </row>
    <row r="32566" spans="16:26" x14ac:dyDescent="0.25">
      <c r="P32566" s="120"/>
      <c r="R32566" s="120"/>
      <c r="T32566" s="120"/>
      <c r="V32566" s="120"/>
      <c r="X32566" s="120"/>
      <c r="Z32566" s="120"/>
    </row>
    <row r="32567" spans="16:26" x14ac:dyDescent="0.25">
      <c r="P32567" s="119"/>
      <c r="R32567" s="119"/>
      <c r="T32567" s="119"/>
      <c r="V32567" s="119"/>
      <c r="X32567" s="119"/>
      <c r="Z32567" s="119"/>
    </row>
    <row r="32568" spans="16:26" x14ac:dyDescent="0.25">
      <c r="P32568" s="119"/>
      <c r="R32568" s="119"/>
      <c r="T32568" s="119"/>
      <c r="V32568" s="119"/>
      <c r="X32568" s="119"/>
      <c r="Z32568" s="119"/>
    </row>
    <row r="32569" spans="16:26" x14ac:dyDescent="0.25">
      <c r="P32569" s="120"/>
      <c r="R32569" s="120"/>
      <c r="T32569" s="120"/>
      <c r="V32569" s="120"/>
      <c r="X32569" s="120"/>
      <c r="Z32569" s="120"/>
    </row>
    <row r="32570" spans="16:26" x14ac:dyDescent="0.25">
      <c r="P32570" s="119"/>
      <c r="R32570" s="119"/>
      <c r="T32570" s="119"/>
      <c r="V32570" s="119"/>
      <c r="X32570" s="119"/>
      <c r="Z32570" s="119"/>
    </row>
    <row r="32571" spans="16:26" x14ac:dyDescent="0.25">
      <c r="P32571" s="120"/>
      <c r="R32571" s="120"/>
      <c r="T32571" s="120"/>
      <c r="V32571" s="120"/>
      <c r="X32571" s="120"/>
      <c r="Z32571" s="120"/>
    </row>
    <row r="32572" spans="16:26" x14ac:dyDescent="0.25">
      <c r="P32572" s="119"/>
      <c r="R32572" s="119"/>
      <c r="T32572" s="119"/>
      <c r="V32572" s="119"/>
      <c r="X32572" s="119"/>
      <c r="Z32572" s="119"/>
    </row>
    <row r="32573" spans="16:26" x14ac:dyDescent="0.25">
      <c r="P32573" s="119"/>
      <c r="R32573" s="119"/>
      <c r="T32573" s="119"/>
      <c r="V32573" s="119"/>
      <c r="X32573" s="119"/>
      <c r="Z32573" s="119"/>
    </row>
    <row r="32574" spans="16:26" x14ac:dyDescent="0.25">
      <c r="P32574" s="119"/>
      <c r="R32574" s="119"/>
      <c r="T32574" s="119"/>
      <c r="V32574" s="119"/>
      <c r="X32574" s="119"/>
      <c r="Z32574" s="119"/>
    </row>
    <row r="32575" spans="16:26" x14ac:dyDescent="0.25">
      <c r="P32575" s="121"/>
      <c r="R32575" s="121"/>
      <c r="T32575" s="121"/>
      <c r="V32575" s="121"/>
      <c r="X32575" s="121"/>
      <c r="Z32575" s="121"/>
    </row>
    <row r="32576" spans="16:26" x14ac:dyDescent="0.25">
      <c r="P32576" s="121"/>
      <c r="R32576" s="121"/>
      <c r="T32576" s="121"/>
      <c r="V32576" s="121"/>
      <c r="X32576" s="121"/>
      <c r="Z32576" s="121"/>
    </row>
    <row r="32577" spans="16:26" x14ac:dyDescent="0.25">
      <c r="P32577" s="121"/>
      <c r="R32577" s="121"/>
      <c r="T32577" s="121"/>
      <c r="V32577" s="121"/>
      <c r="X32577" s="121"/>
      <c r="Z32577" s="121"/>
    </row>
    <row r="32578" spans="16:26" x14ac:dyDescent="0.25">
      <c r="P32578" s="121"/>
      <c r="R32578" s="121"/>
      <c r="T32578" s="121"/>
      <c r="V32578" s="121"/>
      <c r="X32578" s="121"/>
      <c r="Z32578" s="121"/>
    </row>
    <row r="32579" spans="16:26" x14ac:dyDescent="0.25">
      <c r="P32579" s="122"/>
      <c r="R32579" s="122"/>
      <c r="T32579" s="122"/>
      <c r="V32579" s="122"/>
      <c r="X32579" s="122"/>
      <c r="Z32579" s="122"/>
    </row>
    <row r="32580" spans="16:26" x14ac:dyDescent="0.25">
      <c r="P32580" s="118"/>
      <c r="R32580" s="118"/>
      <c r="T32580" s="118"/>
      <c r="V32580" s="118"/>
      <c r="X32580" s="118"/>
      <c r="Z32580" s="118"/>
    </row>
    <row r="32581" spans="16:26" x14ac:dyDescent="0.25">
      <c r="P32581" s="119"/>
      <c r="R32581" s="119"/>
      <c r="T32581" s="119"/>
      <c r="V32581" s="119"/>
      <c r="X32581" s="119"/>
      <c r="Z32581" s="119"/>
    </row>
    <row r="32582" spans="16:26" x14ac:dyDescent="0.25">
      <c r="P32582" s="119"/>
      <c r="R32582" s="119"/>
      <c r="T32582" s="119"/>
      <c r="V32582" s="119"/>
      <c r="X32582" s="119"/>
      <c r="Z32582" s="119"/>
    </row>
    <row r="32583" spans="16:26" x14ac:dyDescent="0.25">
      <c r="P32583" s="120"/>
      <c r="R32583" s="120"/>
      <c r="T32583" s="120"/>
      <c r="V32583" s="120"/>
      <c r="X32583" s="120"/>
      <c r="Z32583" s="120"/>
    </row>
    <row r="32584" spans="16:26" x14ac:dyDescent="0.25">
      <c r="P32584" s="119"/>
      <c r="R32584" s="119"/>
      <c r="T32584" s="119"/>
      <c r="V32584" s="119"/>
      <c r="X32584" s="119"/>
      <c r="Z32584" s="119"/>
    </row>
    <row r="32585" spans="16:26" x14ac:dyDescent="0.25">
      <c r="P32585" s="119"/>
      <c r="R32585" s="119"/>
      <c r="T32585" s="119"/>
      <c r="V32585" s="119"/>
      <c r="X32585" s="119"/>
      <c r="Z32585" s="119"/>
    </row>
    <row r="32586" spans="16:26" x14ac:dyDescent="0.25">
      <c r="P32586" s="120"/>
      <c r="R32586" s="120"/>
      <c r="T32586" s="120"/>
      <c r="V32586" s="120"/>
      <c r="X32586" s="120"/>
      <c r="Z32586" s="120"/>
    </row>
    <row r="32587" spans="16:26" x14ac:dyDescent="0.25">
      <c r="P32587" s="119"/>
      <c r="R32587" s="119"/>
      <c r="T32587" s="119"/>
      <c r="V32587" s="119"/>
      <c r="X32587" s="119"/>
      <c r="Z32587" s="119"/>
    </row>
    <row r="32588" spans="16:26" x14ac:dyDescent="0.25">
      <c r="P32588" s="120"/>
      <c r="R32588" s="120"/>
      <c r="T32588" s="120"/>
      <c r="V32588" s="120"/>
      <c r="X32588" s="120"/>
      <c r="Z32588" s="120"/>
    </row>
    <row r="32589" spans="16:26" x14ac:dyDescent="0.25">
      <c r="P32589" s="119"/>
      <c r="R32589" s="119"/>
      <c r="T32589" s="119"/>
      <c r="V32589" s="119"/>
      <c r="X32589" s="119"/>
      <c r="Z32589" s="119"/>
    </row>
    <row r="32590" spans="16:26" x14ac:dyDescent="0.25">
      <c r="P32590" s="119"/>
      <c r="R32590" s="119"/>
      <c r="T32590" s="119"/>
      <c r="V32590" s="119"/>
      <c r="X32590" s="119"/>
      <c r="Z32590" s="119"/>
    </row>
    <row r="32591" spans="16:26" x14ac:dyDescent="0.25">
      <c r="P32591" s="119"/>
      <c r="R32591" s="119"/>
      <c r="T32591" s="119"/>
      <c r="V32591" s="119"/>
      <c r="X32591" s="119"/>
      <c r="Z32591" s="119"/>
    </row>
    <row r="32592" spans="16:26" x14ac:dyDescent="0.25">
      <c r="P32592" s="121"/>
      <c r="R32592" s="121"/>
      <c r="T32592" s="121"/>
      <c r="V32592" s="121"/>
      <c r="X32592" s="121"/>
      <c r="Z32592" s="121"/>
    </row>
    <row r="32593" spans="16:26" x14ac:dyDescent="0.25">
      <c r="P32593" s="121"/>
      <c r="R32593" s="121"/>
      <c r="T32593" s="121"/>
      <c r="V32593" s="121"/>
      <c r="X32593" s="121"/>
      <c r="Z32593" s="121"/>
    </row>
    <row r="32594" spans="16:26" x14ac:dyDescent="0.25">
      <c r="P32594" s="121"/>
      <c r="R32594" s="121"/>
      <c r="T32594" s="121"/>
      <c r="V32594" s="121"/>
      <c r="X32594" s="121"/>
      <c r="Z32594" s="121"/>
    </row>
    <row r="32595" spans="16:26" x14ac:dyDescent="0.25">
      <c r="P32595" s="121"/>
      <c r="R32595" s="121"/>
      <c r="T32595" s="121"/>
      <c r="V32595" s="121"/>
      <c r="X32595" s="121"/>
      <c r="Z32595" s="121"/>
    </row>
    <row r="32596" spans="16:26" x14ac:dyDescent="0.25">
      <c r="P32596" s="122"/>
      <c r="R32596" s="122"/>
      <c r="T32596" s="122"/>
      <c r="V32596" s="122"/>
      <c r="X32596" s="122"/>
      <c r="Z32596" s="122"/>
    </row>
    <row r="32597" spans="16:26" x14ac:dyDescent="0.25">
      <c r="P32597" s="118"/>
      <c r="R32597" s="118"/>
      <c r="T32597" s="118"/>
      <c r="V32597" s="118"/>
      <c r="X32597" s="118"/>
      <c r="Z32597" s="118"/>
    </row>
    <row r="32598" spans="16:26" x14ac:dyDescent="0.25">
      <c r="P32598" s="119"/>
      <c r="R32598" s="119"/>
      <c r="T32598" s="119"/>
      <c r="V32598" s="119"/>
      <c r="X32598" s="119"/>
      <c r="Z32598" s="119"/>
    </row>
    <row r="32599" spans="16:26" x14ac:dyDescent="0.25">
      <c r="P32599" s="119"/>
      <c r="R32599" s="119"/>
      <c r="T32599" s="119"/>
      <c r="V32599" s="119"/>
      <c r="X32599" s="119"/>
      <c r="Z32599" s="119"/>
    </row>
    <row r="32600" spans="16:26" x14ac:dyDescent="0.25">
      <c r="P32600" s="120"/>
      <c r="R32600" s="120"/>
      <c r="T32600" s="120"/>
      <c r="V32600" s="120"/>
      <c r="X32600" s="120"/>
      <c r="Z32600" s="120"/>
    </row>
    <row r="32601" spans="16:26" x14ac:dyDescent="0.25">
      <c r="P32601" s="119"/>
      <c r="R32601" s="119"/>
      <c r="T32601" s="119"/>
      <c r="V32601" s="119"/>
      <c r="X32601" s="119"/>
      <c r="Z32601" s="119"/>
    </row>
    <row r="32602" spans="16:26" x14ac:dyDescent="0.25">
      <c r="P32602" s="119"/>
      <c r="R32602" s="119"/>
      <c r="T32602" s="119"/>
      <c r="V32602" s="119"/>
      <c r="X32602" s="119"/>
      <c r="Z32602" s="119"/>
    </row>
    <row r="32603" spans="16:26" x14ac:dyDescent="0.25">
      <c r="P32603" s="120"/>
      <c r="R32603" s="120"/>
      <c r="T32603" s="120"/>
      <c r="V32603" s="120"/>
      <c r="X32603" s="120"/>
      <c r="Z32603" s="120"/>
    </row>
    <row r="32604" spans="16:26" x14ac:dyDescent="0.25">
      <c r="P32604" s="119"/>
      <c r="R32604" s="119"/>
      <c r="T32604" s="119"/>
      <c r="V32604" s="119"/>
      <c r="X32604" s="119"/>
      <c r="Z32604" s="119"/>
    </row>
    <row r="32605" spans="16:26" x14ac:dyDescent="0.25">
      <c r="P32605" s="120"/>
      <c r="R32605" s="120"/>
      <c r="T32605" s="120"/>
      <c r="V32605" s="120"/>
      <c r="X32605" s="120"/>
      <c r="Z32605" s="120"/>
    </row>
    <row r="32606" spans="16:26" x14ac:dyDescent="0.25">
      <c r="P32606" s="119"/>
      <c r="R32606" s="119"/>
      <c r="T32606" s="119"/>
      <c r="V32606" s="119"/>
      <c r="X32606" s="119"/>
      <c r="Z32606" s="119"/>
    </row>
    <row r="32607" spans="16:26" x14ac:dyDescent="0.25">
      <c r="P32607" s="119"/>
      <c r="R32607" s="119"/>
      <c r="T32607" s="119"/>
      <c r="V32607" s="119"/>
      <c r="X32607" s="119"/>
      <c r="Z32607" s="119"/>
    </row>
    <row r="32608" spans="16:26" x14ac:dyDescent="0.25">
      <c r="P32608" s="119"/>
      <c r="R32608" s="119"/>
      <c r="T32608" s="119"/>
      <c r="V32608" s="119"/>
      <c r="X32608" s="119"/>
      <c r="Z32608" s="119"/>
    </row>
    <row r="32609" spans="16:26" x14ac:dyDescent="0.25">
      <c r="P32609" s="121"/>
      <c r="R32609" s="121"/>
      <c r="T32609" s="121"/>
      <c r="V32609" s="121"/>
      <c r="X32609" s="121"/>
      <c r="Z32609" s="121"/>
    </row>
    <row r="32610" spans="16:26" x14ac:dyDescent="0.25">
      <c r="P32610" s="121"/>
      <c r="R32610" s="121"/>
      <c r="T32610" s="121"/>
      <c r="V32610" s="121"/>
      <c r="X32610" s="121"/>
      <c r="Z32610" s="121"/>
    </row>
    <row r="32611" spans="16:26" x14ac:dyDescent="0.25">
      <c r="P32611" s="121"/>
      <c r="R32611" s="121"/>
      <c r="T32611" s="121"/>
      <c r="V32611" s="121"/>
      <c r="X32611" s="121"/>
      <c r="Z32611" s="121"/>
    </row>
    <row r="32612" spans="16:26" x14ac:dyDescent="0.25">
      <c r="P32612" s="121"/>
      <c r="R32612" s="121"/>
      <c r="T32612" s="121"/>
      <c r="V32612" s="121"/>
      <c r="X32612" s="121"/>
      <c r="Z32612" s="121"/>
    </row>
    <row r="32613" spans="16:26" x14ac:dyDescent="0.25">
      <c r="P32613" s="122"/>
      <c r="R32613" s="122"/>
      <c r="T32613" s="122"/>
      <c r="V32613" s="122"/>
      <c r="X32613" s="122"/>
      <c r="Z32613" s="122"/>
    </row>
    <row r="32614" spans="16:26" x14ac:dyDescent="0.25">
      <c r="P32614" s="118"/>
      <c r="R32614" s="118"/>
      <c r="T32614" s="118"/>
      <c r="V32614" s="118"/>
      <c r="X32614" s="118"/>
      <c r="Z32614" s="118"/>
    </row>
    <row r="32615" spans="16:26" x14ac:dyDescent="0.25">
      <c r="P32615" s="119"/>
      <c r="R32615" s="119"/>
      <c r="T32615" s="119"/>
      <c r="V32615" s="119"/>
      <c r="X32615" s="119"/>
      <c r="Z32615" s="119"/>
    </row>
    <row r="32616" spans="16:26" x14ac:dyDescent="0.25">
      <c r="P32616" s="119"/>
      <c r="R32616" s="119"/>
      <c r="T32616" s="119"/>
      <c r="V32616" s="119"/>
      <c r="X32616" s="119"/>
      <c r="Z32616" s="119"/>
    </row>
    <row r="32617" spans="16:26" x14ac:dyDescent="0.25">
      <c r="P32617" s="120"/>
      <c r="R32617" s="120"/>
      <c r="T32617" s="120"/>
      <c r="V32617" s="120"/>
      <c r="X32617" s="120"/>
      <c r="Z32617" s="120"/>
    </row>
    <row r="32618" spans="16:26" x14ac:dyDescent="0.25">
      <c r="P32618" s="119"/>
      <c r="R32618" s="119"/>
      <c r="T32618" s="119"/>
      <c r="V32618" s="119"/>
      <c r="X32618" s="119"/>
      <c r="Z32618" s="119"/>
    </row>
    <row r="32619" spans="16:26" x14ac:dyDescent="0.25">
      <c r="P32619" s="119"/>
      <c r="R32619" s="119"/>
      <c r="T32619" s="119"/>
      <c r="V32619" s="119"/>
      <c r="X32619" s="119"/>
      <c r="Z32619" s="119"/>
    </row>
    <row r="32620" spans="16:26" x14ac:dyDescent="0.25">
      <c r="P32620" s="120"/>
      <c r="R32620" s="120"/>
      <c r="T32620" s="120"/>
      <c r="V32620" s="120"/>
      <c r="X32620" s="120"/>
      <c r="Z32620" s="120"/>
    </row>
    <row r="32621" spans="16:26" x14ac:dyDescent="0.25">
      <c r="P32621" s="119"/>
      <c r="R32621" s="119"/>
      <c r="T32621" s="119"/>
      <c r="V32621" s="119"/>
      <c r="X32621" s="119"/>
      <c r="Z32621" s="119"/>
    </row>
    <row r="32622" spans="16:26" x14ac:dyDescent="0.25">
      <c r="P32622" s="120"/>
      <c r="R32622" s="120"/>
      <c r="T32622" s="120"/>
      <c r="V32622" s="120"/>
      <c r="X32622" s="120"/>
      <c r="Z32622" s="120"/>
    </row>
    <row r="32623" spans="16:26" x14ac:dyDescent="0.25">
      <c r="P32623" s="119"/>
      <c r="R32623" s="119"/>
      <c r="T32623" s="119"/>
      <c r="V32623" s="119"/>
      <c r="X32623" s="119"/>
      <c r="Z32623" s="119"/>
    </row>
    <row r="32624" spans="16:26" x14ac:dyDescent="0.25">
      <c r="P32624" s="119"/>
      <c r="R32624" s="119"/>
      <c r="T32624" s="119"/>
      <c r="V32624" s="119"/>
      <c r="X32624" s="119"/>
      <c r="Z32624" s="119"/>
    </row>
    <row r="32625" spans="16:26" x14ac:dyDescent="0.25">
      <c r="P32625" s="119"/>
      <c r="R32625" s="119"/>
      <c r="T32625" s="119"/>
      <c r="V32625" s="119"/>
      <c r="X32625" s="119"/>
      <c r="Z32625" s="119"/>
    </row>
    <row r="32626" spans="16:26" x14ac:dyDescent="0.25">
      <c r="P32626" s="121"/>
      <c r="R32626" s="121"/>
      <c r="T32626" s="121"/>
      <c r="V32626" s="121"/>
      <c r="X32626" s="121"/>
      <c r="Z32626" s="121"/>
    </row>
    <row r="32627" spans="16:26" x14ac:dyDescent="0.25">
      <c r="P32627" s="121"/>
      <c r="R32627" s="121"/>
      <c r="T32627" s="121"/>
      <c r="V32627" s="121"/>
      <c r="X32627" s="121"/>
      <c r="Z32627" s="121"/>
    </row>
    <row r="32628" spans="16:26" x14ac:dyDescent="0.25">
      <c r="P32628" s="121"/>
      <c r="R32628" s="121"/>
      <c r="T32628" s="121"/>
      <c r="V32628" s="121"/>
      <c r="X32628" s="121"/>
      <c r="Z32628" s="121"/>
    </row>
    <row r="32629" spans="16:26" x14ac:dyDescent="0.25">
      <c r="P32629" s="121"/>
      <c r="R32629" s="121"/>
      <c r="T32629" s="121"/>
      <c r="V32629" s="121"/>
      <c r="X32629" s="121"/>
      <c r="Z32629" s="121"/>
    </row>
    <row r="32630" spans="16:26" x14ac:dyDescent="0.25">
      <c r="P32630" s="122"/>
      <c r="R32630" s="122"/>
      <c r="T32630" s="122"/>
      <c r="V32630" s="122"/>
      <c r="X32630" s="122"/>
      <c r="Z32630" s="122"/>
    </row>
    <row r="32631" spans="16:26" x14ac:dyDescent="0.25">
      <c r="P32631" s="118"/>
      <c r="R32631" s="118"/>
      <c r="T32631" s="118"/>
      <c r="V32631" s="118"/>
      <c r="X32631" s="118"/>
      <c r="Z32631" s="118"/>
    </row>
    <row r="32632" spans="16:26" x14ac:dyDescent="0.25">
      <c r="P32632" s="119"/>
      <c r="R32632" s="119"/>
      <c r="T32632" s="119"/>
      <c r="V32632" s="119"/>
      <c r="X32632" s="119"/>
      <c r="Z32632" s="119"/>
    </row>
    <row r="32633" spans="16:26" x14ac:dyDescent="0.25">
      <c r="P32633" s="119"/>
      <c r="R32633" s="119"/>
      <c r="T32633" s="119"/>
      <c r="V32633" s="119"/>
      <c r="X32633" s="119"/>
      <c r="Z32633" s="119"/>
    </row>
    <row r="32634" spans="16:26" x14ac:dyDescent="0.25">
      <c r="P32634" s="120"/>
      <c r="R32634" s="120"/>
      <c r="T32634" s="120"/>
      <c r="V32634" s="120"/>
      <c r="X32634" s="120"/>
      <c r="Z32634" s="120"/>
    </row>
    <row r="32635" spans="16:26" x14ac:dyDescent="0.25">
      <c r="P32635" s="119"/>
      <c r="R32635" s="119"/>
      <c r="T32635" s="119"/>
      <c r="V32635" s="119"/>
      <c r="X32635" s="119"/>
      <c r="Z32635" s="119"/>
    </row>
    <row r="32636" spans="16:26" x14ac:dyDescent="0.25">
      <c r="P32636" s="119"/>
      <c r="R32636" s="119"/>
      <c r="T32636" s="119"/>
      <c r="V32636" s="119"/>
      <c r="X32636" s="119"/>
      <c r="Z32636" s="119"/>
    </row>
    <row r="32637" spans="16:26" x14ac:dyDescent="0.25">
      <c r="P32637" s="120"/>
      <c r="R32637" s="120"/>
      <c r="T32637" s="120"/>
      <c r="V32637" s="120"/>
      <c r="X32637" s="120"/>
      <c r="Z32637" s="120"/>
    </row>
    <row r="32638" spans="16:26" x14ac:dyDescent="0.25">
      <c r="P32638" s="119"/>
      <c r="R32638" s="119"/>
      <c r="T32638" s="119"/>
      <c r="V32638" s="119"/>
      <c r="X32638" s="119"/>
      <c r="Z32638" s="119"/>
    </row>
    <row r="32639" spans="16:26" x14ac:dyDescent="0.25">
      <c r="P32639" s="120"/>
      <c r="R32639" s="120"/>
      <c r="T32639" s="120"/>
      <c r="V32639" s="120"/>
      <c r="X32639" s="120"/>
      <c r="Z32639" s="120"/>
    </row>
    <row r="32640" spans="16:26" x14ac:dyDescent="0.25">
      <c r="P32640" s="119"/>
      <c r="R32640" s="119"/>
      <c r="T32640" s="119"/>
      <c r="V32640" s="119"/>
      <c r="X32640" s="119"/>
      <c r="Z32640" s="119"/>
    </row>
    <row r="32641" spans="16:26" x14ac:dyDescent="0.25">
      <c r="P32641" s="119"/>
      <c r="R32641" s="119"/>
      <c r="T32641" s="119"/>
      <c r="V32641" s="119"/>
      <c r="X32641" s="119"/>
      <c r="Z32641" s="119"/>
    </row>
    <row r="32642" spans="16:26" x14ac:dyDescent="0.25">
      <c r="P32642" s="119"/>
      <c r="R32642" s="119"/>
      <c r="T32642" s="119"/>
      <c r="V32642" s="119"/>
      <c r="X32642" s="119"/>
      <c r="Z32642" s="119"/>
    </row>
    <row r="32643" spans="16:26" x14ac:dyDescent="0.25">
      <c r="P32643" s="121"/>
      <c r="R32643" s="121"/>
      <c r="T32643" s="121"/>
      <c r="V32643" s="121"/>
      <c r="X32643" s="121"/>
      <c r="Z32643" s="121"/>
    </row>
    <row r="32644" spans="16:26" x14ac:dyDescent="0.25">
      <c r="P32644" s="121"/>
      <c r="R32644" s="121"/>
      <c r="T32644" s="121"/>
      <c r="V32644" s="121"/>
      <c r="X32644" s="121"/>
      <c r="Z32644" s="121"/>
    </row>
    <row r="32645" spans="16:26" x14ac:dyDescent="0.25">
      <c r="P32645" s="121"/>
      <c r="R32645" s="121"/>
      <c r="T32645" s="121"/>
      <c r="V32645" s="121"/>
      <c r="X32645" s="121"/>
      <c r="Z32645" s="121"/>
    </row>
    <row r="32646" spans="16:26" x14ac:dyDescent="0.25">
      <c r="P32646" s="121"/>
      <c r="R32646" s="121"/>
      <c r="T32646" s="121"/>
      <c r="V32646" s="121"/>
      <c r="X32646" s="121"/>
      <c r="Z32646" s="121"/>
    </row>
    <row r="32647" spans="16:26" x14ac:dyDescent="0.25">
      <c r="P32647" s="122"/>
      <c r="R32647" s="122"/>
      <c r="T32647" s="122"/>
      <c r="V32647" s="122"/>
      <c r="X32647" s="122"/>
      <c r="Z32647" s="122"/>
    </row>
    <row r="32648" spans="16:26" x14ac:dyDescent="0.25">
      <c r="P32648" s="118"/>
      <c r="R32648" s="118"/>
      <c r="T32648" s="118"/>
      <c r="V32648" s="118"/>
      <c r="X32648" s="118"/>
      <c r="Z32648" s="118"/>
    </row>
    <row r="32649" spans="16:26" x14ac:dyDescent="0.25">
      <c r="P32649" s="119"/>
      <c r="R32649" s="119"/>
      <c r="T32649" s="119"/>
      <c r="V32649" s="119"/>
      <c r="X32649" s="119"/>
      <c r="Z32649" s="119"/>
    </row>
    <row r="32650" spans="16:26" x14ac:dyDescent="0.25">
      <c r="P32650" s="119"/>
      <c r="R32650" s="119"/>
      <c r="T32650" s="119"/>
      <c r="V32650" s="119"/>
      <c r="X32650" s="119"/>
      <c r="Z32650" s="119"/>
    </row>
    <row r="32651" spans="16:26" x14ac:dyDescent="0.25">
      <c r="P32651" s="120"/>
      <c r="R32651" s="120"/>
      <c r="T32651" s="120"/>
      <c r="V32651" s="120"/>
      <c r="X32651" s="120"/>
      <c r="Z32651" s="120"/>
    </row>
    <row r="32652" spans="16:26" x14ac:dyDescent="0.25">
      <c r="P32652" s="119"/>
      <c r="R32652" s="119"/>
      <c r="T32652" s="119"/>
      <c r="V32652" s="119"/>
      <c r="X32652" s="119"/>
      <c r="Z32652" s="119"/>
    </row>
    <row r="32653" spans="16:26" x14ac:dyDescent="0.25">
      <c r="P32653" s="119"/>
      <c r="R32653" s="119"/>
      <c r="T32653" s="119"/>
      <c r="V32653" s="119"/>
      <c r="X32653" s="119"/>
      <c r="Z32653" s="119"/>
    </row>
    <row r="32654" spans="16:26" x14ac:dyDescent="0.25">
      <c r="P32654" s="120"/>
      <c r="R32654" s="120"/>
      <c r="T32654" s="120"/>
      <c r="V32654" s="120"/>
      <c r="X32654" s="120"/>
      <c r="Z32654" s="120"/>
    </row>
    <row r="32655" spans="16:26" x14ac:dyDescent="0.25">
      <c r="P32655" s="119"/>
      <c r="R32655" s="119"/>
      <c r="T32655" s="119"/>
      <c r="V32655" s="119"/>
      <c r="X32655" s="119"/>
      <c r="Z32655" s="119"/>
    </row>
    <row r="32656" spans="16:26" x14ac:dyDescent="0.25">
      <c r="P32656" s="120"/>
      <c r="R32656" s="120"/>
      <c r="T32656" s="120"/>
      <c r="V32656" s="120"/>
      <c r="X32656" s="120"/>
      <c r="Z32656" s="120"/>
    </row>
    <row r="32657" spans="16:26" x14ac:dyDescent="0.25">
      <c r="P32657" s="119"/>
      <c r="R32657" s="119"/>
      <c r="T32657" s="119"/>
      <c r="V32657" s="119"/>
      <c r="X32657" s="119"/>
      <c r="Z32657" s="119"/>
    </row>
    <row r="32658" spans="16:26" x14ac:dyDescent="0.25">
      <c r="P32658" s="119"/>
      <c r="R32658" s="119"/>
      <c r="T32658" s="119"/>
      <c r="V32658" s="119"/>
      <c r="X32658" s="119"/>
      <c r="Z32658" s="119"/>
    </row>
    <row r="32659" spans="16:26" x14ac:dyDescent="0.25">
      <c r="P32659" s="119"/>
      <c r="R32659" s="119"/>
      <c r="T32659" s="119"/>
      <c r="V32659" s="119"/>
      <c r="X32659" s="119"/>
      <c r="Z32659" s="119"/>
    </row>
    <row r="32660" spans="16:26" x14ac:dyDescent="0.25">
      <c r="P32660" s="121"/>
      <c r="R32660" s="121"/>
      <c r="T32660" s="121"/>
      <c r="V32660" s="121"/>
      <c r="X32660" s="121"/>
      <c r="Z32660" s="121"/>
    </row>
    <row r="32661" spans="16:26" x14ac:dyDescent="0.25">
      <c r="P32661" s="121"/>
      <c r="R32661" s="121"/>
      <c r="T32661" s="121"/>
      <c r="V32661" s="121"/>
      <c r="X32661" s="121"/>
      <c r="Z32661" s="121"/>
    </row>
    <row r="32662" spans="16:26" x14ac:dyDescent="0.25">
      <c r="P32662" s="121"/>
      <c r="R32662" s="121"/>
      <c r="T32662" s="121"/>
      <c r="V32662" s="121"/>
      <c r="X32662" s="121"/>
      <c r="Z32662" s="121"/>
    </row>
    <row r="32663" spans="16:26" x14ac:dyDescent="0.25">
      <c r="P32663" s="121"/>
      <c r="R32663" s="121"/>
      <c r="T32663" s="121"/>
      <c r="V32663" s="121"/>
      <c r="X32663" s="121"/>
      <c r="Z32663" s="121"/>
    </row>
    <row r="32664" spans="16:26" x14ac:dyDescent="0.25">
      <c r="P32664" s="122"/>
      <c r="R32664" s="122"/>
      <c r="T32664" s="122"/>
      <c r="V32664" s="122"/>
      <c r="X32664" s="122"/>
      <c r="Z32664" s="122"/>
    </row>
    <row r="32665" spans="16:26" x14ac:dyDescent="0.25">
      <c r="P32665" s="118"/>
      <c r="R32665" s="118"/>
      <c r="T32665" s="118"/>
      <c r="V32665" s="118"/>
      <c r="X32665" s="118"/>
      <c r="Z32665" s="118"/>
    </row>
    <row r="32666" spans="16:26" x14ac:dyDescent="0.25">
      <c r="P32666" s="119"/>
      <c r="R32666" s="119"/>
      <c r="T32666" s="119"/>
      <c r="V32666" s="119"/>
      <c r="X32666" s="119"/>
      <c r="Z32666" s="119"/>
    </row>
    <row r="32667" spans="16:26" x14ac:dyDescent="0.25">
      <c r="P32667" s="119"/>
      <c r="R32667" s="119"/>
      <c r="T32667" s="119"/>
      <c r="V32667" s="119"/>
      <c r="X32667" s="119"/>
      <c r="Z32667" s="119"/>
    </row>
    <row r="32668" spans="16:26" x14ac:dyDescent="0.25">
      <c r="P32668" s="120"/>
      <c r="R32668" s="120"/>
      <c r="T32668" s="120"/>
      <c r="V32668" s="120"/>
      <c r="X32668" s="120"/>
      <c r="Z32668" s="120"/>
    </row>
    <row r="32669" spans="16:26" x14ac:dyDescent="0.25">
      <c r="P32669" s="119"/>
      <c r="R32669" s="119"/>
      <c r="T32669" s="119"/>
      <c r="V32669" s="119"/>
      <c r="X32669" s="119"/>
      <c r="Z32669" s="119"/>
    </row>
    <row r="32670" spans="16:26" x14ac:dyDescent="0.25">
      <c r="P32670" s="119"/>
      <c r="R32670" s="119"/>
      <c r="T32670" s="119"/>
      <c r="V32670" s="119"/>
      <c r="X32670" s="119"/>
      <c r="Z32670" s="119"/>
    </row>
    <row r="32671" spans="16:26" x14ac:dyDescent="0.25">
      <c r="P32671" s="120"/>
      <c r="R32671" s="120"/>
      <c r="T32671" s="120"/>
      <c r="V32671" s="120"/>
      <c r="X32671" s="120"/>
      <c r="Z32671" s="120"/>
    </row>
    <row r="32672" spans="16:26" x14ac:dyDescent="0.25">
      <c r="P32672" s="119"/>
      <c r="R32672" s="119"/>
      <c r="T32672" s="119"/>
      <c r="V32672" s="119"/>
      <c r="X32672" s="119"/>
      <c r="Z32672" s="119"/>
    </row>
    <row r="32673" spans="16:26" x14ac:dyDescent="0.25">
      <c r="P32673" s="120"/>
      <c r="R32673" s="120"/>
      <c r="T32673" s="120"/>
      <c r="V32673" s="120"/>
      <c r="X32673" s="120"/>
      <c r="Z32673" s="120"/>
    </row>
    <row r="32674" spans="16:26" x14ac:dyDescent="0.25">
      <c r="P32674" s="119"/>
      <c r="R32674" s="119"/>
      <c r="T32674" s="119"/>
      <c r="V32674" s="119"/>
      <c r="X32674" s="119"/>
      <c r="Z32674" s="119"/>
    </row>
    <row r="32675" spans="16:26" x14ac:dyDescent="0.25">
      <c r="P32675" s="119"/>
      <c r="R32675" s="119"/>
      <c r="T32675" s="119"/>
      <c r="V32675" s="119"/>
      <c r="X32675" s="119"/>
      <c r="Z32675" s="119"/>
    </row>
    <row r="32676" spans="16:26" x14ac:dyDescent="0.25">
      <c r="P32676" s="119"/>
      <c r="R32676" s="119"/>
      <c r="T32676" s="119"/>
      <c r="V32676" s="119"/>
      <c r="X32676" s="119"/>
      <c r="Z32676" s="119"/>
    </row>
    <row r="32677" spans="16:26" x14ac:dyDescent="0.25">
      <c r="P32677" s="121"/>
      <c r="R32677" s="121"/>
      <c r="T32677" s="121"/>
      <c r="V32677" s="121"/>
      <c r="X32677" s="121"/>
      <c r="Z32677" s="121"/>
    </row>
    <row r="32678" spans="16:26" x14ac:dyDescent="0.25">
      <c r="P32678" s="121"/>
      <c r="R32678" s="121"/>
      <c r="T32678" s="121"/>
      <c r="V32678" s="121"/>
      <c r="X32678" s="121"/>
      <c r="Z32678" s="121"/>
    </row>
    <row r="32679" spans="16:26" x14ac:dyDescent="0.25">
      <c r="P32679" s="121"/>
      <c r="R32679" s="121"/>
      <c r="T32679" s="121"/>
      <c r="V32679" s="121"/>
      <c r="X32679" s="121"/>
      <c r="Z32679" s="121"/>
    </row>
    <row r="32680" spans="16:26" x14ac:dyDescent="0.25">
      <c r="P32680" s="121"/>
      <c r="R32680" s="121"/>
      <c r="T32680" s="121"/>
      <c r="V32680" s="121"/>
      <c r="X32680" s="121"/>
      <c r="Z32680" s="121"/>
    </row>
    <row r="32681" spans="16:26" x14ac:dyDescent="0.25">
      <c r="P32681" s="122"/>
      <c r="R32681" s="122"/>
      <c r="T32681" s="122"/>
      <c r="V32681" s="122"/>
      <c r="X32681" s="122"/>
      <c r="Z32681" s="122"/>
    </row>
    <row r="32682" spans="16:26" x14ac:dyDescent="0.25">
      <c r="P32682" s="118"/>
      <c r="R32682" s="118"/>
      <c r="T32682" s="118"/>
      <c r="V32682" s="118"/>
      <c r="X32682" s="118"/>
      <c r="Z32682" s="118"/>
    </row>
    <row r="32683" spans="16:26" x14ac:dyDescent="0.25">
      <c r="P32683" s="119"/>
      <c r="R32683" s="119"/>
      <c r="T32683" s="119"/>
      <c r="V32683" s="119"/>
      <c r="X32683" s="119"/>
      <c r="Z32683" s="119"/>
    </row>
    <row r="32684" spans="16:26" x14ac:dyDescent="0.25">
      <c r="P32684" s="119"/>
      <c r="R32684" s="119"/>
      <c r="T32684" s="119"/>
      <c r="V32684" s="119"/>
      <c r="X32684" s="119"/>
      <c r="Z32684" s="119"/>
    </row>
    <row r="32685" spans="16:26" x14ac:dyDescent="0.25">
      <c r="P32685" s="120"/>
      <c r="R32685" s="120"/>
      <c r="T32685" s="120"/>
      <c r="V32685" s="120"/>
      <c r="X32685" s="120"/>
      <c r="Z32685" s="120"/>
    </row>
    <row r="32686" spans="16:26" x14ac:dyDescent="0.25">
      <c r="P32686" s="119"/>
      <c r="R32686" s="119"/>
      <c r="T32686" s="119"/>
      <c r="V32686" s="119"/>
      <c r="X32686" s="119"/>
      <c r="Z32686" s="119"/>
    </row>
    <row r="32687" spans="16:26" x14ac:dyDescent="0.25">
      <c r="P32687" s="119"/>
      <c r="R32687" s="119"/>
      <c r="T32687" s="119"/>
      <c r="V32687" s="119"/>
      <c r="X32687" s="119"/>
      <c r="Z32687" s="119"/>
    </row>
    <row r="32688" spans="16:26" x14ac:dyDescent="0.25">
      <c r="P32688" s="120"/>
      <c r="R32688" s="120"/>
      <c r="T32688" s="120"/>
      <c r="V32688" s="120"/>
      <c r="X32688" s="120"/>
      <c r="Z32688" s="120"/>
    </row>
    <row r="32689" spans="16:26" x14ac:dyDescent="0.25">
      <c r="P32689" s="119"/>
      <c r="R32689" s="119"/>
      <c r="T32689" s="119"/>
      <c r="V32689" s="119"/>
      <c r="X32689" s="119"/>
      <c r="Z32689" s="119"/>
    </row>
    <row r="32690" spans="16:26" x14ac:dyDescent="0.25">
      <c r="P32690" s="120"/>
      <c r="R32690" s="120"/>
      <c r="T32690" s="120"/>
      <c r="V32690" s="120"/>
      <c r="X32690" s="120"/>
      <c r="Z32690" s="120"/>
    </row>
    <row r="32691" spans="16:26" x14ac:dyDescent="0.25">
      <c r="P32691" s="119"/>
      <c r="R32691" s="119"/>
      <c r="T32691" s="119"/>
      <c r="V32691" s="119"/>
      <c r="X32691" s="119"/>
      <c r="Z32691" s="119"/>
    </row>
    <row r="32692" spans="16:26" x14ac:dyDescent="0.25">
      <c r="P32692" s="119"/>
      <c r="R32692" s="119"/>
      <c r="T32692" s="119"/>
      <c r="V32692" s="119"/>
      <c r="X32692" s="119"/>
      <c r="Z32692" s="119"/>
    </row>
    <row r="32693" spans="16:26" x14ac:dyDescent="0.25">
      <c r="P32693" s="119"/>
      <c r="R32693" s="119"/>
      <c r="T32693" s="119"/>
      <c r="V32693" s="119"/>
      <c r="X32693" s="119"/>
      <c r="Z32693" s="119"/>
    </row>
    <row r="32694" spans="16:26" x14ac:dyDescent="0.25">
      <c r="P32694" s="121"/>
      <c r="R32694" s="121"/>
      <c r="T32694" s="121"/>
      <c r="V32694" s="121"/>
      <c r="X32694" s="121"/>
      <c r="Z32694" s="121"/>
    </row>
    <row r="32695" spans="16:26" x14ac:dyDescent="0.25">
      <c r="P32695" s="121"/>
      <c r="R32695" s="121"/>
      <c r="T32695" s="121"/>
      <c r="V32695" s="121"/>
      <c r="X32695" s="121"/>
      <c r="Z32695" s="121"/>
    </row>
    <row r="32696" spans="16:26" x14ac:dyDescent="0.25">
      <c r="P32696" s="121"/>
      <c r="R32696" s="121"/>
      <c r="T32696" s="121"/>
      <c r="V32696" s="121"/>
      <c r="X32696" s="121"/>
      <c r="Z32696" s="121"/>
    </row>
    <row r="32697" spans="16:26" x14ac:dyDescent="0.25">
      <c r="P32697" s="121"/>
      <c r="R32697" s="121"/>
      <c r="T32697" s="121"/>
      <c r="V32697" s="121"/>
      <c r="X32697" s="121"/>
      <c r="Z32697" s="121"/>
    </row>
    <row r="32698" spans="16:26" x14ac:dyDescent="0.25">
      <c r="P32698" s="122"/>
      <c r="R32698" s="122"/>
      <c r="T32698" s="122"/>
      <c r="V32698" s="122"/>
      <c r="X32698" s="122"/>
      <c r="Z32698" s="122"/>
    </row>
    <row r="32699" spans="16:26" x14ac:dyDescent="0.25">
      <c r="P32699" s="118"/>
      <c r="R32699" s="118"/>
      <c r="T32699" s="118"/>
      <c r="V32699" s="118"/>
      <c r="X32699" s="118"/>
      <c r="Z32699" s="118"/>
    </row>
    <row r="32700" spans="16:26" x14ac:dyDescent="0.25">
      <c r="P32700" s="119"/>
      <c r="R32700" s="119"/>
      <c r="T32700" s="119"/>
      <c r="V32700" s="119"/>
      <c r="X32700" s="119"/>
      <c r="Z32700" s="119"/>
    </row>
    <row r="32701" spans="16:26" x14ac:dyDescent="0.25">
      <c r="P32701" s="119"/>
      <c r="R32701" s="119"/>
      <c r="T32701" s="119"/>
      <c r="V32701" s="119"/>
      <c r="X32701" s="119"/>
      <c r="Z32701" s="119"/>
    </row>
    <row r="32702" spans="16:26" x14ac:dyDescent="0.25">
      <c r="P32702" s="120"/>
      <c r="R32702" s="120"/>
      <c r="T32702" s="120"/>
      <c r="V32702" s="120"/>
      <c r="X32702" s="120"/>
      <c r="Z32702" s="120"/>
    </row>
    <row r="32703" spans="16:26" x14ac:dyDescent="0.25">
      <c r="P32703" s="119"/>
      <c r="R32703" s="119"/>
      <c r="T32703" s="119"/>
      <c r="V32703" s="119"/>
      <c r="X32703" s="119"/>
      <c r="Z32703" s="119"/>
    </row>
    <row r="32704" spans="16:26" x14ac:dyDescent="0.25">
      <c r="P32704" s="119"/>
      <c r="R32704" s="119"/>
      <c r="T32704" s="119"/>
      <c r="V32704" s="119"/>
      <c r="X32704" s="119"/>
      <c r="Z32704" s="119"/>
    </row>
    <row r="32705" spans="16:26" x14ac:dyDescent="0.25">
      <c r="P32705" s="120"/>
      <c r="R32705" s="120"/>
      <c r="T32705" s="120"/>
      <c r="V32705" s="120"/>
      <c r="X32705" s="120"/>
      <c r="Z32705" s="120"/>
    </row>
    <row r="32706" spans="16:26" x14ac:dyDescent="0.25">
      <c r="P32706" s="119"/>
      <c r="R32706" s="119"/>
      <c r="T32706" s="119"/>
      <c r="V32706" s="119"/>
      <c r="X32706" s="119"/>
      <c r="Z32706" s="119"/>
    </row>
    <row r="32707" spans="16:26" x14ac:dyDescent="0.25">
      <c r="P32707" s="120"/>
      <c r="R32707" s="120"/>
      <c r="T32707" s="120"/>
      <c r="V32707" s="120"/>
      <c r="X32707" s="120"/>
      <c r="Z32707" s="120"/>
    </row>
    <row r="32708" spans="16:26" x14ac:dyDescent="0.25">
      <c r="P32708" s="119"/>
      <c r="R32708" s="119"/>
      <c r="T32708" s="119"/>
      <c r="V32708" s="119"/>
      <c r="X32708" s="119"/>
      <c r="Z32708" s="119"/>
    </row>
    <row r="32709" spans="16:26" x14ac:dyDescent="0.25">
      <c r="P32709" s="119"/>
      <c r="R32709" s="119"/>
      <c r="T32709" s="119"/>
      <c r="V32709" s="119"/>
      <c r="X32709" s="119"/>
      <c r="Z32709" s="119"/>
    </row>
    <row r="32710" spans="16:26" x14ac:dyDescent="0.25">
      <c r="P32710" s="119"/>
      <c r="R32710" s="119"/>
      <c r="T32710" s="119"/>
      <c r="V32710" s="119"/>
      <c r="X32710" s="119"/>
      <c r="Z32710" s="119"/>
    </row>
    <row r="32711" spans="16:26" x14ac:dyDescent="0.25">
      <c r="P32711" s="121"/>
      <c r="R32711" s="121"/>
      <c r="T32711" s="121"/>
      <c r="V32711" s="121"/>
      <c r="X32711" s="121"/>
      <c r="Z32711" s="121"/>
    </row>
    <row r="32712" spans="16:26" x14ac:dyDescent="0.25">
      <c r="P32712" s="121"/>
      <c r="R32712" s="121"/>
      <c r="T32712" s="121"/>
      <c r="V32712" s="121"/>
      <c r="X32712" s="121"/>
      <c r="Z32712" s="121"/>
    </row>
    <row r="32713" spans="16:26" x14ac:dyDescent="0.25">
      <c r="P32713" s="121"/>
      <c r="R32713" s="121"/>
      <c r="T32713" s="121"/>
      <c r="V32713" s="121"/>
      <c r="X32713" s="121"/>
      <c r="Z32713" s="121"/>
    </row>
    <row r="32714" spans="16:26" x14ac:dyDescent="0.25">
      <c r="P32714" s="121"/>
      <c r="R32714" s="121"/>
      <c r="T32714" s="121"/>
      <c r="V32714" s="121"/>
      <c r="X32714" s="121"/>
      <c r="Z32714" s="121"/>
    </row>
    <row r="32715" spans="16:26" x14ac:dyDescent="0.25">
      <c r="P32715" s="122"/>
      <c r="R32715" s="122"/>
      <c r="T32715" s="122"/>
      <c r="V32715" s="122"/>
      <c r="X32715" s="122"/>
      <c r="Z32715" s="122"/>
    </row>
    <row r="32716" spans="16:26" x14ac:dyDescent="0.25">
      <c r="P32716" s="118"/>
      <c r="R32716" s="118"/>
      <c r="T32716" s="118"/>
      <c r="V32716" s="118"/>
      <c r="X32716" s="118"/>
      <c r="Z32716" s="118"/>
    </row>
    <row r="32717" spans="16:26" x14ac:dyDescent="0.25">
      <c r="P32717" s="119"/>
      <c r="R32717" s="119"/>
      <c r="T32717" s="119"/>
      <c r="V32717" s="119"/>
      <c r="X32717" s="119"/>
      <c r="Z32717" s="119"/>
    </row>
    <row r="32718" spans="16:26" x14ac:dyDescent="0.25">
      <c r="P32718" s="119"/>
      <c r="R32718" s="119"/>
      <c r="T32718" s="119"/>
      <c r="V32718" s="119"/>
      <c r="X32718" s="119"/>
      <c r="Z32718" s="119"/>
    </row>
    <row r="32719" spans="16:26" x14ac:dyDescent="0.25">
      <c r="P32719" s="120"/>
      <c r="R32719" s="120"/>
      <c r="T32719" s="120"/>
      <c r="V32719" s="120"/>
      <c r="X32719" s="120"/>
      <c r="Z32719" s="120"/>
    </row>
    <row r="32720" spans="16:26" x14ac:dyDescent="0.25">
      <c r="P32720" s="119"/>
      <c r="R32720" s="119"/>
      <c r="T32720" s="119"/>
      <c r="V32720" s="119"/>
      <c r="X32720" s="119"/>
      <c r="Z32720" s="119"/>
    </row>
    <row r="32721" spans="16:26" x14ac:dyDescent="0.25">
      <c r="P32721" s="119"/>
      <c r="R32721" s="119"/>
      <c r="T32721" s="119"/>
      <c r="V32721" s="119"/>
      <c r="X32721" s="119"/>
      <c r="Z32721" s="119"/>
    </row>
    <row r="32722" spans="16:26" x14ac:dyDescent="0.25">
      <c r="P32722" s="120"/>
      <c r="R32722" s="120"/>
      <c r="T32722" s="120"/>
      <c r="V32722" s="120"/>
      <c r="X32722" s="120"/>
      <c r="Z32722" s="120"/>
    </row>
    <row r="32723" spans="16:26" x14ac:dyDescent="0.25">
      <c r="P32723" s="119"/>
      <c r="R32723" s="119"/>
      <c r="T32723" s="119"/>
      <c r="V32723" s="119"/>
      <c r="X32723" s="119"/>
      <c r="Z32723" s="119"/>
    </row>
    <row r="32724" spans="16:26" x14ac:dyDescent="0.25">
      <c r="P32724" s="120"/>
      <c r="R32724" s="120"/>
      <c r="T32724" s="120"/>
      <c r="V32724" s="120"/>
      <c r="X32724" s="120"/>
      <c r="Z32724" s="120"/>
    </row>
    <row r="32725" spans="16:26" x14ac:dyDescent="0.25">
      <c r="P32725" s="119"/>
      <c r="R32725" s="119"/>
      <c r="T32725" s="119"/>
      <c r="V32725" s="119"/>
      <c r="X32725" s="119"/>
      <c r="Z32725" s="119"/>
    </row>
    <row r="32726" spans="16:26" x14ac:dyDescent="0.25">
      <c r="P32726" s="119"/>
      <c r="R32726" s="119"/>
      <c r="T32726" s="119"/>
      <c r="V32726" s="119"/>
      <c r="X32726" s="119"/>
      <c r="Z32726" s="119"/>
    </row>
    <row r="32727" spans="16:26" x14ac:dyDescent="0.25">
      <c r="P32727" s="119"/>
      <c r="R32727" s="119"/>
      <c r="T32727" s="119"/>
      <c r="V32727" s="119"/>
      <c r="X32727" s="119"/>
      <c r="Z32727" s="119"/>
    </row>
    <row r="32728" spans="16:26" x14ac:dyDescent="0.25">
      <c r="P32728" s="121"/>
      <c r="R32728" s="121"/>
      <c r="T32728" s="121"/>
      <c r="V32728" s="121"/>
      <c r="X32728" s="121"/>
      <c r="Z32728" s="121"/>
    </row>
    <row r="32729" spans="16:26" x14ac:dyDescent="0.25">
      <c r="P32729" s="121"/>
      <c r="R32729" s="121"/>
      <c r="T32729" s="121"/>
      <c r="V32729" s="121"/>
      <c r="X32729" s="121"/>
      <c r="Z32729" s="121"/>
    </row>
    <row r="32730" spans="16:26" x14ac:dyDescent="0.25">
      <c r="P32730" s="121"/>
      <c r="R32730" s="121"/>
      <c r="T32730" s="121"/>
      <c r="V32730" s="121"/>
      <c r="X32730" s="121"/>
      <c r="Z32730" s="121"/>
    </row>
    <row r="32731" spans="16:26" x14ac:dyDescent="0.25">
      <c r="P32731" s="121"/>
      <c r="R32731" s="121"/>
      <c r="T32731" s="121"/>
      <c r="V32731" s="121"/>
      <c r="X32731" s="121"/>
      <c r="Z32731" s="121"/>
    </row>
    <row r="32732" spans="16:26" x14ac:dyDescent="0.25">
      <c r="P32732" s="122"/>
      <c r="R32732" s="122"/>
      <c r="T32732" s="122"/>
      <c r="V32732" s="122"/>
      <c r="X32732" s="122"/>
      <c r="Z32732" s="122"/>
    </row>
    <row r="32733" spans="16:26" x14ac:dyDescent="0.25">
      <c r="P32733" s="118"/>
      <c r="R32733" s="118"/>
      <c r="T32733" s="118"/>
      <c r="V32733" s="118"/>
      <c r="X32733" s="118"/>
      <c r="Z32733" s="118"/>
    </row>
    <row r="32734" spans="16:26" x14ac:dyDescent="0.25">
      <c r="P32734" s="119"/>
      <c r="R32734" s="119"/>
      <c r="T32734" s="119"/>
      <c r="V32734" s="119"/>
      <c r="X32734" s="119"/>
      <c r="Z32734" s="119"/>
    </row>
    <row r="32735" spans="16:26" x14ac:dyDescent="0.25">
      <c r="P32735" s="119"/>
      <c r="R32735" s="119"/>
      <c r="T32735" s="119"/>
      <c r="V32735" s="119"/>
      <c r="X32735" s="119"/>
      <c r="Z32735" s="119"/>
    </row>
    <row r="32736" spans="16:26" x14ac:dyDescent="0.25">
      <c r="P32736" s="120"/>
      <c r="R32736" s="120"/>
      <c r="T32736" s="120"/>
      <c r="V32736" s="120"/>
      <c r="X32736" s="120"/>
      <c r="Z32736" s="120"/>
    </row>
    <row r="32737" spans="16:26" x14ac:dyDescent="0.25">
      <c r="P32737" s="119"/>
      <c r="R32737" s="119"/>
      <c r="T32737" s="119"/>
      <c r="V32737" s="119"/>
      <c r="X32737" s="119"/>
      <c r="Z32737" s="119"/>
    </row>
    <row r="32738" spans="16:26" x14ac:dyDescent="0.25">
      <c r="P32738" s="119"/>
      <c r="R32738" s="119"/>
      <c r="T32738" s="119"/>
      <c r="V32738" s="119"/>
      <c r="X32738" s="119"/>
      <c r="Z32738" s="119"/>
    </row>
    <row r="32739" spans="16:26" x14ac:dyDescent="0.25">
      <c r="P32739" s="120"/>
      <c r="R32739" s="120"/>
      <c r="T32739" s="120"/>
      <c r="V32739" s="120"/>
      <c r="X32739" s="120"/>
      <c r="Z32739" s="120"/>
    </row>
    <row r="32740" spans="16:26" x14ac:dyDescent="0.25">
      <c r="P32740" s="119"/>
      <c r="R32740" s="119"/>
      <c r="T32740" s="119"/>
      <c r="V32740" s="119"/>
      <c r="X32740" s="119"/>
      <c r="Z32740" s="119"/>
    </row>
    <row r="32741" spans="16:26" x14ac:dyDescent="0.25">
      <c r="P32741" s="120"/>
      <c r="R32741" s="120"/>
      <c r="T32741" s="120"/>
      <c r="V32741" s="120"/>
      <c r="X32741" s="120"/>
      <c r="Z32741" s="120"/>
    </row>
    <row r="32742" spans="16:26" x14ac:dyDescent="0.25">
      <c r="P32742" s="119"/>
      <c r="R32742" s="119"/>
      <c r="T32742" s="119"/>
      <c r="V32742" s="119"/>
      <c r="X32742" s="119"/>
      <c r="Z32742" s="119"/>
    </row>
    <row r="32743" spans="16:26" x14ac:dyDescent="0.25">
      <c r="P32743" s="119"/>
      <c r="R32743" s="119"/>
      <c r="T32743" s="119"/>
      <c r="V32743" s="119"/>
      <c r="X32743" s="119"/>
      <c r="Z32743" s="119"/>
    </row>
    <row r="32744" spans="16:26" x14ac:dyDescent="0.25">
      <c r="P32744" s="119"/>
      <c r="R32744" s="119"/>
      <c r="T32744" s="119"/>
      <c r="V32744" s="119"/>
      <c r="X32744" s="119"/>
      <c r="Z32744" s="119"/>
    </row>
    <row r="32745" spans="16:26" x14ac:dyDescent="0.25">
      <c r="P32745" s="121"/>
      <c r="R32745" s="121"/>
      <c r="T32745" s="121"/>
      <c r="V32745" s="121"/>
      <c r="X32745" s="121"/>
      <c r="Z32745" s="121"/>
    </row>
    <row r="32746" spans="16:26" x14ac:dyDescent="0.25">
      <c r="P32746" s="121"/>
      <c r="R32746" s="121"/>
      <c r="T32746" s="121"/>
      <c r="V32746" s="121"/>
      <c r="X32746" s="121"/>
      <c r="Z32746" s="121"/>
    </row>
    <row r="32747" spans="16:26" x14ac:dyDescent="0.25">
      <c r="P32747" s="121"/>
      <c r="R32747" s="121"/>
      <c r="T32747" s="121"/>
      <c r="V32747" s="121"/>
      <c r="X32747" s="121"/>
      <c r="Z32747" s="121"/>
    </row>
    <row r="32748" spans="16:26" x14ac:dyDescent="0.25">
      <c r="P32748" s="121"/>
      <c r="R32748" s="121"/>
      <c r="T32748" s="121"/>
      <c r="V32748" s="121"/>
      <c r="X32748" s="121"/>
      <c r="Z32748" s="121"/>
    </row>
    <row r="32749" spans="16:26" x14ac:dyDescent="0.25">
      <c r="P32749" s="122"/>
      <c r="R32749" s="122"/>
      <c r="T32749" s="122"/>
      <c r="V32749" s="122"/>
      <c r="X32749" s="122"/>
      <c r="Z32749" s="122"/>
    </row>
    <row r="32750" spans="16:26" x14ac:dyDescent="0.25">
      <c r="P32750" s="118"/>
      <c r="R32750" s="118"/>
      <c r="T32750" s="118"/>
      <c r="V32750" s="118"/>
      <c r="X32750" s="118"/>
      <c r="Z32750" s="118"/>
    </row>
    <row r="32751" spans="16:26" x14ac:dyDescent="0.25">
      <c r="P32751" s="119"/>
      <c r="R32751" s="119"/>
      <c r="T32751" s="119"/>
      <c r="V32751" s="119"/>
      <c r="X32751" s="119"/>
      <c r="Z32751" s="119"/>
    </row>
    <row r="32752" spans="16:26" x14ac:dyDescent="0.25">
      <c r="P32752" s="119"/>
      <c r="R32752" s="119"/>
      <c r="T32752" s="119"/>
      <c r="V32752" s="119"/>
      <c r="X32752" s="119"/>
      <c r="Z32752" s="119"/>
    </row>
    <row r="32753" spans="16:26" x14ac:dyDescent="0.25">
      <c r="P32753" s="120"/>
      <c r="R32753" s="120"/>
      <c r="T32753" s="120"/>
      <c r="V32753" s="120"/>
      <c r="X32753" s="120"/>
      <c r="Z32753" s="120"/>
    </row>
    <row r="32754" spans="16:26" x14ac:dyDescent="0.25">
      <c r="P32754" s="119"/>
      <c r="R32754" s="119"/>
      <c r="T32754" s="119"/>
      <c r="V32754" s="119"/>
      <c r="X32754" s="119"/>
      <c r="Z32754" s="119"/>
    </row>
    <row r="32755" spans="16:26" x14ac:dyDescent="0.25">
      <c r="P32755" s="119"/>
      <c r="R32755" s="119"/>
      <c r="T32755" s="119"/>
      <c r="V32755" s="119"/>
      <c r="X32755" s="119"/>
      <c r="Z32755" s="119"/>
    </row>
    <row r="32756" spans="16:26" x14ac:dyDescent="0.25">
      <c r="P32756" s="120"/>
      <c r="R32756" s="120"/>
      <c r="T32756" s="120"/>
      <c r="V32756" s="120"/>
      <c r="X32756" s="120"/>
      <c r="Z32756" s="120"/>
    </row>
    <row r="32757" spans="16:26" x14ac:dyDescent="0.25">
      <c r="P32757" s="119"/>
      <c r="R32757" s="119"/>
      <c r="T32757" s="119"/>
      <c r="V32757" s="119"/>
      <c r="X32757" s="119"/>
      <c r="Z32757" s="119"/>
    </row>
    <row r="32758" spans="16:26" x14ac:dyDescent="0.25">
      <c r="P32758" s="120"/>
      <c r="R32758" s="120"/>
      <c r="T32758" s="120"/>
      <c r="V32758" s="120"/>
      <c r="X32758" s="120"/>
      <c r="Z32758" s="120"/>
    </row>
    <row r="32759" spans="16:26" x14ac:dyDescent="0.25">
      <c r="P32759" s="119"/>
      <c r="R32759" s="119"/>
      <c r="T32759" s="119"/>
      <c r="V32759" s="119"/>
      <c r="X32759" s="119"/>
      <c r="Z32759" s="119"/>
    </row>
    <row r="32760" spans="16:26" x14ac:dyDescent="0.25">
      <c r="P32760" s="119"/>
      <c r="R32760" s="119"/>
      <c r="T32760" s="119"/>
      <c r="V32760" s="119"/>
      <c r="X32760" s="119"/>
      <c r="Z32760" s="119"/>
    </row>
    <row r="32761" spans="16:26" x14ac:dyDescent="0.25">
      <c r="P32761" s="119"/>
      <c r="R32761" s="119"/>
      <c r="T32761" s="119"/>
      <c r="V32761" s="119"/>
      <c r="X32761" s="119"/>
      <c r="Z32761" s="119"/>
    </row>
    <row r="32762" spans="16:26" x14ac:dyDescent="0.25">
      <c r="P32762" s="121"/>
      <c r="R32762" s="121"/>
      <c r="T32762" s="121"/>
      <c r="V32762" s="121"/>
      <c r="X32762" s="121"/>
      <c r="Z32762" s="121"/>
    </row>
    <row r="32763" spans="16:26" x14ac:dyDescent="0.25">
      <c r="P32763" s="121"/>
      <c r="R32763" s="121"/>
      <c r="T32763" s="121"/>
      <c r="V32763" s="121"/>
      <c r="X32763" s="121"/>
      <c r="Z32763" s="121"/>
    </row>
    <row r="32764" spans="16:26" x14ac:dyDescent="0.25">
      <c r="P32764" s="121"/>
      <c r="R32764" s="121"/>
      <c r="T32764" s="121"/>
      <c r="V32764" s="121"/>
      <c r="X32764" s="121"/>
      <c r="Z32764" s="121"/>
    </row>
    <row r="32765" spans="16:26" x14ac:dyDescent="0.25">
      <c r="P32765" s="121"/>
      <c r="R32765" s="121"/>
      <c r="T32765" s="121"/>
      <c r="V32765" s="121"/>
      <c r="X32765" s="121"/>
      <c r="Z32765" s="121"/>
    </row>
    <row r="32766" spans="16:26" x14ac:dyDescent="0.25">
      <c r="P32766" s="122"/>
      <c r="R32766" s="122"/>
      <c r="T32766" s="122"/>
      <c r="V32766" s="122"/>
      <c r="X32766" s="122"/>
      <c r="Z32766" s="122"/>
    </row>
    <row r="32767" spans="16:26" x14ac:dyDescent="0.25">
      <c r="P32767" s="118"/>
      <c r="R32767" s="118"/>
      <c r="T32767" s="118"/>
      <c r="V32767" s="118"/>
      <c r="X32767" s="118"/>
      <c r="Z32767" s="118"/>
    </row>
    <row r="32768" spans="16:26" x14ac:dyDescent="0.25">
      <c r="P32768" s="119"/>
      <c r="R32768" s="119"/>
      <c r="T32768" s="119"/>
      <c r="V32768" s="119"/>
      <c r="X32768" s="119"/>
      <c r="Z32768" s="119"/>
    </row>
    <row r="32769" spans="16:26" x14ac:dyDescent="0.25">
      <c r="P32769" s="119"/>
      <c r="R32769" s="119"/>
      <c r="T32769" s="119"/>
      <c r="V32769" s="119"/>
      <c r="X32769" s="119"/>
      <c r="Z32769" s="119"/>
    </row>
    <row r="32770" spans="16:26" x14ac:dyDescent="0.25">
      <c r="P32770" s="120"/>
      <c r="R32770" s="120"/>
      <c r="T32770" s="120"/>
      <c r="V32770" s="120"/>
      <c r="X32770" s="120"/>
      <c r="Z32770" s="120"/>
    </row>
    <row r="32771" spans="16:26" x14ac:dyDescent="0.25">
      <c r="P32771" s="119"/>
      <c r="R32771" s="119"/>
      <c r="T32771" s="119"/>
      <c r="V32771" s="119"/>
      <c r="X32771" s="119"/>
      <c r="Z32771" s="119"/>
    </row>
    <row r="32772" spans="16:26" x14ac:dyDescent="0.25">
      <c r="P32772" s="119"/>
      <c r="R32772" s="119"/>
      <c r="T32772" s="119"/>
      <c r="V32772" s="119"/>
      <c r="X32772" s="119"/>
      <c r="Z32772" s="119"/>
    </row>
    <row r="32773" spans="16:26" x14ac:dyDescent="0.25">
      <c r="P32773" s="120"/>
      <c r="R32773" s="120"/>
      <c r="T32773" s="120"/>
      <c r="V32773" s="120"/>
      <c r="X32773" s="120"/>
      <c r="Z32773" s="120"/>
    </row>
    <row r="32774" spans="16:26" x14ac:dyDescent="0.25">
      <c r="P32774" s="119"/>
      <c r="R32774" s="119"/>
      <c r="T32774" s="119"/>
      <c r="V32774" s="119"/>
      <c r="X32774" s="119"/>
      <c r="Z32774" s="119"/>
    </row>
    <row r="32775" spans="16:26" x14ac:dyDescent="0.25">
      <c r="P32775" s="120"/>
      <c r="R32775" s="120"/>
      <c r="T32775" s="120"/>
      <c r="V32775" s="120"/>
      <c r="X32775" s="120"/>
      <c r="Z32775" s="120"/>
    </row>
    <row r="32776" spans="16:26" x14ac:dyDescent="0.25">
      <c r="P32776" s="119"/>
      <c r="R32776" s="119"/>
      <c r="T32776" s="119"/>
      <c r="V32776" s="119"/>
      <c r="X32776" s="119"/>
      <c r="Z32776" s="119"/>
    </row>
    <row r="32777" spans="16:26" x14ac:dyDescent="0.25">
      <c r="P32777" s="119"/>
      <c r="R32777" s="119"/>
      <c r="T32777" s="119"/>
      <c r="V32777" s="119"/>
      <c r="X32777" s="119"/>
      <c r="Z32777" s="119"/>
    </row>
    <row r="32778" spans="16:26" x14ac:dyDescent="0.25">
      <c r="P32778" s="119"/>
      <c r="R32778" s="119"/>
      <c r="T32778" s="119"/>
      <c r="V32778" s="119"/>
      <c r="X32778" s="119"/>
      <c r="Z32778" s="119"/>
    </row>
    <row r="32779" spans="16:26" x14ac:dyDescent="0.25">
      <c r="P32779" s="121"/>
      <c r="R32779" s="121"/>
      <c r="T32779" s="121"/>
      <c r="V32779" s="121"/>
      <c r="X32779" s="121"/>
      <c r="Z32779" s="121"/>
    </row>
    <row r="32780" spans="16:26" x14ac:dyDescent="0.25">
      <c r="P32780" s="121"/>
      <c r="R32780" s="121"/>
      <c r="T32780" s="121"/>
      <c r="V32780" s="121"/>
      <c r="X32780" s="121"/>
      <c r="Z32780" s="121"/>
    </row>
    <row r="32781" spans="16:26" x14ac:dyDescent="0.25">
      <c r="P32781" s="121"/>
      <c r="R32781" s="121"/>
      <c r="T32781" s="121"/>
      <c r="V32781" s="121"/>
      <c r="X32781" s="121"/>
      <c r="Z32781" s="121"/>
    </row>
    <row r="32782" spans="16:26" x14ac:dyDescent="0.25">
      <c r="P32782" s="121"/>
      <c r="R32782" s="121"/>
      <c r="T32782" s="121"/>
      <c r="V32782" s="121"/>
      <c r="X32782" s="121"/>
      <c r="Z32782" s="121"/>
    </row>
    <row r="32783" spans="16:26" x14ac:dyDescent="0.25">
      <c r="P32783" s="122"/>
      <c r="R32783" s="122"/>
      <c r="T32783" s="122"/>
      <c r="V32783" s="122"/>
      <c r="X32783" s="122"/>
      <c r="Z32783" s="122"/>
    </row>
    <row r="32784" spans="16:26" x14ac:dyDescent="0.25">
      <c r="P32784" s="118"/>
      <c r="R32784" s="118"/>
      <c r="T32784" s="118"/>
      <c r="V32784" s="118"/>
      <c r="X32784" s="118"/>
      <c r="Z32784" s="118"/>
    </row>
    <row r="32785" spans="16:26" x14ac:dyDescent="0.25">
      <c r="P32785" s="119"/>
      <c r="R32785" s="119"/>
      <c r="T32785" s="119"/>
      <c r="V32785" s="119"/>
      <c r="X32785" s="119"/>
      <c r="Z32785" s="119"/>
    </row>
    <row r="32786" spans="16:26" x14ac:dyDescent="0.25">
      <c r="P32786" s="119"/>
      <c r="R32786" s="119"/>
      <c r="T32786" s="119"/>
      <c r="V32786" s="119"/>
      <c r="X32786" s="119"/>
      <c r="Z32786" s="119"/>
    </row>
    <row r="32787" spans="16:26" x14ac:dyDescent="0.25">
      <c r="P32787" s="120"/>
      <c r="R32787" s="120"/>
      <c r="T32787" s="120"/>
      <c r="V32787" s="120"/>
      <c r="X32787" s="120"/>
      <c r="Z32787" s="120"/>
    </row>
    <row r="32788" spans="16:26" x14ac:dyDescent="0.25">
      <c r="P32788" s="119"/>
      <c r="R32788" s="119"/>
      <c r="T32788" s="119"/>
      <c r="V32788" s="119"/>
      <c r="X32788" s="119"/>
      <c r="Z32788" s="119"/>
    </row>
    <row r="32789" spans="16:26" x14ac:dyDescent="0.25">
      <c r="P32789" s="119"/>
      <c r="R32789" s="119"/>
      <c r="T32789" s="119"/>
      <c r="V32789" s="119"/>
      <c r="X32789" s="119"/>
      <c r="Z32789" s="119"/>
    </row>
    <row r="32790" spans="16:26" x14ac:dyDescent="0.25">
      <c r="P32790" s="120"/>
      <c r="R32790" s="120"/>
      <c r="T32790" s="120"/>
      <c r="V32790" s="120"/>
      <c r="X32790" s="120"/>
      <c r="Z32790" s="120"/>
    </row>
    <row r="32791" spans="16:26" x14ac:dyDescent="0.25">
      <c r="P32791" s="119"/>
      <c r="R32791" s="119"/>
      <c r="T32791" s="119"/>
      <c r="V32791" s="119"/>
      <c r="X32791" s="119"/>
      <c r="Z32791" s="119"/>
    </row>
    <row r="32792" spans="16:26" x14ac:dyDescent="0.25">
      <c r="P32792" s="120"/>
      <c r="R32792" s="120"/>
      <c r="T32792" s="120"/>
      <c r="V32792" s="120"/>
      <c r="X32792" s="120"/>
      <c r="Z32792" s="120"/>
    </row>
    <row r="32793" spans="16:26" x14ac:dyDescent="0.25">
      <c r="P32793" s="119"/>
      <c r="R32793" s="119"/>
      <c r="T32793" s="119"/>
      <c r="V32793" s="119"/>
      <c r="X32793" s="119"/>
      <c r="Z32793" s="119"/>
    </row>
    <row r="32794" spans="16:26" x14ac:dyDescent="0.25">
      <c r="P32794" s="119"/>
      <c r="R32794" s="119"/>
      <c r="T32794" s="119"/>
      <c r="V32794" s="119"/>
      <c r="X32794" s="119"/>
      <c r="Z32794" s="119"/>
    </row>
    <row r="32795" spans="16:26" x14ac:dyDescent="0.25">
      <c r="P32795" s="119"/>
      <c r="R32795" s="119"/>
      <c r="T32795" s="119"/>
      <c r="V32795" s="119"/>
      <c r="X32795" s="119"/>
      <c r="Z32795" s="119"/>
    </row>
    <row r="32796" spans="16:26" x14ac:dyDescent="0.25">
      <c r="P32796" s="121"/>
      <c r="R32796" s="121"/>
      <c r="T32796" s="121"/>
      <c r="V32796" s="121"/>
      <c r="X32796" s="121"/>
      <c r="Z32796" s="121"/>
    </row>
    <row r="32797" spans="16:26" x14ac:dyDescent="0.25">
      <c r="P32797" s="121"/>
      <c r="R32797" s="121"/>
      <c r="T32797" s="121"/>
      <c r="V32797" s="121"/>
      <c r="X32797" s="121"/>
      <c r="Z32797" s="121"/>
    </row>
    <row r="32798" spans="16:26" x14ac:dyDescent="0.25">
      <c r="P32798" s="121"/>
      <c r="R32798" s="121"/>
      <c r="T32798" s="121"/>
      <c r="V32798" s="121"/>
      <c r="X32798" s="121"/>
      <c r="Z32798" s="121"/>
    </row>
    <row r="32799" spans="16:26" x14ac:dyDescent="0.25">
      <c r="P32799" s="121"/>
      <c r="R32799" s="121"/>
      <c r="T32799" s="121"/>
      <c r="V32799" s="121"/>
      <c r="X32799" s="121"/>
      <c r="Z32799" s="121"/>
    </row>
    <row r="32800" spans="16:26" x14ac:dyDescent="0.25">
      <c r="P32800" s="122"/>
      <c r="R32800" s="122"/>
      <c r="T32800" s="122"/>
      <c r="V32800" s="122"/>
      <c r="X32800" s="122"/>
      <c r="Z32800" s="122"/>
    </row>
    <row r="32801" spans="16:26" x14ac:dyDescent="0.25">
      <c r="P32801" s="118"/>
      <c r="R32801" s="118"/>
      <c r="T32801" s="118"/>
      <c r="V32801" s="118"/>
      <c r="X32801" s="118"/>
      <c r="Z32801" s="118"/>
    </row>
    <row r="32802" spans="16:26" x14ac:dyDescent="0.25">
      <c r="P32802" s="119"/>
      <c r="R32802" s="119"/>
      <c r="T32802" s="119"/>
      <c r="V32802" s="119"/>
      <c r="X32802" s="119"/>
      <c r="Z32802" s="119"/>
    </row>
    <row r="32803" spans="16:26" x14ac:dyDescent="0.25">
      <c r="P32803" s="119"/>
      <c r="R32803" s="119"/>
      <c r="T32803" s="119"/>
      <c r="V32803" s="119"/>
      <c r="X32803" s="119"/>
      <c r="Z32803" s="119"/>
    </row>
    <row r="32804" spans="16:26" x14ac:dyDescent="0.25">
      <c r="P32804" s="120"/>
      <c r="R32804" s="120"/>
      <c r="T32804" s="120"/>
      <c r="V32804" s="120"/>
      <c r="X32804" s="120"/>
      <c r="Z32804" s="120"/>
    </row>
    <row r="32805" spans="16:26" x14ac:dyDescent="0.25">
      <c r="P32805" s="119"/>
      <c r="R32805" s="119"/>
      <c r="T32805" s="119"/>
      <c r="V32805" s="119"/>
      <c r="X32805" s="119"/>
      <c r="Z32805" s="119"/>
    </row>
    <row r="32806" spans="16:26" x14ac:dyDescent="0.25">
      <c r="P32806" s="119"/>
      <c r="R32806" s="119"/>
      <c r="T32806" s="119"/>
      <c r="V32806" s="119"/>
      <c r="X32806" s="119"/>
      <c r="Z32806" s="119"/>
    </row>
    <row r="32807" spans="16:26" x14ac:dyDescent="0.25">
      <c r="P32807" s="120"/>
      <c r="R32807" s="120"/>
      <c r="T32807" s="120"/>
      <c r="V32807" s="120"/>
      <c r="X32807" s="120"/>
      <c r="Z32807" s="120"/>
    </row>
    <row r="32808" spans="16:26" x14ac:dyDescent="0.25">
      <c r="P32808" s="119"/>
      <c r="R32808" s="119"/>
      <c r="T32808" s="119"/>
      <c r="V32808" s="119"/>
      <c r="X32808" s="119"/>
      <c r="Z32808" s="119"/>
    </row>
    <row r="32809" spans="16:26" x14ac:dyDescent="0.25">
      <c r="P32809" s="120"/>
      <c r="R32809" s="120"/>
      <c r="T32809" s="120"/>
      <c r="V32809" s="120"/>
      <c r="X32809" s="120"/>
      <c r="Z32809" s="120"/>
    </row>
    <row r="32810" spans="16:26" x14ac:dyDescent="0.25">
      <c r="P32810" s="119"/>
      <c r="R32810" s="119"/>
      <c r="T32810" s="119"/>
      <c r="V32810" s="119"/>
      <c r="X32810" s="119"/>
      <c r="Z32810" s="119"/>
    </row>
    <row r="32811" spans="16:26" x14ac:dyDescent="0.25">
      <c r="P32811" s="119"/>
      <c r="R32811" s="119"/>
      <c r="T32811" s="119"/>
      <c r="V32811" s="119"/>
      <c r="X32811" s="119"/>
      <c r="Z32811" s="119"/>
    </row>
    <row r="32812" spans="16:26" x14ac:dyDescent="0.25">
      <c r="P32812" s="119"/>
      <c r="R32812" s="119"/>
      <c r="T32812" s="119"/>
      <c r="V32812" s="119"/>
      <c r="X32812" s="119"/>
      <c r="Z32812" s="119"/>
    </row>
    <row r="32813" spans="16:26" x14ac:dyDescent="0.25">
      <c r="P32813" s="121"/>
      <c r="R32813" s="121"/>
      <c r="T32813" s="121"/>
      <c r="V32813" s="121"/>
      <c r="X32813" s="121"/>
      <c r="Z32813" s="121"/>
    </row>
    <row r="32814" spans="16:26" x14ac:dyDescent="0.25">
      <c r="P32814" s="121"/>
      <c r="R32814" s="121"/>
      <c r="T32814" s="121"/>
      <c r="V32814" s="121"/>
      <c r="X32814" s="121"/>
      <c r="Z32814" s="121"/>
    </row>
    <row r="32815" spans="16:26" x14ac:dyDescent="0.25">
      <c r="P32815" s="121"/>
      <c r="R32815" s="121"/>
      <c r="T32815" s="121"/>
      <c r="V32815" s="121"/>
      <c r="X32815" s="121"/>
      <c r="Z32815" s="121"/>
    </row>
    <row r="32816" spans="16:26" x14ac:dyDescent="0.25">
      <c r="P32816" s="121"/>
      <c r="R32816" s="121"/>
      <c r="T32816" s="121"/>
      <c r="V32816" s="121"/>
      <c r="X32816" s="121"/>
      <c r="Z32816" s="121"/>
    </row>
    <row r="32817" spans="16:26" x14ac:dyDescent="0.25">
      <c r="P32817" s="122"/>
      <c r="R32817" s="122"/>
      <c r="T32817" s="122"/>
      <c r="V32817" s="122"/>
      <c r="X32817" s="122"/>
      <c r="Z32817" s="122"/>
    </row>
    <row r="32818" spans="16:26" x14ac:dyDescent="0.25">
      <c r="P32818" s="118"/>
      <c r="R32818" s="118"/>
      <c r="T32818" s="118"/>
      <c r="V32818" s="118"/>
      <c r="X32818" s="118"/>
      <c r="Z32818" s="118"/>
    </row>
    <row r="32819" spans="16:26" x14ac:dyDescent="0.25">
      <c r="P32819" s="119"/>
      <c r="R32819" s="119"/>
      <c r="T32819" s="119"/>
      <c r="V32819" s="119"/>
      <c r="X32819" s="119"/>
      <c r="Z32819" s="119"/>
    </row>
    <row r="32820" spans="16:26" x14ac:dyDescent="0.25">
      <c r="P32820" s="119"/>
      <c r="R32820" s="119"/>
      <c r="T32820" s="119"/>
      <c r="V32820" s="119"/>
      <c r="X32820" s="119"/>
      <c r="Z32820" s="119"/>
    </row>
    <row r="32821" spans="16:26" x14ac:dyDescent="0.25">
      <c r="P32821" s="120"/>
      <c r="R32821" s="120"/>
      <c r="T32821" s="120"/>
      <c r="V32821" s="120"/>
      <c r="X32821" s="120"/>
      <c r="Z32821" s="120"/>
    </row>
    <row r="32822" spans="16:26" x14ac:dyDescent="0.25">
      <c r="P32822" s="119"/>
      <c r="R32822" s="119"/>
      <c r="T32822" s="119"/>
      <c r="V32822" s="119"/>
      <c r="X32822" s="119"/>
      <c r="Z32822" s="119"/>
    </row>
    <row r="32823" spans="16:26" x14ac:dyDescent="0.25">
      <c r="P32823" s="119"/>
      <c r="R32823" s="119"/>
      <c r="T32823" s="119"/>
      <c r="V32823" s="119"/>
      <c r="X32823" s="119"/>
      <c r="Z32823" s="119"/>
    </row>
    <row r="32824" spans="16:26" x14ac:dyDescent="0.25">
      <c r="P32824" s="120"/>
      <c r="R32824" s="120"/>
      <c r="T32824" s="120"/>
      <c r="V32824" s="120"/>
      <c r="X32824" s="120"/>
      <c r="Z32824" s="120"/>
    </row>
    <row r="32825" spans="16:26" x14ac:dyDescent="0.25">
      <c r="P32825" s="119"/>
      <c r="R32825" s="119"/>
      <c r="T32825" s="119"/>
      <c r="V32825" s="119"/>
      <c r="X32825" s="119"/>
      <c r="Z32825" s="119"/>
    </row>
    <row r="32826" spans="16:26" x14ac:dyDescent="0.25">
      <c r="P32826" s="120"/>
      <c r="R32826" s="120"/>
      <c r="T32826" s="120"/>
      <c r="V32826" s="120"/>
      <c r="X32826" s="120"/>
      <c r="Z32826" s="120"/>
    </row>
    <row r="32827" spans="16:26" x14ac:dyDescent="0.25">
      <c r="P32827" s="119"/>
      <c r="R32827" s="119"/>
      <c r="T32827" s="119"/>
      <c r="V32827" s="119"/>
      <c r="X32827" s="119"/>
      <c r="Z32827" s="119"/>
    </row>
    <row r="32828" spans="16:26" x14ac:dyDescent="0.25">
      <c r="P32828" s="119"/>
      <c r="R32828" s="119"/>
      <c r="T32828" s="119"/>
      <c r="V32828" s="119"/>
      <c r="X32828" s="119"/>
      <c r="Z32828" s="119"/>
    </row>
    <row r="32829" spans="16:26" x14ac:dyDescent="0.25">
      <c r="P32829" s="119"/>
      <c r="R32829" s="119"/>
      <c r="T32829" s="119"/>
      <c r="V32829" s="119"/>
      <c r="X32829" s="119"/>
      <c r="Z32829" s="119"/>
    </row>
    <row r="32830" spans="16:26" x14ac:dyDescent="0.25">
      <c r="P32830" s="121"/>
      <c r="R32830" s="121"/>
      <c r="T32830" s="121"/>
      <c r="V32830" s="121"/>
      <c r="X32830" s="121"/>
      <c r="Z32830" s="121"/>
    </row>
    <row r="32831" spans="16:26" x14ac:dyDescent="0.25">
      <c r="P32831" s="121"/>
      <c r="R32831" s="121"/>
      <c r="T32831" s="121"/>
      <c r="V32831" s="121"/>
      <c r="X32831" s="121"/>
      <c r="Z32831" s="121"/>
    </row>
    <row r="32832" spans="16:26" x14ac:dyDescent="0.25">
      <c r="P32832" s="121"/>
      <c r="R32832" s="121"/>
      <c r="T32832" s="121"/>
      <c r="V32832" s="121"/>
      <c r="X32832" s="121"/>
      <c r="Z32832" s="121"/>
    </row>
    <row r="32833" spans="16:26" x14ac:dyDescent="0.25">
      <c r="P32833" s="121"/>
      <c r="R32833" s="121"/>
      <c r="T32833" s="121"/>
      <c r="V32833" s="121"/>
      <c r="X32833" s="121"/>
      <c r="Z32833" s="121"/>
    </row>
    <row r="32834" spans="16:26" x14ac:dyDescent="0.25">
      <c r="P32834" s="122"/>
      <c r="R32834" s="122"/>
      <c r="T32834" s="122"/>
      <c r="V32834" s="122"/>
      <c r="X32834" s="122"/>
      <c r="Z32834" s="122"/>
    </row>
    <row r="32835" spans="16:26" x14ac:dyDescent="0.25">
      <c r="P32835" s="118"/>
      <c r="R32835" s="118"/>
      <c r="T32835" s="118"/>
      <c r="V32835" s="118"/>
      <c r="X32835" s="118"/>
      <c r="Z32835" s="118"/>
    </row>
    <row r="32836" spans="16:26" x14ac:dyDescent="0.25">
      <c r="P32836" s="119"/>
      <c r="R32836" s="119"/>
      <c r="T32836" s="119"/>
      <c r="V32836" s="119"/>
      <c r="X32836" s="119"/>
      <c r="Z32836" s="119"/>
    </row>
    <row r="32837" spans="16:26" x14ac:dyDescent="0.25">
      <c r="P32837" s="119"/>
      <c r="R32837" s="119"/>
      <c r="T32837" s="119"/>
      <c r="V32837" s="119"/>
      <c r="X32837" s="119"/>
      <c r="Z32837" s="119"/>
    </row>
    <row r="32838" spans="16:26" x14ac:dyDescent="0.25">
      <c r="P32838" s="120"/>
      <c r="R32838" s="120"/>
      <c r="T32838" s="120"/>
      <c r="V32838" s="120"/>
      <c r="X32838" s="120"/>
      <c r="Z32838" s="120"/>
    </row>
    <row r="32839" spans="16:26" x14ac:dyDescent="0.25">
      <c r="P32839" s="119"/>
      <c r="R32839" s="119"/>
      <c r="T32839" s="119"/>
      <c r="V32839" s="119"/>
      <c r="X32839" s="119"/>
      <c r="Z32839" s="119"/>
    </row>
    <row r="32840" spans="16:26" x14ac:dyDescent="0.25">
      <c r="P32840" s="119"/>
      <c r="R32840" s="119"/>
      <c r="T32840" s="119"/>
      <c r="V32840" s="119"/>
      <c r="X32840" s="119"/>
      <c r="Z32840" s="119"/>
    </row>
    <row r="32841" spans="16:26" x14ac:dyDescent="0.25">
      <c r="P32841" s="120"/>
      <c r="R32841" s="120"/>
      <c r="T32841" s="120"/>
      <c r="V32841" s="120"/>
      <c r="X32841" s="120"/>
      <c r="Z32841" s="120"/>
    </row>
    <row r="32842" spans="16:26" x14ac:dyDescent="0.25">
      <c r="P32842" s="119"/>
      <c r="R32842" s="119"/>
      <c r="T32842" s="119"/>
      <c r="V32842" s="119"/>
      <c r="X32842" s="119"/>
      <c r="Z32842" s="119"/>
    </row>
    <row r="32843" spans="16:26" x14ac:dyDescent="0.25">
      <c r="P32843" s="120"/>
      <c r="R32843" s="120"/>
      <c r="T32843" s="120"/>
      <c r="V32843" s="120"/>
      <c r="X32843" s="120"/>
      <c r="Z32843" s="120"/>
    </row>
    <row r="32844" spans="16:26" x14ac:dyDescent="0.25">
      <c r="P32844" s="119"/>
      <c r="R32844" s="119"/>
      <c r="T32844" s="119"/>
      <c r="V32844" s="119"/>
      <c r="X32844" s="119"/>
      <c r="Z32844" s="119"/>
    </row>
    <row r="32845" spans="16:26" x14ac:dyDescent="0.25">
      <c r="P32845" s="119"/>
      <c r="R32845" s="119"/>
      <c r="T32845" s="119"/>
      <c r="V32845" s="119"/>
      <c r="X32845" s="119"/>
      <c r="Z32845" s="119"/>
    </row>
    <row r="32846" spans="16:26" x14ac:dyDescent="0.25">
      <c r="P32846" s="119"/>
      <c r="R32846" s="119"/>
      <c r="T32846" s="119"/>
      <c r="V32846" s="119"/>
      <c r="X32846" s="119"/>
      <c r="Z32846" s="119"/>
    </row>
    <row r="32847" spans="16:26" x14ac:dyDescent="0.25">
      <c r="P32847" s="121"/>
      <c r="R32847" s="121"/>
      <c r="T32847" s="121"/>
      <c r="V32847" s="121"/>
      <c r="X32847" s="121"/>
      <c r="Z32847" s="121"/>
    </row>
    <row r="32848" spans="16:26" x14ac:dyDescent="0.25">
      <c r="P32848" s="121"/>
      <c r="R32848" s="121"/>
      <c r="T32848" s="121"/>
      <c r="V32848" s="121"/>
      <c r="X32848" s="121"/>
      <c r="Z32848" s="121"/>
    </row>
    <row r="32849" spans="16:26" x14ac:dyDescent="0.25">
      <c r="P32849" s="121"/>
      <c r="R32849" s="121"/>
      <c r="T32849" s="121"/>
      <c r="V32849" s="121"/>
      <c r="X32849" s="121"/>
      <c r="Z32849" s="121"/>
    </row>
    <row r="32850" spans="16:26" x14ac:dyDescent="0.25">
      <c r="P32850" s="121"/>
      <c r="R32850" s="121"/>
      <c r="T32850" s="121"/>
      <c r="V32850" s="121"/>
      <c r="X32850" s="121"/>
      <c r="Z32850" s="121"/>
    </row>
    <row r="32851" spans="16:26" x14ac:dyDescent="0.25">
      <c r="P32851" s="122"/>
      <c r="R32851" s="122"/>
      <c r="T32851" s="122"/>
      <c r="V32851" s="122"/>
      <c r="X32851" s="122"/>
      <c r="Z32851" s="122"/>
    </row>
    <row r="32852" spans="16:26" x14ac:dyDescent="0.25">
      <c r="P32852" s="118"/>
      <c r="R32852" s="118"/>
      <c r="T32852" s="118"/>
      <c r="V32852" s="118"/>
      <c r="X32852" s="118"/>
      <c r="Z32852" s="118"/>
    </row>
    <row r="32853" spans="16:26" x14ac:dyDescent="0.25">
      <c r="P32853" s="119"/>
      <c r="R32853" s="119"/>
      <c r="T32853" s="119"/>
      <c r="V32853" s="119"/>
      <c r="X32853" s="119"/>
      <c r="Z32853" s="119"/>
    </row>
    <row r="32854" spans="16:26" x14ac:dyDescent="0.25">
      <c r="P32854" s="119"/>
      <c r="R32854" s="119"/>
      <c r="T32854" s="119"/>
      <c r="V32854" s="119"/>
      <c r="X32854" s="119"/>
      <c r="Z32854" s="119"/>
    </row>
    <row r="32855" spans="16:26" x14ac:dyDescent="0.25">
      <c r="P32855" s="120"/>
      <c r="R32855" s="120"/>
      <c r="T32855" s="120"/>
      <c r="V32855" s="120"/>
      <c r="X32855" s="120"/>
      <c r="Z32855" s="120"/>
    </row>
    <row r="32856" spans="16:26" x14ac:dyDescent="0.25">
      <c r="P32856" s="119"/>
      <c r="R32856" s="119"/>
      <c r="T32856" s="119"/>
      <c r="V32856" s="119"/>
      <c r="X32856" s="119"/>
      <c r="Z32856" s="119"/>
    </row>
    <row r="32857" spans="16:26" x14ac:dyDescent="0.25">
      <c r="P32857" s="119"/>
      <c r="R32857" s="119"/>
      <c r="T32857" s="119"/>
      <c r="V32857" s="119"/>
      <c r="X32857" s="119"/>
      <c r="Z32857" s="119"/>
    </row>
    <row r="32858" spans="16:26" x14ac:dyDescent="0.25">
      <c r="P32858" s="120"/>
      <c r="R32858" s="120"/>
      <c r="T32858" s="120"/>
      <c r="V32858" s="120"/>
      <c r="X32858" s="120"/>
      <c r="Z32858" s="120"/>
    </row>
    <row r="32859" spans="16:26" x14ac:dyDescent="0.25">
      <c r="P32859" s="119"/>
      <c r="R32859" s="119"/>
      <c r="T32859" s="119"/>
      <c r="V32859" s="119"/>
      <c r="X32859" s="119"/>
      <c r="Z32859" s="119"/>
    </row>
    <row r="32860" spans="16:26" x14ac:dyDescent="0.25">
      <c r="P32860" s="120"/>
      <c r="R32860" s="120"/>
      <c r="T32860" s="120"/>
      <c r="V32860" s="120"/>
      <c r="X32860" s="120"/>
      <c r="Z32860" s="120"/>
    </row>
    <row r="32861" spans="16:26" x14ac:dyDescent="0.25">
      <c r="P32861" s="119"/>
      <c r="R32861" s="119"/>
      <c r="T32861" s="119"/>
      <c r="V32861" s="119"/>
      <c r="X32861" s="119"/>
      <c r="Z32861" s="119"/>
    </row>
    <row r="32862" spans="16:26" x14ac:dyDescent="0.25">
      <c r="P32862" s="119"/>
      <c r="R32862" s="119"/>
      <c r="T32862" s="119"/>
      <c r="V32862" s="119"/>
      <c r="X32862" s="119"/>
      <c r="Z32862" s="119"/>
    </row>
    <row r="32863" spans="16:26" x14ac:dyDescent="0.25">
      <c r="P32863" s="119"/>
      <c r="R32863" s="119"/>
      <c r="T32863" s="119"/>
      <c r="V32863" s="119"/>
      <c r="X32863" s="119"/>
      <c r="Z32863" s="119"/>
    </row>
    <row r="32864" spans="16:26" x14ac:dyDescent="0.25">
      <c r="P32864" s="121"/>
      <c r="R32864" s="121"/>
      <c r="T32864" s="121"/>
      <c r="V32864" s="121"/>
      <c r="X32864" s="121"/>
      <c r="Z32864" s="121"/>
    </row>
    <row r="32865" spans="16:26" x14ac:dyDescent="0.25">
      <c r="P32865" s="121"/>
      <c r="R32865" s="121"/>
      <c r="T32865" s="121"/>
      <c r="V32865" s="121"/>
      <c r="X32865" s="121"/>
      <c r="Z32865" s="121"/>
    </row>
    <row r="32866" spans="16:26" x14ac:dyDescent="0.25">
      <c r="P32866" s="121"/>
      <c r="R32866" s="121"/>
      <c r="T32866" s="121"/>
      <c r="V32866" s="121"/>
      <c r="X32866" s="121"/>
      <c r="Z32866" s="121"/>
    </row>
    <row r="32867" spans="16:26" x14ac:dyDescent="0.25">
      <c r="P32867" s="121"/>
      <c r="R32867" s="121"/>
      <c r="T32867" s="121"/>
      <c r="V32867" s="121"/>
      <c r="X32867" s="121"/>
      <c r="Z32867" s="121"/>
    </row>
    <row r="32868" spans="16:26" x14ac:dyDescent="0.25">
      <c r="P32868" s="122"/>
      <c r="R32868" s="122"/>
      <c r="T32868" s="122"/>
      <c r="V32868" s="122"/>
      <c r="X32868" s="122"/>
      <c r="Z32868" s="122"/>
    </row>
    <row r="32869" spans="16:26" x14ac:dyDescent="0.25">
      <c r="P32869" s="118"/>
      <c r="R32869" s="118"/>
      <c r="T32869" s="118"/>
      <c r="V32869" s="118"/>
      <c r="X32869" s="118"/>
      <c r="Z32869" s="118"/>
    </row>
    <row r="32870" spans="16:26" x14ac:dyDescent="0.25">
      <c r="P32870" s="119"/>
      <c r="R32870" s="119"/>
      <c r="T32870" s="119"/>
      <c r="V32870" s="119"/>
      <c r="X32870" s="119"/>
      <c r="Z32870" s="119"/>
    </row>
    <row r="32871" spans="16:26" x14ac:dyDescent="0.25">
      <c r="P32871" s="119"/>
      <c r="R32871" s="119"/>
      <c r="T32871" s="119"/>
      <c r="V32871" s="119"/>
      <c r="X32871" s="119"/>
      <c r="Z32871" s="119"/>
    </row>
    <row r="32872" spans="16:26" x14ac:dyDescent="0.25">
      <c r="P32872" s="120"/>
      <c r="R32872" s="120"/>
      <c r="T32872" s="120"/>
      <c r="V32872" s="120"/>
      <c r="X32872" s="120"/>
      <c r="Z32872" s="120"/>
    </row>
    <row r="32873" spans="16:26" x14ac:dyDescent="0.25">
      <c r="P32873" s="119"/>
      <c r="R32873" s="119"/>
      <c r="T32873" s="119"/>
      <c r="V32873" s="119"/>
      <c r="X32873" s="119"/>
      <c r="Z32873" s="119"/>
    </row>
    <row r="32874" spans="16:26" x14ac:dyDescent="0.25">
      <c r="P32874" s="119"/>
      <c r="R32874" s="119"/>
      <c r="T32874" s="119"/>
      <c r="V32874" s="119"/>
      <c r="X32874" s="119"/>
      <c r="Z32874" s="119"/>
    </row>
    <row r="32875" spans="16:26" x14ac:dyDescent="0.25">
      <c r="P32875" s="120"/>
      <c r="R32875" s="120"/>
      <c r="T32875" s="120"/>
      <c r="V32875" s="120"/>
      <c r="X32875" s="120"/>
      <c r="Z32875" s="120"/>
    </row>
    <row r="32876" spans="16:26" x14ac:dyDescent="0.25">
      <c r="P32876" s="119"/>
      <c r="R32876" s="119"/>
      <c r="T32876" s="119"/>
      <c r="V32876" s="119"/>
      <c r="X32876" s="119"/>
      <c r="Z32876" s="119"/>
    </row>
    <row r="32877" spans="16:26" x14ac:dyDescent="0.25">
      <c r="P32877" s="120"/>
      <c r="R32877" s="120"/>
      <c r="T32877" s="120"/>
      <c r="V32877" s="120"/>
      <c r="X32877" s="120"/>
      <c r="Z32877" s="120"/>
    </row>
    <row r="32878" spans="16:26" x14ac:dyDescent="0.25">
      <c r="P32878" s="119"/>
      <c r="R32878" s="119"/>
      <c r="T32878" s="119"/>
      <c r="V32878" s="119"/>
      <c r="X32878" s="119"/>
      <c r="Z32878" s="119"/>
    </row>
    <row r="32879" spans="16:26" x14ac:dyDescent="0.25">
      <c r="P32879" s="119"/>
      <c r="R32879" s="119"/>
      <c r="T32879" s="119"/>
      <c r="V32879" s="119"/>
      <c r="X32879" s="119"/>
      <c r="Z32879" s="119"/>
    </row>
    <row r="32880" spans="16:26" x14ac:dyDescent="0.25">
      <c r="P32880" s="119"/>
      <c r="R32880" s="119"/>
      <c r="T32880" s="119"/>
      <c r="V32880" s="119"/>
      <c r="X32880" s="119"/>
      <c r="Z32880" s="119"/>
    </row>
    <row r="32881" spans="16:26" x14ac:dyDescent="0.25">
      <c r="P32881" s="121"/>
      <c r="R32881" s="121"/>
      <c r="T32881" s="121"/>
      <c r="V32881" s="121"/>
      <c r="X32881" s="121"/>
      <c r="Z32881" s="121"/>
    </row>
    <row r="32882" spans="16:26" x14ac:dyDescent="0.25">
      <c r="P32882" s="121"/>
      <c r="R32882" s="121"/>
      <c r="T32882" s="121"/>
      <c r="V32882" s="121"/>
      <c r="X32882" s="121"/>
      <c r="Z32882" s="121"/>
    </row>
    <row r="32883" spans="16:26" x14ac:dyDescent="0.25">
      <c r="P32883" s="121"/>
      <c r="R32883" s="121"/>
      <c r="T32883" s="121"/>
      <c r="V32883" s="121"/>
      <c r="X32883" s="121"/>
      <c r="Z32883" s="121"/>
    </row>
    <row r="32884" spans="16:26" x14ac:dyDescent="0.25">
      <c r="P32884" s="121"/>
      <c r="R32884" s="121"/>
      <c r="T32884" s="121"/>
      <c r="V32884" s="121"/>
      <c r="X32884" s="121"/>
      <c r="Z32884" s="121"/>
    </row>
    <row r="32885" spans="16:26" x14ac:dyDescent="0.25">
      <c r="P32885" s="122"/>
      <c r="R32885" s="122"/>
      <c r="T32885" s="122"/>
      <c r="V32885" s="122"/>
      <c r="X32885" s="122"/>
      <c r="Z32885" s="122"/>
    </row>
    <row r="32886" spans="16:26" x14ac:dyDescent="0.25">
      <c r="P32886" s="118"/>
      <c r="R32886" s="118"/>
      <c r="T32886" s="118"/>
      <c r="V32886" s="118"/>
      <c r="X32886" s="118"/>
      <c r="Z32886" s="118"/>
    </row>
    <row r="32887" spans="16:26" x14ac:dyDescent="0.25">
      <c r="P32887" s="119"/>
      <c r="R32887" s="119"/>
      <c r="T32887" s="119"/>
      <c r="V32887" s="119"/>
      <c r="X32887" s="119"/>
      <c r="Z32887" s="119"/>
    </row>
    <row r="32888" spans="16:26" x14ac:dyDescent="0.25">
      <c r="P32888" s="119"/>
      <c r="R32888" s="119"/>
      <c r="T32888" s="119"/>
      <c r="V32888" s="119"/>
      <c r="X32888" s="119"/>
      <c r="Z32888" s="119"/>
    </row>
    <row r="32889" spans="16:26" x14ac:dyDescent="0.25">
      <c r="P32889" s="120"/>
      <c r="R32889" s="120"/>
      <c r="T32889" s="120"/>
      <c r="V32889" s="120"/>
      <c r="X32889" s="120"/>
      <c r="Z32889" s="120"/>
    </row>
    <row r="32890" spans="16:26" x14ac:dyDescent="0.25">
      <c r="P32890" s="119"/>
      <c r="R32890" s="119"/>
      <c r="T32890" s="119"/>
      <c r="V32890" s="119"/>
      <c r="X32890" s="119"/>
      <c r="Z32890" s="119"/>
    </row>
    <row r="32891" spans="16:26" x14ac:dyDescent="0.25">
      <c r="P32891" s="119"/>
      <c r="R32891" s="119"/>
      <c r="T32891" s="119"/>
      <c r="V32891" s="119"/>
      <c r="X32891" s="119"/>
      <c r="Z32891" s="119"/>
    </row>
    <row r="32892" spans="16:26" x14ac:dyDescent="0.25">
      <c r="P32892" s="120"/>
      <c r="R32892" s="120"/>
      <c r="T32892" s="120"/>
      <c r="V32892" s="120"/>
      <c r="X32892" s="120"/>
      <c r="Z32892" s="120"/>
    </row>
    <row r="32893" spans="16:26" x14ac:dyDescent="0.25">
      <c r="P32893" s="119"/>
      <c r="R32893" s="119"/>
      <c r="T32893" s="119"/>
      <c r="V32893" s="119"/>
      <c r="X32893" s="119"/>
      <c r="Z32893" s="119"/>
    </row>
    <row r="32894" spans="16:26" x14ac:dyDescent="0.25">
      <c r="P32894" s="120"/>
      <c r="R32894" s="120"/>
      <c r="T32894" s="120"/>
      <c r="V32894" s="120"/>
      <c r="X32894" s="120"/>
      <c r="Z32894" s="120"/>
    </row>
    <row r="32895" spans="16:26" x14ac:dyDescent="0.25">
      <c r="P32895" s="119"/>
      <c r="R32895" s="119"/>
      <c r="T32895" s="119"/>
      <c r="V32895" s="119"/>
      <c r="X32895" s="119"/>
      <c r="Z32895" s="119"/>
    </row>
    <row r="32896" spans="16:26" x14ac:dyDescent="0.25">
      <c r="P32896" s="119"/>
      <c r="R32896" s="119"/>
      <c r="T32896" s="119"/>
      <c r="V32896" s="119"/>
      <c r="X32896" s="119"/>
      <c r="Z32896" s="119"/>
    </row>
    <row r="32897" spans="16:26" x14ac:dyDescent="0.25">
      <c r="P32897" s="119"/>
      <c r="R32897" s="119"/>
      <c r="T32897" s="119"/>
      <c r="V32897" s="119"/>
      <c r="X32897" s="119"/>
      <c r="Z32897" s="119"/>
    </row>
    <row r="32898" spans="16:26" x14ac:dyDescent="0.25">
      <c r="P32898" s="121"/>
      <c r="R32898" s="121"/>
      <c r="T32898" s="121"/>
      <c r="V32898" s="121"/>
      <c r="X32898" s="121"/>
      <c r="Z32898" s="121"/>
    </row>
    <row r="32899" spans="16:26" x14ac:dyDescent="0.25">
      <c r="P32899" s="121"/>
      <c r="R32899" s="121"/>
      <c r="T32899" s="121"/>
      <c r="V32899" s="121"/>
      <c r="X32899" s="121"/>
      <c r="Z32899" s="121"/>
    </row>
    <row r="32900" spans="16:26" x14ac:dyDescent="0.25">
      <c r="P32900" s="121"/>
      <c r="R32900" s="121"/>
      <c r="T32900" s="121"/>
      <c r="V32900" s="121"/>
      <c r="X32900" s="121"/>
      <c r="Z32900" s="121"/>
    </row>
    <row r="32901" spans="16:26" x14ac:dyDescent="0.25">
      <c r="P32901" s="121"/>
      <c r="R32901" s="121"/>
      <c r="T32901" s="121"/>
      <c r="V32901" s="121"/>
      <c r="X32901" s="121"/>
      <c r="Z32901" s="121"/>
    </row>
    <row r="32902" spans="16:26" x14ac:dyDescent="0.25">
      <c r="P32902" s="122"/>
      <c r="R32902" s="122"/>
      <c r="T32902" s="122"/>
      <c r="V32902" s="122"/>
      <c r="X32902" s="122"/>
      <c r="Z32902" s="122"/>
    </row>
    <row r="32903" spans="16:26" x14ac:dyDescent="0.25">
      <c r="P32903" s="118"/>
      <c r="R32903" s="118"/>
      <c r="T32903" s="118"/>
      <c r="V32903" s="118"/>
      <c r="X32903" s="118"/>
      <c r="Z32903" s="118"/>
    </row>
    <row r="32904" spans="16:26" x14ac:dyDescent="0.25">
      <c r="P32904" s="119"/>
      <c r="R32904" s="119"/>
      <c r="T32904" s="119"/>
      <c r="V32904" s="119"/>
      <c r="X32904" s="119"/>
      <c r="Z32904" s="119"/>
    </row>
    <row r="32905" spans="16:26" x14ac:dyDescent="0.25">
      <c r="P32905" s="119"/>
      <c r="R32905" s="119"/>
      <c r="T32905" s="119"/>
      <c r="V32905" s="119"/>
      <c r="X32905" s="119"/>
      <c r="Z32905" s="119"/>
    </row>
    <row r="32906" spans="16:26" x14ac:dyDescent="0.25">
      <c r="P32906" s="120"/>
      <c r="R32906" s="120"/>
      <c r="T32906" s="120"/>
      <c r="V32906" s="120"/>
      <c r="X32906" s="120"/>
      <c r="Z32906" s="120"/>
    </row>
    <row r="32907" spans="16:26" x14ac:dyDescent="0.25">
      <c r="P32907" s="119"/>
      <c r="R32907" s="119"/>
      <c r="T32907" s="119"/>
      <c r="V32907" s="119"/>
      <c r="X32907" s="119"/>
      <c r="Z32907" s="119"/>
    </row>
    <row r="32908" spans="16:26" x14ac:dyDescent="0.25">
      <c r="P32908" s="119"/>
      <c r="R32908" s="119"/>
      <c r="T32908" s="119"/>
      <c r="V32908" s="119"/>
      <c r="X32908" s="119"/>
      <c r="Z32908" s="119"/>
    </row>
    <row r="32909" spans="16:26" x14ac:dyDescent="0.25">
      <c r="P32909" s="120"/>
      <c r="R32909" s="120"/>
      <c r="T32909" s="120"/>
      <c r="V32909" s="120"/>
      <c r="X32909" s="120"/>
      <c r="Z32909" s="120"/>
    </row>
    <row r="32910" spans="16:26" x14ac:dyDescent="0.25">
      <c r="P32910" s="119"/>
      <c r="R32910" s="119"/>
      <c r="T32910" s="119"/>
      <c r="V32910" s="119"/>
      <c r="X32910" s="119"/>
      <c r="Z32910" s="119"/>
    </row>
    <row r="32911" spans="16:26" x14ac:dyDescent="0.25">
      <c r="P32911" s="120"/>
      <c r="R32911" s="120"/>
      <c r="T32911" s="120"/>
      <c r="V32911" s="120"/>
      <c r="X32911" s="120"/>
      <c r="Z32911" s="120"/>
    </row>
    <row r="32912" spans="16:26" x14ac:dyDescent="0.25">
      <c r="P32912" s="119"/>
      <c r="R32912" s="119"/>
      <c r="T32912" s="119"/>
      <c r="V32912" s="119"/>
      <c r="X32912" s="119"/>
      <c r="Z32912" s="119"/>
    </row>
    <row r="32913" spans="16:26" x14ac:dyDescent="0.25">
      <c r="P32913" s="119"/>
      <c r="R32913" s="119"/>
      <c r="T32913" s="119"/>
      <c r="V32913" s="119"/>
      <c r="X32913" s="119"/>
      <c r="Z32913" s="119"/>
    </row>
    <row r="32914" spans="16:26" x14ac:dyDescent="0.25">
      <c r="P32914" s="119"/>
      <c r="R32914" s="119"/>
      <c r="T32914" s="119"/>
      <c r="V32914" s="119"/>
      <c r="X32914" s="119"/>
      <c r="Z32914" s="119"/>
    </row>
    <row r="32915" spans="16:26" x14ac:dyDescent="0.25">
      <c r="P32915" s="121"/>
      <c r="R32915" s="121"/>
      <c r="T32915" s="121"/>
      <c r="V32915" s="121"/>
      <c r="X32915" s="121"/>
      <c r="Z32915" s="121"/>
    </row>
    <row r="32916" spans="16:26" x14ac:dyDescent="0.25">
      <c r="P32916" s="121"/>
      <c r="R32916" s="121"/>
      <c r="T32916" s="121"/>
      <c r="V32916" s="121"/>
      <c r="X32916" s="121"/>
      <c r="Z32916" s="121"/>
    </row>
    <row r="32917" spans="16:26" x14ac:dyDescent="0.25">
      <c r="P32917" s="121"/>
      <c r="R32917" s="121"/>
      <c r="T32917" s="121"/>
      <c r="V32917" s="121"/>
      <c r="X32917" s="121"/>
      <c r="Z32917" s="121"/>
    </row>
    <row r="32918" spans="16:26" x14ac:dyDescent="0.25">
      <c r="P32918" s="121"/>
      <c r="R32918" s="121"/>
      <c r="T32918" s="121"/>
      <c r="V32918" s="121"/>
      <c r="X32918" s="121"/>
      <c r="Z32918" s="121"/>
    </row>
    <row r="32919" spans="16:26" x14ac:dyDescent="0.25">
      <c r="P32919" s="122"/>
      <c r="R32919" s="122"/>
      <c r="T32919" s="122"/>
      <c r="V32919" s="122"/>
      <c r="X32919" s="122"/>
      <c r="Z32919" s="122"/>
    </row>
    <row r="32920" spans="16:26" x14ac:dyDescent="0.25">
      <c r="P32920" s="118"/>
      <c r="R32920" s="118"/>
      <c r="T32920" s="118"/>
      <c r="V32920" s="118"/>
      <c r="X32920" s="118"/>
      <c r="Z32920" s="118"/>
    </row>
    <row r="32921" spans="16:26" x14ac:dyDescent="0.25">
      <c r="P32921" s="119"/>
      <c r="R32921" s="119"/>
      <c r="T32921" s="119"/>
      <c r="V32921" s="119"/>
      <c r="X32921" s="119"/>
      <c r="Z32921" s="119"/>
    </row>
    <row r="32922" spans="16:26" x14ac:dyDescent="0.25">
      <c r="P32922" s="119"/>
      <c r="R32922" s="119"/>
      <c r="T32922" s="119"/>
      <c r="V32922" s="119"/>
      <c r="X32922" s="119"/>
      <c r="Z32922" s="119"/>
    </row>
    <row r="32923" spans="16:26" x14ac:dyDescent="0.25">
      <c r="P32923" s="120"/>
      <c r="R32923" s="120"/>
      <c r="T32923" s="120"/>
      <c r="V32923" s="120"/>
      <c r="X32923" s="120"/>
      <c r="Z32923" s="120"/>
    </row>
    <row r="32924" spans="16:26" x14ac:dyDescent="0.25">
      <c r="P32924" s="119"/>
      <c r="R32924" s="119"/>
      <c r="T32924" s="119"/>
      <c r="V32924" s="119"/>
      <c r="X32924" s="119"/>
      <c r="Z32924" s="119"/>
    </row>
    <row r="32925" spans="16:26" x14ac:dyDescent="0.25">
      <c r="P32925" s="119"/>
      <c r="R32925" s="119"/>
      <c r="T32925" s="119"/>
      <c r="V32925" s="119"/>
      <c r="X32925" s="119"/>
      <c r="Z32925" s="119"/>
    </row>
    <row r="32926" spans="16:26" x14ac:dyDescent="0.25">
      <c r="P32926" s="120"/>
      <c r="R32926" s="120"/>
      <c r="T32926" s="120"/>
      <c r="V32926" s="120"/>
      <c r="X32926" s="120"/>
      <c r="Z32926" s="120"/>
    </row>
    <row r="32927" spans="16:26" x14ac:dyDescent="0.25">
      <c r="P32927" s="119"/>
      <c r="R32927" s="119"/>
      <c r="T32927" s="119"/>
      <c r="V32927" s="119"/>
      <c r="X32927" s="119"/>
      <c r="Z32927" s="119"/>
    </row>
    <row r="32928" spans="16:26" x14ac:dyDescent="0.25">
      <c r="P32928" s="120"/>
      <c r="R32928" s="120"/>
      <c r="T32928" s="120"/>
      <c r="V32928" s="120"/>
      <c r="X32928" s="120"/>
      <c r="Z32928" s="120"/>
    </row>
    <row r="32929" spans="16:26" x14ac:dyDescent="0.25">
      <c r="P32929" s="119"/>
      <c r="R32929" s="119"/>
      <c r="T32929" s="119"/>
      <c r="V32929" s="119"/>
      <c r="X32929" s="119"/>
      <c r="Z32929" s="119"/>
    </row>
    <row r="32930" spans="16:26" x14ac:dyDescent="0.25">
      <c r="P32930" s="119"/>
      <c r="R32930" s="119"/>
      <c r="T32930" s="119"/>
      <c r="V32930" s="119"/>
      <c r="X32930" s="119"/>
      <c r="Z32930" s="119"/>
    </row>
    <row r="32931" spans="16:26" x14ac:dyDescent="0.25">
      <c r="P32931" s="119"/>
      <c r="R32931" s="119"/>
      <c r="T32931" s="119"/>
      <c r="V32931" s="119"/>
      <c r="X32931" s="119"/>
      <c r="Z32931" s="119"/>
    </row>
    <row r="32932" spans="16:26" x14ac:dyDescent="0.25">
      <c r="P32932" s="121"/>
      <c r="R32932" s="121"/>
      <c r="T32932" s="121"/>
      <c r="V32932" s="121"/>
      <c r="X32932" s="121"/>
      <c r="Z32932" s="121"/>
    </row>
    <row r="32933" spans="16:26" x14ac:dyDescent="0.25">
      <c r="P32933" s="121"/>
      <c r="R32933" s="121"/>
      <c r="T32933" s="121"/>
      <c r="V32933" s="121"/>
      <c r="X32933" s="121"/>
      <c r="Z32933" s="121"/>
    </row>
    <row r="32934" spans="16:26" x14ac:dyDescent="0.25">
      <c r="P32934" s="121"/>
      <c r="R32934" s="121"/>
      <c r="T32934" s="121"/>
      <c r="V32934" s="121"/>
      <c r="X32934" s="121"/>
      <c r="Z32934" s="121"/>
    </row>
    <row r="32935" spans="16:26" x14ac:dyDescent="0.25">
      <c r="P32935" s="121"/>
      <c r="R32935" s="121"/>
      <c r="T32935" s="121"/>
      <c r="V32935" s="121"/>
      <c r="X32935" s="121"/>
      <c r="Z32935" s="121"/>
    </row>
    <row r="32936" spans="16:26" x14ac:dyDescent="0.25">
      <c r="P32936" s="122"/>
      <c r="R32936" s="122"/>
      <c r="T32936" s="122"/>
      <c r="V32936" s="122"/>
      <c r="X32936" s="122"/>
      <c r="Z32936" s="122"/>
    </row>
    <row r="32937" spans="16:26" x14ac:dyDescent="0.25">
      <c r="P32937" s="118"/>
      <c r="R32937" s="118"/>
      <c r="T32937" s="118"/>
      <c r="V32937" s="118"/>
      <c r="X32937" s="118"/>
      <c r="Z32937" s="118"/>
    </row>
    <row r="32938" spans="16:26" x14ac:dyDescent="0.25">
      <c r="P32938" s="119"/>
      <c r="R32938" s="119"/>
      <c r="T32938" s="119"/>
      <c r="V32938" s="119"/>
      <c r="X32938" s="119"/>
      <c r="Z32938" s="119"/>
    </row>
    <row r="32939" spans="16:26" x14ac:dyDescent="0.25">
      <c r="P32939" s="119"/>
      <c r="R32939" s="119"/>
      <c r="T32939" s="119"/>
      <c r="V32939" s="119"/>
      <c r="X32939" s="119"/>
      <c r="Z32939" s="119"/>
    </row>
    <row r="32940" spans="16:26" x14ac:dyDescent="0.25">
      <c r="P32940" s="120"/>
      <c r="R32940" s="120"/>
      <c r="T32940" s="120"/>
      <c r="V32940" s="120"/>
      <c r="X32940" s="120"/>
      <c r="Z32940" s="120"/>
    </row>
    <row r="32941" spans="16:26" x14ac:dyDescent="0.25">
      <c r="P32941" s="119"/>
      <c r="R32941" s="119"/>
      <c r="T32941" s="119"/>
      <c r="V32941" s="119"/>
      <c r="X32941" s="119"/>
      <c r="Z32941" s="119"/>
    </row>
    <row r="32942" spans="16:26" x14ac:dyDescent="0.25">
      <c r="P32942" s="119"/>
      <c r="R32942" s="119"/>
      <c r="T32942" s="119"/>
      <c r="V32942" s="119"/>
      <c r="X32942" s="119"/>
      <c r="Z32942" s="119"/>
    </row>
    <row r="32943" spans="16:26" x14ac:dyDescent="0.25">
      <c r="P32943" s="120"/>
      <c r="R32943" s="120"/>
      <c r="T32943" s="120"/>
      <c r="V32943" s="120"/>
      <c r="X32943" s="120"/>
      <c r="Z32943" s="120"/>
    </row>
    <row r="32944" spans="16:26" x14ac:dyDescent="0.25">
      <c r="P32944" s="119"/>
      <c r="R32944" s="119"/>
      <c r="T32944" s="119"/>
      <c r="V32944" s="119"/>
      <c r="X32944" s="119"/>
      <c r="Z32944" s="119"/>
    </row>
    <row r="32945" spans="16:26" x14ac:dyDescent="0.25">
      <c r="P32945" s="120"/>
      <c r="R32945" s="120"/>
      <c r="T32945" s="120"/>
      <c r="V32945" s="120"/>
      <c r="X32945" s="120"/>
      <c r="Z32945" s="120"/>
    </row>
    <row r="32946" spans="16:26" x14ac:dyDescent="0.25">
      <c r="P32946" s="119"/>
      <c r="R32946" s="119"/>
      <c r="T32946" s="119"/>
      <c r="V32946" s="119"/>
      <c r="X32946" s="119"/>
      <c r="Z32946" s="119"/>
    </row>
    <row r="32947" spans="16:26" x14ac:dyDescent="0.25">
      <c r="P32947" s="119"/>
      <c r="R32947" s="119"/>
      <c r="T32947" s="119"/>
      <c r="V32947" s="119"/>
      <c r="X32947" s="119"/>
      <c r="Z32947" s="119"/>
    </row>
    <row r="32948" spans="16:26" x14ac:dyDescent="0.25">
      <c r="P32948" s="119"/>
      <c r="R32948" s="119"/>
      <c r="T32948" s="119"/>
      <c r="V32948" s="119"/>
      <c r="X32948" s="119"/>
      <c r="Z32948" s="119"/>
    </row>
    <row r="32949" spans="16:26" x14ac:dyDescent="0.25">
      <c r="P32949" s="121"/>
      <c r="R32949" s="121"/>
      <c r="T32949" s="121"/>
      <c r="V32949" s="121"/>
      <c r="X32949" s="121"/>
      <c r="Z32949" s="121"/>
    </row>
    <row r="32950" spans="16:26" x14ac:dyDescent="0.25">
      <c r="P32950" s="121"/>
      <c r="R32950" s="121"/>
      <c r="T32950" s="121"/>
      <c r="V32950" s="121"/>
      <c r="X32950" s="121"/>
      <c r="Z32950" s="121"/>
    </row>
    <row r="32951" spans="16:26" x14ac:dyDescent="0.25">
      <c r="P32951" s="121"/>
      <c r="R32951" s="121"/>
      <c r="T32951" s="121"/>
      <c r="V32951" s="121"/>
      <c r="X32951" s="121"/>
      <c r="Z32951" s="121"/>
    </row>
    <row r="32952" spans="16:26" x14ac:dyDescent="0.25">
      <c r="P32952" s="121"/>
      <c r="R32952" s="121"/>
      <c r="T32952" s="121"/>
      <c r="V32952" s="121"/>
      <c r="X32952" s="121"/>
      <c r="Z32952" s="121"/>
    </row>
    <row r="32953" spans="16:26" x14ac:dyDescent="0.25">
      <c r="P32953" s="122"/>
      <c r="R32953" s="122"/>
      <c r="T32953" s="122"/>
      <c r="V32953" s="122"/>
      <c r="X32953" s="122"/>
      <c r="Z32953" s="122"/>
    </row>
    <row r="32954" spans="16:26" x14ac:dyDescent="0.25">
      <c r="P32954" s="118"/>
      <c r="R32954" s="118"/>
      <c r="T32954" s="118"/>
      <c r="V32954" s="118"/>
      <c r="X32954" s="118"/>
      <c r="Z32954" s="118"/>
    </row>
    <row r="32955" spans="16:26" x14ac:dyDescent="0.25">
      <c r="P32955" s="119"/>
      <c r="R32955" s="119"/>
      <c r="T32955" s="119"/>
      <c r="V32955" s="119"/>
      <c r="X32955" s="119"/>
      <c r="Z32955" s="119"/>
    </row>
    <row r="32956" spans="16:26" x14ac:dyDescent="0.25">
      <c r="P32956" s="119"/>
      <c r="R32956" s="119"/>
      <c r="T32956" s="119"/>
      <c r="V32956" s="119"/>
      <c r="X32956" s="119"/>
      <c r="Z32956" s="119"/>
    </row>
    <row r="32957" spans="16:26" x14ac:dyDescent="0.25">
      <c r="P32957" s="120"/>
      <c r="R32957" s="120"/>
      <c r="T32957" s="120"/>
      <c r="V32957" s="120"/>
      <c r="X32957" s="120"/>
      <c r="Z32957" s="120"/>
    </row>
    <row r="32958" spans="16:26" x14ac:dyDescent="0.25">
      <c r="P32958" s="119"/>
      <c r="R32958" s="119"/>
      <c r="T32958" s="119"/>
      <c r="V32958" s="119"/>
      <c r="X32958" s="119"/>
      <c r="Z32958" s="119"/>
    </row>
    <row r="32959" spans="16:26" x14ac:dyDescent="0.25">
      <c r="P32959" s="119"/>
      <c r="R32959" s="119"/>
      <c r="T32959" s="119"/>
      <c r="V32959" s="119"/>
      <c r="X32959" s="119"/>
      <c r="Z32959" s="119"/>
    </row>
    <row r="32960" spans="16:26" x14ac:dyDescent="0.25">
      <c r="P32960" s="120"/>
      <c r="R32960" s="120"/>
      <c r="T32960" s="120"/>
      <c r="V32960" s="120"/>
      <c r="X32960" s="120"/>
      <c r="Z32960" s="120"/>
    </row>
    <row r="32961" spans="16:26" x14ac:dyDescent="0.25">
      <c r="P32961" s="119"/>
      <c r="R32961" s="119"/>
      <c r="T32961" s="119"/>
      <c r="V32961" s="119"/>
      <c r="X32961" s="119"/>
      <c r="Z32961" s="119"/>
    </row>
    <row r="32962" spans="16:26" x14ac:dyDescent="0.25">
      <c r="P32962" s="120"/>
      <c r="R32962" s="120"/>
      <c r="T32962" s="120"/>
      <c r="V32962" s="120"/>
      <c r="X32962" s="120"/>
      <c r="Z32962" s="120"/>
    </row>
    <row r="32963" spans="16:26" x14ac:dyDescent="0.25">
      <c r="P32963" s="119"/>
      <c r="R32963" s="119"/>
      <c r="T32963" s="119"/>
      <c r="V32963" s="119"/>
      <c r="X32963" s="119"/>
      <c r="Z32963" s="119"/>
    </row>
    <row r="32964" spans="16:26" x14ac:dyDescent="0.25">
      <c r="P32964" s="119"/>
      <c r="R32964" s="119"/>
      <c r="T32964" s="119"/>
      <c r="V32964" s="119"/>
      <c r="X32964" s="119"/>
      <c r="Z32964" s="119"/>
    </row>
    <row r="32965" spans="16:26" x14ac:dyDescent="0.25">
      <c r="P32965" s="119"/>
      <c r="R32965" s="119"/>
      <c r="T32965" s="119"/>
      <c r="V32965" s="119"/>
      <c r="X32965" s="119"/>
      <c r="Z32965" s="119"/>
    </row>
    <row r="32966" spans="16:26" x14ac:dyDescent="0.25">
      <c r="P32966" s="121"/>
      <c r="R32966" s="121"/>
      <c r="T32966" s="121"/>
      <c r="V32966" s="121"/>
      <c r="X32966" s="121"/>
      <c r="Z32966" s="121"/>
    </row>
    <row r="32967" spans="16:26" x14ac:dyDescent="0.25">
      <c r="P32967" s="121"/>
      <c r="R32967" s="121"/>
      <c r="T32967" s="121"/>
      <c r="V32967" s="121"/>
      <c r="X32967" s="121"/>
      <c r="Z32967" s="121"/>
    </row>
    <row r="32968" spans="16:26" x14ac:dyDescent="0.25">
      <c r="P32968" s="121"/>
      <c r="R32968" s="121"/>
      <c r="T32968" s="121"/>
      <c r="V32968" s="121"/>
      <c r="X32968" s="121"/>
      <c r="Z32968" s="121"/>
    </row>
    <row r="32969" spans="16:26" x14ac:dyDescent="0.25">
      <c r="P32969" s="121"/>
      <c r="R32969" s="121"/>
      <c r="T32969" s="121"/>
      <c r="V32969" s="121"/>
      <c r="X32969" s="121"/>
      <c r="Z32969" s="121"/>
    </row>
    <row r="32970" spans="16:26" x14ac:dyDescent="0.25">
      <c r="P32970" s="122"/>
      <c r="R32970" s="122"/>
      <c r="T32970" s="122"/>
      <c r="V32970" s="122"/>
      <c r="X32970" s="122"/>
      <c r="Z32970" s="122"/>
    </row>
    <row r="32971" spans="16:26" x14ac:dyDescent="0.25">
      <c r="P32971" s="118"/>
      <c r="R32971" s="118"/>
      <c r="T32971" s="118"/>
      <c r="V32971" s="118"/>
      <c r="X32971" s="118"/>
      <c r="Z32971" s="118"/>
    </row>
    <row r="32972" spans="16:26" x14ac:dyDescent="0.25">
      <c r="P32972" s="119"/>
      <c r="R32972" s="119"/>
      <c r="T32972" s="119"/>
      <c r="V32972" s="119"/>
      <c r="X32972" s="119"/>
      <c r="Z32972" s="119"/>
    </row>
    <row r="32973" spans="16:26" x14ac:dyDescent="0.25">
      <c r="P32973" s="119"/>
      <c r="R32973" s="119"/>
      <c r="T32973" s="119"/>
      <c r="V32973" s="119"/>
      <c r="X32973" s="119"/>
      <c r="Z32973" s="119"/>
    </row>
    <row r="32974" spans="16:26" x14ac:dyDescent="0.25">
      <c r="P32974" s="120"/>
      <c r="R32974" s="120"/>
      <c r="T32974" s="120"/>
      <c r="V32974" s="120"/>
      <c r="X32974" s="120"/>
      <c r="Z32974" s="120"/>
    </row>
    <row r="32975" spans="16:26" x14ac:dyDescent="0.25">
      <c r="P32975" s="119"/>
      <c r="R32975" s="119"/>
      <c r="T32975" s="119"/>
      <c r="V32975" s="119"/>
      <c r="X32975" s="119"/>
      <c r="Z32975" s="119"/>
    </row>
    <row r="32976" spans="16:26" x14ac:dyDescent="0.25">
      <c r="P32976" s="119"/>
      <c r="R32976" s="119"/>
      <c r="T32976" s="119"/>
      <c r="V32976" s="119"/>
      <c r="X32976" s="119"/>
      <c r="Z32976" s="119"/>
    </row>
    <row r="32977" spans="16:26" x14ac:dyDescent="0.25">
      <c r="P32977" s="120"/>
      <c r="R32977" s="120"/>
      <c r="T32977" s="120"/>
      <c r="V32977" s="120"/>
      <c r="X32977" s="120"/>
      <c r="Z32977" s="120"/>
    </row>
    <row r="32978" spans="16:26" x14ac:dyDescent="0.25">
      <c r="P32978" s="119"/>
      <c r="R32978" s="119"/>
      <c r="T32978" s="119"/>
      <c r="V32978" s="119"/>
      <c r="X32978" s="119"/>
      <c r="Z32978" s="119"/>
    </row>
    <row r="32979" spans="16:26" x14ac:dyDescent="0.25">
      <c r="P32979" s="120"/>
      <c r="R32979" s="120"/>
      <c r="T32979" s="120"/>
      <c r="V32979" s="120"/>
      <c r="X32979" s="120"/>
      <c r="Z32979" s="120"/>
    </row>
    <row r="32980" spans="16:26" x14ac:dyDescent="0.25">
      <c r="P32980" s="119"/>
      <c r="R32980" s="119"/>
      <c r="T32980" s="119"/>
      <c r="V32980" s="119"/>
      <c r="X32980" s="119"/>
      <c r="Z32980" s="119"/>
    </row>
    <row r="32981" spans="16:26" x14ac:dyDescent="0.25">
      <c r="P32981" s="119"/>
      <c r="R32981" s="119"/>
      <c r="T32981" s="119"/>
      <c r="V32981" s="119"/>
      <c r="X32981" s="119"/>
      <c r="Z32981" s="119"/>
    </row>
    <row r="32982" spans="16:26" x14ac:dyDescent="0.25">
      <c r="P32982" s="119"/>
      <c r="R32982" s="119"/>
      <c r="T32982" s="119"/>
      <c r="V32982" s="119"/>
      <c r="X32982" s="119"/>
      <c r="Z32982" s="119"/>
    </row>
    <row r="32983" spans="16:26" x14ac:dyDescent="0.25">
      <c r="P32983" s="121"/>
      <c r="R32983" s="121"/>
      <c r="T32983" s="121"/>
      <c r="V32983" s="121"/>
      <c r="X32983" s="121"/>
      <c r="Z32983" s="121"/>
    </row>
    <row r="32984" spans="16:26" x14ac:dyDescent="0.25">
      <c r="P32984" s="121"/>
      <c r="R32984" s="121"/>
      <c r="T32984" s="121"/>
      <c r="V32984" s="121"/>
      <c r="X32984" s="121"/>
      <c r="Z32984" s="121"/>
    </row>
    <row r="32985" spans="16:26" x14ac:dyDescent="0.25">
      <c r="P32985" s="121"/>
      <c r="R32985" s="121"/>
      <c r="T32985" s="121"/>
      <c r="V32985" s="121"/>
      <c r="X32985" s="121"/>
      <c r="Z32985" s="121"/>
    </row>
    <row r="32986" spans="16:26" x14ac:dyDescent="0.25">
      <c r="P32986" s="121"/>
      <c r="R32986" s="121"/>
      <c r="T32986" s="121"/>
      <c r="V32986" s="121"/>
      <c r="X32986" s="121"/>
      <c r="Z32986" s="121"/>
    </row>
    <row r="32987" spans="16:26" x14ac:dyDescent="0.25">
      <c r="P32987" s="122"/>
      <c r="R32987" s="122"/>
      <c r="T32987" s="122"/>
      <c r="V32987" s="122"/>
      <c r="X32987" s="122"/>
      <c r="Z32987" s="122"/>
    </row>
    <row r="32988" spans="16:26" x14ac:dyDescent="0.25">
      <c r="P32988" s="118"/>
      <c r="R32988" s="118"/>
      <c r="T32988" s="118"/>
      <c r="V32988" s="118"/>
      <c r="X32988" s="118"/>
      <c r="Z32988" s="118"/>
    </row>
    <row r="32989" spans="16:26" x14ac:dyDescent="0.25">
      <c r="P32989" s="119"/>
      <c r="R32989" s="119"/>
      <c r="T32989" s="119"/>
      <c r="V32989" s="119"/>
      <c r="X32989" s="119"/>
      <c r="Z32989" s="119"/>
    </row>
    <row r="32990" spans="16:26" x14ac:dyDescent="0.25">
      <c r="P32990" s="119"/>
      <c r="R32990" s="119"/>
      <c r="T32990" s="119"/>
      <c r="V32990" s="119"/>
      <c r="X32990" s="119"/>
      <c r="Z32990" s="119"/>
    </row>
    <row r="32991" spans="16:26" x14ac:dyDescent="0.25">
      <c r="P32991" s="120"/>
      <c r="R32991" s="120"/>
      <c r="T32991" s="120"/>
      <c r="V32991" s="120"/>
      <c r="X32991" s="120"/>
      <c r="Z32991" s="120"/>
    </row>
    <row r="32992" spans="16:26" x14ac:dyDescent="0.25">
      <c r="P32992" s="119"/>
      <c r="R32992" s="119"/>
      <c r="T32992" s="119"/>
      <c r="V32992" s="119"/>
      <c r="X32992" s="119"/>
      <c r="Z32992" s="119"/>
    </row>
    <row r="32993" spans="16:26" x14ac:dyDescent="0.25">
      <c r="P32993" s="119"/>
      <c r="R32993" s="119"/>
      <c r="T32993" s="119"/>
      <c r="V32993" s="119"/>
      <c r="X32993" s="119"/>
      <c r="Z32993" s="119"/>
    </row>
    <row r="32994" spans="16:26" x14ac:dyDescent="0.25">
      <c r="P32994" s="120"/>
      <c r="R32994" s="120"/>
      <c r="T32994" s="120"/>
      <c r="V32994" s="120"/>
      <c r="X32994" s="120"/>
      <c r="Z32994" s="120"/>
    </row>
    <row r="32995" spans="16:26" x14ac:dyDescent="0.25">
      <c r="P32995" s="119"/>
      <c r="R32995" s="119"/>
      <c r="T32995" s="119"/>
      <c r="V32995" s="119"/>
      <c r="X32995" s="119"/>
      <c r="Z32995" s="119"/>
    </row>
    <row r="32996" spans="16:26" x14ac:dyDescent="0.25">
      <c r="P32996" s="120"/>
      <c r="R32996" s="120"/>
      <c r="T32996" s="120"/>
      <c r="V32996" s="120"/>
      <c r="X32996" s="120"/>
      <c r="Z32996" s="120"/>
    </row>
    <row r="32997" spans="16:26" x14ac:dyDescent="0.25">
      <c r="P32997" s="119"/>
      <c r="R32997" s="119"/>
      <c r="T32997" s="119"/>
      <c r="V32997" s="119"/>
      <c r="X32997" s="119"/>
      <c r="Z32997" s="119"/>
    </row>
    <row r="32998" spans="16:26" x14ac:dyDescent="0.25">
      <c r="P32998" s="119"/>
      <c r="R32998" s="119"/>
      <c r="T32998" s="119"/>
      <c r="V32998" s="119"/>
      <c r="X32998" s="119"/>
      <c r="Z32998" s="119"/>
    </row>
    <row r="32999" spans="16:26" x14ac:dyDescent="0.25">
      <c r="P32999" s="119"/>
      <c r="R32999" s="119"/>
      <c r="T32999" s="119"/>
      <c r="V32999" s="119"/>
      <c r="X32999" s="119"/>
      <c r="Z32999" s="119"/>
    </row>
    <row r="33000" spans="16:26" x14ac:dyDescent="0.25">
      <c r="P33000" s="121"/>
      <c r="R33000" s="121"/>
      <c r="T33000" s="121"/>
      <c r="V33000" s="121"/>
      <c r="X33000" s="121"/>
      <c r="Z33000" s="121"/>
    </row>
    <row r="33001" spans="16:26" x14ac:dyDescent="0.25">
      <c r="P33001" s="121"/>
      <c r="R33001" s="121"/>
      <c r="T33001" s="121"/>
      <c r="V33001" s="121"/>
      <c r="X33001" s="121"/>
      <c r="Z33001" s="121"/>
    </row>
    <row r="33002" spans="16:26" x14ac:dyDescent="0.25">
      <c r="P33002" s="121"/>
      <c r="R33002" s="121"/>
      <c r="T33002" s="121"/>
      <c r="V33002" s="121"/>
      <c r="X33002" s="121"/>
      <c r="Z33002" s="121"/>
    </row>
    <row r="33003" spans="16:26" x14ac:dyDescent="0.25">
      <c r="P33003" s="121"/>
      <c r="R33003" s="121"/>
      <c r="T33003" s="121"/>
      <c r="V33003" s="121"/>
      <c r="X33003" s="121"/>
      <c r="Z33003" s="121"/>
    </row>
    <row r="33004" spans="16:26" x14ac:dyDescent="0.25">
      <c r="P33004" s="122"/>
      <c r="R33004" s="122"/>
      <c r="T33004" s="122"/>
      <c r="V33004" s="122"/>
      <c r="X33004" s="122"/>
      <c r="Z33004" s="122"/>
    </row>
    <row r="33005" spans="16:26" x14ac:dyDescent="0.25">
      <c r="P33005" s="118"/>
      <c r="R33005" s="118"/>
      <c r="T33005" s="118"/>
      <c r="V33005" s="118"/>
      <c r="X33005" s="118"/>
      <c r="Z33005" s="118"/>
    </row>
    <row r="33006" spans="16:26" x14ac:dyDescent="0.25">
      <c r="P33006" s="119"/>
      <c r="R33006" s="119"/>
      <c r="T33006" s="119"/>
      <c r="V33006" s="119"/>
      <c r="X33006" s="119"/>
      <c r="Z33006" s="119"/>
    </row>
    <row r="33007" spans="16:26" x14ac:dyDescent="0.25">
      <c r="P33007" s="119"/>
      <c r="R33007" s="119"/>
      <c r="T33007" s="119"/>
      <c r="V33007" s="119"/>
      <c r="X33007" s="119"/>
      <c r="Z33007" s="119"/>
    </row>
    <row r="33008" spans="16:26" x14ac:dyDescent="0.25">
      <c r="P33008" s="120"/>
      <c r="R33008" s="120"/>
      <c r="T33008" s="120"/>
      <c r="V33008" s="120"/>
      <c r="X33008" s="120"/>
      <c r="Z33008" s="120"/>
    </row>
    <row r="33009" spans="16:26" x14ac:dyDescent="0.25">
      <c r="P33009" s="119"/>
      <c r="R33009" s="119"/>
      <c r="T33009" s="119"/>
      <c r="V33009" s="119"/>
      <c r="X33009" s="119"/>
      <c r="Z33009" s="119"/>
    </row>
    <row r="33010" spans="16:26" x14ac:dyDescent="0.25">
      <c r="P33010" s="119"/>
      <c r="R33010" s="119"/>
      <c r="T33010" s="119"/>
      <c r="V33010" s="119"/>
      <c r="X33010" s="119"/>
      <c r="Z33010" s="119"/>
    </row>
    <row r="33011" spans="16:26" x14ac:dyDescent="0.25">
      <c r="P33011" s="120"/>
      <c r="R33011" s="120"/>
      <c r="T33011" s="120"/>
      <c r="V33011" s="120"/>
      <c r="X33011" s="120"/>
      <c r="Z33011" s="120"/>
    </row>
    <row r="33012" spans="16:26" x14ac:dyDescent="0.25">
      <c r="P33012" s="119"/>
      <c r="R33012" s="119"/>
      <c r="T33012" s="119"/>
      <c r="V33012" s="119"/>
      <c r="X33012" s="119"/>
      <c r="Z33012" s="119"/>
    </row>
    <row r="33013" spans="16:26" x14ac:dyDescent="0.25">
      <c r="P33013" s="120"/>
      <c r="R33013" s="120"/>
      <c r="T33013" s="120"/>
      <c r="V33013" s="120"/>
      <c r="X33013" s="120"/>
      <c r="Z33013" s="120"/>
    </row>
    <row r="33014" spans="16:26" x14ac:dyDescent="0.25">
      <c r="P33014" s="119"/>
      <c r="R33014" s="119"/>
      <c r="T33014" s="119"/>
      <c r="V33014" s="119"/>
      <c r="X33014" s="119"/>
      <c r="Z33014" s="119"/>
    </row>
    <row r="33015" spans="16:26" x14ac:dyDescent="0.25">
      <c r="P33015" s="119"/>
      <c r="R33015" s="119"/>
      <c r="T33015" s="119"/>
      <c r="V33015" s="119"/>
      <c r="X33015" s="119"/>
      <c r="Z33015" s="119"/>
    </row>
    <row r="33016" spans="16:26" x14ac:dyDescent="0.25">
      <c r="P33016" s="119"/>
      <c r="R33016" s="119"/>
      <c r="T33016" s="119"/>
      <c r="V33016" s="119"/>
      <c r="X33016" s="119"/>
      <c r="Z33016" s="119"/>
    </row>
    <row r="33017" spans="16:26" x14ac:dyDescent="0.25">
      <c r="P33017" s="121"/>
      <c r="R33017" s="121"/>
      <c r="T33017" s="121"/>
      <c r="V33017" s="121"/>
      <c r="X33017" s="121"/>
      <c r="Z33017" s="121"/>
    </row>
    <row r="33018" spans="16:26" x14ac:dyDescent="0.25">
      <c r="P33018" s="121"/>
      <c r="R33018" s="121"/>
      <c r="T33018" s="121"/>
      <c r="V33018" s="121"/>
      <c r="X33018" s="121"/>
      <c r="Z33018" s="121"/>
    </row>
    <row r="33019" spans="16:26" x14ac:dyDescent="0.25">
      <c r="P33019" s="121"/>
      <c r="R33019" s="121"/>
      <c r="T33019" s="121"/>
      <c r="V33019" s="121"/>
      <c r="X33019" s="121"/>
      <c r="Z33019" s="121"/>
    </row>
    <row r="33020" spans="16:26" x14ac:dyDescent="0.25">
      <c r="P33020" s="121"/>
      <c r="R33020" s="121"/>
      <c r="T33020" s="121"/>
      <c r="V33020" s="121"/>
      <c r="X33020" s="121"/>
      <c r="Z33020" s="121"/>
    </row>
    <row r="33021" spans="16:26" x14ac:dyDescent="0.25">
      <c r="P33021" s="122"/>
      <c r="R33021" s="122"/>
      <c r="T33021" s="122"/>
      <c r="V33021" s="122"/>
      <c r="X33021" s="122"/>
      <c r="Z33021" s="122"/>
    </row>
    <row r="33022" spans="16:26" x14ac:dyDescent="0.25">
      <c r="P33022" s="118"/>
      <c r="R33022" s="118"/>
      <c r="T33022" s="118"/>
      <c r="V33022" s="118"/>
      <c r="X33022" s="118"/>
      <c r="Z33022" s="118"/>
    </row>
    <row r="33023" spans="16:26" x14ac:dyDescent="0.25">
      <c r="P33023" s="119"/>
      <c r="R33023" s="119"/>
      <c r="T33023" s="119"/>
      <c r="V33023" s="119"/>
      <c r="X33023" s="119"/>
      <c r="Z33023" s="119"/>
    </row>
    <row r="33024" spans="16:26" x14ac:dyDescent="0.25">
      <c r="P33024" s="119"/>
      <c r="R33024" s="119"/>
      <c r="T33024" s="119"/>
      <c r="V33024" s="119"/>
      <c r="X33024" s="119"/>
      <c r="Z33024" s="119"/>
    </row>
    <row r="33025" spans="16:26" x14ac:dyDescent="0.25">
      <c r="P33025" s="120"/>
      <c r="R33025" s="120"/>
      <c r="T33025" s="120"/>
      <c r="V33025" s="120"/>
      <c r="X33025" s="120"/>
      <c r="Z33025" s="120"/>
    </row>
    <row r="33026" spans="16:26" x14ac:dyDescent="0.25">
      <c r="P33026" s="119"/>
      <c r="R33026" s="119"/>
      <c r="T33026" s="119"/>
      <c r="V33026" s="119"/>
      <c r="X33026" s="119"/>
      <c r="Z33026" s="119"/>
    </row>
    <row r="33027" spans="16:26" x14ac:dyDescent="0.25">
      <c r="P33027" s="119"/>
      <c r="R33027" s="119"/>
      <c r="T33027" s="119"/>
      <c r="V33027" s="119"/>
      <c r="X33027" s="119"/>
      <c r="Z33027" s="119"/>
    </row>
    <row r="33028" spans="16:26" x14ac:dyDescent="0.25">
      <c r="P33028" s="120"/>
      <c r="R33028" s="120"/>
      <c r="T33028" s="120"/>
      <c r="V33028" s="120"/>
      <c r="X33028" s="120"/>
      <c r="Z33028" s="120"/>
    </row>
    <row r="33029" spans="16:26" x14ac:dyDescent="0.25">
      <c r="P33029" s="119"/>
      <c r="R33029" s="119"/>
      <c r="T33029" s="119"/>
      <c r="V33029" s="119"/>
      <c r="X33029" s="119"/>
      <c r="Z33029" s="119"/>
    </row>
    <row r="33030" spans="16:26" x14ac:dyDescent="0.25">
      <c r="P33030" s="120"/>
      <c r="R33030" s="120"/>
      <c r="T33030" s="120"/>
      <c r="V33030" s="120"/>
      <c r="X33030" s="120"/>
      <c r="Z33030" s="120"/>
    </row>
    <row r="33031" spans="16:26" x14ac:dyDescent="0.25">
      <c r="P33031" s="119"/>
      <c r="R33031" s="119"/>
      <c r="T33031" s="119"/>
      <c r="V33031" s="119"/>
      <c r="X33031" s="119"/>
      <c r="Z33031" s="119"/>
    </row>
    <row r="33032" spans="16:26" x14ac:dyDescent="0.25">
      <c r="P33032" s="119"/>
      <c r="R33032" s="119"/>
      <c r="T33032" s="119"/>
      <c r="V33032" s="119"/>
      <c r="X33032" s="119"/>
      <c r="Z33032" s="119"/>
    </row>
    <row r="33033" spans="16:26" x14ac:dyDescent="0.25">
      <c r="P33033" s="119"/>
      <c r="R33033" s="119"/>
      <c r="T33033" s="119"/>
      <c r="V33033" s="119"/>
      <c r="X33033" s="119"/>
      <c r="Z33033" s="119"/>
    </row>
    <row r="33034" spans="16:26" x14ac:dyDescent="0.25">
      <c r="P33034" s="121"/>
      <c r="R33034" s="121"/>
      <c r="T33034" s="121"/>
      <c r="V33034" s="121"/>
      <c r="X33034" s="121"/>
      <c r="Z33034" s="121"/>
    </row>
    <row r="33035" spans="16:26" x14ac:dyDescent="0.25">
      <c r="P33035" s="121"/>
      <c r="R33035" s="121"/>
      <c r="T33035" s="121"/>
      <c r="V33035" s="121"/>
      <c r="X33035" s="121"/>
      <c r="Z33035" s="121"/>
    </row>
    <row r="33036" spans="16:26" x14ac:dyDescent="0.25">
      <c r="P33036" s="121"/>
      <c r="R33036" s="121"/>
      <c r="T33036" s="121"/>
      <c r="V33036" s="121"/>
      <c r="X33036" s="121"/>
      <c r="Z33036" s="121"/>
    </row>
    <row r="33037" spans="16:26" x14ac:dyDescent="0.25">
      <c r="P33037" s="121"/>
      <c r="R33037" s="121"/>
      <c r="T33037" s="121"/>
      <c r="V33037" s="121"/>
      <c r="X33037" s="121"/>
      <c r="Z33037" s="121"/>
    </row>
    <row r="33038" spans="16:26" x14ac:dyDescent="0.25">
      <c r="P33038" s="122"/>
      <c r="R33038" s="122"/>
      <c r="T33038" s="122"/>
      <c r="V33038" s="122"/>
      <c r="X33038" s="122"/>
      <c r="Z33038" s="122"/>
    </row>
    <row r="33039" spans="16:26" x14ac:dyDescent="0.25">
      <c r="P33039" s="118"/>
      <c r="R33039" s="118"/>
      <c r="T33039" s="118"/>
      <c r="V33039" s="118"/>
      <c r="X33039" s="118"/>
      <c r="Z33039" s="118"/>
    </row>
    <row r="33040" spans="16:26" x14ac:dyDescent="0.25">
      <c r="P33040" s="119"/>
      <c r="R33040" s="119"/>
      <c r="T33040" s="119"/>
      <c r="V33040" s="119"/>
      <c r="X33040" s="119"/>
      <c r="Z33040" s="119"/>
    </row>
    <row r="33041" spans="16:26" x14ac:dyDescent="0.25">
      <c r="P33041" s="119"/>
      <c r="R33041" s="119"/>
      <c r="T33041" s="119"/>
      <c r="V33041" s="119"/>
      <c r="X33041" s="119"/>
      <c r="Z33041" s="119"/>
    </row>
    <row r="33042" spans="16:26" x14ac:dyDescent="0.25">
      <c r="P33042" s="120"/>
      <c r="R33042" s="120"/>
      <c r="T33042" s="120"/>
      <c r="V33042" s="120"/>
      <c r="X33042" s="120"/>
      <c r="Z33042" s="120"/>
    </row>
    <row r="33043" spans="16:26" x14ac:dyDescent="0.25">
      <c r="P33043" s="119"/>
      <c r="R33043" s="119"/>
      <c r="T33043" s="119"/>
      <c r="V33043" s="119"/>
      <c r="X33043" s="119"/>
      <c r="Z33043" s="119"/>
    </row>
    <row r="33044" spans="16:26" x14ac:dyDescent="0.25">
      <c r="P33044" s="119"/>
      <c r="R33044" s="119"/>
      <c r="T33044" s="119"/>
      <c r="V33044" s="119"/>
      <c r="X33044" s="119"/>
      <c r="Z33044" s="119"/>
    </row>
    <row r="33045" spans="16:26" x14ac:dyDescent="0.25">
      <c r="P33045" s="120"/>
      <c r="R33045" s="120"/>
      <c r="T33045" s="120"/>
      <c r="V33045" s="120"/>
      <c r="X33045" s="120"/>
      <c r="Z33045" s="120"/>
    </row>
    <row r="33046" spans="16:26" x14ac:dyDescent="0.25">
      <c r="P33046" s="119"/>
      <c r="R33046" s="119"/>
      <c r="T33046" s="119"/>
      <c r="V33046" s="119"/>
      <c r="X33046" s="119"/>
      <c r="Z33046" s="119"/>
    </row>
    <row r="33047" spans="16:26" x14ac:dyDescent="0.25">
      <c r="P33047" s="120"/>
      <c r="R33047" s="120"/>
      <c r="T33047" s="120"/>
      <c r="V33047" s="120"/>
      <c r="X33047" s="120"/>
      <c r="Z33047" s="120"/>
    </row>
    <row r="33048" spans="16:26" x14ac:dyDescent="0.25">
      <c r="P33048" s="119"/>
      <c r="R33048" s="119"/>
      <c r="T33048" s="119"/>
      <c r="V33048" s="119"/>
      <c r="X33048" s="119"/>
      <c r="Z33048" s="119"/>
    </row>
    <row r="33049" spans="16:26" x14ac:dyDescent="0.25">
      <c r="P33049" s="119"/>
      <c r="R33049" s="119"/>
      <c r="T33049" s="119"/>
      <c r="V33049" s="119"/>
      <c r="X33049" s="119"/>
      <c r="Z33049" s="119"/>
    </row>
    <row r="33050" spans="16:26" x14ac:dyDescent="0.25">
      <c r="P33050" s="119"/>
      <c r="R33050" s="119"/>
      <c r="T33050" s="119"/>
      <c r="V33050" s="119"/>
      <c r="X33050" s="119"/>
      <c r="Z33050" s="119"/>
    </row>
    <row r="33051" spans="16:26" x14ac:dyDescent="0.25">
      <c r="P33051" s="121"/>
      <c r="R33051" s="121"/>
      <c r="T33051" s="121"/>
      <c r="V33051" s="121"/>
      <c r="X33051" s="121"/>
      <c r="Z33051" s="121"/>
    </row>
    <row r="33052" spans="16:26" x14ac:dyDescent="0.25">
      <c r="P33052" s="121"/>
      <c r="R33052" s="121"/>
      <c r="T33052" s="121"/>
      <c r="V33052" s="121"/>
      <c r="X33052" s="121"/>
      <c r="Z33052" s="121"/>
    </row>
    <row r="33053" spans="16:26" x14ac:dyDescent="0.25">
      <c r="P33053" s="121"/>
      <c r="R33053" s="121"/>
      <c r="T33053" s="121"/>
      <c r="V33053" s="121"/>
      <c r="X33053" s="121"/>
      <c r="Z33053" s="121"/>
    </row>
    <row r="33054" spans="16:26" x14ac:dyDescent="0.25">
      <c r="P33054" s="121"/>
      <c r="R33054" s="121"/>
      <c r="T33054" s="121"/>
      <c r="V33054" s="121"/>
      <c r="X33054" s="121"/>
      <c r="Z33054" s="121"/>
    </row>
    <row r="33055" spans="16:26" x14ac:dyDescent="0.25">
      <c r="P33055" s="122"/>
      <c r="R33055" s="122"/>
      <c r="T33055" s="122"/>
      <c r="V33055" s="122"/>
      <c r="X33055" s="122"/>
      <c r="Z33055" s="122"/>
    </row>
    <row r="33056" spans="16:26" x14ac:dyDescent="0.25">
      <c r="P33056" s="118"/>
      <c r="R33056" s="118"/>
      <c r="T33056" s="118"/>
      <c r="V33056" s="118"/>
      <c r="X33056" s="118"/>
      <c r="Z33056" s="118"/>
    </row>
    <row r="33057" spans="16:26" x14ac:dyDescent="0.25">
      <c r="P33057" s="119"/>
      <c r="R33057" s="119"/>
      <c r="T33057" s="119"/>
      <c r="V33057" s="119"/>
      <c r="X33057" s="119"/>
      <c r="Z33057" s="119"/>
    </row>
    <row r="33058" spans="16:26" x14ac:dyDescent="0.25">
      <c r="P33058" s="119"/>
      <c r="R33058" s="119"/>
      <c r="T33058" s="119"/>
      <c r="V33058" s="119"/>
      <c r="X33058" s="119"/>
      <c r="Z33058" s="119"/>
    </row>
    <row r="33059" spans="16:26" x14ac:dyDescent="0.25">
      <c r="P33059" s="120"/>
      <c r="R33059" s="120"/>
      <c r="T33059" s="120"/>
      <c r="V33059" s="120"/>
      <c r="X33059" s="120"/>
      <c r="Z33059" s="120"/>
    </row>
    <row r="33060" spans="16:26" x14ac:dyDescent="0.25">
      <c r="P33060" s="119"/>
      <c r="R33060" s="119"/>
      <c r="T33060" s="119"/>
      <c r="V33060" s="119"/>
      <c r="X33060" s="119"/>
      <c r="Z33060" s="119"/>
    </row>
    <row r="33061" spans="16:26" x14ac:dyDescent="0.25">
      <c r="P33061" s="119"/>
      <c r="R33061" s="119"/>
      <c r="T33061" s="119"/>
      <c r="V33061" s="119"/>
      <c r="X33061" s="119"/>
      <c r="Z33061" s="119"/>
    </row>
    <row r="33062" spans="16:26" x14ac:dyDescent="0.25">
      <c r="P33062" s="120"/>
      <c r="R33062" s="120"/>
      <c r="T33062" s="120"/>
      <c r="V33062" s="120"/>
      <c r="X33062" s="120"/>
      <c r="Z33062" s="120"/>
    </row>
    <row r="33063" spans="16:26" x14ac:dyDescent="0.25">
      <c r="P33063" s="119"/>
      <c r="R33063" s="119"/>
      <c r="T33063" s="119"/>
      <c r="V33063" s="119"/>
      <c r="X33063" s="119"/>
      <c r="Z33063" s="119"/>
    </row>
    <row r="33064" spans="16:26" x14ac:dyDescent="0.25">
      <c r="P33064" s="120"/>
      <c r="R33064" s="120"/>
      <c r="T33064" s="120"/>
      <c r="V33064" s="120"/>
      <c r="X33064" s="120"/>
      <c r="Z33064" s="120"/>
    </row>
    <row r="33065" spans="16:26" x14ac:dyDescent="0.25">
      <c r="P33065" s="119"/>
      <c r="R33065" s="119"/>
      <c r="T33065" s="119"/>
      <c r="V33065" s="119"/>
      <c r="X33065" s="119"/>
      <c r="Z33065" s="119"/>
    </row>
    <row r="33066" spans="16:26" x14ac:dyDescent="0.25">
      <c r="P33066" s="119"/>
      <c r="R33066" s="119"/>
      <c r="T33066" s="119"/>
      <c r="V33066" s="119"/>
      <c r="X33066" s="119"/>
      <c r="Z33066" s="119"/>
    </row>
    <row r="33067" spans="16:26" x14ac:dyDescent="0.25">
      <c r="P33067" s="119"/>
      <c r="R33067" s="119"/>
      <c r="T33067" s="119"/>
      <c r="V33067" s="119"/>
      <c r="X33067" s="119"/>
      <c r="Z33067" s="119"/>
    </row>
    <row r="33068" spans="16:26" x14ac:dyDescent="0.25">
      <c r="P33068" s="121"/>
      <c r="R33068" s="121"/>
      <c r="T33068" s="121"/>
      <c r="V33068" s="121"/>
      <c r="X33068" s="121"/>
      <c r="Z33068" s="121"/>
    </row>
    <row r="33069" spans="16:26" x14ac:dyDescent="0.25">
      <c r="P33069" s="121"/>
      <c r="R33069" s="121"/>
      <c r="T33069" s="121"/>
      <c r="V33069" s="121"/>
      <c r="X33069" s="121"/>
      <c r="Z33069" s="121"/>
    </row>
    <row r="33070" spans="16:26" x14ac:dyDescent="0.25">
      <c r="P33070" s="121"/>
      <c r="R33070" s="121"/>
      <c r="T33070" s="121"/>
      <c r="V33070" s="121"/>
      <c r="X33070" s="121"/>
      <c r="Z33070" s="121"/>
    </row>
    <row r="33071" spans="16:26" x14ac:dyDescent="0.25">
      <c r="P33071" s="121"/>
      <c r="R33071" s="121"/>
      <c r="T33071" s="121"/>
      <c r="V33071" s="121"/>
      <c r="X33071" s="121"/>
      <c r="Z33071" s="121"/>
    </row>
    <row r="33072" spans="16:26" x14ac:dyDescent="0.25">
      <c r="P33072" s="122"/>
      <c r="R33072" s="122"/>
      <c r="T33072" s="122"/>
      <c r="V33072" s="122"/>
      <c r="X33072" s="122"/>
      <c r="Z33072" s="122"/>
    </row>
    <row r="33073" spans="16:26" x14ac:dyDescent="0.25">
      <c r="P33073" s="118"/>
      <c r="R33073" s="118"/>
      <c r="T33073" s="118"/>
      <c r="V33073" s="118"/>
      <c r="X33073" s="118"/>
      <c r="Z33073" s="118"/>
    </row>
    <row r="33074" spans="16:26" x14ac:dyDescent="0.25">
      <c r="P33074" s="119"/>
      <c r="R33074" s="119"/>
      <c r="T33074" s="119"/>
      <c r="V33074" s="119"/>
      <c r="X33074" s="119"/>
      <c r="Z33074" s="119"/>
    </row>
    <row r="33075" spans="16:26" x14ac:dyDescent="0.25">
      <c r="P33075" s="119"/>
      <c r="R33075" s="119"/>
      <c r="T33075" s="119"/>
      <c r="V33075" s="119"/>
      <c r="X33075" s="119"/>
      <c r="Z33075" s="119"/>
    </row>
    <row r="33076" spans="16:26" x14ac:dyDescent="0.25">
      <c r="P33076" s="120"/>
      <c r="R33076" s="120"/>
      <c r="T33076" s="120"/>
      <c r="V33076" s="120"/>
      <c r="X33076" s="120"/>
      <c r="Z33076" s="120"/>
    </row>
    <row r="33077" spans="16:26" x14ac:dyDescent="0.25">
      <c r="P33077" s="119"/>
      <c r="R33077" s="119"/>
      <c r="T33077" s="119"/>
      <c r="V33077" s="119"/>
      <c r="X33077" s="119"/>
      <c r="Z33077" s="119"/>
    </row>
    <row r="33078" spans="16:26" x14ac:dyDescent="0.25">
      <c r="P33078" s="119"/>
      <c r="R33078" s="119"/>
      <c r="T33078" s="119"/>
      <c r="V33078" s="119"/>
      <c r="X33078" s="119"/>
      <c r="Z33078" s="119"/>
    </row>
    <row r="33079" spans="16:26" x14ac:dyDescent="0.25">
      <c r="P33079" s="120"/>
      <c r="R33079" s="120"/>
      <c r="T33079" s="120"/>
      <c r="V33079" s="120"/>
      <c r="X33079" s="120"/>
      <c r="Z33079" s="120"/>
    </row>
    <row r="33080" spans="16:26" x14ac:dyDescent="0.25">
      <c r="P33080" s="119"/>
      <c r="R33080" s="119"/>
      <c r="T33080" s="119"/>
      <c r="V33080" s="119"/>
      <c r="X33080" s="119"/>
      <c r="Z33080" s="119"/>
    </row>
    <row r="33081" spans="16:26" x14ac:dyDescent="0.25">
      <c r="P33081" s="120"/>
      <c r="R33081" s="120"/>
      <c r="T33081" s="120"/>
      <c r="V33081" s="120"/>
      <c r="X33081" s="120"/>
      <c r="Z33081" s="120"/>
    </row>
    <row r="33082" spans="16:26" x14ac:dyDescent="0.25">
      <c r="P33082" s="119"/>
      <c r="R33082" s="119"/>
      <c r="T33082" s="119"/>
      <c r="V33082" s="119"/>
      <c r="X33082" s="119"/>
      <c r="Z33082" s="119"/>
    </row>
    <row r="33083" spans="16:26" x14ac:dyDescent="0.25">
      <c r="P33083" s="119"/>
      <c r="R33083" s="119"/>
      <c r="T33083" s="119"/>
      <c r="V33083" s="119"/>
      <c r="X33083" s="119"/>
      <c r="Z33083" s="119"/>
    </row>
    <row r="33084" spans="16:26" x14ac:dyDescent="0.25">
      <c r="P33084" s="119"/>
      <c r="R33084" s="119"/>
      <c r="T33084" s="119"/>
      <c r="V33084" s="119"/>
      <c r="X33084" s="119"/>
      <c r="Z33084" s="119"/>
    </row>
    <row r="33085" spans="16:26" x14ac:dyDescent="0.25">
      <c r="P33085" s="121"/>
      <c r="R33085" s="121"/>
      <c r="T33085" s="121"/>
      <c r="V33085" s="121"/>
      <c r="X33085" s="121"/>
      <c r="Z33085" s="121"/>
    </row>
    <row r="33086" spans="16:26" x14ac:dyDescent="0.25">
      <c r="P33086" s="121"/>
      <c r="R33086" s="121"/>
      <c r="T33086" s="121"/>
      <c r="V33086" s="121"/>
      <c r="X33086" s="121"/>
      <c r="Z33086" s="121"/>
    </row>
    <row r="33087" spans="16:26" x14ac:dyDescent="0.25">
      <c r="P33087" s="121"/>
      <c r="R33087" s="121"/>
      <c r="T33087" s="121"/>
      <c r="V33087" s="121"/>
      <c r="X33087" s="121"/>
      <c r="Z33087" s="121"/>
    </row>
    <row r="33088" spans="16:26" x14ac:dyDescent="0.25">
      <c r="P33088" s="121"/>
      <c r="R33088" s="121"/>
      <c r="T33088" s="121"/>
      <c r="V33088" s="121"/>
      <c r="X33088" s="121"/>
      <c r="Z33088" s="121"/>
    </row>
    <row r="33089" spans="16:26" x14ac:dyDescent="0.25">
      <c r="P33089" s="122"/>
      <c r="R33089" s="122"/>
      <c r="T33089" s="122"/>
      <c r="V33089" s="122"/>
      <c r="X33089" s="122"/>
      <c r="Z33089" s="122"/>
    </row>
    <row r="33090" spans="16:26" x14ac:dyDescent="0.25">
      <c r="P33090" s="118"/>
      <c r="R33090" s="118"/>
      <c r="T33090" s="118"/>
      <c r="V33090" s="118"/>
      <c r="X33090" s="118"/>
      <c r="Z33090" s="118"/>
    </row>
    <row r="33091" spans="16:26" x14ac:dyDescent="0.25">
      <c r="P33091" s="119"/>
      <c r="R33091" s="119"/>
      <c r="T33091" s="119"/>
      <c r="V33091" s="119"/>
      <c r="X33091" s="119"/>
      <c r="Z33091" s="119"/>
    </row>
    <row r="33092" spans="16:26" x14ac:dyDescent="0.25">
      <c r="P33092" s="119"/>
      <c r="R33092" s="119"/>
      <c r="T33092" s="119"/>
      <c r="V33092" s="119"/>
      <c r="X33092" s="119"/>
      <c r="Z33092" s="119"/>
    </row>
    <row r="33093" spans="16:26" x14ac:dyDescent="0.25">
      <c r="P33093" s="120"/>
      <c r="R33093" s="120"/>
      <c r="T33093" s="120"/>
      <c r="V33093" s="120"/>
      <c r="X33093" s="120"/>
      <c r="Z33093" s="120"/>
    </row>
    <row r="33094" spans="16:26" x14ac:dyDescent="0.25">
      <c r="P33094" s="119"/>
      <c r="R33094" s="119"/>
      <c r="T33094" s="119"/>
      <c r="V33094" s="119"/>
      <c r="X33094" s="119"/>
      <c r="Z33094" s="119"/>
    </row>
    <row r="33095" spans="16:26" x14ac:dyDescent="0.25">
      <c r="P33095" s="119"/>
      <c r="R33095" s="119"/>
      <c r="T33095" s="119"/>
      <c r="V33095" s="119"/>
      <c r="X33095" s="119"/>
      <c r="Z33095" s="119"/>
    </row>
    <row r="33096" spans="16:26" x14ac:dyDescent="0.25">
      <c r="P33096" s="120"/>
      <c r="R33096" s="120"/>
      <c r="T33096" s="120"/>
      <c r="V33096" s="120"/>
      <c r="X33096" s="120"/>
      <c r="Z33096" s="120"/>
    </row>
    <row r="33097" spans="16:26" x14ac:dyDescent="0.25">
      <c r="P33097" s="119"/>
      <c r="R33097" s="119"/>
      <c r="T33097" s="119"/>
      <c r="V33097" s="119"/>
      <c r="X33097" s="119"/>
      <c r="Z33097" s="119"/>
    </row>
    <row r="33098" spans="16:26" x14ac:dyDescent="0.25">
      <c r="P33098" s="120"/>
      <c r="R33098" s="120"/>
      <c r="T33098" s="120"/>
      <c r="V33098" s="120"/>
      <c r="X33098" s="120"/>
      <c r="Z33098" s="120"/>
    </row>
    <row r="33099" spans="16:26" x14ac:dyDescent="0.25">
      <c r="P33099" s="119"/>
      <c r="R33099" s="119"/>
      <c r="T33099" s="119"/>
      <c r="V33099" s="119"/>
      <c r="X33099" s="119"/>
      <c r="Z33099" s="119"/>
    </row>
    <row r="33100" spans="16:26" x14ac:dyDescent="0.25">
      <c r="P33100" s="119"/>
      <c r="R33100" s="119"/>
      <c r="T33100" s="119"/>
      <c r="V33100" s="119"/>
      <c r="X33100" s="119"/>
      <c r="Z33100" s="119"/>
    </row>
    <row r="33101" spans="16:26" x14ac:dyDescent="0.25">
      <c r="P33101" s="119"/>
      <c r="R33101" s="119"/>
      <c r="T33101" s="119"/>
      <c r="V33101" s="119"/>
      <c r="X33101" s="119"/>
      <c r="Z33101" s="119"/>
    </row>
    <row r="33102" spans="16:26" x14ac:dyDescent="0.25">
      <c r="P33102" s="121"/>
      <c r="R33102" s="121"/>
      <c r="T33102" s="121"/>
      <c r="V33102" s="121"/>
      <c r="X33102" s="121"/>
      <c r="Z33102" s="121"/>
    </row>
    <row r="33103" spans="16:26" x14ac:dyDescent="0.25">
      <c r="P33103" s="121"/>
      <c r="R33103" s="121"/>
      <c r="T33103" s="121"/>
      <c r="V33103" s="121"/>
      <c r="X33103" s="121"/>
      <c r="Z33103" s="121"/>
    </row>
    <row r="33104" spans="16:26" x14ac:dyDescent="0.25">
      <c r="P33104" s="121"/>
      <c r="R33104" s="121"/>
      <c r="T33104" s="121"/>
      <c r="V33104" s="121"/>
      <c r="X33104" s="121"/>
      <c r="Z33104" s="121"/>
    </row>
    <row r="33105" spans="16:26" x14ac:dyDescent="0.25">
      <c r="P33105" s="121"/>
      <c r="R33105" s="121"/>
      <c r="T33105" s="121"/>
      <c r="V33105" s="121"/>
      <c r="X33105" s="121"/>
      <c r="Z33105" s="121"/>
    </row>
    <row r="33106" spans="16:26" x14ac:dyDescent="0.25">
      <c r="P33106" s="122"/>
      <c r="R33106" s="122"/>
      <c r="T33106" s="122"/>
      <c r="V33106" s="122"/>
      <c r="X33106" s="122"/>
      <c r="Z33106" s="122"/>
    </row>
    <row r="33107" spans="16:26" x14ac:dyDescent="0.25">
      <c r="P33107" s="118"/>
      <c r="R33107" s="118"/>
      <c r="T33107" s="118"/>
      <c r="V33107" s="118"/>
      <c r="X33107" s="118"/>
      <c r="Z33107" s="118"/>
    </row>
    <row r="33108" spans="16:26" x14ac:dyDescent="0.25">
      <c r="P33108" s="119"/>
      <c r="R33108" s="119"/>
      <c r="T33108" s="119"/>
      <c r="V33108" s="119"/>
      <c r="X33108" s="119"/>
      <c r="Z33108" s="119"/>
    </row>
    <row r="33109" spans="16:26" x14ac:dyDescent="0.25">
      <c r="P33109" s="119"/>
      <c r="R33109" s="119"/>
      <c r="T33109" s="119"/>
      <c r="V33109" s="119"/>
      <c r="X33109" s="119"/>
      <c r="Z33109" s="119"/>
    </row>
    <row r="33110" spans="16:26" x14ac:dyDescent="0.25">
      <c r="P33110" s="120"/>
      <c r="R33110" s="120"/>
      <c r="T33110" s="120"/>
      <c r="V33110" s="120"/>
      <c r="X33110" s="120"/>
      <c r="Z33110" s="120"/>
    </row>
    <row r="33111" spans="16:26" x14ac:dyDescent="0.25">
      <c r="P33111" s="119"/>
      <c r="R33111" s="119"/>
      <c r="T33111" s="119"/>
      <c r="V33111" s="119"/>
      <c r="X33111" s="119"/>
      <c r="Z33111" s="119"/>
    </row>
    <row r="33112" spans="16:26" x14ac:dyDescent="0.25">
      <c r="P33112" s="119"/>
      <c r="R33112" s="119"/>
      <c r="T33112" s="119"/>
      <c r="V33112" s="119"/>
      <c r="X33112" s="119"/>
      <c r="Z33112" s="119"/>
    </row>
    <row r="33113" spans="16:26" x14ac:dyDescent="0.25">
      <c r="P33113" s="120"/>
      <c r="R33113" s="120"/>
      <c r="T33113" s="120"/>
      <c r="V33113" s="120"/>
      <c r="X33113" s="120"/>
      <c r="Z33113" s="120"/>
    </row>
    <row r="33114" spans="16:26" x14ac:dyDescent="0.25">
      <c r="P33114" s="119"/>
      <c r="R33114" s="119"/>
      <c r="T33114" s="119"/>
      <c r="V33114" s="119"/>
      <c r="X33114" s="119"/>
      <c r="Z33114" s="119"/>
    </row>
    <row r="33115" spans="16:26" x14ac:dyDescent="0.25">
      <c r="P33115" s="120"/>
      <c r="R33115" s="120"/>
      <c r="T33115" s="120"/>
      <c r="V33115" s="120"/>
      <c r="X33115" s="120"/>
      <c r="Z33115" s="120"/>
    </row>
    <row r="33116" spans="16:26" x14ac:dyDescent="0.25">
      <c r="P33116" s="119"/>
      <c r="R33116" s="119"/>
      <c r="T33116" s="119"/>
      <c r="V33116" s="119"/>
      <c r="X33116" s="119"/>
      <c r="Z33116" s="119"/>
    </row>
    <row r="33117" spans="16:26" x14ac:dyDescent="0.25">
      <c r="P33117" s="119"/>
      <c r="R33117" s="119"/>
      <c r="T33117" s="119"/>
      <c r="V33117" s="119"/>
      <c r="X33117" s="119"/>
      <c r="Z33117" s="119"/>
    </row>
    <row r="33118" spans="16:26" x14ac:dyDescent="0.25">
      <c r="P33118" s="119"/>
      <c r="R33118" s="119"/>
      <c r="T33118" s="119"/>
      <c r="V33118" s="119"/>
      <c r="X33118" s="119"/>
      <c r="Z33118" s="119"/>
    </row>
    <row r="33119" spans="16:26" x14ac:dyDescent="0.25">
      <c r="P33119" s="121"/>
      <c r="R33119" s="121"/>
      <c r="T33119" s="121"/>
      <c r="V33119" s="121"/>
      <c r="X33119" s="121"/>
      <c r="Z33119" s="121"/>
    </row>
    <row r="33120" spans="16:26" x14ac:dyDescent="0.25">
      <c r="P33120" s="121"/>
      <c r="R33120" s="121"/>
      <c r="T33120" s="121"/>
      <c r="V33120" s="121"/>
      <c r="X33120" s="121"/>
      <c r="Z33120" s="121"/>
    </row>
    <row r="33121" spans="16:26" x14ac:dyDescent="0.25">
      <c r="P33121" s="121"/>
      <c r="R33121" s="121"/>
      <c r="T33121" s="121"/>
      <c r="V33121" s="121"/>
      <c r="X33121" s="121"/>
      <c r="Z33121" s="121"/>
    </row>
    <row r="33122" spans="16:26" x14ac:dyDescent="0.25">
      <c r="P33122" s="121"/>
      <c r="R33122" s="121"/>
      <c r="T33122" s="121"/>
      <c r="V33122" s="121"/>
      <c r="X33122" s="121"/>
      <c r="Z33122" s="121"/>
    </row>
    <row r="33123" spans="16:26" x14ac:dyDescent="0.25">
      <c r="P33123" s="122"/>
      <c r="R33123" s="122"/>
      <c r="T33123" s="122"/>
      <c r="V33123" s="122"/>
      <c r="X33123" s="122"/>
      <c r="Z33123" s="122"/>
    </row>
    <row r="33124" spans="16:26" x14ac:dyDescent="0.25">
      <c r="P33124" s="118"/>
      <c r="R33124" s="118"/>
      <c r="T33124" s="118"/>
      <c r="V33124" s="118"/>
      <c r="X33124" s="118"/>
      <c r="Z33124" s="118"/>
    </row>
    <row r="33125" spans="16:26" x14ac:dyDescent="0.25">
      <c r="P33125" s="119"/>
      <c r="R33125" s="119"/>
      <c r="T33125" s="119"/>
      <c r="V33125" s="119"/>
      <c r="X33125" s="119"/>
      <c r="Z33125" s="119"/>
    </row>
    <row r="33126" spans="16:26" x14ac:dyDescent="0.25">
      <c r="P33126" s="119"/>
      <c r="R33126" s="119"/>
      <c r="T33126" s="119"/>
      <c r="V33126" s="119"/>
      <c r="X33126" s="119"/>
      <c r="Z33126" s="119"/>
    </row>
    <row r="33127" spans="16:26" x14ac:dyDescent="0.25">
      <c r="P33127" s="120"/>
      <c r="R33127" s="120"/>
      <c r="T33127" s="120"/>
      <c r="V33127" s="120"/>
      <c r="X33127" s="120"/>
      <c r="Z33127" s="120"/>
    </row>
    <row r="33128" spans="16:26" x14ac:dyDescent="0.25">
      <c r="P33128" s="119"/>
      <c r="R33128" s="119"/>
      <c r="T33128" s="119"/>
      <c r="V33128" s="119"/>
      <c r="X33128" s="119"/>
      <c r="Z33128" s="119"/>
    </row>
    <row r="33129" spans="16:26" x14ac:dyDescent="0.25">
      <c r="P33129" s="119"/>
      <c r="R33129" s="119"/>
      <c r="T33129" s="119"/>
      <c r="V33129" s="119"/>
      <c r="X33129" s="119"/>
      <c r="Z33129" s="119"/>
    </row>
    <row r="33130" spans="16:26" x14ac:dyDescent="0.25">
      <c r="P33130" s="120"/>
      <c r="R33130" s="120"/>
      <c r="T33130" s="120"/>
      <c r="V33130" s="120"/>
      <c r="X33130" s="120"/>
      <c r="Z33130" s="120"/>
    </row>
    <row r="33131" spans="16:26" x14ac:dyDescent="0.25">
      <c r="P33131" s="119"/>
      <c r="R33131" s="119"/>
      <c r="T33131" s="119"/>
      <c r="V33131" s="119"/>
      <c r="X33131" s="119"/>
      <c r="Z33131" s="119"/>
    </row>
    <row r="33132" spans="16:26" x14ac:dyDescent="0.25">
      <c r="P33132" s="120"/>
      <c r="R33132" s="120"/>
      <c r="T33132" s="120"/>
      <c r="V33132" s="120"/>
      <c r="X33132" s="120"/>
      <c r="Z33132" s="120"/>
    </row>
    <row r="33133" spans="16:26" x14ac:dyDescent="0.25">
      <c r="P33133" s="119"/>
      <c r="R33133" s="119"/>
      <c r="T33133" s="119"/>
      <c r="V33133" s="119"/>
      <c r="X33133" s="119"/>
      <c r="Z33133" s="119"/>
    </row>
    <row r="33134" spans="16:26" x14ac:dyDescent="0.25">
      <c r="P33134" s="119"/>
      <c r="R33134" s="119"/>
      <c r="T33134" s="119"/>
      <c r="V33134" s="119"/>
      <c r="X33134" s="119"/>
      <c r="Z33134" s="119"/>
    </row>
    <row r="33135" spans="16:26" x14ac:dyDescent="0.25">
      <c r="P33135" s="119"/>
      <c r="R33135" s="119"/>
      <c r="T33135" s="119"/>
      <c r="V33135" s="119"/>
      <c r="X33135" s="119"/>
      <c r="Z33135" s="119"/>
    </row>
    <row r="33136" spans="16:26" x14ac:dyDescent="0.25">
      <c r="P33136" s="121"/>
      <c r="R33136" s="121"/>
      <c r="T33136" s="121"/>
      <c r="V33136" s="121"/>
      <c r="X33136" s="121"/>
      <c r="Z33136" s="121"/>
    </row>
    <row r="33137" spans="16:26" x14ac:dyDescent="0.25">
      <c r="P33137" s="121"/>
      <c r="R33137" s="121"/>
      <c r="T33137" s="121"/>
      <c r="V33137" s="121"/>
      <c r="X33137" s="121"/>
      <c r="Z33137" s="121"/>
    </row>
    <row r="33138" spans="16:26" x14ac:dyDescent="0.25">
      <c r="P33138" s="121"/>
      <c r="R33138" s="121"/>
      <c r="T33138" s="121"/>
      <c r="V33138" s="121"/>
      <c r="X33138" s="121"/>
      <c r="Z33138" s="121"/>
    </row>
    <row r="33139" spans="16:26" x14ac:dyDescent="0.25">
      <c r="P33139" s="121"/>
      <c r="R33139" s="121"/>
      <c r="T33139" s="121"/>
      <c r="V33139" s="121"/>
      <c r="X33139" s="121"/>
      <c r="Z33139" s="121"/>
    </row>
    <row r="33140" spans="16:26" x14ac:dyDescent="0.25">
      <c r="P33140" s="122"/>
      <c r="R33140" s="122"/>
      <c r="T33140" s="122"/>
      <c r="V33140" s="122"/>
      <c r="X33140" s="122"/>
      <c r="Z33140" s="122"/>
    </row>
    <row r="33141" spans="16:26" x14ac:dyDescent="0.25">
      <c r="P33141" s="118"/>
      <c r="R33141" s="118"/>
      <c r="T33141" s="118"/>
      <c r="V33141" s="118"/>
      <c r="X33141" s="118"/>
      <c r="Z33141" s="118"/>
    </row>
    <row r="33142" spans="16:26" x14ac:dyDescent="0.25">
      <c r="P33142" s="119"/>
      <c r="R33142" s="119"/>
      <c r="T33142" s="119"/>
      <c r="V33142" s="119"/>
      <c r="X33142" s="119"/>
      <c r="Z33142" s="119"/>
    </row>
    <row r="33143" spans="16:26" x14ac:dyDescent="0.25">
      <c r="P33143" s="119"/>
      <c r="R33143" s="119"/>
      <c r="T33143" s="119"/>
      <c r="V33143" s="119"/>
      <c r="X33143" s="119"/>
      <c r="Z33143" s="119"/>
    </row>
    <row r="33144" spans="16:26" x14ac:dyDescent="0.25">
      <c r="P33144" s="120"/>
      <c r="R33144" s="120"/>
      <c r="T33144" s="120"/>
      <c r="V33144" s="120"/>
      <c r="X33144" s="120"/>
      <c r="Z33144" s="120"/>
    </row>
    <row r="33145" spans="16:26" x14ac:dyDescent="0.25">
      <c r="P33145" s="119"/>
      <c r="R33145" s="119"/>
      <c r="T33145" s="119"/>
      <c r="V33145" s="119"/>
      <c r="X33145" s="119"/>
      <c r="Z33145" s="119"/>
    </row>
    <row r="33146" spans="16:26" x14ac:dyDescent="0.25">
      <c r="P33146" s="119"/>
      <c r="R33146" s="119"/>
      <c r="T33146" s="119"/>
      <c r="V33146" s="119"/>
      <c r="X33146" s="119"/>
      <c r="Z33146" s="119"/>
    </row>
    <row r="33147" spans="16:26" x14ac:dyDescent="0.25">
      <c r="P33147" s="120"/>
      <c r="R33147" s="120"/>
      <c r="T33147" s="120"/>
      <c r="V33147" s="120"/>
      <c r="X33147" s="120"/>
      <c r="Z33147" s="120"/>
    </row>
    <row r="33148" spans="16:26" x14ac:dyDescent="0.25">
      <c r="P33148" s="119"/>
      <c r="R33148" s="119"/>
      <c r="T33148" s="119"/>
      <c r="V33148" s="119"/>
      <c r="X33148" s="119"/>
      <c r="Z33148" s="119"/>
    </row>
    <row r="33149" spans="16:26" x14ac:dyDescent="0.25">
      <c r="P33149" s="120"/>
      <c r="R33149" s="120"/>
      <c r="T33149" s="120"/>
      <c r="V33149" s="120"/>
      <c r="X33149" s="120"/>
      <c r="Z33149" s="120"/>
    </row>
    <row r="33150" spans="16:26" x14ac:dyDescent="0.25">
      <c r="P33150" s="119"/>
      <c r="R33150" s="119"/>
      <c r="T33150" s="119"/>
      <c r="V33150" s="119"/>
      <c r="X33150" s="119"/>
      <c r="Z33150" s="119"/>
    </row>
    <row r="33151" spans="16:26" x14ac:dyDescent="0.25">
      <c r="P33151" s="119"/>
      <c r="R33151" s="119"/>
      <c r="T33151" s="119"/>
      <c r="V33151" s="119"/>
      <c r="X33151" s="119"/>
      <c r="Z33151" s="119"/>
    </row>
    <row r="33152" spans="16:26" x14ac:dyDescent="0.25">
      <c r="P33152" s="119"/>
      <c r="R33152" s="119"/>
      <c r="T33152" s="119"/>
      <c r="V33152" s="119"/>
      <c r="X33152" s="119"/>
      <c r="Z33152" s="119"/>
    </row>
    <row r="33153" spans="16:26" x14ac:dyDescent="0.25">
      <c r="P33153" s="121"/>
      <c r="R33153" s="121"/>
      <c r="T33153" s="121"/>
      <c r="V33153" s="121"/>
      <c r="X33153" s="121"/>
      <c r="Z33153" s="121"/>
    </row>
    <row r="33154" spans="16:26" x14ac:dyDescent="0.25">
      <c r="P33154" s="121"/>
      <c r="R33154" s="121"/>
      <c r="T33154" s="121"/>
      <c r="V33154" s="121"/>
      <c r="X33154" s="121"/>
      <c r="Z33154" s="121"/>
    </row>
    <row r="33155" spans="16:26" x14ac:dyDescent="0.25">
      <c r="P33155" s="121"/>
      <c r="R33155" s="121"/>
      <c r="T33155" s="121"/>
      <c r="V33155" s="121"/>
      <c r="X33155" s="121"/>
      <c r="Z33155" s="121"/>
    </row>
    <row r="33156" spans="16:26" x14ac:dyDescent="0.25">
      <c r="P33156" s="121"/>
      <c r="R33156" s="121"/>
      <c r="T33156" s="121"/>
      <c r="V33156" s="121"/>
      <c r="X33156" s="121"/>
      <c r="Z33156" s="121"/>
    </row>
    <row r="33157" spans="16:26" x14ac:dyDescent="0.25">
      <c r="P33157" s="122"/>
      <c r="R33157" s="122"/>
      <c r="T33157" s="122"/>
      <c r="V33157" s="122"/>
      <c r="X33157" s="122"/>
      <c r="Z33157" s="122"/>
    </row>
    <row r="33158" spans="16:26" x14ac:dyDescent="0.25">
      <c r="P33158" s="118"/>
      <c r="R33158" s="118"/>
      <c r="T33158" s="118"/>
      <c r="V33158" s="118"/>
      <c r="X33158" s="118"/>
      <c r="Z33158" s="118"/>
    </row>
    <row r="33159" spans="16:26" x14ac:dyDescent="0.25">
      <c r="P33159" s="119"/>
      <c r="R33159" s="119"/>
      <c r="T33159" s="119"/>
      <c r="V33159" s="119"/>
      <c r="X33159" s="119"/>
      <c r="Z33159" s="119"/>
    </row>
    <row r="33160" spans="16:26" x14ac:dyDescent="0.25">
      <c r="P33160" s="119"/>
      <c r="R33160" s="119"/>
      <c r="T33160" s="119"/>
      <c r="V33160" s="119"/>
      <c r="X33160" s="119"/>
      <c r="Z33160" s="119"/>
    </row>
    <row r="33161" spans="16:26" x14ac:dyDescent="0.25">
      <c r="P33161" s="120"/>
      <c r="R33161" s="120"/>
      <c r="T33161" s="120"/>
      <c r="V33161" s="120"/>
      <c r="X33161" s="120"/>
      <c r="Z33161" s="120"/>
    </row>
    <row r="33162" spans="16:26" x14ac:dyDescent="0.25">
      <c r="P33162" s="119"/>
      <c r="R33162" s="119"/>
      <c r="T33162" s="119"/>
      <c r="V33162" s="119"/>
      <c r="X33162" s="119"/>
      <c r="Z33162" s="119"/>
    </row>
    <row r="33163" spans="16:26" x14ac:dyDescent="0.25">
      <c r="P33163" s="119"/>
      <c r="R33163" s="119"/>
      <c r="T33163" s="119"/>
      <c r="V33163" s="119"/>
      <c r="X33163" s="119"/>
      <c r="Z33163" s="119"/>
    </row>
    <row r="33164" spans="16:26" x14ac:dyDescent="0.25">
      <c r="P33164" s="120"/>
      <c r="R33164" s="120"/>
      <c r="T33164" s="120"/>
      <c r="V33164" s="120"/>
      <c r="X33164" s="120"/>
      <c r="Z33164" s="120"/>
    </row>
    <row r="33165" spans="16:26" x14ac:dyDescent="0.25">
      <c r="P33165" s="119"/>
      <c r="R33165" s="119"/>
      <c r="T33165" s="119"/>
      <c r="V33165" s="119"/>
      <c r="X33165" s="119"/>
      <c r="Z33165" s="119"/>
    </row>
    <row r="33166" spans="16:26" x14ac:dyDescent="0.25">
      <c r="P33166" s="120"/>
      <c r="R33166" s="120"/>
      <c r="T33166" s="120"/>
      <c r="V33166" s="120"/>
      <c r="X33166" s="120"/>
      <c r="Z33166" s="120"/>
    </row>
    <row r="33167" spans="16:26" x14ac:dyDescent="0.25">
      <c r="P33167" s="119"/>
      <c r="R33167" s="119"/>
      <c r="T33167" s="119"/>
      <c r="V33167" s="119"/>
      <c r="X33167" s="119"/>
      <c r="Z33167" s="119"/>
    </row>
    <row r="33168" spans="16:26" x14ac:dyDescent="0.25">
      <c r="P33168" s="119"/>
      <c r="R33168" s="119"/>
      <c r="T33168" s="119"/>
      <c r="V33168" s="119"/>
      <c r="X33168" s="119"/>
      <c r="Z33168" s="119"/>
    </row>
    <row r="33169" spans="16:26" x14ac:dyDescent="0.25">
      <c r="P33169" s="119"/>
      <c r="R33169" s="119"/>
      <c r="T33169" s="119"/>
      <c r="V33169" s="119"/>
      <c r="X33169" s="119"/>
      <c r="Z33169" s="119"/>
    </row>
    <row r="33170" spans="16:26" x14ac:dyDescent="0.25">
      <c r="P33170" s="121"/>
      <c r="R33170" s="121"/>
      <c r="T33170" s="121"/>
      <c r="V33170" s="121"/>
      <c r="X33170" s="121"/>
      <c r="Z33170" s="121"/>
    </row>
    <row r="33171" spans="16:26" x14ac:dyDescent="0.25">
      <c r="P33171" s="121"/>
      <c r="R33171" s="121"/>
      <c r="T33171" s="121"/>
      <c r="V33171" s="121"/>
      <c r="X33171" s="121"/>
      <c r="Z33171" s="121"/>
    </row>
    <row r="33172" spans="16:26" x14ac:dyDescent="0.25">
      <c r="P33172" s="121"/>
      <c r="R33172" s="121"/>
      <c r="T33172" s="121"/>
      <c r="V33172" s="121"/>
      <c r="X33172" s="121"/>
      <c r="Z33172" s="121"/>
    </row>
    <row r="33173" spans="16:26" x14ac:dyDescent="0.25">
      <c r="P33173" s="121"/>
      <c r="R33173" s="121"/>
      <c r="T33173" s="121"/>
      <c r="V33173" s="121"/>
      <c r="X33173" s="121"/>
      <c r="Z33173" s="121"/>
    </row>
    <row r="33174" spans="16:26" x14ac:dyDescent="0.25">
      <c r="P33174" s="122"/>
      <c r="R33174" s="122"/>
      <c r="T33174" s="122"/>
      <c r="V33174" s="122"/>
      <c r="X33174" s="122"/>
      <c r="Z33174" s="122"/>
    </row>
    <row r="33175" spans="16:26" x14ac:dyDescent="0.25">
      <c r="P33175" s="118"/>
      <c r="R33175" s="118"/>
      <c r="T33175" s="118"/>
      <c r="V33175" s="118"/>
      <c r="X33175" s="118"/>
      <c r="Z33175" s="118"/>
    </row>
    <row r="33176" spans="16:26" x14ac:dyDescent="0.25">
      <c r="P33176" s="119"/>
      <c r="R33176" s="119"/>
      <c r="T33176" s="119"/>
      <c r="V33176" s="119"/>
      <c r="X33176" s="119"/>
      <c r="Z33176" s="119"/>
    </row>
    <row r="33177" spans="16:26" x14ac:dyDescent="0.25">
      <c r="P33177" s="119"/>
      <c r="R33177" s="119"/>
      <c r="T33177" s="119"/>
      <c r="V33177" s="119"/>
      <c r="X33177" s="119"/>
      <c r="Z33177" s="119"/>
    </row>
    <row r="33178" spans="16:26" x14ac:dyDescent="0.25">
      <c r="P33178" s="120"/>
      <c r="R33178" s="120"/>
      <c r="T33178" s="120"/>
      <c r="V33178" s="120"/>
      <c r="X33178" s="120"/>
      <c r="Z33178" s="120"/>
    </row>
    <row r="33179" spans="16:26" x14ac:dyDescent="0.25">
      <c r="P33179" s="119"/>
      <c r="R33179" s="119"/>
      <c r="T33179" s="119"/>
      <c r="V33179" s="119"/>
      <c r="X33179" s="119"/>
      <c r="Z33179" s="119"/>
    </row>
    <row r="33180" spans="16:26" x14ac:dyDescent="0.25">
      <c r="P33180" s="119"/>
      <c r="R33180" s="119"/>
      <c r="T33180" s="119"/>
      <c r="V33180" s="119"/>
      <c r="X33180" s="119"/>
      <c r="Z33180" s="119"/>
    </row>
    <row r="33181" spans="16:26" x14ac:dyDescent="0.25">
      <c r="P33181" s="120"/>
      <c r="R33181" s="120"/>
      <c r="T33181" s="120"/>
      <c r="V33181" s="120"/>
      <c r="X33181" s="120"/>
      <c r="Z33181" s="120"/>
    </row>
    <row r="33182" spans="16:26" x14ac:dyDescent="0.25">
      <c r="P33182" s="119"/>
      <c r="R33182" s="119"/>
      <c r="T33182" s="119"/>
      <c r="V33182" s="119"/>
      <c r="X33182" s="119"/>
      <c r="Z33182" s="119"/>
    </row>
    <row r="33183" spans="16:26" x14ac:dyDescent="0.25">
      <c r="P33183" s="120"/>
      <c r="R33183" s="120"/>
      <c r="T33183" s="120"/>
      <c r="V33183" s="120"/>
      <c r="X33183" s="120"/>
      <c r="Z33183" s="120"/>
    </row>
    <row r="33184" spans="16:26" x14ac:dyDescent="0.25">
      <c r="P33184" s="119"/>
      <c r="R33184" s="119"/>
      <c r="T33184" s="119"/>
      <c r="V33184" s="119"/>
      <c r="X33184" s="119"/>
      <c r="Z33184" s="119"/>
    </row>
    <row r="33185" spans="16:26" x14ac:dyDescent="0.25">
      <c r="P33185" s="119"/>
      <c r="R33185" s="119"/>
      <c r="T33185" s="119"/>
      <c r="V33185" s="119"/>
      <c r="X33185" s="119"/>
      <c r="Z33185" s="119"/>
    </row>
    <row r="33186" spans="16:26" x14ac:dyDescent="0.25">
      <c r="P33186" s="119"/>
      <c r="R33186" s="119"/>
      <c r="T33186" s="119"/>
      <c r="V33186" s="119"/>
      <c r="X33186" s="119"/>
      <c r="Z33186" s="119"/>
    </row>
    <row r="33187" spans="16:26" x14ac:dyDescent="0.25">
      <c r="P33187" s="121"/>
      <c r="R33187" s="121"/>
      <c r="T33187" s="121"/>
      <c r="V33187" s="121"/>
      <c r="X33187" s="121"/>
      <c r="Z33187" s="121"/>
    </row>
    <row r="33188" spans="16:26" x14ac:dyDescent="0.25">
      <c r="P33188" s="121"/>
      <c r="R33188" s="121"/>
      <c r="T33188" s="121"/>
      <c r="V33188" s="121"/>
      <c r="X33188" s="121"/>
      <c r="Z33188" s="121"/>
    </row>
    <row r="33189" spans="16:26" x14ac:dyDescent="0.25">
      <c r="P33189" s="121"/>
      <c r="R33189" s="121"/>
      <c r="T33189" s="121"/>
      <c r="V33189" s="121"/>
      <c r="X33189" s="121"/>
      <c r="Z33189" s="121"/>
    </row>
    <row r="33190" spans="16:26" x14ac:dyDescent="0.25">
      <c r="P33190" s="121"/>
      <c r="R33190" s="121"/>
      <c r="T33190" s="121"/>
      <c r="V33190" s="121"/>
      <c r="X33190" s="121"/>
      <c r="Z33190" s="121"/>
    </row>
    <row r="33191" spans="16:26" x14ac:dyDescent="0.25">
      <c r="P33191" s="122"/>
      <c r="R33191" s="122"/>
      <c r="T33191" s="122"/>
      <c r="V33191" s="122"/>
      <c r="X33191" s="122"/>
      <c r="Z33191" s="122"/>
    </row>
    <row r="33192" spans="16:26" x14ac:dyDescent="0.25">
      <c r="P33192" s="118"/>
      <c r="R33192" s="118"/>
      <c r="T33192" s="118"/>
      <c r="V33192" s="118"/>
      <c r="X33192" s="118"/>
      <c r="Z33192" s="118"/>
    </row>
    <row r="33193" spans="16:26" x14ac:dyDescent="0.25">
      <c r="P33193" s="119"/>
      <c r="R33193" s="119"/>
      <c r="T33193" s="119"/>
      <c r="V33193" s="119"/>
      <c r="X33193" s="119"/>
      <c r="Z33193" s="119"/>
    </row>
    <row r="33194" spans="16:26" x14ac:dyDescent="0.25">
      <c r="P33194" s="119"/>
      <c r="R33194" s="119"/>
      <c r="T33194" s="119"/>
      <c r="V33194" s="119"/>
      <c r="X33194" s="119"/>
      <c r="Z33194" s="119"/>
    </row>
    <row r="33195" spans="16:26" x14ac:dyDescent="0.25">
      <c r="P33195" s="120"/>
      <c r="R33195" s="120"/>
      <c r="T33195" s="120"/>
      <c r="V33195" s="120"/>
      <c r="X33195" s="120"/>
      <c r="Z33195" s="120"/>
    </row>
    <row r="33196" spans="16:26" x14ac:dyDescent="0.25">
      <c r="P33196" s="119"/>
      <c r="R33196" s="119"/>
      <c r="T33196" s="119"/>
      <c r="V33196" s="119"/>
      <c r="X33196" s="119"/>
      <c r="Z33196" s="119"/>
    </row>
    <row r="33197" spans="16:26" x14ac:dyDescent="0.25">
      <c r="P33197" s="119"/>
      <c r="R33197" s="119"/>
      <c r="T33197" s="119"/>
      <c r="V33197" s="119"/>
      <c r="X33197" s="119"/>
      <c r="Z33197" s="119"/>
    </row>
    <row r="33198" spans="16:26" x14ac:dyDescent="0.25">
      <c r="P33198" s="120"/>
      <c r="R33198" s="120"/>
      <c r="T33198" s="120"/>
      <c r="V33198" s="120"/>
      <c r="X33198" s="120"/>
      <c r="Z33198" s="120"/>
    </row>
    <row r="33199" spans="16:26" x14ac:dyDescent="0.25">
      <c r="P33199" s="119"/>
      <c r="R33199" s="119"/>
      <c r="T33199" s="119"/>
      <c r="V33199" s="119"/>
      <c r="X33199" s="119"/>
      <c r="Z33199" s="119"/>
    </row>
    <row r="33200" spans="16:26" x14ac:dyDescent="0.25">
      <c r="P33200" s="120"/>
      <c r="R33200" s="120"/>
      <c r="T33200" s="120"/>
      <c r="V33200" s="120"/>
      <c r="X33200" s="120"/>
      <c r="Z33200" s="120"/>
    </row>
    <row r="33201" spans="16:26" x14ac:dyDescent="0.25">
      <c r="P33201" s="119"/>
      <c r="R33201" s="119"/>
      <c r="T33201" s="119"/>
      <c r="V33201" s="119"/>
      <c r="X33201" s="119"/>
      <c r="Z33201" s="119"/>
    </row>
    <row r="33202" spans="16:26" x14ac:dyDescent="0.25">
      <c r="P33202" s="119"/>
      <c r="R33202" s="119"/>
      <c r="T33202" s="119"/>
      <c r="V33202" s="119"/>
      <c r="X33202" s="119"/>
      <c r="Z33202" s="119"/>
    </row>
    <row r="33203" spans="16:26" x14ac:dyDescent="0.25">
      <c r="P33203" s="119"/>
      <c r="R33203" s="119"/>
      <c r="T33203" s="119"/>
      <c r="V33203" s="119"/>
      <c r="X33203" s="119"/>
      <c r="Z33203" s="119"/>
    </row>
    <row r="33204" spans="16:26" x14ac:dyDescent="0.25">
      <c r="P33204" s="121"/>
      <c r="R33204" s="121"/>
      <c r="T33204" s="121"/>
      <c r="V33204" s="121"/>
      <c r="X33204" s="121"/>
      <c r="Z33204" s="121"/>
    </row>
    <row r="33205" spans="16:26" x14ac:dyDescent="0.25">
      <c r="P33205" s="121"/>
      <c r="R33205" s="121"/>
      <c r="T33205" s="121"/>
      <c r="V33205" s="121"/>
      <c r="X33205" s="121"/>
      <c r="Z33205" s="121"/>
    </row>
    <row r="33206" spans="16:26" x14ac:dyDescent="0.25">
      <c r="P33206" s="121"/>
      <c r="R33206" s="121"/>
      <c r="T33206" s="121"/>
      <c r="V33206" s="121"/>
      <c r="X33206" s="121"/>
      <c r="Z33206" s="121"/>
    </row>
    <row r="33207" spans="16:26" x14ac:dyDescent="0.25">
      <c r="P33207" s="121"/>
      <c r="R33207" s="121"/>
      <c r="T33207" s="121"/>
      <c r="V33207" s="121"/>
      <c r="X33207" s="121"/>
      <c r="Z33207" s="121"/>
    </row>
    <row r="33208" spans="16:26" x14ac:dyDescent="0.25">
      <c r="P33208" s="122"/>
      <c r="R33208" s="122"/>
      <c r="T33208" s="122"/>
      <c r="V33208" s="122"/>
      <c r="X33208" s="122"/>
      <c r="Z33208" s="122"/>
    </row>
    <row r="33209" spans="16:26" x14ac:dyDescent="0.25">
      <c r="P33209" s="118"/>
      <c r="R33209" s="118"/>
      <c r="T33209" s="118"/>
      <c r="V33209" s="118"/>
      <c r="X33209" s="118"/>
      <c r="Z33209" s="118"/>
    </row>
    <row r="33210" spans="16:26" x14ac:dyDescent="0.25">
      <c r="P33210" s="119"/>
      <c r="R33210" s="119"/>
      <c r="T33210" s="119"/>
      <c r="V33210" s="119"/>
      <c r="X33210" s="119"/>
      <c r="Z33210" s="119"/>
    </row>
    <row r="33211" spans="16:26" x14ac:dyDescent="0.25">
      <c r="P33211" s="119"/>
      <c r="R33211" s="119"/>
      <c r="T33211" s="119"/>
      <c r="V33211" s="119"/>
      <c r="X33211" s="119"/>
      <c r="Z33211" s="119"/>
    </row>
    <row r="33212" spans="16:26" x14ac:dyDescent="0.25">
      <c r="P33212" s="120"/>
      <c r="R33212" s="120"/>
      <c r="T33212" s="120"/>
      <c r="V33212" s="120"/>
      <c r="X33212" s="120"/>
      <c r="Z33212" s="120"/>
    </row>
    <row r="33213" spans="16:26" x14ac:dyDescent="0.25">
      <c r="P33213" s="119"/>
      <c r="R33213" s="119"/>
      <c r="T33213" s="119"/>
      <c r="V33213" s="119"/>
      <c r="X33213" s="119"/>
      <c r="Z33213" s="119"/>
    </row>
    <row r="33214" spans="16:26" x14ac:dyDescent="0.25">
      <c r="P33214" s="119"/>
      <c r="R33214" s="119"/>
      <c r="T33214" s="119"/>
      <c r="V33214" s="119"/>
      <c r="X33214" s="119"/>
      <c r="Z33214" s="119"/>
    </row>
    <row r="33215" spans="16:26" x14ac:dyDescent="0.25">
      <c r="P33215" s="120"/>
      <c r="R33215" s="120"/>
      <c r="T33215" s="120"/>
      <c r="V33215" s="120"/>
      <c r="X33215" s="120"/>
      <c r="Z33215" s="120"/>
    </row>
    <row r="33216" spans="16:26" x14ac:dyDescent="0.25">
      <c r="P33216" s="119"/>
      <c r="R33216" s="119"/>
      <c r="T33216" s="119"/>
      <c r="V33216" s="119"/>
      <c r="X33216" s="119"/>
      <c r="Z33216" s="119"/>
    </row>
    <row r="33217" spans="16:26" x14ac:dyDescent="0.25">
      <c r="P33217" s="120"/>
      <c r="R33217" s="120"/>
      <c r="T33217" s="120"/>
      <c r="V33217" s="120"/>
      <c r="X33217" s="120"/>
      <c r="Z33217" s="120"/>
    </row>
    <row r="33218" spans="16:26" x14ac:dyDescent="0.25">
      <c r="P33218" s="119"/>
      <c r="R33218" s="119"/>
      <c r="T33218" s="119"/>
      <c r="V33218" s="119"/>
      <c r="X33218" s="119"/>
      <c r="Z33218" s="119"/>
    </row>
    <row r="33219" spans="16:26" x14ac:dyDescent="0.25">
      <c r="P33219" s="119"/>
      <c r="R33219" s="119"/>
      <c r="T33219" s="119"/>
      <c r="V33219" s="119"/>
      <c r="X33219" s="119"/>
      <c r="Z33219" s="119"/>
    </row>
    <row r="33220" spans="16:26" x14ac:dyDescent="0.25">
      <c r="P33220" s="119"/>
      <c r="R33220" s="119"/>
      <c r="T33220" s="119"/>
      <c r="V33220" s="119"/>
      <c r="X33220" s="119"/>
      <c r="Z33220" s="119"/>
    </row>
    <row r="33221" spans="16:26" x14ac:dyDescent="0.25">
      <c r="P33221" s="121"/>
      <c r="R33221" s="121"/>
      <c r="T33221" s="121"/>
      <c r="V33221" s="121"/>
      <c r="X33221" s="121"/>
      <c r="Z33221" s="121"/>
    </row>
    <row r="33222" spans="16:26" x14ac:dyDescent="0.25">
      <c r="P33222" s="121"/>
      <c r="R33222" s="121"/>
      <c r="T33222" s="121"/>
      <c r="V33222" s="121"/>
      <c r="X33222" s="121"/>
      <c r="Z33222" s="121"/>
    </row>
    <row r="33223" spans="16:26" x14ac:dyDescent="0.25">
      <c r="P33223" s="121"/>
      <c r="R33223" s="121"/>
      <c r="T33223" s="121"/>
      <c r="V33223" s="121"/>
      <c r="X33223" s="121"/>
      <c r="Z33223" s="121"/>
    </row>
    <row r="33224" spans="16:26" x14ac:dyDescent="0.25">
      <c r="P33224" s="121"/>
      <c r="R33224" s="121"/>
      <c r="T33224" s="121"/>
      <c r="V33224" s="121"/>
      <c r="X33224" s="121"/>
      <c r="Z33224" s="121"/>
    </row>
    <row r="33225" spans="16:26" x14ac:dyDescent="0.25">
      <c r="P33225" s="122"/>
      <c r="R33225" s="122"/>
      <c r="T33225" s="122"/>
      <c r="V33225" s="122"/>
      <c r="X33225" s="122"/>
      <c r="Z33225" s="122"/>
    </row>
    <row r="33226" spans="16:26" x14ac:dyDescent="0.25">
      <c r="P33226" s="118"/>
      <c r="R33226" s="118"/>
      <c r="T33226" s="118"/>
      <c r="V33226" s="118"/>
      <c r="X33226" s="118"/>
      <c r="Z33226" s="118"/>
    </row>
    <row r="33227" spans="16:26" x14ac:dyDescent="0.25">
      <c r="P33227" s="119"/>
      <c r="R33227" s="119"/>
      <c r="T33227" s="119"/>
      <c r="V33227" s="119"/>
      <c r="X33227" s="119"/>
      <c r="Z33227" s="119"/>
    </row>
    <row r="33228" spans="16:26" x14ac:dyDescent="0.25">
      <c r="P33228" s="119"/>
      <c r="R33228" s="119"/>
      <c r="T33228" s="119"/>
      <c r="V33228" s="119"/>
      <c r="X33228" s="119"/>
      <c r="Z33228" s="119"/>
    </row>
    <row r="33229" spans="16:26" x14ac:dyDescent="0.25">
      <c r="P33229" s="120"/>
      <c r="R33229" s="120"/>
      <c r="T33229" s="120"/>
      <c r="V33229" s="120"/>
      <c r="X33229" s="120"/>
      <c r="Z33229" s="120"/>
    </row>
    <row r="33230" spans="16:26" x14ac:dyDescent="0.25">
      <c r="P33230" s="119"/>
      <c r="R33230" s="119"/>
      <c r="T33230" s="119"/>
      <c r="V33230" s="119"/>
      <c r="X33230" s="119"/>
      <c r="Z33230" s="119"/>
    </row>
    <row r="33231" spans="16:26" x14ac:dyDescent="0.25">
      <c r="P33231" s="119"/>
      <c r="R33231" s="119"/>
      <c r="T33231" s="119"/>
      <c r="V33231" s="119"/>
      <c r="X33231" s="119"/>
      <c r="Z33231" s="119"/>
    </row>
    <row r="33232" spans="16:26" x14ac:dyDescent="0.25">
      <c r="P33232" s="120"/>
      <c r="R33232" s="120"/>
      <c r="T33232" s="120"/>
      <c r="V33232" s="120"/>
      <c r="X33232" s="120"/>
      <c r="Z33232" s="120"/>
    </row>
    <row r="33233" spans="16:26" x14ac:dyDescent="0.25">
      <c r="P33233" s="119"/>
      <c r="R33233" s="119"/>
      <c r="T33233" s="119"/>
      <c r="V33233" s="119"/>
      <c r="X33233" s="119"/>
      <c r="Z33233" s="119"/>
    </row>
    <row r="33234" spans="16:26" x14ac:dyDescent="0.25">
      <c r="P33234" s="120"/>
      <c r="R33234" s="120"/>
      <c r="T33234" s="120"/>
      <c r="V33234" s="120"/>
      <c r="X33234" s="120"/>
      <c r="Z33234" s="120"/>
    </row>
    <row r="33235" spans="16:26" x14ac:dyDescent="0.25">
      <c r="P33235" s="119"/>
      <c r="R33235" s="119"/>
      <c r="T33235" s="119"/>
      <c r="V33235" s="119"/>
      <c r="X33235" s="119"/>
      <c r="Z33235" s="119"/>
    </row>
    <row r="33236" spans="16:26" x14ac:dyDescent="0.25">
      <c r="P33236" s="119"/>
      <c r="R33236" s="119"/>
      <c r="T33236" s="119"/>
      <c r="V33236" s="119"/>
      <c r="X33236" s="119"/>
      <c r="Z33236" s="119"/>
    </row>
    <row r="33237" spans="16:26" x14ac:dyDescent="0.25">
      <c r="P33237" s="119"/>
      <c r="R33237" s="119"/>
      <c r="T33237" s="119"/>
      <c r="V33237" s="119"/>
      <c r="X33237" s="119"/>
      <c r="Z33237" s="119"/>
    </row>
    <row r="33238" spans="16:26" x14ac:dyDescent="0.25">
      <c r="P33238" s="121"/>
      <c r="R33238" s="121"/>
      <c r="T33238" s="121"/>
      <c r="V33238" s="121"/>
      <c r="X33238" s="121"/>
      <c r="Z33238" s="121"/>
    </row>
    <row r="33239" spans="16:26" x14ac:dyDescent="0.25">
      <c r="P33239" s="121"/>
      <c r="R33239" s="121"/>
      <c r="T33239" s="121"/>
      <c r="V33239" s="121"/>
      <c r="X33239" s="121"/>
      <c r="Z33239" s="121"/>
    </row>
    <row r="33240" spans="16:26" x14ac:dyDescent="0.25">
      <c r="P33240" s="121"/>
      <c r="R33240" s="121"/>
      <c r="T33240" s="121"/>
      <c r="V33240" s="121"/>
      <c r="X33240" s="121"/>
      <c r="Z33240" s="121"/>
    </row>
    <row r="33241" spans="16:26" x14ac:dyDescent="0.25">
      <c r="P33241" s="121"/>
      <c r="R33241" s="121"/>
      <c r="T33241" s="121"/>
      <c r="V33241" s="121"/>
      <c r="X33241" s="121"/>
      <c r="Z33241" s="121"/>
    </row>
    <row r="33242" spans="16:26" x14ac:dyDescent="0.25">
      <c r="P33242" s="122"/>
      <c r="R33242" s="122"/>
      <c r="T33242" s="122"/>
      <c r="V33242" s="122"/>
      <c r="X33242" s="122"/>
      <c r="Z33242" s="122"/>
    </row>
    <row r="33243" spans="16:26" x14ac:dyDescent="0.25">
      <c r="P33243" s="118"/>
      <c r="R33243" s="118"/>
      <c r="T33243" s="118"/>
      <c r="V33243" s="118"/>
      <c r="X33243" s="118"/>
      <c r="Z33243" s="118"/>
    </row>
    <row r="33244" spans="16:26" x14ac:dyDescent="0.25">
      <c r="P33244" s="119"/>
      <c r="R33244" s="119"/>
      <c r="T33244" s="119"/>
      <c r="V33244" s="119"/>
      <c r="X33244" s="119"/>
      <c r="Z33244" s="119"/>
    </row>
    <row r="33245" spans="16:26" x14ac:dyDescent="0.25">
      <c r="P33245" s="119"/>
      <c r="R33245" s="119"/>
      <c r="T33245" s="119"/>
      <c r="V33245" s="119"/>
      <c r="X33245" s="119"/>
      <c r="Z33245" s="119"/>
    </row>
    <row r="33246" spans="16:26" x14ac:dyDescent="0.25">
      <c r="P33246" s="120"/>
      <c r="R33246" s="120"/>
      <c r="T33246" s="120"/>
      <c r="V33246" s="120"/>
      <c r="X33246" s="120"/>
      <c r="Z33246" s="120"/>
    </row>
    <row r="33247" spans="16:26" x14ac:dyDescent="0.25">
      <c r="P33247" s="119"/>
      <c r="R33247" s="119"/>
      <c r="T33247" s="119"/>
      <c r="V33247" s="119"/>
      <c r="X33247" s="119"/>
      <c r="Z33247" s="119"/>
    </row>
    <row r="33248" spans="16:26" x14ac:dyDescent="0.25">
      <c r="P33248" s="119"/>
      <c r="R33248" s="119"/>
      <c r="T33248" s="119"/>
      <c r="V33248" s="119"/>
      <c r="X33248" s="119"/>
      <c r="Z33248" s="119"/>
    </row>
    <row r="33249" spans="16:26" x14ac:dyDescent="0.25">
      <c r="P33249" s="120"/>
      <c r="R33249" s="120"/>
      <c r="T33249" s="120"/>
      <c r="V33249" s="120"/>
      <c r="X33249" s="120"/>
      <c r="Z33249" s="120"/>
    </row>
    <row r="33250" spans="16:26" x14ac:dyDescent="0.25">
      <c r="P33250" s="119"/>
      <c r="R33250" s="119"/>
      <c r="T33250" s="119"/>
      <c r="V33250" s="119"/>
      <c r="X33250" s="119"/>
      <c r="Z33250" s="119"/>
    </row>
    <row r="33251" spans="16:26" x14ac:dyDescent="0.25">
      <c r="P33251" s="120"/>
      <c r="R33251" s="120"/>
      <c r="T33251" s="120"/>
      <c r="V33251" s="120"/>
      <c r="X33251" s="120"/>
      <c r="Z33251" s="120"/>
    </row>
    <row r="33252" spans="16:26" x14ac:dyDescent="0.25">
      <c r="P33252" s="119"/>
      <c r="R33252" s="119"/>
      <c r="T33252" s="119"/>
      <c r="V33252" s="119"/>
      <c r="X33252" s="119"/>
      <c r="Z33252" s="119"/>
    </row>
    <row r="33253" spans="16:26" x14ac:dyDescent="0.25">
      <c r="P33253" s="119"/>
      <c r="R33253" s="119"/>
      <c r="T33253" s="119"/>
      <c r="V33253" s="119"/>
      <c r="X33253" s="119"/>
      <c r="Z33253" s="119"/>
    </row>
    <row r="33254" spans="16:26" x14ac:dyDescent="0.25">
      <c r="P33254" s="119"/>
      <c r="R33254" s="119"/>
      <c r="T33254" s="119"/>
      <c r="V33254" s="119"/>
      <c r="X33254" s="119"/>
      <c r="Z33254" s="119"/>
    </row>
    <row r="33255" spans="16:26" x14ac:dyDescent="0.25">
      <c r="P33255" s="121"/>
      <c r="R33255" s="121"/>
      <c r="T33255" s="121"/>
      <c r="V33255" s="121"/>
      <c r="X33255" s="121"/>
      <c r="Z33255" s="121"/>
    </row>
    <row r="33256" spans="16:26" x14ac:dyDescent="0.25">
      <c r="P33256" s="121"/>
      <c r="R33256" s="121"/>
      <c r="T33256" s="121"/>
      <c r="V33256" s="121"/>
      <c r="X33256" s="121"/>
      <c r="Z33256" s="121"/>
    </row>
    <row r="33257" spans="16:26" x14ac:dyDescent="0.25">
      <c r="P33257" s="121"/>
      <c r="R33257" s="121"/>
      <c r="T33257" s="121"/>
      <c r="V33257" s="121"/>
      <c r="X33257" s="121"/>
      <c r="Z33257" s="121"/>
    </row>
    <row r="33258" spans="16:26" x14ac:dyDescent="0.25">
      <c r="P33258" s="121"/>
      <c r="R33258" s="121"/>
      <c r="T33258" s="121"/>
      <c r="V33258" s="121"/>
      <c r="X33258" s="121"/>
      <c r="Z33258" s="121"/>
    </row>
    <row r="33259" spans="16:26" x14ac:dyDescent="0.25">
      <c r="P33259" s="122"/>
      <c r="R33259" s="122"/>
      <c r="T33259" s="122"/>
      <c r="V33259" s="122"/>
      <c r="X33259" s="122"/>
      <c r="Z33259" s="122"/>
    </row>
    <row r="33260" spans="16:26" x14ac:dyDescent="0.25">
      <c r="P33260" s="118"/>
      <c r="R33260" s="118"/>
      <c r="T33260" s="118"/>
      <c r="V33260" s="118"/>
      <c r="X33260" s="118"/>
      <c r="Z33260" s="118"/>
    </row>
    <row r="33261" spans="16:26" x14ac:dyDescent="0.25">
      <c r="P33261" s="119"/>
      <c r="R33261" s="119"/>
      <c r="T33261" s="119"/>
      <c r="V33261" s="119"/>
      <c r="X33261" s="119"/>
      <c r="Z33261" s="119"/>
    </row>
    <row r="33262" spans="16:26" x14ac:dyDescent="0.25">
      <c r="P33262" s="119"/>
      <c r="R33262" s="119"/>
      <c r="T33262" s="119"/>
      <c r="V33262" s="119"/>
      <c r="X33262" s="119"/>
      <c r="Z33262" s="119"/>
    </row>
    <row r="33263" spans="16:26" x14ac:dyDescent="0.25">
      <c r="P33263" s="120"/>
      <c r="R33263" s="120"/>
      <c r="T33263" s="120"/>
      <c r="V33263" s="120"/>
      <c r="X33263" s="120"/>
      <c r="Z33263" s="120"/>
    </row>
    <row r="33264" spans="16:26" x14ac:dyDescent="0.25">
      <c r="P33264" s="119"/>
      <c r="R33264" s="119"/>
      <c r="T33264" s="119"/>
      <c r="V33264" s="119"/>
      <c r="X33264" s="119"/>
      <c r="Z33264" s="119"/>
    </row>
    <row r="33265" spans="16:26" x14ac:dyDescent="0.25">
      <c r="P33265" s="119"/>
      <c r="R33265" s="119"/>
      <c r="T33265" s="119"/>
      <c r="V33265" s="119"/>
      <c r="X33265" s="119"/>
      <c r="Z33265" s="119"/>
    </row>
    <row r="33266" spans="16:26" x14ac:dyDescent="0.25">
      <c r="P33266" s="120"/>
      <c r="R33266" s="120"/>
      <c r="T33266" s="120"/>
      <c r="V33266" s="120"/>
      <c r="X33266" s="120"/>
      <c r="Z33266" s="120"/>
    </row>
    <row r="33267" spans="16:26" x14ac:dyDescent="0.25">
      <c r="P33267" s="119"/>
      <c r="R33267" s="119"/>
      <c r="T33267" s="119"/>
      <c r="V33267" s="119"/>
      <c r="X33267" s="119"/>
      <c r="Z33267" s="119"/>
    </row>
    <row r="33268" spans="16:26" x14ac:dyDescent="0.25">
      <c r="P33268" s="120"/>
      <c r="R33268" s="120"/>
      <c r="T33268" s="120"/>
      <c r="V33268" s="120"/>
      <c r="X33268" s="120"/>
      <c r="Z33268" s="120"/>
    </row>
    <row r="33269" spans="16:26" x14ac:dyDescent="0.25">
      <c r="P33269" s="119"/>
      <c r="R33269" s="119"/>
      <c r="T33269" s="119"/>
      <c r="V33269" s="119"/>
      <c r="X33269" s="119"/>
      <c r="Z33269" s="119"/>
    </row>
    <row r="33270" spans="16:26" x14ac:dyDescent="0.25">
      <c r="P33270" s="119"/>
      <c r="R33270" s="119"/>
      <c r="T33270" s="119"/>
      <c r="V33270" s="119"/>
      <c r="X33270" s="119"/>
      <c r="Z33270" s="119"/>
    </row>
    <row r="33271" spans="16:26" x14ac:dyDescent="0.25">
      <c r="P33271" s="119"/>
      <c r="R33271" s="119"/>
      <c r="T33271" s="119"/>
      <c r="V33271" s="119"/>
      <c r="X33271" s="119"/>
      <c r="Z33271" s="119"/>
    </row>
    <row r="33272" spans="16:26" x14ac:dyDescent="0.25">
      <c r="P33272" s="121"/>
      <c r="R33272" s="121"/>
      <c r="T33272" s="121"/>
      <c r="V33272" s="121"/>
      <c r="X33272" s="121"/>
      <c r="Z33272" s="121"/>
    </row>
    <row r="33273" spans="16:26" x14ac:dyDescent="0.25">
      <c r="P33273" s="121"/>
      <c r="R33273" s="121"/>
      <c r="T33273" s="121"/>
      <c r="V33273" s="121"/>
      <c r="X33273" s="121"/>
      <c r="Z33273" s="121"/>
    </row>
    <row r="33274" spans="16:26" x14ac:dyDescent="0.25">
      <c r="P33274" s="121"/>
      <c r="R33274" s="121"/>
      <c r="T33274" s="121"/>
      <c r="V33274" s="121"/>
      <c r="X33274" s="121"/>
      <c r="Z33274" s="121"/>
    </row>
    <row r="33275" spans="16:26" x14ac:dyDescent="0.25">
      <c r="P33275" s="121"/>
      <c r="R33275" s="121"/>
      <c r="T33275" s="121"/>
      <c r="V33275" s="121"/>
      <c r="X33275" s="121"/>
      <c r="Z33275" s="121"/>
    </row>
    <row r="33276" spans="16:26" x14ac:dyDescent="0.25">
      <c r="P33276" s="122"/>
      <c r="R33276" s="122"/>
      <c r="T33276" s="122"/>
      <c r="V33276" s="122"/>
      <c r="X33276" s="122"/>
      <c r="Z33276" s="122"/>
    </row>
    <row r="33277" spans="16:26" x14ac:dyDescent="0.25">
      <c r="P33277" s="118"/>
      <c r="R33277" s="118"/>
      <c r="T33277" s="118"/>
      <c r="V33277" s="118"/>
      <c r="X33277" s="118"/>
      <c r="Z33277" s="118"/>
    </row>
    <row r="33278" spans="16:26" x14ac:dyDescent="0.25">
      <c r="P33278" s="119"/>
      <c r="R33278" s="119"/>
      <c r="T33278" s="119"/>
      <c r="V33278" s="119"/>
      <c r="X33278" s="119"/>
      <c r="Z33278" s="119"/>
    </row>
    <row r="33279" spans="16:26" x14ac:dyDescent="0.25">
      <c r="P33279" s="119"/>
      <c r="R33279" s="119"/>
      <c r="T33279" s="119"/>
      <c r="V33279" s="119"/>
      <c r="X33279" s="119"/>
      <c r="Z33279" s="119"/>
    </row>
    <row r="33280" spans="16:26" x14ac:dyDescent="0.25">
      <c r="P33280" s="120"/>
      <c r="R33280" s="120"/>
      <c r="T33280" s="120"/>
      <c r="V33280" s="120"/>
      <c r="X33280" s="120"/>
      <c r="Z33280" s="120"/>
    </row>
    <row r="33281" spans="16:26" x14ac:dyDescent="0.25">
      <c r="P33281" s="119"/>
      <c r="R33281" s="119"/>
      <c r="T33281" s="119"/>
      <c r="V33281" s="119"/>
      <c r="X33281" s="119"/>
      <c r="Z33281" s="119"/>
    </row>
    <row r="33282" spans="16:26" x14ac:dyDescent="0.25">
      <c r="P33282" s="119"/>
      <c r="R33282" s="119"/>
      <c r="T33282" s="119"/>
      <c r="V33282" s="119"/>
      <c r="X33282" s="119"/>
      <c r="Z33282" s="119"/>
    </row>
    <row r="33283" spans="16:26" x14ac:dyDescent="0.25">
      <c r="P33283" s="120"/>
      <c r="R33283" s="120"/>
      <c r="T33283" s="120"/>
      <c r="V33283" s="120"/>
      <c r="X33283" s="120"/>
      <c r="Z33283" s="120"/>
    </row>
    <row r="33284" spans="16:26" x14ac:dyDescent="0.25">
      <c r="P33284" s="119"/>
      <c r="R33284" s="119"/>
      <c r="T33284" s="119"/>
      <c r="V33284" s="119"/>
      <c r="X33284" s="119"/>
      <c r="Z33284" s="119"/>
    </row>
    <row r="33285" spans="16:26" x14ac:dyDescent="0.25">
      <c r="P33285" s="120"/>
      <c r="R33285" s="120"/>
      <c r="T33285" s="120"/>
      <c r="V33285" s="120"/>
      <c r="X33285" s="120"/>
      <c r="Z33285" s="120"/>
    </row>
    <row r="33286" spans="16:26" x14ac:dyDescent="0.25">
      <c r="P33286" s="119"/>
      <c r="R33286" s="119"/>
      <c r="T33286" s="119"/>
      <c r="V33286" s="119"/>
      <c r="X33286" s="119"/>
      <c r="Z33286" s="119"/>
    </row>
    <row r="33287" spans="16:26" x14ac:dyDescent="0.25">
      <c r="P33287" s="119"/>
      <c r="R33287" s="119"/>
      <c r="T33287" s="119"/>
      <c r="V33287" s="119"/>
      <c r="X33287" s="119"/>
      <c r="Z33287" s="119"/>
    </row>
    <row r="33288" spans="16:26" x14ac:dyDescent="0.25">
      <c r="P33288" s="119"/>
      <c r="R33288" s="119"/>
      <c r="T33288" s="119"/>
      <c r="V33288" s="119"/>
      <c r="X33288" s="119"/>
      <c r="Z33288" s="119"/>
    </row>
    <row r="33289" spans="16:26" x14ac:dyDescent="0.25">
      <c r="P33289" s="121"/>
      <c r="R33289" s="121"/>
      <c r="T33289" s="121"/>
      <c r="V33289" s="121"/>
      <c r="X33289" s="121"/>
      <c r="Z33289" s="121"/>
    </row>
    <row r="33290" spans="16:26" x14ac:dyDescent="0.25">
      <c r="P33290" s="121"/>
      <c r="R33290" s="121"/>
      <c r="T33290" s="121"/>
      <c r="V33290" s="121"/>
      <c r="X33290" s="121"/>
      <c r="Z33290" s="121"/>
    </row>
    <row r="33291" spans="16:26" x14ac:dyDescent="0.25">
      <c r="P33291" s="121"/>
      <c r="R33291" s="121"/>
      <c r="T33291" s="121"/>
      <c r="V33291" s="121"/>
      <c r="X33291" s="121"/>
      <c r="Z33291" s="121"/>
    </row>
    <row r="33292" spans="16:26" x14ac:dyDescent="0.25">
      <c r="P33292" s="121"/>
      <c r="R33292" s="121"/>
      <c r="T33292" s="121"/>
      <c r="V33292" s="121"/>
      <c r="X33292" s="121"/>
      <c r="Z33292" s="121"/>
    </row>
    <row r="33293" spans="16:26" x14ac:dyDescent="0.25">
      <c r="P33293" s="122"/>
      <c r="R33293" s="122"/>
      <c r="T33293" s="122"/>
      <c r="V33293" s="122"/>
      <c r="X33293" s="122"/>
      <c r="Z33293" s="122"/>
    </row>
    <row r="33294" spans="16:26" x14ac:dyDescent="0.25">
      <c r="P33294" s="118"/>
      <c r="R33294" s="118"/>
      <c r="T33294" s="118"/>
      <c r="V33294" s="118"/>
      <c r="X33294" s="118"/>
      <c r="Z33294" s="118"/>
    </row>
    <row r="33295" spans="16:26" x14ac:dyDescent="0.25">
      <c r="P33295" s="119"/>
      <c r="R33295" s="119"/>
      <c r="T33295" s="119"/>
      <c r="V33295" s="119"/>
      <c r="X33295" s="119"/>
      <c r="Z33295" s="119"/>
    </row>
    <row r="33296" spans="16:26" x14ac:dyDescent="0.25">
      <c r="P33296" s="119"/>
      <c r="R33296" s="119"/>
      <c r="T33296" s="119"/>
      <c r="V33296" s="119"/>
      <c r="X33296" s="119"/>
      <c r="Z33296" s="119"/>
    </row>
    <row r="33297" spans="16:26" x14ac:dyDescent="0.25">
      <c r="P33297" s="120"/>
      <c r="R33297" s="120"/>
      <c r="T33297" s="120"/>
      <c r="V33297" s="120"/>
      <c r="X33297" s="120"/>
      <c r="Z33297" s="120"/>
    </row>
    <row r="33298" spans="16:26" x14ac:dyDescent="0.25">
      <c r="P33298" s="119"/>
      <c r="R33298" s="119"/>
      <c r="T33298" s="119"/>
      <c r="V33298" s="119"/>
      <c r="X33298" s="119"/>
      <c r="Z33298" s="119"/>
    </row>
    <row r="33299" spans="16:26" x14ac:dyDescent="0.25">
      <c r="P33299" s="119"/>
      <c r="R33299" s="119"/>
      <c r="T33299" s="119"/>
      <c r="V33299" s="119"/>
      <c r="X33299" s="119"/>
      <c r="Z33299" s="119"/>
    </row>
    <row r="33300" spans="16:26" x14ac:dyDescent="0.25">
      <c r="P33300" s="120"/>
      <c r="R33300" s="120"/>
      <c r="T33300" s="120"/>
      <c r="V33300" s="120"/>
      <c r="X33300" s="120"/>
      <c r="Z33300" s="120"/>
    </row>
    <row r="33301" spans="16:26" x14ac:dyDescent="0.25">
      <c r="P33301" s="119"/>
      <c r="R33301" s="119"/>
      <c r="T33301" s="119"/>
      <c r="V33301" s="119"/>
      <c r="X33301" s="119"/>
      <c r="Z33301" s="119"/>
    </row>
    <row r="33302" spans="16:26" x14ac:dyDescent="0.25">
      <c r="P33302" s="120"/>
      <c r="R33302" s="120"/>
      <c r="T33302" s="120"/>
      <c r="V33302" s="120"/>
      <c r="X33302" s="120"/>
      <c r="Z33302" s="120"/>
    </row>
    <row r="33303" spans="16:26" x14ac:dyDescent="0.25">
      <c r="P33303" s="119"/>
      <c r="R33303" s="119"/>
      <c r="T33303" s="119"/>
      <c r="V33303" s="119"/>
      <c r="X33303" s="119"/>
      <c r="Z33303" s="119"/>
    </row>
    <row r="33304" spans="16:26" x14ac:dyDescent="0.25">
      <c r="P33304" s="119"/>
      <c r="R33304" s="119"/>
      <c r="T33304" s="119"/>
      <c r="V33304" s="119"/>
      <c r="X33304" s="119"/>
      <c r="Z33304" s="119"/>
    </row>
    <row r="33305" spans="16:26" x14ac:dyDescent="0.25">
      <c r="P33305" s="119"/>
      <c r="R33305" s="119"/>
      <c r="T33305" s="119"/>
      <c r="V33305" s="119"/>
      <c r="X33305" s="119"/>
      <c r="Z33305" s="119"/>
    </row>
    <row r="33306" spans="16:26" x14ac:dyDescent="0.25">
      <c r="P33306" s="121"/>
      <c r="R33306" s="121"/>
      <c r="T33306" s="121"/>
      <c r="V33306" s="121"/>
      <c r="X33306" s="121"/>
      <c r="Z33306" s="121"/>
    </row>
    <row r="33307" spans="16:26" x14ac:dyDescent="0.25">
      <c r="P33307" s="121"/>
      <c r="R33307" s="121"/>
      <c r="T33307" s="121"/>
      <c r="V33307" s="121"/>
      <c r="X33307" s="121"/>
      <c r="Z33307" s="121"/>
    </row>
    <row r="33308" spans="16:26" x14ac:dyDescent="0.25">
      <c r="P33308" s="121"/>
      <c r="R33308" s="121"/>
      <c r="T33308" s="121"/>
      <c r="V33308" s="121"/>
      <c r="X33308" s="121"/>
      <c r="Z33308" s="121"/>
    </row>
    <row r="33309" spans="16:26" x14ac:dyDescent="0.25">
      <c r="P33309" s="121"/>
      <c r="R33309" s="121"/>
      <c r="T33309" s="121"/>
      <c r="V33309" s="121"/>
      <c r="X33309" s="121"/>
      <c r="Z33309" s="121"/>
    </row>
    <row r="33310" spans="16:26" x14ac:dyDescent="0.25">
      <c r="P33310" s="122"/>
      <c r="R33310" s="122"/>
      <c r="T33310" s="122"/>
      <c r="V33310" s="122"/>
      <c r="X33310" s="122"/>
      <c r="Z33310" s="122"/>
    </row>
    <row r="33311" spans="16:26" x14ac:dyDescent="0.25">
      <c r="P33311" s="118"/>
      <c r="R33311" s="118"/>
      <c r="T33311" s="118"/>
      <c r="V33311" s="118"/>
      <c r="X33311" s="118"/>
      <c r="Z33311" s="118"/>
    </row>
    <row r="33312" spans="16:26" x14ac:dyDescent="0.25">
      <c r="P33312" s="119"/>
      <c r="R33312" s="119"/>
      <c r="T33312" s="119"/>
      <c r="V33312" s="119"/>
      <c r="X33312" s="119"/>
      <c r="Z33312" s="119"/>
    </row>
    <row r="33313" spans="16:26" x14ac:dyDescent="0.25">
      <c r="P33313" s="119"/>
      <c r="R33313" s="119"/>
      <c r="T33313" s="119"/>
      <c r="V33313" s="119"/>
      <c r="X33313" s="119"/>
      <c r="Z33313" s="119"/>
    </row>
    <row r="33314" spans="16:26" x14ac:dyDescent="0.25">
      <c r="P33314" s="120"/>
      <c r="R33314" s="120"/>
      <c r="T33314" s="120"/>
      <c r="V33314" s="120"/>
      <c r="X33314" s="120"/>
      <c r="Z33314" s="120"/>
    </row>
    <row r="33315" spans="16:26" x14ac:dyDescent="0.25">
      <c r="P33315" s="119"/>
      <c r="R33315" s="119"/>
      <c r="T33315" s="119"/>
      <c r="V33315" s="119"/>
      <c r="X33315" s="119"/>
      <c r="Z33315" s="119"/>
    </row>
    <row r="33316" spans="16:26" x14ac:dyDescent="0.25">
      <c r="P33316" s="119"/>
      <c r="R33316" s="119"/>
      <c r="T33316" s="119"/>
      <c r="V33316" s="119"/>
      <c r="X33316" s="119"/>
      <c r="Z33316" s="119"/>
    </row>
    <row r="33317" spans="16:26" x14ac:dyDescent="0.25">
      <c r="P33317" s="120"/>
      <c r="R33317" s="120"/>
      <c r="T33317" s="120"/>
      <c r="V33317" s="120"/>
      <c r="X33317" s="120"/>
      <c r="Z33317" s="120"/>
    </row>
    <row r="33318" spans="16:26" x14ac:dyDescent="0.25">
      <c r="P33318" s="119"/>
      <c r="R33318" s="119"/>
      <c r="T33318" s="119"/>
      <c r="V33318" s="119"/>
      <c r="X33318" s="119"/>
      <c r="Z33318" s="119"/>
    </row>
    <row r="33319" spans="16:26" x14ac:dyDescent="0.25">
      <c r="P33319" s="120"/>
      <c r="R33319" s="120"/>
      <c r="T33319" s="120"/>
      <c r="V33319" s="120"/>
      <c r="X33319" s="120"/>
      <c r="Z33319" s="120"/>
    </row>
    <row r="33320" spans="16:26" x14ac:dyDescent="0.25">
      <c r="P33320" s="119"/>
      <c r="R33320" s="119"/>
      <c r="T33320" s="119"/>
      <c r="V33320" s="119"/>
      <c r="X33320" s="119"/>
      <c r="Z33320" s="119"/>
    </row>
    <row r="33321" spans="16:26" x14ac:dyDescent="0.25">
      <c r="P33321" s="119"/>
      <c r="R33321" s="119"/>
      <c r="T33321" s="119"/>
      <c r="V33321" s="119"/>
      <c r="X33321" s="119"/>
      <c r="Z33321" s="119"/>
    </row>
    <row r="33322" spans="16:26" x14ac:dyDescent="0.25">
      <c r="P33322" s="119"/>
      <c r="R33322" s="119"/>
      <c r="T33322" s="119"/>
      <c r="V33322" s="119"/>
      <c r="X33322" s="119"/>
      <c r="Z33322" s="119"/>
    </row>
    <row r="33323" spans="16:26" x14ac:dyDescent="0.25">
      <c r="P33323" s="121"/>
      <c r="R33323" s="121"/>
      <c r="T33323" s="121"/>
      <c r="V33323" s="121"/>
      <c r="X33323" s="121"/>
      <c r="Z33323" s="121"/>
    </row>
    <row r="33324" spans="16:26" x14ac:dyDescent="0.25">
      <c r="P33324" s="121"/>
      <c r="R33324" s="121"/>
      <c r="T33324" s="121"/>
      <c r="V33324" s="121"/>
      <c r="X33324" s="121"/>
      <c r="Z33324" s="121"/>
    </row>
    <row r="33325" spans="16:26" x14ac:dyDescent="0.25">
      <c r="P33325" s="121"/>
      <c r="R33325" s="121"/>
      <c r="T33325" s="121"/>
      <c r="V33325" s="121"/>
      <c r="X33325" s="121"/>
      <c r="Z33325" s="121"/>
    </row>
    <row r="33326" spans="16:26" x14ac:dyDescent="0.25">
      <c r="P33326" s="121"/>
      <c r="R33326" s="121"/>
      <c r="T33326" s="121"/>
      <c r="V33326" s="121"/>
      <c r="X33326" s="121"/>
      <c r="Z33326" s="121"/>
    </row>
    <row r="33327" spans="16:26" x14ac:dyDescent="0.25">
      <c r="P33327" s="122"/>
      <c r="R33327" s="122"/>
      <c r="T33327" s="122"/>
      <c r="V33327" s="122"/>
      <c r="X33327" s="122"/>
      <c r="Z33327" s="122"/>
    </row>
    <row r="33328" spans="16:26" x14ac:dyDescent="0.25">
      <c r="P33328" s="118"/>
      <c r="R33328" s="118"/>
      <c r="T33328" s="118"/>
      <c r="V33328" s="118"/>
      <c r="X33328" s="118"/>
      <c r="Z33328" s="118"/>
    </row>
    <row r="33329" spans="16:26" x14ac:dyDescent="0.25">
      <c r="P33329" s="119"/>
      <c r="R33329" s="119"/>
      <c r="T33329" s="119"/>
      <c r="V33329" s="119"/>
      <c r="X33329" s="119"/>
      <c r="Z33329" s="119"/>
    </row>
    <row r="33330" spans="16:26" x14ac:dyDescent="0.25">
      <c r="P33330" s="119"/>
      <c r="R33330" s="119"/>
      <c r="T33330" s="119"/>
      <c r="V33330" s="119"/>
      <c r="X33330" s="119"/>
      <c r="Z33330" s="119"/>
    </row>
    <row r="33331" spans="16:26" x14ac:dyDescent="0.25">
      <c r="P33331" s="120"/>
      <c r="R33331" s="120"/>
      <c r="T33331" s="120"/>
      <c r="V33331" s="120"/>
      <c r="X33331" s="120"/>
      <c r="Z33331" s="120"/>
    </row>
    <row r="33332" spans="16:26" x14ac:dyDescent="0.25">
      <c r="P33332" s="119"/>
      <c r="R33332" s="119"/>
      <c r="T33332" s="119"/>
      <c r="V33332" s="119"/>
      <c r="X33332" s="119"/>
      <c r="Z33332" s="119"/>
    </row>
    <row r="33333" spans="16:26" x14ac:dyDescent="0.25">
      <c r="P33333" s="119"/>
      <c r="R33333" s="119"/>
      <c r="T33333" s="119"/>
      <c r="V33333" s="119"/>
      <c r="X33333" s="119"/>
      <c r="Z33333" s="119"/>
    </row>
    <row r="33334" spans="16:26" x14ac:dyDescent="0.25">
      <c r="P33334" s="120"/>
      <c r="R33334" s="120"/>
      <c r="T33334" s="120"/>
      <c r="V33334" s="120"/>
      <c r="X33334" s="120"/>
      <c r="Z33334" s="120"/>
    </row>
    <row r="33335" spans="16:26" x14ac:dyDescent="0.25">
      <c r="P33335" s="119"/>
      <c r="R33335" s="119"/>
      <c r="T33335" s="119"/>
      <c r="V33335" s="119"/>
      <c r="X33335" s="119"/>
      <c r="Z33335" s="119"/>
    </row>
    <row r="33336" spans="16:26" x14ac:dyDescent="0.25">
      <c r="P33336" s="120"/>
      <c r="R33336" s="120"/>
      <c r="T33336" s="120"/>
      <c r="V33336" s="120"/>
      <c r="X33336" s="120"/>
      <c r="Z33336" s="120"/>
    </row>
    <row r="33337" spans="16:26" x14ac:dyDescent="0.25">
      <c r="P33337" s="119"/>
      <c r="R33337" s="119"/>
      <c r="T33337" s="119"/>
      <c r="V33337" s="119"/>
      <c r="X33337" s="119"/>
      <c r="Z33337" s="119"/>
    </row>
    <row r="33338" spans="16:26" x14ac:dyDescent="0.25">
      <c r="P33338" s="119"/>
      <c r="R33338" s="119"/>
      <c r="T33338" s="119"/>
      <c r="V33338" s="119"/>
      <c r="X33338" s="119"/>
      <c r="Z33338" s="119"/>
    </row>
    <row r="33339" spans="16:26" x14ac:dyDescent="0.25">
      <c r="P33339" s="119"/>
      <c r="R33339" s="119"/>
      <c r="T33339" s="119"/>
      <c r="V33339" s="119"/>
      <c r="X33339" s="119"/>
      <c r="Z33339" s="119"/>
    </row>
    <row r="33340" spans="16:26" x14ac:dyDescent="0.25">
      <c r="P33340" s="121"/>
      <c r="R33340" s="121"/>
      <c r="T33340" s="121"/>
      <c r="V33340" s="121"/>
      <c r="X33340" s="121"/>
      <c r="Z33340" s="121"/>
    </row>
    <row r="33341" spans="16:26" x14ac:dyDescent="0.25">
      <c r="P33341" s="121"/>
      <c r="R33341" s="121"/>
      <c r="T33341" s="121"/>
      <c r="V33341" s="121"/>
      <c r="X33341" s="121"/>
      <c r="Z33341" s="121"/>
    </row>
    <row r="33342" spans="16:26" x14ac:dyDescent="0.25">
      <c r="P33342" s="121"/>
      <c r="R33342" s="121"/>
      <c r="T33342" s="121"/>
      <c r="V33342" s="121"/>
      <c r="X33342" s="121"/>
      <c r="Z33342" s="121"/>
    </row>
    <row r="33343" spans="16:26" x14ac:dyDescent="0.25">
      <c r="P33343" s="121"/>
      <c r="R33343" s="121"/>
      <c r="T33343" s="121"/>
      <c r="V33343" s="121"/>
      <c r="X33343" s="121"/>
      <c r="Z33343" s="121"/>
    </row>
    <row r="33344" spans="16:26" x14ac:dyDescent="0.25">
      <c r="P33344" s="122"/>
      <c r="R33344" s="122"/>
      <c r="T33344" s="122"/>
      <c r="V33344" s="122"/>
      <c r="X33344" s="122"/>
      <c r="Z33344" s="122"/>
    </row>
    <row r="33345" spans="16:26" x14ac:dyDescent="0.25">
      <c r="P33345" s="118"/>
      <c r="R33345" s="118"/>
      <c r="T33345" s="118"/>
      <c r="V33345" s="118"/>
      <c r="X33345" s="118"/>
      <c r="Z33345" s="118"/>
    </row>
    <row r="33346" spans="16:26" x14ac:dyDescent="0.25">
      <c r="P33346" s="119"/>
      <c r="R33346" s="119"/>
      <c r="T33346" s="119"/>
      <c r="V33346" s="119"/>
      <c r="X33346" s="119"/>
      <c r="Z33346" s="119"/>
    </row>
    <row r="33347" spans="16:26" x14ac:dyDescent="0.25">
      <c r="P33347" s="119"/>
      <c r="R33347" s="119"/>
      <c r="T33347" s="119"/>
      <c r="V33347" s="119"/>
      <c r="X33347" s="119"/>
      <c r="Z33347" s="119"/>
    </row>
    <row r="33348" spans="16:26" x14ac:dyDescent="0.25">
      <c r="P33348" s="120"/>
      <c r="R33348" s="120"/>
      <c r="T33348" s="120"/>
      <c r="V33348" s="120"/>
      <c r="X33348" s="120"/>
      <c r="Z33348" s="120"/>
    </row>
    <row r="33349" spans="16:26" x14ac:dyDescent="0.25">
      <c r="P33349" s="119"/>
      <c r="R33349" s="119"/>
      <c r="T33349" s="119"/>
      <c r="V33349" s="119"/>
      <c r="X33349" s="119"/>
      <c r="Z33349" s="119"/>
    </row>
    <row r="33350" spans="16:26" x14ac:dyDescent="0.25">
      <c r="P33350" s="119"/>
      <c r="R33350" s="119"/>
      <c r="T33350" s="119"/>
      <c r="V33350" s="119"/>
      <c r="X33350" s="119"/>
      <c r="Z33350" s="119"/>
    </row>
    <row r="33351" spans="16:26" x14ac:dyDescent="0.25">
      <c r="P33351" s="120"/>
      <c r="R33351" s="120"/>
      <c r="T33351" s="120"/>
      <c r="V33351" s="120"/>
      <c r="X33351" s="120"/>
      <c r="Z33351" s="120"/>
    </row>
    <row r="33352" spans="16:26" x14ac:dyDescent="0.25">
      <c r="P33352" s="119"/>
      <c r="R33352" s="119"/>
      <c r="T33352" s="119"/>
      <c r="V33352" s="119"/>
      <c r="X33352" s="119"/>
      <c r="Z33352" s="119"/>
    </row>
    <row r="33353" spans="16:26" x14ac:dyDescent="0.25">
      <c r="P33353" s="120"/>
      <c r="R33353" s="120"/>
      <c r="T33353" s="120"/>
      <c r="V33353" s="120"/>
      <c r="X33353" s="120"/>
      <c r="Z33353" s="120"/>
    </row>
    <row r="33354" spans="16:26" x14ac:dyDescent="0.25">
      <c r="P33354" s="119"/>
      <c r="R33354" s="119"/>
      <c r="T33354" s="119"/>
      <c r="V33354" s="119"/>
      <c r="X33354" s="119"/>
      <c r="Z33354" s="119"/>
    </row>
    <row r="33355" spans="16:26" x14ac:dyDescent="0.25">
      <c r="P33355" s="119"/>
      <c r="R33355" s="119"/>
      <c r="T33355" s="119"/>
      <c r="V33355" s="119"/>
      <c r="X33355" s="119"/>
      <c r="Z33355" s="119"/>
    </row>
    <row r="33356" spans="16:26" x14ac:dyDescent="0.25">
      <c r="P33356" s="119"/>
      <c r="R33356" s="119"/>
      <c r="T33356" s="119"/>
      <c r="V33356" s="119"/>
      <c r="X33356" s="119"/>
      <c r="Z33356" s="119"/>
    </row>
    <row r="33357" spans="16:26" x14ac:dyDescent="0.25">
      <c r="P33357" s="121"/>
      <c r="R33357" s="121"/>
      <c r="T33357" s="121"/>
      <c r="V33357" s="121"/>
      <c r="X33357" s="121"/>
      <c r="Z33357" s="121"/>
    </row>
    <row r="33358" spans="16:26" x14ac:dyDescent="0.25">
      <c r="P33358" s="121"/>
      <c r="R33358" s="121"/>
      <c r="T33358" s="121"/>
      <c r="V33358" s="121"/>
      <c r="X33358" s="121"/>
      <c r="Z33358" s="121"/>
    </row>
    <row r="33359" spans="16:26" x14ac:dyDescent="0.25">
      <c r="P33359" s="121"/>
      <c r="R33359" s="121"/>
      <c r="T33359" s="121"/>
      <c r="V33359" s="121"/>
      <c r="X33359" s="121"/>
      <c r="Z33359" s="121"/>
    </row>
    <row r="33360" spans="16:26" x14ac:dyDescent="0.25">
      <c r="P33360" s="121"/>
      <c r="R33360" s="121"/>
      <c r="T33360" s="121"/>
      <c r="V33360" s="121"/>
      <c r="X33360" s="121"/>
      <c r="Z33360" s="121"/>
    </row>
    <row r="33361" spans="16:26" x14ac:dyDescent="0.25">
      <c r="P33361" s="122"/>
      <c r="R33361" s="122"/>
      <c r="T33361" s="122"/>
      <c r="V33361" s="122"/>
      <c r="X33361" s="122"/>
      <c r="Z33361" s="122"/>
    </row>
    <row r="33362" spans="16:26" x14ac:dyDescent="0.25">
      <c r="P33362" s="118"/>
      <c r="R33362" s="118"/>
      <c r="T33362" s="118"/>
      <c r="V33362" s="118"/>
      <c r="X33362" s="118"/>
      <c r="Z33362" s="118"/>
    </row>
    <row r="33363" spans="16:26" x14ac:dyDescent="0.25">
      <c r="P33363" s="119"/>
      <c r="R33363" s="119"/>
      <c r="T33363" s="119"/>
      <c r="V33363" s="119"/>
      <c r="X33363" s="119"/>
      <c r="Z33363" s="119"/>
    </row>
    <row r="33364" spans="16:26" x14ac:dyDescent="0.25">
      <c r="P33364" s="119"/>
      <c r="R33364" s="119"/>
      <c r="T33364" s="119"/>
      <c r="V33364" s="119"/>
      <c r="X33364" s="119"/>
      <c r="Z33364" s="119"/>
    </row>
    <row r="33365" spans="16:26" x14ac:dyDescent="0.25">
      <c r="P33365" s="120"/>
      <c r="R33365" s="120"/>
      <c r="T33365" s="120"/>
      <c r="V33365" s="120"/>
      <c r="X33365" s="120"/>
      <c r="Z33365" s="120"/>
    </row>
    <row r="33366" spans="16:26" x14ac:dyDescent="0.25">
      <c r="P33366" s="119"/>
      <c r="R33366" s="119"/>
      <c r="T33366" s="119"/>
      <c r="V33366" s="119"/>
      <c r="X33366" s="119"/>
      <c r="Z33366" s="119"/>
    </row>
    <row r="33367" spans="16:26" x14ac:dyDescent="0.25">
      <c r="P33367" s="119"/>
      <c r="R33367" s="119"/>
      <c r="T33367" s="119"/>
      <c r="V33367" s="119"/>
      <c r="X33367" s="119"/>
      <c r="Z33367" s="119"/>
    </row>
    <row r="33368" spans="16:26" x14ac:dyDescent="0.25">
      <c r="P33368" s="120"/>
      <c r="R33368" s="120"/>
      <c r="T33368" s="120"/>
      <c r="V33368" s="120"/>
      <c r="X33368" s="120"/>
      <c r="Z33368" s="120"/>
    </row>
    <row r="33369" spans="16:26" x14ac:dyDescent="0.25">
      <c r="P33369" s="119"/>
      <c r="R33369" s="119"/>
      <c r="T33369" s="119"/>
      <c r="V33369" s="119"/>
      <c r="X33369" s="119"/>
      <c r="Z33369" s="119"/>
    </row>
    <row r="33370" spans="16:26" x14ac:dyDescent="0.25">
      <c r="P33370" s="120"/>
      <c r="R33370" s="120"/>
      <c r="T33370" s="120"/>
      <c r="V33370" s="120"/>
      <c r="X33370" s="120"/>
      <c r="Z33370" s="120"/>
    </row>
    <row r="33371" spans="16:26" x14ac:dyDescent="0.25">
      <c r="P33371" s="119"/>
      <c r="R33371" s="119"/>
      <c r="T33371" s="119"/>
      <c r="V33371" s="119"/>
      <c r="X33371" s="119"/>
      <c r="Z33371" s="119"/>
    </row>
    <row r="33372" spans="16:26" x14ac:dyDescent="0.25">
      <c r="P33372" s="119"/>
      <c r="R33372" s="119"/>
      <c r="T33372" s="119"/>
      <c r="V33372" s="119"/>
      <c r="X33372" s="119"/>
      <c r="Z33372" s="119"/>
    </row>
    <row r="33373" spans="16:26" x14ac:dyDescent="0.25">
      <c r="P33373" s="119"/>
      <c r="R33373" s="119"/>
      <c r="T33373" s="119"/>
      <c r="V33373" s="119"/>
      <c r="X33373" s="119"/>
      <c r="Z33373" s="119"/>
    </row>
    <row r="33374" spans="16:26" x14ac:dyDescent="0.25">
      <c r="P33374" s="121"/>
      <c r="R33374" s="121"/>
      <c r="T33374" s="121"/>
      <c r="V33374" s="121"/>
      <c r="X33374" s="121"/>
      <c r="Z33374" s="121"/>
    </row>
    <row r="33375" spans="16:26" x14ac:dyDescent="0.25">
      <c r="P33375" s="121"/>
      <c r="R33375" s="121"/>
      <c r="T33375" s="121"/>
      <c r="V33375" s="121"/>
      <c r="X33375" s="121"/>
      <c r="Z33375" s="121"/>
    </row>
    <row r="33376" spans="16:26" x14ac:dyDescent="0.25">
      <c r="P33376" s="121"/>
      <c r="R33376" s="121"/>
      <c r="T33376" s="121"/>
      <c r="V33376" s="121"/>
      <c r="X33376" s="121"/>
      <c r="Z33376" s="121"/>
    </row>
    <row r="33377" spans="16:26" x14ac:dyDescent="0.25">
      <c r="P33377" s="121"/>
      <c r="R33377" s="121"/>
      <c r="T33377" s="121"/>
      <c r="V33377" s="121"/>
      <c r="X33377" s="121"/>
      <c r="Z33377" s="121"/>
    </row>
    <row r="33378" spans="16:26" x14ac:dyDescent="0.25">
      <c r="P33378" s="122"/>
      <c r="R33378" s="122"/>
      <c r="T33378" s="122"/>
      <c r="V33378" s="122"/>
      <c r="X33378" s="122"/>
      <c r="Z33378" s="122"/>
    </row>
    <row r="33379" spans="16:26" x14ac:dyDescent="0.25">
      <c r="P33379" s="118"/>
      <c r="R33379" s="118"/>
      <c r="T33379" s="118"/>
      <c r="V33379" s="118"/>
      <c r="X33379" s="118"/>
      <c r="Z33379" s="118"/>
    </row>
    <row r="33380" spans="16:26" x14ac:dyDescent="0.25">
      <c r="P33380" s="119"/>
      <c r="R33380" s="119"/>
      <c r="T33380" s="119"/>
      <c r="V33380" s="119"/>
      <c r="X33380" s="119"/>
      <c r="Z33380" s="119"/>
    </row>
    <row r="33381" spans="16:26" x14ac:dyDescent="0.25">
      <c r="P33381" s="119"/>
      <c r="R33381" s="119"/>
      <c r="T33381" s="119"/>
      <c r="V33381" s="119"/>
      <c r="X33381" s="119"/>
      <c r="Z33381" s="119"/>
    </row>
    <row r="33382" spans="16:26" x14ac:dyDescent="0.25">
      <c r="P33382" s="120"/>
      <c r="R33382" s="120"/>
      <c r="T33382" s="120"/>
      <c r="V33382" s="120"/>
      <c r="X33382" s="120"/>
      <c r="Z33382" s="120"/>
    </row>
    <row r="33383" spans="16:26" x14ac:dyDescent="0.25">
      <c r="P33383" s="119"/>
      <c r="R33383" s="119"/>
      <c r="T33383" s="119"/>
      <c r="V33383" s="119"/>
      <c r="X33383" s="119"/>
      <c r="Z33383" s="119"/>
    </row>
    <row r="33384" spans="16:26" x14ac:dyDescent="0.25">
      <c r="P33384" s="119"/>
      <c r="R33384" s="119"/>
      <c r="T33384" s="119"/>
      <c r="V33384" s="119"/>
      <c r="X33384" s="119"/>
      <c r="Z33384" s="119"/>
    </row>
    <row r="33385" spans="16:26" x14ac:dyDescent="0.25">
      <c r="P33385" s="120"/>
      <c r="R33385" s="120"/>
      <c r="T33385" s="120"/>
      <c r="V33385" s="120"/>
      <c r="X33385" s="120"/>
      <c r="Z33385" s="120"/>
    </row>
    <row r="33386" spans="16:26" x14ac:dyDescent="0.25">
      <c r="P33386" s="119"/>
      <c r="R33386" s="119"/>
      <c r="T33386" s="119"/>
      <c r="V33386" s="119"/>
      <c r="X33386" s="119"/>
      <c r="Z33386" s="119"/>
    </row>
    <row r="33387" spans="16:26" x14ac:dyDescent="0.25">
      <c r="P33387" s="120"/>
      <c r="R33387" s="120"/>
      <c r="T33387" s="120"/>
      <c r="V33387" s="120"/>
      <c r="X33387" s="120"/>
      <c r="Z33387" s="120"/>
    </row>
    <row r="33388" spans="16:26" x14ac:dyDescent="0.25">
      <c r="P33388" s="119"/>
      <c r="R33388" s="119"/>
      <c r="T33388" s="119"/>
      <c r="V33388" s="119"/>
      <c r="X33388" s="119"/>
      <c r="Z33388" s="119"/>
    </row>
    <row r="33389" spans="16:26" x14ac:dyDescent="0.25">
      <c r="P33389" s="119"/>
      <c r="R33389" s="119"/>
      <c r="T33389" s="119"/>
      <c r="V33389" s="119"/>
      <c r="X33389" s="119"/>
      <c r="Z33389" s="119"/>
    </row>
    <row r="33390" spans="16:26" x14ac:dyDescent="0.25">
      <c r="P33390" s="119"/>
      <c r="R33390" s="119"/>
      <c r="T33390" s="119"/>
      <c r="V33390" s="119"/>
      <c r="X33390" s="119"/>
      <c r="Z33390" s="119"/>
    </row>
    <row r="33391" spans="16:26" x14ac:dyDescent="0.25">
      <c r="P33391" s="121"/>
      <c r="R33391" s="121"/>
      <c r="T33391" s="121"/>
      <c r="V33391" s="121"/>
      <c r="X33391" s="121"/>
      <c r="Z33391" s="121"/>
    </row>
    <row r="33392" spans="16:26" x14ac:dyDescent="0.25">
      <c r="P33392" s="121"/>
      <c r="R33392" s="121"/>
      <c r="T33392" s="121"/>
      <c r="V33392" s="121"/>
      <c r="X33392" s="121"/>
      <c r="Z33392" s="121"/>
    </row>
    <row r="33393" spans="16:26" x14ac:dyDescent="0.25">
      <c r="P33393" s="121"/>
      <c r="R33393" s="121"/>
      <c r="T33393" s="121"/>
      <c r="V33393" s="121"/>
      <c r="X33393" s="121"/>
      <c r="Z33393" s="121"/>
    </row>
    <row r="33394" spans="16:26" x14ac:dyDescent="0.25">
      <c r="P33394" s="121"/>
      <c r="R33394" s="121"/>
      <c r="T33394" s="121"/>
      <c r="V33394" s="121"/>
      <c r="X33394" s="121"/>
      <c r="Z33394" s="121"/>
    </row>
    <row r="33395" spans="16:26" x14ac:dyDescent="0.25">
      <c r="P33395" s="122"/>
      <c r="R33395" s="122"/>
      <c r="T33395" s="122"/>
      <c r="V33395" s="122"/>
      <c r="X33395" s="122"/>
      <c r="Z33395" s="122"/>
    </row>
    <row r="33396" spans="16:26" x14ac:dyDescent="0.25">
      <c r="P33396" s="118"/>
      <c r="R33396" s="118"/>
      <c r="T33396" s="118"/>
      <c r="V33396" s="118"/>
      <c r="X33396" s="118"/>
      <c r="Z33396" s="118"/>
    </row>
    <row r="33397" spans="16:26" x14ac:dyDescent="0.25">
      <c r="P33397" s="119"/>
      <c r="R33397" s="119"/>
      <c r="T33397" s="119"/>
      <c r="V33397" s="119"/>
      <c r="X33397" s="119"/>
      <c r="Z33397" s="119"/>
    </row>
    <row r="33398" spans="16:26" x14ac:dyDescent="0.25">
      <c r="P33398" s="119"/>
      <c r="R33398" s="119"/>
      <c r="T33398" s="119"/>
      <c r="V33398" s="119"/>
      <c r="X33398" s="119"/>
      <c r="Z33398" s="119"/>
    </row>
    <row r="33399" spans="16:26" x14ac:dyDescent="0.25">
      <c r="P33399" s="120"/>
      <c r="R33399" s="120"/>
      <c r="T33399" s="120"/>
      <c r="V33399" s="120"/>
      <c r="X33399" s="120"/>
      <c r="Z33399" s="120"/>
    </row>
    <row r="33400" spans="16:26" x14ac:dyDescent="0.25">
      <c r="P33400" s="119"/>
      <c r="R33400" s="119"/>
      <c r="T33400" s="119"/>
      <c r="V33400" s="119"/>
      <c r="X33400" s="119"/>
      <c r="Z33400" s="119"/>
    </row>
    <row r="33401" spans="16:26" x14ac:dyDescent="0.25">
      <c r="P33401" s="119"/>
      <c r="R33401" s="119"/>
      <c r="T33401" s="119"/>
      <c r="V33401" s="119"/>
      <c r="X33401" s="119"/>
      <c r="Z33401" s="119"/>
    </row>
    <row r="33402" spans="16:26" x14ac:dyDescent="0.25">
      <c r="P33402" s="120"/>
      <c r="R33402" s="120"/>
      <c r="T33402" s="120"/>
      <c r="V33402" s="120"/>
      <c r="X33402" s="120"/>
      <c r="Z33402" s="120"/>
    </row>
    <row r="33403" spans="16:26" x14ac:dyDescent="0.25">
      <c r="P33403" s="119"/>
      <c r="R33403" s="119"/>
      <c r="T33403" s="119"/>
      <c r="V33403" s="119"/>
      <c r="X33403" s="119"/>
      <c r="Z33403" s="119"/>
    </row>
    <row r="33404" spans="16:26" x14ac:dyDescent="0.25">
      <c r="P33404" s="120"/>
      <c r="R33404" s="120"/>
      <c r="T33404" s="120"/>
      <c r="V33404" s="120"/>
      <c r="X33404" s="120"/>
      <c r="Z33404" s="120"/>
    </row>
    <row r="33405" spans="16:26" x14ac:dyDescent="0.25">
      <c r="P33405" s="119"/>
      <c r="R33405" s="119"/>
      <c r="T33405" s="119"/>
      <c r="V33405" s="119"/>
      <c r="X33405" s="119"/>
      <c r="Z33405" s="119"/>
    </row>
    <row r="33406" spans="16:26" x14ac:dyDescent="0.25">
      <c r="P33406" s="119"/>
      <c r="R33406" s="119"/>
      <c r="T33406" s="119"/>
      <c r="V33406" s="119"/>
      <c r="X33406" s="119"/>
      <c r="Z33406" s="119"/>
    </row>
    <row r="33407" spans="16:26" x14ac:dyDescent="0.25">
      <c r="P33407" s="119"/>
      <c r="R33407" s="119"/>
      <c r="T33407" s="119"/>
      <c r="V33407" s="119"/>
      <c r="X33407" s="119"/>
      <c r="Z33407" s="119"/>
    </row>
    <row r="33408" spans="16:26" x14ac:dyDescent="0.25">
      <c r="P33408" s="121"/>
      <c r="R33408" s="121"/>
      <c r="T33408" s="121"/>
      <c r="V33408" s="121"/>
      <c r="X33408" s="121"/>
      <c r="Z33408" s="121"/>
    </row>
    <row r="33409" spans="16:26" x14ac:dyDescent="0.25">
      <c r="P33409" s="121"/>
      <c r="R33409" s="121"/>
      <c r="T33409" s="121"/>
      <c r="V33409" s="121"/>
      <c r="X33409" s="121"/>
      <c r="Z33409" s="121"/>
    </row>
    <row r="33410" spans="16:26" x14ac:dyDescent="0.25">
      <c r="P33410" s="121"/>
      <c r="R33410" s="121"/>
      <c r="T33410" s="121"/>
      <c r="V33410" s="121"/>
      <c r="X33410" s="121"/>
      <c r="Z33410" s="121"/>
    </row>
    <row r="33411" spans="16:26" x14ac:dyDescent="0.25">
      <c r="P33411" s="121"/>
      <c r="R33411" s="121"/>
      <c r="T33411" s="121"/>
      <c r="V33411" s="121"/>
      <c r="X33411" s="121"/>
      <c r="Z33411" s="121"/>
    </row>
    <row r="33412" spans="16:26" x14ac:dyDescent="0.25">
      <c r="P33412" s="122"/>
      <c r="R33412" s="122"/>
      <c r="T33412" s="122"/>
      <c r="V33412" s="122"/>
      <c r="X33412" s="122"/>
      <c r="Z33412" s="122"/>
    </row>
    <row r="33413" spans="16:26" x14ac:dyDescent="0.25">
      <c r="P33413" s="118"/>
      <c r="R33413" s="118"/>
      <c r="T33413" s="118"/>
      <c r="V33413" s="118"/>
      <c r="X33413" s="118"/>
      <c r="Z33413" s="118"/>
    </row>
    <row r="33414" spans="16:26" x14ac:dyDescent="0.25">
      <c r="P33414" s="119"/>
      <c r="R33414" s="119"/>
      <c r="T33414" s="119"/>
      <c r="V33414" s="119"/>
      <c r="X33414" s="119"/>
      <c r="Z33414" s="119"/>
    </row>
    <row r="33415" spans="16:26" x14ac:dyDescent="0.25">
      <c r="P33415" s="119"/>
      <c r="R33415" s="119"/>
      <c r="T33415" s="119"/>
      <c r="V33415" s="119"/>
      <c r="X33415" s="119"/>
      <c r="Z33415" s="119"/>
    </row>
    <row r="33416" spans="16:26" x14ac:dyDescent="0.25">
      <c r="P33416" s="120"/>
      <c r="R33416" s="120"/>
      <c r="T33416" s="120"/>
      <c r="V33416" s="120"/>
      <c r="X33416" s="120"/>
      <c r="Z33416" s="120"/>
    </row>
    <row r="33417" spans="16:26" x14ac:dyDescent="0.25">
      <c r="P33417" s="119"/>
      <c r="R33417" s="119"/>
      <c r="T33417" s="119"/>
      <c r="V33417" s="119"/>
      <c r="X33417" s="119"/>
      <c r="Z33417" s="119"/>
    </row>
    <row r="33418" spans="16:26" x14ac:dyDescent="0.25">
      <c r="P33418" s="119"/>
      <c r="R33418" s="119"/>
      <c r="T33418" s="119"/>
      <c r="V33418" s="119"/>
      <c r="X33418" s="119"/>
      <c r="Z33418" s="119"/>
    </row>
    <row r="33419" spans="16:26" x14ac:dyDescent="0.25">
      <c r="P33419" s="120"/>
      <c r="R33419" s="120"/>
      <c r="T33419" s="120"/>
      <c r="V33419" s="120"/>
      <c r="X33419" s="120"/>
      <c r="Z33419" s="120"/>
    </row>
    <row r="33420" spans="16:26" x14ac:dyDescent="0.25">
      <c r="P33420" s="119"/>
      <c r="R33420" s="119"/>
      <c r="T33420" s="119"/>
      <c r="V33420" s="119"/>
      <c r="X33420" s="119"/>
      <c r="Z33420" s="119"/>
    </row>
    <row r="33421" spans="16:26" x14ac:dyDescent="0.25">
      <c r="P33421" s="120"/>
      <c r="R33421" s="120"/>
      <c r="T33421" s="120"/>
      <c r="V33421" s="120"/>
      <c r="X33421" s="120"/>
      <c r="Z33421" s="120"/>
    </row>
    <row r="33422" spans="16:26" x14ac:dyDescent="0.25">
      <c r="P33422" s="119"/>
      <c r="R33422" s="119"/>
      <c r="T33422" s="119"/>
      <c r="V33422" s="119"/>
      <c r="X33422" s="119"/>
      <c r="Z33422" s="119"/>
    </row>
    <row r="33423" spans="16:26" x14ac:dyDescent="0.25">
      <c r="P33423" s="119"/>
      <c r="R33423" s="119"/>
      <c r="T33423" s="119"/>
      <c r="V33423" s="119"/>
      <c r="X33423" s="119"/>
      <c r="Z33423" s="119"/>
    </row>
    <row r="33424" spans="16:26" x14ac:dyDescent="0.25">
      <c r="P33424" s="119"/>
      <c r="R33424" s="119"/>
      <c r="T33424" s="119"/>
      <c r="V33424" s="119"/>
      <c r="X33424" s="119"/>
      <c r="Z33424" s="119"/>
    </row>
    <row r="33425" spans="16:26" x14ac:dyDescent="0.25">
      <c r="P33425" s="121"/>
      <c r="R33425" s="121"/>
      <c r="T33425" s="121"/>
      <c r="V33425" s="121"/>
      <c r="X33425" s="121"/>
      <c r="Z33425" s="121"/>
    </row>
    <row r="33426" spans="16:26" x14ac:dyDescent="0.25">
      <c r="P33426" s="121"/>
      <c r="R33426" s="121"/>
      <c r="T33426" s="121"/>
      <c r="V33426" s="121"/>
      <c r="X33426" s="121"/>
      <c r="Z33426" s="121"/>
    </row>
    <row r="33427" spans="16:26" x14ac:dyDescent="0.25">
      <c r="P33427" s="121"/>
      <c r="R33427" s="121"/>
      <c r="T33427" s="121"/>
      <c r="V33427" s="121"/>
      <c r="X33427" s="121"/>
      <c r="Z33427" s="121"/>
    </row>
    <row r="33428" spans="16:26" x14ac:dyDescent="0.25">
      <c r="P33428" s="121"/>
      <c r="R33428" s="121"/>
      <c r="T33428" s="121"/>
      <c r="V33428" s="121"/>
      <c r="X33428" s="121"/>
      <c r="Z33428" s="121"/>
    </row>
    <row r="33429" spans="16:26" x14ac:dyDescent="0.25">
      <c r="P33429" s="122"/>
      <c r="R33429" s="122"/>
      <c r="T33429" s="122"/>
      <c r="V33429" s="122"/>
      <c r="X33429" s="122"/>
      <c r="Z33429" s="122"/>
    </row>
    <row r="33430" spans="16:26" x14ac:dyDescent="0.25">
      <c r="P33430" s="118"/>
      <c r="R33430" s="118"/>
      <c r="T33430" s="118"/>
      <c r="V33430" s="118"/>
      <c r="X33430" s="118"/>
      <c r="Z33430" s="118"/>
    </row>
    <row r="33431" spans="16:26" x14ac:dyDescent="0.25">
      <c r="P33431" s="119"/>
      <c r="R33431" s="119"/>
      <c r="T33431" s="119"/>
      <c r="V33431" s="119"/>
      <c r="X33431" s="119"/>
      <c r="Z33431" s="119"/>
    </row>
    <row r="33432" spans="16:26" x14ac:dyDescent="0.25">
      <c r="P33432" s="119"/>
      <c r="R33432" s="119"/>
      <c r="T33432" s="119"/>
      <c r="V33432" s="119"/>
      <c r="X33432" s="119"/>
      <c r="Z33432" s="119"/>
    </row>
    <row r="33433" spans="16:26" x14ac:dyDescent="0.25">
      <c r="P33433" s="120"/>
      <c r="R33433" s="120"/>
      <c r="T33433" s="120"/>
      <c r="V33433" s="120"/>
      <c r="X33433" s="120"/>
      <c r="Z33433" s="120"/>
    </row>
    <row r="33434" spans="16:26" x14ac:dyDescent="0.25">
      <c r="P33434" s="119"/>
      <c r="R33434" s="119"/>
      <c r="T33434" s="119"/>
      <c r="V33434" s="119"/>
      <c r="X33434" s="119"/>
      <c r="Z33434" s="119"/>
    </row>
    <row r="33435" spans="16:26" x14ac:dyDescent="0.25">
      <c r="P33435" s="119"/>
      <c r="R33435" s="119"/>
      <c r="T33435" s="119"/>
      <c r="V33435" s="119"/>
      <c r="X33435" s="119"/>
      <c r="Z33435" s="119"/>
    </row>
    <row r="33436" spans="16:26" x14ac:dyDescent="0.25">
      <c r="P33436" s="120"/>
      <c r="R33436" s="120"/>
      <c r="T33436" s="120"/>
      <c r="V33436" s="120"/>
      <c r="X33436" s="120"/>
      <c r="Z33436" s="120"/>
    </row>
    <row r="33437" spans="16:26" x14ac:dyDescent="0.25">
      <c r="P33437" s="119"/>
      <c r="R33437" s="119"/>
      <c r="T33437" s="119"/>
      <c r="V33437" s="119"/>
      <c r="X33437" s="119"/>
      <c r="Z33437" s="119"/>
    </row>
    <row r="33438" spans="16:26" x14ac:dyDescent="0.25">
      <c r="P33438" s="120"/>
      <c r="R33438" s="120"/>
      <c r="T33438" s="120"/>
      <c r="V33438" s="120"/>
      <c r="X33438" s="120"/>
      <c r="Z33438" s="120"/>
    </row>
    <row r="33439" spans="16:26" x14ac:dyDescent="0.25">
      <c r="P33439" s="119"/>
      <c r="R33439" s="119"/>
      <c r="T33439" s="119"/>
      <c r="V33439" s="119"/>
      <c r="X33439" s="119"/>
      <c r="Z33439" s="119"/>
    </row>
    <row r="33440" spans="16:26" x14ac:dyDescent="0.25">
      <c r="P33440" s="119"/>
      <c r="R33440" s="119"/>
      <c r="T33440" s="119"/>
      <c r="V33440" s="119"/>
      <c r="X33440" s="119"/>
      <c r="Z33440" s="119"/>
    </row>
    <row r="33441" spans="16:26" x14ac:dyDescent="0.25">
      <c r="P33441" s="119"/>
      <c r="R33441" s="119"/>
      <c r="T33441" s="119"/>
      <c r="V33441" s="119"/>
      <c r="X33441" s="119"/>
      <c r="Z33441" s="119"/>
    </row>
    <row r="33442" spans="16:26" x14ac:dyDescent="0.25">
      <c r="P33442" s="121"/>
      <c r="R33442" s="121"/>
      <c r="T33442" s="121"/>
      <c r="V33442" s="121"/>
      <c r="X33442" s="121"/>
      <c r="Z33442" s="121"/>
    </row>
    <row r="33443" spans="16:26" x14ac:dyDescent="0.25">
      <c r="P33443" s="121"/>
      <c r="R33443" s="121"/>
      <c r="T33443" s="121"/>
      <c r="V33443" s="121"/>
      <c r="X33443" s="121"/>
      <c r="Z33443" s="121"/>
    </row>
    <row r="33444" spans="16:26" x14ac:dyDescent="0.25">
      <c r="P33444" s="121"/>
      <c r="R33444" s="121"/>
      <c r="T33444" s="121"/>
      <c r="V33444" s="121"/>
      <c r="X33444" s="121"/>
      <c r="Z33444" s="121"/>
    </row>
    <row r="33445" spans="16:26" x14ac:dyDescent="0.25">
      <c r="P33445" s="121"/>
      <c r="R33445" s="121"/>
      <c r="T33445" s="121"/>
      <c r="V33445" s="121"/>
      <c r="X33445" s="121"/>
      <c r="Z33445" s="121"/>
    </row>
    <row r="33446" spans="16:26" x14ac:dyDescent="0.25">
      <c r="P33446" s="122"/>
      <c r="R33446" s="122"/>
      <c r="T33446" s="122"/>
      <c r="V33446" s="122"/>
      <c r="X33446" s="122"/>
      <c r="Z33446" s="122"/>
    </row>
    <row r="33447" spans="16:26" x14ac:dyDescent="0.25">
      <c r="P33447" s="118"/>
      <c r="R33447" s="118"/>
      <c r="T33447" s="118"/>
      <c r="V33447" s="118"/>
      <c r="X33447" s="118"/>
      <c r="Z33447" s="118"/>
    </row>
    <row r="33448" spans="16:26" x14ac:dyDescent="0.25">
      <c r="P33448" s="119"/>
      <c r="R33448" s="119"/>
      <c r="T33448" s="119"/>
      <c r="V33448" s="119"/>
      <c r="X33448" s="119"/>
      <c r="Z33448" s="119"/>
    </row>
    <row r="33449" spans="16:26" x14ac:dyDescent="0.25">
      <c r="P33449" s="119"/>
      <c r="R33449" s="119"/>
      <c r="T33449" s="119"/>
      <c r="V33449" s="119"/>
      <c r="X33449" s="119"/>
      <c r="Z33449" s="119"/>
    </row>
    <row r="33450" spans="16:26" x14ac:dyDescent="0.25">
      <c r="P33450" s="120"/>
      <c r="R33450" s="120"/>
      <c r="T33450" s="120"/>
      <c r="V33450" s="120"/>
      <c r="X33450" s="120"/>
      <c r="Z33450" s="120"/>
    </row>
    <row r="33451" spans="16:26" x14ac:dyDescent="0.25">
      <c r="P33451" s="119"/>
      <c r="R33451" s="119"/>
      <c r="T33451" s="119"/>
      <c r="V33451" s="119"/>
      <c r="X33451" s="119"/>
      <c r="Z33451" s="119"/>
    </row>
    <row r="33452" spans="16:26" x14ac:dyDescent="0.25">
      <c r="P33452" s="119"/>
      <c r="R33452" s="119"/>
      <c r="T33452" s="119"/>
      <c r="V33452" s="119"/>
      <c r="X33452" s="119"/>
      <c r="Z33452" s="119"/>
    </row>
    <row r="33453" spans="16:26" x14ac:dyDescent="0.25">
      <c r="P33453" s="120"/>
      <c r="R33453" s="120"/>
      <c r="T33453" s="120"/>
      <c r="V33453" s="120"/>
      <c r="X33453" s="120"/>
      <c r="Z33453" s="120"/>
    </row>
    <row r="33454" spans="16:26" x14ac:dyDescent="0.25">
      <c r="P33454" s="119"/>
      <c r="R33454" s="119"/>
      <c r="T33454" s="119"/>
      <c r="V33454" s="119"/>
      <c r="X33454" s="119"/>
      <c r="Z33454" s="119"/>
    </row>
    <row r="33455" spans="16:26" x14ac:dyDescent="0.25">
      <c r="P33455" s="120"/>
      <c r="R33455" s="120"/>
      <c r="T33455" s="120"/>
      <c r="V33455" s="120"/>
      <c r="X33455" s="120"/>
      <c r="Z33455" s="120"/>
    </row>
    <row r="33456" spans="16:26" x14ac:dyDescent="0.25">
      <c r="P33456" s="119"/>
      <c r="R33456" s="119"/>
      <c r="T33456" s="119"/>
      <c r="V33456" s="119"/>
      <c r="X33456" s="119"/>
      <c r="Z33456" s="119"/>
    </row>
    <row r="33457" spans="16:26" x14ac:dyDescent="0.25">
      <c r="P33457" s="119"/>
      <c r="R33457" s="119"/>
      <c r="T33457" s="119"/>
      <c r="V33457" s="119"/>
      <c r="X33457" s="119"/>
      <c r="Z33457" s="119"/>
    </row>
    <row r="33458" spans="16:26" x14ac:dyDescent="0.25">
      <c r="P33458" s="119"/>
      <c r="R33458" s="119"/>
      <c r="T33458" s="119"/>
      <c r="V33458" s="119"/>
      <c r="X33458" s="119"/>
      <c r="Z33458" s="119"/>
    </row>
    <row r="33459" spans="16:26" x14ac:dyDescent="0.25">
      <c r="P33459" s="121"/>
      <c r="R33459" s="121"/>
      <c r="T33459" s="121"/>
      <c r="V33459" s="121"/>
      <c r="X33459" s="121"/>
      <c r="Z33459" s="121"/>
    </row>
    <row r="33460" spans="16:26" x14ac:dyDescent="0.25">
      <c r="P33460" s="121"/>
      <c r="R33460" s="121"/>
      <c r="T33460" s="121"/>
      <c r="V33460" s="121"/>
      <c r="X33460" s="121"/>
      <c r="Z33460" s="121"/>
    </row>
    <row r="33461" spans="16:26" x14ac:dyDescent="0.25">
      <c r="P33461" s="121"/>
      <c r="R33461" s="121"/>
      <c r="T33461" s="121"/>
      <c r="V33461" s="121"/>
      <c r="X33461" s="121"/>
      <c r="Z33461" s="121"/>
    </row>
    <row r="33462" spans="16:26" x14ac:dyDescent="0.25">
      <c r="P33462" s="121"/>
      <c r="R33462" s="121"/>
      <c r="T33462" s="121"/>
      <c r="V33462" s="121"/>
      <c r="X33462" s="121"/>
      <c r="Z33462" s="121"/>
    </row>
    <row r="33463" spans="16:26" x14ac:dyDescent="0.25">
      <c r="P33463" s="122"/>
      <c r="R33463" s="122"/>
      <c r="T33463" s="122"/>
      <c r="V33463" s="122"/>
      <c r="X33463" s="122"/>
      <c r="Z33463" s="122"/>
    </row>
    <row r="33464" spans="16:26" x14ac:dyDescent="0.25">
      <c r="P33464" s="118"/>
      <c r="R33464" s="118"/>
      <c r="T33464" s="118"/>
      <c r="V33464" s="118"/>
      <c r="X33464" s="118"/>
      <c r="Z33464" s="118"/>
    </row>
    <row r="33465" spans="16:26" x14ac:dyDescent="0.25">
      <c r="P33465" s="119"/>
      <c r="R33465" s="119"/>
      <c r="T33465" s="119"/>
      <c r="V33465" s="119"/>
      <c r="X33465" s="119"/>
      <c r="Z33465" s="119"/>
    </row>
    <row r="33466" spans="16:26" x14ac:dyDescent="0.25">
      <c r="P33466" s="119"/>
      <c r="R33466" s="119"/>
      <c r="T33466" s="119"/>
      <c r="V33466" s="119"/>
      <c r="X33466" s="119"/>
      <c r="Z33466" s="119"/>
    </row>
    <row r="33467" spans="16:26" x14ac:dyDescent="0.25">
      <c r="P33467" s="120"/>
      <c r="R33467" s="120"/>
      <c r="T33467" s="120"/>
      <c r="V33467" s="120"/>
      <c r="X33467" s="120"/>
      <c r="Z33467" s="120"/>
    </row>
    <row r="33468" spans="16:26" x14ac:dyDescent="0.25">
      <c r="P33468" s="119"/>
      <c r="R33468" s="119"/>
      <c r="T33468" s="119"/>
      <c r="V33468" s="119"/>
      <c r="X33468" s="119"/>
      <c r="Z33468" s="119"/>
    </row>
    <row r="33469" spans="16:26" x14ac:dyDescent="0.25">
      <c r="P33469" s="119"/>
      <c r="R33469" s="119"/>
      <c r="T33469" s="119"/>
      <c r="V33469" s="119"/>
      <c r="X33469" s="119"/>
      <c r="Z33469" s="119"/>
    </row>
    <row r="33470" spans="16:26" x14ac:dyDescent="0.25">
      <c r="P33470" s="120"/>
      <c r="R33470" s="120"/>
      <c r="T33470" s="120"/>
      <c r="V33470" s="120"/>
      <c r="X33470" s="120"/>
      <c r="Z33470" s="120"/>
    </row>
    <row r="33471" spans="16:26" x14ac:dyDescent="0.25">
      <c r="P33471" s="119"/>
      <c r="R33471" s="119"/>
      <c r="T33471" s="119"/>
      <c r="V33471" s="119"/>
      <c r="X33471" s="119"/>
      <c r="Z33471" s="119"/>
    </row>
    <row r="33472" spans="16:26" x14ac:dyDescent="0.25">
      <c r="P33472" s="120"/>
      <c r="R33472" s="120"/>
      <c r="T33472" s="120"/>
      <c r="V33472" s="120"/>
      <c r="X33472" s="120"/>
      <c r="Z33472" s="120"/>
    </row>
    <row r="33473" spans="16:26" x14ac:dyDescent="0.25">
      <c r="P33473" s="119"/>
      <c r="R33473" s="119"/>
      <c r="T33473" s="119"/>
      <c r="V33473" s="119"/>
      <c r="X33473" s="119"/>
      <c r="Z33473" s="119"/>
    </row>
    <row r="33474" spans="16:26" x14ac:dyDescent="0.25">
      <c r="P33474" s="119"/>
      <c r="R33474" s="119"/>
      <c r="T33474" s="119"/>
      <c r="V33474" s="119"/>
      <c r="X33474" s="119"/>
      <c r="Z33474" s="119"/>
    </row>
    <row r="33475" spans="16:26" x14ac:dyDescent="0.25">
      <c r="P33475" s="119"/>
      <c r="R33475" s="119"/>
      <c r="T33475" s="119"/>
      <c r="V33475" s="119"/>
      <c r="X33475" s="119"/>
      <c r="Z33475" s="119"/>
    </row>
    <row r="33476" spans="16:26" x14ac:dyDescent="0.25">
      <c r="P33476" s="121"/>
      <c r="R33476" s="121"/>
      <c r="T33476" s="121"/>
      <c r="V33476" s="121"/>
      <c r="X33476" s="121"/>
      <c r="Z33476" s="121"/>
    </row>
    <row r="33477" spans="16:26" x14ac:dyDescent="0.25">
      <c r="P33477" s="121"/>
      <c r="R33477" s="121"/>
      <c r="T33477" s="121"/>
      <c r="V33477" s="121"/>
      <c r="X33477" s="121"/>
      <c r="Z33477" s="121"/>
    </row>
    <row r="33478" spans="16:26" x14ac:dyDescent="0.25">
      <c r="P33478" s="121"/>
      <c r="R33478" s="121"/>
      <c r="T33478" s="121"/>
      <c r="V33478" s="121"/>
      <c r="X33478" s="121"/>
      <c r="Z33478" s="121"/>
    </row>
    <row r="33479" spans="16:26" x14ac:dyDescent="0.25">
      <c r="P33479" s="121"/>
      <c r="R33479" s="121"/>
      <c r="T33479" s="121"/>
      <c r="V33479" s="121"/>
      <c r="X33479" s="121"/>
      <c r="Z33479" s="121"/>
    </row>
    <row r="33480" spans="16:26" x14ac:dyDescent="0.25">
      <c r="P33480" s="122"/>
      <c r="R33480" s="122"/>
      <c r="T33480" s="122"/>
      <c r="V33480" s="122"/>
      <c r="X33480" s="122"/>
      <c r="Z33480" s="122"/>
    </row>
    <row r="33481" spans="16:26" x14ac:dyDescent="0.25">
      <c r="P33481" s="118"/>
      <c r="R33481" s="118"/>
      <c r="T33481" s="118"/>
      <c r="V33481" s="118"/>
      <c r="X33481" s="118"/>
      <c r="Z33481" s="118"/>
    </row>
    <row r="33482" spans="16:26" x14ac:dyDescent="0.25">
      <c r="P33482" s="119"/>
      <c r="R33482" s="119"/>
      <c r="T33482" s="119"/>
      <c r="V33482" s="119"/>
      <c r="X33482" s="119"/>
      <c r="Z33482" s="119"/>
    </row>
    <row r="33483" spans="16:26" x14ac:dyDescent="0.25">
      <c r="P33483" s="119"/>
      <c r="R33483" s="119"/>
      <c r="T33483" s="119"/>
      <c r="V33483" s="119"/>
      <c r="X33483" s="119"/>
      <c r="Z33483" s="119"/>
    </row>
    <row r="33484" spans="16:26" x14ac:dyDescent="0.25">
      <c r="P33484" s="120"/>
      <c r="R33484" s="120"/>
      <c r="T33484" s="120"/>
      <c r="V33484" s="120"/>
      <c r="X33484" s="120"/>
      <c r="Z33484" s="120"/>
    </row>
    <row r="33485" spans="16:26" x14ac:dyDescent="0.25">
      <c r="P33485" s="119"/>
      <c r="R33485" s="119"/>
      <c r="T33485" s="119"/>
      <c r="V33485" s="119"/>
      <c r="X33485" s="119"/>
      <c r="Z33485" s="119"/>
    </row>
    <row r="33486" spans="16:26" x14ac:dyDescent="0.25">
      <c r="P33486" s="119"/>
      <c r="R33486" s="119"/>
      <c r="T33486" s="119"/>
      <c r="V33486" s="119"/>
      <c r="X33486" s="119"/>
      <c r="Z33486" s="119"/>
    </row>
    <row r="33487" spans="16:26" x14ac:dyDescent="0.25">
      <c r="P33487" s="120"/>
      <c r="R33487" s="120"/>
      <c r="T33487" s="120"/>
      <c r="V33487" s="120"/>
      <c r="X33487" s="120"/>
      <c r="Z33487" s="120"/>
    </row>
    <row r="33488" spans="16:26" x14ac:dyDescent="0.25">
      <c r="P33488" s="119"/>
      <c r="R33488" s="119"/>
      <c r="T33488" s="119"/>
      <c r="V33488" s="119"/>
      <c r="X33488" s="119"/>
      <c r="Z33488" s="119"/>
    </row>
    <row r="33489" spans="16:26" x14ac:dyDescent="0.25">
      <c r="P33489" s="120"/>
      <c r="R33489" s="120"/>
      <c r="T33489" s="120"/>
      <c r="V33489" s="120"/>
      <c r="X33489" s="120"/>
      <c r="Z33489" s="120"/>
    </row>
    <row r="33490" spans="16:26" x14ac:dyDescent="0.25">
      <c r="P33490" s="119"/>
      <c r="R33490" s="119"/>
      <c r="T33490" s="119"/>
      <c r="V33490" s="119"/>
      <c r="X33490" s="119"/>
      <c r="Z33490" s="119"/>
    </row>
    <row r="33491" spans="16:26" x14ac:dyDescent="0.25">
      <c r="P33491" s="119"/>
      <c r="R33491" s="119"/>
      <c r="T33491" s="119"/>
      <c r="V33491" s="119"/>
      <c r="X33491" s="119"/>
      <c r="Z33491" s="119"/>
    </row>
    <row r="33492" spans="16:26" x14ac:dyDescent="0.25">
      <c r="P33492" s="119"/>
      <c r="R33492" s="119"/>
      <c r="T33492" s="119"/>
      <c r="V33492" s="119"/>
      <c r="X33492" s="119"/>
      <c r="Z33492" s="119"/>
    </row>
    <row r="33493" spans="16:26" x14ac:dyDescent="0.25">
      <c r="P33493" s="121"/>
      <c r="R33493" s="121"/>
      <c r="T33493" s="121"/>
      <c r="V33493" s="121"/>
      <c r="X33493" s="121"/>
      <c r="Z33493" s="121"/>
    </row>
    <row r="33494" spans="16:26" x14ac:dyDescent="0.25">
      <c r="P33494" s="121"/>
      <c r="R33494" s="121"/>
      <c r="T33494" s="121"/>
      <c r="V33494" s="121"/>
      <c r="X33494" s="121"/>
      <c r="Z33494" s="121"/>
    </row>
    <row r="33495" spans="16:26" x14ac:dyDescent="0.25">
      <c r="P33495" s="121"/>
      <c r="R33495" s="121"/>
      <c r="T33495" s="121"/>
      <c r="V33495" s="121"/>
      <c r="X33495" s="121"/>
      <c r="Z33495" s="121"/>
    </row>
    <row r="33496" spans="16:26" x14ac:dyDescent="0.25">
      <c r="P33496" s="121"/>
      <c r="R33496" s="121"/>
      <c r="T33496" s="121"/>
      <c r="V33496" s="121"/>
      <c r="X33496" s="121"/>
      <c r="Z33496" s="121"/>
    </row>
    <row r="33497" spans="16:26" x14ac:dyDescent="0.25">
      <c r="P33497" s="122"/>
      <c r="R33497" s="122"/>
      <c r="T33497" s="122"/>
      <c r="V33497" s="122"/>
      <c r="X33497" s="122"/>
      <c r="Z33497" s="122"/>
    </row>
    <row r="33498" spans="16:26" x14ac:dyDescent="0.25">
      <c r="P33498" s="118"/>
      <c r="R33498" s="118"/>
      <c r="T33498" s="118"/>
      <c r="V33498" s="118"/>
      <c r="X33498" s="118"/>
      <c r="Z33498" s="118"/>
    </row>
    <row r="33499" spans="16:26" x14ac:dyDescent="0.25">
      <c r="P33499" s="119"/>
      <c r="R33499" s="119"/>
      <c r="T33499" s="119"/>
      <c r="V33499" s="119"/>
      <c r="X33499" s="119"/>
      <c r="Z33499" s="119"/>
    </row>
    <row r="33500" spans="16:26" x14ac:dyDescent="0.25">
      <c r="P33500" s="119"/>
      <c r="R33500" s="119"/>
      <c r="T33500" s="119"/>
      <c r="V33500" s="119"/>
      <c r="X33500" s="119"/>
      <c r="Z33500" s="119"/>
    </row>
    <row r="33501" spans="16:26" x14ac:dyDescent="0.25">
      <c r="P33501" s="120"/>
      <c r="R33501" s="120"/>
      <c r="T33501" s="120"/>
      <c r="V33501" s="120"/>
      <c r="X33501" s="120"/>
      <c r="Z33501" s="120"/>
    </row>
    <row r="33502" spans="16:26" x14ac:dyDescent="0.25">
      <c r="P33502" s="119"/>
      <c r="R33502" s="119"/>
      <c r="T33502" s="119"/>
      <c r="V33502" s="119"/>
      <c r="X33502" s="119"/>
      <c r="Z33502" s="119"/>
    </row>
    <row r="33503" spans="16:26" x14ac:dyDescent="0.25">
      <c r="P33503" s="119"/>
      <c r="R33503" s="119"/>
      <c r="T33503" s="119"/>
      <c r="V33503" s="119"/>
      <c r="X33503" s="119"/>
      <c r="Z33503" s="119"/>
    </row>
    <row r="33504" spans="16:26" x14ac:dyDescent="0.25">
      <c r="P33504" s="120"/>
      <c r="R33504" s="120"/>
      <c r="T33504" s="120"/>
      <c r="V33504" s="120"/>
      <c r="X33504" s="120"/>
      <c r="Z33504" s="120"/>
    </row>
    <row r="33505" spans="16:26" x14ac:dyDescent="0.25">
      <c r="P33505" s="119"/>
      <c r="R33505" s="119"/>
      <c r="T33505" s="119"/>
      <c r="V33505" s="119"/>
      <c r="X33505" s="119"/>
      <c r="Z33505" s="119"/>
    </row>
    <row r="33506" spans="16:26" x14ac:dyDescent="0.25">
      <c r="P33506" s="120"/>
      <c r="R33506" s="120"/>
      <c r="T33506" s="120"/>
      <c r="V33506" s="120"/>
      <c r="X33506" s="120"/>
      <c r="Z33506" s="120"/>
    </row>
    <row r="33507" spans="16:26" x14ac:dyDescent="0.25">
      <c r="P33507" s="119"/>
      <c r="R33507" s="119"/>
      <c r="T33507" s="119"/>
      <c r="V33507" s="119"/>
      <c r="X33507" s="119"/>
      <c r="Z33507" s="119"/>
    </row>
    <row r="33508" spans="16:26" x14ac:dyDescent="0.25">
      <c r="P33508" s="119"/>
      <c r="R33508" s="119"/>
      <c r="T33508" s="119"/>
      <c r="V33508" s="119"/>
      <c r="X33508" s="119"/>
      <c r="Z33508" s="119"/>
    </row>
    <row r="33509" spans="16:26" x14ac:dyDescent="0.25">
      <c r="P33509" s="119"/>
      <c r="R33509" s="119"/>
      <c r="T33509" s="119"/>
      <c r="V33509" s="119"/>
      <c r="X33509" s="119"/>
      <c r="Z33509" s="119"/>
    </row>
    <row r="33510" spans="16:26" x14ac:dyDescent="0.25">
      <c r="P33510" s="121"/>
      <c r="R33510" s="121"/>
      <c r="T33510" s="121"/>
      <c r="V33510" s="121"/>
      <c r="X33510" s="121"/>
      <c r="Z33510" s="121"/>
    </row>
    <row r="33511" spans="16:26" x14ac:dyDescent="0.25">
      <c r="P33511" s="121"/>
      <c r="R33511" s="121"/>
      <c r="T33511" s="121"/>
      <c r="V33511" s="121"/>
      <c r="X33511" s="121"/>
      <c r="Z33511" s="121"/>
    </row>
    <row r="33512" spans="16:26" x14ac:dyDescent="0.25">
      <c r="P33512" s="121"/>
      <c r="R33512" s="121"/>
      <c r="T33512" s="121"/>
      <c r="V33512" s="121"/>
      <c r="X33512" s="121"/>
      <c r="Z33512" s="121"/>
    </row>
    <row r="33513" spans="16:26" x14ac:dyDescent="0.25">
      <c r="P33513" s="121"/>
      <c r="R33513" s="121"/>
      <c r="T33513" s="121"/>
      <c r="V33513" s="121"/>
      <c r="X33513" s="121"/>
      <c r="Z33513" s="121"/>
    </row>
    <row r="33514" spans="16:26" x14ac:dyDescent="0.25">
      <c r="P33514" s="122"/>
      <c r="R33514" s="122"/>
      <c r="T33514" s="122"/>
      <c r="V33514" s="122"/>
      <c r="X33514" s="122"/>
      <c r="Z33514" s="122"/>
    </row>
    <row r="33515" spans="16:26" x14ac:dyDescent="0.25">
      <c r="P33515" s="118"/>
      <c r="R33515" s="118"/>
      <c r="T33515" s="118"/>
      <c r="V33515" s="118"/>
      <c r="X33515" s="118"/>
      <c r="Z33515" s="118"/>
    </row>
    <row r="33516" spans="16:26" x14ac:dyDescent="0.25">
      <c r="P33516" s="119"/>
      <c r="R33516" s="119"/>
      <c r="T33516" s="119"/>
      <c r="V33516" s="119"/>
      <c r="X33516" s="119"/>
      <c r="Z33516" s="119"/>
    </row>
    <row r="33517" spans="16:26" x14ac:dyDescent="0.25">
      <c r="P33517" s="119"/>
      <c r="R33517" s="119"/>
      <c r="T33517" s="119"/>
      <c r="V33517" s="119"/>
      <c r="X33517" s="119"/>
      <c r="Z33517" s="119"/>
    </row>
    <row r="33518" spans="16:26" x14ac:dyDescent="0.25">
      <c r="P33518" s="120"/>
      <c r="R33518" s="120"/>
      <c r="T33518" s="120"/>
      <c r="V33518" s="120"/>
      <c r="X33518" s="120"/>
      <c r="Z33518" s="120"/>
    </row>
    <row r="33519" spans="16:26" x14ac:dyDescent="0.25">
      <c r="P33519" s="119"/>
      <c r="R33519" s="119"/>
      <c r="T33519" s="119"/>
      <c r="V33519" s="119"/>
      <c r="X33519" s="119"/>
      <c r="Z33519" s="119"/>
    </row>
    <row r="33520" spans="16:26" x14ac:dyDescent="0.25">
      <c r="P33520" s="119"/>
      <c r="R33520" s="119"/>
      <c r="T33520" s="119"/>
      <c r="V33520" s="119"/>
      <c r="X33520" s="119"/>
      <c r="Z33520" s="119"/>
    </row>
    <row r="33521" spans="16:26" x14ac:dyDescent="0.25">
      <c r="P33521" s="120"/>
      <c r="R33521" s="120"/>
      <c r="T33521" s="120"/>
      <c r="V33521" s="120"/>
      <c r="X33521" s="120"/>
      <c r="Z33521" s="120"/>
    </row>
    <row r="33522" spans="16:26" x14ac:dyDescent="0.25">
      <c r="P33522" s="119"/>
      <c r="R33522" s="119"/>
      <c r="T33522" s="119"/>
      <c r="V33522" s="119"/>
      <c r="X33522" s="119"/>
      <c r="Z33522" s="119"/>
    </row>
    <row r="33523" spans="16:26" x14ac:dyDescent="0.25">
      <c r="P33523" s="120"/>
      <c r="R33523" s="120"/>
      <c r="T33523" s="120"/>
      <c r="V33523" s="120"/>
      <c r="X33523" s="120"/>
      <c r="Z33523" s="120"/>
    </row>
    <row r="33524" spans="16:26" x14ac:dyDescent="0.25">
      <c r="P33524" s="119"/>
      <c r="R33524" s="119"/>
      <c r="T33524" s="119"/>
      <c r="V33524" s="119"/>
      <c r="X33524" s="119"/>
      <c r="Z33524" s="119"/>
    </row>
    <row r="33525" spans="16:26" x14ac:dyDescent="0.25">
      <c r="P33525" s="119"/>
      <c r="R33525" s="119"/>
      <c r="T33525" s="119"/>
      <c r="V33525" s="119"/>
      <c r="X33525" s="119"/>
      <c r="Z33525" s="119"/>
    </row>
    <row r="33526" spans="16:26" x14ac:dyDescent="0.25">
      <c r="P33526" s="119"/>
      <c r="R33526" s="119"/>
      <c r="T33526" s="119"/>
      <c r="V33526" s="119"/>
      <c r="X33526" s="119"/>
      <c r="Z33526" s="119"/>
    </row>
    <row r="33527" spans="16:26" x14ac:dyDescent="0.25">
      <c r="P33527" s="121"/>
      <c r="R33527" s="121"/>
      <c r="T33527" s="121"/>
      <c r="V33527" s="121"/>
      <c r="X33527" s="121"/>
      <c r="Z33527" s="121"/>
    </row>
    <row r="33528" spans="16:26" x14ac:dyDescent="0.25">
      <c r="P33528" s="121"/>
      <c r="R33528" s="121"/>
      <c r="T33528" s="121"/>
      <c r="V33528" s="121"/>
      <c r="X33528" s="121"/>
      <c r="Z33528" s="121"/>
    </row>
    <row r="33529" spans="16:26" x14ac:dyDescent="0.25">
      <c r="P33529" s="121"/>
      <c r="R33529" s="121"/>
      <c r="T33529" s="121"/>
      <c r="V33529" s="121"/>
      <c r="X33529" s="121"/>
      <c r="Z33529" s="121"/>
    </row>
    <row r="33530" spans="16:26" x14ac:dyDescent="0.25">
      <c r="P33530" s="121"/>
      <c r="R33530" s="121"/>
      <c r="T33530" s="121"/>
      <c r="V33530" s="121"/>
      <c r="X33530" s="121"/>
      <c r="Z33530" s="121"/>
    </row>
    <row r="33531" spans="16:26" x14ac:dyDescent="0.25">
      <c r="P33531" s="122"/>
      <c r="R33531" s="122"/>
      <c r="T33531" s="122"/>
      <c r="V33531" s="122"/>
      <c r="X33531" s="122"/>
      <c r="Z33531" s="122"/>
    </row>
    <row r="33532" spans="16:26" x14ac:dyDescent="0.25">
      <c r="P33532" s="118"/>
      <c r="R33532" s="118"/>
      <c r="T33532" s="118"/>
      <c r="V33532" s="118"/>
      <c r="X33532" s="118"/>
      <c r="Z33532" s="118"/>
    </row>
    <row r="33533" spans="16:26" x14ac:dyDescent="0.25">
      <c r="P33533" s="119"/>
      <c r="R33533" s="119"/>
      <c r="T33533" s="119"/>
      <c r="V33533" s="119"/>
      <c r="X33533" s="119"/>
      <c r="Z33533" s="119"/>
    </row>
    <row r="33534" spans="16:26" x14ac:dyDescent="0.25">
      <c r="P33534" s="119"/>
      <c r="R33534" s="119"/>
      <c r="T33534" s="119"/>
      <c r="V33534" s="119"/>
      <c r="X33534" s="119"/>
      <c r="Z33534" s="119"/>
    </row>
    <row r="33535" spans="16:26" x14ac:dyDescent="0.25">
      <c r="P33535" s="120"/>
      <c r="R33535" s="120"/>
      <c r="T33535" s="120"/>
      <c r="V33535" s="120"/>
      <c r="X33535" s="120"/>
      <c r="Z33535" s="120"/>
    </row>
    <row r="33536" spans="16:26" x14ac:dyDescent="0.25">
      <c r="P33536" s="119"/>
      <c r="R33536" s="119"/>
      <c r="T33536" s="119"/>
      <c r="V33536" s="119"/>
      <c r="X33536" s="119"/>
      <c r="Z33536" s="119"/>
    </row>
    <row r="33537" spans="16:26" x14ac:dyDescent="0.25">
      <c r="P33537" s="119"/>
      <c r="R33537" s="119"/>
      <c r="T33537" s="119"/>
      <c r="V33537" s="119"/>
      <c r="X33537" s="119"/>
      <c r="Z33537" s="119"/>
    </row>
    <row r="33538" spans="16:26" x14ac:dyDescent="0.25">
      <c r="P33538" s="120"/>
      <c r="R33538" s="120"/>
      <c r="T33538" s="120"/>
      <c r="V33538" s="120"/>
      <c r="X33538" s="120"/>
      <c r="Z33538" s="120"/>
    </row>
    <row r="33539" spans="16:26" x14ac:dyDescent="0.25">
      <c r="P33539" s="119"/>
      <c r="R33539" s="119"/>
      <c r="T33539" s="119"/>
      <c r="V33539" s="119"/>
      <c r="X33539" s="119"/>
      <c r="Z33539" s="119"/>
    </row>
    <row r="33540" spans="16:26" x14ac:dyDescent="0.25">
      <c r="P33540" s="120"/>
      <c r="R33540" s="120"/>
      <c r="T33540" s="120"/>
      <c r="V33540" s="120"/>
      <c r="X33540" s="120"/>
      <c r="Z33540" s="120"/>
    </row>
    <row r="33541" spans="16:26" x14ac:dyDescent="0.25">
      <c r="P33541" s="119"/>
      <c r="R33541" s="119"/>
      <c r="T33541" s="119"/>
      <c r="V33541" s="119"/>
      <c r="X33541" s="119"/>
      <c r="Z33541" s="119"/>
    </row>
    <row r="33542" spans="16:26" x14ac:dyDescent="0.25">
      <c r="P33542" s="119"/>
      <c r="R33542" s="119"/>
      <c r="T33542" s="119"/>
      <c r="V33542" s="119"/>
      <c r="X33542" s="119"/>
      <c r="Z33542" s="119"/>
    </row>
    <row r="33543" spans="16:26" x14ac:dyDescent="0.25">
      <c r="P33543" s="119"/>
      <c r="R33543" s="119"/>
      <c r="T33543" s="119"/>
      <c r="V33543" s="119"/>
      <c r="X33543" s="119"/>
      <c r="Z33543" s="119"/>
    </row>
    <row r="33544" spans="16:26" x14ac:dyDescent="0.25">
      <c r="P33544" s="121"/>
      <c r="R33544" s="121"/>
      <c r="T33544" s="121"/>
      <c r="V33544" s="121"/>
      <c r="X33544" s="121"/>
      <c r="Z33544" s="121"/>
    </row>
    <row r="33545" spans="16:26" x14ac:dyDescent="0.25">
      <c r="P33545" s="121"/>
      <c r="R33545" s="121"/>
      <c r="T33545" s="121"/>
      <c r="V33545" s="121"/>
      <c r="X33545" s="121"/>
      <c r="Z33545" s="121"/>
    </row>
    <row r="33546" spans="16:26" x14ac:dyDescent="0.25">
      <c r="P33546" s="121"/>
      <c r="R33546" s="121"/>
      <c r="T33546" s="121"/>
      <c r="V33546" s="121"/>
      <c r="X33546" s="121"/>
      <c r="Z33546" s="121"/>
    </row>
    <row r="33547" spans="16:26" x14ac:dyDescent="0.25">
      <c r="P33547" s="121"/>
      <c r="R33547" s="121"/>
      <c r="T33547" s="121"/>
      <c r="V33547" s="121"/>
      <c r="X33547" s="121"/>
      <c r="Z33547" s="121"/>
    </row>
    <row r="33548" spans="16:26" x14ac:dyDescent="0.25">
      <c r="P33548" s="122"/>
      <c r="R33548" s="122"/>
      <c r="T33548" s="122"/>
      <c r="V33548" s="122"/>
      <c r="X33548" s="122"/>
      <c r="Z33548" s="122"/>
    </row>
    <row r="33549" spans="16:26" x14ac:dyDescent="0.25">
      <c r="P33549" s="118"/>
      <c r="R33549" s="118"/>
      <c r="T33549" s="118"/>
      <c r="V33549" s="118"/>
      <c r="X33549" s="118"/>
      <c r="Z33549" s="118"/>
    </row>
    <row r="33550" spans="16:26" x14ac:dyDescent="0.25">
      <c r="P33550" s="119"/>
      <c r="R33550" s="119"/>
      <c r="T33550" s="119"/>
      <c r="V33550" s="119"/>
      <c r="X33550" s="119"/>
      <c r="Z33550" s="119"/>
    </row>
    <row r="33551" spans="16:26" x14ac:dyDescent="0.25">
      <c r="P33551" s="119"/>
      <c r="R33551" s="119"/>
      <c r="T33551" s="119"/>
      <c r="V33551" s="119"/>
      <c r="X33551" s="119"/>
      <c r="Z33551" s="119"/>
    </row>
    <row r="33552" spans="16:26" x14ac:dyDescent="0.25">
      <c r="P33552" s="120"/>
      <c r="R33552" s="120"/>
      <c r="T33552" s="120"/>
      <c r="V33552" s="120"/>
      <c r="X33552" s="120"/>
      <c r="Z33552" s="120"/>
    </row>
    <row r="33553" spans="16:26" x14ac:dyDescent="0.25">
      <c r="P33553" s="119"/>
      <c r="R33553" s="119"/>
      <c r="T33553" s="119"/>
      <c r="V33553" s="119"/>
      <c r="X33553" s="119"/>
      <c r="Z33553" s="119"/>
    </row>
    <row r="33554" spans="16:26" x14ac:dyDescent="0.25">
      <c r="P33554" s="119"/>
      <c r="R33554" s="119"/>
      <c r="T33554" s="119"/>
      <c r="V33554" s="119"/>
      <c r="X33554" s="119"/>
      <c r="Z33554" s="119"/>
    </row>
    <row r="33555" spans="16:26" x14ac:dyDescent="0.25">
      <c r="P33555" s="120"/>
      <c r="R33555" s="120"/>
      <c r="T33555" s="120"/>
      <c r="V33555" s="120"/>
      <c r="X33555" s="120"/>
      <c r="Z33555" s="120"/>
    </row>
    <row r="33556" spans="16:26" x14ac:dyDescent="0.25">
      <c r="P33556" s="119"/>
      <c r="R33556" s="119"/>
      <c r="T33556" s="119"/>
      <c r="V33556" s="119"/>
      <c r="X33556" s="119"/>
      <c r="Z33556" s="119"/>
    </row>
    <row r="33557" spans="16:26" x14ac:dyDescent="0.25">
      <c r="P33557" s="120"/>
      <c r="R33557" s="120"/>
      <c r="T33557" s="120"/>
      <c r="V33557" s="120"/>
      <c r="X33557" s="120"/>
      <c r="Z33557" s="120"/>
    </row>
    <row r="33558" spans="16:26" x14ac:dyDescent="0.25">
      <c r="P33558" s="119"/>
      <c r="R33558" s="119"/>
      <c r="T33558" s="119"/>
      <c r="V33558" s="119"/>
      <c r="X33558" s="119"/>
      <c r="Z33558" s="119"/>
    </row>
    <row r="33559" spans="16:26" x14ac:dyDescent="0.25">
      <c r="P33559" s="119"/>
      <c r="R33559" s="119"/>
      <c r="T33559" s="119"/>
      <c r="V33559" s="119"/>
      <c r="X33559" s="119"/>
      <c r="Z33559" s="119"/>
    </row>
    <row r="33560" spans="16:26" x14ac:dyDescent="0.25">
      <c r="P33560" s="119"/>
      <c r="R33560" s="119"/>
      <c r="T33560" s="119"/>
      <c r="V33560" s="119"/>
      <c r="X33560" s="119"/>
      <c r="Z33560" s="119"/>
    </row>
    <row r="33561" spans="16:26" x14ac:dyDescent="0.25">
      <c r="P33561" s="121"/>
      <c r="R33561" s="121"/>
      <c r="T33561" s="121"/>
      <c r="V33561" s="121"/>
      <c r="X33561" s="121"/>
      <c r="Z33561" s="121"/>
    </row>
    <row r="33562" spans="16:26" x14ac:dyDescent="0.25">
      <c r="P33562" s="121"/>
      <c r="R33562" s="121"/>
      <c r="T33562" s="121"/>
      <c r="V33562" s="121"/>
      <c r="X33562" s="121"/>
      <c r="Z33562" s="121"/>
    </row>
    <row r="33563" spans="16:26" x14ac:dyDescent="0.25">
      <c r="P33563" s="121"/>
      <c r="R33563" s="121"/>
      <c r="T33563" s="121"/>
      <c r="V33563" s="121"/>
      <c r="X33563" s="121"/>
      <c r="Z33563" s="121"/>
    </row>
    <row r="33564" spans="16:26" x14ac:dyDescent="0.25">
      <c r="P33564" s="121"/>
      <c r="R33564" s="121"/>
      <c r="T33564" s="121"/>
      <c r="V33564" s="121"/>
      <c r="X33564" s="121"/>
      <c r="Z33564" s="121"/>
    </row>
    <row r="33565" spans="16:26" x14ac:dyDescent="0.25">
      <c r="P33565" s="122"/>
      <c r="R33565" s="122"/>
      <c r="T33565" s="122"/>
      <c r="V33565" s="122"/>
      <c r="X33565" s="122"/>
      <c r="Z33565" s="122"/>
    </row>
    <row r="33566" spans="16:26" x14ac:dyDescent="0.25">
      <c r="P33566" s="118"/>
      <c r="R33566" s="118"/>
      <c r="T33566" s="118"/>
      <c r="V33566" s="118"/>
      <c r="X33566" s="118"/>
      <c r="Z33566" s="118"/>
    </row>
    <row r="33567" spans="16:26" x14ac:dyDescent="0.25">
      <c r="P33567" s="119"/>
      <c r="R33567" s="119"/>
      <c r="T33567" s="119"/>
      <c r="V33567" s="119"/>
      <c r="X33567" s="119"/>
      <c r="Z33567" s="119"/>
    </row>
    <row r="33568" spans="16:26" x14ac:dyDescent="0.25">
      <c r="P33568" s="119"/>
      <c r="R33568" s="119"/>
      <c r="T33568" s="119"/>
      <c r="V33568" s="119"/>
      <c r="X33568" s="119"/>
      <c r="Z33568" s="119"/>
    </row>
    <row r="33569" spans="16:26" x14ac:dyDescent="0.25">
      <c r="P33569" s="120"/>
      <c r="R33569" s="120"/>
      <c r="T33569" s="120"/>
      <c r="V33569" s="120"/>
      <c r="X33569" s="120"/>
      <c r="Z33569" s="120"/>
    </row>
    <row r="33570" spans="16:26" x14ac:dyDescent="0.25">
      <c r="P33570" s="119"/>
      <c r="R33570" s="119"/>
      <c r="T33570" s="119"/>
      <c r="V33570" s="119"/>
      <c r="X33570" s="119"/>
      <c r="Z33570" s="119"/>
    </row>
    <row r="33571" spans="16:26" x14ac:dyDescent="0.25">
      <c r="P33571" s="119"/>
      <c r="R33571" s="119"/>
      <c r="T33571" s="119"/>
      <c r="V33571" s="119"/>
      <c r="X33571" s="119"/>
      <c r="Z33571" s="119"/>
    </row>
    <row r="33572" spans="16:26" x14ac:dyDescent="0.25">
      <c r="P33572" s="120"/>
      <c r="R33572" s="120"/>
      <c r="T33572" s="120"/>
      <c r="V33572" s="120"/>
      <c r="X33572" s="120"/>
      <c r="Z33572" s="120"/>
    </row>
    <row r="33573" spans="16:26" x14ac:dyDescent="0.25">
      <c r="P33573" s="119"/>
      <c r="R33573" s="119"/>
      <c r="T33573" s="119"/>
      <c r="V33573" s="119"/>
      <c r="X33573" s="119"/>
      <c r="Z33573" s="119"/>
    </row>
    <row r="33574" spans="16:26" x14ac:dyDescent="0.25">
      <c r="P33574" s="120"/>
      <c r="R33574" s="120"/>
      <c r="T33574" s="120"/>
      <c r="V33574" s="120"/>
      <c r="X33574" s="120"/>
      <c r="Z33574" s="120"/>
    </row>
    <row r="33575" spans="16:26" x14ac:dyDescent="0.25">
      <c r="P33575" s="119"/>
      <c r="R33575" s="119"/>
      <c r="T33575" s="119"/>
      <c r="V33575" s="119"/>
      <c r="X33575" s="119"/>
      <c r="Z33575" s="119"/>
    </row>
    <row r="33576" spans="16:26" x14ac:dyDescent="0.25">
      <c r="P33576" s="119"/>
      <c r="R33576" s="119"/>
      <c r="T33576" s="119"/>
      <c r="V33576" s="119"/>
      <c r="X33576" s="119"/>
      <c r="Z33576" s="119"/>
    </row>
    <row r="33577" spans="16:26" x14ac:dyDescent="0.25">
      <c r="P33577" s="119"/>
      <c r="R33577" s="119"/>
      <c r="T33577" s="119"/>
      <c r="V33577" s="119"/>
      <c r="X33577" s="119"/>
      <c r="Z33577" s="119"/>
    </row>
    <row r="33578" spans="16:26" x14ac:dyDescent="0.25">
      <c r="P33578" s="121"/>
      <c r="R33578" s="121"/>
      <c r="T33578" s="121"/>
      <c r="V33578" s="121"/>
      <c r="X33578" s="121"/>
      <c r="Z33578" s="121"/>
    </row>
    <row r="33579" spans="16:26" x14ac:dyDescent="0.25">
      <c r="P33579" s="121"/>
      <c r="R33579" s="121"/>
      <c r="T33579" s="121"/>
      <c r="V33579" s="121"/>
      <c r="X33579" s="121"/>
      <c r="Z33579" s="121"/>
    </row>
    <row r="33580" spans="16:26" x14ac:dyDescent="0.25">
      <c r="P33580" s="121"/>
      <c r="R33580" s="121"/>
      <c r="T33580" s="121"/>
      <c r="V33580" s="121"/>
      <c r="X33580" s="121"/>
      <c r="Z33580" s="121"/>
    </row>
    <row r="33581" spans="16:26" x14ac:dyDescent="0.25">
      <c r="P33581" s="121"/>
      <c r="R33581" s="121"/>
      <c r="T33581" s="121"/>
      <c r="V33581" s="121"/>
      <c r="X33581" s="121"/>
      <c r="Z33581" s="121"/>
    </row>
    <row r="33582" spans="16:26" x14ac:dyDescent="0.25">
      <c r="P33582" s="122"/>
      <c r="R33582" s="122"/>
      <c r="T33582" s="122"/>
      <c r="V33582" s="122"/>
      <c r="X33582" s="122"/>
      <c r="Z33582" s="122"/>
    </row>
    <row r="33583" spans="16:26" x14ac:dyDescent="0.25">
      <c r="P33583" s="118"/>
      <c r="R33583" s="118"/>
      <c r="T33583" s="118"/>
      <c r="V33583" s="118"/>
      <c r="X33583" s="118"/>
      <c r="Z33583" s="118"/>
    </row>
    <row r="33584" spans="16:26" x14ac:dyDescent="0.25">
      <c r="P33584" s="119"/>
      <c r="R33584" s="119"/>
      <c r="T33584" s="119"/>
      <c r="V33584" s="119"/>
      <c r="X33584" s="119"/>
      <c r="Z33584" s="119"/>
    </row>
    <row r="33585" spans="16:26" x14ac:dyDescent="0.25">
      <c r="P33585" s="119"/>
      <c r="R33585" s="119"/>
      <c r="T33585" s="119"/>
      <c r="V33585" s="119"/>
      <c r="X33585" s="119"/>
      <c r="Z33585" s="119"/>
    </row>
    <row r="33586" spans="16:26" x14ac:dyDescent="0.25">
      <c r="P33586" s="120"/>
      <c r="R33586" s="120"/>
      <c r="T33586" s="120"/>
      <c r="V33586" s="120"/>
      <c r="X33586" s="120"/>
      <c r="Z33586" s="120"/>
    </row>
    <row r="33587" spans="16:26" x14ac:dyDescent="0.25">
      <c r="P33587" s="119"/>
      <c r="R33587" s="119"/>
      <c r="T33587" s="119"/>
      <c r="V33587" s="119"/>
      <c r="X33587" s="119"/>
      <c r="Z33587" s="119"/>
    </row>
    <row r="33588" spans="16:26" x14ac:dyDescent="0.25">
      <c r="P33588" s="119"/>
      <c r="R33588" s="119"/>
      <c r="T33588" s="119"/>
      <c r="V33588" s="119"/>
      <c r="X33588" s="119"/>
      <c r="Z33588" s="119"/>
    </row>
    <row r="33589" spans="16:26" x14ac:dyDescent="0.25">
      <c r="P33589" s="120"/>
      <c r="R33589" s="120"/>
      <c r="T33589" s="120"/>
      <c r="V33589" s="120"/>
      <c r="X33589" s="120"/>
      <c r="Z33589" s="120"/>
    </row>
    <row r="33590" spans="16:26" x14ac:dyDescent="0.25">
      <c r="P33590" s="119"/>
      <c r="R33590" s="119"/>
      <c r="T33590" s="119"/>
      <c r="V33590" s="119"/>
      <c r="X33590" s="119"/>
      <c r="Z33590" s="119"/>
    </row>
    <row r="33591" spans="16:26" x14ac:dyDescent="0.25">
      <c r="P33591" s="120"/>
      <c r="R33591" s="120"/>
      <c r="T33591" s="120"/>
      <c r="V33591" s="120"/>
      <c r="X33591" s="120"/>
      <c r="Z33591" s="120"/>
    </row>
    <row r="33592" spans="16:26" x14ac:dyDescent="0.25">
      <c r="P33592" s="119"/>
      <c r="R33592" s="119"/>
      <c r="T33592" s="119"/>
      <c r="V33592" s="119"/>
      <c r="X33592" s="119"/>
      <c r="Z33592" s="119"/>
    </row>
    <row r="33593" spans="16:26" x14ac:dyDescent="0.25">
      <c r="P33593" s="119"/>
      <c r="R33593" s="119"/>
      <c r="T33593" s="119"/>
      <c r="V33593" s="119"/>
      <c r="X33593" s="119"/>
      <c r="Z33593" s="119"/>
    </row>
    <row r="33594" spans="16:26" x14ac:dyDescent="0.25">
      <c r="P33594" s="119"/>
      <c r="R33594" s="119"/>
      <c r="T33594" s="119"/>
      <c r="V33594" s="119"/>
      <c r="X33594" s="119"/>
      <c r="Z33594" s="119"/>
    </row>
    <row r="33595" spans="16:26" x14ac:dyDescent="0.25">
      <c r="P33595" s="121"/>
      <c r="R33595" s="121"/>
      <c r="T33595" s="121"/>
      <c r="V33595" s="121"/>
      <c r="X33595" s="121"/>
      <c r="Z33595" s="121"/>
    </row>
    <row r="33596" spans="16:26" x14ac:dyDescent="0.25">
      <c r="P33596" s="121"/>
      <c r="R33596" s="121"/>
      <c r="T33596" s="121"/>
      <c r="V33596" s="121"/>
      <c r="X33596" s="121"/>
      <c r="Z33596" s="121"/>
    </row>
    <row r="33597" spans="16:26" x14ac:dyDescent="0.25">
      <c r="P33597" s="121"/>
      <c r="R33597" s="121"/>
      <c r="T33597" s="121"/>
      <c r="V33597" s="121"/>
      <c r="X33597" s="121"/>
      <c r="Z33597" s="121"/>
    </row>
    <row r="33598" spans="16:26" x14ac:dyDescent="0.25">
      <c r="P33598" s="121"/>
      <c r="R33598" s="121"/>
      <c r="T33598" s="121"/>
      <c r="V33598" s="121"/>
      <c r="X33598" s="121"/>
      <c r="Z33598" s="121"/>
    </row>
    <row r="33599" spans="16:26" x14ac:dyDescent="0.25">
      <c r="P33599" s="122"/>
      <c r="R33599" s="122"/>
      <c r="T33599" s="122"/>
      <c r="V33599" s="122"/>
      <c r="X33599" s="122"/>
      <c r="Z33599" s="122"/>
    </row>
    <row r="33600" spans="16:26" x14ac:dyDescent="0.25">
      <c r="P33600" s="118"/>
      <c r="R33600" s="118"/>
      <c r="T33600" s="118"/>
      <c r="V33600" s="118"/>
      <c r="X33600" s="118"/>
      <c r="Z33600" s="118"/>
    </row>
    <row r="33601" spans="16:26" x14ac:dyDescent="0.25">
      <c r="P33601" s="119"/>
      <c r="R33601" s="119"/>
      <c r="T33601" s="119"/>
      <c r="V33601" s="119"/>
      <c r="X33601" s="119"/>
      <c r="Z33601" s="119"/>
    </row>
    <row r="33602" spans="16:26" x14ac:dyDescent="0.25">
      <c r="P33602" s="119"/>
      <c r="R33602" s="119"/>
      <c r="T33602" s="119"/>
      <c r="V33602" s="119"/>
      <c r="X33602" s="119"/>
      <c r="Z33602" s="119"/>
    </row>
    <row r="33603" spans="16:26" x14ac:dyDescent="0.25">
      <c r="P33603" s="120"/>
      <c r="R33603" s="120"/>
      <c r="T33603" s="120"/>
      <c r="V33603" s="120"/>
      <c r="X33603" s="120"/>
      <c r="Z33603" s="120"/>
    </row>
    <row r="33604" spans="16:26" x14ac:dyDescent="0.25">
      <c r="P33604" s="119"/>
      <c r="R33604" s="119"/>
      <c r="T33604" s="119"/>
      <c r="V33604" s="119"/>
      <c r="X33604" s="119"/>
      <c r="Z33604" s="119"/>
    </row>
    <row r="33605" spans="16:26" x14ac:dyDescent="0.25">
      <c r="P33605" s="119"/>
      <c r="R33605" s="119"/>
      <c r="T33605" s="119"/>
      <c r="V33605" s="119"/>
      <c r="X33605" s="119"/>
      <c r="Z33605" s="119"/>
    </row>
    <row r="33606" spans="16:26" x14ac:dyDescent="0.25">
      <c r="P33606" s="120"/>
      <c r="R33606" s="120"/>
      <c r="T33606" s="120"/>
      <c r="V33606" s="120"/>
      <c r="X33606" s="120"/>
      <c r="Z33606" s="120"/>
    </row>
    <row r="33607" spans="16:26" x14ac:dyDescent="0.25">
      <c r="P33607" s="119"/>
      <c r="R33607" s="119"/>
      <c r="T33607" s="119"/>
      <c r="V33607" s="119"/>
      <c r="X33607" s="119"/>
      <c r="Z33607" s="119"/>
    </row>
    <row r="33608" spans="16:26" x14ac:dyDescent="0.25">
      <c r="P33608" s="120"/>
      <c r="R33608" s="120"/>
      <c r="T33608" s="120"/>
      <c r="V33608" s="120"/>
      <c r="X33608" s="120"/>
      <c r="Z33608" s="120"/>
    </row>
    <row r="33609" spans="16:26" x14ac:dyDescent="0.25">
      <c r="P33609" s="119"/>
      <c r="R33609" s="119"/>
      <c r="T33609" s="119"/>
      <c r="V33609" s="119"/>
      <c r="X33609" s="119"/>
      <c r="Z33609" s="119"/>
    </row>
    <row r="33610" spans="16:26" x14ac:dyDescent="0.25">
      <c r="P33610" s="119"/>
      <c r="R33610" s="119"/>
      <c r="T33610" s="119"/>
      <c r="V33610" s="119"/>
      <c r="X33610" s="119"/>
      <c r="Z33610" s="119"/>
    </row>
    <row r="33611" spans="16:26" x14ac:dyDescent="0.25">
      <c r="P33611" s="119"/>
      <c r="R33611" s="119"/>
      <c r="T33611" s="119"/>
      <c r="V33611" s="119"/>
      <c r="X33611" s="119"/>
      <c r="Z33611" s="119"/>
    </row>
    <row r="33612" spans="16:26" x14ac:dyDescent="0.25">
      <c r="P33612" s="121"/>
      <c r="R33612" s="121"/>
      <c r="T33612" s="121"/>
      <c r="V33612" s="121"/>
      <c r="X33612" s="121"/>
      <c r="Z33612" s="121"/>
    </row>
    <row r="33613" spans="16:26" x14ac:dyDescent="0.25">
      <c r="P33613" s="121"/>
      <c r="R33613" s="121"/>
      <c r="T33613" s="121"/>
      <c r="V33613" s="121"/>
      <c r="X33613" s="121"/>
      <c r="Z33613" s="121"/>
    </row>
    <row r="33614" spans="16:26" x14ac:dyDescent="0.25">
      <c r="P33614" s="121"/>
      <c r="R33614" s="121"/>
      <c r="T33614" s="121"/>
      <c r="V33614" s="121"/>
      <c r="X33614" s="121"/>
      <c r="Z33614" s="121"/>
    </row>
    <row r="33615" spans="16:26" x14ac:dyDescent="0.25">
      <c r="P33615" s="121"/>
      <c r="R33615" s="121"/>
      <c r="T33615" s="121"/>
      <c r="V33615" s="121"/>
      <c r="X33615" s="121"/>
      <c r="Z33615" s="121"/>
    </row>
    <row r="33616" spans="16:26" x14ac:dyDescent="0.25">
      <c r="P33616" s="122"/>
      <c r="R33616" s="122"/>
      <c r="T33616" s="122"/>
      <c r="V33616" s="122"/>
      <c r="X33616" s="122"/>
      <c r="Z33616" s="122"/>
    </row>
    <row r="33617" spans="16:26" x14ac:dyDescent="0.25">
      <c r="P33617" s="118"/>
      <c r="R33617" s="118"/>
      <c r="T33617" s="118"/>
      <c r="V33617" s="118"/>
      <c r="X33617" s="118"/>
      <c r="Z33617" s="118"/>
    </row>
    <row r="33618" spans="16:26" x14ac:dyDescent="0.25">
      <c r="P33618" s="119"/>
      <c r="R33618" s="119"/>
      <c r="T33618" s="119"/>
      <c r="V33618" s="119"/>
      <c r="X33618" s="119"/>
      <c r="Z33618" s="119"/>
    </row>
    <row r="33619" spans="16:26" x14ac:dyDescent="0.25">
      <c r="P33619" s="119"/>
      <c r="R33619" s="119"/>
      <c r="T33619" s="119"/>
      <c r="V33619" s="119"/>
      <c r="X33619" s="119"/>
      <c r="Z33619" s="119"/>
    </row>
    <row r="33620" spans="16:26" x14ac:dyDescent="0.25">
      <c r="P33620" s="120"/>
      <c r="R33620" s="120"/>
      <c r="T33620" s="120"/>
      <c r="V33620" s="120"/>
      <c r="X33620" s="120"/>
      <c r="Z33620" s="120"/>
    </row>
    <row r="33621" spans="16:26" x14ac:dyDescent="0.25">
      <c r="P33621" s="119"/>
      <c r="R33621" s="119"/>
      <c r="T33621" s="119"/>
      <c r="V33621" s="119"/>
      <c r="X33621" s="119"/>
      <c r="Z33621" s="119"/>
    </row>
    <row r="33622" spans="16:26" x14ac:dyDescent="0.25">
      <c r="P33622" s="119"/>
      <c r="R33622" s="119"/>
      <c r="T33622" s="119"/>
      <c r="V33622" s="119"/>
      <c r="X33622" s="119"/>
      <c r="Z33622" s="119"/>
    </row>
    <row r="33623" spans="16:26" x14ac:dyDescent="0.25">
      <c r="P33623" s="120"/>
      <c r="R33623" s="120"/>
      <c r="T33623" s="120"/>
      <c r="V33623" s="120"/>
      <c r="X33623" s="120"/>
      <c r="Z33623" s="120"/>
    </row>
    <row r="33624" spans="16:26" x14ac:dyDescent="0.25">
      <c r="P33624" s="119"/>
      <c r="R33624" s="119"/>
      <c r="T33624" s="119"/>
      <c r="V33624" s="119"/>
      <c r="X33624" s="119"/>
      <c r="Z33624" s="119"/>
    </row>
    <row r="33625" spans="16:26" x14ac:dyDescent="0.25">
      <c r="P33625" s="120"/>
      <c r="R33625" s="120"/>
      <c r="T33625" s="120"/>
      <c r="V33625" s="120"/>
      <c r="X33625" s="120"/>
      <c r="Z33625" s="120"/>
    </row>
    <row r="33626" spans="16:26" x14ac:dyDescent="0.25">
      <c r="P33626" s="119"/>
      <c r="R33626" s="119"/>
      <c r="T33626" s="119"/>
      <c r="V33626" s="119"/>
      <c r="X33626" s="119"/>
      <c r="Z33626" s="119"/>
    </row>
    <row r="33627" spans="16:26" x14ac:dyDescent="0.25">
      <c r="P33627" s="119"/>
      <c r="R33627" s="119"/>
      <c r="T33627" s="119"/>
      <c r="V33627" s="119"/>
      <c r="X33627" s="119"/>
      <c r="Z33627" s="119"/>
    </row>
    <row r="33628" spans="16:26" x14ac:dyDescent="0.25">
      <c r="P33628" s="119"/>
      <c r="R33628" s="119"/>
      <c r="T33628" s="119"/>
      <c r="V33628" s="119"/>
      <c r="X33628" s="119"/>
      <c r="Z33628" s="119"/>
    </row>
    <row r="33629" spans="16:26" x14ac:dyDescent="0.25">
      <c r="P33629" s="121"/>
      <c r="R33629" s="121"/>
      <c r="T33629" s="121"/>
      <c r="V33629" s="121"/>
      <c r="X33629" s="121"/>
      <c r="Z33629" s="121"/>
    </row>
    <row r="33630" spans="16:26" x14ac:dyDescent="0.25">
      <c r="P33630" s="121"/>
      <c r="R33630" s="121"/>
      <c r="T33630" s="121"/>
      <c r="V33630" s="121"/>
      <c r="X33630" s="121"/>
      <c r="Z33630" s="121"/>
    </row>
    <row r="33631" spans="16:26" x14ac:dyDescent="0.25">
      <c r="P33631" s="121"/>
      <c r="R33631" s="121"/>
      <c r="T33631" s="121"/>
      <c r="V33631" s="121"/>
      <c r="X33631" s="121"/>
      <c r="Z33631" s="121"/>
    </row>
    <row r="33632" spans="16:26" x14ac:dyDescent="0.25">
      <c r="P33632" s="121"/>
      <c r="R33632" s="121"/>
      <c r="T33632" s="121"/>
      <c r="V33632" s="121"/>
      <c r="X33632" s="121"/>
      <c r="Z33632" s="121"/>
    </row>
    <row r="33633" spans="16:26" x14ac:dyDescent="0.25">
      <c r="P33633" s="122"/>
      <c r="R33633" s="122"/>
      <c r="T33633" s="122"/>
      <c r="V33633" s="122"/>
      <c r="X33633" s="122"/>
      <c r="Z33633" s="122"/>
    </row>
    <row r="33634" spans="16:26" x14ac:dyDescent="0.25">
      <c r="P33634" s="118"/>
      <c r="R33634" s="118"/>
      <c r="T33634" s="118"/>
      <c r="V33634" s="118"/>
      <c r="X33634" s="118"/>
      <c r="Z33634" s="118"/>
    </row>
    <row r="33635" spans="16:26" x14ac:dyDescent="0.25">
      <c r="P33635" s="119"/>
      <c r="R33635" s="119"/>
      <c r="T33635" s="119"/>
      <c r="V33635" s="119"/>
      <c r="X33635" s="119"/>
      <c r="Z33635" s="119"/>
    </row>
    <row r="33636" spans="16:26" x14ac:dyDescent="0.25">
      <c r="P33636" s="119"/>
      <c r="R33636" s="119"/>
      <c r="T33636" s="119"/>
      <c r="V33636" s="119"/>
      <c r="X33636" s="119"/>
      <c r="Z33636" s="119"/>
    </row>
    <row r="33637" spans="16:26" x14ac:dyDescent="0.25">
      <c r="P33637" s="120"/>
      <c r="R33637" s="120"/>
      <c r="T33637" s="120"/>
      <c r="V33637" s="120"/>
      <c r="X33637" s="120"/>
      <c r="Z33637" s="120"/>
    </row>
    <row r="33638" spans="16:26" x14ac:dyDescent="0.25">
      <c r="P33638" s="119"/>
      <c r="R33638" s="119"/>
      <c r="T33638" s="119"/>
      <c r="V33638" s="119"/>
      <c r="X33638" s="119"/>
      <c r="Z33638" s="119"/>
    </row>
    <row r="33639" spans="16:26" x14ac:dyDescent="0.25">
      <c r="P33639" s="119"/>
      <c r="R33639" s="119"/>
      <c r="T33639" s="119"/>
      <c r="V33639" s="119"/>
      <c r="X33639" s="119"/>
      <c r="Z33639" s="119"/>
    </row>
    <row r="33640" spans="16:26" x14ac:dyDescent="0.25">
      <c r="P33640" s="120"/>
      <c r="R33640" s="120"/>
      <c r="T33640" s="120"/>
      <c r="V33640" s="120"/>
      <c r="X33640" s="120"/>
      <c r="Z33640" s="120"/>
    </row>
    <row r="33641" spans="16:26" x14ac:dyDescent="0.25">
      <c r="P33641" s="119"/>
      <c r="R33641" s="119"/>
      <c r="T33641" s="119"/>
      <c r="V33641" s="119"/>
      <c r="X33641" s="119"/>
      <c r="Z33641" s="119"/>
    </row>
    <row r="33642" spans="16:26" x14ac:dyDescent="0.25">
      <c r="P33642" s="120"/>
      <c r="R33642" s="120"/>
      <c r="T33642" s="120"/>
      <c r="V33642" s="120"/>
      <c r="X33642" s="120"/>
      <c r="Z33642" s="120"/>
    </row>
    <row r="33643" spans="16:26" x14ac:dyDescent="0.25">
      <c r="P33643" s="119"/>
      <c r="R33643" s="119"/>
      <c r="T33643" s="119"/>
      <c r="V33643" s="119"/>
      <c r="X33643" s="119"/>
      <c r="Z33643" s="119"/>
    </row>
    <row r="33644" spans="16:26" x14ac:dyDescent="0.25">
      <c r="P33644" s="119"/>
      <c r="R33644" s="119"/>
      <c r="T33644" s="119"/>
      <c r="V33644" s="119"/>
      <c r="X33644" s="119"/>
      <c r="Z33644" s="119"/>
    </row>
    <row r="33645" spans="16:26" x14ac:dyDescent="0.25">
      <c r="P33645" s="119"/>
      <c r="R33645" s="119"/>
      <c r="T33645" s="119"/>
      <c r="V33645" s="119"/>
      <c r="X33645" s="119"/>
      <c r="Z33645" s="119"/>
    </row>
    <row r="33646" spans="16:26" x14ac:dyDescent="0.25">
      <c r="P33646" s="121"/>
      <c r="R33646" s="121"/>
      <c r="T33646" s="121"/>
      <c r="V33646" s="121"/>
      <c r="X33646" s="121"/>
      <c r="Z33646" s="121"/>
    </row>
    <row r="33647" spans="16:26" x14ac:dyDescent="0.25">
      <c r="P33647" s="121"/>
      <c r="R33647" s="121"/>
      <c r="T33647" s="121"/>
      <c r="V33647" s="121"/>
      <c r="X33647" s="121"/>
      <c r="Z33647" s="121"/>
    </row>
    <row r="33648" spans="16:26" x14ac:dyDescent="0.25">
      <c r="P33648" s="121"/>
      <c r="R33648" s="121"/>
      <c r="T33648" s="121"/>
      <c r="V33648" s="121"/>
      <c r="X33648" s="121"/>
      <c r="Z33648" s="121"/>
    </row>
    <row r="33649" spans="16:26" x14ac:dyDescent="0.25">
      <c r="P33649" s="121"/>
      <c r="R33649" s="121"/>
      <c r="T33649" s="121"/>
      <c r="V33649" s="121"/>
      <c r="X33649" s="121"/>
      <c r="Z33649" s="121"/>
    </row>
    <row r="33650" spans="16:26" x14ac:dyDescent="0.25">
      <c r="P33650" s="122"/>
      <c r="R33650" s="122"/>
      <c r="T33650" s="122"/>
      <c r="V33650" s="122"/>
      <c r="X33650" s="122"/>
      <c r="Z33650" s="122"/>
    </row>
    <row r="33651" spans="16:26" x14ac:dyDescent="0.25">
      <c r="P33651" s="118"/>
      <c r="R33651" s="118"/>
      <c r="T33651" s="118"/>
      <c r="V33651" s="118"/>
      <c r="X33651" s="118"/>
      <c r="Z33651" s="118"/>
    </row>
    <row r="33652" spans="16:26" x14ac:dyDescent="0.25">
      <c r="P33652" s="119"/>
      <c r="R33652" s="119"/>
      <c r="T33652" s="119"/>
      <c r="V33652" s="119"/>
      <c r="X33652" s="119"/>
      <c r="Z33652" s="119"/>
    </row>
    <row r="33653" spans="16:26" x14ac:dyDescent="0.25">
      <c r="P33653" s="119"/>
      <c r="R33653" s="119"/>
      <c r="T33653" s="119"/>
      <c r="V33653" s="119"/>
      <c r="X33653" s="119"/>
      <c r="Z33653" s="119"/>
    </row>
    <row r="33654" spans="16:26" x14ac:dyDescent="0.25">
      <c r="P33654" s="120"/>
      <c r="R33654" s="120"/>
      <c r="T33654" s="120"/>
      <c r="V33654" s="120"/>
      <c r="X33654" s="120"/>
      <c r="Z33654" s="120"/>
    </row>
    <row r="33655" spans="16:26" x14ac:dyDescent="0.25">
      <c r="P33655" s="119"/>
      <c r="R33655" s="119"/>
      <c r="T33655" s="119"/>
      <c r="V33655" s="119"/>
      <c r="X33655" s="119"/>
      <c r="Z33655" s="119"/>
    </row>
    <row r="33656" spans="16:26" x14ac:dyDescent="0.25">
      <c r="P33656" s="119"/>
      <c r="R33656" s="119"/>
      <c r="T33656" s="119"/>
      <c r="V33656" s="119"/>
      <c r="X33656" s="119"/>
      <c r="Z33656" s="119"/>
    </row>
    <row r="33657" spans="16:26" x14ac:dyDescent="0.25">
      <c r="P33657" s="120"/>
      <c r="R33657" s="120"/>
      <c r="T33657" s="120"/>
      <c r="V33657" s="120"/>
      <c r="X33657" s="120"/>
      <c r="Z33657" s="120"/>
    </row>
    <row r="33658" spans="16:26" x14ac:dyDescent="0.25">
      <c r="P33658" s="119"/>
      <c r="R33658" s="119"/>
      <c r="T33658" s="119"/>
      <c r="V33658" s="119"/>
      <c r="X33658" s="119"/>
      <c r="Z33658" s="119"/>
    </row>
    <row r="33659" spans="16:26" x14ac:dyDescent="0.25">
      <c r="P33659" s="120"/>
      <c r="R33659" s="120"/>
      <c r="T33659" s="120"/>
      <c r="V33659" s="120"/>
      <c r="X33659" s="120"/>
      <c r="Z33659" s="120"/>
    </row>
    <row r="33660" spans="16:26" x14ac:dyDescent="0.25">
      <c r="P33660" s="119"/>
      <c r="R33660" s="119"/>
      <c r="T33660" s="119"/>
      <c r="V33660" s="119"/>
      <c r="X33660" s="119"/>
      <c r="Z33660" s="119"/>
    </row>
    <row r="33661" spans="16:26" x14ac:dyDescent="0.25">
      <c r="P33661" s="119"/>
      <c r="R33661" s="119"/>
      <c r="T33661" s="119"/>
      <c r="V33661" s="119"/>
      <c r="X33661" s="119"/>
      <c r="Z33661" s="119"/>
    </row>
    <row r="33662" spans="16:26" x14ac:dyDescent="0.25">
      <c r="P33662" s="119"/>
      <c r="R33662" s="119"/>
      <c r="T33662" s="119"/>
      <c r="V33662" s="119"/>
      <c r="X33662" s="119"/>
      <c r="Z33662" s="119"/>
    </row>
    <row r="33663" spans="16:26" x14ac:dyDescent="0.25">
      <c r="P33663" s="121"/>
      <c r="R33663" s="121"/>
      <c r="T33663" s="121"/>
      <c r="V33663" s="121"/>
      <c r="X33663" s="121"/>
      <c r="Z33663" s="121"/>
    </row>
    <row r="33664" spans="16:26" x14ac:dyDescent="0.25">
      <c r="P33664" s="121"/>
      <c r="R33664" s="121"/>
      <c r="T33664" s="121"/>
      <c r="V33664" s="121"/>
      <c r="X33664" s="121"/>
      <c r="Z33664" s="121"/>
    </row>
    <row r="33665" spans="16:26" x14ac:dyDescent="0.25">
      <c r="P33665" s="121"/>
      <c r="R33665" s="121"/>
      <c r="T33665" s="121"/>
      <c r="V33665" s="121"/>
      <c r="X33665" s="121"/>
      <c r="Z33665" s="121"/>
    </row>
    <row r="33666" spans="16:26" x14ac:dyDescent="0.25">
      <c r="P33666" s="121"/>
      <c r="R33666" s="121"/>
      <c r="T33666" s="121"/>
      <c r="V33666" s="121"/>
      <c r="X33666" s="121"/>
      <c r="Z33666" s="121"/>
    </row>
    <row r="33667" spans="16:26" x14ac:dyDescent="0.25">
      <c r="P33667" s="122"/>
      <c r="R33667" s="122"/>
      <c r="T33667" s="122"/>
      <c r="V33667" s="122"/>
      <c r="X33667" s="122"/>
      <c r="Z33667" s="122"/>
    </row>
    <row r="33668" spans="16:26" x14ac:dyDescent="0.25">
      <c r="P33668" s="118"/>
      <c r="R33668" s="118"/>
      <c r="T33668" s="118"/>
      <c r="V33668" s="118"/>
      <c r="X33668" s="118"/>
      <c r="Z33668" s="118"/>
    </row>
    <row r="33669" spans="16:26" x14ac:dyDescent="0.25">
      <c r="P33669" s="119"/>
      <c r="R33669" s="119"/>
      <c r="T33669" s="119"/>
      <c r="V33669" s="119"/>
      <c r="X33669" s="119"/>
      <c r="Z33669" s="119"/>
    </row>
    <row r="33670" spans="16:26" x14ac:dyDescent="0.25">
      <c r="P33670" s="119"/>
      <c r="R33670" s="119"/>
      <c r="T33670" s="119"/>
      <c r="V33670" s="119"/>
      <c r="X33670" s="119"/>
      <c r="Z33670" s="119"/>
    </row>
    <row r="33671" spans="16:26" x14ac:dyDescent="0.25">
      <c r="P33671" s="120"/>
      <c r="R33671" s="120"/>
      <c r="T33671" s="120"/>
      <c r="V33671" s="120"/>
      <c r="X33671" s="120"/>
      <c r="Z33671" s="120"/>
    </row>
    <row r="33672" spans="16:26" x14ac:dyDescent="0.25">
      <c r="P33672" s="119"/>
      <c r="R33672" s="119"/>
      <c r="T33672" s="119"/>
      <c r="V33672" s="119"/>
      <c r="X33672" s="119"/>
      <c r="Z33672" s="119"/>
    </row>
    <row r="33673" spans="16:26" x14ac:dyDescent="0.25">
      <c r="P33673" s="119"/>
      <c r="R33673" s="119"/>
      <c r="T33673" s="119"/>
      <c r="V33673" s="119"/>
      <c r="X33673" s="119"/>
      <c r="Z33673" s="119"/>
    </row>
    <row r="33674" spans="16:26" x14ac:dyDescent="0.25">
      <c r="P33674" s="120"/>
      <c r="R33674" s="120"/>
      <c r="T33674" s="120"/>
      <c r="V33674" s="120"/>
      <c r="X33674" s="120"/>
      <c r="Z33674" s="120"/>
    </row>
    <row r="33675" spans="16:26" x14ac:dyDescent="0.25">
      <c r="P33675" s="119"/>
      <c r="R33675" s="119"/>
      <c r="T33675" s="119"/>
      <c r="V33675" s="119"/>
      <c r="X33675" s="119"/>
      <c r="Z33675" s="119"/>
    </row>
    <row r="33676" spans="16:26" x14ac:dyDescent="0.25">
      <c r="P33676" s="120"/>
      <c r="R33676" s="120"/>
      <c r="T33676" s="120"/>
      <c r="V33676" s="120"/>
      <c r="X33676" s="120"/>
      <c r="Z33676" s="120"/>
    </row>
    <row r="33677" spans="16:26" x14ac:dyDescent="0.25">
      <c r="P33677" s="119"/>
      <c r="R33677" s="119"/>
      <c r="T33677" s="119"/>
      <c r="V33677" s="119"/>
      <c r="X33677" s="119"/>
      <c r="Z33677" s="119"/>
    </row>
    <row r="33678" spans="16:26" x14ac:dyDescent="0.25">
      <c r="P33678" s="119"/>
      <c r="R33678" s="119"/>
      <c r="T33678" s="119"/>
      <c r="V33678" s="119"/>
      <c r="X33678" s="119"/>
      <c r="Z33678" s="119"/>
    </row>
    <row r="33679" spans="16:26" x14ac:dyDescent="0.25">
      <c r="P33679" s="119"/>
      <c r="R33679" s="119"/>
      <c r="T33679" s="119"/>
      <c r="V33679" s="119"/>
      <c r="X33679" s="119"/>
      <c r="Z33679" s="119"/>
    </row>
    <row r="33680" spans="16:26" x14ac:dyDescent="0.25">
      <c r="P33680" s="121"/>
      <c r="R33680" s="121"/>
      <c r="T33680" s="121"/>
      <c r="V33680" s="121"/>
      <c r="X33680" s="121"/>
      <c r="Z33680" s="121"/>
    </row>
    <row r="33681" spans="16:26" x14ac:dyDescent="0.25">
      <c r="P33681" s="121"/>
      <c r="R33681" s="121"/>
      <c r="T33681" s="121"/>
      <c r="V33681" s="121"/>
      <c r="X33681" s="121"/>
      <c r="Z33681" s="121"/>
    </row>
    <row r="33682" spans="16:26" x14ac:dyDescent="0.25">
      <c r="P33682" s="121"/>
      <c r="R33682" s="121"/>
      <c r="T33682" s="121"/>
      <c r="V33682" s="121"/>
      <c r="X33682" s="121"/>
      <c r="Z33682" s="121"/>
    </row>
    <row r="33683" spans="16:26" x14ac:dyDescent="0.25">
      <c r="P33683" s="121"/>
      <c r="R33683" s="121"/>
      <c r="T33683" s="121"/>
      <c r="V33683" s="121"/>
      <c r="X33683" s="121"/>
      <c r="Z33683" s="121"/>
    </row>
    <row r="33684" spans="16:26" x14ac:dyDescent="0.25">
      <c r="P33684" s="122"/>
      <c r="R33684" s="122"/>
      <c r="T33684" s="122"/>
      <c r="V33684" s="122"/>
      <c r="X33684" s="122"/>
      <c r="Z33684" s="122"/>
    </row>
    <row r="33685" spans="16:26" x14ac:dyDescent="0.25">
      <c r="P33685" s="118"/>
      <c r="R33685" s="118"/>
      <c r="T33685" s="118"/>
      <c r="V33685" s="118"/>
      <c r="X33685" s="118"/>
      <c r="Z33685" s="118"/>
    </row>
    <row r="33686" spans="16:26" x14ac:dyDescent="0.25">
      <c r="P33686" s="119"/>
      <c r="R33686" s="119"/>
      <c r="T33686" s="119"/>
      <c r="V33686" s="119"/>
      <c r="X33686" s="119"/>
      <c r="Z33686" s="119"/>
    </row>
    <row r="33687" spans="16:26" x14ac:dyDescent="0.25">
      <c r="P33687" s="119"/>
      <c r="R33687" s="119"/>
      <c r="T33687" s="119"/>
      <c r="V33687" s="119"/>
      <c r="X33687" s="119"/>
      <c r="Z33687" s="119"/>
    </row>
    <row r="33688" spans="16:26" x14ac:dyDescent="0.25">
      <c r="P33688" s="120"/>
      <c r="R33688" s="120"/>
      <c r="T33688" s="120"/>
      <c r="V33688" s="120"/>
      <c r="X33688" s="120"/>
      <c r="Z33688" s="120"/>
    </row>
    <row r="33689" spans="16:26" x14ac:dyDescent="0.25">
      <c r="P33689" s="119"/>
      <c r="R33689" s="119"/>
      <c r="T33689" s="119"/>
      <c r="V33689" s="119"/>
      <c r="X33689" s="119"/>
      <c r="Z33689" s="119"/>
    </row>
    <row r="33690" spans="16:26" x14ac:dyDescent="0.25">
      <c r="P33690" s="119"/>
      <c r="R33690" s="119"/>
      <c r="T33690" s="119"/>
      <c r="V33690" s="119"/>
      <c r="X33690" s="119"/>
      <c r="Z33690" s="119"/>
    </row>
    <row r="33691" spans="16:26" x14ac:dyDescent="0.25">
      <c r="P33691" s="120"/>
      <c r="R33691" s="120"/>
      <c r="T33691" s="120"/>
      <c r="V33691" s="120"/>
      <c r="X33691" s="120"/>
      <c r="Z33691" s="120"/>
    </row>
    <row r="33692" spans="16:26" x14ac:dyDescent="0.25">
      <c r="P33692" s="119"/>
      <c r="R33692" s="119"/>
      <c r="T33692" s="119"/>
      <c r="V33692" s="119"/>
      <c r="X33692" s="119"/>
      <c r="Z33692" s="119"/>
    </row>
    <row r="33693" spans="16:26" x14ac:dyDescent="0.25">
      <c r="P33693" s="120"/>
      <c r="R33693" s="120"/>
      <c r="T33693" s="120"/>
      <c r="V33693" s="120"/>
      <c r="X33693" s="120"/>
      <c r="Z33693" s="120"/>
    </row>
    <row r="33694" spans="16:26" x14ac:dyDescent="0.25">
      <c r="P33694" s="119"/>
      <c r="R33694" s="119"/>
      <c r="T33694" s="119"/>
      <c r="V33694" s="119"/>
      <c r="X33694" s="119"/>
      <c r="Z33694" s="119"/>
    </row>
    <row r="33695" spans="16:26" x14ac:dyDescent="0.25">
      <c r="P33695" s="119"/>
      <c r="R33695" s="119"/>
      <c r="T33695" s="119"/>
      <c r="V33695" s="119"/>
      <c r="X33695" s="119"/>
      <c r="Z33695" s="119"/>
    </row>
    <row r="33696" spans="16:26" x14ac:dyDescent="0.25">
      <c r="P33696" s="119"/>
      <c r="R33696" s="119"/>
      <c r="T33696" s="119"/>
      <c r="V33696" s="119"/>
      <c r="X33696" s="119"/>
      <c r="Z33696" s="119"/>
    </row>
    <row r="33697" spans="16:26" x14ac:dyDescent="0.25">
      <c r="P33697" s="121"/>
      <c r="R33697" s="121"/>
      <c r="T33697" s="121"/>
      <c r="V33697" s="121"/>
      <c r="X33697" s="121"/>
      <c r="Z33697" s="121"/>
    </row>
    <row r="33698" spans="16:26" x14ac:dyDescent="0.25">
      <c r="P33698" s="121"/>
      <c r="R33698" s="121"/>
      <c r="T33698" s="121"/>
      <c r="V33698" s="121"/>
      <c r="X33698" s="121"/>
      <c r="Z33698" s="121"/>
    </row>
    <row r="33699" spans="16:26" x14ac:dyDescent="0.25">
      <c r="P33699" s="121"/>
      <c r="R33699" s="121"/>
      <c r="T33699" s="121"/>
      <c r="V33699" s="121"/>
      <c r="X33699" s="121"/>
      <c r="Z33699" s="121"/>
    </row>
    <row r="33700" spans="16:26" x14ac:dyDescent="0.25">
      <c r="P33700" s="121"/>
      <c r="R33700" s="121"/>
      <c r="T33700" s="121"/>
      <c r="V33700" s="121"/>
      <c r="X33700" s="121"/>
      <c r="Z33700" s="121"/>
    </row>
    <row r="33701" spans="16:26" x14ac:dyDescent="0.25">
      <c r="P33701" s="122"/>
      <c r="R33701" s="122"/>
      <c r="T33701" s="122"/>
      <c r="V33701" s="122"/>
      <c r="X33701" s="122"/>
      <c r="Z33701" s="122"/>
    </row>
    <row r="33702" spans="16:26" x14ac:dyDescent="0.25">
      <c r="P33702" s="118"/>
      <c r="R33702" s="118"/>
      <c r="T33702" s="118"/>
      <c r="V33702" s="118"/>
      <c r="X33702" s="118"/>
      <c r="Z33702" s="118"/>
    </row>
    <row r="33703" spans="16:26" x14ac:dyDescent="0.25">
      <c r="P33703" s="119"/>
      <c r="R33703" s="119"/>
      <c r="T33703" s="119"/>
      <c r="V33703" s="119"/>
      <c r="X33703" s="119"/>
      <c r="Z33703" s="119"/>
    </row>
    <row r="33704" spans="16:26" x14ac:dyDescent="0.25">
      <c r="P33704" s="119"/>
      <c r="R33704" s="119"/>
      <c r="T33704" s="119"/>
      <c r="V33704" s="119"/>
      <c r="X33704" s="119"/>
      <c r="Z33704" s="119"/>
    </row>
    <row r="33705" spans="16:26" x14ac:dyDescent="0.25">
      <c r="P33705" s="120"/>
      <c r="R33705" s="120"/>
      <c r="T33705" s="120"/>
      <c r="V33705" s="120"/>
      <c r="X33705" s="120"/>
      <c r="Z33705" s="120"/>
    </row>
    <row r="33706" spans="16:26" x14ac:dyDescent="0.25">
      <c r="P33706" s="119"/>
      <c r="R33706" s="119"/>
      <c r="T33706" s="119"/>
      <c r="V33706" s="119"/>
      <c r="X33706" s="119"/>
      <c r="Z33706" s="119"/>
    </row>
    <row r="33707" spans="16:26" x14ac:dyDescent="0.25">
      <c r="P33707" s="119"/>
      <c r="R33707" s="119"/>
      <c r="T33707" s="119"/>
      <c r="V33707" s="119"/>
      <c r="X33707" s="119"/>
      <c r="Z33707" s="119"/>
    </row>
    <row r="33708" spans="16:26" x14ac:dyDescent="0.25">
      <c r="P33708" s="120"/>
      <c r="R33708" s="120"/>
      <c r="T33708" s="120"/>
      <c r="V33708" s="120"/>
      <c r="X33708" s="120"/>
      <c r="Z33708" s="120"/>
    </row>
    <row r="33709" spans="16:26" x14ac:dyDescent="0.25">
      <c r="P33709" s="119"/>
      <c r="R33709" s="119"/>
      <c r="T33709" s="119"/>
      <c r="V33709" s="119"/>
      <c r="X33709" s="119"/>
      <c r="Z33709" s="119"/>
    </row>
    <row r="33710" spans="16:26" x14ac:dyDescent="0.25">
      <c r="P33710" s="120"/>
      <c r="R33710" s="120"/>
      <c r="T33710" s="120"/>
      <c r="V33710" s="120"/>
      <c r="X33710" s="120"/>
      <c r="Z33710" s="120"/>
    </row>
    <row r="33711" spans="16:26" x14ac:dyDescent="0.25">
      <c r="P33711" s="119"/>
      <c r="R33711" s="119"/>
      <c r="T33711" s="119"/>
      <c r="V33711" s="119"/>
      <c r="X33711" s="119"/>
      <c r="Z33711" s="119"/>
    </row>
    <row r="33712" spans="16:26" x14ac:dyDescent="0.25">
      <c r="P33712" s="119"/>
      <c r="R33712" s="119"/>
      <c r="T33712" s="119"/>
      <c r="V33712" s="119"/>
      <c r="X33712" s="119"/>
      <c r="Z33712" s="119"/>
    </row>
    <row r="33713" spans="16:26" x14ac:dyDescent="0.25">
      <c r="P33713" s="119"/>
      <c r="R33713" s="119"/>
      <c r="T33713" s="119"/>
      <c r="V33713" s="119"/>
      <c r="X33713" s="119"/>
      <c r="Z33713" s="119"/>
    </row>
    <row r="33714" spans="16:26" x14ac:dyDescent="0.25">
      <c r="P33714" s="121"/>
      <c r="R33714" s="121"/>
      <c r="T33714" s="121"/>
      <c r="V33714" s="121"/>
      <c r="X33714" s="121"/>
      <c r="Z33714" s="121"/>
    </row>
    <row r="33715" spans="16:26" x14ac:dyDescent="0.25">
      <c r="P33715" s="121"/>
      <c r="R33715" s="121"/>
      <c r="T33715" s="121"/>
      <c r="V33715" s="121"/>
      <c r="X33715" s="121"/>
      <c r="Z33715" s="121"/>
    </row>
    <row r="33716" spans="16:26" x14ac:dyDescent="0.25">
      <c r="P33716" s="121"/>
      <c r="R33716" s="121"/>
      <c r="T33716" s="121"/>
      <c r="V33716" s="121"/>
      <c r="X33716" s="121"/>
      <c r="Z33716" s="121"/>
    </row>
    <row r="33717" spans="16:26" x14ac:dyDescent="0.25">
      <c r="P33717" s="121"/>
      <c r="R33717" s="121"/>
      <c r="T33717" s="121"/>
      <c r="V33717" s="121"/>
      <c r="X33717" s="121"/>
      <c r="Z33717" s="121"/>
    </row>
    <row r="33718" spans="16:26" x14ac:dyDescent="0.25">
      <c r="P33718" s="122"/>
      <c r="R33718" s="122"/>
      <c r="T33718" s="122"/>
      <c r="V33718" s="122"/>
      <c r="X33718" s="122"/>
      <c r="Z33718" s="122"/>
    </row>
    <row r="33719" spans="16:26" x14ac:dyDescent="0.25">
      <c r="P33719" s="118"/>
      <c r="R33719" s="118"/>
      <c r="T33719" s="118"/>
      <c r="V33719" s="118"/>
      <c r="X33719" s="118"/>
      <c r="Z33719" s="118"/>
    </row>
    <row r="33720" spans="16:26" x14ac:dyDescent="0.25">
      <c r="P33720" s="119"/>
      <c r="R33720" s="119"/>
      <c r="T33720" s="119"/>
      <c r="V33720" s="119"/>
      <c r="X33720" s="119"/>
      <c r="Z33720" s="119"/>
    </row>
    <row r="33721" spans="16:26" x14ac:dyDescent="0.25">
      <c r="P33721" s="119"/>
      <c r="R33721" s="119"/>
      <c r="T33721" s="119"/>
      <c r="V33721" s="119"/>
      <c r="X33721" s="119"/>
      <c r="Z33721" s="119"/>
    </row>
    <row r="33722" spans="16:26" x14ac:dyDescent="0.25">
      <c r="P33722" s="120"/>
      <c r="R33722" s="120"/>
      <c r="T33722" s="120"/>
      <c r="V33722" s="120"/>
      <c r="X33722" s="120"/>
      <c r="Z33722" s="120"/>
    </row>
    <row r="33723" spans="16:26" x14ac:dyDescent="0.25">
      <c r="P33723" s="119"/>
      <c r="R33723" s="119"/>
      <c r="T33723" s="119"/>
      <c r="V33723" s="119"/>
      <c r="X33723" s="119"/>
      <c r="Z33723" s="119"/>
    </row>
    <row r="33724" spans="16:26" x14ac:dyDescent="0.25">
      <c r="P33724" s="119"/>
      <c r="R33724" s="119"/>
      <c r="T33724" s="119"/>
      <c r="V33724" s="119"/>
      <c r="X33724" s="119"/>
      <c r="Z33724" s="119"/>
    </row>
    <row r="33725" spans="16:26" x14ac:dyDescent="0.25">
      <c r="P33725" s="120"/>
      <c r="R33725" s="120"/>
      <c r="T33725" s="120"/>
      <c r="V33725" s="120"/>
      <c r="X33725" s="120"/>
      <c r="Z33725" s="120"/>
    </row>
    <row r="33726" spans="16:26" x14ac:dyDescent="0.25">
      <c r="P33726" s="119"/>
      <c r="R33726" s="119"/>
      <c r="T33726" s="119"/>
      <c r="V33726" s="119"/>
      <c r="X33726" s="119"/>
      <c r="Z33726" s="119"/>
    </row>
    <row r="33727" spans="16:26" x14ac:dyDescent="0.25">
      <c r="P33727" s="120"/>
      <c r="R33727" s="120"/>
      <c r="T33727" s="120"/>
      <c r="V33727" s="120"/>
      <c r="X33727" s="120"/>
      <c r="Z33727" s="120"/>
    </row>
    <row r="33728" spans="16:26" x14ac:dyDescent="0.25">
      <c r="P33728" s="119"/>
      <c r="R33728" s="119"/>
      <c r="T33728" s="119"/>
      <c r="V33728" s="119"/>
      <c r="X33728" s="119"/>
      <c r="Z33728" s="119"/>
    </row>
    <row r="33729" spans="16:26" x14ac:dyDescent="0.25">
      <c r="P33729" s="119"/>
      <c r="R33729" s="119"/>
      <c r="T33729" s="119"/>
      <c r="V33729" s="119"/>
      <c r="X33729" s="119"/>
      <c r="Z33729" s="119"/>
    </row>
    <row r="33730" spans="16:26" x14ac:dyDescent="0.25">
      <c r="P33730" s="119"/>
      <c r="R33730" s="119"/>
      <c r="T33730" s="119"/>
      <c r="V33730" s="119"/>
      <c r="X33730" s="119"/>
      <c r="Z33730" s="119"/>
    </row>
    <row r="33731" spans="16:26" x14ac:dyDescent="0.25">
      <c r="P33731" s="121"/>
      <c r="R33731" s="121"/>
      <c r="T33731" s="121"/>
      <c r="V33731" s="121"/>
      <c r="X33731" s="121"/>
      <c r="Z33731" s="121"/>
    </row>
    <row r="33732" spans="16:26" x14ac:dyDescent="0.25">
      <c r="P33732" s="121"/>
      <c r="R33732" s="121"/>
      <c r="T33732" s="121"/>
      <c r="V33732" s="121"/>
      <c r="X33732" s="121"/>
      <c r="Z33732" s="121"/>
    </row>
    <row r="33733" spans="16:26" x14ac:dyDescent="0.25">
      <c r="P33733" s="121"/>
      <c r="R33733" s="121"/>
      <c r="T33733" s="121"/>
      <c r="V33733" s="121"/>
      <c r="X33733" s="121"/>
      <c r="Z33733" s="121"/>
    </row>
    <row r="33734" spans="16:26" x14ac:dyDescent="0.25">
      <c r="P33734" s="121"/>
      <c r="R33734" s="121"/>
      <c r="T33734" s="121"/>
      <c r="V33734" s="121"/>
      <c r="X33734" s="121"/>
      <c r="Z33734" s="121"/>
    </row>
    <row r="33735" spans="16:26" x14ac:dyDescent="0.25">
      <c r="P33735" s="122"/>
      <c r="R33735" s="122"/>
      <c r="T33735" s="122"/>
      <c r="V33735" s="122"/>
      <c r="X33735" s="122"/>
      <c r="Z33735" s="122"/>
    </row>
    <row r="33736" spans="16:26" x14ac:dyDescent="0.25">
      <c r="P33736" s="118"/>
      <c r="R33736" s="118"/>
      <c r="T33736" s="118"/>
      <c r="V33736" s="118"/>
      <c r="X33736" s="118"/>
      <c r="Z33736" s="118"/>
    </row>
    <row r="33737" spans="16:26" x14ac:dyDescent="0.25">
      <c r="P33737" s="119"/>
      <c r="R33737" s="119"/>
      <c r="T33737" s="119"/>
      <c r="V33737" s="119"/>
      <c r="X33737" s="119"/>
      <c r="Z33737" s="119"/>
    </row>
    <row r="33738" spans="16:26" x14ac:dyDescent="0.25">
      <c r="P33738" s="119"/>
      <c r="R33738" s="119"/>
      <c r="T33738" s="119"/>
      <c r="V33738" s="119"/>
      <c r="X33738" s="119"/>
      <c r="Z33738" s="119"/>
    </row>
    <row r="33739" spans="16:26" x14ac:dyDescent="0.25">
      <c r="P33739" s="120"/>
      <c r="R33739" s="120"/>
      <c r="T33739" s="120"/>
      <c r="V33739" s="120"/>
      <c r="X33739" s="120"/>
      <c r="Z33739" s="120"/>
    </row>
    <row r="33740" spans="16:26" x14ac:dyDescent="0.25">
      <c r="P33740" s="119"/>
      <c r="R33740" s="119"/>
      <c r="T33740" s="119"/>
      <c r="V33740" s="119"/>
      <c r="X33740" s="119"/>
      <c r="Z33740" s="119"/>
    </row>
    <row r="33741" spans="16:26" x14ac:dyDescent="0.25">
      <c r="P33741" s="119"/>
      <c r="R33741" s="119"/>
      <c r="T33741" s="119"/>
      <c r="V33741" s="119"/>
      <c r="X33741" s="119"/>
      <c r="Z33741" s="119"/>
    </row>
    <row r="33742" spans="16:26" x14ac:dyDescent="0.25">
      <c r="P33742" s="120"/>
      <c r="R33742" s="120"/>
      <c r="T33742" s="120"/>
      <c r="V33742" s="120"/>
      <c r="X33742" s="120"/>
      <c r="Z33742" s="120"/>
    </row>
    <row r="33743" spans="16:26" x14ac:dyDescent="0.25">
      <c r="P33743" s="119"/>
      <c r="R33743" s="119"/>
      <c r="T33743" s="119"/>
      <c r="V33743" s="119"/>
      <c r="X33743" s="119"/>
      <c r="Z33743" s="119"/>
    </row>
    <row r="33744" spans="16:26" x14ac:dyDescent="0.25">
      <c r="P33744" s="120"/>
      <c r="R33744" s="120"/>
      <c r="T33744" s="120"/>
      <c r="V33744" s="120"/>
      <c r="X33744" s="120"/>
      <c r="Z33744" s="120"/>
    </row>
    <row r="33745" spans="16:26" x14ac:dyDescent="0.25">
      <c r="P33745" s="119"/>
      <c r="R33745" s="119"/>
      <c r="T33745" s="119"/>
      <c r="V33745" s="119"/>
      <c r="X33745" s="119"/>
      <c r="Z33745" s="119"/>
    </row>
    <row r="33746" spans="16:26" x14ac:dyDescent="0.25">
      <c r="P33746" s="119"/>
      <c r="R33746" s="119"/>
      <c r="T33746" s="119"/>
      <c r="V33746" s="119"/>
      <c r="X33746" s="119"/>
      <c r="Z33746" s="119"/>
    </row>
    <row r="33747" spans="16:26" x14ac:dyDescent="0.25">
      <c r="P33747" s="119"/>
      <c r="R33747" s="119"/>
      <c r="T33747" s="119"/>
      <c r="V33747" s="119"/>
      <c r="X33747" s="119"/>
      <c r="Z33747" s="119"/>
    </row>
    <row r="33748" spans="16:26" x14ac:dyDescent="0.25">
      <c r="P33748" s="121"/>
      <c r="R33748" s="121"/>
      <c r="T33748" s="121"/>
      <c r="V33748" s="121"/>
      <c r="X33748" s="121"/>
      <c r="Z33748" s="121"/>
    </row>
    <row r="33749" spans="16:26" x14ac:dyDescent="0.25">
      <c r="P33749" s="121"/>
      <c r="R33749" s="121"/>
      <c r="T33749" s="121"/>
      <c r="V33749" s="121"/>
      <c r="X33749" s="121"/>
      <c r="Z33749" s="121"/>
    </row>
    <row r="33750" spans="16:26" x14ac:dyDescent="0.25">
      <c r="P33750" s="121"/>
      <c r="R33750" s="121"/>
      <c r="T33750" s="121"/>
      <c r="V33750" s="121"/>
      <c r="X33750" s="121"/>
      <c r="Z33750" s="121"/>
    </row>
    <row r="33751" spans="16:26" x14ac:dyDescent="0.25">
      <c r="P33751" s="121"/>
      <c r="R33751" s="121"/>
      <c r="T33751" s="121"/>
      <c r="V33751" s="121"/>
      <c r="X33751" s="121"/>
      <c r="Z33751" s="121"/>
    </row>
    <row r="33752" spans="16:26" x14ac:dyDescent="0.25">
      <c r="P33752" s="122"/>
      <c r="R33752" s="122"/>
      <c r="T33752" s="122"/>
      <c r="V33752" s="122"/>
      <c r="X33752" s="122"/>
      <c r="Z33752" s="122"/>
    </row>
    <row r="33753" spans="16:26" x14ac:dyDescent="0.25">
      <c r="P33753" s="118"/>
      <c r="R33753" s="118"/>
      <c r="T33753" s="118"/>
      <c r="V33753" s="118"/>
      <c r="X33753" s="118"/>
      <c r="Z33753" s="118"/>
    </row>
    <row r="33754" spans="16:26" x14ac:dyDescent="0.25">
      <c r="P33754" s="119"/>
      <c r="R33754" s="119"/>
      <c r="T33754" s="119"/>
      <c r="V33754" s="119"/>
      <c r="X33754" s="119"/>
      <c r="Z33754" s="119"/>
    </row>
    <row r="33755" spans="16:26" x14ac:dyDescent="0.25">
      <c r="P33755" s="119"/>
      <c r="R33755" s="119"/>
      <c r="T33755" s="119"/>
      <c r="V33755" s="119"/>
      <c r="X33755" s="119"/>
      <c r="Z33755" s="119"/>
    </row>
    <row r="33756" spans="16:26" x14ac:dyDescent="0.25">
      <c r="P33756" s="120"/>
      <c r="R33756" s="120"/>
      <c r="T33756" s="120"/>
      <c r="V33756" s="120"/>
      <c r="X33756" s="120"/>
      <c r="Z33756" s="120"/>
    </row>
    <row r="33757" spans="16:26" x14ac:dyDescent="0.25">
      <c r="P33757" s="119"/>
      <c r="R33757" s="119"/>
      <c r="T33757" s="119"/>
      <c r="V33757" s="119"/>
      <c r="X33757" s="119"/>
      <c r="Z33757" s="119"/>
    </row>
    <row r="33758" spans="16:26" x14ac:dyDescent="0.25">
      <c r="P33758" s="119"/>
      <c r="R33758" s="119"/>
      <c r="T33758" s="119"/>
      <c r="V33758" s="119"/>
      <c r="X33758" s="119"/>
      <c r="Z33758" s="119"/>
    </row>
    <row r="33759" spans="16:26" x14ac:dyDescent="0.25">
      <c r="P33759" s="120"/>
      <c r="R33759" s="120"/>
      <c r="T33759" s="120"/>
      <c r="V33759" s="120"/>
      <c r="X33759" s="120"/>
      <c r="Z33759" s="120"/>
    </row>
    <row r="33760" spans="16:26" x14ac:dyDescent="0.25">
      <c r="P33760" s="119"/>
      <c r="R33760" s="119"/>
      <c r="T33760" s="119"/>
      <c r="V33760" s="119"/>
      <c r="X33760" s="119"/>
      <c r="Z33760" s="119"/>
    </row>
    <row r="33761" spans="16:26" x14ac:dyDescent="0.25">
      <c r="P33761" s="120"/>
      <c r="R33761" s="120"/>
      <c r="T33761" s="120"/>
      <c r="V33761" s="120"/>
      <c r="X33761" s="120"/>
      <c r="Z33761" s="120"/>
    </row>
    <row r="33762" spans="16:26" x14ac:dyDescent="0.25">
      <c r="P33762" s="119"/>
      <c r="R33762" s="119"/>
      <c r="T33762" s="119"/>
      <c r="V33762" s="119"/>
      <c r="X33762" s="119"/>
      <c r="Z33762" s="119"/>
    </row>
    <row r="33763" spans="16:26" x14ac:dyDescent="0.25">
      <c r="P33763" s="119"/>
      <c r="R33763" s="119"/>
      <c r="T33763" s="119"/>
      <c r="V33763" s="119"/>
      <c r="X33763" s="119"/>
      <c r="Z33763" s="119"/>
    </row>
    <row r="33764" spans="16:26" x14ac:dyDescent="0.25">
      <c r="P33764" s="119"/>
      <c r="R33764" s="119"/>
      <c r="T33764" s="119"/>
      <c r="V33764" s="119"/>
      <c r="X33764" s="119"/>
      <c r="Z33764" s="119"/>
    </row>
    <row r="33765" spans="16:26" x14ac:dyDescent="0.25">
      <c r="P33765" s="121"/>
      <c r="R33765" s="121"/>
      <c r="T33765" s="121"/>
      <c r="V33765" s="121"/>
      <c r="X33765" s="121"/>
      <c r="Z33765" s="121"/>
    </row>
    <row r="33766" spans="16:26" x14ac:dyDescent="0.25">
      <c r="P33766" s="121"/>
      <c r="R33766" s="121"/>
      <c r="T33766" s="121"/>
      <c r="V33766" s="121"/>
      <c r="X33766" s="121"/>
      <c r="Z33766" s="121"/>
    </row>
    <row r="33767" spans="16:26" x14ac:dyDescent="0.25">
      <c r="P33767" s="121"/>
      <c r="R33767" s="121"/>
      <c r="T33767" s="121"/>
      <c r="V33767" s="121"/>
      <c r="X33767" s="121"/>
      <c r="Z33767" s="121"/>
    </row>
    <row r="33768" spans="16:26" x14ac:dyDescent="0.25">
      <c r="P33768" s="121"/>
      <c r="R33768" s="121"/>
      <c r="T33768" s="121"/>
      <c r="V33768" s="121"/>
      <c r="X33768" s="121"/>
      <c r="Z33768" s="121"/>
    </row>
    <row r="33769" spans="16:26" x14ac:dyDescent="0.25">
      <c r="P33769" s="122"/>
      <c r="R33769" s="122"/>
      <c r="T33769" s="122"/>
      <c r="V33769" s="122"/>
      <c r="X33769" s="122"/>
      <c r="Z33769" s="122"/>
    </row>
    <row r="33770" spans="16:26" x14ac:dyDescent="0.25">
      <c r="P33770" s="118"/>
      <c r="R33770" s="118"/>
      <c r="T33770" s="118"/>
      <c r="V33770" s="118"/>
      <c r="X33770" s="118"/>
      <c r="Z33770" s="118"/>
    </row>
    <row r="33771" spans="16:26" x14ac:dyDescent="0.25">
      <c r="P33771" s="119"/>
      <c r="R33771" s="119"/>
      <c r="T33771" s="119"/>
      <c r="V33771" s="119"/>
      <c r="X33771" s="119"/>
      <c r="Z33771" s="119"/>
    </row>
    <row r="33772" spans="16:26" x14ac:dyDescent="0.25">
      <c r="P33772" s="119"/>
      <c r="R33772" s="119"/>
      <c r="T33772" s="119"/>
      <c r="V33772" s="119"/>
      <c r="X33772" s="119"/>
      <c r="Z33772" s="119"/>
    </row>
    <row r="33773" spans="16:26" x14ac:dyDescent="0.25">
      <c r="P33773" s="120"/>
      <c r="R33773" s="120"/>
      <c r="T33773" s="120"/>
      <c r="V33773" s="120"/>
      <c r="X33773" s="120"/>
      <c r="Z33773" s="120"/>
    </row>
    <row r="33774" spans="16:26" x14ac:dyDescent="0.25">
      <c r="P33774" s="119"/>
      <c r="R33774" s="119"/>
      <c r="T33774" s="119"/>
      <c r="V33774" s="119"/>
      <c r="X33774" s="119"/>
      <c r="Z33774" s="119"/>
    </row>
    <row r="33775" spans="16:26" x14ac:dyDescent="0.25">
      <c r="P33775" s="119"/>
      <c r="R33775" s="119"/>
      <c r="T33775" s="119"/>
      <c r="V33775" s="119"/>
      <c r="X33775" s="119"/>
      <c r="Z33775" s="119"/>
    </row>
    <row r="33776" spans="16:26" x14ac:dyDescent="0.25">
      <c r="P33776" s="120"/>
      <c r="R33776" s="120"/>
      <c r="T33776" s="120"/>
      <c r="V33776" s="120"/>
      <c r="X33776" s="120"/>
      <c r="Z33776" s="120"/>
    </row>
    <row r="33777" spans="16:26" x14ac:dyDescent="0.25">
      <c r="P33777" s="119"/>
      <c r="R33777" s="119"/>
      <c r="T33777" s="119"/>
      <c r="V33777" s="119"/>
      <c r="X33777" s="119"/>
      <c r="Z33777" s="119"/>
    </row>
    <row r="33778" spans="16:26" x14ac:dyDescent="0.25">
      <c r="P33778" s="120"/>
      <c r="R33778" s="120"/>
      <c r="T33778" s="120"/>
      <c r="V33778" s="120"/>
      <c r="X33778" s="120"/>
      <c r="Z33778" s="120"/>
    </row>
    <row r="33779" spans="16:26" x14ac:dyDescent="0.25">
      <c r="P33779" s="119"/>
      <c r="R33779" s="119"/>
      <c r="T33779" s="119"/>
      <c r="V33779" s="119"/>
      <c r="X33779" s="119"/>
      <c r="Z33779" s="119"/>
    </row>
    <row r="33780" spans="16:26" x14ac:dyDescent="0.25">
      <c r="P33780" s="119"/>
      <c r="R33780" s="119"/>
      <c r="T33780" s="119"/>
      <c r="V33780" s="119"/>
      <c r="X33780" s="119"/>
      <c r="Z33780" s="119"/>
    </row>
    <row r="33781" spans="16:26" x14ac:dyDescent="0.25">
      <c r="P33781" s="119"/>
      <c r="R33781" s="119"/>
      <c r="T33781" s="119"/>
      <c r="V33781" s="119"/>
      <c r="X33781" s="119"/>
      <c r="Z33781" s="119"/>
    </row>
    <row r="33782" spans="16:26" x14ac:dyDescent="0.25">
      <c r="P33782" s="121"/>
      <c r="R33782" s="121"/>
      <c r="T33782" s="121"/>
      <c r="V33782" s="121"/>
      <c r="X33782" s="121"/>
      <c r="Z33782" s="121"/>
    </row>
    <row r="33783" spans="16:26" x14ac:dyDescent="0.25">
      <c r="P33783" s="121"/>
      <c r="R33783" s="121"/>
      <c r="T33783" s="121"/>
      <c r="V33783" s="121"/>
      <c r="X33783" s="121"/>
      <c r="Z33783" s="121"/>
    </row>
    <row r="33784" spans="16:26" x14ac:dyDescent="0.25">
      <c r="P33784" s="121"/>
      <c r="R33784" s="121"/>
      <c r="T33784" s="121"/>
      <c r="V33784" s="121"/>
      <c r="X33784" s="121"/>
      <c r="Z33784" s="121"/>
    </row>
    <row r="33785" spans="16:26" x14ac:dyDescent="0.25">
      <c r="P33785" s="121"/>
      <c r="R33785" s="121"/>
      <c r="T33785" s="121"/>
      <c r="V33785" s="121"/>
      <c r="X33785" s="121"/>
      <c r="Z33785" s="121"/>
    </row>
    <row r="33786" spans="16:26" x14ac:dyDescent="0.25">
      <c r="P33786" s="122"/>
      <c r="R33786" s="122"/>
      <c r="T33786" s="122"/>
      <c r="V33786" s="122"/>
      <c r="X33786" s="122"/>
      <c r="Z33786" s="122"/>
    </row>
    <row r="33787" spans="16:26" x14ac:dyDescent="0.25">
      <c r="P33787" s="118"/>
      <c r="R33787" s="118"/>
      <c r="T33787" s="118"/>
      <c r="V33787" s="118"/>
      <c r="X33787" s="118"/>
      <c r="Z33787" s="118"/>
    </row>
    <row r="33788" spans="16:26" x14ac:dyDescent="0.25">
      <c r="P33788" s="119"/>
      <c r="R33788" s="119"/>
      <c r="T33788" s="119"/>
      <c r="V33788" s="119"/>
      <c r="X33788" s="119"/>
      <c r="Z33788" s="119"/>
    </row>
    <row r="33789" spans="16:26" x14ac:dyDescent="0.25">
      <c r="P33789" s="119"/>
      <c r="R33789" s="119"/>
      <c r="T33789" s="119"/>
      <c r="V33789" s="119"/>
      <c r="X33789" s="119"/>
      <c r="Z33789" s="119"/>
    </row>
    <row r="33790" spans="16:26" x14ac:dyDescent="0.25">
      <c r="P33790" s="120"/>
      <c r="R33790" s="120"/>
      <c r="T33790" s="120"/>
      <c r="V33790" s="120"/>
      <c r="X33790" s="120"/>
      <c r="Z33790" s="120"/>
    </row>
    <row r="33791" spans="16:26" x14ac:dyDescent="0.25">
      <c r="P33791" s="119"/>
      <c r="R33791" s="119"/>
      <c r="T33791" s="119"/>
      <c r="V33791" s="119"/>
      <c r="X33791" s="119"/>
      <c r="Z33791" s="119"/>
    </row>
    <row r="33792" spans="16:26" x14ac:dyDescent="0.25">
      <c r="P33792" s="119"/>
      <c r="R33792" s="119"/>
      <c r="T33792" s="119"/>
      <c r="V33792" s="119"/>
      <c r="X33792" s="119"/>
      <c r="Z33792" s="119"/>
    </row>
    <row r="33793" spans="16:26" x14ac:dyDescent="0.25">
      <c r="P33793" s="120"/>
      <c r="R33793" s="120"/>
      <c r="T33793" s="120"/>
      <c r="V33793" s="120"/>
      <c r="X33793" s="120"/>
      <c r="Z33793" s="120"/>
    </row>
    <row r="33794" spans="16:26" x14ac:dyDescent="0.25">
      <c r="P33794" s="119"/>
      <c r="R33794" s="119"/>
      <c r="T33794" s="119"/>
      <c r="V33794" s="119"/>
      <c r="X33794" s="119"/>
      <c r="Z33794" s="119"/>
    </row>
    <row r="33795" spans="16:26" x14ac:dyDescent="0.25">
      <c r="P33795" s="120"/>
      <c r="R33795" s="120"/>
      <c r="T33795" s="120"/>
      <c r="V33795" s="120"/>
      <c r="X33795" s="120"/>
      <c r="Z33795" s="120"/>
    </row>
    <row r="33796" spans="16:26" x14ac:dyDescent="0.25">
      <c r="P33796" s="119"/>
      <c r="R33796" s="119"/>
      <c r="T33796" s="119"/>
      <c r="V33796" s="119"/>
      <c r="X33796" s="119"/>
      <c r="Z33796" s="119"/>
    </row>
    <row r="33797" spans="16:26" x14ac:dyDescent="0.25">
      <c r="P33797" s="119"/>
      <c r="R33797" s="119"/>
      <c r="T33797" s="119"/>
      <c r="V33797" s="119"/>
      <c r="X33797" s="119"/>
      <c r="Z33797" s="119"/>
    </row>
    <row r="33798" spans="16:26" x14ac:dyDescent="0.25">
      <c r="P33798" s="119"/>
      <c r="R33798" s="119"/>
      <c r="T33798" s="119"/>
      <c r="V33798" s="119"/>
      <c r="X33798" s="119"/>
      <c r="Z33798" s="119"/>
    </row>
    <row r="33799" spans="16:26" x14ac:dyDescent="0.25">
      <c r="P33799" s="121"/>
      <c r="R33799" s="121"/>
      <c r="T33799" s="121"/>
      <c r="V33799" s="121"/>
      <c r="X33799" s="121"/>
      <c r="Z33799" s="121"/>
    </row>
    <row r="33800" spans="16:26" x14ac:dyDescent="0.25">
      <c r="P33800" s="121"/>
      <c r="R33800" s="121"/>
      <c r="T33800" s="121"/>
      <c r="V33800" s="121"/>
      <c r="X33800" s="121"/>
      <c r="Z33800" s="121"/>
    </row>
    <row r="33801" spans="16:26" x14ac:dyDescent="0.25">
      <c r="P33801" s="121"/>
      <c r="R33801" s="121"/>
      <c r="T33801" s="121"/>
      <c r="V33801" s="121"/>
      <c r="X33801" s="121"/>
      <c r="Z33801" s="121"/>
    </row>
    <row r="33802" spans="16:26" x14ac:dyDescent="0.25">
      <c r="P33802" s="121"/>
      <c r="R33802" s="121"/>
      <c r="T33802" s="121"/>
      <c r="V33802" s="121"/>
      <c r="X33802" s="121"/>
      <c r="Z33802" s="121"/>
    </row>
    <row r="33803" spans="16:26" x14ac:dyDescent="0.25">
      <c r="P33803" s="122"/>
      <c r="R33803" s="122"/>
      <c r="T33803" s="122"/>
      <c r="V33803" s="122"/>
      <c r="X33803" s="122"/>
      <c r="Z33803" s="122"/>
    </row>
    <row r="33804" spans="16:26" x14ac:dyDescent="0.25">
      <c r="P33804" s="118"/>
      <c r="R33804" s="118"/>
      <c r="T33804" s="118"/>
      <c r="V33804" s="118"/>
      <c r="X33804" s="118"/>
      <c r="Z33804" s="118"/>
    </row>
    <row r="33805" spans="16:26" x14ac:dyDescent="0.25">
      <c r="P33805" s="119"/>
      <c r="R33805" s="119"/>
      <c r="T33805" s="119"/>
      <c r="V33805" s="119"/>
      <c r="X33805" s="119"/>
      <c r="Z33805" s="119"/>
    </row>
    <row r="33806" spans="16:26" x14ac:dyDescent="0.25">
      <c r="P33806" s="119"/>
      <c r="R33806" s="119"/>
      <c r="T33806" s="119"/>
      <c r="V33806" s="119"/>
      <c r="X33806" s="119"/>
      <c r="Z33806" s="119"/>
    </row>
    <row r="33807" spans="16:26" x14ac:dyDescent="0.25">
      <c r="P33807" s="120"/>
      <c r="R33807" s="120"/>
      <c r="T33807" s="120"/>
      <c r="V33807" s="120"/>
      <c r="X33807" s="120"/>
      <c r="Z33807" s="120"/>
    </row>
    <row r="33808" spans="16:26" x14ac:dyDescent="0.25">
      <c r="P33808" s="119"/>
      <c r="R33808" s="119"/>
      <c r="T33808" s="119"/>
      <c r="V33808" s="119"/>
      <c r="X33808" s="119"/>
      <c r="Z33808" s="119"/>
    </row>
    <row r="33809" spans="16:26" x14ac:dyDescent="0.25">
      <c r="P33809" s="119"/>
      <c r="R33809" s="119"/>
      <c r="T33809" s="119"/>
      <c r="V33809" s="119"/>
      <c r="X33809" s="119"/>
      <c r="Z33809" s="119"/>
    </row>
    <row r="33810" spans="16:26" x14ac:dyDescent="0.25">
      <c r="P33810" s="120"/>
      <c r="R33810" s="120"/>
      <c r="T33810" s="120"/>
      <c r="V33810" s="120"/>
      <c r="X33810" s="120"/>
      <c r="Z33810" s="120"/>
    </row>
    <row r="33811" spans="16:26" x14ac:dyDescent="0.25">
      <c r="P33811" s="119"/>
      <c r="R33811" s="119"/>
      <c r="T33811" s="119"/>
      <c r="V33811" s="119"/>
      <c r="X33811" s="119"/>
      <c r="Z33811" s="119"/>
    </row>
    <row r="33812" spans="16:26" x14ac:dyDescent="0.25">
      <c r="P33812" s="120"/>
      <c r="R33812" s="120"/>
      <c r="T33812" s="120"/>
      <c r="V33812" s="120"/>
      <c r="X33812" s="120"/>
      <c r="Z33812" s="120"/>
    </row>
    <row r="33813" spans="16:26" x14ac:dyDescent="0.25">
      <c r="P33813" s="119"/>
      <c r="R33813" s="119"/>
      <c r="T33813" s="119"/>
      <c r="V33813" s="119"/>
      <c r="X33813" s="119"/>
      <c r="Z33813" s="119"/>
    </row>
    <row r="33814" spans="16:26" x14ac:dyDescent="0.25">
      <c r="P33814" s="119"/>
      <c r="R33814" s="119"/>
      <c r="T33814" s="119"/>
      <c r="V33814" s="119"/>
      <c r="X33814" s="119"/>
      <c r="Z33814" s="119"/>
    </row>
    <row r="33815" spans="16:26" x14ac:dyDescent="0.25">
      <c r="P33815" s="119"/>
      <c r="R33815" s="119"/>
      <c r="T33815" s="119"/>
      <c r="V33815" s="119"/>
      <c r="X33815" s="119"/>
      <c r="Z33815" s="119"/>
    </row>
    <row r="33816" spans="16:26" x14ac:dyDescent="0.25">
      <c r="P33816" s="121"/>
      <c r="R33816" s="121"/>
      <c r="T33816" s="121"/>
      <c r="V33816" s="121"/>
      <c r="X33816" s="121"/>
      <c r="Z33816" s="121"/>
    </row>
    <row r="33817" spans="16:26" x14ac:dyDescent="0.25">
      <c r="P33817" s="121"/>
      <c r="R33817" s="121"/>
      <c r="T33817" s="121"/>
      <c r="V33817" s="121"/>
      <c r="X33817" s="121"/>
      <c r="Z33817" s="121"/>
    </row>
    <row r="33818" spans="16:26" x14ac:dyDescent="0.25">
      <c r="P33818" s="121"/>
      <c r="R33818" s="121"/>
      <c r="T33818" s="121"/>
      <c r="V33818" s="121"/>
      <c r="X33818" s="121"/>
      <c r="Z33818" s="121"/>
    </row>
    <row r="33819" spans="16:26" x14ac:dyDescent="0.25">
      <c r="P33819" s="121"/>
      <c r="R33819" s="121"/>
      <c r="T33819" s="121"/>
      <c r="V33819" s="121"/>
      <c r="X33819" s="121"/>
      <c r="Z33819" s="121"/>
    </row>
    <row r="33820" spans="16:26" x14ac:dyDescent="0.25">
      <c r="P33820" s="122"/>
      <c r="R33820" s="122"/>
      <c r="T33820" s="122"/>
      <c r="V33820" s="122"/>
      <c r="X33820" s="122"/>
      <c r="Z33820" s="122"/>
    </row>
    <row r="33821" spans="16:26" x14ac:dyDescent="0.25">
      <c r="P33821" s="118"/>
      <c r="R33821" s="118"/>
      <c r="T33821" s="118"/>
      <c r="V33821" s="118"/>
      <c r="X33821" s="118"/>
      <c r="Z33821" s="118"/>
    </row>
    <row r="33822" spans="16:26" x14ac:dyDescent="0.25">
      <c r="P33822" s="119"/>
      <c r="R33822" s="119"/>
      <c r="T33822" s="119"/>
      <c r="V33822" s="119"/>
      <c r="X33822" s="119"/>
      <c r="Z33822" s="119"/>
    </row>
    <row r="33823" spans="16:26" x14ac:dyDescent="0.25">
      <c r="P33823" s="119"/>
      <c r="R33823" s="119"/>
      <c r="T33823" s="119"/>
      <c r="V33823" s="119"/>
      <c r="X33823" s="119"/>
      <c r="Z33823" s="119"/>
    </row>
    <row r="33824" spans="16:26" x14ac:dyDescent="0.25">
      <c r="P33824" s="120"/>
      <c r="R33824" s="120"/>
      <c r="T33824" s="120"/>
      <c r="V33824" s="120"/>
      <c r="X33824" s="120"/>
      <c r="Z33824" s="120"/>
    </row>
    <row r="33825" spans="16:26" x14ac:dyDescent="0.25">
      <c r="P33825" s="119"/>
      <c r="R33825" s="119"/>
      <c r="T33825" s="119"/>
      <c r="V33825" s="119"/>
      <c r="X33825" s="119"/>
      <c r="Z33825" s="119"/>
    </row>
    <row r="33826" spans="16:26" x14ac:dyDescent="0.25">
      <c r="P33826" s="119"/>
      <c r="R33826" s="119"/>
      <c r="T33826" s="119"/>
      <c r="V33826" s="119"/>
      <c r="X33826" s="119"/>
      <c r="Z33826" s="119"/>
    </row>
    <row r="33827" spans="16:26" x14ac:dyDescent="0.25">
      <c r="P33827" s="120"/>
      <c r="R33827" s="120"/>
      <c r="T33827" s="120"/>
      <c r="V33827" s="120"/>
      <c r="X33827" s="120"/>
      <c r="Z33827" s="120"/>
    </row>
    <row r="33828" spans="16:26" x14ac:dyDescent="0.25">
      <c r="P33828" s="119"/>
      <c r="R33828" s="119"/>
      <c r="T33828" s="119"/>
      <c r="V33828" s="119"/>
      <c r="X33828" s="119"/>
      <c r="Z33828" s="119"/>
    </row>
    <row r="33829" spans="16:26" x14ac:dyDescent="0.25">
      <c r="P33829" s="120"/>
      <c r="R33829" s="120"/>
      <c r="T33829" s="120"/>
      <c r="V33829" s="120"/>
      <c r="X33829" s="120"/>
      <c r="Z33829" s="120"/>
    </row>
    <row r="33830" spans="16:26" x14ac:dyDescent="0.25">
      <c r="P33830" s="119"/>
      <c r="R33830" s="119"/>
      <c r="T33830" s="119"/>
      <c r="V33830" s="119"/>
      <c r="X33830" s="119"/>
      <c r="Z33830" s="119"/>
    </row>
    <row r="33831" spans="16:26" x14ac:dyDescent="0.25">
      <c r="P33831" s="119"/>
      <c r="R33831" s="119"/>
      <c r="T33831" s="119"/>
      <c r="V33831" s="119"/>
      <c r="X33831" s="119"/>
      <c r="Z33831" s="119"/>
    </row>
    <row r="33832" spans="16:26" x14ac:dyDescent="0.25">
      <c r="P33832" s="119"/>
      <c r="R33832" s="119"/>
      <c r="T33832" s="119"/>
      <c r="V33832" s="119"/>
      <c r="X33832" s="119"/>
      <c r="Z33832" s="119"/>
    </row>
    <row r="33833" spans="16:26" x14ac:dyDescent="0.25">
      <c r="P33833" s="121"/>
      <c r="R33833" s="121"/>
      <c r="T33833" s="121"/>
      <c r="V33833" s="121"/>
      <c r="X33833" s="121"/>
      <c r="Z33833" s="121"/>
    </row>
    <row r="33834" spans="16:26" x14ac:dyDescent="0.25">
      <c r="P33834" s="121"/>
      <c r="R33834" s="121"/>
      <c r="T33834" s="121"/>
      <c r="V33834" s="121"/>
      <c r="X33834" s="121"/>
      <c r="Z33834" s="121"/>
    </row>
    <row r="33835" spans="16:26" x14ac:dyDescent="0.25">
      <c r="P33835" s="121"/>
      <c r="R33835" s="121"/>
      <c r="T33835" s="121"/>
      <c r="V33835" s="121"/>
      <c r="X33835" s="121"/>
      <c r="Z33835" s="121"/>
    </row>
    <row r="33836" spans="16:26" x14ac:dyDescent="0.25">
      <c r="P33836" s="121"/>
      <c r="R33836" s="121"/>
      <c r="T33836" s="121"/>
      <c r="V33836" s="121"/>
      <c r="X33836" s="121"/>
      <c r="Z33836" s="121"/>
    </row>
    <row r="33837" spans="16:26" x14ac:dyDescent="0.25">
      <c r="P33837" s="122"/>
      <c r="R33837" s="122"/>
      <c r="T33837" s="122"/>
      <c r="V33837" s="122"/>
      <c r="X33837" s="122"/>
      <c r="Z33837" s="122"/>
    </row>
    <row r="33838" spans="16:26" x14ac:dyDescent="0.25">
      <c r="P33838" s="118"/>
      <c r="R33838" s="118"/>
      <c r="T33838" s="118"/>
      <c r="V33838" s="118"/>
      <c r="X33838" s="118"/>
      <c r="Z33838" s="118"/>
    </row>
    <row r="33839" spans="16:26" x14ac:dyDescent="0.25">
      <c r="P33839" s="119"/>
      <c r="R33839" s="119"/>
      <c r="T33839" s="119"/>
      <c r="V33839" s="119"/>
      <c r="X33839" s="119"/>
      <c r="Z33839" s="119"/>
    </row>
    <row r="33840" spans="16:26" x14ac:dyDescent="0.25">
      <c r="P33840" s="119"/>
      <c r="R33840" s="119"/>
      <c r="T33840" s="119"/>
      <c r="V33840" s="119"/>
      <c r="X33840" s="119"/>
      <c r="Z33840" s="119"/>
    </row>
    <row r="33841" spans="16:26" x14ac:dyDescent="0.25">
      <c r="P33841" s="120"/>
      <c r="R33841" s="120"/>
      <c r="T33841" s="120"/>
      <c r="V33841" s="120"/>
      <c r="X33841" s="120"/>
      <c r="Z33841" s="120"/>
    </row>
    <row r="33842" spans="16:26" x14ac:dyDescent="0.25">
      <c r="P33842" s="119"/>
      <c r="R33842" s="119"/>
      <c r="T33842" s="119"/>
      <c r="V33842" s="119"/>
      <c r="X33842" s="119"/>
      <c r="Z33842" s="119"/>
    </row>
    <row r="33843" spans="16:26" x14ac:dyDescent="0.25">
      <c r="P33843" s="119"/>
      <c r="R33843" s="119"/>
      <c r="T33843" s="119"/>
      <c r="V33843" s="119"/>
      <c r="X33843" s="119"/>
      <c r="Z33843" s="119"/>
    </row>
    <row r="33844" spans="16:26" x14ac:dyDescent="0.25">
      <c r="P33844" s="120"/>
      <c r="R33844" s="120"/>
      <c r="T33844" s="120"/>
      <c r="V33844" s="120"/>
      <c r="X33844" s="120"/>
      <c r="Z33844" s="120"/>
    </row>
    <row r="33845" spans="16:26" x14ac:dyDescent="0.25">
      <c r="P33845" s="119"/>
      <c r="R33845" s="119"/>
      <c r="T33845" s="119"/>
      <c r="V33845" s="119"/>
      <c r="X33845" s="119"/>
      <c r="Z33845" s="119"/>
    </row>
    <row r="33846" spans="16:26" x14ac:dyDescent="0.25">
      <c r="P33846" s="120"/>
      <c r="R33846" s="120"/>
      <c r="T33846" s="120"/>
      <c r="V33846" s="120"/>
      <c r="X33846" s="120"/>
      <c r="Z33846" s="120"/>
    </row>
    <row r="33847" spans="16:26" x14ac:dyDescent="0.25">
      <c r="P33847" s="119"/>
      <c r="R33847" s="119"/>
      <c r="T33847" s="119"/>
      <c r="V33847" s="119"/>
      <c r="X33847" s="119"/>
      <c r="Z33847" s="119"/>
    </row>
    <row r="33848" spans="16:26" x14ac:dyDescent="0.25">
      <c r="P33848" s="119"/>
      <c r="R33848" s="119"/>
      <c r="T33848" s="119"/>
      <c r="V33848" s="119"/>
      <c r="X33848" s="119"/>
      <c r="Z33848" s="119"/>
    </row>
    <row r="33849" spans="16:26" x14ac:dyDescent="0.25">
      <c r="P33849" s="119"/>
      <c r="R33849" s="119"/>
      <c r="T33849" s="119"/>
      <c r="V33849" s="119"/>
      <c r="X33849" s="119"/>
      <c r="Z33849" s="119"/>
    </row>
    <row r="33850" spans="16:26" x14ac:dyDescent="0.25">
      <c r="P33850" s="121"/>
      <c r="R33850" s="121"/>
      <c r="T33850" s="121"/>
      <c r="V33850" s="121"/>
      <c r="X33850" s="121"/>
      <c r="Z33850" s="121"/>
    </row>
    <row r="33851" spans="16:26" x14ac:dyDescent="0.25">
      <c r="P33851" s="121"/>
      <c r="R33851" s="121"/>
      <c r="T33851" s="121"/>
      <c r="V33851" s="121"/>
      <c r="X33851" s="121"/>
      <c r="Z33851" s="121"/>
    </row>
    <row r="33852" spans="16:26" x14ac:dyDescent="0.25">
      <c r="P33852" s="121"/>
      <c r="R33852" s="121"/>
      <c r="T33852" s="121"/>
      <c r="V33852" s="121"/>
      <c r="X33852" s="121"/>
      <c r="Z33852" s="121"/>
    </row>
    <row r="33853" spans="16:26" x14ac:dyDescent="0.25">
      <c r="P33853" s="121"/>
      <c r="R33853" s="121"/>
      <c r="T33853" s="121"/>
      <c r="V33853" s="121"/>
      <c r="X33853" s="121"/>
      <c r="Z33853" s="121"/>
    </row>
    <row r="33854" spans="16:26" x14ac:dyDescent="0.25">
      <c r="P33854" s="122"/>
      <c r="R33854" s="122"/>
      <c r="T33854" s="122"/>
      <c r="V33854" s="122"/>
      <c r="X33854" s="122"/>
      <c r="Z33854" s="122"/>
    </row>
    <row r="33855" spans="16:26" x14ac:dyDescent="0.25">
      <c r="P33855" s="118"/>
      <c r="R33855" s="118"/>
      <c r="T33855" s="118"/>
      <c r="V33855" s="118"/>
      <c r="X33855" s="118"/>
      <c r="Z33855" s="118"/>
    </row>
    <row r="33856" spans="16:26" x14ac:dyDescent="0.25">
      <c r="P33856" s="119"/>
      <c r="R33856" s="119"/>
      <c r="T33856" s="119"/>
      <c r="V33856" s="119"/>
      <c r="X33856" s="119"/>
      <c r="Z33856" s="119"/>
    </row>
    <row r="33857" spans="16:26" x14ac:dyDescent="0.25">
      <c r="P33857" s="119"/>
      <c r="R33857" s="119"/>
      <c r="T33857" s="119"/>
      <c r="V33857" s="119"/>
      <c r="X33857" s="119"/>
      <c r="Z33857" s="119"/>
    </row>
    <row r="33858" spans="16:26" x14ac:dyDescent="0.25">
      <c r="P33858" s="120"/>
      <c r="R33858" s="120"/>
      <c r="T33858" s="120"/>
      <c r="V33858" s="120"/>
      <c r="X33858" s="120"/>
      <c r="Z33858" s="120"/>
    </row>
    <row r="33859" spans="16:26" x14ac:dyDescent="0.25">
      <c r="P33859" s="119"/>
      <c r="R33859" s="119"/>
      <c r="T33859" s="119"/>
      <c r="V33859" s="119"/>
      <c r="X33859" s="119"/>
      <c r="Z33859" s="119"/>
    </row>
    <row r="33860" spans="16:26" x14ac:dyDescent="0.25">
      <c r="P33860" s="119"/>
      <c r="R33860" s="119"/>
      <c r="T33860" s="119"/>
      <c r="V33860" s="119"/>
      <c r="X33860" s="119"/>
      <c r="Z33860" s="119"/>
    </row>
    <row r="33861" spans="16:26" x14ac:dyDescent="0.25">
      <c r="P33861" s="120"/>
      <c r="R33861" s="120"/>
      <c r="T33861" s="120"/>
      <c r="V33861" s="120"/>
      <c r="X33861" s="120"/>
      <c r="Z33861" s="120"/>
    </row>
    <row r="33862" spans="16:26" x14ac:dyDescent="0.25">
      <c r="P33862" s="119"/>
      <c r="R33862" s="119"/>
      <c r="T33862" s="119"/>
      <c r="V33862" s="119"/>
      <c r="X33862" s="119"/>
      <c r="Z33862" s="119"/>
    </row>
    <row r="33863" spans="16:26" x14ac:dyDescent="0.25">
      <c r="P33863" s="120"/>
      <c r="R33863" s="120"/>
      <c r="T33863" s="120"/>
      <c r="V33863" s="120"/>
      <c r="X33863" s="120"/>
      <c r="Z33863" s="120"/>
    </row>
    <row r="33864" spans="16:26" x14ac:dyDescent="0.25">
      <c r="P33864" s="119"/>
      <c r="R33864" s="119"/>
      <c r="T33864" s="119"/>
      <c r="V33864" s="119"/>
      <c r="X33864" s="119"/>
      <c r="Z33864" s="119"/>
    </row>
    <row r="33865" spans="16:26" x14ac:dyDescent="0.25">
      <c r="P33865" s="119"/>
      <c r="R33865" s="119"/>
      <c r="T33865" s="119"/>
      <c r="V33865" s="119"/>
      <c r="X33865" s="119"/>
      <c r="Z33865" s="119"/>
    </row>
    <row r="33866" spans="16:26" x14ac:dyDescent="0.25">
      <c r="P33866" s="119"/>
      <c r="R33866" s="119"/>
      <c r="T33866" s="119"/>
      <c r="V33866" s="119"/>
      <c r="X33866" s="119"/>
      <c r="Z33866" s="119"/>
    </row>
    <row r="33867" spans="16:26" x14ac:dyDescent="0.25">
      <c r="P33867" s="121"/>
      <c r="R33867" s="121"/>
      <c r="T33867" s="121"/>
      <c r="V33867" s="121"/>
      <c r="X33867" s="121"/>
      <c r="Z33867" s="121"/>
    </row>
    <row r="33868" spans="16:26" x14ac:dyDescent="0.25">
      <c r="P33868" s="121"/>
      <c r="R33868" s="121"/>
      <c r="T33868" s="121"/>
      <c r="V33868" s="121"/>
      <c r="X33868" s="121"/>
      <c r="Z33868" s="121"/>
    </row>
    <row r="33869" spans="16:26" x14ac:dyDescent="0.25">
      <c r="P33869" s="121"/>
      <c r="R33869" s="121"/>
      <c r="T33869" s="121"/>
      <c r="V33869" s="121"/>
      <c r="X33869" s="121"/>
      <c r="Z33869" s="121"/>
    </row>
    <row r="33870" spans="16:26" x14ac:dyDescent="0.25">
      <c r="P33870" s="121"/>
      <c r="R33870" s="121"/>
      <c r="T33870" s="121"/>
      <c r="V33870" s="121"/>
      <c r="X33870" s="121"/>
      <c r="Z33870" s="121"/>
    </row>
    <row r="33871" spans="16:26" x14ac:dyDescent="0.25">
      <c r="P33871" s="122"/>
      <c r="R33871" s="122"/>
      <c r="T33871" s="122"/>
      <c r="V33871" s="122"/>
      <c r="X33871" s="122"/>
      <c r="Z33871" s="122"/>
    </row>
    <row r="33872" spans="16:26" x14ac:dyDescent="0.25">
      <c r="P33872" s="118"/>
      <c r="R33872" s="118"/>
      <c r="T33872" s="118"/>
      <c r="V33872" s="118"/>
      <c r="X33872" s="118"/>
      <c r="Z33872" s="118"/>
    </row>
    <row r="33873" spans="16:26" x14ac:dyDescent="0.25">
      <c r="P33873" s="119"/>
      <c r="R33873" s="119"/>
      <c r="T33873" s="119"/>
      <c r="V33873" s="119"/>
      <c r="X33873" s="119"/>
      <c r="Z33873" s="119"/>
    </row>
    <row r="33874" spans="16:26" x14ac:dyDescent="0.25">
      <c r="P33874" s="119"/>
      <c r="R33874" s="119"/>
      <c r="T33874" s="119"/>
      <c r="V33874" s="119"/>
      <c r="X33874" s="119"/>
      <c r="Z33874" s="119"/>
    </row>
    <row r="33875" spans="16:26" x14ac:dyDescent="0.25">
      <c r="P33875" s="120"/>
      <c r="R33875" s="120"/>
      <c r="T33875" s="120"/>
      <c r="V33875" s="120"/>
      <c r="X33875" s="120"/>
      <c r="Z33875" s="120"/>
    </row>
    <row r="33876" spans="16:26" x14ac:dyDescent="0.25">
      <c r="P33876" s="119"/>
      <c r="R33876" s="119"/>
      <c r="T33876" s="119"/>
      <c r="V33876" s="119"/>
      <c r="X33876" s="119"/>
      <c r="Z33876" s="119"/>
    </row>
    <row r="33877" spans="16:26" x14ac:dyDescent="0.25">
      <c r="P33877" s="119"/>
      <c r="R33877" s="119"/>
      <c r="T33877" s="119"/>
      <c r="V33877" s="119"/>
      <c r="X33877" s="119"/>
      <c r="Z33877" s="119"/>
    </row>
    <row r="33878" spans="16:26" x14ac:dyDescent="0.25">
      <c r="P33878" s="120"/>
      <c r="R33878" s="120"/>
      <c r="T33878" s="120"/>
      <c r="V33878" s="120"/>
      <c r="X33878" s="120"/>
      <c r="Z33878" s="120"/>
    </row>
    <row r="33879" spans="16:26" x14ac:dyDescent="0.25">
      <c r="P33879" s="119"/>
      <c r="R33879" s="119"/>
      <c r="T33879" s="119"/>
      <c r="V33879" s="119"/>
      <c r="X33879" s="119"/>
      <c r="Z33879" s="119"/>
    </row>
    <row r="33880" spans="16:26" x14ac:dyDescent="0.25">
      <c r="P33880" s="120"/>
      <c r="R33880" s="120"/>
      <c r="T33880" s="120"/>
      <c r="V33880" s="120"/>
      <c r="X33880" s="120"/>
      <c r="Z33880" s="120"/>
    </row>
    <row r="33881" spans="16:26" x14ac:dyDescent="0.25">
      <c r="P33881" s="119"/>
      <c r="R33881" s="119"/>
      <c r="T33881" s="119"/>
      <c r="V33881" s="119"/>
      <c r="X33881" s="119"/>
      <c r="Z33881" s="119"/>
    </row>
    <row r="33882" spans="16:26" x14ac:dyDescent="0.25">
      <c r="P33882" s="119"/>
      <c r="R33882" s="119"/>
      <c r="T33882" s="119"/>
      <c r="V33882" s="119"/>
      <c r="X33882" s="119"/>
      <c r="Z33882" s="119"/>
    </row>
    <row r="33883" spans="16:26" x14ac:dyDescent="0.25">
      <c r="P33883" s="119"/>
      <c r="R33883" s="119"/>
      <c r="T33883" s="119"/>
      <c r="V33883" s="119"/>
      <c r="X33883" s="119"/>
      <c r="Z33883" s="119"/>
    </row>
    <row r="33884" spans="16:26" x14ac:dyDescent="0.25">
      <c r="P33884" s="121"/>
      <c r="R33884" s="121"/>
      <c r="T33884" s="121"/>
      <c r="V33884" s="121"/>
      <c r="X33884" s="121"/>
      <c r="Z33884" s="121"/>
    </row>
    <row r="33885" spans="16:26" x14ac:dyDescent="0.25">
      <c r="P33885" s="121"/>
      <c r="R33885" s="121"/>
      <c r="T33885" s="121"/>
      <c r="V33885" s="121"/>
      <c r="X33885" s="121"/>
      <c r="Z33885" s="121"/>
    </row>
    <row r="33886" spans="16:26" x14ac:dyDescent="0.25">
      <c r="P33886" s="121"/>
      <c r="R33886" s="121"/>
      <c r="T33886" s="121"/>
      <c r="V33886" s="121"/>
      <c r="X33886" s="121"/>
      <c r="Z33886" s="121"/>
    </row>
    <row r="33887" spans="16:26" x14ac:dyDescent="0.25">
      <c r="P33887" s="121"/>
      <c r="R33887" s="121"/>
      <c r="T33887" s="121"/>
      <c r="V33887" s="121"/>
      <c r="X33887" s="121"/>
      <c r="Z33887" s="121"/>
    </row>
    <row r="33888" spans="16:26" x14ac:dyDescent="0.25">
      <c r="P33888" s="122"/>
      <c r="R33888" s="122"/>
      <c r="T33888" s="122"/>
      <c r="V33888" s="122"/>
      <c r="X33888" s="122"/>
      <c r="Z33888" s="122"/>
    </row>
    <row r="33889" spans="16:26" x14ac:dyDescent="0.25">
      <c r="P33889" s="118"/>
      <c r="R33889" s="118"/>
      <c r="T33889" s="118"/>
      <c r="V33889" s="118"/>
      <c r="X33889" s="118"/>
      <c r="Z33889" s="118"/>
    </row>
    <row r="33890" spans="16:26" x14ac:dyDescent="0.25">
      <c r="P33890" s="119"/>
      <c r="R33890" s="119"/>
      <c r="T33890" s="119"/>
      <c r="V33890" s="119"/>
      <c r="X33890" s="119"/>
      <c r="Z33890" s="119"/>
    </row>
    <row r="33891" spans="16:26" x14ac:dyDescent="0.25">
      <c r="P33891" s="119"/>
      <c r="R33891" s="119"/>
      <c r="T33891" s="119"/>
      <c r="V33891" s="119"/>
      <c r="X33891" s="119"/>
      <c r="Z33891" s="119"/>
    </row>
    <row r="33892" spans="16:26" x14ac:dyDescent="0.25">
      <c r="P33892" s="120"/>
      <c r="R33892" s="120"/>
      <c r="T33892" s="120"/>
      <c r="V33892" s="120"/>
      <c r="X33892" s="120"/>
      <c r="Z33892" s="120"/>
    </row>
    <row r="33893" spans="16:26" x14ac:dyDescent="0.25">
      <c r="P33893" s="119"/>
      <c r="R33893" s="119"/>
      <c r="T33893" s="119"/>
      <c r="V33893" s="119"/>
      <c r="X33893" s="119"/>
      <c r="Z33893" s="119"/>
    </row>
    <row r="33894" spans="16:26" x14ac:dyDescent="0.25">
      <c r="P33894" s="119"/>
      <c r="R33894" s="119"/>
      <c r="T33894" s="119"/>
      <c r="V33894" s="119"/>
      <c r="X33894" s="119"/>
      <c r="Z33894" s="119"/>
    </row>
    <row r="33895" spans="16:26" x14ac:dyDescent="0.25">
      <c r="P33895" s="120"/>
      <c r="R33895" s="120"/>
      <c r="T33895" s="120"/>
      <c r="V33895" s="120"/>
      <c r="X33895" s="120"/>
      <c r="Z33895" s="120"/>
    </row>
    <row r="33896" spans="16:26" x14ac:dyDescent="0.25">
      <c r="P33896" s="119"/>
      <c r="R33896" s="119"/>
      <c r="T33896" s="119"/>
      <c r="V33896" s="119"/>
      <c r="X33896" s="119"/>
      <c r="Z33896" s="119"/>
    </row>
    <row r="33897" spans="16:26" x14ac:dyDescent="0.25">
      <c r="P33897" s="120"/>
      <c r="R33897" s="120"/>
      <c r="T33897" s="120"/>
      <c r="V33897" s="120"/>
      <c r="X33897" s="120"/>
      <c r="Z33897" s="120"/>
    </row>
    <row r="33898" spans="16:26" x14ac:dyDescent="0.25">
      <c r="P33898" s="119"/>
      <c r="R33898" s="119"/>
      <c r="T33898" s="119"/>
      <c r="V33898" s="119"/>
      <c r="X33898" s="119"/>
      <c r="Z33898" s="119"/>
    </row>
    <row r="33899" spans="16:26" x14ac:dyDescent="0.25">
      <c r="P33899" s="119"/>
      <c r="R33899" s="119"/>
      <c r="T33899" s="119"/>
      <c r="V33899" s="119"/>
      <c r="X33899" s="119"/>
      <c r="Z33899" s="119"/>
    </row>
    <row r="33900" spans="16:26" x14ac:dyDescent="0.25">
      <c r="P33900" s="119"/>
      <c r="R33900" s="119"/>
      <c r="T33900" s="119"/>
      <c r="V33900" s="119"/>
      <c r="X33900" s="119"/>
      <c r="Z33900" s="119"/>
    </row>
    <row r="33901" spans="16:26" x14ac:dyDescent="0.25">
      <c r="P33901" s="121"/>
      <c r="R33901" s="121"/>
      <c r="T33901" s="121"/>
      <c r="V33901" s="121"/>
      <c r="X33901" s="121"/>
      <c r="Z33901" s="121"/>
    </row>
    <row r="33902" spans="16:26" x14ac:dyDescent="0.25">
      <c r="P33902" s="121"/>
      <c r="R33902" s="121"/>
      <c r="T33902" s="121"/>
      <c r="V33902" s="121"/>
      <c r="X33902" s="121"/>
      <c r="Z33902" s="121"/>
    </row>
    <row r="33903" spans="16:26" x14ac:dyDescent="0.25">
      <c r="P33903" s="121"/>
      <c r="R33903" s="121"/>
      <c r="T33903" s="121"/>
      <c r="V33903" s="121"/>
      <c r="X33903" s="121"/>
      <c r="Z33903" s="121"/>
    </row>
    <row r="33904" spans="16:26" x14ac:dyDescent="0.25">
      <c r="P33904" s="121"/>
      <c r="R33904" s="121"/>
      <c r="T33904" s="121"/>
      <c r="V33904" s="121"/>
      <c r="X33904" s="121"/>
      <c r="Z33904" s="121"/>
    </row>
    <row r="33905" spans="16:26" x14ac:dyDescent="0.25">
      <c r="P33905" s="122"/>
      <c r="R33905" s="122"/>
      <c r="T33905" s="122"/>
      <c r="V33905" s="122"/>
      <c r="X33905" s="122"/>
      <c r="Z33905" s="122"/>
    </row>
    <row r="33906" spans="16:26" x14ac:dyDescent="0.25">
      <c r="P33906" s="118"/>
      <c r="R33906" s="118"/>
      <c r="T33906" s="118"/>
      <c r="V33906" s="118"/>
      <c r="X33906" s="118"/>
      <c r="Z33906" s="118"/>
    </row>
    <row r="33907" spans="16:26" x14ac:dyDescent="0.25">
      <c r="P33907" s="119"/>
      <c r="R33907" s="119"/>
      <c r="T33907" s="119"/>
      <c r="V33907" s="119"/>
      <c r="X33907" s="119"/>
      <c r="Z33907" s="119"/>
    </row>
    <row r="33908" spans="16:26" x14ac:dyDescent="0.25">
      <c r="P33908" s="119"/>
      <c r="R33908" s="119"/>
      <c r="T33908" s="119"/>
      <c r="V33908" s="119"/>
      <c r="X33908" s="119"/>
      <c r="Z33908" s="119"/>
    </row>
    <row r="33909" spans="16:26" x14ac:dyDescent="0.25">
      <c r="P33909" s="120"/>
      <c r="R33909" s="120"/>
      <c r="T33909" s="120"/>
      <c r="V33909" s="120"/>
      <c r="X33909" s="120"/>
      <c r="Z33909" s="120"/>
    </row>
    <row r="33910" spans="16:26" x14ac:dyDescent="0.25">
      <c r="P33910" s="119"/>
      <c r="R33910" s="119"/>
      <c r="T33910" s="119"/>
      <c r="V33910" s="119"/>
      <c r="X33910" s="119"/>
      <c r="Z33910" s="119"/>
    </row>
    <row r="33911" spans="16:26" x14ac:dyDescent="0.25">
      <c r="P33911" s="119"/>
      <c r="R33911" s="119"/>
      <c r="T33911" s="119"/>
      <c r="V33911" s="119"/>
      <c r="X33911" s="119"/>
      <c r="Z33911" s="119"/>
    </row>
    <row r="33912" spans="16:26" x14ac:dyDescent="0.25">
      <c r="P33912" s="120"/>
      <c r="R33912" s="120"/>
      <c r="T33912" s="120"/>
      <c r="V33912" s="120"/>
      <c r="X33912" s="120"/>
      <c r="Z33912" s="120"/>
    </row>
    <row r="33913" spans="16:26" x14ac:dyDescent="0.25">
      <c r="P33913" s="119"/>
      <c r="R33913" s="119"/>
      <c r="T33913" s="119"/>
      <c r="V33913" s="119"/>
      <c r="X33913" s="119"/>
      <c r="Z33913" s="119"/>
    </row>
    <row r="33914" spans="16:26" x14ac:dyDescent="0.25">
      <c r="P33914" s="120"/>
      <c r="R33914" s="120"/>
      <c r="T33914" s="120"/>
      <c r="V33914" s="120"/>
      <c r="X33914" s="120"/>
      <c r="Z33914" s="120"/>
    </row>
    <row r="33915" spans="16:26" x14ac:dyDescent="0.25">
      <c r="P33915" s="119"/>
      <c r="R33915" s="119"/>
      <c r="T33915" s="119"/>
      <c r="V33915" s="119"/>
      <c r="X33915" s="119"/>
      <c r="Z33915" s="119"/>
    </row>
    <row r="33916" spans="16:26" x14ac:dyDescent="0.25">
      <c r="P33916" s="119"/>
      <c r="R33916" s="119"/>
      <c r="T33916" s="119"/>
      <c r="V33916" s="119"/>
      <c r="X33916" s="119"/>
      <c r="Z33916" s="119"/>
    </row>
    <row r="33917" spans="16:26" x14ac:dyDescent="0.25">
      <c r="P33917" s="119"/>
      <c r="R33917" s="119"/>
      <c r="T33917" s="119"/>
      <c r="V33917" s="119"/>
      <c r="X33917" s="119"/>
      <c r="Z33917" s="119"/>
    </row>
    <row r="33918" spans="16:26" x14ac:dyDescent="0.25">
      <c r="P33918" s="121"/>
      <c r="R33918" s="121"/>
      <c r="T33918" s="121"/>
      <c r="V33918" s="121"/>
      <c r="X33918" s="121"/>
      <c r="Z33918" s="121"/>
    </row>
    <row r="33919" spans="16:26" x14ac:dyDescent="0.25">
      <c r="P33919" s="121"/>
      <c r="R33919" s="121"/>
      <c r="T33919" s="121"/>
      <c r="V33919" s="121"/>
      <c r="X33919" s="121"/>
      <c r="Z33919" s="121"/>
    </row>
    <row r="33920" spans="16:26" x14ac:dyDescent="0.25">
      <c r="P33920" s="121"/>
      <c r="R33920" s="121"/>
      <c r="T33920" s="121"/>
      <c r="V33920" s="121"/>
      <c r="X33920" s="121"/>
      <c r="Z33920" s="121"/>
    </row>
    <row r="33921" spans="16:26" x14ac:dyDescent="0.25">
      <c r="P33921" s="121"/>
      <c r="R33921" s="121"/>
      <c r="T33921" s="121"/>
      <c r="V33921" s="121"/>
      <c r="X33921" s="121"/>
      <c r="Z33921" s="121"/>
    </row>
    <row r="33922" spans="16:26" x14ac:dyDescent="0.25">
      <c r="P33922" s="122"/>
      <c r="R33922" s="122"/>
      <c r="T33922" s="122"/>
      <c r="V33922" s="122"/>
      <c r="X33922" s="122"/>
      <c r="Z33922" s="122"/>
    </row>
    <row r="33923" spans="16:26" x14ac:dyDescent="0.25">
      <c r="P33923" s="118"/>
      <c r="R33923" s="118"/>
      <c r="T33923" s="118"/>
      <c r="V33923" s="118"/>
      <c r="X33923" s="118"/>
      <c r="Z33923" s="118"/>
    </row>
    <row r="33924" spans="16:26" x14ac:dyDescent="0.25">
      <c r="P33924" s="119"/>
      <c r="R33924" s="119"/>
      <c r="T33924" s="119"/>
      <c r="V33924" s="119"/>
      <c r="X33924" s="119"/>
      <c r="Z33924" s="119"/>
    </row>
    <row r="33925" spans="16:26" x14ac:dyDescent="0.25">
      <c r="P33925" s="119"/>
      <c r="R33925" s="119"/>
      <c r="T33925" s="119"/>
      <c r="V33925" s="119"/>
      <c r="X33925" s="119"/>
      <c r="Z33925" s="119"/>
    </row>
    <row r="33926" spans="16:26" x14ac:dyDescent="0.25">
      <c r="P33926" s="120"/>
      <c r="R33926" s="120"/>
      <c r="T33926" s="120"/>
      <c r="V33926" s="120"/>
      <c r="X33926" s="120"/>
      <c r="Z33926" s="120"/>
    </row>
    <row r="33927" spans="16:26" x14ac:dyDescent="0.25">
      <c r="P33927" s="119"/>
      <c r="R33927" s="119"/>
      <c r="T33927" s="119"/>
      <c r="V33927" s="119"/>
      <c r="X33927" s="119"/>
      <c r="Z33927" s="119"/>
    </row>
    <row r="33928" spans="16:26" x14ac:dyDescent="0.25">
      <c r="P33928" s="119"/>
      <c r="R33928" s="119"/>
      <c r="T33928" s="119"/>
      <c r="V33928" s="119"/>
      <c r="X33928" s="119"/>
      <c r="Z33928" s="119"/>
    </row>
    <row r="33929" spans="16:26" x14ac:dyDescent="0.25">
      <c r="P33929" s="120"/>
      <c r="R33929" s="120"/>
      <c r="T33929" s="120"/>
      <c r="V33929" s="120"/>
      <c r="X33929" s="120"/>
      <c r="Z33929" s="120"/>
    </row>
    <row r="33930" spans="16:26" x14ac:dyDescent="0.25">
      <c r="P33930" s="119"/>
      <c r="R33930" s="119"/>
      <c r="T33930" s="119"/>
      <c r="V33930" s="119"/>
      <c r="X33930" s="119"/>
      <c r="Z33930" s="119"/>
    </row>
    <row r="33931" spans="16:26" x14ac:dyDescent="0.25">
      <c r="P33931" s="120"/>
      <c r="R33931" s="120"/>
      <c r="T33931" s="120"/>
      <c r="V33931" s="120"/>
      <c r="X33931" s="120"/>
      <c r="Z33931" s="120"/>
    </row>
    <row r="33932" spans="16:26" x14ac:dyDescent="0.25">
      <c r="P33932" s="119"/>
      <c r="R33932" s="119"/>
      <c r="T33932" s="119"/>
      <c r="V33932" s="119"/>
      <c r="X33932" s="119"/>
      <c r="Z33932" s="119"/>
    </row>
    <row r="33933" spans="16:26" x14ac:dyDescent="0.25">
      <c r="P33933" s="119"/>
      <c r="R33933" s="119"/>
      <c r="T33933" s="119"/>
      <c r="V33933" s="119"/>
      <c r="X33933" s="119"/>
      <c r="Z33933" s="119"/>
    </row>
    <row r="33934" spans="16:26" x14ac:dyDescent="0.25">
      <c r="P33934" s="119"/>
      <c r="R33934" s="119"/>
      <c r="T33934" s="119"/>
      <c r="V33934" s="119"/>
      <c r="X33934" s="119"/>
      <c r="Z33934" s="119"/>
    </row>
    <row r="33935" spans="16:26" x14ac:dyDescent="0.25">
      <c r="P33935" s="121"/>
      <c r="R33935" s="121"/>
      <c r="T33935" s="121"/>
      <c r="V33935" s="121"/>
      <c r="X33935" s="121"/>
      <c r="Z33935" s="121"/>
    </row>
    <row r="33936" spans="16:26" x14ac:dyDescent="0.25">
      <c r="P33936" s="121"/>
      <c r="R33936" s="121"/>
      <c r="T33936" s="121"/>
      <c r="V33936" s="121"/>
      <c r="X33936" s="121"/>
      <c r="Z33936" s="121"/>
    </row>
    <row r="33937" spans="16:26" x14ac:dyDescent="0.25">
      <c r="P33937" s="121"/>
      <c r="R33937" s="121"/>
      <c r="T33937" s="121"/>
      <c r="V33937" s="121"/>
      <c r="X33937" s="121"/>
      <c r="Z33937" s="121"/>
    </row>
    <row r="33938" spans="16:26" x14ac:dyDescent="0.25">
      <c r="P33938" s="121"/>
      <c r="R33938" s="121"/>
      <c r="T33938" s="121"/>
      <c r="V33938" s="121"/>
      <c r="X33938" s="121"/>
      <c r="Z33938" s="121"/>
    </row>
    <row r="33939" spans="16:26" x14ac:dyDescent="0.25">
      <c r="P33939" s="122"/>
      <c r="R33939" s="122"/>
      <c r="T33939" s="122"/>
      <c r="V33939" s="122"/>
      <c r="X33939" s="122"/>
      <c r="Z33939" s="122"/>
    </row>
    <row r="33940" spans="16:26" x14ac:dyDescent="0.25">
      <c r="P33940" s="118"/>
      <c r="R33940" s="118"/>
      <c r="T33940" s="118"/>
      <c r="V33940" s="118"/>
      <c r="X33940" s="118"/>
      <c r="Z33940" s="118"/>
    </row>
    <row r="33941" spans="16:26" x14ac:dyDescent="0.25">
      <c r="P33941" s="119"/>
      <c r="R33941" s="119"/>
      <c r="T33941" s="119"/>
      <c r="V33941" s="119"/>
      <c r="X33941" s="119"/>
      <c r="Z33941" s="119"/>
    </row>
    <row r="33942" spans="16:26" x14ac:dyDescent="0.25">
      <c r="P33942" s="119"/>
      <c r="R33942" s="119"/>
      <c r="T33942" s="119"/>
      <c r="V33942" s="119"/>
      <c r="X33942" s="119"/>
      <c r="Z33942" s="119"/>
    </row>
    <row r="33943" spans="16:26" x14ac:dyDescent="0.25">
      <c r="P33943" s="120"/>
      <c r="R33943" s="120"/>
      <c r="T33943" s="120"/>
      <c r="V33943" s="120"/>
      <c r="X33943" s="120"/>
      <c r="Z33943" s="120"/>
    </row>
    <row r="33944" spans="16:26" x14ac:dyDescent="0.25">
      <c r="P33944" s="119"/>
      <c r="R33944" s="119"/>
      <c r="T33944" s="119"/>
      <c r="V33944" s="119"/>
      <c r="X33944" s="119"/>
      <c r="Z33944" s="119"/>
    </row>
    <row r="33945" spans="16:26" x14ac:dyDescent="0.25">
      <c r="P33945" s="119"/>
      <c r="R33945" s="119"/>
      <c r="T33945" s="119"/>
      <c r="V33945" s="119"/>
      <c r="X33945" s="119"/>
      <c r="Z33945" s="119"/>
    </row>
    <row r="33946" spans="16:26" x14ac:dyDescent="0.25">
      <c r="P33946" s="120"/>
      <c r="R33946" s="120"/>
      <c r="T33946" s="120"/>
      <c r="V33946" s="120"/>
      <c r="X33946" s="120"/>
      <c r="Z33946" s="120"/>
    </row>
    <row r="33947" spans="16:26" x14ac:dyDescent="0.25">
      <c r="P33947" s="119"/>
      <c r="R33947" s="119"/>
      <c r="T33947" s="119"/>
      <c r="V33947" s="119"/>
      <c r="X33947" s="119"/>
      <c r="Z33947" s="119"/>
    </row>
    <row r="33948" spans="16:26" x14ac:dyDescent="0.25">
      <c r="P33948" s="120"/>
      <c r="R33948" s="120"/>
      <c r="T33948" s="120"/>
      <c r="V33948" s="120"/>
      <c r="X33948" s="120"/>
      <c r="Z33948" s="120"/>
    </row>
    <row r="33949" spans="16:26" x14ac:dyDescent="0.25">
      <c r="P33949" s="119"/>
      <c r="R33949" s="119"/>
      <c r="T33949" s="119"/>
      <c r="V33949" s="119"/>
      <c r="X33949" s="119"/>
      <c r="Z33949" s="119"/>
    </row>
    <row r="33950" spans="16:26" x14ac:dyDescent="0.25">
      <c r="P33950" s="119"/>
      <c r="R33950" s="119"/>
      <c r="T33950" s="119"/>
      <c r="V33950" s="119"/>
      <c r="X33950" s="119"/>
      <c r="Z33950" s="119"/>
    </row>
    <row r="33951" spans="16:26" x14ac:dyDescent="0.25">
      <c r="P33951" s="119"/>
      <c r="R33951" s="119"/>
      <c r="T33951" s="119"/>
      <c r="V33951" s="119"/>
      <c r="X33951" s="119"/>
      <c r="Z33951" s="119"/>
    </row>
    <row r="33952" spans="16:26" x14ac:dyDescent="0.25">
      <c r="P33952" s="121"/>
      <c r="R33952" s="121"/>
      <c r="T33952" s="121"/>
      <c r="V33952" s="121"/>
      <c r="X33952" s="121"/>
      <c r="Z33952" s="121"/>
    </row>
    <row r="33953" spans="16:26" x14ac:dyDescent="0.25">
      <c r="P33953" s="121"/>
      <c r="R33953" s="121"/>
      <c r="T33953" s="121"/>
      <c r="V33953" s="121"/>
      <c r="X33953" s="121"/>
      <c r="Z33953" s="121"/>
    </row>
    <row r="33954" spans="16:26" x14ac:dyDescent="0.25">
      <c r="P33954" s="121"/>
      <c r="R33954" s="121"/>
      <c r="T33954" s="121"/>
      <c r="V33954" s="121"/>
      <c r="X33954" s="121"/>
      <c r="Z33954" s="121"/>
    </row>
    <row r="33955" spans="16:26" x14ac:dyDescent="0.25">
      <c r="P33955" s="121"/>
      <c r="R33955" s="121"/>
      <c r="T33955" s="121"/>
      <c r="V33955" s="121"/>
      <c r="X33955" s="121"/>
      <c r="Z33955" s="121"/>
    </row>
    <row r="33956" spans="16:26" x14ac:dyDescent="0.25">
      <c r="P33956" s="122"/>
      <c r="R33956" s="122"/>
      <c r="T33956" s="122"/>
      <c r="V33956" s="122"/>
      <c r="X33956" s="122"/>
      <c r="Z33956" s="122"/>
    </row>
    <row r="33957" spans="16:26" x14ac:dyDescent="0.25">
      <c r="P33957" s="118"/>
      <c r="R33957" s="118"/>
      <c r="T33957" s="118"/>
      <c r="V33957" s="118"/>
      <c r="X33957" s="118"/>
      <c r="Z33957" s="118"/>
    </row>
    <row r="33958" spans="16:26" x14ac:dyDescent="0.25">
      <c r="P33958" s="119"/>
      <c r="R33958" s="119"/>
      <c r="T33958" s="119"/>
      <c r="V33958" s="119"/>
      <c r="X33958" s="119"/>
      <c r="Z33958" s="119"/>
    </row>
    <row r="33959" spans="16:26" x14ac:dyDescent="0.25">
      <c r="P33959" s="119"/>
      <c r="R33959" s="119"/>
      <c r="T33959" s="119"/>
      <c r="V33959" s="119"/>
      <c r="X33959" s="119"/>
      <c r="Z33959" s="119"/>
    </row>
    <row r="33960" spans="16:26" x14ac:dyDescent="0.25">
      <c r="P33960" s="120"/>
      <c r="R33960" s="120"/>
      <c r="T33960" s="120"/>
      <c r="V33960" s="120"/>
      <c r="X33960" s="120"/>
      <c r="Z33960" s="120"/>
    </row>
    <row r="33961" spans="16:26" x14ac:dyDescent="0.25">
      <c r="P33961" s="119"/>
      <c r="R33961" s="119"/>
      <c r="T33961" s="119"/>
      <c r="V33961" s="119"/>
      <c r="X33961" s="119"/>
      <c r="Z33961" s="119"/>
    </row>
    <row r="33962" spans="16:26" x14ac:dyDescent="0.25">
      <c r="P33962" s="119"/>
      <c r="R33962" s="119"/>
      <c r="T33962" s="119"/>
      <c r="V33962" s="119"/>
      <c r="X33962" s="119"/>
      <c r="Z33962" s="119"/>
    </row>
    <row r="33963" spans="16:26" x14ac:dyDescent="0.25">
      <c r="P33963" s="120"/>
      <c r="R33963" s="120"/>
      <c r="T33963" s="120"/>
      <c r="V33963" s="120"/>
      <c r="X33963" s="120"/>
      <c r="Z33963" s="120"/>
    </row>
    <row r="33964" spans="16:26" x14ac:dyDescent="0.25">
      <c r="P33964" s="119"/>
      <c r="R33964" s="119"/>
      <c r="T33964" s="119"/>
      <c r="V33964" s="119"/>
      <c r="X33964" s="119"/>
      <c r="Z33964" s="119"/>
    </row>
    <row r="33965" spans="16:26" x14ac:dyDescent="0.25">
      <c r="P33965" s="120"/>
      <c r="R33965" s="120"/>
      <c r="T33965" s="120"/>
      <c r="V33965" s="120"/>
      <c r="X33965" s="120"/>
      <c r="Z33965" s="120"/>
    </row>
    <row r="33966" spans="16:26" x14ac:dyDescent="0.25">
      <c r="P33966" s="119"/>
      <c r="R33966" s="119"/>
      <c r="T33966" s="119"/>
      <c r="V33966" s="119"/>
      <c r="X33966" s="119"/>
      <c r="Z33966" s="119"/>
    </row>
    <row r="33967" spans="16:26" x14ac:dyDescent="0.25">
      <c r="P33967" s="119"/>
      <c r="R33967" s="119"/>
      <c r="T33967" s="119"/>
      <c r="V33967" s="119"/>
      <c r="X33967" s="119"/>
      <c r="Z33967" s="119"/>
    </row>
    <row r="33968" spans="16:26" x14ac:dyDescent="0.25">
      <c r="P33968" s="119"/>
      <c r="R33968" s="119"/>
      <c r="T33968" s="119"/>
      <c r="V33968" s="119"/>
      <c r="X33968" s="119"/>
      <c r="Z33968" s="119"/>
    </row>
    <row r="33969" spans="16:26" x14ac:dyDescent="0.25">
      <c r="P33969" s="121"/>
      <c r="R33969" s="121"/>
      <c r="T33969" s="121"/>
      <c r="V33969" s="121"/>
      <c r="X33969" s="121"/>
      <c r="Z33969" s="121"/>
    </row>
    <row r="33970" spans="16:26" x14ac:dyDescent="0.25">
      <c r="P33970" s="121"/>
      <c r="R33970" s="121"/>
      <c r="T33970" s="121"/>
      <c r="V33970" s="121"/>
      <c r="X33970" s="121"/>
      <c r="Z33970" s="121"/>
    </row>
    <row r="33971" spans="16:26" x14ac:dyDescent="0.25">
      <c r="P33971" s="121"/>
      <c r="R33971" s="121"/>
      <c r="T33971" s="121"/>
      <c r="V33971" s="121"/>
      <c r="X33971" s="121"/>
      <c r="Z33971" s="121"/>
    </row>
    <row r="33972" spans="16:26" x14ac:dyDescent="0.25">
      <c r="P33972" s="121"/>
      <c r="R33972" s="121"/>
      <c r="T33972" s="121"/>
      <c r="V33972" s="121"/>
      <c r="X33972" s="121"/>
      <c r="Z33972" s="121"/>
    </row>
    <row r="33973" spans="16:26" x14ac:dyDescent="0.25">
      <c r="P33973" s="122"/>
      <c r="R33973" s="122"/>
      <c r="T33973" s="122"/>
      <c r="V33973" s="122"/>
      <c r="X33973" s="122"/>
      <c r="Z33973" s="122"/>
    </row>
    <row r="33974" spans="16:26" x14ac:dyDescent="0.25">
      <c r="P33974" s="118"/>
      <c r="R33974" s="118"/>
      <c r="T33974" s="118"/>
      <c r="V33974" s="118"/>
      <c r="X33974" s="118"/>
      <c r="Z33974" s="118"/>
    </row>
    <row r="33975" spans="16:26" x14ac:dyDescent="0.25">
      <c r="P33975" s="119"/>
      <c r="R33975" s="119"/>
      <c r="T33975" s="119"/>
      <c r="V33975" s="119"/>
      <c r="X33975" s="119"/>
      <c r="Z33975" s="119"/>
    </row>
    <row r="33976" spans="16:26" x14ac:dyDescent="0.25">
      <c r="P33976" s="119"/>
      <c r="R33976" s="119"/>
      <c r="T33976" s="119"/>
      <c r="V33976" s="119"/>
      <c r="X33976" s="119"/>
      <c r="Z33976" s="119"/>
    </row>
    <row r="33977" spans="16:26" x14ac:dyDescent="0.25">
      <c r="P33977" s="120"/>
      <c r="R33977" s="120"/>
      <c r="T33977" s="120"/>
      <c r="V33977" s="120"/>
      <c r="X33977" s="120"/>
      <c r="Z33977" s="120"/>
    </row>
    <row r="33978" spans="16:26" x14ac:dyDescent="0.25">
      <c r="P33978" s="119"/>
      <c r="R33978" s="119"/>
      <c r="T33978" s="119"/>
      <c r="V33978" s="119"/>
      <c r="X33978" s="119"/>
      <c r="Z33978" s="119"/>
    </row>
    <row r="33979" spans="16:26" x14ac:dyDescent="0.25">
      <c r="P33979" s="119"/>
      <c r="R33979" s="119"/>
      <c r="T33979" s="119"/>
      <c r="V33979" s="119"/>
      <c r="X33979" s="119"/>
      <c r="Z33979" s="119"/>
    </row>
    <row r="33980" spans="16:26" x14ac:dyDescent="0.25">
      <c r="P33980" s="120"/>
      <c r="R33980" s="120"/>
      <c r="T33980" s="120"/>
      <c r="V33980" s="120"/>
      <c r="X33980" s="120"/>
      <c r="Z33980" s="120"/>
    </row>
    <row r="33981" spans="16:26" x14ac:dyDescent="0.25">
      <c r="P33981" s="119"/>
      <c r="R33981" s="119"/>
      <c r="T33981" s="119"/>
      <c r="V33981" s="119"/>
      <c r="X33981" s="119"/>
      <c r="Z33981" s="119"/>
    </row>
    <row r="33982" spans="16:26" x14ac:dyDescent="0.25">
      <c r="P33982" s="120"/>
      <c r="R33982" s="120"/>
      <c r="T33982" s="120"/>
      <c r="V33982" s="120"/>
      <c r="X33982" s="120"/>
      <c r="Z33982" s="120"/>
    </row>
    <row r="33983" spans="16:26" x14ac:dyDescent="0.25">
      <c r="P33983" s="119"/>
      <c r="R33983" s="119"/>
      <c r="T33983" s="119"/>
      <c r="V33983" s="119"/>
      <c r="X33983" s="119"/>
      <c r="Z33983" s="119"/>
    </row>
    <row r="33984" spans="16:26" x14ac:dyDescent="0.25">
      <c r="P33984" s="119"/>
      <c r="R33984" s="119"/>
      <c r="T33984" s="119"/>
      <c r="V33984" s="119"/>
      <c r="X33984" s="119"/>
      <c r="Z33984" s="119"/>
    </row>
    <row r="33985" spans="16:26" x14ac:dyDescent="0.25">
      <c r="P33985" s="119"/>
      <c r="R33985" s="119"/>
      <c r="T33985" s="119"/>
      <c r="V33985" s="119"/>
      <c r="X33985" s="119"/>
      <c r="Z33985" s="119"/>
    </row>
    <row r="33986" spans="16:26" x14ac:dyDescent="0.25">
      <c r="P33986" s="121"/>
      <c r="R33986" s="121"/>
      <c r="T33986" s="121"/>
      <c r="V33986" s="121"/>
      <c r="X33986" s="121"/>
      <c r="Z33986" s="121"/>
    </row>
    <row r="33987" spans="16:26" x14ac:dyDescent="0.25">
      <c r="P33987" s="121"/>
      <c r="R33987" s="121"/>
      <c r="T33987" s="121"/>
      <c r="V33987" s="121"/>
      <c r="X33987" s="121"/>
      <c r="Z33987" s="121"/>
    </row>
    <row r="33988" spans="16:26" x14ac:dyDescent="0.25">
      <c r="P33988" s="121"/>
      <c r="R33988" s="121"/>
      <c r="T33988" s="121"/>
      <c r="V33988" s="121"/>
      <c r="X33988" s="121"/>
      <c r="Z33988" s="121"/>
    </row>
    <row r="33989" spans="16:26" x14ac:dyDescent="0.25">
      <c r="P33989" s="121"/>
      <c r="R33989" s="121"/>
      <c r="T33989" s="121"/>
      <c r="V33989" s="121"/>
      <c r="X33989" s="121"/>
      <c r="Z33989" s="121"/>
    </row>
    <row r="33990" spans="16:26" x14ac:dyDescent="0.25">
      <c r="P33990" s="122"/>
      <c r="R33990" s="122"/>
      <c r="T33990" s="122"/>
      <c r="V33990" s="122"/>
      <c r="X33990" s="122"/>
      <c r="Z33990" s="122"/>
    </row>
    <row r="33991" spans="16:26" x14ac:dyDescent="0.25">
      <c r="P33991" s="118"/>
      <c r="R33991" s="118"/>
      <c r="T33991" s="118"/>
      <c r="V33991" s="118"/>
      <c r="X33991" s="118"/>
      <c r="Z33991" s="118"/>
    </row>
    <row r="33992" spans="16:26" x14ac:dyDescent="0.25">
      <c r="P33992" s="119"/>
      <c r="R33992" s="119"/>
      <c r="T33992" s="119"/>
      <c r="V33992" s="119"/>
      <c r="X33992" s="119"/>
      <c r="Z33992" s="119"/>
    </row>
    <row r="33993" spans="16:26" x14ac:dyDescent="0.25">
      <c r="P33993" s="119"/>
      <c r="R33993" s="119"/>
      <c r="T33993" s="119"/>
      <c r="V33993" s="119"/>
      <c r="X33993" s="119"/>
      <c r="Z33993" s="119"/>
    </row>
    <row r="33994" spans="16:26" x14ac:dyDescent="0.25">
      <c r="P33994" s="120"/>
      <c r="R33994" s="120"/>
      <c r="T33994" s="120"/>
      <c r="V33994" s="120"/>
      <c r="X33994" s="120"/>
      <c r="Z33994" s="120"/>
    </row>
    <row r="33995" spans="16:26" x14ac:dyDescent="0.25">
      <c r="P33995" s="119"/>
      <c r="R33995" s="119"/>
      <c r="T33995" s="119"/>
      <c r="V33995" s="119"/>
      <c r="X33995" s="119"/>
      <c r="Z33995" s="119"/>
    </row>
    <row r="33996" spans="16:26" x14ac:dyDescent="0.25">
      <c r="P33996" s="119"/>
      <c r="R33996" s="119"/>
      <c r="T33996" s="119"/>
      <c r="V33996" s="119"/>
      <c r="X33996" s="119"/>
      <c r="Z33996" s="119"/>
    </row>
    <row r="33997" spans="16:26" x14ac:dyDescent="0.25">
      <c r="P33997" s="120"/>
      <c r="R33997" s="120"/>
      <c r="T33997" s="120"/>
      <c r="V33997" s="120"/>
      <c r="X33997" s="120"/>
      <c r="Z33997" s="120"/>
    </row>
    <row r="33998" spans="16:26" x14ac:dyDescent="0.25">
      <c r="P33998" s="119"/>
      <c r="R33998" s="119"/>
      <c r="T33998" s="119"/>
      <c r="V33998" s="119"/>
      <c r="X33998" s="119"/>
      <c r="Z33998" s="119"/>
    </row>
    <row r="33999" spans="16:26" x14ac:dyDescent="0.25">
      <c r="P33999" s="120"/>
      <c r="R33999" s="120"/>
      <c r="T33999" s="120"/>
      <c r="V33999" s="120"/>
      <c r="X33999" s="120"/>
      <c r="Z33999" s="120"/>
    </row>
    <row r="34000" spans="16:26" x14ac:dyDescent="0.25">
      <c r="P34000" s="119"/>
      <c r="R34000" s="119"/>
      <c r="T34000" s="119"/>
      <c r="V34000" s="119"/>
      <c r="X34000" s="119"/>
      <c r="Z34000" s="119"/>
    </row>
    <row r="34001" spans="16:26" x14ac:dyDescent="0.25">
      <c r="P34001" s="119"/>
      <c r="R34001" s="119"/>
      <c r="T34001" s="119"/>
      <c r="V34001" s="119"/>
      <c r="X34001" s="119"/>
      <c r="Z34001" s="119"/>
    </row>
    <row r="34002" spans="16:26" x14ac:dyDescent="0.25">
      <c r="P34002" s="119"/>
      <c r="R34002" s="119"/>
      <c r="T34002" s="119"/>
      <c r="V34002" s="119"/>
      <c r="X34002" s="119"/>
      <c r="Z34002" s="119"/>
    </row>
    <row r="34003" spans="16:26" x14ac:dyDescent="0.25">
      <c r="P34003" s="121"/>
      <c r="R34003" s="121"/>
      <c r="T34003" s="121"/>
      <c r="V34003" s="121"/>
      <c r="X34003" s="121"/>
      <c r="Z34003" s="121"/>
    </row>
    <row r="34004" spans="16:26" x14ac:dyDescent="0.25">
      <c r="P34004" s="121"/>
      <c r="R34004" s="121"/>
      <c r="T34004" s="121"/>
      <c r="V34004" s="121"/>
      <c r="X34004" s="121"/>
      <c r="Z34004" s="121"/>
    </row>
    <row r="34005" spans="16:26" x14ac:dyDescent="0.25">
      <c r="P34005" s="121"/>
      <c r="R34005" s="121"/>
      <c r="T34005" s="121"/>
      <c r="V34005" s="121"/>
      <c r="X34005" s="121"/>
      <c r="Z34005" s="121"/>
    </row>
    <row r="34006" spans="16:26" x14ac:dyDescent="0.25">
      <c r="P34006" s="121"/>
      <c r="R34006" s="121"/>
      <c r="T34006" s="121"/>
      <c r="V34006" s="121"/>
      <c r="X34006" s="121"/>
      <c r="Z34006" s="121"/>
    </row>
    <row r="34007" spans="16:26" x14ac:dyDescent="0.25">
      <c r="P34007" s="122"/>
      <c r="R34007" s="122"/>
      <c r="T34007" s="122"/>
      <c r="V34007" s="122"/>
      <c r="X34007" s="122"/>
      <c r="Z34007" s="122"/>
    </row>
    <row r="34008" spans="16:26" x14ac:dyDescent="0.25">
      <c r="P34008" s="118"/>
      <c r="R34008" s="118"/>
      <c r="T34008" s="118"/>
      <c r="V34008" s="118"/>
      <c r="X34008" s="118"/>
      <c r="Z34008" s="118"/>
    </row>
    <row r="34009" spans="16:26" x14ac:dyDescent="0.25">
      <c r="P34009" s="119"/>
      <c r="R34009" s="119"/>
      <c r="T34009" s="119"/>
      <c r="V34009" s="119"/>
      <c r="X34009" s="119"/>
      <c r="Z34009" s="119"/>
    </row>
    <row r="34010" spans="16:26" x14ac:dyDescent="0.25">
      <c r="P34010" s="119"/>
      <c r="R34010" s="119"/>
      <c r="T34010" s="119"/>
      <c r="V34010" s="119"/>
      <c r="X34010" s="119"/>
      <c r="Z34010" s="119"/>
    </row>
    <row r="34011" spans="16:26" x14ac:dyDescent="0.25">
      <c r="P34011" s="120"/>
      <c r="R34011" s="120"/>
      <c r="T34011" s="120"/>
      <c r="V34011" s="120"/>
      <c r="X34011" s="120"/>
      <c r="Z34011" s="120"/>
    </row>
    <row r="34012" spans="16:26" x14ac:dyDescent="0.25">
      <c r="P34012" s="119"/>
      <c r="R34012" s="119"/>
      <c r="T34012" s="119"/>
      <c r="V34012" s="119"/>
      <c r="X34012" s="119"/>
      <c r="Z34012" s="119"/>
    </row>
    <row r="34013" spans="16:26" x14ac:dyDescent="0.25">
      <c r="P34013" s="119"/>
      <c r="R34013" s="119"/>
      <c r="T34013" s="119"/>
      <c r="V34013" s="119"/>
      <c r="X34013" s="119"/>
      <c r="Z34013" s="119"/>
    </row>
    <row r="34014" spans="16:26" x14ac:dyDescent="0.25">
      <c r="P34014" s="120"/>
      <c r="R34014" s="120"/>
      <c r="T34014" s="120"/>
      <c r="V34014" s="120"/>
      <c r="X34014" s="120"/>
      <c r="Z34014" s="120"/>
    </row>
    <row r="34015" spans="16:26" x14ac:dyDescent="0.25">
      <c r="P34015" s="119"/>
      <c r="R34015" s="119"/>
      <c r="T34015" s="119"/>
      <c r="V34015" s="119"/>
      <c r="X34015" s="119"/>
      <c r="Z34015" s="119"/>
    </row>
    <row r="34016" spans="16:26" x14ac:dyDescent="0.25">
      <c r="P34016" s="120"/>
      <c r="R34016" s="120"/>
      <c r="T34016" s="120"/>
      <c r="V34016" s="120"/>
      <c r="X34016" s="120"/>
      <c r="Z34016" s="120"/>
    </row>
    <row r="34017" spans="16:26" x14ac:dyDescent="0.25">
      <c r="P34017" s="119"/>
      <c r="R34017" s="119"/>
      <c r="T34017" s="119"/>
      <c r="V34017" s="119"/>
      <c r="X34017" s="119"/>
      <c r="Z34017" s="119"/>
    </row>
    <row r="34018" spans="16:26" x14ac:dyDescent="0.25">
      <c r="P34018" s="119"/>
      <c r="R34018" s="119"/>
      <c r="T34018" s="119"/>
      <c r="V34018" s="119"/>
      <c r="X34018" s="119"/>
      <c r="Z34018" s="119"/>
    </row>
    <row r="34019" spans="16:26" x14ac:dyDescent="0.25">
      <c r="P34019" s="119"/>
      <c r="R34019" s="119"/>
      <c r="T34019" s="119"/>
      <c r="V34019" s="119"/>
      <c r="X34019" s="119"/>
      <c r="Z34019" s="119"/>
    </row>
    <row r="34020" spans="16:26" x14ac:dyDescent="0.25">
      <c r="P34020" s="121"/>
      <c r="R34020" s="121"/>
      <c r="T34020" s="121"/>
      <c r="V34020" s="121"/>
      <c r="X34020" s="121"/>
      <c r="Z34020" s="121"/>
    </row>
    <row r="34021" spans="16:26" x14ac:dyDescent="0.25">
      <c r="P34021" s="121"/>
      <c r="R34021" s="121"/>
      <c r="T34021" s="121"/>
      <c r="V34021" s="121"/>
      <c r="X34021" s="121"/>
      <c r="Z34021" s="121"/>
    </row>
    <row r="34022" spans="16:26" x14ac:dyDescent="0.25">
      <c r="P34022" s="121"/>
      <c r="R34022" s="121"/>
      <c r="T34022" s="121"/>
      <c r="V34022" s="121"/>
      <c r="X34022" s="121"/>
      <c r="Z34022" s="121"/>
    </row>
    <row r="34023" spans="16:26" x14ac:dyDescent="0.25">
      <c r="P34023" s="121"/>
      <c r="R34023" s="121"/>
      <c r="T34023" s="121"/>
      <c r="V34023" s="121"/>
      <c r="X34023" s="121"/>
      <c r="Z34023" s="121"/>
    </row>
    <row r="34024" spans="16:26" x14ac:dyDescent="0.25">
      <c r="P34024" s="122"/>
      <c r="R34024" s="122"/>
      <c r="T34024" s="122"/>
      <c r="V34024" s="122"/>
      <c r="X34024" s="122"/>
      <c r="Z34024" s="122"/>
    </row>
    <row r="34025" spans="16:26" x14ac:dyDescent="0.25">
      <c r="P34025" s="118"/>
      <c r="R34025" s="118"/>
      <c r="T34025" s="118"/>
      <c r="V34025" s="118"/>
      <c r="X34025" s="118"/>
      <c r="Z34025" s="118"/>
    </row>
    <row r="34026" spans="16:26" x14ac:dyDescent="0.25">
      <c r="P34026" s="119"/>
      <c r="R34026" s="119"/>
      <c r="T34026" s="119"/>
      <c r="V34026" s="119"/>
      <c r="X34026" s="119"/>
      <c r="Z34026" s="119"/>
    </row>
    <row r="34027" spans="16:26" x14ac:dyDescent="0.25">
      <c r="P34027" s="119"/>
      <c r="R34027" s="119"/>
      <c r="T34027" s="119"/>
      <c r="V34027" s="119"/>
      <c r="X34027" s="119"/>
      <c r="Z34027" s="119"/>
    </row>
    <row r="34028" spans="16:26" x14ac:dyDescent="0.25">
      <c r="P34028" s="120"/>
      <c r="R34028" s="120"/>
      <c r="T34028" s="120"/>
      <c r="V34028" s="120"/>
      <c r="X34028" s="120"/>
      <c r="Z34028" s="120"/>
    </row>
    <row r="34029" spans="16:26" x14ac:dyDescent="0.25">
      <c r="P34029" s="119"/>
      <c r="R34029" s="119"/>
      <c r="T34029" s="119"/>
      <c r="V34029" s="119"/>
      <c r="X34029" s="119"/>
      <c r="Z34029" s="119"/>
    </row>
    <row r="34030" spans="16:26" x14ac:dyDescent="0.25">
      <c r="P34030" s="119"/>
      <c r="R34030" s="119"/>
      <c r="T34030" s="119"/>
      <c r="V34030" s="119"/>
      <c r="X34030" s="119"/>
      <c r="Z34030" s="119"/>
    </row>
    <row r="34031" spans="16:26" x14ac:dyDescent="0.25">
      <c r="P34031" s="120"/>
      <c r="R34031" s="120"/>
      <c r="T34031" s="120"/>
      <c r="V34031" s="120"/>
      <c r="X34031" s="120"/>
      <c r="Z34031" s="120"/>
    </row>
    <row r="34032" spans="16:26" x14ac:dyDescent="0.25">
      <c r="P34032" s="119"/>
      <c r="R34032" s="119"/>
      <c r="T34032" s="119"/>
      <c r="V34032" s="119"/>
      <c r="X34032" s="119"/>
      <c r="Z34032" s="119"/>
    </row>
    <row r="34033" spans="16:26" x14ac:dyDescent="0.25">
      <c r="P34033" s="120"/>
      <c r="R34033" s="120"/>
      <c r="T34033" s="120"/>
      <c r="V34033" s="120"/>
      <c r="X34033" s="120"/>
      <c r="Z34033" s="120"/>
    </row>
    <row r="34034" spans="16:26" x14ac:dyDescent="0.25">
      <c r="P34034" s="119"/>
      <c r="R34034" s="119"/>
      <c r="T34034" s="119"/>
      <c r="V34034" s="119"/>
      <c r="X34034" s="119"/>
      <c r="Z34034" s="119"/>
    </row>
    <row r="34035" spans="16:26" x14ac:dyDescent="0.25">
      <c r="P34035" s="119"/>
      <c r="R34035" s="119"/>
      <c r="T34035" s="119"/>
      <c r="V34035" s="119"/>
      <c r="X34035" s="119"/>
      <c r="Z34035" s="119"/>
    </row>
    <row r="34036" spans="16:26" x14ac:dyDescent="0.25">
      <c r="P34036" s="119"/>
      <c r="R34036" s="119"/>
      <c r="T34036" s="119"/>
      <c r="V34036" s="119"/>
      <c r="X34036" s="119"/>
      <c r="Z34036" s="119"/>
    </row>
    <row r="34037" spans="16:26" x14ac:dyDescent="0.25">
      <c r="P34037" s="121"/>
      <c r="R34037" s="121"/>
      <c r="T34037" s="121"/>
      <c r="V34037" s="121"/>
      <c r="X34037" s="121"/>
      <c r="Z34037" s="121"/>
    </row>
    <row r="34038" spans="16:26" x14ac:dyDescent="0.25">
      <c r="P34038" s="121"/>
      <c r="R34038" s="121"/>
      <c r="T34038" s="121"/>
      <c r="V34038" s="121"/>
      <c r="X34038" s="121"/>
      <c r="Z34038" s="121"/>
    </row>
    <row r="34039" spans="16:26" x14ac:dyDescent="0.25">
      <c r="P34039" s="121"/>
      <c r="R34039" s="121"/>
      <c r="T34039" s="121"/>
      <c r="V34039" s="121"/>
      <c r="X34039" s="121"/>
      <c r="Z34039" s="121"/>
    </row>
    <row r="34040" spans="16:26" x14ac:dyDescent="0.25">
      <c r="P34040" s="121"/>
      <c r="R34040" s="121"/>
      <c r="T34040" s="121"/>
      <c r="V34040" s="121"/>
      <c r="X34040" s="121"/>
      <c r="Z34040" s="121"/>
    </row>
    <row r="34041" spans="16:26" x14ac:dyDescent="0.25">
      <c r="P34041" s="122"/>
      <c r="R34041" s="122"/>
      <c r="T34041" s="122"/>
      <c r="V34041" s="122"/>
      <c r="X34041" s="122"/>
      <c r="Z34041" s="122"/>
    </row>
    <row r="34042" spans="16:26" x14ac:dyDescent="0.25">
      <c r="P34042" s="118"/>
      <c r="R34042" s="118"/>
      <c r="T34042" s="118"/>
      <c r="V34042" s="118"/>
      <c r="X34042" s="118"/>
      <c r="Z34042" s="118"/>
    </row>
    <row r="34043" spans="16:26" x14ac:dyDescent="0.25">
      <c r="P34043" s="119"/>
      <c r="R34043" s="119"/>
      <c r="T34043" s="119"/>
      <c r="V34043" s="119"/>
      <c r="X34043" s="119"/>
      <c r="Z34043" s="119"/>
    </row>
    <row r="34044" spans="16:26" x14ac:dyDescent="0.25">
      <c r="P34044" s="119"/>
      <c r="R34044" s="119"/>
      <c r="T34044" s="119"/>
      <c r="V34044" s="119"/>
      <c r="X34044" s="119"/>
      <c r="Z34044" s="119"/>
    </row>
    <row r="34045" spans="16:26" x14ac:dyDescent="0.25">
      <c r="P34045" s="120"/>
      <c r="R34045" s="120"/>
      <c r="T34045" s="120"/>
      <c r="V34045" s="120"/>
      <c r="X34045" s="120"/>
      <c r="Z34045" s="120"/>
    </row>
    <row r="34046" spans="16:26" x14ac:dyDescent="0.25">
      <c r="P34046" s="119"/>
      <c r="R34046" s="119"/>
      <c r="T34046" s="119"/>
      <c r="V34046" s="119"/>
      <c r="X34046" s="119"/>
      <c r="Z34046" s="119"/>
    </row>
    <row r="34047" spans="16:26" x14ac:dyDescent="0.25">
      <c r="P34047" s="119"/>
      <c r="R34047" s="119"/>
      <c r="T34047" s="119"/>
      <c r="V34047" s="119"/>
      <c r="X34047" s="119"/>
      <c r="Z34047" s="119"/>
    </row>
    <row r="34048" spans="16:26" x14ac:dyDescent="0.25">
      <c r="P34048" s="120"/>
      <c r="R34048" s="120"/>
      <c r="T34048" s="120"/>
      <c r="V34048" s="120"/>
      <c r="X34048" s="120"/>
      <c r="Z34048" s="120"/>
    </row>
    <row r="34049" spans="16:26" x14ac:dyDescent="0.25">
      <c r="P34049" s="119"/>
      <c r="R34049" s="119"/>
      <c r="T34049" s="119"/>
      <c r="V34049" s="119"/>
      <c r="X34049" s="119"/>
      <c r="Z34049" s="119"/>
    </row>
    <row r="34050" spans="16:26" x14ac:dyDescent="0.25">
      <c r="P34050" s="120"/>
      <c r="R34050" s="120"/>
      <c r="T34050" s="120"/>
      <c r="V34050" s="120"/>
      <c r="X34050" s="120"/>
      <c r="Z34050" s="120"/>
    </row>
    <row r="34051" spans="16:26" x14ac:dyDescent="0.25">
      <c r="P34051" s="119"/>
      <c r="R34051" s="119"/>
      <c r="T34051" s="119"/>
      <c r="V34051" s="119"/>
      <c r="X34051" s="119"/>
      <c r="Z34051" s="119"/>
    </row>
    <row r="34052" spans="16:26" x14ac:dyDescent="0.25">
      <c r="P34052" s="119"/>
      <c r="R34052" s="119"/>
      <c r="T34052" s="119"/>
      <c r="V34052" s="119"/>
      <c r="X34052" s="119"/>
      <c r="Z34052" s="119"/>
    </row>
    <row r="34053" spans="16:26" x14ac:dyDescent="0.25">
      <c r="P34053" s="119"/>
      <c r="R34053" s="119"/>
      <c r="T34053" s="119"/>
      <c r="V34053" s="119"/>
      <c r="X34053" s="119"/>
      <c r="Z34053" s="119"/>
    </row>
    <row r="34054" spans="16:26" x14ac:dyDescent="0.25">
      <c r="P34054" s="121"/>
      <c r="R34054" s="121"/>
      <c r="T34054" s="121"/>
      <c r="V34054" s="121"/>
      <c r="X34054" s="121"/>
      <c r="Z34054" s="121"/>
    </row>
    <row r="34055" spans="16:26" x14ac:dyDescent="0.25">
      <c r="P34055" s="121"/>
      <c r="R34055" s="121"/>
      <c r="T34055" s="121"/>
      <c r="V34055" s="121"/>
      <c r="X34055" s="121"/>
      <c r="Z34055" s="121"/>
    </row>
    <row r="34056" spans="16:26" x14ac:dyDescent="0.25">
      <c r="P34056" s="121"/>
      <c r="R34056" s="121"/>
      <c r="T34056" s="121"/>
      <c r="V34056" s="121"/>
      <c r="X34056" s="121"/>
      <c r="Z34056" s="121"/>
    </row>
    <row r="34057" spans="16:26" x14ac:dyDescent="0.25">
      <c r="P34057" s="121"/>
      <c r="R34057" s="121"/>
      <c r="T34057" s="121"/>
      <c r="V34057" s="121"/>
      <c r="X34057" s="121"/>
      <c r="Z34057" s="121"/>
    </row>
    <row r="34058" spans="16:26" x14ac:dyDescent="0.25">
      <c r="P34058" s="122"/>
      <c r="R34058" s="122"/>
      <c r="T34058" s="122"/>
      <c r="V34058" s="122"/>
      <c r="X34058" s="122"/>
      <c r="Z34058" s="122"/>
    </row>
    <row r="34059" spans="16:26" x14ac:dyDescent="0.25">
      <c r="P34059" s="118"/>
      <c r="R34059" s="118"/>
      <c r="T34059" s="118"/>
      <c r="V34059" s="118"/>
      <c r="X34059" s="118"/>
      <c r="Z34059" s="118"/>
    </row>
    <row r="34060" spans="16:26" x14ac:dyDescent="0.25">
      <c r="P34060" s="119"/>
      <c r="R34060" s="119"/>
      <c r="T34060" s="119"/>
      <c r="V34060" s="119"/>
      <c r="X34060" s="119"/>
      <c r="Z34060" s="119"/>
    </row>
    <row r="34061" spans="16:26" x14ac:dyDescent="0.25">
      <c r="P34061" s="119"/>
      <c r="R34061" s="119"/>
      <c r="T34061" s="119"/>
      <c r="V34061" s="119"/>
      <c r="X34061" s="119"/>
      <c r="Z34061" s="119"/>
    </row>
    <row r="34062" spans="16:26" x14ac:dyDescent="0.25">
      <c r="P34062" s="120"/>
      <c r="R34062" s="120"/>
      <c r="T34062" s="120"/>
      <c r="V34062" s="120"/>
      <c r="X34062" s="120"/>
      <c r="Z34062" s="120"/>
    </row>
    <row r="34063" spans="16:26" x14ac:dyDescent="0.25">
      <c r="P34063" s="119"/>
      <c r="R34063" s="119"/>
      <c r="T34063" s="119"/>
      <c r="V34063" s="119"/>
      <c r="X34063" s="119"/>
      <c r="Z34063" s="119"/>
    </row>
    <row r="34064" spans="16:26" x14ac:dyDescent="0.25">
      <c r="P34064" s="119"/>
      <c r="R34064" s="119"/>
      <c r="T34064" s="119"/>
      <c r="V34064" s="119"/>
      <c r="X34064" s="119"/>
      <c r="Z34064" s="119"/>
    </row>
    <row r="34065" spans="16:26" x14ac:dyDescent="0.25">
      <c r="P34065" s="120"/>
      <c r="R34065" s="120"/>
      <c r="T34065" s="120"/>
      <c r="V34065" s="120"/>
      <c r="X34065" s="120"/>
      <c r="Z34065" s="120"/>
    </row>
    <row r="34066" spans="16:26" x14ac:dyDescent="0.25">
      <c r="P34066" s="119"/>
      <c r="R34066" s="119"/>
      <c r="T34066" s="119"/>
      <c r="V34066" s="119"/>
      <c r="X34066" s="119"/>
      <c r="Z34066" s="119"/>
    </row>
    <row r="34067" spans="16:26" x14ac:dyDescent="0.25">
      <c r="P34067" s="120"/>
      <c r="R34067" s="120"/>
      <c r="T34067" s="120"/>
      <c r="V34067" s="120"/>
      <c r="X34067" s="120"/>
      <c r="Z34067" s="120"/>
    </row>
    <row r="34068" spans="16:26" x14ac:dyDescent="0.25">
      <c r="P34068" s="119"/>
      <c r="R34068" s="119"/>
      <c r="T34068" s="119"/>
      <c r="V34068" s="119"/>
      <c r="X34068" s="119"/>
      <c r="Z34068" s="119"/>
    </row>
    <row r="34069" spans="16:26" x14ac:dyDescent="0.25">
      <c r="P34069" s="119"/>
      <c r="R34069" s="119"/>
      <c r="T34069" s="119"/>
      <c r="V34069" s="119"/>
      <c r="X34069" s="119"/>
      <c r="Z34069" s="119"/>
    </row>
    <row r="34070" spans="16:26" x14ac:dyDescent="0.25">
      <c r="P34070" s="119"/>
      <c r="R34070" s="119"/>
      <c r="T34070" s="119"/>
      <c r="V34070" s="119"/>
      <c r="X34070" s="119"/>
      <c r="Z34070" s="119"/>
    </row>
    <row r="34071" spans="16:26" x14ac:dyDescent="0.25">
      <c r="P34071" s="121"/>
      <c r="R34071" s="121"/>
      <c r="T34071" s="121"/>
      <c r="V34071" s="121"/>
      <c r="X34071" s="121"/>
      <c r="Z34071" s="121"/>
    </row>
    <row r="34072" spans="16:26" x14ac:dyDescent="0.25">
      <c r="P34072" s="121"/>
      <c r="R34072" s="121"/>
      <c r="T34072" s="121"/>
      <c r="V34072" s="121"/>
      <c r="X34072" s="121"/>
      <c r="Z34072" s="121"/>
    </row>
    <row r="34073" spans="16:26" x14ac:dyDescent="0.25">
      <c r="P34073" s="121"/>
      <c r="R34073" s="121"/>
      <c r="T34073" s="121"/>
      <c r="V34073" s="121"/>
      <c r="X34073" s="121"/>
      <c r="Z34073" s="121"/>
    </row>
    <row r="34074" spans="16:26" x14ac:dyDescent="0.25">
      <c r="P34074" s="121"/>
      <c r="R34074" s="121"/>
      <c r="T34074" s="121"/>
      <c r="V34074" s="121"/>
      <c r="X34074" s="121"/>
      <c r="Z34074" s="121"/>
    </row>
    <row r="34075" spans="16:26" x14ac:dyDescent="0.25">
      <c r="P34075" s="122"/>
      <c r="R34075" s="122"/>
      <c r="T34075" s="122"/>
      <c r="V34075" s="122"/>
      <c r="X34075" s="122"/>
      <c r="Z34075" s="122"/>
    </row>
    <row r="34076" spans="16:26" x14ac:dyDescent="0.25">
      <c r="P34076" s="118"/>
      <c r="R34076" s="118"/>
      <c r="T34076" s="118"/>
      <c r="V34076" s="118"/>
      <c r="X34076" s="118"/>
      <c r="Z34076" s="118"/>
    </row>
    <row r="34077" spans="16:26" x14ac:dyDescent="0.25">
      <c r="P34077" s="119"/>
      <c r="R34077" s="119"/>
      <c r="T34077" s="119"/>
      <c r="V34077" s="119"/>
      <c r="X34077" s="119"/>
      <c r="Z34077" s="119"/>
    </row>
    <row r="34078" spans="16:26" x14ac:dyDescent="0.25">
      <c r="P34078" s="119"/>
      <c r="R34078" s="119"/>
      <c r="T34078" s="119"/>
      <c r="V34078" s="119"/>
      <c r="X34078" s="119"/>
      <c r="Z34078" s="119"/>
    </row>
    <row r="34079" spans="16:26" x14ac:dyDescent="0.25">
      <c r="P34079" s="120"/>
      <c r="R34079" s="120"/>
      <c r="T34079" s="120"/>
      <c r="V34079" s="120"/>
      <c r="X34079" s="120"/>
      <c r="Z34079" s="120"/>
    </row>
    <row r="34080" spans="16:26" x14ac:dyDescent="0.25">
      <c r="P34080" s="119"/>
      <c r="R34080" s="119"/>
      <c r="T34080" s="119"/>
      <c r="V34080" s="119"/>
      <c r="X34080" s="119"/>
      <c r="Z34080" s="119"/>
    </row>
    <row r="34081" spans="16:26" x14ac:dyDescent="0.25">
      <c r="P34081" s="119"/>
      <c r="R34081" s="119"/>
      <c r="T34081" s="119"/>
      <c r="V34081" s="119"/>
      <c r="X34081" s="119"/>
      <c r="Z34081" s="119"/>
    </row>
    <row r="34082" spans="16:26" x14ac:dyDescent="0.25">
      <c r="P34082" s="120"/>
      <c r="R34082" s="120"/>
      <c r="T34082" s="120"/>
      <c r="V34082" s="120"/>
      <c r="X34082" s="120"/>
      <c r="Z34082" s="120"/>
    </row>
    <row r="34083" spans="16:26" x14ac:dyDescent="0.25">
      <c r="P34083" s="119"/>
      <c r="R34083" s="119"/>
      <c r="T34083" s="119"/>
      <c r="V34083" s="119"/>
      <c r="X34083" s="119"/>
      <c r="Z34083" s="119"/>
    </row>
    <row r="34084" spans="16:26" x14ac:dyDescent="0.25">
      <c r="P34084" s="120"/>
      <c r="R34084" s="120"/>
      <c r="T34084" s="120"/>
      <c r="V34084" s="120"/>
      <c r="X34084" s="120"/>
      <c r="Z34084" s="120"/>
    </row>
    <row r="34085" spans="16:26" x14ac:dyDescent="0.25">
      <c r="P34085" s="119"/>
      <c r="R34085" s="119"/>
      <c r="T34085" s="119"/>
      <c r="V34085" s="119"/>
      <c r="X34085" s="119"/>
      <c r="Z34085" s="119"/>
    </row>
    <row r="34086" spans="16:26" x14ac:dyDescent="0.25">
      <c r="P34086" s="119"/>
      <c r="R34086" s="119"/>
      <c r="T34086" s="119"/>
      <c r="V34086" s="119"/>
      <c r="X34086" s="119"/>
      <c r="Z34086" s="119"/>
    </row>
    <row r="34087" spans="16:26" x14ac:dyDescent="0.25">
      <c r="P34087" s="119"/>
      <c r="R34087" s="119"/>
      <c r="T34087" s="119"/>
      <c r="V34087" s="119"/>
      <c r="X34087" s="119"/>
      <c r="Z34087" s="119"/>
    </row>
    <row r="34088" spans="16:26" x14ac:dyDescent="0.25">
      <c r="P34088" s="121"/>
      <c r="R34088" s="121"/>
      <c r="T34088" s="121"/>
      <c r="V34088" s="121"/>
      <c r="X34088" s="121"/>
      <c r="Z34088" s="121"/>
    </row>
    <row r="34089" spans="16:26" x14ac:dyDescent="0.25">
      <c r="P34089" s="121"/>
      <c r="R34089" s="121"/>
      <c r="T34089" s="121"/>
      <c r="V34089" s="121"/>
      <c r="X34089" s="121"/>
      <c r="Z34089" s="121"/>
    </row>
    <row r="34090" spans="16:26" x14ac:dyDescent="0.25">
      <c r="P34090" s="121"/>
      <c r="R34090" s="121"/>
      <c r="T34090" s="121"/>
      <c r="V34090" s="121"/>
      <c r="X34090" s="121"/>
      <c r="Z34090" s="121"/>
    </row>
    <row r="34091" spans="16:26" x14ac:dyDescent="0.25">
      <c r="P34091" s="121"/>
      <c r="R34091" s="121"/>
      <c r="T34091" s="121"/>
      <c r="V34091" s="121"/>
      <c r="X34091" s="121"/>
      <c r="Z34091" s="121"/>
    </row>
    <row r="34092" spans="16:26" x14ac:dyDescent="0.25">
      <c r="P34092" s="122"/>
      <c r="R34092" s="122"/>
      <c r="T34092" s="122"/>
      <c r="V34092" s="122"/>
      <c r="X34092" s="122"/>
      <c r="Z34092" s="122"/>
    </row>
    <row r="34093" spans="16:26" x14ac:dyDescent="0.25">
      <c r="P34093" s="118"/>
      <c r="R34093" s="118"/>
      <c r="T34093" s="118"/>
      <c r="V34093" s="118"/>
      <c r="X34093" s="118"/>
      <c r="Z34093" s="118"/>
    </row>
    <row r="34094" spans="16:26" x14ac:dyDescent="0.25">
      <c r="P34094" s="119"/>
      <c r="R34094" s="119"/>
      <c r="T34094" s="119"/>
      <c r="V34094" s="119"/>
      <c r="X34094" s="119"/>
      <c r="Z34094" s="119"/>
    </row>
    <row r="34095" spans="16:26" x14ac:dyDescent="0.25">
      <c r="P34095" s="119"/>
      <c r="R34095" s="119"/>
      <c r="T34095" s="119"/>
      <c r="V34095" s="119"/>
      <c r="X34095" s="119"/>
      <c r="Z34095" s="119"/>
    </row>
    <row r="34096" spans="16:26" x14ac:dyDescent="0.25">
      <c r="P34096" s="120"/>
      <c r="R34096" s="120"/>
      <c r="T34096" s="120"/>
      <c r="V34096" s="120"/>
      <c r="X34096" s="120"/>
      <c r="Z34096" s="120"/>
    </row>
    <row r="34097" spans="16:26" x14ac:dyDescent="0.25">
      <c r="P34097" s="119"/>
      <c r="R34097" s="119"/>
      <c r="T34097" s="119"/>
      <c r="V34097" s="119"/>
      <c r="X34097" s="119"/>
      <c r="Z34097" s="119"/>
    </row>
    <row r="34098" spans="16:26" x14ac:dyDescent="0.25">
      <c r="P34098" s="119"/>
      <c r="R34098" s="119"/>
      <c r="T34098" s="119"/>
      <c r="V34098" s="119"/>
      <c r="X34098" s="119"/>
      <c r="Z34098" s="119"/>
    </row>
    <row r="34099" spans="16:26" x14ac:dyDescent="0.25">
      <c r="P34099" s="120"/>
      <c r="R34099" s="120"/>
      <c r="T34099" s="120"/>
      <c r="V34099" s="120"/>
      <c r="X34099" s="120"/>
      <c r="Z34099" s="120"/>
    </row>
    <row r="34100" spans="16:26" x14ac:dyDescent="0.25">
      <c r="P34100" s="119"/>
      <c r="R34100" s="119"/>
      <c r="T34100" s="119"/>
      <c r="V34100" s="119"/>
      <c r="X34100" s="119"/>
      <c r="Z34100" s="119"/>
    </row>
    <row r="34101" spans="16:26" x14ac:dyDescent="0.25">
      <c r="P34101" s="120"/>
      <c r="R34101" s="120"/>
      <c r="T34101" s="120"/>
      <c r="V34101" s="120"/>
      <c r="X34101" s="120"/>
      <c r="Z34101" s="120"/>
    </row>
    <row r="34102" spans="16:26" x14ac:dyDescent="0.25">
      <c r="P34102" s="119"/>
      <c r="R34102" s="119"/>
      <c r="T34102" s="119"/>
      <c r="V34102" s="119"/>
      <c r="X34102" s="119"/>
      <c r="Z34102" s="119"/>
    </row>
    <row r="34103" spans="16:26" x14ac:dyDescent="0.25">
      <c r="P34103" s="119"/>
      <c r="R34103" s="119"/>
      <c r="T34103" s="119"/>
      <c r="V34103" s="119"/>
      <c r="X34103" s="119"/>
      <c r="Z34103" s="119"/>
    </row>
    <row r="34104" spans="16:26" x14ac:dyDescent="0.25">
      <c r="P34104" s="119"/>
      <c r="R34104" s="119"/>
      <c r="T34104" s="119"/>
      <c r="V34104" s="119"/>
      <c r="X34104" s="119"/>
      <c r="Z34104" s="119"/>
    </row>
    <row r="34105" spans="16:26" x14ac:dyDescent="0.25">
      <c r="P34105" s="121"/>
      <c r="R34105" s="121"/>
      <c r="T34105" s="121"/>
      <c r="V34105" s="121"/>
      <c r="X34105" s="121"/>
      <c r="Z34105" s="121"/>
    </row>
    <row r="34106" spans="16:26" x14ac:dyDescent="0.25">
      <c r="P34106" s="121"/>
      <c r="R34106" s="121"/>
      <c r="T34106" s="121"/>
      <c r="V34106" s="121"/>
      <c r="X34106" s="121"/>
      <c r="Z34106" s="121"/>
    </row>
    <row r="34107" spans="16:26" x14ac:dyDescent="0.25">
      <c r="P34107" s="121"/>
      <c r="R34107" s="121"/>
      <c r="T34107" s="121"/>
      <c r="V34107" s="121"/>
      <c r="X34107" s="121"/>
      <c r="Z34107" s="121"/>
    </row>
    <row r="34108" spans="16:26" x14ac:dyDescent="0.25">
      <c r="P34108" s="121"/>
      <c r="R34108" s="121"/>
      <c r="T34108" s="121"/>
      <c r="V34108" s="121"/>
      <c r="X34108" s="121"/>
      <c r="Z34108" s="121"/>
    </row>
    <row r="34109" spans="16:26" x14ac:dyDescent="0.25">
      <c r="P34109" s="122"/>
      <c r="R34109" s="122"/>
      <c r="T34109" s="122"/>
      <c r="V34109" s="122"/>
      <c r="X34109" s="122"/>
      <c r="Z34109" s="122"/>
    </row>
    <row r="34110" spans="16:26" x14ac:dyDescent="0.25">
      <c r="P34110" s="118"/>
      <c r="R34110" s="118"/>
      <c r="T34110" s="118"/>
      <c r="V34110" s="118"/>
      <c r="X34110" s="118"/>
      <c r="Z34110" s="118"/>
    </row>
    <row r="34111" spans="16:26" x14ac:dyDescent="0.25">
      <c r="P34111" s="119"/>
      <c r="R34111" s="119"/>
      <c r="T34111" s="119"/>
      <c r="V34111" s="119"/>
      <c r="X34111" s="119"/>
      <c r="Z34111" s="119"/>
    </row>
    <row r="34112" spans="16:26" x14ac:dyDescent="0.25">
      <c r="P34112" s="119"/>
      <c r="R34112" s="119"/>
      <c r="T34112" s="119"/>
      <c r="V34112" s="119"/>
      <c r="X34112" s="119"/>
      <c r="Z34112" s="119"/>
    </row>
    <row r="34113" spans="16:26" x14ac:dyDescent="0.25">
      <c r="P34113" s="120"/>
      <c r="R34113" s="120"/>
      <c r="T34113" s="120"/>
      <c r="V34113" s="120"/>
      <c r="X34113" s="120"/>
      <c r="Z34113" s="120"/>
    </row>
    <row r="34114" spans="16:26" x14ac:dyDescent="0.25">
      <c r="P34114" s="119"/>
      <c r="R34114" s="119"/>
      <c r="T34114" s="119"/>
      <c r="V34114" s="119"/>
      <c r="X34114" s="119"/>
      <c r="Z34114" s="119"/>
    </row>
    <row r="34115" spans="16:26" x14ac:dyDescent="0.25">
      <c r="P34115" s="119"/>
      <c r="R34115" s="119"/>
      <c r="T34115" s="119"/>
      <c r="V34115" s="119"/>
      <c r="X34115" s="119"/>
      <c r="Z34115" s="119"/>
    </row>
    <row r="34116" spans="16:26" x14ac:dyDescent="0.25">
      <c r="P34116" s="120"/>
      <c r="R34116" s="120"/>
      <c r="T34116" s="120"/>
      <c r="V34116" s="120"/>
      <c r="X34116" s="120"/>
      <c r="Z34116" s="120"/>
    </row>
    <row r="34117" spans="16:26" x14ac:dyDescent="0.25">
      <c r="P34117" s="119"/>
      <c r="R34117" s="119"/>
      <c r="T34117" s="119"/>
      <c r="V34117" s="119"/>
      <c r="X34117" s="119"/>
      <c r="Z34117" s="119"/>
    </row>
    <row r="34118" spans="16:26" x14ac:dyDescent="0.25">
      <c r="P34118" s="120"/>
      <c r="R34118" s="120"/>
      <c r="T34118" s="120"/>
      <c r="V34118" s="120"/>
      <c r="X34118" s="120"/>
      <c r="Z34118" s="120"/>
    </row>
    <row r="34119" spans="16:26" x14ac:dyDescent="0.25">
      <c r="P34119" s="119"/>
      <c r="R34119" s="119"/>
      <c r="T34119" s="119"/>
      <c r="V34119" s="119"/>
      <c r="X34119" s="119"/>
      <c r="Z34119" s="119"/>
    </row>
    <row r="34120" spans="16:26" x14ac:dyDescent="0.25">
      <c r="P34120" s="119"/>
      <c r="R34120" s="119"/>
      <c r="T34120" s="119"/>
      <c r="V34120" s="119"/>
      <c r="X34120" s="119"/>
      <c r="Z34120" s="119"/>
    </row>
    <row r="34121" spans="16:26" x14ac:dyDescent="0.25">
      <c r="P34121" s="119"/>
      <c r="R34121" s="119"/>
      <c r="T34121" s="119"/>
      <c r="V34121" s="119"/>
      <c r="X34121" s="119"/>
      <c r="Z34121" s="119"/>
    </row>
    <row r="34122" spans="16:26" x14ac:dyDescent="0.25">
      <c r="P34122" s="121"/>
      <c r="R34122" s="121"/>
      <c r="T34122" s="121"/>
      <c r="V34122" s="121"/>
      <c r="X34122" s="121"/>
      <c r="Z34122" s="121"/>
    </row>
    <row r="34123" spans="16:26" x14ac:dyDescent="0.25">
      <c r="P34123" s="121"/>
      <c r="R34123" s="121"/>
      <c r="T34123" s="121"/>
      <c r="V34123" s="121"/>
      <c r="X34123" s="121"/>
      <c r="Z34123" s="121"/>
    </row>
    <row r="34124" spans="16:26" x14ac:dyDescent="0.25">
      <c r="P34124" s="121"/>
      <c r="R34124" s="121"/>
      <c r="T34124" s="121"/>
      <c r="V34124" s="121"/>
      <c r="X34124" s="121"/>
      <c r="Z34124" s="121"/>
    </row>
    <row r="34125" spans="16:26" x14ac:dyDescent="0.25">
      <c r="P34125" s="121"/>
      <c r="R34125" s="121"/>
      <c r="T34125" s="121"/>
      <c r="V34125" s="121"/>
      <c r="X34125" s="121"/>
      <c r="Z34125" s="121"/>
    </row>
    <row r="34126" spans="16:26" x14ac:dyDescent="0.25">
      <c r="P34126" s="122"/>
      <c r="R34126" s="122"/>
      <c r="T34126" s="122"/>
      <c r="V34126" s="122"/>
      <c r="X34126" s="122"/>
      <c r="Z34126" s="122"/>
    </row>
    <row r="34127" spans="16:26" x14ac:dyDescent="0.25">
      <c r="P34127" s="118"/>
      <c r="R34127" s="118"/>
      <c r="T34127" s="118"/>
      <c r="V34127" s="118"/>
      <c r="X34127" s="118"/>
      <c r="Z34127" s="118"/>
    </row>
    <row r="34128" spans="16:26" x14ac:dyDescent="0.25">
      <c r="P34128" s="119"/>
      <c r="R34128" s="119"/>
      <c r="T34128" s="119"/>
      <c r="V34128" s="119"/>
      <c r="X34128" s="119"/>
      <c r="Z34128" s="119"/>
    </row>
    <row r="34129" spans="16:26" x14ac:dyDescent="0.25">
      <c r="P34129" s="119"/>
      <c r="R34129" s="119"/>
      <c r="T34129" s="119"/>
      <c r="V34129" s="119"/>
      <c r="X34129" s="119"/>
      <c r="Z34129" s="119"/>
    </row>
    <row r="34130" spans="16:26" x14ac:dyDescent="0.25">
      <c r="P34130" s="120"/>
      <c r="R34130" s="120"/>
      <c r="T34130" s="120"/>
      <c r="V34130" s="120"/>
      <c r="X34130" s="120"/>
      <c r="Z34130" s="120"/>
    </row>
    <row r="34131" spans="16:26" x14ac:dyDescent="0.25">
      <c r="P34131" s="119"/>
      <c r="R34131" s="119"/>
      <c r="T34131" s="119"/>
      <c r="V34131" s="119"/>
      <c r="X34131" s="119"/>
      <c r="Z34131" s="119"/>
    </row>
    <row r="34132" spans="16:26" x14ac:dyDescent="0.25">
      <c r="P34132" s="119"/>
      <c r="R34132" s="119"/>
      <c r="T34132" s="119"/>
      <c r="V34132" s="119"/>
      <c r="X34132" s="119"/>
      <c r="Z34132" s="119"/>
    </row>
    <row r="34133" spans="16:26" x14ac:dyDescent="0.25">
      <c r="P34133" s="120"/>
      <c r="R34133" s="120"/>
      <c r="T34133" s="120"/>
      <c r="V34133" s="120"/>
      <c r="X34133" s="120"/>
      <c r="Z34133" s="120"/>
    </row>
    <row r="34134" spans="16:26" x14ac:dyDescent="0.25">
      <c r="P34134" s="119"/>
      <c r="R34134" s="119"/>
      <c r="T34134" s="119"/>
      <c r="V34134" s="119"/>
      <c r="X34134" s="119"/>
      <c r="Z34134" s="119"/>
    </row>
    <row r="34135" spans="16:26" x14ac:dyDescent="0.25">
      <c r="P34135" s="120"/>
      <c r="R34135" s="120"/>
      <c r="T34135" s="120"/>
      <c r="V34135" s="120"/>
      <c r="X34135" s="120"/>
      <c r="Z34135" s="120"/>
    </row>
    <row r="34136" spans="16:26" x14ac:dyDescent="0.25">
      <c r="P34136" s="119"/>
      <c r="R34136" s="119"/>
      <c r="T34136" s="119"/>
      <c r="V34136" s="119"/>
      <c r="X34136" s="119"/>
      <c r="Z34136" s="119"/>
    </row>
    <row r="34137" spans="16:26" x14ac:dyDescent="0.25">
      <c r="P34137" s="119"/>
      <c r="R34137" s="119"/>
      <c r="T34137" s="119"/>
      <c r="V34137" s="119"/>
      <c r="X34137" s="119"/>
      <c r="Z34137" s="119"/>
    </row>
    <row r="34138" spans="16:26" x14ac:dyDescent="0.25">
      <c r="P34138" s="119"/>
      <c r="R34138" s="119"/>
      <c r="T34138" s="119"/>
      <c r="V34138" s="119"/>
      <c r="X34138" s="119"/>
      <c r="Z34138" s="119"/>
    </row>
    <row r="34139" spans="16:26" x14ac:dyDescent="0.25">
      <c r="P34139" s="121"/>
      <c r="R34139" s="121"/>
      <c r="T34139" s="121"/>
      <c r="V34139" s="121"/>
      <c r="X34139" s="121"/>
      <c r="Z34139" s="121"/>
    </row>
    <row r="34140" spans="16:26" x14ac:dyDescent="0.25">
      <c r="P34140" s="121"/>
      <c r="R34140" s="121"/>
      <c r="T34140" s="121"/>
      <c r="V34140" s="121"/>
      <c r="X34140" s="121"/>
      <c r="Z34140" s="121"/>
    </row>
    <row r="34141" spans="16:26" x14ac:dyDescent="0.25">
      <c r="P34141" s="121"/>
      <c r="R34141" s="121"/>
      <c r="T34141" s="121"/>
      <c r="V34141" s="121"/>
      <c r="X34141" s="121"/>
      <c r="Z34141" s="121"/>
    </row>
    <row r="34142" spans="16:26" x14ac:dyDescent="0.25">
      <c r="P34142" s="121"/>
      <c r="R34142" s="121"/>
      <c r="T34142" s="121"/>
      <c r="V34142" s="121"/>
      <c r="X34142" s="121"/>
      <c r="Z34142" s="121"/>
    </row>
    <row r="34143" spans="16:26" x14ac:dyDescent="0.25">
      <c r="P34143" s="122"/>
      <c r="R34143" s="122"/>
      <c r="T34143" s="122"/>
      <c r="V34143" s="122"/>
      <c r="X34143" s="122"/>
      <c r="Z34143" s="122"/>
    </row>
    <row r="34144" spans="16:26" x14ac:dyDescent="0.25">
      <c r="P34144" s="118"/>
      <c r="R34144" s="118"/>
      <c r="T34144" s="118"/>
      <c r="V34144" s="118"/>
      <c r="X34144" s="118"/>
      <c r="Z34144" s="118"/>
    </row>
    <row r="34145" spans="16:26" x14ac:dyDescent="0.25">
      <c r="P34145" s="119"/>
      <c r="R34145" s="119"/>
      <c r="T34145" s="119"/>
      <c r="V34145" s="119"/>
      <c r="X34145" s="119"/>
      <c r="Z34145" s="119"/>
    </row>
    <row r="34146" spans="16:26" x14ac:dyDescent="0.25">
      <c r="P34146" s="119"/>
      <c r="R34146" s="119"/>
      <c r="T34146" s="119"/>
      <c r="V34146" s="119"/>
      <c r="X34146" s="119"/>
      <c r="Z34146" s="119"/>
    </row>
    <row r="34147" spans="16:26" x14ac:dyDescent="0.25">
      <c r="P34147" s="120"/>
      <c r="R34147" s="120"/>
      <c r="T34147" s="120"/>
      <c r="V34147" s="120"/>
      <c r="X34147" s="120"/>
      <c r="Z34147" s="120"/>
    </row>
    <row r="34148" spans="16:26" x14ac:dyDescent="0.25">
      <c r="P34148" s="119"/>
      <c r="R34148" s="119"/>
      <c r="T34148" s="119"/>
      <c r="V34148" s="119"/>
      <c r="X34148" s="119"/>
      <c r="Z34148" s="119"/>
    </row>
    <row r="34149" spans="16:26" x14ac:dyDescent="0.25">
      <c r="P34149" s="119"/>
      <c r="R34149" s="119"/>
      <c r="T34149" s="119"/>
      <c r="V34149" s="119"/>
      <c r="X34149" s="119"/>
      <c r="Z34149" s="119"/>
    </row>
    <row r="34150" spans="16:26" x14ac:dyDescent="0.25">
      <c r="P34150" s="120"/>
      <c r="R34150" s="120"/>
      <c r="T34150" s="120"/>
      <c r="V34150" s="120"/>
      <c r="X34150" s="120"/>
      <c r="Z34150" s="120"/>
    </row>
    <row r="34151" spans="16:26" x14ac:dyDescent="0.25">
      <c r="P34151" s="119"/>
      <c r="R34151" s="119"/>
      <c r="T34151" s="119"/>
      <c r="V34151" s="119"/>
      <c r="X34151" s="119"/>
      <c r="Z34151" s="119"/>
    </row>
    <row r="34152" spans="16:26" x14ac:dyDescent="0.25">
      <c r="P34152" s="120"/>
      <c r="R34152" s="120"/>
      <c r="T34152" s="120"/>
      <c r="V34152" s="120"/>
      <c r="X34152" s="120"/>
      <c r="Z34152" s="120"/>
    </row>
    <row r="34153" spans="16:26" x14ac:dyDescent="0.25">
      <c r="P34153" s="119"/>
      <c r="R34153" s="119"/>
      <c r="T34153" s="119"/>
      <c r="V34153" s="119"/>
      <c r="X34153" s="119"/>
      <c r="Z34153" s="119"/>
    </row>
    <row r="34154" spans="16:26" x14ac:dyDescent="0.25">
      <c r="P34154" s="119"/>
      <c r="R34154" s="119"/>
      <c r="T34154" s="119"/>
      <c r="V34154" s="119"/>
      <c r="X34154" s="119"/>
      <c r="Z34154" s="119"/>
    </row>
    <row r="34155" spans="16:26" x14ac:dyDescent="0.25">
      <c r="P34155" s="119"/>
      <c r="R34155" s="119"/>
      <c r="T34155" s="119"/>
      <c r="V34155" s="119"/>
      <c r="X34155" s="119"/>
      <c r="Z34155" s="119"/>
    </row>
    <row r="34156" spans="16:26" x14ac:dyDescent="0.25">
      <c r="P34156" s="121"/>
      <c r="R34156" s="121"/>
      <c r="T34156" s="121"/>
      <c r="V34156" s="121"/>
      <c r="X34156" s="121"/>
      <c r="Z34156" s="121"/>
    </row>
    <row r="34157" spans="16:26" x14ac:dyDescent="0.25">
      <c r="P34157" s="121"/>
      <c r="R34157" s="121"/>
      <c r="T34157" s="121"/>
      <c r="V34157" s="121"/>
      <c r="X34157" s="121"/>
      <c r="Z34157" s="121"/>
    </row>
    <row r="34158" spans="16:26" x14ac:dyDescent="0.25">
      <c r="P34158" s="121"/>
      <c r="R34158" s="121"/>
      <c r="T34158" s="121"/>
      <c r="V34158" s="121"/>
      <c r="X34158" s="121"/>
      <c r="Z34158" s="121"/>
    </row>
    <row r="34159" spans="16:26" x14ac:dyDescent="0.25">
      <c r="P34159" s="121"/>
      <c r="R34159" s="121"/>
      <c r="T34159" s="121"/>
      <c r="V34159" s="121"/>
      <c r="X34159" s="121"/>
      <c r="Z34159" s="121"/>
    </row>
    <row r="34160" spans="16:26" x14ac:dyDescent="0.25">
      <c r="P34160" s="122"/>
      <c r="R34160" s="122"/>
      <c r="T34160" s="122"/>
      <c r="V34160" s="122"/>
      <c r="X34160" s="122"/>
      <c r="Z34160" s="122"/>
    </row>
    <row r="34161" spans="16:26" x14ac:dyDescent="0.25">
      <c r="P34161" s="118"/>
      <c r="R34161" s="118"/>
      <c r="T34161" s="118"/>
      <c r="V34161" s="118"/>
      <c r="X34161" s="118"/>
      <c r="Z34161" s="118"/>
    </row>
    <row r="34162" spans="16:26" x14ac:dyDescent="0.25">
      <c r="P34162" s="119"/>
      <c r="R34162" s="119"/>
      <c r="T34162" s="119"/>
      <c r="V34162" s="119"/>
      <c r="X34162" s="119"/>
      <c r="Z34162" s="119"/>
    </row>
    <row r="34163" spans="16:26" x14ac:dyDescent="0.25">
      <c r="P34163" s="119"/>
      <c r="R34163" s="119"/>
      <c r="T34163" s="119"/>
      <c r="V34163" s="119"/>
      <c r="X34163" s="119"/>
      <c r="Z34163" s="119"/>
    </row>
    <row r="34164" spans="16:26" x14ac:dyDescent="0.25">
      <c r="P34164" s="120"/>
      <c r="R34164" s="120"/>
      <c r="T34164" s="120"/>
      <c r="V34164" s="120"/>
      <c r="X34164" s="120"/>
      <c r="Z34164" s="120"/>
    </row>
    <row r="34165" spans="16:26" x14ac:dyDescent="0.25">
      <c r="P34165" s="119"/>
      <c r="R34165" s="119"/>
      <c r="T34165" s="119"/>
      <c r="V34165" s="119"/>
      <c r="X34165" s="119"/>
      <c r="Z34165" s="119"/>
    </row>
    <row r="34166" spans="16:26" x14ac:dyDescent="0.25">
      <c r="P34166" s="119"/>
      <c r="R34166" s="119"/>
      <c r="T34166" s="119"/>
      <c r="V34166" s="119"/>
      <c r="X34166" s="119"/>
      <c r="Z34166" s="119"/>
    </row>
    <row r="34167" spans="16:26" x14ac:dyDescent="0.25">
      <c r="P34167" s="120"/>
      <c r="R34167" s="120"/>
      <c r="T34167" s="120"/>
      <c r="V34167" s="120"/>
      <c r="X34167" s="120"/>
      <c r="Z34167" s="120"/>
    </row>
    <row r="34168" spans="16:26" x14ac:dyDescent="0.25">
      <c r="P34168" s="119"/>
      <c r="R34168" s="119"/>
      <c r="T34168" s="119"/>
      <c r="V34168" s="119"/>
      <c r="X34168" s="119"/>
      <c r="Z34168" s="119"/>
    </row>
    <row r="34169" spans="16:26" x14ac:dyDescent="0.25">
      <c r="P34169" s="120"/>
      <c r="R34169" s="120"/>
      <c r="T34169" s="120"/>
      <c r="V34169" s="120"/>
      <c r="X34169" s="120"/>
      <c r="Z34169" s="120"/>
    </row>
    <row r="34170" spans="16:26" x14ac:dyDescent="0.25">
      <c r="P34170" s="119"/>
      <c r="R34170" s="119"/>
      <c r="T34170" s="119"/>
      <c r="V34170" s="119"/>
      <c r="X34170" s="119"/>
      <c r="Z34170" s="119"/>
    </row>
    <row r="34171" spans="16:26" x14ac:dyDescent="0.25">
      <c r="P34171" s="119"/>
      <c r="R34171" s="119"/>
      <c r="T34171" s="119"/>
      <c r="V34171" s="119"/>
      <c r="X34171" s="119"/>
      <c r="Z34171" s="119"/>
    </row>
    <row r="34172" spans="16:26" x14ac:dyDescent="0.25">
      <c r="P34172" s="119"/>
      <c r="R34172" s="119"/>
      <c r="T34172" s="119"/>
      <c r="V34172" s="119"/>
      <c r="X34172" s="119"/>
      <c r="Z34172" s="119"/>
    </row>
    <row r="34173" spans="16:26" x14ac:dyDescent="0.25">
      <c r="P34173" s="121"/>
      <c r="R34173" s="121"/>
      <c r="T34173" s="121"/>
      <c r="V34173" s="121"/>
      <c r="X34173" s="121"/>
      <c r="Z34173" s="121"/>
    </row>
    <row r="34174" spans="16:26" x14ac:dyDescent="0.25">
      <c r="P34174" s="121"/>
      <c r="R34174" s="121"/>
      <c r="T34174" s="121"/>
      <c r="V34174" s="121"/>
      <c r="X34174" s="121"/>
      <c r="Z34174" s="121"/>
    </row>
    <row r="34175" spans="16:26" x14ac:dyDescent="0.25">
      <c r="P34175" s="121"/>
      <c r="R34175" s="121"/>
      <c r="T34175" s="121"/>
      <c r="V34175" s="121"/>
      <c r="X34175" s="121"/>
      <c r="Z34175" s="121"/>
    </row>
    <row r="34176" spans="16:26" x14ac:dyDescent="0.25">
      <c r="P34176" s="121"/>
      <c r="R34176" s="121"/>
      <c r="T34176" s="121"/>
      <c r="V34176" s="121"/>
      <c r="X34176" s="121"/>
      <c r="Z34176" s="121"/>
    </row>
    <row r="34177" spans="16:26" x14ac:dyDescent="0.25">
      <c r="P34177" s="122"/>
      <c r="R34177" s="122"/>
      <c r="T34177" s="122"/>
      <c r="V34177" s="122"/>
      <c r="X34177" s="122"/>
      <c r="Z34177" s="122"/>
    </row>
    <row r="34178" spans="16:26" x14ac:dyDescent="0.25">
      <c r="P34178" s="118"/>
      <c r="R34178" s="118"/>
      <c r="T34178" s="118"/>
      <c r="V34178" s="118"/>
      <c r="X34178" s="118"/>
      <c r="Z34178" s="118"/>
    </row>
    <row r="34179" spans="16:26" x14ac:dyDescent="0.25">
      <c r="P34179" s="119"/>
      <c r="R34179" s="119"/>
      <c r="T34179" s="119"/>
      <c r="V34179" s="119"/>
      <c r="X34179" s="119"/>
      <c r="Z34179" s="119"/>
    </row>
    <row r="34180" spans="16:26" x14ac:dyDescent="0.25">
      <c r="P34180" s="119"/>
      <c r="R34180" s="119"/>
      <c r="T34180" s="119"/>
      <c r="V34180" s="119"/>
      <c r="X34180" s="119"/>
      <c r="Z34180" s="119"/>
    </row>
    <row r="34181" spans="16:26" x14ac:dyDescent="0.25">
      <c r="P34181" s="120"/>
      <c r="R34181" s="120"/>
      <c r="T34181" s="120"/>
      <c r="V34181" s="120"/>
      <c r="X34181" s="120"/>
      <c r="Z34181" s="120"/>
    </row>
    <row r="34182" spans="16:26" x14ac:dyDescent="0.25">
      <c r="P34182" s="119"/>
      <c r="R34182" s="119"/>
      <c r="T34182" s="119"/>
      <c r="V34182" s="119"/>
      <c r="X34182" s="119"/>
      <c r="Z34182" s="119"/>
    </row>
    <row r="34183" spans="16:26" x14ac:dyDescent="0.25">
      <c r="P34183" s="119"/>
      <c r="R34183" s="119"/>
      <c r="T34183" s="119"/>
      <c r="V34183" s="119"/>
      <c r="X34183" s="119"/>
      <c r="Z34183" s="119"/>
    </row>
    <row r="34184" spans="16:26" x14ac:dyDescent="0.25">
      <c r="P34184" s="120"/>
      <c r="R34184" s="120"/>
      <c r="T34184" s="120"/>
      <c r="V34184" s="120"/>
      <c r="X34184" s="120"/>
      <c r="Z34184" s="120"/>
    </row>
    <row r="34185" spans="16:26" x14ac:dyDescent="0.25">
      <c r="P34185" s="119"/>
      <c r="R34185" s="119"/>
      <c r="T34185" s="119"/>
      <c r="V34185" s="119"/>
      <c r="X34185" s="119"/>
      <c r="Z34185" s="119"/>
    </row>
    <row r="34186" spans="16:26" x14ac:dyDescent="0.25">
      <c r="P34186" s="120"/>
      <c r="R34186" s="120"/>
      <c r="T34186" s="120"/>
      <c r="V34186" s="120"/>
      <c r="X34186" s="120"/>
      <c r="Z34186" s="120"/>
    </row>
    <row r="34187" spans="16:26" x14ac:dyDescent="0.25">
      <c r="P34187" s="119"/>
      <c r="R34187" s="119"/>
      <c r="T34187" s="119"/>
      <c r="V34187" s="119"/>
      <c r="X34187" s="119"/>
      <c r="Z34187" s="119"/>
    </row>
    <row r="34188" spans="16:26" x14ac:dyDescent="0.25">
      <c r="P34188" s="119"/>
      <c r="R34188" s="119"/>
      <c r="T34188" s="119"/>
      <c r="V34188" s="119"/>
      <c r="X34188" s="119"/>
      <c r="Z34188" s="119"/>
    </row>
    <row r="34189" spans="16:26" x14ac:dyDescent="0.25">
      <c r="P34189" s="119"/>
      <c r="R34189" s="119"/>
      <c r="T34189" s="119"/>
      <c r="V34189" s="119"/>
      <c r="X34189" s="119"/>
      <c r="Z34189" s="119"/>
    </row>
    <row r="34190" spans="16:26" x14ac:dyDescent="0.25">
      <c r="P34190" s="121"/>
      <c r="R34190" s="121"/>
      <c r="T34190" s="121"/>
      <c r="V34190" s="121"/>
      <c r="X34190" s="121"/>
      <c r="Z34190" s="121"/>
    </row>
    <row r="34191" spans="16:26" x14ac:dyDescent="0.25">
      <c r="P34191" s="121"/>
      <c r="R34191" s="121"/>
      <c r="T34191" s="121"/>
      <c r="V34191" s="121"/>
      <c r="X34191" s="121"/>
      <c r="Z34191" s="121"/>
    </row>
    <row r="34192" spans="16:26" x14ac:dyDescent="0.25">
      <c r="P34192" s="121"/>
      <c r="R34192" s="121"/>
      <c r="T34192" s="121"/>
      <c r="V34192" s="121"/>
      <c r="X34192" s="121"/>
      <c r="Z34192" s="121"/>
    </row>
    <row r="34193" spans="16:26" x14ac:dyDescent="0.25">
      <c r="P34193" s="121"/>
      <c r="R34193" s="121"/>
      <c r="T34193" s="121"/>
      <c r="V34193" s="121"/>
      <c r="X34193" s="121"/>
      <c r="Z34193" s="121"/>
    </row>
    <row r="34194" spans="16:26" x14ac:dyDescent="0.25">
      <c r="P34194" s="122"/>
      <c r="R34194" s="122"/>
      <c r="T34194" s="122"/>
      <c r="V34194" s="122"/>
      <c r="X34194" s="122"/>
      <c r="Z34194" s="122"/>
    </row>
    <row r="34195" spans="16:26" x14ac:dyDescent="0.25">
      <c r="P34195" s="118"/>
      <c r="R34195" s="118"/>
      <c r="T34195" s="118"/>
      <c r="V34195" s="118"/>
      <c r="X34195" s="118"/>
      <c r="Z34195" s="118"/>
    </row>
    <row r="34196" spans="16:26" x14ac:dyDescent="0.25">
      <c r="P34196" s="119"/>
      <c r="R34196" s="119"/>
      <c r="T34196" s="119"/>
      <c r="V34196" s="119"/>
      <c r="X34196" s="119"/>
      <c r="Z34196" s="119"/>
    </row>
    <row r="34197" spans="16:26" x14ac:dyDescent="0.25">
      <c r="P34197" s="119"/>
      <c r="R34197" s="119"/>
      <c r="T34197" s="119"/>
      <c r="V34197" s="119"/>
      <c r="X34197" s="119"/>
      <c r="Z34197" s="119"/>
    </row>
    <row r="34198" spans="16:26" x14ac:dyDescent="0.25">
      <c r="P34198" s="120"/>
      <c r="R34198" s="120"/>
      <c r="T34198" s="120"/>
      <c r="V34198" s="120"/>
      <c r="X34198" s="120"/>
      <c r="Z34198" s="120"/>
    </row>
    <row r="34199" spans="16:26" x14ac:dyDescent="0.25">
      <c r="P34199" s="119"/>
      <c r="R34199" s="119"/>
      <c r="T34199" s="119"/>
      <c r="V34199" s="119"/>
      <c r="X34199" s="119"/>
      <c r="Z34199" s="119"/>
    </row>
    <row r="34200" spans="16:26" x14ac:dyDescent="0.25">
      <c r="P34200" s="119"/>
      <c r="R34200" s="119"/>
      <c r="T34200" s="119"/>
      <c r="V34200" s="119"/>
      <c r="X34200" s="119"/>
      <c r="Z34200" s="119"/>
    </row>
    <row r="34201" spans="16:26" x14ac:dyDescent="0.25">
      <c r="P34201" s="120"/>
      <c r="R34201" s="120"/>
      <c r="T34201" s="120"/>
      <c r="V34201" s="120"/>
      <c r="X34201" s="120"/>
      <c r="Z34201" s="120"/>
    </row>
    <row r="34202" spans="16:26" x14ac:dyDescent="0.25">
      <c r="P34202" s="119"/>
      <c r="R34202" s="119"/>
      <c r="T34202" s="119"/>
      <c r="V34202" s="119"/>
      <c r="X34202" s="119"/>
      <c r="Z34202" s="119"/>
    </row>
    <row r="34203" spans="16:26" x14ac:dyDescent="0.25">
      <c r="P34203" s="120"/>
      <c r="R34203" s="120"/>
      <c r="T34203" s="120"/>
      <c r="V34203" s="120"/>
      <c r="X34203" s="120"/>
      <c r="Z34203" s="120"/>
    </row>
    <row r="34204" spans="16:26" x14ac:dyDescent="0.25">
      <c r="P34204" s="119"/>
      <c r="R34204" s="119"/>
      <c r="T34204" s="119"/>
      <c r="V34204" s="119"/>
      <c r="X34204" s="119"/>
      <c r="Z34204" s="119"/>
    </row>
    <row r="34205" spans="16:26" x14ac:dyDescent="0.25">
      <c r="P34205" s="119"/>
      <c r="R34205" s="119"/>
      <c r="T34205" s="119"/>
      <c r="V34205" s="119"/>
      <c r="X34205" s="119"/>
      <c r="Z34205" s="119"/>
    </row>
    <row r="34206" spans="16:26" x14ac:dyDescent="0.25">
      <c r="P34206" s="119"/>
      <c r="R34206" s="119"/>
      <c r="T34206" s="119"/>
      <c r="V34206" s="119"/>
      <c r="X34206" s="119"/>
      <c r="Z34206" s="119"/>
    </row>
    <row r="34207" spans="16:26" x14ac:dyDescent="0.25">
      <c r="P34207" s="121"/>
      <c r="R34207" s="121"/>
      <c r="T34207" s="121"/>
      <c r="V34207" s="121"/>
      <c r="X34207" s="121"/>
      <c r="Z34207" s="121"/>
    </row>
    <row r="34208" spans="16:26" x14ac:dyDescent="0.25">
      <c r="P34208" s="121"/>
      <c r="R34208" s="121"/>
      <c r="T34208" s="121"/>
      <c r="V34208" s="121"/>
      <c r="X34208" s="121"/>
      <c r="Z34208" s="121"/>
    </row>
    <row r="34209" spans="16:26" x14ac:dyDescent="0.25">
      <c r="P34209" s="121"/>
      <c r="R34209" s="121"/>
      <c r="T34209" s="121"/>
      <c r="V34209" s="121"/>
      <c r="X34209" s="121"/>
      <c r="Z34209" s="121"/>
    </row>
    <row r="34210" spans="16:26" x14ac:dyDescent="0.25">
      <c r="P34210" s="121"/>
      <c r="R34210" s="121"/>
      <c r="T34210" s="121"/>
      <c r="V34210" s="121"/>
      <c r="X34210" s="121"/>
      <c r="Z34210" s="121"/>
    </row>
    <row r="34211" spans="16:26" x14ac:dyDescent="0.25">
      <c r="P34211" s="122"/>
      <c r="R34211" s="122"/>
      <c r="T34211" s="122"/>
      <c r="V34211" s="122"/>
      <c r="X34211" s="122"/>
      <c r="Z34211" s="122"/>
    </row>
    <row r="34212" spans="16:26" x14ac:dyDescent="0.25">
      <c r="P34212" s="118"/>
      <c r="R34212" s="118"/>
      <c r="T34212" s="118"/>
      <c r="V34212" s="118"/>
      <c r="X34212" s="118"/>
      <c r="Z34212" s="118"/>
    </row>
    <row r="34213" spans="16:26" x14ac:dyDescent="0.25">
      <c r="P34213" s="119"/>
      <c r="R34213" s="119"/>
      <c r="T34213" s="119"/>
      <c r="V34213" s="119"/>
      <c r="X34213" s="119"/>
      <c r="Z34213" s="119"/>
    </row>
    <row r="34214" spans="16:26" x14ac:dyDescent="0.25">
      <c r="P34214" s="119"/>
      <c r="R34214" s="119"/>
      <c r="T34214" s="119"/>
      <c r="V34214" s="119"/>
      <c r="X34214" s="119"/>
      <c r="Z34214" s="119"/>
    </row>
    <row r="34215" spans="16:26" x14ac:dyDescent="0.25">
      <c r="P34215" s="120"/>
      <c r="R34215" s="120"/>
      <c r="T34215" s="120"/>
      <c r="V34215" s="120"/>
      <c r="X34215" s="120"/>
      <c r="Z34215" s="120"/>
    </row>
    <row r="34216" spans="16:26" x14ac:dyDescent="0.25">
      <c r="P34216" s="119"/>
      <c r="R34216" s="119"/>
      <c r="T34216" s="119"/>
      <c r="V34216" s="119"/>
      <c r="X34216" s="119"/>
      <c r="Z34216" s="119"/>
    </row>
    <row r="34217" spans="16:26" x14ac:dyDescent="0.25">
      <c r="P34217" s="119"/>
      <c r="R34217" s="119"/>
      <c r="T34217" s="119"/>
      <c r="V34217" s="119"/>
      <c r="X34217" s="119"/>
      <c r="Z34217" s="119"/>
    </row>
    <row r="34218" spans="16:26" x14ac:dyDescent="0.25">
      <c r="P34218" s="120"/>
      <c r="R34218" s="120"/>
      <c r="T34218" s="120"/>
      <c r="V34218" s="120"/>
      <c r="X34218" s="120"/>
      <c r="Z34218" s="120"/>
    </row>
    <row r="34219" spans="16:26" x14ac:dyDescent="0.25">
      <c r="P34219" s="119"/>
      <c r="R34219" s="119"/>
      <c r="T34219" s="119"/>
      <c r="V34219" s="119"/>
      <c r="X34219" s="119"/>
      <c r="Z34219" s="119"/>
    </row>
    <row r="34220" spans="16:26" x14ac:dyDescent="0.25">
      <c r="P34220" s="120"/>
      <c r="R34220" s="120"/>
      <c r="T34220" s="120"/>
      <c r="V34220" s="120"/>
      <c r="X34220" s="120"/>
      <c r="Z34220" s="120"/>
    </row>
    <row r="34221" spans="16:26" x14ac:dyDescent="0.25">
      <c r="P34221" s="119"/>
      <c r="R34221" s="119"/>
      <c r="T34221" s="119"/>
      <c r="V34221" s="119"/>
      <c r="X34221" s="119"/>
      <c r="Z34221" s="119"/>
    </row>
    <row r="34222" spans="16:26" x14ac:dyDescent="0.25">
      <c r="P34222" s="119"/>
      <c r="R34222" s="119"/>
      <c r="T34222" s="119"/>
      <c r="V34222" s="119"/>
      <c r="X34222" s="119"/>
      <c r="Z34222" s="119"/>
    </row>
    <row r="34223" spans="16:26" x14ac:dyDescent="0.25">
      <c r="P34223" s="119"/>
      <c r="R34223" s="119"/>
      <c r="T34223" s="119"/>
      <c r="V34223" s="119"/>
      <c r="X34223" s="119"/>
      <c r="Z34223" s="119"/>
    </row>
    <row r="34224" spans="16:26" x14ac:dyDescent="0.25">
      <c r="P34224" s="121"/>
      <c r="R34224" s="121"/>
      <c r="T34224" s="121"/>
      <c r="V34224" s="121"/>
      <c r="X34224" s="121"/>
      <c r="Z34224" s="121"/>
    </row>
    <row r="34225" spans="16:26" x14ac:dyDescent="0.25">
      <c r="P34225" s="121"/>
      <c r="R34225" s="121"/>
      <c r="T34225" s="121"/>
      <c r="V34225" s="121"/>
      <c r="X34225" s="121"/>
      <c r="Z34225" s="121"/>
    </row>
    <row r="34226" spans="16:26" x14ac:dyDescent="0.25">
      <c r="P34226" s="121"/>
      <c r="R34226" s="121"/>
      <c r="T34226" s="121"/>
      <c r="V34226" s="121"/>
      <c r="X34226" s="121"/>
      <c r="Z34226" s="121"/>
    </row>
    <row r="34227" spans="16:26" x14ac:dyDescent="0.25">
      <c r="P34227" s="121"/>
      <c r="R34227" s="121"/>
      <c r="T34227" s="121"/>
      <c r="V34227" s="121"/>
      <c r="X34227" s="121"/>
      <c r="Z34227" s="121"/>
    </row>
    <row r="34228" spans="16:26" x14ac:dyDescent="0.25">
      <c r="P34228" s="122"/>
      <c r="R34228" s="122"/>
      <c r="T34228" s="122"/>
      <c r="V34228" s="122"/>
      <c r="X34228" s="122"/>
      <c r="Z34228" s="122"/>
    </row>
    <row r="34229" spans="16:26" x14ac:dyDescent="0.25">
      <c r="P34229" s="118"/>
      <c r="R34229" s="118"/>
      <c r="T34229" s="118"/>
      <c r="V34229" s="118"/>
      <c r="X34229" s="118"/>
      <c r="Z34229" s="118"/>
    </row>
    <row r="34230" spans="16:26" x14ac:dyDescent="0.25">
      <c r="P34230" s="119"/>
      <c r="R34230" s="119"/>
      <c r="T34230" s="119"/>
      <c r="V34230" s="119"/>
      <c r="X34230" s="119"/>
      <c r="Z34230" s="119"/>
    </row>
    <row r="34231" spans="16:26" x14ac:dyDescent="0.25">
      <c r="P34231" s="119"/>
      <c r="R34231" s="119"/>
      <c r="T34231" s="119"/>
      <c r="V34231" s="119"/>
      <c r="X34231" s="119"/>
      <c r="Z34231" s="119"/>
    </row>
    <row r="34232" spans="16:26" x14ac:dyDescent="0.25">
      <c r="P34232" s="120"/>
      <c r="R34232" s="120"/>
      <c r="T34232" s="120"/>
      <c r="V34232" s="120"/>
      <c r="X34232" s="120"/>
      <c r="Z34232" s="120"/>
    </row>
    <row r="34233" spans="16:26" x14ac:dyDescent="0.25">
      <c r="P34233" s="119"/>
      <c r="R34233" s="119"/>
      <c r="T34233" s="119"/>
      <c r="V34233" s="119"/>
      <c r="X34233" s="119"/>
      <c r="Z34233" s="119"/>
    </row>
    <row r="34234" spans="16:26" x14ac:dyDescent="0.25">
      <c r="P34234" s="119"/>
      <c r="R34234" s="119"/>
      <c r="T34234" s="119"/>
      <c r="V34234" s="119"/>
      <c r="X34234" s="119"/>
      <c r="Z34234" s="119"/>
    </row>
    <row r="34235" spans="16:26" x14ac:dyDescent="0.25">
      <c r="P34235" s="120"/>
      <c r="R34235" s="120"/>
      <c r="T34235" s="120"/>
      <c r="V34235" s="120"/>
      <c r="X34235" s="120"/>
      <c r="Z34235" s="120"/>
    </row>
    <row r="34236" spans="16:26" x14ac:dyDescent="0.25">
      <c r="P34236" s="119"/>
      <c r="R34236" s="119"/>
      <c r="T34236" s="119"/>
      <c r="V34236" s="119"/>
      <c r="X34236" s="119"/>
      <c r="Z34236" s="119"/>
    </row>
    <row r="34237" spans="16:26" x14ac:dyDescent="0.25">
      <c r="P34237" s="120"/>
      <c r="R34237" s="120"/>
      <c r="T34237" s="120"/>
      <c r="V34237" s="120"/>
      <c r="X34237" s="120"/>
      <c r="Z34237" s="120"/>
    </row>
    <row r="34238" spans="16:26" x14ac:dyDescent="0.25">
      <c r="P34238" s="119"/>
      <c r="R34238" s="119"/>
      <c r="T34238" s="119"/>
      <c r="V34238" s="119"/>
      <c r="X34238" s="119"/>
      <c r="Z34238" s="119"/>
    </row>
    <row r="34239" spans="16:26" x14ac:dyDescent="0.25">
      <c r="P34239" s="119"/>
      <c r="R34239" s="119"/>
      <c r="T34239" s="119"/>
      <c r="V34239" s="119"/>
      <c r="X34239" s="119"/>
      <c r="Z34239" s="119"/>
    </row>
    <row r="34240" spans="16:26" x14ac:dyDescent="0.25">
      <c r="P34240" s="119"/>
      <c r="R34240" s="119"/>
      <c r="T34240" s="119"/>
      <c r="V34240" s="119"/>
      <c r="X34240" s="119"/>
      <c r="Z34240" s="119"/>
    </row>
    <row r="34241" spans="16:26" x14ac:dyDescent="0.25">
      <c r="P34241" s="121"/>
      <c r="R34241" s="121"/>
      <c r="T34241" s="121"/>
      <c r="V34241" s="121"/>
      <c r="X34241" s="121"/>
      <c r="Z34241" s="121"/>
    </row>
    <row r="34242" spans="16:26" x14ac:dyDescent="0.25">
      <c r="P34242" s="121"/>
      <c r="R34242" s="121"/>
      <c r="T34242" s="121"/>
      <c r="V34242" s="121"/>
      <c r="X34242" s="121"/>
      <c r="Z34242" s="121"/>
    </row>
    <row r="34243" spans="16:26" x14ac:dyDescent="0.25">
      <c r="P34243" s="121"/>
      <c r="R34243" s="121"/>
      <c r="T34243" s="121"/>
      <c r="V34243" s="121"/>
      <c r="X34243" s="121"/>
      <c r="Z34243" s="121"/>
    </row>
    <row r="34244" spans="16:26" x14ac:dyDescent="0.25">
      <c r="P34244" s="121"/>
      <c r="R34244" s="121"/>
      <c r="T34244" s="121"/>
      <c r="V34244" s="121"/>
      <c r="X34244" s="121"/>
      <c r="Z34244" s="121"/>
    </row>
    <row r="34245" spans="16:26" x14ac:dyDescent="0.25">
      <c r="P34245" s="122"/>
      <c r="R34245" s="122"/>
      <c r="T34245" s="122"/>
      <c r="V34245" s="122"/>
      <c r="X34245" s="122"/>
      <c r="Z34245" s="122"/>
    </row>
    <row r="34246" spans="16:26" x14ac:dyDescent="0.25">
      <c r="P34246" s="118"/>
      <c r="R34246" s="118"/>
      <c r="T34246" s="118"/>
      <c r="V34246" s="118"/>
      <c r="X34246" s="118"/>
      <c r="Z34246" s="118"/>
    </row>
    <row r="34247" spans="16:26" x14ac:dyDescent="0.25">
      <c r="P34247" s="119"/>
      <c r="R34247" s="119"/>
      <c r="T34247" s="119"/>
      <c r="V34247" s="119"/>
      <c r="X34247" s="119"/>
      <c r="Z34247" s="119"/>
    </row>
    <row r="34248" spans="16:26" x14ac:dyDescent="0.25">
      <c r="P34248" s="119"/>
      <c r="R34248" s="119"/>
      <c r="T34248" s="119"/>
      <c r="V34248" s="119"/>
      <c r="X34248" s="119"/>
      <c r="Z34248" s="119"/>
    </row>
    <row r="34249" spans="16:26" x14ac:dyDescent="0.25">
      <c r="P34249" s="120"/>
      <c r="R34249" s="120"/>
      <c r="T34249" s="120"/>
      <c r="V34249" s="120"/>
      <c r="X34249" s="120"/>
      <c r="Z34249" s="120"/>
    </row>
    <row r="34250" spans="16:26" x14ac:dyDescent="0.25">
      <c r="P34250" s="119"/>
      <c r="R34250" s="119"/>
      <c r="T34250" s="119"/>
      <c r="V34250" s="119"/>
      <c r="X34250" s="119"/>
      <c r="Z34250" s="119"/>
    </row>
    <row r="34251" spans="16:26" x14ac:dyDescent="0.25">
      <c r="P34251" s="119"/>
      <c r="R34251" s="119"/>
      <c r="T34251" s="119"/>
      <c r="V34251" s="119"/>
      <c r="X34251" s="119"/>
      <c r="Z34251" s="119"/>
    </row>
    <row r="34252" spans="16:26" x14ac:dyDescent="0.25">
      <c r="P34252" s="120"/>
      <c r="R34252" s="120"/>
      <c r="T34252" s="120"/>
      <c r="V34252" s="120"/>
      <c r="X34252" s="120"/>
      <c r="Z34252" s="120"/>
    </row>
    <row r="34253" spans="16:26" x14ac:dyDescent="0.25">
      <c r="P34253" s="119"/>
      <c r="R34253" s="119"/>
      <c r="T34253" s="119"/>
      <c r="V34253" s="119"/>
      <c r="X34253" s="119"/>
      <c r="Z34253" s="119"/>
    </row>
    <row r="34254" spans="16:26" x14ac:dyDescent="0.25">
      <c r="P34254" s="120"/>
      <c r="R34254" s="120"/>
      <c r="T34254" s="120"/>
      <c r="V34254" s="120"/>
      <c r="X34254" s="120"/>
      <c r="Z34254" s="120"/>
    </row>
    <row r="34255" spans="16:26" x14ac:dyDescent="0.25">
      <c r="P34255" s="119"/>
      <c r="R34255" s="119"/>
      <c r="T34255" s="119"/>
      <c r="V34255" s="119"/>
      <c r="X34255" s="119"/>
      <c r="Z34255" s="119"/>
    </row>
    <row r="34256" spans="16:26" x14ac:dyDescent="0.25">
      <c r="P34256" s="119"/>
      <c r="R34256" s="119"/>
      <c r="T34256" s="119"/>
      <c r="V34256" s="119"/>
      <c r="X34256" s="119"/>
      <c r="Z34256" s="119"/>
    </row>
    <row r="34257" spans="16:26" x14ac:dyDescent="0.25">
      <c r="P34257" s="119"/>
      <c r="R34257" s="119"/>
      <c r="T34257" s="119"/>
      <c r="V34257" s="119"/>
      <c r="X34257" s="119"/>
      <c r="Z34257" s="119"/>
    </row>
    <row r="34258" spans="16:26" x14ac:dyDescent="0.25">
      <c r="P34258" s="121"/>
      <c r="R34258" s="121"/>
      <c r="T34258" s="121"/>
      <c r="V34258" s="121"/>
      <c r="X34258" s="121"/>
      <c r="Z34258" s="121"/>
    </row>
    <row r="34259" spans="16:26" x14ac:dyDescent="0.25">
      <c r="P34259" s="121"/>
      <c r="R34259" s="121"/>
      <c r="T34259" s="121"/>
      <c r="V34259" s="121"/>
      <c r="X34259" s="121"/>
      <c r="Z34259" s="121"/>
    </row>
    <row r="34260" spans="16:26" x14ac:dyDescent="0.25">
      <c r="P34260" s="121"/>
      <c r="R34260" s="121"/>
      <c r="T34260" s="121"/>
      <c r="V34260" s="121"/>
      <c r="X34260" s="121"/>
      <c r="Z34260" s="121"/>
    </row>
    <row r="34261" spans="16:26" x14ac:dyDescent="0.25">
      <c r="P34261" s="121"/>
      <c r="R34261" s="121"/>
      <c r="T34261" s="121"/>
      <c r="V34261" s="121"/>
      <c r="X34261" s="121"/>
      <c r="Z34261" s="121"/>
    </row>
    <row r="34262" spans="16:26" x14ac:dyDescent="0.25">
      <c r="P34262" s="122"/>
      <c r="R34262" s="122"/>
      <c r="T34262" s="122"/>
      <c r="V34262" s="122"/>
      <c r="X34262" s="122"/>
      <c r="Z34262" s="122"/>
    </row>
    <row r="34263" spans="16:26" x14ac:dyDescent="0.25">
      <c r="P34263" s="118"/>
      <c r="R34263" s="118"/>
      <c r="T34263" s="118"/>
      <c r="V34263" s="118"/>
      <c r="X34263" s="118"/>
      <c r="Z34263" s="118"/>
    </row>
    <row r="34264" spans="16:26" x14ac:dyDescent="0.25">
      <c r="P34264" s="119"/>
      <c r="R34264" s="119"/>
      <c r="T34264" s="119"/>
      <c r="V34264" s="119"/>
      <c r="X34264" s="119"/>
      <c r="Z34264" s="119"/>
    </row>
    <row r="34265" spans="16:26" x14ac:dyDescent="0.25">
      <c r="P34265" s="119"/>
      <c r="R34265" s="119"/>
      <c r="T34265" s="119"/>
      <c r="V34265" s="119"/>
      <c r="X34265" s="119"/>
      <c r="Z34265" s="119"/>
    </row>
    <row r="34266" spans="16:26" x14ac:dyDescent="0.25">
      <c r="P34266" s="120"/>
      <c r="R34266" s="120"/>
      <c r="T34266" s="120"/>
      <c r="V34266" s="120"/>
      <c r="X34266" s="120"/>
      <c r="Z34266" s="120"/>
    </row>
    <row r="34267" spans="16:26" x14ac:dyDescent="0.25">
      <c r="P34267" s="119"/>
      <c r="R34267" s="119"/>
      <c r="T34267" s="119"/>
      <c r="V34267" s="119"/>
      <c r="X34267" s="119"/>
      <c r="Z34267" s="119"/>
    </row>
    <row r="34268" spans="16:26" x14ac:dyDescent="0.25">
      <c r="P34268" s="119"/>
      <c r="R34268" s="119"/>
      <c r="T34268" s="119"/>
      <c r="V34268" s="119"/>
      <c r="X34268" s="119"/>
      <c r="Z34268" s="119"/>
    </row>
    <row r="34269" spans="16:26" x14ac:dyDescent="0.25">
      <c r="P34269" s="120"/>
      <c r="R34269" s="120"/>
      <c r="T34269" s="120"/>
      <c r="V34269" s="120"/>
      <c r="X34269" s="120"/>
      <c r="Z34269" s="120"/>
    </row>
    <row r="34270" spans="16:26" x14ac:dyDescent="0.25">
      <c r="P34270" s="119"/>
      <c r="R34270" s="119"/>
      <c r="T34270" s="119"/>
      <c r="V34270" s="119"/>
      <c r="X34270" s="119"/>
      <c r="Z34270" s="119"/>
    </row>
    <row r="34271" spans="16:26" x14ac:dyDescent="0.25">
      <c r="P34271" s="120"/>
      <c r="R34271" s="120"/>
      <c r="T34271" s="120"/>
      <c r="V34271" s="120"/>
      <c r="X34271" s="120"/>
      <c r="Z34271" s="120"/>
    </row>
    <row r="34272" spans="16:26" x14ac:dyDescent="0.25">
      <c r="P34272" s="119"/>
      <c r="R34272" s="119"/>
      <c r="T34272" s="119"/>
      <c r="V34272" s="119"/>
      <c r="X34272" s="119"/>
      <c r="Z34272" s="119"/>
    </row>
    <row r="34273" spans="16:26" x14ac:dyDescent="0.25">
      <c r="P34273" s="119"/>
      <c r="R34273" s="119"/>
      <c r="T34273" s="119"/>
      <c r="V34273" s="119"/>
      <c r="X34273" s="119"/>
      <c r="Z34273" s="119"/>
    </row>
    <row r="34274" spans="16:26" x14ac:dyDescent="0.25">
      <c r="P34274" s="119"/>
      <c r="R34274" s="119"/>
      <c r="T34274" s="119"/>
      <c r="V34274" s="119"/>
      <c r="X34274" s="119"/>
      <c r="Z34274" s="119"/>
    </row>
    <row r="34275" spans="16:26" x14ac:dyDescent="0.25">
      <c r="P34275" s="121"/>
      <c r="R34275" s="121"/>
      <c r="T34275" s="121"/>
      <c r="V34275" s="121"/>
      <c r="X34275" s="121"/>
      <c r="Z34275" s="121"/>
    </row>
    <row r="34276" spans="16:26" x14ac:dyDescent="0.25">
      <c r="P34276" s="121"/>
      <c r="R34276" s="121"/>
      <c r="T34276" s="121"/>
      <c r="V34276" s="121"/>
      <c r="X34276" s="121"/>
      <c r="Z34276" s="121"/>
    </row>
    <row r="34277" spans="16:26" x14ac:dyDescent="0.25">
      <c r="P34277" s="121"/>
      <c r="R34277" s="121"/>
      <c r="T34277" s="121"/>
      <c r="V34277" s="121"/>
      <c r="X34277" s="121"/>
      <c r="Z34277" s="121"/>
    </row>
    <row r="34278" spans="16:26" x14ac:dyDescent="0.25">
      <c r="P34278" s="121"/>
      <c r="R34278" s="121"/>
      <c r="T34278" s="121"/>
      <c r="V34278" s="121"/>
      <c r="X34278" s="121"/>
      <c r="Z34278" s="121"/>
    </row>
    <row r="34279" spans="16:26" x14ac:dyDescent="0.25">
      <c r="P34279" s="122"/>
      <c r="R34279" s="122"/>
      <c r="T34279" s="122"/>
      <c r="V34279" s="122"/>
      <c r="X34279" s="122"/>
      <c r="Z34279" s="122"/>
    </row>
    <row r="34280" spans="16:26" x14ac:dyDescent="0.25">
      <c r="P34280" s="118"/>
      <c r="R34280" s="118"/>
      <c r="T34280" s="118"/>
      <c r="V34280" s="118"/>
      <c r="X34280" s="118"/>
      <c r="Z34280" s="118"/>
    </row>
    <row r="34281" spans="16:26" x14ac:dyDescent="0.25">
      <c r="P34281" s="119"/>
      <c r="R34281" s="119"/>
      <c r="T34281" s="119"/>
      <c r="V34281" s="119"/>
      <c r="X34281" s="119"/>
      <c r="Z34281" s="119"/>
    </row>
    <row r="34282" spans="16:26" x14ac:dyDescent="0.25">
      <c r="P34282" s="119"/>
      <c r="R34282" s="119"/>
      <c r="T34282" s="119"/>
      <c r="V34282" s="119"/>
      <c r="X34282" s="119"/>
      <c r="Z34282" s="119"/>
    </row>
    <row r="34283" spans="16:26" x14ac:dyDescent="0.25">
      <c r="P34283" s="120"/>
      <c r="R34283" s="120"/>
      <c r="T34283" s="120"/>
      <c r="V34283" s="120"/>
      <c r="X34283" s="120"/>
      <c r="Z34283" s="120"/>
    </row>
    <row r="34284" spans="16:26" x14ac:dyDescent="0.25">
      <c r="P34284" s="119"/>
      <c r="R34284" s="119"/>
      <c r="T34284" s="119"/>
      <c r="V34284" s="119"/>
      <c r="X34284" s="119"/>
      <c r="Z34284" s="119"/>
    </row>
    <row r="34285" spans="16:26" x14ac:dyDescent="0.25">
      <c r="P34285" s="119"/>
      <c r="R34285" s="119"/>
      <c r="T34285" s="119"/>
      <c r="V34285" s="119"/>
      <c r="X34285" s="119"/>
      <c r="Z34285" s="119"/>
    </row>
    <row r="34286" spans="16:26" x14ac:dyDescent="0.25">
      <c r="P34286" s="120"/>
      <c r="R34286" s="120"/>
      <c r="T34286" s="120"/>
      <c r="V34286" s="120"/>
      <c r="X34286" s="120"/>
      <c r="Z34286" s="120"/>
    </row>
    <row r="34287" spans="16:26" x14ac:dyDescent="0.25">
      <c r="P34287" s="119"/>
      <c r="R34287" s="119"/>
      <c r="T34287" s="119"/>
      <c r="V34287" s="119"/>
      <c r="X34287" s="119"/>
      <c r="Z34287" s="119"/>
    </row>
    <row r="34288" spans="16:26" x14ac:dyDescent="0.25">
      <c r="P34288" s="120"/>
      <c r="R34288" s="120"/>
      <c r="T34288" s="120"/>
      <c r="V34288" s="120"/>
      <c r="X34288" s="120"/>
      <c r="Z34288" s="120"/>
    </row>
    <row r="34289" spans="16:26" x14ac:dyDescent="0.25">
      <c r="P34289" s="119"/>
      <c r="R34289" s="119"/>
      <c r="T34289" s="119"/>
      <c r="V34289" s="119"/>
      <c r="X34289" s="119"/>
      <c r="Z34289" s="119"/>
    </row>
    <row r="34290" spans="16:26" x14ac:dyDescent="0.25">
      <c r="P34290" s="119"/>
      <c r="R34290" s="119"/>
      <c r="T34290" s="119"/>
      <c r="V34290" s="119"/>
      <c r="X34290" s="119"/>
      <c r="Z34290" s="119"/>
    </row>
    <row r="34291" spans="16:26" x14ac:dyDescent="0.25">
      <c r="P34291" s="119"/>
      <c r="R34291" s="119"/>
      <c r="T34291" s="119"/>
      <c r="V34291" s="119"/>
      <c r="X34291" s="119"/>
      <c r="Z34291" s="119"/>
    </row>
    <row r="34292" spans="16:26" x14ac:dyDescent="0.25">
      <c r="P34292" s="121"/>
      <c r="R34292" s="121"/>
      <c r="T34292" s="121"/>
      <c r="V34292" s="121"/>
      <c r="X34292" s="121"/>
      <c r="Z34292" s="121"/>
    </row>
    <row r="34293" spans="16:26" x14ac:dyDescent="0.25">
      <c r="P34293" s="121"/>
      <c r="R34293" s="121"/>
      <c r="T34293" s="121"/>
      <c r="V34293" s="121"/>
      <c r="X34293" s="121"/>
      <c r="Z34293" s="121"/>
    </row>
    <row r="34294" spans="16:26" x14ac:dyDescent="0.25">
      <c r="P34294" s="121"/>
      <c r="R34294" s="121"/>
      <c r="T34294" s="121"/>
      <c r="V34294" s="121"/>
      <c r="X34294" s="121"/>
      <c r="Z34294" s="121"/>
    </row>
    <row r="34295" spans="16:26" x14ac:dyDescent="0.25">
      <c r="P34295" s="121"/>
      <c r="R34295" s="121"/>
      <c r="T34295" s="121"/>
      <c r="V34295" s="121"/>
      <c r="X34295" s="121"/>
      <c r="Z34295" s="121"/>
    </row>
    <row r="34296" spans="16:26" x14ac:dyDescent="0.25">
      <c r="P34296" s="122"/>
      <c r="R34296" s="122"/>
      <c r="T34296" s="122"/>
      <c r="V34296" s="122"/>
      <c r="X34296" s="122"/>
      <c r="Z34296" s="122"/>
    </row>
    <row r="34297" spans="16:26" x14ac:dyDescent="0.25">
      <c r="P34297" s="118"/>
      <c r="R34297" s="118"/>
      <c r="T34297" s="118"/>
      <c r="V34297" s="118"/>
      <c r="X34297" s="118"/>
      <c r="Z34297" s="118"/>
    </row>
    <row r="34298" spans="16:26" x14ac:dyDescent="0.25">
      <c r="P34298" s="119"/>
      <c r="R34298" s="119"/>
      <c r="T34298" s="119"/>
      <c r="V34298" s="119"/>
      <c r="X34298" s="119"/>
      <c r="Z34298" s="119"/>
    </row>
    <row r="34299" spans="16:26" x14ac:dyDescent="0.25">
      <c r="P34299" s="119"/>
      <c r="R34299" s="119"/>
      <c r="T34299" s="119"/>
      <c r="V34299" s="119"/>
      <c r="X34299" s="119"/>
      <c r="Z34299" s="119"/>
    </row>
    <row r="34300" spans="16:26" x14ac:dyDescent="0.25">
      <c r="P34300" s="120"/>
      <c r="R34300" s="120"/>
      <c r="T34300" s="120"/>
      <c r="V34300" s="120"/>
      <c r="X34300" s="120"/>
      <c r="Z34300" s="120"/>
    </row>
    <row r="34301" spans="16:26" x14ac:dyDescent="0.25">
      <c r="P34301" s="119"/>
      <c r="R34301" s="119"/>
      <c r="T34301" s="119"/>
      <c r="V34301" s="119"/>
      <c r="X34301" s="119"/>
      <c r="Z34301" s="119"/>
    </row>
    <row r="34302" spans="16:26" x14ac:dyDescent="0.25">
      <c r="P34302" s="119"/>
      <c r="R34302" s="119"/>
      <c r="T34302" s="119"/>
      <c r="V34302" s="119"/>
      <c r="X34302" s="119"/>
      <c r="Z34302" s="119"/>
    </row>
    <row r="34303" spans="16:26" x14ac:dyDescent="0.25">
      <c r="P34303" s="120"/>
      <c r="R34303" s="120"/>
      <c r="T34303" s="120"/>
      <c r="V34303" s="120"/>
      <c r="X34303" s="120"/>
      <c r="Z34303" s="120"/>
    </row>
    <row r="34304" spans="16:26" x14ac:dyDescent="0.25">
      <c r="P34304" s="119"/>
      <c r="R34304" s="119"/>
      <c r="T34304" s="119"/>
      <c r="V34304" s="119"/>
      <c r="X34304" s="119"/>
      <c r="Z34304" s="119"/>
    </row>
    <row r="34305" spans="16:26" x14ac:dyDescent="0.25">
      <c r="P34305" s="120"/>
      <c r="R34305" s="120"/>
      <c r="T34305" s="120"/>
      <c r="V34305" s="120"/>
      <c r="X34305" s="120"/>
      <c r="Z34305" s="120"/>
    </row>
    <row r="34306" spans="16:26" x14ac:dyDescent="0.25">
      <c r="P34306" s="119"/>
      <c r="R34306" s="119"/>
      <c r="T34306" s="119"/>
      <c r="V34306" s="119"/>
      <c r="X34306" s="119"/>
      <c r="Z34306" s="119"/>
    </row>
    <row r="34307" spans="16:26" x14ac:dyDescent="0.25">
      <c r="P34307" s="119"/>
      <c r="R34307" s="119"/>
      <c r="T34307" s="119"/>
      <c r="V34307" s="119"/>
      <c r="X34307" s="119"/>
      <c r="Z34307" s="119"/>
    </row>
    <row r="34308" spans="16:26" x14ac:dyDescent="0.25">
      <c r="P34308" s="119"/>
      <c r="R34308" s="119"/>
      <c r="T34308" s="119"/>
      <c r="V34308" s="119"/>
      <c r="X34308" s="119"/>
      <c r="Z34308" s="119"/>
    </row>
    <row r="34309" spans="16:26" x14ac:dyDescent="0.25">
      <c r="P34309" s="121"/>
      <c r="R34309" s="121"/>
      <c r="T34309" s="121"/>
      <c r="V34309" s="121"/>
      <c r="X34309" s="121"/>
      <c r="Z34309" s="121"/>
    </row>
    <row r="34310" spans="16:26" x14ac:dyDescent="0.25">
      <c r="P34310" s="121"/>
      <c r="R34310" s="121"/>
      <c r="T34310" s="121"/>
      <c r="V34310" s="121"/>
      <c r="X34310" s="121"/>
      <c r="Z34310" s="121"/>
    </row>
    <row r="34311" spans="16:26" x14ac:dyDescent="0.25">
      <c r="P34311" s="121"/>
      <c r="R34311" s="121"/>
      <c r="T34311" s="121"/>
      <c r="V34311" s="121"/>
      <c r="X34311" s="121"/>
      <c r="Z34311" s="121"/>
    </row>
    <row r="34312" spans="16:26" x14ac:dyDescent="0.25">
      <c r="P34312" s="121"/>
      <c r="R34312" s="121"/>
      <c r="T34312" s="121"/>
      <c r="V34312" s="121"/>
      <c r="X34312" s="121"/>
      <c r="Z34312" s="121"/>
    </row>
    <row r="34313" spans="16:26" x14ac:dyDescent="0.25">
      <c r="P34313" s="122"/>
      <c r="R34313" s="122"/>
      <c r="T34313" s="122"/>
      <c r="V34313" s="122"/>
      <c r="X34313" s="122"/>
      <c r="Z34313" s="122"/>
    </row>
    <row r="34314" spans="16:26" x14ac:dyDescent="0.25">
      <c r="P34314" s="118"/>
      <c r="R34314" s="118"/>
      <c r="T34314" s="118"/>
      <c r="V34314" s="118"/>
      <c r="X34314" s="118"/>
      <c r="Z34314" s="118"/>
    </row>
    <row r="34315" spans="16:26" x14ac:dyDescent="0.25">
      <c r="P34315" s="119"/>
      <c r="R34315" s="119"/>
      <c r="T34315" s="119"/>
      <c r="V34315" s="119"/>
      <c r="X34315" s="119"/>
      <c r="Z34315" s="119"/>
    </row>
    <row r="34316" spans="16:26" x14ac:dyDescent="0.25">
      <c r="P34316" s="119"/>
      <c r="R34316" s="119"/>
      <c r="T34316" s="119"/>
      <c r="V34316" s="119"/>
      <c r="X34316" s="119"/>
      <c r="Z34316" s="119"/>
    </row>
    <row r="34317" spans="16:26" x14ac:dyDescent="0.25">
      <c r="P34317" s="120"/>
      <c r="R34317" s="120"/>
      <c r="T34317" s="120"/>
      <c r="V34317" s="120"/>
      <c r="X34317" s="120"/>
      <c r="Z34317" s="120"/>
    </row>
    <row r="34318" spans="16:26" x14ac:dyDescent="0.25">
      <c r="P34318" s="119"/>
      <c r="R34318" s="119"/>
      <c r="T34318" s="119"/>
      <c r="V34318" s="119"/>
      <c r="X34318" s="119"/>
      <c r="Z34318" s="119"/>
    </row>
    <row r="34319" spans="16:26" x14ac:dyDescent="0.25">
      <c r="P34319" s="119"/>
      <c r="R34319" s="119"/>
      <c r="T34319" s="119"/>
      <c r="V34319" s="119"/>
      <c r="X34319" s="119"/>
      <c r="Z34319" s="119"/>
    </row>
    <row r="34320" spans="16:26" x14ac:dyDescent="0.25">
      <c r="P34320" s="120"/>
      <c r="R34320" s="120"/>
      <c r="T34320" s="120"/>
      <c r="V34320" s="120"/>
      <c r="X34320" s="120"/>
      <c r="Z34320" s="120"/>
    </row>
    <row r="34321" spans="16:26" x14ac:dyDescent="0.25">
      <c r="P34321" s="119"/>
      <c r="R34321" s="119"/>
      <c r="T34321" s="119"/>
      <c r="V34321" s="119"/>
      <c r="X34321" s="119"/>
      <c r="Z34321" s="119"/>
    </row>
    <row r="34322" spans="16:26" x14ac:dyDescent="0.25">
      <c r="P34322" s="120"/>
      <c r="R34322" s="120"/>
      <c r="T34322" s="120"/>
      <c r="V34322" s="120"/>
      <c r="X34322" s="120"/>
      <c r="Z34322" s="120"/>
    </row>
    <row r="34323" spans="16:26" x14ac:dyDescent="0.25">
      <c r="P34323" s="119"/>
      <c r="R34323" s="119"/>
      <c r="T34323" s="119"/>
      <c r="V34323" s="119"/>
      <c r="X34323" s="119"/>
      <c r="Z34323" s="119"/>
    </row>
    <row r="34324" spans="16:26" x14ac:dyDescent="0.25">
      <c r="P34324" s="119"/>
      <c r="R34324" s="119"/>
      <c r="T34324" s="119"/>
      <c r="V34324" s="119"/>
      <c r="X34324" s="119"/>
      <c r="Z34324" s="119"/>
    </row>
    <row r="34325" spans="16:26" x14ac:dyDescent="0.25">
      <c r="P34325" s="119"/>
      <c r="R34325" s="119"/>
      <c r="T34325" s="119"/>
      <c r="V34325" s="119"/>
      <c r="X34325" s="119"/>
      <c r="Z34325" s="119"/>
    </row>
    <row r="34326" spans="16:26" x14ac:dyDescent="0.25">
      <c r="P34326" s="121"/>
      <c r="R34326" s="121"/>
      <c r="T34326" s="121"/>
      <c r="V34326" s="121"/>
      <c r="X34326" s="121"/>
      <c r="Z34326" s="121"/>
    </row>
    <row r="34327" spans="16:26" x14ac:dyDescent="0.25">
      <c r="P34327" s="121"/>
      <c r="R34327" s="121"/>
      <c r="T34327" s="121"/>
      <c r="V34327" s="121"/>
      <c r="X34327" s="121"/>
      <c r="Z34327" s="121"/>
    </row>
    <row r="34328" spans="16:26" x14ac:dyDescent="0.25">
      <c r="P34328" s="121"/>
      <c r="R34328" s="121"/>
      <c r="T34328" s="121"/>
      <c r="V34328" s="121"/>
      <c r="X34328" s="121"/>
      <c r="Z34328" s="121"/>
    </row>
    <row r="34329" spans="16:26" x14ac:dyDescent="0.25">
      <c r="P34329" s="121"/>
      <c r="R34329" s="121"/>
      <c r="T34329" s="121"/>
      <c r="V34329" s="121"/>
      <c r="X34329" s="121"/>
      <c r="Z34329" s="121"/>
    </row>
    <row r="34330" spans="16:26" x14ac:dyDescent="0.25">
      <c r="P34330" s="122"/>
      <c r="R34330" s="122"/>
      <c r="T34330" s="122"/>
      <c r="V34330" s="122"/>
      <c r="X34330" s="122"/>
      <c r="Z34330" s="122"/>
    </row>
    <row r="34331" spans="16:26" x14ac:dyDescent="0.25">
      <c r="P34331" s="118"/>
      <c r="R34331" s="118"/>
      <c r="T34331" s="118"/>
      <c r="V34331" s="118"/>
      <c r="X34331" s="118"/>
      <c r="Z34331" s="118"/>
    </row>
    <row r="34332" spans="16:26" x14ac:dyDescent="0.25">
      <c r="P34332" s="119"/>
      <c r="R34332" s="119"/>
      <c r="T34332" s="119"/>
      <c r="V34332" s="119"/>
      <c r="X34332" s="119"/>
      <c r="Z34332" s="119"/>
    </row>
    <row r="34333" spans="16:26" x14ac:dyDescent="0.25">
      <c r="P34333" s="119"/>
      <c r="R34333" s="119"/>
      <c r="T34333" s="119"/>
      <c r="V34333" s="119"/>
      <c r="X34333" s="119"/>
      <c r="Z34333" s="119"/>
    </row>
    <row r="34334" spans="16:26" x14ac:dyDescent="0.25">
      <c r="P34334" s="120"/>
      <c r="R34334" s="120"/>
      <c r="T34334" s="120"/>
      <c r="V34334" s="120"/>
      <c r="X34334" s="120"/>
      <c r="Z34334" s="120"/>
    </row>
    <row r="34335" spans="16:26" x14ac:dyDescent="0.25">
      <c r="P34335" s="119"/>
      <c r="R34335" s="119"/>
      <c r="T34335" s="119"/>
      <c r="V34335" s="119"/>
      <c r="X34335" s="119"/>
      <c r="Z34335" s="119"/>
    </row>
    <row r="34336" spans="16:26" x14ac:dyDescent="0.25">
      <c r="P34336" s="119"/>
      <c r="R34336" s="119"/>
      <c r="T34336" s="119"/>
      <c r="V34336" s="119"/>
      <c r="X34336" s="119"/>
      <c r="Z34336" s="119"/>
    </row>
    <row r="34337" spans="16:26" x14ac:dyDescent="0.25">
      <c r="P34337" s="120"/>
      <c r="R34337" s="120"/>
      <c r="T34337" s="120"/>
      <c r="V34337" s="120"/>
      <c r="X34337" s="120"/>
      <c r="Z34337" s="120"/>
    </row>
    <row r="34338" spans="16:26" x14ac:dyDescent="0.25">
      <c r="P34338" s="119"/>
      <c r="R34338" s="119"/>
      <c r="T34338" s="119"/>
      <c r="V34338" s="119"/>
      <c r="X34338" s="119"/>
      <c r="Z34338" s="119"/>
    </row>
    <row r="34339" spans="16:26" x14ac:dyDescent="0.25">
      <c r="P34339" s="120"/>
      <c r="R34339" s="120"/>
      <c r="T34339" s="120"/>
      <c r="V34339" s="120"/>
      <c r="X34339" s="120"/>
      <c r="Z34339" s="120"/>
    </row>
    <row r="34340" spans="16:26" x14ac:dyDescent="0.25">
      <c r="P34340" s="119"/>
      <c r="R34340" s="119"/>
      <c r="T34340" s="119"/>
      <c r="V34340" s="119"/>
      <c r="X34340" s="119"/>
      <c r="Z34340" s="119"/>
    </row>
    <row r="34341" spans="16:26" x14ac:dyDescent="0.25">
      <c r="P34341" s="119"/>
      <c r="R34341" s="119"/>
      <c r="T34341" s="119"/>
      <c r="V34341" s="119"/>
      <c r="X34341" s="119"/>
      <c r="Z34341" s="119"/>
    </row>
    <row r="34342" spans="16:26" x14ac:dyDescent="0.25">
      <c r="P34342" s="119"/>
      <c r="R34342" s="119"/>
      <c r="T34342" s="119"/>
      <c r="V34342" s="119"/>
      <c r="X34342" s="119"/>
      <c r="Z34342" s="119"/>
    </row>
    <row r="34343" spans="16:26" x14ac:dyDescent="0.25">
      <c r="P34343" s="121"/>
      <c r="R34343" s="121"/>
      <c r="T34343" s="121"/>
      <c r="V34343" s="121"/>
      <c r="X34343" s="121"/>
      <c r="Z34343" s="121"/>
    </row>
    <row r="34344" spans="16:26" x14ac:dyDescent="0.25">
      <c r="P34344" s="121"/>
      <c r="R34344" s="121"/>
      <c r="T34344" s="121"/>
      <c r="V34344" s="121"/>
      <c r="X34344" s="121"/>
      <c r="Z34344" s="121"/>
    </row>
    <row r="34345" spans="16:26" x14ac:dyDescent="0.25">
      <c r="P34345" s="121"/>
      <c r="R34345" s="121"/>
      <c r="T34345" s="121"/>
      <c r="V34345" s="121"/>
      <c r="X34345" s="121"/>
      <c r="Z34345" s="121"/>
    </row>
    <row r="34346" spans="16:26" x14ac:dyDescent="0.25">
      <c r="P34346" s="121"/>
      <c r="R34346" s="121"/>
      <c r="T34346" s="121"/>
      <c r="V34346" s="121"/>
      <c r="X34346" s="121"/>
      <c r="Z34346" s="121"/>
    </row>
    <row r="34347" spans="16:26" x14ac:dyDescent="0.25">
      <c r="P34347" s="122"/>
      <c r="R34347" s="122"/>
      <c r="T34347" s="122"/>
      <c r="V34347" s="122"/>
      <c r="X34347" s="122"/>
      <c r="Z34347" s="122"/>
    </row>
    <row r="34348" spans="16:26" x14ac:dyDescent="0.25">
      <c r="P34348" s="118"/>
      <c r="R34348" s="118"/>
      <c r="T34348" s="118"/>
      <c r="V34348" s="118"/>
      <c r="X34348" s="118"/>
      <c r="Z34348" s="118"/>
    </row>
    <row r="34349" spans="16:26" x14ac:dyDescent="0.25">
      <c r="P34349" s="119"/>
      <c r="R34349" s="119"/>
      <c r="T34349" s="119"/>
      <c r="V34349" s="119"/>
      <c r="X34349" s="119"/>
      <c r="Z34349" s="119"/>
    </row>
    <row r="34350" spans="16:26" x14ac:dyDescent="0.25">
      <c r="P34350" s="119"/>
      <c r="R34350" s="119"/>
      <c r="T34350" s="119"/>
      <c r="V34350" s="119"/>
      <c r="X34350" s="119"/>
      <c r="Z34350" s="119"/>
    </row>
    <row r="34351" spans="16:26" x14ac:dyDescent="0.25">
      <c r="P34351" s="120"/>
      <c r="R34351" s="120"/>
      <c r="T34351" s="120"/>
      <c r="V34351" s="120"/>
      <c r="X34351" s="120"/>
      <c r="Z34351" s="120"/>
    </row>
    <row r="34352" spans="16:26" x14ac:dyDescent="0.25">
      <c r="P34352" s="119"/>
      <c r="R34352" s="119"/>
      <c r="T34352" s="119"/>
      <c r="V34352" s="119"/>
      <c r="X34352" s="119"/>
      <c r="Z34352" s="119"/>
    </row>
    <row r="34353" spans="16:26" x14ac:dyDescent="0.25">
      <c r="P34353" s="119"/>
      <c r="R34353" s="119"/>
      <c r="T34353" s="119"/>
      <c r="V34353" s="119"/>
      <c r="X34353" s="119"/>
      <c r="Z34353" s="119"/>
    </row>
    <row r="34354" spans="16:26" x14ac:dyDescent="0.25">
      <c r="P34354" s="120"/>
      <c r="R34354" s="120"/>
      <c r="T34354" s="120"/>
      <c r="V34354" s="120"/>
      <c r="X34354" s="120"/>
      <c r="Z34354" s="120"/>
    </row>
    <row r="34355" spans="16:26" x14ac:dyDescent="0.25">
      <c r="P34355" s="119"/>
      <c r="R34355" s="119"/>
      <c r="T34355" s="119"/>
      <c r="V34355" s="119"/>
      <c r="X34355" s="119"/>
      <c r="Z34355" s="119"/>
    </row>
    <row r="34356" spans="16:26" x14ac:dyDescent="0.25">
      <c r="P34356" s="120"/>
      <c r="R34356" s="120"/>
      <c r="T34356" s="120"/>
      <c r="V34356" s="120"/>
      <c r="X34356" s="120"/>
      <c r="Z34356" s="120"/>
    </row>
    <row r="34357" spans="16:26" x14ac:dyDescent="0.25">
      <c r="P34357" s="119"/>
      <c r="R34357" s="119"/>
      <c r="T34357" s="119"/>
      <c r="V34357" s="119"/>
      <c r="X34357" s="119"/>
      <c r="Z34357" s="119"/>
    </row>
    <row r="34358" spans="16:26" x14ac:dyDescent="0.25">
      <c r="P34358" s="119"/>
      <c r="R34358" s="119"/>
      <c r="T34358" s="119"/>
      <c r="V34358" s="119"/>
      <c r="X34358" s="119"/>
      <c r="Z34358" s="119"/>
    </row>
    <row r="34359" spans="16:26" x14ac:dyDescent="0.25">
      <c r="P34359" s="119"/>
      <c r="R34359" s="119"/>
      <c r="T34359" s="119"/>
      <c r="V34359" s="119"/>
      <c r="X34359" s="119"/>
      <c r="Z34359" s="119"/>
    </row>
    <row r="34360" spans="16:26" x14ac:dyDescent="0.25">
      <c r="P34360" s="121"/>
      <c r="R34360" s="121"/>
      <c r="T34360" s="121"/>
      <c r="V34360" s="121"/>
      <c r="X34360" s="121"/>
      <c r="Z34360" s="121"/>
    </row>
    <row r="34361" spans="16:26" x14ac:dyDescent="0.25">
      <c r="P34361" s="121"/>
      <c r="R34361" s="121"/>
      <c r="T34361" s="121"/>
      <c r="V34361" s="121"/>
      <c r="X34361" s="121"/>
      <c r="Z34361" s="121"/>
    </row>
    <row r="34362" spans="16:26" x14ac:dyDescent="0.25">
      <c r="P34362" s="121"/>
      <c r="R34362" s="121"/>
      <c r="T34362" s="121"/>
      <c r="V34362" s="121"/>
      <c r="X34362" s="121"/>
      <c r="Z34362" s="121"/>
    </row>
    <row r="34363" spans="16:26" x14ac:dyDescent="0.25">
      <c r="P34363" s="121"/>
      <c r="R34363" s="121"/>
      <c r="T34363" s="121"/>
      <c r="V34363" s="121"/>
      <c r="X34363" s="121"/>
      <c r="Z34363" s="121"/>
    </row>
    <row r="34364" spans="16:26" x14ac:dyDescent="0.25">
      <c r="P34364" s="122"/>
      <c r="R34364" s="122"/>
      <c r="T34364" s="122"/>
      <c r="V34364" s="122"/>
      <c r="X34364" s="122"/>
      <c r="Z34364" s="122"/>
    </row>
    <row r="34365" spans="16:26" x14ac:dyDescent="0.25">
      <c r="P34365" s="118"/>
      <c r="R34365" s="118"/>
      <c r="T34365" s="118"/>
      <c r="V34365" s="118"/>
      <c r="X34365" s="118"/>
      <c r="Z34365" s="118"/>
    </row>
    <row r="34366" spans="16:26" x14ac:dyDescent="0.25">
      <c r="P34366" s="119"/>
      <c r="R34366" s="119"/>
      <c r="T34366" s="119"/>
      <c r="V34366" s="119"/>
      <c r="X34366" s="119"/>
      <c r="Z34366" s="119"/>
    </row>
    <row r="34367" spans="16:26" x14ac:dyDescent="0.25">
      <c r="P34367" s="119"/>
      <c r="R34367" s="119"/>
      <c r="T34367" s="119"/>
      <c r="V34367" s="119"/>
      <c r="X34367" s="119"/>
      <c r="Z34367" s="119"/>
    </row>
    <row r="34368" spans="16:26" x14ac:dyDescent="0.25">
      <c r="P34368" s="120"/>
      <c r="R34368" s="120"/>
      <c r="T34368" s="120"/>
      <c r="V34368" s="120"/>
      <c r="X34368" s="120"/>
      <c r="Z34368" s="120"/>
    </row>
    <row r="34369" spans="16:26" x14ac:dyDescent="0.25">
      <c r="P34369" s="119"/>
      <c r="R34369" s="119"/>
      <c r="T34369" s="119"/>
      <c r="V34369" s="119"/>
      <c r="X34369" s="119"/>
      <c r="Z34369" s="119"/>
    </row>
    <row r="34370" spans="16:26" x14ac:dyDescent="0.25">
      <c r="P34370" s="119"/>
      <c r="R34370" s="119"/>
      <c r="T34370" s="119"/>
      <c r="V34370" s="119"/>
      <c r="X34370" s="119"/>
      <c r="Z34370" s="119"/>
    </row>
    <row r="34371" spans="16:26" x14ac:dyDescent="0.25">
      <c r="P34371" s="120"/>
      <c r="R34371" s="120"/>
      <c r="T34371" s="120"/>
      <c r="V34371" s="120"/>
      <c r="X34371" s="120"/>
      <c r="Z34371" s="120"/>
    </row>
    <row r="34372" spans="16:26" x14ac:dyDescent="0.25">
      <c r="P34372" s="119"/>
      <c r="R34372" s="119"/>
      <c r="T34372" s="119"/>
      <c r="V34372" s="119"/>
      <c r="X34372" s="119"/>
      <c r="Z34372" s="119"/>
    </row>
    <row r="34373" spans="16:26" x14ac:dyDescent="0.25">
      <c r="P34373" s="120"/>
      <c r="R34373" s="120"/>
      <c r="T34373" s="120"/>
      <c r="V34373" s="120"/>
      <c r="X34373" s="120"/>
      <c r="Z34373" s="120"/>
    </row>
    <row r="34374" spans="16:26" x14ac:dyDescent="0.25">
      <c r="P34374" s="119"/>
      <c r="R34374" s="119"/>
      <c r="T34374" s="119"/>
      <c r="V34374" s="119"/>
      <c r="X34374" s="119"/>
      <c r="Z34374" s="119"/>
    </row>
    <row r="34375" spans="16:26" x14ac:dyDescent="0.25">
      <c r="P34375" s="119"/>
      <c r="R34375" s="119"/>
      <c r="T34375" s="119"/>
      <c r="V34375" s="119"/>
      <c r="X34375" s="119"/>
      <c r="Z34375" s="119"/>
    </row>
    <row r="34376" spans="16:26" x14ac:dyDescent="0.25">
      <c r="P34376" s="119"/>
      <c r="R34376" s="119"/>
      <c r="T34376" s="119"/>
      <c r="V34376" s="119"/>
      <c r="X34376" s="119"/>
      <c r="Z34376" s="119"/>
    </row>
    <row r="34377" spans="16:26" x14ac:dyDescent="0.25">
      <c r="P34377" s="121"/>
      <c r="R34377" s="121"/>
      <c r="T34377" s="121"/>
      <c r="V34377" s="121"/>
      <c r="X34377" s="121"/>
      <c r="Z34377" s="121"/>
    </row>
    <row r="34378" spans="16:26" x14ac:dyDescent="0.25">
      <c r="P34378" s="121"/>
      <c r="R34378" s="121"/>
      <c r="T34378" s="121"/>
      <c r="V34378" s="121"/>
      <c r="X34378" s="121"/>
      <c r="Z34378" s="121"/>
    </row>
    <row r="34379" spans="16:26" x14ac:dyDescent="0.25">
      <c r="P34379" s="121"/>
      <c r="R34379" s="121"/>
      <c r="T34379" s="121"/>
      <c r="V34379" s="121"/>
      <c r="X34379" s="121"/>
      <c r="Z34379" s="121"/>
    </row>
    <row r="34380" spans="16:26" x14ac:dyDescent="0.25">
      <c r="P34380" s="121"/>
      <c r="R34380" s="121"/>
      <c r="T34380" s="121"/>
      <c r="V34380" s="121"/>
      <c r="X34380" s="121"/>
      <c r="Z34380" s="121"/>
    </row>
    <row r="34381" spans="16:26" x14ac:dyDescent="0.25">
      <c r="P34381" s="122"/>
      <c r="R34381" s="122"/>
      <c r="T34381" s="122"/>
      <c r="V34381" s="122"/>
      <c r="X34381" s="122"/>
      <c r="Z34381" s="122"/>
    </row>
    <row r="34382" spans="16:26" x14ac:dyDescent="0.25">
      <c r="P34382" s="118"/>
      <c r="R34382" s="118"/>
      <c r="T34382" s="118"/>
      <c r="V34382" s="118"/>
      <c r="X34382" s="118"/>
      <c r="Z34382" s="118"/>
    </row>
    <row r="34383" spans="16:26" x14ac:dyDescent="0.25">
      <c r="P34383" s="119"/>
      <c r="R34383" s="119"/>
      <c r="T34383" s="119"/>
      <c r="V34383" s="119"/>
      <c r="X34383" s="119"/>
      <c r="Z34383" s="119"/>
    </row>
    <row r="34384" spans="16:26" x14ac:dyDescent="0.25">
      <c r="P34384" s="119"/>
      <c r="R34384" s="119"/>
      <c r="T34384" s="119"/>
      <c r="V34384" s="119"/>
      <c r="X34384" s="119"/>
      <c r="Z34384" s="119"/>
    </row>
    <row r="34385" spans="16:26" x14ac:dyDescent="0.25">
      <c r="P34385" s="120"/>
      <c r="R34385" s="120"/>
      <c r="T34385" s="120"/>
      <c r="V34385" s="120"/>
      <c r="X34385" s="120"/>
      <c r="Z34385" s="120"/>
    </row>
    <row r="34386" spans="16:26" x14ac:dyDescent="0.25">
      <c r="P34386" s="119"/>
      <c r="R34386" s="119"/>
      <c r="T34386" s="119"/>
      <c r="V34386" s="119"/>
      <c r="X34386" s="119"/>
      <c r="Z34386" s="119"/>
    </row>
    <row r="34387" spans="16:26" x14ac:dyDescent="0.25">
      <c r="P34387" s="119"/>
      <c r="R34387" s="119"/>
      <c r="T34387" s="119"/>
      <c r="V34387" s="119"/>
      <c r="X34387" s="119"/>
      <c r="Z34387" s="119"/>
    </row>
    <row r="34388" spans="16:26" x14ac:dyDescent="0.25">
      <c r="P34388" s="120"/>
      <c r="R34388" s="120"/>
      <c r="T34388" s="120"/>
      <c r="V34388" s="120"/>
      <c r="X34388" s="120"/>
      <c r="Z34388" s="120"/>
    </row>
    <row r="34389" spans="16:26" x14ac:dyDescent="0.25">
      <c r="P34389" s="119"/>
      <c r="R34389" s="119"/>
      <c r="T34389" s="119"/>
      <c r="V34389" s="119"/>
      <c r="X34389" s="119"/>
      <c r="Z34389" s="119"/>
    </row>
    <row r="34390" spans="16:26" x14ac:dyDescent="0.25">
      <c r="P34390" s="120"/>
      <c r="R34390" s="120"/>
      <c r="T34390" s="120"/>
      <c r="V34390" s="120"/>
      <c r="X34390" s="120"/>
      <c r="Z34390" s="120"/>
    </row>
    <row r="34391" spans="16:26" x14ac:dyDescent="0.25">
      <c r="P34391" s="119"/>
      <c r="R34391" s="119"/>
      <c r="T34391" s="119"/>
      <c r="V34391" s="119"/>
      <c r="X34391" s="119"/>
      <c r="Z34391" s="119"/>
    </row>
    <row r="34392" spans="16:26" x14ac:dyDescent="0.25">
      <c r="P34392" s="119"/>
      <c r="R34392" s="119"/>
      <c r="T34392" s="119"/>
      <c r="V34392" s="119"/>
      <c r="X34392" s="119"/>
      <c r="Z34392" s="119"/>
    </row>
    <row r="34393" spans="16:26" x14ac:dyDescent="0.25">
      <c r="P34393" s="119"/>
      <c r="R34393" s="119"/>
      <c r="T34393" s="119"/>
      <c r="V34393" s="119"/>
      <c r="X34393" s="119"/>
      <c r="Z34393" s="119"/>
    </row>
    <row r="34394" spans="16:26" x14ac:dyDescent="0.25">
      <c r="P34394" s="121"/>
      <c r="R34394" s="121"/>
      <c r="T34394" s="121"/>
      <c r="V34394" s="121"/>
      <c r="X34394" s="121"/>
      <c r="Z34394" s="121"/>
    </row>
    <row r="34395" spans="16:26" x14ac:dyDescent="0.25">
      <c r="P34395" s="121"/>
      <c r="R34395" s="121"/>
      <c r="T34395" s="121"/>
      <c r="V34395" s="121"/>
      <c r="X34395" s="121"/>
      <c r="Z34395" s="121"/>
    </row>
    <row r="34396" spans="16:26" x14ac:dyDescent="0.25">
      <c r="P34396" s="121"/>
      <c r="R34396" s="121"/>
      <c r="T34396" s="121"/>
      <c r="V34396" s="121"/>
      <c r="X34396" s="121"/>
      <c r="Z34396" s="121"/>
    </row>
    <row r="34397" spans="16:26" x14ac:dyDescent="0.25">
      <c r="P34397" s="121"/>
      <c r="R34397" s="121"/>
      <c r="T34397" s="121"/>
      <c r="V34397" s="121"/>
      <c r="X34397" s="121"/>
      <c r="Z34397" s="121"/>
    </row>
    <row r="34398" spans="16:26" x14ac:dyDescent="0.25">
      <c r="P34398" s="122"/>
      <c r="R34398" s="122"/>
      <c r="T34398" s="122"/>
      <c r="V34398" s="122"/>
      <c r="X34398" s="122"/>
      <c r="Z34398" s="122"/>
    </row>
    <row r="34399" spans="16:26" x14ac:dyDescent="0.25">
      <c r="P34399" s="118"/>
      <c r="R34399" s="118"/>
      <c r="T34399" s="118"/>
      <c r="V34399" s="118"/>
      <c r="X34399" s="118"/>
      <c r="Z34399" s="118"/>
    </row>
    <row r="34400" spans="16:26" x14ac:dyDescent="0.25">
      <c r="P34400" s="119"/>
      <c r="R34400" s="119"/>
      <c r="T34400" s="119"/>
      <c r="V34400" s="119"/>
      <c r="X34400" s="119"/>
      <c r="Z34400" s="119"/>
    </row>
    <row r="34401" spans="16:26" x14ac:dyDescent="0.25">
      <c r="P34401" s="119"/>
      <c r="R34401" s="119"/>
      <c r="T34401" s="119"/>
      <c r="V34401" s="119"/>
      <c r="X34401" s="119"/>
      <c r="Z34401" s="119"/>
    </row>
    <row r="34402" spans="16:26" x14ac:dyDescent="0.25">
      <c r="P34402" s="120"/>
      <c r="R34402" s="120"/>
      <c r="T34402" s="120"/>
      <c r="V34402" s="120"/>
      <c r="X34402" s="120"/>
      <c r="Z34402" s="120"/>
    </row>
    <row r="34403" spans="16:26" x14ac:dyDescent="0.25">
      <c r="P34403" s="119"/>
      <c r="R34403" s="119"/>
      <c r="T34403" s="119"/>
      <c r="V34403" s="119"/>
      <c r="X34403" s="119"/>
      <c r="Z34403" s="119"/>
    </row>
    <row r="34404" spans="16:26" x14ac:dyDescent="0.25">
      <c r="P34404" s="119"/>
      <c r="R34404" s="119"/>
      <c r="T34404" s="119"/>
      <c r="V34404" s="119"/>
      <c r="X34404" s="119"/>
      <c r="Z34404" s="119"/>
    </row>
    <row r="34405" spans="16:26" x14ac:dyDescent="0.25">
      <c r="P34405" s="120"/>
      <c r="R34405" s="120"/>
      <c r="T34405" s="120"/>
      <c r="V34405" s="120"/>
      <c r="X34405" s="120"/>
      <c r="Z34405" s="120"/>
    </row>
    <row r="34406" spans="16:26" x14ac:dyDescent="0.25">
      <c r="P34406" s="119"/>
      <c r="R34406" s="119"/>
      <c r="T34406" s="119"/>
      <c r="V34406" s="119"/>
      <c r="X34406" s="119"/>
      <c r="Z34406" s="119"/>
    </row>
    <row r="34407" spans="16:26" x14ac:dyDescent="0.25">
      <c r="P34407" s="120"/>
      <c r="R34407" s="120"/>
      <c r="T34407" s="120"/>
      <c r="V34407" s="120"/>
      <c r="X34407" s="120"/>
      <c r="Z34407" s="120"/>
    </row>
    <row r="34408" spans="16:26" x14ac:dyDescent="0.25">
      <c r="P34408" s="119"/>
      <c r="R34408" s="119"/>
      <c r="T34408" s="119"/>
      <c r="V34408" s="119"/>
      <c r="X34408" s="119"/>
      <c r="Z34408" s="119"/>
    </row>
    <row r="34409" spans="16:26" x14ac:dyDescent="0.25">
      <c r="P34409" s="119"/>
      <c r="R34409" s="119"/>
      <c r="T34409" s="119"/>
      <c r="V34409" s="119"/>
      <c r="X34409" s="119"/>
      <c r="Z34409" s="119"/>
    </row>
    <row r="34410" spans="16:26" x14ac:dyDescent="0.25">
      <c r="P34410" s="119"/>
      <c r="R34410" s="119"/>
      <c r="T34410" s="119"/>
      <c r="V34410" s="119"/>
      <c r="X34410" s="119"/>
      <c r="Z34410" s="119"/>
    </row>
    <row r="34411" spans="16:26" x14ac:dyDescent="0.25">
      <c r="P34411" s="121"/>
      <c r="R34411" s="121"/>
      <c r="T34411" s="121"/>
      <c r="V34411" s="121"/>
      <c r="X34411" s="121"/>
      <c r="Z34411" s="121"/>
    </row>
    <row r="34412" spans="16:26" x14ac:dyDescent="0.25">
      <c r="P34412" s="121"/>
      <c r="R34412" s="121"/>
      <c r="T34412" s="121"/>
      <c r="V34412" s="121"/>
      <c r="X34412" s="121"/>
      <c r="Z34412" s="121"/>
    </row>
    <row r="34413" spans="16:26" x14ac:dyDescent="0.25">
      <c r="P34413" s="121"/>
      <c r="R34413" s="121"/>
      <c r="T34413" s="121"/>
      <c r="V34413" s="121"/>
      <c r="X34413" s="121"/>
      <c r="Z34413" s="121"/>
    </row>
    <row r="34414" spans="16:26" x14ac:dyDescent="0.25">
      <c r="P34414" s="121"/>
      <c r="R34414" s="121"/>
      <c r="T34414" s="121"/>
      <c r="V34414" s="121"/>
      <c r="X34414" s="121"/>
      <c r="Z34414" s="121"/>
    </row>
    <row r="34415" spans="16:26" x14ac:dyDescent="0.25">
      <c r="P34415" s="122"/>
      <c r="R34415" s="122"/>
      <c r="T34415" s="122"/>
      <c r="V34415" s="122"/>
      <c r="X34415" s="122"/>
      <c r="Z34415" s="122"/>
    </row>
    <row r="34416" spans="16:26" x14ac:dyDescent="0.25">
      <c r="P34416" s="118"/>
      <c r="R34416" s="118"/>
      <c r="T34416" s="118"/>
      <c r="V34416" s="118"/>
      <c r="X34416" s="118"/>
      <c r="Z34416" s="118"/>
    </row>
    <row r="34417" spans="16:26" x14ac:dyDescent="0.25">
      <c r="P34417" s="119"/>
      <c r="R34417" s="119"/>
      <c r="T34417" s="119"/>
      <c r="V34417" s="119"/>
      <c r="X34417" s="119"/>
      <c r="Z34417" s="119"/>
    </row>
    <row r="34418" spans="16:26" x14ac:dyDescent="0.25">
      <c r="P34418" s="119"/>
      <c r="R34418" s="119"/>
      <c r="T34418" s="119"/>
      <c r="V34418" s="119"/>
      <c r="X34418" s="119"/>
      <c r="Z34418" s="119"/>
    </row>
    <row r="34419" spans="16:26" x14ac:dyDescent="0.25">
      <c r="P34419" s="120"/>
      <c r="R34419" s="120"/>
      <c r="T34419" s="120"/>
      <c r="V34419" s="120"/>
      <c r="X34419" s="120"/>
      <c r="Z34419" s="120"/>
    </row>
    <row r="34420" spans="16:26" x14ac:dyDescent="0.25">
      <c r="P34420" s="119"/>
      <c r="R34420" s="119"/>
      <c r="T34420" s="119"/>
      <c r="V34420" s="119"/>
      <c r="X34420" s="119"/>
      <c r="Z34420" s="119"/>
    </row>
    <row r="34421" spans="16:26" x14ac:dyDescent="0.25">
      <c r="P34421" s="119"/>
      <c r="R34421" s="119"/>
      <c r="T34421" s="119"/>
      <c r="V34421" s="119"/>
      <c r="X34421" s="119"/>
      <c r="Z34421" s="119"/>
    </row>
    <row r="34422" spans="16:26" x14ac:dyDescent="0.25">
      <c r="P34422" s="120"/>
      <c r="R34422" s="120"/>
      <c r="T34422" s="120"/>
      <c r="V34422" s="120"/>
      <c r="X34422" s="120"/>
      <c r="Z34422" s="120"/>
    </row>
    <row r="34423" spans="16:26" x14ac:dyDescent="0.25">
      <c r="P34423" s="119"/>
      <c r="R34423" s="119"/>
      <c r="T34423" s="119"/>
      <c r="V34423" s="119"/>
      <c r="X34423" s="119"/>
      <c r="Z34423" s="119"/>
    </row>
    <row r="34424" spans="16:26" x14ac:dyDescent="0.25">
      <c r="P34424" s="120"/>
      <c r="R34424" s="120"/>
      <c r="T34424" s="120"/>
      <c r="V34424" s="120"/>
      <c r="X34424" s="120"/>
      <c r="Z34424" s="120"/>
    </row>
    <row r="34425" spans="16:26" x14ac:dyDescent="0.25">
      <c r="P34425" s="119"/>
      <c r="R34425" s="119"/>
      <c r="T34425" s="119"/>
      <c r="V34425" s="119"/>
      <c r="X34425" s="119"/>
      <c r="Z34425" s="119"/>
    </row>
    <row r="34426" spans="16:26" x14ac:dyDescent="0.25">
      <c r="P34426" s="119"/>
      <c r="R34426" s="119"/>
      <c r="T34426" s="119"/>
      <c r="V34426" s="119"/>
      <c r="X34426" s="119"/>
      <c r="Z34426" s="119"/>
    </row>
    <row r="34427" spans="16:26" x14ac:dyDescent="0.25">
      <c r="P34427" s="119"/>
      <c r="R34427" s="119"/>
      <c r="T34427" s="119"/>
      <c r="V34427" s="119"/>
      <c r="X34427" s="119"/>
      <c r="Z34427" s="119"/>
    </row>
    <row r="34428" spans="16:26" x14ac:dyDescent="0.25">
      <c r="P34428" s="121"/>
      <c r="R34428" s="121"/>
      <c r="T34428" s="121"/>
      <c r="V34428" s="121"/>
      <c r="X34428" s="121"/>
      <c r="Z34428" s="121"/>
    </row>
    <row r="34429" spans="16:26" x14ac:dyDescent="0.25">
      <c r="P34429" s="121"/>
      <c r="R34429" s="121"/>
      <c r="T34429" s="121"/>
      <c r="V34429" s="121"/>
      <c r="X34429" s="121"/>
      <c r="Z34429" s="121"/>
    </row>
    <row r="34430" spans="16:26" x14ac:dyDescent="0.25">
      <c r="P34430" s="121"/>
      <c r="R34430" s="121"/>
      <c r="T34430" s="121"/>
      <c r="V34430" s="121"/>
      <c r="X34430" s="121"/>
      <c r="Z34430" s="121"/>
    </row>
    <row r="34431" spans="16:26" x14ac:dyDescent="0.25">
      <c r="P34431" s="121"/>
      <c r="R34431" s="121"/>
      <c r="T34431" s="121"/>
      <c r="V34431" s="121"/>
      <c r="X34431" s="121"/>
      <c r="Z34431" s="121"/>
    </row>
    <row r="34432" spans="16:26" x14ac:dyDescent="0.25">
      <c r="P34432" s="122"/>
      <c r="R34432" s="122"/>
      <c r="T34432" s="122"/>
      <c r="V34432" s="122"/>
      <c r="X34432" s="122"/>
      <c r="Z34432" s="122"/>
    </row>
    <row r="34433" spans="16:26" x14ac:dyDescent="0.25">
      <c r="P34433" s="118"/>
      <c r="R34433" s="118"/>
      <c r="T34433" s="118"/>
      <c r="V34433" s="118"/>
      <c r="X34433" s="118"/>
      <c r="Z34433" s="118"/>
    </row>
    <row r="34434" spans="16:26" x14ac:dyDescent="0.25">
      <c r="P34434" s="119"/>
      <c r="R34434" s="119"/>
      <c r="T34434" s="119"/>
      <c r="V34434" s="119"/>
      <c r="X34434" s="119"/>
      <c r="Z34434" s="119"/>
    </row>
    <row r="34435" spans="16:26" x14ac:dyDescent="0.25">
      <c r="P34435" s="119"/>
      <c r="R34435" s="119"/>
      <c r="T34435" s="119"/>
      <c r="V34435" s="119"/>
      <c r="X34435" s="119"/>
      <c r="Z34435" s="119"/>
    </row>
    <row r="34436" spans="16:26" x14ac:dyDescent="0.25">
      <c r="P34436" s="120"/>
      <c r="R34436" s="120"/>
      <c r="T34436" s="120"/>
      <c r="V34436" s="120"/>
      <c r="X34436" s="120"/>
      <c r="Z34436" s="120"/>
    </row>
    <row r="34437" spans="16:26" x14ac:dyDescent="0.25">
      <c r="P34437" s="119"/>
      <c r="R34437" s="119"/>
      <c r="T34437" s="119"/>
      <c r="V34437" s="119"/>
      <c r="X34437" s="119"/>
      <c r="Z34437" s="119"/>
    </row>
    <row r="34438" spans="16:26" x14ac:dyDescent="0.25">
      <c r="P34438" s="119"/>
      <c r="R34438" s="119"/>
      <c r="T34438" s="119"/>
      <c r="V34438" s="119"/>
      <c r="X34438" s="119"/>
      <c r="Z34438" s="119"/>
    </row>
    <row r="34439" spans="16:26" x14ac:dyDescent="0.25">
      <c r="P34439" s="120"/>
      <c r="R34439" s="120"/>
      <c r="T34439" s="120"/>
      <c r="V34439" s="120"/>
      <c r="X34439" s="120"/>
      <c r="Z34439" s="120"/>
    </row>
    <row r="34440" spans="16:26" x14ac:dyDescent="0.25">
      <c r="P34440" s="119"/>
      <c r="R34440" s="119"/>
      <c r="T34440" s="119"/>
      <c r="V34440" s="119"/>
      <c r="X34440" s="119"/>
      <c r="Z34440" s="119"/>
    </row>
    <row r="34441" spans="16:26" x14ac:dyDescent="0.25">
      <c r="P34441" s="120"/>
      <c r="R34441" s="120"/>
      <c r="T34441" s="120"/>
      <c r="V34441" s="120"/>
      <c r="X34441" s="120"/>
      <c r="Z34441" s="120"/>
    </row>
    <row r="34442" spans="16:26" x14ac:dyDescent="0.25">
      <c r="P34442" s="119"/>
      <c r="R34442" s="119"/>
      <c r="T34442" s="119"/>
      <c r="V34442" s="119"/>
      <c r="X34442" s="119"/>
      <c r="Z34442" s="119"/>
    </row>
    <row r="34443" spans="16:26" x14ac:dyDescent="0.25">
      <c r="P34443" s="119"/>
      <c r="R34443" s="119"/>
      <c r="T34443" s="119"/>
      <c r="V34443" s="119"/>
      <c r="X34443" s="119"/>
      <c r="Z34443" s="119"/>
    </row>
    <row r="34444" spans="16:26" x14ac:dyDescent="0.25">
      <c r="P34444" s="119"/>
      <c r="R34444" s="119"/>
      <c r="T34444" s="119"/>
      <c r="V34444" s="119"/>
      <c r="X34444" s="119"/>
      <c r="Z34444" s="119"/>
    </row>
    <row r="34445" spans="16:26" x14ac:dyDescent="0.25">
      <c r="P34445" s="121"/>
      <c r="R34445" s="121"/>
      <c r="T34445" s="121"/>
      <c r="V34445" s="121"/>
      <c r="X34445" s="121"/>
      <c r="Z34445" s="121"/>
    </row>
    <row r="34446" spans="16:26" x14ac:dyDescent="0.25">
      <c r="P34446" s="121"/>
      <c r="R34446" s="121"/>
      <c r="T34446" s="121"/>
      <c r="V34446" s="121"/>
      <c r="X34446" s="121"/>
      <c r="Z34446" s="121"/>
    </row>
    <row r="34447" spans="16:26" x14ac:dyDescent="0.25">
      <c r="P34447" s="121"/>
      <c r="R34447" s="121"/>
      <c r="T34447" s="121"/>
      <c r="V34447" s="121"/>
      <c r="X34447" s="121"/>
      <c r="Z34447" s="121"/>
    </row>
    <row r="34448" spans="16:26" x14ac:dyDescent="0.25">
      <c r="P34448" s="121"/>
      <c r="R34448" s="121"/>
      <c r="T34448" s="121"/>
      <c r="V34448" s="121"/>
      <c r="X34448" s="121"/>
      <c r="Z34448" s="121"/>
    </row>
    <row r="34449" spans="16:26" x14ac:dyDescent="0.25">
      <c r="P34449" s="122"/>
      <c r="R34449" s="122"/>
      <c r="T34449" s="122"/>
      <c r="V34449" s="122"/>
      <c r="X34449" s="122"/>
      <c r="Z34449" s="122"/>
    </row>
    <row r="34450" spans="16:26" x14ac:dyDescent="0.25">
      <c r="P34450" s="118"/>
      <c r="R34450" s="118"/>
      <c r="T34450" s="118"/>
      <c r="V34450" s="118"/>
      <c r="X34450" s="118"/>
      <c r="Z34450" s="118"/>
    </row>
    <row r="34451" spans="16:26" x14ac:dyDescent="0.25">
      <c r="P34451" s="119"/>
      <c r="R34451" s="119"/>
      <c r="T34451" s="119"/>
      <c r="V34451" s="119"/>
      <c r="X34451" s="119"/>
      <c r="Z34451" s="119"/>
    </row>
    <row r="34452" spans="16:26" x14ac:dyDescent="0.25">
      <c r="P34452" s="119"/>
      <c r="R34452" s="119"/>
      <c r="T34452" s="119"/>
      <c r="V34452" s="119"/>
      <c r="X34452" s="119"/>
      <c r="Z34452" s="119"/>
    </row>
    <row r="34453" spans="16:26" x14ac:dyDescent="0.25">
      <c r="P34453" s="120"/>
      <c r="R34453" s="120"/>
      <c r="T34453" s="120"/>
      <c r="V34453" s="120"/>
      <c r="X34453" s="120"/>
      <c r="Z34453" s="120"/>
    </row>
    <row r="34454" spans="16:26" x14ac:dyDescent="0.25">
      <c r="P34454" s="119"/>
      <c r="R34454" s="119"/>
      <c r="T34454" s="119"/>
      <c r="V34454" s="119"/>
      <c r="X34454" s="119"/>
      <c r="Z34454" s="119"/>
    </row>
    <row r="34455" spans="16:26" x14ac:dyDescent="0.25">
      <c r="P34455" s="119"/>
      <c r="R34455" s="119"/>
      <c r="T34455" s="119"/>
      <c r="V34455" s="119"/>
      <c r="X34455" s="119"/>
      <c r="Z34455" s="119"/>
    </row>
    <row r="34456" spans="16:26" x14ac:dyDescent="0.25">
      <c r="P34456" s="120"/>
      <c r="R34456" s="120"/>
      <c r="T34456" s="120"/>
      <c r="V34456" s="120"/>
      <c r="X34456" s="120"/>
      <c r="Z34456" s="120"/>
    </row>
    <row r="34457" spans="16:26" x14ac:dyDescent="0.25">
      <c r="P34457" s="119"/>
      <c r="R34457" s="119"/>
      <c r="T34457" s="119"/>
      <c r="V34457" s="119"/>
      <c r="X34457" s="119"/>
      <c r="Z34457" s="119"/>
    </row>
    <row r="34458" spans="16:26" x14ac:dyDescent="0.25">
      <c r="P34458" s="120"/>
      <c r="R34458" s="120"/>
      <c r="T34458" s="120"/>
      <c r="V34458" s="120"/>
      <c r="X34458" s="120"/>
      <c r="Z34458" s="120"/>
    </row>
    <row r="34459" spans="16:26" x14ac:dyDescent="0.25">
      <c r="P34459" s="119"/>
      <c r="R34459" s="119"/>
      <c r="T34459" s="119"/>
      <c r="V34459" s="119"/>
      <c r="X34459" s="119"/>
      <c r="Z34459" s="119"/>
    </row>
    <row r="34460" spans="16:26" x14ac:dyDescent="0.25">
      <c r="P34460" s="119"/>
      <c r="R34460" s="119"/>
      <c r="T34460" s="119"/>
      <c r="V34460" s="119"/>
      <c r="X34460" s="119"/>
      <c r="Z34460" s="119"/>
    </row>
    <row r="34461" spans="16:26" x14ac:dyDescent="0.25">
      <c r="P34461" s="119"/>
      <c r="R34461" s="119"/>
      <c r="T34461" s="119"/>
      <c r="V34461" s="119"/>
      <c r="X34461" s="119"/>
      <c r="Z34461" s="119"/>
    </row>
    <row r="34462" spans="16:26" x14ac:dyDescent="0.25">
      <c r="P34462" s="121"/>
      <c r="R34462" s="121"/>
      <c r="T34462" s="121"/>
      <c r="V34462" s="121"/>
      <c r="X34462" s="121"/>
      <c r="Z34462" s="121"/>
    </row>
    <row r="34463" spans="16:26" x14ac:dyDescent="0.25">
      <c r="P34463" s="121"/>
      <c r="R34463" s="121"/>
      <c r="T34463" s="121"/>
      <c r="V34463" s="121"/>
      <c r="X34463" s="121"/>
      <c r="Z34463" s="121"/>
    </row>
    <row r="34464" spans="16:26" x14ac:dyDescent="0.25">
      <c r="P34464" s="121"/>
      <c r="R34464" s="121"/>
      <c r="T34464" s="121"/>
      <c r="V34464" s="121"/>
      <c r="X34464" s="121"/>
      <c r="Z34464" s="121"/>
    </row>
    <row r="34465" spans="16:26" x14ac:dyDescent="0.25">
      <c r="P34465" s="121"/>
      <c r="R34465" s="121"/>
      <c r="T34465" s="121"/>
      <c r="V34465" s="121"/>
      <c r="X34465" s="121"/>
      <c r="Z34465" s="121"/>
    </row>
    <row r="34466" spans="16:26" x14ac:dyDescent="0.25">
      <c r="P34466" s="122"/>
      <c r="R34466" s="122"/>
      <c r="T34466" s="122"/>
      <c r="V34466" s="122"/>
      <c r="X34466" s="122"/>
      <c r="Z34466" s="122"/>
    </row>
    <row r="34467" spans="16:26" x14ac:dyDescent="0.25">
      <c r="P34467" s="118"/>
      <c r="R34467" s="118"/>
      <c r="T34467" s="118"/>
      <c r="V34467" s="118"/>
      <c r="X34467" s="118"/>
      <c r="Z34467" s="118"/>
    </row>
    <row r="34468" spans="16:26" x14ac:dyDescent="0.25">
      <c r="P34468" s="119"/>
      <c r="R34468" s="119"/>
      <c r="T34468" s="119"/>
      <c r="V34468" s="119"/>
      <c r="X34468" s="119"/>
      <c r="Z34468" s="119"/>
    </row>
    <row r="34469" spans="16:26" x14ac:dyDescent="0.25">
      <c r="P34469" s="119"/>
      <c r="R34469" s="119"/>
      <c r="T34469" s="119"/>
      <c r="V34469" s="119"/>
      <c r="X34469" s="119"/>
      <c r="Z34469" s="119"/>
    </row>
    <row r="34470" spans="16:26" x14ac:dyDescent="0.25">
      <c r="P34470" s="120"/>
      <c r="R34470" s="120"/>
      <c r="T34470" s="120"/>
      <c r="V34470" s="120"/>
      <c r="X34470" s="120"/>
      <c r="Z34470" s="120"/>
    </row>
    <row r="34471" spans="16:26" x14ac:dyDescent="0.25">
      <c r="P34471" s="119"/>
      <c r="R34471" s="119"/>
      <c r="T34471" s="119"/>
      <c r="V34471" s="119"/>
      <c r="X34471" s="119"/>
      <c r="Z34471" s="119"/>
    </row>
    <row r="34472" spans="16:26" x14ac:dyDescent="0.25">
      <c r="P34472" s="119"/>
      <c r="R34472" s="119"/>
      <c r="T34472" s="119"/>
      <c r="V34472" s="119"/>
      <c r="X34472" s="119"/>
      <c r="Z34472" s="119"/>
    </row>
    <row r="34473" spans="16:26" x14ac:dyDescent="0.25">
      <c r="P34473" s="120"/>
      <c r="R34473" s="120"/>
      <c r="T34473" s="120"/>
      <c r="V34473" s="120"/>
      <c r="X34473" s="120"/>
      <c r="Z34473" s="120"/>
    </row>
    <row r="34474" spans="16:26" x14ac:dyDescent="0.25">
      <c r="P34474" s="119"/>
      <c r="R34474" s="119"/>
      <c r="T34474" s="119"/>
      <c r="V34474" s="119"/>
      <c r="X34474" s="119"/>
      <c r="Z34474" s="119"/>
    </row>
    <row r="34475" spans="16:26" x14ac:dyDescent="0.25">
      <c r="P34475" s="120"/>
      <c r="R34475" s="120"/>
      <c r="T34475" s="120"/>
      <c r="V34475" s="120"/>
      <c r="X34475" s="120"/>
      <c r="Z34475" s="120"/>
    </row>
    <row r="34476" spans="16:26" x14ac:dyDescent="0.25">
      <c r="P34476" s="119"/>
      <c r="R34476" s="119"/>
      <c r="T34476" s="119"/>
      <c r="V34476" s="119"/>
      <c r="X34476" s="119"/>
      <c r="Z34476" s="119"/>
    </row>
    <row r="34477" spans="16:26" x14ac:dyDescent="0.25">
      <c r="P34477" s="119"/>
      <c r="R34477" s="119"/>
      <c r="T34477" s="119"/>
      <c r="V34477" s="119"/>
      <c r="X34477" s="119"/>
      <c r="Z34477" s="119"/>
    </row>
    <row r="34478" spans="16:26" x14ac:dyDescent="0.25">
      <c r="P34478" s="119"/>
      <c r="R34478" s="119"/>
      <c r="T34478" s="119"/>
      <c r="V34478" s="119"/>
      <c r="X34478" s="119"/>
      <c r="Z34478" s="119"/>
    </row>
    <row r="34479" spans="16:26" x14ac:dyDescent="0.25">
      <c r="P34479" s="121"/>
      <c r="R34479" s="121"/>
      <c r="T34479" s="121"/>
      <c r="V34479" s="121"/>
      <c r="X34479" s="121"/>
      <c r="Z34479" s="121"/>
    </row>
    <row r="34480" spans="16:26" x14ac:dyDescent="0.25">
      <c r="P34480" s="121"/>
      <c r="R34480" s="121"/>
      <c r="T34480" s="121"/>
      <c r="V34480" s="121"/>
      <c r="X34480" s="121"/>
      <c r="Z34480" s="121"/>
    </row>
    <row r="34481" spans="16:26" x14ac:dyDescent="0.25">
      <c r="P34481" s="121"/>
      <c r="R34481" s="121"/>
      <c r="T34481" s="121"/>
      <c r="V34481" s="121"/>
      <c r="X34481" s="121"/>
      <c r="Z34481" s="121"/>
    </row>
    <row r="34482" spans="16:26" x14ac:dyDescent="0.25">
      <c r="P34482" s="121"/>
      <c r="R34482" s="121"/>
      <c r="T34482" s="121"/>
      <c r="V34482" s="121"/>
      <c r="X34482" s="121"/>
      <c r="Z34482" s="121"/>
    </row>
    <row r="34483" spans="16:26" x14ac:dyDescent="0.25">
      <c r="P34483" s="122"/>
      <c r="R34483" s="122"/>
      <c r="T34483" s="122"/>
      <c r="V34483" s="122"/>
      <c r="X34483" s="122"/>
      <c r="Z34483" s="122"/>
    </row>
    <row r="34484" spans="16:26" x14ac:dyDescent="0.25">
      <c r="P34484" s="118"/>
      <c r="R34484" s="118"/>
      <c r="T34484" s="118"/>
      <c r="V34484" s="118"/>
      <c r="X34484" s="118"/>
      <c r="Z34484" s="118"/>
    </row>
    <row r="34485" spans="16:26" x14ac:dyDescent="0.25">
      <c r="P34485" s="119"/>
      <c r="R34485" s="119"/>
      <c r="T34485" s="119"/>
      <c r="V34485" s="119"/>
      <c r="X34485" s="119"/>
      <c r="Z34485" s="119"/>
    </row>
    <row r="34486" spans="16:26" x14ac:dyDescent="0.25">
      <c r="P34486" s="119"/>
      <c r="R34486" s="119"/>
      <c r="T34486" s="119"/>
      <c r="V34486" s="119"/>
      <c r="X34486" s="119"/>
      <c r="Z34486" s="119"/>
    </row>
    <row r="34487" spans="16:26" x14ac:dyDescent="0.25">
      <c r="P34487" s="120"/>
      <c r="R34487" s="120"/>
      <c r="T34487" s="120"/>
      <c r="V34487" s="120"/>
      <c r="X34487" s="120"/>
      <c r="Z34487" s="120"/>
    </row>
    <row r="34488" spans="16:26" x14ac:dyDescent="0.25">
      <c r="P34488" s="119"/>
      <c r="R34488" s="119"/>
      <c r="T34488" s="119"/>
      <c r="V34488" s="119"/>
      <c r="X34488" s="119"/>
      <c r="Z34488" s="119"/>
    </row>
    <row r="34489" spans="16:26" x14ac:dyDescent="0.25">
      <c r="P34489" s="119"/>
      <c r="R34489" s="119"/>
      <c r="T34489" s="119"/>
      <c r="V34489" s="119"/>
      <c r="X34489" s="119"/>
      <c r="Z34489" s="119"/>
    </row>
    <row r="34490" spans="16:26" x14ac:dyDescent="0.25">
      <c r="P34490" s="120"/>
      <c r="R34490" s="120"/>
      <c r="T34490" s="120"/>
      <c r="V34490" s="120"/>
      <c r="X34490" s="120"/>
      <c r="Z34490" s="120"/>
    </row>
    <row r="34491" spans="16:26" x14ac:dyDescent="0.25">
      <c r="P34491" s="119"/>
      <c r="R34491" s="119"/>
      <c r="T34491" s="119"/>
      <c r="V34491" s="119"/>
      <c r="X34491" s="119"/>
      <c r="Z34491" s="119"/>
    </row>
    <row r="34492" spans="16:26" x14ac:dyDescent="0.25">
      <c r="P34492" s="120"/>
      <c r="R34492" s="120"/>
      <c r="T34492" s="120"/>
      <c r="V34492" s="120"/>
      <c r="X34492" s="120"/>
      <c r="Z34492" s="120"/>
    </row>
    <row r="34493" spans="16:26" x14ac:dyDescent="0.25">
      <c r="P34493" s="119"/>
      <c r="R34493" s="119"/>
      <c r="T34493" s="119"/>
      <c r="V34493" s="119"/>
      <c r="X34493" s="119"/>
      <c r="Z34493" s="119"/>
    </row>
    <row r="34494" spans="16:26" x14ac:dyDescent="0.25">
      <c r="P34494" s="119"/>
      <c r="R34494" s="119"/>
      <c r="T34494" s="119"/>
      <c r="V34494" s="119"/>
      <c r="X34494" s="119"/>
      <c r="Z34494" s="119"/>
    </row>
    <row r="34495" spans="16:26" x14ac:dyDescent="0.25">
      <c r="P34495" s="119"/>
      <c r="R34495" s="119"/>
      <c r="T34495" s="119"/>
      <c r="V34495" s="119"/>
      <c r="X34495" s="119"/>
      <c r="Z34495" s="119"/>
    </row>
    <row r="34496" spans="16:26" x14ac:dyDescent="0.25">
      <c r="P34496" s="121"/>
      <c r="R34496" s="121"/>
      <c r="T34496" s="121"/>
      <c r="V34496" s="121"/>
      <c r="X34496" s="121"/>
      <c r="Z34496" s="121"/>
    </row>
    <row r="34497" spans="16:26" x14ac:dyDescent="0.25">
      <c r="P34497" s="121"/>
      <c r="R34497" s="121"/>
      <c r="T34497" s="121"/>
      <c r="V34497" s="121"/>
      <c r="X34497" s="121"/>
      <c r="Z34497" s="121"/>
    </row>
    <row r="34498" spans="16:26" x14ac:dyDescent="0.25">
      <c r="P34498" s="121"/>
      <c r="R34498" s="121"/>
      <c r="T34498" s="121"/>
      <c r="V34498" s="121"/>
      <c r="X34498" s="121"/>
      <c r="Z34498" s="121"/>
    </row>
    <row r="34499" spans="16:26" x14ac:dyDescent="0.25">
      <c r="P34499" s="121"/>
      <c r="R34499" s="121"/>
      <c r="T34499" s="121"/>
      <c r="V34499" s="121"/>
      <c r="X34499" s="121"/>
      <c r="Z34499" s="121"/>
    </row>
    <row r="34500" spans="16:26" x14ac:dyDescent="0.25">
      <c r="P34500" s="122"/>
      <c r="R34500" s="122"/>
      <c r="T34500" s="122"/>
      <c r="V34500" s="122"/>
      <c r="X34500" s="122"/>
      <c r="Z34500" s="122"/>
    </row>
    <row r="34501" spans="16:26" x14ac:dyDescent="0.25">
      <c r="P34501" s="118"/>
      <c r="R34501" s="118"/>
      <c r="T34501" s="118"/>
      <c r="V34501" s="118"/>
      <c r="X34501" s="118"/>
      <c r="Z34501" s="118"/>
    </row>
    <row r="34502" spans="16:26" x14ac:dyDescent="0.25">
      <c r="P34502" s="119"/>
      <c r="R34502" s="119"/>
      <c r="T34502" s="119"/>
      <c r="V34502" s="119"/>
      <c r="X34502" s="119"/>
      <c r="Z34502" s="119"/>
    </row>
    <row r="34503" spans="16:26" x14ac:dyDescent="0.25">
      <c r="P34503" s="119"/>
      <c r="R34503" s="119"/>
      <c r="T34503" s="119"/>
      <c r="V34503" s="119"/>
      <c r="X34503" s="119"/>
      <c r="Z34503" s="119"/>
    </row>
    <row r="34504" spans="16:26" x14ac:dyDescent="0.25">
      <c r="P34504" s="120"/>
      <c r="R34504" s="120"/>
      <c r="T34504" s="120"/>
      <c r="V34504" s="120"/>
      <c r="X34504" s="120"/>
      <c r="Z34504" s="120"/>
    </row>
    <row r="34505" spans="16:26" x14ac:dyDescent="0.25">
      <c r="P34505" s="119"/>
      <c r="R34505" s="119"/>
      <c r="T34505" s="119"/>
      <c r="V34505" s="119"/>
      <c r="X34505" s="119"/>
      <c r="Z34505" s="119"/>
    </row>
    <row r="34506" spans="16:26" x14ac:dyDescent="0.25">
      <c r="P34506" s="119"/>
      <c r="R34506" s="119"/>
      <c r="T34506" s="119"/>
      <c r="V34506" s="119"/>
      <c r="X34506" s="119"/>
      <c r="Z34506" s="119"/>
    </row>
    <row r="34507" spans="16:26" x14ac:dyDescent="0.25">
      <c r="P34507" s="120"/>
      <c r="R34507" s="120"/>
      <c r="T34507" s="120"/>
      <c r="V34507" s="120"/>
      <c r="X34507" s="120"/>
      <c r="Z34507" s="120"/>
    </row>
    <row r="34508" spans="16:26" x14ac:dyDescent="0.25">
      <c r="P34508" s="119"/>
      <c r="R34508" s="119"/>
      <c r="T34508" s="119"/>
      <c r="V34508" s="119"/>
      <c r="X34508" s="119"/>
      <c r="Z34508" s="119"/>
    </row>
    <row r="34509" spans="16:26" x14ac:dyDescent="0.25">
      <c r="P34509" s="120"/>
      <c r="R34509" s="120"/>
      <c r="T34509" s="120"/>
      <c r="V34509" s="120"/>
      <c r="X34509" s="120"/>
      <c r="Z34509" s="120"/>
    </row>
    <row r="34510" spans="16:26" x14ac:dyDescent="0.25">
      <c r="P34510" s="119"/>
      <c r="R34510" s="119"/>
      <c r="T34510" s="119"/>
      <c r="V34510" s="119"/>
      <c r="X34510" s="119"/>
      <c r="Z34510" s="119"/>
    </row>
    <row r="34511" spans="16:26" x14ac:dyDescent="0.25">
      <c r="P34511" s="119"/>
      <c r="R34511" s="119"/>
      <c r="T34511" s="119"/>
      <c r="V34511" s="119"/>
      <c r="X34511" s="119"/>
      <c r="Z34511" s="119"/>
    </row>
    <row r="34512" spans="16:26" x14ac:dyDescent="0.25">
      <c r="P34512" s="119"/>
      <c r="R34512" s="119"/>
      <c r="T34512" s="119"/>
      <c r="V34512" s="119"/>
      <c r="X34512" s="119"/>
      <c r="Z34512" s="119"/>
    </row>
    <row r="34513" spans="16:26" x14ac:dyDescent="0.25">
      <c r="P34513" s="121"/>
      <c r="R34513" s="121"/>
      <c r="T34513" s="121"/>
      <c r="V34513" s="121"/>
      <c r="X34513" s="121"/>
      <c r="Z34513" s="121"/>
    </row>
    <row r="34514" spans="16:26" x14ac:dyDescent="0.25">
      <c r="P34514" s="121"/>
      <c r="R34514" s="121"/>
      <c r="T34514" s="121"/>
      <c r="V34514" s="121"/>
      <c r="X34514" s="121"/>
      <c r="Z34514" s="121"/>
    </row>
    <row r="34515" spans="16:26" x14ac:dyDescent="0.25">
      <c r="P34515" s="121"/>
      <c r="R34515" s="121"/>
      <c r="T34515" s="121"/>
      <c r="V34515" s="121"/>
      <c r="X34515" s="121"/>
      <c r="Z34515" s="121"/>
    </row>
    <row r="34516" spans="16:26" x14ac:dyDescent="0.25">
      <c r="P34516" s="121"/>
      <c r="R34516" s="121"/>
      <c r="T34516" s="121"/>
      <c r="V34516" s="121"/>
      <c r="X34516" s="121"/>
      <c r="Z34516" s="121"/>
    </row>
    <row r="34517" spans="16:26" x14ac:dyDescent="0.25">
      <c r="P34517" s="122"/>
      <c r="R34517" s="122"/>
      <c r="T34517" s="122"/>
      <c r="V34517" s="122"/>
      <c r="X34517" s="122"/>
      <c r="Z34517" s="122"/>
    </row>
    <row r="34518" spans="16:26" x14ac:dyDescent="0.25">
      <c r="P34518" s="118"/>
      <c r="R34518" s="118"/>
      <c r="T34518" s="118"/>
      <c r="V34518" s="118"/>
      <c r="X34518" s="118"/>
      <c r="Z34518" s="118"/>
    </row>
    <row r="34519" spans="16:26" x14ac:dyDescent="0.25">
      <c r="P34519" s="119"/>
      <c r="R34519" s="119"/>
      <c r="T34519" s="119"/>
      <c r="V34519" s="119"/>
      <c r="X34519" s="119"/>
      <c r="Z34519" s="119"/>
    </row>
    <row r="34520" spans="16:26" x14ac:dyDescent="0.25">
      <c r="P34520" s="119"/>
      <c r="R34520" s="119"/>
      <c r="T34520" s="119"/>
      <c r="V34520" s="119"/>
      <c r="X34520" s="119"/>
      <c r="Z34520" s="119"/>
    </row>
    <row r="34521" spans="16:26" x14ac:dyDescent="0.25">
      <c r="P34521" s="120"/>
      <c r="R34521" s="120"/>
      <c r="T34521" s="120"/>
      <c r="V34521" s="120"/>
      <c r="X34521" s="120"/>
      <c r="Z34521" s="120"/>
    </row>
    <row r="34522" spans="16:26" x14ac:dyDescent="0.25">
      <c r="P34522" s="119"/>
      <c r="R34522" s="119"/>
      <c r="T34522" s="119"/>
      <c r="V34522" s="119"/>
      <c r="X34522" s="119"/>
      <c r="Z34522" s="119"/>
    </row>
    <row r="34523" spans="16:26" x14ac:dyDescent="0.25">
      <c r="P34523" s="119"/>
      <c r="R34523" s="119"/>
      <c r="T34523" s="119"/>
      <c r="V34523" s="119"/>
      <c r="X34523" s="119"/>
      <c r="Z34523" s="119"/>
    </row>
    <row r="34524" spans="16:26" x14ac:dyDescent="0.25">
      <c r="P34524" s="120"/>
      <c r="R34524" s="120"/>
      <c r="T34524" s="120"/>
      <c r="V34524" s="120"/>
      <c r="X34524" s="120"/>
      <c r="Z34524" s="120"/>
    </row>
    <row r="34525" spans="16:26" x14ac:dyDescent="0.25">
      <c r="P34525" s="119"/>
      <c r="R34525" s="119"/>
      <c r="T34525" s="119"/>
      <c r="V34525" s="119"/>
      <c r="X34525" s="119"/>
      <c r="Z34525" s="119"/>
    </row>
    <row r="34526" spans="16:26" x14ac:dyDescent="0.25">
      <c r="P34526" s="120"/>
      <c r="R34526" s="120"/>
      <c r="T34526" s="120"/>
      <c r="V34526" s="120"/>
      <c r="X34526" s="120"/>
      <c r="Z34526" s="120"/>
    </row>
    <row r="34527" spans="16:26" x14ac:dyDescent="0.25">
      <c r="P34527" s="119"/>
      <c r="R34527" s="119"/>
      <c r="T34527" s="119"/>
      <c r="V34527" s="119"/>
      <c r="X34527" s="119"/>
      <c r="Z34527" s="119"/>
    </row>
    <row r="34528" spans="16:26" x14ac:dyDescent="0.25">
      <c r="P34528" s="119"/>
      <c r="R34528" s="119"/>
      <c r="T34528" s="119"/>
      <c r="V34528" s="119"/>
      <c r="X34528" s="119"/>
      <c r="Z34528" s="119"/>
    </row>
    <row r="34529" spans="16:26" x14ac:dyDescent="0.25">
      <c r="P34529" s="119"/>
      <c r="R34529" s="119"/>
      <c r="T34529" s="119"/>
      <c r="V34529" s="119"/>
      <c r="X34529" s="119"/>
      <c r="Z34529" s="119"/>
    </row>
    <row r="34530" spans="16:26" x14ac:dyDescent="0.25">
      <c r="P34530" s="121"/>
      <c r="R34530" s="121"/>
      <c r="T34530" s="121"/>
      <c r="V34530" s="121"/>
      <c r="X34530" s="121"/>
      <c r="Z34530" s="121"/>
    </row>
    <row r="34531" spans="16:26" x14ac:dyDescent="0.25">
      <c r="P34531" s="121"/>
      <c r="R34531" s="121"/>
      <c r="T34531" s="121"/>
      <c r="V34531" s="121"/>
      <c r="X34531" s="121"/>
      <c r="Z34531" s="121"/>
    </row>
    <row r="34532" spans="16:26" x14ac:dyDescent="0.25">
      <c r="P34532" s="121"/>
      <c r="R34532" s="121"/>
      <c r="T34532" s="121"/>
      <c r="V34532" s="121"/>
      <c r="X34532" s="121"/>
      <c r="Z34532" s="121"/>
    </row>
    <row r="34533" spans="16:26" x14ac:dyDescent="0.25">
      <c r="P34533" s="121"/>
      <c r="R34533" s="121"/>
      <c r="T34533" s="121"/>
      <c r="V34533" s="121"/>
      <c r="X34533" s="121"/>
      <c r="Z34533" s="121"/>
    </row>
    <row r="34534" spans="16:26" x14ac:dyDescent="0.25">
      <c r="P34534" s="122"/>
      <c r="R34534" s="122"/>
      <c r="T34534" s="122"/>
      <c r="V34534" s="122"/>
      <c r="X34534" s="122"/>
      <c r="Z34534" s="122"/>
    </row>
    <row r="34535" spans="16:26" x14ac:dyDescent="0.25">
      <c r="P34535" s="118"/>
      <c r="R34535" s="118"/>
      <c r="T34535" s="118"/>
      <c r="V34535" s="118"/>
      <c r="X34535" s="118"/>
      <c r="Z34535" s="118"/>
    </row>
    <row r="34536" spans="16:26" x14ac:dyDescent="0.25">
      <c r="P34536" s="119"/>
      <c r="R34536" s="119"/>
      <c r="T34536" s="119"/>
      <c r="V34536" s="119"/>
      <c r="X34536" s="119"/>
      <c r="Z34536" s="119"/>
    </row>
    <row r="34537" spans="16:26" x14ac:dyDescent="0.25">
      <c r="P34537" s="119"/>
      <c r="R34537" s="119"/>
      <c r="T34537" s="119"/>
      <c r="V34537" s="119"/>
      <c r="X34537" s="119"/>
      <c r="Z34537" s="119"/>
    </row>
    <row r="34538" spans="16:26" x14ac:dyDescent="0.25">
      <c r="P34538" s="120"/>
      <c r="R34538" s="120"/>
      <c r="T34538" s="120"/>
      <c r="V34538" s="120"/>
      <c r="X34538" s="120"/>
      <c r="Z34538" s="120"/>
    </row>
    <row r="34539" spans="16:26" x14ac:dyDescent="0.25">
      <c r="P34539" s="119"/>
      <c r="R34539" s="119"/>
      <c r="T34539" s="119"/>
      <c r="V34539" s="119"/>
      <c r="X34539" s="119"/>
      <c r="Z34539" s="119"/>
    </row>
    <row r="34540" spans="16:26" x14ac:dyDescent="0.25">
      <c r="P34540" s="119"/>
      <c r="R34540" s="119"/>
      <c r="T34540" s="119"/>
      <c r="V34540" s="119"/>
      <c r="X34540" s="119"/>
      <c r="Z34540" s="119"/>
    </row>
    <row r="34541" spans="16:26" x14ac:dyDescent="0.25">
      <c r="P34541" s="120"/>
      <c r="R34541" s="120"/>
      <c r="T34541" s="120"/>
      <c r="V34541" s="120"/>
      <c r="X34541" s="120"/>
      <c r="Z34541" s="120"/>
    </row>
    <row r="34542" spans="16:26" x14ac:dyDescent="0.25">
      <c r="P34542" s="119"/>
      <c r="R34542" s="119"/>
      <c r="T34542" s="119"/>
      <c r="V34542" s="119"/>
      <c r="X34542" s="119"/>
      <c r="Z34542" s="119"/>
    </row>
    <row r="34543" spans="16:26" x14ac:dyDescent="0.25">
      <c r="P34543" s="120"/>
      <c r="R34543" s="120"/>
      <c r="T34543" s="120"/>
      <c r="V34543" s="120"/>
      <c r="X34543" s="120"/>
      <c r="Z34543" s="120"/>
    </row>
    <row r="34544" spans="16:26" x14ac:dyDescent="0.25">
      <c r="P34544" s="119"/>
      <c r="R34544" s="119"/>
      <c r="T34544" s="119"/>
      <c r="V34544" s="119"/>
      <c r="X34544" s="119"/>
      <c r="Z34544" s="119"/>
    </row>
    <row r="34545" spans="16:26" x14ac:dyDescent="0.25">
      <c r="P34545" s="119"/>
      <c r="R34545" s="119"/>
      <c r="T34545" s="119"/>
      <c r="V34545" s="119"/>
      <c r="X34545" s="119"/>
      <c r="Z34545" s="119"/>
    </row>
    <row r="34546" spans="16:26" x14ac:dyDescent="0.25">
      <c r="P34546" s="119"/>
      <c r="R34546" s="119"/>
      <c r="T34546" s="119"/>
      <c r="V34546" s="119"/>
      <c r="X34546" s="119"/>
      <c r="Z34546" s="119"/>
    </row>
    <row r="34547" spans="16:26" x14ac:dyDescent="0.25">
      <c r="P34547" s="121"/>
      <c r="R34547" s="121"/>
      <c r="T34547" s="121"/>
      <c r="V34547" s="121"/>
      <c r="X34547" s="121"/>
      <c r="Z34547" s="121"/>
    </row>
    <row r="34548" spans="16:26" x14ac:dyDescent="0.25">
      <c r="P34548" s="121"/>
      <c r="R34548" s="121"/>
      <c r="T34548" s="121"/>
      <c r="V34548" s="121"/>
      <c r="X34548" s="121"/>
      <c r="Z34548" s="121"/>
    </row>
    <row r="34549" spans="16:26" x14ac:dyDescent="0.25">
      <c r="P34549" s="121"/>
      <c r="R34549" s="121"/>
      <c r="T34549" s="121"/>
      <c r="V34549" s="121"/>
      <c r="X34549" s="121"/>
      <c r="Z34549" s="121"/>
    </row>
    <row r="34550" spans="16:26" x14ac:dyDescent="0.25">
      <c r="P34550" s="121"/>
      <c r="R34550" s="121"/>
      <c r="T34550" s="121"/>
      <c r="V34550" s="121"/>
      <c r="X34550" s="121"/>
      <c r="Z34550" s="121"/>
    </row>
    <row r="34551" spans="16:26" x14ac:dyDescent="0.25">
      <c r="P34551" s="122"/>
      <c r="R34551" s="122"/>
      <c r="T34551" s="122"/>
      <c r="V34551" s="122"/>
      <c r="X34551" s="122"/>
      <c r="Z34551" s="122"/>
    </row>
    <row r="34552" spans="16:26" x14ac:dyDescent="0.25">
      <c r="P34552" s="118"/>
      <c r="R34552" s="118"/>
      <c r="T34552" s="118"/>
      <c r="V34552" s="118"/>
      <c r="X34552" s="118"/>
      <c r="Z34552" s="118"/>
    </row>
    <row r="34553" spans="16:26" x14ac:dyDescent="0.25">
      <c r="P34553" s="119"/>
      <c r="R34553" s="119"/>
      <c r="T34553" s="119"/>
      <c r="V34553" s="119"/>
      <c r="X34553" s="119"/>
      <c r="Z34553" s="119"/>
    </row>
    <row r="34554" spans="16:26" x14ac:dyDescent="0.25">
      <c r="P34554" s="119"/>
      <c r="R34554" s="119"/>
      <c r="T34554" s="119"/>
      <c r="V34554" s="119"/>
      <c r="X34554" s="119"/>
      <c r="Z34554" s="119"/>
    </row>
    <row r="34555" spans="16:26" x14ac:dyDescent="0.25">
      <c r="P34555" s="120"/>
      <c r="R34555" s="120"/>
      <c r="T34555" s="120"/>
      <c r="V34555" s="120"/>
      <c r="X34555" s="120"/>
      <c r="Z34555" s="120"/>
    </row>
    <row r="34556" spans="16:26" x14ac:dyDescent="0.25">
      <c r="P34556" s="119"/>
      <c r="R34556" s="119"/>
      <c r="T34556" s="119"/>
      <c r="V34556" s="119"/>
      <c r="X34556" s="119"/>
      <c r="Z34556" s="119"/>
    </row>
    <row r="34557" spans="16:26" x14ac:dyDescent="0.25">
      <c r="P34557" s="119"/>
      <c r="R34557" s="119"/>
      <c r="T34557" s="119"/>
      <c r="V34557" s="119"/>
      <c r="X34557" s="119"/>
      <c r="Z34557" s="119"/>
    </row>
    <row r="34558" spans="16:26" x14ac:dyDescent="0.25">
      <c r="P34558" s="120"/>
      <c r="R34558" s="120"/>
      <c r="T34558" s="120"/>
      <c r="V34558" s="120"/>
      <c r="X34558" s="120"/>
      <c r="Z34558" s="120"/>
    </row>
    <row r="34559" spans="16:26" x14ac:dyDescent="0.25">
      <c r="P34559" s="119"/>
      <c r="R34559" s="119"/>
      <c r="T34559" s="119"/>
      <c r="V34559" s="119"/>
      <c r="X34559" s="119"/>
      <c r="Z34559" s="119"/>
    </row>
    <row r="34560" spans="16:26" x14ac:dyDescent="0.25">
      <c r="P34560" s="120"/>
      <c r="R34560" s="120"/>
      <c r="T34560" s="120"/>
      <c r="V34560" s="120"/>
      <c r="X34560" s="120"/>
      <c r="Z34560" s="120"/>
    </row>
    <row r="34561" spans="16:26" x14ac:dyDescent="0.25">
      <c r="P34561" s="119"/>
      <c r="R34561" s="119"/>
      <c r="T34561" s="119"/>
      <c r="V34561" s="119"/>
      <c r="X34561" s="119"/>
      <c r="Z34561" s="119"/>
    </row>
    <row r="34562" spans="16:26" x14ac:dyDescent="0.25">
      <c r="P34562" s="119"/>
      <c r="R34562" s="119"/>
      <c r="T34562" s="119"/>
      <c r="V34562" s="119"/>
      <c r="X34562" s="119"/>
      <c r="Z34562" s="119"/>
    </row>
    <row r="34563" spans="16:26" x14ac:dyDescent="0.25">
      <c r="P34563" s="119"/>
      <c r="R34563" s="119"/>
      <c r="T34563" s="119"/>
      <c r="V34563" s="119"/>
      <c r="X34563" s="119"/>
      <c r="Z34563" s="119"/>
    </row>
    <row r="34564" spans="16:26" x14ac:dyDescent="0.25">
      <c r="P34564" s="121"/>
      <c r="R34564" s="121"/>
      <c r="T34564" s="121"/>
      <c r="V34564" s="121"/>
      <c r="X34564" s="121"/>
      <c r="Z34564" s="121"/>
    </row>
    <row r="34565" spans="16:26" x14ac:dyDescent="0.25">
      <c r="P34565" s="121"/>
      <c r="R34565" s="121"/>
      <c r="T34565" s="121"/>
      <c r="V34565" s="121"/>
      <c r="X34565" s="121"/>
      <c r="Z34565" s="121"/>
    </row>
    <row r="34566" spans="16:26" x14ac:dyDescent="0.25">
      <c r="P34566" s="121"/>
      <c r="R34566" s="121"/>
      <c r="T34566" s="121"/>
      <c r="V34566" s="121"/>
      <c r="X34566" s="121"/>
      <c r="Z34566" s="121"/>
    </row>
    <row r="34567" spans="16:26" x14ac:dyDescent="0.25">
      <c r="P34567" s="121"/>
      <c r="R34567" s="121"/>
      <c r="T34567" s="121"/>
      <c r="V34567" s="121"/>
      <c r="X34567" s="121"/>
      <c r="Z34567" s="121"/>
    </row>
    <row r="34568" spans="16:26" x14ac:dyDescent="0.25">
      <c r="P34568" s="122"/>
      <c r="R34568" s="122"/>
      <c r="T34568" s="122"/>
      <c r="V34568" s="122"/>
      <c r="X34568" s="122"/>
      <c r="Z34568" s="122"/>
    </row>
    <row r="34569" spans="16:26" x14ac:dyDescent="0.25">
      <c r="P34569" s="118"/>
      <c r="R34569" s="118"/>
      <c r="T34569" s="118"/>
      <c r="V34569" s="118"/>
      <c r="X34569" s="118"/>
      <c r="Z34569" s="118"/>
    </row>
    <row r="34570" spans="16:26" x14ac:dyDescent="0.25">
      <c r="P34570" s="119"/>
      <c r="R34570" s="119"/>
      <c r="T34570" s="119"/>
      <c r="V34570" s="119"/>
      <c r="X34570" s="119"/>
      <c r="Z34570" s="119"/>
    </row>
    <row r="34571" spans="16:26" x14ac:dyDescent="0.25">
      <c r="P34571" s="119"/>
      <c r="R34571" s="119"/>
      <c r="T34571" s="119"/>
      <c r="V34571" s="119"/>
      <c r="X34571" s="119"/>
      <c r="Z34571" s="119"/>
    </row>
    <row r="34572" spans="16:26" x14ac:dyDescent="0.25">
      <c r="P34572" s="120"/>
      <c r="R34572" s="120"/>
      <c r="T34572" s="120"/>
      <c r="V34572" s="120"/>
      <c r="X34572" s="120"/>
      <c r="Z34572" s="120"/>
    </row>
    <row r="34573" spans="16:26" x14ac:dyDescent="0.25">
      <c r="P34573" s="119"/>
      <c r="R34573" s="119"/>
      <c r="T34573" s="119"/>
      <c r="V34573" s="119"/>
      <c r="X34573" s="119"/>
      <c r="Z34573" s="119"/>
    </row>
    <row r="34574" spans="16:26" x14ac:dyDescent="0.25">
      <c r="P34574" s="119"/>
      <c r="R34574" s="119"/>
      <c r="T34574" s="119"/>
      <c r="V34574" s="119"/>
      <c r="X34574" s="119"/>
      <c r="Z34574" s="119"/>
    </row>
    <row r="34575" spans="16:26" x14ac:dyDescent="0.25">
      <c r="P34575" s="120"/>
      <c r="R34575" s="120"/>
      <c r="T34575" s="120"/>
      <c r="V34575" s="120"/>
      <c r="X34575" s="120"/>
      <c r="Z34575" s="120"/>
    </row>
    <row r="34576" spans="16:26" x14ac:dyDescent="0.25">
      <c r="P34576" s="119"/>
      <c r="R34576" s="119"/>
      <c r="T34576" s="119"/>
      <c r="V34576" s="119"/>
      <c r="X34576" s="119"/>
      <c r="Z34576" s="119"/>
    </row>
    <row r="34577" spans="16:26" x14ac:dyDescent="0.25">
      <c r="P34577" s="120"/>
      <c r="R34577" s="120"/>
      <c r="T34577" s="120"/>
      <c r="V34577" s="120"/>
      <c r="X34577" s="120"/>
      <c r="Z34577" s="120"/>
    </row>
    <row r="34578" spans="16:26" x14ac:dyDescent="0.25">
      <c r="P34578" s="119"/>
      <c r="R34578" s="119"/>
      <c r="T34578" s="119"/>
      <c r="V34578" s="119"/>
      <c r="X34578" s="119"/>
      <c r="Z34578" s="119"/>
    </row>
    <row r="34579" spans="16:26" x14ac:dyDescent="0.25">
      <c r="P34579" s="119"/>
      <c r="R34579" s="119"/>
      <c r="T34579" s="119"/>
      <c r="V34579" s="119"/>
      <c r="X34579" s="119"/>
      <c r="Z34579" s="119"/>
    </row>
    <row r="34580" spans="16:26" x14ac:dyDescent="0.25">
      <c r="P34580" s="119"/>
      <c r="R34580" s="119"/>
      <c r="T34580" s="119"/>
      <c r="V34580" s="119"/>
      <c r="X34580" s="119"/>
      <c r="Z34580" s="119"/>
    </row>
    <row r="34581" spans="16:26" x14ac:dyDescent="0.25">
      <c r="P34581" s="121"/>
      <c r="R34581" s="121"/>
      <c r="T34581" s="121"/>
      <c r="V34581" s="121"/>
      <c r="X34581" s="121"/>
      <c r="Z34581" s="121"/>
    </row>
    <row r="34582" spans="16:26" x14ac:dyDescent="0.25">
      <c r="P34582" s="121"/>
      <c r="R34582" s="121"/>
      <c r="T34582" s="121"/>
      <c r="V34582" s="121"/>
      <c r="X34582" s="121"/>
      <c r="Z34582" s="121"/>
    </row>
    <row r="34583" spans="16:26" x14ac:dyDescent="0.25">
      <c r="P34583" s="121"/>
      <c r="R34583" s="121"/>
      <c r="T34583" s="121"/>
      <c r="V34583" s="121"/>
      <c r="X34583" s="121"/>
      <c r="Z34583" s="121"/>
    </row>
    <row r="34584" spans="16:26" x14ac:dyDescent="0.25">
      <c r="P34584" s="121"/>
      <c r="R34584" s="121"/>
      <c r="T34584" s="121"/>
      <c r="V34584" s="121"/>
      <c r="X34584" s="121"/>
      <c r="Z34584" s="121"/>
    </row>
    <row r="34585" spans="16:26" x14ac:dyDescent="0.25">
      <c r="P34585" s="122"/>
      <c r="R34585" s="122"/>
      <c r="T34585" s="122"/>
      <c r="V34585" s="122"/>
      <c r="X34585" s="122"/>
      <c r="Z34585" s="122"/>
    </row>
    <row r="34586" spans="16:26" x14ac:dyDescent="0.25">
      <c r="P34586" s="118"/>
      <c r="R34586" s="118"/>
      <c r="T34586" s="118"/>
      <c r="V34586" s="118"/>
      <c r="X34586" s="118"/>
      <c r="Z34586" s="118"/>
    </row>
    <row r="34587" spans="16:26" x14ac:dyDescent="0.25">
      <c r="P34587" s="119"/>
      <c r="R34587" s="119"/>
      <c r="T34587" s="119"/>
      <c r="V34587" s="119"/>
      <c r="X34587" s="119"/>
      <c r="Z34587" s="119"/>
    </row>
    <row r="34588" spans="16:26" x14ac:dyDescent="0.25">
      <c r="P34588" s="119"/>
      <c r="R34588" s="119"/>
      <c r="T34588" s="119"/>
      <c r="V34588" s="119"/>
      <c r="X34588" s="119"/>
      <c r="Z34588" s="119"/>
    </row>
    <row r="34589" spans="16:26" x14ac:dyDescent="0.25">
      <c r="P34589" s="120"/>
      <c r="R34589" s="120"/>
      <c r="T34589" s="120"/>
      <c r="V34589" s="120"/>
      <c r="X34589" s="120"/>
      <c r="Z34589" s="120"/>
    </row>
    <row r="34590" spans="16:26" x14ac:dyDescent="0.25">
      <c r="P34590" s="119"/>
      <c r="R34590" s="119"/>
      <c r="T34590" s="119"/>
      <c r="V34590" s="119"/>
      <c r="X34590" s="119"/>
      <c r="Z34590" s="119"/>
    </row>
    <row r="34591" spans="16:26" x14ac:dyDescent="0.25">
      <c r="P34591" s="119"/>
      <c r="R34591" s="119"/>
      <c r="T34591" s="119"/>
      <c r="V34591" s="119"/>
      <c r="X34591" s="119"/>
      <c r="Z34591" s="119"/>
    </row>
    <row r="34592" spans="16:26" x14ac:dyDescent="0.25">
      <c r="P34592" s="120"/>
      <c r="R34592" s="120"/>
      <c r="T34592" s="120"/>
      <c r="V34592" s="120"/>
      <c r="X34592" s="120"/>
      <c r="Z34592" s="120"/>
    </row>
    <row r="34593" spans="16:26" x14ac:dyDescent="0.25">
      <c r="P34593" s="119"/>
      <c r="R34593" s="119"/>
      <c r="T34593" s="119"/>
      <c r="V34593" s="119"/>
      <c r="X34593" s="119"/>
      <c r="Z34593" s="119"/>
    </row>
    <row r="34594" spans="16:26" x14ac:dyDescent="0.25">
      <c r="P34594" s="120"/>
      <c r="R34594" s="120"/>
      <c r="T34594" s="120"/>
      <c r="V34594" s="120"/>
      <c r="X34594" s="120"/>
      <c r="Z34594" s="120"/>
    </row>
    <row r="34595" spans="16:26" x14ac:dyDescent="0.25">
      <c r="P34595" s="119"/>
      <c r="R34595" s="119"/>
      <c r="T34595" s="119"/>
      <c r="V34595" s="119"/>
      <c r="X34595" s="119"/>
      <c r="Z34595" s="119"/>
    </row>
    <row r="34596" spans="16:26" x14ac:dyDescent="0.25">
      <c r="P34596" s="119"/>
      <c r="R34596" s="119"/>
      <c r="T34596" s="119"/>
      <c r="V34596" s="119"/>
      <c r="X34596" s="119"/>
      <c r="Z34596" s="119"/>
    </row>
    <row r="34597" spans="16:26" x14ac:dyDescent="0.25">
      <c r="P34597" s="119"/>
      <c r="R34597" s="119"/>
      <c r="T34597" s="119"/>
      <c r="V34597" s="119"/>
      <c r="X34597" s="119"/>
      <c r="Z34597" s="119"/>
    </row>
    <row r="34598" spans="16:26" x14ac:dyDescent="0.25">
      <c r="P34598" s="121"/>
      <c r="R34598" s="121"/>
      <c r="T34598" s="121"/>
      <c r="V34598" s="121"/>
      <c r="X34598" s="121"/>
      <c r="Z34598" s="121"/>
    </row>
    <row r="34599" spans="16:26" x14ac:dyDescent="0.25">
      <c r="P34599" s="121"/>
      <c r="R34599" s="121"/>
      <c r="T34599" s="121"/>
      <c r="V34599" s="121"/>
      <c r="X34599" s="121"/>
      <c r="Z34599" s="121"/>
    </row>
    <row r="34600" spans="16:26" x14ac:dyDescent="0.25">
      <c r="P34600" s="121"/>
      <c r="R34600" s="121"/>
      <c r="T34600" s="121"/>
      <c r="V34600" s="121"/>
      <c r="X34600" s="121"/>
      <c r="Z34600" s="121"/>
    </row>
    <row r="34601" spans="16:26" x14ac:dyDescent="0.25">
      <c r="P34601" s="121"/>
      <c r="R34601" s="121"/>
      <c r="T34601" s="121"/>
      <c r="V34601" s="121"/>
      <c r="X34601" s="121"/>
      <c r="Z34601" s="121"/>
    </row>
    <row r="34602" spans="16:26" x14ac:dyDescent="0.25">
      <c r="P34602" s="122"/>
      <c r="R34602" s="122"/>
      <c r="T34602" s="122"/>
      <c r="V34602" s="122"/>
      <c r="X34602" s="122"/>
      <c r="Z34602" s="122"/>
    </row>
    <row r="34603" spans="16:26" x14ac:dyDescent="0.25">
      <c r="P34603" s="118"/>
      <c r="R34603" s="118"/>
      <c r="T34603" s="118"/>
      <c r="V34603" s="118"/>
      <c r="X34603" s="118"/>
      <c r="Z34603" s="118"/>
    </row>
    <row r="34604" spans="16:26" x14ac:dyDescent="0.25">
      <c r="P34604" s="119"/>
      <c r="R34604" s="119"/>
      <c r="T34604" s="119"/>
      <c r="V34604" s="119"/>
      <c r="X34604" s="119"/>
      <c r="Z34604" s="119"/>
    </row>
    <row r="34605" spans="16:26" x14ac:dyDescent="0.25">
      <c r="P34605" s="119"/>
      <c r="R34605" s="119"/>
      <c r="T34605" s="119"/>
      <c r="V34605" s="119"/>
      <c r="X34605" s="119"/>
      <c r="Z34605" s="119"/>
    </row>
    <row r="34606" spans="16:26" x14ac:dyDescent="0.25">
      <c r="P34606" s="120"/>
      <c r="R34606" s="120"/>
      <c r="T34606" s="120"/>
      <c r="V34606" s="120"/>
      <c r="X34606" s="120"/>
      <c r="Z34606" s="120"/>
    </row>
    <row r="34607" spans="16:26" x14ac:dyDescent="0.25">
      <c r="P34607" s="119"/>
      <c r="R34607" s="119"/>
      <c r="T34607" s="119"/>
      <c r="V34607" s="119"/>
      <c r="X34607" s="119"/>
      <c r="Z34607" s="119"/>
    </row>
    <row r="34608" spans="16:26" x14ac:dyDescent="0.25">
      <c r="P34608" s="119"/>
      <c r="R34608" s="119"/>
      <c r="T34608" s="119"/>
      <c r="V34608" s="119"/>
      <c r="X34608" s="119"/>
      <c r="Z34608" s="119"/>
    </row>
    <row r="34609" spans="16:26" x14ac:dyDescent="0.25">
      <c r="P34609" s="120"/>
      <c r="R34609" s="120"/>
      <c r="T34609" s="120"/>
      <c r="V34609" s="120"/>
      <c r="X34609" s="120"/>
      <c r="Z34609" s="120"/>
    </row>
    <row r="34610" spans="16:26" x14ac:dyDescent="0.25">
      <c r="P34610" s="119"/>
      <c r="R34610" s="119"/>
      <c r="T34610" s="119"/>
      <c r="V34610" s="119"/>
      <c r="X34610" s="119"/>
      <c r="Z34610" s="119"/>
    </row>
    <row r="34611" spans="16:26" x14ac:dyDescent="0.25">
      <c r="P34611" s="120"/>
      <c r="R34611" s="120"/>
      <c r="T34611" s="120"/>
      <c r="V34611" s="120"/>
      <c r="X34611" s="120"/>
      <c r="Z34611" s="120"/>
    </row>
    <row r="34612" spans="16:26" x14ac:dyDescent="0.25">
      <c r="P34612" s="119"/>
      <c r="R34612" s="119"/>
      <c r="T34612" s="119"/>
      <c r="V34612" s="119"/>
      <c r="X34612" s="119"/>
      <c r="Z34612" s="119"/>
    </row>
    <row r="34613" spans="16:26" x14ac:dyDescent="0.25">
      <c r="P34613" s="119"/>
      <c r="R34613" s="119"/>
      <c r="T34613" s="119"/>
      <c r="V34613" s="119"/>
      <c r="X34613" s="119"/>
      <c r="Z34613" s="119"/>
    </row>
    <row r="34614" spans="16:26" x14ac:dyDescent="0.25">
      <c r="P34614" s="119"/>
      <c r="R34614" s="119"/>
      <c r="T34614" s="119"/>
      <c r="V34614" s="119"/>
      <c r="X34614" s="119"/>
      <c r="Z34614" s="119"/>
    </row>
    <row r="34615" spans="16:26" x14ac:dyDescent="0.25">
      <c r="P34615" s="121"/>
      <c r="R34615" s="121"/>
      <c r="T34615" s="121"/>
      <c r="V34615" s="121"/>
      <c r="X34615" s="121"/>
      <c r="Z34615" s="121"/>
    </row>
    <row r="34616" spans="16:26" x14ac:dyDescent="0.25">
      <c r="P34616" s="121"/>
      <c r="R34616" s="121"/>
      <c r="T34616" s="121"/>
      <c r="V34616" s="121"/>
      <c r="X34616" s="121"/>
      <c r="Z34616" s="121"/>
    </row>
    <row r="34617" spans="16:26" x14ac:dyDescent="0.25">
      <c r="P34617" s="121"/>
      <c r="R34617" s="121"/>
      <c r="T34617" s="121"/>
      <c r="V34617" s="121"/>
      <c r="X34617" s="121"/>
      <c r="Z34617" s="121"/>
    </row>
    <row r="34618" spans="16:26" x14ac:dyDescent="0.25">
      <c r="P34618" s="121"/>
      <c r="R34618" s="121"/>
      <c r="T34618" s="121"/>
      <c r="V34618" s="121"/>
      <c r="X34618" s="121"/>
      <c r="Z34618" s="121"/>
    </row>
    <row r="34619" spans="16:26" x14ac:dyDescent="0.25">
      <c r="P34619" s="122"/>
      <c r="R34619" s="122"/>
      <c r="T34619" s="122"/>
      <c r="V34619" s="122"/>
      <c r="X34619" s="122"/>
      <c r="Z34619" s="122"/>
    </row>
    <row r="34620" spans="16:26" x14ac:dyDescent="0.25">
      <c r="P34620" s="118"/>
      <c r="R34620" s="118"/>
      <c r="T34620" s="118"/>
      <c r="V34620" s="118"/>
      <c r="X34620" s="118"/>
      <c r="Z34620" s="118"/>
    </row>
    <row r="34621" spans="16:26" x14ac:dyDescent="0.25">
      <c r="P34621" s="119"/>
      <c r="R34621" s="119"/>
      <c r="T34621" s="119"/>
      <c r="V34621" s="119"/>
      <c r="X34621" s="119"/>
      <c r="Z34621" s="119"/>
    </row>
    <row r="34622" spans="16:26" x14ac:dyDescent="0.25">
      <c r="P34622" s="119"/>
      <c r="R34622" s="119"/>
      <c r="T34622" s="119"/>
      <c r="V34622" s="119"/>
      <c r="X34622" s="119"/>
      <c r="Z34622" s="119"/>
    </row>
    <row r="34623" spans="16:26" x14ac:dyDescent="0.25">
      <c r="P34623" s="120"/>
      <c r="R34623" s="120"/>
      <c r="T34623" s="120"/>
      <c r="V34623" s="120"/>
      <c r="X34623" s="120"/>
      <c r="Z34623" s="120"/>
    </row>
    <row r="34624" spans="16:26" x14ac:dyDescent="0.25">
      <c r="P34624" s="119"/>
      <c r="R34624" s="119"/>
      <c r="T34624" s="119"/>
      <c r="V34624" s="119"/>
      <c r="X34624" s="119"/>
      <c r="Z34624" s="119"/>
    </row>
    <row r="34625" spans="16:26" x14ac:dyDescent="0.25">
      <c r="P34625" s="119"/>
      <c r="R34625" s="119"/>
      <c r="T34625" s="119"/>
      <c r="V34625" s="119"/>
      <c r="X34625" s="119"/>
      <c r="Z34625" s="119"/>
    </row>
    <row r="34626" spans="16:26" x14ac:dyDescent="0.25">
      <c r="P34626" s="120"/>
      <c r="R34626" s="120"/>
      <c r="T34626" s="120"/>
      <c r="V34626" s="120"/>
      <c r="X34626" s="120"/>
      <c r="Z34626" s="120"/>
    </row>
    <row r="34627" spans="16:26" x14ac:dyDescent="0.25">
      <c r="P34627" s="119"/>
      <c r="R34627" s="119"/>
      <c r="T34627" s="119"/>
      <c r="V34627" s="119"/>
      <c r="X34627" s="119"/>
      <c r="Z34627" s="119"/>
    </row>
    <row r="34628" spans="16:26" x14ac:dyDescent="0.25">
      <c r="P34628" s="120"/>
      <c r="R34628" s="120"/>
      <c r="T34628" s="120"/>
      <c r="V34628" s="120"/>
      <c r="X34628" s="120"/>
      <c r="Z34628" s="120"/>
    </row>
    <row r="34629" spans="16:26" x14ac:dyDescent="0.25">
      <c r="P34629" s="119"/>
      <c r="R34629" s="119"/>
      <c r="T34629" s="119"/>
      <c r="V34629" s="119"/>
      <c r="X34629" s="119"/>
      <c r="Z34629" s="119"/>
    </row>
    <row r="34630" spans="16:26" x14ac:dyDescent="0.25">
      <c r="P34630" s="119"/>
      <c r="R34630" s="119"/>
      <c r="T34630" s="119"/>
      <c r="V34630" s="119"/>
      <c r="X34630" s="119"/>
      <c r="Z34630" s="119"/>
    </row>
    <row r="34631" spans="16:26" x14ac:dyDescent="0.25">
      <c r="P34631" s="119"/>
      <c r="R34631" s="119"/>
      <c r="T34631" s="119"/>
      <c r="V34631" s="119"/>
      <c r="X34631" s="119"/>
      <c r="Z34631" s="119"/>
    </row>
    <row r="34632" spans="16:26" x14ac:dyDescent="0.25">
      <c r="P34632" s="121"/>
      <c r="R34632" s="121"/>
      <c r="T34632" s="121"/>
      <c r="V34632" s="121"/>
      <c r="X34632" s="121"/>
      <c r="Z34632" s="121"/>
    </row>
    <row r="34633" spans="16:26" x14ac:dyDescent="0.25">
      <c r="P34633" s="121"/>
      <c r="R34633" s="121"/>
      <c r="T34633" s="121"/>
      <c r="V34633" s="121"/>
      <c r="X34633" s="121"/>
      <c r="Z34633" s="121"/>
    </row>
    <row r="34634" spans="16:26" x14ac:dyDescent="0.25">
      <c r="P34634" s="121"/>
      <c r="R34634" s="121"/>
      <c r="T34634" s="121"/>
      <c r="V34634" s="121"/>
      <c r="X34634" s="121"/>
      <c r="Z34634" s="121"/>
    </row>
    <row r="34635" spans="16:26" x14ac:dyDescent="0.25">
      <c r="P34635" s="121"/>
      <c r="R34635" s="121"/>
      <c r="T34635" s="121"/>
      <c r="V34635" s="121"/>
      <c r="X34635" s="121"/>
      <c r="Z34635" s="121"/>
    </row>
    <row r="34636" spans="16:26" x14ac:dyDescent="0.25">
      <c r="P34636" s="122"/>
      <c r="R34636" s="122"/>
      <c r="T34636" s="122"/>
      <c r="V34636" s="122"/>
      <c r="X34636" s="122"/>
      <c r="Z34636" s="122"/>
    </row>
    <row r="34637" spans="16:26" x14ac:dyDescent="0.25">
      <c r="P34637" s="118"/>
      <c r="R34637" s="118"/>
      <c r="T34637" s="118"/>
      <c r="V34637" s="118"/>
      <c r="X34637" s="118"/>
      <c r="Z34637" s="118"/>
    </row>
    <row r="34638" spans="16:26" x14ac:dyDescent="0.25">
      <c r="P34638" s="119"/>
      <c r="R34638" s="119"/>
      <c r="T34638" s="119"/>
      <c r="V34638" s="119"/>
      <c r="X34638" s="119"/>
      <c r="Z34638" s="119"/>
    </row>
    <row r="34639" spans="16:26" x14ac:dyDescent="0.25">
      <c r="P34639" s="119"/>
      <c r="R34639" s="119"/>
      <c r="T34639" s="119"/>
      <c r="V34639" s="119"/>
      <c r="X34639" s="119"/>
      <c r="Z34639" s="119"/>
    </row>
    <row r="34640" spans="16:26" x14ac:dyDescent="0.25">
      <c r="P34640" s="120"/>
      <c r="R34640" s="120"/>
      <c r="T34640" s="120"/>
      <c r="V34640" s="120"/>
      <c r="X34640" s="120"/>
      <c r="Z34640" s="120"/>
    </row>
    <row r="34641" spans="16:26" x14ac:dyDescent="0.25">
      <c r="P34641" s="119"/>
      <c r="R34641" s="119"/>
      <c r="T34641" s="119"/>
      <c r="V34641" s="119"/>
      <c r="X34641" s="119"/>
      <c r="Z34641" s="119"/>
    </row>
    <row r="34642" spans="16:26" x14ac:dyDescent="0.25">
      <c r="P34642" s="119"/>
      <c r="R34642" s="119"/>
      <c r="T34642" s="119"/>
      <c r="V34642" s="119"/>
      <c r="X34642" s="119"/>
      <c r="Z34642" s="119"/>
    </row>
    <row r="34643" spans="16:26" x14ac:dyDescent="0.25">
      <c r="P34643" s="120"/>
      <c r="R34643" s="120"/>
      <c r="T34643" s="120"/>
      <c r="V34643" s="120"/>
      <c r="X34643" s="120"/>
      <c r="Z34643" s="120"/>
    </row>
    <row r="34644" spans="16:26" x14ac:dyDescent="0.25">
      <c r="P34644" s="119"/>
      <c r="R34644" s="119"/>
      <c r="T34644" s="119"/>
      <c r="V34644" s="119"/>
      <c r="X34644" s="119"/>
      <c r="Z34644" s="119"/>
    </row>
    <row r="34645" spans="16:26" x14ac:dyDescent="0.25">
      <c r="P34645" s="120"/>
      <c r="R34645" s="120"/>
      <c r="T34645" s="120"/>
      <c r="V34645" s="120"/>
      <c r="X34645" s="120"/>
      <c r="Z34645" s="120"/>
    </row>
    <row r="34646" spans="16:26" x14ac:dyDescent="0.25">
      <c r="P34646" s="119"/>
      <c r="R34646" s="119"/>
      <c r="T34646" s="119"/>
      <c r="V34646" s="119"/>
      <c r="X34646" s="119"/>
      <c r="Z34646" s="119"/>
    </row>
    <row r="34647" spans="16:26" x14ac:dyDescent="0.25">
      <c r="P34647" s="119"/>
      <c r="R34647" s="119"/>
      <c r="T34647" s="119"/>
      <c r="V34647" s="119"/>
      <c r="X34647" s="119"/>
      <c r="Z34647" s="119"/>
    </row>
    <row r="34648" spans="16:26" x14ac:dyDescent="0.25">
      <c r="P34648" s="119"/>
      <c r="R34648" s="119"/>
      <c r="T34648" s="119"/>
      <c r="V34648" s="119"/>
      <c r="X34648" s="119"/>
      <c r="Z34648" s="119"/>
    </row>
    <row r="34649" spans="16:26" x14ac:dyDescent="0.25">
      <c r="P34649" s="121"/>
      <c r="R34649" s="121"/>
      <c r="T34649" s="121"/>
      <c r="V34649" s="121"/>
      <c r="X34649" s="121"/>
      <c r="Z34649" s="121"/>
    </row>
    <row r="34650" spans="16:26" x14ac:dyDescent="0.25">
      <c r="P34650" s="121"/>
      <c r="R34650" s="121"/>
      <c r="T34650" s="121"/>
      <c r="V34650" s="121"/>
      <c r="X34650" s="121"/>
      <c r="Z34650" s="121"/>
    </row>
    <row r="34651" spans="16:26" x14ac:dyDescent="0.25">
      <c r="P34651" s="121"/>
      <c r="R34651" s="121"/>
      <c r="T34651" s="121"/>
      <c r="V34651" s="121"/>
      <c r="X34651" s="121"/>
      <c r="Z34651" s="121"/>
    </row>
    <row r="34652" spans="16:26" x14ac:dyDescent="0.25">
      <c r="P34652" s="121"/>
      <c r="R34652" s="121"/>
      <c r="T34652" s="121"/>
      <c r="V34652" s="121"/>
      <c r="X34652" s="121"/>
      <c r="Z34652" s="121"/>
    </row>
    <row r="34653" spans="16:26" x14ac:dyDescent="0.25">
      <c r="P34653" s="122"/>
      <c r="R34653" s="122"/>
      <c r="T34653" s="122"/>
      <c r="V34653" s="122"/>
      <c r="X34653" s="122"/>
      <c r="Z34653" s="122"/>
    </row>
    <row r="34654" spans="16:26" x14ac:dyDescent="0.25">
      <c r="P34654" s="118"/>
      <c r="R34654" s="118"/>
      <c r="T34654" s="118"/>
      <c r="V34654" s="118"/>
      <c r="X34654" s="118"/>
      <c r="Z34654" s="118"/>
    </row>
    <row r="34655" spans="16:26" x14ac:dyDescent="0.25">
      <c r="P34655" s="119"/>
      <c r="R34655" s="119"/>
      <c r="T34655" s="119"/>
      <c r="V34655" s="119"/>
      <c r="X34655" s="119"/>
      <c r="Z34655" s="119"/>
    </row>
    <row r="34656" spans="16:26" x14ac:dyDescent="0.25">
      <c r="P34656" s="119"/>
      <c r="R34656" s="119"/>
      <c r="T34656" s="119"/>
      <c r="V34656" s="119"/>
      <c r="X34656" s="119"/>
      <c r="Z34656" s="119"/>
    </row>
    <row r="34657" spans="16:26" x14ac:dyDescent="0.25">
      <c r="P34657" s="120"/>
      <c r="R34657" s="120"/>
      <c r="T34657" s="120"/>
      <c r="V34657" s="120"/>
      <c r="X34657" s="120"/>
      <c r="Z34657" s="120"/>
    </row>
    <row r="34658" spans="16:26" x14ac:dyDescent="0.25">
      <c r="P34658" s="119"/>
      <c r="R34658" s="119"/>
      <c r="T34658" s="119"/>
      <c r="V34658" s="119"/>
      <c r="X34658" s="119"/>
      <c r="Z34658" s="119"/>
    </row>
    <row r="34659" spans="16:26" x14ac:dyDescent="0.25">
      <c r="P34659" s="119"/>
      <c r="R34659" s="119"/>
      <c r="T34659" s="119"/>
      <c r="V34659" s="119"/>
      <c r="X34659" s="119"/>
      <c r="Z34659" s="119"/>
    </row>
    <row r="34660" spans="16:26" x14ac:dyDescent="0.25">
      <c r="P34660" s="120"/>
      <c r="R34660" s="120"/>
      <c r="T34660" s="120"/>
      <c r="V34660" s="120"/>
      <c r="X34660" s="120"/>
      <c r="Z34660" s="120"/>
    </row>
    <row r="34661" spans="16:26" x14ac:dyDescent="0.25">
      <c r="P34661" s="119"/>
      <c r="R34661" s="119"/>
      <c r="T34661" s="119"/>
      <c r="V34661" s="119"/>
      <c r="X34661" s="119"/>
      <c r="Z34661" s="119"/>
    </row>
    <row r="34662" spans="16:26" x14ac:dyDescent="0.25">
      <c r="P34662" s="120"/>
      <c r="R34662" s="120"/>
      <c r="T34662" s="120"/>
      <c r="V34662" s="120"/>
      <c r="X34662" s="120"/>
      <c r="Z34662" s="120"/>
    </row>
    <row r="34663" spans="16:26" x14ac:dyDescent="0.25">
      <c r="P34663" s="119"/>
      <c r="R34663" s="119"/>
      <c r="T34663" s="119"/>
      <c r="V34663" s="119"/>
      <c r="X34663" s="119"/>
      <c r="Z34663" s="119"/>
    </row>
    <row r="34664" spans="16:26" x14ac:dyDescent="0.25">
      <c r="P34664" s="119"/>
      <c r="R34664" s="119"/>
      <c r="T34664" s="119"/>
      <c r="V34664" s="119"/>
      <c r="X34664" s="119"/>
      <c r="Z34664" s="119"/>
    </row>
    <row r="34665" spans="16:26" x14ac:dyDescent="0.25">
      <c r="P34665" s="119"/>
      <c r="R34665" s="119"/>
      <c r="T34665" s="119"/>
      <c r="V34665" s="119"/>
      <c r="X34665" s="119"/>
      <c r="Z34665" s="119"/>
    </row>
    <row r="34666" spans="16:26" x14ac:dyDescent="0.25">
      <c r="P34666" s="121"/>
      <c r="R34666" s="121"/>
      <c r="T34666" s="121"/>
      <c r="V34666" s="121"/>
      <c r="X34666" s="121"/>
      <c r="Z34666" s="121"/>
    </row>
    <row r="34667" spans="16:26" x14ac:dyDescent="0.25">
      <c r="P34667" s="121"/>
      <c r="R34667" s="121"/>
      <c r="T34667" s="121"/>
      <c r="V34667" s="121"/>
      <c r="X34667" s="121"/>
      <c r="Z34667" s="121"/>
    </row>
    <row r="34668" spans="16:26" x14ac:dyDescent="0.25">
      <c r="P34668" s="121"/>
      <c r="R34668" s="121"/>
      <c r="T34668" s="121"/>
      <c r="V34668" s="121"/>
      <c r="X34668" s="121"/>
      <c r="Z34668" s="121"/>
    </row>
    <row r="34669" spans="16:26" x14ac:dyDescent="0.25">
      <c r="P34669" s="121"/>
      <c r="R34669" s="121"/>
      <c r="T34669" s="121"/>
      <c r="V34669" s="121"/>
      <c r="X34669" s="121"/>
      <c r="Z34669" s="121"/>
    </row>
    <row r="34670" spans="16:26" x14ac:dyDescent="0.25">
      <c r="P34670" s="122"/>
      <c r="R34670" s="122"/>
      <c r="T34670" s="122"/>
      <c r="V34670" s="122"/>
      <c r="X34670" s="122"/>
      <c r="Z34670" s="122"/>
    </row>
    <row r="34671" spans="16:26" x14ac:dyDescent="0.25">
      <c r="P34671" s="118"/>
      <c r="R34671" s="118"/>
      <c r="T34671" s="118"/>
      <c r="V34671" s="118"/>
      <c r="X34671" s="118"/>
      <c r="Z34671" s="118"/>
    </row>
    <row r="34672" spans="16:26" x14ac:dyDescent="0.25">
      <c r="P34672" s="119"/>
      <c r="R34672" s="119"/>
      <c r="T34672" s="119"/>
      <c r="V34672" s="119"/>
      <c r="X34672" s="119"/>
      <c r="Z34672" s="119"/>
    </row>
    <row r="34673" spans="16:26" x14ac:dyDescent="0.25">
      <c r="P34673" s="119"/>
      <c r="R34673" s="119"/>
      <c r="T34673" s="119"/>
      <c r="V34673" s="119"/>
      <c r="X34673" s="119"/>
      <c r="Z34673" s="119"/>
    </row>
    <row r="34674" spans="16:26" x14ac:dyDescent="0.25">
      <c r="P34674" s="120"/>
      <c r="R34674" s="120"/>
      <c r="T34674" s="120"/>
      <c r="V34674" s="120"/>
      <c r="X34674" s="120"/>
      <c r="Z34674" s="120"/>
    </row>
    <row r="34675" spans="16:26" x14ac:dyDescent="0.25">
      <c r="P34675" s="119"/>
      <c r="R34675" s="119"/>
      <c r="T34675" s="119"/>
      <c r="V34675" s="119"/>
      <c r="X34675" s="119"/>
      <c r="Z34675" s="119"/>
    </row>
    <row r="34676" spans="16:26" x14ac:dyDescent="0.25">
      <c r="P34676" s="119"/>
      <c r="R34676" s="119"/>
      <c r="T34676" s="119"/>
      <c r="V34676" s="119"/>
      <c r="X34676" s="119"/>
      <c r="Z34676" s="119"/>
    </row>
    <row r="34677" spans="16:26" x14ac:dyDescent="0.25">
      <c r="P34677" s="120"/>
      <c r="R34677" s="120"/>
      <c r="T34677" s="120"/>
      <c r="V34677" s="120"/>
      <c r="X34677" s="120"/>
      <c r="Z34677" s="120"/>
    </row>
    <row r="34678" spans="16:26" x14ac:dyDescent="0.25">
      <c r="P34678" s="119"/>
      <c r="R34678" s="119"/>
      <c r="T34678" s="119"/>
      <c r="V34678" s="119"/>
      <c r="X34678" s="119"/>
      <c r="Z34678" s="119"/>
    </row>
    <row r="34679" spans="16:26" x14ac:dyDescent="0.25">
      <c r="P34679" s="120"/>
      <c r="R34679" s="120"/>
      <c r="T34679" s="120"/>
      <c r="V34679" s="120"/>
      <c r="X34679" s="120"/>
      <c r="Z34679" s="120"/>
    </row>
    <row r="34680" spans="16:26" x14ac:dyDescent="0.25">
      <c r="P34680" s="119"/>
      <c r="R34680" s="119"/>
      <c r="T34680" s="119"/>
      <c r="V34680" s="119"/>
      <c r="X34680" s="119"/>
      <c r="Z34680" s="119"/>
    </row>
    <row r="34681" spans="16:26" x14ac:dyDescent="0.25">
      <c r="P34681" s="119"/>
      <c r="R34681" s="119"/>
      <c r="T34681" s="119"/>
      <c r="V34681" s="119"/>
      <c r="X34681" s="119"/>
      <c r="Z34681" s="119"/>
    </row>
    <row r="34682" spans="16:26" x14ac:dyDescent="0.25">
      <c r="P34682" s="119"/>
      <c r="R34682" s="119"/>
      <c r="T34682" s="119"/>
      <c r="V34682" s="119"/>
      <c r="X34682" s="119"/>
      <c r="Z34682" s="119"/>
    </row>
    <row r="34683" spans="16:26" x14ac:dyDescent="0.25">
      <c r="P34683" s="121"/>
      <c r="R34683" s="121"/>
      <c r="T34683" s="121"/>
      <c r="V34683" s="121"/>
      <c r="X34683" s="121"/>
      <c r="Z34683" s="121"/>
    </row>
    <row r="34684" spans="16:26" x14ac:dyDescent="0.25">
      <c r="P34684" s="121"/>
      <c r="R34684" s="121"/>
      <c r="T34684" s="121"/>
      <c r="V34684" s="121"/>
      <c r="X34684" s="121"/>
      <c r="Z34684" s="121"/>
    </row>
    <row r="34685" spans="16:26" x14ac:dyDescent="0.25">
      <c r="P34685" s="121"/>
      <c r="R34685" s="121"/>
      <c r="T34685" s="121"/>
      <c r="V34685" s="121"/>
      <c r="X34685" s="121"/>
      <c r="Z34685" s="121"/>
    </row>
    <row r="34686" spans="16:26" x14ac:dyDescent="0.25">
      <c r="P34686" s="121"/>
      <c r="R34686" s="121"/>
      <c r="T34686" s="121"/>
      <c r="V34686" s="121"/>
      <c r="X34686" s="121"/>
      <c r="Z34686" s="121"/>
    </row>
    <row r="34687" spans="16:26" x14ac:dyDescent="0.25">
      <c r="P34687" s="122"/>
      <c r="R34687" s="122"/>
      <c r="T34687" s="122"/>
      <c r="V34687" s="122"/>
      <c r="X34687" s="122"/>
      <c r="Z34687" s="122"/>
    </row>
    <row r="34688" spans="16:26" x14ac:dyDescent="0.25">
      <c r="P34688" s="118"/>
      <c r="R34688" s="118"/>
      <c r="T34688" s="118"/>
      <c r="V34688" s="118"/>
      <c r="X34688" s="118"/>
      <c r="Z34688" s="118"/>
    </row>
    <row r="34689" spans="16:26" x14ac:dyDescent="0.25">
      <c r="P34689" s="119"/>
      <c r="R34689" s="119"/>
      <c r="T34689" s="119"/>
      <c r="V34689" s="119"/>
      <c r="X34689" s="119"/>
      <c r="Z34689" s="119"/>
    </row>
    <row r="34690" spans="16:26" x14ac:dyDescent="0.25">
      <c r="P34690" s="119"/>
      <c r="R34690" s="119"/>
      <c r="T34690" s="119"/>
      <c r="V34690" s="119"/>
      <c r="X34690" s="119"/>
      <c r="Z34690" s="119"/>
    </row>
    <row r="34691" spans="16:26" x14ac:dyDescent="0.25">
      <c r="P34691" s="120"/>
      <c r="R34691" s="120"/>
      <c r="T34691" s="120"/>
      <c r="V34691" s="120"/>
      <c r="X34691" s="120"/>
      <c r="Z34691" s="120"/>
    </row>
    <row r="34692" spans="16:26" x14ac:dyDescent="0.25">
      <c r="P34692" s="119"/>
      <c r="R34692" s="119"/>
      <c r="T34692" s="119"/>
      <c r="V34692" s="119"/>
      <c r="X34692" s="119"/>
      <c r="Z34692" s="119"/>
    </row>
    <row r="34693" spans="16:26" x14ac:dyDescent="0.25">
      <c r="P34693" s="119"/>
      <c r="R34693" s="119"/>
      <c r="T34693" s="119"/>
      <c r="V34693" s="119"/>
      <c r="X34693" s="119"/>
      <c r="Z34693" s="119"/>
    </row>
    <row r="34694" spans="16:26" x14ac:dyDescent="0.25">
      <c r="P34694" s="120"/>
      <c r="R34694" s="120"/>
      <c r="T34694" s="120"/>
      <c r="V34694" s="120"/>
      <c r="X34694" s="120"/>
      <c r="Z34694" s="120"/>
    </row>
    <row r="34695" spans="16:26" x14ac:dyDescent="0.25">
      <c r="P34695" s="119"/>
      <c r="R34695" s="119"/>
      <c r="T34695" s="119"/>
      <c r="V34695" s="119"/>
      <c r="X34695" s="119"/>
      <c r="Z34695" s="119"/>
    </row>
    <row r="34696" spans="16:26" x14ac:dyDescent="0.25">
      <c r="P34696" s="120"/>
      <c r="R34696" s="120"/>
      <c r="T34696" s="120"/>
      <c r="V34696" s="120"/>
      <c r="X34696" s="120"/>
      <c r="Z34696" s="120"/>
    </row>
    <row r="34697" spans="16:26" x14ac:dyDescent="0.25">
      <c r="P34697" s="119"/>
      <c r="R34697" s="119"/>
      <c r="T34697" s="119"/>
      <c r="V34697" s="119"/>
      <c r="X34697" s="119"/>
      <c r="Z34697" s="119"/>
    </row>
    <row r="34698" spans="16:26" x14ac:dyDescent="0.25">
      <c r="P34698" s="119"/>
      <c r="R34698" s="119"/>
      <c r="T34698" s="119"/>
      <c r="V34698" s="119"/>
      <c r="X34698" s="119"/>
      <c r="Z34698" s="119"/>
    </row>
    <row r="34699" spans="16:26" x14ac:dyDescent="0.25">
      <c r="P34699" s="119"/>
      <c r="R34699" s="119"/>
      <c r="T34699" s="119"/>
      <c r="V34699" s="119"/>
      <c r="X34699" s="119"/>
      <c r="Z34699" s="119"/>
    </row>
    <row r="34700" spans="16:26" x14ac:dyDescent="0.25">
      <c r="P34700" s="121"/>
      <c r="R34700" s="121"/>
      <c r="T34700" s="121"/>
      <c r="V34700" s="121"/>
      <c r="X34700" s="121"/>
      <c r="Z34700" s="121"/>
    </row>
    <row r="34701" spans="16:26" x14ac:dyDescent="0.25">
      <c r="P34701" s="121"/>
      <c r="R34701" s="121"/>
      <c r="T34701" s="121"/>
      <c r="V34701" s="121"/>
      <c r="X34701" s="121"/>
      <c r="Z34701" s="121"/>
    </row>
    <row r="34702" spans="16:26" x14ac:dyDescent="0.25">
      <c r="P34702" s="121"/>
      <c r="R34702" s="121"/>
      <c r="T34702" s="121"/>
      <c r="V34702" s="121"/>
      <c r="X34702" s="121"/>
      <c r="Z34702" s="121"/>
    </row>
    <row r="34703" spans="16:26" x14ac:dyDescent="0.25">
      <c r="P34703" s="121"/>
      <c r="R34703" s="121"/>
      <c r="T34703" s="121"/>
      <c r="V34703" s="121"/>
      <c r="X34703" s="121"/>
      <c r="Z34703" s="121"/>
    </row>
    <row r="34704" spans="16:26" x14ac:dyDescent="0.25">
      <c r="P34704" s="122"/>
      <c r="R34704" s="122"/>
      <c r="T34704" s="122"/>
      <c r="V34704" s="122"/>
      <c r="X34704" s="122"/>
      <c r="Z34704" s="122"/>
    </row>
    <row r="34705" spans="16:26" x14ac:dyDescent="0.25">
      <c r="P34705" s="118"/>
      <c r="R34705" s="118"/>
      <c r="T34705" s="118"/>
      <c r="V34705" s="118"/>
      <c r="X34705" s="118"/>
      <c r="Z34705" s="118"/>
    </row>
    <row r="34706" spans="16:26" x14ac:dyDescent="0.25">
      <c r="P34706" s="119"/>
      <c r="R34706" s="119"/>
      <c r="T34706" s="119"/>
      <c r="V34706" s="119"/>
      <c r="X34706" s="119"/>
      <c r="Z34706" s="119"/>
    </row>
    <row r="34707" spans="16:26" x14ac:dyDescent="0.25">
      <c r="P34707" s="119"/>
      <c r="R34707" s="119"/>
      <c r="T34707" s="119"/>
      <c r="V34707" s="119"/>
      <c r="X34707" s="119"/>
      <c r="Z34707" s="119"/>
    </row>
    <row r="34708" spans="16:26" x14ac:dyDescent="0.25">
      <c r="P34708" s="120"/>
      <c r="R34708" s="120"/>
      <c r="T34708" s="120"/>
      <c r="V34708" s="120"/>
      <c r="X34708" s="120"/>
      <c r="Z34708" s="120"/>
    </row>
    <row r="34709" spans="16:26" x14ac:dyDescent="0.25">
      <c r="P34709" s="119"/>
      <c r="R34709" s="119"/>
      <c r="T34709" s="119"/>
      <c r="V34709" s="119"/>
      <c r="X34709" s="119"/>
      <c r="Z34709" s="119"/>
    </row>
    <row r="34710" spans="16:26" x14ac:dyDescent="0.25">
      <c r="P34710" s="119"/>
      <c r="R34710" s="119"/>
      <c r="T34710" s="119"/>
      <c r="V34710" s="119"/>
      <c r="X34710" s="119"/>
      <c r="Z34710" s="119"/>
    </row>
    <row r="34711" spans="16:26" x14ac:dyDescent="0.25">
      <c r="P34711" s="120"/>
      <c r="R34711" s="120"/>
      <c r="T34711" s="120"/>
      <c r="V34711" s="120"/>
      <c r="X34711" s="120"/>
      <c r="Z34711" s="120"/>
    </row>
    <row r="34712" spans="16:26" x14ac:dyDescent="0.25">
      <c r="P34712" s="119"/>
      <c r="R34712" s="119"/>
      <c r="T34712" s="119"/>
      <c r="V34712" s="119"/>
      <c r="X34712" s="119"/>
      <c r="Z34712" s="119"/>
    </row>
    <row r="34713" spans="16:26" x14ac:dyDescent="0.25">
      <c r="P34713" s="120"/>
      <c r="R34713" s="120"/>
      <c r="T34713" s="120"/>
      <c r="V34713" s="120"/>
      <c r="X34713" s="120"/>
      <c r="Z34713" s="120"/>
    </row>
    <row r="34714" spans="16:26" x14ac:dyDescent="0.25">
      <c r="P34714" s="119"/>
      <c r="R34714" s="119"/>
      <c r="T34714" s="119"/>
      <c r="V34714" s="119"/>
      <c r="X34714" s="119"/>
      <c r="Z34714" s="119"/>
    </row>
    <row r="34715" spans="16:26" x14ac:dyDescent="0.25">
      <c r="P34715" s="119"/>
      <c r="R34715" s="119"/>
      <c r="T34715" s="119"/>
      <c r="V34715" s="119"/>
      <c r="X34715" s="119"/>
      <c r="Z34715" s="119"/>
    </row>
    <row r="34716" spans="16:26" x14ac:dyDescent="0.25">
      <c r="P34716" s="119"/>
      <c r="R34716" s="119"/>
      <c r="T34716" s="119"/>
      <c r="V34716" s="119"/>
      <c r="X34716" s="119"/>
      <c r="Z34716" s="119"/>
    </row>
    <row r="34717" spans="16:26" x14ac:dyDescent="0.25">
      <c r="P34717" s="121"/>
      <c r="R34717" s="121"/>
      <c r="T34717" s="121"/>
      <c r="V34717" s="121"/>
      <c r="X34717" s="121"/>
      <c r="Z34717" s="121"/>
    </row>
    <row r="34718" spans="16:26" x14ac:dyDescent="0.25">
      <c r="P34718" s="121"/>
      <c r="R34718" s="121"/>
      <c r="T34718" s="121"/>
      <c r="V34718" s="121"/>
      <c r="X34718" s="121"/>
      <c r="Z34718" s="121"/>
    </row>
    <row r="34719" spans="16:26" x14ac:dyDescent="0.25">
      <c r="P34719" s="121"/>
      <c r="R34719" s="121"/>
      <c r="T34719" s="121"/>
      <c r="V34719" s="121"/>
      <c r="X34719" s="121"/>
      <c r="Z34719" s="121"/>
    </row>
    <row r="34720" spans="16:26" x14ac:dyDescent="0.25">
      <c r="P34720" s="121"/>
      <c r="R34720" s="121"/>
      <c r="T34720" s="121"/>
      <c r="V34720" s="121"/>
      <c r="X34720" s="121"/>
      <c r="Z34720" s="121"/>
    </row>
    <row r="34721" spans="16:26" x14ac:dyDescent="0.25">
      <c r="P34721" s="122"/>
      <c r="R34721" s="122"/>
      <c r="T34721" s="122"/>
      <c r="V34721" s="122"/>
      <c r="X34721" s="122"/>
      <c r="Z34721" s="122"/>
    </row>
    <row r="34722" spans="16:26" x14ac:dyDescent="0.25">
      <c r="P34722" s="118"/>
      <c r="R34722" s="118"/>
      <c r="T34722" s="118"/>
      <c r="V34722" s="118"/>
      <c r="X34722" s="118"/>
      <c r="Z34722" s="118"/>
    </row>
    <row r="34723" spans="16:26" x14ac:dyDescent="0.25">
      <c r="P34723" s="119"/>
      <c r="R34723" s="119"/>
      <c r="T34723" s="119"/>
      <c r="V34723" s="119"/>
      <c r="X34723" s="119"/>
      <c r="Z34723" s="119"/>
    </row>
    <row r="34724" spans="16:26" x14ac:dyDescent="0.25">
      <c r="P34724" s="119"/>
      <c r="R34724" s="119"/>
      <c r="T34724" s="119"/>
      <c r="V34724" s="119"/>
      <c r="X34724" s="119"/>
      <c r="Z34724" s="119"/>
    </row>
    <row r="34725" spans="16:26" x14ac:dyDescent="0.25">
      <c r="P34725" s="120"/>
      <c r="R34725" s="120"/>
      <c r="T34725" s="120"/>
      <c r="V34725" s="120"/>
      <c r="X34725" s="120"/>
      <c r="Z34725" s="120"/>
    </row>
    <row r="34726" spans="16:26" x14ac:dyDescent="0.25">
      <c r="P34726" s="119"/>
      <c r="R34726" s="119"/>
      <c r="T34726" s="119"/>
      <c r="V34726" s="119"/>
      <c r="X34726" s="119"/>
      <c r="Z34726" s="119"/>
    </row>
    <row r="34727" spans="16:26" x14ac:dyDescent="0.25">
      <c r="P34727" s="119"/>
      <c r="R34727" s="119"/>
      <c r="T34727" s="119"/>
      <c r="V34727" s="119"/>
      <c r="X34727" s="119"/>
      <c r="Z34727" s="119"/>
    </row>
    <row r="34728" spans="16:26" x14ac:dyDescent="0.25">
      <c r="P34728" s="120"/>
      <c r="R34728" s="120"/>
      <c r="T34728" s="120"/>
      <c r="V34728" s="120"/>
      <c r="X34728" s="120"/>
      <c r="Z34728" s="120"/>
    </row>
    <row r="34729" spans="16:26" x14ac:dyDescent="0.25">
      <c r="P34729" s="119"/>
      <c r="R34729" s="119"/>
      <c r="T34729" s="119"/>
      <c r="V34729" s="119"/>
      <c r="X34729" s="119"/>
      <c r="Z34729" s="119"/>
    </row>
    <row r="34730" spans="16:26" x14ac:dyDescent="0.25">
      <c r="P34730" s="120"/>
      <c r="R34730" s="120"/>
      <c r="T34730" s="120"/>
      <c r="V34730" s="120"/>
      <c r="X34730" s="120"/>
      <c r="Z34730" s="120"/>
    </row>
    <row r="34731" spans="16:26" x14ac:dyDescent="0.25">
      <c r="P34731" s="119"/>
      <c r="R34731" s="119"/>
      <c r="T34731" s="119"/>
      <c r="V34731" s="119"/>
      <c r="X34731" s="119"/>
      <c r="Z34731" s="119"/>
    </row>
    <row r="34732" spans="16:26" x14ac:dyDescent="0.25">
      <c r="P34732" s="119"/>
      <c r="R34732" s="119"/>
      <c r="T34732" s="119"/>
      <c r="V34732" s="119"/>
      <c r="X34732" s="119"/>
      <c r="Z34732" s="119"/>
    </row>
    <row r="34733" spans="16:26" x14ac:dyDescent="0.25">
      <c r="P34733" s="119"/>
      <c r="R34733" s="119"/>
      <c r="T34733" s="119"/>
      <c r="V34733" s="119"/>
      <c r="X34733" s="119"/>
      <c r="Z34733" s="119"/>
    </row>
    <row r="34734" spans="16:26" x14ac:dyDescent="0.25">
      <c r="P34734" s="121"/>
      <c r="R34734" s="121"/>
      <c r="T34734" s="121"/>
      <c r="V34734" s="121"/>
      <c r="X34734" s="121"/>
      <c r="Z34734" s="121"/>
    </row>
    <row r="34735" spans="16:26" x14ac:dyDescent="0.25">
      <c r="P34735" s="121"/>
      <c r="R34735" s="121"/>
      <c r="T34735" s="121"/>
      <c r="V34735" s="121"/>
      <c r="X34735" s="121"/>
      <c r="Z34735" s="121"/>
    </row>
    <row r="34736" spans="16:26" x14ac:dyDescent="0.25">
      <c r="P34736" s="121"/>
      <c r="R34736" s="121"/>
      <c r="T34736" s="121"/>
      <c r="V34736" s="121"/>
      <c r="X34736" s="121"/>
      <c r="Z34736" s="121"/>
    </row>
    <row r="34737" spans="16:26" x14ac:dyDescent="0.25">
      <c r="P34737" s="121"/>
      <c r="R34737" s="121"/>
      <c r="T34737" s="121"/>
      <c r="V34737" s="121"/>
      <c r="X34737" s="121"/>
      <c r="Z34737" s="121"/>
    </row>
    <row r="34738" spans="16:26" x14ac:dyDescent="0.25">
      <c r="P34738" s="122"/>
      <c r="R34738" s="122"/>
      <c r="T34738" s="122"/>
      <c r="V34738" s="122"/>
      <c r="X34738" s="122"/>
      <c r="Z34738" s="122"/>
    </row>
    <row r="34739" spans="16:26" x14ac:dyDescent="0.25">
      <c r="P34739" s="118"/>
      <c r="R34739" s="118"/>
      <c r="T34739" s="118"/>
      <c r="V34739" s="118"/>
      <c r="X34739" s="118"/>
      <c r="Z34739" s="118"/>
    </row>
    <row r="34740" spans="16:26" x14ac:dyDescent="0.25">
      <c r="P34740" s="119"/>
      <c r="R34740" s="119"/>
      <c r="T34740" s="119"/>
      <c r="V34740" s="119"/>
      <c r="X34740" s="119"/>
      <c r="Z34740" s="119"/>
    </row>
    <row r="34741" spans="16:26" x14ac:dyDescent="0.25">
      <c r="P34741" s="119"/>
      <c r="R34741" s="119"/>
      <c r="T34741" s="119"/>
      <c r="V34741" s="119"/>
      <c r="X34741" s="119"/>
      <c r="Z34741" s="119"/>
    </row>
    <row r="34742" spans="16:26" x14ac:dyDescent="0.25">
      <c r="P34742" s="120"/>
      <c r="R34742" s="120"/>
      <c r="T34742" s="120"/>
      <c r="V34742" s="120"/>
      <c r="X34742" s="120"/>
      <c r="Z34742" s="120"/>
    </row>
    <row r="34743" spans="16:26" x14ac:dyDescent="0.25">
      <c r="P34743" s="119"/>
      <c r="R34743" s="119"/>
      <c r="T34743" s="119"/>
      <c r="V34743" s="119"/>
      <c r="X34743" s="119"/>
      <c r="Z34743" s="119"/>
    </row>
    <row r="34744" spans="16:26" x14ac:dyDescent="0.25">
      <c r="P34744" s="119"/>
      <c r="R34744" s="119"/>
      <c r="T34744" s="119"/>
      <c r="V34744" s="119"/>
      <c r="X34744" s="119"/>
      <c r="Z34744" s="119"/>
    </row>
    <row r="34745" spans="16:26" x14ac:dyDescent="0.25">
      <c r="P34745" s="120"/>
      <c r="R34745" s="120"/>
      <c r="T34745" s="120"/>
      <c r="V34745" s="120"/>
      <c r="X34745" s="120"/>
      <c r="Z34745" s="120"/>
    </row>
    <row r="34746" spans="16:26" x14ac:dyDescent="0.25">
      <c r="P34746" s="119"/>
      <c r="R34746" s="119"/>
      <c r="T34746" s="119"/>
      <c r="V34746" s="119"/>
      <c r="X34746" s="119"/>
      <c r="Z34746" s="119"/>
    </row>
    <row r="34747" spans="16:26" x14ac:dyDescent="0.25">
      <c r="P34747" s="120"/>
      <c r="R34747" s="120"/>
      <c r="T34747" s="120"/>
      <c r="V34747" s="120"/>
      <c r="X34747" s="120"/>
      <c r="Z34747" s="120"/>
    </row>
    <row r="34748" spans="16:26" x14ac:dyDescent="0.25">
      <c r="P34748" s="119"/>
      <c r="R34748" s="119"/>
      <c r="T34748" s="119"/>
      <c r="V34748" s="119"/>
      <c r="X34748" s="119"/>
      <c r="Z34748" s="119"/>
    </row>
    <row r="34749" spans="16:26" x14ac:dyDescent="0.25">
      <c r="P34749" s="119"/>
      <c r="R34749" s="119"/>
      <c r="T34749" s="119"/>
      <c r="V34749" s="119"/>
      <c r="X34749" s="119"/>
      <c r="Z34749" s="119"/>
    </row>
    <row r="34750" spans="16:26" x14ac:dyDescent="0.25">
      <c r="P34750" s="119"/>
      <c r="R34750" s="119"/>
      <c r="T34750" s="119"/>
      <c r="V34750" s="119"/>
      <c r="X34750" s="119"/>
      <c r="Z34750" s="119"/>
    </row>
    <row r="34751" spans="16:26" x14ac:dyDescent="0.25">
      <c r="P34751" s="121"/>
      <c r="R34751" s="121"/>
      <c r="T34751" s="121"/>
      <c r="V34751" s="121"/>
      <c r="X34751" s="121"/>
      <c r="Z34751" s="121"/>
    </row>
    <row r="34752" spans="16:26" x14ac:dyDescent="0.25">
      <c r="P34752" s="121"/>
      <c r="R34752" s="121"/>
      <c r="T34752" s="121"/>
      <c r="V34752" s="121"/>
      <c r="X34752" s="121"/>
      <c r="Z34752" s="121"/>
    </row>
    <row r="34753" spans="16:26" x14ac:dyDescent="0.25">
      <c r="P34753" s="121"/>
      <c r="R34753" s="121"/>
      <c r="T34753" s="121"/>
      <c r="V34753" s="121"/>
      <c r="X34753" s="121"/>
      <c r="Z34753" s="121"/>
    </row>
    <row r="34754" spans="16:26" x14ac:dyDescent="0.25">
      <c r="P34754" s="121"/>
      <c r="R34754" s="121"/>
      <c r="T34754" s="121"/>
      <c r="V34754" s="121"/>
      <c r="X34754" s="121"/>
      <c r="Z34754" s="121"/>
    </row>
    <row r="34755" spans="16:26" x14ac:dyDescent="0.25">
      <c r="P34755" s="122"/>
      <c r="R34755" s="122"/>
      <c r="T34755" s="122"/>
      <c r="V34755" s="122"/>
      <c r="X34755" s="122"/>
      <c r="Z34755" s="122"/>
    </row>
    <row r="34756" spans="16:26" x14ac:dyDescent="0.25">
      <c r="P34756" s="118"/>
      <c r="R34756" s="118"/>
      <c r="T34756" s="118"/>
      <c r="V34756" s="118"/>
      <c r="X34756" s="118"/>
      <c r="Z34756" s="118"/>
    </row>
    <row r="34757" spans="16:26" x14ac:dyDescent="0.25">
      <c r="P34757" s="119"/>
      <c r="R34757" s="119"/>
      <c r="T34757" s="119"/>
      <c r="V34757" s="119"/>
      <c r="X34757" s="119"/>
      <c r="Z34757" s="119"/>
    </row>
    <row r="34758" spans="16:26" x14ac:dyDescent="0.25">
      <c r="P34758" s="119"/>
      <c r="R34758" s="119"/>
      <c r="T34758" s="119"/>
      <c r="V34758" s="119"/>
      <c r="X34758" s="119"/>
      <c r="Z34758" s="119"/>
    </row>
    <row r="34759" spans="16:26" x14ac:dyDescent="0.25">
      <c r="P34759" s="120"/>
      <c r="R34759" s="120"/>
      <c r="T34759" s="120"/>
      <c r="V34759" s="120"/>
      <c r="X34759" s="120"/>
      <c r="Z34759" s="120"/>
    </row>
    <row r="34760" spans="16:26" x14ac:dyDescent="0.25">
      <c r="P34760" s="119"/>
      <c r="R34760" s="119"/>
      <c r="T34760" s="119"/>
      <c r="V34760" s="119"/>
      <c r="X34760" s="119"/>
      <c r="Z34760" s="119"/>
    </row>
    <row r="34761" spans="16:26" x14ac:dyDescent="0.25">
      <c r="P34761" s="119"/>
      <c r="R34761" s="119"/>
      <c r="T34761" s="119"/>
      <c r="V34761" s="119"/>
      <c r="X34761" s="119"/>
      <c r="Z34761" s="119"/>
    </row>
    <row r="34762" spans="16:26" x14ac:dyDescent="0.25">
      <c r="P34762" s="120"/>
      <c r="R34762" s="120"/>
      <c r="T34762" s="120"/>
      <c r="V34762" s="120"/>
      <c r="X34762" s="120"/>
      <c r="Z34762" s="120"/>
    </row>
    <row r="34763" spans="16:26" x14ac:dyDescent="0.25">
      <c r="P34763" s="119"/>
      <c r="R34763" s="119"/>
      <c r="T34763" s="119"/>
      <c r="V34763" s="119"/>
      <c r="X34763" s="119"/>
      <c r="Z34763" s="119"/>
    </row>
    <row r="34764" spans="16:26" x14ac:dyDescent="0.25">
      <c r="P34764" s="120"/>
      <c r="R34764" s="120"/>
      <c r="T34764" s="120"/>
      <c r="V34764" s="120"/>
      <c r="X34764" s="120"/>
      <c r="Z34764" s="120"/>
    </row>
    <row r="34765" spans="16:26" x14ac:dyDescent="0.25">
      <c r="P34765" s="119"/>
      <c r="R34765" s="119"/>
      <c r="T34765" s="119"/>
      <c r="V34765" s="119"/>
      <c r="X34765" s="119"/>
      <c r="Z34765" s="119"/>
    </row>
    <row r="34766" spans="16:26" x14ac:dyDescent="0.25">
      <c r="P34766" s="119"/>
      <c r="R34766" s="119"/>
      <c r="T34766" s="119"/>
      <c r="V34766" s="119"/>
      <c r="X34766" s="119"/>
      <c r="Z34766" s="119"/>
    </row>
    <row r="34767" spans="16:26" x14ac:dyDescent="0.25">
      <c r="P34767" s="119"/>
      <c r="R34767" s="119"/>
      <c r="T34767" s="119"/>
      <c r="V34767" s="119"/>
      <c r="X34767" s="119"/>
      <c r="Z34767" s="119"/>
    </row>
    <row r="34768" spans="16:26" x14ac:dyDescent="0.25">
      <c r="P34768" s="121"/>
      <c r="R34768" s="121"/>
      <c r="T34768" s="121"/>
      <c r="V34768" s="121"/>
      <c r="X34768" s="121"/>
      <c r="Z34768" s="121"/>
    </row>
    <row r="34769" spans="16:26" x14ac:dyDescent="0.25">
      <c r="P34769" s="121"/>
      <c r="R34769" s="121"/>
      <c r="T34769" s="121"/>
      <c r="V34769" s="121"/>
      <c r="X34769" s="121"/>
      <c r="Z34769" s="121"/>
    </row>
    <row r="34770" spans="16:26" x14ac:dyDescent="0.25">
      <c r="P34770" s="121"/>
      <c r="R34770" s="121"/>
      <c r="T34770" s="121"/>
      <c r="V34770" s="121"/>
      <c r="X34770" s="121"/>
      <c r="Z34770" s="121"/>
    </row>
    <row r="34771" spans="16:26" x14ac:dyDescent="0.25">
      <c r="P34771" s="121"/>
      <c r="R34771" s="121"/>
      <c r="T34771" s="121"/>
      <c r="V34771" s="121"/>
      <c r="X34771" s="121"/>
      <c r="Z34771" s="121"/>
    </row>
    <row r="34772" spans="16:26" x14ac:dyDescent="0.25">
      <c r="P34772" s="122"/>
      <c r="R34772" s="122"/>
      <c r="T34772" s="122"/>
      <c r="V34772" s="122"/>
      <c r="X34772" s="122"/>
      <c r="Z34772" s="122"/>
    </row>
    <row r="34773" spans="16:26" x14ac:dyDescent="0.25">
      <c r="P34773" s="118"/>
      <c r="R34773" s="118"/>
      <c r="T34773" s="118"/>
      <c r="V34773" s="118"/>
      <c r="X34773" s="118"/>
      <c r="Z34773" s="118"/>
    </row>
    <row r="34774" spans="16:26" x14ac:dyDescent="0.25">
      <c r="P34774" s="119"/>
      <c r="R34774" s="119"/>
      <c r="T34774" s="119"/>
      <c r="V34774" s="119"/>
      <c r="X34774" s="119"/>
      <c r="Z34774" s="119"/>
    </row>
    <row r="34775" spans="16:26" x14ac:dyDescent="0.25">
      <c r="P34775" s="119"/>
      <c r="R34775" s="119"/>
      <c r="T34775" s="119"/>
      <c r="V34775" s="119"/>
      <c r="X34775" s="119"/>
      <c r="Z34775" s="119"/>
    </row>
    <row r="34776" spans="16:26" x14ac:dyDescent="0.25">
      <c r="P34776" s="120"/>
      <c r="R34776" s="120"/>
      <c r="T34776" s="120"/>
      <c r="V34776" s="120"/>
      <c r="X34776" s="120"/>
      <c r="Z34776" s="120"/>
    </row>
    <row r="34777" spans="16:26" x14ac:dyDescent="0.25">
      <c r="P34777" s="119"/>
      <c r="R34777" s="119"/>
      <c r="T34777" s="119"/>
      <c r="V34777" s="119"/>
      <c r="X34777" s="119"/>
      <c r="Z34777" s="119"/>
    </row>
    <row r="34778" spans="16:26" x14ac:dyDescent="0.25">
      <c r="P34778" s="119"/>
      <c r="R34778" s="119"/>
      <c r="T34778" s="119"/>
      <c r="V34778" s="119"/>
      <c r="X34778" s="119"/>
      <c r="Z34778" s="119"/>
    </row>
    <row r="34779" spans="16:26" x14ac:dyDescent="0.25">
      <c r="P34779" s="120"/>
      <c r="R34779" s="120"/>
      <c r="T34779" s="120"/>
      <c r="V34779" s="120"/>
      <c r="X34779" s="120"/>
      <c r="Z34779" s="120"/>
    </row>
    <row r="34780" spans="16:26" x14ac:dyDescent="0.25">
      <c r="P34780" s="119"/>
      <c r="R34780" s="119"/>
      <c r="T34780" s="119"/>
      <c r="V34780" s="119"/>
      <c r="X34780" s="119"/>
      <c r="Z34780" s="119"/>
    </row>
    <row r="34781" spans="16:26" x14ac:dyDescent="0.25">
      <c r="P34781" s="120"/>
      <c r="R34781" s="120"/>
      <c r="T34781" s="120"/>
      <c r="V34781" s="120"/>
      <c r="X34781" s="120"/>
      <c r="Z34781" s="120"/>
    </row>
    <row r="34782" spans="16:26" x14ac:dyDescent="0.25">
      <c r="P34782" s="119"/>
      <c r="R34782" s="119"/>
      <c r="T34782" s="119"/>
      <c r="V34782" s="119"/>
      <c r="X34782" s="119"/>
      <c r="Z34782" s="119"/>
    </row>
    <row r="34783" spans="16:26" x14ac:dyDescent="0.25">
      <c r="P34783" s="119"/>
      <c r="R34783" s="119"/>
      <c r="T34783" s="119"/>
      <c r="V34783" s="119"/>
      <c r="X34783" s="119"/>
      <c r="Z34783" s="119"/>
    </row>
    <row r="34784" spans="16:26" x14ac:dyDescent="0.25">
      <c r="P34784" s="119"/>
      <c r="R34784" s="119"/>
      <c r="T34784" s="119"/>
      <c r="V34784" s="119"/>
      <c r="X34784" s="119"/>
      <c r="Z34784" s="119"/>
    </row>
    <row r="34785" spans="16:26" x14ac:dyDescent="0.25">
      <c r="P34785" s="121"/>
      <c r="R34785" s="121"/>
      <c r="T34785" s="121"/>
      <c r="V34785" s="121"/>
      <c r="X34785" s="121"/>
      <c r="Z34785" s="121"/>
    </row>
    <row r="34786" spans="16:26" x14ac:dyDescent="0.25">
      <c r="P34786" s="121"/>
      <c r="R34786" s="121"/>
      <c r="T34786" s="121"/>
      <c r="V34786" s="121"/>
      <c r="X34786" s="121"/>
      <c r="Z34786" s="121"/>
    </row>
    <row r="34787" spans="16:26" x14ac:dyDescent="0.25">
      <c r="P34787" s="121"/>
      <c r="R34787" s="121"/>
      <c r="T34787" s="121"/>
      <c r="V34787" s="121"/>
      <c r="X34787" s="121"/>
      <c r="Z34787" s="121"/>
    </row>
    <row r="34788" spans="16:26" x14ac:dyDescent="0.25">
      <c r="P34788" s="121"/>
      <c r="R34788" s="121"/>
      <c r="T34788" s="121"/>
      <c r="V34788" s="121"/>
      <c r="X34788" s="121"/>
      <c r="Z34788" s="121"/>
    </row>
    <row r="34789" spans="16:26" x14ac:dyDescent="0.25">
      <c r="P34789" s="122"/>
      <c r="R34789" s="122"/>
      <c r="T34789" s="122"/>
      <c r="V34789" s="122"/>
      <c r="X34789" s="122"/>
      <c r="Z34789" s="122"/>
    </row>
    <row r="34790" spans="16:26" x14ac:dyDescent="0.25">
      <c r="P34790" s="118"/>
      <c r="R34790" s="118"/>
      <c r="T34790" s="118"/>
      <c r="V34790" s="118"/>
      <c r="X34790" s="118"/>
      <c r="Z34790" s="118"/>
    </row>
    <row r="34791" spans="16:26" x14ac:dyDescent="0.25">
      <c r="P34791" s="119"/>
      <c r="R34791" s="119"/>
      <c r="T34791" s="119"/>
      <c r="V34791" s="119"/>
      <c r="X34791" s="119"/>
      <c r="Z34791" s="119"/>
    </row>
    <row r="34792" spans="16:26" x14ac:dyDescent="0.25">
      <c r="P34792" s="119"/>
      <c r="R34792" s="119"/>
      <c r="T34792" s="119"/>
      <c r="V34792" s="119"/>
      <c r="X34792" s="119"/>
      <c r="Z34792" s="119"/>
    </row>
    <row r="34793" spans="16:26" x14ac:dyDescent="0.25">
      <c r="P34793" s="120"/>
      <c r="R34793" s="120"/>
      <c r="T34793" s="120"/>
      <c r="V34793" s="120"/>
      <c r="X34793" s="120"/>
      <c r="Z34793" s="120"/>
    </row>
    <row r="34794" spans="16:26" x14ac:dyDescent="0.25">
      <c r="P34794" s="119"/>
      <c r="R34794" s="119"/>
      <c r="T34794" s="119"/>
      <c r="V34794" s="119"/>
      <c r="X34794" s="119"/>
      <c r="Z34794" s="119"/>
    </row>
    <row r="34795" spans="16:26" x14ac:dyDescent="0.25">
      <c r="P34795" s="119"/>
      <c r="R34795" s="119"/>
      <c r="T34795" s="119"/>
      <c r="V34795" s="119"/>
      <c r="X34795" s="119"/>
      <c r="Z34795" s="119"/>
    </row>
    <row r="34796" spans="16:26" x14ac:dyDescent="0.25">
      <c r="P34796" s="120"/>
      <c r="R34796" s="120"/>
      <c r="T34796" s="120"/>
      <c r="V34796" s="120"/>
      <c r="X34796" s="120"/>
      <c r="Z34796" s="120"/>
    </row>
    <row r="34797" spans="16:26" x14ac:dyDescent="0.25">
      <c r="P34797" s="119"/>
      <c r="R34797" s="119"/>
      <c r="T34797" s="119"/>
      <c r="V34797" s="119"/>
      <c r="X34797" s="119"/>
      <c r="Z34797" s="119"/>
    </row>
    <row r="34798" spans="16:26" x14ac:dyDescent="0.25">
      <c r="P34798" s="120"/>
      <c r="R34798" s="120"/>
      <c r="T34798" s="120"/>
      <c r="V34798" s="120"/>
      <c r="X34798" s="120"/>
      <c r="Z34798" s="120"/>
    </row>
    <row r="34799" spans="16:26" x14ac:dyDescent="0.25">
      <c r="P34799" s="119"/>
      <c r="R34799" s="119"/>
      <c r="T34799" s="119"/>
      <c r="V34799" s="119"/>
      <c r="X34799" s="119"/>
      <c r="Z34799" s="119"/>
    </row>
    <row r="34800" spans="16:26" x14ac:dyDescent="0.25">
      <c r="P34800" s="119"/>
      <c r="R34800" s="119"/>
      <c r="T34800" s="119"/>
      <c r="V34800" s="119"/>
      <c r="X34800" s="119"/>
      <c r="Z34800" s="119"/>
    </row>
    <row r="34801" spans="16:26" x14ac:dyDescent="0.25">
      <c r="P34801" s="119"/>
      <c r="R34801" s="119"/>
      <c r="T34801" s="119"/>
      <c r="V34801" s="119"/>
      <c r="X34801" s="119"/>
      <c r="Z34801" s="119"/>
    </row>
    <row r="34802" spans="16:26" x14ac:dyDescent="0.25">
      <c r="P34802" s="121"/>
      <c r="R34802" s="121"/>
      <c r="T34802" s="121"/>
      <c r="V34802" s="121"/>
      <c r="X34802" s="121"/>
      <c r="Z34802" s="121"/>
    </row>
    <row r="34803" spans="16:26" x14ac:dyDescent="0.25">
      <c r="P34803" s="121"/>
      <c r="R34803" s="121"/>
      <c r="T34803" s="121"/>
      <c r="V34803" s="121"/>
      <c r="X34803" s="121"/>
      <c r="Z34803" s="121"/>
    </row>
    <row r="34804" spans="16:26" x14ac:dyDescent="0.25">
      <c r="P34804" s="121"/>
      <c r="R34804" s="121"/>
      <c r="T34804" s="121"/>
      <c r="V34804" s="121"/>
      <c r="X34804" s="121"/>
      <c r="Z34804" s="121"/>
    </row>
    <row r="34805" spans="16:26" x14ac:dyDescent="0.25">
      <c r="P34805" s="121"/>
      <c r="R34805" s="121"/>
      <c r="T34805" s="121"/>
      <c r="V34805" s="121"/>
      <c r="X34805" s="121"/>
      <c r="Z34805" s="121"/>
    </row>
    <row r="34806" spans="16:26" x14ac:dyDescent="0.25">
      <c r="P34806" s="122"/>
      <c r="R34806" s="122"/>
      <c r="T34806" s="122"/>
      <c r="V34806" s="122"/>
      <c r="X34806" s="122"/>
      <c r="Z34806" s="122"/>
    </row>
    <row r="34807" spans="16:26" x14ac:dyDescent="0.25">
      <c r="P34807" s="118"/>
      <c r="R34807" s="118"/>
      <c r="T34807" s="118"/>
      <c r="V34807" s="118"/>
      <c r="X34807" s="118"/>
      <c r="Z34807" s="118"/>
    </row>
    <row r="34808" spans="16:26" x14ac:dyDescent="0.25">
      <c r="P34808" s="119"/>
      <c r="R34808" s="119"/>
      <c r="T34808" s="119"/>
      <c r="V34808" s="119"/>
      <c r="X34808" s="119"/>
      <c r="Z34808" s="119"/>
    </row>
    <row r="34809" spans="16:26" x14ac:dyDescent="0.25">
      <c r="P34809" s="119"/>
      <c r="R34809" s="119"/>
      <c r="T34809" s="119"/>
      <c r="V34809" s="119"/>
      <c r="X34809" s="119"/>
      <c r="Z34809" s="119"/>
    </row>
    <row r="34810" spans="16:26" x14ac:dyDescent="0.25">
      <c r="P34810" s="120"/>
      <c r="R34810" s="120"/>
      <c r="T34810" s="120"/>
      <c r="V34810" s="120"/>
      <c r="X34810" s="120"/>
      <c r="Z34810" s="120"/>
    </row>
    <row r="34811" spans="16:26" x14ac:dyDescent="0.25">
      <c r="P34811" s="119"/>
      <c r="R34811" s="119"/>
      <c r="T34811" s="119"/>
      <c r="V34811" s="119"/>
      <c r="X34811" s="119"/>
      <c r="Z34811" s="119"/>
    </row>
    <row r="34812" spans="16:26" x14ac:dyDescent="0.25">
      <c r="P34812" s="119"/>
      <c r="R34812" s="119"/>
      <c r="T34812" s="119"/>
      <c r="V34812" s="119"/>
      <c r="X34812" s="119"/>
      <c r="Z34812" s="119"/>
    </row>
    <row r="34813" spans="16:26" x14ac:dyDescent="0.25">
      <c r="P34813" s="120"/>
      <c r="R34813" s="120"/>
      <c r="T34813" s="120"/>
      <c r="V34813" s="120"/>
      <c r="X34813" s="120"/>
      <c r="Z34813" s="120"/>
    </row>
    <row r="34814" spans="16:26" x14ac:dyDescent="0.25">
      <c r="P34814" s="119"/>
      <c r="R34814" s="119"/>
      <c r="T34814" s="119"/>
      <c r="V34814" s="119"/>
      <c r="X34814" s="119"/>
      <c r="Z34814" s="119"/>
    </row>
    <row r="34815" spans="16:26" x14ac:dyDescent="0.25">
      <c r="P34815" s="120"/>
      <c r="R34815" s="120"/>
      <c r="T34815" s="120"/>
      <c r="V34815" s="120"/>
      <c r="X34815" s="120"/>
      <c r="Z34815" s="120"/>
    </row>
    <row r="34816" spans="16:26" x14ac:dyDescent="0.25">
      <c r="P34816" s="119"/>
      <c r="R34816" s="119"/>
      <c r="T34816" s="119"/>
      <c r="V34816" s="119"/>
      <c r="X34816" s="119"/>
      <c r="Z34816" s="119"/>
    </row>
    <row r="34817" spans="16:26" x14ac:dyDescent="0.25">
      <c r="P34817" s="119"/>
      <c r="R34817" s="119"/>
      <c r="T34817" s="119"/>
      <c r="V34817" s="119"/>
      <c r="X34817" s="119"/>
      <c r="Z34817" s="119"/>
    </row>
    <row r="34818" spans="16:26" x14ac:dyDescent="0.25">
      <c r="P34818" s="119"/>
      <c r="R34818" s="119"/>
      <c r="T34818" s="119"/>
      <c r="V34818" s="119"/>
      <c r="X34818" s="119"/>
      <c r="Z34818" s="119"/>
    </row>
    <row r="34819" spans="16:26" x14ac:dyDescent="0.25">
      <c r="P34819" s="121"/>
      <c r="R34819" s="121"/>
      <c r="T34819" s="121"/>
      <c r="V34819" s="121"/>
      <c r="X34819" s="121"/>
      <c r="Z34819" s="121"/>
    </row>
    <row r="34820" spans="16:26" x14ac:dyDescent="0.25">
      <c r="P34820" s="121"/>
      <c r="R34820" s="121"/>
      <c r="T34820" s="121"/>
      <c r="V34820" s="121"/>
      <c r="X34820" s="121"/>
      <c r="Z34820" s="121"/>
    </row>
    <row r="34821" spans="16:26" x14ac:dyDescent="0.25">
      <c r="P34821" s="121"/>
      <c r="R34821" s="121"/>
      <c r="T34821" s="121"/>
      <c r="V34821" s="121"/>
      <c r="X34821" s="121"/>
      <c r="Z34821" s="121"/>
    </row>
    <row r="34822" spans="16:26" x14ac:dyDescent="0.25">
      <c r="P34822" s="121"/>
      <c r="R34822" s="121"/>
      <c r="T34822" s="121"/>
      <c r="V34822" s="121"/>
      <c r="X34822" s="121"/>
      <c r="Z34822" s="121"/>
    </row>
    <row r="34823" spans="16:26" x14ac:dyDescent="0.25">
      <c r="P34823" s="122"/>
      <c r="R34823" s="122"/>
      <c r="T34823" s="122"/>
      <c r="V34823" s="122"/>
      <c r="X34823" s="122"/>
      <c r="Z34823" s="122"/>
    </row>
    <row r="34824" spans="16:26" x14ac:dyDescent="0.25">
      <c r="P34824" s="118"/>
      <c r="R34824" s="118"/>
      <c r="T34824" s="118"/>
      <c r="V34824" s="118"/>
      <c r="X34824" s="118"/>
      <c r="Z34824" s="118"/>
    </row>
    <row r="34825" spans="16:26" x14ac:dyDescent="0.25">
      <c r="P34825" s="119"/>
      <c r="R34825" s="119"/>
      <c r="T34825" s="119"/>
      <c r="V34825" s="119"/>
      <c r="X34825" s="119"/>
      <c r="Z34825" s="119"/>
    </row>
    <row r="34826" spans="16:26" x14ac:dyDescent="0.25">
      <c r="P34826" s="119"/>
      <c r="R34826" s="119"/>
      <c r="T34826" s="119"/>
      <c r="V34826" s="119"/>
      <c r="X34826" s="119"/>
      <c r="Z34826" s="119"/>
    </row>
    <row r="34827" spans="16:26" x14ac:dyDescent="0.25">
      <c r="P34827" s="120"/>
      <c r="R34827" s="120"/>
      <c r="T34827" s="120"/>
      <c r="V34827" s="120"/>
      <c r="X34827" s="120"/>
      <c r="Z34827" s="120"/>
    </row>
    <row r="34828" spans="16:26" x14ac:dyDescent="0.25">
      <c r="P34828" s="119"/>
      <c r="R34828" s="119"/>
      <c r="T34828" s="119"/>
      <c r="V34828" s="119"/>
      <c r="X34828" s="119"/>
      <c r="Z34828" s="119"/>
    </row>
    <row r="34829" spans="16:26" x14ac:dyDescent="0.25">
      <c r="P34829" s="119"/>
      <c r="R34829" s="119"/>
      <c r="T34829" s="119"/>
      <c r="V34829" s="119"/>
      <c r="X34829" s="119"/>
      <c r="Z34829" s="119"/>
    </row>
    <row r="34830" spans="16:26" x14ac:dyDescent="0.25">
      <c r="P34830" s="120"/>
      <c r="R34830" s="120"/>
      <c r="T34830" s="120"/>
      <c r="V34830" s="120"/>
      <c r="X34830" s="120"/>
      <c r="Z34830" s="120"/>
    </row>
    <row r="34831" spans="16:26" x14ac:dyDescent="0.25">
      <c r="P34831" s="119"/>
      <c r="R34831" s="119"/>
      <c r="T34831" s="119"/>
      <c r="V34831" s="119"/>
      <c r="X34831" s="119"/>
      <c r="Z34831" s="119"/>
    </row>
    <row r="34832" spans="16:26" x14ac:dyDescent="0.25">
      <c r="P34832" s="120"/>
      <c r="R34832" s="120"/>
      <c r="T34832" s="120"/>
      <c r="V34832" s="120"/>
      <c r="X34832" s="120"/>
      <c r="Z34832" s="120"/>
    </row>
    <row r="34833" spans="16:26" x14ac:dyDescent="0.25">
      <c r="P34833" s="119"/>
      <c r="R34833" s="119"/>
      <c r="T34833" s="119"/>
      <c r="V34833" s="119"/>
      <c r="X34833" s="119"/>
      <c r="Z34833" s="119"/>
    </row>
    <row r="34834" spans="16:26" x14ac:dyDescent="0.25">
      <c r="P34834" s="119"/>
      <c r="R34834" s="119"/>
      <c r="T34834" s="119"/>
      <c r="V34834" s="119"/>
      <c r="X34834" s="119"/>
      <c r="Z34834" s="119"/>
    </row>
    <row r="34835" spans="16:26" x14ac:dyDescent="0.25">
      <c r="P34835" s="119"/>
      <c r="R34835" s="119"/>
      <c r="T34835" s="119"/>
      <c r="V34835" s="119"/>
      <c r="X34835" s="119"/>
      <c r="Z34835" s="119"/>
    </row>
    <row r="34836" spans="16:26" x14ac:dyDescent="0.25">
      <c r="P34836" s="121"/>
      <c r="R34836" s="121"/>
      <c r="T34836" s="121"/>
      <c r="V34836" s="121"/>
      <c r="X34836" s="121"/>
      <c r="Z34836" s="121"/>
    </row>
    <row r="34837" spans="16:26" x14ac:dyDescent="0.25">
      <c r="P34837" s="121"/>
      <c r="R34837" s="121"/>
      <c r="T34837" s="121"/>
      <c r="V34837" s="121"/>
      <c r="X34837" s="121"/>
      <c r="Z34837" s="121"/>
    </row>
    <row r="34838" spans="16:26" x14ac:dyDescent="0.25">
      <c r="P34838" s="121"/>
      <c r="R34838" s="121"/>
      <c r="T34838" s="121"/>
      <c r="V34838" s="121"/>
      <c r="X34838" s="121"/>
      <c r="Z34838" s="121"/>
    </row>
    <row r="34839" spans="16:26" x14ac:dyDescent="0.25">
      <c r="P34839" s="121"/>
      <c r="R34839" s="121"/>
      <c r="T34839" s="121"/>
      <c r="V34839" s="121"/>
      <c r="X34839" s="121"/>
      <c r="Z34839" s="121"/>
    </row>
    <row r="34840" spans="16:26" x14ac:dyDescent="0.25">
      <c r="P34840" s="122"/>
      <c r="R34840" s="122"/>
      <c r="T34840" s="122"/>
      <c r="V34840" s="122"/>
      <c r="X34840" s="122"/>
      <c r="Z34840" s="122"/>
    </row>
    <row r="34841" spans="16:26" x14ac:dyDescent="0.25">
      <c r="P34841" s="118"/>
      <c r="R34841" s="118"/>
      <c r="T34841" s="118"/>
      <c r="V34841" s="118"/>
      <c r="X34841" s="118"/>
      <c r="Z34841" s="118"/>
    </row>
    <row r="34842" spans="16:26" x14ac:dyDescent="0.25">
      <c r="P34842" s="119"/>
      <c r="R34842" s="119"/>
      <c r="T34842" s="119"/>
      <c r="V34842" s="119"/>
      <c r="X34842" s="119"/>
      <c r="Z34842" s="119"/>
    </row>
    <row r="34843" spans="16:26" x14ac:dyDescent="0.25">
      <c r="P34843" s="119"/>
      <c r="R34843" s="119"/>
      <c r="T34843" s="119"/>
      <c r="V34843" s="119"/>
      <c r="X34843" s="119"/>
      <c r="Z34843" s="119"/>
    </row>
    <row r="34844" spans="16:26" x14ac:dyDescent="0.25">
      <c r="P34844" s="120"/>
      <c r="R34844" s="120"/>
      <c r="T34844" s="120"/>
      <c r="V34844" s="120"/>
      <c r="X34844" s="120"/>
      <c r="Z34844" s="120"/>
    </row>
    <row r="34845" spans="16:26" x14ac:dyDescent="0.25">
      <c r="P34845" s="119"/>
      <c r="R34845" s="119"/>
      <c r="T34845" s="119"/>
      <c r="V34845" s="119"/>
      <c r="X34845" s="119"/>
      <c r="Z34845" s="119"/>
    </row>
    <row r="34846" spans="16:26" x14ac:dyDescent="0.25">
      <c r="P34846" s="119"/>
      <c r="R34846" s="119"/>
      <c r="T34846" s="119"/>
      <c r="V34846" s="119"/>
      <c r="X34846" s="119"/>
      <c r="Z34846" s="119"/>
    </row>
    <row r="34847" spans="16:26" x14ac:dyDescent="0.25">
      <c r="P34847" s="120"/>
      <c r="R34847" s="120"/>
      <c r="T34847" s="120"/>
      <c r="V34847" s="120"/>
      <c r="X34847" s="120"/>
      <c r="Z34847" s="120"/>
    </row>
    <row r="34848" spans="16:26" x14ac:dyDescent="0.25">
      <c r="P34848" s="119"/>
      <c r="R34848" s="119"/>
      <c r="T34848" s="119"/>
      <c r="V34848" s="119"/>
      <c r="X34848" s="119"/>
      <c r="Z34848" s="119"/>
    </row>
    <row r="34849" spans="16:26" x14ac:dyDescent="0.25">
      <c r="P34849" s="120"/>
      <c r="R34849" s="120"/>
      <c r="T34849" s="120"/>
      <c r="V34849" s="120"/>
      <c r="X34849" s="120"/>
      <c r="Z34849" s="120"/>
    </row>
    <row r="34850" spans="16:26" x14ac:dyDescent="0.25">
      <c r="P34850" s="119"/>
      <c r="R34850" s="119"/>
      <c r="T34850" s="119"/>
      <c r="V34850" s="119"/>
      <c r="X34850" s="119"/>
      <c r="Z34850" s="119"/>
    </row>
    <row r="34851" spans="16:26" x14ac:dyDescent="0.25">
      <c r="P34851" s="119"/>
      <c r="R34851" s="119"/>
      <c r="T34851" s="119"/>
      <c r="V34851" s="119"/>
      <c r="X34851" s="119"/>
      <c r="Z34851" s="119"/>
    </row>
    <row r="34852" spans="16:26" x14ac:dyDescent="0.25">
      <c r="P34852" s="119"/>
      <c r="R34852" s="119"/>
      <c r="T34852" s="119"/>
      <c r="V34852" s="119"/>
      <c r="X34852" s="119"/>
      <c r="Z34852" s="119"/>
    </row>
    <row r="34853" spans="16:26" x14ac:dyDescent="0.25">
      <c r="P34853" s="121"/>
      <c r="R34853" s="121"/>
      <c r="T34853" s="121"/>
      <c r="V34853" s="121"/>
      <c r="X34853" s="121"/>
      <c r="Z34853" s="121"/>
    </row>
    <row r="34854" spans="16:26" x14ac:dyDescent="0.25">
      <c r="P34854" s="121"/>
      <c r="R34854" s="121"/>
      <c r="T34854" s="121"/>
      <c r="V34854" s="121"/>
      <c r="X34854" s="121"/>
      <c r="Z34854" s="121"/>
    </row>
    <row r="34855" spans="16:26" x14ac:dyDescent="0.25">
      <c r="P34855" s="121"/>
      <c r="R34855" s="121"/>
      <c r="T34855" s="121"/>
      <c r="V34855" s="121"/>
      <c r="X34855" s="121"/>
      <c r="Z34855" s="121"/>
    </row>
    <row r="34856" spans="16:26" x14ac:dyDescent="0.25">
      <c r="P34856" s="121"/>
      <c r="R34856" s="121"/>
      <c r="T34856" s="121"/>
      <c r="V34856" s="121"/>
      <c r="X34856" s="121"/>
      <c r="Z34856" s="121"/>
    </row>
    <row r="34857" spans="16:26" x14ac:dyDescent="0.25">
      <c r="P34857" s="122"/>
      <c r="R34857" s="122"/>
      <c r="T34857" s="122"/>
      <c r="V34857" s="122"/>
      <c r="X34857" s="122"/>
      <c r="Z34857" s="122"/>
    </row>
    <row r="34858" spans="16:26" x14ac:dyDescent="0.25">
      <c r="P34858" s="118"/>
      <c r="R34858" s="118"/>
      <c r="T34858" s="118"/>
      <c r="V34858" s="118"/>
      <c r="X34858" s="118"/>
      <c r="Z34858" s="118"/>
    </row>
    <row r="34859" spans="16:26" x14ac:dyDescent="0.25">
      <c r="P34859" s="119"/>
      <c r="R34859" s="119"/>
      <c r="T34859" s="119"/>
      <c r="V34859" s="119"/>
      <c r="X34859" s="119"/>
      <c r="Z34859" s="119"/>
    </row>
    <row r="34860" spans="16:26" x14ac:dyDescent="0.25">
      <c r="P34860" s="119"/>
      <c r="R34860" s="119"/>
      <c r="T34860" s="119"/>
      <c r="V34860" s="119"/>
      <c r="X34860" s="119"/>
      <c r="Z34860" s="119"/>
    </row>
    <row r="34861" spans="16:26" x14ac:dyDescent="0.25">
      <c r="P34861" s="120"/>
      <c r="R34861" s="120"/>
      <c r="T34861" s="120"/>
      <c r="V34861" s="120"/>
      <c r="X34861" s="120"/>
      <c r="Z34861" s="120"/>
    </row>
    <row r="34862" spans="16:26" x14ac:dyDescent="0.25">
      <c r="P34862" s="119"/>
      <c r="R34862" s="119"/>
      <c r="T34862" s="119"/>
      <c r="V34862" s="119"/>
      <c r="X34862" s="119"/>
      <c r="Z34862" s="119"/>
    </row>
    <row r="34863" spans="16:26" x14ac:dyDescent="0.25">
      <c r="P34863" s="119"/>
      <c r="R34863" s="119"/>
      <c r="T34863" s="119"/>
      <c r="V34863" s="119"/>
      <c r="X34863" s="119"/>
      <c r="Z34863" s="119"/>
    </row>
    <row r="34864" spans="16:26" x14ac:dyDescent="0.25">
      <c r="P34864" s="120"/>
      <c r="R34864" s="120"/>
      <c r="T34864" s="120"/>
      <c r="V34864" s="120"/>
      <c r="X34864" s="120"/>
      <c r="Z34864" s="120"/>
    </row>
    <row r="34865" spans="16:26" x14ac:dyDescent="0.25">
      <c r="P34865" s="119"/>
      <c r="R34865" s="119"/>
      <c r="T34865" s="119"/>
      <c r="V34865" s="119"/>
      <c r="X34865" s="119"/>
      <c r="Z34865" s="119"/>
    </row>
    <row r="34866" spans="16:26" x14ac:dyDescent="0.25">
      <c r="P34866" s="120"/>
      <c r="R34866" s="120"/>
      <c r="T34866" s="120"/>
      <c r="V34866" s="120"/>
      <c r="X34866" s="120"/>
      <c r="Z34866" s="120"/>
    </row>
    <row r="34867" spans="16:26" x14ac:dyDescent="0.25">
      <c r="P34867" s="119"/>
      <c r="R34867" s="119"/>
      <c r="T34867" s="119"/>
      <c r="V34867" s="119"/>
      <c r="X34867" s="119"/>
      <c r="Z34867" s="119"/>
    </row>
    <row r="34868" spans="16:26" x14ac:dyDescent="0.25">
      <c r="P34868" s="119"/>
      <c r="R34868" s="119"/>
      <c r="T34868" s="119"/>
      <c r="V34868" s="119"/>
      <c r="X34868" s="119"/>
      <c r="Z34868" s="119"/>
    </row>
    <row r="34869" spans="16:26" x14ac:dyDescent="0.25">
      <c r="P34869" s="119"/>
      <c r="R34869" s="119"/>
      <c r="T34869" s="119"/>
      <c r="V34869" s="119"/>
      <c r="X34869" s="119"/>
      <c r="Z34869" s="119"/>
    </row>
    <row r="34870" spans="16:26" x14ac:dyDescent="0.25">
      <c r="P34870" s="121"/>
      <c r="R34870" s="121"/>
      <c r="T34870" s="121"/>
      <c r="V34870" s="121"/>
      <c r="X34870" s="121"/>
      <c r="Z34870" s="121"/>
    </row>
    <row r="34871" spans="16:26" x14ac:dyDescent="0.25">
      <c r="P34871" s="121"/>
      <c r="R34871" s="121"/>
      <c r="T34871" s="121"/>
      <c r="V34871" s="121"/>
      <c r="X34871" s="121"/>
      <c r="Z34871" s="121"/>
    </row>
    <row r="34872" spans="16:26" x14ac:dyDescent="0.25">
      <c r="P34872" s="121"/>
      <c r="R34872" s="121"/>
      <c r="T34872" s="121"/>
      <c r="V34872" s="121"/>
      <c r="X34872" s="121"/>
      <c r="Z34872" s="121"/>
    </row>
    <row r="34873" spans="16:26" x14ac:dyDescent="0.25">
      <c r="P34873" s="121"/>
      <c r="R34873" s="121"/>
      <c r="T34873" s="121"/>
      <c r="V34873" s="121"/>
      <c r="X34873" s="121"/>
      <c r="Z34873" s="121"/>
    </row>
    <row r="34874" spans="16:26" x14ac:dyDescent="0.25">
      <c r="P34874" s="122"/>
      <c r="R34874" s="122"/>
      <c r="T34874" s="122"/>
      <c r="V34874" s="122"/>
      <c r="X34874" s="122"/>
      <c r="Z34874" s="122"/>
    </row>
    <row r="34875" spans="16:26" x14ac:dyDescent="0.25">
      <c r="P34875" s="118"/>
      <c r="R34875" s="118"/>
      <c r="T34875" s="118"/>
      <c r="V34875" s="118"/>
      <c r="X34875" s="118"/>
      <c r="Z34875" s="118"/>
    </row>
    <row r="34876" spans="16:26" x14ac:dyDescent="0.25">
      <c r="P34876" s="119"/>
      <c r="R34876" s="119"/>
      <c r="T34876" s="119"/>
      <c r="V34876" s="119"/>
      <c r="X34876" s="119"/>
      <c r="Z34876" s="119"/>
    </row>
    <row r="34877" spans="16:26" x14ac:dyDescent="0.25">
      <c r="P34877" s="119"/>
      <c r="R34877" s="119"/>
      <c r="T34877" s="119"/>
      <c r="V34877" s="119"/>
      <c r="X34877" s="119"/>
      <c r="Z34877" s="119"/>
    </row>
    <row r="34878" spans="16:26" x14ac:dyDescent="0.25">
      <c r="P34878" s="120"/>
      <c r="R34878" s="120"/>
      <c r="T34878" s="120"/>
      <c r="V34878" s="120"/>
      <c r="X34878" s="120"/>
      <c r="Z34878" s="120"/>
    </row>
    <row r="34879" spans="16:26" x14ac:dyDescent="0.25">
      <c r="P34879" s="119"/>
      <c r="R34879" s="119"/>
      <c r="T34879" s="119"/>
      <c r="V34879" s="119"/>
      <c r="X34879" s="119"/>
      <c r="Z34879" s="119"/>
    </row>
    <row r="34880" spans="16:26" x14ac:dyDescent="0.25">
      <c r="P34880" s="119"/>
      <c r="R34880" s="119"/>
      <c r="T34880" s="119"/>
      <c r="V34880" s="119"/>
      <c r="X34880" s="119"/>
      <c r="Z34880" s="119"/>
    </row>
    <row r="34881" spans="16:26" x14ac:dyDescent="0.25">
      <c r="P34881" s="120"/>
      <c r="R34881" s="120"/>
      <c r="T34881" s="120"/>
      <c r="V34881" s="120"/>
      <c r="X34881" s="120"/>
      <c r="Z34881" s="120"/>
    </row>
    <row r="34882" spans="16:26" x14ac:dyDescent="0.25">
      <c r="P34882" s="119"/>
      <c r="R34882" s="119"/>
      <c r="T34882" s="119"/>
      <c r="V34882" s="119"/>
      <c r="X34882" s="119"/>
      <c r="Z34882" s="119"/>
    </row>
    <row r="34883" spans="16:26" x14ac:dyDescent="0.25">
      <c r="P34883" s="120"/>
      <c r="R34883" s="120"/>
      <c r="T34883" s="120"/>
      <c r="V34883" s="120"/>
      <c r="X34883" s="120"/>
      <c r="Z34883" s="120"/>
    </row>
    <row r="34884" spans="16:26" x14ac:dyDescent="0.25">
      <c r="P34884" s="119"/>
      <c r="R34884" s="119"/>
      <c r="T34884" s="119"/>
      <c r="V34884" s="119"/>
      <c r="X34884" s="119"/>
      <c r="Z34884" s="119"/>
    </row>
    <row r="34885" spans="16:26" x14ac:dyDescent="0.25">
      <c r="P34885" s="119"/>
      <c r="R34885" s="119"/>
      <c r="T34885" s="119"/>
      <c r="V34885" s="119"/>
      <c r="X34885" s="119"/>
      <c r="Z34885" s="119"/>
    </row>
    <row r="34886" spans="16:26" x14ac:dyDescent="0.25">
      <c r="P34886" s="119"/>
      <c r="R34886" s="119"/>
      <c r="T34886" s="119"/>
      <c r="V34886" s="119"/>
      <c r="X34886" s="119"/>
      <c r="Z34886" s="119"/>
    </row>
    <row r="34887" spans="16:26" x14ac:dyDescent="0.25">
      <c r="P34887" s="121"/>
      <c r="R34887" s="121"/>
      <c r="T34887" s="121"/>
      <c r="V34887" s="121"/>
      <c r="X34887" s="121"/>
      <c r="Z34887" s="121"/>
    </row>
    <row r="34888" spans="16:26" x14ac:dyDescent="0.25">
      <c r="P34888" s="121"/>
      <c r="R34888" s="121"/>
      <c r="T34888" s="121"/>
      <c r="V34888" s="121"/>
      <c r="X34888" s="121"/>
      <c r="Z34888" s="121"/>
    </row>
    <row r="34889" spans="16:26" x14ac:dyDescent="0.25">
      <c r="P34889" s="121"/>
      <c r="R34889" s="121"/>
      <c r="T34889" s="121"/>
      <c r="V34889" s="121"/>
      <c r="X34889" s="121"/>
      <c r="Z34889" s="121"/>
    </row>
    <row r="34890" spans="16:26" x14ac:dyDescent="0.25">
      <c r="P34890" s="121"/>
      <c r="R34890" s="121"/>
      <c r="T34890" s="121"/>
      <c r="V34890" s="121"/>
      <c r="X34890" s="121"/>
      <c r="Z34890" s="121"/>
    </row>
    <row r="34891" spans="16:26" x14ac:dyDescent="0.25">
      <c r="P34891" s="122"/>
      <c r="R34891" s="122"/>
      <c r="T34891" s="122"/>
      <c r="V34891" s="122"/>
      <c r="X34891" s="122"/>
      <c r="Z34891" s="122"/>
    </row>
    <row r="34892" spans="16:26" x14ac:dyDescent="0.25">
      <c r="P34892" s="118"/>
      <c r="R34892" s="118"/>
      <c r="T34892" s="118"/>
      <c r="V34892" s="118"/>
      <c r="X34892" s="118"/>
      <c r="Z34892" s="118"/>
    </row>
    <row r="34893" spans="16:26" x14ac:dyDescent="0.25">
      <c r="P34893" s="119"/>
      <c r="R34893" s="119"/>
      <c r="T34893" s="119"/>
      <c r="V34893" s="119"/>
      <c r="X34893" s="119"/>
      <c r="Z34893" s="119"/>
    </row>
    <row r="34894" spans="16:26" x14ac:dyDescent="0.25">
      <c r="P34894" s="119"/>
      <c r="R34894" s="119"/>
      <c r="T34894" s="119"/>
      <c r="V34894" s="119"/>
      <c r="X34894" s="119"/>
      <c r="Z34894" s="119"/>
    </row>
    <row r="34895" spans="16:26" x14ac:dyDescent="0.25">
      <c r="P34895" s="120"/>
      <c r="R34895" s="120"/>
      <c r="T34895" s="120"/>
      <c r="V34895" s="120"/>
      <c r="X34895" s="120"/>
      <c r="Z34895" s="120"/>
    </row>
    <row r="34896" spans="16:26" x14ac:dyDescent="0.25">
      <c r="P34896" s="119"/>
      <c r="R34896" s="119"/>
      <c r="T34896" s="119"/>
      <c r="V34896" s="119"/>
      <c r="X34896" s="119"/>
      <c r="Z34896" s="119"/>
    </row>
    <row r="34897" spans="16:26" x14ac:dyDescent="0.25">
      <c r="P34897" s="119"/>
      <c r="R34897" s="119"/>
      <c r="T34897" s="119"/>
      <c r="V34897" s="119"/>
      <c r="X34897" s="119"/>
      <c r="Z34897" s="119"/>
    </row>
    <row r="34898" spans="16:26" x14ac:dyDescent="0.25">
      <c r="P34898" s="120"/>
      <c r="R34898" s="120"/>
      <c r="T34898" s="120"/>
      <c r="V34898" s="120"/>
      <c r="X34898" s="120"/>
      <c r="Z34898" s="120"/>
    </row>
    <row r="34899" spans="16:26" x14ac:dyDescent="0.25">
      <c r="P34899" s="119"/>
      <c r="R34899" s="119"/>
      <c r="T34899" s="119"/>
      <c r="V34899" s="119"/>
      <c r="X34899" s="119"/>
      <c r="Z34899" s="119"/>
    </row>
    <row r="34900" spans="16:26" x14ac:dyDescent="0.25">
      <c r="P34900" s="120"/>
      <c r="R34900" s="120"/>
      <c r="T34900" s="120"/>
      <c r="V34900" s="120"/>
      <c r="X34900" s="120"/>
      <c r="Z34900" s="120"/>
    </row>
    <row r="34901" spans="16:26" x14ac:dyDescent="0.25">
      <c r="P34901" s="119"/>
      <c r="R34901" s="119"/>
      <c r="T34901" s="119"/>
      <c r="V34901" s="119"/>
      <c r="X34901" s="119"/>
      <c r="Z34901" s="119"/>
    </row>
    <row r="34902" spans="16:26" x14ac:dyDescent="0.25">
      <c r="P34902" s="119"/>
      <c r="R34902" s="119"/>
      <c r="T34902" s="119"/>
      <c r="V34902" s="119"/>
      <c r="X34902" s="119"/>
      <c r="Z34902" s="119"/>
    </row>
    <row r="34903" spans="16:26" x14ac:dyDescent="0.25">
      <c r="P34903" s="119"/>
      <c r="R34903" s="119"/>
      <c r="T34903" s="119"/>
      <c r="V34903" s="119"/>
      <c r="X34903" s="119"/>
      <c r="Z34903" s="119"/>
    </row>
    <row r="34904" spans="16:26" x14ac:dyDescent="0.25">
      <c r="P34904" s="121"/>
      <c r="R34904" s="121"/>
      <c r="T34904" s="121"/>
      <c r="V34904" s="121"/>
      <c r="X34904" s="121"/>
      <c r="Z34904" s="121"/>
    </row>
    <row r="34905" spans="16:26" x14ac:dyDescent="0.25">
      <c r="P34905" s="121"/>
      <c r="R34905" s="121"/>
      <c r="T34905" s="121"/>
      <c r="V34905" s="121"/>
      <c r="X34905" s="121"/>
      <c r="Z34905" s="121"/>
    </row>
    <row r="34906" spans="16:26" x14ac:dyDescent="0.25">
      <c r="P34906" s="121"/>
      <c r="R34906" s="121"/>
      <c r="T34906" s="121"/>
      <c r="V34906" s="121"/>
      <c r="X34906" s="121"/>
      <c r="Z34906" s="121"/>
    </row>
    <row r="34907" spans="16:26" x14ac:dyDescent="0.25">
      <c r="P34907" s="121"/>
      <c r="R34907" s="121"/>
      <c r="T34907" s="121"/>
      <c r="V34907" s="121"/>
      <c r="X34907" s="121"/>
      <c r="Z34907" s="121"/>
    </row>
    <row r="34908" spans="16:26" x14ac:dyDescent="0.25">
      <c r="P34908" s="122"/>
      <c r="R34908" s="122"/>
      <c r="T34908" s="122"/>
      <c r="V34908" s="122"/>
      <c r="X34908" s="122"/>
      <c r="Z34908" s="122"/>
    </row>
    <row r="34909" spans="16:26" x14ac:dyDescent="0.25">
      <c r="P34909" s="118"/>
      <c r="R34909" s="118"/>
      <c r="T34909" s="118"/>
      <c r="V34909" s="118"/>
      <c r="X34909" s="118"/>
      <c r="Z34909" s="118"/>
    </row>
    <row r="34910" spans="16:26" x14ac:dyDescent="0.25">
      <c r="P34910" s="119"/>
      <c r="R34910" s="119"/>
      <c r="T34910" s="119"/>
      <c r="V34910" s="119"/>
      <c r="X34910" s="119"/>
      <c r="Z34910" s="119"/>
    </row>
    <row r="34911" spans="16:26" x14ac:dyDescent="0.25">
      <c r="P34911" s="119"/>
      <c r="R34911" s="119"/>
      <c r="T34911" s="119"/>
      <c r="V34911" s="119"/>
      <c r="X34911" s="119"/>
      <c r="Z34911" s="119"/>
    </row>
    <row r="34912" spans="16:26" x14ac:dyDescent="0.25">
      <c r="P34912" s="120"/>
      <c r="R34912" s="120"/>
      <c r="T34912" s="120"/>
      <c r="V34912" s="120"/>
      <c r="X34912" s="120"/>
      <c r="Z34912" s="120"/>
    </row>
    <row r="34913" spans="16:26" x14ac:dyDescent="0.25">
      <c r="P34913" s="119"/>
      <c r="R34913" s="119"/>
      <c r="T34913" s="119"/>
      <c r="V34913" s="119"/>
      <c r="X34913" s="119"/>
      <c r="Z34913" s="119"/>
    </row>
    <row r="34914" spans="16:26" x14ac:dyDescent="0.25">
      <c r="P34914" s="119"/>
      <c r="R34914" s="119"/>
      <c r="T34914" s="119"/>
      <c r="V34914" s="119"/>
      <c r="X34914" s="119"/>
      <c r="Z34914" s="119"/>
    </row>
    <row r="34915" spans="16:26" x14ac:dyDescent="0.25">
      <c r="P34915" s="120"/>
      <c r="R34915" s="120"/>
      <c r="T34915" s="120"/>
      <c r="V34915" s="120"/>
      <c r="X34915" s="120"/>
      <c r="Z34915" s="120"/>
    </row>
    <row r="34916" spans="16:26" x14ac:dyDescent="0.25">
      <c r="P34916" s="119"/>
      <c r="R34916" s="119"/>
      <c r="T34916" s="119"/>
      <c r="V34916" s="119"/>
      <c r="X34916" s="119"/>
      <c r="Z34916" s="119"/>
    </row>
    <row r="34917" spans="16:26" x14ac:dyDescent="0.25">
      <c r="P34917" s="120"/>
      <c r="R34917" s="120"/>
      <c r="T34917" s="120"/>
      <c r="V34917" s="120"/>
      <c r="X34917" s="120"/>
      <c r="Z34917" s="120"/>
    </row>
    <row r="34918" spans="16:26" x14ac:dyDescent="0.25">
      <c r="P34918" s="119"/>
      <c r="R34918" s="119"/>
      <c r="T34918" s="119"/>
      <c r="V34918" s="119"/>
      <c r="X34918" s="119"/>
      <c r="Z34918" s="119"/>
    </row>
    <row r="34919" spans="16:26" x14ac:dyDescent="0.25">
      <c r="P34919" s="119"/>
      <c r="R34919" s="119"/>
      <c r="T34919" s="119"/>
      <c r="V34919" s="119"/>
      <c r="X34919" s="119"/>
      <c r="Z34919" s="119"/>
    </row>
    <row r="34920" spans="16:26" x14ac:dyDescent="0.25">
      <c r="P34920" s="119"/>
      <c r="R34920" s="119"/>
      <c r="T34920" s="119"/>
      <c r="V34920" s="119"/>
      <c r="X34920" s="119"/>
      <c r="Z34920" s="119"/>
    </row>
    <row r="34921" spans="16:26" x14ac:dyDescent="0.25">
      <c r="P34921" s="121"/>
      <c r="R34921" s="121"/>
      <c r="T34921" s="121"/>
      <c r="V34921" s="121"/>
      <c r="X34921" s="121"/>
      <c r="Z34921" s="121"/>
    </row>
    <row r="34922" spans="16:26" x14ac:dyDescent="0.25">
      <c r="P34922" s="121"/>
      <c r="R34922" s="121"/>
      <c r="T34922" s="121"/>
      <c r="V34922" s="121"/>
      <c r="X34922" s="121"/>
      <c r="Z34922" s="121"/>
    </row>
    <row r="34923" spans="16:26" x14ac:dyDescent="0.25">
      <c r="P34923" s="121"/>
      <c r="R34923" s="121"/>
      <c r="T34923" s="121"/>
      <c r="V34923" s="121"/>
      <c r="X34923" s="121"/>
      <c r="Z34923" s="121"/>
    </row>
    <row r="34924" spans="16:26" x14ac:dyDescent="0.25">
      <c r="P34924" s="121"/>
      <c r="R34924" s="121"/>
      <c r="T34924" s="121"/>
      <c r="V34924" s="121"/>
      <c r="X34924" s="121"/>
      <c r="Z34924" s="121"/>
    </row>
    <row r="34925" spans="16:26" x14ac:dyDescent="0.25">
      <c r="P34925" s="122"/>
      <c r="R34925" s="122"/>
      <c r="T34925" s="122"/>
      <c r="V34925" s="122"/>
      <c r="X34925" s="122"/>
      <c r="Z34925" s="122"/>
    </row>
    <row r="34926" spans="16:26" x14ac:dyDescent="0.25">
      <c r="P34926" s="118"/>
      <c r="R34926" s="118"/>
      <c r="T34926" s="118"/>
      <c r="V34926" s="118"/>
      <c r="X34926" s="118"/>
      <c r="Z34926" s="118"/>
    </row>
    <row r="34927" spans="16:26" x14ac:dyDescent="0.25">
      <c r="P34927" s="119"/>
      <c r="R34927" s="119"/>
      <c r="T34927" s="119"/>
      <c r="V34927" s="119"/>
      <c r="X34927" s="119"/>
      <c r="Z34927" s="119"/>
    </row>
    <row r="34928" spans="16:26" x14ac:dyDescent="0.25">
      <c r="P34928" s="119"/>
      <c r="R34928" s="119"/>
      <c r="T34928" s="119"/>
      <c r="V34928" s="119"/>
      <c r="X34928" s="119"/>
      <c r="Z34928" s="119"/>
    </row>
    <row r="34929" spans="16:26" x14ac:dyDescent="0.25">
      <c r="P34929" s="120"/>
      <c r="R34929" s="120"/>
      <c r="T34929" s="120"/>
      <c r="V34929" s="120"/>
      <c r="X34929" s="120"/>
      <c r="Z34929" s="120"/>
    </row>
    <row r="34930" spans="16:26" x14ac:dyDescent="0.25">
      <c r="P34930" s="119"/>
      <c r="R34930" s="119"/>
      <c r="T34930" s="119"/>
      <c r="V34930" s="119"/>
      <c r="X34930" s="119"/>
      <c r="Z34930" s="119"/>
    </row>
    <row r="34931" spans="16:26" x14ac:dyDescent="0.25">
      <c r="P34931" s="119"/>
      <c r="R34931" s="119"/>
      <c r="T34931" s="119"/>
      <c r="V34931" s="119"/>
      <c r="X34931" s="119"/>
      <c r="Z34931" s="119"/>
    </row>
    <row r="34932" spans="16:26" x14ac:dyDescent="0.25">
      <c r="P34932" s="120"/>
      <c r="R34932" s="120"/>
      <c r="T34932" s="120"/>
      <c r="V34932" s="120"/>
      <c r="X34932" s="120"/>
      <c r="Z34932" s="120"/>
    </row>
    <row r="34933" spans="16:26" x14ac:dyDescent="0.25">
      <c r="P34933" s="119"/>
      <c r="R34933" s="119"/>
      <c r="T34933" s="119"/>
      <c r="V34933" s="119"/>
      <c r="X34933" s="119"/>
      <c r="Z34933" s="119"/>
    </row>
    <row r="34934" spans="16:26" x14ac:dyDescent="0.25">
      <c r="P34934" s="120"/>
      <c r="R34934" s="120"/>
      <c r="T34934" s="120"/>
      <c r="V34934" s="120"/>
      <c r="X34934" s="120"/>
      <c r="Z34934" s="120"/>
    </row>
    <row r="34935" spans="16:26" x14ac:dyDescent="0.25">
      <c r="P34935" s="119"/>
      <c r="R34935" s="119"/>
      <c r="T34935" s="119"/>
      <c r="V34935" s="119"/>
      <c r="X34935" s="119"/>
      <c r="Z34935" s="119"/>
    </row>
    <row r="34936" spans="16:26" x14ac:dyDescent="0.25">
      <c r="P34936" s="119"/>
      <c r="R34936" s="119"/>
      <c r="T34936" s="119"/>
      <c r="V34936" s="119"/>
      <c r="X34936" s="119"/>
      <c r="Z34936" s="119"/>
    </row>
    <row r="34937" spans="16:26" x14ac:dyDescent="0.25">
      <c r="P34937" s="119"/>
      <c r="R34937" s="119"/>
      <c r="T34937" s="119"/>
      <c r="V34937" s="119"/>
      <c r="X34937" s="119"/>
      <c r="Z34937" s="119"/>
    </row>
    <row r="34938" spans="16:26" x14ac:dyDescent="0.25">
      <c r="P34938" s="121"/>
      <c r="R34938" s="121"/>
      <c r="T34938" s="121"/>
      <c r="V34938" s="121"/>
      <c r="X34938" s="121"/>
      <c r="Z34938" s="121"/>
    </row>
    <row r="34939" spans="16:26" x14ac:dyDescent="0.25">
      <c r="P34939" s="121"/>
      <c r="R34939" s="121"/>
      <c r="T34939" s="121"/>
      <c r="V34939" s="121"/>
      <c r="X34939" s="121"/>
      <c r="Z34939" s="121"/>
    </row>
    <row r="34940" spans="16:26" x14ac:dyDescent="0.25">
      <c r="P34940" s="121"/>
      <c r="R34940" s="121"/>
      <c r="T34940" s="121"/>
      <c r="V34940" s="121"/>
      <c r="X34940" s="121"/>
      <c r="Z34940" s="121"/>
    </row>
    <row r="34941" spans="16:26" x14ac:dyDescent="0.25">
      <c r="P34941" s="121"/>
      <c r="R34941" s="121"/>
      <c r="T34941" s="121"/>
      <c r="V34941" s="121"/>
      <c r="X34941" s="121"/>
      <c r="Z34941" s="121"/>
    </row>
    <row r="34942" spans="16:26" x14ac:dyDescent="0.25">
      <c r="P34942" s="122"/>
      <c r="R34942" s="122"/>
      <c r="T34942" s="122"/>
      <c r="V34942" s="122"/>
      <c r="X34942" s="122"/>
      <c r="Z34942" s="122"/>
    </row>
    <row r="34943" spans="16:26" x14ac:dyDescent="0.25">
      <c r="P34943" s="118"/>
      <c r="R34943" s="118"/>
      <c r="T34943" s="118"/>
      <c r="V34943" s="118"/>
      <c r="X34943" s="118"/>
      <c r="Z34943" s="118"/>
    </row>
    <row r="34944" spans="16:26" x14ac:dyDescent="0.25">
      <c r="P34944" s="119"/>
      <c r="R34944" s="119"/>
      <c r="T34944" s="119"/>
      <c r="V34944" s="119"/>
      <c r="X34944" s="119"/>
      <c r="Z34944" s="119"/>
    </row>
    <row r="34945" spans="16:26" x14ac:dyDescent="0.25">
      <c r="P34945" s="119"/>
      <c r="R34945" s="119"/>
      <c r="T34945" s="119"/>
      <c r="V34945" s="119"/>
      <c r="X34945" s="119"/>
      <c r="Z34945" s="119"/>
    </row>
    <row r="34946" spans="16:26" x14ac:dyDescent="0.25">
      <c r="P34946" s="120"/>
      <c r="R34946" s="120"/>
      <c r="T34946" s="120"/>
      <c r="V34946" s="120"/>
      <c r="X34946" s="120"/>
      <c r="Z34946" s="120"/>
    </row>
    <row r="34947" spans="16:26" x14ac:dyDescent="0.25">
      <c r="P34947" s="119"/>
      <c r="R34947" s="119"/>
      <c r="T34947" s="119"/>
      <c r="V34947" s="119"/>
      <c r="X34947" s="119"/>
      <c r="Z34947" s="119"/>
    </row>
    <row r="34948" spans="16:26" x14ac:dyDescent="0.25">
      <c r="P34948" s="119"/>
      <c r="R34948" s="119"/>
      <c r="T34948" s="119"/>
      <c r="V34948" s="119"/>
      <c r="X34948" s="119"/>
      <c r="Z34948" s="119"/>
    </row>
    <row r="34949" spans="16:26" x14ac:dyDescent="0.25">
      <c r="P34949" s="120"/>
      <c r="R34949" s="120"/>
      <c r="T34949" s="120"/>
      <c r="V34949" s="120"/>
      <c r="X34949" s="120"/>
      <c r="Z34949" s="120"/>
    </row>
    <row r="34950" spans="16:26" x14ac:dyDescent="0.25">
      <c r="P34950" s="119"/>
      <c r="R34950" s="119"/>
      <c r="T34950" s="119"/>
      <c r="V34950" s="119"/>
      <c r="X34950" s="119"/>
      <c r="Z34950" s="119"/>
    </row>
    <row r="34951" spans="16:26" x14ac:dyDescent="0.25">
      <c r="P34951" s="120"/>
      <c r="R34951" s="120"/>
      <c r="T34951" s="120"/>
      <c r="V34951" s="120"/>
      <c r="X34951" s="120"/>
      <c r="Z34951" s="120"/>
    </row>
    <row r="34952" spans="16:26" x14ac:dyDescent="0.25">
      <c r="P34952" s="119"/>
      <c r="R34952" s="119"/>
      <c r="T34952" s="119"/>
      <c r="V34952" s="119"/>
      <c r="X34952" s="119"/>
      <c r="Z34952" s="119"/>
    </row>
    <row r="34953" spans="16:26" x14ac:dyDescent="0.25">
      <c r="P34953" s="119"/>
      <c r="R34953" s="119"/>
      <c r="T34953" s="119"/>
      <c r="V34953" s="119"/>
      <c r="X34953" s="119"/>
      <c r="Z34953" s="119"/>
    </row>
    <row r="34954" spans="16:26" x14ac:dyDescent="0.25">
      <c r="P34954" s="119"/>
      <c r="R34954" s="119"/>
      <c r="T34954" s="119"/>
      <c r="V34954" s="119"/>
      <c r="X34954" s="119"/>
      <c r="Z34954" s="119"/>
    </row>
    <row r="34955" spans="16:26" x14ac:dyDescent="0.25">
      <c r="P34955" s="121"/>
      <c r="R34955" s="121"/>
      <c r="T34955" s="121"/>
      <c r="V34955" s="121"/>
      <c r="X34955" s="121"/>
      <c r="Z34955" s="121"/>
    </row>
    <row r="34956" spans="16:26" x14ac:dyDescent="0.25">
      <c r="P34956" s="121"/>
      <c r="R34956" s="121"/>
      <c r="T34956" s="121"/>
      <c r="V34956" s="121"/>
      <c r="X34956" s="121"/>
      <c r="Z34956" s="121"/>
    </row>
    <row r="34957" spans="16:26" x14ac:dyDescent="0.25">
      <c r="P34957" s="121"/>
      <c r="R34957" s="121"/>
      <c r="T34957" s="121"/>
      <c r="V34957" s="121"/>
      <c r="X34957" s="121"/>
      <c r="Z34957" s="121"/>
    </row>
    <row r="34958" spans="16:26" x14ac:dyDescent="0.25">
      <c r="P34958" s="121"/>
      <c r="R34958" s="121"/>
      <c r="T34958" s="121"/>
      <c r="V34958" s="121"/>
      <c r="X34958" s="121"/>
      <c r="Z34958" s="121"/>
    </row>
    <row r="34959" spans="16:26" x14ac:dyDescent="0.25">
      <c r="P34959" s="122"/>
      <c r="R34959" s="122"/>
      <c r="T34959" s="122"/>
      <c r="V34959" s="122"/>
      <c r="X34959" s="122"/>
      <c r="Z34959" s="122"/>
    </row>
    <row r="34960" spans="16:26" x14ac:dyDescent="0.25">
      <c r="P34960" s="118"/>
      <c r="R34960" s="118"/>
      <c r="T34960" s="118"/>
      <c r="V34960" s="118"/>
      <c r="X34960" s="118"/>
      <c r="Z34960" s="118"/>
    </row>
    <row r="34961" spans="16:26" x14ac:dyDescent="0.25">
      <c r="P34961" s="119"/>
      <c r="R34961" s="119"/>
      <c r="T34961" s="119"/>
      <c r="V34961" s="119"/>
      <c r="X34961" s="119"/>
      <c r="Z34961" s="119"/>
    </row>
    <row r="34962" spans="16:26" x14ac:dyDescent="0.25">
      <c r="P34962" s="119"/>
      <c r="R34962" s="119"/>
      <c r="T34962" s="119"/>
      <c r="V34962" s="119"/>
      <c r="X34962" s="119"/>
      <c r="Z34962" s="119"/>
    </row>
    <row r="34963" spans="16:26" x14ac:dyDescent="0.25">
      <c r="P34963" s="120"/>
      <c r="R34963" s="120"/>
      <c r="T34963" s="120"/>
      <c r="V34963" s="120"/>
      <c r="X34963" s="120"/>
      <c r="Z34963" s="120"/>
    </row>
    <row r="34964" spans="16:26" x14ac:dyDescent="0.25">
      <c r="P34964" s="119"/>
      <c r="R34964" s="119"/>
      <c r="T34964" s="119"/>
      <c r="V34964" s="119"/>
      <c r="X34964" s="119"/>
      <c r="Z34964" s="119"/>
    </row>
    <row r="34965" spans="16:26" x14ac:dyDescent="0.25">
      <c r="P34965" s="119"/>
      <c r="R34965" s="119"/>
      <c r="T34965" s="119"/>
      <c r="V34965" s="119"/>
      <c r="X34965" s="119"/>
      <c r="Z34965" s="119"/>
    </row>
    <row r="34966" spans="16:26" x14ac:dyDescent="0.25">
      <c r="P34966" s="120"/>
      <c r="R34966" s="120"/>
      <c r="T34966" s="120"/>
      <c r="V34966" s="120"/>
      <c r="X34966" s="120"/>
      <c r="Z34966" s="120"/>
    </row>
    <row r="34967" spans="16:26" x14ac:dyDescent="0.25">
      <c r="P34967" s="119"/>
      <c r="R34967" s="119"/>
      <c r="T34967" s="119"/>
      <c r="V34967" s="119"/>
      <c r="X34967" s="119"/>
      <c r="Z34967" s="119"/>
    </row>
    <row r="34968" spans="16:26" x14ac:dyDescent="0.25">
      <c r="P34968" s="120"/>
      <c r="R34968" s="120"/>
      <c r="T34968" s="120"/>
      <c r="V34968" s="120"/>
      <c r="X34968" s="120"/>
      <c r="Z34968" s="120"/>
    </row>
    <row r="34969" spans="16:26" x14ac:dyDescent="0.25">
      <c r="P34969" s="119"/>
      <c r="R34969" s="119"/>
      <c r="T34969" s="119"/>
      <c r="V34969" s="119"/>
      <c r="X34969" s="119"/>
      <c r="Z34969" s="119"/>
    </row>
    <row r="34970" spans="16:26" x14ac:dyDescent="0.25">
      <c r="P34970" s="119"/>
      <c r="R34970" s="119"/>
      <c r="T34970" s="119"/>
      <c r="V34970" s="119"/>
      <c r="X34970" s="119"/>
      <c r="Z34970" s="119"/>
    </row>
    <row r="34971" spans="16:26" x14ac:dyDescent="0.25">
      <c r="P34971" s="119"/>
      <c r="R34971" s="119"/>
      <c r="T34971" s="119"/>
      <c r="V34971" s="119"/>
      <c r="X34971" s="119"/>
      <c r="Z34971" s="119"/>
    </row>
    <row r="34972" spans="16:26" x14ac:dyDescent="0.25">
      <c r="P34972" s="121"/>
      <c r="R34972" s="121"/>
      <c r="T34972" s="121"/>
      <c r="V34972" s="121"/>
      <c r="X34972" s="121"/>
      <c r="Z34972" s="121"/>
    </row>
    <row r="34973" spans="16:26" x14ac:dyDescent="0.25">
      <c r="P34973" s="121"/>
      <c r="R34973" s="121"/>
      <c r="T34973" s="121"/>
      <c r="V34973" s="121"/>
      <c r="X34973" s="121"/>
      <c r="Z34973" s="121"/>
    </row>
    <row r="34974" spans="16:26" x14ac:dyDescent="0.25">
      <c r="P34974" s="121"/>
      <c r="R34974" s="121"/>
      <c r="T34974" s="121"/>
      <c r="V34974" s="121"/>
      <c r="X34974" s="121"/>
      <c r="Z34974" s="121"/>
    </row>
    <row r="34975" spans="16:26" x14ac:dyDescent="0.25">
      <c r="P34975" s="121"/>
      <c r="R34975" s="121"/>
      <c r="T34975" s="121"/>
      <c r="V34975" s="121"/>
      <c r="X34975" s="121"/>
      <c r="Z34975" s="121"/>
    </row>
    <row r="34976" spans="16:26" x14ac:dyDescent="0.25">
      <c r="P34976" s="122"/>
      <c r="R34976" s="122"/>
      <c r="T34976" s="122"/>
      <c r="V34976" s="122"/>
      <c r="X34976" s="122"/>
      <c r="Z34976" s="122"/>
    </row>
    <row r="34977" spans="16:26" x14ac:dyDescent="0.25">
      <c r="P34977" s="118"/>
      <c r="R34977" s="118"/>
      <c r="T34977" s="118"/>
      <c r="V34977" s="118"/>
      <c r="X34977" s="118"/>
      <c r="Z34977" s="118"/>
    </row>
    <row r="34978" spans="16:26" x14ac:dyDescent="0.25">
      <c r="P34978" s="119"/>
      <c r="R34978" s="119"/>
      <c r="T34978" s="119"/>
      <c r="V34978" s="119"/>
      <c r="X34978" s="119"/>
      <c r="Z34978" s="119"/>
    </row>
    <row r="34979" spans="16:26" x14ac:dyDescent="0.25">
      <c r="P34979" s="119"/>
      <c r="R34979" s="119"/>
      <c r="T34979" s="119"/>
      <c r="V34979" s="119"/>
      <c r="X34979" s="119"/>
      <c r="Z34979" s="119"/>
    </row>
    <row r="34980" spans="16:26" x14ac:dyDescent="0.25">
      <c r="P34980" s="120"/>
      <c r="R34980" s="120"/>
      <c r="T34980" s="120"/>
      <c r="V34980" s="120"/>
      <c r="X34980" s="120"/>
      <c r="Z34980" s="120"/>
    </row>
    <row r="34981" spans="16:26" x14ac:dyDescent="0.25">
      <c r="P34981" s="119"/>
      <c r="R34981" s="119"/>
      <c r="T34981" s="119"/>
      <c r="V34981" s="119"/>
      <c r="X34981" s="119"/>
      <c r="Z34981" s="119"/>
    </row>
    <row r="34982" spans="16:26" x14ac:dyDescent="0.25">
      <c r="P34982" s="119"/>
      <c r="R34982" s="119"/>
      <c r="T34982" s="119"/>
      <c r="V34982" s="119"/>
      <c r="X34982" s="119"/>
      <c r="Z34982" s="119"/>
    </row>
    <row r="34983" spans="16:26" x14ac:dyDescent="0.25">
      <c r="P34983" s="120"/>
      <c r="R34983" s="120"/>
      <c r="T34983" s="120"/>
      <c r="V34983" s="120"/>
      <c r="X34983" s="120"/>
      <c r="Z34983" s="120"/>
    </row>
    <row r="34984" spans="16:26" x14ac:dyDescent="0.25">
      <c r="P34984" s="119"/>
      <c r="R34984" s="119"/>
      <c r="T34984" s="119"/>
      <c r="V34984" s="119"/>
      <c r="X34984" s="119"/>
      <c r="Z34984" s="119"/>
    </row>
    <row r="34985" spans="16:26" x14ac:dyDescent="0.25">
      <c r="P34985" s="120"/>
      <c r="R34985" s="120"/>
      <c r="T34985" s="120"/>
      <c r="V34985" s="120"/>
      <c r="X34985" s="120"/>
      <c r="Z34985" s="120"/>
    </row>
    <row r="34986" spans="16:26" x14ac:dyDescent="0.25">
      <c r="P34986" s="119"/>
      <c r="R34986" s="119"/>
      <c r="T34986" s="119"/>
      <c r="V34986" s="119"/>
      <c r="X34986" s="119"/>
      <c r="Z34986" s="119"/>
    </row>
    <row r="34987" spans="16:26" x14ac:dyDescent="0.25">
      <c r="P34987" s="119"/>
      <c r="R34987" s="119"/>
      <c r="T34987" s="119"/>
      <c r="V34987" s="119"/>
      <c r="X34987" s="119"/>
      <c r="Z34987" s="119"/>
    </row>
    <row r="34988" spans="16:26" x14ac:dyDescent="0.25">
      <c r="P34988" s="119"/>
      <c r="R34988" s="119"/>
      <c r="T34988" s="119"/>
      <c r="V34988" s="119"/>
      <c r="X34988" s="119"/>
      <c r="Z34988" s="119"/>
    </row>
    <row r="34989" spans="16:26" x14ac:dyDescent="0.25">
      <c r="P34989" s="121"/>
      <c r="R34989" s="121"/>
      <c r="T34989" s="121"/>
      <c r="V34989" s="121"/>
      <c r="X34989" s="121"/>
      <c r="Z34989" s="121"/>
    </row>
    <row r="34990" spans="16:26" x14ac:dyDescent="0.25">
      <c r="P34990" s="121"/>
      <c r="R34990" s="121"/>
      <c r="T34990" s="121"/>
      <c r="V34990" s="121"/>
      <c r="X34990" s="121"/>
      <c r="Z34990" s="121"/>
    </row>
    <row r="34991" spans="16:26" x14ac:dyDescent="0.25">
      <c r="P34991" s="121"/>
      <c r="R34991" s="121"/>
      <c r="T34991" s="121"/>
      <c r="V34991" s="121"/>
      <c r="X34991" s="121"/>
      <c r="Z34991" s="121"/>
    </row>
    <row r="34992" spans="16:26" x14ac:dyDescent="0.25">
      <c r="P34992" s="121"/>
      <c r="R34992" s="121"/>
      <c r="T34992" s="121"/>
      <c r="V34992" s="121"/>
      <c r="X34992" s="121"/>
      <c r="Z34992" s="121"/>
    </row>
    <row r="34993" spans="16:26" x14ac:dyDescent="0.25">
      <c r="P34993" s="122"/>
      <c r="R34993" s="122"/>
      <c r="T34993" s="122"/>
      <c r="V34993" s="122"/>
      <c r="X34993" s="122"/>
      <c r="Z34993" s="122"/>
    </row>
    <row r="34994" spans="16:26" x14ac:dyDescent="0.25">
      <c r="P34994" s="118"/>
      <c r="R34994" s="118"/>
      <c r="T34994" s="118"/>
      <c r="V34994" s="118"/>
      <c r="X34994" s="118"/>
      <c r="Z34994" s="118"/>
    </row>
    <row r="34995" spans="16:26" x14ac:dyDescent="0.25">
      <c r="P34995" s="119"/>
      <c r="R34995" s="119"/>
      <c r="T34995" s="119"/>
      <c r="V34995" s="119"/>
      <c r="X34995" s="119"/>
      <c r="Z34995" s="119"/>
    </row>
    <row r="34996" spans="16:26" x14ac:dyDescent="0.25">
      <c r="P34996" s="119"/>
      <c r="R34996" s="119"/>
      <c r="T34996" s="119"/>
      <c r="V34996" s="119"/>
      <c r="X34996" s="119"/>
      <c r="Z34996" s="119"/>
    </row>
    <row r="34997" spans="16:26" x14ac:dyDescent="0.25">
      <c r="P34997" s="120"/>
      <c r="R34997" s="120"/>
      <c r="T34997" s="120"/>
      <c r="V34997" s="120"/>
      <c r="X34997" s="120"/>
      <c r="Z34997" s="120"/>
    </row>
    <row r="34998" spans="16:26" x14ac:dyDescent="0.25">
      <c r="P34998" s="119"/>
      <c r="R34998" s="119"/>
      <c r="T34998" s="119"/>
      <c r="V34998" s="119"/>
      <c r="X34998" s="119"/>
      <c r="Z34998" s="119"/>
    </row>
    <row r="34999" spans="16:26" x14ac:dyDescent="0.25">
      <c r="P34999" s="119"/>
      <c r="R34999" s="119"/>
      <c r="T34999" s="119"/>
      <c r="V34999" s="119"/>
      <c r="X34999" s="119"/>
      <c r="Z34999" s="119"/>
    </row>
    <row r="35000" spans="16:26" x14ac:dyDescent="0.25">
      <c r="P35000" s="120"/>
      <c r="R35000" s="120"/>
      <c r="T35000" s="120"/>
      <c r="V35000" s="120"/>
      <c r="X35000" s="120"/>
      <c r="Z35000" s="120"/>
    </row>
    <row r="35001" spans="16:26" x14ac:dyDescent="0.25">
      <c r="P35001" s="119"/>
      <c r="R35001" s="119"/>
      <c r="T35001" s="119"/>
      <c r="V35001" s="119"/>
      <c r="X35001" s="119"/>
      <c r="Z35001" s="119"/>
    </row>
    <row r="35002" spans="16:26" x14ac:dyDescent="0.25">
      <c r="P35002" s="120"/>
      <c r="R35002" s="120"/>
      <c r="T35002" s="120"/>
      <c r="V35002" s="120"/>
      <c r="X35002" s="120"/>
      <c r="Z35002" s="120"/>
    </row>
    <row r="35003" spans="16:26" x14ac:dyDescent="0.25">
      <c r="P35003" s="119"/>
      <c r="R35003" s="119"/>
      <c r="T35003" s="119"/>
      <c r="V35003" s="119"/>
      <c r="X35003" s="119"/>
      <c r="Z35003" s="119"/>
    </row>
    <row r="35004" spans="16:26" x14ac:dyDescent="0.25">
      <c r="P35004" s="119"/>
      <c r="R35004" s="119"/>
      <c r="T35004" s="119"/>
      <c r="V35004" s="119"/>
      <c r="X35004" s="119"/>
      <c r="Z35004" s="119"/>
    </row>
    <row r="35005" spans="16:26" x14ac:dyDescent="0.25">
      <c r="P35005" s="119"/>
      <c r="R35005" s="119"/>
      <c r="T35005" s="119"/>
      <c r="V35005" s="119"/>
      <c r="X35005" s="119"/>
      <c r="Z35005" s="119"/>
    </row>
    <row r="35006" spans="16:26" x14ac:dyDescent="0.25">
      <c r="P35006" s="121"/>
      <c r="R35006" s="121"/>
      <c r="T35006" s="121"/>
      <c r="V35006" s="121"/>
      <c r="X35006" s="121"/>
      <c r="Z35006" s="121"/>
    </row>
    <row r="35007" spans="16:26" x14ac:dyDescent="0.25">
      <c r="P35007" s="121"/>
      <c r="R35007" s="121"/>
      <c r="T35007" s="121"/>
      <c r="V35007" s="121"/>
      <c r="X35007" s="121"/>
      <c r="Z35007" s="121"/>
    </row>
    <row r="35008" spans="16:26" x14ac:dyDescent="0.25">
      <c r="P35008" s="121"/>
      <c r="R35008" s="121"/>
      <c r="T35008" s="121"/>
      <c r="V35008" s="121"/>
      <c r="X35008" s="121"/>
      <c r="Z35008" s="121"/>
    </row>
    <row r="35009" spans="16:26" x14ac:dyDescent="0.25">
      <c r="P35009" s="121"/>
      <c r="R35009" s="121"/>
      <c r="T35009" s="121"/>
      <c r="V35009" s="121"/>
      <c r="X35009" s="121"/>
      <c r="Z35009" s="121"/>
    </row>
    <row r="35010" spans="16:26" x14ac:dyDescent="0.25">
      <c r="P35010" s="122"/>
      <c r="R35010" s="122"/>
      <c r="T35010" s="122"/>
      <c r="V35010" s="122"/>
      <c r="X35010" s="122"/>
      <c r="Z35010" s="122"/>
    </row>
    <row r="35011" spans="16:26" x14ac:dyDescent="0.25">
      <c r="P35011" s="118"/>
      <c r="R35011" s="118"/>
      <c r="T35011" s="118"/>
      <c r="V35011" s="118"/>
      <c r="X35011" s="118"/>
      <c r="Z35011" s="118"/>
    </row>
    <row r="35012" spans="16:26" x14ac:dyDescent="0.25">
      <c r="P35012" s="119"/>
      <c r="R35012" s="119"/>
      <c r="T35012" s="119"/>
      <c r="V35012" s="119"/>
      <c r="X35012" s="119"/>
      <c r="Z35012" s="119"/>
    </row>
    <row r="35013" spans="16:26" x14ac:dyDescent="0.25">
      <c r="P35013" s="119"/>
      <c r="R35013" s="119"/>
      <c r="T35013" s="119"/>
      <c r="V35013" s="119"/>
      <c r="X35013" s="119"/>
      <c r="Z35013" s="119"/>
    </row>
    <row r="35014" spans="16:26" x14ac:dyDescent="0.25">
      <c r="P35014" s="120"/>
      <c r="R35014" s="120"/>
      <c r="T35014" s="120"/>
      <c r="V35014" s="120"/>
      <c r="X35014" s="120"/>
      <c r="Z35014" s="120"/>
    </row>
    <row r="35015" spans="16:26" x14ac:dyDescent="0.25">
      <c r="P35015" s="119"/>
      <c r="R35015" s="119"/>
      <c r="T35015" s="119"/>
      <c r="V35015" s="119"/>
      <c r="X35015" s="119"/>
      <c r="Z35015" s="119"/>
    </row>
    <row r="35016" spans="16:26" x14ac:dyDescent="0.25">
      <c r="P35016" s="119"/>
      <c r="R35016" s="119"/>
      <c r="T35016" s="119"/>
      <c r="V35016" s="119"/>
      <c r="X35016" s="119"/>
      <c r="Z35016" s="119"/>
    </row>
    <row r="35017" spans="16:26" x14ac:dyDescent="0.25">
      <c r="P35017" s="120"/>
      <c r="R35017" s="120"/>
      <c r="T35017" s="120"/>
      <c r="V35017" s="120"/>
      <c r="X35017" s="120"/>
      <c r="Z35017" s="120"/>
    </row>
    <row r="35018" spans="16:26" x14ac:dyDescent="0.25">
      <c r="P35018" s="119"/>
      <c r="R35018" s="119"/>
      <c r="T35018" s="119"/>
      <c r="V35018" s="119"/>
      <c r="X35018" s="119"/>
      <c r="Z35018" s="119"/>
    </row>
    <row r="35019" spans="16:26" x14ac:dyDescent="0.25">
      <c r="P35019" s="120"/>
      <c r="R35019" s="120"/>
      <c r="T35019" s="120"/>
      <c r="V35019" s="120"/>
      <c r="X35019" s="120"/>
      <c r="Z35019" s="120"/>
    </row>
    <row r="35020" spans="16:26" x14ac:dyDescent="0.25">
      <c r="P35020" s="119"/>
      <c r="R35020" s="119"/>
      <c r="T35020" s="119"/>
      <c r="V35020" s="119"/>
      <c r="X35020" s="119"/>
      <c r="Z35020" s="119"/>
    </row>
    <row r="35021" spans="16:26" x14ac:dyDescent="0.25">
      <c r="P35021" s="119"/>
      <c r="R35021" s="119"/>
      <c r="T35021" s="119"/>
      <c r="V35021" s="119"/>
      <c r="X35021" s="119"/>
      <c r="Z35021" s="119"/>
    </row>
    <row r="35022" spans="16:26" x14ac:dyDescent="0.25">
      <c r="P35022" s="119"/>
      <c r="R35022" s="119"/>
      <c r="T35022" s="119"/>
      <c r="V35022" s="119"/>
      <c r="X35022" s="119"/>
      <c r="Z35022" s="119"/>
    </row>
    <row r="35023" spans="16:26" x14ac:dyDescent="0.25">
      <c r="P35023" s="121"/>
      <c r="R35023" s="121"/>
      <c r="T35023" s="121"/>
      <c r="V35023" s="121"/>
      <c r="X35023" s="121"/>
      <c r="Z35023" s="121"/>
    </row>
    <row r="35024" spans="16:26" x14ac:dyDescent="0.25">
      <c r="P35024" s="121"/>
      <c r="R35024" s="121"/>
      <c r="T35024" s="121"/>
      <c r="V35024" s="121"/>
      <c r="X35024" s="121"/>
      <c r="Z35024" s="121"/>
    </row>
    <row r="35025" spans="16:26" x14ac:dyDescent="0.25">
      <c r="P35025" s="121"/>
      <c r="R35025" s="121"/>
      <c r="T35025" s="121"/>
      <c r="V35025" s="121"/>
      <c r="X35025" s="121"/>
      <c r="Z35025" s="121"/>
    </row>
    <row r="35026" spans="16:26" x14ac:dyDescent="0.25">
      <c r="P35026" s="121"/>
      <c r="R35026" s="121"/>
      <c r="T35026" s="121"/>
      <c r="V35026" s="121"/>
      <c r="X35026" s="121"/>
      <c r="Z35026" s="121"/>
    </row>
    <row r="35027" spans="16:26" x14ac:dyDescent="0.25">
      <c r="P35027" s="122"/>
      <c r="R35027" s="122"/>
      <c r="T35027" s="122"/>
      <c r="V35027" s="122"/>
      <c r="X35027" s="122"/>
      <c r="Z35027" s="122"/>
    </row>
    <row r="35028" spans="16:26" x14ac:dyDescent="0.25">
      <c r="P35028" s="118"/>
      <c r="R35028" s="118"/>
      <c r="T35028" s="118"/>
      <c r="V35028" s="118"/>
      <c r="X35028" s="118"/>
      <c r="Z35028" s="118"/>
    </row>
    <row r="35029" spans="16:26" x14ac:dyDescent="0.25">
      <c r="P35029" s="119"/>
      <c r="R35029" s="119"/>
      <c r="T35029" s="119"/>
      <c r="V35029" s="119"/>
      <c r="X35029" s="119"/>
      <c r="Z35029" s="119"/>
    </row>
    <row r="35030" spans="16:26" x14ac:dyDescent="0.25">
      <c r="P35030" s="119"/>
      <c r="R35030" s="119"/>
      <c r="T35030" s="119"/>
      <c r="V35030" s="119"/>
      <c r="X35030" s="119"/>
      <c r="Z35030" s="119"/>
    </row>
    <row r="35031" spans="16:26" x14ac:dyDescent="0.25">
      <c r="P35031" s="120"/>
      <c r="R35031" s="120"/>
      <c r="T35031" s="120"/>
      <c r="V35031" s="120"/>
      <c r="X35031" s="120"/>
      <c r="Z35031" s="120"/>
    </row>
    <row r="35032" spans="16:26" x14ac:dyDescent="0.25">
      <c r="P35032" s="119"/>
      <c r="R35032" s="119"/>
      <c r="T35032" s="119"/>
      <c r="V35032" s="119"/>
      <c r="X35032" s="119"/>
      <c r="Z35032" s="119"/>
    </row>
    <row r="35033" spans="16:26" x14ac:dyDescent="0.25">
      <c r="P35033" s="119"/>
      <c r="R35033" s="119"/>
      <c r="T35033" s="119"/>
      <c r="V35033" s="119"/>
      <c r="X35033" s="119"/>
      <c r="Z35033" s="119"/>
    </row>
    <row r="35034" spans="16:26" x14ac:dyDescent="0.25">
      <c r="P35034" s="120"/>
      <c r="R35034" s="120"/>
      <c r="T35034" s="120"/>
      <c r="V35034" s="120"/>
      <c r="X35034" s="120"/>
      <c r="Z35034" s="120"/>
    </row>
    <row r="35035" spans="16:26" x14ac:dyDescent="0.25">
      <c r="P35035" s="119"/>
      <c r="R35035" s="119"/>
      <c r="T35035" s="119"/>
      <c r="V35035" s="119"/>
      <c r="X35035" s="119"/>
      <c r="Z35035" s="119"/>
    </row>
    <row r="35036" spans="16:26" x14ac:dyDescent="0.25">
      <c r="P35036" s="120"/>
      <c r="R35036" s="120"/>
      <c r="T35036" s="120"/>
      <c r="V35036" s="120"/>
      <c r="X35036" s="120"/>
      <c r="Z35036" s="120"/>
    </row>
    <row r="35037" spans="16:26" x14ac:dyDescent="0.25">
      <c r="P35037" s="119"/>
      <c r="R35037" s="119"/>
      <c r="T35037" s="119"/>
      <c r="V35037" s="119"/>
      <c r="X35037" s="119"/>
      <c r="Z35037" s="119"/>
    </row>
    <row r="35038" spans="16:26" x14ac:dyDescent="0.25">
      <c r="P35038" s="119"/>
      <c r="R35038" s="119"/>
      <c r="T35038" s="119"/>
      <c r="V35038" s="119"/>
      <c r="X35038" s="119"/>
      <c r="Z35038" s="119"/>
    </row>
    <row r="35039" spans="16:26" x14ac:dyDescent="0.25">
      <c r="P35039" s="119"/>
      <c r="R35039" s="119"/>
      <c r="T35039" s="119"/>
      <c r="V35039" s="119"/>
      <c r="X35039" s="119"/>
      <c r="Z35039" s="119"/>
    </row>
    <row r="35040" spans="16:26" x14ac:dyDescent="0.25">
      <c r="P35040" s="121"/>
      <c r="R35040" s="121"/>
      <c r="T35040" s="121"/>
      <c r="V35040" s="121"/>
      <c r="X35040" s="121"/>
      <c r="Z35040" s="121"/>
    </row>
    <row r="35041" spans="16:26" x14ac:dyDescent="0.25">
      <c r="P35041" s="121"/>
      <c r="R35041" s="121"/>
      <c r="T35041" s="121"/>
      <c r="V35041" s="121"/>
      <c r="X35041" s="121"/>
      <c r="Z35041" s="121"/>
    </row>
    <row r="35042" spans="16:26" x14ac:dyDescent="0.25">
      <c r="P35042" s="121"/>
      <c r="R35042" s="121"/>
      <c r="T35042" s="121"/>
      <c r="V35042" s="121"/>
      <c r="X35042" s="121"/>
      <c r="Z35042" s="121"/>
    </row>
    <row r="35043" spans="16:26" x14ac:dyDescent="0.25">
      <c r="P35043" s="121"/>
      <c r="R35043" s="121"/>
      <c r="T35043" s="121"/>
      <c r="V35043" s="121"/>
      <c r="X35043" s="121"/>
      <c r="Z35043" s="121"/>
    </row>
    <row r="35044" spans="16:26" x14ac:dyDescent="0.25">
      <c r="P35044" s="122"/>
      <c r="R35044" s="122"/>
      <c r="T35044" s="122"/>
      <c r="V35044" s="122"/>
      <c r="X35044" s="122"/>
      <c r="Z35044" s="122"/>
    </row>
    <row r="35045" spans="16:26" x14ac:dyDescent="0.25">
      <c r="P35045" s="118"/>
      <c r="R35045" s="118"/>
      <c r="T35045" s="118"/>
      <c r="V35045" s="118"/>
      <c r="X35045" s="118"/>
      <c r="Z35045" s="118"/>
    </row>
    <row r="35046" spans="16:26" x14ac:dyDescent="0.25">
      <c r="P35046" s="119"/>
      <c r="R35046" s="119"/>
      <c r="T35046" s="119"/>
      <c r="V35046" s="119"/>
      <c r="X35046" s="119"/>
      <c r="Z35046" s="119"/>
    </row>
    <row r="35047" spans="16:26" x14ac:dyDescent="0.25">
      <c r="P35047" s="119"/>
      <c r="R35047" s="119"/>
      <c r="T35047" s="119"/>
      <c r="V35047" s="119"/>
      <c r="X35047" s="119"/>
      <c r="Z35047" s="119"/>
    </row>
    <row r="35048" spans="16:26" x14ac:dyDescent="0.25">
      <c r="P35048" s="120"/>
      <c r="R35048" s="120"/>
      <c r="T35048" s="120"/>
      <c r="V35048" s="120"/>
      <c r="X35048" s="120"/>
      <c r="Z35048" s="120"/>
    </row>
    <row r="35049" spans="16:26" x14ac:dyDescent="0.25">
      <c r="P35049" s="119"/>
      <c r="R35049" s="119"/>
      <c r="T35049" s="119"/>
      <c r="V35049" s="119"/>
      <c r="X35049" s="119"/>
      <c r="Z35049" s="119"/>
    </row>
    <row r="35050" spans="16:26" x14ac:dyDescent="0.25">
      <c r="P35050" s="119"/>
      <c r="R35050" s="119"/>
      <c r="T35050" s="119"/>
      <c r="V35050" s="119"/>
      <c r="X35050" s="119"/>
      <c r="Z35050" s="119"/>
    </row>
    <row r="35051" spans="16:26" x14ac:dyDescent="0.25">
      <c r="P35051" s="120"/>
      <c r="R35051" s="120"/>
      <c r="T35051" s="120"/>
      <c r="V35051" s="120"/>
      <c r="X35051" s="120"/>
      <c r="Z35051" s="120"/>
    </row>
    <row r="35052" spans="16:26" x14ac:dyDescent="0.25">
      <c r="P35052" s="119"/>
      <c r="R35052" s="119"/>
      <c r="T35052" s="119"/>
      <c r="V35052" s="119"/>
      <c r="X35052" s="119"/>
      <c r="Z35052" s="119"/>
    </row>
    <row r="35053" spans="16:26" x14ac:dyDescent="0.25">
      <c r="P35053" s="120"/>
      <c r="R35053" s="120"/>
      <c r="T35053" s="120"/>
      <c r="V35053" s="120"/>
      <c r="X35053" s="120"/>
      <c r="Z35053" s="120"/>
    </row>
    <row r="35054" spans="16:26" x14ac:dyDescent="0.25">
      <c r="P35054" s="119"/>
      <c r="R35054" s="119"/>
      <c r="T35054" s="119"/>
      <c r="V35054" s="119"/>
      <c r="X35054" s="119"/>
      <c r="Z35054" s="119"/>
    </row>
    <row r="35055" spans="16:26" x14ac:dyDescent="0.25">
      <c r="P35055" s="119"/>
      <c r="R35055" s="119"/>
      <c r="T35055" s="119"/>
      <c r="V35055" s="119"/>
      <c r="X35055" s="119"/>
      <c r="Z35055" s="119"/>
    </row>
    <row r="35056" spans="16:26" x14ac:dyDescent="0.25">
      <c r="P35056" s="119"/>
      <c r="R35056" s="119"/>
      <c r="T35056" s="119"/>
      <c r="V35056" s="119"/>
      <c r="X35056" s="119"/>
      <c r="Z35056" s="119"/>
    </row>
    <row r="35057" spans="16:26" x14ac:dyDescent="0.25">
      <c r="P35057" s="121"/>
      <c r="R35057" s="121"/>
      <c r="T35057" s="121"/>
      <c r="V35057" s="121"/>
      <c r="X35057" s="121"/>
      <c r="Z35057" s="121"/>
    </row>
    <row r="35058" spans="16:26" x14ac:dyDescent="0.25">
      <c r="P35058" s="121"/>
      <c r="R35058" s="121"/>
      <c r="T35058" s="121"/>
      <c r="V35058" s="121"/>
      <c r="X35058" s="121"/>
      <c r="Z35058" s="121"/>
    </row>
    <row r="35059" spans="16:26" x14ac:dyDescent="0.25">
      <c r="P35059" s="121"/>
      <c r="R35059" s="121"/>
      <c r="T35059" s="121"/>
      <c r="V35059" s="121"/>
      <c r="X35059" s="121"/>
      <c r="Z35059" s="121"/>
    </row>
    <row r="35060" spans="16:26" x14ac:dyDescent="0.25">
      <c r="P35060" s="121"/>
      <c r="R35060" s="121"/>
      <c r="T35060" s="121"/>
      <c r="V35060" s="121"/>
      <c r="X35060" s="121"/>
      <c r="Z35060" s="121"/>
    </row>
    <row r="35061" spans="16:26" x14ac:dyDescent="0.25">
      <c r="P35061" s="122"/>
      <c r="R35061" s="122"/>
      <c r="T35061" s="122"/>
      <c r="V35061" s="122"/>
      <c r="X35061" s="122"/>
      <c r="Z35061" s="122"/>
    </row>
    <row r="35062" spans="16:26" x14ac:dyDescent="0.25">
      <c r="P35062" s="118"/>
      <c r="R35062" s="118"/>
      <c r="T35062" s="118"/>
      <c r="V35062" s="118"/>
      <c r="X35062" s="118"/>
      <c r="Z35062" s="118"/>
    </row>
    <row r="35063" spans="16:26" x14ac:dyDescent="0.25">
      <c r="P35063" s="119"/>
      <c r="R35063" s="119"/>
      <c r="T35063" s="119"/>
      <c r="V35063" s="119"/>
      <c r="X35063" s="119"/>
      <c r="Z35063" s="119"/>
    </row>
    <row r="35064" spans="16:26" x14ac:dyDescent="0.25">
      <c r="P35064" s="119"/>
      <c r="R35064" s="119"/>
      <c r="T35064" s="119"/>
      <c r="V35064" s="119"/>
      <c r="X35064" s="119"/>
      <c r="Z35064" s="119"/>
    </row>
    <row r="35065" spans="16:26" x14ac:dyDescent="0.25">
      <c r="P35065" s="120"/>
      <c r="R35065" s="120"/>
      <c r="T35065" s="120"/>
      <c r="V35065" s="120"/>
      <c r="X35065" s="120"/>
      <c r="Z35065" s="120"/>
    </row>
    <row r="35066" spans="16:26" x14ac:dyDescent="0.25">
      <c r="P35066" s="119"/>
      <c r="R35066" s="119"/>
      <c r="T35066" s="119"/>
      <c r="V35066" s="119"/>
      <c r="X35066" s="119"/>
      <c r="Z35066" s="119"/>
    </row>
    <row r="35067" spans="16:26" x14ac:dyDescent="0.25">
      <c r="P35067" s="119"/>
      <c r="R35067" s="119"/>
      <c r="T35067" s="119"/>
      <c r="V35067" s="119"/>
      <c r="X35067" s="119"/>
      <c r="Z35067" s="119"/>
    </row>
    <row r="35068" spans="16:26" x14ac:dyDescent="0.25">
      <c r="P35068" s="120"/>
      <c r="R35068" s="120"/>
      <c r="T35068" s="120"/>
      <c r="V35068" s="120"/>
      <c r="X35068" s="120"/>
      <c r="Z35068" s="120"/>
    </row>
    <row r="35069" spans="16:26" x14ac:dyDescent="0.25">
      <c r="P35069" s="119"/>
      <c r="R35069" s="119"/>
      <c r="T35069" s="119"/>
      <c r="V35069" s="119"/>
      <c r="X35069" s="119"/>
      <c r="Z35069" s="119"/>
    </row>
    <row r="35070" spans="16:26" x14ac:dyDescent="0.25">
      <c r="P35070" s="120"/>
      <c r="R35070" s="120"/>
      <c r="T35070" s="120"/>
      <c r="V35070" s="120"/>
      <c r="X35070" s="120"/>
      <c r="Z35070" s="120"/>
    </row>
    <row r="35071" spans="16:26" x14ac:dyDescent="0.25">
      <c r="P35071" s="119"/>
      <c r="R35071" s="119"/>
      <c r="T35071" s="119"/>
      <c r="V35071" s="119"/>
      <c r="X35071" s="119"/>
      <c r="Z35071" s="119"/>
    </row>
    <row r="35072" spans="16:26" x14ac:dyDescent="0.25">
      <c r="P35072" s="119"/>
      <c r="R35072" s="119"/>
      <c r="T35072" s="119"/>
      <c r="V35072" s="119"/>
      <c r="X35072" s="119"/>
      <c r="Z35072" s="119"/>
    </row>
    <row r="35073" spans="16:26" x14ac:dyDescent="0.25">
      <c r="P35073" s="119"/>
      <c r="R35073" s="119"/>
      <c r="T35073" s="119"/>
      <c r="V35073" s="119"/>
      <c r="X35073" s="119"/>
      <c r="Z35073" s="119"/>
    </row>
    <row r="35074" spans="16:26" x14ac:dyDescent="0.25">
      <c r="P35074" s="121"/>
      <c r="R35074" s="121"/>
      <c r="T35074" s="121"/>
      <c r="V35074" s="121"/>
      <c r="X35074" s="121"/>
      <c r="Z35074" s="121"/>
    </row>
    <row r="35075" spans="16:26" x14ac:dyDescent="0.25">
      <c r="P35075" s="121"/>
      <c r="R35075" s="121"/>
      <c r="T35075" s="121"/>
      <c r="V35075" s="121"/>
      <c r="X35075" s="121"/>
      <c r="Z35075" s="121"/>
    </row>
    <row r="35076" spans="16:26" x14ac:dyDescent="0.25">
      <c r="P35076" s="121"/>
      <c r="R35076" s="121"/>
      <c r="T35076" s="121"/>
      <c r="V35076" s="121"/>
      <c r="X35076" s="121"/>
      <c r="Z35076" s="121"/>
    </row>
    <row r="35077" spans="16:26" x14ac:dyDescent="0.25">
      <c r="P35077" s="121"/>
      <c r="R35077" s="121"/>
      <c r="T35077" s="121"/>
      <c r="V35077" s="121"/>
      <c r="X35077" s="121"/>
      <c r="Z35077" s="121"/>
    </row>
    <row r="35078" spans="16:26" x14ac:dyDescent="0.25">
      <c r="P35078" s="122"/>
      <c r="R35078" s="122"/>
      <c r="T35078" s="122"/>
      <c r="V35078" s="122"/>
      <c r="X35078" s="122"/>
      <c r="Z35078" s="122"/>
    </row>
    <row r="35079" spans="16:26" x14ac:dyDescent="0.25">
      <c r="P35079" s="118"/>
      <c r="R35079" s="118"/>
      <c r="T35079" s="118"/>
      <c r="V35079" s="118"/>
      <c r="X35079" s="118"/>
      <c r="Z35079" s="118"/>
    </row>
    <row r="35080" spans="16:26" x14ac:dyDescent="0.25">
      <c r="P35080" s="119"/>
      <c r="R35080" s="119"/>
      <c r="T35080" s="119"/>
      <c r="V35080" s="119"/>
      <c r="X35080" s="119"/>
      <c r="Z35080" s="119"/>
    </row>
    <row r="35081" spans="16:26" x14ac:dyDescent="0.25">
      <c r="P35081" s="119"/>
      <c r="R35081" s="119"/>
      <c r="T35081" s="119"/>
      <c r="V35081" s="119"/>
      <c r="X35081" s="119"/>
      <c r="Z35081" s="119"/>
    </row>
    <row r="35082" spans="16:26" x14ac:dyDescent="0.25">
      <c r="P35082" s="120"/>
      <c r="R35082" s="120"/>
      <c r="T35082" s="120"/>
      <c r="V35082" s="120"/>
      <c r="X35082" s="120"/>
      <c r="Z35082" s="120"/>
    </row>
    <row r="35083" spans="16:26" x14ac:dyDescent="0.25">
      <c r="P35083" s="119"/>
      <c r="R35083" s="119"/>
      <c r="T35083" s="119"/>
      <c r="V35083" s="119"/>
      <c r="X35083" s="119"/>
      <c r="Z35083" s="119"/>
    </row>
    <row r="35084" spans="16:26" x14ac:dyDescent="0.25">
      <c r="P35084" s="119"/>
      <c r="R35084" s="119"/>
      <c r="T35084" s="119"/>
      <c r="V35084" s="119"/>
      <c r="X35084" s="119"/>
      <c r="Z35084" s="119"/>
    </row>
    <row r="35085" spans="16:26" x14ac:dyDescent="0.25">
      <c r="P35085" s="120"/>
      <c r="R35085" s="120"/>
      <c r="T35085" s="120"/>
      <c r="V35085" s="120"/>
      <c r="X35085" s="120"/>
      <c r="Z35085" s="120"/>
    </row>
    <row r="35086" spans="16:26" x14ac:dyDescent="0.25">
      <c r="P35086" s="119"/>
      <c r="R35086" s="119"/>
      <c r="T35086" s="119"/>
      <c r="V35086" s="119"/>
      <c r="X35086" s="119"/>
      <c r="Z35086" s="119"/>
    </row>
    <row r="35087" spans="16:26" x14ac:dyDescent="0.25">
      <c r="P35087" s="120"/>
      <c r="R35087" s="120"/>
      <c r="T35087" s="120"/>
      <c r="V35087" s="120"/>
      <c r="X35087" s="120"/>
      <c r="Z35087" s="120"/>
    </row>
    <row r="35088" spans="16:26" x14ac:dyDescent="0.25">
      <c r="P35088" s="119"/>
      <c r="R35088" s="119"/>
      <c r="T35088" s="119"/>
      <c r="V35088" s="119"/>
      <c r="X35088" s="119"/>
      <c r="Z35088" s="119"/>
    </row>
    <row r="35089" spans="16:26" x14ac:dyDescent="0.25">
      <c r="P35089" s="119"/>
      <c r="R35089" s="119"/>
      <c r="T35089" s="119"/>
      <c r="V35089" s="119"/>
      <c r="X35089" s="119"/>
      <c r="Z35089" s="119"/>
    </row>
    <row r="35090" spans="16:26" x14ac:dyDescent="0.25">
      <c r="P35090" s="119"/>
      <c r="R35090" s="119"/>
      <c r="T35090" s="119"/>
      <c r="V35090" s="119"/>
      <c r="X35090" s="119"/>
      <c r="Z35090" s="119"/>
    </row>
    <row r="35091" spans="16:26" x14ac:dyDescent="0.25">
      <c r="P35091" s="121"/>
      <c r="R35091" s="121"/>
      <c r="T35091" s="121"/>
      <c r="V35091" s="121"/>
      <c r="X35091" s="121"/>
      <c r="Z35091" s="121"/>
    </row>
    <row r="35092" spans="16:26" x14ac:dyDescent="0.25">
      <c r="P35092" s="121"/>
      <c r="R35092" s="121"/>
      <c r="T35092" s="121"/>
      <c r="V35092" s="121"/>
      <c r="X35092" s="121"/>
      <c r="Z35092" s="121"/>
    </row>
    <row r="35093" spans="16:26" x14ac:dyDescent="0.25">
      <c r="P35093" s="121"/>
      <c r="R35093" s="121"/>
      <c r="T35093" s="121"/>
      <c r="V35093" s="121"/>
      <c r="X35093" s="121"/>
      <c r="Z35093" s="121"/>
    </row>
    <row r="35094" spans="16:26" x14ac:dyDescent="0.25">
      <c r="P35094" s="121"/>
      <c r="R35094" s="121"/>
      <c r="T35094" s="121"/>
      <c r="V35094" s="121"/>
      <c r="X35094" s="121"/>
      <c r="Z35094" s="121"/>
    </row>
    <row r="35095" spans="16:26" x14ac:dyDescent="0.25">
      <c r="P35095" s="122"/>
      <c r="R35095" s="122"/>
      <c r="T35095" s="122"/>
      <c r="V35095" s="122"/>
      <c r="X35095" s="122"/>
      <c r="Z35095" s="122"/>
    </row>
    <row r="35096" spans="16:26" x14ac:dyDescent="0.25">
      <c r="P35096" s="118"/>
      <c r="R35096" s="118"/>
      <c r="T35096" s="118"/>
      <c r="V35096" s="118"/>
      <c r="X35096" s="118"/>
      <c r="Z35096" s="118"/>
    </row>
    <row r="35097" spans="16:26" x14ac:dyDescent="0.25">
      <c r="P35097" s="119"/>
      <c r="R35097" s="119"/>
      <c r="T35097" s="119"/>
      <c r="V35097" s="119"/>
      <c r="X35097" s="119"/>
      <c r="Z35097" s="119"/>
    </row>
    <row r="35098" spans="16:26" x14ac:dyDescent="0.25">
      <c r="P35098" s="119"/>
      <c r="R35098" s="119"/>
      <c r="T35098" s="119"/>
      <c r="V35098" s="119"/>
      <c r="X35098" s="119"/>
      <c r="Z35098" s="119"/>
    </row>
    <row r="35099" spans="16:26" x14ac:dyDescent="0.25">
      <c r="P35099" s="120"/>
      <c r="R35099" s="120"/>
      <c r="T35099" s="120"/>
      <c r="V35099" s="120"/>
      <c r="X35099" s="120"/>
      <c r="Z35099" s="120"/>
    </row>
    <row r="35100" spans="16:26" x14ac:dyDescent="0.25">
      <c r="P35100" s="119"/>
      <c r="R35100" s="119"/>
      <c r="T35100" s="119"/>
      <c r="V35100" s="119"/>
      <c r="X35100" s="119"/>
      <c r="Z35100" s="119"/>
    </row>
    <row r="35101" spans="16:26" x14ac:dyDescent="0.25">
      <c r="P35101" s="119"/>
      <c r="R35101" s="119"/>
      <c r="T35101" s="119"/>
      <c r="V35101" s="119"/>
      <c r="X35101" s="119"/>
      <c r="Z35101" s="119"/>
    </row>
    <row r="35102" spans="16:26" x14ac:dyDescent="0.25">
      <c r="P35102" s="120"/>
      <c r="R35102" s="120"/>
      <c r="T35102" s="120"/>
      <c r="V35102" s="120"/>
      <c r="X35102" s="120"/>
      <c r="Z35102" s="120"/>
    </row>
    <row r="35103" spans="16:26" x14ac:dyDescent="0.25">
      <c r="P35103" s="119"/>
      <c r="R35103" s="119"/>
      <c r="T35103" s="119"/>
      <c r="V35103" s="119"/>
      <c r="X35103" s="119"/>
      <c r="Z35103" s="119"/>
    </row>
    <row r="35104" spans="16:26" x14ac:dyDescent="0.25">
      <c r="P35104" s="120"/>
      <c r="R35104" s="120"/>
      <c r="T35104" s="120"/>
      <c r="V35104" s="120"/>
      <c r="X35104" s="120"/>
      <c r="Z35104" s="120"/>
    </row>
    <row r="35105" spans="16:26" x14ac:dyDescent="0.25">
      <c r="P35105" s="119"/>
      <c r="R35105" s="119"/>
      <c r="T35105" s="119"/>
      <c r="V35105" s="119"/>
      <c r="X35105" s="119"/>
      <c r="Z35105" s="119"/>
    </row>
    <row r="35106" spans="16:26" x14ac:dyDescent="0.25">
      <c r="P35106" s="119"/>
      <c r="R35106" s="119"/>
      <c r="T35106" s="119"/>
      <c r="V35106" s="119"/>
      <c r="X35106" s="119"/>
      <c r="Z35106" s="119"/>
    </row>
    <row r="35107" spans="16:26" x14ac:dyDescent="0.25">
      <c r="P35107" s="119"/>
      <c r="R35107" s="119"/>
      <c r="T35107" s="119"/>
      <c r="V35107" s="119"/>
      <c r="X35107" s="119"/>
      <c r="Z35107" s="119"/>
    </row>
    <row r="35108" spans="16:26" x14ac:dyDescent="0.25">
      <c r="P35108" s="121"/>
      <c r="R35108" s="121"/>
      <c r="T35108" s="121"/>
      <c r="V35108" s="121"/>
      <c r="X35108" s="121"/>
      <c r="Z35108" s="121"/>
    </row>
    <row r="35109" spans="16:26" x14ac:dyDescent="0.25">
      <c r="P35109" s="121"/>
      <c r="R35109" s="121"/>
      <c r="T35109" s="121"/>
      <c r="V35109" s="121"/>
      <c r="X35109" s="121"/>
      <c r="Z35109" s="121"/>
    </row>
    <row r="35110" spans="16:26" x14ac:dyDescent="0.25">
      <c r="P35110" s="121"/>
      <c r="R35110" s="121"/>
      <c r="T35110" s="121"/>
      <c r="V35110" s="121"/>
      <c r="X35110" s="121"/>
      <c r="Z35110" s="121"/>
    </row>
    <row r="35111" spans="16:26" x14ac:dyDescent="0.25">
      <c r="P35111" s="121"/>
      <c r="R35111" s="121"/>
      <c r="T35111" s="121"/>
      <c r="V35111" s="121"/>
      <c r="X35111" s="121"/>
      <c r="Z35111" s="121"/>
    </row>
    <row r="35112" spans="16:26" x14ac:dyDescent="0.25">
      <c r="P35112" s="122"/>
      <c r="R35112" s="122"/>
      <c r="T35112" s="122"/>
      <c r="V35112" s="122"/>
      <c r="X35112" s="122"/>
      <c r="Z35112" s="122"/>
    </row>
    <row r="35113" spans="16:26" x14ac:dyDescent="0.25">
      <c r="P35113" s="118"/>
      <c r="R35113" s="118"/>
      <c r="T35113" s="118"/>
      <c r="V35113" s="118"/>
      <c r="X35113" s="118"/>
      <c r="Z35113" s="118"/>
    </row>
    <row r="35114" spans="16:26" x14ac:dyDescent="0.25">
      <c r="P35114" s="119"/>
      <c r="R35114" s="119"/>
      <c r="T35114" s="119"/>
      <c r="V35114" s="119"/>
      <c r="X35114" s="119"/>
      <c r="Z35114" s="119"/>
    </row>
    <row r="35115" spans="16:26" x14ac:dyDescent="0.25">
      <c r="P35115" s="119"/>
      <c r="R35115" s="119"/>
      <c r="T35115" s="119"/>
      <c r="V35115" s="119"/>
      <c r="X35115" s="119"/>
      <c r="Z35115" s="119"/>
    </row>
    <row r="35116" spans="16:26" x14ac:dyDescent="0.25">
      <c r="P35116" s="120"/>
      <c r="R35116" s="120"/>
      <c r="T35116" s="120"/>
      <c r="V35116" s="120"/>
      <c r="X35116" s="120"/>
      <c r="Z35116" s="120"/>
    </row>
    <row r="35117" spans="16:26" x14ac:dyDescent="0.25">
      <c r="P35117" s="119"/>
      <c r="R35117" s="119"/>
      <c r="T35117" s="119"/>
      <c r="V35117" s="119"/>
      <c r="X35117" s="119"/>
      <c r="Z35117" s="119"/>
    </row>
    <row r="35118" spans="16:26" x14ac:dyDescent="0.25">
      <c r="P35118" s="119"/>
      <c r="R35118" s="119"/>
      <c r="T35118" s="119"/>
      <c r="V35118" s="119"/>
      <c r="X35118" s="119"/>
      <c r="Z35118" s="119"/>
    </row>
    <row r="35119" spans="16:26" x14ac:dyDescent="0.25">
      <c r="P35119" s="120"/>
      <c r="R35119" s="120"/>
      <c r="T35119" s="120"/>
      <c r="V35119" s="120"/>
      <c r="X35119" s="120"/>
      <c r="Z35119" s="120"/>
    </row>
    <row r="35120" spans="16:26" x14ac:dyDescent="0.25">
      <c r="P35120" s="119"/>
      <c r="R35120" s="119"/>
      <c r="T35120" s="119"/>
      <c r="V35120" s="119"/>
      <c r="X35120" s="119"/>
      <c r="Z35120" s="119"/>
    </row>
    <row r="35121" spans="16:26" x14ac:dyDescent="0.25">
      <c r="P35121" s="120"/>
      <c r="R35121" s="120"/>
      <c r="T35121" s="120"/>
      <c r="V35121" s="120"/>
      <c r="X35121" s="120"/>
      <c r="Z35121" s="120"/>
    </row>
    <row r="35122" spans="16:26" x14ac:dyDescent="0.25">
      <c r="P35122" s="119"/>
      <c r="R35122" s="119"/>
      <c r="T35122" s="119"/>
      <c r="V35122" s="119"/>
      <c r="X35122" s="119"/>
      <c r="Z35122" s="119"/>
    </row>
    <row r="35123" spans="16:26" x14ac:dyDescent="0.25">
      <c r="P35123" s="119"/>
      <c r="R35123" s="119"/>
      <c r="T35123" s="119"/>
      <c r="V35123" s="119"/>
      <c r="X35123" s="119"/>
      <c r="Z35123" s="119"/>
    </row>
    <row r="35124" spans="16:26" x14ac:dyDescent="0.25">
      <c r="P35124" s="119"/>
      <c r="R35124" s="119"/>
      <c r="T35124" s="119"/>
      <c r="V35124" s="119"/>
      <c r="X35124" s="119"/>
      <c r="Z35124" s="119"/>
    </row>
    <row r="35125" spans="16:26" x14ac:dyDescent="0.25">
      <c r="P35125" s="121"/>
      <c r="R35125" s="121"/>
      <c r="T35125" s="121"/>
      <c r="V35125" s="121"/>
      <c r="X35125" s="121"/>
      <c r="Z35125" s="121"/>
    </row>
    <row r="35126" spans="16:26" x14ac:dyDescent="0.25">
      <c r="P35126" s="121"/>
      <c r="R35126" s="121"/>
      <c r="T35126" s="121"/>
      <c r="V35126" s="121"/>
      <c r="X35126" s="121"/>
      <c r="Z35126" s="121"/>
    </row>
    <row r="35127" spans="16:26" x14ac:dyDescent="0.25">
      <c r="P35127" s="121"/>
      <c r="R35127" s="121"/>
      <c r="T35127" s="121"/>
      <c r="V35127" s="121"/>
      <c r="X35127" s="121"/>
      <c r="Z35127" s="121"/>
    </row>
    <row r="35128" spans="16:26" x14ac:dyDescent="0.25">
      <c r="P35128" s="121"/>
      <c r="R35128" s="121"/>
      <c r="T35128" s="121"/>
      <c r="V35128" s="121"/>
      <c r="X35128" s="121"/>
      <c r="Z35128" s="121"/>
    </row>
    <row r="35129" spans="16:26" x14ac:dyDescent="0.25">
      <c r="P35129" s="122"/>
      <c r="R35129" s="122"/>
      <c r="T35129" s="122"/>
      <c r="V35129" s="122"/>
      <c r="X35129" s="122"/>
      <c r="Z35129" s="122"/>
    </row>
    <row r="35130" spans="16:26" x14ac:dyDescent="0.25">
      <c r="P35130" s="118"/>
      <c r="R35130" s="118"/>
      <c r="T35130" s="118"/>
      <c r="V35130" s="118"/>
      <c r="X35130" s="118"/>
      <c r="Z35130" s="118"/>
    </row>
    <row r="35131" spans="16:26" x14ac:dyDescent="0.25">
      <c r="P35131" s="119"/>
      <c r="R35131" s="119"/>
      <c r="T35131" s="119"/>
      <c r="V35131" s="119"/>
      <c r="X35131" s="119"/>
      <c r="Z35131" s="119"/>
    </row>
    <row r="35132" spans="16:26" x14ac:dyDescent="0.25">
      <c r="P35132" s="119"/>
      <c r="R35132" s="119"/>
      <c r="T35132" s="119"/>
      <c r="V35132" s="119"/>
      <c r="X35132" s="119"/>
      <c r="Z35132" s="119"/>
    </row>
    <row r="35133" spans="16:26" x14ac:dyDescent="0.25">
      <c r="P35133" s="120"/>
      <c r="R35133" s="120"/>
      <c r="T35133" s="120"/>
      <c r="V35133" s="120"/>
      <c r="X35133" s="120"/>
      <c r="Z35133" s="120"/>
    </row>
    <row r="35134" spans="16:26" x14ac:dyDescent="0.25">
      <c r="P35134" s="119"/>
      <c r="R35134" s="119"/>
      <c r="T35134" s="119"/>
      <c r="V35134" s="119"/>
      <c r="X35134" s="119"/>
      <c r="Z35134" s="119"/>
    </row>
    <row r="35135" spans="16:26" x14ac:dyDescent="0.25">
      <c r="P35135" s="119"/>
      <c r="R35135" s="119"/>
      <c r="T35135" s="119"/>
      <c r="V35135" s="119"/>
      <c r="X35135" s="119"/>
      <c r="Z35135" s="119"/>
    </row>
    <row r="35136" spans="16:26" x14ac:dyDescent="0.25">
      <c r="P35136" s="120"/>
      <c r="R35136" s="120"/>
      <c r="T35136" s="120"/>
      <c r="V35136" s="120"/>
      <c r="X35136" s="120"/>
      <c r="Z35136" s="120"/>
    </row>
    <row r="35137" spans="16:26" x14ac:dyDescent="0.25">
      <c r="P35137" s="119"/>
      <c r="R35137" s="119"/>
      <c r="T35137" s="119"/>
      <c r="V35137" s="119"/>
      <c r="X35137" s="119"/>
      <c r="Z35137" s="119"/>
    </row>
    <row r="35138" spans="16:26" x14ac:dyDescent="0.25">
      <c r="P35138" s="120"/>
      <c r="R35138" s="120"/>
      <c r="T35138" s="120"/>
      <c r="V35138" s="120"/>
      <c r="X35138" s="120"/>
      <c r="Z35138" s="120"/>
    </row>
    <row r="35139" spans="16:26" x14ac:dyDescent="0.25">
      <c r="P35139" s="119"/>
      <c r="R35139" s="119"/>
      <c r="T35139" s="119"/>
      <c r="V35139" s="119"/>
      <c r="X35139" s="119"/>
      <c r="Z35139" s="119"/>
    </row>
    <row r="35140" spans="16:26" x14ac:dyDescent="0.25">
      <c r="P35140" s="119"/>
      <c r="R35140" s="119"/>
      <c r="T35140" s="119"/>
      <c r="V35140" s="119"/>
      <c r="X35140" s="119"/>
      <c r="Z35140" s="119"/>
    </row>
    <row r="35141" spans="16:26" x14ac:dyDescent="0.25">
      <c r="P35141" s="119"/>
      <c r="R35141" s="119"/>
      <c r="T35141" s="119"/>
      <c r="V35141" s="119"/>
      <c r="X35141" s="119"/>
      <c r="Z35141" s="119"/>
    </row>
    <row r="35142" spans="16:26" x14ac:dyDescent="0.25">
      <c r="P35142" s="121"/>
      <c r="R35142" s="121"/>
      <c r="T35142" s="121"/>
      <c r="V35142" s="121"/>
      <c r="X35142" s="121"/>
      <c r="Z35142" s="121"/>
    </row>
    <row r="35143" spans="16:26" x14ac:dyDescent="0.25">
      <c r="P35143" s="121"/>
      <c r="R35143" s="121"/>
      <c r="T35143" s="121"/>
      <c r="V35143" s="121"/>
      <c r="X35143" s="121"/>
      <c r="Z35143" s="121"/>
    </row>
    <row r="35144" spans="16:26" x14ac:dyDescent="0.25">
      <c r="P35144" s="121"/>
      <c r="R35144" s="121"/>
      <c r="T35144" s="121"/>
      <c r="V35144" s="121"/>
      <c r="X35144" s="121"/>
      <c r="Z35144" s="121"/>
    </row>
    <row r="35145" spans="16:26" x14ac:dyDescent="0.25">
      <c r="P35145" s="121"/>
      <c r="R35145" s="121"/>
      <c r="T35145" s="121"/>
      <c r="V35145" s="121"/>
      <c r="X35145" s="121"/>
      <c r="Z35145" s="121"/>
    </row>
    <row r="35146" spans="16:26" x14ac:dyDescent="0.25">
      <c r="P35146" s="122"/>
      <c r="R35146" s="122"/>
      <c r="T35146" s="122"/>
      <c r="V35146" s="122"/>
      <c r="X35146" s="122"/>
      <c r="Z35146" s="122"/>
    </row>
    <row r="35147" spans="16:26" x14ac:dyDescent="0.25">
      <c r="P35147" s="118"/>
      <c r="R35147" s="118"/>
      <c r="T35147" s="118"/>
      <c r="V35147" s="118"/>
      <c r="X35147" s="118"/>
      <c r="Z35147" s="118"/>
    </row>
    <row r="35148" spans="16:26" x14ac:dyDescent="0.25">
      <c r="P35148" s="119"/>
      <c r="R35148" s="119"/>
      <c r="T35148" s="119"/>
      <c r="V35148" s="119"/>
      <c r="X35148" s="119"/>
      <c r="Z35148" s="119"/>
    </row>
    <row r="35149" spans="16:26" x14ac:dyDescent="0.25">
      <c r="P35149" s="119"/>
      <c r="R35149" s="119"/>
      <c r="T35149" s="119"/>
      <c r="V35149" s="119"/>
      <c r="X35149" s="119"/>
      <c r="Z35149" s="119"/>
    </row>
    <row r="35150" spans="16:26" x14ac:dyDescent="0.25">
      <c r="P35150" s="120"/>
      <c r="R35150" s="120"/>
      <c r="T35150" s="120"/>
      <c r="V35150" s="120"/>
      <c r="X35150" s="120"/>
      <c r="Z35150" s="120"/>
    </row>
    <row r="35151" spans="16:26" x14ac:dyDescent="0.25">
      <c r="P35151" s="119"/>
      <c r="R35151" s="119"/>
      <c r="T35151" s="119"/>
      <c r="V35151" s="119"/>
      <c r="X35151" s="119"/>
      <c r="Z35151" s="119"/>
    </row>
    <row r="35152" spans="16:26" x14ac:dyDescent="0.25">
      <c r="P35152" s="119"/>
      <c r="R35152" s="119"/>
      <c r="T35152" s="119"/>
      <c r="V35152" s="119"/>
      <c r="X35152" s="119"/>
      <c r="Z35152" s="119"/>
    </row>
    <row r="35153" spans="16:26" x14ac:dyDescent="0.25">
      <c r="P35153" s="120"/>
      <c r="R35153" s="120"/>
      <c r="T35153" s="120"/>
      <c r="V35153" s="120"/>
      <c r="X35153" s="120"/>
      <c r="Z35153" s="120"/>
    </row>
    <row r="35154" spans="16:26" x14ac:dyDescent="0.25">
      <c r="P35154" s="119"/>
      <c r="R35154" s="119"/>
      <c r="T35154" s="119"/>
      <c r="V35154" s="119"/>
      <c r="X35154" s="119"/>
      <c r="Z35154" s="119"/>
    </row>
    <row r="35155" spans="16:26" x14ac:dyDescent="0.25">
      <c r="P35155" s="120"/>
      <c r="R35155" s="120"/>
      <c r="T35155" s="120"/>
      <c r="V35155" s="120"/>
      <c r="X35155" s="120"/>
      <c r="Z35155" s="120"/>
    </row>
    <row r="35156" spans="16:26" x14ac:dyDescent="0.25">
      <c r="P35156" s="119"/>
      <c r="R35156" s="119"/>
      <c r="T35156" s="119"/>
      <c r="V35156" s="119"/>
      <c r="X35156" s="119"/>
      <c r="Z35156" s="119"/>
    </row>
    <row r="35157" spans="16:26" x14ac:dyDescent="0.25">
      <c r="P35157" s="119"/>
      <c r="R35157" s="119"/>
      <c r="T35157" s="119"/>
      <c r="V35157" s="119"/>
      <c r="X35157" s="119"/>
      <c r="Z35157" s="119"/>
    </row>
    <row r="35158" spans="16:26" x14ac:dyDescent="0.25">
      <c r="P35158" s="119"/>
      <c r="R35158" s="119"/>
      <c r="T35158" s="119"/>
      <c r="V35158" s="119"/>
      <c r="X35158" s="119"/>
      <c r="Z35158" s="119"/>
    </row>
    <row r="35159" spans="16:26" x14ac:dyDescent="0.25">
      <c r="P35159" s="121"/>
      <c r="R35159" s="121"/>
      <c r="T35159" s="121"/>
      <c r="V35159" s="121"/>
      <c r="X35159" s="121"/>
      <c r="Z35159" s="121"/>
    </row>
    <row r="35160" spans="16:26" x14ac:dyDescent="0.25">
      <c r="P35160" s="121"/>
      <c r="R35160" s="121"/>
      <c r="T35160" s="121"/>
      <c r="V35160" s="121"/>
      <c r="X35160" s="121"/>
      <c r="Z35160" s="121"/>
    </row>
    <row r="35161" spans="16:26" x14ac:dyDescent="0.25">
      <c r="P35161" s="121"/>
      <c r="R35161" s="121"/>
      <c r="T35161" s="121"/>
      <c r="V35161" s="121"/>
      <c r="X35161" s="121"/>
      <c r="Z35161" s="121"/>
    </row>
    <row r="35162" spans="16:26" x14ac:dyDescent="0.25">
      <c r="P35162" s="121"/>
      <c r="R35162" s="121"/>
      <c r="T35162" s="121"/>
      <c r="V35162" s="121"/>
      <c r="X35162" s="121"/>
      <c r="Z35162" s="121"/>
    </row>
    <row r="35163" spans="16:26" x14ac:dyDescent="0.25">
      <c r="P35163" s="122"/>
      <c r="R35163" s="122"/>
      <c r="T35163" s="122"/>
      <c r="V35163" s="122"/>
      <c r="X35163" s="122"/>
      <c r="Z35163" s="122"/>
    </row>
    <row r="35164" spans="16:26" x14ac:dyDescent="0.25">
      <c r="P35164" s="118"/>
      <c r="R35164" s="118"/>
      <c r="T35164" s="118"/>
      <c r="V35164" s="118"/>
      <c r="X35164" s="118"/>
      <c r="Z35164" s="118"/>
    </row>
    <row r="35165" spans="16:26" x14ac:dyDescent="0.25">
      <c r="P35165" s="119"/>
      <c r="R35165" s="119"/>
      <c r="T35165" s="119"/>
      <c r="V35165" s="119"/>
      <c r="X35165" s="119"/>
      <c r="Z35165" s="119"/>
    </row>
    <row r="35166" spans="16:26" x14ac:dyDescent="0.25">
      <c r="P35166" s="119"/>
      <c r="R35166" s="119"/>
      <c r="T35166" s="119"/>
      <c r="V35166" s="119"/>
      <c r="X35166" s="119"/>
      <c r="Z35166" s="119"/>
    </row>
    <row r="35167" spans="16:26" x14ac:dyDescent="0.25">
      <c r="P35167" s="120"/>
      <c r="R35167" s="120"/>
      <c r="T35167" s="120"/>
      <c r="V35167" s="120"/>
      <c r="X35167" s="120"/>
      <c r="Z35167" s="120"/>
    </row>
    <row r="35168" spans="16:26" x14ac:dyDescent="0.25">
      <c r="P35168" s="119"/>
      <c r="R35168" s="119"/>
      <c r="T35168" s="119"/>
      <c r="V35168" s="119"/>
      <c r="X35168" s="119"/>
      <c r="Z35168" s="119"/>
    </row>
    <row r="35169" spans="16:26" x14ac:dyDescent="0.25">
      <c r="P35169" s="119"/>
      <c r="R35169" s="119"/>
      <c r="T35169" s="119"/>
      <c r="V35169" s="119"/>
      <c r="X35169" s="119"/>
      <c r="Z35169" s="119"/>
    </row>
    <row r="35170" spans="16:26" x14ac:dyDescent="0.25">
      <c r="P35170" s="120"/>
      <c r="R35170" s="120"/>
      <c r="T35170" s="120"/>
      <c r="V35170" s="120"/>
      <c r="X35170" s="120"/>
      <c r="Z35170" s="120"/>
    </row>
    <row r="35171" spans="16:26" x14ac:dyDescent="0.25">
      <c r="P35171" s="119"/>
      <c r="R35171" s="119"/>
      <c r="T35171" s="119"/>
      <c r="V35171" s="119"/>
      <c r="X35171" s="119"/>
      <c r="Z35171" s="119"/>
    </row>
    <row r="35172" spans="16:26" x14ac:dyDescent="0.25">
      <c r="P35172" s="120"/>
      <c r="R35172" s="120"/>
      <c r="T35172" s="120"/>
      <c r="V35172" s="120"/>
      <c r="X35172" s="120"/>
      <c r="Z35172" s="120"/>
    </row>
    <row r="35173" spans="16:26" x14ac:dyDescent="0.25">
      <c r="P35173" s="119"/>
      <c r="R35173" s="119"/>
      <c r="T35173" s="119"/>
      <c r="V35173" s="119"/>
      <c r="X35173" s="119"/>
      <c r="Z35173" s="119"/>
    </row>
    <row r="35174" spans="16:26" x14ac:dyDescent="0.25">
      <c r="P35174" s="119"/>
      <c r="R35174" s="119"/>
      <c r="T35174" s="119"/>
      <c r="V35174" s="119"/>
      <c r="X35174" s="119"/>
      <c r="Z35174" s="119"/>
    </row>
    <row r="35175" spans="16:26" x14ac:dyDescent="0.25">
      <c r="P35175" s="119"/>
      <c r="R35175" s="119"/>
      <c r="T35175" s="119"/>
      <c r="V35175" s="119"/>
      <c r="X35175" s="119"/>
      <c r="Z35175" s="119"/>
    </row>
    <row r="35176" spans="16:26" x14ac:dyDescent="0.25">
      <c r="P35176" s="121"/>
      <c r="R35176" s="121"/>
      <c r="T35176" s="121"/>
      <c r="V35176" s="121"/>
      <c r="X35176" s="121"/>
      <c r="Z35176" s="121"/>
    </row>
    <row r="35177" spans="16:26" x14ac:dyDescent="0.25">
      <c r="P35177" s="121"/>
      <c r="R35177" s="121"/>
      <c r="T35177" s="121"/>
      <c r="V35177" s="121"/>
      <c r="X35177" s="121"/>
      <c r="Z35177" s="121"/>
    </row>
    <row r="35178" spans="16:26" x14ac:dyDescent="0.25">
      <c r="P35178" s="121"/>
      <c r="R35178" s="121"/>
      <c r="T35178" s="121"/>
      <c r="V35178" s="121"/>
      <c r="X35178" s="121"/>
      <c r="Z35178" s="121"/>
    </row>
    <row r="35179" spans="16:26" x14ac:dyDescent="0.25">
      <c r="P35179" s="121"/>
      <c r="R35179" s="121"/>
      <c r="T35179" s="121"/>
      <c r="V35179" s="121"/>
      <c r="X35179" s="121"/>
      <c r="Z35179" s="121"/>
    </row>
    <row r="35180" spans="16:26" x14ac:dyDescent="0.25">
      <c r="P35180" s="122"/>
      <c r="R35180" s="122"/>
      <c r="T35180" s="122"/>
      <c r="V35180" s="122"/>
      <c r="X35180" s="122"/>
      <c r="Z35180" s="122"/>
    </row>
    <row r="35181" spans="16:26" x14ac:dyDescent="0.25">
      <c r="P35181" s="118"/>
      <c r="R35181" s="118"/>
      <c r="T35181" s="118"/>
      <c r="V35181" s="118"/>
      <c r="X35181" s="118"/>
      <c r="Z35181" s="118"/>
    </row>
    <row r="35182" spans="16:26" x14ac:dyDescent="0.25">
      <c r="P35182" s="119"/>
      <c r="R35182" s="119"/>
      <c r="T35182" s="119"/>
      <c r="V35182" s="119"/>
      <c r="X35182" s="119"/>
      <c r="Z35182" s="119"/>
    </row>
    <row r="35183" spans="16:26" x14ac:dyDescent="0.25">
      <c r="P35183" s="119"/>
      <c r="R35183" s="119"/>
      <c r="T35183" s="119"/>
      <c r="V35183" s="119"/>
      <c r="X35183" s="119"/>
      <c r="Z35183" s="119"/>
    </row>
    <row r="35184" spans="16:26" x14ac:dyDescent="0.25">
      <c r="P35184" s="120"/>
      <c r="R35184" s="120"/>
      <c r="T35184" s="120"/>
      <c r="V35184" s="120"/>
      <c r="X35184" s="120"/>
      <c r="Z35184" s="120"/>
    </row>
    <row r="35185" spans="16:26" x14ac:dyDescent="0.25">
      <c r="P35185" s="119"/>
      <c r="R35185" s="119"/>
      <c r="T35185" s="119"/>
      <c r="V35185" s="119"/>
      <c r="X35185" s="119"/>
      <c r="Z35185" s="119"/>
    </row>
    <row r="35186" spans="16:26" x14ac:dyDescent="0.25">
      <c r="P35186" s="119"/>
      <c r="R35186" s="119"/>
      <c r="T35186" s="119"/>
      <c r="V35186" s="119"/>
      <c r="X35186" s="119"/>
      <c r="Z35186" s="119"/>
    </row>
    <row r="35187" spans="16:26" x14ac:dyDescent="0.25">
      <c r="P35187" s="120"/>
      <c r="R35187" s="120"/>
      <c r="T35187" s="120"/>
      <c r="V35187" s="120"/>
      <c r="X35187" s="120"/>
      <c r="Z35187" s="120"/>
    </row>
    <row r="35188" spans="16:26" x14ac:dyDescent="0.25">
      <c r="P35188" s="119"/>
      <c r="R35188" s="119"/>
      <c r="T35188" s="119"/>
      <c r="V35188" s="119"/>
      <c r="X35188" s="119"/>
      <c r="Z35188" s="119"/>
    </row>
    <row r="35189" spans="16:26" x14ac:dyDescent="0.25">
      <c r="P35189" s="120"/>
      <c r="R35189" s="120"/>
      <c r="T35189" s="120"/>
      <c r="V35189" s="120"/>
      <c r="X35189" s="120"/>
      <c r="Z35189" s="120"/>
    </row>
    <row r="35190" spans="16:26" x14ac:dyDescent="0.25">
      <c r="P35190" s="119"/>
      <c r="R35190" s="119"/>
      <c r="T35190" s="119"/>
      <c r="V35190" s="119"/>
      <c r="X35190" s="119"/>
      <c r="Z35190" s="119"/>
    </row>
    <row r="35191" spans="16:26" x14ac:dyDescent="0.25">
      <c r="P35191" s="119"/>
      <c r="R35191" s="119"/>
      <c r="T35191" s="119"/>
      <c r="V35191" s="119"/>
      <c r="X35191" s="119"/>
      <c r="Z35191" s="119"/>
    </row>
    <row r="35192" spans="16:26" x14ac:dyDescent="0.25">
      <c r="P35192" s="119"/>
      <c r="R35192" s="119"/>
      <c r="T35192" s="119"/>
      <c r="V35192" s="119"/>
      <c r="X35192" s="119"/>
      <c r="Z35192" s="119"/>
    </row>
    <row r="35193" spans="16:26" x14ac:dyDescent="0.25">
      <c r="P35193" s="121"/>
      <c r="R35193" s="121"/>
      <c r="T35193" s="121"/>
      <c r="V35193" s="121"/>
      <c r="X35193" s="121"/>
      <c r="Z35193" s="121"/>
    </row>
    <row r="35194" spans="16:26" x14ac:dyDescent="0.25">
      <c r="P35194" s="121"/>
      <c r="R35194" s="121"/>
      <c r="T35194" s="121"/>
      <c r="V35194" s="121"/>
      <c r="X35194" s="121"/>
      <c r="Z35194" s="121"/>
    </row>
    <row r="35195" spans="16:26" x14ac:dyDescent="0.25">
      <c r="P35195" s="121"/>
      <c r="R35195" s="121"/>
      <c r="T35195" s="121"/>
      <c r="V35195" s="121"/>
      <c r="X35195" s="121"/>
      <c r="Z35195" s="121"/>
    </row>
    <row r="35196" spans="16:26" x14ac:dyDescent="0.25">
      <c r="P35196" s="121"/>
      <c r="R35196" s="121"/>
      <c r="T35196" s="121"/>
      <c r="V35196" s="121"/>
      <c r="X35196" s="121"/>
      <c r="Z35196" s="121"/>
    </row>
    <row r="35197" spans="16:26" x14ac:dyDescent="0.25">
      <c r="P35197" s="122"/>
      <c r="R35197" s="122"/>
      <c r="T35197" s="122"/>
      <c r="V35197" s="122"/>
      <c r="X35197" s="122"/>
      <c r="Z35197" s="122"/>
    </row>
    <row r="35198" spans="16:26" x14ac:dyDescent="0.25">
      <c r="P35198" s="118"/>
      <c r="R35198" s="118"/>
      <c r="T35198" s="118"/>
      <c r="V35198" s="118"/>
      <c r="X35198" s="118"/>
      <c r="Z35198" s="118"/>
    </row>
    <row r="35199" spans="16:26" x14ac:dyDescent="0.25">
      <c r="P35199" s="119"/>
      <c r="R35199" s="119"/>
      <c r="T35199" s="119"/>
      <c r="V35199" s="119"/>
      <c r="X35199" s="119"/>
      <c r="Z35199" s="119"/>
    </row>
    <row r="35200" spans="16:26" x14ac:dyDescent="0.25">
      <c r="P35200" s="119"/>
      <c r="R35200" s="119"/>
      <c r="T35200" s="119"/>
      <c r="V35200" s="119"/>
      <c r="X35200" s="119"/>
      <c r="Z35200" s="119"/>
    </row>
    <row r="35201" spans="16:26" x14ac:dyDescent="0.25">
      <c r="P35201" s="120"/>
      <c r="R35201" s="120"/>
      <c r="T35201" s="120"/>
      <c r="V35201" s="120"/>
      <c r="X35201" s="120"/>
      <c r="Z35201" s="120"/>
    </row>
    <row r="35202" spans="16:26" x14ac:dyDescent="0.25">
      <c r="P35202" s="119"/>
      <c r="R35202" s="119"/>
      <c r="T35202" s="119"/>
      <c r="V35202" s="119"/>
      <c r="X35202" s="119"/>
      <c r="Z35202" s="119"/>
    </row>
    <row r="35203" spans="16:26" x14ac:dyDescent="0.25">
      <c r="P35203" s="119"/>
      <c r="R35203" s="119"/>
      <c r="T35203" s="119"/>
      <c r="V35203" s="119"/>
      <c r="X35203" s="119"/>
      <c r="Z35203" s="119"/>
    </row>
    <row r="35204" spans="16:26" x14ac:dyDescent="0.25">
      <c r="P35204" s="120"/>
      <c r="R35204" s="120"/>
      <c r="T35204" s="120"/>
      <c r="V35204" s="120"/>
      <c r="X35204" s="120"/>
      <c r="Z35204" s="120"/>
    </row>
    <row r="35205" spans="16:26" x14ac:dyDescent="0.25">
      <c r="P35205" s="119"/>
      <c r="R35205" s="119"/>
      <c r="T35205" s="119"/>
      <c r="V35205" s="119"/>
      <c r="X35205" s="119"/>
      <c r="Z35205" s="119"/>
    </row>
    <row r="35206" spans="16:26" x14ac:dyDescent="0.25">
      <c r="P35206" s="120"/>
      <c r="R35206" s="120"/>
      <c r="T35206" s="120"/>
      <c r="V35206" s="120"/>
      <c r="X35206" s="120"/>
      <c r="Z35206" s="120"/>
    </row>
    <row r="35207" spans="16:26" x14ac:dyDescent="0.25">
      <c r="P35207" s="119"/>
      <c r="R35207" s="119"/>
      <c r="T35207" s="119"/>
      <c r="V35207" s="119"/>
      <c r="X35207" s="119"/>
      <c r="Z35207" s="119"/>
    </row>
    <row r="35208" spans="16:26" x14ac:dyDescent="0.25">
      <c r="P35208" s="119"/>
      <c r="R35208" s="119"/>
      <c r="T35208" s="119"/>
      <c r="V35208" s="119"/>
      <c r="X35208" s="119"/>
      <c r="Z35208" s="119"/>
    </row>
    <row r="35209" spans="16:26" x14ac:dyDescent="0.25">
      <c r="P35209" s="119"/>
      <c r="R35209" s="119"/>
      <c r="T35209" s="119"/>
      <c r="V35209" s="119"/>
      <c r="X35209" s="119"/>
      <c r="Z35209" s="119"/>
    </row>
    <row r="35210" spans="16:26" x14ac:dyDescent="0.25">
      <c r="P35210" s="121"/>
      <c r="R35210" s="121"/>
      <c r="T35210" s="121"/>
      <c r="V35210" s="121"/>
      <c r="X35210" s="121"/>
      <c r="Z35210" s="121"/>
    </row>
    <row r="35211" spans="16:26" x14ac:dyDescent="0.25">
      <c r="P35211" s="121"/>
      <c r="R35211" s="121"/>
      <c r="T35211" s="121"/>
      <c r="V35211" s="121"/>
      <c r="X35211" s="121"/>
      <c r="Z35211" s="121"/>
    </row>
    <row r="35212" spans="16:26" x14ac:dyDescent="0.25">
      <c r="P35212" s="121"/>
      <c r="R35212" s="121"/>
      <c r="T35212" s="121"/>
      <c r="V35212" s="121"/>
      <c r="X35212" s="121"/>
      <c r="Z35212" s="121"/>
    </row>
    <row r="35213" spans="16:26" x14ac:dyDescent="0.25">
      <c r="P35213" s="121"/>
      <c r="R35213" s="121"/>
      <c r="T35213" s="121"/>
      <c r="V35213" s="121"/>
      <c r="X35213" s="121"/>
      <c r="Z35213" s="121"/>
    </row>
    <row r="35214" spans="16:26" x14ac:dyDescent="0.25">
      <c r="P35214" s="122"/>
      <c r="R35214" s="122"/>
      <c r="T35214" s="122"/>
      <c r="V35214" s="122"/>
      <c r="X35214" s="122"/>
      <c r="Z35214" s="122"/>
    </row>
    <row r="35215" spans="16:26" x14ac:dyDescent="0.25">
      <c r="P35215" s="118"/>
      <c r="R35215" s="118"/>
      <c r="T35215" s="118"/>
      <c r="V35215" s="118"/>
      <c r="X35215" s="118"/>
      <c r="Z35215" s="118"/>
    </row>
    <row r="35216" spans="16:26" x14ac:dyDescent="0.25">
      <c r="P35216" s="119"/>
      <c r="R35216" s="119"/>
      <c r="T35216" s="119"/>
      <c r="V35216" s="119"/>
      <c r="X35216" s="119"/>
      <c r="Z35216" s="119"/>
    </row>
    <row r="35217" spans="16:26" x14ac:dyDescent="0.25">
      <c r="P35217" s="119"/>
      <c r="R35217" s="119"/>
      <c r="T35217" s="119"/>
      <c r="V35217" s="119"/>
      <c r="X35217" s="119"/>
      <c r="Z35217" s="119"/>
    </row>
    <row r="35218" spans="16:26" x14ac:dyDescent="0.25">
      <c r="P35218" s="120"/>
      <c r="R35218" s="120"/>
      <c r="T35218" s="120"/>
      <c r="V35218" s="120"/>
      <c r="X35218" s="120"/>
      <c r="Z35218" s="120"/>
    </row>
    <row r="35219" spans="16:26" x14ac:dyDescent="0.25">
      <c r="P35219" s="119"/>
      <c r="R35219" s="119"/>
      <c r="T35219" s="119"/>
      <c r="V35219" s="119"/>
      <c r="X35219" s="119"/>
      <c r="Z35219" s="119"/>
    </row>
    <row r="35220" spans="16:26" x14ac:dyDescent="0.25">
      <c r="P35220" s="119"/>
      <c r="R35220" s="119"/>
      <c r="T35220" s="119"/>
      <c r="V35220" s="119"/>
      <c r="X35220" s="119"/>
      <c r="Z35220" s="119"/>
    </row>
    <row r="35221" spans="16:26" x14ac:dyDescent="0.25">
      <c r="P35221" s="120"/>
      <c r="R35221" s="120"/>
      <c r="T35221" s="120"/>
      <c r="V35221" s="120"/>
      <c r="X35221" s="120"/>
      <c r="Z35221" s="120"/>
    </row>
    <row r="35222" spans="16:26" x14ac:dyDescent="0.25">
      <c r="P35222" s="119"/>
      <c r="R35222" s="119"/>
      <c r="T35222" s="119"/>
      <c r="V35222" s="119"/>
      <c r="X35222" s="119"/>
      <c r="Z35222" s="119"/>
    </row>
    <row r="35223" spans="16:26" x14ac:dyDescent="0.25">
      <c r="P35223" s="120"/>
      <c r="R35223" s="120"/>
      <c r="T35223" s="120"/>
      <c r="V35223" s="120"/>
      <c r="X35223" s="120"/>
      <c r="Z35223" s="120"/>
    </row>
    <row r="35224" spans="16:26" x14ac:dyDescent="0.25">
      <c r="P35224" s="119"/>
      <c r="R35224" s="119"/>
      <c r="T35224" s="119"/>
      <c r="V35224" s="119"/>
      <c r="X35224" s="119"/>
      <c r="Z35224" s="119"/>
    </row>
    <row r="35225" spans="16:26" x14ac:dyDescent="0.25">
      <c r="P35225" s="119"/>
      <c r="R35225" s="119"/>
      <c r="T35225" s="119"/>
      <c r="V35225" s="119"/>
      <c r="X35225" s="119"/>
      <c r="Z35225" s="119"/>
    </row>
    <row r="35226" spans="16:26" x14ac:dyDescent="0.25">
      <c r="P35226" s="119"/>
      <c r="R35226" s="119"/>
      <c r="T35226" s="119"/>
      <c r="V35226" s="119"/>
      <c r="X35226" s="119"/>
      <c r="Z35226" s="119"/>
    </row>
    <row r="35227" spans="16:26" x14ac:dyDescent="0.25">
      <c r="P35227" s="121"/>
      <c r="R35227" s="121"/>
      <c r="T35227" s="121"/>
      <c r="V35227" s="121"/>
      <c r="X35227" s="121"/>
      <c r="Z35227" s="121"/>
    </row>
    <row r="35228" spans="16:26" x14ac:dyDescent="0.25">
      <c r="P35228" s="121"/>
      <c r="R35228" s="121"/>
      <c r="T35228" s="121"/>
      <c r="V35228" s="121"/>
      <c r="X35228" s="121"/>
      <c r="Z35228" s="121"/>
    </row>
    <row r="35229" spans="16:26" x14ac:dyDescent="0.25">
      <c r="P35229" s="121"/>
      <c r="R35229" s="121"/>
      <c r="T35229" s="121"/>
      <c r="V35229" s="121"/>
      <c r="X35229" s="121"/>
      <c r="Z35229" s="121"/>
    </row>
    <row r="35230" spans="16:26" x14ac:dyDescent="0.25">
      <c r="P35230" s="121"/>
      <c r="R35230" s="121"/>
      <c r="T35230" s="121"/>
      <c r="V35230" s="121"/>
      <c r="X35230" s="121"/>
      <c r="Z35230" s="121"/>
    </row>
    <row r="35231" spans="16:26" x14ac:dyDescent="0.25">
      <c r="P35231" s="122"/>
      <c r="R35231" s="122"/>
      <c r="T35231" s="122"/>
      <c r="V35231" s="122"/>
      <c r="X35231" s="122"/>
      <c r="Z35231" s="122"/>
    </row>
    <row r="35232" spans="16:26" x14ac:dyDescent="0.25">
      <c r="P35232" s="118"/>
      <c r="R35232" s="118"/>
      <c r="T35232" s="118"/>
      <c r="V35232" s="118"/>
      <c r="X35232" s="118"/>
      <c r="Z35232" s="118"/>
    </row>
    <row r="35233" spans="16:26" x14ac:dyDescent="0.25">
      <c r="P35233" s="119"/>
      <c r="R35233" s="119"/>
      <c r="T35233" s="119"/>
      <c r="V35233" s="119"/>
      <c r="X35233" s="119"/>
      <c r="Z35233" s="119"/>
    </row>
    <row r="35234" spans="16:26" x14ac:dyDescent="0.25">
      <c r="P35234" s="119"/>
      <c r="R35234" s="119"/>
      <c r="T35234" s="119"/>
      <c r="V35234" s="119"/>
      <c r="X35234" s="119"/>
      <c r="Z35234" s="119"/>
    </row>
    <row r="35235" spans="16:26" x14ac:dyDescent="0.25">
      <c r="P35235" s="120"/>
      <c r="R35235" s="120"/>
      <c r="T35235" s="120"/>
      <c r="V35235" s="120"/>
      <c r="X35235" s="120"/>
      <c r="Z35235" s="120"/>
    </row>
    <row r="35236" spans="16:26" x14ac:dyDescent="0.25">
      <c r="P35236" s="119"/>
      <c r="R35236" s="119"/>
      <c r="T35236" s="119"/>
      <c r="V35236" s="119"/>
      <c r="X35236" s="119"/>
      <c r="Z35236" s="119"/>
    </row>
    <row r="35237" spans="16:26" x14ac:dyDescent="0.25">
      <c r="P35237" s="119"/>
      <c r="R35237" s="119"/>
      <c r="T35237" s="119"/>
      <c r="V35237" s="119"/>
      <c r="X35237" s="119"/>
      <c r="Z35237" s="119"/>
    </row>
    <row r="35238" spans="16:26" x14ac:dyDescent="0.25">
      <c r="P35238" s="120"/>
      <c r="R35238" s="120"/>
      <c r="T35238" s="120"/>
      <c r="V35238" s="120"/>
      <c r="X35238" s="120"/>
      <c r="Z35238" s="120"/>
    </row>
    <row r="35239" spans="16:26" x14ac:dyDescent="0.25">
      <c r="P35239" s="119"/>
      <c r="R35239" s="119"/>
      <c r="T35239" s="119"/>
      <c r="V35239" s="119"/>
      <c r="X35239" s="119"/>
      <c r="Z35239" s="119"/>
    </row>
    <row r="35240" spans="16:26" x14ac:dyDescent="0.25">
      <c r="P35240" s="120"/>
      <c r="R35240" s="120"/>
      <c r="T35240" s="120"/>
      <c r="V35240" s="120"/>
      <c r="X35240" s="120"/>
      <c r="Z35240" s="120"/>
    </row>
    <row r="35241" spans="16:26" x14ac:dyDescent="0.25">
      <c r="P35241" s="119"/>
      <c r="R35241" s="119"/>
      <c r="T35241" s="119"/>
      <c r="V35241" s="119"/>
      <c r="X35241" s="119"/>
      <c r="Z35241" s="119"/>
    </row>
    <row r="35242" spans="16:26" x14ac:dyDescent="0.25">
      <c r="P35242" s="119"/>
      <c r="R35242" s="119"/>
      <c r="T35242" s="119"/>
      <c r="V35242" s="119"/>
      <c r="X35242" s="119"/>
      <c r="Z35242" s="119"/>
    </row>
    <row r="35243" spans="16:26" x14ac:dyDescent="0.25">
      <c r="P35243" s="119"/>
      <c r="R35243" s="119"/>
      <c r="T35243" s="119"/>
      <c r="V35243" s="119"/>
      <c r="X35243" s="119"/>
      <c r="Z35243" s="119"/>
    </row>
    <row r="35244" spans="16:26" x14ac:dyDescent="0.25">
      <c r="P35244" s="121"/>
      <c r="R35244" s="121"/>
      <c r="T35244" s="121"/>
      <c r="V35244" s="121"/>
      <c r="X35244" s="121"/>
      <c r="Z35244" s="121"/>
    </row>
    <row r="35245" spans="16:26" x14ac:dyDescent="0.25">
      <c r="P35245" s="121"/>
      <c r="R35245" s="121"/>
      <c r="T35245" s="121"/>
      <c r="V35245" s="121"/>
      <c r="X35245" s="121"/>
      <c r="Z35245" s="121"/>
    </row>
    <row r="35246" spans="16:26" x14ac:dyDescent="0.25">
      <c r="P35246" s="121"/>
      <c r="R35246" s="121"/>
      <c r="T35246" s="121"/>
      <c r="V35246" s="121"/>
      <c r="X35246" s="121"/>
      <c r="Z35246" s="121"/>
    </row>
    <row r="35247" spans="16:26" x14ac:dyDescent="0.25">
      <c r="P35247" s="121"/>
      <c r="R35247" s="121"/>
      <c r="T35247" s="121"/>
      <c r="V35247" s="121"/>
      <c r="X35247" s="121"/>
      <c r="Z35247" s="121"/>
    </row>
    <row r="35248" spans="16:26" x14ac:dyDescent="0.25">
      <c r="P35248" s="122"/>
      <c r="R35248" s="122"/>
      <c r="T35248" s="122"/>
      <c r="V35248" s="122"/>
      <c r="X35248" s="122"/>
      <c r="Z35248" s="122"/>
    </row>
    <row r="35249" spans="16:26" x14ac:dyDescent="0.25">
      <c r="P35249" s="118"/>
      <c r="R35249" s="118"/>
      <c r="T35249" s="118"/>
      <c r="V35249" s="118"/>
      <c r="X35249" s="118"/>
      <c r="Z35249" s="118"/>
    </row>
    <row r="35250" spans="16:26" x14ac:dyDescent="0.25">
      <c r="P35250" s="119"/>
      <c r="R35250" s="119"/>
      <c r="T35250" s="119"/>
      <c r="V35250" s="119"/>
      <c r="X35250" s="119"/>
      <c r="Z35250" s="119"/>
    </row>
    <row r="35251" spans="16:26" x14ac:dyDescent="0.25">
      <c r="P35251" s="119"/>
      <c r="R35251" s="119"/>
      <c r="T35251" s="119"/>
      <c r="V35251" s="119"/>
      <c r="X35251" s="119"/>
      <c r="Z35251" s="119"/>
    </row>
    <row r="35252" spans="16:26" x14ac:dyDescent="0.25">
      <c r="P35252" s="120"/>
      <c r="R35252" s="120"/>
      <c r="T35252" s="120"/>
      <c r="V35252" s="120"/>
      <c r="X35252" s="120"/>
      <c r="Z35252" s="120"/>
    </row>
    <row r="35253" spans="16:26" x14ac:dyDescent="0.25">
      <c r="P35253" s="119"/>
      <c r="R35253" s="119"/>
      <c r="T35253" s="119"/>
      <c r="V35253" s="119"/>
      <c r="X35253" s="119"/>
      <c r="Z35253" s="119"/>
    </row>
    <row r="35254" spans="16:26" x14ac:dyDescent="0.25">
      <c r="P35254" s="119"/>
      <c r="R35254" s="119"/>
      <c r="T35254" s="119"/>
      <c r="V35254" s="119"/>
      <c r="X35254" s="119"/>
      <c r="Z35254" s="119"/>
    </row>
    <row r="35255" spans="16:26" x14ac:dyDescent="0.25">
      <c r="P35255" s="120"/>
      <c r="R35255" s="120"/>
      <c r="T35255" s="120"/>
      <c r="V35255" s="120"/>
      <c r="X35255" s="120"/>
      <c r="Z35255" s="120"/>
    </row>
    <row r="35256" spans="16:26" x14ac:dyDescent="0.25">
      <c r="P35256" s="119"/>
      <c r="R35256" s="119"/>
      <c r="T35256" s="119"/>
      <c r="V35256" s="119"/>
      <c r="X35256" s="119"/>
      <c r="Z35256" s="119"/>
    </row>
    <row r="35257" spans="16:26" x14ac:dyDescent="0.25">
      <c r="P35257" s="120"/>
      <c r="R35257" s="120"/>
      <c r="T35257" s="120"/>
      <c r="V35257" s="120"/>
      <c r="X35257" s="120"/>
      <c r="Z35257" s="120"/>
    </row>
    <row r="35258" spans="16:26" x14ac:dyDescent="0.25">
      <c r="P35258" s="119"/>
      <c r="R35258" s="119"/>
      <c r="T35258" s="119"/>
      <c r="V35258" s="119"/>
      <c r="X35258" s="119"/>
      <c r="Z35258" s="119"/>
    </row>
    <row r="35259" spans="16:26" x14ac:dyDescent="0.25">
      <c r="P35259" s="119"/>
      <c r="R35259" s="119"/>
      <c r="T35259" s="119"/>
      <c r="V35259" s="119"/>
      <c r="X35259" s="119"/>
      <c r="Z35259" s="119"/>
    </row>
    <row r="35260" spans="16:26" x14ac:dyDescent="0.25">
      <c r="P35260" s="119"/>
      <c r="R35260" s="119"/>
      <c r="T35260" s="119"/>
      <c r="V35260" s="119"/>
      <c r="X35260" s="119"/>
      <c r="Z35260" s="119"/>
    </row>
    <row r="35261" spans="16:26" x14ac:dyDescent="0.25">
      <c r="P35261" s="121"/>
      <c r="R35261" s="121"/>
      <c r="T35261" s="121"/>
      <c r="V35261" s="121"/>
      <c r="X35261" s="121"/>
      <c r="Z35261" s="121"/>
    </row>
    <row r="35262" spans="16:26" x14ac:dyDescent="0.25">
      <c r="P35262" s="121"/>
      <c r="R35262" s="121"/>
      <c r="T35262" s="121"/>
      <c r="V35262" s="121"/>
      <c r="X35262" s="121"/>
      <c r="Z35262" s="121"/>
    </row>
    <row r="35263" spans="16:26" x14ac:dyDescent="0.25">
      <c r="P35263" s="121"/>
      <c r="R35263" s="121"/>
      <c r="T35263" s="121"/>
      <c r="V35263" s="121"/>
      <c r="X35263" s="121"/>
      <c r="Z35263" s="121"/>
    </row>
    <row r="35264" spans="16:26" x14ac:dyDescent="0.25">
      <c r="P35264" s="121"/>
      <c r="R35264" s="121"/>
      <c r="T35264" s="121"/>
      <c r="V35264" s="121"/>
      <c r="X35264" s="121"/>
      <c r="Z35264" s="121"/>
    </row>
    <row r="35265" spans="16:26" x14ac:dyDescent="0.25">
      <c r="P35265" s="122"/>
      <c r="R35265" s="122"/>
      <c r="T35265" s="122"/>
      <c r="V35265" s="122"/>
      <c r="X35265" s="122"/>
      <c r="Z35265" s="122"/>
    </row>
    <row r="35266" spans="16:26" x14ac:dyDescent="0.25">
      <c r="P35266" s="118"/>
      <c r="R35266" s="118"/>
      <c r="T35266" s="118"/>
      <c r="V35266" s="118"/>
      <c r="X35266" s="118"/>
      <c r="Z35266" s="118"/>
    </row>
    <row r="35267" spans="16:26" x14ac:dyDescent="0.25">
      <c r="P35267" s="119"/>
      <c r="R35267" s="119"/>
      <c r="T35267" s="119"/>
      <c r="V35267" s="119"/>
      <c r="X35267" s="119"/>
      <c r="Z35267" s="119"/>
    </row>
    <row r="35268" spans="16:26" x14ac:dyDescent="0.25">
      <c r="P35268" s="119"/>
      <c r="R35268" s="119"/>
      <c r="T35268" s="119"/>
      <c r="V35268" s="119"/>
      <c r="X35268" s="119"/>
      <c r="Z35268" s="119"/>
    </row>
    <row r="35269" spans="16:26" x14ac:dyDescent="0.25">
      <c r="P35269" s="120"/>
      <c r="R35269" s="120"/>
      <c r="T35269" s="120"/>
      <c r="V35269" s="120"/>
      <c r="X35269" s="120"/>
      <c r="Z35269" s="120"/>
    </row>
    <row r="35270" spans="16:26" x14ac:dyDescent="0.25">
      <c r="P35270" s="119"/>
      <c r="R35270" s="119"/>
      <c r="T35270" s="119"/>
      <c r="V35270" s="119"/>
      <c r="X35270" s="119"/>
      <c r="Z35270" s="119"/>
    </row>
    <row r="35271" spans="16:26" x14ac:dyDescent="0.25">
      <c r="P35271" s="119"/>
      <c r="R35271" s="119"/>
      <c r="T35271" s="119"/>
      <c r="V35271" s="119"/>
      <c r="X35271" s="119"/>
      <c r="Z35271" s="119"/>
    </row>
    <row r="35272" spans="16:26" x14ac:dyDescent="0.25">
      <c r="P35272" s="120"/>
      <c r="R35272" s="120"/>
      <c r="T35272" s="120"/>
      <c r="V35272" s="120"/>
      <c r="X35272" s="120"/>
      <c r="Z35272" s="120"/>
    </row>
    <row r="35273" spans="16:26" x14ac:dyDescent="0.25">
      <c r="P35273" s="119"/>
      <c r="R35273" s="119"/>
      <c r="T35273" s="119"/>
      <c r="V35273" s="119"/>
      <c r="X35273" s="119"/>
      <c r="Z35273" s="119"/>
    </row>
    <row r="35274" spans="16:26" x14ac:dyDescent="0.25">
      <c r="P35274" s="120"/>
      <c r="R35274" s="120"/>
      <c r="T35274" s="120"/>
      <c r="V35274" s="120"/>
      <c r="X35274" s="120"/>
      <c r="Z35274" s="120"/>
    </row>
    <row r="35275" spans="16:26" x14ac:dyDescent="0.25">
      <c r="P35275" s="119"/>
      <c r="R35275" s="119"/>
      <c r="T35275" s="119"/>
      <c r="V35275" s="119"/>
      <c r="X35275" s="119"/>
      <c r="Z35275" s="119"/>
    </row>
    <row r="35276" spans="16:26" x14ac:dyDescent="0.25">
      <c r="P35276" s="119"/>
      <c r="R35276" s="119"/>
      <c r="T35276" s="119"/>
      <c r="V35276" s="119"/>
      <c r="X35276" s="119"/>
      <c r="Z35276" s="119"/>
    </row>
    <row r="35277" spans="16:26" x14ac:dyDescent="0.25">
      <c r="P35277" s="119"/>
      <c r="R35277" s="119"/>
      <c r="T35277" s="119"/>
      <c r="V35277" s="119"/>
      <c r="X35277" s="119"/>
      <c r="Z35277" s="119"/>
    </row>
    <row r="35278" spans="16:26" x14ac:dyDescent="0.25">
      <c r="P35278" s="121"/>
      <c r="R35278" s="121"/>
      <c r="T35278" s="121"/>
      <c r="V35278" s="121"/>
      <c r="X35278" s="121"/>
      <c r="Z35278" s="121"/>
    </row>
    <row r="35279" spans="16:26" x14ac:dyDescent="0.25">
      <c r="P35279" s="121"/>
      <c r="R35279" s="121"/>
      <c r="T35279" s="121"/>
      <c r="V35279" s="121"/>
      <c r="X35279" s="121"/>
      <c r="Z35279" s="121"/>
    </row>
    <row r="35280" spans="16:26" x14ac:dyDescent="0.25">
      <c r="P35280" s="121"/>
      <c r="R35280" s="121"/>
      <c r="T35280" s="121"/>
      <c r="V35280" s="121"/>
      <c r="X35280" s="121"/>
      <c r="Z35280" s="121"/>
    </row>
    <row r="35281" spans="16:26" x14ac:dyDescent="0.25">
      <c r="P35281" s="121"/>
      <c r="R35281" s="121"/>
      <c r="T35281" s="121"/>
      <c r="V35281" s="121"/>
      <c r="X35281" s="121"/>
      <c r="Z35281" s="121"/>
    </row>
    <row r="35282" spans="16:26" x14ac:dyDescent="0.25">
      <c r="P35282" s="122"/>
      <c r="R35282" s="122"/>
      <c r="T35282" s="122"/>
      <c r="V35282" s="122"/>
      <c r="X35282" s="122"/>
      <c r="Z35282" s="122"/>
    </row>
    <row r="35283" spans="16:26" x14ac:dyDescent="0.25">
      <c r="P35283" s="118"/>
      <c r="R35283" s="118"/>
      <c r="T35283" s="118"/>
      <c r="V35283" s="118"/>
      <c r="X35283" s="118"/>
      <c r="Z35283" s="118"/>
    </row>
    <row r="35284" spans="16:26" x14ac:dyDescent="0.25">
      <c r="P35284" s="119"/>
      <c r="R35284" s="119"/>
      <c r="T35284" s="119"/>
      <c r="V35284" s="119"/>
      <c r="X35284" s="119"/>
      <c r="Z35284" s="119"/>
    </row>
    <row r="35285" spans="16:26" x14ac:dyDescent="0.25">
      <c r="P35285" s="119"/>
      <c r="R35285" s="119"/>
      <c r="T35285" s="119"/>
      <c r="V35285" s="119"/>
      <c r="X35285" s="119"/>
      <c r="Z35285" s="119"/>
    </row>
    <row r="35286" spans="16:26" x14ac:dyDescent="0.25">
      <c r="P35286" s="120"/>
      <c r="R35286" s="120"/>
      <c r="T35286" s="120"/>
      <c r="V35286" s="120"/>
      <c r="X35286" s="120"/>
      <c r="Z35286" s="120"/>
    </row>
    <row r="35287" spans="16:26" x14ac:dyDescent="0.25">
      <c r="P35287" s="119"/>
      <c r="R35287" s="119"/>
      <c r="T35287" s="119"/>
      <c r="V35287" s="119"/>
      <c r="X35287" s="119"/>
      <c r="Z35287" s="119"/>
    </row>
    <row r="35288" spans="16:26" x14ac:dyDescent="0.25">
      <c r="P35288" s="119"/>
      <c r="R35288" s="119"/>
      <c r="T35288" s="119"/>
      <c r="V35288" s="119"/>
      <c r="X35288" s="119"/>
      <c r="Z35288" s="119"/>
    </row>
    <row r="35289" spans="16:26" x14ac:dyDescent="0.25">
      <c r="P35289" s="120"/>
      <c r="R35289" s="120"/>
      <c r="T35289" s="120"/>
      <c r="V35289" s="120"/>
      <c r="X35289" s="120"/>
      <c r="Z35289" s="120"/>
    </row>
    <row r="35290" spans="16:26" x14ac:dyDescent="0.25">
      <c r="P35290" s="119"/>
      <c r="R35290" s="119"/>
      <c r="T35290" s="119"/>
      <c r="V35290" s="119"/>
      <c r="X35290" s="119"/>
      <c r="Z35290" s="119"/>
    </row>
    <row r="35291" spans="16:26" x14ac:dyDescent="0.25">
      <c r="P35291" s="120"/>
      <c r="R35291" s="120"/>
      <c r="T35291" s="120"/>
      <c r="V35291" s="120"/>
      <c r="X35291" s="120"/>
      <c r="Z35291" s="120"/>
    </row>
    <row r="35292" spans="16:26" x14ac:dyDescent="0.25">
      <c r="P35292" s="119"/>
      <c r="R35292" s="119"/>
      <c r="T35292" s="119"/>
      <c r="V35292" s="119"/>
      <c r="X35292" s="119"/>
      <c r="Z35292" s="119"/>
    </row>
    <row r="35293" spans="16:26" x14ac:dyDescent="0.25">
      <c r="P35293" s="119"/>
      <c r="R35293" s="119"/>
      <c r="T35293" s="119"/>
      <c r="V35293" s="119"/>
      <c r="X35293" s="119"/>
      <c r="Z35293" s="119"/>
    </row>
    <row r="35294" spans="16:26" x14ac:dyDescent="0.25">
      <c r="P35294" s="119"/>
      <c r="R35294" s="119"/>
      <c r="T35294" s="119"/>
      <c r="V35294" s="119"/>
      <c r="X35294" s="119"/>
      <c r="Z35294" s="119"/>
    </row>
    <row r="35295" spans="16:26" x14ac:dyDescent="0.25">
      <c r="P35295" s="121"/>
      <c r="R35295" s="121"/>
      <c r="T35295" s="121"/>
      <c r="V35295" s="121"/>
      <c r="X35295" s="121"/>
      <c r="Z35295" s="121"/>
    </row>
    <row r="35296" spans="16:26" x14ac:dyDescent="0.25">
      <c r="P35296" s="121"/>
      <c r="R35296" s="121"/>
      <c r="T35296" s="121"/>
      <c r="V35296" s="121"/>
      <c r="X35296" s="121"/>
      <c r="Z35296" s="121"/>
    </row>
    <row r="35297" spans="16:26" x14ac:dyDescent="0.25">
      <c r="P35297" s="121"/>
      <c r="R35297" s="121"/>
      <c r="T35297" s="121"/>
      <c r="V35297" s="121"/>
      <c r="X35297" s="121"/>
      <c r="Z35297" s="121"/>
    </row>
    <row r="35298" spans="16:26" x14ac:dyDescent="0.25">
      <c r="P35298" s="121"/>
      <c r="R35298" s="121"/>
      <c r="T35298" s="121"/>
      <c r="V35298" s="121"/>
      <c r="X35298" s="121"/>
      <c r="Z35298" s="121"/>
    </row>
    <row r="35299" spans="16:26" x14ac:dyDescent="0.25">
      <c r="P35299" s="122"/>
      <c r="R35299" s="122"/>
      <c r="T35299" s="122"/>
      <c r="V35299" s="122"/>
      <c r="X35299" s="122"/>
      <c r="Z35299" s="122"/>
    </row>
    <row r="35300" spans="16:26" x14ac:dyDescent="0.25">
      <c r="P35300" s="118"/>
      <c r="R35300" s="118"/>
      <c r="T35300" s="118"/>
      <c r="V35300" s="118"/>
      <c r="X35300" s="118"/>
      <c r="Z35300" s="118"/>
    </row>
    <row r="35301" spans="16:26" x14ac:dyDescent="0.25">
      <c r="P35301" s="119"/>
      <c r="R35301" s="119"/>
      <c r="T35301" s="119"/>
      <c r="V35301" s="119"/>
      <c r="X35301" s="119"/>
      <c r="Z35301" s="119"/>
    </row>
    <row r="35302" spans="16:26" x14ac:dyDescent="0.25">
      <c r="P35302" s="119"/>
      <c r="R35302" s="119"/>
      <c r="T35302" s="119"/>
      <c r="V35302" s="119"/>
      <c r="X35302" s="119"/>
      <c r="Z35302" s="119"/>
    </row>
    <row r="35303" spans="16:26" x14ac:dyDescent="0.25">
      <c r="P35303" s="120"/>
      <c r="R35303" s="120"/>
      <c r="T35303" s="120"/>
      <c r="V35303" s="120"/>
      <c r="X35303" s="120"/>
      <c r="Z35303" s="120"/>
    </row>
    <row r="35304" spans="16:26" x14ac:dyDescent="0.25">
      <c r="P35304" s="119"/>
      <c r="R35304" s="119"/>
      <c r="T35304" s="119"/>
      <c r="V35304" s="119"/>
      <c r="X35304" s="119"/>
      <c r="Z35304" s="119"/>
    </row>
    <row r="35305" spans="16:26" x14ac:dyDescent="0.25">
      <c r="P35305" s="119"/>
      <c r="R35305" s="119"/>
      <c r="T35305" s="119"/>
      <c r="V35305" s="119"/>
      <c r="X35305" s="119"/>
      <c r="Z35305" s="119"/>
    </row>
    <row r="35306" spans="16:26" x14ac:dyDescent="0.25">
      <c r="P35306" s="120"/>
      <c r="R35306" s="120"/>
      <c r="T35306" s="120"/>
      <c r="V35306" s="120"/>
      <c r="X35306" s="120"/>
      <c r="Z35306" s="120"/>
    </row>
    <row r="35307" spans="16:26" x14ac:dyDescent="0.25">
      <c r="P35307" s="119"/>
      <c r="R35307" s="119"/>
      <c r="T35307" s="119"/>
      <c r="V35307" s="119"/>
      <c r="X35307" s="119"/>
      <c r="Z35307" s="119"/>
    </row>
    <row r="35308" spans="16:26" x14ac:dyDescent="0.25">
      <c r="P35308" s="120"/>
      <c r="R35308" s="120"/>
      <c r="T35308" s="120"/>
      <c r="V35308" s="120"/>
      <c r="X35308" s="120"/>
      <c r="Z35308" s="120"/>
    </row>
    <row r="35309" spans="16:26" x14ac:dyDescent="0.25">
      <c r="P35309" s="119"/>
      <c r="R35309" s="119"/>
      <c r="T35309" s="119"/>
      <c r="V35309" s="119"/>
      <c r="X35309" s="119"/>
      <c r="Z35309" s="119"/>
    </row>
    <row r="35310" spans="16:26" x14ac:dyDescent="0.25">
      <c r="P35310" s="119"/>
      <c r="R35310" s="119"/>
      <c r="T35310" s="119"/>
      <c r="V35310" s="119"/>
      <c r="X35310" s="119"/>
      <c r="Z35310" s="119"/>
    </row>
    <row r="35311" spans="16:26" x14ac:dyDescent="0.25">
      <c r="P35311" s="119"/>
      <c r="R35311" s="119"/>
      <c r="T35311" s="119"/>
      <c r="V35311" s="119"/>
      <c r="X35311" s="119"/>
      <c r="Z35311" s="119"/>
    </row>
    <row r="35312" spans="16:26" x14ac:dyDescent="0.25">
      <c r="P35312" s="121"/>
      <c r="R35312" s="121"/>
      <c r="T35312" s="121"/>
      <c r="V35312" s="121"/>
      <c r="X35312" s="121"/>
      <c r="Z35312" s="121"/>
    </row>
    <row r="35313" spans="16:26" x14ac:dyDescent="0.25">
      <c r="P35313" s="121"/>
      <c r="R35313" s="121"/>
      <c r="T35313" s="121"/>
      <c r="V35313" s="121"/>
      <c r="X35313" s="121"/>
      <c r="Z35313" s="121"/>
    </row>
    <row r="35314" spans="16:26" x14ac:dyDescent="0.25">
      <c r="P35314" s="121"/>
      <c r="R35314" s="121"/>
      <c r="T35314" s="121"/>
      <c r="V35314" s="121"/>
      <c r="X35314" s="121"/>
      <c r="Z35314" s="121"/>
    </row>
    <row r="35315" spans="16:26" x14ac:dyDescent="0.25">
      <c r="P35315" s="121"/>
      <c r="R35315" s="121"/>
      <c r="T35315" s="121"/>
      <c r="V35315" s="121"/>
      <c r="X35315" s="121"/>
      <c r="Z35315" s="121"/>
    </row>
    <row r="35316" spans="16:26" x14ac:dyDescent="0.25">
      <c r="P35316" s="122"/>
      <c r="R35316" s="122"/>
      <c r="T35316" s="122"/>
      <c r="V35316" s="122"/>
      <c r="X35316" s="122"/>
      <c r="Z35316" s="122"/>
    </row>
    <row r="35317" spans="16:26" x14ac:dyDescent="0.25">
      <c r="P35317" s="118"/>
      <c r="R35317" s="118"/>
      <c r="T35317" s="118"/>
      <c r="V35317" s="118"/>
      <c r="X35317" s="118"/>
      <c r="Z35317" s="118"/>
    </row>
    <row r="35318" spans="16:26" x14ac:dyDescent="0.25">
      <c r="P35318" s="119"/>
      <c r="R35318" s="119"/>
      <c r="T35318" s="119"/>
      <c r="V35318" s="119"/>
      <c r="X35318" s="119"/>
      <c r="Z35318" s="119"/>
    </row>
    <row r="35319" spans="16:26" x14ac:dyDescent="0.25">
      <c r="P35319" s="119"/>
      <c r="R35319" s="119"/>
      <c r="T35319" s="119"/>
      <c r="V35319" s="119"/>
      <c r="X35319" s="119"/>
      <c r="Z35319" s="119"/>
    </row>
    <row r="35320" spans="16:26" x14ac:dyDescent="0.25">
      <c r="P35320" s="120"/>
      <c r="R35320" s="120"/>
      <c r="T35320" s="120"/>
      <c r="V35320" s="120"/>
      <c r="X35320" s="120"/>
      <c r="Z35320" s="120"/>
    </row>
    <row r="35321" spans="16:26" x14ac:dyDescent="0.25">
      <c r="P35321" s="119"/>
      <c r="R35321" s="119"/>
      <c r="T35321" s="119"/>
      <c r="V35321" s="119"/>
      <c r="X35321" s="119"/>
      <c r="Z35321" s="119"/>
    </row>
    <row r="35322" spans="16:26" x14ac:dyDescent="0.25">
      <c r="P35322" s="119"/>
      <c r="R35322" s="119"/>
      <c r="T35322" s="119"/>
      <c r="V35322" s="119"/>
      <c r="X35322" s="119"/>
      <c r="Z35322" s="119"/>
    </row>
    <row r="35323" spans="16:26" x14ac:dyDescent="0.25">
      <c r="P35323" s="120"/>
      <c r="R35323" s="120"/>
      <c r="T35323" s="120"/>
      <c r="V35323" s="120"/>
      <c r="X35323" s="120"/>
      <c r="Z35323" s="120"/>
    </row>
    <row r="35324" spans="16:26" x14ac:dyDescent="0.25">
      <c r="P35324" s="119"/>
      <c r="R35324" s="119"/>
      <c r="T35324" s="119"/>
      <c r="V35324" s="119"/>
      <c r="X35324" s="119"/>
      <c r="Z35324" s="119"/>
    </row>
    <row r="35325" spans="16:26" x14ac:dyDescent="0.25">
      <c r="P35325" s="120"/>
      <c r="R35325" s="120"/>
      <c r="T35325" s="120"/>
      <c r="V35325" s="120"/>
      <c r="X35325" s="120"/>
      <c r="Z35325" s="120"/>
    </row>
    <row r="35326" spans="16:26" x14ac:dyDescent="0.25">
      <c r="P35326" s="119"/>
      <c r="R35326" s="119"/>
      <c r="T35326" s="119"/>
      <c r="V35326" s="119"/>
      <c r="X35326" s="119"/>
      <c r="Z35326" s="119"/>
    </row>
    <row r="35327" spans="16:26" x14ac:dyDescent="0.25">
      <c r="P35327" s="119"/>
      <c r="R35327" s="119"/>
      <c r="T35327" s="119"/>
      <c r="V35327" s="119"/>
      <c r="X35327" s="119"/>
      <c r="Z35327" s="119"/>
    </row>
    <row r="35328" spans="16:26" x14ac:dyDescent="0.25">
      <c r="P35328" s="119"/>
      <c r="R35328" s="119"/>
      <c r="T35328" s="119"/>
      <c r="V35328" s="119"/>
      <c r="X35328" s="119"/>
      <c r="Z35328" s="119"/>
    </row>
    <row r="35329" spans="16:26" x14ac:dyDescent="0.25">
      <c r="P35329" s="121"/>
      <c r="R35329" s="121"/>
      <c r="T35329" s="121"/>
      <c r="V35329" s="121"/>
      <c r="X35329" s="121"/>
      <c r="Z35329" s="121"/>
    </row>
    <row r="35330" spans="16:26" x14ac:dyDescent="0.25">
      <c r="P35330" s="121"/>
      <c r="R35330" s="121"/>
      <c r="T35330" s="121"/>
      <c r="V35330" s="121"/>
      <c r="X35330" s="121"/>
      <c r="Z35330" s="121"/>
    </row>
    <row r="35331" spans="16:26" x14ac:dyDescent="0.25">
      <c r="P35331" s="121"/>
      <c r="R35331" s="121"/>
      <c r="T35331" s="121"/>
      <c r="V35331" s="121"/>
      <c r="X35331" s="121"/>
      <c r="Z35331" s="121"/>
    </row>
    <row r="35332" spans="16:26" x14ac:dyDescent="0.25">
      <c r="P35332" s="121"/>
      <c r="R35332" s="121"/>
      <c r="T35332" s="121"/>
      <c r="V35332" s="121"/>
      <c r="X35332" s="121"/>
      <c r="Z35332" s="121"/>
    </row>
    <row r="35333" spans="16:26" x14ac:dyDescent="0.25">
      <c r="P35333" s="122"/>
      <c r="R35333" s="122"/>
      <c r="T35333" s="122"/>
      <c r="V35333" s="122"/>
      <c r="X35333" s="122"/>
      <c r="Z35333" s="122"/>
    </row>
    <row r="35334" spans="16:26" x14ac:dyDescent="0.25">
      <c r="P35334" s="118"/>
      <c r="R35334" s="118"/>
      <c r="T35334" s="118"/>
      <c r="V35334" s="118"/>
      <c r="X35334" s="118"/>
      <c r="Z35334" s="118"/>
    </row>
    <row r="35335" spans="16:26" x14ac:dyDescent="0.25">
      <c r="P35335" s="119"/>
      <c r="R35335" s="119"/>
      <c r="T35335" s="119"/>
      <c r="V35335" s="119"/>
      <c r="X35335" s="119"/>
      <c r="Z35335" s="119"/>
    </row>
    <row r="35336" spans="16:26" x14ac:dyDescent="0.25">
      <c r="P35336" s="119"/>
      <c r="R35336" s="119"/>
      <c r="T35336" s="119"/>
      <c r="V35336" s="119"/>
      <c r="X35336" s="119"/>
      <c r="Z35336" s="119"/>
    </row>
    <row r="35337" spans="16:26" x14ac:dyDescent="0.25">
      <c r="P35337" s="120"/>
      <c r="R35337" s="120"/>
      <c r="T35337" s="120"/>
      <c r="V35337" s="120"/>
      <c r="X35337" s="120"/>
      <c r="Z35337" s="120"/>
    </row>
    <row r="35338" spans="16:26" x14ac:dyDescent="0.25">
      <c r="P35338" s="119"/>
      <c r="R35338" s="119"/>
      <c r="T35338" s="119"/>
      <c r="V35338" s="119"/>
      <c r="X35338" s="119"/>
      <c r="Z35338" s="119"/>
    </row>
    <row r="35339" spans="16:26" x14ac:dyDescent="0.25">
      <c r="P35339" s="119"/>
      <c r="R35339" s="119"/>
      <c r="T35339" s="119"/>
      <c r="V35339" s="119"/>
      <c r="X35339" s="119"/>
      <c r="Z35339" s="119"/>
    </row>
    <row r="35340" spans="16:26" x14ac:dyDescent="0.25">
      <c r="P35340" s="120"/>
      <c r="R35340" s="120"/>
      <c r="T35340" s="120"/>
      <c r="V35340" s="120"/>
      <c r="X35340" s="120"/>
      <c r="Z35340" s="120"/>
    </row>
    <row r="35341" spans="16:26" x14ac:dyDescent="0.25">
      <c r="P35341" s="119"/>
      <c r="R35341" s="119"/>
      <c r="T35341" s="119"/>
      <c r="V35341" s="119"/>
      <c r="X35341" s="119"/>
      <c r="Z35341" s="119"/>
    </row>
    <row r="35342" spans="16:26" x14ac:dyDescent="0.25">
      <c r="P35342" s="120"/>
      <c r="R35342" s="120"/>
      <c r="T35342" s="120"/>
      <c r="V35342" s="120"/>
      <c r="X35342" s="120"/>
      <c r="Z35342" s="120"/>
    </row>
    <row r="35343" spans="16:26" x14ac:dyDescent="0.25">
      <c r="P35343" s="119"/>
      <c r="R35343" s="119"/>
      <c r="T35343" s="119"/>
      <c r="V35343" s="119"/>
      <c r="X35343" s="119"/>
      <c r="Z35343" s="119"/>
    </row>
    <row r="35344" spans="16:26" x14ac:dyDescent="0.25">
      <c r="P35344" s="119"/>
      <c r="R35344" s="119"/>
      <c r="T35344" s="119"/>
      <c r="V35344" s="119"/>
      <c r="X35344" s="119"/>
      <c r="Z35344" s="119"/>
    </row>
    <row r="35345" spans="16:26" x14ac:dyDescent="0.25">
      <c r="P35345" s="119"/>
      <c r="R35345" s="119"/>
      <c r="T35345" s="119"/>
      <c r="V35345" s="119"/>
      <c r="X35345" s="119"/>
      <c r="Z35345" s="119"/>
    </row>
    <row r="35346" spans="16:26" x14ac:dyDescent="0.25">
      <c r="P35346" s="121"/>
      <c r="R35346" s="121"/>
      <c r="T35346" s="121"/>
      <c r="V35346" s="121"/>
      <c r="X35346" s="121"/>
      <c r="Z35346" s="121"/>
    </row>
    <row r="35347" spans="16:26" x14ac:dyDescent="0.25">
      <c r="P35347" s="121"/>
      <c r="R35347" s="121"/>
      <c r="T35347" s="121"/>
      <c r="V35347" s="121"/>
      <c r="X35347" s="121"/>
      <c r="Z35347" s="121"/>
    </row>
    <row r="35348" spans="16:26" x14ac:dyDescent="0.25">
      <c r="P35348" s="121"/>
      <c r="R35348" s="121"/>
      <c r="T35348" s="121"/>
      <c r="V35348" s="121"/>
      <c r="X35348" s="121"/>
      <c r="Z35348" s="121"/>
    </row>
    <row r="35349" spans="16:26" x14ac:dyDescent="0.25">
      <c r="P35349" s="121"/>
      <c r="R35349" s="121"/>
      <c r="T35349" s="121"/>
      <c r="V35349" s="121"/>
      <c r="X35349" s="121"/>
      <c r="Z35349" s="121"/>
    </row>
    <row r="35350" spans="16:26" x14ac:dyDescent="0.25">
      <c r="P35350" s="122"/>
      <c r="R35350" s="122"/>
      <c r="T35350" s="122"/>
      <c r="V35350" s="122"/>
      <c r="X35350" s="122"/>
      <c r="Z35350" s="122"/>
    </row>
    <row r="35351" spans="16:26" x14ac:dyDescent="0.25">
      <c r="P35351" s="118"/>
      <c r="R35351" s="118"/>
      <c r="T35351" s="118"/>
      <c r="V35351" s="118"/>
      <c r="X35351" s="118"/>
      <c r="Z35351" s="118"/>
    </row>
    <row r="35352" spans="16:26" x14ac:dyDescent="0.25">
      <c r="P35352" s="119"/>
      <c r="R35352" s="119"/>
      <c r="T35352" s="119"/>
      <c r="V35352" s="119"/>
      <c r="X35352" s="119"/>
      <c r="Z35352" s="119"/>
    </row>
    <row r="35353" spans="16:26" x14ac:dyDescent="0.25">
      <c r="P35353" s="119"/>
      <c r="R35353" s="119"/>
      <c r="T35353" s="119"/>
      <c r="V35353" s="119"/>
      <c r="X35353" s="119"/>
      <c r="Z35353" s="119"/>
    </row>
    <row r="35354" spans="16:26" x14ac:dyDescent="0.25">
      <c r="P35354" s="120"/>
      <c r="R35354" s="120"/>
      <c r="T35354" s="120"/>
      <c r="V35354" s="120"/>
      <c r="X35354" s="120"/>
      <c r="Z35354" s="120"/>
    </row>
    <row r="35355" spans="16:26" x14ac:dyDescent="0.25">
      <c r="P35355" s="119"/>
      <c r="R35355" s="119"/>
      <c r="T35355" s="119"/>
      <c r="V35355" s="119"/>
      <c r="X35355" s="119"/>
      <c r="Z35355" s="119"/>
    </row>
    <row r="35356" spans="16:26" x14ac:dyDescent="0.25">
      <c r="P35356" s="119"/>
      <c r="R35356" s="119"/>
      <c r="T35356" s="119"/>
      <c r="V35356" s="119"/>
      <c r="X35356" s="119"/>
      <c r="Z35356" s="119"/>
    </row>
    <row r="35357" spans="16:26" x14ac:dyDescent="0.25">
      <c r="P35357" s="120"/>
      <c r="R35357" s="120"/>
      <c r="T35357" s="120"/>
      <c r="V35357" s="120"/>
      <c r="X35357" s="120"/>
      <c r="Z35357" s="120"/>
    </row>
    <row r="35358" spans="16:26" x14ac:dyDescent="0.25">
      <c r="P35358" s="119"/>
      <c r="R35358" s="119"/>
      <c r="T35358" s="119"/>
      <c r="V35358" s="119"/>
      <c r="X35358" s="119"/>
      <c r="Z35358" s="119"/>
    </row>
    <row r="35359" spans="16:26" x14ac:dyDescent="0.25">
      <c r="P35359" s="120"/>
      <c r="R35359" s="120"/>
      <c r="T35359" s="120"/>
      <c r="V35359" s="120"/>
      <c r="X35359" s="120"/>
      <c r="Z35359" s="120"/>
    </row>
    <row r="35360" spans="16:26" x14ac:dyDescent="0.25">
      <c r="P35360" s="119"/>
      <c r="R35360" s="119"/>
      <c r="T35360" s="119"/>
      <c r="V35360" s="119"/>
      <c r="X35360" s="119"/>
      <c r="Z35360" s="119"/>
    </row>
    <row r="35361" spans="16:26" x14ac:dyDescent="0.25">
      <c r="P35361" s="119"/>
      <c r="R35361" s="119"/>
      <c r="T35361" s="119"/>
      <c r="V35361" s="119"/>
      <c r="X35361" s="119"/>
      <c r="Z35361" s="119"/>
    </row>
    <row r="35362" spans="16:26" x14ac:dyDescent="0.25">
      <c r="P35362" s="119"/>
      <c r="R35362" s="119"/>
      <c r="T35362" s="119"/>
      <c r="V35362" s="119"/>
      <c r="X35362" s="119"/>
      <c r="Z35362" s="119"/>
    </row>
    <row r="35363" spans="16:26" x14ac:dyDescent="0.25">
      <c r="P35363" s="121"/>
      <c r="R35363" s="121"/>
      <c r="T35363" s="121"/>
      <c r="V35363" s="121"/>
      <c r="X35363" s="121"/>
      <c r="Z35363" s="121"/>
    </row>
    <row r="35364" spans="16:26" x14ac:dyDescent="0.25">
      <c r="P35364" s="121"/>
      <c r="R35364" s="121"/>
      <c r="T35364" s="121"/>
      <c r="V35364" s="121"/>
      <c r="X35364" s="121"/>
      <c r="Z35364" s="121"/>
    </row>
    <row r="35365" spans="16:26" x14ac:dyDescent="0.25">
      <c r="P35365" s="121"/>
      <c r="R35365" s="121"/>
      <c r="T35365" s="121"/>
      <c r="V35365" s="121"/>
      <c r="X35365" s="121"/>
      <c r="Z35365" s="121"/>
    </row>
    <row r="35366" spans="16:26" x14ac:dyDescent="0.25">
      <c r="P35366" s="121"/>
      <c r="R35366" s="121"/>
      <c r="T35366" s="121"/>
      <c r="V35366" s="121"/>
      <c r="X35366" s="121"/>
      <c r="Z35366" s="121"/>
    </row>
    <row r="35367" spans="16:26" x14ac:dyDescent="0.25">
      <c r="P35367" s="122"/>
      <c r="R35367" s="122"/>
      <c r="T35367" s="122"/>
      <c r="V35367" s="122"/>
      <c r="X35367" s="122"/>
      <c r="Z35367" s="122"/>
    </row>
    <row r="35368" spans="16:26" x14ac:dyDescent="0.25">
      <c r="P35368" s="118"/>
      <c r="R35368" s="118"/>
      <c r="T35368" s="118"/>
      <c r="V35368" s="118"/>
      <c r="X35368" s="118"/>
      <c r="Z35368" s="118"/>
    </row>
    <row r="35369" spans="16:26" x14ac:dyDescent="0.25">
      <c r="P35369" s="119"/>
      <c r="R35369" s="119"/>
      <c r="T35369" s="119"/>
      <c r="V35369" s="119"/>
      <c r="X35369" s="119"/>
      <c r="Z35369" s="119"/>
    </row>
    <row r="35370" spans="16:26" x14ac:dyDescent="0.25">
      <c r="P35370" s="119"/>
      <c r="R35370" s="119"/>
      <c r="T35370" s="119"/>
      <c r="V35370" s="119"/>
      <c r="X35370" s="119"/>
      <c r="Z35370" s="119"/>
    </row>
    <row r="35371" spans="16:26" x14ac:dyDescent="0.25">
      <c r="P35371" s="120"/>
      <c r="R35371" s="120"/>
      <c r="T35371" s="120"/>
      <c r="V35371" s="120"/>
      <c r="X35371" s="120"/>
      <c r="Z35371" s="120"/>
    </row>
    <row r="35372" spans="16:26" x14ac:dyDescent="0.25">
      <c r="P35372" s="119"/>
      <c r="R35372" s="119"/>
      <c r="T35372" s="119"/>
      <c r="V35372" s="119"/>
      <c r="X35372" s="119"/>
      <c r="Z35372" s="119"/>
    </row>
    <row r="35373" spans="16:26" x14ac:dyDescent="0.25">
      <c r="P35373" s="119"/>
      <c r="R35373" s="119"/>
      <c r="T35373" s="119"/>
      <c r="V35373" s="119"/>
      <c r="X35373" s="119"/>
      <c r="Z35373" s="119"/>
    </row>
    <row r="35374" spans="16:26" x14ac:dyDescent="0.25">
      <c r="P35374" s="120"/>
      <c r="R35374" s="120"/>
      <c r="T35374" s="120"/>
      <c r="V35374" s="120"/>
      <c r="X35374" s="120"/>
      <c r="Z35374" s="120"/>
    </row>
    <row r="35375" spans="16:26" x14ac:dyDescent="0.25">
      <c r="P35375" s="119"/>
      <c r="R35375" s="119"/>
      <c r="T35375" s="119"/>
      <c r="V35375" s="119"/>
      <c r="X35375" s="119"/>
      <c r="Z35375" s="119"/>
    </row>
    <row r="35376" spans="16:26" x14ac:dyDescent="0.25">
      <c r="P35376" s="120"/>
      <c r="R35376" s="120"/>
      <c r="T35376" s="120"/>
      <c r="V35376" s="120"/>
      <c r="X35376" s="120"/>
      <c r="Z35376" s="120"/>
    </row>
    <row r="35377" spans="16:26" x14ac:dyDescent="0.25">
      <c r="P35377" s="119"/>
      <c r="R35377" s="119"/>
      <c r="T35377" s="119"/>
      <c r="V35377" s="119"/>
      <c r="X35377" s="119"/>
      <c r="Z35377" s="119"/>
    </row>
    <row r="35378" spans="16:26" x14ac:dyDescent="0.25">
      <c r="P35378" s="119"/>
      <c r="R35378" s="119"/>
      <c r="T35378" s="119"/>
      <c r="V35378" s="119"/>
      <c r="X35378" s="119"/>
      <c r="Z35378" s="119"/>
    </row>
    <row r="35379" spans="16:26" x14ac:dyDescent="0.25">
      <c r="P35379" s="119"/>
      <c r="R35379" s="119"/>
      <c r="T35379" s="119"/>
      <c r="V35379" s="119"/>
      <c r="X35379" s="119"/>
      <c r="Z35379" s="119"/>
    </row>
    <row r="35380" spans="16:26" x14ac:dyDescent="0.25">
      <c r="P35380" s="121"/>
      <c r="R35380" s="121"/>
      <c r="T35380" s="121"/>
      <c r="V35380" s="121"/>
      <c r="X35380" s="121"/>
      <c r="Z35380" s="121"/>
    </row>
    <row r="35381" spans="16:26" x14ac:dyDescent="0.25">
      <c r="P35381" s="121"/>
      <c r="R35381" s="121"/>
      <c r="T35381" s="121"/>
      <c r="V35381" s="121"/>
      <c r="X35381" s="121"/>
      <c r="Z35381" s="121"/>
    </row>
    <row r="35382" spans="16:26" x14ac:dyDescent="0.25">
      <c r="P35382" s="121"/>
      <c r="R35382" s="121"/>
      <c r="T35382" s="121"/>
      <c r="V35382" s="121"/>
      <c r="X35382" s="121"/>
      <c r="Z35382" s="121"/>
    </row>
    <row r="35383" spans="16:26" x14ac:dyDescent="0.25">
      <c r="P35383" s="121"/>
      <c r="R35383" s="121"/>
      <c r="T35383" s="121"/>
      <c r="V35383" s="121"/>
      <c r="X35383" s="121"/>
      <c r="Z35383" s="121"/>
    </row>
    <row r="35384" spans="16:26" x14ac:dyDescent="0.25">
      <c r="P35384" s="122"/>
      <c r="R35384" s="122"/>
      <c r="T35384" s="122"/>
      <c r="V35384" s="122"/>
      <c r="X35384" s="122"/>
      <c r="Z35384" s="122"/>
    </row>
    <row r="35385" spans="16:26" x14ac:dyDescent="0.25">
      <c r="P35385" s="118"/>
      <c r="R35385" s="118"/>
      <c r="T35385" s="118"/>
      <c r="V35385" s="118"/>
      <c r="X35385" s="118"/>
      <c r="Z35385" s="118"/>
    </row>
    <row r="35386" spans="16:26" x14ac:dyDescent="0.25">
      <c r="P35386" s="119"/>
      <c r="R35386" s="119"/>
      <c r="T35386" s="119"/>
      <c r="V35386" s="119"/>
      <c r="X35386" s="119"/>
      <c r="Z35386" s="119"/>
    </row>
    <row r="35387" spans="16:26" x14ac:dyDescent="0.25">
      <c r="P35387" s="119"/>
      <c r="R35387" s="119"/>
      <c r="T35387" s="119"/>
      <c r="V35387" s="119"/>
      <c r="X35387" s="119"/>
      <c r="Z35387" s="119"/>
    </row>
    <row r="35388" spans="16:26" x14ac:dyDescent="0.25">
      <c r="P35388" s="120"/>
      <c r="R35388" s="120"/>
      <c r="T35388" s="120"/>
      <c r="V35388" s="120"/>
      <c r="X35388" s="120"/>
      <c r="Z35388" s="120"/>
    </row>
    <row r="35389" spans="16:26" x14ac:dyDescent="0.25">
      <c r="P35389" s="119"/>
      <c r="R35389" s="119"/>
      <c r="T35389" s="119"/>
      <c r="V35389" s="119"/>
      <c r="X35389" s="119"/>
      <c r="Z35389" s="119"/>
    </row>
    <row r="35390" spans="16:26" x14ac:dyDescent="0.25">
      <c r="P35390" s="119"/>
      <c r="R35390" s="119"/>
      <c r="T35390" s="119"/>
      <c r="V35390" s="119"/>
      <c r="X35390" s="119"/>
      <c r="Z35390" s="119"/>
    </row>
    <row r="35391" spans="16:26" x14ac:dyDescent="0.25">
      <c r="P35391" s="120"/>
      <c r="R35391" s="120"/>
      <c r="T35391" s="120"/>
      <c r="V35391" s="120"/>
      <c r="X35391" s="120"/>
      <c r="Z35391" s="120"/>
    </row>
    <row r="35392" spans="16:26" x14ac:dyDescent="0.25">
      <c r="P35392" s="119"/>
      <c r="R35392" s="119"/>
      <c r="T35392" s="119"/>
      <c r="V35392" s="119"/>
      <c r="X35392" s="119"/>
      <c r="Z35392" s="119"/>
    </row>
    <row r="35393" spans="16:26" x14ac:dyDescent="0.25">
      <c r="P35393" s="120"/>
      <c r="R35393" s="120"/>
      <c r="T35393" s="120"/>
      <c r="V35393" s="120"/>
      <c r="X35393" s="120"/>
      <c r="Z35393" s="120"/>
    </row>
    <row r="35394" spans="16:26" x14ac:dyDescent="0.25">
      <c r="P35394" s="119"/>
      <c r="R35394" s="119"/>
      <c r="T35394" s="119"/>
      <c r="V35394" s="119"/>
      <c r="X35394" s="119"/>
      <c r="Z35394" s="119"/>
    </row>
    <row r="35395" spans="16:26" x14ac:dyDescent="0.25">
      <c r="P35395" s="119"/>
      <c r="R35395" s="119"/>
      <c r="T35395" s="119"/>
      <c r="V35395" s="119"/>
      <c r="X35395" s="119"/>
      <c r="Z35395" s="119"/>
    </row>
    <row r="35396" spans="16:26" x14ac:dyDescent="0.25">
      <c r="P35396" s="119"/>
      <c r="R35396" s="119"/>
      <c r="T35396" s="119"/>
      <c r="V35396" s="119"/>
      <c r="X35396" s="119"/>
      <c r="Z35396" s="119"/>
    </row>
    <row r="35397" spans="16:26" x14ac:dyDescent="0.25">
      <c r="P35397" s="121"/>
      <c r="R35397" s="121"/>
      <c r="T35397" s="121"/>
      <c r="V35397" s="121"/>
      <c r="X35397" s="121"/>
      <c r="Z35397" s="121"/>
    </row>
    <row r="35398" spans="16:26" x14ac:dyDescent="0.25">
      <c r="P35398" s="121"/>
      <c r="R35398" s="121"/>
      <c r="T35398" s="121"/>
      <c r="V35398" s="121"/>
      <c r="X35398" s="121"/>
      <c r="Z35398" s="121"/>
    </row>
    <row r="35399" spans="16:26" x14ac:dyDescent="0.25">
      <c r="P35399" s="121"/>
      <c r="R35399" s="121"/>
      <c r="T35399" s="121"/>
      <c r="V35399" s="121"/>
      <c r="X35399" s="121"/>
      <c r="Z35399" s="121"/>
    </row>
    <row r="35400" spans="16:26" x14ac:dyDescent="0.25">
      <c r="P35400" s="121"/>
      <c r="R35400" s="121"/>
      <c r="T35400" s="121"/>
      <c r="V35400" s="121"/>
      <c r="X35400" s="121"/>
      <c r="Z35400" s="121"/>
    </row>
    <row r="35401" spans="16:26" x14ac:dyDescent="0.25">
      <c r="P35401" s="122"/>
      <c r="R35401" s="122"/>
      <c r="T35401" s="122"/>
      <c r="V35401" s="122"/>
      <c r="X35401" s="122"/>
      <c r="Z35401" s="122"/>
    </row>
    <row r="35402" spans="16:26" x14ac:dyDescent="0.25">
      <c r="P35402" s="118"/>
      <c r="R35402" s="118"/>
      <c r="T35402" s="118"/>
      <c r="V35402" s="118"/>
      <c r="X35402" s="118"/>
      <c r="Z35402" s="118"/>
    </row>
    <row r="35403" spans="16:26" x14ac:dyDescent="0.25">
      <c r="P35403" s="119"/>
      <c r="R35403" s="119"/>
      <c r="T35403" s="119"/>
      <c r="V35403" s="119"/>
      <c r="X35403" s="119"/>
      <c r="Z35403" s="119"/>
    </row>
    <row r="35404" spans="16:26" x14ac:dyDescent="0.25">
      <c r="P35404" s="119"/>
      <c r="R35404" s="119"/>
      <c r="T35404" s="119"/>
      <c r="V35404" s="119"/>
      <c r="X35404" s="119"/>
      <c r="Z35404" s="119"/>
    </row>
    <row r="35405" spans="16:26" x14ac:dyDescent="0.25">
      <c r="P35405" s="120"/>
      <c r="R35405" s="120"/>
      <c r="T35405" s="120"/>
      <c r="V35405" s="120"/>
      <c r="X35405" s="120"/>
      <c r="Z35405" s="120"/>
    </row>
    <row r="35406" spans="16:26" x14ac:dyDescent="0.25">
      <c r="P35406" s="119"/>
      <c r="R35406" s="119"/>
      <c r="T35406" s="119"/>
      <c r="V35406" s="119"/>
      <c r="X35406" s="119"/>
      <c r="Z35406" s="119"/>
    </row>
    <row r="35407" spans="16:26" x14ac:dyDescent="0.25">
      <c r="P35407" s="119"/>
      <c r="R35407" s="119"/>
      <c r="T35407" s="119"/>
      <c r="V35407" s="119"/>
      <c r="X35407" s="119"/>
      <c r="Z35407" s="119"/>
    </row>
    <row r="35408" spans="16:26" x14ac:dyDescent="0.25">
      <c r="P35408" s="120"/>
      <c r="R35408" s="120"/>
      <c r="T35408" s="120"/>
      <c r="V35408" s="120"/>
      <c r="X35408" s="120"/>
      <c r="Z35408" s="120"/>
    </row>
    <row r="35409" spans="16:26" x14ac:dyDescent="0.25">
      <c r="P35409" s="119"/>
      <c r="R35409" s="119"/>
      <c r="T35409" s="119"/>
      <c r="V35409" s="119"/>
      <c r="X35409" s="119"/>
      <c r="Z35409" s="119"/>
    </row>
    <row r="35410" spans="16:26" x14ac:dyDescent="0.25">
      <c r="P35410" s="120"/>
      <c r="R35410" s="120"/>
      <c r="T35410" s="120"/>
      <c r="V35410" s="120"/>
      <c r="X35410" s="120"/>
      <c r="Z35410" s="120"/>
    </row>
    <row r="35411" spans="16:26" x14ac:dyDescent="0.25">
      <c r="P35411" s="119"/>
      <c r="R35411" s="119"/>
      <c r="T35411" s="119"/>
      <c r="V35411" s="119"/>
      <c r="X35411" s="119"/>
      <c r="Z35411" s="119"/>
    </row>
    <row r="35412" spans="16:26" x14ac:dyDescent="0.25">
      <c r="P35412" s="119"/>
      <c r="R35412" s="119"/>
      <c r="T35412" s="119"/>
      <c r="V35412" s="119"/>
      <c r="X35412" s="119"/>
      <c r="Z35412" s="119"/>
    </row>
    <row r="35413" spans="16:26" x14ac:dyDescent="0.25">
      <c r="P35413" s="119"/>
      <c r="R35413" s="119"/>
      <c r="T35413" s="119"/>
      <c r="V35413" s="119"/>
      <c r="X35413" s="119"/>
      <c r="Z35413" s="119"/>
    </row>
    <row r="35414" spans="16:26" x14ac:dyDescent="0.25">
      <c r="P35414" s="121"/>
      <c r="R35414" s="121"/>
      <c r="T35414" s="121"/>
      <c r="V35414" s="121"/>
      <c r="X35414" s="121"/>
      <c r="Z35414" s="121"/>
    </row>
    <row r="35415" spans="16:26" x14ac:dyDescent="0.25">
      <c r="P35415" s="121"/>
      <c r="R35415" s="121"/>
      <c r="T35415" s="121"/>
      <c r="V35415" s="121"/>
      <c r="X35415" s="121"/>
      <c r="Z35415" s="121"/>
    </row>
    <row r="35416" spans="16:26" x14ac:dyDescent="0.25">
      <c r="P35416" s="121"/>
      <c r="R35416" s="121"/>
      <c r="T35416" s="121"/>
      <c r="V35416" s="121"/>
      <c r="X35416" s="121"/>
      <c r="Z35416" s="121"/>
    </row>
    <row r="35417" spans="16:26" x14ac:dyDescent="0.25">
      <c r="P35417" s="121"/>
      <c r="R35417" s="121"/>
      <c r="T35417" s="121"/>
      <c r="V35417" s="121"/>
      <c r="X35417" s="121"/>
      <c r="Z35417" s="121"/>
    </row>
    <row r="35418" spans="16:26" x14ac:dyDescent="0.25">
      <c r="P35418" s="122"/>
      <c r="R35418" s="122"/>
      <c r="T35418" s="122"/>
      <c r="V35418" s="122"/>
      <c r="X35418" s="122"/>
      <c r="Z35418" s="122"/>
    </row>
    <row r="35419" spans="16:26" x14ac:dyDescent="0.25">
      <c r="P35419" s="118"/>
      <c r="R35419" s="118"/>
      <c r="T35419" s="118"/>
      <c r="V35419" s="118"/>
      <c r="X35419" s="118"/>
      <c r="Z35419" s="118"/>
    </row>
    <row r="35420" spans="16:26" x14ac:dyDescent="0.25">
      <c r="P35420" s="119"/>
      <c r="R35420" s="119"/>
      <c r="T35420" s="119"/>
      <c r="V35420" s="119"/>
      <c r="X35420" s="119"/>
      <c r="Z35420" s="119"/>
    </row>
    <row r="35421" spans="16:26" x14ac:dyDescent="0.25">
      <c r="P35421" s="119"/>
      <c r="R35421" s="119"/>
      <c r="T35421" s="119"/>
      <c r="V35421" s="119"/>
      <c r="X35421" s="119"/>
      <c r="Z35421" s="119"/>
    </row>
    <row r="35422" spans="16:26" x14ac:dyDescent="0.25">
      <c r="P35422" s="120"/>
      <c r="R35422" s="120"/>
      <c r="T35422" s="120"/>
      <c r="V35422" s="120"/>
      <c r="X35422" s="120"/>
      <c r="Z35422" s="120"/>
    </row>
    <row r="35423" spans="16:26" x14ac:dyDescent="0.25">
      <c r="P35423" s="119"/>
      <c r="R35423" s="119"/>
      <c r="T35423" s="119"/>
      <c r="V35423" s="119"/>
      <c r="X35423" s="119"/>
      <c r="Z35423" s="119"/>
    </row>
    <row r="35424" spans="16:26" x14ac:dyDescent="0.25">
      <c r="P35424" s="119"/>
      <c r="R35424" s="119"/>
      <c r="T35424" s="119"/>
      <c r="V35424" s="119"/>
      <c r="X35424" s="119"/>
      <c r="Z35424" s="119"/>
    </row>
    <row r="35425" spans="16:26" x14ac:dyDescent="0.25">
      <c r="P35425" s="120"/>
      <c r="R35425" s="120"/>
      <c r="T35425" s="120"/>
      <c r="V35425" s="120"/>
      <c r="X35425" s="120"/>
      <c r="Z35425" s="120"/>
    </row>
    <row r="35426" spans="16:26" x14ac:dyDescent="0.25">
      <c r="P35426" s="119"/>
      <c r="R35426" s="119"/>
      <c r="T35426" s="119"/>
      <c r="V35426" s="119"/>
      <c r="X35426" s="119"/>
      <c r="Z35426" s="119"/>
    </row>
    <row r="35427" spans="16:26" x14ac:dyDescent="0.25">
      <c r="P35427" s="120"/>
      <c r="R35427" s="120"/>
      <c r="T35427" s="120"/>
      <c r="V35427" s="120"/>
      <c r="X35427" s="120"/>
      <c r="Z35427" s="120"/>
    </row>
    <row r="35428" spans="16:26" x14ac:dyDescent="0.25">
      <c r="P35428" s="119"/>
      <c r="R35428" s="119"/>
      <c r="T35428" s="119"/>
      <c r="V35428" s="119"/>
      <c r="X35428" s="119"/>
      <c r="Z35428" s="119"/>
    </row>
    <row r="35429" spans="16:26" x14ac:dyDescent="0.25">
      <c r="P35429" s="119"/>
      <c r="R35429" s="119"/>
      <c r="T35429" s="119"/>
      <c r="V35429" s="119"/>
      <c r="X35429" s="119"/>
      <c r="Z35429" s="119"/>
    </row>
    <row r="35430" spans="16:26" x14ac:dyDescent="0.25">
      <c r="P35430" s="119"/>
      <c r="R35430" s="119"/>
      <c r="T35430" s="119"/>
      <c r="V35430" s="119"/>
      <c r="X35430" s="119"/>
      <c r="Z35430" s="119"/>
    </row>
    <row r="35431" spans="16:26" x14ac:dyDescent="0.25">
      <c r="P35431" s="121"/>
      <c r="R35431" s="121"/>
      <c r="T35431" s="121"/>
      <c r="V35431" s="121"/>
      <c r="X35431" s="121"/>
      <c r="Z35431" s="121"/>
    </row>
    <row r="35432" spans="16:26" x14ac:dyDescent="0.25">
      <c r="P35432" s="121"/>
      <c r="R35432" s="121"/>
      <c r="T35432" s="121"/>
      <c r="V35432" s="121"/>
      <c r="X35432" s="121"/>
      <c r="Z35432" s="121"/>
    </row>
    <row r="35433" spans="16:26" x14ac:dyDescent="0.25">
      <c r="P35433" s="121"/>
      <c r="R35433" s="121"/>
      <c r="T35433" s="121"/>
      <c r="V35433" s="121"/>
      <c r="X35433" s="121"/>
      <c r="Z35433" s="121"/>
    </row>
    <row r="35434" spans="16:26" x14ac:dyDescent="0.25">
      <c r="P35434" s="121"/>
      <c r="R35434" s="121"/>
      <c r="T35434" s="121"/>
      <c r="V35434" s="121"/>
      <c r="X35434" s="121"/>
      <c r="Z35434" s="121"/>
    </row>
    <row r="35435" spans="16:26" x14ac:dyDescent="0.25">
      <c r="P35435" s="122"/>
      <c r="R35435" s="122"/>
      <c r="T35435" s="122"/>
      <c r="V35435" s="122"/>
      <c r="X35435" s="122"/>
      <c r="Z35435" s="122"/>
    </row>
    <row r="35436" spans="16:26" x14ac:dyDescent="0.25">
      <c r="P35436" s="118"/>
      <c r="R35436" s="118"/>
      <c r="T35436" s="118"/>
      <c r="V35436" s="118"/>
      <c r="X35436" s="118"/>
      <c r="Z35436" s="118"/>
    </row>
    <row r="35437" spans="16:26" x14ac:dyDescent="0.25">
      <c r="P35437" s="119"/>
      <c r="R35437" s="119"/>
      <c r="T35437" s="119"/>
      <c r="V35437" s="119"/>
      <c r="X35437" s="119"/>
      <c r="Z35437" s="119"/>
    </row>
    <row r="35438" spans="16:26" x14ac:dyDescent="0.25">
      <c r="P35438" s="119"/>
      <c r="R35438" s="119"/>
      <c r="T35438" s="119"/>
      <c r="V35438" s="119"/>
      <c r="X35438" s="119"/>
      <c r="Z35438" s="119"/>
    </row>
    <row r="35439" spans="16:26" x14ac:dyDescent="0.25">
      <c r="P35439" s="120"/>
      <c r="R35439" s="120"/>
      <c r="T35439" s="120"/>
      <c r="V35439" s="120"/>
      <c r="X35439" s="120"/>
      <c r="Z35439" s="120"/>
    </row>
    <row r="35440" spans="16:26" x14ac:dyDescent="0.25">
      <c r="P35440" s="119"/>
      <c r="R35440" s="119"/>
      <c r="T35440" s="119"/>
      <c r="V35440" s="119"/>
      <c r="X35440" s="119"/>
      <c r="Z35440" s="119"/>
    </row>
    <row r="35441" spans="16:26" x14ac:dyDescent="0.25">
      <c r="P35441" s="119"/>
      <c r="R35441" s="119"/>
      <c r="T35441" s="119"/>
      <c r="V35441" s="119"/>
      <c r="X35441" s="119"/>
      <c r="Z35441" s="119"/>
    </row>
    <row r="35442" spans="16:26" x14ac:dyDescent="0.25">
      <c r="P35442" s="120"/>
      <c r="R35442" s="120"/>
      <c r="T35442" s="120"/>
      <c r="V35442" s="120"/>
      <c r="X35442" s="120"/>
      <c r="Z35442" s="120"/>
    </row>
    <row r="35443" spans="16:26" x14ac:dyDescent="0.25">
      <c r="P35443" s="119"/>
      <c r="R35443" s="119"/>
      <c r="T35443" s="119"/>
      <c r="V35443" s="119"/>
      <c r="X35443" s="119"/>
      <c r="Z35443" s="119"/>
    </row>
    <row r="35444" spans="16:26" x14ac:dyDescent="0.25">
      <c r="P35444" s="120"/>
      <c r="R35444" s="120"/>
      <c r="T35444" s="120"/>
      <c r="V35444" s="120"/>
      <c r="X35444" s="120"/>
      <c r="Z35444" s="120"/>
    </row>
    <row r="35445" spans="16:26" x14ac:dyDescent="0.25">
      <c r="P35445" s="119"/>
      <c r="R35445" s="119"/>
      <c r="T35445" s="119"/>
      <c r="V35445" s="119"/>
      <c r="X35445" s="119"/>
      <c r="Z35445" s="119"/>
    </row>
    <row r="35446" spans="16:26" x14ac:dyDescent="0.25">
      <c r="P35446" s="119"/>
      <c r="R35446" s="119"/>
      <c r="T35446" s="119"/>
      <c r="V35446" s="119"/>
      <c r="X35446" s="119"/>
      <c r="Z35446" s="119"/>
    </row>
    <row r="35447" spans="16:26" x14ac:dyDescent="0.25">
      <c r="P35447" s="119"/>
      <c r="R35447" s="119"/>
      <c r="T35447" s="119"/>
      <c r="V35447" s="119"/>
      <c r="X35447" s="119"/>
      <c r="Z35447" s="119"/>
    </row>
    <row r="35448" spans="16:26" x14ac:dyDescent="0.25">
      <c r="P35448" s="121"/>
      <c r="R35448" s="121"/>
      <c r="T35448" s="121"/>
      <c r="V35448" s="121"/>
      <c r="X35448" s="121"/>
      <c r="Z35448" s="121"/>
    </row>
    <row r="35449" spans="16:26" x14ac:dyDescent="0.25">
      <c r="P35449" s="121"/>
      <c r="R35449" s="121"/>
      <c r="T35449" s="121"/>
      <c r="V35449" s="121"/>
      <c r="X35449" s="121"/>
      <c r="Z35449" s="121"/>
    </row>
    <row r="35450" spans="16:26" x14ac:dyDescent="0.25">
      <c r="P35450" s="121"/>
      <c r="R35450" s="121"/>
      <c r="T35450" s="121"/>
      <c r="V35450" s="121"/>
      <c r="X35450" s="121"/>
      <c r="Z35450" s="121"/>
    </row>
    <row r="35451" spans="16:26" x14ac:dyDescent="0.25">
      <c r="P35451" s="121"/>
      <c r="R35451" s="121"/>
      <c r="T35451" s="121"/>
      <c r="V35451" s="121"/>
      <c r="X35451" s="121"/>
      <c r="Z35451" s="121"/>
    </row>
    <row r="35452" spans="16:26" x14ac:dyDescent="0.25">
      <c r="P35452" s="122"/>
      <c r="R35452" s="122"/>
      <c r="T35452" s="122"/>
      <c r="V35452" s="122"/>
      <c r="X35452" s="122"/>
      <c r="Z35452" s="122"/>
    </row>
    <row r="35453" spans="16:26" x14ac:dyDescent="0.25">
      <c r="P35453" s="118"/>
      <c r="R35453" s="118"/>
      <c r="T35453" s="118"/>
      <c r="V35453" s="118"/>
      <c r="X35453" s="118"/>
      <c r="Z35453" s="118"/>
    </row>
    <row r="35454" spans="16:26" x14ac:dyDescent="0.25">
      <c r="P35454" s="119"/>
      <c r="R35454" s="119"/>
      <c r="T35454" s="119"/>
      <c r="V35454" s="119"/>
      <c r="X35454" s="119"/>
      <c r="Z35454" s="119"/>
    </row>
    <row r="35455" spans="16:26" x14ac:dyDescent="0.25">
      <c r="P35455" s="119"/>
      <c r="R35455" s="119"/>
      <c r="T35455" s="119"/>
      <c r="V35455" s="119"/>
      <c r="X35455" s="119"/>
      <c r="Z35455" s="119"/>
    </row>
    <row r="35456" spans="16:26" x14ac:dyDescent="0.25">
      <c r="P35456" s="120"/>
      <c r="R35456" s="120"/>
      <c r="T35456" s="120"/>
      <c r="V35456" s="120"/>
      <c r="X35456" s="120"/>
      <c r="Z35456" s="120"/>
    </row>
    <row r="35457" spans="16:26" x14ac:dyDescent="0.25">
      <c r="P35457" s="119"/>
      <c r="R35457" s="119"/>
      <c r="T35457" s="119"/>
      <c r="V35457" s="119"/>
      <c r="X35457" s="119"/>
      <c r="Z35457" s="119"/>
    </row>
    <row r="35458" spans="16:26" x14ac:dyDescent="0.25">
      <c r="P35458" s="119"/>
      <c r="R35458" s="119"/>
      <c r="T35458" s="119"/>
      <c r="V35458" s="119"/>
      <c r="X35458" s="119"/>
      <c r="Z35458" s="119"/>
    </row>
    <row r="35459" spans="16:26" x14ac:dyDescent="0.25">
      <c r="P35459" s="120"/>
      <c r="R35459" s="120"/>
      <c r="T35459" s="120"/>
      <c r="V35459" s="120"/>
      <c r="X35459" s="120"/>
      <c r="Z35459" s="120"/>
    </row>
    <row r="35460" spans="16:26" x14ac:dyDescent="0.25">
      <c r="P35460" s="119"/>
      <c r="R35460" s="119"/>
      <c r="T35460" s="119"/>
      <c r="V35460" s="119"/>
      <c r="X35460" s="119"/>
      <c r="Z35460" s="119"/>
    </row>
    <row r="35461" spans="16:26" x14ac:dyDescent="0.25">
      <c r="P35461" s="120"/>
      <c r="R35461" s="120"/>
      <c r="T35461" s="120"/>
      <c r="V35461" s="120"/>
      <c r="X35461" s="120"/>
      <c r="Z35461" s="120"/>
    </row>
    <row r="35462" spans="16:26" x14ac:dyDescent="0.25">
      <c r="P35462" s="119"/>
      <c r="R35462" s="119"/>
      <c r="T35462" s="119"/>
      <c r="V35462" s="119"/>
      <c r="X35462" s="119"/>
      <c r="Z35462" s="119"/>
    </row>
    <row r="35463" spans="16:26" x14ac:dyDescent="0.25">
      <c r="P35463" s="119"/>
      <c r="R35463" s="119"/>
      <c r="T35463" s="119"/>
      <c r="V35463" s="119"/>
      <c r="X35463" s="119"/>
      <c r="Z35463" s="119"/>
    </row>
    <row r="35464" spans="16:26" x14ac:dyDescent="0.25">
      <c r="P35464" s="119"/>
      <c r="R35464" s="119"/>
      <c r="T35464" s="119"/>
      <c r="V35464" s="119"/>
      <c r="X35464" s="119"/>
      <c r="Z35464" s="119"/>
    </row>
    <row r="35465" spans="16:26" x14ac:dyDescent="0.25">
      <c r="P35465" s="121"/>
      <c r="R35465" s="121"/>
      <c r="T35465" s="121"/>
      <c r="V35465" s="121"/>
      <c r="X35465" s="121"/>
      <c r="Z35465" s="121"/>
    </row>
    <row r="35466" spans="16:26" x14ac:dyDescent="0.25">
      <c r="P35466" s="121"/>
      <c r="R35466" s="121"/>
      <c r="T35466" s="121"/>
      <c r="V35466" s="121"/>
      <c r="X35466" s="121"/>
      <c r="Z35466" s="121"/>
    </row>
    <row r="35467" spans="16:26" x14ac:dyDescent="0.25">
      <c r="P35467" s="121"/>
      <c r="R35467" s="121"/>
      <c r="T35467" s="121"/>
      <c r="V35467" s="121"/>
      <c r="X35467" s="121"/>
      <c r="Z35467" s="121"/>
    </row>
    <row r="35468" spans="16:26" x14ac:dyDescent="0.25">
      <c r="P35468" s="121"/>
      <c r="R35468" s="121"/>
      <c r="T35468" s="121"/>
      <c r="V35468" s="121"/>
      <c r="X35468" s="121"/>
      <c r="Z35468" s="121"/>
    </row>
    <row r="35469" spans="16:26" x14ac:dyDescent="0.25">
      <c r="P35469" s="122"/>
      <c r="R35469" s="122"/>
      <c r="T35469" s="122"/>
      <c r="V35469" s="122"/>
      <c r="X35469" s="122"/>
      <c r="Z35469" s="122"/>
    </row>
    <row r="35470" spans="16:26" x14ac:dyDescent="0.25">
      <c r="P35470" s="118"/>
      <c r="R35470" s="118"/>
      <c r="T35470" s="118"/>
      <c r="V35470" s="118"/>
      <c r="X35470" s="118"/>
      <c r="Z35470" s="118"/>
    </row>
    <row r="35471" spans="16:26" x14ac:dyDescent="0.25">
      <c r="P35471" s="119"/>
      <c r="R35471" s="119"/>
      <c r="T35471" s="119"/>
      <c r="V35471" s="119"/>
      <c r="X35471" s="119"/>
      <c r="Z35471" s="119"/>
    </row>
    <row r="35472" spans="16:26" x14ac:dyDescent="0.25">
      <c r="P35472" s="119"/>
      <c r="R35472" s="119"/>
      <c r="T35472" s="119"/>
      <c r="V35472" s="119"/>
      <c r="X35472" s="119"/>
      <c r="Z35472" s="119"/>
    </row>
    <row r="35473" spans="16:26" x14ac:dyDescent="0.25">
      <c r="P35473" s="120"/>
      <c r="R35473" s="120"/>
      <c r="T35473" s="120"/>
      <c r="V35473" s="120"/>
      <c r="X35473" s="120"/>
      <c r="Z35473" s="120"/>
    </row>
    <row r="35474" spans="16:26" x14ac:dyDescent="0.25">
      <c r="P35474" s="119"/>
      <c r="R35474" s="119"/>
      <c r="T35474" s="119"/>
      <c r="V35474" s="119"/>
      <c r="X35474" s="119"/>
      <c r="Z35474" s="119"/>
    </row>
    <row r="35475" spans="16:26" x14ac:dyDescent="0.25">
      <c r="P35475" s="119"/>
      <c r="R35475" s="119"/>
      <c r="T35475" s="119"/>
      <c r="V35475" s="119"/>
      <c r="X35475" s="119"/>
      <c r="Z35475" s="119"/>
    </row>
    <row r="35476" spans="16:26" x14ac:dyDescent="0.25">
      <c r="P35476" s="120"/>
      <c r="R35476" s="120"/>
      <c r="T35476" s="120"/>
      <c r="V35476" s="120"/>
      <c r="X35476" s="120"/>
      <c r="Z35476" s="120"/>
    </row>
    <row r="35477" spans="16:26" x14ac:dyDescent="0.25">
      <c r="P35477" s="119"/>
      <c r="R35477" s="119"/>
      <c r="T35477" s="119"/>
      <c r="V35477" s="119"/>
      <c r="X35477" s="119"/>
      <c r="Z35477" s="119"/>
    </row>
    <row r="35478" spans="16:26" x14ac:dyDescent="0.25">
      <c r="P35478" s="120"/>
      <c r="R35478" s="120"/>
      <c r="T35478" s="120"/>
      <c r="V35478" s="120"/>
      <c r="X35478" s="120"/>
      <c r="Z35478" s="120"/>
    </row>
    <row r="35479" spans="16:26" x14ac:dyDescent="0.25">
      <c r="P35479" s="119"/>
      <c r="R35479" s="119"/>
      <c r="T35479" s="119"/>
      <c r="V35479" s="119"/>
      <c r="X35479" s="119"/>
      <c r="Z35479" s="119"/>
    </row>
    <row r="35480" spans="16:26" x14ac:dyDescent="0.25">
      <c r="P35480" s="119"/>
      <c r="R35480" s="119"/>
      <c r="T35480" s="119"/>
      <c r="V35480" s="119"/>
      <c r="X35480" s="119"/>
      <c r="Z35480" s="119"/>
    </row>
    <row r="35481" spans="16:26" x14ac:dyDescent="0.25">
      <c r="P35481" s="119"/>
      <c r="R35481" s="119"/>
      <c r="T35481" s="119"/>
      <c r="V35481" s="119"/>
      <c r="X35481" s="119"/>
      <c r="Z35481" s="119"/>
    </row>
    <row r="35482" spans="16:26" x14ac:dyDescent="0.25">
      <c r="P35482" s="121"/>
      <c r="R35482" s="121"/>
      <c r="T35482" s="121"/>
      <c r="V35482" s="121"/>
      <c r="X35482" s="121"/>
      <c r="Z35482" s="121"/>
    </row>
    <row r="35483" spans="16:26" x14ac:dyDescent="0.25">
      <c r="P35483" s="121"/>
      <c r="R35483" s="121"/>
      <c r="T35483" s="121"/>
      <c r="V35483" s="121"/>
      <c r="X35483" s="121"/>
      <c r="Z35483" s="121"/>
    </row>
    <row r="35484" spans="16:26" x14ac:dyDescent="0.25">
      <c r="P35484" s="121"/>
      <c r="R35484" s="121"/>
      <c r="T35484" s="121"/>
      <c r="V35484" s="121"/>
      <c r="X35484" s="121"/>
      <c r="Z35484" s="121"/>
    </row>
    <row r="35485" spans="16:26" x14ac:dyDescent="0.25">
      <c r="P35485" s="121"/>
      <c r="R35485" s="121"/>
      <c r="T35485" s="121"/>
      <c r="V35485" s="121"/>
      <c r="X35485" s="121"/>
      <c r="Z35485" s="121"/>
    </row>
    <row r="35486" spans="16:26" x14ac:dyDescent="0.25">
      <c r="P35486" s="122"/>
      <c r="R35486" s="122"/>
      <c r="T35486" s="122"/>
      <c r="V35486" s="122"/>
      <c r="X35486" s="122"/>
      <c r="Z35486" s="122"/>
    </row>
    <row r="35487" spans="16:26" x14ac:dyDescent="0.25">
      <c r="P35487" s="118"/>
      <c r="R35487" s="118"/>
      <c r="T35487" s="118"/>
      <c r="V35487" s="118"/>
      <c r="X35487" s="118"/>
      <c r="Z35487" s="118"/>
    </row>
    <row r="35488" spans="16:26" x14ac:dyDescent="0.25">
      <c r="P35488" s="119"/>
      <c r="R35488" s="119"/>
      <c r="T35488" s="119"/>
      <c r="V35488" s="119"/>
      <c r="X35488" s="119"/>
      <c r="Z35488" s="119"/>
    </row>
    <row r="35489" spans="16:26" x14ac:dyDescent="0.25">
      <c r="P35489" s="119"/>
      <c r="R35489" s="119"/>
      <c r="T35489" s="119"/>
      <c r="V35489" s="119"/>
      <c r="X35489" s="119"/>
      <c r="Z35489" s="119"/>
    </row>
    <row r="35490" spans="16:26" x14ac:dyDescent="0.25">
      <c r="P35490" s="120"/>
      <c r="R35490" s="120"/>
      <c r="T35490" s="120"/>
      <c r="V35490" s="120"/>
      <c r="X35490" s="120"/>
      <c r="Z35490" s="120"/>
    </row>
    <row r="35491" spans="16:26" x14ac:dyDescent="0.25">
      <c r="P35491" s="119"/>
      <c r="R35491" s="119"/>
      <c r="T35491" s="119"/>
      <c r="V35491" s="119"/>
      <c r="X35491" s="119"/>
      <c r="Z35491" s="119"/>
    </row>
    <row r="35492" spans="16:26" x14ac:dyDescent="0.25">
      <c r="P35492" s="119"/>
      <c r="R35492" s="119"/>
      <c r="T35492" s="119"/>
      <c r="V35492" s="119"/>
      <c r="X35492" s="119"/>
      <c r="Z35492" s="119"/>
    </row>
    <row r="35493" spans="16:26" x14ac:dyDescent="0.25">
      <c r="P35493" s="120"/>
      <c r="R35493" s="120"/>
      <c r="T35493" s="120"/>
      <c r="V35493" s="120"/>
      <c r="X35493" s="120"/>
      <c r="Z35493" s="120"/>
    </row>
    <row r="35494" spans="16:26" x14ac:dyDescent="0.25">
      <c r="P35494" s="119"/>
      <c r="R35494" s="119"/>
      <c r="T35494" s="119"/>
      <c r="V35494" s="119"/>
      <c r="X35494" s="119"/>
      <c r="Z35494" s="119"/>
    </row>
    <row r="35495" spans="16:26" x14ac:dyDescent="0.25">
      <c r="P35495" s="120"/>
      <c r="R35495" s="120"/>
      <c r="T35495" s="120"/>
      <c r="V35495" s="120"/>
      <c r="X35495" s="120"/>
      <c r="Z35495" s="120"/>
    </row>
    <row r="35496" spans="16:26" x14ac:dyDescent="0.25">
      <c r="P35496" s="119"/>
      <c r="R35496" s="119"/>
      <c r="T35496" s="119"/>
      <c r="V35496" s="119"/>
      <c r="X35496" s="119"/>
      <c r="Z35496" s="119"/>
    </row>
    <row r="35497" spans="16:26" x14ac:dyDescent="0.25">
      <c r="P35497" s="119"/>
      <c r="R35497" s="119"/>
      <c r="T35497" s="119"/>
      <c r="V35497" s="119"/>
      <c r="X35497" s="119"/>
      <c r="Z35497" s="119"/>
    </row>
    <row r="35498" spans="16:26" x14ac:dyDescent="0.25">
      <c r="P35498" s="119"/>
      <c r="R35498" s="119"/>
      <c r="T35498" s="119"/>
      <c r="V35498" s="119"/>
      <c r="X35498" s="119"/>
      <c r="Z35498" s="119"/>
    </row>
    <row r="35499" spans="16:26" x14ac:dyDescent="0.25">
      <c r="P35499" s="121"/>
      <c r="R35499" s="121"/>
      <c r="T35499" s="121"/>
      <c r="V35499" s="121"/>
      <c r="X35499" s="121"/>
      <c r="Z35499" s="121"/>
    </row>
    <row r="35500" spans="16:26" x14ac:dyDescent="0.25">
      <c r="P35500" s="121"/>
      <c r="R35500" s="121"/>
      <c r="T35500" s="121"/>
      <c r="V35500" s="121"/>
      <c r="X35500" s="121"/>
      <c r="Z35500" s="121"/>
    </row>
    <row r="35501" spans="16:26" x14ac:dyDescent="0.25">
      <c r="P35501" s="121"/>
      <c r="R35501" s="121"/>
      <c r="T35501" s="121"/>
      <c r="V35501" s="121"/>
      <c r="X35501" s="121"/>
      <c r="Z35501" s="121"/>
    </row>
    <row r="35502" spans="16:26" x14ac:dyDescent="0.25">
      <c r="P35502" s="121"/>
      <c r="R35502" s="121"/>
      <c r="T35502" s="121"/>
      <c r="V35502" s="121"/>
      <c r="X35502" s="121"/>
      <c r="Z35502" s="121"/>
    </row>
    <row r="35503" spans="16:26" x14ac:dyDescent="0.25">
      <c r="P35503" s="122"/>
      <c r="R35503" s="122"/>
      <c r="T35503" s="122"/>
      <c r="V35503" s="122"/>
      <c r="X35503" s="122"/>
      <c r="Z35503" s="122"/>
    </row>
    <row r="35504" spans="16:26" x14ac:dyDescent="0.25">
      <c r="P35504" s="118"/>
      <c r="R35504" s="118"/>
      <c r="T35504" s="118"/>
      <c r="V35504" s="118"/>
      <c r="X35504" s="118"/>
      <c r="Z35504" s="118"/>
    </row>
    <row r="35505" spans="16:26" x14ac:dyDescent="0.25">
      <c r="P35505" s="119"/>
      <c r="R35505" s="119"/>
      <c r="T35505" s="119"/>
      <c r="V35505" s="119"/>
      <c r="X35505" s="119"/>
      <c r="Z35505" s="119"/>
    </row>
    <row r="35506" spans="16:26" x14ac:dyDescent="0.25">
      <c r="P35506" s="119"/>
      <c r="R35506" s="119"/>
      <c r="T35506" s="119"/>
      <c r="V35506" s="119"/>
      <c r="X35506" s="119"/>
      <c r="Z35506" s="119"/>
    </row>
    <row r="35507" spans="16:26" x14ac:dyDescent="0.25">
      <c r="P35507" s="120"/>
      <c r="R35507" s="120"/>
      <c r="T35507" s="120"/>
      <c r="V35507" s="120"/>
      <c r="X35507" s="120"/>
      <c r="Z35507" s="120"/>
    </row>
    <row r="35508" spans="16:26" x14ac:dyDescent="0.25">
      <c r="P35508" s="119"/>
      <c r="R35508" s="119"/>
      <c r="T35508" s="119"/>
      <c r="V35508" s="119"/>
      <c r="X35508" s="119"/>
      <c r="Z35508" s="119"/>
    </row>
    <row r="35509" spans="16:26" x14ac:dyDescent="0.25">
      <c r="P35509" s="119"/>
      <c r="R35509" s="119"/>
      <c r="T35509" s="119"/>
      <c r="V35509" s="119"/>
      <c r="X35509" s="119"/>
      <c r="Z35509" s="119"/>
    </row>
    <row r="35510" spans="16:26" x14ac:dyDescent="0.25">
      <c r="P35510" s="120"/>
      <c r="R35510" s="120"/>
      <c r="T35510" s="120"/>
      <c r="V35510" s="120"/>
      <c r="X35510" s="120"/>
      <c r="Z35510" s="120"/>
    </row>
    <row r="35511" spans="16:26" x14ac:dyDescent="0.25">
      <c r="P35511" s="119"/>
      <c r="R35511" s="119"/>
      <c r="T35511" s="119"/>
      <c r="V35511" s="119"/>
      <c r="X35511" s="119"/>
      <c r="Z35511" s="119"/>
    </row>
    <row r="35512" spans="16:26" x14ac:dyDescent="0.25">
      <c r="P35512" s="120"/>
      <c r="R35512" s="120"/>
      <c r="T35512" s="120"/>
      <c r="V35512" s="120"/>
      <c r="X35512" s="120"/>
      <c r="Z35512" s="120"/>
    </row>
    <row r="35513" spans="16:26" x14ac:dyDescent="0.25">
      <c r="P35513" s="119"/>
      <c r="R35513" s="119"/>
      <c r="T35513" s="119"/>
      <c r="V35513" s="119"/>
      <c r="X35513" s="119"/>
      <c r="Z35513" s="119"/>
    </row>
    <row r="35514" spans="16:26" x14ac:dyDescent="0.25">
      <c r="P35514" s="119"/>
      <c r="R35514" s="119"/>
      <c r="T35514" s="119"/>
      <c r="V35514" s="119"/>
      <c r="X35514" s="119"/>
      <c r="Z35514" s="119"/>
    </row>
    <row r="35515" spans="16:26" x14ac:dyDescent="0.25">
      <c r="P35515" s="119"/>
      <c r="R35515" s="119"/>
      <c r="T35515" s="119"/>
      <c r="V35515" s="119"/>
      <c r="X35515" s="119"/>
      <c r="Z35515" s="119"/>
    </row>
    <row r="35516" spans="16:26" x14ac:dyDescent="0.25">
      <c r="P35516" s="121"/>
      <c r="R35516" s="121"/>
      <c r="T35516" s="121"/>
      <c r="V35516" s="121"/>
      <c r="X35516" s="121"/>
      <c r="Z35516" s="121"/>
    </row>
    <row r="35517" spans="16:26" x14ac:dyDescent="0.25">
      <c r="P35517" s="121"/>
      <c r="R35517" s="121"/>
      <c r="T35517" s="121"/>
      <c r="V35517" s="121"/>
      <c r="X35517" s="121"/>
      <c r="Z35517" s="121"/>
    </row>
    <row r="35518" spans="16:26" x14ac:dyDescent="0.25">
      <c r="P35518" s="121"/>
      <c r="R35518" s="121"/>
      <c r="T35518" s="121"/>
      <c r="V35518" s="121"/>
      <c r="X35518" s="121"/>
      <c r="Z35518" s="121"/>
    </row>
    <row r="35519" spans="16:26" x14ac:dyDescent="0.25">
      <c r="P35519" s="121"/>
      <c r="R35519" s="121"/>
      <c r="T35519" s="121"/>
      <c r="V35519" s="121"/>
      <c r="X35519" s="121"/>
      <c r="Z35519" s="121"/>
    </row>
    <row r="35520" spans="16:26" x14ac:dyDescent="0.25">
      <c r="P35520" s="122"/>
      <c r="R35520" s="122"/>
      <c r="T35520" s="122"/>
      <c r="V35520" s="122"/>
      <c r="X35520" s="122"/>
      <c r="Z35520" s="122"/>
    </row>
    <row r="35521" spans="16:26" x14ac:dyDescent="0.25">
      <c r="P35521" s="118"/>
      <c r="R35521" s="118"/>
      <c r="T35521" s="118"/>
      <c r="V35521" s="118"/>
      <c r="X35521" s="118"/>
      <c r="Z35521" s="118"/>
    </row>
    <row r="35522" spans="16:26" x14ac:dyDescent="0.25">
      <c r="P35522" s="119"/>
      <c r="R35522" s="119"/>
      <c r="T35522" s="119"/>
      <c r="V35522" s="119"/>
      <c r="X35522" s="119"/>
      <c r="Z35522" s="119"/>
    </row>
    <row r="35523" spans="16:26" x14ac:dyDescent="0.25">
      <c r="P35523" s="119"/>
      <c r="R35523" s="119"/>
      <c r="T35523" s="119"/>
      <c r="V35523" s="119"/>
      <c r="X35523" s="119"/>
      <c r="Z35523" s="119"/>
    </row>
    <row r="35524" spans="16:26" x14ac:dyDescent="0.25">
      <c r="P35524" s="120"/>
      <c r="R35524" s="120"/>
      <c r="T35524" s="120"/>
      <c r="V35524" s="120"/>
      <c r="X35524" s="120"/>
      <c r="Z35524" s="120"/>
    </row>
    <row r="35525" spans="16:26" x14ac:dyDescent="0.25">
      <c r="P35525" s="119"/>
      <c r="R35525" s="119"/>
      <c r="T35525" s="119"/>
      <c r="V35525" s="119"/>
      <c r="X35525" s="119"/>
      <c r="Z35525" s="119"/>
    </row>
    <row r="35526" spans="16:26" x14ac:dyDescent="0.25">
      <c r="P35526" s="119"/>
      <c r="R35526" s="119"/>
      <c r="T35526" s="119"/>
      <c r="V35526" s="119"/>
      <c r="X35526" s="119"/>
      <c r="Z35526" s="119"/>
    </row>
    <row r="35527" spans="16:26" x14ac:dyDescent="0.25">
      <c r="P35527" s="120"/>
      <c r="R35527" s="120"/>
      <c r="T35527" s="120"/>
      <c r="V35527" s="120"/>
      <c r="X35527" s="120"/>
      <c r="Z35527" s="120"/>
    </row>
    <row r="35528" spans="16:26" x14ac:dyDescent="0.25">
      <c r="P35528" s="119"/>
      <c r="R35528" s="119"/>
      <c r="T35528" s="119"/>
      <c r="V35528" s="119"/>
      <c r="X35528" s="119"/>
      <c r="Z35528" s="119"/>
    </row>
    <row r="35529" spans="16:26" x14ac:dyDescent="0.25">
      <c r="P35529" s="120"/>
      <c r="R35529" s="120"/>
      <c r="T35529" s="120"/>
      <c r="V35529" s="120"/>
      <c r="X35529" s="120"/>
      <c r="Z35529" s="120"/>
    </row>
    <row r="35530" spans="16:26" x14ac:dyDescent="0.25">
      <c r="P35530" s="119"/>
      <c r="R35530" s="119"/>
      <c r="T35530" s="119"/>
      <c r="V35530" s="119"/>
      <c r="X35530" s="119"/>
      <c r="Z35530" s="119"/>
    </row>
    <row r="35531" spans="16:26" x14ac:dyDescent="0.25">
      <c r="P35531" s="119"/>
      <c r="R35531" s="119"/>
      <c r="T35531" s="119"/>
      <c r="V35531" s="119"/>
      <c r="X35531" s="119"/>
      <c r="Z35531" s="119"/>
    </row>
    <row r="35532" spans="16:26" x14ac:dyDescent="0.25">
      <c r="P35532" s="119"/>
      <c r="R35532" s="119"/>
      <c r="T35532" s="119"/>
      <c r="V35532" s="119"/>
      <c r="X35532" s="119"/>
      <c r="Z35532" s="119"/>
    </row>
    <row r="35533" spans="16:26" x14ac:dyDescent="0.25">
      <c r="P35533" s="121"/>
      <c r="R35533" s="121"/>
      <c r="T35533" s="121"/>
      <c r="V35533" s="121"/>
      <c r="X35533" s="121"/>
      <c r="Z35533" s="121"/>
    </row>
    <row r="35534" spans="16:26" x14ac:dyDescent="0.25">
      <c r="P35534" s="121"/>
      <c r="R35534" s="121"/>
      <c r="T35534" s="121"/>
      <c r="V35534" s="121"/>
      <c r="X35534" s="121"/>
      <c r="Z35534" s="121"/>
    </row>
    <row r="35535" spans="16:26" x14ac:dyDescent="0.25">
      <c r="P35535" s="121"/>
      <c r="R35535" s="121"/>
      <c r="T35535" s="121"/>
      <c r="V35535" s="121"/>
      <c r="X35535" s="121"/>
      <c r="Z35535" s="121"/>
    </row>
    <row r="35536" spans="16:26" x14ac:dyDescent="0.25">
      <c r="P35536" s="121"/>
      <c r="R35536" s="121"/>
      <c r="T35536" s="121"/>
      <c r="V35536" s="121"/>
      <c r="X35536" s="121"/>
      <c r="Z35536" s="121"/>
    </row>
    <row r="35537" spans="16:26" x14ac:dyDescent="0.25">
      <c r="P35537" s="122"/>
      <c r="R35537" s="122"/>
      <c r="T35537" s="122"/>
      <c r="V35537" s="122"/>
      <c r="X35537" s="122"/>
      <c r="Z35537" s="122"/>
    </row>
    <row r="35538" spans="16:26" x14ac:dyDescent="0.25">
      <c r="P35538" s="118"/>
      <c r="R35538" s="118"/>
      <c r="T35538" s="118"/>
      <c r="V35538" s="118"/>
      <c r="X35538" s="118"/>
      <c r="Z35538" s="118"/>
    </row>
    <row r="35539" spans="16:26" x14ac:dyDescent="0.25">
      <c r="P35539" s="119"/>
      <c r="R35539" s="119"/>
      <c r="T35539" s="119"/>
      <c r="V35539" s="119"/>
      <c r="X35539" s="119"/>
      <c r="Z35539" s="119"/>
    </row>
    <row r="35540" spans="16:26" x14ac:dyDescent="0.25">
      <c r="P35540" s="119"/>
      <c r="R35540" s="119"/>
      <c r="T35540" s="119"/>
      <c r="V35540" s="119"/>
      <c r="X35540" s="119"/>
      <c r="Z35540" s="119"/>
    </row>
    <row r="35541" spans="16:26" x14ac:dyDescent="0.25">
      <c r="P35541" s="120"/>
      <c r="R35541" s="120"/>
      <c r="T35541" s="120"/>
      <c r="V35541" s="120"/>
      <c r="X35541" s="120"/>
      <c r="Z35541" s="120"/>
    </row>
    <row r="35542" spans="16:26" x14ac:dyDescent="0.25">
      <c r="P35542" s="119"/>
      <c r="R35542" s="119"/>
      <c r="T35542" s="119"/>
      <c r="V35542" s="119"/>
      <c r="X35542" s="119"/>
      <c r="Z35542" s="119"/>
    </row>
    <row r="35543" spans="16:26" x14ac:dyDescent="0.25">
      <c r="P35543" s="119"/>
      <c r="R35543" s="119"/>
      <c r="T35543" s="119"/>
      <c r="V35543" s="119"/>
      <c r="X35543" s="119"/>
      <c r="Z35543" s="119"/>
    </row>
    <row r="35544" spans="16:26" x14ac:dyDescent="0.25">
      <c r="P35544" s="120"/>
      <c r="R35544" s="120"/>
      <c r="T35544" s="120"/>
      <c r="V35544" s="120"/>
      <c r="X35544" s="120"/>
      <c r="Z35544" s="120"/>
    </row>
    <row r="35545" spans="16:26" x14ac:dyDescent="0.25">
      <c r="P35545" s="119"/>
      <c r="R35545" s="119"/>
      <c r="T35545" s="119"/>
      <c r="V35545" s="119"/>
      <c r="X35545" s="119"/>
      <c r="Z35545" s="119"/>
    </row>
    <row r="35546" spans="16:26" x14ac:dyDescent="0.25">
      <c r="P35546" s="120"/>
      <c r="R35546" s="120"/>
      <c r="T35546" s="120"/>
      <c r="V35546" s="120"/>
      <c r="X35546" s="120"/>
      <c r="Z35546" s="120"/>
    </row>
    <row r="35547" spans="16:26" x14ac:dyDescent="0.25">
      <c r="P35547" s="119"/>
      <c r="R35547" s="119"/>
      <c r="T35547" s="119"/>
      <c r="V35547" s="119"/>
      <c r="X35547" s="119"/>
      <c r="Z35547" s="119"/>
    </row>
    <row r="35548" spans="16:26" x14ac:dyDescent="0.25">
      <c r="P35548" s="119"/>
      <c r="R35548" s="119"/>
      <c r="T35548" s="119"/>
      <c r="V35548" s="119"/>
      <c r="X35548" s="119"/>
      <c r="Z35548" s="119"/>
    </row>
    <row r="35549" spans="16:26" x14ac:dyDescent="0.25">
      <c r="P35549" s="119"/>
      <c r="R35549" s="119"/>
      <c r="T35549" s="119"/>
      <c r="V35549" s="119"/>
      <c r="X35549" s="119"/>
      <c r="Z35549" s="119"/>
    </row>
    <row r="35550" spans="16:26" x14ac:dyDescent="0.25">
      <c r="P35550" s="121"/>
      <c r="R35550" s="121"/>
      <c r="T35550" s="121"/>
      <c r="V35550" s="121"/>
      <c r="X35550" s="121"/>
      <c r="Z35550" s="121"/>
    </row>
    <row r="35551" spans="16:26" x14ac:dyDescent="0.25">
      <c r="P35551" s="121"/>
      <c r="R35551" s="121"/>
      <c r="T35551" s="121"/>
      <c r="V35551" s="121"/>
      <c r="X35551" s="121"/>
      <c r="Z35551" s="121"/>
    </row>
    <row r="35552" spans="16:26" x14ac:dyDescent="0.25">
      <c r="P35552" s="121"/>
      <c r="R35552" s="121"/>
      <c r="T35552" s="121"/>
      <c r="V35552" s="121"/>
      <c r="X35552" s="121"/>
      <c r="Z35552" s="121"/>
    </row>
    <row r="35553" spans="16:26" x14ac:dyDescent="0.25">
      <c r="P35553" s="121"/>
      <c r="R35553" s="121"/>
      <c r="T35553" s="121"/>
      <c r="V35553" s="121"/>
      <c r="X35553" s="121"/>
      <c r="Z35553" s="121"/>
    </row>
    <row r="35554" spans="16:26" x14ac:dyDescent="0.25">
      <c r="P35554" s="122"/>
      <c r="R35554" s="122"/>
      <c r="T35554" s="122"/>
      <c r="V35554" s="122"/>
      <c r="X35554" s="122"/>
      <c r="Z35554" s="122"/>
    </row>
    <row r="35555" spans="16:26" x14ac:dyDescent="0.25">
      <c r="P35555" s="118"/>
      <c r="R35555" s="118"/>
      <c r="T35555" s="118"/>
      <c r="V35555" s="118"/>
      <c r="X35555" s="118"/>
      <c r="Z35555" s="118"/>
    </row>
    <row r="35556" spans="16:26" x14ac:dyDescent="0.25">
      <c r="P35556" s="119"/>
      <c r="R35556" s="119"/>
      <c r="T35556" s="119"/>
      <c r="V35556" s="119"/>
      <c r="X35556" s="119"/>
      <c r="Z35556" s="119"/>
    </row>
    <row r="35557" spans="16:26" x14ac:dyDescent="0.25">
      <c r="P35557" s="119"/>
      <c r="R35557" s="119"/>
      <c r="T35557" s="119"/>
      <c r="V35557" s="119"/>
      <c r="X35557" s="119"/>
      <c r="Z35557" s="119"/>
    </row>
    <row r="35558" spans="16:26" x14ac:dyDescent="0.25">
      <c r="P35558" s="120"/>
      <c r="R35558" s="120"/>
      <c r="T35558" s="120"/>
      <c r="V35558" s="120"/>
      <c r="X35558" s="120"/>
      <c r="Z35558" s="120"/>
    </row>
    <row r="35559" spans="16:26" x14ac:dyDescent="0.25">
      <c r="P35559" s="119"/>
      <c r="R35559" s="119"/>
      <c r="T35559" s="119"/>
      <c r="V35559" s="119"/>
      <c r="X35559" s="119"/>
      <c r="Z35559" s="119"/>
    </row>
    <row r="35560" spans="16:26" x14ac:dyDescent="0.25">
      <c r="P35560" s="119"/>
      <c r="R35560" s="119"/>
      <c r="T35560" s="119"/>
      <c r="V35560" s="119"/>
      <c r="X35560" s="119"/>
      <c r="Z35560" s="119"/>
    </row>
    <row r="35561" spans="16:26" x14ac:dyDescent="0.25">
      <c r="P35561" s="120"/>
      <c r="R35561" s="120"/>
      <c r="T35561" s="120"/>
      <c r="V35561" s="120"/>
      <c r="X35561" s="120"/>
      <c r="Z35561" s="120"/>
    </row>
    <row r="35562" spans="16:26" x14ac:dyDescent="0.25">
      <c r="P35562" s="119"/>
      <c r="R35562" s="119"/>
      <c r="T35562" s="119"/>
      <c r="V35562" s="119"/>
      <c r="X35562" s="119"/>
      <c r="Z35562" s="119"/>
    </row>
    <row r="35563" spans="16:26" x14ac:dyDescent="0.25">
      <c r="P35563" s="120"/>
      <c r="R35563" s="120"/>
      <c r="T35563" s="120"/>
      <c r="V35563" s="120"/>
      <c r="X35563" s="120"/>
      <c r="Z35563" s="120"/>
    </row>
    <row r="35564" spans="16:26" x14ac:dyDescent="0.25">
      <c r="P35564" s="119"/>
      <c r="R35564" s="119"/>
      <c r="T35564" s="119"/>
      <c r="V35564" s="119"/>
      <c r="X35564" s="119"/>
      <c r="Z35564" s="119"/>
    </row>
    <row r="35565" spans="16:26" x14ac:dyDescent="0.25">
      <c r="P35565" s="119"/>
      <c r="R35565" s="119"/>
      <c r="T35565" s="119"/>
      <c r="V35565" s="119"/>
      <c r="X35565" s="119"/>
      <c r="Z35565" s="119"/>
    </row>
    <row r="35566" spans="16:26" x14ac:dyDescent="0.25">
      <c r="P35566" s="119"/>
      <c r="R35566" s="119"/>
      <c r="T35566" s="119"/>
      <c r="V35566" s="119"/>
      <c r="X35566" s="119"/>
      <c r="Z35566" s="119"/>
    </row>
    <row r="35567" spans="16:26" x14ac:dyDescent="0.25">
      <c r="P35567" s="121"/>
      <c r="R35567" s="121"/>
      <c r="T35567" s="121"/>
      <c r="V35567" s="121"/>
      <c r="X35567" s="121"/>
      <c r="Z35567" s="121"/>
    </row>
    <row r="35568" spans="16:26" x14ac:dyDescent="0.25">
      <c r="P35568" s="121"/>
      <c r="R35568" s="121"/>
      <c r="T35568" s="121"/>
      <c r="V35568" s="121"/>
      <c r="X35568" s="121"/>
      <c r="Z35568" s="121"/>
    </row>
    <row r="35569" spans="16:26" x14ac:dyDescent="0.25">
      <c r="P35569" s="121"/>
      <c r="R35569" s="121"/>
      <c r="T35569" s="121"/>
      <c r="V35569" s="121"/>
      <c r="X35569" s="121"/>
      <c r="Z35569" s="121"/>
    </row>
    <row r="35570" spans="16:26" x14ac:dyDescent="0.25">
      <c r="P35570" s="121"/>
      <c r="R35570" s="121"/>
      <c r="T35570" s="121"/>
      <c r="V35570" s="121"/>
      <c r="X35570" s="121"/>
      <c r="Z35570" s="121"/>
    </row>
    <row r="35571" spans="16:26" x14ac:dyDescent="0.25">
      <c r="P35571" s="122"/>
      <c r="R35571" s="122"/>
      <c r="T35571" s="122"/>
      <c r="V35571" s="122"/>
      <c r="X35571" s="122"/>
      <c r="Z35571" s="122"/>
    </row>
    <row r="35572" spans="16:26" x14ac:dyDescent="0.25">
      <c r="P35572" s="118"/>
      <c r="R35572" s="118"/>
      <c r="T35572" s="118"/>
      <c r="V35572" s="118"/>
      <c r="X35572" s="118"/>
      <c r="Z35572" s="118"/>
    </row>
    <row r="35573" spans="16:26" x14ac:dyDescent="0.25">
      <c r="P35573" s="119"/>
      <c r="R35573" s="119"/>
      <c r="T35573" s="119"/>
      <c r="V35573" s="119"/>
      <c r="X35573" s="119"/>
      <c r="Z35573" s="119"/>
    </row>
    <row r="35574" spans="16:26" x14ac:dyDescent="0.25">
      <c r="P35574" s="119"/>
      <c r="R35574" s="119"/>
      <c r="T35574" s="119"/>
      <c r="V35574" s="119"/>
      <c r="X35574" s="119"/>
      <c r="Z35574" s="119"/>
    </row>
    <row r="35575" spans="16:26" x14ac:dyDescent="0.25">
      <c r="P35575" s="120"/>
      <c r="R35575" s="120"/>
      <c r="T35575" s="120"/>
      <c r="V35575" s="120"/>
      <c r="X35575" s="120"/>
      <c r="Z35575" s="120"/>
    </row>
    <row r="35576" spans="16:26" x14ac:dyDescent="0.25">
      <c r="P35576" s="119"/>
      <c r="R35576" s="119"/>
      <c r="T35576" s="119"/>
      <c r="V35576" s="119"/>
      <c r="X35576" s="119"/>
      <c r="Z35576" s="119"/>
    </row>
    <row r="35577" spans="16:26" x14ac:dyDescent="0.25">
      <c r="P35577" s="119"/>
      <c r="R35577" s="119"/>
      <c r="T35577" s="119"/>
      <c r="V35577" s="119"/>
      <c r="X35577" s="119"/>
      <c r="Z35577" s="119"/>
    </row>
    <row r="35578" spans="16:26" x14ac:dyDescent="0.25">
      <c r="P35578" s="120"/>
      <c r="R35578" s="120"/>
      <c r="T35578" s="120"/>
      <c r="V35578" s="120"/>
      <c r="X35578" s="120"/>
      <c r="Z35578" s="120"/>
    </row>
    <row r="35579" spans="16:26" x14ac:dyDescent="0.25">
      <c r="P35579" s="119"/>
      <c r="R35579" s="119"/>
      <c r="T35579" s="119"/>
      <c r="V35579" s="119"/>
      <c r="X35579" s="119"/>
      <c r="Z35579" s="119"/>
    </row>
    <row r="35580" spans="16:26" x14ac:dyDescent="0.25">
      <c r="P35580" s="120"/>
      <c r="R35580" s="120"/>
      <c r="T35580" s="120"/>
      <c r="V35580" s="120"/>
      <c r="X35580" s="120"/>
      <c r="Z35580" s="120"/>
    </row>
    <row r="35581" spans="16:26" x14ac:dyDescent="0.25">
      <c r="P35581" s="119"/>
      <c r="R35581" s="119"/>
      <c r="T35581" s="119"/>
      <c r="V35581" s="119"/>
      <c r="X35581" s="119"/>
      <c r="Z35581" s="119"/>
    </row>
    <row r="35582" spans="16:26" x14ac:dyDescent="0.25">
      <c r="P35582" s="119"/>
      <c r="R35582" s="119"/>
      <c r="T35582" s="119"/>
      <c r="V35582" s="119"/>
      <c r="X35582" s="119"/>
      <c r="Z35582" s="119"/>
    </row>
    <row r="35583" spans="16:26" x14ac:dyDescent="0.25">
      <c r="P35583" s="119"/>
      <c r="R35583" s="119"/>
      <c r="T35583" s="119"/>
      <c r="V35583" s="119"/>
      <c r="X35583" s="119"/>
      <c r="Z35583" s="119"/>
    </row>
    <row r="35584" spans="16:26" x14ac:dyDescent="0.25">
      <c r="P35584" s="121"/>
      <c r="R35584" s="121"/>
      <c r="T35584" s="121"/>
      <c r="V35584" s="121"/>
      <c r="X35584" s="121"/>
      <c r="Z35584" s="121"/>
    </row>
    <row r="35585" spans="16:26" x14ac:dyDescent="0.25">
      <c r="P35585" s="121"/>
      <c r="R35585" s="121"/>
      <c r="T35585" s="121"/>
      <c r="V35585" s="121"/>
      <c r="X35585" s="121"/>
      <c r="Z35585" s="121"/>
    </row>
    <row r="35586" spans="16:26" x14ac:dyDescent="0.25">
      <c r="P35586" s="121"/>
      <c r="R35586" s="121"/>
      <c r="T35586" s="121"/>
      <c r="V35586" s="121"/>
      <c r="X35586" s="121"/>
      <c r="Z35586" s="121"/>
    </row>
    <row r="35587" spans="16:26" x14ac:dyDescent="0.25">
      <c r="P35587" s="121"/>
      <c r="R35587" s="121"/>
      <c r="T35587" s="121"/>
      <c r="V35587" s="121"/>
      <c r="X35587" s="121"/>
      <c r="Z35587" s="121"/>
    </row>
    <row r="35588" spans="16:26" x14ac:dyDescent="0.25">
      <c r="P35588" s="122"/>
      <c r="R35588" s="122"/>
      <c r="T35588" s="122"/>
      <c r="V35588" s="122"/>
      <c r="X35588" s="122"/>
      <c r="Z35588" s="122"/>
    </row>
    <row r="35589" spans="16:26" x14ac:dyDescent="0.25">
      <c r="P35589" s="118"/>
      <c r="R35589" s="118"/>
      <c r="T35589" s="118"/>
      <c r="V35589" s="118"/>
      <c r="X35589" s="118"/>
      <c r="Z35589" s="118"/>
    </row>
    <row r="35590" spans="16:26" x14ac:dyDescent="0.25">
      <c r="P35590" s="119"/>
      <c r="R35590" s="119"/>
      <c r="T35590" s="119"/>
      <c r="V35590" s="119"/>
      <c r="X35590" s="119"/>
      <c r="Z35590" s="119"/>
    </row>
    <row r="35591" spans="16:26" x14ac:dyDescent="0.25">
      <c r="P35591" s="119"/>
      <c r="R35591" s="119"/>
      <c r="T35591" s="119"/>
      <c r="V35591" s="119"/>
      <c r="X35591" s="119"/>
      <c r="Z35591" s="119"/>
    </row>
    <row r="35592" spans="16:26" x14ac:dyDescent="0.25">
      <c r="P35592" s="120"/>
      <c r="R35592" s="120"/>
      <c r="T35592" s="120"/>
      <c r="V35592" s="120"/>
      <c r="X35592" s="120"/>
      <c r="Z35592" s="120"/>
    </row>
    <row r="35593" spans="16:26" x14ac:dyDescent="0.25">
      <c r="P35593" s="119"/>
      <c r="R35593" s="119"/>
      <c r="T35593" s="119"/>
      <c r="V35593" s="119"/>
      <c r="X35593" s="119"/>
      <c r="Z35593" s="119"/>
    </row>
    <row r="35594" spans="16:26" x14ac:dyDescent="0.25">
      <c r="P35594" s="119"/>
      <c r="R35594" s="119"/>
      <c r="T35594" s="119"/>
      <c r="V35594" s="119"/>
      <c r="X35594" s="119"/>
      <c r="Z35594" s="119"/>
    </row>
    <row r="35595" spans="16:26" x14ac:dyDescent="0.25">
      <c r="P35595" s="120"/>
      <c r="R35595" s="120"/>
      <c r="T35595" s="120"/>
      <c r="V35595" s="120"/>
      <c r="X35595" s="120"/>
      <c r="Z35595" s="120"/>
    </row>
    <row r="35596" spans="16:26" x14ac:dyDescent="0.25">
      <c r="P35596" s="119"/>
      <c r="R35596" s="119"/>
      <c r="T35596" s="119"/>
      <c r="V35596" s="119"/>
      <c r="X35596" s="119"/>
      <c r="Z35596" s="119"/>
    </row>
    <row r="35597" spans="16:26" x14ac:dyDescent="0.25">
      <c r="P35597" s="120"/>
      <c r="R35597" s="120"/>
      <c r="T35597" s="120"/>
      <c r="V35597" s="120"/>
      <c r="X35597" s="120"/>
      <c r="Z35597" s="120"/>
    </row>
    <row r="35598" spans="16:26" x14ac:dyDescent="0.25">
      <c r="P35598" s="119"/>
      <c r="R35598" s="119"/>
      <c r="T35598" s="119"/>
      <c r="V35598" s="119"/>
      <c r="X35598" s="119"/>
      <c r="Z35598" s="119"/>
    </row>
    <row r="35599" spans="16:26" x14ac:dyDescent="0.25">
      <c r="P35599" s="119"/>
      <c r="R35599" s="119"/>
      <c r="T35599" s="119"/>
      <c r="V35599" s="119"/>
      <c r="X35599" s="119"/>
      <c r="Z35599" s="119"/>
    </row>
    <row r="35600" spans="16:26" x14ac:dyDescent="0.25">
      <c r="P35600" s="119"/>
      <c r="R35600" s="119"/>
      <c r="T35600" s="119"/>
      <c r="V35600" s="119"/>
      <c r="X35600" s="119"/>
      <c r="Z35600" s="119"/>
    </row>
    <row r="35601" spans="16:26" x14ac:dyDescent="0.25">
      <c r="P35601" s="121"/>
      <c r="R35601" s="121"/>
      <c r="T35601" s="121"/>
      <c r="V35601" s="121"/>
      <c r="X35601" s="121"/>
      <c r="Z35601" s="121"/>
    </row>
    <row r="35602" spans="16:26" x14ac:dyDescent="0.25">
      <c r="P35602" s="121"/>
      <c r="R35602" s="121"/>
      <c r="T35602" s="121"/>
      <c r="V35602" s="121"/>
      <c r="X35602" s="121"/>
      <c r="Z35602" s="121"/>
    </row>
    <row r="35603" spans="16:26" x14ac:dyDescent="0.25">
      <c r="P35603" s="121"/>
      <c r="R35603" s="121"/>
      <c r="T35603" s="121"/>
      <c r="V35603" s="121"/>
      <c r="X35603" s="121"/>
      <c r="Z35603" s="121"/>
    </row>
    <row r="35604" spans="16:26" x14ac:dyDescent="0.25">
      <c r="P35604" s="121"/>
      <c r="R35604" s="121"/>
      <c r="T35604" s="121"/>
      <c r="V35604" s="121"/>
      <c r="X35604" s="121"/>
      <c r="Z35604" s="121"/>
    </row>
    <row r="35605" spans="16:26" x14ac:dyDescent="0.25">
      <c r="P35605" s="122"/>
      <c r="R35605" s="122"/>
      <c r="T35605" s="122"/>
      <c r="V35605" s="122"/>
      <c r="X35605" s="122"/>
      <c r="Z35605" s="122"/>
    </row>
    <row r="35606" spans="16:26" x14ac:dyDescent="0.25">
      <c r="P35606" s="118"/>
      <c r="R35606" s="118"/>
      <c r="T35606" s="118"/>
      <c r="V35606" s="118"/>
      <c r="X35606" s="118"/>
      <c r="Z35606" s="118"/>
    </row>
    <row r="35607" spans="16:26" x14ac:dyDescent="0.25">
      <c r="P35607" s="119"/>
      <c r="R35607" s="119"/>
      <c r="T35607" s="119"/>
      <c r="V35607" s="119"/>
      <c r="X35607" s="119"/>
      <c r="Z35607" s="119"/>
    </row>
    <row r="35608" spans="16:26" x14ac:dyDescent="0.25">
      <c r="P35608" s="119"/>
      <c r="R35608" s="119"/>
      <c r="T35608" s="119"/>
      <c r="V35608" s="119"/>
      <c r="X35608" s="119"/>
      <c r="Z35608" s="119"/>
    </row>
    <row r="35609" spans="16:26" x14ac:dyDescent="0.25">
      <c r="P35609" s="120"/>
      <c r="R35609" s="120"/>
      <c r="T35609" s="120"/>
      <c r="V35609" s="120"/>
      <c r="X35609" s="120"/>
      <c r="Z35609" s="120"/>
    </row>
    <row r="35610" spans="16:26" x14ac:dyDescent="0.25">
      <c r="P35610" s="119"/>
      <c r="R35610" s="119"/>
      <c r="T35610" s="119"/>
      <c r="V35610" s="119"/>
      <c r="X35610" s="119"/>
      <c r="Z35610" s="119"/>
    </row>
    <row r="35611" spans="16:26" x14ac:dyDescent="0.25">
      <c r="P35611" s="119"/>
      <c r="R35611" s="119"/>
      <c r="T35611" s="119"/>
      <c r="V35611" s="119"/>
      <c r="X35611" s="119"/>
      <c r="Z35611" s="119"/>
    </row>
    <row r="35612" spans="16:26" x14ac:dyDescent="0.25">
      <c r="P35612" s="120"/>
      <c r="R35612" s="120"/>
      <c r="T35612" s="120"/>
      <c r="V35612" s="120"/>
      <c r="X35612" s="120"/>
      <c r="Z35612" s="120"/>
    </row>
    <row r="35613" spans="16:26" x14ac:dyDescent="0.25">
      <c r="P35613" s="119"/>
      <c r="R35613" s="119"/>
      <c r="T35613" s="119"/>
      <c r="V35613" s="119"/>
      <c r="X35613" s="119"/>
      <c r="Z35613" s="119"/>
    </row>
    <row r="35614" spans="16:26" x14ac:dyDescent="0.25">
      <c r="P35614" s="120"/>
      <c r="R35614" s="120"/>
      <c r="T35614" s="120"/>
      <c r="V35614" s="120"/>
      <c r="X35614" s="120"/>
      <c r="Z35614" s="120"/>
    </row>
    <row r="35615" spans="16:26" x14ac:dyDescent="0.25">
      <c r="P35615" s="119"/>
      <c r="R35615" s="119"/>
      <c r="T35615" s="119"/>
      <c r="V35615" s="119"/>
      <c r="X35615" s="119"/>
      <c r="Z35615" s="119"/>
    </row>
    <row r="35616" spans="16:26" x14ac:dyDescent="0.25">
      <c r="P35616" s="119"/>
      <c r="R35616" s="119"/>
      <c r="T35616" s="119"/>
      <c r="V35616" s="119"/>
      <c r="X35616" s="119"/>
      <c r="Z35616" s="119"/>
    </row>
    <row r="35617" spans="16:26" x14ac:dyDescent="0.25">
      <c r="P35617" s="119"/>
      <c r="R35617" s="119"/>
      <c r="T35617" s="119"/>
      <c r="V35617" s="119"/>
      <c r="X35617" s="119"/>
      <c r="Z35617" s="119"/>
    </row>
    <row r="35618" spans="16:26" x14ac:dyDescent="0.25">
      <c r="P35618" s="121"/>
      <c r="R35618" s="121"/>
      <c r="T35618" s="121"/>
      <c r="V35618" s="121"/>
      <c r="X35618" s="121"/>
      <c r="Z35618" s="121"/>
    </row>
    <row r="35619" spans="16:26" x14ac:dyDescent="0.25">
      <c r="P35619" s="121"/>
      <c r="R35619" s="121"/>
      <c r="T35619" s="121"/>
      <c r="V35619" s="121"/>
      <c r="X35619" s="121"/>
      <c r="Z35619" s="121"/>
    </row>
    <row r="35620" spans="16:26" x14ac:dyDescent="0.25">
      <c r="P35620" s="121"/>
      <c r="R35620" s="121"/>
      <c r="T35620" s="121"/>
      <c r="V35620" s="121"/>
      <c r="X35620" s="121"/>
      <c r="Z35620" s="121"/>
    </row>
    <row r="35621" spans="16:26" x14ac:dyDescent="0.25">
      <c r="P35621" s="121"/>
      <c r="R35621" s="121"/>
      <c r="T35621" s="121"/>
      <c r="V35621" s="121"/>
      <c r="X35621" s="121"/>
      <c r="Z35621" s="121"/>
    </row>
    <row r="35622" spans="16:26" x14ac:dyDescent="0.25">
      <c r="P35622" s="122"/>
      <c r="R35622" s="122"/>
      <c r="T35622" s="122"/>
      <c r="V35622" s="122"/>
      <c r="X35622" s="122"/>
      <c r="Z35622" s="122"/>
    </row>
    <row r="35623" spans="16:26" x14ac:dyDescent="0.25">
      <c r="P35623" s="118"/>
      <c r="R35623" s="118"/>
      <c r="T35623" s="118"/>
      <c r="V35623" s="118"/>
      <c r="X35623" s="118"/>
      <c r="Z35623" s="118"/>
    </row>
    <row r="35624" spans="16:26" x14ac:dyDescent="0.25">
      <c r="P35624" s="119"/>
      <c r="R35624" s="119"/>
      <c r="T35624" s="119"/>
      <c r="V35624" s="119"/>
      <c r="X35624" s="119"/>
      <c r="Z35624" s="119"/>
    </row>
    <row r="35625" spans="16:26" x14ac:dyDescent="0.25">
      <c r="P35625" s="119"/>
      <c r="R35625" s="119"/>
      <c r="T35625" s="119"/>
      <c r="V35625" s="119"/>
      <c r="X35625" s="119"/>
      <c r="Z35625" s="119"/>
    </row>
    <row r="35626" spans="16:26" x14ac:dyDescent="0.25">
      <c r="P35626" s="120"/>
      <c r="R35626" s="120"/>
      <c r="T35626" s="120"/>
      <c r="V35626" s="120"/>
      <c r="X35626" s="120"/>
      <c r="Z35626" s="120"/>
    </row>
    <row r="35627" spans="16:26" x14ac:dyDescent="0.25">
      <c r="P35627" s="119"/>
      <c r="R35627" s="119"/>
      <c r="T35627" s="119"/>
      <c r="V35627" s="119"/>
      <c r="X35627" s="119"/>
      <c r="Z35627" s="119"/>
    </row>
    <row r="35628" spans="16:26" x14ac:dyDescent="0.25">
      <c r="P35628" s="119"/>
      <c r="R35628" s="119"/>
      <c r="T35628" s="119"/>
      <c r="V35628" s="119"/>
      <c r="X35628" s="119"/>
      <c r="Z35628" s="119"/>
    </row>
    <row r="35629" spans="16:26" x14ac:dyDescent="0.25">
      <c r="P35629" s="120"/>
      <c r="R35629" s="120"/>
      <c r="T35629" s="120"/>
      <c r="V35629" s="120"/>
      <c r="X35629" s="120"/>
      <c r="Z35629" s="120"/>
    </row>
    <row r="35630" spans="16:26" x14ac:dyDescent="0.25">
      <c r="P35630" s="119"/>
      <c r="R35630" s="119"/>
      <c r="T35630" s="119"/>
      <c r="V35630" s="119"/>
      <c r="X35630" s="119"/>
      <c r="Z35630" s="119"/>
    </row>
    <row r="35631" spans="16:26" x14ac:dyDescent="0.25">
      <c r="P35631" s="120"/>
      <c r="R35631" s="120"/>
      <c r="T35631" s="120"/>
      <c r="V35631" s="120"/>
      <c r="X35631" s="120"/>
      <c r="Z35631" s="120"/>
    </row>
    <row r="35632" spans="16:26" x14ac:dyDescent="0.25">
      <c r="P35632" s="119"/>
      <c r="R35632" s="119"/>
      <c r="T35632" s="119"/>
      <c r="V35632" s="119"/>
      <c r="X35632" s="119"/>
      <c r="Z35632" s="119"/>
    </row>
    <row r="35633" spans="16:26" x14ac:dyDescent="0.25">
      <c r="P35633" s="119"/>
      <c r="R35633" s="119"/>
      <c r="T35633" s="119"/>
      <c r="V35633" s="119"/>
      <c r="X35633" s="119"/>
      <c r="Z35633" s="119"/>
    </row>
    <row r="35634" spans="16:26" x14ac:dyDescent="0.25">
      <c r="P35634" s="119"/>
      <c r="R35634" s="119"/>
      <c r="T35634" s="119"/>
      <c r="V35634" s="119"/>
      <c r="X35634" s="119"/>
      <c r="Z35634" s="119"/>
    </row>
    <row r="35635" spans="16:26" x14ac:dyDescent="0.25">
      <c r="P35635" s="121"/>
      <c r="R35635" s="121"/>
      <c r="T35635" s="121"/>
      <c r="V35635" s="121"/>
      <c r="X35635" s="121"/>
      <c r="Z35635" s="121"/>
    </row>
    <row r="35636" spans="16:26" x14ac:dyDescent="0.25">
      <c r="P35636" s="121"/>
      <c r="R35636" s="121"/>
      <c r="T35636" s="121"/>
      <c r="V35636" s="121"/>
      <c r="X35636" s="121"/>
      <c r="Z35636" s="121"/>
    </row>
    <row r="35637" spans="16:26" x14ac:dyDescent="0.25">
      <c r="P35637" s="121"/>
      <c r="R35637" s="121"/>
      <c r="T35637" s="121"/>
      <c r="V35637" s="121"/>
      <c r="X35637" s="121"/>
      <c r="Z35637" s="121"/>
    </row>
    <row r="35638" spans="16:26" x14ac:dyDescent="0.25">
      <c r="P35638" s="121"/>
      <c r="R35638" s="121"/>
      <c r="T35638" s="121"/>
      <c r="V35638" s="121"/>
      <c r="X35638" s="121"/>
      <c r="Z35638" s="121"/>
    </row>
    <row r="35639" spans="16:26" x14ac:dyDescent="0.25">
      <c r="P35639" s="122"/>
      <c r="R35639" s="122"/>
      <c r="T35639" s="122"/>
      <c r="V35639" s="122"/>
      <c r="X35639" s="122"/>
      <c r="Z35639" s="122"/>
    </row>
    <row r="35640" spans="16:26" x14ac:dyDescent="0.25">
      <c r="P35640" s="118"/>
      <c r="R35640" s="118"/>
      <c r="T35640" s="118"/>
      <c r="V35640" s="118"/>
      <c r="X35640" s="118"/>
      <c r="Z35640" s="118"/>
    </row>
    <row r="35641" spans="16:26" x14ac:dyDescent="0.25">
      <c r="P35641" s="119"/>
      <c r="R35641" s="119"/>
      <c r="T35641" s="119"/>
      <c r="V35641" s="119"/>
      <c r="X35641" s="119"/>
      <c r="Z35641" s="119"/>
    </row>
    <row r="35642" spans="16:26" x14ac:dyDescent="0.25">
      <c r="P35642" s="119"/>
      <c r="R35642" s="119"/>
      <c r="T35642" s="119"/>
      <c r="V35642" s="119"/>
      <c r="X35642" s="119"/>
      <c r="Z35642" s="119"/>
    </row>
    <row r="35643" spans="16:26" x14ac:dyDescent="0.25">
      <c r="P35643" s="120"/>
      <c r="R35643" s="120"/>
      <c r="T35643" s="120"/>
      <c r="V35643" s="120"/>
      <c r="X35643" s="120"/>
      <c r="Z35643" s="120"/>
    </row>
    <row r="35644" spans="16:26" x14ac:dyDescent="0.25">
      <c r="P35644" s="119"/>
      <c r="R35644" s="119"/>
      <c r="T35644" s="119"/>
      <c r="V35644" s="119"/>
      <c r="X35644" s="119"/>
      <c r="Z35644" s="119"/>
    </row>
    <row r="35645" spans="16:26" x14ac:dyDescent="0.25">
      <c r="P35645" s="119"/>
      <c r="R35645" s="119"/>
      <c r="T35645" s="119"/>
      <c r="V35645" s="119"/>
      <c r="X35645" s="119"/>
      <c r="Z35645" s="119"/>
    </row>
    <row r="35646" spans="16:26" x14ac:dyDescent="0.25">
      <c r="P35646" s="120"/>
      <c r="R35646" s="120"/>
      <c r="T35646" s="120"/>
      <c r="V35646" s="120"/>
      <c r="X35646" s="120"/>
      <c r="Z35646" s="120"/>
    </row>
    <row r="35647" spans="16:26" x14ac:dyDescent="0.25">
      <c r="P35647" s="119"/>
      <c r="R35647" s="119"/>
      <c r="T35647" s="119"/>
      <c r="V35647" s="119"/>
      <c r="X35647" s="119"/>
      <c r="Z35647" s="119"/>
    </row>
    <row r="35648" spans="16:26" x14ac:dyDescent="0.25">
      <c r="P35648" s="120"/>
      <c r="R35648" s="120"/>
      <c r="T35648" s="120"/>
      <c r="V35648" s="120"/>
      <c r="X35648" s="120"/>
      <c r="Z35648" s="120"/>
    </row>
    <row r="35649" spans="16:26" x14ac:dyDescent="0.25">
      <c r="P35649" s="119"/>
      <c r="R35649" s="119"/>
      <c r="T35649" s="119"/>
      <c r="V35649" s="119"/>
      <c r="X35649" s="119"/>
      <c r="Z35649" s="119"/>
    </row>
    <row r="35650" spans="16:26" x14ac:dyDescent="0.25">
      <c r="P35650" s="119"/>
      <c r="R35650" s="119"/>
      <c r="T35650" s="119"/>
      <c r="V35650" s="119"/>
      <c r="X35650" s="119"/>
      <c r="Z35650" s="119"/>
    </row>
    <row r="35651" spans="16:26" x14ac:dyDescent="0.25">
      <c r="P35651" s="119"/>
      <c r="R35651" s="119"/>
      <c r="T35651" s="119"/>
      <c r="V35651" s="119"/>
      <c r="X35651" s="119"/>
      <c r="Z35651" s="119"/>
    </row>
    <row r="35652" spans="16:26" x14ac:dyDescent="0.25">
      <c r="P35652" s="121"/>
      <c r="R35652" s="121"/>
      <c r="T35652" s="121"/>
      <c r="V35652" s="121"/>
      <c r="X35652" s="121"/>
      <c r="Z35652" s="121"/>
    </row>
    <row r="35653" spans="16:26" x14ac:dyDescent="0.25">
      <c r="P35653" s="121"/>
      <c r="R35653" s="121"/>
      <c r="T35653" s="121"/>
      <c r="V35653" s="121"/>
      <c r="X35653" s="121"/>
      <c r="Z35653" s="121"/>
    </row>
    <row r="35654" spans="16:26" x14ac:dyDescent="0.25">
      <c r="P35654" s="121"/>
      <c r="R35654" s="121"/>
      <c r="T35654" s="121"/>
      <c r="V35654" s="121"/>
      <c r="X35654" s="121"/>
      <c r="Z35654" s="121"/>
    </row>
    <row r="35655" spans="16:26" x14ac:dyDescent="0.25">
      <c r="P35655" s="121"/>
      <c r="R35655" s="121"/>
      <c r="T35655" s="121"/>
      <c r="V35655" s="121"/>
      <c r="X35655" s="121"/>
      <c r="Z35655" s="121"/>
    </row>
    <row r="35656" spans="16:26" x14ac:dyDescent="0.25">
      <c r="P35656" s="122"/>
      <c r="R35656" s="122"/>
      <c r="T35656" s="122"/>
      <c r="V35656" s="122"/>
      <c r="X35656" s="122"/>
      <c r="Z35656" s="122"/>
    </row>
    <row r="35657" spans="16:26" x14ac:dyDescent="0.25">
      <c r="P35657" s="118"/>
      <c r="R35657" s="118"/>
      <c r="T35657" s="118"/>
      <c r="V35657" s="118"/>
      <c r="X35657" s="118"/>
      <c r="Z35657" s="118"/>
    </row>
    <row r="35658" spans="16:26" x14ac:dyDescent="0.25">
      <c r="P35658" s="119"/>
      <c r="R35658" s="119"/>
      <c r="T35658" s="119"/>
      <c r="V35658" s="119"/>
      <c r="X35658" s="119"/>
      <c r="Z35658" s="119"/>
    </row>
    <row r="35659" spans="16:26" x14ac:dyDescent="0.25">
      <c r="P35659" s="119"/>
      <c r="R35659" s="119"/>
      <c r="T35659" s="119"/>
      <c r="V35659" s="119"/>
      <c r="X35659" s="119"/>
      <c r="Z35659" s="119"/>
    </row>
    <row r="35660" spans="16:26" x14ac:dyDescent="0.25">
      <c r="P35660" s="120"/>
      <c r="R35660" s="120"/>
      <c r="T35660" s="120"/>
      <c r="V35660" s="120"/>
      <c r="X35660" s="120"/>
      <c r="Z35660" s="120"/>
    </row>
    <row r="35661" spans="16:26" x14ac:dyDescent="0.25">
      <c r="P35661" s="119"/>
      <c r="R35661" s="119"/>
      <c r="T35661" s="119"/>
      <c r="V35661" s="119"/>
      <c r="X35661" s="119"/>
      <c r="Z35661" s="119"/>
    </row>
    <row r="35662" spans="16:26" x14ac:dyDescent="0.25">
      <c r="P35662" s="119"/>
      <c r="R35662" s="119"/>
      <c r="T35662" s="119"/>
      <c r="V35662" s="119"/>
      <c r="X35662" s="119"/>
      <c r="Z35662" s="119"/>
    </row>
    <row r="35663" spans="16:26" x14ac:dyDescent="0.25">
      <c r="P35663" s="120"/>
      <c r="R35663" s="120"/>
      <c r="T35663" s="120"/>
      <c r="V35663" s="120"/>
      <c r="X35663" s="120"/>
      <c r="Z35663" s="120"/>
    </row>
    <row r="35664" spans="16:26" x14ac:dyDescent="0.25">
      <c r="P35664" s="119"/>
      <c r="R35664" s="119"/>
      <c r="T35664" s="119"/>
      <c r="V35664" s="119"/>
      <c r="X35664" s="119"/>
      <c r="Z35664" s="119"/>
    </row>
    <row r="35665" spans="16:26" x14ac:dyDescent="0.25">
      <c r="P35665" s="120"/>
      <c r="R35665" s="120"/>
      <c r="T35665" s="120"/>
      <c r="V35665" s="120"/>
      <c r="X35665" s="120"/>
      <c r="Z35665" s="120"/>
    </row>
    <row r="35666" spans="16:26" x14ac:dyDescent="0.25">
      <c r="P35666" s="119"/>
      <c r="R35666" s="119"/>
      <c r="T35666" s="119"/>
      <c r="V35666" s="119"/>
      <c r="X35666" s="119"/>
      <c r="Z35666" s="119"/>
    </row>
    <row r="35667" spans="16:26" x14ac:dyDescent="0.25">
      <c r="P35667" s="119"/>
      <c r="R35667" s="119"/>
      <c r="T35667" s="119"/>
      <c r="V35667" s="119"/>
      <c r="X35667" s="119"/>
      <c r="Z35667" s="119"/>
    </row>
    <row r="35668" spans="16:26" x14ac:dyDescent="0.25">
      <c r="P35668" s="119"/>
      <c r="R35668" s="119"/>
      <c r="T35668" s="119"/>
      <c r="V35668" s="119"/>
      <c r="X35668" s="119"/>
      <c r="Z35668" s="119"/>
    </row>
    <row r="35669" spans="16:26" x14ac:dyDescent="0.25">
      <c r="P35669" s="121"/>
      <c r="R35669" s="121"/>
      <c r="T35669" s="121"/>
      <c r="V35669" s="121"/>
      <c r="X35669" s="121"/>
      <c r="Z35669" s="121"/>
    </row>
    <row r="35670" spans="16:26" x14ac:dyDescent="0.25">
      <c r="P35670" s="121"/>
      <c r="R35670" s="121"/>
      <c r="T35670" s="121"/>
      <c r="V35670" s="121"/>
      <c r="X35670" s="121"/>
      <c r="Z35670" s="121"/>
    </row>
    <row r="35671" spans="16:26" x14ac:dyDescent="0.25">
      <c r="P35671" s="121"/>
      <c r="R35671" s="121"/>
      <c r="T35671" s="121"/>
      <c r="V35671" s="121"/>
      <c r="X35671" s="121"/>
      <c r="Z35671" s="121"/>
    </row>
    <row r="35672" spans="16:26" x14ac:dyDescent="0.25">
      <c r="P35672" s="121"/>
      <c r="R35672" s="121"/>
      <c r="T35672" s="121"/>
      <c r="V35672" s="121"/>
      <c r="X35672" s="121"/>
      <c r="Z35672" s="121"/>
    </row>
    <row r="35673" spans="16:26" x14ac:dyDescent="0.25">
      <c r="P35673" s="122"/>
      <c r="R35673" s="122"/>
      <c r="T35673" s="122"/>
      <c r="V35673" s="122"/>
      <c r="X35673" s="122"/>
      <c r="Z35673" s="122"/>
    </row>
    <row r="35674" spans="16:26" x14ac:dyDescent="0.25">
      <c r="P35674" s="118"/>
      <c r="R35674" s="118"/>
      <c r="T35674" s="118"/>
      <c r="V35674" s="118"/>
      <c r="X35674" s="118"/>
      <c r="Z35674" s="118"/>
    </row>
    <row r="35675" spans="16:26" x14ac:dyDescent="0.25">
      <c r="P35675" s="119"/>
      <c r="R35675" s="119"/>
      <c r="T35675" s="119"/>
      <c r="V35675" s="119"/>
      <c r="X35675" s="119"/>
      <c r="Z35675" s="119"/>
    </row>
    <row r="35676" spans="16:26" x14ac:dyDescent="0.25">
      <c r="P35676" s="119"/>
      <c r="R35676" s="119"/>
      <c r="T35676" s="119"/>
      <c r="V35676" s="119"/>
      <c r="X35676" s="119"/>
      <c r="Z35676" s="119"/>
    </row>
    <row r="35677" spans="16:26" x14ac:dyDescent="0.25">
      <c r="P35677" s="120"/>
      <c r="R35677" s="120"/>
      <c r="T35677" s="120"/>
      <c r="V35677" s="120"/>
      <c r="X35677" s="120"/>
      <c r="Z35677" s="120"/>
    </row>
    <row r="35678" spans="16:26" x14ac:dyDescent="0.25">
      <c r="P35678" s="119"/>
      <c r="R35678" s="119"/>
      <c r="T35678" s="119"/>
      <c r="V35678" s="119"/>
      <c r="X35678" s="119"/>
      <c r="Z35678" s="119"/>
    </row>
    <row r="35679" spans="16:26" x14ac:dyDescent="0.25">
      <c r="P35679" s="119"/>
      <c r="R35679" s="119"/>
      <c r="T35679" s="119"/>
      <c r="V35679" s="119"/>
      <c r="X35679" s="119"/>
      <c r="Z35679" s="119"/>
    </row>
    <row r="35680" spans="16:26" x14ac:dyDescent="0.25">
      <c r="P35680" s="120"/>
      <c r="R35680" s="120"/>
      <c r="T35680" s="120"/>
      <c r="V35680" s="120"/>
      <c r="X35680" s="120"/>
      <c r="Z35680" s="120"/>
    </row>
    <row r="35681" spans="16:26" x14ac:dyDescent="0.25">
      <c r="P35681" s="119"/>
      <c r="R35681" s="119"/>
      <c r="T35681" s="119"/>
      <c r="V35681" s="119"/>
      <c r="X35681" s="119"/>
      <c r="Z35681" s="119"/>
    </row>
    <row r="35682" spans="16:26" x14ac:dyDescent="0.25">
      <c r="P35682" s="120"/>
      <c r="R35682" s="120"/>
      <c r="T35682" s="120"/>
      <c r="V35682" s="120"/>
      <c r="X35682" s="120"/>
      <c r="Z35682" s="120"/>
    </row>
    <row r="35683" spans="16:26" x14ac:dyDescent="0.25">
      <c r="P35683" s="119"/>
      <c r="R35683" s="119"/>
      <c r="T35683" s="119"/>
      <c r="V35683" s="119"/>
      <c r="X35683" s="119"/>
      <c r="Z35683" s="119"/>
    </row>
    <row r="35684" spans="16:26" x14ac:dyDescent="0.25">
      <c r="P35684" s="119"/>
      <c r="R35684" s="119"/>
      <c r="T35684" s="119"/>
      <c r="V35684" s="119"/>
      <c r="X35684" s="119"/>
      <c r="Z35684" s="119"/>
    </row>
    <row r="35685" spans="16:26" x14ac:dyDescent="0.25">
      <c r="P35685" s="119"/>
      <c r="R35685" s="119"/>
      <c r="T35685" s="119"/>
      <c r="V35685" s="119"/>
      <c r="X35685" s="119"/>
      <c r="Z35685" s="119"/>
    </row>
    <row r="35686" spans="16:26" x14ac:dyDescent="0.25">
      <c r="P35686" s="121"/>
      <c r="R35686" s="121"/>
      <c r="T35686" s="121"/>
      <c r="V35686" s="121"/>
      <c r="X35686" s="121"/>
      <c r="Z35686" s="121"/>
    </row>
    <row r="35687" spans="16:26" x14ac:dyDescent="0.25">
      <c r="P35687" s="121"/>
      <c r="R35687" s="121"/>
      <c r="T35687" s="121"/>
      <c r="V35687" s="121"/>
      <c r="X35687" s="121"/>
      <c r="Z35687" s="121"/>
    </row>
    <row r="35688" spans="16:26" x14ac:dyDescent="0.25">
      <c r="P35688" s="121"/>
      <c r="R35688" s="121"/>
      <c r="T35688" s="121"/>
      <c r="V35688" s="121"/>
      <c r="X35688" s="121"/>
      <c r="Z35688" s="121"/>
    </row>
    <row r="35689" spans="16:26" x14ac:dyDescent="0.25">
      <c r="P35689" s="121"/>
      <c r="R35689" s="121"/>
      <c r="T35689" s="121"/>
      <c r="V35689" s="121"/>
      <c r="X35689" s="121"/>
      <c r="Z35689" s="121"/>
    </row>
    <row r="35690" spans="16:26" x14ac:dyDescent="0.25">
      <c r="P35690" s="122"/>
      <c r="R35690" s="122"/>
      <c r="T35690" s="122"/>
      <c r="V35690" s="122"/>
      <c r="X35690" s="122"/>
      <c r="Z35690" s="122"/>
    </row>
    <row r="35691" spans="16:26" x14ac:dyDescent="0.25">
      <c r="P35691" s="118"/>
      <c r="R35691" s="118"/>
      <c r="T35691" s="118"/>
      <c r="V35691" s="118"/>
      <c r="X35691" s="118"/>
      <c r="Z35691" s="118"/>
    </row>
    <row r="35692" spans="16:26" x14ac:dyDescent="0.25">
      <c r="P35692" s="119"/>
      <c r="R35692" s="119"/>
      <c r="T35692" s="119"/>
      <c r="V35692" s="119"/>
      <c r="X35692" s="119"/>
      <c r="Z35692" s="119"/>
    </row>
    <row r="35693" spans="16:26" x14ac:dyDescent="0.25">
      <c r="P35693" s="119"/>
      <c r="R35693" s="119"/>
      <c r="T35693" s="119"/>
      <c r="V35693" s="119"/>
      <c r="X35693" s="119"/>
      <c r="Z35693" s="119"/>
    </row>
    <row r="35694" spans="16:26" x14ac:dyDescent="0.25">
      <c r="P35694" s="120"/>
      <c r="R35694" s="120"/>
      <c r="T35694" s="120"/>
      <c r="V35694" s="120"/>
      <c r="X35694" s="120"/>
      <c r="Z35694" s="120"/>
    </row>
    <row r="35695" spans="16:26" x14ac:dyDescent="0.25">
      <c r="P35695" s="119"/>
      <c r="R35695" s="119"/>
      <c r="T35695" s="119"/>
      <c r="V35695" s="119"/>
      <c r="X35695" s="119"/>
      <c r="Z35695" s="119"/>
    </row>
    <row r="35696" spans="16:26" x14ac:dyDescent="0.25">
      <c r="P35696" s="119"/>
      <c r="R35696" s="119"/>
      <c r="T35696" s="119"/>
      <c r="V35696" s="119"/>
      <c r="X35696" s="119"/>
      <c r="Z35696" s="119"/>
    </row>
    <row r="35697" spans="16:26" x14ac:dyDescent="0.25">
      <c r="P35697" s="120"/>
      <c r="R35697" s="120"/>
      <c r="T35697" s="120"/>
      <c r="V35697" s="120"/>
      <c r="X35697" s="120"/>
      <c r="Z35697" s="120"/>
    </row>
    <row r="35698" spans="16:26" x14ac:dyDescent="0.25">
      <c r="P35698" s="119"/>
      <c r="R35698" s="119"/>
      <c r="T35698" s="119"/>
      <c r="V35698" s="119"/>
      <c r="X35698" s="119"/>
      <c r="Z35698" s="119"/>
    </row>
    <row r="35699" spans="16:26" x14ac:dyDescent="0.25">
      <c r="P35699" s="120"/>
      <c r="R35699" s="120"/>
      <c r="T35699" s="120"/>
      <c r="V35699" s="120"/>
      <c r="X35699" s="120"/>
      <c r="Z35699" s="120"/>
    </row>
    <row r="35700" spans="16:26" x14ac:dyDescent="0.25">
      <c r="P35700" s="119"/>
      <c r="R35700" s="119"/>
      <c r="T35700" s="119"/>
      <c r="V35700" s="119"/>
      <c r="X35700" s="119"/>
      <c r="Z35700" s="119"/>
    </row>
    <row r="35701" spans="16:26" x14ac:dyDescent="0.25">
      <c r="P35701" s="119"/>
      <c r="R35701" s="119"/>
      <c r="T35701" s="119"/>
      <c r="V35701" s="119"/>
      <c r="X35701" s="119"/>
      <c r="Z35701" s="119"/>
    </row>
    <row r="35702" spans="16:26" x14ac:dyDescent="0.25">
      <c r="P35702" s="119"/>
      <c r="R35702" s="119"/>
      <c r="T35702" s="119"/>
      <c r="V35702" s="119"/>
      <c r="X35702" s="119"/>
      <c r="Z35702" s="119"/>
    </row>
    <row r="35703" spans="16:26" x14ac:dyDescent="0.25">
      <c r="P35703" s="121"/>
      <c r="R35703" s="121"/>
      <c r="T35703" s="121"/>
      <c r="V35703" s="121"/>
      <c r="X35703" s="121"/>
      <c r="Z35703" s="121"/>
    </row>
    <row r="35704" spans="16:26" x14ac:dyDescent="0.25">
      <c r="P35704" s="121"/>
      <c r="R35704" s="121"/>
      <c r="T35704" s="121"/>
      <c r="V35704" s="121"/>
      <c r="X35704" s="121"/>
      <c r="Z35704" s="121"/>
    </row>
    <row r="35705" spans="16:26" x14ac:dyDescent="0.25">
      <c r="P35705" s="121"/>
      <c r="R35705" s="121"/>
      <c r="T35705" s="121"/>
      <c r="V35705" s="121"/>
      <c r="X35705" s="121"/>
      <c r="Z35705" s="121"/>
    </row>
    <row r="35706" spans="16:26" x14ac:dyDescent="0.25">
      <c r="P35706" s="121"/>
      <c r="R35706" s="121"/>
      <c r="T35706" s="121"/>
      <c r="V35706" s="121"/>
      <c r="X35706" s="121"/>
      <c r="Z35706" s="121"/>
    </row>
    <row r="35707" spans="16:26" x14ac:dyDescent="0.25">
      <c r="P35707" s="122"/>
      <c r="R35707" s="122"/>
      <c r="T35707" s="122"/>
      <c r="V35707" s="122"/>
      <c r="X35707" s="122"/>
      <c r="Z35707" s="122"/>
    </row>
    <row r="35708" spans="16:26" x14ac:dyDescent="0.25">
      <c r="P35708" s="118"/>
      <c r="R35708" s="118"/>
      <c r="T35708" s="118"/>
      <c r="V35708" s="118"/>
      <c r="X35708" s="118"/>
      <c r="Z35708" s="118"/>
    </row>
    <row r="35709" spans="16:26" x14ac:dyDescent="0.25">
      <c r="P35709" s="119"/>
      <c r="R35709" s="119"/>
      <c r="T35709" s="119"/>
      <c r="V35709" s="119"/>
      <c r="X35709" s="119"/>
      <c r="Z35709" s="119"/>
    </row>
    <row r="35710" spans="16:26" x14ac:dyDescent="0.25">
      <c r="P35710" s="119"/>
      <c r="R35710" s="119"/>
      <c r="T35710" s="119"/>
      <c r="V35710" s="119"/>
      <c r="X35710" s="119"/>
      <c r="Z35710" s="119"/>
    </row>
    <row r="35711" spans="16:26" x14ac:dyDescent="0.25">
      <c r="P35711" s="120"/>
      <c r="R35711" s="120"/>
      <c r="T35711" s="120"/>
      <c r="V35711" s="120"/>
      <c r="X35711" s="120"/>
      <c r="Z35711" s="120"/>
    </row>
    <row r="35712" spans="16:26" x14ac:dyDescent="0.25">
      <c r="P35712" s="119"/>
      <c r="R35712" s="119"/>
      <c r="T35712" s="119"/>
      <c r="V35712" s="119"/>
      <c r="X35712" s="119"/>
      <c r="Z35712" s="119"/>
    </row>
    <row r="35713" spans="16:26" x14ac:dyDescent="0.25">
      <c r="P35713" s="119"/>
      <c r="R35713" s="119"/>
      <c r="T35713" s="119"/>
      <c r="V35713" s="119"/>
      <c r="X35713" s="119"/>
      <c r="Z35713" s="119"/>
    </row>
    <row r="35714" spans="16:26" x14ac:dyDescent="0.25">
      <c r="P35714" s="120"/>
      <c r="R35714" s="120"/>
      <c r="T35714" s="120"/>
      <c r="V35714" s="120"/>
      <c r="X35714" s="120"/>
      <c r="Z35714" s="120"/>
    </row>
    <row r="35715" spans="16:26" x14ac:dyDescent="0.25">
      <c r="P35715" s="119"/>
      <c r="R35715" s="119"/>
      <c r="T35715" s="119"/>
      <c r="V35715" s="119"/>
      <c r="X35715" s="119"/>
      <c r="Z35715" s="119"/>
    </row>
    <row r="35716" spans="16:26" x14ac:dyDescent="0.25">
      <c r="P35716" s="120"/>
      <c r="R35716" s="120"/>
      <c r="T35716" s="120"/>
      <c r="V35716" s="120"/>
      <c r="X35716" s="120"/>
      <c r="Z35716" s="120"/>
    </row>
    <row r="35717" spans="16:26" x14ac:dyDescent="0.25">
      <c r="P35717" s="119"/>
      <c r="R35717" s="119"/>
      <c r="T35717" s="119"/>
      <c r="V35717" s="119"/>
      <c r="X35717" s="119"/>
      <c r="Z35717" s="119"/>
    </row>
    <row r="35718" spans="16:26" x14ac:dyDescent="0.25">
      <c r="P35718" s="119"/>
      <c r="R35718" s="119"/>
      <c r="T35718" s="119"/>
      <c r="V35718" s="119"/>
      <c r="X35718" s="119"/>
      <c r="Z35718" s="119"/>
    </row>
    <row r="35719" spans="16:26" x14ac:dyDescent="0.25">
      <c r="P35719" s="119"/>
      <c r="R35719" s="119"/>
      <c r="T35719" s="119"/>
      <c r="V35719" s="119"/>
      <c r="X35719" s="119"/>
      <c r="Z35719" s="119"/>
    </row>
    <row r="35720" spans="16:26" x14ac:dyDescent="0.25">
      <c r="P35720" s="121"/>
      <c r="R35720" s="121"/>
      <c r="T35720" s="121"/>
      <c r="V35720" s="121"/>
      <c r="X35720" s="121"/>
      <c r="Z35720" s="121"/>
    </row>
    <row r="35721" spans="16:26" x14ac:dyDescent="0.25">
      <c r="P35721" s="121"/>
      <c r="R35721" s="121"/>
      <c r="T35721" s="121"/>
      <c r="V35721" s="121"/>
      <c r="X35721" s="121"/>
      <c r="Z35721" s="121"/>
    </row>
    <row r="35722" spans="16:26" x14ac:dyDescent="0.25">
      <c r="P35722" s="121"/>
      <c r="R35722" s="121"/>
      <c r="T35722" s="121"/>
      <c r="V35722" s="121"/>
      <c r="X35722" s="121"/>
      <c r="Z35722" s="121"/>
    </row>
    <row r="35723" spans="16:26" x14ac:dyDescent="0.25">
      <c r="P35723" s="121"/>
      <c r="R35723" s="121"/>
      <c r="T35723" s="121"/>
      <c r="V35723" s="121"/>
      <c r="X35723" s="121"/>
      <c r="Z35723" s="121"/>
    </row>
    <row r="35724" spans="16:26" x14ac:dyDescent="0.25">
      <c r="P35724" s="122"/>
      <c r="R35724" s="122"/>
      <c r="T35724" s="122"/>
      <c r="V35724" s="122"/>
      <c r="X35724" s="122"/>
      <c r="Z35724" s="122"/>
    </row>
    <row r="35725" spans="16:26" x14ac:dyDescent="0.25">
      <c r="P35725" s="118"/>
      <c r="R35725" s="118"/>
      <c r="T35725" s="118"/>
      <c r="V35725" s="118"/>
      <c r="X35725" s="118"/>
      <c r="Z35725" s="118"/>
    </row>
    <row r="35726" spans="16:26" x14ac:dyDescent="0.25">
      <c r="P35726" s="119"/>
      <c r="R35726" s="119"/>
      <c r="T35726" s="119"/>
      <c r="V35726" s="119"/>
      <c r="X35726" s="119"/>
      <c r="Z35726" s="119"/>
    </row>
    <row r="35727" spans="16:26" x14ac:dyDescent="0.25">
      <c r="P35727" s="119"/>
      <c r="R35727" s="119"/>
      <c r="T35727" s="119"/>
      <c r="V35727" s="119"/>
      <c r="X35727" s="119"/>
      <c r="Z35727" s="119"/>
    </row>
    <row r="35728" spans="16:26" x14ac:dyDescent="0.25">
      <c r="P35728" s="120"/>
      <c r="R35728" s="120"/>
      <c r="T35728" s="120"/>
      <c r="V35728" s="120"/>
      <c r="X35728" s="120"/>
      <c r="Z35728" s="120"/>
    </row>
    <row r="35729" spans="16:26" x14ac:dyDescent="0.25">
      <c r="P35729" s="119"/>
      <c r="R35729" s="119"/>
      <c r="T35729" s="119"/>
      <c r="V35729" s="119"/>
      <c r="X35729" s="119"/>
      <c r="Z35729" s="119"/>
    </row>
    <row r="35730" spans="16:26" x14ac:dyDescent="0.25">
      <c r="P35730" s="119"/>
      <c r="R35730" s="119"/>
      <c r="T35730" s="119"/>
      <c r="V35730" s="119"/>
      <c r="X35730" s="119"/>
      <c r="Z35730" s="119"/>
    </row>
    <row r="35731" spans="16:26" x14ac:dyDescent="0.25">
      <c r="P35731" s="120"/>
      <c r="R35731" s="120"/>
      <c r="T35731" s="120"/>
      <c r="V35731" s="120"/>
      <c r="X35731" s="120"/>
      <c r="Z35731" s="120"/>
    </row>
    <row r="35732" spans="16:26" x14ac:dyDescent="0.25">
      <c r="P35732" s="119"/>
      <c r="R35732" s="119"/>
      <c r="T35732" s="119"/>
      <c r="V35732" s="119"/>
      <c r="X35732" s="119"/>
      <c r="Z35732" s="119"/>
    </row>
    <row r="35733" spans="16:26" x14ac:dyDescent="0.25">
      <c r="P35733" s="120"/>
      <c r="R35733" s="120"/>
      <c r="T35733" s="120"/>
      <c r="V35733" s="120"/>
      <c r="X35733" s="120"/>
      <c r="Z35733" s="120"/>
    </row>
    <row r="35734" spans="16:26" x14ac:dyDescent="0.25">
      <c r="P35734" s="119"/>
      <c r="R35734" s="119"/>
      <c r="T35734" s="119"/>
      <c r="V35734" s="119"/>
      <c r="X35734" s="119"/>
      <c r="Z35734" s="119"/>
    </row>
    <row r="35735" spans="16:26" x14ac:dyDescent="0.25">
      <c r="P35735" s="119"/>
      <c r="R35735" s="119"/>
      <c r="T35735" s="119"/>
      <c r="V35735" s="119"/>
      <c r="X35735" s="119"/>
      <c r="Z35735" s="119"/>
    </row>
    <row r="35736" spans="16:26" x14ac:dyDescent="0.25">
      <c r="P35736" s="119"/>
      <c r="R35736" s="119"/>
      <c r="T35736" s="119"/>
      <c r="V35736" s="119"/>
      <c r="X35736" s="119"/>
      <c r="Z35736" s="119"/>
    </row>
    <row r="35737" spans="16:26" x14ac:dyDescent="0.25">
      <c r="P35737" s="121"/>
      <c r="R35737" s="121"/>
      <c r="T35737" s="121"/>
      <c r="V35737" s="121"/>
      <c r="X35737" s="121"/>
      <c r="Z35737" s="121"/>
    </row>
    <row r="35738" spans="16:26" x14ac:dyDescent="0.25">
      <c r="P35738" s="121"/>
      <c r="R35738" s="121"/>
      <c r="T35738" s="121"/>
      <c r="V35738" s="121"/>
      <c r="X35738" s="121"/>
      <c r="Z35738" s="121"/>
    </row>
    <row r="35739" spans="16:26" x14ac:dyDescent="0.25">
      <c r="P35739" s="121"/>
      <c r="R35739" s="121"/>
      <c r="T35739" s="121"/>
      <c r="V35739" s="121"/>
      <c r="X35739" s="121"/>
      <c r="Z35739" s="121"/>
    </row>
    <row r="35740" spans="16:26" x14ac:dyDescent="0.25">
      <c r="P35740" s="121"/>
      <c r="R35740" s="121"/>
      <c r="T35740" s="121"/>
      <c r="V35740" s="121"/>
      <c r="X35740" s="121"/>
      <c r="Z35740" s="121"/>
    </row>
    <row r="35741" spans="16:26" x14ac:dyDescent="0.25">
      <c r="P35741" s="122"/>
      <c r="R35741" s="122"/>
      <c r="T35741" s="122"/>
      <c r="V35741" s="122"/>
      <c r="X35741" s="122"/>
      <c r="Z35741" s="122"/>
    </row>
    <row r="35742" spans="16:26" x14ac:dyDescent="0.25">
      <c r="P35742" s="118"/>
      <c r="R35742" s="118"/>
      <c r="T35742" s="118"/>
      <c r="V35742" s="118"/>
      <c r="X35742" s="118"/>
      <c r="Z35742" s="118"/>
    </row>
    <row r="35743" spans="16:26" x14ac:dyDescent="0.25">
      <c r="P35743" s="119"/>
      <c r="R35743" s="119"/>
      <c r="T35743" s="119"/>
      <c r="V35743" s="119"/>
      <c r="X35743" s="119"/>
      <c r="Z35743" s="119"/>
    </row>
    <row r="35744" spans="16:26" x14ac:dyDescent="0.25">
      <c r="P35744" s="119"/>
      <c r="R35744" s="119"/>
      <c r="T35744" s="119"/>
      <c r="V35744" s="119"/>
      <c r="X35744" s="119"/>
      <c r="Z35744" s="119"/>
    </row>
    <row r="35745" spans="16:26" x14ac:dyDescent="0.25">
      <c r="P35745" s="120"/>
      <c r="R35745" s="120"/>
      <c r="T35745" s="120"/>
      <c r="V35745" s="120"/>
      <c r="X35745" s="120"/>
      <c r="Z35745" s="120"/>
    </row>
    <row r="35746" spans="16:26" x14ac:dyDescent="0.25">
      <c r="P35746" s="119"/>
      <c r="R35746" s="119"/>
      <c r="T35746" s="119"/>
      <c r="V35746" s="119"/>
      <c r="X35746" s="119"/>
      <c r="Z35746" s="119"/>
    </row>
    <row r="35747" spans="16:26" x14ac:dyDescent="0.25">
      <c r="P35747" s="119"/>
      <c r="R35747" s="119"/>
      <c r="T35747" s="119"/>
      <c r="V35747" s="119"/>
      <c r="X35747" s="119"/>
      <c r="Z35747" s="119"/>
    </row>
    <row r="35748" spans="16:26" x14ac:dyDescent="0.25">
      <c r="P35748" s="120"/>
      <c r="R35748" s="120"/>
      <c r="T35748" s="120"/>
      <c r="V35748" s="120"/>
      <c r="X35748" s="120"/>
      <c r="Z35748" s="120"/>
    </row>
    <row r="35749" spans="16:26" x14ac:dyDescent="0.25">
      <c r="P35749" s="119"/>
      <c r="R35749" s="119"/>
      <c r="T35749" s="119"/>
      <c r="V35749" s="119"/>
      <c r="X35749" s="119"/>
      <c r="Z35749" s="119"/>
    </row>
    <row r="35750" spans="16:26" x14ac:dyDescent="0.25">
      <c r="P35750" s="120"/>
      <c r="R35750" s="120"/>
      <c r="T35750" s="120"/>
      <c r="V35750" s="120"/>
      <c r="X35750" s="120"/>
      <c r="Z35750" s="120"/>
    </row>
    <row r="35751" spans="16:26" x14ac:dyDescent="0.25">
      <c r="P35751" s="119"/>
      <c r="R35751" s="119"/>
      <c r="T35751" s="119"/>
      <c r="V35751" s="119"/>
      <c r="X35751" s="119"/>
      <c r="Z35751" s="119"/>
    </row>
    <row r="35752" spans="16:26" x14ac:dyDescent="0.25">
      <c r="P35752" s="119"/>
      <c r="R35752" s="119"/>
      <c r="T35752" s="119"/>
      <c r="V35752" s="119"/>
      <c r="X35752" s="119"/>
      <c r="Z35752" s="119"/>
    </row>
    <row r="35753" spans="16:26" x14ac:dyDescent="0.25">
      <c r="P35753" s="119"/>
      <c r="R35753" s="119"/>
      <c r="T35753" s="119"/>
      <c r="V35753" s="119"/>
      <c r="X35753" s="119"/>
      <c r="Z35753" s="119"/>
    </row>
    <row r="35754" spans="16:26" x14ac:dyDescent="0.25">
      <c r="P35754" s="121"/>
      <c r="R35754" s="121"/>
      <c r="T35754" s="121"/>
      <c r="V35754" s="121"/>
      <c r="X35754" s="121"/>
      <c r="Z35754" s="121"/>
    </row>
    <row r="35755" spans="16:26" x14ac:dyDescent="0.25">
      <c r="P35755" s="121"/>
      <c r="R35755" s="121"/>
      <c r="T35755" s="121"/>
      <c r="V35755" s="121"/>
      <c r="X35755" s="121"/>
      <c r="Z35755" s="121"/>
    </row>
    <row r="35756" spans="16:26" x14ac:dyDescent="0.25">
      <c r="P35756" s="121"/>
      <c r="R35756" s="121"/>
      <c r="T35756" s="121"/>
      <c r="V35756" s="121"/>
      <c r="X35756" s="121"/>
      <c r="Z35756" s="121"/>
    </row>
    <row r="35757" spans="16:26" x14ac:dyDescent="0.25">
      <c r="P35757" s="121"/>
      <c r="R35757" s="121"/>
      <c r="T35757" s="121"/>
      <c r="V35757" s="121"/>
      <c r="X35757" s="121"/>
      <c r="Z35757" s="121"/>
    </row>
    <row r="35758" spans="16:26" x14ac:dyDescent="0.25">
      <c r="P35758" s="122"/>
      <c r="R35758" s="122"/>
      <c r="T35758" s="122"/>
      <c r="V35758" s="122"/>
      <c r="X35758" s="122"/>
      <c r="Z35758" s="122"/>
    </row>
    <row r="35759" spans="16:26" x14ac:dyDescent="0.25">
      <c r="P35759" s="118"/>
      <c r="R35759" s="118"/>
      <c r="T35759" s="118"/>
      <c r="V35759" s="118"/>
      <c r="X35759" s="118"/>
      <c r="Z35759" s="118"/>
    </row>
    <row r="35760" spans="16:26" x14ac:dyDescent="0.25">
      <c r="P35760" s="119"/>
      <c r="R35760" s="119"/>
      <c r="T35760" s="119"/>
      <c r="V35760" s="119"/>
      <c r="X35760" s="119"/>
      <c r="Z35760" s="119"/>
    </row>
    <row r="35761" spans="16:26" x14ac:dyDescent="0.25">
      <c r="P35761" s="119"/>
      <c r="R35761" s="119"/>
      <c r="T35761" s="119"/>
      <c r="V35761" s="119"/>
      <c r="X35761" s="119"/>
      <c r="Z35761" s="119"/>
    </row>
    <row r="35762" spans="16:26" x14ac:dyDescent="0.25">
      <c r="P35762" s="120"/>
      <c r="R35762" s="120"/>
      <c r="T35762" s="120"/>
      <c r="V35762" s="120"/>
      <c r="X35762" s="120"/>
      <c r="Z35762" s="120"/>
    </row>
    <row r="35763" spans="16:26" x14ac:dyDescent="0.25">
      <c r="P35763" s="119"/>
      <c r="R35763" s="119"/>
      <c r="T35763" s="119"/>
      <c r="V35763" s="119"/>
      <c r="X35763" s="119"/>
      <c r="Z35763" s="119"/>
    </row>
    <row r="35764" spans="16:26" x14ac:dyDescent="0.25">
      <c r="P35764" s="119"/>
      <c r="R35764" s="119"/>
      <c r="T35764" s="119"/>
      <c r="V35764" s="119"/>
      <c r="X35764" s="119"/>
      <c r="Z35764" s="119"/>
    </row>
    <row r="35765" spans="16:26" x14ac:dyDescent="0.25">
      <c r="P35765" s="120"/>
      <c r="R35765" s="120"/>
      <c r="T35765" s="120"/>
      <c r="V35765" s="120"/>
      <c r="X35765" s="120"/>
      <c r="Z35765" s="120"/>
    </row>
    <row r="35766" spans="16:26" x14ac:dyDescent="0.25">
      <c r="P35766" s="119"/>
      <c r="R35766" s="119"/>
      <c r="T35766" s="119"/>
      <c r="V35766" s="119"/>
      <c r="X35766" s="119"/>
      <c r="Z35766" s="119"/>
    </row>
    <row r="35767" spans="16:26" x14ac:dyDescent="0.25">
      <c r="P35767" s="120"/>
      <c r="R35767" s="120"/>
      <c r="T35767" s="120"/>
      <c r="V35767" s="120"/>
      <c r="X35767" s="120"/>
      <c r="Z35767" s="120"/>
    </row>
    <row r="35768" spans="16:26" x14ac:dyDescent="0.25">
      <c r="P35768" s="119"/>
      <c r="R35768" s="119"/>
      <c r="T35768" s="119"/>
      <c r="V35768" s="119"/>
      <c r="X35768" s="119"/>
      <c r="Z35768" s="119"/>
    </row>
    <row r="35769" spans="16:26" x14ac:dyDescent="0.25">
      <c r="P35769" s="119"/>
      <c r="R35769" s="119"/>
      <c r="T35769" s="119"/>
      <c r="V35769" s="119"/>
      <c r="X35769" s="119"/>
      <c r="Z35769" s="119"/>
    </row>
    <row r="35770" spans="16:26" x14ac:dyDescent="0.25">
      <c r="P35770" s="119"/>
      <c r="R35770" s="119"/>
      <c r="T35770" s="119"/>
      <c r="V35770" s="119"/>
      <c r="X35770" s="119"/>
      <c r="Z35770" s="119"/>
    </row>
    <row r="35771" spans="16:26" x14ac:dyDescent="0.25">
      <c r="P35771" s="121"/>
      <c r="R35771" s="121"/>
      <c r="T35771" s="121"/>
      <c r="V35771" s="121"/>
      <c r="X35771" s="121"/>
      <c r="Z35771" s="121"/>
    </row>
    <row r="35772" spans="16:26" x14ac:dyDescent="0.25">
      <c r="P35772" s="121"/>
      <c r="R35772" s="121"/>
      <c r="T35772" s="121"/>
      <c r="V35772" s="121"/>
      <c r="X35772" s="121"/>
      <c r="Z35772" s="121"/>
    </row>
    <row r="35773" spans="16:26" x14ac:dyDescent="0.25">
      <c r="P35773" s="121"/>
      <c r="R35773" s="121"/>
      <c r="T35773" s="121"/>
      <c r="V35773" s="121"/>
      <c r="X35773" s="121"/>
      <c r="Z35773" s="121"/>
    </row>
    <row r="35774" spans="16:26" x14ac:dyDescent="0.25">
      <c r="P35774" s="121"/>
      <c r="R35774" s="121"/>
      <c r="T35774" s="121"/>
      <c r="V35774" s="121"/>
      <c r="X35774" s="121"/>
      <c r="Z35774" s="121"/>
    </row>
    <row r="35775" spans="16:26" x14ac:dyDescent="0.25">
      <c r="P35775" s="122"/>
      <c r="R35775" s="122"/>
      <c r="T35775" s="122"/>
      <c r="V35775" s="122"/>
      <c r="X35775" s="122"/>
      <c r="Z35775" s="122"/>
    </row>
    <row r="35776" spans="16:26" x14ac:dyDescent="0.25">
      <c r="P35776" s="118"/>
      <c r="R35776" s="118"/>
      <c r="T35776" s="118"/>
      <c r="V35776" s="118"/>
      <c r="X35776" s="118"/>
      <c r="Z35776" s="118"/>
    </row>
    <row r="35777" spans="16:26" x14ac:dyDescent="0.25">
      <c r="P35777" s="119"/>
      <c r="R35777" s="119"/>
      <c r="T35777" s="119"/>
      <c r="V35777" s="119"/>
      <c r="X35777" s="119"/>
      <c r="Z35777" s="119"/>
    </row>
    <row r="35778" spans="16:26" x14ac:dyDescent="0.25">
      <c r="P35778" s="119"/>
      <c r="R35778" s="119"/>
      <c r="T35778" s="119"/>
      <c r="V35778" s="119"/>
      <c r="X35778" s="119"/>
      <c r="Z35778" s="119"/>
    </row>
    <row r="35779" spans="16:26" x14ac:dyDescent="0.25">
      <c r="P35779" s="120"/>
      <c r="R35779" s="120"/>
      <c r="T35779" s="120"/>
      <c r="V35779" s="120"/>
      <c r="X35779" s="120"/>
      <c r="Z35779" s="120"/>
    </row>
    <row r="35780" spans="16:26" x14ac:dyDescent="0.25">
      <c r="P35780" s="119"/>
      <c r="R35780" s="119"/>
      <c r="T35780" s="119"/>
      <c r="V35780" s="119"/>
      <c r="X35780" s="119"/>
      <c r="Z35780" s="119"/>
    </row>
    <row r="35781" spans="16:26" x14ac:dyDescent="0.25">
      <c r="P35781" s="119"/>
      <c r="R35781" s="119"/>
      <c r="T35781" s="119"/>
      <c r="V35781" s="119"/>
      <c r="X35781" s="119"/>
      <c r="Z35781" s="119"/>
    </row>
    <row r="35782" spans="16:26" x14ac:dyDescent="0.25">
      <c r="P35782" s="120"/>
      <c r="R35782" s="120"/>
      <c r="T35782" s="120"/>
      <c r="V35782" s="120"/>
      <c r="X35782" s="120"/>
      <c r="Z35782" s="120"/>
    </row>
    <row r="35783" spans="16:26" x14ac:dyDescent="0.25">
      <c r="P35783" s="119"/>
      <c r="R35783" s="119"/>
      <c r="T35783" s="119"/>
      <c r="V35783" s="119"/>
      <c r="X35783" s="119"/>
      <c r="Z35783" s="119"/>
    </row>
    <row r="35784" spans="16:26" x14ac:dyDescent="0.25">
      <c r="P35784" s="120"/>
      <c r="R35784" s="120"/>
      <c r="T35784" s="120"/>
      <c r="V35784" s="120"/>
      <c r="X35784" s="120"/>
      <c r="Z35784" s="120"/>
    </row>
    <row r="35785" spans="16:26" x14ac:dyDescent="0.25">
      <c r="P35785" s="119"/>
      <c r="R35785" s="119"/>
      <c r="T35785" s="119"/>
      <c r="V35785" s="119"/>
      <c r="X35785" s="119"/>
      <c r="Z35785" s="119"/>
    </row>
    <row r="35786" spans="16:26" x14ac:dyDescent="0.25">
      <c r="P35786" s="119"/>
      <c r="R35786" s="119"/>
      <c r="T35786" s="119"/>
      <c r="V35786" s="119"/>
      <c r="X35786" s="119"/>
      <c r="Z35786" s="119"/>
    </row>
    <row r="35787" spans="16:26" x14ac:dyDescent="0.25">
      <c r="P35787" s="119"/>
      <c r="R35787" s="119"/>
      <c r="T35787" s="119"/>
      <c r="V35787" s="119"/>
      <c r="X35787" s="119"/>
      <c r="Z35787" s="119"/>
    </row>
    <row r="35788" spans="16:26" x14ac:dyDescent="0.25">
      <c r="P35788" s="121"/>
      <c r="R35788" s="121"/>
      <c r="T35788" s="121"/>
      <c r="V35788" s="121"/>
      <c r="X35788" s="121"/>
      <c r="Z35788" s="121"/>
    </row>
    <row r="35789" spans="16:26" x14ac:dyDescent="0.25">
      <c r="P35789" s="121"/>
      <c r="R35789" s="121"/>
      <c r="T35789" s="121"/>
      <c r="V35789" s="121"/>
      <c r="X35789" s="121"/>
      <c r="Z35789" s="121"/>
    </row>
    <row r="35790" spans="16:26" x14ac:dyDescent="0.25">
      <c r="P35790" s="121"/>
      <c r="R35790" s="121"/>
      <c r="T35790" s="121"/>
      <c r="V35790" s="121"/>
      <c r="X35790" s="121"/>
      <c r="Z35790" s="121"/>
    </row>
    <row r="35791" spans="16:26" x14ac:dyDescent="0.25">
      <c r="P35791" s="121"/>
      <c r="R35791" s="121"/>
      <c r="T35791" s="121"/>
      <c r="V35791" s="121"/>
      <c r="X35791" s="121"/>
      <c r="Z35791" s="121"/>
    </row>
    <row r="35792" spans="16:26" x14ac:dyDescent="0.25">
      <c r="P35792" s="122"/>
      <c r="R35792" s="122"/>
      <c r="T35792" s="122"/>
      <c r="V35792" s="122"/>
      <c r="X35792" s="122"/>
      <c r="Z35792" s="122"/>
    </row>
    <row r="35793" spans="16:26" x14ac:dyDescent="0.25">
      <c r="P35793" s="118"/>
      <c r="R35793" s="118"/>
      <c r="T35793" s="118"/>
      <c r="V35793" s="118"/>
      <c r="X35793" s="118"/>
      <c r="Z35793" s="118"/>
    </row>
    <row r="35794" spans="16:26" x14ac:dyDescent="0.25">
      <c r="P35794" s="119"/>
      <c r="R35794" s="119"/>
      <c r="T35794" s="119"/>
      <c r="V35794" s="119"/>
      <c r="X35794" s="119"/>
      <c r="Z35794" s="119"/>
    </row>
    <row r="35795" spans="16:26" x14ac:dyDescent="0.25">
      <c r="P35795" s="119"/>
      <c r="R35795" s="119"/>
      <c r="T35795" s="119"/>
      <c r="V35795" s="119"/>
      <c r="X35795" s="119"/>
      <c r="Z35795" s="119"/>
    </row>
    <row r="35796" spans="16:26" x14ac:dyDescent="0.25">
      <c r="P35796" s="120"/>
      <c r="R35796" s="120"/>
      <c r="T35796" s="120"/>
      <c r="V35796" s="120"/>
      <c r="X35796" s="120"/>
      <c r="Z35796" s="120"/>
    </row>
    <row r="35797" spans="16:26" x14ac:dyDescent="0.25">
      <c r="P35797" s="119"/>
      <c r="R35797" s="119"/>
      <c r="T35797" s="119"/>
      <c r="V35797" s="119"/>
      <c r="X35797" s="119"/>
      <c r="Z35797" s="119"/>
    </row>
    <row r="35798" spans="16:26" x14ac:dyDescent="0.25">
      <c r="P35798" s="119"/>
      <c r="R35798" s="119"/>
      <c r="T35798" s="119"/>
      <c r="V35798" s="119"/>
      <c r="X35798" s="119"/>
      <c r="Z35798" s="119"/>
    </row>
    <row r="35799" spans="16:26" x14ac:dyDescent="0.25">
      <c r="P35799" s="120"/>
      <c r="R35799" s="120"/>
      <c r="T35799" s="120"/>
      <c r="V35799" s="120"/>
      <c r="X35799" s="120"/>
      <c r="Z35799" s="120"/>
    </row>
    <row r="35800" spans="16:26" x14ac:dyDescent="0.25">
      <c r="P35800" s="119"/>
      <c r="R35800" s="119"/>
      <c r="T35800" s="119"/>
      <c r="V35800" s="119"/>
      <c r="X35800" s="119"/>
      <c r="Z35800" s="119"/>
    </row>
    <row r="35801" spans="16:26" x14ac:dyDescent="0.25">
      <c r="P35801" s="120"/>
      <c r="R35801" s="120"/>
      <c r="T35801" s="120"/>
      <c r="V35801" s="120"/>
      <c r="X35801" s="120"/>
      <c r="Z35801" s="120"/>
    </row>
    <row r="35802" spans="16:26" x14ac:dyDescent="0.25">
      <c r="P35802" s="119"/>
      <c r="R35802" s="119"/>
      <c r="T35802" s="119"/>
      <c r="V35802" s="119"/>
      <c r="X35802" s="119"/>
      <c r="Z35802" s="119"/>
    </row>
    <row r="35803" spans="16:26" x14ac:dyDescent="0.25">
      <c r="P35803" s="119"/>
      <c r="R35803" s="119"/>
      <c r="T35803" s="119"/>
      <c r="V35803" s="119"/>
      <c r="X35803" s="119"/>
      <c r="Z35803" s="119"/>
    </row>
    <row r="35804" spans="16:26" x14ac:dyDescent="0.25">
      <c r="P35804" s="119"/>
      <c r="R35804" s="119"/>
      <c r="T35804" s="119"/>
      <c r="V35804" s="119"/>
      <c r="X35804" s="119"/>
      <c r="Z35804" s="119"/>
    </row>
    <row r="35805" spans="16:26" x14ac:dyDescent="0.25">
      <c r="P35805" s="121"/>
      <c r="R35805" s="121"/>
      <c r="T35805" s="121"/>
      <c r="V35805" s="121"/>
      <c r="X35805" s="121"/>
      <c r="Z35805" s="121"/>
    </row>
    <row r="35806" spans="16:26" x14ac:dyDescent="0.25">
      <c r="P35806" s="121"/>
      <c r="R35806" s="121"/>
      <c r="T35806" s="121"/>
      <c r="V35806" s="121"/>
      <c r="X35806" s="121"/>
      <c r="Z35806" s="121"/>
    </row>
    <row r="35807" spans="16:26" x14ac:dyDescent="0.25">
      <c r="P35807" s="121"/>
      <c r="R35807" s="121"/>
      <c r="T35807" s="121"/>
      <c r="V35807" s="121"/>
      <c r="X35807" s="121"/>
      <c r="Z35807" s="121"/>
    </row>
    <row r="35808" spans="16:26" x14ac:dyDescent="0.25">
      <c r="P35808" s="121"/>
      <c r="R35808" s="121"/>
      <c r="T35808" s="121"/>
      <c r="V35808" s="121"/>
      <c r="X35808" s="121"/>
      <c r="Z35808" s="121"/>
    </row>
    <row r="35809" spans="16:26" x14ac:dyDescent="0.25">
      <c r="P35809" s="122"/>
      <c r="R35809" s="122"/>
      <c r="T35809" s="122"/>
      <c r="V35809" s="122"/>
      <c r="X35809" s="122"/>
      <c r="Z35809" s="122"/>
    </row>
    <row r="35810" spans="16:26" x14ac:dyDescent="0.25">
      <c r="P35810" s="118"/>
      <c r="R35810" s="118"/>
      <c r="T35810" s="118"/>
      <c r="V35810" s="118"/>
      <c r="X35810" s="118"/>
      <c r="Z35810" s="118"/>
    </row>
    <row r="35811" spans="16:26" x14ac:dyDescent="0.25">
      <c r="P35811" s="119"/>
      <c r="R35811" s="119"/>
      <c r="T35811" s="119"/>
      <c r="V35811" s="119"/>
      <c r="X35811" s="119"/>
      <c r="Z35811" s="119"/>
    </row>
    <row r="35812" spans="16:26" x14ac:dyDescent="0.25">
      <c r="P35812" s="119"/>
      <c r="R35812" s="119"/>
      <c r="T35812" s="119"/>
      <c r="V35812" s="119"/>
      <c r="X35812" s="119"/>
      <c r="Z35812" s="119"/>
    </row>
    <row r="35813" spans="16:26" x14ac:dyDescent="0.25">
      <c r="P35813" s="120"/>
      <c r="R35813" s="120"/>
      <c r="T35813" s="120"/>
      <c r="V35813" s="120"/>
      <c r="X35813" s="120"/>
      <c r="Z35813" s="120"/>
    </row>
    <row r="35814" spans="16:26" x14ac:dyDescent="0.25">
      <c r="P35814" s="119"/>
      <c r="R35814" s="119"/>
      <c r="T35814" s="119"/>
      <c r="V35814" s="119"/>
      <c r="X35814" s="119"/>
      <c r="Z35814" s="119"/>
    </row>
    <row r="35815" spans="16:26" x14ac:dyDescent="0.25">
      <c r="P35815" s="119"/>
      <c r="R35815" s="119"/>
      <c r="T35815" s="119"/>
      <c r="V35815" s="119"/>
      <c r="X35815" s="119"/>
      <c r="Z35815" s="119"/>
    </row>
    <row r="35816" spans="16:26" x14ac:dyDescent="0.25">
      <c r="P35816" s="120"/>
      <c r="R35816" s="120"/>
      <c r="T35816" s="120"/>
      <c r="V35816" s="120"/>
      <c r="X35816" s="120"/>
      <c r="Z35816" s="120"/>
    </row>
    <row r="35817" spans="16:26" x14ac:dyDescent="0.25">
      <c r="P35817" s="119"/>
      <c r="R35817" s="119"/>
      <c r="T35817" s="119"/>
      <c r="V35817" s="119"/>
      <c r="X35817" s="119"/>
      <c r="Z35817" s="119"/>
    </row>
    <row r="35818" spans="16:26" x14ac:dyDescent="0.25">
      <c r="P35818" s="120"/>
      <c r="R35818" s="120"/>
      <c r="T35818" s="120"/>
      <c r="V35818" s="120"/>
      <c r="X35818" s="120"/>
      <c r="Z35818" s="120"/>
    </row>
    <row r="35819" spans="16:26" x14ac:dyDescent="0.25">
      <c r="P35819" s="119"/>
      <c r="R35819" s="119"/>
      <c r="T35819" s="119"/>
      <c r="V35819" s="119"/>
      <c r="X35819" s="119"/>
      <c r="Z35819" s="119"/>
    </row>
    <row r="35820" spans="16:26" x14ac:dyDescent="0.25">
      <c r="P35820" s="119"/>
      <c r="R35820" s="119"/>
      <c r="T35820" s="119"/>
      <c r="V35820" s="119"/>
      <c r="X35820" s="119"/>
      <c r="Z35820" s="119"/>
    </row>
    <row r="35821" spans="16:26" x14ac:dyDescent="0.25">
      <c r="P35821" s="119"/>
      <c r="R35821" s="119"/>
      <c r="T35821" s="119"/>
      <c r="V35821" s="119"/>
      <c r="X35821" s="119"/>
      <c r="Z35821" s="119"/>
    </row>
    <row r="35822" spans="16:26" x14ac:dyDescent="0.25">
      <c r="P35822" s="121"/>
      <c r="R35822" s="121"/>
      <c r="T35822" s="121"/>
      <c r="V35822" s="121"/>
      <c r="X35822" s="121"/>
      <c r="Z35822" s="121"/>
    </row>
    <row r="35823" spans="16:26" x14ac:dyDescent="0.25">
      <c r="P35823" s="121"/>
      <c r="R35823" s="121"/>
      <c r="T35823" s="121"/>
      <c r="V35823" s="121"/>
      <c r="X35823" s="121"/>
      <c r="Z35823" s="121"/>
    </row>
    <row r="35824" spans="16:26" x14ac:dyDescent="0.25">
      <c r="P35824" s="121"/>
      <c r="R35824" s="121"/>
      <c r="T35824" s="121"/>
      <c r="V35824" s="121"/>
      <c r="X35824" s="121"/>
      <c r="Z35824" s="121"/>
    </row>
    <row r="35825" spans="16:26" x14ac:dyDescent="0.25">
      <c r="P35825" s="121"/>
      <c r="R35825" s="121"/>
      <c r="T35825" s="121"/>
      <c r="V35825" s="121"/>
      <c r="X35825" s="121"/>
      <c r="Z35825" s="121"/>
    </row>
    <row r="35826" spans="16:26" x14ac:dyDescent="0.25">
      <c r="P35826" s="122"/>
      <c r="R35826" s="122"/>
      <c r="T35826" s="122"/>
      <c r="V35826" s="122"/>
      <c r="X35826" s="122"/>
      <c r="Z35826" s="122"/>
    </row>
    <row r="35827" spans="16:26" x14ac:dyDescent="0.25">
      <c r="P35827" s="118"/>
      <c r="R35827" s="118"/>
      <c r="T35827" s="118"/>
      <c r="V35827" s="118"/>
      <c r="X35827" s="118"/>
      <c r="Z35827" s="118"/>
    </row>
    <row r="35828" spans="16:26" x14ac:dyDescent="0.25">
      <c r="P35828" s="119"/>
      <c r="R35828" s="119"/>
      <c r="T35828" s="119"/>
      <c r="V35828" s="119"/>
      <c r="X35828" s="119"/>
      <c r="Z35828" s="119"/>
    </row>
    <row r="35829" spans="16:26" x14ac:dyDescent="0.25">
      <c r="P35829" s="119"/>
      <c r="R35829" s="119"/>
      <c r="T35829" s="119"/>
      <c r="V35829" s="119"/>
      <c r="X35829" s="119"/>
      <c r="Z35829" s="119"/>
    </row>
    <row r="35830" spans="16:26" x14ac:dyDescent="0.25">
      <c r="P35830" s="120"/>
      <c r="R35830" s="120"/>
      <c r="T35830" s="120"/>
      <c r="V35830" s="120"/>
      <c r="X35830" s="120"/>
      <c r="Z35830" s="120"/>
    </row>
    <row r="35831" spans="16:26" x14ac:dyDescent="0.25">
      <c r="P35831" s="119"/>
      <c r="R35831" s="119"/>
      <c r="T35831" s="119"/>
      <c r="V35831" s="119"/>
      <c r="X35831" s="119"/>
      <c r="Z35831" s="119"/>
    </row>
    <row r="35832" spans="16:26" x14ac:dyDescent="0.25">
      <c r="P35832" s="119"/>
      <c r="R35832" s="119"/>
      <c r="T35832" s="119"/>
      <c r="V35832" s="119"/>
      <c r="X35832" s="119"/>
      <c r="Z35832" s="119"/>
    </row>
    <row r="35833" spans="16:26" x14ac:dyDescent="0.25">
      <c r="P35833" s="120"/>
      <c r="R35833" s="120"/>
      <c r="T35833" s="120"/>
      <c r="V35833" s="120"/>
      <c r="X35833" s="120"/>
      <c r="Z35833" s="120"/>
    </row>
    <row r="35834" spans="16:26" x14ac:dyDescent="0.25">
      <c r="P35834" s="119"/>
      <c r="R35834" s="119"/>
      <c r="T35834" s="119"/>
      <c r="V35834" s="119"/>
      <c r="X35834" s="119"/>
      <c r="Z35834" s="119"/>
    </row>
    <row r="35835" spans="16:26" x14ac:dyDescent="0.25">
      <c r="P35835" s="120"/>
      <c r="R35835" s="120"/>
      <c r="T35835" s="120"/>
      <c r="V35835" s="120"/>
      <c r="X35835" s="120"/>
      <c r="Z35835" s="120"/>
    </row>
    <row r="35836" spans="16:26" x14ac:dyDescent="0.25">
      <c r="P35836" s="119"/>
      <c r="R35836" s="119"/>
      <c r="T35836" s="119"/>
      <c r="V35836" s="119"/>
      <c r="X35836" s="119"/>
      <c r="Z35836" s="119"/>
    </row>
    <row r="35837" spans="16:26" x14ac:dyDescent="0.25">
      <c r="P35837" s="119"/>
      <c r="R35837" s="119"/>
      <c r="T35837" s="119"/>
      <c r="V35837" s="119"/>
      <c r="X35837" s="119"/>
      <c r="Z35837" s="119"/>
    </row>
    <row r="35838" spans="16:26" x14ac:dyDescent="0.25">
      <c r="P35838" s="119"/>
      <c r="R35838" s="119"/>
      <c r="T35838" s="119"/>
      <c r="V35838" s="119"/>
      <c r="X35838" s="119"/>
      <c r="Z35838" s="119"/>
    </row>
    <row r="35839" spans="16:26" x14ac:dyDescent="0.25">
      <c r="P35839" s="121"/>
      <c r="R35839" s="121"/>
      <c r="T35839" s="121"/>
      <c r="V35839" s="121"/>
      <c r="X35839" s="121"/>
      <c r="Z35839" s="121"/>
    </row>
    <row r="35840" spans="16:26" x14ac:dyDescent="0.25">
      <c r="P35840" s="121"/>
      <c r="R35840" s="121"/>
      <c r="T35840" s="121"/>
      <c r="V35840" s="121"/>
      <c r="X35840" s="121"/>
      <c r="Z35840" s="121"/>
    </row>
    <row r="35841" spans="16:26" x14ac:dyDescent="0.25">
      <c r="P35841" s="121"/>
      <c r="R35841" s="121"/>
      <c r="T35841" s="121"/>
      <c r="V35841" s="121"/>
      <c r="X35841" s="121"/>
      <c r="Z35841" s="121"/>
    </row>
    <row r="35842" spans="16:26" x14ac:dyDescent="0.25">
      <c r="P35842" s="121"/>
      <c r="R35842" s="121"/>
      <c r="T35842" s="121"/>
      <c r="V35842" s="121"/>
      <c r="X35842" s="121"/>
      <c r="Z35842" s="121"/>
    </row>
    <row r="35843" spans="16:26" x14ac:dyDescent="0.25">
      <c r="P35843" s="122"/>
      <c r="R35843" s="122"/>
      <c r="T35843" s="122"/>
      <c r="V35843" s="122"/>
      <c r="X35843" s="122"/>
      <c r="Z35843" s="122"/>
    </row>
    <row r="35844" spans="16:26" x14ac:dyDescent="0.25">
      <c r="P35844" s="118"/>
      <c r="R35844" s="118"/>
      <c r="T35844" s="118"/>
      <c r="V35844" s="118"/>
      <c r="X35844" s="118"/>
      <c r="Z35844" s="118"/>
    </row>
    <row r="35845" spans="16:26" x14ac:dyDescent="0.25">
      <c r="P35845" s="119"/>
      <c r="R35845" s="119"/>
      <c r="T35845" s="119"/>
      <c r="V35845" s="119"/>
      <c r="X35845" s="119"/>
      <c r="Z35845" s="119"/>
    </row>
    <row r="35846" spans="16:26" x14ac:dyDescent="0.25">
      <c r="P35846" s="119"/>
      <c r="R35846" s="119"/>
      <c r="T35846" s="119"/>
      <c r="V35846" s="119"/>
      <c r="X35846" s="119"/>
      <c r="Z35846" s="119"/>
    </row>
    <row r="35847" spans="16:26" x14ac:dyDescent="0.25">
      <c r="P35847" s="120"/>
      <c r="R35847" s="120"/>
      <c r="T35847" s="120"/>
      <c r="V35847" s="120"/>
      <c r="X35847" s="120"/>
      <c r="Z35847" s="120"/>
    </row>
    <row r="35848" spans="16:26" x14ac:dyDescent="0.25">
      <c r="P35848" s="119"/>
      <c r="R35848" s="119"/>
      <c r="T35848" s="119"/>
      <c r="V35848" s="119"/>
      <c r="X35848" s="119"/>
      <c r="Z35848" s="119"/>
    </row>
    <row r="35849" spans="16:26" x14ac:dyDescent="0.25">
      <c r="P35849" s="119"/>
      <c r="R35849" s="119"/>
      <c r="T35849" s="119"/>
      <c r="V35849" s="119"/>
      <c r="X35849" s="119"/>
      <c r="Z35849" s="119"/>
    </row>
    <row r="35850" spans="16:26" x14ac:dyDescent="0.25">
      <c r="P35850" s="120"/>
      <c r="R35850" s="120"/>
      <c r="T35850" s="120"/>
      <c r="V35850" s="120"/>
      <c r="X35850" s="120"/>
      <c r="Z35850" s="120"/>
    </row>
    <row r="35851" spans="16:26" x14ac:dyDescent="0.25">
      <c r="P35851" s="119"/>
      <c r="R35851" s="119"/>
      <c r="T35851" s="119"/>
      <c r="V35851" s="119"/>
      <c r="X35851" s="119"/>
      <c r="Z35851" s="119"/>
    </row>
    <row r="35852" spans="16:26" x14ac:dyDescent="0.25">
      <c r="P35852" s="120"/>
      <c r="R35852" s="120"/>
      <c r="T35852" s="120"/>
      <c r="V35852" s="120"/>
      <c r="X35852" s="120"/>
      <c r="Z35852" s="120"/>
    </row>
    <row r="35853" spans="16:26" x14ac:dyDescent="0.25">
      <c r="P35853" s="119"/>
      <c r="R35853" s="119"/>
      <c r="T35853" s="119"/>
      <c r="V35853" s="119"/>
      <c r="X35853" s="119"/>
      <c r="Z35853" s="119"/>
    </row>
    <row r="35854" spans="16:26" x14ac:dyDescent="0.25">
      <c r="P35854" s="119"/>
      <c r="R35854" s="119"/>
      <c r="T35854" s="119"/>
      <c r="V35854" s="119"/>
      <c r="X35854" s="119"/>
      <c r="Z35854" s="119"/>
    </row>
    <row r="35855" spans="16:26" x14ac:dyDescent="0.25">
      <c r="P35855" s="119"/>
      <c r="R35855" s="119"/>
      <c r="T35855" s="119"/>
      <c r="V35855" s="119"/>
      <c r="X35855" s="119"/>
      <c r="Z35855" s="119"/>
    </row>
    <row r="35856" spans="16:26" x14ac:dyDescent="0.25">
      <c r="P35856" s="121"/>
      <c r="R35856" s="121"/>
      <c r="T35856" s="121"/>
      <c r="V35856" s="121"/>
      <c r="X35856" s="121"/>
      <c r="Z35856" s="121"/>
    </row>
    <row r="35857" spans="16:26" x14ac:dyDescent="0.25">
      <c r="P35857" s="121"/>
      <c r="R35857" s="121"/>
      <c r="T35857" s="121"/>
      <c r="V35857" s="121"/>
      <c r="X35857" s="121"/>
      <c r="Z35857" s="121"/>
    </row>
    <row r="35858" spans="16:26" x14ac:dyDescent="0.25">
      <c r="P35858" s="121"/>
      <c r="R35858" s="121"/>
      <c r="T35858" s="121"/>
      <c r="V35858" s="121"/>
      <c r="X35858" s="121"/>
      <c r="Z35858" s="121"/>
    </row>
    <row r="35859" spans="16:26" x14ac:dyDescent="0.25">
      <c r="P35859" s="121"/>
      <c r="R35859" s="121"/>
      <c r="T35859" s="121"/>
      <c r="V35859" s="121"/>
      <c r="X35859" s="121"/>
      <c r="Z35859" s="121"/>
    </row>
    <row r="35860" spans="16:26" x14ac:dyDescent="0.25">
      <c r="P35860" s="122"/>
      <c r="R35860" s="122"/>
      <c r="T35860" s="122"/>
      <c r="V35860" s="122"/>
      <c r="X35860" s="122"/>
      <c r="Z35860" s="122"/>
    </row>
    <row r="35861" spans="16:26" x14ac:dyDescent="0.25">
      <c r="P35861" s="118"/>
      <c r="R35861" s="118"/>
      <c r="T35861" s="118"/>
      <c r="V35861" s="118"/>
      <c r="X35861" s="118"/>
      <c r="Z35861" s="118"/>
    </row>
    <row r="35862" spans="16:26" x14ac:dyDescent="0.25">
      <c r="P35862" s="119"/>
      <c r="R35862" s="119"/>
      <c r="T35862" s="119"/>
      <c r="V35862" s="119"/>
      <c r="X35862" s="119"/>
      <c r="Z35862" s="119"/>
    </row>
    <row r="35863" spans="16:26" x14ac:dyDescent="0.25">
      <c r="P35863" s="119"/>
      <c r="R35863" s="119"/>
      <c r="T35863" s="119"/>
      <c r="V35863" s="119"/>
      <c r="X35863" s="119"/>
      <c r="Z35863" s="119"/>
    </row>
    <row r="35864" spans="16:26" x14ac:dyDescent="0.25">
      <c r="P35864" s="120"/>
      <c r="R35864" s="120"/>
      <c r="T35864" s="120"/>
      <c r="V35864" s="120"/>
      <c r="X35864" s="120"/>
      <c r="Z35864" s="120"/>
    </row>
    <row r="35865" spans="16:26" x14ac:dyDescent="0.25">
      <c r="P35865" s="119"/>
      <c r="R35865" s="119"/>
      <c r="T35865" s="119"/>
      <c r="V35865" s="119"/>
      <c r="X35865" s="119"/>
      <c r="Z35865" s="119"/>
    </row>
    <row r="35866" spans="16:26" x14ac:dyDescent="0.25">
      <c r="P35866" s="119"/>
      <c r="R35866" s="119"/>
      <c r="T35866" s="119"/>
      <c r="V35866" s="119"/>
      <c r="X35866" s="119"/>
      <c r="Z35866" s="119"/>
    </row>
    <row r="35867" spans="16:26" x14ac:dyDescent="0.25">
      <c r="P35867" s="120"/>
      <c r="R35867" s="120"/>
      <c r="T35867" s="120"/>
      <c r="V35867" s="120"/>
      <c r="X35867" s="120"/>
      <c r="Z35867" s="120"/>
    </row>
    <row r="35868" spans="16:26" x14ac:dyDescent="0.25">
      <c r="P35868" s="119"/>
      <c r="R35868" s="119"/>
      <c r="T35868" s="119"/>
      <c r="V35868" s="119"/>
      <c r="X35868" s="119"/>
      <c r="Z35868" s="119"/>
    </row>
    <row r="35869" spans="16:26" x14ac:dyDescent="0.25">
      <c r="P35869" s="120"/>
      <c r="R35869" s="120"/>
      <c r="T35869" s="120"/>
      <c r="V35869" s="120"/>
      <c r="X35869" s="120"/>
      <c r="Z35869" s="120"/>
    </row>
    <row r="35870" spans="16:26" x14ac:dyDescent="0.25">
      <c r="P35870" s="119"/>
      <c r="R35870" s="119"/>
      <c r="T35870" s="119"/>
      <c r="V35870" s="119"/>
      <c r="X35870" s="119"/>
      <c r="Z35870" s="119"/>
    </row>
    <row r="35871" spans="16:26" x14ac:dyDescent="0.25">
      <c r="P35871" s="119"/>
      <c r="R35871" s="119"/>
      <c r="T35871" s="119"/>
      <c r="V35871" s="119"/>
      <c r="X35871" s="119"/>
      <c r="Z35871" s="119"/>
    </row>
    <row r="35872" spans="16:26" x14ac:dyDescent="0.25">
      <c r="P35872" s="119"/>
      <c r="R35872" s="119"/>
      <c r="T35872" s="119"/>
      <c r="V35872" s="119"/>
      <c r="X35872" s="119"/>
      <c r="Z35872" s="119"/>
    </row>
    <row r="35873" spans="16:26" x14ac:dyDescent="0.25">
      <c r="P35873" s="121"/>
      <c r="R35873" s="121"/>
      <c r="T35873" s="121"/>
      <c r="V35873" s="121"/>
      <c r="X35873" s="121"/>
      <c r="Z35873" s="121"/>
    </row>
    <row r="35874" spans="16:26" x14ac:dyDescent="0.25">
      <c r="P35874" s="121"/>
      <c r="R35874" s="121"/>
      <c r="T35874" s="121"/>
      <c r="V35874" s="121"/>
      <c r="X35874" s="121"/>
      <c r="Z35874" s="121"/>
    </row>
    <row r="35875" spans="16:26" x14ac:dyDescent="0.25">
      <c r="P35875" s="121"/>
      <c r="R35875" s="121"/>
      <c r="T35875" s="121"/>
      <c r="V35875" s="121"/>
      <c r="X35875" s="121"/>
      <c r="Z35875" s="121"/>
    </row>
    <row r="35876" spans="16:26" x14ac:dyDescent="0.25">
      <c r="P35876" s="121"/>
      <c r="R35876" s="121"/>
      <c r="T35876" s="121"/>
      <c r="V35876" s="121"/>
      <c r="X35876" s="121"/>
      <c r="Z35876" s="121"/>
    </row>
    <row r="35877" spans="16:26" x14ac:dyDescent="0.25">
      <c r="P35877" s="122"/>
      <c r="R35877" s="122"/>
      <c r="T35877" s="122"/>
      <c r="V35877" s="122"/>
      <c r="X35877" s="122"/>
      <c r="Z35877" s="122"/>
    </row>
    <row r="35878" spans="16:26" x14ac:dyDescent="0.25">
      <c r="P35878" s="118"/>
      <c r="R35878" s="118"/>
      <c r="T35878" s="118"/>
      <c r="V35878" s="118"/>
      <c r="X35878" s="118"/>
      <c r="Z35878" s="118"/>
    </row>
    <row r="35879" spans="16:26" x14ac:dyDescent="0.25">
      <c r="P35879" s="119"/>
      <c r="R35879" s="119"/>
      <c r="T35879" s="119"/>
      <c r="V35879" s="119"/>
      <c r="X35879" s="119"/>
      <c r="Z35879" s="119"/>
    </row>
    <row r="35880" spans="16:26" x14ac:dyDescent="0.25">
      <c r="P35880" s="119"/>
      <c r="R35880" s="119"/>
      <c r="T35880" s="119"/>
      <c r="V35880" s="119"/>
      <c r="X35880" s="119"/>
      <c r="Z35880" s="119"/>
    </row>
    <row r="35881" spans="16:26" x14ac:dyDescent="0.25">
      <c r="P35881" s="120"/>
      <c r="R35881" s="120"/>
      <c r="T35881" s="120"/>
      <c r="V35881" s="120"/>
      <c r="X35881" s="120"/>
      <c r="Z35881" s="120"/>
    </row>
    <row r="35882" spans="16:26" x14ac:dyDescent="0.25">
      <c r="P35882" s="119"/>
      <c r="R35882" s="119"/>
      <c r="T35882" s="119"/>
      <c r="V35882" s="119"/>
      <c r="X35882" s="119"/>
      <c r="Z35882" s="119"/>
    </row>
    <row r="35883" spans="16:26" x14ac:dyDescent="0.25">
      <c r="P35883" s="119"/>
      <c r="R35883" s="119"/>
      <c r="T35883" s="119"/>
      <c r="V35883" s="119"/>
      <c r="X35883" s="119"/>
      <c r="Z35883" s="119"/>
    </row>
    <row r="35884" spans="16:26" x14ac:dyDescent="0.25">
      <c r="P35884" s="120"/>
      <c r="R35884" s="120"/>
      <c r="T35884" s="120"/>
      <c r="V35884" s="120"/>
      <c r="X35884" s="120"/>
      <c r="Z35884" s="120"/>
    </row>
    <row r="35885" spans="16:26" x14ac:dyDescent="0.25">
      <c r="P35885" s="119"/>
      <c r="R35885" s="119"/>
      <c r="T35885" s="119"/>
      <c r="V35885" s="119"/>
      <c r="X35885" s="119"/>
      <c r="Z35885" s="119"/>
    </row>
    <row r="35886" spans="16:26" x14ac:dyDescent="0.25">
      <c r="P35886" s="120"/>
      <c r="R35886" s="120"/>
      <c r="T35886" s="120"/>
      <c r="V35886" s="120"/>
      <c r="X35886" s="120"/>
      <c r="Z35886" s="120"/>
    </row>
    <row r="35887" spans="16:26" x14ac:dyDescent="0.25">
      <c r="P35887" s="119"/>
      <c r="R35887" s="119"/>
      <c r="T35887" s="119"/>
      <c r="V35887" s="119"/>
      <c r="X35887" s="119"/>
      <c r="Z35887" s="119"/>
    </row>
    <row r="35888" spans="16:26" x14ac:dyDescent="0.25">
      <c r="P35888" s="119"/>
      <c r="R35888" s="119"/>
      <c r="T35888" s="119"/>
      <c r="V35888" s="119"/>
      <c r="X35888" s="119"/>
      <c r="Z35888" s="119"/>
    </row>
    <row r="35889" spans="16:26" x14ac:dyDescent="0.25">
      <c r="P35889" s="119"/>
      <c r="R35889" s="119"/>
      <c r="T35889" s="119"/>
      <c r="V35889" s="119"/>
      <c r="X35889" s="119"/>
      <c r="Z35889" s="119"/>
    </row>
    <row r="35890" spans="16:26" x14ac:dyDescent="0.25">
      <c r="P35890" s="121"/>
      <c r="R35890" s="121"/>
      <c r="T35890" s="121"/>
      <c r="V35890" s="121"/>
      <c r="X35890" s="121"/>
      <c r="Z35890" s="121"/>
    </row>
    <row r="35891" spans="16:26" x14ac:dyDescent="0.25">
      <c r="P35891" s="121"/>
      <c r="R35891" s="121"/>
      <c r="T35891" s="121"/>
      <c r="V35891" s="121"/>
      <c r="X35891" s="121"/>
      <c r="Z35891" s="121"/>
    </row>
    <row r="35892" spans="16:26" x14ac:dyDescent="0.25">
      <c r="P35892" s="121"/>
      <c r="R35892" s="121"/>
      <c r="T35892" s="121"/>
      <c r="V35892" s="121"/>
      <c r="X35892" s="121"/>
      <c r="Z35892" s="121"/>
    </row>
    <row r="35893" spans="16:26" x14ac:dyDescent="0.25">
      <c r="P35893" s="121"/>
      <c r="R35893" s="121"/>
      <c r="T35893" s="121"/>
      <c r="V35893" s="121"/>
      <c r="X35893" s="121"/>
      <c r="Z35893" s="121"/>
    </row>
    <row r="35894" spans="16:26" x14ac:dyDescent="0.25">
      <c r="P35894" s="122"/>
      <c r="R35894" s="122"/>
      <c r="T35894" s="122"/>
      <c r="V35894" s="122"/>
      <c r="X35894" s="122"/>
      <c r="Z35894" s="122"/>
    </row>
    <row r="35895" spans="16:26" x14ac:dyDescent="0.25">
      <c r="P35895" s="118"/>
      <c r="R35895" s="118"/>
      <c r="T35895" s="118"/>
      <c r="V35895" s="118"/>
      <c r="X35895" s="118"/>
      <c r="Z35895" s="118"/>
    </row>
    <row r="35896" spans="16:26" x14ac:dyDescent="0.25">
      <c r="P35896" s="119"/>
      <c r="R35896" s="119"/>
      <c r="T35896" s="119"/>
      <c r="V35896" s="119"/>
      <c r="X35896" s="119"/>
      <c r="Z35896" s="119"/>
    </row>
    <row r="35897" spans="16:26" x14ac:dyDescent="0.25">
      <c r="P35897" s="119"/>
      <c r="R35897" s="119"/>
      <c r="T35897" s="119"/>
      <c r="V35897" s="119"/>
      <c r="X35897" s="119"/>
      <c r="Z35897" s="119"/>
    </row>
    <row r="35898" spans="16:26" x14ac:dyDescent="0.25">
      <c r="P35898" s="120"/>
      <c r="R35898" s="120"/>
      <c r="T35898" s="120"/>
      <c r="V35898" s="120"/>
      <c r="X35898" s="120"/>
      <c r="Z35898" s="120"/>
    </row>
    <row r="35899" spans="16:26" x14ac:dyDescent="0.25">
      <c r="P35899" s="119"/>
      <c r="R35899" s="119"/>
      <c r="T35899" s="119"/>
      <c r="V35899" s="119"/>
      <c r="X35899" s="119"/>
      <c r="Z35899" s="119"/>
    </row>
    <row r="35900" spans="16:26" x14ac:dyDescent="0.25">
      <c r="P35900" s="119"/>
      <c r="R35900" s="119"/>
      <c r="T35900" s="119"/>
      <c r="V35900" s="119"/>
      <c r="X35900" s="119"/>
      <c r="Z35900" s="119"/>
    </row>
    <row r="35901" spans="16:26" x14ac:dyDescent="0.25">
      <c r="P35901" s="120"/>
      <c r="R35901" s="120"/>
      <c r="T35901" s="120"/>
      <c r="V35901" s="120"/>
      <c r="X35901" s="120"/>
      <c r="Z35901" s="120"/>
    </row>
    <row r="35902" spans="16:26" x14ac:dyDescent="0.25">
      <c r="P35902" s="119"/>
      <c r="R35902" s="119"/>
      <c r="T35902" s="119"/>
      <c r="V35902" s="119"/>
      <c r="X35902" s="119"/>
      <c r="Z35902" s="119"/>
    </row>
    <row r="35903" spans="16:26" x14ac:dyDescent="0.25">
      <c r="P35903" s="120"/>
      <c r="R35903" s="120"/>
      <c r="T35903" s="120"/>
      <c r="V35903" s="120"/>
      <c r="X35903" s="120"/>
      <c r="Z35903" s="120"/>
    </row>
    <row r="35904" spans="16:26" x14ac:dyDescent="0.25">
      <c r="P35904" s="119"/>
      <c r="R35904" s="119"/>
      <c r="T35904" s="119"/>
      <c r="V35904" s="119"/>
      <c r="X35904" s="119"/>
      <c r="Z35904" s="119"/>
    </row>
    <row r="35905" spans="16:26" x14ac:dyDescent="0.25">
      <c r="P35905" s="119"/>
      <c r="R35905" s="119"/>
      <c r="T35905" s="119"/>
      <c r="V35905" s="119"/>
      <c r="X35905" s="119"/>
      <c r="Z35905" s="119"/>
    </row>
    <row r="35906" spans="16:26" x14ac:dyDescent="0.25">
      <c r="P35906" s="119"/>
      <c r="R35906" s="119"/>
      <c r="T35906" s="119"/>
      <c r="V35906" s="119"/>
      <c r="X35906" s="119"/>
      <c r="Z35906" s="119"/>
    </row>
    <row r="35907" spans="16:26" x14ac:dyDescent="0.25">
      <c r="P35907" s="121"/>
      <c r="R35907" s="121"/>
      <c r="T35907" s="121"/>
      <c r="V35907" s="121"/>
      <c r="X35907" s="121"/>
      <c r="Z35907" s="121"/>
    </row>
    <row r="35908" spans="16:26" x14ac:dyDescent="0.25">
      <c r="P35908" s="121"/>
      <c r="R35908" s="121"/>
      <c r="T35908" s="121"/>
      <c r="V35908" s="121"/>
      <c r="X35908" s="121"/>
      <c r="Z35908" s="121"/>
    </row>
    <row r="35909" spans="16:26" x14ac:dyDescent="0.25">
      <c r="P35909" s="121"/>
      <c r="R35909" s="121"/>
      <c r="T35909" s="121"/>
      <c r="V35909" s="121"/>
      <c r="X35909" s="121"/>
      <c r="Z35909" s="121"/>
    </row>
    <row r="35910" spans="16:26" x14ac:dyDescent="0.25">
      <c r="P35910" s="121"/>
      <c r="R35910" s="121"/>
      <c r="T35910" s="121"/>
      <c r="V35910" s="121"/>
      <c r="X35910" s="121"/>
      <c r="Z35910" s="121"/>
    </row>
    <row r="35911" spans="16:26" x14ac:dyDescent="0.25">
      <c r="P35911" s="122"/>
      <c r="R35911" s="122"/>
      <c r="T35911" s="122"/>
      <c r="V35911" s="122"/>
      <c r="X35911" s="122"/>
      <c r="Z35911" s="122"/>
    </row>
    <row r="35912" spans="16:26" x14ac:dyDescent="0.25">
      <c r="P35912" s="118"/>
      <c r="R35912" s="118"/>
      <c r="T35912" s="118"/>
      <c r="V35912" s="118"/>
      <c r="X35912" s="118"/>
      <c r="Z35912" s="118"/>
    </row>
    <row r="35913" spans="16:26" x14ac:dyDescent="0.25">
      <c r="P35913" s="119"/>
      <c r="R35913" s="119"/>
      <c r="T35913" s="119"/>
      <c r="V35913" s="119"/>
      <c r="X35913" s="119"/>
      <c r="Z35913" s="119"/>
    </row>
    <row r="35914" spans="16:26" x14ac:dyDescent="0.25">
      <c r="P35914" s="119"/>
      <c r="R35914" s="119"/>
      <c r="T35914" s="119"/>
      <c r="V35914" s="119"/>
      <c r="X35914" s="119"/>
      <c r="Z35914" s="119"/>
    </row>
    <row r="35915" spans="16:26" x14ac:dyDescent="0.25">
      <c r="P35915" s="120"/>
      <c r="R35915" s="120"/>
      <c r="T35915" s="120"/>
      <c r="V35915" s="120"/>
      <c r="X35915" s="120"/>
      <c r="Z35915" s="120"/>
    </row>
    <row r="35916" spans="16:26" x14ac:dyDescent="0.25">
      <c r="P35916" s="119"/>
      <c r="R35916" s="119"/>
      <c r="T35916" s="119"/>
      <c r="V35916" s="119"/>
      <c r="X35916" s="119"/>
      <c r="Z35916" s="119"/>
    </row>
    <row r="35917" spans="16:26" x14ac:dyDescent="0.25">
      <c r="P35917" s="119"/>
      <c r="R35917" s="119"/>
      <c r="T35917" s="119"/>
      <c r="V35917" s="119"/>
      <c r="X35917" s="119"/>
      <c r="Z35917" s="119"/>
    </row>
    <row r="35918" spans="16:26" x14ac:dyDescent="0.25">
      <c r="P35918" s="120"/>
      <c r="R35918" s="120"/>
      <c r="T35918" s="120"/>
      <c r="V35918" s="120"/>
      <c r="X35918" s="120"/>
      <c r="Z35918" s="120"/>
    </row>
    <row r="35919" spans="16:26" x14ac:dyDescent="0.25">
      <c r="P35919" s="119"/>
      <c r="R35919" s="119"/>
      <c r="T35919" s="119"/>
      <c r="V35919" s="119"/>
      <c r="X35919" s="119"/>
      <c r="Z35919" s="119"/>
    </row>
    <row r="35920" spans="16:26" x14ac:dyDescent="0.25">
      <c r="P35920" s="120"/>
      <c r="R35920" s="120"/>
      <c r="T35920" s="120"/>
      <c r="V35920" s="120"/>
      <c r="X35920" s="120"/>
      <c r="Z35920" s="120"/>
    </row>
    <row r="35921" spans="16:26" x14ac:dyDescent="0.25">
      <c r="P35921" s="119"/>
      <c r="R35921" s="119"/>
      <c r="T35921" s="119"/>
      <c r="V35921" s="119"/>
      <c r="X35921" s="119"/>
      <c r="Z35921" s="119"/>
    </row>
    <row r="35922" spans="16:26" x14ac:dyDescent="0.25">
      <c r="P35922" s="119"/>
      <c r="R35922" s="119"/>
      <c r="T35922" s="119"/>
      <c r="V35922" s="119"/>
      <c r="X35922" s="119"/>
      <c r="Z35922" s="119"/>
    </row>
    <row r="35923" spans="16:26" x14ac:dyDescent="0.25">
      <c r="P35923" s="119"/>
      <c r="R35923" s="119"/>
      <c r="T35923" s="119"/>
      <c r="V35923" s="119"/>
      <c r="X35923" s="119"/>
      <c r="Z35923" s="119"/>
    </row>
    <row r="35924" spans="16:26" x14ac:dyDescent="0.25">
      <c r="P35924" s="121"/>
      <c r="R35924" s="121"/>
      <c r="T35924" s="121"/>
      <c r="V35924" s="121"/>
      <c r="X35924" s="121"/>
      <c r="Z35924" s="121"/>
    </row>
    <row r="35925" spans="16:26" x14ac:dyDescent="0.25">
      <c r="P35925" s="121"/>
      <c r="R35925" s="121"/>
      <c r="T35925" s="121"/>
      <c r="V35925" s="121"/>
      <c r="X35925" s="121"/>
      <c r="Z35925" s="121"/>
    </row>
    <row r="35926" spans="16:26" x14ac:dyDescent="0.25">
      <c r="P35926" s="121"/>
      <c r="R35926" s="121"/>
      <c r="T35926" s="121"/>
      <c r="V35926" s="121"/>
      <c r="X35926" s="121"/>
      <c r="Z35926" s="121"/>
    </row>
    <row r="35927" spans="16:26" x14ac:dyDescent="0.25">
      <c r="P35927" s="121"/>
      <c r="R35927" s="121"/>
      <c r="T35927" s="121"/>
      <c r="V35927" s="121"/>
      <c r="X35927" s="121"/>
      <c r="Z35927" s="121"/>
    </row>
    <row r="35928" spans="16:26" x14ac:dyDescent="0.25">
      <c r="P35928" s="122"/>
      <c r="R35928" s="122"/>
      <c r="T35928" s="122"/>
      <c r="V35928" s="122"/>
      <c r="X35928" s="122"/>
      <c r="Z35928" s="122"/>
    </row>
    <row r="35929" spans="16:26" x14ac:dyDescent="0.25">
      <c r="P35929" s="118"/>
      <c r="R35929" s="118"/>
      <c r="T35929" s="118"/>
      <c r="V35929" s="118"/>
      <c r="X35929" s="118"/>
      <c r="Z35929" s="118"/>
    </row>
    <row r="35930" spans="16:26" x14ac:dyDescent="0.25">
      <c r="P35930" s="119"/>
      <c r="R35930" s="119"/>
      <c r="T35930" s="119"/>
      <c r="V35930" s="119"/>
      <c r="X35930" s="119"/>
      <c r="Z35930" s="119"/>
    </row>
    <row r="35931" spans="16:26" x14ac:dyDescent="0.25">
      <c r="P35931" s="119"/>
      <c r="R35931" s="119"/>
      <c r="T35931" s="119"/>
      <c r="V35931" s="119"/>
      <c r="X35931" s="119"/>
      <c r="Z35931" s="119"/>
    </row>
    <row r="35932" spans="16:26" x14ac:dyDescent="0.25">
      <c r="P35932" s="120"/>
      <c r="R35932" s="120"/>
      <c r="T35932" s="120"/>
      <c r="V35932" s="120"/>
      <c r="X35932" s="120"/>
      <c r="Z35932" s="120"/>
    </row>
    <row r="35933" spans="16:26" x14ac:dyDescent="0.25">
      <c r="P35933" s="119"/>
      <c r="R35933" s="119"/>
      <c r="T35933" s="119"/>
      <c r="V35933" s="119"/>
      <c r="X35933" s="119"/>
      <c r="Z35933" s="119"/>
    </row>
    <row r="35934" spans="16:26" x14ac:dyDescent="0.25">
      <c r="P35934" s="119"/>
      <c r="R35934" s="119"/>
      <c r="T35934" s="119"/>
      <c r="V35934" s="119"/>
      <c r="X35934" s="119"/>
      <c r="Z35934" s="119"/>
    </row>
    <row r="35935" spans="16:26" x14ac:dyDescent="0.25">
      <c r="P35935" s="120"/>
      <c r="R35935" s="120"/>
      <c r="T35935" s="120"/>
      <c r="V35935" s="120"/>
      <c r="X35935" s="120"/>
      <c r="Z35935" s="120"/>
    </row>
    <row r="35936" spans="16:26" x14ac:dyDescent="0.25">
      <c r="P35936" s="119"/>
      <c r="R35936" s="119"/>
      <c r="T35936" s="119"/>
      <c r="V35936" s="119"/>
      <c r="X35936" s="119"/>
      <c r="Z35936" s="119"/>
    </row>
    <row r="35937" spans="16:26" x14ac:dyDescent="0.25">
      <c r="P35937" s="120"/>
      <c r="R35937" s="120"/>
      <c r="T35937" s="120"/>
      <c r="V35937" s="120"/>
      <c r="X35937" s="120"/>
      <c r="Z35937" s="120"/>
    </row>
    <row r="35938" spans="16:26" x14ac:dyDescent="0.25">
      <c r="P35938" s="119"/>
      <c r="R35938" s="119"/>
      <c r="T35938" s="119"/>
      <c r="V35938" s="119"/>
      <c r="X35938" s="119"/>
      <c r="Z35938" s="119"/>
    </row>
    <row r="35939" spans="16:26" x14ac:dyDescent="0.25">
      <c r="P35939" s="119"/>
      <c r="R35939" s="119"/>
      <c r="T35939" s="119"/>
      <c r="V35939" s="119"/>
      <c r="X35939" s="119"/>
      <c r="Z35939" s="119"/>
    </row>
    <row r="35940" spans="16:26" x14ac:dyDescent="0.25">
      <c r="P35940" s="119"/>
      <c r="R35940" s="119"/>
      <c r="T35940" s="119"/>
      <c r="V35940" s="119"/>
      <c r="X35940" s="119"/>
      <c r="Z35940" s="119"/>
    </row>
    <row r="35941" spans="16:26" x14ac:dyDescent="0.25">
      <c r="P35941" s="121"/>
      <c r="R35941" s="121"/>
      <c r="T35941" s="121"/>
      <c r="V35941" s="121"/>
      <c r="X35941" s="121"/>
      <c r="Z35941" s="121"/>
    </row>
    <row r="35942" spans="16:26" x14ac:dyDescent="0.25">
      <c r="P35942" s="121"/>
      <c r="R35942" s="121"/>
      <c r="T35942" s="121"/>
      <c r="V35942" s="121"/>
      <c r="X35942" s="121"/>
      <c r="Z35942" s="121"/>
    </row>
    <row r="35943" spans="16:26" x14ac:dyDescent="0.25">
      <c r="P35943" s="121"/>
      <c r="R35943" s="121"/>
      <c r="T35943" s="121"/>
      <c r="V35943" s="121"/>
      <c r="X35943" s="121"/>
      <c r="Z35943" s="121"/>
    </row>
    <row r="35944" spans="16:26" x14ac:dyDescent="0.25">
      <c r="P35944" s="121"/>
      <c r="R35944" s="121"/>
      <c r="T35944" s="121"/>
      <c r="V35944" s="121"/>
      <c r="X35944" s="121"/>
      <c r="Z35944" s="121"/>
    </row>
    <row r="35945" spans="16:26" x14ac:dyDescent="0.25">
      <c r="P35945" s="122"/>
      <c r="R35945" s="122"/>
      <c r="T35945" s="122"/>
      <c r="V35945" s="122"/>
      <c r="X35945" s="122"/>
      <c r="Z35945" s="122"/>
    </row>
    <row r="35946" spans="16:26" x14ac:dyDescent="0.25">
      <c r="P35946" s="118"/>
      <c r="R35946" s="118"/>
      <c r="T35946" s="118"/>
      <c r="V35946" s="118"/>
      <c r="X35946" s="118"/>
      <c r="Z35946" s="118"/>
    </row>
    <row r="35947" spans="16:26" x14ac:dyDescent="0.25">
      <c r="P35947" s="119"/>
      <c r="R35947" s="119"/>
      <c r="T35947" s="119"/>
      <c r="V35947" s="119"/>
      <c r="X35947" s="119"/>
      <c r="Z35947" s="119"/>
    </row>
    <row r="35948" spans="16:26" x14ac:dyDescent="0.25">
      <c r="P35948" s="119"/>
      <c r="R35948" s="119"/>
      <c r="T35948" s="119"/>
      <c r="V35948" s="119"/>
      <c r="X35948" s="119"/>
      <c r="Z35948" s="119"/>
    </row>
    <row r="35949" spans="16:26" x14ac:dyDescent="0.25">
      <c r="P35949" s="120"/>
      <c r="R35949" s="120"/>
      <c r="T35949" s="120"/>
      <c r="V35949" s="120"/>
      <c r="X35949" s="120"/>
      <c r="Z35949" s="120"/>
    </row>
    <row r="35950" spans="16:26" x14ac:dyDescent="0.25">
      <c r="P35950" s="119"/>
      <c r="R35950" s="119"/>
      <c r="T35950" s="119"/>
      <c r="V35950" s="119"/>
      <c r="X35950" s="119"/>
      <c r="Z35950" s="119"/>
    </row>
    <row r="35951" spans="16:26" x14ac:dyDescent="0.25">
      <c r="P35951" s="119"/>
      <c r="R35951" s="119"/>
      <c r="T35951" s="119"/>
      <c r="V35951" s="119"/>
      <c r="X35951" s="119"/>
      <c r="Z35951" s="119"/>
    </row>
    <row r="35952" spans="16:26" x14ac:dyDescent="0.25">
      <c r="P35952" s="120"/>
      <c r="R35952" s="120"/>
      <c r="T35952" s="120"/>
      <c r="V35952" s="120"/>
      <c r="X35952" s="120"/>
      <c r="Z35952" s="120"/>
    </row>
    <row r="35953" spans="16:26" x14ac:dyDescent="0.25">
      <c r="P35953" s="119"/>
      <c r="R35953" s="119"/>
      <c r="T35953" s="119"/>
      <c r="V35953" s="119"/>
      <c r="X35953" s="119"/>
      <c r="Z35953" s="119"/>
    </row>
    <row r="35954" spans="16:26" x14ac:dyDescent="0.25">
      <c r="P35954" s="120"/>
      <c r="R35954" s="120"/>
      <c r="T35954" s="120"/>
      <c r="V35954" s="120"/>
      <c r="X35954" s="120"/>
      <c r="Z35954" s="120"/>
    </row>
    <row r="35955" spans="16:26" x14ac:dyDescent="0.25">
      <c r="P35955" s="119"/>
      <c r="R35955" s="119"/>
      <c r="T35955" s="119"/>
      <c r="V35955" s="119"/>
      <c r="X35955" s="119"/>
      <c r="Z35955" s="119"/>
    </row>
    <row r="35956" spans="16:26" x14ac:dyDescent="0.25">
      <c r="P35956" s="119"/>
      <c r="R35956" s="119"/>
      <c r="T35956" s="119"/>
      <c r="V35956" s="119"/>
      <c r="X35956" s="119"/>
      <c r="Z35956" s="119"/>
    </row>
    <row r="35957" spans="16:26" x14ac:dyDescent="0.25">
      <c r="P35957" s="119"/>
      <c r="R35957" s="119"/>
      <c r="T35957" s="119"/>
      <c r="V35957" s="119"/>
      <c r="X35957" s="119"/>
      <c r="Z35957" s="119"/>
    </row>
    <row r="35958" spans="16:26" x14ac:dyDescent="0.25">
      <c r="P35958" s="121"/>
      <c r="R35958" s="121"/>
      <c r="T35958" s="121"/>
      <c r="V35958" s="121"/>
      <c r="X35958" s="121"/>
      <c r="Z35958" s="121"/>
    </row>
    <row r="35959" spans="16:26" x14ac:dyDescent="0.25">
      <c r="P35959" s="121"/>
      <c r="R35959" s="121"/>
      <c r="T35959" s="121"/>
      <c r="V35959" s="121"/>
      <c r="X35959" s="121"/>
      <c r="Z35959" s="121"/>
    </row>
    <row r="35960" spans="16:26" x14ac:dyDescent="0.25">
      <c r="P35960" s="121"/>
      <c r="R35960" s="121"/>
      <c r="T35960" s="121"/>
      <c r="V35960" s="121"/>
      <c r="X35960" s="121"/>
      <c r="Z35960" s="121"/>
    </row>
    <row r="35961" spans="16:26" x14ac:dyDescent="0.25">
      <c r="P35961" s="121"/>
      <c r="R35961" s="121"/>
      <c r="T35961" s="121"/>
      <c r="V35961" s="121"/>
      <c r="X35961" s="121"/>
      <c r="Z35961" s="121"/>
    </row>
    <row r="35962" spans="16:26" x14ac:dyDescent="0.25">
      <c r="P35962" s="122"/>
      <c r="R35962" s="122"/>
      <c r="T35962" s="122"/>
      <c r="V35962" s="122"/>
      <c r="X35962" s="122"/>
      <c r="Z35962" s="122"/>
    </row>
    <row r="35963" spans="16:26" x14ac:dyDescent="0.25">
      <c r="P35963" s="118"/>
      <c r="R35963" s="118"/>
      <c r="T35963" s="118"/>
      <c r="V35963" s="118"/>
      <c r="X35963" s="118"/>
      <c r="Z35963" s="118"/>
    </row>
    <row r="35964" spans="16:26" x14ac:dyDescent="0.25">
      <c r="P35964" s="119"/>
      <c r="R35964" s="119"/>
      <c r="T35964" s="119"/>
      <c r="V35964" s="119"/>
      <c r="X35964" s="119"/>
      <c r="Z35964" s="119"/>
    </row>
    <row r="35965" spans="16:26" x14ac:dyDescent="0.25">
      <c r="P35965" s="119"/>
      <c r="R35965" s="119"/>
      <c r="T35965" s="119"/>
      <c r="V35965" s="119"/>
      <c r="X35965" s="119"/>
      <c r="Z35965" s="119"/>
    </row>
    <row r="35966" spans="16:26" x14ac:dyDescent="0.25">
      <c r="P35966" s="120"/>
      <c r="R35966" s="120"/>
      <c r="T35966" s="120"/>
      <c r="V35966" s="120"/>
      <c r="X35966" s="120"/>
      <c r="Z35966" s="120"/>
    </row>
    <row r="35967" spans="16:26" x14ac:dyDescent="0.25">
      <c r="P35967" s="119"/>
      <c r="R35967" s="119"/>
      <c r="T35967" s="119"/>
      <c r="V35967" s="119"/>
      <c r="X35967" s="119"/>
      <c r="Z35967" s="119"/>
    </row>
    <row r="35968" spans="16:26" x14ac:dyDescent="0.25">
      <c r="P35968" s="119"/>
      <c r="R35968" s="119"/>
      <c r="T35968" s="119"/>
      <c r="V35968" s="119"/>
      <c r="X35968" s="119"/>
      <c r="Z35968" s="119"/>
    </row>
    <row r="35969" spans="16:26" x14ac:dyDescent="0.25">
      <c r="P35969" s="120"/>
      <c r="R35969" s="120"/>
      <c r="T35969" s="120"/>
      <c r="V35969" s="120"/>
      <c r="X35969" s="120"/>
      <c r="Z35969" s="120"/>
    </row>
    <row r="35970" spans="16:26" x14ac:dyDescent="0.25">
      <c r="P35970" s="119"/>
      <c r="R35970" s="119"/>
      <c r="T35970" s="119"/>
      <c r="V35970" s="119"/>
      <c r="X35970" s="119"/>
      <c r="Z35970" s="119"/>
    </row>
    <row r="35971" spans="16:26" x14ac:dyDescent="0.25">
      <c r="P35971" s="120"/>
      <c r="R35971" s="120"/>
      <c r="T35971" s="120"/>
      <c r="V35971" s="120"/>
      <c r="X35971" s="120"/>
      <c r="Z35971" s="120"/>
    </row>
    <row r="35972" spans="16:26" x14ac:dyDescent="0.25">
      <c r="P35972" s="119"/>
      <c r="R35972" s="119"/>
      <c r="T35972" s="119"/>
      <c r="V35972" s="119"/>
      <c r="X35972" s="119"/>
      <c r="Z35972" s="119"/>
    </row>
    <row r="35973" spans="16:26" x14ac:dyDescent="0.25">
      <c r="P35973" s="119"/>
      <c r="R35973" s="119"/>
      <c r="T35973" s="119"/>
      <c r="V35973" s="119"/>
      <c r="X35973" s="119"/>
      <c r="Z35973" s="119"/>
    </row>
    <row r="35974" spans="16:26" x14ac:dyDescent="0.25">
      <c r="P35974" s="119"/>
      <c r="R35974" s="119"/>
      <c r="T35974" s="119"/>
      <c r="V35974" s="119"/>
      <c r="X35974" s="119"/>
      <c r="Z35974" s="119"/>
    </row>
    <row r="35975" spans="16:26" x14ac:dyDescent="0.25">
      <c r="P35975" s="121"/>
      <c r="R35975" s="121"/>
      <c r="T35975" s="121"/>
      <c r="V35975" s="121"/>
      <c r="X35975" s="121"/>
      <c r="Z35975" s="121"/>
    </row>
    <row r="35976" spans="16:26" x14ac:dyDescent="0.25">
      <c r="P35976" s="121"/>
      <c r="R35976" s="121"/>
      <c r="T35976" s="121"/>
      <c r="V35976" s="121"/>
      <c r="X35976" s="121"/>
      <c r="Z35976" s="121"/>
    </row>
    <row r="35977" spans="16:26" x14ac:dyDescent="0.25">
      <c r="P35977" s="121"/>
      <c r="R35977" s="121"/>
      <c r="T35977" s="121"/>
      <c r="V35977" s="121"/>
      <c r="X35977" s="121"/>
      <c r="Z35977" s="121"/>
    </row>
    <row r="35978" spans="16:26" x14ac:dyDescent="0.25">
      <c r="P35978" s="121"/>
      <c r="R35978" s="121"/>
      <c r="T35978" s="121"/>
      <c r="V35978" s="121"/>
      <c r="X35978" s="121"/>
      <c r="Z35978" s="121"/>
    </row>
    <row r="35979" spans="16:26" x14ac:dyDescent="0.25">
      <c r="P35979" s="122"/>
      <c r="R35979" s="122"/>
      <c r="T35979" s="122"/>
      <c r="V35979" s="122"/>
      <c r="X35979" s="122"/>
      <c r="Z35979" s="122"/>
    </row>
    <row r="35980" spans="16:26" x14ac:dyDescent="0.25">
      <c r="P35980" s="118"/>
      <c r="R35980" s="118"/>
      <c r="T35980" s="118"/>
      <c r="V35980" s="118"/>
      <c r="X35980" s="118"/>
      <c r="Z35980" s="118"/>
    </row>
    <row r="35981" spans="16:26" x14ac:dyDescent="0.25">
      <c r="P35981" s="119"/>
      <c r="R35981" s="119"/>
      <c r="T35981" s="119"/>
      <c r="V35981" s="119"/>
      <c r="X35981" s="119"/>
      <c r="Z35981" s="119"/>
    </row>
    <row r="35982" spans="16:26" x14ac:dyDescent="0.25">
      <c r="P35982" s="119"/>
      <c r="R35982" s="119"/>
      <c r="T35982" s="119"/>
      <c r="V35982" s="119"/>
      <c r="X35982" s="119"/>
      <c r="Z35982" s="119"/>
    </row>
    <row r="35983" spans="16:26" x14ac:dyDescent="0.25">
      <c r="P35983" s="120"/>
      <c r="R35983" s="120"/>
      <c r="T35983" s="120"/>
      <c r="V35983" s="120"/>
      <c r="X35983" s="120"/>
      <c r="Z35983" s="120"/>
    </row>
    <row r="35984" spans="16:26" x14ac:dyDescent="0.25">
      <c r="P35984" s="119"/>
      <c r="R35984" s="119"/>
      <c r="T35984" s="119"/>
      <c r="V35984" s="119"/>
      <c r="X35984" s="119"/>
      <c r="Z35984" s="119"/>
    </row>
    <row r="35985" spans="16:26" x14ac:dyDescent="0.25">
      <c r="P35985" s="119"/>
      <c r="R35985" s="119"/>
      <c r="T35985" s="119"/>
      <c r="V35985" s="119"/>
      <c r="X35985" s="119"/>
      <c r="Z35985" s="119"/>
    </row>
    <row r="35986" spans="16:26" x14ac:dyDescent="0.25">
      <c r="P35986" s="120"/>
      <c r="R35986" s="120"/>
      <c r="T35986" s="120"/>
      <c r="V35986" s="120"/>
      <c r="X35986" s="120"/>
      <c r="Z35986" s="120"/>
    </row>
    <row r="35987" spans="16:26" x14ac:dyDescent="0.25">
      <c r="P35987" s="119"/>
      <c r="R35987" s="119"/>
      <c r="T35987" s="119"/>
      <c r="V35987" s="119"/>
      <c r="X35987" s="119"/>
      <c r="Z35987" s="119"/>
    </row>
    <row r="35988" spans="16:26" x14ac:dyDescent="0.25">
      <c r="P35988" s="120"/>
      <c r="R35988" s="120"/>
      <c r="T35988" s="120"/>
      <c r="V35988" s="120"/>
      <c r="X35988" s="120"/>
      <c r="Z35988" s="120"/>
    </row>
    <row r="35989" spans="16:26" x14ac:dyDescent="0.25">
      <c r="P35989" s="119"/>
      <c r="R35989" s="119"/>
      <c r="T35989" s="119"/>
      <c r="V35989" s="119"/>
      <c r="X35989" s="119"/>
      <c r="Z35989" s="119"/>
    </row>
    <row r="35990" spans="16:26" x14ac:dyDescent="0.25">
      <c r="P35990" s="119"/>
      <c r="R35990" s="119"/>
      <c r="T35990" s="119"/>
      <c r="V35990" s="119"/>
      <c r="X35990" s="119"/>
      <c r="Z35990" s="119"/>
    </row>
    <row r="35991" spans="16:26" x14ac:dyDescent="0.25">
      <c r="P35991" s="119"/>
      <c r="R35991" s="119"/>
      <c r="T35991" s="119"/>
      <c r="V35991" s="119"/>
      <c r="X35991" s="119"/>
      <c r="Z35991" s="119"/>
    </row>
    <row r="35992" spans="16:26" x14ac:dyDescent="0.25">
      <c r="P35992" s="121"/>
      <c r="R35992" s="121"/>
      <c r="T35992" s="121"/>
      <c r="V35992" s="121"/>
      <c r="X35992" s="121"/>
      <c r="Z35992" s="121"/>
    </row>
    <row r="35993" spans="16:26" x14ac:dyDescent="0.25">
      <c r="P35993" s="121"/>
      <c r="R35993" s="121"/>
      <c r="T35993" s="121"/>
      <c r="V35993" s="121"/>
      <c r="X35993" s="121"/>
      <c r="Z35993" s="121"/>
    </row>
    <row r="35994" spans="16:26" x14ac:dyDescent="0.25">
      <c r="P35994" s="121"/>
      <c r="R35994" s="121"/>
      <c r="T35994" s="121"/>
      <c r="V35994" s="121"/>
      <c r="X35994" s="121"/>
      <c r="Z35994" s="121"/>
    </row>
    <row r="35995" spans="16:26" x14ac:dyDescent="0.25">
      <c r="P35995" s="121"/>
      <c r="R35995" s="121"/>
      <c r="T35995" s="121"/>
      <c r="V35995" s="121"/>
      <c r="X35995" s="121"/>
      <c r="Z35995" s="121"/>
    </row>
    <row r="35996" spans="16:26" x14ac:dyDescent="0.25">
      <c r="P35996" s="122"/>
      <c r="R35996" s="122"/>
      <c r="T35996" s="122"/>
      <c r="V35996" s="122"/>
      <c r="X35996" s="122"/>
      <c r="Z35996" s="122"/>
    </row>
    <row r="35997" spans="16:26" x14ac:dyDescent="0.25">
      <c r="P35997" s="118"/>
      <c r="R35997" s="118"/>
      <c r="T35997" s="118"/>
      <c r="V35997" s="118"/>
      <c r="X35997" s="118"/>
      <c r="Z35997" s="118"/>
    </row>
    <row r="35998" spans="16:26" x14ac:dyDescent="0.25">
      <c r="P35998" s="119"/>
      <c r="R35998" s="119"/>
      <c r="T35998" s="119"/>
      <c r="V35998" s="119"/>
      <c r="X35998" s="119"/>
      <c r="Z35998" s="119"/>
    </row>
    <row r="35999" spans="16:26" x14ac:dyDescent="0.25">
      <c r="P35999" s="119"/>
      <c r="R35999" s="119"/>
      <c r="T35999" s="119"/>
      <c r="V35999" s="119"/>
      <c r="X35999" s="119"/>
      <c r="Z35999" s="119"/>
    </row>
    <row r="36000" spans="16:26" x14ac:dyDescent="0.25">
      <c r="P36000" s="120"/>
      <c r="R36000" s="120"/>
      <c r="T36000" s="120"/>
      <c r="V36000" s="120"/>
      <c r="X36000" s="120"/>
      <c r="Z36000" s="120"/>
    </row>
    <row r="36001" spans="16:26" x14ac:dyDescent="0.25">
      <c r="P36001" s="119"/>
      <c r="R36001" s="119"/>
      <c r="T36001" s="119"/>
      <c r="V36001" s="119"/>
      <c r="X36001" s="119"/>
      <c r="Z36001" s="119"/>
    </row>
    <row r="36002" spans="16:26" x14ac:dyDescent="0.25">
      <c r="P36002" s="119"/>
      <c r="R36002" s="119"/>
      <c r="T36002" s="119"/>
      <c r="V36002" s="119"/>
      <c r="X36002" s="119"/>
      <c r="Z36002" s="119"/>
    </row>
    <row r="36003" spans="16:26" x14ac:dyDescent="0.25">
      <c r="P36003" s="120"/>
      <c r="R36003" s="120"/>
      <c r="T36003" s="120"/>
      <c r="V36003" s="120"/>
      <c r="X36003" s="120"/>
      <c r="Z36003" s="120"/>
    </row>
    <row r="36004" spans="16:26" x14ac:dyDescent="0.25">
      <c r="P36004" s="119"/>
      <c r="R36004" s="119"/>
      <c r="T36004" s="119"/>
      <c r="V36004" s="119"/>
      <c r="X36004" s="119"/>
      <c r="Z36004" s="119"/>
    </row>
    <row r="36005" spans="16:26" x14ac:dyDescent="0.25">
      <c r="P36005" s="120"/>
      <c r="R36005" s="120"/>
      <c r="T36005" s="120"/>
      <c r="V36005" s="120"/>
      <c r="X36005" s="120"/>
      <c r="Z36005" s="120"/>
    </row>
    <row r="36006" spans="16:26" x14ac:dyDescent="0.25">
      <c r="P36006" s="119"/>
      <c r="R36006" s="119"/>
      <c r="T36006" s="119"/>
      <c r="V36006" s="119"/>
      <c r="X36006" s="119"/>
      <c r="Z36006" s="119"/>
    </row>
    <row r="36007" spans="16:26" x14ac:dyDescent="0.25">
      <c r="P36007" s="119"/>
      <c r="R36007" s="119"/>
      <c r="T36007" s="119"/>
      <c r="V36007" s="119"/>
      <c r="X36007" s="119"/>
      <c r="Z36007" s="119"/>
    </row>
    <row r="36008" spans="16:26" x14ac:dyDescent="0.25">
      <c r="P36008" s="119"/>
      <c r="R36008" s="119"/>
      <c r="T36008" s="119"/>
      <c r="V36008" s="119"/>
      <c r="X36008" s="119"/>
      <c r="Z36008" s="119"/>
    </row>
    <row r="36009" spans="16:26" x14ac:dyDescent="0.25">
      <c r="P36009" s="121"/>
      <c r="R36009" s="121"/>
      <c r="T36009" s="121"/>
      <c r="V36009" s="121"/>
      <c r="X36009" s="121"/>
      <c r="Z36009" s="121"/>
    </row>
    <row r="36010" spans="16:26" x14ac:dyDescent="0.25">
      <c r="P36010" s="121"/>
      <c r="R36010" s="121"/>
      <c r="T36010" s="121"/>
      <c r="V36010" s="121"/>
      <c r="X36010" s="121"/>
      <c r="Z36010" s="121"/>
    </row>
    <row r="36011" spans="16:26" x14ac:dyDescent="0.25">
      <c r="P36011" s="121"/>
      <c r="R36011" s="121"/>
      <c r="T36011" s="121"/>
      <c r="V36011" s="121"/>
      <c r="X36011" s="121"/>
      <c r="Z36011" s="121"/>
    </row>
    <row r="36012" spans="16:26" x14ac:dyDescent="0.25">
      <c r="P36012" s="121"/>
      <c r="R36012" s="121"/>
      <c r="T36012" s="121"/>
      <c r="V36012" s="121"/>
      <c r="X36012" s="121"/>
      <c r="Z36012" s="121"/>
    </row>
    <row r="36013" spans="16:26" x14ac:dyDescent="0.25">
      <c r="P36013" s="122"/>
      <c r="R36013" s="122"/>
      <c r="T36013" s="122"/>
      <c r="V36013" s="122"/>
      <c r="X36013" s="122"/>
      <c r="Z36013" s="122"/>
    </row>
    <row r="36014" spans="16:26" x14ac:dyDescent="0.25">
      <c r="P36014" s="118"/>
      <c r="R36014" s="118"/>
      <c r="T36014" s="118"/>
      <c r="V36014" s="118"/>
      <c r="X36014" s="118"/>
      <c r="Z36014" s="118"/>
    </row>
    <row r="36015" spans="16:26" x14ac:dyDescent="0.25">
      <c r="P36015" s="119"/>
      <c r="R36015" s="119"/>
      <c r="T36015" s="119"/>
      <c r="V36015" s="119"/>
      <c r="X36015" s="119"/>
      <c r="Z36015" s="119"/>
    </row>
    <row r="36016" spans="16:26" x14ac:dyDescent="0.25">
      <c r="P36016" s="119"/>
      <c r="R36016" s="119"/>
      <c r="T36016" s="119"/>
      <c r="V36016" s="119"/>
      <c r="X36016" s="119"/>
      <c r="Z36016" s="119"/>
    </row>
    <row r="36017" spans="16:26" x14ac:dyDescent="0.25">
      <c r="P36017" s="120"/>
      <c r="R36017" s="120"/>
      <c r="T36017" s="120"/>
      <c r="V36017" s="120"/>
      <c r="X36017" s="120"/>
      <c r="Z36017" s="120"/>
    </row>
    <row r="36018" spans="16:26" x14ac:dyDescent="0.25">
      <c r="P36018" s="119"/>
      <c r="R36018" s="119"/>
      <c r="T36018" s="119"/>
      <c r="V36018" s="119"/>
      <c r="X36018" s="119"/>
      <c r="Z36018" s="119"/>
    </row>
    <row r="36019" spans="16:26" x14ac:dyDescent="0.25">
      <c r="P36019" s="119"/>
      <c r="R36019" s="119"/>
      <c r="T36019" s="119"/>
      <c r="V36019" s="119"/>
      <c r="X36019" s="119"/>
      <c r="Z36019" s="119"/>
    </row>
    <row r="36020" spans="16:26" x14ac:dyDescent="0.25">
      <c r="P36020" s="120"/>
      <c r="R36020" s="120"/>
      <c r="T36020" s="120"/>
      <c r="V36020" s="120"/>
      <c r="X36020" s="120"/>
      <c r="Z36020" s="120"/>
    </row>
    <row r="36021" spans="16:26" x14ac:dyDescent="0.25">
      <c r="P36021" s="119"/>
      <c r="R36021" s="119"/>
      <c r="T36021" s="119"/>
      <c r="V36021" s="119"/>
      <c r="X36021" s="119"/>
      <c r="Z36021" s="119"/>
    </row>
    <row r="36022" spans="16:26" x14ac:dyDescent="0.25">
      <c r="P36022" s="120"/>
      <c r="R36022" s="120"/>
      <c r="T36022" s="120"/>
      <c r="V36022" s="120"/>
      <c r="X36022" s="120"/>
      <c r="Z36022" s="120"/>
    </row>
    <row r="36023" spans="16:26" x14ac:dyDescent="0.25">
      <c r="P36023" s="119"/>
      <c r="R36023" s="119"/>
      <c r="T36023" s="119"/>
      <c r="V36023" s="119"/>
      <c r="X36023" s="119"/>
      <c r="Z36023" s="119"/>
    </row>
    <row r="36024" spans="16:26" x14ac:dyDescent="0.25">
      <c r="P36024" s="119"/>
      <c r="R36024" s="119"/>
      <c r="T36024" s="119"/>
      <c r="V36024" s="119"/>
      <c r="X36024" s="119"/>
      <c r="Z36024" s="119"/>
    </row>
    <row r="36025" spans="16:26" x14ac:dyDescent="0.25">
      <c r="P36025" s="119"/>
      <c r="R36025" s="119"/>
      <c r="T36025" s="119"/>
      <c r="V36025" s="119"/>
      <c r="X36025" s="119"/>
      <c r="Z36025" s="119"/>
    </row>
    <row r="36026" spans="16:26" x14ac:dyDescent="0.25">
      <c r="P36026" s="121"/>
      <c r="R36026" s="121"/>
      <c r="T36026" s="121"/>
      <c r="V36026" s="121"/>
      <c r="X36026" s="121"/>
      <c r="Z36026" s="121"/>
    </row>
    <row r="36027" spans="16:26" x14ac:dyDescent="0.25">
      <c r="P36027" s="121"/>
      <c r="R36027" s="121"/>
      <c r="T36027" s="121"/>
      <c r="V36027" s="121"/>
      <c r="X36027" s="121"/>
      <c r="Z36027" s="121"/>
    </row>
    <row r="36028" spans="16:26" x14ac:dyDescent="0.25">
      <c r="P36028" s="121"/>
      <c r="R36028" s="121"/>
      <c r="T36028" s="121"/>
      <c r="V36028" s="121"/>
      <c r="X36028" s="121"/>
      <c r="Z36028" s="121"/>
    </row>
    <row r="36029" spans="16:26" x14ac:dyDescent="0.25">
      <c r="P36029" s="121"/>
      <c r="R36029" s="121"/>
      <c r="T36029" s="121"/>
      <c r="V36029" s="121"/>
      <c r="X36029" s="121"/>
      <c r="Z36029" s="121"/>
    </row>
    <row r="36030" spans="16:26" x14ac:dyDescent="0.25">
      <c r="P36030" s="122"/>
      <c r="R36030" s="122"/>
      <c r="T36030" s="122"/>
      <c r="V36030" s="122"/>
      <c r="X36030" s="122"/>
      <c r="Z36030" s="122"/>
    </row>
    <row r="36031" spans="16:26" x14ac:dyDescent="0.25">
      <c r="P36031" s="118"/>
      <c r="R36031" s="118"/>
      <c r="T36031" s="118"/>
      <c r="V36031" s="118"/>
      <c r="X36031" s="118"/>
      <c r="Z36031" s="118"/>
    </row>
    <row r="36032" spans="16:26" x14ac:dyDescent="0.25">
      <c r="P36032" s="119"/>
      <c r="R36032" s="119"/>
      <c r="T36032" s="119"/>
      <c r="V36032" s="119"/>
      <c r="X36032" s="119"/>
      <c r="Z36032" s="119"/>
    </row>
    <row r="36033" spans="16:26" x14ac:dyDescent="0.25">
      <c r="P36033" s="119"/>
      <c r="R36033" s="119"/>
      <c r="T36033" s="119"/>
      <c r="V36033" s="119"/>
      <c r="X36033" s="119"/>
      <c r="Z36033" s="119"/>
    </row>
    <row r="36034" spans="16:26" x14ac:dyDescent="0.25">
      <c r="P36034" s="120"/>
      <c r="R36034" s="120"/>
      <c r="T36034" s="120"/>
      <c r="V36034" s="120"/>
      <c r="X36034" s="120"/>
      <c r="Z36034" s="120"/>
    </row>
    <row r="36035" spans="16:26" x14ac:dyDescent="0.25">
      <c r="P36035" s="119"/>
      <c r="R36035" s="119"/>
      <c r="T36035" s="119"/>
      <c r="V36035" s="119"/>
      <c r="X36035" s="119"/>
      <c r="Z36035" s="119"/>
    </row>
    <row r="36036" spans="16:26" x14ac:dyDescent="0.25">
      <c r="P36036" s="119"/>
      <c r="R36036" s="119"/>
      <c r="T36036" s="119"/>
      <c r="V36036" s="119"/>
      <c r="X36036" s="119"/>
      <c r="Z36036" s="119"/>
    </row>
    <row r="36037" spans="16:26" x14ac:dyDescent="0.25">
      <c r="P36037" s="120"/>
      <c r="R36037" s="120"/>
      <c r="T36037" s="120"/>
      <c r="V36037" s="120"/>
      <c r="X36037" s="120"/>
      <c r="Z36037" s="120"/>
    </row>
    <row r="36038" spans="16:26" x14ac:dyDescent="0.25">
      <c r="P36038" s="119"/>
      <c r="R36038" s="119"/>
      <c r="T36038" s="119"/>
      <c r="V36038" s="119"/>
      <c r="X36038" s="119"/>
      <c r="Z36038" s="119"/>
    </row>
    <row r="36039" spans="16:26" x14ac:dyDescent="0.25">
      <c r="P36039" s="120"/>
      <c r="R36039" s="120"/>
      <c r="T36039" s="120"/>
      <c r="V36039" s="120"/>
      <c r="X36039" s="120"/>
      <c r="Z36039" s="120"/>
    </row>
    <row r="36040" spans="16:26" x14ac:dyDescent="0.25">
      <c r="P36040" s="119"/>
      <c r="R36040" s="119"/>
      <c r="T36040" s="119"/>
      <c r="V36040" s="119"/>
      <c r="X36040" s="119"/>
      <c r="Z36040" s="119"/>
    </row>
    <row r="36041" spans="16:26" x14ac:dyDescent="0.25">
      <c r="P36041" s="119"/>
      <c r="R36041" s="119"/>
      <c r="T36041" s="119"/>
      <c r="V36041" s="119"/>
      <c r="X36041" s="119"/>
      <c r="Z36041" s="119"/>
    </row>
    <row r="36042" spans="16:26" x14ac:dyDescent="0.25">
      <c r="P36042" s="119"/>
      <c r="R36042" s="119"/>
      <c r="T36042" s="119"/>
      <c r="V36042" s="119"/>
      <c r="X36042" s="119"/>
      <c r="Z36042" s="119"/>
    </row>
    <row r="36043" spans="16:26" x14ac:dyDescent="0.25">
      <c r="P36043" s="121"/>
      <c r="R36043" s="121"/>
      <c r="T36043" s="121"/>
      <c r="V36043" s="121"/>
      <c r="X36043" s="121"/>
      <c r="Z36043" s="121"/>
    </row>
    <row r="36044" spans="16:26" x14ac:dyDescent="0.25">
      <c r="P36044" s="121"/>
      <c r="R36044" s="121"/>
      <c r="T36044" s="121"/>
      <c r="V36044" s="121"/>
      <c r="X36044" s="121"/>
      <c r="Z36044" s="121"/>
    </row>
    <row r="36045" spans="16:26" x14ac:dyDescent="0.25">
      <c r="P36045" s="121"/>
      <c r="R36045" s="121"/>
      <c r="T36045" s="121"/>
      <c r="V36045" s="121"/>
      <c r="X36045" s="121"/>
      <c r="Z36045" s="121"/>
    </row>
    <row r="36046" spans="16:26" x14ac:dyDescent="0.25">
      <c r="P36046" s="121"/>
      <c r="R36046" s="121"/>
      <c r="T36046" s="121"/>
      <c r="V36046" s="121"/>
      <c r="X36046" s="121"/>
      <c r="Z36046" s="121"/>
    </row>
    <row r="36047" spans="16:26" x14ac:dyDescent="0.25">
      <c r="P36047" s="122"/>
      <c r="R36047" s="122"/>
      <c r="T36047" s="122"/>
      <c r="V36047" s="122"/>
      <c r="X36047" s="122"/>
      <c r="Z36047" s="122"/>
    </row>
    <row r="36048" spans="16:26" x14ac:dyDescent="0.25">
      <c r="P36048" s="118"/>
      <c r="R36048" s="118"/>
      <c r="T36048" s="118"/>
      <c r="V36048" s="118"/>
      <c r="X36048" s="118"/>
      <c r="Z36048" s="118"/>
    </row>
    <row r="36049" spans="16:26" x14ac:dyDescent="0.25">
      <c r="P36049" s="119"/>
      <c r="R36049" s="119"/>
      <c r="T36049" s="119"/>
      <c r="V36049" s="119"/>
      <c r="X36049" s="119"/>
      <c r="Z36049" s="119"/>
    </row>
    <row r="36050" spans="16:26" x14ac:dyDescent="0.25">
      <c r="P36050" s="119"/>
      <c r="R36050" s="119"/>
      <c r="T36050" s="119"/>
      <c r="V36050" s="119"/>
      <c r="X36050" s="119"/>
      <c r="Z36050" s="119"/>
    </row>
    <row r="36051" spans="16:26" x14ac:dyDescent="0.25">
      <c r="P36051" s="120"/>
      <c r="R36051" s="120"/>
      <c r="T36051" s="120"/>
      <c r="V36051" s="120"/>
      <c r="X36051" s="120"/>
      <c r="Z36051" s="120"/>
    </row>
    <row r="36052" spans="16:26" x14ac:dyDescent="0.25">
      <c r="P36052" s="119"/>
      <c r="R36052" s="119"/>
      <c r="T36052" s="119"/>
      <c r="V36052" s="119"/>
      <c r="X36052" s="119"/>
      <c r="Z36052" s="119"/>
    </row>
    <row r="36053" spans="16:26" x14ac:dyDescent="0.25">
      <c r="P36053" s="119"/>
      <c r="R36053" s="119"/>
      <c r="T36053" s="119"/>
      <c r="V36053" s="119"/>
      <c r="X36053" s="119"/>
      <c r="Z36053" s="119"/>
    </row>
    <row r="36054" spans="16:26" x14ac:dyDescent="0.25">
      <c r="P36054" s="120"/>
      <c r="R36054" s="120"/>
      <c r="T36054" s="120"/>
      <c r="V36054" s="120"/>
      <c r="X36054" s="120"/>
      <c r="Z36054" s="120"/>
    </row>
    <row r="36055" spans="16:26" x14ac:dyDescent="0.25">
      <c r="P36055" s="119"/>
      <c r="R36055" s="119"/>
      <c r="T36055" s="119"/>
      <c r="V36055" s="119"/>
      <c r="X36055" s="119"/>
      <c r="Z36055" s="119"/>
    </row>
    <row r="36056" spans="16:26" x14ac:dyDescent="0.25">
      <c r="P36056" s="120"/>
      <c r="R36056" s="120"/>
      <c r="T36056" s="120"/>
      <c r="V36056" s="120"/>
      <c r="X36056" s="120"/>
      <c r="Z36056" s="120"/>
    </row>
    <row r="36057" spans="16:26" x14ac:dyDescent="0.25">
      <c r="P36057" s="119"/>
      <c r="R36057" s="119"/>
      <c r="T36057" s="119"/>
      <c r="V36057" s="119"/>
      <c r="X36057" s="119"/>
      <c r="Z36057" s="119"/>
    </row>
    <row r="36058" spans="16:26" x14ac:dyDescent="0.25">
      <c r="P36058" s="119"/>
      <c r="R36058" s="119"/>
      <c r="T36058" s="119"/>
      <c r="V36058" s="119"/>
      <c r="X36058" s="119"/>
      <c r="Z36058" s="119"/>
    </row>
    <row r="36059" spans="16:26" x14ac:dyDescent="0.25">
      <c r="P36059" s="119"/>
      <c r="R36059" s="119"/>
      <c r="T36059" s="119"/>
      <c r="V36059" s="119"/>
      <c r="X36059" s="119"/>
      <c r="Z36059" s="119"/>
    </row>
    <row r="36060" spans="16:26" x14ac:dyDescent="0.25">
      <c r="P36060" s="121"/>
      <c r="R36060" s="121"/>
      <c r="T36060" s="121"/>
      <c r="V36060" s="121"/>
      <c r="X36060" s="121"/>
      <c r="Z36060" s="121"/>
    </row>
    <row r="36061" spans="16:26" x14ac:dyDescent="0.25">
      <c r="P36061" s="121"/>
      <c r="R36061" s="121"/>
      <c r="T36061" s="121"/>
      <c r="V36061" s="121"/>
      <c r="X36061" s="121"/>
      <c r="Z36061" s="121"/>
    </row>
    <row r="36062" spans="16:26" x14ac:dyDescent="0.25">
      <c r="P36062" s="121"/>
      <c r="R36062" s="121"/>
      <c r="T36062" s="121"/>
      <c r="V36062" s="121"/>
      <c r="X36062" s="121"/>
      <c r="Z36062" s="121"/>
    </row>
    <row r="36063" spans="16:26" x14ac:dyDescent="0.25">
      <c r="P36063" s="121"/>
      <c r="R36063" s="121"/>
      <c r="T36063" s="121"/>
      <c r="V36063" s="121"/>
      <c r="X36063" s="121"/>
      <c r="Z36063" s="121"/>
    </row>
    <row r="36064" spans="16:26" x14ac:dyDescent="0.25">
      <c r="P36064" s="122"/>
      <c r="R36064" s="122"/>
      <c r="T36064" s="122"/>
      <c r="V36064" s="122"/>
      <c r="X36064" s="122"/>
      <c r="Z36064" s="122"/>
    </row>
    <row r="36065" spans="16:26" x14ac:dyDescent="0.25">
      <c r="P36065" s="118"/>
      <c r="R36065" s="118"/>
      <c r="T36065" s="118"/>
      <c r="V36065" s="118"/>
      <c r="X36065" s="118"/>
      <c r="Z36065" s="118"/>
    </row>
    <row r="36066" spans="16:26" x14ac:dyDescent="0.25">
      <c r="P36066" s="119"/>
      <c r="R36066" s="119"/>
      <c r="T36066" s="119"/>
      <c r="V36066" s="119"/>
      <c r="X36066" s="119"/>
      <c r="Z36066" s="119"/>
    </row>
    <row r="36067" spans="16:26" x14ac:dyDescent="0.25">
      <c r="P36067" s="119"/>
      <c r="R36067" s="119"/>
      <c r="T36067" s="119"/>
      <c r="V36067" s="119"/>
      <c r="X36067" s="119"/>
      <c r="Z36067" s="119"/>
    </row>
    <row r="36068" spans="16:26" x14ac:dyDescent="0.25">
      <c r="P36068" s="120"/>
      <c r="R36068" s="120"/>
      <c r="T36068" s="120"/>
      <c r="V36068" s="120"/>
      <c r="X36068" s="120"/>
      <c r="Z36068" s="120"/>
    </row>
    <row r="36069" spans="16:26" x14ac:dyDescent="0.25">
      <c r="P36069" s="119"/>
      <c r="R36069" s="119"/>
      <c r="T36069" s="119"/>
      <c r="V36069" s="119"/>
      <c r="X36069" s="119"/>
      <c r="Z36069" s="119"/>
    </row>
    <row r="36070" spans="16:26" x14ac:dyDescent="0.25">
      <c r="P36070" s="119"/>
      <c r="R36070" s="119"/>
      <c r="T36070" s="119"/>
      <c r="V36070" s="119"/>
      <c r="X36070" s="119"/>
      <c r="Z36070" s="119"/>
    </row>
    <row r="36071" spans="16:26" x14ac:dyDescent="0.25">
      <c r="P36071" s="120"/>
      <c r="R36071" s="120"/>
      <c r="T36071" s="120"/>
      <c r="V36071" s="120"/>
      <c r="X36071" s="120"/>
      <c r="Z36071" s="120"/>
    </row>
    <row r="36072" spans="16:26" x14ac:dyDescent="0.25">
      <c r="P36072" s="119"/>
      <c r="R36072" s="119"/>
      <c r="T36072" s="119"/>
      <c r="V36072" s="119"/>
      <c r="X36072" s="119"/>
      <c r="Z36072" s="119"/>
    </row>
    <row r="36073" spans="16:26" x14ac:dyDescent="0.25">
      <c r="P36073" s="120"/>
      <c r="R36073" s="120"/>
      <c r="T36073" s="120"/>
      <c r="V36073" s="120"/>
      <c r="X36073" s="120"/>
      <c r="Z36073" s="120"/>
    </row>
    <row r="36074" spans="16:26" x14ac:dyDescent="0.25">
      <c r="P36074" s="119"/>
      <c r="R36074" s="119"/>
      <c r="T36074" s="119"/>
      <c r="V36074" s="119"/>
      <c r="X36074" s="119"/>
      <c r="Z36074" s="119"/>
    </row>
    <row r="36075" spans="16:26" x14ac:dyDescent="0.25">
      <c r="P36075" s="119"/>
      <c r="R36075" s="119"/>
      <c r="T36075" s="119"/>
      <c r="V36075" s="119"/>
      <c r="X36075" s="119"/>
      <c r="Z36075" s="119"/>
    </row>
    <row r="36076" spans="16:26" x14ac:dyDescent="0.25">
      <c r="P36076" s="119"/>
      <c r="R36076" s="119"/>
      <c r="T36076" s="119"/>
      <c r="V36076" s="119"/>
      <c r="X36076" s="119"/>
      <c r="Z36076" s="119"/>
    </row>
    <row r="36077" spans="16:26" x14ac:dyDescent="0.25">
      <c r="P36077" s="121"/>
      <c r="R36077" s="121"/>
      <c r="T36077" s="121"/>
      <c r="V36077" s="121"/>
      <c r="X36077" s="121"/>
      <c r="Z36077" s="121"/>
    </row>
    <row r="36078" spans="16:26" x14ac:dyDescent="0.25">
      <c r="P36078" s="121"/>
      <c r="R36078" s="121"/>
      <c r="T36078" s="121"/>
      <c r="V36078" s="121"/>
      <c r="X36078" s="121"/>
      <c r="Z36078" s="121"/>
    </row>
    <row r="36079" spans="16:26" x14ac:dyDescent="0.25">
      <c r="P36079" s="121"/>
      <c r="R36079" s="121"/>
      <c r="T36079" s="121"/>
      <c r="V36079" s="121"/>
      <c r="X36079" s="121"/>
      <c r="Z36079" s="121"/>
    </row>
    <row r="36080" spans="16:26" x14ac:dyDescent="0.25">
      <c r="P36080" s="121"/>
      <c r="R36080" s="121"/>
      <c r="T36080" s="121"/>
      <c r="V36080" s="121"/>
      <c r="X36080" s="121"/>
      <c r="Z36080" s="121"/>
    </row>
    <row r="36081" spans="16:26" x14ac:dyDescent="0.25">
      <c r="P36081" s="122"/>
      <c r="R36081" s="122"/>
      <c r="T36081" s="122"/>
      <c r="V36081" s="122"/>
      <c r="X36081" s="122"/>
      <c r="Z36081" s="122"/>
    </row>
    <row r="36082" spans="16:26" x14ac:dyDescent="0.25">
      <c r="P36082" s="118"/>
      <c r="R36082" s="118"/>
      <c r="T36082" s="118"/>
      <c r="V36082" s="118"/>
      <c r="X36082" s="118"/>
      <c r="Z36082" s="118"/>
    </row>
    <row r="36083" spans="16:26" x14ac:dyDescent="0.25">
      <c r="P36083" s="119"/>
      <c r="R36083" s="119"/>
      <c r="T36083" s="119"/>
      <c r="V36083" s="119"/>
      <c r="X36083" s="119"/>
      <c r="Z36083" s="119"/>
    </row>
    <row r="36084" spans="16:26" x14ac:dyDescent="0.25">
      <c r="P36084" s="119"/>
      <c r="R36084" s="119"/>
      <c r="T36084" s="119"/>
      <c r="V36084" s="119"/>
      <c r="X36084" s="119"/>
      <c r="Z36084" s="119"/>
    </row>
    <row r="36085" spans="16:26" x14ac:dyDescent="0.25">
      <c r="P36085" s="120"/>
      <c r="R36085" s="120"/>
      <c r="T36085" s="120"/>
      <c r="V36085" s="120"/>
      <c r="X36085" s="120"/>
      <c r="Z36085" s="120"/>
    </row>
    <row r="36086" spans="16:26" x14ac:dyDescent="0.25">
      <c r="P36086" s="119"/>
      <c r="R36086" s="119"/>
      <c r="T36086" s="119"/>
      <c r="V36086" s="119"/>
      <c r="X36086" s="119"/>
      <c r="Z36086" s="119"/>
    </row>
    <row r="36087" spans="16:26" x14ac:dyDescent="0.25">
      <c r="P36087" s="119"/>
      <c r="R36087" s="119"/>
      <c r="T36087" s="119"/>
      <c r="V36087" s="119"/>
      <c r="X36087" s="119"/>
      <c r="Z36087" s="119"/>
    </row>
    <row r="36088" spans="16:26" x14ac:dyDescent="0.25">
      <c r="P36088" s="120"/>
      <c r="R36088" s="120"/>
      <c r="T36088" s="120"/>
      <c r="V36088" s="120"/>
      <c r="X36088" s="120"/>
      <c r="Z36088" s="120"/>
    </row>
    <row r="36089" spans="16:26" x14ac:dyDescent="0.25">
      <c r="P36089" s="119"/>
      <c r="R36089" s="119"/>
      <c r="T36089" s="119"/>
      <c r="V36089" s="119"/>
      <c r="X36089" s="119"/>
      <c r="Z36089" s="119"/>
    </row>
    <row r="36090" spans="16:26" x14ac:dyDescent="0.25">
      <c r="P36090" s="120"/>
      <c r="R36090" s="120"/>
      <c r="T36090" s="120"/>
      <c r="V36090" s="120"/>
      <c r="X36090" s="120"/>
      <c r="Z36090" s="120"/>
    </row>
    <row r="36091" spans="16:26" x14ac:dyDescent="0.25">
      <c r="P36091" s="119"/>
      <c r="R36091" s="119"/>
      <c r="T36091" s="119"/>
      <c r="V36091" s="119"/>
      <c r="X36091" s="119"/>
      <c r="Z36091" s="119"/>
    </row>
    <row r="36092" spans="16:26" x14ac:dyDescent="0.25">
      <c r="P36092" s="119"/>
      <c r="R36092" s="119"/>
      <c r="T36092" s="119"/>
      <c r="V36092" s="119"/>
      <c r="X36092" s="119"/>
      <c r="Z36092" s="119"/>
    </row>
    <row r="36093" spans="16:26" x14ac:dyDescent="0.25">
      <c r="P36093" s="119"/>
      <c r="R36093" s="119"/>
      <c r="T36093" s="119"/>
      <c r="V36093" s="119"/>
      <c r="X36093" s="119"/>
      <c r="Z36093" s="119"/>
    </row>
    <row r="36094" spans="16:26" x14ac:dyDescent="0.25">
      <c r="P36094" s="121"/>
      <c r="R36094" s="121"/>
      <c r="T36094" s="121"/>
      <c r="V36094" s="121"/>
      <c r="X36094" s="121"/>
      <c r="Z36094" s="121"/>
    </row>
    <row r="36095" spans="16:26" x14ac:dyDescent="0.25">
      <c r="P36095" s="121"/>
      <c r="R36095" s="121"/>
      <c r="T36095" s="121"/>
      <c r="V36095" s="121"/>
      <c r="X36095" s="121"/>
      <c r="Z36095" s="121"/>
    </row>
    <row r="36096" spans="16:26" x14ac:dyDescent="0.25">
      <c r="P36096" s="121"/>
      <c r="R36096" s="121"/>
      <c r="T36096" s="121"/>
      <c r="V36096" s="121"/>
      <c r="X36096" s="121"/>
      <c r="Z36096" s="121"/>
    </row>
    <row r="36097" spans="16:26" x14ac:dyDescent="0.25">
      <c r="P36097" s="121"/>
      <c r="R36097" s="121"/>
      <c r="T36097" s="121"/>
      <c r="V36097" s="121"/>
      <c r="X36097" s="121"/>
      <c r="Z36097" s="121"/>
    </row>
    <row r="36098" spans="16:26" x14ac:dyDescent="0.25">
      <c r="P36098" s="122"/>
      <c r="R36098" s="122"/>
      <c r="T36098" s="122"/>
      <c r="V36098" s="122"/>
      <c r="X36098" s="122"/>
      <c r="Z36098" s="122"/>
    </row>
    <row r="36099" spans="16:26" x14ac:dyDescent="0.25">
      <c r="P36099" s="118"/>
      <c r="R36099" s="118"/>
      <c r="T36099" s="118"/>
      <c r="V36099" s="118"/>
      <c r="X36099" s="118"/>
      <c r="Z36099" s="118"/>
    </row>
    <row r="36100" spans="16:26" x14ac:dyDescent="0.25">
      <c r="P36100" s="119"/>
      <c r="R36100" s="119"/>
      <c r="T36100" s="119"/>
      <c r="V36100" s="119"/>
      <c r="X36100" s="119"/>
      <c r="Z36100" s="119"/>
    </row>
    <row r="36101" spans="16:26" x14ac:dyDescent="0.25">
      <c r="P36101" s="119"/>
      <c r="R36101" s="119"/>
      <c r="T36101" s="119"/>
      <c r="V36101" s="119"/>
      <c r="X36101" s="119"/>
      <c r="Z36101" s="119"/>
    </row>
    <row r="36102" spans="16:26" x14ac:dyDescent="0.25">
      <c r="P36102" s="120"/>
      <c r="R36102" s="120"/>
      <c r="T36102" s="120"/>
      <c r="V36102" s="120"/>
      <c r="X36102" s="120"/>
      <c r="Z36102" s="120"/>
    </row>
    <row r="36103" spans="16:26" x14ac:dyDescent="0.25">
      <c r="P36103" s="119"/>
      <c r="R36103" s="119"/>
      <c r="T36103" s="119"/>
      <c r="V36103" s="119"/>
      <c r="X36103" s="119"/>
      <c r="Z36103" s="119"/>
    </row>
    <row r="36104" spans="16:26" x14ac:dyDescent="0.25">
      <c r="P36104" s="119"/>
      <c r="R36104" s="119"/>
      <c r="T36104" s="119"/>
      <c r="V36104" s="119"/>
      <c r="X36104" s="119"/>
      <c r="Z36104" s="119"/>
    </row>
    <row r="36105" spans="16:26" x14ac:dyDescent="0.25">
      <c r="P36105" s="120"/>
      <c r="R36105" s="120"/>
      <c r="T36105" s="120"/>
      <c r="V36105" s="120"/>
      <c r="X36105" s="120"/>
      <c r="Z36105" s="120"/>
    </row>
    <row r="36106" spans="16:26" x14ac:dyDescent="0.25">
      <c r="P36106" s="119"/>
      <c r="R36106" s="119"/>
      <c r="T36106" s="119"/>
      <c r="V36106" s="119"/>
      <c r="X36106" s="119"/>
      <c r="Z36106" s="119"/>
    </row>
    <row r="36107" spans="16:26" x14ac:dyDescent="0.25">
      <c r="P36107" s="120"/>
      <c r="R36107" s="120"/>
      <c r="T36107" s="120"/>
      <c r="V36107" s="120"/>
      <c r="X36107" s="120"/>
      <c r="Z36107" s="120"/>
    </row>
    <row r="36108" spans="16:26" x14ac:dyDescent="0.25">
      <c r="P36108" s="119"/>
      <c r="R36108" s="119"/>
      <c r="T36108" s="119"/>
      <c r="V36108" s="119"/>
      <c r="X36108" s="119"/>
      <c r="Z36108" s="119"/>
    </row>
    <row r="36109" spans="16:26" x14ac:dyDescent="0.25">
      <c r="P36109" s="119"/>
      <c r="R36109" s="119"/>
      <c r="T36109" s="119"/>
      <c r="V36109" s="119"/>
      <c r="X36109" s="119"/>
      <c r="Z36109" s="119"/>
    </row>
    <row r="36110" spans="16:26" x14ac:dyDescent="0.25">
      <c r="P36110" s="119"/>
      <c r="R36110" s="119"/>
      <c r="T36110" s="119"/>
      <c r="V36110" s="119"/>
      <c r="X36110" s="119"/>
      <c r="Z36110" s="119"/>
    </row>
    <row r="36111" spans="16:26" x14ac:dyDescent="0.25">
      <c r="P36111" s="121"/>
      <c r="R36111" s="121"/>
      <c r="T36111" s="121"/>
      <c r="V36111" s="121"/>
      <c r="X36111" s="121"/>
      <c r="Z36111" s="121"/>
    </row>
    <row r="36112" spans="16:26" x14ac:dyDescent="0.25">
      <c r="P36112" s="121"/>
      <c r="R36112" s="121"/>
      <c r="T36112" s="121"/>
      <c r="V36112" s="121"/>
      <c r="X36112" s="121"/>
      <c r="Z36112" s="121"/>
    </row>
    <row r="36113" spans="16:26" x14ac:dyDescent="0.25">
      <c r="P36113" s="121"/>
      <c r="R36113" s="121"/>
      <c r="T36113" s="121"/>
      <c r="V36113" s="121"/>
      <c r="X36113" s="121"/>
      <c r="Z36113" s="121"/>
    </row>
    <row r="36114" spans="16:26" x14ac:dyDescent="0.25">
      <c r="P36114" s="121"/>
      <c r="R36114" s="121"/>
      <c r="T36114" s="121"/>
      <c r="V36114" s="121"/>
      <c r="X36114" s="121"/>
      <c r="Z36114" s="121"/>
    </row>
    <row r="36115" spans="16:26" x14ac:dyDescent="0.25">
      <c r="P36115" s="122"/>
      <c r="R36115" s="122"/>
      <c r="T36115" s="122"/>
      <c r="V36115" s="122"/>
      <c r="X36115" s="122"/>
      <c r="Z36115" s="122"/>
    </row>
    <row r="36116" spans="16:26" x14ac:dyDescent="0.25">
      <c r="P36116" s="118"/>
      <c r="R36116" s="118"/>
      <c r="T36116" s="118"/>
      <c r="V36116" s="118"/>
      <c r="X36116" s="118"/>
      <c r="Z36116" s="118"/>
    </row>
    <row r="36117" spans="16:26" x14ac:dyDescent="0.25">
      <c r="P36117" s="119"/>
      <c r="R36117" s="119"/>
      <c r="T36117" s="119"/>
      <c r="V36117" s="119"/>
      <c r="X36117" s="119"/>
      <c r="Z36117" s="119"/>
    </row>
    <row r="36118" spans="16:26" x14ac:dyDescent="0.25">
      <c r="P36118" s="119"/>
      <c r="R36118" s="119"/>
      <c r="T36118" s="119"/>
      <c r="V36118" s="119"/>
      <c r="X36118" s="119"/>
      <c r="Z36118" s="119"/>
    </row>
    <row r="36119" spans="16:26" x14ac:dyDescent="0.25">
      <c r="P36119" s="120"/>
      <c r="R36119" s="120"/>
      <c r="T36119" s="120"/>
      <c r="V36119" s="120"/>
      <c r="X36119" s="120"/>
      <c r="Z36119" s="120"/>
    </row>
    <row r="36120" spans="16:26" x14ac:dyDescent="0.25">
      <c r="P36120" s="119"/>
      <c r="R36120" s="119"/>
      <c r="T36120" s="119"/>
      <c r="V36120" s="119"/>
      <c r="X36120" s="119"/>
      <c r="Z36120" s="119"/>
    </row>
    <row r="36121" spans="16:26" x14ac:dyDescent="0.25">
      <c r="P36121" s="119"/>
      <c r="R36121" s="119"/>
      <c r="T36121" s="119"/>
      <c r="V36121" s="119"/>
      <c r="X36121" s="119"/>
      <c r="Z36121" s="119"/>
    </row>
    <row r="36122" spans="16:26" x14ac:dyDescent="0.25">
      <c r="P36122" s="120"/>
      <c r="R36122" s="120"/>
      <c r="T36122" s="120"/>
      <c r="V36122" s="120"/>
      <c r="X36122" s="120"/>
      <c r="Z36122" s="120"/>
    </row>
    <row r="36123" spans="16:26" x14ac:dyDescent="0.25">
      <c r="P36123" s="119"/>
      <c r="R36123" s="119"/>
      <c r="T36123" s="119"/>
      <c r="V36123" s="119"/>
      <c r="X36123" s="119"/>
      <c r="Z36123" s="119"/>
    </row>
    <row r="36124" spans="16:26" x14ac:dyDescent="0.25">
      <c r="P36124" s="120"/>
      <c r="R36124" s="120"/>
      <c r="T36124" s="120"/>
      <c r="V36124" s="120"/>
      <c r="X36124" s="120"/>
      <c r="Z36124" s="120"/>
    </row>
    <row r="36125" spans="16:26" x14ac:dyDescent="0.25">
      <c r="P36125" s="119"/>
      <c r="R36125" s="119"/>
      <c r="T36125" s="119"/>
      <c r="V36125" s="119"/>
      <c r="X36125" s="119"/>
      <c r="Z36125" s="119"/>
    </row>
    <row r="36126" spans="16:26" x14ac:dyDescent="0.25">
      <c r="P36126" s="119"/>
      <c r="R36126" s="119"/>
      <c r="T36126" s="119"/>
      <c r="V36126" s="119"/>
      <c r="X36126" s="119"/>
      <c r="Z36126" s="119"/>
    </row>
    <row r="36127" spans="16:26" x14ac:dyDescent="0.25">
      <c r="P36127" s="119"/>
      <c r="R36127" s="119"/>
      <c r="T36127" s="119"/>
      <c r="V36127" s="119"/>
      <c r="X36127" s="119"/>
      <c r="Z36127" s="119"/>
    </row>
    <row r="36128" spans="16:26" x14ac:dyDescent="0.25">
      <c r="P36128" s="121"/>
      <c r="R36128" s="121"/>
      <c r="T36128" s="121"/>
      <c r="V36128" s="121"/>
      <c r="X36128" s="121"/>
      <c r="Z36128" s="121"/>
    </row>
    <row r="36129" spans="16:26" x14ac:dyDescent="0.25">
      <c r="P36129" s="121"/>
      <c r="R36129" s="121"/>
      <c r="T36129" s="121"/>
      <c r="V36129" s="121"/>
      <c r="X36129" s="121"/>
      <c r="Z36129" s="121"/>
    </row>
    <row r="36130" spans="16:26" x14ac:dyDescent="0.25">
      <c r="P36130" s="121"/>
      <c r="R36130" s="121"/>
      <c r="T36130" s="121"/>
      <c r="V36130" s="121"/>
      <c r="X36130" s="121"/>
      <c r="Z36130" s="121"/>
    </row>
    <row r="36131" spans="16:26" x14ac:dyDescent="0.25">
      <c r="P36131" s="121"/>
      <c r="R36131" s="121"/>
      <c r="T36131" s="121"/>
      <c r="V36131" s="121"/>
      <c r="X36131" s="121"/>
      <c r="Z36131" s="121"/>
    </row>
    <row r="36132" spans="16:26" x14ac:dyDescent="0.25">
      <c r="P36132" s="122"/>
      <c r="R36132" s="122"/>
      <c r="T36132" s="122"/>
      <c r="V36132" s="122"/>
      <c r="X36132" s="122"/>
      <c r="Z36132" s="122"/>
    </row>
    <row r="36133" spans="16:26" x14ac:dyDescent="0.25">
      <c r="P36133" s="118"/>
      <c r="R36133" s="118"/>
      <c r="T36133" s="118"/>
      <c r="V36133" s="118"/>
      <c r="X36133" s="118"/>
      <c r="Z36133" s="118"/>
    </row>
    <row r="36134" spans="16:26" x14ac:dyDescent="0.25">
      <c r="P36134" s="119"/>
      <c r="R36134" s="119"/>
      <c r="T36134" s="119"/>
      <c r="V36134" s="119"/>
      <c r="X36134" s="119"/>
      <c r="Z36134" s="119"/>
    </row>
    <row r="36135" spans="16:26" x14ac:dyDescent="0.25">
      <c r="P36135" s="119"/>
      <c r="R36135" s="119"/>
      <c r="T36135" s="119"/>
      <c r="V36135" s="119"/>
      <c r="X36135" s="119"/>
      <c r="Z36135" s="119"/>
    </row>
    <row r="36136" spans="16:26" x14ac:dyDescent="0.25">
      <c r="P36136" s="120"/>
      <c r="R36136" s="120"/>
      <c r="T36136" s="120"/>
      <c r="V36136" s="120"/>
      <c r="X36136" s="120"/>
      <c r="Z36136" s="120"/>
    </row>
    <row r="36137" spans="16:26" x14ac:dyDescent="0.25">
      <c r="P36137" s="119"/>
      <c r="R36137" s="119"/>
      <c r="T36137" s="119"/>
      <c r="V36137" s="119"/>
      <c r="X36137" s="119"/>
      <c r="Z36137" s="119"/>
    </row>
    <row r="36138" spans="16:26" x14ac:dyDescent="0.25">
      <c r="P36138" s="119"/>
      <c r="R36138" s="119"/>
      <c r="T36138" s="119"/>
      <c r="V36138" s="119"/>
      <c r="X36138" s="119"/>
      <c r="Z36138" s="119"/>
    </row>
    <row r="36139" spans="16:26" x14ac:dyDescent="0.25">
      <c r="P36139" s="120"/>
      <c r="R36139" s="120"/>
      <c r="T36139" s="120"/>
      <c r="V36139" s="120"/>
      <c r="X36139" s="120"/>
      <c r="Z36139" s="120"/>
    </row>
    <row r="36140" spans="16:26" x14ac:dyDescent="0.25">
      <c r="P36140" s="119"/>
      <c r="R36140" s="119"/>
      <c r="T36140" s="119"/>
      <c r="V36140" s="119"/>
      <c r="X36140" s="119"/>
      <c r="Z36140" s="119"/>
    </row>
    <row r="36141" spans="16:26" x14ac:dyDescent="0.25">
      <c r="P36141" s="120"/>
      <c r="R36141" s="120"/>
      <c r="T36141" s="120"/>
      <c r="V36141" s="120"/>
      <c r="X36141" s="120"/>
      <c r="Z36141" s="120"/>
    </row>
    <row r="36142" spans="16:26" x14ac:dyDescent="0.25">
      <c r="P36142" s="119"/>
      <c r="R36142" s="119"/>
      <c r="T36142" s="119"/>
      <c r="V36142" s="119"/>
      <c r="X36142" s="119"/>
      <c r="Z36142" s="119"/>
    </row>
    <row r="36143" spans="16:26" x14ac:dyDescent="0.25">
      <c r="P36143" s="119"/>
      <c r="R36143" s="119"/>
      <c r="T36143" s="119"/>
      <c r="V36143" s="119"/>
      <c r="X36143" s="119"/>
      <c r="Z36143" s="119"/>
    </row>
    <row r="36144" spans="16:26" x14ac:dyDescent="0.25">
      <c r="P36144" s="119"/>
      <c r="R36144" s="119"/>
      <c r="T36144" s="119"/>
      <c r="V36144" s="119"/>
      <c r="X36144" s="119"/>
      <c r="Z36144" s="119"/>
    </row>
    <row r="36145" spans="16:26" x14ac:dyDescent="0.25">
      <c r="P36145" s="121"/>
      <c r="R36145" s="121"/>
      <c r="T36145" s="121"/>
      <c r="V36145" s="121"/>
      <c r="X36145" s="121"/>
      <c r="Z36145" s="121"/>
    </row>
    <row r="36146" spans="16:26" x14ac:dyDescent="0.25">
      <c r="P36146" s="121"/>
      <c r="R36146" s="121"/>
      <c r="T36146" s="121"/>
      <c r="V36146" s="121"/>
      <c r="X36146" s="121"/>
      <c r="Z36146" s="121"/>
    </row>
    <row r="36147" spans="16:26" x14ac:dyDescent="0.25">
      <c r="P36147" s="121"/>
      <c r="R36147" s="121"/>
      <c r="T36147" s="121"/>
      <c r="V36147" s="121"/>
      <c r="X36147" s="121"/>
      <c r="Z36147" s="121"/>
    </row>
    <row r="36148" spans="16:26" x14ac:dyDescent="0.25">
      <c r="P36148" s="121"/>
      <c r="R36148" s="121"/>
      <c r="T36148" s="121"/>
      <c r="V36148" s="121"/>
      <c r="X36148" s="121"/>
      <c r="Z36148" s="121"/>
    </row>
    <row r="36149" spans="16:26" x14ac:dyDescent="0.25">
      <c r="P36149" s="122"/>
      <c r="R36149" s="122"/>
      <c r="T36149" s="122"/>
      <c r="V36149" s="122"/>
      <c r="X36149" s="122"/>
      <c r="Z36149" s="122"/>
    </row>
    <row r="36150" spans="16:26" x14ac:dyDescent="0.25">
      <c r="P36150" s="118"/>
      <c r="R36150" s="118"/>
      <c r="T36150" s="118"/>
      <c r="V36150" s="118"/>
      <c r="X36150" s="118"/>
      <c r="Z36150" s="118"/>
    </row>
    <row r="36151" spans="16:26" x14ac:dyDescent="0.25">
      <c r="P36151" s="119"/>
      <c r="R36151" s="119"/>
      <c r="T36151" s="119"/>
      <c r="V36151" s="119"/>
      <c r="X36151" s="119"/>
      <c r="Z36151" s="119"/>
    </row>
    <row r="36152" spans="16:26" x14ac:dyDescent="0.25">
      <c r="P36152" s="119"/>
      <c r="R36152" s="119"/>
      <c r="T36152" s="119"/>
      <c r="V36152" s="119"/>
      <c r="X36152" s="119"/>
      <c r="Z36152" s="119"/>
    </row>
    <row r="36153" spans="16:26" x14ac:dyDescent="0.25">
      <c r="P36153" s="120"/>
      <c r="R36153" s="120"/>
      <c r="T36153" s="120"/>
      <c r="V36153" s="120"/>
      <c r="X36153" s="120"/>
      <c r="Z36153" s="120"/>
    </row>
    <row r="36154" spans="16:26" x14ac:dyDescent="0.25">
      <c r="P36154" s="119"/>
      <c r="R36154" s="119"/>
      <c r="T36154" s="119"/>
      <c r="V36154" s="119"/>
      <c r="X36154" s="119"/>
      <c r="Z36154" s="119"/>
    </row>
    <row r="36155" spans="16:26" x14ac:dyDescent="0.25">
      <c r="P36155" s="119"/>
      <c r="R36155" s="119"/>
      <c r="T36155" s="119"/>
      <c r="V36155" s="119"/>
      <c r="X36155" s="119"/>
      <c r="Z36155" s="119"/>
    </row>
    <row r="36156" spans="16:26" x14ac:dyDescent="0.25">
      <c r="P36156" s="120"/>
      <c r="R36156" s="120"/>
      <c r="T36156" s="120"/>
      <c r="V36156" s="120"/>
      <c r="X36156" s="120"/>
      <c r="Z36156" s="120"/>
    </row>
    <row r="36157" spans="16:26" x14ac:dyDescent="0.25">
      <c r="P36157" s="119"/>
      <c r="R36157" s="119"/>
      <c r="T36157" s="119"/>
      <c r="V36157" s="119"/>
      <c r="X36157" s="119"/>
      <c r="Z36157" s="119"/>
    </row>
    <row r="36158" spans="16:26" x14ac:dyDescent="0.25">
      <c r="P36158" s="120"/>
      <c r="R36158" s="120"/>
      <c r="T36158" s="120"/>
      <c r="V36158" s="120"/>
      <c r="X36158" s="120"/>
      <c r="Z36158" s="120"/>
    </row>
    <row r="36159" spans="16:26" x14ac:dyDescent="0.25">
      <c r="P36159" s="119"/>
      <c r="R36159" s="119"/>
      <c r="T36159" s="119"/>
      <c r="V36159" s="119"/>
      <c r="X36159" s="119"/>
      <c r="Z36159" s="119"/>
    </row>
    <row r="36160" spans="16:26" x14ac:dyDescent="0.25">
      <c r="P36160" s="119"/>
      <c r="R36160" s="119"/>
      <c r="T36160" s="119"/>
      <c r="V36160" s="119"/>
      <c r="X36160" s="119"/>
      <c r="Z36160" s="119"/>
    </row>
    <row r="36161" spans="16:26" x14ac:dyDescent="0.25">
      <c r="P36161" s="119"/>
      <c r="R36161" s="119"/>
      <c r="T36161" s="119"/>
      <c r="V36161" s="119"/>
      <c r="X36161" s="119"/>
      <c r="Z36161" s="119"/>
    </row>
    <row r="36162" spans="16:26" x14ac:dyDescent="0.25">
      <c r="P36162" s="121"/>
      <c r="R36162" s="121"/>
      <c r="T36162" s="121"/>
      <c r="V36162" s="121"/>
      <c r="X36162" s="121"/>
      <c r="Z36162" s="121"/>
    </row>
    <row r="36163" spans="16:26" x14ac:dyDescent="0.25">
      <c r="P36163" s="121"/>
      <c r="R36163" s="121"/>
      <c r="T36163" s="121"/>
      <c r="V36163" s="121"/>
      <c r="X36163" s="121"/>
      <c r="Z36163" s="121"/>
    </row>
    <row r="36164" spans="16:26" x14ac:dyDescent="0.25">
      <c r="P36164" s="121"/>
      <c r="R36164" s="121"/>
      <c r="T36164" s="121"/>
      <c r="V36164" s="121"/>
      <c r="X36164" s="121"/>
      <c r="Z36164" s="121"/>
    </row>
    <row r="36165" spans="16:26" x14ac:dyDescent="0.25">
      <c r="P36165" s="121"/>
      <c r="R36165" s="121"/>
      <c r="T36165" s="121"/>
      <c r="V36165" s="121"/>
      <c r="X36165" s="121"/>
      <c r="Z36165" s="121"/>
    </row>
    <row r="36166" spans="16:26" x14ac:dyDescent="0.25">
      <c r="P36166" s="122"/>
      <c r="R36166" s="122"/>
      <c r="T36166" s="122"/>
      <c r="V36166" s="122"/>
      <c r="X36166" s="122"/>
      <c r="Z36166" s="122"/>
    </row>
    <row r="36167" spans="16:26" x14ac:dyDescent="0.25">
      <c r="P36167" s="118"/>
      <c r="R36167" s="118"/>
      <c r="T36167" s="118"/>
      <c r="V36167" s="118"/>
      <c r="X36167" s="118"/>
      <c r="Z36167" s="118"/>
    </row>
    <row r="36168" spans="16:26" x14ac:dyDescent="0.25">
      <c r="P36168" s="119"/>
      <c r="R36168" s="119"/>
      <c r="T36168" s="119"/>
      <c r="V36168" s="119"/>
      <c r="X36168" s="119"/>
      <c r="Z36168" s="119"/>
    </row>
    <row r="36169" spans="16:26" x14ac:dyDescent="0.25">
      <c r="P36169" s="119"/>
      <c r="R36169" s="119"/>
      <c r="T36169" s="119"/>
      <c r="V36169" s="119"/>
      <c r="X36169" s="119"/>
      <c r="Z36169" s="119"/>
    </row>
    <row r="36170" spans="16:26" x14ac:dyDescent="0.25">
      <c r="P36170" s="120"/>
      <c r="R36170" s="120"/>
      <c r="T36170" s="120"/>
      <c r="V36170" s="120"/>
      <c r="X36170" s="120"/>
      <c r="Z36170" s="120"/>
    </row>
    <row r="36171" spans="16:26" x14ac:dyDescent="0.25">
      <c r="P36171" s="119"/>
      <c r="R36171" s="119"/>
      <c r="T36171" s="119"/>
      <c r="V36171" s="119"/>
      <c r="X36171" s="119"/>
      <c r="Z36171" s="119"/>
    </row>
    <row r="36172" spans="16:26" x14ac:dyDescent="0.25">
      <c r="P36172" s="119"/>
      <c r="R36172" s="119"/>
      <c r="T36172" s="119"/>
      <c r="V36172" s="119"/>
      <c r="X36172" s="119"/>
      <c r="Z36172" s="119"/>
    </row>
    <row r="36173" spans="16:26" x14ac:dyDescent="0.25">
      <c r="P36173" s="120"/>
      <c r="R36173" s="120"/>
      <c r="T36173" s="120"/>
      <c r="V36173" s="120"/>
      <c r="X36173" s="120"/>
      <c r="Z36173" s="120"/>
    </row>
    <row r="36174" spans="16:26" x14ac:dyDescent="0.25">
      <c r="P36174" s="119"/>
      <c r="R36174" s="119"/>
      <c r="T36174" s="119"/>
      <c r="V36174" s="119"/>
      <c r="X36174" s="119"/>
      <c r="Z36174" s="119"/>
    </row>
    <row r="36175" spans="16:26" x14ac:dyDescent="0.25">
      <c r="P36175" s="120"/>
      <c r="R36175" s="120"/>
      <c r="T36175" s="120"/>
      <c r="V36175" s="120"/>
      <c r="X36175" s="120"/>
      <c r="Z36175" s="120"/>
    </row>
    <row r="36176" spans="16:26" x14ac:dyDescent="0.25">
      <c r="P36176" s="119"/>
      <c r="R36176" s="119"/>
      <c r="T36176" s="119"/>
      <c r="V36176" s="119"/>
      <c r="X36176" s="119"/>
      <c r="Z36176" s="119"/>
    </row>
    <row r="36177" spans="16:26" x14ac:dyDescent="0.25">
      <c r="P36177" s="119"/>
      <c r="R36177" s="119"/>
      <c r="T36177" s="119"/>
      <c r="V36177" s="119"/>
      <c r="X36177" s="119"/>
      <c r="Z36177" s="119"/>
    </row>
    <row r="36178" spans="16:26" x14ac:dyDescent="0.25">
      <c r="P36178" s="119"/>
      <c r="R36178" s="119"/>
      <c r="T36178" s="119"/>
      <c r="V36178" s="119"/>
      <c r="X36178" s="119"/>
      <c r="Z36178" s="119"/>
    </row>
    <row r="36179" spans="16:26" x14ac:dyDescent="0.25">
      <c r="P36179" s="121"/>
      <c r="R36179" s="121"/>
      <c r="T36179" s="121"/>
      <c r="V36179" s="121"/>
      <c r="X36179" s="121"/>
      <c r="Z36179" s="121"/>
    </row>
    <row r="36180" spans="16:26" x14ac:dyDescent="0.25">
      <c r="P36180" s="121"/>
      <c r="R36180" s="121"/>
      <c r="T36180" s="121"/>
      <c r="V36180" s="121"/>
      <c r="X36180" s="121"/>
      <c r="Z36180" s="121"/>
    </row>
    <row r="36181" spans="16:26" x14ac:dyDescent="0.25">
      <c r="P36181" s="121"/>
      <c r="R36181" s="121"/>
      <c r="T36181" s="121"/>
      <c r="V36181" s="121"/>
      <c r="X36181" s="121"/>
      <c r="Z36181" s="121"/>
    </row>
    <row r="36182" spans="16:26" x14ac:dyDescent="0.25">
      <c r="P36182" s="121"/>
      <c r="R36182" s="121"/>
      <c r="T36182" s="121"/>
      <c r="V36182" s="121"/>
      <c r="X36182" s="121"/>
      <c r="Z36182" s="121"/>
    </row>
    <row r="36183" spans="16:26" x14ac:dyDescent="0.25">
      <c r="P36183" s="122"/>
      <c r="R36183" s="122"/>
      <c r="T36183" s="122"/>
      <c r="V36183" s="122"/>
      <c r="X36183" s="122"/>
      <c r="Z36183" s="122"/>
    </row>
    <row r="36184" spans="16:26" x14ac:dyDescent="0.25">
      <c r="P36184" s="118"/>
      <c r="R36184" s="118"/>
      <c r="T36184" s="118"/>
      <c r="V36184" s="118"/>
      <c r="X36184" s="118"/>
      <c r="Z36184" s="118"/>
    </row>
    <row r="36185" spans="16:26" x14ac:dyDescent="0.25">
      <c r="P36185" s="119"/>
      <c r="R36185" s="119"/>
      <c r="T36185" s="119"/>
      <c r="V36185" s="119"/>
      <c r="X36185" s="119"/>
      <c r="Z36185" s="119"/>
    </row>
    <row r="36186" spans="16:26" x14ac:dyDescent="0.25">
      <c r="P36186" s="119"/>
      <c r="R36186" s="119"/>
      <c r="T36186" s="119"/>
      <c r="V36186" s="119"/>
      <c r="X36186" s="119"/>
      <c r="Z36186" s="119"/>
    </row>
    <row r="36187" spans="16:26" x14ac:dyDescent="0.25">
      <c r="P36187" s="120"/>
      <c r="R36187" s="120"/>
      <c r="T36187" s="120"/>
      <c r="V36187" s="120"/>
      <c r="X36187" s="120"/>
      <c r="Z36187" s="120"/>
    </row>
    <row r="36188" spans="16:26" x14ac:dyDescent="0.25">
      <c r="P36188" s="119"/>
      <c r="R36188" s="119"/>
      <c r="T36188" s="119"/>
      <c r="V36188" s="119"/>
      <c r="X36188" s="119"/>
      <c r="Z36188" s="119"/>
    </row>
    <row r="36189" spans="16:26" x14ac:dyDescent="0.25">
      <c r="P36189" s="119"/>
      <c r="R36189" s="119"/>
      <c r="T36189" s="119"/>
      <c r="V36189" s="119"/>
      <c r="X36189" s="119"/>
      <c r="Z36189" s="119"/>
    </row>
    <row r="36190" spans="16:26" x14ac:dyDescent="0.25">
      <c r="P36190" s="120"/>
      <c r="R36190" s="120"/>
      <c r="T36190" s="120"/>
      <c r="V36190" s="120"/>
      <c r="X36190" s="120"/>
      <c r="Z36190" s="120"/>
    </row>
    <row r="36191" spans="16:26" x14ac:dyDescent="0.25">
      <c r="P36191" s="119"/>
      <c r="R36191" s="119"/>
      <c r="T36191" s="119"/>
      <c r="V36191" s="119"/>
      <c r="X36191" s="119"/>
      <c r="Z36191" s="119"/>
    </row>
    <row r="36192" spans="16:26" x14ac:dyDescent="0.25">
      <c r="P36192" s="120"/>
      <c r="R36192" s="120"/>
      <c r="T36192" s="120"/>
      <c r="V36192" s="120"/>
      <c r="X36192" s="120"/>
      <c r="Z36192" s="120"/>
    </row>
    <row r="36193" spans="16:26" x14ac:dyDescent="0.25">
      <c r="P36193" s="119"/>
      <c r="R36193" s="119"/>
      <c r="T36193" s="119"/>
      <c r="V36193" s="119"/>
      <c r="X36193" s="119"/>
      <c r="Z36193" s="119"/>
    </row>
    <row r="36194" spans="16:26" x14ac:dyDescent="0.25">
      <c r="P36194" s="119"/>
      <c r="R36194" s="119"/>
      <c r="T36194" s="119"/>
      <c r="V36194" s="119"/>
      <c r="X36194" s="119"/>
      <c r="Z36194" s="119"/>
    </row>
    <row r="36195" spans="16:26" x14ac:dyDescent="0.25">
      <c r="P36195" s="119"/>
      <c r="R36195" s="119"/>
      <c r="T36195" s="119"/>
      <c r="V36195" s="119"/>
      <c r="X36195" s="119"/>
      <c r="Z36195" s="119"/>
    </row>
    <row r="36196" spans="16:26" x14ac:dyDescent="0.25">
      <c r="P36196" s="121"/>
      <c r="R36196" s="121"/>
      <c r="T36196" s="121"/>
      <c r="V36196" s="121"/>
      <c r="X36196" s="121"/>
      <c r="Z36196" s="121"/>
    </row>
    <row r="36197" spans="16:26" x14ac:dyDescent="0.25">
      <c r="P36197" s="121"/>
      <c r="R36197" s="121"/>
      <c r="T36197" s="121"/>
      <c r="V36197" s="121"/>
      <c r="X36197" s="121"/>
      <c r="Z36197" s="121"/>
    </row>
    <row r="36198" spans="16:26" x14ac:dyDescent="0.25">
      <c r="P36198" s="121"/>
      <c r="R36198" s="121"/>
      <c r="T36198" s="121"/>
      <c r="V36198" s="121"/>
      <c r="X36198" s="121"/>
      <c r="Z36198" s="121"/>
    </row>
    <row r="36199" spans="16:26" x14ac:dyDescent="0.25">
      <c r="P36199" s="121"/>
      <c r="R36199" s="121"/>
      <c r="T36199" s="121"/>
      <c r="V36199" s="121"/>
      <c r="X36199" s="121"/>
      <c r="Z36199" s="121"/>
    </row>
    <row r="36200" spans="16:26" x14ac:dyDescent="0.25">
      <c r="P36200" s="122"/>
      <c r="R36200" s="122"/>
      <c r="T36200" s="122"/>
      <c r="V36200" s="122"/>
      <c r="X36200" s="122"/>
      <c r="Z36200" s="122"/>
    </row>
    <row r="36201" spans="16:26" x14ac:dyDescent="0.25">
      <c r="P36201" s="118"/>
      <c r="R36201" s="118"/>
      <c r="T36201" s="118"/>
      <c r="V36201" s="118"/>
      <c r="X36201" s="118"/>
      <c r="Z36201" s="118"/>
    </row>
    <row r="36202" spans="16:26" x14ac:dyDescent="0.25">
      <c r="P36202" s="119"/>
      <c r="R36202" s="119"/>
      <c r="T36202" s="119"/>
      <c r="V36202" s="119"/>
      <c r="X36202" s="119"/>
      <c r="Z36202" s="119"/>
    </row>
    <row r="36203" spans="16:26" x14ac:dyDescent="0.25">
      <c r="P36203" s="119"/>
      <c r="R36203" s="119"/>
      <c r="T36203" s="119"/>
      <c r="V36203" s="119"/>
      <c r="X36203" s="119"/>
      <c r="Z36203" s="119"/>
    </row>
    <row r="36204" spans="16:26" x14ac:dyDescent="0.25">
      <c r="P36204" s="120"/>
      <c r="R36204" s="120"/>
      <c r="T36204" s="120"/>
      <c r="V36204" s="120"/>
      <c r="X36204" s="120"/>
      <c r="Z36204" s="120"/>
    </row>
    <row r="36205" spans="16:26" x14ac:dyDescent="0.25">
      <c r="P36205" s="119"/>
      <c r="R36205" s="119"/>
      <c r="T36205" s="119"/>
      <c r="V36205" s="119"/>
      <c r="X36205" s="119"/>
      <c r="Z36205" s="119"/>
    </row>
    <row r="36206" spans="16:26" x14ac:dyDescent="0.25">
      <c r="P36206" s="119"/>
      <c r="R36206" s="119"/>
      <c r="T36206" s="119"/>
      <c r="V36206" s="119"/>
      <c r="X36206" s="119"/>
      <c r="Z36206" s="119"/>
    </row>
    <row r="36207" spans="16:26" x14ac:dyDescent="0.25">
      <c r="P36207" s="120"/>
      <c r="R36207" s="120"/>
      <c r="T36207" s="120"/>
      <c r="V36207" s="120"/>
      <c r="X36207" s="120"/>
      <c r="Z36207" s="120"/>
    </row>
    <row r="36208" spans="16:26" x14ac:dyDescent="0.25">
      <c r="P36208" s="119"/>
      <c r="R36208" s="119"/>
      <c r="T36208" s="119"/>
      <c r="V36208" s="119"/>
      <c r="X36208" s="119"/>
      <c r="Z36208" s="119"/>
    </row>
    <row r="36209" spans="16:26" x14ac:dyDescent="0.25">
      <c r="P36209" s="120"/>
      <c r="R36209" s="120"/>
      <c r="T36209" s="120"/>
      <c r="V36209" s="120"/>
      <c r="X36209" s="120"/>
      <c r="Z36209" s="120"/>
    </row>
    <row r="36210" spans="16:26" x14ac:dyDescent="0.25">
      <c r="P36210" s="119"/>
      <c r="R36210" s="119"/>
      <c r="T36210" s="119"/>
      <c r="V36210" s="119"/>
      <c r="X36210" s="119"/>
      <c r="Z36210" s="119"/>
    </row>
    <row r="36211" spans="16:26" x14ac:dyDescent="0.25">
      <c r="P36211" s="119"/>
      <c r="R36211" s="119"/>
      <c r="T36211" s="119"/>
      <c r="V36211" s="119"/>
      <c r="X36211" s="119"/>
      <c r="Z36211" s="119"/>
    </row>
    <row r="36212" spans="16:26" x14ac:dyDescent="0.25">
      <c r="P36212" s="119"/>
      <c r="R36212" s="119"/>
      <c r="T36212" s="119"/>
      <c r="V36212" s="119"/>
      <c r="X36212" s="119"/>
      <c r="Z36212" s="119"/>
    </row>
    <row r="36213" spans="16:26" x14ac:dyDescent="0.25">
      <c r="P36213" s="121"/>
      <c r="R36213" s="121"/>
      <c r="T36213" s="121"/>
      <c r="V36213" s="121"/>
      <c r="X36213" s="121"/>
      <c r="Z36213" s="121"/>
    </row>
    <row r="36214" spans="16:26" x14ac:dyDescent="0.25">
      <c r="P36214" s="121"/>
      <c r="R36214" s="121"/>
      <c r="T36214" s="121"/>
      <c r="V36214" s="121"/>
      <c r="X36214" s="121"/>
      <c r="Z36214" s="121"/>
    </row>
    <row r="36215" spans="16:26" x14ac:dyDescent="0.25">
      <c r="P36215" s="121"/>
      <c r="R36215" s="121"/>
      <c r="T36215" s="121"/>
      <c r="V36215" s="121"/>
      <c r="X36215" s="121"/>
      <c r="Z36215" s="121"/>
    </row>
    <row r="36216" spans="16:26" x14ac:dyDescent="0.25">
      <c r="P36216" s="121"/>
      <c r="R36216" s="121"/>
      <c r="T36216" s="121"/>
      <c r="V36216" s="121"/>
      <c r="X36216" s="121"/>
      <c r="Z36216" s="121"/>
    </row>
    <row r="36217" spans="16:26" x14ac:dyDescent="0.25">
      <c r="P36217" s="122"/>
      <c r="R36217" s="122"/>
      <c r="T36217" s="122"/>
      <c r="V36217" s="122"/>
      <c r="X36217" s="122"/>
      <c r="Z36217" s="122"/>
    </row>
    <row r="36218" spans="16:26" x14ac:dyDescent="0.25">
      <c r="P36218" s="118"/>
      <c r="R36218" s="118"/>
      <c r="T36218" s="118"/>
      <c r="V36218" s="118"/>
      <c r="X36218" s="118"/>
      <c r="Z36218" s="118"/>
    </row>
    <row r="36219" spans="16:26" x14ac:dyDescent="0.25">
      <c r="P36219" s="119"/>
      <c r="R36219" s="119"/>
      <c r="T36219" s="119"/>
      <c r="V36219" s="119"/>
      <c r="X36219" s="119"/>
      <c r="Z36219" s="119"/>
    </row>
    <row r="36220" spans="16:26" x14ac:dyDescent="0.25">
      <c r="P36220" s="119"/>
      <c r="R36220" s="119"/>
      <c r="T36220" s="119"/>
      <c r="V36220" s="119"/>
      <c r="X36220" s="119"/>
      <c r="Z36220" s="119"/>
    </row>
    <row r="36221" spans="16:26" x14ac:dyDescent="0.25">
      <c r="P36221" s="120"/>
      <c r="R36221" s="120"/>
      <c r="T36221" s="120"/>
      <c r="V36221" s="120"/>
      <c r="X36221" s="120"/>
      <c r="Z36221" s="120"/>
    </row>
    <row r="36222" spans="16:26" x14ac:dyDescent="0.25">
      <c r="P36222" s="119"/>
      <c r="R36222" s="119"/>
      <c r="T36222" s="119"/>
      <c r="V36222" s="119"/>
      <c r="X36222" s="119"/>
      <c r="Z36222" s="119"/>
    </row>
    <row r="36223" spans="16:26" x14ac:dyDescent="0.25">
      <c r="P36223" s="119"/>
      <c r="R36223" s="119"/>
      <c r="T36223" s="119"/>
      <c r="V36223" s="119"/>
      <c r="X36223" s="119"/>
      <c r="Z36223" s="119"/>
    </row>
    <row r="36224" spans="16:26" x14ac:dyDescent="0.25">
      <c r="P36224" s="120"/>
      <c r="R36224" s="120"/>
      <c r="T36224" s="120"/>
      <c r="V36224" s="120"/>
      <c r="X36224" s="120"/>
      <c r="Z36224" s="120"/>
    </row>
    <row r="36225" spans="16:26" x14ac:dyDescent="0.25">
      <c r="P36225" s="119"/>
      <c r="R36225" s="119"/>
      <c r="T36225" s="119"/>
      <c r="V36225" s="119"/>
      <c r="X36225" s="119"/>
      <c r="Z36225" s="119"/>
    </row>
    <row r="36226" spans="16:26" x14ac:dyDescent="0.25">
      <c r="P36226" s="120"/>
      <c r="R36226" s="120"/>
      <c r="T36226" s="120"/>
      <c r="V36226" s="120"/>
      <c r="X36226" s="120"/>
      <c r="Z36226" s="120"/>
    </row>
    <row r="36227" spans="16:26" x14ac:dyDescent="0.25">
      <c r="P36227" s="119"/>
      <c r="R36227" s="119"/>
      <c r="T36227" s="119"/>
      <c r="V36227" s="119"/>
      <c r="X36227" s="119"/>
      <c r="Z36227" s="119"/>
    </row>
    <row r="36228" spans="16:26" x14ac:dyDescent="0.25">
      <c r="P36228" s="119"/>
      <c r="R36228" s="119"/>
      <c r="T36228" s="119"/>
      <c r="V36228" s="119"/>
      <c r="X36228" s="119"/>
      <c r="Z36228" s="119"/>
    </row>
    <row r="36229" spans="16:26" x14ac:dyDescent="0.25">
      <c r="P36229" s="119"/>
      <c r="R36229" s="119"/>
      <c r="T36229" s="119"/>
      <c r="V36229" s="119"/>
      <c r="X36229" s="119"/>
      <c r="Z36229" s="119"/>
    </row>
    <row r="36230" spans="16:26" x14ac:dyDescent="0.25">
      <c r="P36230" s="121"/>
      <c r="R36230" s="121"/>
      <c r="T36230" s="121"/>
      <c r="V36230" s="121"/>
      <c r="X36230" s="121"/>
      <c r="Z36230" s="121"/>
    </row>
    <row r="36231" spans="16:26" x14ac:dyDescent="0.25">
      <c r="P36231" s="121"/>
      <c r="R36231" s="121"/>
      <c r="T36231" s="121"/>
      <c r="V36231" s="121"/>
      <c r="X36231" s="121"/>
      <c r="Z36231" s="121"/>
    </row>
    <row r="36232" spans="16:26" x14ac:dyDescent="0.25">
      <c r="P36232" s="121"/>
      <c r="R36232" s="121"/>
      <c r="T36232" s="121"/>
      <c r="V36232" s="121"/>
      <c r="X36232" s="121"/>
      <c r="Z36232" s="121"/>
    </row>
    <row r="36233" spans="16:26" x14ac:dyDescent="0.25">
      <c r="P36233" s="121"/>
      <c r="R36233" s="121"/>
      <c r="T36233" s="121"/>
      <c r="V36233" s="121"/>
      <c r="X36233" s="121"/>
      <c r="Z36233" s="121"/>
    </row>
    <row r="36234" spans="16:26" x14ac:dyDescent="0.25">
      <c r="P36234" s="122"/>
      <c r="R36234" s="122"/>
      <c r="T36234" s="122"/>
      <c r="V36234" s="122"/>
      <c r="X36234" s="122"/>
      <c r="Z36234" s="122"/>
    </row>
    <row r="36235" spans="16:26" x14ac:dyDescent="0.25">
      <c r="P36235" s="118"/>
      <c r="R36235" s="118"/>
      <c r="T36235" s="118"/>
      <c r="V36235" s="118"/>
      <c r="X36235" s="118"/>
      <c r="Z36235" s="118"/>
    </row>
    <row r="36236" spans="16:26" x14ac:dyDescent="0.25">
      <c r="P36236" s="119"/>
      <c r="R36236" s="119"/>
      <c r="T36236" s="119"/>
      <c r="V36236" s="119"/>
      <c r="X36236" s="119"/>
      <c r="Z36236" s="119"/>
    </row>
    <row r="36237" spans="16:26" x14ac:dyDescent="0.25">
      <c r="P36237" s="119"/>
      <c r="R36237" s="119"/>
      <c r="T36237" s="119"/>
      <c r="V36237" s="119"/>
      <c r="X36237" s="119"/>
      <c r="Z36237" s="119"/>
    </row>
    <row r="36238" spans="16:26" x14ac:dyDescent="0.25">
      <c r="P36238" s="120"/>
      <c r="R36238" s="120"/>
      <c r="T36238" s="120"/>
      <c r="V36238" s="120"/>
      <c r="X36238" s="120"/>
      <c r="Z36238" s="120"/>
    </row>
    <row r="36239" spans="16:26" x14ac:dyDescent="0.25">
      <c r="P36239" s="119"/>
      <c r="R36239" s="119"/>
      <c r="T36239" s="119"/>
      <c r="V36239" s="119"/>
      <c r="X36239" s="119"/>
      <c r="Z36239" s="119"/>
    </row>
    <row r="36240" spans="16:26" x14ac:dyDescent="0.25">
      <c r="P36240" s="119"/>
      <c r="R36240" s="119"/>
      <c r="T36240" s="119"/>
      <c r="V36240" s="119"/>
      <c r="X36240" s="119"/>
      <c r="Z36240" s="119"/>
    </row>
    <row r="36241" spans="16:26" x14ac:dyDescent="0.25">
      <c r="P36241" s="120"/>
      <c r="R36241" s="120"/>
      <c r="T36241" s="120"/>
      <c r="V36241" s="120"/>
      <c r="X36241" s="120"/>
      <c r="Z36241" s="120"/>
    </row>
    <row r="36242" spans="16:26" x14ac:dyDescent="0.25">
      <c r="P36242" s="119"/>
      <c r="R36242" s="119"/>
      <c r="T36242" s="119"/>
      <c r="V36242" s="119"/>
      <c r="X36242" s="119"/>
      <c r="Z36242" s="119"/>
    </row>
    <row r="36243" spans="16:26" x14ac:dyDescent="0.25">
      <c r="P36243" s="120"/>
      <c r="R36243" s="120"/>
      <c r="T36243" s="120"/>
      <c r="V36243" s="120"/>
      <c r="X36243" s="120"/>
      <c r="Z36243" s="120"/>
    </row>
    <row r="36244" spans="16:26" x14ac:dyDescent="0.25">
      <c r="P36244" s="119"/>
      <c r="R36244" s="119"/>
      <c r="T36244" s="119"/>
      <c r="V36244" s="119"/>
      <c r="X36244" s="119"/>
      <c r="Z36244" s="119"/>
    </row>
    <row r="36245" spans="16:26" x14ac:dyDescent="0.25">
      <c r="P36245" s="119"/>
      <c r="R36245" s="119"/>
      <c r="T36245" s="119"/>
      <c r="V36245" s="119"/>
      <c r="X36245" s="119"/>
      <c r="Z36245" s="119"/>
    </row>
    <row r="36246" spans="16:26" x14ac:dyDescent="0.25">
      <c r="P36246" s="119"/>
      <c r="R36246" s="119"/>
      <c r="T36246" s="119"/>
      <c r="V36246" s="119"/>
      <c r="X36246" s="119"/>
      <c r="Z36246" s="119"/>
    </row>
    <row r="36247" spans="16:26" x14ac:dyDescent="0.25">
      <c r="P36247" s="121"/>
      <c r="R36247" s="121"/>
      <c r="T36247" s="121"/>
      <c r="V36247" s="121"/>
      <c r="X36247" s="121"/>
      <c r="Z36247" s="121"/>
    </row>
    <row r="36248" spans="16:26" x14ac:dyDescent="0.25">
      <c r="P36248" s="121"/>
      <c r="R36248" s="121"/>
      <c r="T36248" s="121"/>
      <c r="V36248" s="121"/>
      <c r="X36248" s="121"/>
      <c r="Z36248" s="121"/>
    </row>
    <row r="36249" spans="16:26" x14ac:dyDescent="0.25">
      <c r="P36249" s="121"/>
      <c r="R36249" s="121"/>
      <c r="T36249" s="121"/>
      <c r="V36249" s="121"/>
      <c r="X36249" s="121"/>
      <c r="Z36249" s="121"/>
    </row>
    <row r="36250" spans="16:26" x14ac:dyDescent="0.25">
      <c r="P36250" s="121"/>
      <c r="R36250" s="121"/>
      <c r="T36250" s="121"/>
      <c r="V36250" s="121"/>
      <c r="X36250" s="121"/>
      <c r="Z36250" s="121"/>
    </row>
    <row r="36251" spans="16:26" x14ac:dyDescent="0.25">
      <c r="P36251" s="122"/>
      <c r="R36251" s="122"/>
      <c r="T36251" s="122"/>
      <c r="V36251" s="122"/>
      <c r="X36251" s="122"/>
      <c r="Z36251" s="122"/>
    </row>
    <row r="36252" spans="16:26" x14ac:dyDescent="0.25">
      <c r="P36252" s="118"/>
      <c r="R36252" s="118"/>
      <c r="T36252" s="118"/>
      <c r="V36252" s="118"/>
      <c r="X36252" s="118"/>
      <c r="Z36252" s="118"/>
    </row>
    <row r="36253" spans="16:26" x14ac:dyDescent="0.25">
      <c r="P36253" s="119"/>
      <c r="R36253" s="119"/>
      <c r="T36253" s="119"/>
      <c r="V36253" s="119"/>
      <c r="X36253" s="119"/>
      <c r="Z36253" s="119"/>
    </row>
    <row r="36254" spans="16:26" x14ac:dyDescent="0.25">
      <c r="P36254" s="119"/>
      <c r="R36254" s="119"/>
      <c r="T36254" s="119"/>
      <c r="V36254" s="119"/>
      <c r="X36254" s="119"/>
      <c r="Z36254" s="119"/>
    </row>
    <row r="36255" spans="16:26" x14ac:dyDescent="0.25">
      <c r="P36255" s="120"/>
      <c r="R36255" s="120"/>
      <c r="T36255" s="120"/>
      <c r="V36255" s="120"/>
      <c r="X36255" s="120"/>
      <c r="Z36255" s="120"/>
    </row>
    <row r="36256" spans="16:26" x14ac:dyDescent="0.25">
      <c r="P36256" s="119"/>
      <c r="R36256" s="119"/>
      <c r="T36256" s="119"/>
      <c r="V36256" s="119"/>
      <c r="X36256" s="119"/>
      <c r="Z36256" s="119"/>
    </row>
    <row r="36257" spans="16:26" x14ac:dyDescent="0.25">
      <c r="P36257" s="119"/>
      <c r="R36257" s="119"/>
      <c r="T36257" s="119"/>
      <c r="V36257" s="119"/>
      <c r="X36257" s="119"/>
      <c r="Z36257" s="119"/>
    </row>
    <row r="36258" spans="16:26" x14ac:dyDescent="0.25">
      <c r="P36258" s="120"/>
      <c r="R36258" s="120"/>
      <c r="T36258" s="120"/>
      <c r="V36258" s="120"/>
      <c r="X36258" s="120"/>
      <c r="Z36258" s="120"/>
    </row>
    <row r="36259" spans="16:26" x14ac:dyDescent="0.25">
      <c r="P36259" s="119"/>
      <c r="R36259" s="119"/>
      <c r="T36259" s="119"/>
      <c r="V36259" s="119"/>
      <c r="X36259" s="119"/>
      <c r="Z36259" s="119"/>
    </row>
    <row r="36260" spans="16:26" x14ac:dyDescent="0.25">
      <c r="P36260" s="120"/>
      <c r="R36260" s="120"/>
      <c r="T36260" s="120"/>
      <c r="V36260" s="120"/>
      <c r="X36260" s="120"/>
      <c r="Z36260" s="120"/>
    </row>
    <row r="36261" spans="16:26" x14ac:dyDescent="0.25">
      <c r="P36261" s="119"/>
      <c r="R36261" s="119"/>
      <c r="T36261" s="119"/>
      <c r="V36261" s="119"/>
      <c r="X36261" s="119"/>
      <c r="Z36261" s="119"/>
    </row>
    <row r="36262" spans="16:26" x14ac:dyDescent="0.25">
      <c r="P36262" s="119"/>
      <c r="R36262" s="119"/>
      <c r="T36262" s="119"/>
      <c r="V36262" s="119"/>
      <c r="X36262" s="119"/>
      <c r="Z36262" s="119"/>
    </row>
    <row r="36263" spans="16:26" x14ac:dyDescent="0.25">
      <c r="P36263" s="119"/>
      <c r="R36263" s="119"/>
      <c r="T36263" s="119"/>
      <c r="V36263" s="119"/>
      <c r="X36263" s="119"/>
      <c r="Z36263" s="119"/>
    </row>
    <row r="36264" spans="16:26" x14ac:dyDescent="0.25">
      <c r="P36264" s="121"/>
      <c r="R36264" s="121"/>
      <c r="T36264" s="121"/>
      <c r="V36264" s="121"/>
      <c r="X36264" s="121"/>
      <c r="Z36264" s="121"/>
    </row>
    <row r="36265" spans="16:26" x14ac:dyDescent="0.25">
      <c r="P36265" s="121"/>
      <c r="R36265" s="121"/>
      <c r="T36265" s="121"/>
      <c r="V36265" s="121"/>
      <c r="X36265" s="121"/>
      <c r="Z36265" s="121"/>
    </row>
    <row r="36266" spans="16:26" x14ac:dyDescent="0.25">
      <c r="P36266" s="121"/>
      <c r="R36266" s="121"/>
      <c r="T36266" s="121"/>
      <c r="V36266" s="121"/>
      <c r="X36266" s="121"/>
      <c r="Z36266" s="121"/>
    </row>
    <row r="36267" spans="16:26" x14ac:dyDescent="0.25">
      <c r="P36267" s="121"/>
      <c r="R36267" s="121"/>
      <c r="T36267" s="121"/>
      <c r="V36267" s="121"/>
      <c r="X36267" s="121"/>
      <c r="Z36267" s="121"/>
    </row>
    <row r="36268" spans="16:26" x14ac:dyDescent="0.25">
      <c r="P36268" s="122"/>
      <c r="R36268" s="122"/>
      <c r="T36268" s="122"/>
      <c r="V36268" s="122"/>
      <c r="X36268" s="122"/>
      <c r="Z36268" s="122"/>
    </row>
    <row r="36269" spans="16:26" x14ac:dyDescent="0.25">
      <c r="P36269" s="118"/>
      <c r="R36269" s="118"/>
      <c r="T36269" s="118"/>
      <c r="V36269" s="118"/>
      <c r="X36269" s="118"/>
      <c r="Z36269" s="118"/>
    </row>
    <row r="36270" spans="16:26" x14ac:dyDescent="0.25">
      <c r="P36270" s="119"/>
      <c r="R36270" s="119"/>
      <c r="T36270" s="119"/>
      <c r="V36270" s="119"/>
      <c r="X36270" s="119"/>
      <c r="Z36270" s="119"/>
    </row>
    <row r="36271" spans="16:26" x14ac:dyDescent="0.25">
      <c r="P36271" s="119"/>
      <c r="R36271" s="119"/>
      <c r="T36271" s="119"/>
      <c r="V36271" s="119"/>
      <c r="X36271" s="119"/>
      <c r="Z36271" s="119"/>
    </row>
    <row r="36272" spans="16:26" x14ac:dyDescent="0.25">
      <c r="P36272" s="120"/>
      <c r="R36272" s="120"/>
      <c r="T36272" s="120"/>
      <c r="V36272" s="120"/>
      <c r="X36272" s="120"/>
      <c r="Z36272" s="120"/>
    </row>
    <row r="36273" spans="16:26" x14ac:dyDescent="0.25">
      <c r="P36273" s="119"/>
      <c r="R36273" s="119"/>
      <c r="T36273" s="119"/>
      <c r="V36273" s="119"/>
      <c r="X36273" s="119"/>
      <c r="Z36273" s="119"/>
    </row>
    <row r="36274" spans="16:26" x14ac:dyDescent="0.25">
      <c r="P36274" s="119"/>
      <c r="R36274" s="119"/>
      <c r="T36274" s="119"/>
      <c r="V36274" s="119"/>
      <c r="X36274" s="119"/>
      <c r="Z36274" s="119"/>
    </row>
    <row r="36275" spans="16:26" x14ac:dyDescent="0.25">
      <c r="P36275" s="120"/>
      <c r="R36275" s="120"/>
      <c r="T36275" s="120"/>
      <c r="V36275" s="120"/>
      <c r="X36275" s="120"/>
      <c r="Z36275" s="120"/>
    </row>
    <row r="36276" spans="16:26" x14ac:dyDescent="0.25">
      <c r="P36276" s="119"/>
      <c r="R36276" s="119"/>
      <c r="T36276" s="119"/>
      <c r="V36276" s="119"/>
      <c r="X36276" s="119"/>
      <c r="Z36276" s="119"/>
    </row>
    <row r="36277" spans="16:26" x14ac:dyDescent="0.25">
      <c r="P36277" s="120"/>
      <c r="R36277" s="120"/>
      <c r="T36277" s="120"/>
      <c r="V36277" s="120"/>
      <c r="X36277" s="120"/>
      <c r="Z36277" s="120"/>
    </row>
    <row r="36278" spans="16:26" x14ac:dyDescent="0.25">
      <c r="P36278" s="119"/>
      <c r="R36278" s="119"/>
      <c r="T36278" s="119"/>
      <c r="V36278" s="119"/>
      <c r="X36278" s="119"/>
      <c r="Z36278" s="119"/>
    </row>
    <row r="36279" spans="16:26" x14ac:dyDescent="0.25">
      <c r="P36279" s="119"/>
      <c r="R36279" s="119"/>
      <c r="T36279" s="119"/>
      <c r="V36279" s="119"/>
      <c r="X36279" s="119"/>
      <c r="Z36279" s="119"/>
    </row>
    <row r="36280" spans="16:26" x14ac:dyDescent="0.25">
      <c r="P36280" s="119"/>
      <c r="R36280" s="119"/>
      <c r="T36280" s="119"/>
      <c r="V36280" s="119"/>
      <c r="X36280" s="119"/>
      <c r="Z36280" s="119"/>
    </row>
    <row r="36281" spans="16:26" x14ac:dyDescent="0.25">
      <c r="P36281" s="121"/>
      <c r="R36281" s="121"/>
      <c r="T36281" s="121"/>
      <c r="V36281" s="121"/>
      <c r="X36281" s="121"/>
      <c r="Z36281" s="121"/>
    </row>
    <row r="36282" spans="16:26" x14ac:dyDescent="0.25">
      <c r="P36282" s="121"/>
      <c r="R36282" s="121"/>
      <c r="T36282" s="121"/>
      <c r="V36282" s="121"/>
      <c r="X36282" s="121"/>
      <c r="Z36282" s="121"/>
    </row>
    <row r="36283" spans="16:26" x14ac:dyDescent="0.25">
      <c r="P36283" s="121"/>
      <c r="R36283" s="121"/>
      <c r="T36283" s="121"/>
      <c r="V36283" s="121"/>
      <c r="X36283" s="121"/>
      <c r="Z36283" s="121"/>
    </row>
    <row r="36284" spans="16:26" x14ac:dyDescent="0.25">
      <c r="P36284" s="121"/>
      <c r="R36284" s="121"/>
      <c r="T36284" s="121"/>
      <c r="V36284" s="121"/>
      <c r="X36284" s="121"/>
      <c r="Z36284" s="121"/>
    </row>
    <row r="36285" spans="16:26" x14ac:dyDescent="0.25">
      <c r="P36285" s="122"/>
      <c r="R36285" s="122"/>
      <c r="T36285" s="122"/>
      <c r="V36285" s="122"/>
      <c r="X36285" s="122"/>
      <c r="Z36285" s="122"/>
    </row>
    <row r="36286" spans="16:26" x14ac:dyDescent="0.25">
      <c r="P36286" s="118"/>
      <c r="R36286" s="118"/>
      <c r="T36286" s="118"/>
      <c r="V36286" s="118"/>
      <c r="X36286" s="118"/>
      <c r="Z36286" s="118"/>
    </row>
    <row r="36287" spans="16:26" x14ac:dyDescent="0.25">
      <c r="P36287" s="119"/>
      <c r="R36287" s="119"/>
      <c r="T36287" s="119"/>
      <c r="V36287" s="119"/>
      <c r="X36287" s="119"/>
      <c r="Z36287" s="119"/>
    </row>
    <row r="36288" spans="16:26" x14ac:dyDescent="0.25">
      <c r="P36288" s="119"/>
      <c r="R36288" s="119"/>
      <c r="T36288" s="119"/>
      <c r="V36288" s="119"/>
      <c r="X36288" s="119"/>
      <c r="Z36288" s="119"/>
    </row>
    <row r="36289" spans="16:26" x14ac:dyDescent="0.25">
      <c r="P36289" s="120"/>
      <c r="R36289" s="120"/>
      <c r="T36289" s="120"/>
      <c r="V36289" s="120"/>
      <c r="X36289" s="120"/>
      <c r="Z36289" s="120"/>
    </row>
    <row r="36290" spans="16:26" x14ac:dyDescent="0.25">
      <c r="P36290" s="119"/>
      <c r="R36290" s="119"/>
      <c r="T36290" s="119"/>
      <c r="V36290" s="119"/>
      <c r="X36290" s="119"/>
      <c r="Z36290" s="119"/>
    </row>
    <row r="36291" spans="16:26" x14ac:dyDescent="0.25">
      <c r="P36291" s="119"/>
      <c r="R36291" s="119"/>
      <c r="T36291" s="119"/>
      <c r="V36291" s="119"/>
      <c r="X36291" s="119"/>
      <c r="Z36291" s="119"/>
    </row>
    <row r="36292" spans="16:26" x14ac:dyDescent="0.25">
      <c r="P36292" s="120"/>
      <c r="R36292" s="120"/>
      <c r="T36292" s="120"/>
      <c r="V36292" s="120"/>
      <c r="X36292" s="120"/>
      <c r="Z36292" s="120"/>
    </row>
    <row r="36293" spans="16:26" x14ac:dyDescent="0.25">
      <c r="P36293" s="119"/>
      <c r="R36293" s="119"/>
      <c r="T36293" s="119"/>
      <c r="V36293" s="119"/>
      <c r="X36293" s="119"/>
      <c r="Z36293" s="119"/>
    </row>
    <row r="36294" spans="16:26" x14ac:dyDescent="0.25">
      <c r="P36294" s="120"/>
      <c r="R36294" s="120"/>
      <c r="T36294" s="120"/>
      <c r="V36294" s="120"/>
      <c r="X36294" s="120"/>
      <c r="Z36294" s="120"/>
    </row>
    <row r="36295" spans="16:26" x14ac:dyDescent="0.25">
      <c r="P36295" s="119"/>
      <c r="R36295" s="119"/>
      <c r="T36295" s="119"/>
      <c r="V36295" s="119"/>
      <c r="X36295" s="119"/>
      <c r="Z36295" s="119"/>
    </row>
    <row r="36296" spans="16:26" x14ac:dyDescent="0.25">
      <c r="P36296" s="119"/>
      <c r="R36296" s="119"/>
      <c r="T36296" s="119"/>
      <c r="V36296" s="119"/>
      <c r="X36296" s="119"/>
      <c r="Z36296" s="119"/>
    </row>
    <row r="36297" spans="16:26" x14ac:dyDescent="0.25">
      <c r="P36297" s="119"/>
      <c r="R36297" s="119"/>
      <c r="T36297" s="119"/>
      <c r="V36297" s="119"/>
      <c r="X36297" s="119"/>
      <c r="Z36297" s="119"/>
    </row>
    <row r="36298" spans="16:26" x14ac:dyDescent="0.25">
      <c r="P36298" s="121"/>
      <c r="R36298" s="121"/>
      <c r="T36298" s="121"/>
      <c r="V36298" s="121"/>
      <c r="X36298" s="121"/>
      <c r="Z36298" s="121"/>
    </row>
    <row r="36299" spans="16:26" x14ac:dyDescent="0.25">
      <c r="P36299" s="121"/>
      <c r="R36299" s="121"/>
      <c r="T36299" s="121"/>
      <c r="V36299" s="121"/>
      <c r="X36299" s="121"/>
      <c r="Z36299" s="121"/>
    </row>
    <row r="36300" spans="16:26" x14ac:dyDescent="0.25">
      <c r="P36300" s="121"/>
      <c r="R36300" s="121"/>
      <c r="T36300" s="121"/>
      <c r="V36300" s="121"/>
      <c r="X36300" s="121"/>
      <c r="Z36300" s="121"/>
    </row>
    <row r="36301" spans="16:26" x14ac:dyDescent="0.25">
      <c r="P36301" s="121"/>
      <c r="R36301" s="121"/>
      <c r="T36301" s="121"/>
      <c r="V36301" s="121"/>
      <c r="X36301" s="121"/>
      <c r="Z36301" s="121"/>
    </row>
    <row r="36302" spans="16:26" x14ac:dyDescent="0.25">
      <c r="P36302" s="122"/>
      <c r="R36302" s="122"/>
      <c r="T36302" s="122"/>
      <c r="V36302" s="122"/>
      <c r="X36302" s="122"/>
      <c r="Z36302" s="122"/>
    </row>
    <row r="36303" spans="16:26" x14ac:dyDescent="0.25">
      <c r="P36303" s="118"/>
      <c r="R36303" s="118"/>
      <c r="T36303" s="118"/>
      <c r="V36303" s="118"/>
      <c r="X36303" s="118"/>
      <c r="Z36303" s="118"/>
    </row>
    <row r="36304" spans="16:26" x14ac:dyDescent="0.25">
      <c r="P36304" s="119"/>
      <c r="R36304" s="119"/>
      <c r="T36304" s="119"/>
      <c r="V36304" s="119"/>
      <c r="X36304" s="119"/>
      <c r="Z36304" s="119"/>
    </row>
    <row r="36305" spans="16:26" x14ac:dyDescent="0.25">
      <c r="P36305" s="119"/>
      <c r="R36305" s="119"/>
      <c r="T36305" s="119"/>
      <c r="V36305" s="119"/>
      <c r="X36305" s="119"/>
      <c r="Z36305" s="119"/>
    </row>
    <row r="36306" spans="16:26" x14ac:dyDescent="0.25">
      <c r="P36306" s="120"/>
      <c r="R36306" s="120"/>
      <c r="T36306" s="120"/>
      <c r="V36306" s="120"/>
      <c r="X36306" s="120"/>
      <c r="Z36306" s="120"/>
    </row>
    <row r="36307" spans="16:26" x14ac:dyDescent="0.25">
      <c r="P36307" s="119"/>
      <c r="R36307" s="119"/>
      <c r="T36307" s="119"/>
      <c r="V36307" s="119"/>
      <c r="X36307" s="119"/>
      <c r="Z36307" s="119"/>
    </row>
    <row r="36308" spans="16:26" x14ac:dyDescent="0.25">
      <c r="P36308" s="119"/>
      <c r="R36308" s="119"/>
      <c r="T36308" s="119"/>
      <c r="V36308" s="119"/>
      <c r="X36308" s="119"/>
      <c r="Z36308" s="119"/>
    </row>
    <row r="36309" spans="16:26" x14ac:dyDescent="0.25">
      <c r="P36309" s="120"/>
      <c r="R36309" s="120"/>
      <c r="T36309" s="120"/>
      <c r="V36309" s="120"/>
      <c r="X36309" s="120"/>
      <c r="Z36309" s="120"/>
    </row>
    <row r="36310" spans="16:26" x14ac:dyDescent="0.25">
      <c r="P36310" s="119"/>
      <c r="R36310" s="119"/>
      <c r="T36310" s="119"/>
      <c r="V36310" s="119"/>
      <c r="X36310" s="119"/>
      <c r="Z36310" s="119"/>
    </row>
    <row r="36311" spans="16:26" x14ac:dyDescent="0.25">
      <c r="P36311" s="120"/>
      <c r="R36311" s="120"/>
      <c r="T36311" s="120"/>
      <c r="V36311" s="120"/>
      <c r="X36311" s="120"/>
      <c r="Z36311" s="120"/>
    </row>
    <row r="36312" spans="16:26" x14ac:dyDescent="0.25">
      <c r="P36312" s="119"/>
      <c r="R36312" s="119"/>
      <c r="T36312" s="119"/>
      <c r="V36312" s="119"/>
      <c r="X36312" s="119"/>
      <c r="Z36312" s="119"/>
    </row>
    <row r="36313" spans="16:26" x14ac:dyDescent="0.25">
      <c r="P36313" s="119"/>
      <c r="R36313" s="119"/>
      <c r="T36313" s="119"/>
      <c r="V36313" s="119"/>
      <c r="X36313" s="119"/>
      <c r="Z36313" s="119"/>
    </row>
    <row r="36314" spans="16:26" x14ac:dyDescent="0.25">
      <c r="P36314" s="119"/>
      <c r="R36314" s="119"/>
      <c r="T36314" s="119"/>
      <c r="V36314" s="119"/>
      <c r="X36314" s="119"/>
      <c r="Z36314" s="119"/>
    </row>
    <row r="36315" spans="16:26" x14ac:dyDescent="0.25">
      <c r="P36315" s="121"/>
      <c r="R36315" s="121"/>
      <c r="T36315" s="121"/>
      <c r="V36315" s="121"/>
      <c r="X36315" s="121"/>
      <c r="Z36315" s="121"/>
    </row>
    <row r="36316" spans="16:26" x14ac:dyDescent="0.25">
      <c r="P36316" s="121"/>
      <c r="R36316" s="121"/>
      <c r="T36316" s="121"/>
      <c r="V36316" s="121"/>
      <c r="X36316" s="121"/>
      <c r="Z36316" s="121"/>
    </row>
    <row r="36317" spans="16:26" x14ac:dyDescent="0.25">
      <c r="P36317" s="121"/>
      <c r="R36317" s="121"/>
      <c r="T36317" s="121"/>
      <c r="V36317" s="121"/>
      <c r="X36317" s="121"/>
      <c r="Z36317" s="121"/>
    </row>
    <row r="36318" spans="16:26" x14ac:dyDescent="0.25">
      <c r="P36318" s="121"/>
      <c r="R36318" s="121"/>
      <c r="T36318" s="121"/>
      <c r="V36318" s="121"/>
      <c r="X36318" s="121"/>
      <c r="Z36318" s="121"/>
    </row>
    <row r="36319" spans="16:26" x14ac:dyDescent="0.25">
      <c r="P36319" s="122"/>
      <c r="R36319" s="122"/>
      <c r="T36319" s="122"/>
      <c r="V36319" s="122"/>
      <c r="X36319" s="122"/>
      <c r="Z36319" s="122"/>
    </row>
    <row r="36320" spans="16:26" x14ac:dyDescent="0.25">
      <c r="P36320" s="118"/>
      <c r="R36320" s="118"/>
      <c r="T36320" s="118"/>
      <c r="V36320" s="118"/>
      <c r="X36320" s="118"/>
      <c r="Z36320" s="118"/>
    </row>
    <row r="36321" spans="16:26" x14ac:dyDescent="0.25">
      <c r="P36321" s="119"/>
      <c r="R36321" s="119"/>
      <c r="T36321" s="119"/>
      <c r="V36321" s="119"/>
      <c r="X36321" s="119"/>
      <c r="Z36321" s="119"/>
    </row>
    <row r="36322" spans="16:26" x14ac:dyDescent="0.25">
      <c r="P36322" s="119"/>
      <c r="R36322" s="119"/>
      <c r="T36322" s="119"/>
      <c r="V36322" s="119"/>
      <c r="X36322" s="119"/>
      <c r="Z36322" s="119"/>
    </row>
    <row r="36323" spans="16:26" x14ac:dyDescent="0.25">
      <c r="P36323" s="120"/>
      <c r="R36323" s="120"/>
      <c r="T36323" s="120"/>
      <c r="V36323" s="120"/>
      <c r="X36323" s="120"/>
      <c r="Z36323" s="120"/>
    </row>
    <row r="36324" spans="16:26" x14ac:dyDescent="0.25">
      <c r="P36324" s="119"/>
      <c r="R36324" s="119"/>
      <c r="T36324" s="119"/>
      <c r="V36324" s="119"/>
      <c r="X36324" s="119"/>
      <c r="Z36324" s="119"/>
    </row>
    <row r="36325" spans="16:26" x14ac:dyDescent="0.25">
      <c r="P36325" s="119"/>
      <c r="R36325" s="119"/>
      <c r="T36325" s="119"/>
      <c r="V36325" s="119"/>
      <c r="X36325" s="119"/>
      <c r="Z36325" s="119"/>
    </row>
    <row r="36326" spans="16:26" x14ac:dyDescent="0.25">
      <c r="P36326" s="120"/>
      <c r="R36326" s="120"/>
      <c r="T36326" s="120"/>
      <c r="V36326" s="120"/>
      <c r="X36326" s="120"/>
      <c r="Z36326" s="120"/>
    </row>
    <row r="36327" spans="16:26" x14ac:dyDescent="0.25">
      <c r="P36327" s="119"/>
      <c r="R36327" s="119"/>
      <c r="T36327" s="119"/>
      <c r="V36327" s="119"/>
      <c r="X36327" s="119"/>
      <c r="Z36327" s="119"/>
    </row>
    <row r="36328" spans="16:26" x14ac:dyDescent="0.25">
      <c r="P36328" s="120"/>
      <c r="R36328" s="120"/>
      <c r="T36328" s="120"/>
      <c r="V36328" s="120"/>
      <c r="X36328" s="120"/>
      <c r="Z36328" s="120"/>
    </row>
    <row r="36329" spans="16:26" x14ac:dyDescent="0.25">
      <c r="P36329" s="119"/>
      <c r="R36329" s="119"/>
      <c r="T36329" s="119"/>
      <c r="V36329" s="119"/>
      <c r="X36329" s="119"/>
      <c r="Z36329" s="119"/>
    </row>
    <row r="36330" spans="16:26" x14ac:dyDescent="0.25">
      <c r="P36330" s="119"/>
      <c r="R36330" s="119"/>
      <c r="T36330" s="119"/>
      <c r="V36330" s="119"/>
      <c r="X36330" s="119"/>
      <c r="Z36330" s="119"/>
    </row>
    <row r="36331" spans="16:26" x14ac:dyDescent="0.25">
      <c r="P36331" s="119"/>
      <c r="R36331" s="119"/>
      <c r="T36331" s="119"/>
      <c r="V36331" s="119"/>
      <c r="X36331" s="119"/>
      <c r="Z36331" s="119"/>
    </row>
    <row r="36332" spans="16:26" x14ac:dyDescent="0.25">
      <c r="P36332" s="121"/>
      <c r="R36332" s="121"/>
      <c r="T36332" s="121"/>
      <c r="V36332" s="121"/>
      <c r="X36332" s="121"/>
      <c r="Z36332" s="121"/>
    </row>
    <row r="36333" spans="16:26" x14ac:dyDescent="0.25">
      <c r="P36333" s="121"/>
      <c r="R36333" s="121"/>
      <c r="T36333" s="121"/>
      <c r="V36333" s="121"/>
      <c r="X36333" s="121"/>
      <c r="Z36333" s="121"/>
    </row>
    <row r="36334" spans="16:26" x14ac:dyDescent="0.25">
      <c r="P36334" s="121"/>
      <c r="R36334" s="121"/>
      <c r="T36334" s="121"/>
      <c r="V36334" s="121"/>
      <c r="X36334" s="121"/>
      <c r="Z36334" s="121"/>
    </row>
    <row r="36335" spans="16:26" x14ac:dyDescent="0.25">
      <c r="P36335" s="121"/>
      <c r="R36335" s="121"/>
      <c r="T36335" s="121"/>
      <c r="V36335" s="121"/>
      <c r="X36335" s="121"/>
      <c r="Z36335" s="121"/>
    </row>
    <row r="36336" spans="16:26" x14ac:dyDescent="0.25">
      <c r="P36336" s="122"/>
      <c r="R36336" s="122"/>
      <c r="T36336" s="122"/>
      <c r="V36336" s="122"/>
      <c r="X36336" s="122"/>
      <c r="Z36336" s="122"/>
    </row>
    <row r="36337" spans="16:26" x14ac:dyDescent="0.25">
      <c r="P36337" s="118"/>
      <c r="R36337" s="118"/>
      <c r="T36337" s="118"/>
      <c r="V36337" s="118"/>
      <c r="X36337" s="118"/>
      <c r="Z36337" s="118"/>
    </row>
    <row r="36338" spans="16:26" x14ac:dyDescent="0.25">
      <c r="P36338" s="119"/>
      <c r="R36338" s="119"/>
      <c r="T36338" s="119"/>
      <c r="V36338" s="119"/>
      <c r="X36338" s="119"/>
      <c r="Z36338" s="119"/>
    </row>
    <row r="36339" spans="16:26" x14ac:dyDescent="0.25">
      <c r="P36339" s="119"/>
      <c r="R36339" s="119"/>
      <c r="T36339" s="119"/>
      <c r="V36339" s="119"/>
      <c r="X36339" s="119"/>
      <c r="Z36339" s="119"/>
    </row>
    <row r="36340" spans="16:26" x14ac:dyDescent="0.25">
      <c r="P36340" s="120"/>
      <c r="R36340" s="120"/>
      <c r="T36340" s="120"/>
      <c r="V36340" s="120"/>
      <c r="X36340" s="120"/>
      <c r="Z36340" s="120"/>
    </row>
    <row r="36341" spans="16:26" x14ac:dyDescent="0.25">
      <c r="P36341" s="119"/>
      <c r="R36341" s="119"/>
      <c r="T36341" s="119"/>
      <c r="V36341" s="119"/>
      <c r="X36341" s="119"/>
      <c r="Z36341" s="119"/>
    </row>
    <row r="36342" spans="16:26" x14ac:dyDescent="0.25">
      <c r="P36342" s="119"/>
      <c r="R36342" s="119"/>
      <c r="T36342" s="119"/>
      <c r="V36342" s="119"/>
      <c r="X36342" s="119"/>
      <c r="Z36342" s="119"/>
    </row>
    <row r="36343" spans="16:26" x14ac:dyDescent="0.25">
      <c r="P36343" s="120"/>
      <c r="R36343" s="120"/>
      <c r="T36343" s="120"/>
      <c r="V36343" s="120"/>
      <c r="X36343" s="120"/>
      <c r="Z36343" s="120"/>
    </row>
    <row r="36344" spans="16:26" x14ac:dyDescent="0.25">
      <c r="P36344" s="119"/>
      <c r="R36344" s="119"/>
      <c r="T36344" s="119"/>
      <c r="V36344" s="119"/>
      <c r="X36344" s="119"/>
      <c r="Z36344" s="119"/>
    </row>
    <row r="36345" spans="16:26" x14ac:dyDescent="0.25">
      <c r="P36345" s="120"/>
      <c r="R36345" s="120"/>
      <c r="T36345" s="120"/>
      <c r="V36345" s="120"/>
      <c r="X36345" s="120"/>
      <c r="Z36345" s="120"/>
    </row>
    <row r="36346" spans="16:26" x14ac:dyDescent="0.25">
      <c r="P36346" s="119"/>
      <c r="R36346" s="119"/>
      <c r="T36346" s="119"/>
      <c r="V36346" s="119"/>
      <c r="X36346" s="119"/>
      <c r="Z36346" s="119"/>
    </row>
    <row r="36347" spans="16:26" x14ac:dyDescent="0.25">
      <c r="P36347" s="119"/>
      <c r="R36347" s="119"/>
      <c r="T36347" s="119"/>
      <c r="V36347" s="119"/>
      <c r="X36347" s="119"/>
      <c r="Z36347" s="119"/>
    </row>
    <row r="36348" spans="16:26" x14ac:dyDescent="0.25">
      <c r="P36348" s="119"/>
      <c r="R36348" s="119"/>
      <c r="T36348" s="119"/>
      <c r="V36348" s="119"/>
      <c r="X36348" s="119"/>
      <c r="Z36348" s="119"/>
    </row>
    <row r="36349" spans="16:26" x14ac:dyDescent="0.25">
      <c r="P36349" s="121"/>
      <c r="R36349" s="121"/>
      <c r="T36349" s="121"/>
      <c r="V36349" s="121"/>
      <c r="X36349" s="121"/>
      <c r="Z36349" s="121"/>
    </row>
    <row r="36350" spans="16:26" x14ac:dyDescent="0.25">
      <c r="P36350" s="121"/>
      <c r="R36350" s="121"/>
      <c r="T36350" s="121"/>
      <c r="V36350" s="121"/>
      <c r="X36350" s="121"/>
      <c r="Z36350" s="121"/>
    </row>
    <row r="36351" spans="16:26" x14ac:dyDescent="0.25">
      <c r="P36351" s="121"/>
      <c r="R36351" s="121"/>
      <c r="T36351" s="121"/>
      <c r="V36351" s="121"/>
      <c r="X36351" s="121"/>
      <c r="Z36351" s="121"/>
    </row>
    <row r="36352" spans="16:26" x14ac:dyDescent="0.25">
      <c r="P36352" s="121"/>
      <c r="R36352" s="121"/>
      <c r="T36352" s="121"/>
      <c r="V36352" s="121"/>
      <c r="X36352" s="121"/>
      <c r="Z36352" s="121"/>
    </row>
    <row r="36353" spans="16:26" x14ac:dyDescent="0.25">
      <c r="P36353" s="122"/>
      <c r="R36353" s="122"/>
      <c r="T36353" s="122"/>
      <c r="V36353" s="122"/>
      <c r="X36353" s="122"/>
      <c r="Z36353" s="122"/>
    </row>
    <row r="36354" spans="16:26" x14ac:dyDescent="0.25">
      <c r="P36354" s="118"/>
      <c r="R36354" s="118"/>
      <c r="T36354" s="118"/>
      <c r="V36354" s="118"/>
      <c r="X36354" s="118"/>
      <c r="Z36354" s="118"/>
    </row>
    <row r="36355" spans="16:26" x14ac:dyDescent="0.25">
      <c r="P36355" s="119"/>
      <c r="R36355" s="119"/>
      <c r="T36355" s="119"/>
      <c r="V36355" s="119"/>
      <c r="X36355" s="119"/>
      <c r="Z36355" s="119"/>
    </row>
    <row r="36356" spans="16:26" x14ac:dyDescent="0.25">
      <c r="P36356" s="119"/>
      <c r="R36356" s="119"/>
      <c r="T36356" s="119"/>
      <c r="V36356" s="119"/>
      <c r="X36356" s="119"/>
      <c r="Z36356" s="119"/>
    </row>
    <row r="36357" spans="16:26" x14ac:dyDescent="0.25">
      <c r="P36357" s="120"/>
      <c r="R36357" s="120"/>
      <c r="T36357" s="120"/>
      <c r="V36357" s="120"/>
      <c r="X36357" s="120"/>
      <c r="Z36357" s="120"/>
    </row>
    <row r="36358" spans="16:26" x14ac:dyDescent="0.25">
      <c r="P36358" s="119"/>
      <c r="R36358" s="119"/>
      <c r="T36358" s="119"/>
      <c r="V36358" s="119"/>
      <c r="X36358" s="119"/>
      <c r="Z36358" s="119"/>
    </row>
    <row r="36359" spans="16:26" x14ac:dyDescent="0.25">
      <c r="P36359" s="119"/>
      <c r="R36359" s="119"/>
      <c r="T36359" s="119"/>
      <c r="V36359" s="119"/>
      <c r="X36359" s="119"/>
      <c r="Z36359" s="119"/>
    </row>
    <row r="36360" spans="16:26" x14ac:dyDescent="0.25">
      <c r="P36360" s="120"/>
      <c r="R36360" s="120"/>
      <c r="T36360" s="120"/>
      <c r="V36360" s="120"/>
      <c r="X36360" s="120"/>
      <c r="Z36360" s="120"/>
    </row>
    <row r="36361" spans="16:26" x14ac:dyDescent="0.25">
      <c r="P36361" s="119"/>
      <c r="R36361" s="119"/>
      <c r="T36361" s="119"/>
      <c r="V36361" s="119"/>
      <c r="X36361" s="119"/>
      <c r="Z36361" s="119"/>
    </row>
    <row r="36362" spans="16:26" x14ac:dyDescent="0.25">
      <c r="P36362" s="120"/>
      <c r="R36362" s="120"/>
      <c r="T36362" s="120"/>
      <c r="V36362" s="120"/>
      <c r="X36362" s="120"/>
      <c r="Z36362" s="120"/>
    </row>
    <row r="36363" spans="16:26" x14ac:dyDescent="0.25">
      <c r="P36363" s="119"/>
      <c r="R36363" s="119"/>
      <c r="T36363" s="119"/>
      <c r="V36363" s="119"/>
      <c r="X36363" s="119"/>
      <c r="Z36363" s="119"/>
    </row>
    <row r="36364" spans="16:26" x14ac:dyDescent="0.25">
      <c r="P36364" s="119"/>
      <c r="R36364" s="119"/>
      <c r="T36364" s="119"/>
      <c r="V36364" s="119"/>
      <c r="X36364" s="119"/>
      <c r="Z36364" s="119"/>
    </row>
    <row r="36365" spans="16:26" x14ac:dyDescent="0.25">
      <c r="P36365" s="119"/>
      <c r="R36365" s="119"/>
      <c r="T36365" s="119"/>
      <c r="V36365" s="119"/>
      <c r="X36365" s="119"/>
      <c r="Z36365" s="119"/>
    </row>
    <row r="36366" spans="16:26" x14ac:dyDescent="0.25">
      <c r="P36366" s="121"/>
      <c r="R36366" s="121"/>
      <c r="T36366" s="121"/>
      <c r="V36366" s="121"/>
      <c r="X36366" s="121"/>
      <c r="Z36366" s="121"/>
    </row>
    <row r="36367" spans="16:26" x14ac:dyDescent="0.25">
      <c r="P36367" s="121"/>
      <c r="R36367" s="121"/>
      <c r="T36367" s="121"/>
      <c r="V36367" s="121"/>
      <c r="X36367" s="121"/>
      <c r="Z36367" s="121"/>
    </row>
    <row r="36368" spans="16:26" x14ac:dyDescent="0.25">
      <c r="P36368" s="121"/>
      <c r="R36368" s="121"/>
      <c r="T36368" s="121"/>
      <c r="V36368" s="121"/>
      <c r="X36368" s="121"/>
      <c r="Z36368" s="121"/>
    </row>
    <row r="36369" spans="16:26" x14ac:dyDescent="0.25">
      <c r="P36369" s="121"/>
      <c r="R36369" s="121"/>
      <c r="T36369" s="121"/>
      <c r="V36369" s="121"/>
      <c r="X36369" s="121"/>
      <c r="Z36369" s="121"/>
    </row>
    <row r="36370" spans="16:26" x14ac:dyDescent="0.25">
      <c r="P36370" s="122"/>
      <c r="R36370" s="122"/>
      <c r="T36370" s="122"/>
      <c r="V36370" s="122"/>
      <c r="X36370" s="122"/>
      <c r="Z36370" s="122"/>
    </row>
    <row r="36371" spans="16:26" x14ac:dyDescent="0.25">
      <c r="P36371" s="118"/>
      <c r="R36371" s="118"/>
      <c r="T36371" s="118"/>
      <c r="V36371" s="118"/>
      <c r="X36371" s="118"/>
      <c r="Z36371" s="118"/>
    </row>
    <row r="36372" spans="16:26" x14ac:dyDescent="0.25">
      <c r="P36372" s="119"/>
      <c r="R36372" s="119"/>
      <c r="T36372" s="119"/>
      <c r="V36372" s="119"/>
      <c r="X36372" s="119"/>
      <c r="Z36372" s="119"/>
    </row>
    <row r="36373" spans="16:26" x14ac:dyDescent="0.25">
      <c r="P36373" s="119"/>
      <c r="R36373" s="119"/>
      <c r="T36373" s="119"/>
      <c r="V36373" s="119"/>
      <c r="X36373" s="119"/>
      <c r="Z36373" s="119"/>
    </row>
    <row r="36374" spans="16:26" x14ac:dyDescent="0.25">
      <c r="P36374" s="120"/>
      <c r="R36374" s="120"/>
      <c r="T36374" s="120"/>
      <c r="V36374" s="120"/>
      <c r="X36374" s="120"/>
      <c r="Z36374" s="120"/>
    </row>
    <row r="36375" spans="16:26" x14ac:dyDescent="0.25">
      <c r="P36375" s="119"/>
      <c r="R36375" s="119"/>
      <c r="T36375" s="119"/>
      <c r="V36375" s="119"/>
      <c r="X36375" s="119"/>
      <c r="Z36375" s="119"/>
    </row>
    <row r="36376" spans="16:26" x14ac:dyDescent="0.25">
      <c r="P36376" s="119"/>
      <c r="R36376" s="119"/>
      <c r="T36376" s="119"/>
      <c r="V36376" s="119"/>
      <c r="X36376" s="119"/>
      <c r="Z36376" s="119"/>
    </row>
    <row r="36377" spans="16:26" x14ac:dyDescent="0.25">
      <c r="P36377" s="120"/>
      <c r="R36377" s="120"/>
      <c r="T36377" s="120"/>
      <c r="V36377" s="120"/>
      <c r="X36377" s="120"/>
      <c r="Z36377" s="120"/>
    </row>
    <row r="36378" spans="16:26" x14ac:dyDescent="0.25">
      <c r="P36378" s="119"/>
      <c r="R36378" s="119"/>
      <c r="T36378" s="119"/>
      <c r="V36378" s="119"/>
      <c r="X36378" s="119"/>
      <c r="Z36378" s="119"/>
    </row>
    <row r="36379" spans="16:26" x14ac:dyDescent="0.25">
      <c r="P36379" s="120"/>
      <c r="R36379" s="120"/>
      <c r="T36379" s="120"/>
      <c r="V36379" s="120"/>
      <c r="X36379" s="120"/>
      <c r="Z36379" s="120"/>
    </row>
    <row r="36380" spans="16:26" x14ac:dyDescent="0.25">
      <c r="P36380" s="119"/>
      <c r="R36380" s="119"/>
      <c r="T36380" s="119"/>
      <c r="V36380" s="119"/>
      <c r="X36380" s="119"/>
      <c r="Z36380" s="119"/>
    </row>
    <row r="36381" spans="16:26" x14ac:dyDescent="0.25">
      <c r="P36381" s="119"/>
      <c r="R36381" s="119"/>
      <c r="T36381" s="119"/>
      <c r="V36381" s="119"/>
      <c r="X36381" s="119"/>
      <c r="Z36381" s="119"/>
    </row>
    <row r="36382" spans="16:26" x14ac:dyDescent="0.25">
      <c r="P36382" s="119"/>
      <c r="R36382" s="119"/>
      <c r="T36382" s="119"/>
      <c r="V36382" s="119"/>
      <c r="X36382" s="119"/>
      <c r="Z36382" s="119"/>
    </row>
    <row r="36383" spans="16:26" x14ac:dyDescent="0.25">
      <c r="P36383" s="121"/>
      <c r="R36383" s="121"/>
      <c r="T36383" s="121"/>
      <c r="V36383" s="121"/>
      <c r="X36383" s="121"/>
      <c r="Z36383" s="121"/>
    </row>
    <row r="36384" spans="16:26" x14ac:dyDescent="0.25">
      <c r="P36384" s="121"/>
      <c r="R36384" s="121"/>
      <c r="T36384" s="121"/>
      <c r="V36384" s="121"/>
      <c r="X36384" s="121"/>
      <c r="Z36384" s="121"/>
    </row>
    <row r="36385" spans="16:26" x14ac:dyDescent="0.25">
      <c r="P36385" s="121"/>
      <c r="R36385" s="121"/>
      <c r="T36385" s="121"/>
      <c r="V36385" s="121"/>
      <c r="X36385" s="121"/>
      <c r="Z36385" s="121"/>
    </row>
    <row r="36386" spans="16:26" x14ac:dyDescent="0.25">
      <c r="P36386" s="121"/>
      <c r="R36386" s="121"/>
      <c r="T36386" s="121"/>
      <c r="V36386" s="121"/>
      <c r="X36386" s="121"/>
      <c r="Z36386" s="121"/>
    </row>
    <row r="36387" spans="16:26" x14ac:dyDescent="0.25">
      <c r="P36387" s="122"/>
      <c r="R36387" s="122"/>
      <c r="T36387" s="122"/>
      <c r="V36387" s="122"/>
      <c r="X36387" s="122"/>
      <c r="Z36387" s="122"/>
    </row>
    <row r="36388" spans="16:26" x14ac:dyDescent="0.25">
      <c r="P36388" s="118"/>
      <c r="R36388" s="118"/>
      <c r="T36388" s="118"/>
      <c r="V36388" s="118"/>
      <c r="X36388" s="118"/>
      <c r="Z36388" s="118"/>
    </row>
    <row r="36389" spans="16:26" x14ac:dyDescent="0.25">
      <c r="P36389" s="119"/>
      <c r="R36389" s="119"/>
      <c r="T36389" s="119"/>
      <c r="V36389" s="119"/>
      <c r="X36389" s="119"/>
      <c r="Z36389" s="119"/>
    </row>
    <row r="36390" spans="16:26" x14ac:dyDescent="0.25">
      <c r="P36390" s="119"/>
      <c r="R36390" s="119"/>
      <c r="T36390" s="119"/>
      <c r="V36390" s="119"/>
      <c r="X36390" s="119"/>
      <c r="Z36390" s="119"/>
    </row>
    <row r="36391" spans="16:26" x14ac:dyDescent="0.25">
      <c r="P36391" s="120"/>
      <c r="R36391" s="120"/>
      <c r="T36391" s="120"/>
      <c r="V36391" s="120"/>
      <c r="X36391" s="120"/>
      <c r="Z36391" s="120"/>
    </row>
    <row r="36392" spans="16:26" x14ac:dyDescent="0.25">
      <c r="P36392" s="119"/>
      <c r="R36392" s="119"/>
      <c r="T36392" s="119"/>
      <c r="V36392" s="119"/>
      <c r="X36392" s="119"/>
      <c r="Z36392" s="119"/>
    </row>
    <row r="36393" spans="16:26" x14ac:dyDescent="0.25">
      <c r="P36393" s="119"/>
      <c r="R36393" s="119"/>
      <c r="T36393" s="119"/>
      <c r="V36393" s="119"/>
      <c r="X36393" s="119"/>
      <c r="Z36393" s="119"/>
    </row>
    <row r="36394" spans="16:26" x14ac:dyDescent="0.25">
      <c r="P36394" s="120"/>
      <c r="R36394" s="120"/>
      <c r="T36394" s="120"/>
      <c r="V36394" s="120"/>
      <c r="X36394" s="120"/>
      <c r="Z36394" s="120"/>
    </row>
    <row r="36395" spans="16:26" x14ac:dyDescent="0.25">
      <c r="P36395" s="119"/>
      <c r="R36395" s="119"/>
      <c r="T36395" s="119"/>
      <c r="V36395" s="119"/>
      <c r="X36395" s="119"/>
      <c r="Z36395" s="119"/>
    </row>
    <row r="36396" spans="16:26" x14ac:dyDescent="0.25">
      <c r="P36396" s="120"/>
      <c r="R36396" s="120"/>
      <c r="T36396" s="120"/>
      <c r="V36396" s="120"/>
      <c r="X36396" s="120"/>
      <c r="Z36396" s="120"/>
    </row>
    <row r="36397" spans="16:26" x14ac:dyDescent="0.25">
      <c r="P36397" s="119"/>
      <c r="R36397" s="119"/>
      <c r="T36397" s="119"/>
      <c r="V36397" s="119"/>
      <c r="X36397" s="119"/>
      <c r="Z36397" s="119"/>
    </row>
    <row r="36398" spans="16:26" x14ac:dyDescent="0.25">
      <c r="P36398" s="119"/>
      <c r="R36398" s="119"/>
      <c r="T36398" s="119"/>
      <c r="V36398" s="119"/>
      <c r="X36398" s="119"/>
      <c r="Z36398" s="119"/>
    </row>
    <row r="36399" spans="16:26" x14ac:dyDescent="0.25">
      <c r="P36399" s="119"/>
      <c r="R36399" s="119"/>
      <c r="T36399" s="119"/>
      <c r="V36399" s="119"/>
      <c r="X36399" s="119"/>
      <c r="Z36399" s="119"/>
    </row>
    <row r="36400" spans="16:26" x14ac:dyDescent="0.25">
      <c r="P36400" s="121"/>
      <c r="R36400" s="121"/>
      <c r="T36400" s="121"/>
      <c r="V36400" s="121"/>
      <c r="X36400" s="121"/>
      <c r="Z36400" s="121"/>
    </row>
    <row r="36401" spans="16:26" x14ac:dyDescent="0.25">
      <c r="P36401" s="121"/>
      <c r="R36401" s="121"/>
      <c r="T36401" s="121"/>
      <c r="V36401" s="121"/>
      <c r="X36401" s="121"/>
      <c r="Z36401" s="121"/>
    </row>
    <row r="36402" spans="16:26" x14ac:dyDescent="0.25">
      <c r="P36402" s="121"/>
      <c r="R36402" s="121"/>
      <c r="T36402" s="121"/>
      <c r="V36402" s="121"/>
      <c r="X36402" s="121"/>
      <c r="Z36402" s="121"/>
    </row>
    <row r="36403" spans="16:26" x14ac:dyDescent="0.25">
      <c r="P36403" s="121"/>
      <c r="R36403" s="121"/>
      <c r="T36403" s="121"/>
      <c r="V36403" s="121"/>
      <c r="X36403" s="121"/>
      <c r="Z36403" s="121"/>
    </row>
    <row r="36404" spans="16:26" x14ac:dyDescent="0.25">
      <c r="P36404" s="122"/>
      <c r="R36404" s="122"/>
      <c r="T36404" s="122"/>
      <c r="V36404" s="122"/>
      <c r="X36404" s="122"/>
      <c r="Z36404" s="122"/>
    </row>
    <row r="36405" spans="16:26" x14ac:dyDescent="0.25">
      <c r="P36405" s="118"/>
      <c r="R36405" s="118"/>
      <c r="T36405" s="118"/>
      <c r="V36405" s="118"/>
      <c r="X36405" s="118"/>
      <c r="Z36405" s="118"/>
    </row>
    <row r="36406" spans="16:26" x14ac:dyDescent="0.25">
      <c r="P36406" s="119"/>
      <c r="R36406" s="119"/>
      <c r="T36406" s="119"/>
      <c r="V36406" s="119"/>
      <c r="X36406" s="119"/>
      <c r="Z36406" s="119"/>
    </row>
    <row r="36407" spans="16:26" x14ac:dyDescent="0.25">
      <c r="P36407" s="119"/>
      <c r="R36407" s="119"/>
      <c r="T36407" s="119"/>
      <c r="V36407" s="119"/>
      <c r="X36407" s="119"/>
      <c r="Z36407" s="119"/>
    </row>
    <row r="36408" spans="16:26" x14ac:dyDescent="0.25">
      <c r="P36408" s="120"/>
      <c r="R36408" s="120"/>
      <c r="T36408" s="120"/>
      <c r="V36408" s="120"/>
      <c r="X36408" s="120"/>
      <c r="Z36408" s="120"/>
    </row>
    <row r="36409" spans="16:26" x14ac:dyDescent="0.25">
      <c r="P36409" s="119"/>
      <c r="R36409" s="119"/>
      <c r="T36409" s="119"/>
      <c r="V36409" s="119"/>
      <c r="X36409" s="119"/>
      <c r="Z36409" s="119"/>
    </row>
    <row r="36410" spans="16:26" x14ac:dyDescent="0.25">
      <c r="P36410" s="119"/>
      <c r="R36410" s="119"/>
      <c r="T36410" s="119"/>
      <c r="V36410" s="119"/>
      <c r="X36410" s="119"/>
      <c r="Z36410" s="119"/>
    </row>
    <row r="36411" spans="16:26" x14ac:dyDescent="0.25">
      <c r="P36411" s="120"/>
      <c r="R36411" s="120"/>
      <c r="T36411" s="120"/>
      <c r="V36411" s="120"/>
      <c r="X36411" s="120"/>
      <c r="Z36411" s="120"/>
    </row>
    <row r="36412" spans="16:26" x14ac:dyDescent="0.25">
      <c r="P36412" s="119"/>
      <c r="R36412" s="119"/>
      <c r="T36412" s="119"/>
      <c r="V36412" s="119"/>
      <c r="X36412" s="119"/>
      <c r="Z36412" s="119"/>
    </row>
    <row r="36413" spans="16:26" x14ac:dyDescent="0.25">
      <c r="P36413" s="120"/>
      <c r="R36413" s="120"/>
      <c r="T36413" s="120"/>
      <c r="V36413" s="120"/>
      <c r="X36413" s="120"/>
      <c r="Z36413" s="120"/>
    </row>
    <row r="36414" spans="16:26" x14ac:dyDescent="0.25">
      <c r="P36414" s="119"/>
      <c r="R36414" s="119"/>
      <c r="T36414" s="119"/>
      <c r="V36414" s="119"/>
      <c r="X36414" s="119"/>
      <c r="Z36414" s="119"/>
    </row>
    <row r="36415" spans="16:26" x14ac:dyDescent="0.25">
      <c r="P36415" s="119"/>
      <c r="R36415" s="119"/>
      <c r="T36415" s="119"/>
      <c r="V36415" s="119"/>
      <c r="X36415" s="119"/>
      <c r="Z36415" s="119"/>
    </row>
    <row r="36416" spans="16:26" x14ac:dyDescent="0.25">
      <c r="P36416" s="119"/>
      <c r="R36416" s="119"/>
      <c r="T36416" s="119"/>
      <c r="V36416" s="119"/>
      <c r="X36416" s="119"/>
      <c r="Z36416" s="119"/>
    </row>
    <row r="36417" spans="16:26" x14ac:dyDescent="0.25">
      <c r="P36417" s="121"/>
      <c r="R36417" s="121"/>
      <c r="T36417" s="121"/>
      <c r="V36417" s="121"/>
      <c r="X36417" s="121"/>
      <c r="Z36417" s="121"/>
    </row>
    <row r="36418" spans="16:26" x14ac:dyDescent="0.25">
      <c r="P36418" s="121"/>
      <c r="R36418" s="121"/>
      <c r="T36418" s="121"/>
      <c r="V36418" s="121"/>
      <c r="X36418" s="121"/>
      <c r="Z36418" s="121"/>
    </row>
    <row r="36419" spans="16:26" x14ac:dyDescent="0.25">
      <c r="P36419" s="121"/>
      <c r="R36419" s="121"/>
      <c r="T36419" s="121"/>
      <c r="V36419" s="121"/>
      <c r="X36419" s="121"/>
      <c r="Z36419" s="121"/>
    </row>
    <row r="36420" spans="16:26" x14ac:dyDescent="0.25">
      <c r="P36420" s="121"/>
      <c r="R36420" s="121"/>
      <c r="T36420" s="121"/>
      <c r="V36420" s="121"/>
      <c r="X36420" s="121"/>
      <c r="Z36420" s="121"/>
    </row>
    <row r="36421" spans="16:26" x14ac:dyDescent="0.25">
      <c r="P36421" s="122"/>
      <c r="R36421" s="122"/>
      <c r="T36421" s="122"/>
      <c r="V36421" s="122"/>
      <c r="X36421" s="122"/>
      <c r="Z36421" s="122"/>
    </row>
    <row r="36422" spans="16:26" x14ac:dyDescent="0.25">
      <c r="P36422" s="118"/>
      <c r="R36422" s="118"/>
      <c r="T36422" s="118"/>
      <c r="V36422" s="118"/>
      <c r="X36422" s="118"/>
      <c r="Z36422" s="118"/>
    </row>
    <row r="36423" spans="16:26" x14ac:dyDescent="0.25">
      <c r="P36423" s="119"/>
      <c r="R36423" s="119"/>
      <c r="T36423" s="119"/>
      <c r="V36423" s="119"/>
      <c r="X36423" s="119"/>
      <c r="Z36423" s="119"/>
    </row>
    <row r="36424" spans="16:26" x14ac:dyDescent="0.25">
      <c r="P36424" s="119"/>
      <c r="R36424" s="119"/>
      <c r="T36424" s="119"/>
      <c r="V36424" s="119"/>
      <c r="X36424" s="119"/>
      <c r="Z36424" s="119"/>
    </row>
    <row r="36425" spans="16:26" x14ac:dyDescent="0.25">
      <c r="P36425" s="120"/>
      <c r="R36425" s="120"/>
      <c r="T36425" s="120"/>
      <c r="V36425" s="120"/>
      <c r="X36425" s="120"/>
      <c r="Z36425" s="120"/>
    </row>
    <row r="36426" spans="16:26" x14ac:dyDescent="0.25">
      <c r="P36426" s="119"/>
      <c r="R36426" s="119"/>
      <c r="T36426" s="119"/>
      <c r="V36426" s="119"/>
      <c r="X36426" s="119"/>
      <c r="Z36426" s="119"/>
    </row>
    <row r="36427" spans="16:26" x14ac:dyDescent="0.25">
      <c r="P36427" s="119"/>
      <c r="R36427" s="119"/>
      <c r="T36427" s="119"/>
      <c r="V36427" s="119"/>
      <c r="X36427" s="119"/>
      <c r="Z36427" s="119"/>
    </row>
    <row r="36428" spans="16:26" x14ac:dyDescent="0.25">
      <c r="P36428" s="120"/>
      <c r="R36428" s="120"/>
      <c r="T36428" s="120"/>
      <c r="V36428" s="120"/>
      <c r="X36428" s="120"/>
      <c r="Z36428" s="120"/>
    </row>
    <row r="36429" spans="16:26" x14ac:dyDescent="0.25">
      <c r="P36429" s="119"/>
      <c r="R36429" s="119"/>
      <c r="T36429" s="119"/>
      <c r="V36429" s="119"/>
      <c r="X36429" s="119"/>
      <c r="Z36429" s="119"/>
    </row>
    <row r="36430" spans="16:26" x14ac:dyDescent="0.25">
      <c r="P36430" s="120"/>
      <c r="R36430" s="120"/>
      <c r="T36430" s="120"/>
      <c r="V36430" s="120"/>
      <c r="X36430" s="120"/>
      <c r="Z36430" s="120"/>
    </row>
    <row r="36431" spans="16:26" x14ac:dyDescent="0.25">
      <c r="P36431" s="119"/>
      <c r="R36431" s="119"/>
      <c r="T36431" s="119"/>
      <c r="V36431" s="119"/>
      <c r="X36431" s="119"/>
      <c r="Z36431" s="119"/>
    </row>
    <row r="36432" spans="16:26" x14ac:dyDescent="0.25">
      <c r="P36432" s="119"/>
      <c r="R36432" s="119"/>
      <c r="T36432" s="119"/>
      <c r="V36432" s="119"/>
      <c r="X36432" s="119"/>
      <c r="Z36432" s="119"/>
    </row>
    <row r="36433" spans="16:26" x14ac:dyDescent="0.25">
      <c r="P36433" s="119"/>
      <c r="R36433" s="119"/>
      <c r="T36433" s="119"/>
      <c r="V36433" s="119"/>
      <c r="X36433" s="119"/>
      <c r="Z36433" s="119"/>
    </row>
    <row r="36434" spans="16:26" x14ac:dyDescent="0.25">
      <c r="P36434" s="121"/>
      <c r="R36434" s="121"/>
      <c r="T36434" s="121"/>
      <c r="V36434" s="121"/>
      <c r="X36434" s="121"/>
      <c r="Z36434" s="121"/>
    </row>
    <row r="36435" spans="16:26" x14ac:dyDescent="0.25">
      <c r="P36435" s="121"/>
      <c r="R36435" s="121"/>
      <c r="T36435" s="121"/>
      <c r="V36435" s="121"/>
      <c r="X36435" s="121"/>
      <c r="Z36435" s="121"/>
    </row>
    <row r="36436" spans="16:26" x14ac:dyDescent="0.25">
      <c r="P36436" s="121"/>
      <c r="R36436" s="121"/>
      <c r="T36436" s="121"/>
      <c r="V36436" s="121"/>
      <c r="X36436" s="121"/>
      <c r="Z36436" s="121"/>
    </row>
    <row r="36437" spans="16:26" x14ac:dyDescent="0.25">
      <c r="P36437" s="121"/>
      <c r="R36437" s="121"/>
      <c r="T36437" s="121"/>
      <c r="V36437" s="121"/>
      <c r="X36437" s="121"/>
      <c r="Z36437" s="121"/>
    </row>
    <row r="36438" spans="16:26" x14ac:dyDescent="0.25">
      <c r="P36438" s="122"/>
      <c r="R36438" s="122"/>
      <c r="T36438" s="122"/>
      <c r="V36438" s="122"/>
      <c r="X36438" s="122"/>
      <c r="Z36438" s="122"/>
    </row>
    <row r="36439" spans="16:26" x14ac:dyDescent="0.25">
      <c r="P36439" s="118"/>
      <c r="R36439" s="118"/>
      <c r="T36439" s="118"/>
      <c r="V36439" s="118"/>
      <c r="X36439" s="118"/>
      <c r="Z36439" s="118"/>
    </row>
    <row r="36440" spans="16:26" x14ac:dyDescent="0.25">
      <c r="P36440" s="119"/>
      <c r="R36440" s="119"/>
      <c r="T36440" s="119"/>
      <c r="V36440" s="119"/>
      <c r="X36440" s="119"/>
      <c r="Z36440" s="119"/>
    </row>
    <row r="36441" spans="16:26" x14ac:dyDescent="0.25">
      <c r="P36441" s="119"/>
      <c r="R36441" s="119"/>
      <c r="T36441" s="119"/>
      <c r="V36441" s="119"/>
      <c r="X36441" s="119"/>
      <c r="Z36441" s="119"/>
    </row>
    <row r="36442" spans="16:26" x14ac:dyDescent="0.25">
      <c r="P36442" s="120"/>
      <c r="R36442" s="120"/>
      <c r="T36442" s="120"/>
      <c r="V36442" s="120"/>
      <c r="X36442" s="120"/>
      <c r="Z36442" s="120"/>
    </row>
    <row r="36443" spans="16:26" x14ac:dyDescent="0.25">
      <c r="P36443" s="119"/>
      <c r="R36443" s="119"/>
      <c r="T36443" s="119"/>
      <c r="V36443" s="119"/>
      <c r="X36443" s="119"/>
      <c r="Z36443" s="119"/>
    </row>
    <row r="36444" spans="16:26" x14ac:dyDescent="0.25">
      <c r="P36444" s="119"/>
      <c r="R36444" s="119"/>
      <c r="T36444" s="119"/>
      <c r="V36444" s="119"/>
      <c r="X36444" s="119"/>
      <c r="Z36444" s="119"/>
    </row>
    <row r="36445" spans="16:26" x14ac:dyDescent="0.25">
      <c r="P36445" s="120"/>
      <c r="R36445" s="120"/>
      <c r="T36445" s="120"/>
      <c r="V36445" s="120"/>
      <c r="X36445" s="120"/>
      <c r="Z36445" s="120"/>
    </row>
    <row r="36446" spans="16:26" x14ac:dyDescent="0.25">
      <c r="P36446" s="119"/>
      <c r="R36446" s="119"/>
      <c r="T36446" s="119"/>
      <c r="V36446" s="119"/>
      <c r="X36446" s="119"/>
      <c r="Z36446" s="119"/>
    </row>
    <row r="36447" spans="16:26" x14ac:dyDescent="0.25">
      <c r="P36447" s="120"/>
      <c r="R36447" s="120"/>
      <c r="T36447" s="120"/>
      <c r="V36447" s="120"/>
      <c r="X36447" s="120"/>
      <c r="Z36447" s="120"/>
    </row>
    <row r="36448" spans="16:26" x14ac:dyDescent="0.25">
      <c r="P36448" s="119"/>
      <c r="R36448" s="119"/>
      <c r="T36448" s="119"/>
      <c r="V36448" s="119"/>
      <c r="X36448" s="119"/>
      <c r="Z36448" s="119"/>
    </row>
    <row r="36449" spans="16:26" x14ac:dyDescent="0.25">
      <c r="P36449" s="119"/>
      <c r="R36449" s="119"/>
      <c r="T36449" s="119"/>
      <c r="V36449" s="119"/>
      <c r="X36449" s="119"/>
      <c r="Z36449" s="119"/>
    </row>
    <row r="36450" spans="16:26" x14ac:dyDescent="0.25">
      <c r="P36450" s="119"/>
      <c r="R36450" s="119"/>
      <c r="T36450" s="119"/>
      <c r="V36450" s="119"/>
      <c r="X36450" s="119"/>
      <c r="Z36450" s="119"/>
    </row>
    <row r="36451" spans="16:26" x14ac:dyDescent="0.25">
      <c r="P36451" s="121"/>
      <c r="R36451" s="121"/>
      <c r="T36451" s="121"/>
      <c r="V36451" s="121"/>
      <c r="X36451" s="121"/>
      <c r="Z36451" s="121"/>
    </row>
    <row r="36452" spans="16:26" x14ac:dyDescent="0.25">
      <c r="P36452" s="121"/>
      <c r="R36452" s="121"/>
      <c r="T36452" s="121"/>
      <c r="V36452" s="121"/>
      <c r="X36452" s="121"/>
      <c r="Z36452" s="121"/>
    </row>
    <row r="36453" spans="16:26" x14ac:dyDescent="0.25">
      <c r="P36453" s="121"/>
      <c r="R36453" s="121"/>
      <c r="T36453" s="121"/>
      <c r="V36453" s="121"/>
      <c r="X36453" s="121"/>
      <c r="Z36453" s="121"/>
    </row>
    <row r="36454" spans="16:26" x14ac:dyDescent="0.25">
      <c r="P36454" s="121"/>
      <c r="R36454" s="121"/>
      <c r="T36454" s="121"/>
      <c r="V36454" s="121"/>
      <c r="X36454" s="121"/>
      <c r="Z36454" s="121"/>
    </row>
    <row r="36455" spans="16:26" x14ac:dyDescent="0.25">
      <c r="P36455" s="122"/>
      <c r="R36455" s="122"/>
      <c r="T36455" s="122"/>
      <c r="V36455" s="122"/>
      <c r="X36455" s="122"/>
      <c r="Z36455" s="122"/>
    </row>
    <row r="36456" spans="16:26" x14ac:dyDescent="0.25">
      <c r="P36456" s="118"/>
      <c r="R36456" s="118"/>
      <c r="T36456" s="118"/>
      <c r="V36456" s="118"/>
      <c r="X36456" s="118"/>
      <c r="Z36456" s="118"/>
    </row>
    <row r="36457" spans="16:26" x14ac:dyDescent="0.25">
      <c r="P36457" s="119"/>
      <c r="R36457" s="119"/>
      <c r="T36457" s="119"/>
      <c r="V36457" s="119"/>
      <c r="X36457" s="119"/>
      <c r="Z36457" s="119"/>
    </row>
    <row r="36458" spans="16:26" x14ac:dyDescent="0.25">
      <c r="P36458" s="119"/>
      <c r="R36458" s="119"/>
      <c r="T36458" s="119"/>
      <c r="V36458" s="119"/>
      <c r="X36458" s="119"/>
      <c r="Z36458" s="119"/>
    </row>
    <row r="36459" spans="16:26" x14ac:dyDescent="0.25">
      <c r="P36459" s="120"/>
      <c r="R36459" s="120"/>
      <c r="T36459" s="120"/>
      <c r="V36459" s="120"/>
      <c r="X36459" s="120"/>
      <c r="Z36459" s="120"/>
    </row>
    <row r="36460" spans="16:26" x14ac:dyDescent="0.25">
      <c r="P36460" s="119"/>
      <c r="R36460" s="119"/>
      <c r="T36460" s="119"/>
      <c r="V36460" s="119"/>
      <c r="X36460" s="119"/>
      <c r="Z36460" s="119"/>
    </row>
    <row r="36461" spans="16:26" x14ac:dyDescent="0.25">
      <c r="P36461" s="119"/>
      <c r="R36461" s="119"/>
      <c r="T36461" s="119"/>
      <c r="V36461" s="119"/>
      <c r="X36461" s="119"/>
      <c r="Z36461" s="119"/>
    </row>
    <row r="36462" spans="16:26" x14ac:dyDescent="0.25">
      <c r="P36462" s="120"/>
      <c r="R36462" s="120"/>
      <c r="T36462" s="120"/>
      <c r="V36462" s="120"/>
      <c r="X36462" s="120"/>
      <c r="Z36462" s="120"/>
    </row>
    <row r="36463" spans="16:26" x14ac:dyDescent="0.25">
      <c r="P36463" s="119"/>
      <c r="R36463" s="119"/>
      <c r="T36463" s="119"/>
      <c r="V36463" s="119"/>
      <c r="X36463" s="119"/>
      <c r="Z36463" s="119"/>
    </row>
    <row r="36464" spans="16:26" x14ac:dyDescent="0.25">
      <c r="P36464" s="120"/>
      <c r="R36464" s="120"/>
      <c r="T36464" s="120"/>
      <c r="V36464" s="120"/>
      <c r="X36464" s="120"/>
      <c r="Z36464" s="120"/>
    </row>
    <row r="36465" spans="16:26" x14ac:dyDescent="0.25">
      <c r="P36465" s="119"/>
      <c r="R36465" s="119"/>
      <c r="T36465" s="119"/>
      <c r="V36465" s="119"/>
      <c r="X36465" s="119"/>
      <c r="Z36465" s="119"/>
    </row>
    <row r="36466" spans="16:26" x14ac:dyDescent="0.25">
      <c r="P36466" s="119"/>
      <c r="R36466" s="119"/>
      <c r="T36466" s="119"/>
      <c r="V36466" s="119"/>
      <c r="X36466" s="119"/>
      <c r="Z36466" s="119"/>
    </row>
    <row r="36467" spans="16:26" x14ac:dyDescent="0.25">
      <c r="P36467" s="119"/>
      <c r="R36467" s="119"/>
      <c r="T36467" s="119"/>
      <c r="V36467" s="119"/>
      <c r="X36467" s="119"/>
      <c r="Z36467" s="119"/>
    </row>
    <row r="36468" spans="16:26" x14ac:dyDescent="0.25">
      <c r="P36468" s="121"/>
      <c r="R36468" s="121"/>
      <c r="T36468" s="121"/>
      <c r="V36468" s="121"/>
      <c r="X36468" s="121"/>
      <c r="Z36468" s="121"/>
    </row>
    <row r="36469" spans="16:26" x14ac:dyDescent="0.25">
      <c r="P36469" s="121"/>
      <c r="R36469" s="121"/>
      <c r="T36469" s="121"/>
      <c r="V36469" s="121"/>
      <c r="X36469" s="121"/>
      <c r="Z36469" s="121"/>
    </row>
    <row r="36470" spans="16:26" x14ac:dyDescent="0.25">
      <c r="P36470" s="121"/>
      <c r="R36470" s="121"/>
      <c r="T36470" s="121"/>
      <c r="V36470" s="121"/>
      <c r="X36470" s="121"/>
      <c r="Z36470" s="121"/>
    </row>
    <row r="36471" spans="16:26" x14ac:dyDescent="0.25">
      <c r="P36471" s="121"/>
      <c r="R36471" s="121"/>
      <c r="T36471" s="121"/>
      <c r="V36471" s="121"/>
      <c r="X36471" s="121"/>
      <c r="Z36471" s="121"/>
    </row>
    <row r="36472" spans="16:26" x14ac:dyDescent="0.25">
      <c r="P36472" s="122"/>
      <c r="R36472" s="122"/>
      <c r="T36472" s="122"/>
      <c r="V36472" s="122"/>
      <c r="X36472" s="122"/>
      <c r="Z36472" s="122"/>
    </row>
    <row r="36473" spans="16:26" x14ac:dyDescent="0.25">
      <c r="P36473" s="118"/>
      <c r="R36473" s="118"/>
      <c r="T36473" s="118"/>
      <c r="V36473" s="118"/>
      <c r="X36473" s="118"/>
      <c r="Z36473" s="118"/>
    </row>
    <row r="36474" spans="16:26" x14ac:dyDescent="0.25">
      <c r="P36474" s="119"/>
      <c r="R36474" s="119"/>
      <c r="T36474" s="119"/>
      <c r="V36474" s="119"/>
      <c r="X36474" s="119"/>
      <c r="Z36474" s="119"/>
    </row>
    <row r="36475" spans="16:26" x14ac:dyDescent="0.25">
      <c r="P36475" s="119"/>
      <c r="R36475" s="119"/>
      <c r="T36475" s="119"/>
      <c r="V36475" s="119"/>
      <c r="X36475" s="119"/>
      <c r="Z36475" s="119"/>
    </row>
    <row r="36476" spans="16:26" x14ac:dyDescent="0.25">
      <c r="P36476" s="120"/>
      <c r="R36476" s="120"/>
      <c r="T36476" s="120"/>
      <c r="V36476" s="120"/>
      <c r="X36476" s="120"/>
      <c r="Z36476" s="120"/>
    </row>
    <row r="36477" spans="16:26" x14ac:dyDescent="0.25">
      <c r="P36477" s="119"/>
      <c r="R36477" s="119"/>
      <c r="T36477" s="119"/>
      <c r="V36477" s="119"/>
      <c r="X36477" s="119"/>
      <c r="Z36477" s="119"/>
    </row>
    <row r="36478" spans="16:26" x14ac:dyDescent="0.25">
      <c r="P36478" s="119"/>
      <c r="R36478" s="119"/>
      <c r="T36478" s="119"/>
      <c r="V36478" s="119"/>
      <c r="X36478" s="119"/>
      <c r="Z36478" s="119"/>
    </row>
    <row r="36479" spans="16:26" x14ac:dyDescent="0.25">
      <c r="P36479" s="120"/>
      <c r="R36479" s="120"/>
      <c r="T36479" s="120"/>
      <c r="V36479" s="120"/>
      <c r="X36479" s="120"/>
      <c r="Z36479" s="120"/>
    </row>
    <row r="36480" spans="16:26" x14ac:dyDescent="0.25">
      <c r="P36480" s="119"/>
      <c r="R36480" s="119"/>
      <c r="T36480" s="119"/>
      <c r="V36480" s="119"/>
      <c r="X36480" s="119"/>
      <c r="Z36480" s="119"/>
    </row>
    <row r="36481" spans="16:26" x14ac:dyDescent="0.25">
      <c r="P36481" s="120"/>
      <c r="R36481" s="120"/>
      <c r="T36481" s="120"/>
      <c r="V36481" s="120"/>
      <c r="X36481" s="120"/>
      <c r="Z36481" s="120"/>
    </row>
    <row r="36482" spans="16:26" x14ac:dyDescent="0.25">
      <c r="P36482" s="119"/>
      <c r="R36482" s="119"/>
      <c r="T36482" s="119"/>
      <c r="V36482" s="119"/>
      <c r="X36482" s="119"/>
      <c r="Z36482" s="119"/>
    </row>
    <row r="36483" spans="16:26" x14ac:dyDescent="0.25">
      <c r="P36483" s="119"/>
      <c r="R36483" s="119"/>
      <c r="T36483" s="119"/>
      <c r="V36483" s="119"/>
      <c r="X36483" s="119"/>
      <c r="Z36483" s="119"/>
    </row>
    <row r="36484" spans="16:26" x14ac:dyDescent="0.25">
      <c r="P36484" s="119"/>
      <c r="R36484" s="119"/>
      <c r="T36484" s="119"/>
      <c r="V36484" s="119"/>
      <c r="X36484" s="119"/>
      <c r="Z36484" s="119"/>
    </row>
    <row r="36485" spans="16:26" x14ac:dyDescent="0.25">
      <c r="P36485" s="121"/>
      <c r="R36485" s="121"/>
      <c r="T36485" s="121"/>
      <c r="V36485" s="121"/>
      <c r="X36485" s="121"/>
      <c r="Z36485" s="121"/>
    </row>
    <row r="36486" spans="16:26" x14ac:dyDescent="0.25">
      <c r="P36486" s="121"/>
      <c r="R36486" s="121"/>
      <c r="T36486" s="121"/>
      <c r="V36486" s="121"/>
      <c r="X36486" s="121"/>
      <c r="Z36486" s="121"/>
    </row>
    <row r="36487" spans="16:26" x14ac:dyDescent="0.25">
      <c r="P36487" s="121"/>
      <c r="R36487" s="121"/>
      <c r="T36487" s="121"/>
      <c r="V36487" s="121"/>
      <c r="X36487" s="121"/>
      <c r="Z36487" s="121"/>
    </row>
    <row r="36488" spans="16:26" x14ac:dyDescent="0.25">
      <c r="P36488" s="121"/>
      <c r="R36488" s="121"/>
      <c r="T36488" s="121"/>
      <c r="V36488" s="121"/>
      <c r="X36488" s="121"/>
      <c r="Z36488" s="121"/>
    </row>
    <row r="36489" spans="16:26" x14ac:dyDescent="0.25">
      <c r="P36489" s="122"/>
      <c r="R36489" s="122"/>
      <c r="T36489" s="122"/>
      <c r="V36489" s="122"/>
      <c r="X36489" s="122"/>
      <c r="Z36489" s="122"/>
    </row>
    <row r="36490" spans="16:26" x14ac:dyDescent="0.25">
      <c r="P36490" s="118"/>
      <c r="R36490" s="118"/>
      <c r="T36490" s="118"/>
      <c r="V36490" s="118"/>
      <c r="X36490" s="118"/>
      <c r="Z36490" s="118"/>
    </row>
    <row r="36491" spans="16:26" x14ac:dyDescent="0.25">
      <c r="P36491" s="119"/>
      <c r="R36491" s="119"/>
      <c r="T36491" s="119"/>
      <c r="V36491" s="119"/>
      <c r="X36491" s="119"/>
      <c r="Z36491" s="119"/>
    </row>
    <row r="36492" spans="16:26" x14ac:dyDescent="0.25">
      <c r="P36492" s="119"/>
      <c r="R36492" s="119"/>
      <c r="T36492" s="119"/>
      <c r="V36492" s="119"/>
      <c r="X36492" s="119"/>
      <c r="Z36492" s="119"/>
    </row>
    <row r="36493" spans="16:26" x14ac:dyDescent="0.25">
      <c r="P36493" s="120"/>
      <c r="R36493" s="120"/>
      <c r="T36493" s="120"/>
      <c r="V36493" s="120"/>
      <c r="X36493" s="120"/>
      <c r="Z36493" s="120"/>
    </row>
    <row r="36494" spans="16:26" x14ac:dyDescent="0.25">
      <c r="P36494" s="119"/>
      <c r="R36494" s="119"/>
      <c r="T36494" s="119"/>
      <c r="V36494" s="119"/>
      <c r="X36494" s="119"/>
      <c r="Z36494" s="119"/>
    </row>
    <row r="36495" spans="16:26" x14ac:dyDescent="0.25">
      <c r="P36495" s="119"/>
      <c r="R36495" s="119"/>
      <c r="T36495" s="119"/>
      <c r="V36495" s="119"/>
      <c r="X36495" s="119"/>
      <c r="Z36495" s="119"/>
    </row>
    <row r="36496" spans="16:26" x14ac:dyDescent="0.25">
      <c r="P36496" s="120"/>
      <c r="R36496" s="120"/>
      <c r="T36496" s="120"/>
      <c r="V36496" s="120"/>
      <c r="X36496" s="120"/>
      <c r="Z36496" s="120"/>
    </row>
    <row r="36497" spans="16:26" x14ac:dyDescent="0.25">
      <c r="P36497" s="119"/>
      <c r="R36497" s="119"/>
      <c r="T36497" s="119"/>
      <c r="V36497" s="119"/>
      <c r="X36497" s="119"/>
      <c r="Z36497" s="119"/>
    </row>
    <row r="36498" spans="16:26" x14ac:dyDescent="0.25">
      <c r="P36498" s="120"/>
      <c r="R36498" s="120"/>
      <c r="T36498" s="120"/>
      <c r="V36498" s="120"/>
      <c r="X36498" s="120"/>
      <c r="Z36498" s="120"/>
    </row>
    <row r="36499" spans="16:26" x14ac:dyDescent="0.25">
      <c r="P36499" s="119"/>
      <c r="R36499" s="119"/>
      <c r="T36499" s="119"/>
      <c r="V36499" s="119"/>
      <c r="X36499" s="119"/>
      <c r="Z36499" s="119"/>
    </row>
    <row r="36500" spans="16:26" x14ac:dyDescent="0.25">
      <c r="P36500" s="119"/>
      <c r="R36500" s="119"/>
      <c r="T36500" s="119"/>
      <c r="V36500" s="119"/>
      <c r="X36500" s="119"/>
      <c r="Z36500" s="119"/>
    </row>
    <row r="36501" spans="16:26" x14ac:dyDescent="0.25">
      <c r="P36501" s="119"/>
      <c r="R36501" s="119"/>
      <c r="T36501" s="119"/>
      <c r="V36501" s="119"/>
      <c r="X36501" s="119"/>
      <c r="Z36501" s="119"/>
    </row>
    <row r="36502" spans="16:26" x14ac:dyDescent="0.25">
      <c r="P36502" s="121"/>
      <c r="R36502" s="121"/>
      <c r="T36502" s="121"/>
      <c r="V36502" s="121"/>
      <c r="X36502" s="121"/>
      <c r="Z36502" s="121"/>
    </row>
    <row r="36503" spans="16:26" x14ac:dyDescent="0.25">
      <c r="P36503" s="121"/>
      <c r="R36503" s="121"/>
      <c r="T36503" s="121"/>
      <c r="V36503" s="121"/>
      <c r="X36503" s="121"/>
      <c r="Z36503" s="121"/>
    </row>
    <row r="36504" spans="16:26" x14ac:dyDescent="0.25">
      <c r="P36504" s="121"/>
      <c r="R36504" s="121"/>
      <c r="T36504" s="121"/>
      <c r="V36504" s="121"/>
      <c r="X36504" s="121"/>
      <c r="Z36504" s="121"/>
    </row>
    <row r="36505" spans="16:26" x14ac:dyDescent="0.25">
      <c r="P36505" s="121"/>
      <c r="R36505" s="121"/>
      <c r="T36505" s="121"/>
      <c r="V36505" s="121"/>
      <c r="X36505" s="121"/>
      <c r="Z36505" s="121"/>
    </row>
    <row r="36506" spans="16:26" x14ac:dyDescent="0.25">
      <c r="P36506" s="122"/>
      <c r="R36506" s="122"/>
      <c r="T36506" s="122"/>
      <c r="V36506" s="122"/>
      <c r="X36506" s="122"/>
      <c r="Z36506" s="122"/>
    </row>
    <row r="36507" spans="16:26" x14ac:dyDescent="0.25">
      <c r="P36507" s="118"/>
      <c r="R36507" s="118"/>
      <c r="T36507" s="118"/>
      <c r="V36507" s="118"/>
      <c r="X36507" s="118"/>
      <c r="Z36507" s="118"/>
    </row>
    <row r="36508" spans="16:26" x14ac:dyDescent="0.25">
      <c r="P36508" s="119"/>
      <c r="R36508" s="119"/>
      <c r="T36508" s="119"/>
      <c r="V36508" s="119"/>
      <c r="X36508" s="119"/>
      <c r="Z36508" s="119"/>
    </row>
    <row r="36509" spans="16:26" x14ac:dyDescent="0.25">
      <c r="P36509" s="119"/>
      <c r="R36509" s="119"/>
      <c r="T36509" s="119"/>
      <c r="V36509" s="119"/>
      <c r="X36509" s="119"/>
      <c r="Z36509" s="119"/>
    </row>
    <row r="36510" spans="16:26" x14ac:dyDescent="0.25">
      <c r="P36510" s="120"/>
      <c r="R36510" s="120"/>
      <c r="T36510" s="120"/>
      <c r="V36510" s="120"/>
      <c r="X36510" s="120"/>
      <c r="Z36510" s="120"/>
    </row>
    <row r="36511" spans="16:26" x14ac:dyDescent="0.25">
      <c r="P36511" s="119"/>
      <c r="R36511" s="119"/>
      <c r="T36511" s="119"/>
      <c r="V36511" s="119"/>
      <c r="X36511" s="119"/>
      <c r="Z36511" s="119"/>
    </row>
    <row r="36512" spans="16:26" x14ac:dyDescent="0.25">
      <c r="P36512" s="119"/>
      <c r="R36512" s="119"/>
      <c r="T36512" s="119"/>
      <c r="V36512" s="119"/>
      <c r="X36512" s="119"/>
      <c r="Z36512" s="119"/>
    </row>
    <row r="36513" spans="16:26" x14ac:dyDescent="0.25">
      <c r="P36513" s="120"/>
      <c r="R36513" s="120"/>
      <c r="T36513" s="120"/>
      <c r="V36513" s="120"/>
      <c r="X36513" s="120"/>
      <c r="Z36513" s="120"/>
    </row>
    <row r="36514" spans="16:26" x14ac:dyDescent="0.25">
      <c r="P36514" s="119"/>
      <c r="R36514" s="119"/>
      <c r="T36514" s="119"/>
      <c r="V36514" s="119"/>
      <c r="X36514" s="119"/>
      <c r="Z36514" s="119"/>
    </row>
    <row r="36515" spans="16:26" x14ac:dyDescent="0.25">
      <c r="P36515" s="120"/>
      <c r="R36515" s="120"/>
      <c r="T36515" s="120"/>
      <c r="V36515" s="120"/>
      <c r="X36515" s="120"/>
      <c r="Z36515" s="120"/>
    </row>
    <row r="36516" spans="16:26" x14ac:dyDescent="0.25">
      <c r="P36516" s="119"/>
      <c r="R36516" s="119"/>
      <c r="T36516" s="119"/>
      <c r="V36516" s="119"/>
      <c r="X36516" s="119"/>
      <c r="Z36516" s="119"/>
    </row>
    <row r="36517" spans="16:26" x14ac:dyDescent="0.25">
      <c r="P36517" s="119"/>
      <c r="R36517" s="119"/>
      <c r="T36517" s="119"/>
      <c r="V36517" s="119"/>
      <c r="X36517" s="119"/>
      <c r="Z36517" s="119"/>
    </row>
    <row r="36518" spans="16:26" x14ac:dyDescent="0.25">
      <c r="P36518" s="119"/>
      <c r="R36518" s="119"/>
      <c r="T36518" s="119"/>
      <c r="V36518" s="119"/>
      <c r="X36518" s="119"/>
      <c r="Z36518" s="119"/>
    </row>
    <row r="36519" spans="16:26" x14ac:dyDescent="0.25">
      <c r="P36519" s="121"/>
      <c r="R36519" s="121"/>
      <c r="T36519" s="121"/>
      <c r="V36519" s="121"/>
      <c r="X36519" s="121"/>
      <c r="Z36519" s="121"/>
    </row>
    <row r="36520" spans="16:26" x14ac:dyDescent="0.25">
      <c r="P36520" s="121"/>
      <c r="R36520" s="121"/>
      <c r="T36520" s="121"/>
      <c r="V36520" s="121"/>
      <c r="X36520" s="121"/>
      <c r="Z36520" s="121"/>
    </row>
    <row r="36521" spans="16:26" x14ac:dyDescent="0.25">
      <c r="P36521" s="121"/>
      <c r="R36521" s="121"/>
      <c r="T36521" s="121"/>
      <c r="V36521" s="121"/>
      <c r="X36521" s="121"/>
      <c r="Z36521" s="121"/>
    </row>
    <row r="36522" spans="16:26" x14ac:dyDescent="0.25">
      <c r="P36522" s="121"/>
      <c r="R36522" s="121"/>
      <c r="T36522" s="121"/>
      <c r="V36522" s="121"/>
      <c r="X36522" s="121"/>
      <c r="Z36522" s="121"/>
    </row>
    <row r="36523" spans="16:26" x14ac:dyDescent="0.25">
      <c r="P36523" s="122"/>
      <c r="R36523" s="122"/>
      <c r="T36523" s="122"/>
      <c r="V36523" s="122"/>
      <c r="X36523" s="122"/>
      <c r="Z36523" s="122"/>
    </row>
    <row r="36524" spans="16:26" x14ac:dyDescent="0.25">
      <c r="P36524" s="118"/>
      <c r="R36524" s="118"/>
      <c r="T36524" s="118"/>
      <c r="V36524" s="118"/>
      <c r="X36524" s="118"/>
      <c r="Z36524" s="118"/>
    </row>
    <row r="36525" spans="16:26" x14ac:dyDescent="0.25">
      <c r="P36525" s="119"/>
      <c r="R36525" s="119"/>
      <c r="T36525" s="119"/>
      <c r="V36525" s="119"/>
      <c r="X36525" s="119"/>
      <c r="Z36525" s="119"/>
    </row>
    <row r="36526" spans="16:26" x14ac:dyDescent="0.25">
      <c r="P36526" s="119"/>
      <c r="R36526" s="119"/>
      <c r="T36526" s="119"/>
      <c r="V36526" s="119"/>
      <c r="X36526" s="119"/>
      <c r="Z36526" s="119"/>
    </row>
    <row r="36527" spans="16:26" x14ac:dyDescent="0.25">
      <c r="P36527" s="120"/>
      <c r="R36527" s="120"/>
      <c r="T36527" s="120"/>
      <c r="V36527" s="120"/>
      <c r="X36527" s="120"/>
      <c r="Z36527" s="120"/>
    </row>
    <row r="36528" spans="16:26" x14ac:dyDescent="0.25">
      <c r="P36528" s="119"/>
      <c r="R36528" s="119"/>
      <c r="T36528" s="119"/>
      <c r="V36528" s="119"/>
      <c r="X36528" s="119"/>
      <c r="Z36528" s="119"/>
    </row>
    <row r="36529" spans="16:26" x14ac:dyDescent="0.25">
      <c r="P36529" s="119"/>
      <c r="R36529" s="119"/>
      <c r="T36529" s="119"/>
      <c r="V36529" s="119"/>
      <c r="X36529" s="119"/>
      <c r="Z36529" s="119"/>
    </row>
    <row r="36530" spans="16:26" x14ac:dyDescent="0.25">
      <c r="P36530" s="120"/>
      <c r="R36530" s="120"/>
      <c r="T36530" s="120"/>
      <c r="V36530" s="120"/>
      <c r="X36530" s="120"/>
      <c r="Z36530" s="120"/>
    </row>
    <row r="36531" spans="16:26" x14ac:dyDescent="0.25">
      <c r="P36531" s="119"/>
      <c r="R36531" s="119"/>
      <c r="T36531" s="119"/>
      <c r="V36531" s="119"/>
      <c r="X36531" s="119"/>
      <c r="Z36531" s="119"/>
    </row>
    <row r="36532" spans="16:26" x14ac:dyDescent="0.25">
      <c r="P36532" s="120"/>
      <c r="R36532" s="120"/>
      <c r="T36532" s="120"/>
      <c r="V36532" s="120"/>
      <c r="X36532" s="120"/>
      <c r="Z36532" s="120"/>
    </row>
    <row r="36533" spans="16:26" x14ac:dyDescent="0.25">
      <c r="P36533" s="119"/>
      <c r="R36533" s="119"/>
      <c r="T36533" s="119"/>
      <c r="V36533" s="119"/>
      <c r="X36533" s="119"/>
      <c r="Z36533" s="119"/>
    </row>
    <row r="36534" spans="16:26" x14ac:dyDescent="0.25">
      <c r="P36534" s="119"/>
      <c r="R36534" s="119"/>
      <c r="T36534" s="119"/>
      <c r="V36534" s="119"/>
      <c r="X36534" s="119"/>
      <c r="Z36534" s="119"/>
    </row>
    <row r="36535" spans="16:26" x14ac:dyDescent="0.25">
      <c r="P36535" s="119"/>
      <c r="R36535" s="119"/>
      <c r="T36535" s="119"/>
      <c r="V36535" s="119"/>
      <c r="X36535" s="119"/>
      <c r="Z36535" s="119"/>
    </row>
    <row r="36536" spans="16:26" x14ac:dyDescent="0.25">
      <c r="P36536" s="121"/>
      <c r="R36536" s="121"/>
      <c r="T36536" s="121"/>
      <c r="V36536" s="121"/>
      <c r="X36536" s="121"/>
      <c r="Z36536" s="121"/>
    </row>
    <row r="36537" spans="16:26" x14ac:dyDescent="0.25">
      <c r="P36537" s="121"/>
      <c r="R36537" s="121"/>
      <c r="T36537" s="121"/>
      <c r="V36537" s="121"/>
      <c r="X36537" s="121"/>
      <c r="Z36537" s="121"/>
    </row>
    <row r="36538" spans="16:26" x14ac:dyDescent="0.25">
      <c r="P36538" s="121"/>
      <c r="R36538" s="121"/>
      <c r="T36538" s="121"/>
      <c r="V36538" s="121"/>
      <c r="X36538" s="121"/>
      <c r="Z36538" s="121"/>
    </row>
    <row r="36539" spans="16:26" x14ac:dyDescent="0.25">
      <c r="P36539" s="121"/>
      <c r="R36539" s="121"/>
      <c r="T36539" s="121"/>
      <c r="V36539" s="121"/>
      <c r="X36539" s="121"/>
      <c r="Z36539" s="121"/>
    </row>
    <row r="36540" spans="16:26" x14ac:dyDescent="0.25">
      <c r="P36540" s="122"/>
      <c r="R36540" s="122"/>
      <c r="T36540" s="122"/>
      <c r="V36540" s="122"/>
      <c r="X36540" s="122"/>
      <c r="Z36540" s="122"/>
    </row>
    <row r="36541" spans="16:26" x14ac:dyDescent="0.25">
      <c r="P36541" s="118"/>
      <c r="R36541" s="118"/>
      <c r="T36541" s="118"/>
      <c r="V36541" s="118"/>
      <c r="X36541" s="118"/>
      <c r="Z36541" s="118"/>
    </row>
    <row r="36542" spans="16:26" x14ac:dyDescent="0.25">
      <c r="P36542" s="119"/>
      <c r="R36542" s="119"/>
      <c r="T36542" s="119"/>
      <c r="V36542" s="119"/>
      <c r="X36542" s="119"/>
      <c r="Z36542" s="119"/>
    </row>
    <row r="36543" spans="16:26" x14ac:dyDescent="0.25">
      <c r="P36543" s="119"/>
      <c r="R36543" s="119"/>
      <c r="T36543" s="119"/>
      <c r="V36543" s="119"/>
      <c r="X36543" s="119"/>
      <c r="Z36543" s="119"/>
    </row>
    <row r="36544" spans="16:26" x14ac:dyDescent="0.25">
      <c r="P36544" s="120"/>
      <c r="R36544" s="120"/>
      <c r="T36544" s="120"/>
      <c r="V36544" s="120"/>
      <c r="X36544" s="120"/>
      <c r="Z36544" s="120"/>
    </row>
    <row r="36545" spans="16:26" x14ac:dyDescent="0.25">
      <c r="P36545" s="119"/>
      <c r="R36545" s="119"/>
      <c r="T36545" s="119"/>
      <c r="V36545" s="119"/>
      <c r="X36545" s="119"/>
      <c r="Z36545" s="119"/>
    </row>
    <row r="36546" spans="16:26" x14ac:dyDescent="0.25">
      <c r="P36546" s="119"/>
      <c r="R36546" s="119"/>
      <c r="T36546" s="119"/>
      <c r="V36546" s="119"/>
      <c r="X36546" s="119"/>
      <c r="Z36546" s="119"/>
    </row>
    <row r="36547" spans="16:26" x14ac:dyDescent="0.25">
      <c r="P36547" s="120"/>
      <c r="R36547" s="120"/>
      <c r="T36547" s="120"/>
      <c r="V36547" s="120"/>
      <c r="X36547" s="120"/>
      <c r="Z36547" s="120"/>
    </row>
    <row r="36548" spans="16:26" x14ac:dyDescent="0.25">
      <c r="P36548" s="119"/>
      <c r="R36548" s="119"/>
      <c r="T36548" s="119"/>
      <c r="V36548" s="119"/>
      <c r="X36548" s="119"/>
      <c r="Z36548" s="119"/>
    </row>
    <row r="36549" spans="16:26" x14ac:dyDescent="0.25">
      <c r="P36549" s="120"/>
      <c r="R36549" s="120"/>
      <c r="T36549" s="120"/>
      <c r="V36549" s="120"/>
      <c r="X36549" s="120"/>
      <c r="Z36549" s="120"/>
    </row>
    <row r="36550" spans="16:26" x14ac:dyDescent="0.25">
      <c r="P36550" s="119"/>
      <c r="R36550" s="119"/>
      <c r="T36550" s="119"/>
      <c r="V36550" s="119"/>
      <c r="X36550" s="119"/>
      <c r="Z36550" s="119"/>
    </row>
    <row r="36551" spans="16:26" x14ac:dyDescent="0.25">
      <c r="P36551" s="119"/>
      <c r="R36551" s="119"/>
      <c r="T36551" s="119"/>
      <c r="V36551" s="119"/>
      <c r="X36551" s="119"/>
      <c r="Z36551" s="119"/>
    </row>
    <row r="36552" spans="16:26" x14ac:dyDescent="0.25">
      <c r="P36552" s="119"/>
      <c r="R36552" s="119"/>
      <c r="T36552" s="119"/>
      <c r="V36552" s="119"/>
      <c r="X36552" s="119"/>
      <c r="Z36552" s="119"/>
    </row>
    <row r="36553" spans="16:26" x14ac:dyDescent="0.25">
      <c r="P36553" s="121"/>
      <c r="R36553" s="121"/>
      <c r="T36553" s="121"/>
      <c r="V36553" s="121"/>
      <c r="X36553" s="121"/>
      <c r="Z36553" s="121"/>
    </row>
    <row r="36554" spans="16:26" x14ac:dyDescent="0.25">
      <c r="P36554" s="121"/>
      <c r="R36554" s="121"/>
      <c r="T36554" s="121"/>
      <c r="V36554" s="121"/>
      <c r="X36554" s="121"/>
      <c r="Z36554" s="121"/>
    </row>
    <row r="36555" spans="16:26" x14ac:dyDescent="0.25">
      <c r="P36555" s="121"/>
      <c r="R36555" s="121"/>
      <c r="T36555" s="121"/>
      <c r="V36555" s="121"/>
      <c r="X36555" s="121"/>
      <c r="Z36555" s="121"/>
    </row>
    <row r="36556" spans="16:26" x14ac:dyDescent="0.25">
      <c r="P36556" s="121"/>
      <c r="R36556" s="121"/>
      <c r="T36556" s="121"/>
      <c r="V36556" s="121"/>
      <c r="X36556" s="121"/>
      <c r="Z36556" s="121"/>
    </row>
    <row r="36557" spans="16:26" x14ac:dyDescent="0.25">
      <c r="P36557" s="122"/>
      <c r="R36557" s="122"/>
      <c r="T36557" s="122"/>
      <c r="V36557" s="122"/>
      <c r="X36557" s="122"/>
      <c r="Z36557" s="122"/>
    </row>
    <row r="36558" spans="16:26" x14ac:dyDescent="0.25">
      <c r="P36558" s="118"/>
      <c r="R36558" s="118"/>
      <c r="T36558" s="118"/>
      <c r="V36558" s="118"/>
      <c r="X36558" s="118"/>
      <c r="Z36558" s="118"/>
    </row>
    <row r="36559" spans="16:26" x14ac:dyDescent="0.25">
      <c r="P36559" s="119"/>
      <c r="R36559" s="119"/>
      <c r="T36559" s="119"/>
      <c r="V36559" s="119"/>
      <c r="X36559" s="119"/>
      <c r="Z36559" s="119"/>
    </row>
    <row r="36560" spans="16:26" x14ac:dyDescent="0.25">
      <c r="P36560" s="119"/>
      <c r="R36560" s="119"/>
      <c r="T36560" s="119"/>
      <c r="V36560" s="119"/>
      <c r="X36560" s="119"/>
      <c r="Z36560" s="119"/>
    </row>
    <row r="36561" spans="16:26" x14ac:dyDescent="0.25">
      <c r="P36561" s="120"/>
      <c r="R36561" s="120"/>
      <c r="T36561" s="120"/>
      <c r="V36561" s="120"/>
      <c r="X36561" s="120"/>
      <c r="Z36561" s="120"/>
    </row>
    <row r="36562" spans="16:26" x14ac:dyDescent="0.25">
      <c r="P36562" s="119"/>
      <c r="R36562" s="119"/>
      <c r="T36562" s="119"/>
      <c r="V36562" s="119"/>
      <c r="X36562" s="119"/>
      <c r="Z36562" s="119"/>
    </row>
    <row r="36563" spans="16:26" x14ac:dyDescent="0.25">
      <c r="P36563" s="119"/>
      <c r="R36563" s="119"/>
      <c r="T36563" s="119"/>
      <c r="V36563" s="119"/>
      <c r="X36563" s="119"/>
      <c r="Z36563" s="119"/>
    </row>
    <row r="36564" spans="16:26" x14ac:dyDescent="0.25">
      <c r="P36564" s="120"/>
      <c r="R36564" s="120"/>
      <c r="T36564" s="120"/>
      <c r="V36564" s="120"/>
      <c r="X36564" s="120"/>
      <c r="Z36564" s="120"/>
    </row>
    <row r="36565" spans="16:26" x14ac:dyDescent="0.25">
      <c r="P36565" s="119"/>
      <c r="R36565" s="119"/>
      <c r="T36565" s="119"/>
      <c r="V36565" s="119"/>
      <c r="X36565" s="119"/>
      <c r="Z36565" s="119"/>
    </row>
    <row r="36566" spans="16:26" x14ac:dyDescent="0.25">
      <c r="P36566" s="120"/>
      <c r="R36566" s="120"/>
      <c r="T36566" s="120"/>
      <c r="V36566" s="120"/>
      <c r="X36566" s="120"/>
      <c r="Z36566" s="120"/>
    </row>
    <row r="36567" spans="16:26" x14ac:dyDescent="0.25">
      <c r="P36567" s="119"/>
      <c r="R36567" s="119"/>
      <c r="T36567" s="119"/>
      <c r="V36567" s="119"/>
      <c r="X36567" s="119"/>
      <c r="Z36567" s="119"/>
    </row>
    <row r="36568" spans="16:26" x14ac:dyDescent="0.25">
      <c r="P36568" s="119"/>
      <c r="R36568" s="119"/>
      <c r="T36568" s="119"/>
      <c r="V36568" s="119"/>
      <c r="X36568" s="119"/>
      <c r="Z36568" s="119"/>
    </row>
    <row r="36569" spans="16:26" x14ac:dyDescent="0.25">
      <c r="P36569" s="119"/>
      <c r="R36569" s="119"/>
      <c r="T36569" s="119"/>
      <c r="V36569" s="119"/>
      <c r="X36569" s="119"/>
      <c r="Z36569" s="119"/>
    </row>
    <row r="36570" spans="16:26" x14ac:dyDescent="0.25">
      <c r="P36570" s="121"/>
      <c r="R36570" s="121"/>
      <c r="T36570" s="121"/>
      <c r="V36570" s="121"/>
      <c r="X36570" s="121"/>
      <c r="Z36570" s="121"/>
    </row>
    <row r="36571" spans="16:26" x14ac:dyDescent="0.25">
      <c r="P36571" s="121"/>
      <c r="R36571" s="121"/>
      <c r="T36571" s="121"/>
      <c r="V36571" s="121"/>
      <c r="X36571" s="121"/>
      <c r="Z36571" s="121"/>
    </row>
    <row r="36572" spans="16:26" x14ac:dyDescent="0.25">
      <c r="P36572" s="121"/>
      <c r="R36572" s="121"/>
      <c r="T36572" s="121"/>
      <c r="V36572" s="121"/>
      <c r="X36572" s="121"/>
      <c r="Z36572" s="121"/>
    </row>
    <row r="36573" spans="16:26" x14ac:dyDescent="0.25">
      <c r="P36573" s="121"/>
      <c r="R36573" s="121"/>
      <c r="T36573" s="121"/>
      <c r="V36573" s="121"/>
      <c r="X36573" s="121"/>
      <c r="Z36573" s="121"/>
    </row>
    <row r="36574" spans="16:26" x14ac:dyDescent="0.25">
      <c r="P36574" s="122"/>
      <c r="R36574" s="122"/>
      <c r="T36574" s="122"/>
      <c r="V36574" s="122"/>
      <c r="X36574" s="122"/>
      <c r="Z36574" s="122"/>
    </row>
    <row r="36575" spans="16:26" x14ac:dyDescent="0.25">
      <c r="P36575" s="118"/>
      <c r="R36575" s="118"/>
      <c r="T36575" s="118"/>
      <c r="V36575" s="118"/>
      <c r="X36575" s="118"/>
      <c r="Z36575" s="118"/>
    </row>
    <row r="36576" spans="16:26" x14ac:dyDescent="0.25">
      <c r="P36576" s="119"/>
      <c r="R36576" s="119"/>
      <c r="T36576" s="119"/>
      <c r="V36576" s="119"/>
      <c r="X36576" s="119"/>
      <c r="Z36576" s="119"/>
    </row>
    <row r="36577" spans="16:26" x14ac:dyDescent="0.25">
      <c r="P36577" s="119"/>
      <c r="R36577" s="119"/>
      <c r="T36577" s="119"/>
      <c r="V36577" s="119"/>
      <c r="X36577" s="119"/>
      <c r="Z36577" s="119"/>
    </row>
    <row r="36578" spans="16:26" x14ac:dyDescent="0.25">
      <c r="P36578" s="120"/>
      <c r="R36578" s="120"/>
      <c r="T36578" s="120"/>
      <c r="V36578" s="120"/>
      <c r="X36578" s="120"/>
      <c r="Z36578" s="120"/>
    </row>
    <row r="36579" spans="16:26" x14ac:dyDescent="0.25">
      <c r="P36579" s="119"/>
      <c r="R36579" s="119"/>
      <c r="T36579" s="119"/>
      <c r="V36579" s="119"/>
      <c r="X36579" s="119"/>
      <c r="Z36579" s="119"/>
    </row>
    <row r="36580" spans="16:26" x14ac:dyDescent="0.25">
      <c r="P36580" s="119"/>
      <c r="R36580" s="119"/>
      <c r="T36580" s="119"/>
      <c r="V36580" s="119"/>
      <c r="X36580" s="119"/>
      <c r="Z36580" s="119"/>
    </row>
    <row r="36581" spans="16:26" x14ac:dyDescent="0.25">
      <c r="P36581" s="120"/>
      <c r="R36581" s="120"/>
      <c r="T36581" s="120"/>
      <c r="V36581" s="120"/>
      <c r="X36581" s="120"/>
      <c r="Z36581" s="120"/>
    </row>
    <row r="36582" spans="16:26" x14ac:dyDescent="0.25">
      <c r="P36582" s="119"/>
      <c r="R36582" s="119"/>
      <c r="T36582" s="119"/>
      <c r="V36582" s="119"/>
      <c r="X36582" s="119"/>
      <c r="Z36582" s="119"/>
    </row>
    <row r="36583" spans="16:26" x14ac:dyDescent="0.25">
      <c r="P36583" s="120"/>
      <c r="R36583" s="120"/>
      <c r="T36583" s="120"/>
      <c r="V36583" s="120"/>
      <c r="X36583" s="120"/>
      <c r="Z36583" s="120"/>
    </row>
    <row r="36584" spans="16:26" x14ac:dyDescent="0.25">
      <c r="P36584" s="119"/>
      <c r="R36584" s="119"/>
      <c r="T36584" s="119"/>
      <c r="V36584" s="119"/>
      <c r="X36584" s="119"/>
      <c r="Z36584" s="119"/>
    </row>
    <row r="36585" spans="16:26" x14ac:dyDescent="0.25">
      <c r="P36585" s="119"/>
      <c r="R36585" s="119"/>
      <c r="T36585" s="119"/>
      <c r="V36585" s="119"/>
      <c r="X36585" s="119"/>
      <c r="Z36585" s="119"/>
    </row>
    <row r="36586" spans="16:26" x14ac:dyDescent="0.25">
      <c r="P36586" s="119"/>
      <c r="R36586" s="119"/>
      <c r="T36586" s="119"/>
      <c r="V36586" s="119"/>
      <c r="X36586" s="119"/>
      <c r="Z36586" s="119"/>
    </row>
    <row r="36587" spans="16:26" x14ac:dyDescent="0.25">
      <c r="P36587" s="121"/>
      <c r="R36587" s="121"/>
      <c r="T36587" s="121"/>
      <c r="V36587" s="121"/>
      <c r="X36587" s="121"/>
      <c r="Z36587" s="121"/>
    </row>
    <row r="36588" spans="16:26" x14ac:dyDescent="0.25">
      <c r="P36588" s="121"/>
      <c r="R36588" s="121"/>
      <c r="T36588" s="121"/>
      <c r="V36588" s="121"/>
      <c r="X36588" s="121"/>
      <c r="Z36588" s="121"/>
    </row>
    <row r="36589" spans="16:26" x14ac:dyDescent="0.25">
      <c r="P36589" s="121"/>
      <c r="R36589" s="121"/>
      <c r="T36589" s="121"/>
      <c r="V36589" s="121"/>
      <c r="X36589" s="121"/>
      <c r="Z36589" s="121"/>
    </row>
    <row r="36590" spans="16:26" x14ac:dyDescent="0.25">
      <c r="P36590" s="121"/>
      <c r="R36590" s="121"/>
      <c r="T36590" s="121"/>
      <c r="V36590" s="121"/>
      <c r="X36590" s="121"/>
      <c r="Z36590" s="121"/>
    </row>
    <row r="36591" spans="16:26" x14ac:dyDescent="0.25">
      <c r="P36591" s="122"/>
      <c r="R36591" s="122"/>
      <c r="T36591" s="122"/>
      <c r="V36591" s="122"/>
      <c r="X36591" s="122"/>
      <c r="Z36591" s="122"/>
    </row>
    <row r="36592" spans="16:26" x14ac:dyDescent="0.25">
      <c r="P36592" s="118"/>
      <c r="R36592" s="118"/>
      <c r="T36592" s="118"/>
      <c r="V36592" s="118"/>
      <c r="X36592" s="118"/>
      <c r="Z36592" s="118"/>
    </row>
    <row r="36593" spans="16:26" x14ac:dyDescent="0.25">
      <c r="P36593" s="119"/>
      <c r="R36593" s="119"/>
      <c r="T36593" s="119"/>
      <c r="V36593" s="119"/>
      <c r="X36593" s="119"/>
      <c r="Z36593" s="119"/>
    </row>
    <row r="36594" spans="16:26" x14ac:dyDescent="0.25">
      <c r="P36594" s="119"/>
      <c r="R36594" s="119"/>
      <c r="T36594" s="119"/>
      <c r="V36594" s="119"/>
      <c r="X36594" s="119"/>
      <c r="Z36594" s="119"/>
    </row>
    <row r="36595" spans="16:26" x14ac:dyDescent="0.25">
      <c r="P36595" s="120"/>
      <c r="R36595" s="120"/>
      <c r="T36595" s="120"/>
      <c r="V36595" s="120"/>
      <c r="X36595" s="120"/>
      <c r="Z36595" s="120"/>
    </row>
    <row r="36596" spans="16:26" x14ac:dyDescent="0.25">
      <c r="P36596" s="119"/>
      <c r="R36596" s="119"/>
      <c r="T36596" s="119"/>
      <c r="V36596" s="119"/>
      <c r="X36596" s="119"/>
      <c r="Z36596" s="119"/>
    </row>
    <row r="36597" spans="16:26" x14ac:dyDescent="0.25">
      <c r="P36597" s="119"/>
      <c r="R36597" s="119"/>
      <c r="T36597" s="119"/>
      <c r="V36597" s="119"/>
      <c r="X36597" s="119"/>
      <c r="Z36597" s="119"/>
    </row>
    <row r="36598" spans="16:26" x14ac:dyDescent="0.25">
      <c r="P36598" s="120"/>
      <c r="R36598" s="120"/>
      <c r="T36598" s="120"/>
      <c r="V36598" s="120"/>
      <c r="X36598" s="120"/>
      <c r="Z36598" s="120"/>
    </row>
    <row r="36599" spans="16:26" x14ac:dyDescent="0.25">
      <c r="P36599" s="119"/>
      <c r="R36599" s="119"/>
      <c r="T36599" s="119"/>
      <c r="V36599" s="119"/>
      <c r="X36599" s="119"/>
      <c r="Z36599" s="119"/>
    </row>
    <row r="36600" spans="16:26" x14ac:dyDescent="0.25">
      <c r="P36600" s="120"/>
      <c r="R36600" s="120"/>
      <c r="T36600" s="120"/>
      <c r="V36600" s="120"/>
      <c r="X36600" s="120"/>
      <c r="Z36600" s="120"/>
    </row>
    <row r="36601" spans="16:26" x14ac:dyDescent="0.25">
      <c r="P36601" s="119"/>
      <c r="R36601" s="119"/>
      <c r="T36601" s="119"/>
      <c r="V36601" s="119"/>
      <c r="X36601" s="119"/>
      <c r="Z36601" s="119"/>
    </row>
    <row r="36602" spans="16:26" x14ac:dyDescent="0.25">
      <c r="P36602" s="119"/>
      <c r="R36602" s="119"/>
      <c r="T36602" s="119"/>
      <c r="V36602" s="119"/>
      <c r="X36602" s="119"/>
      <c r="Z36602" s="119"/>
    </row>
    <row r="36603" spans="16:26" x14ac:dyDescent="0.25">
      <c r="P36603" s="119"/>
      <c r="R36603" s="119"/>
      <c r="T36603" s="119"/>
      <c r="V36603" s="119"/>
      <c r="X36603" s="119"/>
      <c r="Z36603" s="119"/>
    </row>
    <row r="36604" spans="16:26" x14ac:dyDescent="0.25">
      <c r="P36604" s="121"/>
      <c r="R36604" s="121"/>
      <c r="T36604" s="121"/>
      <c r="V36604" s="121"/>
      <c r="X36604" s="121"/>
      <c r="Z36604" s="121"/>
    </row>
    <row r="36605" spans="16:26" x14ac:dyDescent="0.25">
      <c r="P36605" s="121"/>
      <c r="R36605" s="121"/>
      <c r="T36605" s="121"/>
      <c r="V36605" s="121"/>
      <c r="X36605" s="121"/>
      <c r="Z36605" s="121"/>
    </row>
    <row r="36606" spans="16:26" x14ac:dyDescent="0.25">
      <c r="P36606" s="121"/>
      <c r="R36606" s="121"/>
      <c r="T36606" s="121"/>
      <c r="V36606" s="121"/>
      <c r="X36606" s="121"/>
      <c r="Z36606" s="121"/>
    </row>
    <row r="36607" spans="16:26" x14ac:dyDescent="0.25">
      <c r="P36607" s="121"/>
      <c r="R36607" s="121"/>
      <c r="T36607" s="121"/>
      <c r="V36607" s="121"/>
      <c r="X36607" s="121"/>
      <c r="Z36607" s="121"/>
    </row>
    <row r="36608" spans="16:26" x14ac:dyDescent="0.25">
      <c r="P36608" s="122"/>
      <c r="R36608" s="122"/>
      <c r="T36608" s="122"/>
      <c r="V36608" s="122"/>
      <c r="X36608" s="122"/>
      <c r="Z36608" s="122"/>
    </row>
    <row r="36609" spans="16:26" x14ac:dyDescent="0.25">
      <c r="P36609" s="118"/>
      <c r="R36609" s="118"/>
      <c r="T36609" s="118"/>
      <c r="V36609" s="118"/>
      <c r="X36609" s="118"/>
      <c r="Z36609" s="118"/>
    </row>
    <row r="36610" spans="16:26" x14ac:dyDescent="0.25">
      <c r="P36610" s="119"/>
      <c r="R36610" s="119"/>
      <c r="T36610" s="119"/>
      <c r="V36610" s="119"/>
      <c r="X36610" s="119"/>
      <c r="Z36610" s="119"/>
    </row>
    <row r="36611" spans="16:26" x14ac:dyDescent="0.25">
      <c r="P36611" s="119"/>
      <c r="R36611" s="119"/>
      <c r="T36611" s="119"/>
      <c r="V36611" s="119"/>
      <c r="X36611" s="119"/>
      <c r="Z36611" s="119"/>
    </row>
    <row r="36612" spans="16:26" x14ac:dyDescent="0.25">
      <c r="P36612" s="120"/>
      <c r="R36612" s="120"/>
      <c r="T36612" s="120"/>
      <c r="V36612" s="120"/>
      <c r="X36612" s="120"/>
      <c r="Z36612" s="120"/>
    </row>
    <row r="36613" spans="16:26" x14ac:dyDescent="0.25">
      <c r="P36613" s="119"/>
      <c r="R36613" s="119"/>
      <c r="T36613" s="119"/>
      <c r="V36613" s="119"/>
      <c r="X36613" s="119"/>
      <c r="Z36613" s="119"/>
    </row>
    <row r="36614" spans="16:26" x14ac:dyDescent="0.25">
      <c r="P36614" s="119"/>
      <c r="R36614" s="119"/>
      <c r="T36614" s="119"/>
      <c r="V36614" s="119"/>
      <c r="X36614" s="119"/>
      <c r="Z36614" s="119"/>
    </row>
    <row r="36615" spans="16:26" x14ac:dyDescent="0.25">
      <c r="P36615" s="120"/>
      <c r="R36615" s="120"/>
      <c r="T36615" s="120"/>
      <c r="V36615" s="120"/>
      <c r="X36615" s="120"/>
      <c r="Z36615" s="120"/>
    </row>
    <row r="36616" spans="16:26" x14ac:dyDescent="0.25">
      <c r="P36616" s="119"/>
      <c r="R36616" s="119"/>
      <c r="T36616" s="119"/>
      <c r="V36616" s="119"/>
      <c r="X36616" s="119"/>
      <c r="Z36616" s="119"/>
    </row>
    <row r="36617" spans="16:26" x14ac:dyDescent="0.25">
      <c r="P36617" s="120"/>
      <c r="R36617" s="120"/>
      <c r="T36617" s="120"/>
      <c r="V36617" s="120"/>
      <c r="X36617" s="120"/>
      <c r="Z36617" s="120"/>
    </row>
    <row r="36618" spans="16:26" x14ac:dyDescent="0.25">
      <c r="P36618" s="119"/>
      <c r="R36618" s="119"/>
      <c r="T36618" s="119"/>
      <c r="V36618" s="119"/>
      <c r="X36618" s="119"/>
      <c r="Z36618" s="119"/>
    </row>
    <row r="36619" spans="16:26" x14ac:dyDescent="0.25">
      <c r="P36619" s="119"/>
      <c r="R36619" s="119"/>
      <c r="T36619" s="119"/>
      <c r="V36619" s="119"/>
      <c r="X36619" s="119"/>
      <c r="Z36619" s="119"/>
    </row>
    <row r="36620" spans="16:26" x14ac:dyDescent="0.25">
      <c r="P36620" s="119"/>
      <c r="R36620" s="119"/>
      <c r="T36620" s="119"/>
      <c r="V36620" s="119"/>
      <c r="X36620" s="119"/>
      <c r="Z36620" s="119"/>
    </row>
    <row r="36621" spans="16:26" x14ac:dyDescent="0.25">
      <c r="P36621" s="121"/>
      <c r="R36621" s="121"/>
      <c r="T36621" s="121"/>
      <c r="V36621" s="121"/>
      <c r="X36621" s="121"/>
      <c r="Z36621" s="121"/>
    </row>
    <row r="36622" spans="16:26" x14ac:dyDescent="0.25">
      <c r="P36622" s="121"/>
      <c r="R36622" s="121"/>
      <c r="T36622" s="121"/>
      <c r="V36622" s="121"/>
      <c r="X36622" s="121"/>
      <c r="Z36622" s="121"/>
    </row>
    <row r="36623" spans="16:26" x14ac:dyDescent="0.25">
      <c r="P36623" s="121"/>
      <c r="R36623" s="121"/>
      <c r="T36623" s="121"/>
      <c r="V36623" s="121"/>
      <c r="X36623" s="121"/>
      <c r="Z36623" s="121"/>
    </row>
    <row r="36624" spans="16:26" x14ac:dyDescent="0.25">
      <c r="P36624" s="121"/>
      <c r="R36624" s="121"/>
      <c r="T36624" s="121"/>
      <c r="V36624" s="121"/>
      <c r="X36624" s="121"/>
      <c r="Z36624" s="121"/>
    </row>
    <row r="36625" spans="16:26" x14ac:dyDescent="0.25">
      <c r="P36625" s="122"/>
      <c r="R36625" s="122"/>
      <c r="T36625" s="122"/>
      <c r="V36625" s="122"/>
      <c r="X36625" s="122"/>
      <c r="Z36625" s="122"/>
    </row>
    <row r="36626" spans="16:26" x14ac:dyDescent="0.25">
      <c r="P36626" s="118"/>
      <c r="R36626" s="118"/>
      <c r="T36626" s="118"/>
      <c r="V36626" s="118"/>
      <c r="X36626" s="118"/>
      <c r="Z36626" s="118"/>
    </row>
    <row r="36627" spans="16:26" x14ac:dyDescent="0.25">
      <c r="P36627" s="119"/>
      <c r="R36627" s="119"/>
      <c r="T36627" s="119"/>
      <c r="V36627" s="119"/>
      <c r="X36627" s="119"/>
      <c r="Z36627" s="119"/>
    </row>
    <row r="36628" spans="16:26" x14ac:dyDescent="0.25">
      <c r="P36628" s="119"/>
      <c r="R36628" s="119"/>
      <c r="T36628" s="119"/>
      <c r="V36628" s="119"/>
      <c r="X36628" s="119"/>
      <c r="Z36628" s="119"/>
    </row>
    <row r="36629" spans="16:26" x14ac:dyDescent="0.25">
      <c r="P36629" s="120"/>
      <c r="R36629" s="120"/>
      <c r="T36629" s="120"/>
      <c r="V36629" s="120"/>
      <c r="X36629" s="120"/>
      <c r="Z36629" s="120"/>
    </row>
    <row r="36630" spans="16:26" x14ac:dyDescent="0.25">
      <c r="P36630" s="119"/>
      <c r="R36630" s="119"/>
      <c r="T36630" s="119"/>
      <c r="V36630" s="119"/>
      <c r="X36630" s="119"/>
      <c r="Z36630" s="119"/>
    </row>
    <row r="36631" spans="16:26" x14ac:dyDescent="0.25">
      <c r="P36631" s="119"/>
      <c r="R36631" s="119"/>
      <c r="T36631" s="119"/>
      <c r="V36631" s="119"/>
      <c r="X36631" s="119"/>
      <c r="Z36631" s="119"/>
    </row>
    <row r="36632" spans="16:26" x14ac:dyDescent="0.25">
      <c r="P36632" s="120"/>
      <c r="R36632" s="120"/>
      <c r="T36632" s="120"/>
      <c r="V36632" s="120"/>
      <c r="X36632" s="120"/>
      <c r="Z36632" s="120"/>
    </row>
    <row r="36633" spans="16:26" x14ac:dyDescent="0.25">
      <c r="P36633" s="119"/>
      <c r="R36633" s="119"/>
      <c r="T36633" s="119"/>
      <c r="V36633" s="119"/>
      <c r="X36633" s="119"/>
      <c r="Z36633" s="119"/>
    </row>
    <row r="36634" spans="16:26" x14ac:dyDescent="0.25">
      <c r="P36634" s="120"/>
      <c r="R36634" s="120"/>
      <c r="T36634" s="120"/>
      <c r="V36634" s="120"/>
      <c r="X36634" s="120"/>
      <c r="Z36634" s="120"/>
    </row>
    <row r="36635" spans="16:26" x14ac:dyDescent="0.25">
      <c r="P36635" s="119"/>
      <c r="R36635" s="119"/>
      <c r="T36635" s="119"/>
      <c r="V36635" s="119"/>
      <c r="X36635" s="119"/>
      <c r="Z36635" s="119"/>
    </row>
    <row r="36636" spans="16:26" x14ac:dyDescent="0.25">
      <c r="P36636" s="119"/>
      <c r="R36636" s="119"/>
      <c r="T36636" s="119"/>
      <c r="V36636" s="119"/>
      <c r="X36636" s="119"/>
      <c r="Z36636" s="119"/>
    </row>
    <row r="36637" spans="16:26" x14ac:dyDescent="0.25">
      <c r="P36637" s="119"/>
      <c r="R36637" s="119"/>
      <c r="T36637" s="119"/>
      <c r="V36637" s="119"/>
      <c r="X36637" s="119"/>
      <c r="Z36637" s="119"/>
    </row>
    <row r="36638" spans="16:26" x14ac:dyDescent="0.25">
      <c r="P36638" s="121"/>
      <c r="R36638" s="121"/>
      <c r="T36638" s="121"/>
      <c r="V36638" s="121"/>
      <c r="X36638" s="121"/>
      <c r="Z36638" s="121"/>
    </row>
    <row r="36639" spans="16:26" x14ac:dyDescent="0.25">
      <c r="P36639" s="121"/>
      <c r="R36639" s="121"/>
      <c r="T36639" s="121"/>
      <c r="V36639" s="121"/>
      <c r="X36639" s="121"/>
      <c r="Z36639" s="121"/>
    </row>
    <row r="36640" spans="16:26" x14ac:dyDescent="0.25">
      <c r="P36640" s="121"/>
      <c r="R36640" s="121"/>
      <c r="T36640" s="121"/>
      <c r="V36640" s="121"/>
      <c r="X36640" s="121"/>
      <c r="Z36640" s="121"/>
    </row>
    <row r="36641" spans="16:26" x14ac:dyDescent="0.25">
      <c r="P36641" s="121"/>
      <c r="R36641" s="121"/>
      <c r="T36641" s="121"/>
      <c r="V36641" s="121"/>
      <c r="X36641" s="121"/>
      <c r="Z36641" s="121"/>
    </row>
    <row r="36642" spans="16:26" x14ac:dyDescent="0.25">
      <c r="P36642" s="122"/>
      <c r="R36642" s="122"/>
      <c r="T36642" s="122"/>
      <c r="V36642" s="122"/>
      <c r="X36642" s="122"/>
      <c r="Z36642" s="122"/>
    </row>
    <row r="36643" spans="16:26" x14ac:dyDescent="0.25">
      <c r="P36643" s="118"/>
      <c r="R36643" s="118"/>
      <c r="T36643" s="118"/>
      <c r="V36643" s="118"/>
      <c r="X36643" s="118"/>
      <c r="Z36643" s="118"/>
    </row>
    <row r="36644" spans="16:26" x14ac:dyDescent="0.25">
      <c r="P36644" s="119"/>
      <c r="R36644" s="119"/>
      <c r="T36644" s="119"/>
      <c r="V36644" s="119"/>
      <c r="X36644" s="119"/>
      <c r="Z36644" s="119"/>
    </row>
    <row r="36645" spans="16:26" x14ac:dyDescent="0.25">
      <c r="P36645" s="119"/>
      <c r="R36645" s="119"/>
      <c r="T36645" s="119"/>
      <c r="V36645" s="119"/>
      <c r="X36645" s="119"/>
      <c r="Z36645" s="119"/>
    </row>
    <row r="36646" spans="16:26" x14ac:dyDescent="0.25">
      <c r="P36646" s="120"/>
      <c r="R36646" s="120"/>
      <c r="T36646" s="120"/>
      <c r="V36646" s="120"/>
      <c r="X36646" s="120"/>
      <c r="Z36646" s="120"/>
    </row>
    <row r="36647" spans="16:26" x14ac:dyDescent="0.25">
      <c r="P36647" s="119"/>
      <c r="R36647" s="119"/>
      <c r="T36647" s="119"/>
      <c r="V36647" s="119"/>
      <c r="X36647" s="119"/>
      <c r="Z36647" s="119"/>
    </row>
    <row r="36648" spans="16:26" x14ac:dyDescent="0.25">
      <c r="P36648" s="119"/>
      <c r="R36648" s="119"/>
      <c r="T36648" s="119"/>
      <c r="V36648" s="119"/>
      <c r="X36648" s="119"/>
      <c r="Z36648" s="119"/>
    </row>
    <row r="36649" spans="16:26" x14ac:dyDescent="0.25">
      <c r="P36649" s="120"/>
      <c r="R36649" s="120"/>
      <c r="T36649" s="120"/>
      <c r="V36649" s="120"/>
      <c r="X36649" s="120"/>
      <c r="Z36649" s="120"/>
    </row>
    <row r="36650" spans="16:26" x14ac:dyDescent="0.25">
      <c r="P36650" s="119"/>
      <c r="R36650" s="119"/>
      <c r="T36650" s="119"/>
      <c r="V36650" s="119"/>
      <c r="X36650" s="119"/>
      <c r="Z36650" s="119"/>
    </row>
    <row r="36651" spans="16:26" x14ac:dyDescent="0.25">
      <c r="P36651" s="120"/>
      <c r="R36651" s="120"/>
      <c r="T36651" s="120"/>
      <c r="V36651" s="120"/>
      <c r="X36651" s="120"/>
      <c r="Z36651" s="120"/>
    </row>
    <row r="36652" spans="16:26" x14ac:dyDescent="0.25">
      <c r="P36652" s="119"/>
      <c r="R36652" s="119"/>
      <c r="T36652" s="119"/>
      <c r="V36652" s="119"/>
      <c r="X36652" s="119"/>
      <c r="Z36652" s="119"/>
    </row>
    <row r="36653" spans="16:26" x14ac:dyDescent="0.25">
      <c r="P36653" s="119"/>
      <c r="R36653" s="119"/>
      <c r="T36653" s="119"/>
      <c r="V36653" s="119"/>
      <c r="X36653" s="119"/>
      <c r="Z36653" s="119"/>
    </row>
    <row r="36654" spans="16:26" x14ac:dyDescent="0.25">
      <c r="P36654" s="119"/>
      <c r="R36654" s="119"/>
      <c r="T36654" s="119"/>
      <c r="V36654" s="119"/>
      <c r="X36654" s="119"/>
      <c r="Z36654" s="119"/>
    </row>
    <row r="36655" spans="16:26" x14ac:dyDescent="0.25">
      <c r="P36655" s="121"/>
      <c r="R36655" s="121"/>
      <c r="T36655" s="121"/>
      <c r="V36655" s="121"/>
      <c r="X36655" s="121"/>
      <c r="Z36655" s="121"/>
    </row>
    <row r="36656" spans="16:26" x14ac:dyDescent="0.25">
      <c r="P36656" s="121"/>
      <c r="R36656" s="121"/>
      <c r="T36656" s="121"/>
      <c r="V36656" s="121"/>
      <c r="X36656" s="121"/>
      <c r="Z36656" s="121"/>
    </row>
    <row r="36657" spans="16:26" x14ac:dyDescent="0.25">
      <c r="P36657" s="121"/>
      <c r="R36657" s="121"/>
      <c r="T36657" s="121"/>
      <c r="V36657" s="121"/>
      <c r="X36657" s="121"/>
      <c r="Z36657" s="121"/>
    </row>
    <row r="36658" spans="16:26" x14ac:dyDescent="0.25">
      <c r="P36658" s="121"/>
      <c r="R36658" s="121"/>
      <c r="T36658" s="121"/>
      <c r="V36658" s="121"/>
      <c r="X36658" s="121"/>
      <c r="Z36658" s="121"/>
    </row>
    <row r="36659" spans="16:26" x14ac:dyDescent="0.25">
      <c r="P36659" s="122"/>
      <c r="R36659" s="122"/>
      <c r="T36659" s="122"/>
      <c r="V36659" s="122"/>
      <c r="X36659" s="122"/>
      <c r="Z36659" s="122"/>
    </row>
    <row r="36660" spans="16:26" x14ac:dyDescent="0.25">
      <c r="P36660" s="118"/>
      <c r="R36660" s="118"/>
      <c r="T36660" s="118"/>
      <c r="V36660" s="118"/>
      <c r="X36660" s="118"/>
      <c r="Z36660" s="118"/>
    </row>
    <row r="36661" spans="16:26" x14ac:dyDescent="0.25">
      <c r="P36661" s="119"/>
      <c r="R36661" s="119"/>
      <c r="T36661" s="119"/>
      <c r="V36661" s="119"/>
      <c r="X36661" s="119"/>
      <c r="Z36661" s="119"/>
    </row>
    <row r="36662" spans="16:26" x14ac:dyDescent="0.25">
      <c r="P36662" s="119"/>
      <c r="R36662" s="119"/>
      <c r="T36662" s="119"/>
      <c r="V36662" s="119"/>
      <c r="X36662" s="119"/>
      <c r="Z36662" s="119"/>
    </row>
    <row r="36663" spans="16:26" x14ac:dyDescent="0.25">
      <c r="P36663" s="120"/>
      <c r="R36663" s="120"/>
      <c r="T36663" s="120"/>
      <c r="V36663" s="120"/>
      <c r="X36663" s="120"/>
      <c r="Z36663" s="120"/>
    </row>
    <row r="36664" spans="16:26" x14ac:dyDescent="0.25">
      <c r="P36664" s="119"/>
      <c r="R36664" s="119"/>
      <c r="T36664" s="119"/>
      <c r="V36664" s="119"/>
      <c r="X36664" s="119"/>
      <c r="Z36664" s="119"/>
    </row>
    <row r="36665" spans="16:26" x14ac:dyDescent="0.25">
      <c r="P36665" s="119"/>
      <c r="R36665" s="119"/>
      <c r="T36665" s="119"/>
      <c r="V36665" s="119"/>
      <c r="X36665" s="119"/>
      <c r="Z36665" s="119"/>
    </row>
    <row r="36666" spans="16:26" x14ac:dyDescent="0.25">
      <c r="P36666" s="120"/>
      <c r="R36666" s="120"/>
      <c r="T36666" s="120"/>
      <c r="V36666" s="120"/>
      <c r="X36666" s="120"/>
      <c r="Z36666" s="120"/>
    </row>
    <row r="36667" spans="16:26" x14ac:dyDescent="0.25">
      <c r="P36667" s="119"/>
      <c r="R36667" s="119"/>
      <c r="T36667" s="119"/>
      <c r="V36667" s="119"/>
      <c r="X36667" s="119"/>
      <c r="Z36667" s="119"/>
    </row>
    <row r="36668" spans="16:26" x14ac:dyDescent="0.25">
      <c r="P36668" s="120"/>
      <c r="R36668" s="120"/>
      <c r="T36668" s="120"/>
      <c r="V36668" s="120"/>
      <c r="X36668" s="120"/>
      <c r="Z36668" s="120"/>
    </row>
    <row r="36669" spans="16:26" x14ac:dyDescent="0.25">
      <c r="P36669" s="119"/>
      <c r="R36669" s="119"/>
      <c r="T36669" s="119"/>
      <c r="V36669" s="119"/>
      <c r="X36669" s="119"/>
      <c r="Z36669" s="119"/>
    </row>
    <row r="36670" spans="16:26" x14ac:dyDescent="0.25">
      <c r="P36670" s="119"/>
      <c r="R36670" s="119"/>
      <c r="T36670" s="119"/>
      <c r="V36670" s="119"/>
      <c r="X36670" s="119"/>
      <c r="Z36670" s="119"/>
    </row>
    <row r="36671" spans="16:26" x14ac:dyDescent="0.25">
      <c r="P36671" s="119"/>
      <c r="R36671" s="119"/>
      <c r="T36671" s="119"/>
      <c r="V36671" s="119"/>
      <c r="X36671" s="119"/>
      <c r="Z36671" s="119"/>
    </row>
    <row r="36672" spans="16:26" x14ac:dyDescent="0.25">
      <c r="P36672" s="121"/>
      <c r="R36672" s="121"/>
      <c r="T36672" s="121"/>
      <c r="V36672" s="121"/>
      <c r="X36672" s="121"/>
      <c r="Z36672" s="121"/>
    </row>
    <row r="36673" spans="16:26" x14ac:dyDescent="0.25">
      <c r="P36673" s="121"/>
      <c r="R36673" s="121"/>
      <c r="T36673" s="121"/>
      <c r="V36673" s="121"/>
      <c r="X36673" s="121"/>
      <c r="Z36673" s="121"/>
    </row>
    <row r="36674" spans="16:26" x14ac:dyDescent="0.25">
      <c r="P36674" s="121"/>
      <c r="R36674" s="121"/>
      <c r="T36674" s="121"/>
      <c r="V36674" s="121"/>
      <c r="X36674" s="121"/>
      <c r="Z36674" s="121"/>
    </row>
    <row r="36675" spans="16:26" x14ac:dyDescent="0.25">
      <c r="P36675" s="121"/>
      <c r="R36675" s="121"/>
      <c r="T36675" s="121"/>
      <c r="V36675" s="121"/>
      <c r="X36675" s="121"/>
      <c r="Z36675" s="121"/>
    </row>
    <row r="36676" spans="16:26" x14ac:dyDescent="0.25">
      <c r="P36676" s="122"/>
      <c r="R36676" s="122"/>
      <c r="T36676" s="122"/>
      <c r="V36676" s="122"/>
      <c r="X36676" s="122"/>
      <c r="Z36676" s="122"/>
    </row>
    <row r="36677" spans="16:26" x14ac:dyDescent="0.25">
      <c r="P36677" s="118"/>
      <c r="R36677" s="118"/>
      <c r="T36677" s="118"/>
      <c r="V36677" s="118"/>
      <c r="X36677" s="118"/>
      <c r="Z36677" s="118"/>
    </row>
    <row r="36678" spans="16:26" x14ac:dyDescent="0.25">
      <c r="P36678" s="119"/>
      <c r="R36678" s="119"/>
      <c r="T36678" s="119"/>
      <c r="V36678" s="119"/>
      <c r="X36678" s="119"/>
      <c r="Z36678" s="119"/>
    </row>
    <row r="36679" spans="16:26" x14ac:dyDescent="0.25">
      <c r="P36679" s="119"/>
      <c r="R36679" s="119"/>
      <c r="T36679" s="119"/>
      <c r="V36679" s="119"/>
      <c r="X36679" s="119"/>
      <c r="Z36679" s="119"/>
    </row>
    <row r="36680" spans="16:26" x14ac:dyDescent="0.25">
      <c r="P36680" s="120"/>
      <c r="R36680" s="120"/>
      <c r="T36680" s="120"/>
      <c r="V36680" s="120"/>
      <c r="X36680" s="120"/>
      <c r="Z36680" s="120"/>
    </row>
    <row r="36681" spans="16:26" x14ac:dyDescent="0.25">
      <c r="P36681" s="119"/>
      <c r="R36681" s="119"/>
      <c r="T36681" s="119"/>
      <c r="V36681" s="119"/>
      <c r="X36681" s="119"/>
      <c r="Z36681" s="119"/>
    </row>
    <row r="36682" spans="16:26" x14ac:dyDescent="0.25">
      <c r="P36682" s="119"/>
      <c r="R36682" s="119"/>
      <c r="T36682" s="119"/>
      <c r="V36682" s="119"/>
      <c r="X36682" s="119"/>
      <c r="Z36682" s="119"/>
    </row>
    <row r="36683" spans="16:26" x14ac:dyDescent="0.25">
      <c r="P36683" s="120"/>
      <c r="R36683" s="120"/>
      <c r="T36683" s="120"/>
      <c r="V36683" s="120"/>
      <c r="X36683" s="120"/>
      <c r="Z36683" s="120"/>
    </row>
    <row r="36684" spans="16:26" x14ac:dyDescent="0.25">
      <c r="P36684" s="119"/>
      <c r="R36684" s="119"/>
      <c r="T36684" s="119"/>
      <c r="V36684" s="119"/>
      <c r="X36684" s="119"/>
      <c r="Z36684" s="119"/>
    </row>
    <row r="36685" spans="16:26" x14ac:dyDescent="0.25">
      <c r="P36685" s="120"/>
      <c r="R36685" s="120"/>
      <c r="T36685" s="120"/>
      <c r="V36685" s="120"/>
      <c r="X36685" s="120"/>
      <c r="Z36685" s="120"/>
    </row>
    <row r="36686" spans="16:26" x14ac:dyDescent="0.25">
      <c r="P36686" s="119"/>
      <c r="R36686" s="119"/>
      <c r="T36686" s="119"/>
      <c r="V36686" s="119"/>
      <c r="X36686" s="119"/>
      <c r="Z36686" s="119"/>
    </row>
    <row r="36687" spans="16:26" x14ac:dyDescent="0.25">
      <c r="P36687" s="119"/>
      <c r="R36687" s="119"/>
      <c r="T36687" s="119"/>
      <c r="V36687" s="119"/>
      <c r="X36687" s="119"/>
      <c r="Z36687" s="119"/>
    </row>
    <row r="36688" spans="16:26" x14ac:dyDescent="0.25">
      <c r="P36688" s="119"/>
      <c r="R36688" s="119"/>
      <c r="T36688" s="119"/>
      <c r="V36688" s="119"/>
      <c r="X36688" s="119"/>
      <c r="Z36688" s="119"/>
    </row>
    <row r="36689" spans="16:26" x14ac:dyDescent="0.25">
      <c r="P36689" s="121"/>
      <c r="R36689" s="121"/>
      <c r="T36689" s="121"/>
      <c r="V36689" s="121"/>
      <c r="X36689" s="121"/>
      <c r="Z36689" s="121"/>
    </row>
    <row r="36690" spans="16:26" x14ac:dyDescent="0.25">
      <c r="P36690" s="121"/>
      <c r="R36690" s="121"/>
      <c r="T36690" s="121"/>
      <c r="V36690" s="121"/>
      <c r="X36690" s="121"/>
      <c r="Z36690" s="121"/>
    </row>
    <row r="36691" spans="16:26" x14ac:dyDescent="0.25">
      <c r="P36691" s="121"/>
      <c r="R36691" s="121"/>
      <c r="T36691" s="121"/>
      <c r="V36691" s="121"/>
      <c r="X36691" s="121"/>
      <c r="Z36691" s="121"/>
    </row>
    <row r="36692" spans="16:26" x14ac:dyDescent="0.25">
      <c r="P36692" s="121"/>
      <c r="R36692" s="121"/>
      <c r="T36692" s="121"/>
      <c r="V36692" s="121"/>
      <c r="X36692" s="121"/>
      <c r="Z36692" s="121"/>
    </row>
    <row r="36693" spans="16:26" x14ac:dyDescent="0.25">
      <c r="P36693" s="122"/>
      <c r="R36693" s="122"/>
      <c r="T36693" s="122"/>
      <c r="V36693" s="122"/>
      <c r="X36693" s="122"/>
      <c r="Z36693" s="122"/>
    </row>
    <row r="36694" spans="16:26" x14ac:dyDescent="0.25">
      <c r="P36694" s="118"/>
      <c r="R36694" s="118"/>
      <c r="T36694" s="118"/>
      <c r="V36694" s="118"/>
      <c r="X36694" s="118"/>
      <c r="Z36694" s="118"/>
    </row>
    <row r="36695" spans="16:26" x14ac:dyDescent="0.25">
      <c r="P36695" s="119"/>
      <c r="R36695" s="119"/>
      <c r="T36695" s="119"/>
      <c r="V36695" s="119"/>
      <c r="X36695" s="119"/>
      <c r="Z36695" s="119"/>
    </row>
    <row r="36696" spans="16:26" x14ac:dyDescent="0.25">
      <c r="P36696" s="119"/>
      <c r="R36696" s="119"/>
      <c r="T36696" s="119"/>
      <c r="V36696" s="119"/>
      <c r="X36696" s="119"/>
      <c r="Z36696" s="119"/>
    </row>
    <row r="36697" spans="16:26" x14ac:dyDescent="0.25">
      <c r="P36697" s="120"/>
      <c r="R36697" s="120"/>
      <c r="T36697" s="120"/>
      <c r="V36697" s="120"/>
      <c r="X36697" s="120"/>
      <c r="Z36697" s="120"/>
    </row>
    <row r="36698" spans="16:26" x14ac:dyDescent="0.25">
      <c r="P36698" s="119"/>
      <c r="R36698" s="119"/>
      <c r="T36698" s="119"/>
      <c r="V36698" s="119"/>
      <c r="X36698" s="119"/>
      <c r="Z36698" s="119"/>
    </row>
    <row r="36699" spans="16:26" x14ac:dyDescent="0.25">
      <c r="P36699" s="119"/>
      <c r="R36699" s="119"/>
      <c r="T36699" s="119"/>
      <c r="V36699" s="119"/>
      <c r="X36699" s="119"/>
      <c r="Z36699" s="119"/>
    </row>
    <row r="36700" spans="16:26" x14ac:dyDescent="0.25">
      <c r="P36700" s="120"/>
      <c r="R36700" s="120"/>
      <c r="T36700" s="120"/>
      <c r="V36700" s="120"/>
      <c r="X36700" s="120"/>
      <c r="Z36700" s="120"/>
    </row>
    <row r="36701" spans="16:26" x14ac:dyDescent="0.25">
      <c r="P36701" s="119"/>
      <c r="R36701" s="119"/>
      <c r="T36701" s="119"/>
      <c r="V36701" s="119"/>
      <c r="X36701" s="119"/>
      <c r="Z36701" s="119"/>
    </row>
    <row r="36702" spans="16:26" x14ac:dyDescent="0.25">
      <c r="P36702" s="120"/>
      <c r="R36702" s="120"/>
      <c r="T36702" s="120"/>
      <c r="V36702" s="120"/>
      <c r="X36702" s="120"/>
      <c r="Z36702" s="120"/>
    </row>
    <row r="36703" spans="16:26" x14ac:dyDescent="0.25">
      <c r="P36703" s="119"/>
      <c r="R36703" s="119"/>
      <c r="T36703" s="119"/>
      <c r="V36703" s="119"/>
      <c r="X36703" s="119"/>
      <c r="Z36703" s="119"/>
    </row>
    <row r="36704" spans="16:26" x14ac:dyDescent="0.25">
      <c r="P36704" s="119"/>
      <c r="R36704" s="119"/>
      <c r="T36704" s="119"/>
      <c r="V36704" s="119"/>
      <c r="X36704" s="119"/>
      <c r="Z36704" s="119"/>
    </row>
    <row r="36705" spans="16:26" x14ac:dyDescent="0.25">
      <c r="P36705" s="119"/>
      <c r="R36705" s="119"/>
      <c r="T36705" s="119"/>
      <c r="V36705" s="119"/>
      <c r="X36705" s="119"/>
      <c r="Z36705" s="119"/>
    </row>
    <row r="36706" spans="16:26" x14ac:dyDescent="0.25">
      <c r="P36706" s="121"/>
      <c r="R36706" s="121"/>
      <c r="T36706" s="121"/>
      <c r="V36706" s="121"/>
      <c r="X36706" s="121"/>
      <c r="Z36706" s="121"/>
    </row>
    <row r="36707" spans="16:26" x14ac:dyDescent="0.25">
      <c r="P36707" s="121"/>
      <c r="R36707" s="121"/>
      <c r="T36707" s="121"/>
      <c r="V36707" s="121"/>
      <c r="X36707" s="121"/>
      <c r="Z36707" s="121"/>
    </row>
    <row r="36708" spans="16:26" x14ac:dyDescent="0.25">
      <c r="P36708" s="121"/>
      <c r="R36708" s="121"/>
      <c r="T36708" s="121"/>
      <c r="V36708" s="121"/>
      <c r="X36708" s="121"/>
      <c r="Z36708" s="121"/>
    </row>
    <row r="36709" spans="16:26" x14ac:dyDescent="0.25">
      <c r="P36709" s="121"/>
      <c r="R36709" s="121"/>
      <c r="T36709" s="121"/>
      <c r="V36709" s="121"/>
      <c r="X36709" s="121"/>
      <c r="Z36709" s="121"/>
    </row>
    <row r="36710" spans="16:26" x14ac:dyDescent="0.25">
      <c r="P36710" s="122"/>
      <c r="R36710" s="122"/>
      <c r="T36710" s="122"/>
      <c r="V36710" s="122"/>
      <c r="X36710" s="122"/>
      <c r="Z36710" s="122"/>
    </row>
    <row r="36711" spans="16:26" x14ac:dyDescent="0.25">
      <c r="P36711" s="118"/>
      <c r="R36711" s="118"/>
      <c r="T36711" s="118"/>
      <c r="V36711" s="118"/>
      <c r="X36711" s="118"/>
      <c r="Z36711" s="118"/>
    </row>
    <row r="36712" spans="16:26" x14ac:dyDescent="0.25">
      <c r="P36712" s="119"/>
      <c r="R36712" s="119"/>
      <c r="T36712" s="119"/>
      <c r="V36712" s="119"/>
      <c r="X36712" s="119"/>
      <c r="Z36712" s="119"/>
    </row>
    <row r="36713" spans="16:26" x14ac:dyDescent="0.25">
      <c r="P36713" s="119"/>
      <c r="R36713" s="119"/>
      <c r="T36713" s="119"/>
      <c r="V36713" s="119"/>
      <c r="X36713" s="119"/>
      <c r="Z36713" s="119"/>
    </row>
    <row r="36714" spans="16:26" x14ac:dyDescent="0.25">
      <c r="P36714" s="120"/>
      <c r="R36714" s="120"/>
      <c r="T36714" s="120"/>
      <c r="V36714" s="120"/>
      <c r="X36714" s="120"/>
      <c r="Z36714" s="120"/>
    </row>
    <row r="36715" spans="16:26" x14ac:dyDescent="0.25">
      <c r="P36715" s="119"/>
      <c r="R36715" s="119"/>
      <c r="T36715" s="119"/>
      <c r="V36715" s="119"/>
      <c r="X36715" s="119"/>
      <c r="Z36715" s="119"/>
    </row>
    <row r="36716" spans="16:26" x14ac:dyDescent="0.25">
      <c r="P36716" s="119"/>
      <c r="R36716" s="119"/>
      <c r="T36716" s="119"/>
      <c r="V36716" s="119"/>
      <c r="X36716" s="119"/>
      <c r="Z36716" s="119"/>
    </row>
    <row r="36717" spans="16:26" x14ac:dyDescent="0.25">
      <c r="P36717" s="120"/>
      <c r="R36717" s="120"/>
      <c r="T36717" s="120"/>
      <c r="V36717" s="120"/>
      <c r="X36717" s="120"/>
      <c r="Z36717" s="120"/>
    </row>
    <row r="36718" spans="16:26" x14ac:dyDescent="0.25">
      <c r="P36718" s="119"/>
      <c r="R36718" s="119"/>
      <c r="T36718" s="119"/>
      <c r="V36718" s="119"/>
      <c r="X36718" s="119"/>
      <c r="Z36718" s="119"/>
    </row>
    <row r="36719" spans="16:26" x14ac:dyDescent="0.25">
      <c r="P36719" s="120"/>
      <c r="R36719" s="120"/>
      <c r="T36719" s="120"/>
      <c r="V36719" s="120"/>
      <c r="X36719" s="120"/>
      <c r="Z36719" s="120"/>
    </row>
    <row r="36720" spans="16:26" x14ac:dyDescent="0.25">
      <c r="P36720" s="119"/>
      <c r="R36720" s="119"/>
      <c r="T36720" s="119"/>
      <c r="V36720" s="119"/>
      <c r="X36720" s="119"/>
      <c r="Z36720" s="119"/>
    </row>
    <row r="36721" spans="16:26" x14ac:dyDescent="0.25">
      <c r="P36721" s="119"/>
      <c r="R36721" s="119"/>
      <c r="T36721" s="119"/>
      <c r="V36721" s="119"/>
      <c r="X36721" s="119"/>
      <c r="Z36721" s="119"/>
    </row>
    <row r="36722" spans="16:26" x14ac:dyDescent="0.25">
      <c r="P36722" s="119"/>
      <c r="R36722" s="119"/>
      <c r="T36722" s="119"/>
      <c r="V36722" s="119"/>
      <c r="X36722" s="119"/>
      <c r="Z36722" s="119"/>
    </row>
    <row r="36723" spans="16:26" x14ac:dyDescent="0.25">
      <c r="P36723" s="121"/>
      <c r="R36723" s="121"/>
      <c r="T36723" s="121"/>
      <c r="V36723" s="121"/>
      <c r="X36723" s="121"/>
      <c r="Z36723" s="121"/>
    </row>
    <row r="36724" spans="16:26" x14ac:dyDescent="0.25">
      <c r="P36724" s="121"/>
      <c r="R36724" s="121"/>
      <c r="T36724" s="121"/>
      <c r="V36724" s="121"/>
      <c r="X36724" s="121"/>
      <c r="Z36724" s="121"/>
    </row>
    <row r="36725" spans="16:26" x14ac:dyDescent="0.25">
      <c r="P36725" s="121"/>
      <c r="R36725" s="121"/>
      <c r="T36725" s="121"/>
      <c r="V36725" s="121"/>
      <c r="X36725" s="121"/>
      <c r="Z36725" s="121"/>
    </row>
    <row r="36726" spans="16:26" x14ac:dyDescent="0.25">
      <c r="P36726" s="121"/>
      <c r="R36726" s="121"/>
      <c r="T36726" s="121"/>
      <c r="V36726" s="121"/>
      <c r="X36726" s="121"/>
      <c r="Z36726" s="121"/>
    </row>
    <row r="36727" spans="16:26" x14ac:dyDescent="0.25">
      <c r="P36727" s="122"/>
      <c r="R36727" s="122"/>
      <c r="T36727" s="122"/>
      <c r="V36727" s="122"/>
      <c r="X36727" s="122"/>
      <c r="Z36727" s="122"/>
    </row>
    <row r="36728" spans="16:26" x14ac:dyDescent="0.25">
      <c r="P36728" s="118"/>
      <c r="R36728" s="118"/>
      <c r="T36728" s="118"/>
      <c r="V36728" s="118"/>
      <c r="X36728" s="118"/>
      <c r="Z36728" s="118"/>
    </row>
    <row r="36729" spans="16:26" x14ac:dyDescent="0.25">
      <c r="P36729" s="119"/>
      <c r="R36729" s="119"/>
      <c r="T36729" s="119"/>
      <c r="V36729" s="119"/>
      <c r="X36729" s="119"/>
      <c r="Z36729" s="119"/>
    </row>
    <row r="36730" spans="16:26" x14ac:dyDescent="0.25">
      <c r="P36730" s="119"/>
      <c r="R36730" s="119"/>
      <c r="T36730" s="119"/>
      <c r="V36730" s="119"/>
      <c r="X36730" s="119"/>
      <c r="Z36730" s="119"/>
    </row>
    <row r="36731" spans="16:26" x14ac:dyDescent="0.25">
      <c r="P36731" s="120"/>
      <c r="R36731" s="120"/>
      <c r="T36731" s="120"/>
      <c r="V36731" s="120"/>
      <c r="X36731" s="120"/>
      <c r="Z36731" s="120"/>
    </row>
    <row r="36732" spans="16:26" x14ac:dyDescent="0.25">
      <c r="P36732" s="119"/>
      <c r="R36732" s="119"/>
      <c r="T36732" s="119"/>
      <c r="V36732" s="119"/>
      <c r="X36732" s="119"/>
      <c r="Z36732" s="119"/>
    </row>
    <row r="36733" spans="16:26" x14ac:dyDescent="0.25">
      <c r="P36733" s="119"/>
      <c r="R36733" s="119"/>
      <c r="T36733" s="119"/>
      <c r="V36733" s="119"/>
      <c r="X36733" s="119"/>
      <c r="Z36733" s="119"/>
    </row>
    <row r="36734" spans="16:26" x14ac:dyDescent="0.25">
      <c r="P36734" s="120"/>
      <c r="R36734" s="120"/>
      <c r="T36734" s="120"/>
      <c r="V36734" s="120"/>
      <c r="X36734" s="120"/>
      <c r="Z36734" s="120"/>
    </row>
    <row r="36735" spans="16:26" x14ac:dyDescent="0.25">
      <c r="P36735" s="119"/>
      <c r="R36735" s="119"/>
      <c r="T36735" s="119"/>
      <c r="V36735" s="119"/>
      <c r="X36735" s="119"/>
      <c r="Z36735" s="119"/>
    </row>
    <row r="36736" spans="16:26" x14ac:dyDescent="0.25">
      <c r="P36736" s="120"/>
      <c r="R36736" s="120"/>
      <c r="T36736" s="120"/>
      <c r="V36736" s="120"/>
      <c r="X36736" s="120"/>
      <c r="Z36736" s="120"/>
    </row>
    <row r="36737" spans="16:26" x14ac:dyDescent="0.25">
      <c r="P36737" s="119"/>
      <c r="R36737" s="119"/>
      <c r="T36737" s="119"/>
      <c r="V36737" s="119"/>
      <c r="X36737" s="119"/>
      <c r="Z36737" s="119"/>
    </row>
    <row r="36738" spans="16:26" x14ac:dyDescent="0.25">
      <c r="P36738" s="119"/>
      <c r="R36738" s="119"/>
      <c r="T36738" s="119"/>
      <c r="V36738" s="119"/>
      <c r="X36738" s="119"/>
      <c r="Z36738" s="119"/>
    </row>
    <row r="36739" spans="16:26" x14ac:dyDescent="0.25">
      <c r="P36739" s="119"/>
      <c r="R36739" s="119"/>
      <c r="T36739" s="119"/>
      <c r="V36739" s="119"/>
      <c r="X36739" s="119"/>
      <c r="Z36739" s="119"/>
    </row>
    <row r="36740" spans="16:26" x14ac:dyDescent="0.25">
      <c r="P36740" s="121"/>
      <c r="R36740" s="121"/>
      <c r="T36740" s="121"/>
      <c r="V36740" s="121"/>
      <c r="X36740" s="121"/>
      <c r="Z36740" s="121"/>
    </row>
    <row r="36741" spans="16:26" x14ac:dyDescent="0.25">
      <c r="P36741" s="121"/>
      <c r="R36741" s="121"/>
      <c r="T36741" s="121"/>
      <c r="V36741" s="121"/>
      <c r="X36741" s="121"/>
      <c r="Z36741" s="121"/>
    </row>
    <row r="36742" spans="16:26" x14ac:dyDescent="0.25">
      <c r="P36742" s="121"/>
      <c r="R36742" s="121"/>
      <c r="T36742" s="121"/>
      <c r="V36742" s="121"/>
      <c r="X36742" s="121"/>
      <c r="Z36742" s="121"/>
    </row>
    <row r="36743" spans="16:26" x14ac:dyDescent="0.25">
      <c r="P36743" s="121"/>
      <c r="R36743" s="121"/>
      <c r="T36743" s="121"/>
      <c r="V36743" s="121"/>
      <c r="X36743" s="121"/>
      <c r="Z36743" s="121"/>
    </row>
    <row r="36744" spans="16:26" x14ac:dyDescent="0.25">
      <c r="P36744" s="122"/>
      <c r="R36744" s="122"/>
      <c r="T36744" s="122"/>
      <c r="V36744" s="122"/>
      <c r="X36744" s="122"/>
      <c r="Z36744" s="122"/>
    </row>
    <row r="36745" spans="16:26" x14ac:dyDescent="0.25">
      <c r="P36745" s="118"/>
      <c r="R36745" s="118"/>
      <c r="T36745" s="118"/>
      <c r="V36745" s="118"/>
      <c r="X36745" s="118"/>
      <c r="Z36745" s="118"/>
    </row>
    <row r="36746" spans="16:26" x14ac:dyDescent="0.25">
      <c r="P36746" s="119"/>
      <c r="R36746" s="119"/>
      <c r="T36746" s="119"/>
      <c r="V36746" s="119"/>
      <c r="X36746" s="119"/>
      <c r="Z36746" s="119"/>
    </row>
    <row r="36747" spans="16:26" x14ac:dyDescent="0.25">
      <c r="P36747" s="119"/>
      <c r="R36747" s="119"/>
      <c r="T36747" s="119"/>
      <c r="V36747" s="119"/>
      <c r="X36747" s="119"/>
      <c r="Z36747" s="119"/>
    </row>
    <row r="36748" spans="16:26" x14ac:dyDescent="0.25">
      <c r="P36748" s="120"/>
      <c r="R36748" s="120"/>
      <c r="T36748" s="120"/>
      <c r="V36748" s="120"/>
      <c r="X36748" s="120"/>
      <c r="Z36748" s="120"/>
    </row>
    <row r="36749" spans="16:26" x14ac:dyDescent="0.25">
      <c r="P36749" s="119"/>
      <c r="R36749" s="119"/>
      <c r="T36749" s="119"/>
      <c r="V36749" s="119"/>
      <c r="X36749" s="119"/>
      <c r="Z36749" s="119"/>
    </row>
    <row r="36750" spans="16:26" x14ac:dyDescent="0.25">
      <c r="P36750" s="119"/>
      <c r="R36750" s="119"/>
      <c r="T36750" s="119"/>
      <c r="V36750" s="119"/>
      <c r="X36750" s="119"/>
      <c r="Z36750" s="119"/>
    </row>
    <row r="36751" spans="16:26" x14ac:dyDescent="0.25">
      <c r="P36751" s="120"/>
      <c r="R36751" s="120"/>
      <c r="T36751" s="120"/>
      <c r="V36751" s="120"/>
      <c r="X36751" s="120"/>
      <c r="Z36751" s="120"/>
    </row>
    <row r="36752" spans="16:26" x14ac:dyDescent="0.25">
      <c r="P36752" s="119"/>
      <c r="R36752" s="119"/>
      <c r="T36752" s="119"/>
      <c r="V36752" s="119"/>
      <c r="X36752" s="119"/>
      <c r="Z36752" s="119"/>
    </row>
    <row r="36753" spans="16:26" x14ac:dyDescent="0.25">
      <c r="P36753" s="120"/>
      <c r="R36753" s="120"/>
      <c r="T36753" s="120"/>
      <c r="V36753" s="120"/>
      <c r="X36753" s="120"/>
      <c r="Z36753" s="120"/>
    </row>
    <row r="36754" spans="16:26" x14ac:dyDescent="0.25">
      <c r="P36754" s="119"/>
      <c r="R36754" s="119"/>
      <c r="T36754" s="119"/>
      <c r="V36754" s="119"/>
      <c r="X36754" s="119"/>
      <c r="Z36754" s="119"/>
    </row>
    <row r="36755" spans="16:26" x14ac:dyDescent="0.25">
      <c r="P36755" s="119"/>
      <c r="R36755" s="119"/>
      <c r="T36755" s="119"/>
      <c r="V36755" s="119"/>
      <c r="X36755" s="119"/>
      <c r="Z36755" s="119"/>
    </row>
    <row r="36756" spans="16:26" x14ac:dyDescent="0.25">
      <c r="P36756" s="119"/>
      <c r="R36756" s="119"/>
      <c r="T36756" s="119"/>
      <c r="V36756" s="119"/>
      <c r="X36756" s="119"/>
      <c r="Z36756" s="119"/>
    </row>
    <row r="36757" spans="16:26" x14ac:dyDescent="0.25">
      <c r="P36757" s="121"/>
      <c r="R36757" s="121"/>
      <c r="T36757" s="121"/>
      <c r="V36757" s="121"/>
      <c r="X36757" s="121"/>
      <c r="Z36757" s="121"/>
    </row>
    <row r="36758" spans="16:26" x14ac:dyDescent="0.25">
      <c r="P36758" s="121"/>
      <c r="R36758" s="121"/>
      <c r="T36758" s="121"/>
      <c r="V36758" s="121"/>
      <c r="X36758" s="121"/>
      <c r="Z36758" s="121"/>
    </row>
    <row r="36759" spans="16:26" x14ac:dyDescent="0.25">
      <c r="P36759" s="121"/>
      <c r="R36759" s="121"/>
      <c r="T36759" s="121"/>
      <c r="V36759" s="121"/>
      <c r="X36759" s="121"/>
      <c r="Z36759" s="121"/>
    </row>
    <row r="36760" spans="16:26" x14ac:dyDescent="0.25">
      <c r="P36760" s="121"/>
      <c r="R36760" s="121"/>
      <c r="T36760" s="121"/>
      <c r="V36760" s="121"/>
      <c r="X36760" s="121"/>
      <c r="Z36760" s="121"/>
    </row>
    <row r="36761" spans="16:26" x14ac:dyDescent="0.25">
      <c r="P36761" s="122"/>
      <c r="R36761" s="122"/>
      <c r="T36761" s="122"/>
      <c r="V36761" s="122"/>
      <c r="X36761" s="122"/>
      <c r="Z36761" s="122"/>
    </row>
    <row r="36762" spans="16:26" x14ac:dyDescent="0.25">
      <c r="P36762" s="118"/>
      <c r="R36762" s="118"/>
      <c r="T36762" s="118"/>
      <c r="V36762" s="118"/>
      <c r="X36762" s="118"/>
      <c r="Z36762" s="118"/>
    </row>
    <row r="36763" spans="16:26" x14ac:dyDescent="0.25">
      <c r="P36763" s="119"/>
      <c r="R36763" s="119"/>
      <c r="T36763" s="119"/>
      <c r="V36763" s="119"/>
      <c r="X36763" s="119"/>
      <c r="Z36763" s="119"/>
    </row>
    <row r="36764" spans="16:26" x14ac:dyDescent="0.25">
      <c r="P36764" s="119"/>
      <c r="R36764" s="119"/>
      <c r="T36764" s="119"/>
      <c r="V36764" s="119"/>
      <c r="X36764" s="119"/>
      <c r="Z36764" s="119"/>
    </row>
    <row r="36765" spans="16:26" x14ac:dyDescent="0.25">
      <c r="P36765" s="120"/>
      <c r="R36765" s="120"/>
      <c r="T36765" s="120"/>
      <c r="V36765" s="120"/>
      <c r="X36765" s="120"/>
      <c r="Z36765" s="120"/>
    </row>
    <row r="36766" spans="16:26" x14ac:dyDescent="0.25">
      <c r="P36766" s="119"/>
      <c r="R36766" s="119"/>
      <c r="T36766" s="119"/>
      <c r="V36766" s="119"/>
      <c r="X36766" s="119"/>
      <c r="Z36766" s="119"/>
    </row>
    <row r="36767" spans="16:26" x14ac:dyDescent="0.25">
      <c r="P36767" s="119"/>
      <c r="R36767" s="119"/>
      <c r="T36767" s="119"/>
      <c r="V36767" s="119"/>
      <c r="X36767" s="119"/>
      <c r="Z36767" s="119"/>
    </row>
    <row r="36768" spans="16:26" x14ac:dyDescent="0.25">
      <c r="P36768" s="120"/>
      <c r="R36768" s="120"/>
      <c r="T36768" s="120"/>
      <c r="V36768" s="120"/>
      <c r="X36768" s="120"/>
      <c r="Z36768" s="120"/>
    </row>
    <row r="36769" spans="16:26" x14ac:dyDescent="0.25">
      <c r="P36769" s="119"/>
      <c r="R36769" s="119"/>
      <c r="T36769" s="119"/>
      <c r="V36769" s="119"/>
      <c r="X36769" s="119"/>
      <c r="Z36769" s="119"/>
    </row>
    <row r="36770" spans="16:26" x14ac:dyDescent="0.25">
      <c r="P36770" s="120"/>
      <c r="R36770" s="120"/>
      <c r="T36770" s="120"/>
      <c r="V36770" s="120"/>
      <c r="X36770" s="120"/>
      <c r="Z36770" s="120"/>
    </row>
    <row r="36771" spans="16:26" x14ac:dyDescent="0.25">
      <c r="P36771" s="119"/>
      <c r="R36771" s="119"/>
      <c r="T36771" s="119"/>
      <c r="V36771" s="119"/>
      <c r="X36771" s="119"/>
      <c r="Z36771" s="119"/>
    </row>
    <row r="36772" spans="16:26" x14ac:dyDescent="0.25">
      <c r="P36772" s="119"/>
      <c r="R36772" s="119"/>
      <c r="T36772" s="119"/>
      <c r="V36772" s="119"/>
      <c r="X36772" s="119"/>
      <c r="Z36772" s="119"/>
    </row>
    <row r="36773" spans="16:26" x14ac:dyDescent="0.25">
      <c r="P36773" s="119"/>
      <c r="R36773" s="119"/>
      <c r="T36773" s="119"/>
      <c r="V36773" s="119"/>
      <c r="X36773" s="119"/>
      <c r="Z36773" s="119"/>
    </row>
    <row r="36774" spans="16:26" x14ac:dyDescent="0.25">
      <c r="P36774" s="121"/>
      <c r="R36774" s="121"/>
      <c r="T36774" s="121"/>
      <c r="V36774" s="121"/>
      <c r="X36774" s="121"/>
      <c r="Z36774" s="121"/>
    </row>
    <row r="36775" spans="16:26" x14ac:dyDescent="0.25">
      <c r="P36775" s="121"/>
      <c r="R36775" s="121"/>
      <c r="T36775" s="121"/>
      <c r="V36775" s="121"/>
      <c r="X36775" s="121"/>
      <c r="Z36775" s="121"/>
    </row>
    <row r="36776" spans="16:26" x14ac:dyDescent="0.25">
      <c r="P36776" s="121"/>
      <c r="R36776" s="121"/>
      <c r="T36776" s="121"/>
      <c r="V36776" s="121"/>
      <c r="X36776" s="121"/>
      <c r="Z36776" s="121"/>
    </row>
    <row r="36777" spans="16:26" x14ac:dyDescent="0.25">
      <c r="P36777" s="121"/>
      <c r="R36777" s="121"/>
      <c r="T36777" s="121"/>
      <c r="V36777" s="121"/>
      <c r="X36777" s="121"/>
      <c r="Z36777" s="121"/>
    </row>
    <row r="36778" spans="16:26" x14ac:dyDescent="0.25">
      <c r="P36778" s="122"/>
      <c r="R36778" s="122"/>
      <c r="T36778" s="122"/>
      <c r="V36778" s="122"/>
      <c r="X36778" s="122"/>
      <c r="Z36778" s="122"/>
    </row>
    <row r="36779" spans="16:26" x14ac:dyDescent="0.25">
      <c r="P36779" s="118"/>
      <c r="R36779" s="118"/>
      <c r="T36779" s="118"/>
      <c r="V36779" s="118"/>
      <c r="X36779" s="118"/>
      <c r="Z36779" s="118"/>
    </row>
    <row r="36780" spans="16:26" x14ac:dyDescent="0.25">
      <c r="P36780" s="119"/>
      <c r="R36780" s="119"/>
      <c r="T36780" s="119"/>
      <c r="V36780" s="119"/>
      <c r="X36780" s="119"/>
      <c r="Z36780" s="119"/>
    </row>
    <row r="36781" spans="16:26" x14ac:dyDescent="0.25">
      <c r="P36781" s="119"/>
      <c r="R36781" s="119"/>
      <c r="T36781" s="119"/>
      <c r="V36781" s="119"/>
      <c r="X36781" s="119"/>
      <c r="Z36781" s="119"/>
    </row>
    <row r="36782" spans="16:26" x14ac:dyDescent="0.25">
      <c r="P36782" s="120"/>
      <c r="R36782" s="120"/>
      <c r="T36782" s="120"/>
      <c r="V36782" s="120"/>
      <c r="X36782" s="120"/>
      <c r="Z36782" s="120"/>
    </row>
    <row r="36783" spans="16:26" x14ac:dyDescent="0.25">
      <c r="P36783" s="119"/>
      <c r="R36783" s="119"/>
      <c r="T36783" s="119"/>
      <c r="V36783" s="119"/>
      <c r="X36783" s="119"/>
      <c r="Z36783" s="119"/>
    </row>
    <row r="36784" spans="16:26" x14ac:dyDescent="0.25">
      <c r="P36784" s="119"/>
      <c r="R36784" s="119"/>
      <c r="T36784" s="119"/>
      <c r="V36784" s="119"/>
      <c r="X36784" s="119"/>
      <c r="Z36784" s="119"/>
    </row>
    <row r="36785" spans="16:26" x14ac:dyDescent="0.25">
      <c r="P36785" s="120"/>
      <c r="R36785" s="120"/>
      <c r="T36785" s="120"/>
      <c r="V36785" s="120"/>
      <c r="X36785" s="120"/>
      <c r="Z36785" s="120"/>
    </row>
    <row r="36786" spans="16:26" x14ac:dyDescent="0.25">
      <c r="P36786" s="119"/>
      <c r="R36786" s="119"/>
      <c r="T36786" s="119"/>
      <c r="V36786" s="119"/>
      <c r="X36786" s="119"/>
      <c r="Z36786" s="119"/>
    </row>
    <row r="36787" spans="16:26" x14ac:dyDescent="0.25">
      <c r="P36787" s="120"/>
      <c r="R36787" s="120"/>
      <c r="T36787" s="120"/>
      <c r="V36787" s="120"/>
      <c r="X36787" s="120"/>
      <c r="Z36787" s="120"/>
    </row>
    <row r="36788" spans="16:26" x14ac:dyDescent="0.25">
      <c r="P36788" s="119"/>
      <c r="R36788" s="119"/>
      <c r="T36788" s="119"/>
      <c r="V36788" s="119"/>
      <c r="X36788" s="119"/>
      <c r="Z36788" s="119"/>
    </row>
    <row r="36789" spans="16:26" x14ac:dyDescent="0.25">
      <c r="P36789" s="119"/>
      <c r="R36789" s="119"/>
      <c r="T36789" s="119"/>
      <c r="V36789" s="119"/>
      <c r="X36789" s="119"/>
      <c r="Z36789" s="119"/>
    </row>
    <row r="36790" spans="16:26" x14ac:dyDescent="0.25">
      <c r="P36790" s="119"/>
      <c r="R36790" s="119"/>
      <c r="T36790" s="119"/>
      <c r="V36790" s="119"/>
      <c r="X36790" s="119"/>
      <c r="Z36790" s="119"/>
    </row>
    <row r="36791" spans="16:26" x14ac:dyDescent="0.25">
      <c r="P36791" s="121"/>
      <c r="R36791" s="121"/>
      <c r="T36791" s="121"/>
      <c r="V36791" s="121"/>
      <c r="X36791" s="121"/>
      <c r="Z36791" s="121"/>
    </row>
    <row r="36792" spans="16:26" x14ac:dyDescent="0.25">
      <c r="P36792" s="121"/>
      <c r="R36792" s="121"/>
      <c r="T36792" s="121"/>
      <c r="V36792" s="121"/>
      <c r="X36792" s="121"/>
      <c r="Z36792" s="121"/>
    </row>
    <row r="36793" spans="16:26" x14ac:dyDescent="0.25">
      <c r="P36793" s="121"/>
      <c r="R36793" s="121"/>
      <c r="T36793" s="121"/>
      <c r="V36793" s="121"/>
      <c r="X36793" s="121"/>
      <c r="Z36793" s="121"/>
    </row>
    <row r="36794" spans="16:26" x14ac:dyDescent="0.25">
      <c r="P36794" s="121"/>
      <c r="R36794" s="121"/>
      <c r="T36794" s="121"/>
      <c r="V36794" s="121"/>
      <c r="X36794" s="121"/>
      <c r="Z36794" s="121"/>
    </row>
    <row r="36795" spans="16:26" x14ac:dyDescent="0.25">
      <c r="P36795" s="122"/>
      <c r="R36795" s="122"/>
      <c r="T36795" s="122"/>
      <c r="V36795" s="122"/>
      <c r="X36795" s="122"/>
      <c r="Z36795" s="122"/>
    </row>
    <row r="36796" spans="16:26" x14ac:dyDescent="0.25">
      <c r="P36796" s="118"/>
      <c r="R36796" s="118"/>
      <c r="T36796" s="118"/>
      <c r="V36796" s="118"/>
      <c r="X36796" s="118"/>
      <c r="Z36796" s="118"/>
    </row>
    <row r="36797" spans="16:26" x14ac:dyDescent="0.25">
      <c r="P36797" s="119"/>
      <c r="R36797" s="119"/>
      <c r="T36797" s="119"/>
      <c r="V36797" s="119"/>
      <c r="X36797" s="119"/>
      <c r="Z36797" s="119"/>
    </row>
    <row r="36798" spans="16:26" x14ac:dyDescent="0.25">
      <c r="P36798" s="119"/>
      <c r="R36798" s="119"/>
      <c r="T36798" s="119"/>
      <c r="V36798" s="119"/>
      <c r="X36798" s="119"/>
      <c r="Z36798" s="119"/>
    </row>
    <row r="36799" spans="16:26" x14ac:dyDescent="0.25">
      <c r="P36799" s="120"/>
      <c r="R36799" s="120"/>
      <c r="T36799" s="120"/>
      <c r="V36799" s="120"/>
      <c r="X36799" s="120"/>
      <c r="Z36799" s="120"/>
    </row>
    <row r="36800" spans="16:26" x14ac:dyDescent="0.25">
      <c r="P36800" s="119"/>
      <c r="R36800" s="119"/>
      <c r="T36800" s="119"/>
      <c r="V36800" s="119"/>
      <c r="X36800" s="119"/>
      <c r="Z36800" s="119"/>
    </row>
    <row r="36801" spans="16:26" x14ac:dyDescent="0.25">
      <c r="P36801" s="119"/>
      <c r="R36801" s="119"/>
      <c r="T36801" s="119"/>
      <c r="V36801" s="119"/>
      <c r="X36801" s="119"/>
      <c r="Z36801" s="119"/>
    </row>
    <row r="36802" spans="16:26" x14ac:dyDescent="0.25">
      <c r="P36802" s="120"/>
      <c r="R36802" s="120"/>
      <c r="T36802" s="120"/>
      <c r="V36802" s="120"/>
      <c r="X36802" s="120"/>
      <c r="Z36802" s="120"/>
    </row>
    <row r="36803" spans="16:26" x14ac:dyDescent="0.25">
      <c r="P36803" s="119"/>
      <c r="R36803" s="119"/>
      <c r="T36803" s="119"/>
      <c r="V36803" s="119"/>
      <c r="X36803" s="119"/>
      <c r="Z36803" s="119"/>
    </row>
    <row r="36804" spans="16:26" x14ac:dyDescent="0.25">
      <c r="P36804" s="120"/>
      <c r="R36804" s="120"/>
      <c r="T36804" s="120"/>
      <c r="V36804" s="120"/>
      <c r="X36804" s="120"/>
      <c r="Z36804" s="120"/>
    </row>
    <row r="36805" spans="16:26" x14ac:dyDescent="0.25">
      <c r="P36805" s="119"/>
      <c r="R36805" s="119"/>
      <c r="T36805" s="119"/>
      <c r="V36805" s="119"/>
      <c r="X36805" s="119"/>
      <c r="Z36805" s="119"/>
    </row>
    <row r="36806" spans="16:26" x14ac:dyDescent="0.25">
      <c r="P36806" s="119"/>
      <c r="R36806" s="119"/>
      <c r="T36806" s="119"/>
      <c r="V36806" s="119"/>
      <c r="X36806" s="119"/>
      <c r="Z36806" s="119"/>
    </row>
    <row r="36807" spans="16:26" x14ac:dyDescent="0.25">
      <c r="P36807" s="119"/>
      <c r="R36807" s="119"/>
      <c r="T36807" s="119"/>
      <c r="V36807" s="119"/>
      <c r="X36807" s="119"/>
      <c r="Z36807" s="119"/>
    </row>
    <row r="36808" spans="16:26" x14ac:dyDescent="0.25">
      <c r="P36808" s="121"/>
      <c r="R36808" s="121"/>
      <c r="T36808" s="121"/>
      <c r="V36808" s="121"/>
      <c r="X36808" s="121"/>
      <c r="Z36808" s="121"/>
    </row>
    <row r="36809" spans="16:26" x14ac:dyDescent="0.25">
      <c r="P36809" s="121"/>
      <c r="R36809" s="121"/>
      <c r="T36809" s="121"/>
      <c r="V36809" s="121"/>
      <c r="X36809" s="121"/>
      <c r="Z36809" s="121"/>
    </row>
    <row r="36810" spans="16:26" x14ac:dyDescent="0.25">
      <c r="P36810" s="121"/>
      <c r="R36810" s="121"/>
      <c r="T36810" s="121"/>
      <c r="V36810" s="121"/>
      <c r="X36810" s="121"/>
      <c r="Z36810" s="121"/>
    </row>
    <row r="36811" spans="16:26" x14ac:dyDescent="0.25">
      <c r="P36811" s="121"/>
      <c r="R36811" s="121"/>
      <c r="T36811" s="121"/>
      <c r="V36811" s="121"/>
      <c r="X36811" s="121"/>
      <c r="Z36811" s="121"/>
    </row>
    <row r="36812" spans="16:26" x14ac:dyDescent="0.25">
      <c r="P36812" s="122"/>
      <c r="R36812" s="122"/>
      <c r="T36812" s="122"/>
      <c r="V36812" s="122"/>
      <c r="X36812" s="122"/>
      <c r="Z36812" s="122"/>
    </row>
    <row r="36813" spans="16:26" x14ac:dyDescent="0.25">
      <c r="P36813" s="118"/>
      <c r="R36813" s="118"/>
      <c r="T36813" s="118"/>
      <c r="V36813" s="118"/>
      <c r="X36813" s="118"/>
      <c r="Z36813" s="118"/>
    </row>
    <row r="36814" spans="16:26" x14ac:dyDescent="0.25">
      <c r="P36814" s="119"/>
      <c r="R36814" s="119"/>
      <c r="T36814" s="119"/>
      <c r="V36814" s="119"/>
      <c r="X36814" s="119"/>
      <c r="Z36814" s="119"/>
    </row>
    <row r="36815" spans="16:26" x14ac:dyDescent="0.25">
      <c r="P36815" s="119"/>
      <c r="R36815" s="119"/>
      <c r="T36815" s="119"/>
      <c r="V36815" s="119"/>
      <c r="X36815" s="119"/>
      <c r="Z36815" s="119"/>
    </row>
    <row r="36816" spans="16:26" x14ac:dyDescent="0.25">
      <c r="P36816" s="120"/>
      <c r="R36816" s="120"/>
      <c r="T36816" s="120"/>
      <c r="V36816" s="120"/>
      <c r="X36816" s="120"/>
      <c r="Z36816" s="120"/>
    </row>
    <row r="36817" spans="16:26" x14ac:dyDescent="0.25">
      <c r="P36817" s="119"/>
      <c r="R36817" s="119"/>
      <c r="T36817" s="119"/>
      <c r="V36817" s="119"/>
      <c r="X36817" s="119"/>
      <c r="Z36817" s="119"/>
    </row>
    <row r="36818" spans="16:26" x14ac:dyDescent="0.25">
      <c r="P36818" s="119"/>
      <c r="R36818" s="119"/>
      <c r="T36818" s="119"/>
      <c r="V36818" s="119"/>
      <c r="X36818" s="119"/>
      <c r="Z36818" s="119"/>
    </row>
    <row r="36819" spans="16:26" x14ac:dyDescent="0.25">
      <c r="P36819" s="120"/>
      <c r="R36819" s="120"/>
      <c r="T36819" s="120"/>
      <c r="V36819" s="120"/>
      <c r="X36819" s="120"/>
      <c r="Z36819" s="120"/>
    </row>
    <row r="36820" spans="16:26" x14ac:dyDescent="0.25">
      <c r="P36820" s="119"/>
      <c r="R36820" s="119"/>
      <c r="T36820" s="119"/>
      <c r="V36820" s="119"/>
      <c r="X36820" s="119"/>
      <c r="Z36820" s="119"/>
    </row>
    <row r="36821" spans="16:26" x14ac:dyDescent="0.25">
      <c r="P36821" s="120"/>
      <c r="R36821" s="120"/>
      <c r="T36821" s="120"/>
      <c r="V36821" s="120"/>
      <c r="X36821" s="120"/>
      <c r="Z36821" s="120"/>
    </row>
    <row r="36822" spans="16:26" x14ac:dyDescent="0.25">
      <c r="P36822" s="119"/>
      <c r="R36822" s="119"/>
      <c r="T36822" s="119"/>
      <c r="V36822" s="119"/>
      <c r="X36822" s="119"/>
      <c r="Z36822" s="119"/>
    </row>
    <row r="36823" spans="16:26" x14ac:dyDescent="0.25">
      <c r="P36823" s="119"/>
      <c r="R36823" s="119"/>
      <c r="T36823" s="119"/>
      <c r="V36823" s="119"/>
      <c r="X36823" s="119"/>
      <c r="Z36823" s="119"/>
    </row>
    <row r="36824" spans="16:26" x14ac:dyDescent="0.25">
      <c r="P36824" s="119"/>
      <c r="R36824" s="119"/>
      <c r="T36824" s="119"/>
      <c r="V36824" s="119"/>
      <c r="X36824" s="119"/>
      <c r="Z36824" s="119"/>
    </row>
    <row r="36825" spans="16:26" x14ac:dyDescent="0.25">
      <c r="P36825" s="121"/>
      <c r="R36825" s="121"/>
      <c r="T36825" s="121"/>
      <c r="V36825" s="121"/>
      <c r="X36825" s="121"/>
      <c r="Z36825" s="121"/>
    </row>
    <row r="36826" spans="16:26" x14ac:dyDescent="0.25">
      <c r="P36826" s="121"/>
      <c r="R36826" s="121"/>
      <c r="T36826" s="121"/>
      <c r="V36826" s="121"/>
      <c r="X36826" s="121"/>
      <c r="Z36826" s="121"/>
    </row>
    <row r="36827" spans="16:26" x14ac:dyDescent="0.25">
      <c r="P36827" s="121"/>
      <c r="R36827" s="121"/>
      <c r="T36827" s="121"/>
      <c r="V36827" s="121"/>
      <c r="X36827" s="121"/>
      <c r="Z36827" s="121"/>
    </row>
    <row r="36828" spans="16:26" x14ac:dyDescent="0.25">
      <c r="P36828" s="121"/>
      <c r="R36828" s="121"/>
      <c r="T36828" s="121"/>
      <c r="V36828" s="121"/>
      <c r="X36828" s="121"/>
      <c r="Z36828" s="121"/>
    </row>
    <row r="36829" spans="16:26" x14ac:dyDescent="0.25">
      <c r="P36829" s="122"/>
      <c r="R36829" s="122"/>
      <c r="T36829" s="122"/>
      <c r="V36829" s="122"/>
      <c r="X36829" s="122"/>
      <c r="Z36829" s="122"/>
    </row>
    <row r="36830" spans="16:26" x14ac:dyDescent="0.25">
      <c r="P36830" s="118"/>
      <c r="R36830" s="118"/>
      <c r="T36830" s="118"/>
      <c r="V36830" s="118"/>
      <c r="X36830" s="118"/>
      <c r="Z36830" s="118"/>
    </row>
    <row r="36831" spans="16:26" x14ac:dyDescent="0.25">
      <c r="P36831" s="119"/>
      <c r="R36831" s="119"/>
      <c r="T36831" s="119"/>
      <c r="V36831" s="119"/>
      <c r="X36831" s="119"/>
      <c r="Z36831" s="119"/>
    </row>
    <row r="36832" spans="16:26" x14ac:dyDescent="0.25">
      <c r="P36832" s="119"/>
      <c r="R36832" s="119"/>
      <c r="T36832" s="119"/>
      <c r="V36832" s="119"/>
      <c r="X36832" s="119"/>
      <c r="Z36832" s="119"/>
    </row>
    <row r="36833" spans="16:26" x14ac:dyDescent="0.25">
      <c r="P36833" s="120"/>
      <c r="R36833" s="120"/>
      <c r="T36833" s="120"/>
      <c r="V36833" s="120"/>
      <c r="X36833" s="120"/>
      <c r="Z36833" s="120"/>
    </row>
    <row r="36834" spans="16:26" x14ac:dyDescent="0.25">
      <c r="P36834" s="119"/>
      <c r="R36834" s="119"/>
      <c r="T36834" s="119"/>
      <c r="V36834" s="119"/>
      <c r="X36834" s="119"/>
      <c r="Z36834" s="119"/>
    </row>
    <row r="36835" spans="16:26" x14ac:dyDescent="0.25">
      <c r="P36835" s="119"/>
      <c r="R36835" s="119"/>
      <c r="T36835" s="119"/>
      <c r="V36835" s="119"/>
      <c r="X36835" s="119"/>
      <c r="Z36835" s="119"/>
    </row>
    <row r="36836" spans="16:26" x14ac:dyDescent="0.25">
      <c r="P36836" s="120"/>
      <c r="R36836" s="120"/>
      <c r="T36836" s="120"/>
      <c r="V36836" s="120"/>
      <c r="X36836" s="120"/>
      <c r="Z36836" s="120"/>
    </row>
    <row r="36837" spans="16:26" x14ac:dyDescent="0.25">
      <c r="P36837" s="119"/>
      <c r="R36837" s="119"/>
      <c r="T36837" s="119"/>
      <c r="V36837" s="119"/>
      <c r="X36837" s="119"/>
      <c r="Z36837" s="119"/>
    </row>
    <row r="36838" spans="16:26" x14ac:dyDescent="0.25">
      <c r="P36838" s="120"/>
      <c r="R36838" s="120"/>
      <c r="T36838" s="120"/>
      <c r="V36838" s="120"/>
      <c r="X36838" s="120"/>
      <c r="Z36838" s="120"/>
    </row>
    <row r="36839" spans="16:26" x14ac:dyDescent="0.25">
      <c r="P36839" s="119"/>
      <c r="R36839" s="119"/>
      <c r="T36839" s="119"/>
      <c r="V36839" s="119"/>
      <c r="X36839" s="119"/>
      <c r="Z36839" s="119"/>
    </row>
    <row r="36840" spans="16:26" x14ac:dyDescent="0.25">
      <c r="P36840" s="119"/>
      <c r="R36840" s="119"/>
      <c r="T36840" s="119"/>
      <c r="V36840" s="119"/>
      <c r="X36840" s="119"/>
      <c r="Z36840" s="119"/>
    </row>
    <row r="36841" spans="16:26" x14ac:dyDescent="0.25">
      <c r="P36841" s="119"/>
      <c r="R36841" s="119"/>
      <c r="T36841" s="119"/>
      <c r="V36841" s="119"/>
      <c r="X36841" s="119"/>
      <c r="Z36841" s="119"/>
    </row>
    <row r="36842" spans="16:26" x14ac:dyDescent="0.25">
      <c r="P36842" s="121"/>
      <c r="R36842" s="121"/>
      <c r="T36842" s="121"/>
      <c r="V36842" s="121"/>
      <c r="X36842" s="121"/>
      <c r="Z36842" s="121"/>
    </row>
    <row r="36843" spans="16:26" x14ac:dyDescent="0.25">
      <c r="P36843" s="121"/>
      <c r="R36843" s="121"/>
      <c r="T36843" s="121"/>
      <c r="V36843" s="121"/>
      <c r="X36843" s="121"/>
      <c r="Z36843" s="121"/>
    </row>
    <row r="36844" spans="16:26" x14ac:dyDescent="0.25">
      <c r="P36844" s="121"/>
      <c r="R36844" s="121"/>
      <c r="T36844" s="121"/>
      <c r="V36844" s="121"/>
      <c r="X36844" s="121"/>
      <c r="Z36844" s="121"/>
    </row>
    <row r="36845" spans="16:26" x14ac:dyDescent="0.25">
      <c r="P36845" s="121"/>
      <c r="R36845" s="121"/>
      <c r="T36845" s="121"/>
      <c r="V36845" s="121"/>
      <c r="X36845" s="121"/>
      <c r="Z36845" s="121"/>
    </row>
    <row r="36846" spans="16:26" x14ac:dyDescent="0.25">
      <c r="P36846" s="122"/>
      <c r="R36846" s="122"/>
      <c r="T36846" s="122"/>
      <c r="V36846" s="122"/>
      <c r="X36846" s="122"/>
      <c r="Z36846" s="122"/>
    </row>
    <row r="36847" spans="16:26" x14ac:dyDescent="0.25">
      <c r="P36847" s="118"/>
      <c r="R36847" s="118"/>
      <c r="T36847" s="118"/>
      <c r="V36847" s="118"/>
      <c r="X36847" s="118"/>
      <c r="Z36847" s="118"/>
    </row>
    <row r="36848" spans="16:26" x14ac:dyDescent="0.25">
      <c r="P36848" s="119"/>
      <c r="R36848" s="119"/>
      <c r="T36848" s="119"/>
      <c r="V36848" s="119"/>
      <c r="X36848" s="119"/>
      <c r="Z36848" s="119"/>
    </row>
    <row r="36849" spans="16:26" x14ac:dyDescent="0.25">
      <c r="P36849" s="119"/>
      <c r="R36849" s="119"/>
      <c r="T36849" s="119"/>
      <c r="V36849" s="119"/>
      <c r="X36849" s="119"/>
      <c r="Z36849" s="119"/>
    </row>
    <row r="36850" spans="16:26" x14ac:dyDescent="0.25">
      <c r="P36850" s="120"/>
      <c r="R36850" s="120"/>
      <c r="T36850" s="120"/>
      <c r="V36850" s="120"/>
      <c r="X36850" s="120"/>
      <c r="Z36850" s="120"/>
    </row>
    <row r="36851" spans="16:26" x14ac:dyDescent="0.25">
      <c r="P36851" s="119"/>
      <c r="R36851" s="119"/>
      <c r="T36851" s="119"/>
      <c r="V36851" s="119"/>
      <c r="X36851" s="119"/>
      <c r="Z36851" s="119"/>
    </row>
    <row r="36852" spans="16:26" x14ac:dyDescent="0.25">
      <c r="P36852" s="119"/>
      <c r="R36852" s="119"/>
      <c r="T36852" s="119"/>
      <c r="V36852" s="119"/>
      <c r="X36852" s="119"/>
      <c r="Z36852" s="119"/>
    </row>
    <row r="36853" spans="16:26" x14ac:dyDescent="0.25">
      <c r="P36853" s="120"/>
      <c r="R36853" s="120"/>
      <c r="T36853" s="120"/>
      <c r="V36853" s="120"/>
      <c r="X36853" s="120"/>
      <c r="Z36853" s="120"/>
    </row>
    <row r="36854" spans="16:26" x14ac:dyDescent="0.25">
      <c r="P36854" s="119"/>
      <c r="R36854" s="119"/>
      <c r="T36854" s="119"/>
      <c r="V36854" s="119"/>
      <c r="X36854" s="119"/>
      <c r="Z36854" s="119"/>
    </row>
    <row r="36855" spans="16:26" x14ac:dyDescent="0.25">
      <c r="P36855" s="120"/>
      <c r="R36855" s="120"/>
      <c r="T36855" s="120"/>
      <c r="V36855" s="120"/>
      <c r="X36855" s="120"/>
      <c r="Z36855" s="120"/>
    </row>
    <row r="36856" spans="16:26" x14ac:dyDescent="0.25">
      <c r="P36856" s="119"/>
      <c r="R36856" s="119"/>
      <c r="T36856" s="119"/>
      <c r="V36856" s="119"/>
      <c r="X36856" s="119"/>
      <c r="Z36856" s="119"/>
    </row>
    <row r="36857" spans="16:26" x14ac:dyDescent="0.25">
      <c r="P36857" s="119"/>
      <c r="R36857" s="119"/>
      <c r="T36857" s="119"/>
      <c r="V36857" s="119"/>
      <c r="X36857" s="119"/>
      <c r="Z36857" s="119"/>
    </row>
    <row r="36858" spans="16:26" x14ac:dyDescent="0.25">
      <c r="P36858" s="119"/>
      <c r="R36858" s="119"/>
      <c r="T36858" s="119"/>
      <c r="V36858" s="119"/>
      <c r="X36858" s="119"/>
      <c r="Z36858" s="119"/>
    </row>
    <row r="36859" spans="16:26" x14ac:dyDescent="0.25">
      <c r="P36859" s="121"/>
      <c r="R36859" s="121"/>
      <c r="T36859" s="121"/>
      <c r="V36859" s="121"/>
      <c r="X36859" s="121"/>
      <c r="Z36859" s="121"/>
    </row>
    <row r="36860" spans="16:26" x14ac:dyDescent="0.25">
      <c r="P36860" s="121"/>
      <c r="R36860" s="121"/>
      <c r="T36860" s="121"/>
      <c r="V36860" s="121"/>
      <c r="X36860" s="121"/>
      <c r="Z36860" s="121"/>
    </row>
    <row r="36861" spans="16:26" x14ac:dyDescent="0.25">
      <c r="P36861" s="121"/>
      <c r="R36861" s="121"/>
      <c r="T36861" s="121"/>
      <c r="V36861" s="121"/>
      <c r="X36861" s="121"/>
      <c r="Z36861" s="121"/>
    </row>
    <row r="36862" spans="16:26" x14ac:dyDescent="0.25">
      <c r="P36862" s="121"/>
      <c r="R36862" s="121"/>
      <c r="T36862" s="121"/>
      <c r="V36862" s="121"/>
      <c r="X36862" s="121"/>
      <c r="Z36862" s="121"/>
    </row>
    <row r="36863" spans="16:26" x14ac:dyDescent="0.25">
      <c r="P36863" s="122"/>
      <c r="R36863" s="122"/>
      <c r="T36863" s="122"/>
      <c r="V36863" s="122"/>
      <c r="X36863" s="122"/>
      <c r="Z36863" s="122"/>
    </row>
    <row r="36864" spans="16:26" x14ac:dyDescent="0.25">
      <c r="P36864" s="118"/>
      <c r="R36864" s="118"/>
      <c r="T36864" s="118"/>
      <c r="V36864" s="118"/>
      <c r="X36864" s="118"/>
      <c r="Z36864" s="118"/>
    </row>
    <row r="36865" spans="16:26" x14ac:dyDescent="0.25">
      <c r="P36865" s="119"/>
      <c r="R36865" s="119"/>
      <c r="T36865" s="119"/>
      <c r="V36865" s="119"/>
      <c r="X36865" s="119"/>
      <c r="Z36865" s="119"/>
    </row>
    <row r="36866" spans="16:26" x14ac:dyDescent="0.25">
      <c r="P36866" s="119"/>
      <c r="R36866" s="119"/>
      <c r="T36866" s="119"/>
      <c r="V36866" s="119"/>
      <c r="X36866" s="119"/>
      <c r="Z36866" s="119"/>
    </row>
    <row r="36867" spans="16:26" x14ac:dyDescent="0.25">
      <c r="P36867" s="120"/>
      <c r="R36867" s="120"/>
      <c r="T36867" s="120"/>
      <c r="V36867" s="120"/>
      <c r="X36867" s="120"/>
      <c r="Z36867" s="120"/>
    </row>
    <row r="36868" spans="16:26" x14ac:dyDescent="0.25">
      <c r="P36868" s="119"/>
      <c r="R36868" s="119"/>
      <c r="T36868" s="119"/>
      <c r="V36868" s="119"/>
      <c r="X36868" s="119"/>
      <c r="Z36868" s="119"/>
    </row>
    <row r="36869" spans="16:26" x14ac:dyDescent="0.25">
      <c r="P36869" s="119"/>
      <c r="R36869" s="119"/>
      <c r="T36869" s="119"/>
      <c r="V36869" s="119"/>
      <c r="X36869" s="119"/>
      <c r="Z36869" s="119"/>
    </row>
    <row r="36870" spans="16:26" x14ac:dyDescent="0.25">
      <c r="P36870" s="120"/>
      <c r="R36870" s="120"/>
      <c r="T36870" s="120"/>
      <c r="V36870" s="120"/>
      <c r="X36870" s="120"/>
      <c r="Z36870" s="120"/>
    </row>
    <row r="36871" spans="16:26" x14ac:dyDescent="0.25">
      <c r="P36871" s="119"/>
      <c r="R36871" s="119"/>
      <c r="T36871" s="119"/>
      <c r="V36871" s="119"/>
      <c r="X36871" s="119"/>
      <c r="Z36871" s="119"/>
    </row>
    <row r="36872" spans="16:26" x14ac:dyDescent="0.25">
      <c r="P36872" s="120"/>
      <c r="R36872" s="120"/>
      <c r="T36872" s="120"/>
      <c r="V36872" s="120"/>
      <c r="X36872" s="120"/>
      <c r="Z36872" s="120"/>
    </row>
    <row r="36873" spans="16:26" x14ac:dyDescent="0.25">
      <c r="P36873" s="119"/>
      <c r="R36873" s="119"/>
      <c r="T36873" s="119"/>
      <c r="V36873" s="119"/>
      <c r="X36873" s="119"/>
      <c r="Z36873" s="119"/>
    </row>
    <row r="36874" spans="16:26" x14ac:dyDescent="0.25">
      <c r="P36874" s="119"/>
      <c r="R36874" s="119"/>
      <c r="T36874" s="119"/>
      <c r="V36874" s="119"/>
      <c r="X36874" s="119"/>
      <c r="Z36874" s="119"/>
    </row>
    <row r="36875" spans="16:26" x14ac:dyDescent="0.25">
      <c r="P36875" s="119"/>
      <c r="R36875" s="119"/>
      <c r="T36875" s="119"/>
      <c r="V36875" s="119"/>
      <c r="X36875" s="119"/>
      <c r="Z36875" s="119"/>
    </row>
    <row r="36876" spans="16:26" x14ac:dyDescent="0.25">
      <c r="P36876" s="121"/>
      <c r="R36876" s="121"/>
      <c r="T36876" s="121"/>
      <c r="V36876" s="121"/>
      <c r="X36876" s="121"/>
      <c r="Z36876" s="121"/>
    </row>
    <row r="36877" spans="16:26" x14ac:dyDescent="0.25">
      <c r="P36877" s="121"/>
      <c r="R36877" s="121"/>
      <c r="T36877" s="121"/>
      <c r="V36877" s="121"/>
      <c r="X36877" s="121"/>
      <c r="Z36877" s="121"/>
    </row>
    <row r="36878" spans="16:26" x14ac:dyDescent="0.25">
      <c r="P36878" s="121"/>
      <c r="R36878" s="121"/>
      <c r="T36878" s="121"/>
      <c r="V36878" s="121"/>
      <c r="X36878" s="121"/>
      <c r="Z36878" s="121"/>
    </row>
    <row r="36879" spans="16:26" x14ac:dyDescent="0.25">
      <c r="P36879" s="121"/>
      <c r="R36879" s="121"/>
      <c r="T36879" s="121"/>
      <c r="V36879" s="121"/>
      <c r="X36879" s="121"/>
      <c r="Z36879" s="121"/>
    </row>
    <row r="36880" spans="16:26" x14ac:dyDescent="0.25">
      <c r="P36880" s="122"/>
      <c r="R36880" s="122"/>
      <c r="T36880" s="122"/>
      <c r="V36880" s="122"/>
      <c r="X36880" s="122"/>
      <c r="Z36880" s="122"/>
    </row>
    <row r="36881" spans="16:26" x14ac:dyDescent="0.25">
      <c r="P36881" s="118"/>
      <c r="R36881" s="118"/>
      <c r="T36881" s="118"/>
      <c r="V36881" s="118"/>
      <c r="X36881" s="118"/>
      <c r="Z36881" s="118"/>
    </row>
    <row r="36882" spans="16:26" x14ac:dyDescent="0.25">
      <c r="P36882" s="119"/>
      <c r="R36882" s="119"/>
      <c r="T36882" s="119"/>
      <c r="V36882" s="119"/>
      <c r="X36882" s="119"/>
      <c r="Z36882" s="119"/>
    </row>
    <row r="36883" spans="16:26" x14ac:dyDescent="0.25">
      <c r="P36883" s="119"/>
      <c r="R36883" s="119"/>
      <c r="T36883" s="119"/>
      <c r="V36883" s="119"/>
      <c r="X36883" s="119"/>
      <c r="Z36883" s="119"/>
    </row>
    <row r="36884" spans="16:26" x14ac:dyDescent="0.25">
      <c r="P36884" s="120"/>
      <c r="R36884" s="120"/>
      <c r="T36884" s="120"/>
      <c r="V36884" s="120"/>
      <c r="X36884" s="120"/>
      <c r="Z36884" s="120"/>
    </row>
    <row r="36885" spans="16:26" x14ac:dyDescent="0.25">
      <c r="P36885" s="119"/>
      <c r="R36885" s="119"/>
      <c r="T36885" s="119"/>
      <c r="V36885" s="119"/>
      <c r="X36885" s="119"/>
      <c r="Z36885" s="119"/>
    </row>
    <row r="36886" spans="16:26" x14ac:dyDescent="0.25">
      <c r="P36886" s="119"/>
      <c r="R36886" s="119"/>
      <c r="T36886" s="119"/>
      <c r="V36886" s="119"/>
      <c r="X36886" s="119"/>
      <c r="Z36886" s="119"/>
    </row>
    <row r="36887" spans="16:26" x14ac:dyDescent="0.25">
      <c r="P36887" s="120"/>
      <c r="R36887" s="120"/>
      <c r="T36887" s="120"/>
      <c r="V36887" s="120"/>
      <c r="X36887" s="120"/>
      <c r="Z36887" s="120"/>
    </row>
    <row r="36888" spans="16:26" x14ac:dyDescent="0.25">
      <c r="P36888" s="119"/>
      <c r="R36888" s="119"/>
      <c r="T36888" s="119"/>
      <c r="V36888" s="119"/>
      <c r="X36888" s="119"/>
      <c r="Z36888" s="119"/>
    </row>
    <row r="36889" spans="16:26" x14ac:dyDescent="0.25">
      <c r="P36889" s="120"/>
      <c r="R36889" s="120"/>
      <c r="T36889" s="120"/>
      <c r="V36889" s="120"/>
      <c r="X36889" s="120"/>
      <c r="Z36889" s="120"/>
    </row>
    <row r="36890" spans="16:26" x14ac:dyDescent="0.25">
      <c r="P36890" s="119"/>
      <c r="R36890" s="119"/>
      <c r="T36890" s="119"/>
      <c r="V36890" s="119"/>
      <c r="X36890" s="119"/>
      <c r="Z36890" s="119"/>
    </row>
    <row r="36891" spans="16:26" x14ac:dyDescent="0.25">
      <c r="P36891" s="119"/>
      <c r="R36891" s="119"/>
      <c r="T36891" s="119"/>
      <c r="V36891" s="119"/>
      <c r="X36891" s="119"/>
      <c r="Z36891" s="119"/>
    </row>
    <row r="36892" spans="16:26" x14ac:dyDescent="0.25">
      <c r="P36892" s="119"/>
      <c r="R36892" s="119"/>
      <c r="T36892" s="119"/>
      <c r="V36892" s="119"/>
      <c r="X36892" s="119"/>
      <c r="Z36892" s="119"/>
    </row>
    <row r="36893" spans="16:26" x14ac:dyDescent="0.25">
      <c r="P36893" s="121"/>
      <c r="R36893" s="121"/>
      <c r="T36893" s="121"/>
      <c r="V36893" s="121"/>
      <c r="X36893" s="121"/>
      <c r="Z36893" s="121"/>
    </row>
    <row r="36894" spans="16:26" x14ac:dyDescent="0.25">
      <c r="P36894" s="121"/>
      <c r="R36894" s="121"/>
      <c r="T36894" s="121"/>
      <c r="V36894" s="121"/>
      <c r="X36894" s="121"/>
      <c r="Z36894" s="121"/>
    </row>
    <row r="36895" spans="16:26" x14ac:dyDescent="0.25">
      <c r="P36895" s="121"/>
      <c r="R36895" s="121"/>
      <c r="T36895" s="121"/>
      <c r="V36895" s="121"/>
      <c r="X36895" s="121"/>
      <c r="Z36895" s="121"/>
    </row>
    <row r="36896" spans="16:26" x14ac:dyDescent="0.25">
      <c r="P36896" s="121"/>
      <c r="R36896" s="121"/>
      <c r="T36896" s="121"/>
      <c r="V36896" s="121"/>
      <c r="X36896" s="121"/>
      <c r="Z36896" s="121"/>
    </row>
    <row r="36897" spans="16:26" x14ac:dyDescent="0.25">
      <c r="P36897" s="122"/>
      <c r="R36897" s="122"/>
      <c r="T36897" s="122"/>
      <c r="V36897" s="122"/>
      <c r="X36897" s="122"/>
      <c r="Z36897" s="122"/>
    </row>
    <row r="36898" spans="16:26" x14ac:dyDescent="0.25">
      <c r="P36898" s="118"/>
      <c r="R36898" s="118"/>
      <c r="T36898" s="118"/>
      <c r="V36898" s="118"/>
      <c r="X36898" s="118"/>
      <c r="Z36898" s="118"/>
    </row>
    <row r="36899" spans="16:26" x14ac:dyDescent="0.25">
      <c r="P36899" s="119"/>
      <c r="R36899" s="119"/>
      <c r="T36899" s="119"/>
      <c r="V36899" s="119"/>
      <c r="X36899" s="119"/>
      <c r="Z36899" s="119"/>
    </row>
    <row r="36900" spans="16:26" x14ac:dyDescent="0.25">
      <c r="P36900" s="119"/>
      <c r="R36900" s="119"/>
      <c r="T36900" s="119"/>
      <c r="V36900" s="119"/>
      <c r="X36900" s="119"/>
      <c r="Z36900" s="119"/>
    </row>
    <row r="36901" spans="16:26" x14ac:dyDescent="0.25">
      <c r="P36901" s="120"/>
      <c r="R36901" s="120"/>
      <c r="T36901" s="120"/>
      <c r="V36901" s="120"/>
      <c r="X36901" s="120"/>
      <c r="Z36901" s="120"/>
    </row>
    <row r="36902" spans="16:26" x14ac:dyDescent="0.25">
      <c r="P36902" s="119"/>
      <c r="R36902" s="119"/>
      <c r="T36902" s="119"/>
      <c r="V36902" s="119"/>
      <c r="X36902" s="119"/>
      <c r="Z36902" s="119"/>
    </row>
    <row r="36903" spans="16:26" x14ac:dyDescent="0.25">
      <c r="P36903" s="119"/>
      <c r="R36903" s="119"/>
      <c r="T36903" s="119"/>
      <c r="V36903" s="119"/>
      <c r="X36903" s="119"/>
      <c r="Z36903" s="119"/>
    </row>
    <row r="36904" spans="16:26" x14ac:dyDescent="0.25">
      <c r="P36904" s="120"/>
      <c r="R36904" s="120"/>
      <c r="T36904" s="120"/>
      <c r="V36904" s="120"/>
      <c r="X36904" s="120"/>
      <c r="Z36904" s="120"/>
    </row>
    <row r="36905" spans="16:26" x14ac:dyDescent="0.25">
      <c r="P36905" s="119"/>
      <c r="R36905" s="119"/>
      <c r="T36905" s="119"/>
      <c r="V36905" s="119"/>
      <c r="X36905" s="119"/>
      <c r="Z36905" s="119"/>
    </row>
    <row r="36906" spans="16:26" x14ac:dyDescent="0.25">
      <c r="P36906" s="120"/>
      <c r="R36906" s="120"/>
      <c r="T36906" s="120"/>
      <c r="V36906" s="120"/>
      <c r="X36906" s="120"/>
      <c r="Z36906" s="120"/>
    </row>
    <row r="36907" spans="16:26" x14ac:dyDescent="0.25">
      <c r="P36907" s="119"/>
      <c r="R36907" s="119"/>
      <c r="T36907" s="119"/>
      <c r="V36907" s="119"/>
      <c r="X36907" s="119"/>
      <c r="Z36907" s="119"/>
    </row>
    <row r="36908" spans="16:26" x14ac:dyDescent="0.25">
      <c r="P36908" s="119"/>
      <c r="R36908" s="119"/>
      <c r="T36908" s="119"/>
      <c r="V36908" s="119"/>
      <c r="X36908" s="119"/>
      <c r="Z36908" s="119"/>
    </row>
    <row r="36909" spans="16:26" x14ac:dyDescent="0.25">
      <c r="P36909" s="119"/>
      <c r="R36909" s="119"/>
      <c r="T36909" s="119"/>
      <c r="V36909" s="119"/>
      <c r="X36909" s="119"/>
      <c r="Z36909" s="119"/>
    </row>
    <row r="36910" spans="16:26" x14ac:dyDescent="0.25">
      <c r="P36910" s="121"/>
      <c r="R36910" s="121"/>
      <c r="T36910" s="121"/>
      <c r="V36910" s="121"/>
      <c r="X36910" s="121"/>
      <c r="Z36910" s="121"/>
    </row>
    <row r="36911" spans="16:26" x14ac:dyDescent="0.25">
      <c r="P36911" s="121"/>
      <c r="R36911" s="121"/>
      <c r="T36911" s="121"/>
      <c r="V36911" s="121"/>
      <c r="X36911" s="121"/>
      <c r="Z36911" s="121"/>
    </row>
    <row r="36912" spans="16:26" x14ac:dyDescent="0.25">
      <c r="P36912" s="121"/>
      <c r="R36912" s="121"/>
      <c r="T36912" s="121"/>
      <c r="V36912" s="121"/>
      <c r="X36912" s="121"/>
      <c r="Z36912" s="121"/>
    </row>
    <row r="36913" spans="16:26" x14ac:dyDescent="0.25">
      <c r="P36913" s="121"/>
      <c r="R36913" s="121"/>
      <c r="T36913" s="121"/>
      <c r="V36913" s="121"/>
      <c r="X36913" s="121"/>
      <c r="Z36913" s="121"/>
    </row>
    <row r="36914" spans="16:26" x14ac:dyDescent="0.25">
      <c r="P36914" s="122"/>
      <c r="R36914" s="122"/>
      <c r="T36914" s="122"/>
      <c r="V36914" s="122"/>
      <c r="X36914" s="122"/>
      <c r="Z36914" s="122"/>
    </row>
    <row r="36915" spans="16:26" x14ac:dyDescent="0.25">
      <c r="P36915" s="118"/>
      <c r="R36915" s="118"/>
      <c r="T36915" s="118"/>
      <c r="V36915" s="118"/>
      <c r="X36915" s="118"/>
      <c r="Z36915" s="118"/>
    </row>
    <row r="36916" spans="16:26" x14ac:dyDescent="0.25">
      <c r="P36916" s="119"/>
      <c r="R36916" s="119"/>
      <c r="T36916" s="119"/>
      <c r="V36916" s="119"/>
      <c r="X36916" s="119"/>
      <c r="Z36916" s="119"/>
    </row>
    <row r="36917" spans="16:26" x14ac:dyDescent="0.25">
      <c r="P36917" s="119"/>
      <c r="R36917" s="119"/>
      <c r="T36917" s="119"/>
      <c r="V36917" s="119"/>
      <c r="X36917" s="119"/>
      <c r="Z36917" s="119"/>
    </row>
    <row r="36918" spans="16:26" x14ac:dyDescent="0.25">
      <c r="P36918" s="120"/>
      <c r="R36918" s="120"/>
      <c r="T36918" s="120"/>
      <c r="V36918" s="120"/>
      <c r="X36918" s="120"/>
      <c r="Z36918" s="120"/>
    </row>
    <row r="36919" spans="16:26" x14ac:dyDescent="0.25">
      <c r="P36919" s="119"/>
      <c r="R36919" s="119"/>
      <c r="T36919" s="119"/>
      <c r="V36919" s="119"/>
      <c r="X36919" s="119"/>
      <c r="Z36919" s="119"/>
    </row>
    <row r="36920" spans="16:26" x14ac:dyDescent="0.25">
      <c r="P36920" s="119"/>
      <c r="R36920" s="119"/>
      <c r="T36920" s="119"/>
      <c r="V36920" s="119"/>
      <c r="X36920" s="119"/>
      <c r="Z36920" s="119"/>
    </row>
    <row r="36921" spans="16:26" x14ac:dyDescent="0.25">
      <c r="P36921" s="120"/>
      <c r="R36921" s="120"/>
      <c r="T36921" s="120"/>
      <c r="V36921" s="120"/>
      <c r="X36921" s="120"/>
      <c r="Z36921" s="120"/>
    </row>
    <row r="36922" spans="16:26" x14ac:dyDescent="0.25">
      <c r="P36922" s="119"/>
      <c r="R36922" s="119"/>
      <c r="T36922" s="119"/>
      <c r="V36922" s="119"/>
      <c r="X36922" s="119"/>
      <c r="Z36922" s="119"/>
    </row>
    <row r="36923" spans="16:26" x14ac:dyDescent="0.25">
      <c r="P36923" s="120"/>
      <c r="R36923" s="120"/>
      <c r="T36923" s="120"/>
      <c r="V36923" s="120"/>
      <c r="X36923" s="120"/>
      <c r="Z36923" s="120"/>
    </row>
    <row r="36924" spans="16:26" x14ac:dyDescent="0.25">
      <c r="P36924" s="119"/>
      <c r="R36924" s="119"/>
      <c r="T36924" s="119"/>
      <c r="V36924" s="119"/>
      <c r="X36924" s="119"/>
      <c r="Z36924" s="119"/>
    </row>
    <row r="36925" spans="16:26" x14ac:dyDescent="0.25">
      <c r="P36925" s="119"/>
      <c r="R36925" s="119"/>
      <c r="T36925" s="119"/>
      <c r="V36925" s="119"/>
      <c r="X36925" s="119"/>
      <c r="Z36925" s="119"/>
    </row>
    <row r="36926" spans="16:26" x14ac:dyDescent="0.25">
      <c r="P36926" s="119"/>
      <c r="R36926" s="119"/>
      <c r="T36926" s="119"/>
      <c r="V36926" s="119"/>
      <c r="X36926" s="119"/>
      <c r="Z36926" s="119"/>
    </row>
    <row r="36927" spans="16:26" x14ac:dyDescent="0.25">
      <c r="P36927" s="121"/>
      <c r="R36927" s="121"/>
      <c r="T36927" s="121"/>
      <c r="V36927" s="121"/>
      <c r="X36927" s="121"/>
      <c r="Z36927" s="121"/>
    </row>
    <row r="36928" spans="16:26" x14ac:dyDescent="0.25">
      <c r="P36928" s="121"/>
      <c r="R36928" s="121"/>
      <c r="T36928" s="121"/>
      <c r="V36928" s="121"/>
      <c r="X36928" s="121"/>
      <c r="Z36928" s="121"/>
    </row>
    <row r="36929" spans="16:26" x14ac:dyDescent="0.25">
      <c r="P36929" s="121"/>
      <c r="R36929" s="121"/>
      <c r="T36929" s="121"/>
      <c r="V36929" s="121"/>
      <c r="X36929" s="121"/>
      <c r="Z36929" s="121"/>
    </row>
    <row r="36930" spans="16:26" x14ac:dyDescent="0.25">
      <c r="P36930" s="121"/>
      <c r="R36930" s="121"/>
      <c r="T36930" s="121"/>
      <c r="V36930" s="121"/>
      <c r="X36930" s="121"/>
      <c r="Z36930" s="121"/>
    </row>
    <row r="36931" spans="16:26" x14ac:dyDescent="0.25">
      <c r="P36931" s="122"/>
      <c r="R36931" s="122"/>
      <c r="T36931" s="122"/>
      <c r="V36931" s="122"/>
      <c r="X36931" s="122"/>
      <c r="Z36931" s="122"/>
    </row>
    <row r="36932" spans="16:26" x14ac:dyDescent="0.25">
      <c r="P36932" s="118"/>
      <c r="R36932" s="118"/>
      <c r="T36932" s="118"/>
      <c r="V36932" s="118"/>
      <c r="X36932" s="118"/>
      <c r="Z36932" s="118"/>
    </row>
    <row r="36933" spans="16:26" x14ac:dyDescent="0.25">
      <c r="P36933" s="119"/>
      <c r="R36933" s="119"/>
      <c r="T36933" s="119"/>
      <c r="V36933" s="119"/>
      <c r="X36933" s="119"/>
      <c r="Z36933" s="119"/>
    </row>
    <row r="36934" spans="16:26" x14ac:dyDescent="0.25">
      <c r="P36934" s="119"/>
      <c r="R36934" s="119"/>
      <c r="T36934" s="119"/>
      <c r="V36934" s="119"/>
      <c r="X36934" s="119"/>
      <c r="Z36934" s="119"/>
    </row>
    <row r="36935" spans="16:26" x14ac:dyDescent="0.25">
      <c r="P36935" s="120"/>
      <c r="R36935" s="120"/>
      <c r="T36935" s="120"/>
      <c r="V36935" s="120"/>
      <c r="X36935" s="120"/>
      <c r="Z36935" s="120"/>
    </row>
    <row r="36936" spans="16:26" x14ac:dyDescent="0.25">
      <c r="P36936" s="119"/>
      <c r="R36936" s="119"/>
      <c r="T36936" s="119"/>
      <c r="V36936" s="119"/>
      <c r="X36936" s="119"/>
      <c r="Z36936" s="119"/>
    </row>
    <row r="36937" spans="16:26" x14ac:dyDescent="0.25">
      <c r="P36937" s="119"/>
      <c r="R36937" s="119"/>
      <c r="T36937" s="119"/>
      <c r="V36937" s="119"/>
      <c r="X36937" s="119"/>
      <c r="Z36937" s="119"/>
    </row>
    <row r="36938" spans="16:26" x14ac:dyDescent="0.25">
      <c r="P36938" s="120"/>
      <c r="R36938" s="120"/>
      <c r="T36938" s="120"/>
      <c r="V36938" s="120"/>
      <c r="X36938" s="120"/>
      <c r="Z36938" s="120"/>
    </row>
    <row r="36939" spans="16:26" x14ac:dyDescent="0.25">
      <c r="P36939" s="119"/>
      <c r="R36939" s="119"/>
      <c r="T36939" s="119"/>
      <c r="V36939" s="119"/>
      <c r="X36939" s="119"/>
      <c r="Z36939" s="119"/>
    </row>
    <row r="36940" spans="16:26" x14ac:dyDescent="0.25">
      <c r="P36940" s="120"/>
      <c r="R36940" s="120"/>
      <c r="T36940" s="120"/>
      <c r="V36940" s="120"/>
      <c r="X36940" s="120"/>
      <c r="Z36940" s="120"/>
    </row>
    <row r="36941" spans="16:26" x14ac:dyDescent="0.25">
      <c r="P36941" s="119"/>
      <c r="R36941" s="119"/>
      <c r="T36941" s="119"/>
      <c r="V36941" s="119"/>
      <c r="X36941" s="119"/>
      <c r="Z36941" s="119"/>
    </row>
    <row r="36942" spans="16:26" x14ac:dyDescent="0.25">
      <c r="P36942" s="119"/>
      <c r="R36942" s="119"/>
      <c r="T36942" s="119"/>
      <c r="V36942" s="119"/>
      <c r="X36942" s="119"/>
      <c r="Z36942" s="119"/>
    </row>
    <row r="36943" spans="16:26" x14ac:dyDescent="0.25">
      <c r="P36943" s="119"/>
      <c r="R36943" s="119"/>
      <c r="T36943" s="119"/>
      <c r="V36943" s="119"/>
      <c r="X36943" s="119"/>
      <c r="Z36943" s="119"/>
    </row>
    <row r="36944" spans="16:26" x14ac:dyDescent="0.25">
      <c r="P36944" s="121"/>
      <c r="R36944" s="121"/>
      <c r="T36944" s="121"/>
      <c r="V36944" s="121"/>
      <c r="X36944" s="121"/>
      <c r="Z36944" s="121"/>
    </row>
    <row r="36945" spans="16:26" x14ac:dyDescent="0.25">
      <c r="P36945" s="121"/>
      <c r="R36945" s="121"/>
      <c r="T36945" s="121"/>
      <c r="V36945" s="121"/>
      <c r="X36945" s="121"/>
      <c r="Z36945" s="121"/>
    </row>
    <row r="36946" spans="16:26" x14ac:dyDescent="0.25">
      <c r="P36946" s="121"/>
      <c r="R36946" s="121"/>
      <c r="T36946" s="121"/>
      <c r="V36946" s="121"/>
      <c r="X36946" s="121"/>
      <c r="Z36946" s="121"/>
    </row>
    <row r="36947" spans="16:26" x14ac:dyDescent="0.25">
      <c r="P36947" s="121"/>
      <c r="R36947" s="121"/>
      <c r="T36947" s="121"/>
      <c r="V36947" s="121"/>
      <c r="X36947" s="121"/>
      <c r="Z36947" s="121"/>
    </row>
    <row r="36948" spans="16:26" x14ac:dyDescent="0.25">
      <c r="P36948" s="122"/>
      <c r="R36948" s="122"/>
      <c r="T36948" s="122"/>
      <c r="V36948" s="122"/>
      <c r="X36948" s="122"/>
      <c r="Z36948" s="122"/>
    </row>
    <row r="36949" spans="16:26" x14ac:dyDescent="0.25">
      <c r="P36949" s="118"/>
      <c r="R36949" s="118"/>
      <c r="T36949" s="118"/>
      <c r="V36949" s="118"/>
      <c r="X36949" s="118"/>
      <c r="Z36949" s="118"/>
    </row>
    <row r="36950" spans="16:26" x14ac:dyDescent="0.25">
      <c r="P36950" s="119"/>
      <c r="R36950" s="119"/>
      <c r="T36950" s="119"/>
      <c r="V36950" s="119"/>
      <c r="X36950" s="119"/>
      <c r="Z36950" s="119"/>
    </row>
    <row r="36951" spans="16:26" x14ac:dyDescent="0.25">
      <c r="P36951" s="119"/>
      <c r="R36951" s="119"/>
      <c r="T36951" s="119"/>
      <c r="V36951" s="119"/>
      <c r="X36951" s="119"/>
      <c r="Z36951" s="119"/>
    </row>
    <row r="36952" spans="16:26" x14ac:dyDescent="0.25">
      <c r="P36952" s="120"/>
      <c r="R36952" s="120"/>
      <c r="T36952" s="120"/>
      <c r="V36952" s="120"/>
      <c r="X36952" s="120"/>
      <c r="Z36952" s="120"/>
    </row>
    <row r="36953" spans="16:26" x14ac:dyDescent="0.25">
      <c r="P36953" s="119"/>
      <c r="R36953" s="119"/>
      <c r="T36953" s="119"/>
      <c r="V36953" s="119"/>
      <c r="X36953" s="119"/>
      <c r="Z36953" s="119"/>
    </row>
    <row r="36954" spans="16:26" x14ac:dyDescent="0.25">
      <c r="P36954" s="119"/>
      <c r="R36954" s="119"/>
      <c r="T36954" s="119"/>
      <c r="V36954" s="119"/>
      <c r="X36954" s="119"/>
      <c r="Z36954" s="119"/>
    </row>
    <row r="36955" spans="16:26" x14ac:dyDescent="0.25">
      <c r="P36955" s="120"/>
      <c r="R36955" s="120"/>
      <c r="T36955" s="120"/>
      <c r="V36955" s="120"/>
      <c r="X36955" s="120"/>
      <c r="Z36955" s="120"/>
    </row>
    <row r="36956" spans="16:26" x14ac:dyDescent="0.25">
      <c r="P36956" s="119"/>
      <c r="R36956" s="119"/>
      <c r="T36956" s="119"/>
      <c r="V36956" s="119"/>
      <c r="X36956" s="119"/>
      <c r="Z36956" s="119"/>
    </row>
    <row r="36957" spans="16:26" x14ac:dyDescent="0.25">
      <c r="P36957" s="120"/>
      <c r="R36957" s="120"/>
      <c r="T36957" s="120"/>
      <c r="V36957" s="120"/>
      <c r="X36957" s="120"/>
      <c r="Z36957" s="120"/>
    </row>
    <row r="36958" spans="16:26" x14ac:dyDescent="0.25">
      <c r="P36958" s="119"/>
      <c r="R36958" s="119"/>
      <c r="T36958" s="119"/>
      <c r="V36958" s="119"/>
      <c r="X36958" s="119"/>
      <c r="Z36958" s="119"/>
    </row>
    <row r="36959" spans="16:26" x14ac:dyDescent="0.25">
      <c r="P36959" s="119"/>
      <c r="R36959" s="119"/>
      <c r="T36959" s="119"/>
      <c r="V36959" s="119"/>
      <c r="X36959" s="119"/>
      <c r="Z36959" s="119"/>
    </row>
    <row r="36960" spans="16:26" x14ac:dyDescent="0.25">
      <c r="P36960" s="119"/>
      <c r="R36960" s="119"/>
      <c r="T36960" s="119"/>
      <c r="V36960" s="119"/>
      <c r="X36960" s="119"/>
      <c r="Z36960" s="119"/>
    </row>
    <row r="36961" spans="16:26" x14ac:dyDescent="0.25">
      <c r="P36961" s="121"/>
      <c r="R36961" s="121"/>
      <c r="T36961" s="121"/>
      <c r="V36961" s="121"/>
      <c r="X36961" s="121"/>
      <c r="Z36961" s="121"/>
    </row>
    <row r="36962" spans="16:26" x14ac:dyDescent="0.25">
      <c r="P36962" s="121"/>
      <c r="R36962" s="121"/>
      <c r="T36962" s="121"/>
      <c r="V36962" s="121"/>
      <c r="X36962" s="121"/>
      <c r="Z36962" s="121"/>
    </row>
    <row r="36963" spans="16:26" x14ac:dyDescent="0.25">
      <c r="P36963" s="121"/>
      <c r="R36963" s="121"/>
      <c r="T36963" s="121"/>
      <c r="V36963" s="121"/>
      <c r="X36963" s="121"/>
      <c r="Z36963" s="121"/>
    </row>
    <row r="36964" spans="16:26" x14ac:dyDescent="0.25">
      <c r="P36964" s="121"/>
      <c r="R36964" s="121"/>
      <c r="T36964" s="121"/>
      <c r="V36964" s="121"/>
      <c r="X36964" s="121"/>
      <c r="Z36964" s="121"/>
    </row>
    <row r="36965" spans="16:26" x14ac:dyDescent="0.25">
      <c r="P36965" s="122"/>
      <c r="R36965" s="122"/>
      <c r="T36965" s="122"/>
      <c r="V36965" s="122"/>
      <c r="X36965" s="122"/>
      <c r="Z36965" s="122"/>
    </row>
    <row r="36966" spans="16:26" x14ac:dyDescent="0.25">
      <c r="P36966" s="118"/>
      <c r="R36966" s="118"/>
      <c r="T36966" s="118"/>
      <c r="V36966" s="118"/>
      <c r="X36966" s="118"/>
      <c r="Z36966" s="118"/>
    </row>
    <row r="36967" spans="16:26" x14ac:dyDescent="0.25">
      <c r="P36967" s="119"/>
      <c r="R36967" s="119"/>
      <c r="T36967" s="119"/>
      <c r="V36967" s="119"/>
      <c r="X36967" s="119"/>
      <c r="Z36967" s="119"/>
    </row>
    <row r="36968" spans="16:26" x14ac:dyDescent="0.25">
      <c r="P36968" s="119"/>
      <c r="R36968" s="119"/>
      <c r="T36968" s="119"/>
      <c r="V36968" s="119"/>
      <c r="X36968" s="119"/>
      <c r="Z36968" s="119"/>
    </row>
    <row r="36969" spans="16:26" x14ac:dyDescent="0.25">
      <c r="P36969" s="120"/>
      <c r="R36969" s="120"/>
      <c r="T36969" s="120"/>
      <c r="V36969" s="120"/>
      <c r="X36969" s="120"/>
      <c r="Z36969" s="120"/>
    </row>
    <row r="36970" spans="16:26" x14ac:dyDescent="0.25">
      <c r="P36970" s="119"/>
      <c r="R36970" s="119"/>
      <c r="T36970" s="119"/>
      <c r="V36970" s="119"/>
      <c r="X36970" s="119"/>
      <c r="Z36970" s="119"/>
    </row>
    <row r="36971" spans="16:26" x14ac:dyDescent="0.25">
      <c r="P36971" s="119"/>
      <c r="R36971" s="119"/>
      <c r="T36971" s="119"/>
      <c r="V36971" s="119"/>
      <c r="X36971" s="119"/>
      <c r="Z36971" s="119"/>
    </row>
    <row r="36972" spans="16:26" x14ac:dyDescent="0.25">
      <c r="P36972" s="120"/>
      <c r="R36972" s="120"/>
      <c r="T36972" s="120"/>
      <c r="V36972" s="120"/>
      <c r="X36972" s="120"/>
      <c r="Z36972" s="120"/>
    </row>
    <row r="36973" spans="16:26" x14ac:dyDescent="0.25">
      <c r="P36973" s="119"/>
      <c r="R36973" s="119"/>
      <c r="T36973" s="119"/>
      <c r="V36973" s="119"/>
      <c r="X36973" s="119"/>
      <c r="Z36973" s="119"/>
    </row>
    <row r="36974" spans="16:26" x14ac:dyDescent="0.25">
      <c r="P36974" s="120"/>
      <c r="R36974" s="120"/>
      <c r="T36974" s="120"/>
      <c r="V36974" s="120"/>
      <c r="X36974" s="120"/>
      <c r="Z36974" s="120"/>
    </row>
    <row r="36975" spans="16:26" x14ac:dyDescent="0.25">
      <c r="P36975" s="119"/>
      <c r="R36975" s="119"/>
      <c r="T36975" s="119"/>
      <c r="V36975" s="119"/>
      <c r="X36975" s="119"/>
      <c r="Z36975" s="119"/>
    </row>
    <row r="36976" spans="16:26" x14ac:dyDescent="0.25">
      <c r="P36976" s="119"/>
      <c r="R36976" s="119"/>
      <c r="T36976" s="119"/>
      <c r="V36976" s="119"/>
      <c r="X36976" s="119"/>
      <c r="Z36976" s="119"/>
    </row>
    <row r="36977" spans="16:26" x14ac:dyDescent="0.25">
      <c r="P36977" s="119"/>
      <c r="R36977" s="119"/>
      <c r="T36977" s="119"/>
      <c r="V36977" s="119"/>
      <c r="X36977" s="119"/>
      <c r="Z36977" s="119"/>
    </row>
    <row r="36978" spans="16:26" x14ac:dyDescent="0.25">
      <c r="P36978" s="121"/>
      <c r="R36978" s="121"/>
      <c r="T36978" s="121"/>
      <c r="V36978" s="121"/>
      <c r="X36978" s="121"/>
      <c r="Z36978" s="121"/>
    </row>
    <row r="36979" spans="16:26" x14ac:dyDescent="0.25">
      <c r="P36979" s="121"/>
      <c r="R36979" s="121"/>
      <c r="T36979" s="121"/>
      <c r="V36979" s="121"/>
      <c r="X36979" s="121"/>
      <c r="Z36979" s="121"/>
    </row>
    <row r="36980" spans="16:26" x14ac:dyDescent="0.25">
      <c r="P36980" s="121"/>
      <c r="R36980" s="121"/>
      <c r="T36980" s="121"/>
      <c r="V36980" s="121"/>
      <c r="X36980" s="121"/>
      <c r="Z36980" s="121"/>
    </row>
    <row r="36981" spans="16:26" x14ac:dyDescent="0.25">
      <c r="P36981" s="121"/>
      <c r="R36981" s="121"/>
      <c r="T36981" s="121"/>
      <c r="V36981" s="121"/>
      <c r="X36981" s="121"/>
      <c r="Z36981" s="121"/>
    </row>
    <row r="36982" spans="16:26" x14ac:dyDescent="0.25">
      <c r="P36982" s="122"/>
      <c r="R36982" s="122"/>
      <c r="T36982" s="122"/>
      <c r="V36982" s="122"/>
      <c r="X36982" s="122"/>
      <c r="Z36982" s="122"/>
    </row>
    <row r="36983" spans="16:26" x14ac:dyDescent="0.25">
      <c r="P36983" s="118"/>
      <c r="R36983" s="118"/>
      <c r="T36983" s="118"/>
      <c r="V36983" s="118"/>
      <c r="X36983" s="118"/>
      <c r="Z36983" s="118"/>
    </row>
    <row r="36984" spans="16:26" x14ac:dyDescent="0.25">
      <c r="P36984" s="119"/>
      <c r="R36984" s="119"/>
      <c r="T36984" s="119"/>
      <c r="V36984" s="119"/>
      <c r="X36984" s="119"/>
      <c r="Z36984" s="119"/>
    </row>
    <row r="36985" spans="16:26" x14ac:dyDescent="0.25">
      <c r="P36985" s="119"/>
      <c r="R36985" s="119"/>
      <c r="T36985" s="119"/>
      <c r="V36985" s="119"/>
      <c r="X36985" s="119"/>
      <c r="Z36985" s="119"/>
    </row>
    <row r="36986" spans="16:26" x14ac:dyDescent="0.25">
      <c r="P36986" s="120"/>
      <c r="R36986" s="120"/>
      <c r="T36986" s="120"/>
      <c r="V36986" s="120"/>
      <c r="X36986" s="120"/>
      <c r="Z36986" s="120"/>
    </row>
    <row r="36987" spans="16:26" x14ac:dyDescent="0.25">
      <c r="P36987" s="119"/>
      <c r="R36987" s="119"/>
      <c r="T36987" s="119"/>
      <c r="V36987" s="119"/>
      <c r="X36987" s="119"/>
      <c r="Z36987" s="119"/>
    </row>
    <row r="36988" spans="16:26" x14ac:dyDescent="0.25">
      <c r="P36988" s="119"/>
      <c r="R36988" s="119"/>
      <c r="T36988" s="119"/>
      <c r="V36988" s="119"/>
      <c r="X36988" s="119"/>
      <c r="Z36988" s="119"/>
    </row>
    <row r="36989" spans="16:26" x14ac:dyDescent="0.25">
      <c r="P36989" s="120"/>
      <c r="R36989" s="120"/>
      <c r="T36989" s="120"/>
      <c r="V36989" s="120"/>
      <c r="X36989" s="120"/>
      <c r="Z36989" s="120"/>
    </row>
    <row r="36990" spans="16:26" x14ac:dyDescent="0.25">
      <c r="P36990" s="119"/>
      <c r="R36990" s="119"/>
      <c r="T36990" s="119"/>
      <c r="V36990" s="119"/>
      <c r="X36990" s="119"/>
      <c r="Z36990" s="119"/>
    </row>
    <row r="36991" spans="16:26" x14ac:dyDescent="0.25">
      <c r="P36991" s="120"/>
      <c r="R36991" s="120"/>
      <c r="T36991" s="120"/>
      <c r="V36991" s="120"/>
      <c r="X36991" s="120"/>
      <c r="Z36991" s="120"/>
    </row>
    <row r="36992" spans="16:26" x14ac:dyDescent="0.25">
      <c r="P36992" s="119"/>
      <c r="R36992" s="119"/>
      <c r="T36992" s="119"/>
      <c r="V36992" s="119"/>
      <c r="X36992" s="119"/>
      <c r="Z36992" s="119"/>
    </row>
    <row r="36993" spans="16:26" x14ac:dyDescent="0.25">
      <c r="P36993" s="119"/>
      <c r="R36993" s="119"/>
      <c r="T36993" s="119"/>
      <c r="V36993" s="119"/>
      <c r="X36993" s="119"/>
      <c r="Z36993" s="119"/>
    </row>
    <row r="36994" spans="16:26" x14ac:dyDescent="0.25">
      <c r="P36994" s="119"/>
      <c r="R36994" s="119"/>
      <c r="T36994" s="119"/>
      <c r="V36994" s="119"/>
      <c r="X36994" s="119"/>
      <c r="Z36994" s="119"/>
    </row>
    <row r="36995" spans="16:26" x14ac:dyDescent="0.25">
      <c r="P36995" s="121"/>
      <c r="R36995" s="121"/>
      <c r="T36995" s="121"/>
      <c r="V36995" s="121"/>
      <c r="X36995" s="121"/>
      <c r="Z36995" s="121"/>
    </row>
    <row r="36996" spans="16:26" x14ac:dyDescent="0.25">
      <c r="P36996" s="121"/>
      <c r="R36996" s="121"/>
      <c r="T36996" s="121"/>
      <c r="V36996" s="121"/>
      <c r="X36996" s="121"/>
      <c r="Z36996" s="121"/>
    </row>
    <row r="36997" spans="16:26" x14ac:dyDescent="0.25">
      <c r="P36997" s="121"/>
      <c r="R36997" s="121"/>
      <c r="T36997" s="121"/>
      <c r="V36997" s="121"/>
      <c r="X36997" s="121"/>
      <c r="Z36997" s="121"/>
    </row>
    <row r="36998" spans="16:26" x14ac:dyDescent="0.25">
      <c r="P36998" s="121"/>
      <c r="R36998" s="121"/>
      <c r="T36998" s="121"/>
      <c r="V36998" s="121"/>
      <c r="X36998" s="121"/>
      <c r="Z36998" s="121"/>
    </row>
    <row r="36999" spans="16:26" x14ac:dyDescent="0.25">
      <c r="P36999" s="122"/>
      <c r="R36999" s="122"/>
      <c r="T36999" s="122"/>
      <c r="V36999" s="122"/>
      <c r="X36999" s="122"/>
      <c r="Z36999" s="122"/>
    </row>
    <row r="37000" spans="16:26" x14ac:dyDescent="0.25">
      <c r="P37000" s="118"/>
      <c r="R37000" s="118"/>
      <c r="T37000" s="118"/>
      <c r="V37000" s="118"/>
      <c r="X37000" s="118"/>
      <c r="Z37000" s="118"/>
    </row>
    <row r="37001" spans="16:26" x14ac:dyDescent="0.25">
      <c r="P37001" s="119"/>
      <c r="R37001" s="119"/>
      <c r="T37001" s="119"/>
      <c r="V37001" s="119"/>
      <c r="X37001" s="119"/>
      <c r="Z37001" s="119"/>
    </row>
    <row r="37002" spans="16:26" x14ac:dyDescent="0.25">
      <c r="P37002" s="119"/>
      <c r="R37002" s="119"/>
      <c r="T37002" s="119"/>
      <c r="V37002" s="119"/>
      <c r="X37002" s="119"/>
      <c r="Z37002" s="119"/>
    </row>
    <row r="37003" spans="16:26" x14ac:dyDescent="0.25">
      <c r="P37003" s="120"/>
      <c r="R37003" s="120"/>
      <c r="T37003" s="120"/>
      <c r="V37003" s="120"/>
      <c r="X37003" s="120"/>
      <c r="Z37003" s="120"/>
    </row>
    <row r="37004" spans="16:26" x14ac:dyDescent="0.25">
      <c r="P37004" s="119"/>
      <c r="R37004" s="119"/>
      <c r="T37004" s="119"/>
      <c r="V37004" s="119"/>
      <c r="X37004" s="119"/>
      <c r="Z37004" s="119"/>
    </row>
    <row r="37005" spans="16:26" x14ac:dyDescent="0.25">
      <c r="P37005" s="119"/>
      <c r="R37005" s="119"/>
      <c r="T37005" s="119"/>
      <c r="V37005" s="119"/>
      <c r="X37005" s="119"/>
      <c r="Z37005" s="119"/>
    </row>
    <row r="37006" spans="16:26" x14ac:dyDescent="0.25">
      <c r="P37006" s="120"/>
      <c r="R37006" s="120"/>
      <c r="T37006" s="120"/>
      <c r="V37006" s="120"/>
      <c r="X37006" s="120"/>
      <c r="Z37006" s="120"/>
    </row>
    <row r="37007" spans="16:26" x14ac:dyDescent="0.25">
      <c r="P37007" s="119"/>
      <c r="R37007" s="119"/>
      <c r="T37007" s="119"/>
      <c r="V37007" s="119"/>
      <c r="X37007" s="119"/>
      <c r="Z37007" s="119"/>
    </row>
    <row r="37008" spans="16:26" x14ac:dyDescent="0.25">
      <c r="P37008" s="120"/>
      <c r="R37008" s="120"/>
      <c r="T37008" s="120"/>
      <c r="V37008" s="120"/>
      <c r="X37008" s="120"/>
      <c r="Z37008" s="120"/>
    </row>
    <row r="37009" spans="16:26" x14ac:dyDescent="0.25">
      <c r="P37009" s="119"/>
      <c r="R37009" s="119"/>
      <c r="T37009" s="119"/>
      <c r="V37009" s="119"/>
      <c r="X37009" s="119"/>
      <c r="Z37009" s="119"/>
    </row>
    <row r="37010" spans="16:26" x14ac:dyDescent="0.25">
      <c r="P37010" s="119"/>
      <c r="R37010" s="119"/>
      <c r="T37010" s="119"/>
      <c r="V37010" s="119"/>
      <c r="X37010" s="119"/>
      <c r="Z37010" s="119"/>
    </row>
    <row r="37011" spans="16:26" x14ac:dyDescent="0.25">
      <c r="P37011" s="119"/>
      <c r="R37011" s="119"/>
      <c r="T37011" s="119"/>
      <c r="V37011" s="119"/>
      <c r="X37011" s="119"/>
      <c r="Z37011" s="119"/>
    </row>
    <row r="37012" spans="16:26" x14ac:dyDescent="0.25">
      <c r="P37012" s="121"/>
      <c r="R37012" s="121"/>
      <c r="T37012" s="121"/>
      <c r="V37012" s="121"/>
      <c r="X37012" s="121"/>
      <c r="Z37012" s="121"/>
    </row>
    <row r="37013" spans="16:26" x14ac:dyDescent="0.25">
      <c r="P37013" s="121"/>
      <c r="R37013" s="121"/>
      <c r="T37013" s="121"/>
      <c r="V37013" s="121"/>
      <c r="X37013" s="121"/>
      <c r="Z37013" s="121"/>
    </row>
    <row r="37014" spans="16:26" x14ac:dyDescent="0.25">
      <c r="P37014" s="121"/>
      <c r="R37014" s="121"/>
      <c r="T37014" s="121"/>
      <c r="V37014" s="121"/>
      <c r="X37014" s="121"/>
      <c r="Z37014" s="121"/>
    </row>
    <row r="37015" spans="16:26" x14ac:dyDescent="0.25">
      <c r="P37015" s="121"/>
      <c r="R37015" s="121"/>
      <c r="T37015" s="121"/>
      <c r="V37015" s="121"/>
      <c r="X37015" s="121"/>
      <c r="Z37015" s="121"/>
    </row>
    <row r="37016" spans="16:26" x14ac:dyDescent="0.25">
      <c r="P37016" s="122"/>
      <c r="R37016" s="122"/>
      <c r="T37016" s="122"/>
      <c r="V37016" s="122"/>
      <c r="X37016" s="122"/>
      <c r="Z37016" s="122"/>
    </row>
    <row r="37017" spans="16:26" x14ac:dyDescent="0.25">
      <c r="P37017" s="118"/>
      <c r="R37017" s="118"/>
      <c r="T37017" s="118"/>
      <c r="V37017" s="118"/>
      <c r="X37017" s="118"/>
      <c r="Z37017" s="118"/>
    </row>
    <row r="37018" spans="16:26" x14ac:dyDescent="0.25">
      <c r="P37018" s="119"/>
      <c r="R37018" s="119"/>
      <c r="T37018" s="119"/>
      <c r="V37018" s="119"/>
      <c r="X37018" s="119"/>
      <c r="Z37018" s="119"/>
    </row>
    <row r="37019" spans="16:26" x14ac:dyDescent="0.25">
      <c r="P37019" s="119"/>
      <c r="R37019" s="119"/>
      <c r="T37019" s="119"/>
      <c r="V37019" s="119"/>
      <c r="X37019" s="119"/>
      <c r="Z37019" s="119"/>
    </row>
    <row r="37020" spans="16:26" x14ac:dyDescent="0.25">
      <c r="P37020" s="120"/>
      <c r="R37020" s="120"/>
      <c r="T37020" s="120"/>
      <c r="V37020" s="120"/>
      <c r="X37020" s="120"/>
      <c r="Z37020" s="120"/>
    </row>
    <row r="37021" spans="16:26" x14ac:dyDescent="0.25">
      <c r="P37021" s="119"/>
      <c r="R37021" s="119"/>
      <c r="T37021" s="119"/>
      <c r="V37021" s="119"/>
      <c r="X37021" s="119"/>
      <c r="Z37021" s="119"/>
    </row>
    <row r="37022" spans="16:26" x14ac:dyDescent="0.25">
      <c r="P37022" s="119"/>
      <c r="R37022" s="119"/>
      <c r="T37022" s="119"/>
      <c r="V37022" s="119"/>
      <c r="X37022" s="119"/>
      <c r="Z37022" s="119"/>
    </row>
    <row r="37023" spans="16:26" x14ac:dyDescent="0.25">
      <c r="P37023" s="120"/>
      <c r="R37023" s="120"/>
      <c r="T37023" s="120"/>
      <c r="V37023" s="120"/>
      <c r="X37023" s="120"/>
      <c r="Z37023" s="120"/>
    </row>
    <row r="37024" spans="16:26" x14ac:dyDescent="0.25">
      <c r="P37024" s="119"/>
      <c r="R37024" s="119"/>
      <c r="T37024" s="119"/>
      <c r="V37024" s="119"/>
      <c r="X37024" s="119"/>
      <c r="Z37024" s="119"/>
    </row>
    <row r="37025" spans="16:26" x14ac:dyDescent="0.25">
      <c r="P37025" s="120"/>
      <c r="R37025" s="120"/>
      <c r="T37025" s="120"/>
      <c r="V37025" s="120"/>
      <c r="X37025" s="120"/>
      <c r="Z37025" s="120"/>
    </row>
    <row r="37026" spans="16:26" x14ac:dyDescent="0.25">
      <c r="P37026" s="119"/>
      <c r="R37026" s="119"/>
      <c r="T37026" s="119"/>
      <c r="V37026" s="119"/>
      <c r="X37026" s="119"/>
      <c r="Z37026" s="119"/>
    </row>
    <row r="37027" spans="16:26" x14ac:dyDescent="0.25">
      <c r="P37027" s="119"/>
      <c r="R37027" s="119"/>
      <c r="T37027" s="119"/>
      <c r="V37027" s="119"/>
      <c r="X37027" s="119"/>
      <c r="Z37027" s="119"/>
    </row>
    <row r="37028" spans="16:26" x14ac:dyDescent="0.25">
      <c r="P37028" s="119"/>
      <c r="R37028" s="119"/>
      <c r="T37028" s="119"/>
      <c r="V37028" s="119"/>
      <c r="X37028" s="119"/>
      <c r="Z37028" s="119"/>
    </row>
    <row r="37029" spans="16:26" x14ac:dyDescent="0.25">
      <c r="P37029" s="121"/>
      <c r="R37029" s="121"/>
      <c r="T37029" s="121"/>
      <c r="V37029" s="121"/>
      <c r="X37029" s="121"/>
      <c r="Z37029" s="121"/>
    </row>
    <row r="37030" spans="16:26" x14ac:dyDescent="0.25">
      <c r="P37030" s="121"/>
      <c r="R37030" s="121"/>
      <c r="T37030" s="121"/>
      <c r="V37030" s="121"/>
      <c r="X37030" s="121"/>
      <c r="Z37030" s="121"/>
    </row>
    <row r="37031" spans="16:26" x14ac:dyDescent="0.25">
      <c r="P37031" s="121"/>
      <c r="R37031" s="121"/>
      <c r="T37031" s="121"/>
      <c r="V37031" s="121"/>
      <c r="X37031" s="121"/>
      <c r="Z37031" s="121"/>
    </row>
    <row r="37032" spans="16:26" x14ac:dyDescent="0.25">
      <c r="P37032" s="121"/>
      <c r="R37032" s="121"/>
      <c r="T37032" s="121"/>
      <c r="V37032" s="121"/>
      <c r="X37032" s="121"/>
      <c r="Z37032" s="121"/>
    </row>
    <row r="37033" spans="16:26" x14ac:dyDescent="0.25">
      <c r="P37033" s="122"/>
      <c r="R37033" s="122"/>
      <c r="T37033" s="122"/>
      <c r="V37033" s="122"/>
      <c r="X37033" s="122"/>
      <c r="Z37033" s="122"/>
    </row>
    <row r="37034" spans="16:26" x14ac:dyDescent="0.25">
      <c r="P37034" s="118"/>
      <c r="R37034" s="118"/>
      <c r="T37034" s="118"/>
      <c r="V37034" s="118"/>
      <c r="X37034" s="118"/>
      <c r="Z37034" s="118"/>
    </row>
    <row r="37035" spans="16:26" x14ac:dyDescent="0.25">
      <c r="P37035" s="119"/>
      <c r="R37035" s="119"/>
      <c r="T37035" s="119"/>
      <c r="V37035" s="119"/>
      <c r="X37035" s="119"/>
      <c r="Z37035" s="119"/>
    </row>
    <row r="37036" spans="16:26" x14ac:dyDescent="0.25">
      <c r="P37036" s="119"/>
      <c r="R37036" s="119"/>
      <c r="T37036" s="119"/>
      <c r="V37036" s="119"/>
      <c r="X37036" s="119"/>
      <c r="Z37036" s="119"/>
    </row>
    <row r="37037" spans="16:26" x14ac:dyDescent="0.25">
      <c r="P37037" s="120"/>
      <c r="R37037" s="120"/>
      <c r="T37037" s="120"/>
      <c r="V37037" s="120"/>
      <c r="X37037" s="120"/>
      <c r="Z37037" s="120"/>
    </row>
    <row r="37038" spans="16:26" x14ac:dyDescent="0.25">
      <c r="P37038" s="119"/>
      <c r="R37038" s="119"/>
      <c r="T37038" s="119"/>
      <c r="V37038" s="119"/>
      <c r="X37038" s="119"/>
      <c r="Z37038" s="119"/>
    </row>
    <row r="37039" spans="16:26" x14ac:dyDescent="0.25">
      <c r="P37039" s="119"/>
      <c r="R37039" s="119"/>
      <c r="T37039" s="119"/>
      <c r="V37039" s="119"/>
      <c r="X37039" s="119"/>
      <c r="Z37039" s="119"/>
    </row>
    <row r="37040" spans="16:26" x14ac:dyDescent="0.25">
      <c r="P37040" s="120"/>
      <c r="R37040" s="120"/>
      <c r="T37040" s="120"/>
      <c r="V37040" s="120"/>
      <c r="X37040" s="120"/>
      <c r="Z37040" s="120"/>
    </row>
    <row r="37041" spans="16:26" x14ac:dyDescent="0.25">
      <c r="P37041" s="119"/>
      <c r="R37041" s="119"/>
      <c r="T37041" s="119"/>
      <c r="V37041" s="119"/>
      <c r="X37041" s="119"/>
      <c r="Z37041" s="119"/>
    </row>
    <row r="37042" spans="16:26" x14ac:dyDescent="0.25">
      <c r="P37042" s="120"/>
      <c r="R37042" s="120"/>
      <c r="T37042" s="120"/>
      <c r="V37042" s="120"/>
      <c r="X37042" s="120"/>
      <c r="Z37042" s="120"/>
    </row>
    <row r="37043" spans="16:26" x14ac:dyDescent="0.25">
      <c r="P37043" s="119"/>
      <c r="R37043" s="119"/>
      <c r="T37043" s="119"/>
      <c r="V37043" s="119"/>
      <c r="X37043" s="119"/>
      <c r="Z37043" s="119"/>
    </row>
    <row r="37044" spans="16:26" x14ac:dyDescent="0.25">
      <c r="P37044" s="119"/>
      <c r="R37044" s="119"/>
      <c r="T37044" s="119"/>
      <c r="V37044" s="119"/>
      <c r="X37044" s="119"/>
      <c r="Z37044" s="119"/>
    </row>
    <row r="37045" spans="16:26" x14ac:dyDescent="0.25">
      <c r="P37045" s="119"/>
      <c r="R37045" s="119"/>
      <c r="T37045" s="119"/>
      <c r="V37045" s="119"/>
      <c r="X37045" s="119"/>
      <c r="Z37045" s="119"/>
    </row>
    <row r="37046" spans="16:26" x14ac:dyDescent="0.25">
      <c r="P37046" s="121"/>
      <c r="R37046" s="121"/>
      <c r="T37046" s="121"/>
      <c r="V37046" s="121"/>
      <c r="X37046" s="121"/>
      <c r="Z37046" s="121"/>
    </row>
    <row r="37047" spans="16:26" x14ac:dyDescent="0.25">
      <c r="P37047" s="121"/>
      <c r="R37047" s="121"/>
      <c r="T37047" s="121"/>
      <c r="V37047" s="121"/>
      <c r="X37047" s="121"/>
      <c r="Z37047" s="121"/>
    </row>
    <row r="37048" spans="16:26" x14ac:dyDescent="0.25">
      <c r="P37048" s="121"/>
      <c r="R37048" s="121"/>
      <c r="T37048" s="121"/>
      <c r="V37048" s="121"/>
      <c r="X37048" s="121"/>
      <c r="Z37048" s="121"/>
    </row>
    <row r="37049" spans="16:26" x14ac:dyDescent="0.25">
      <c r="P37049" s="121"/>
      <c r="R37049" s="121"/>
      <c r="T37049" s="121"/>
      <c r="V37049" s="121"/>
      <c r="X37049" s="121"/>
      <c r="Z37049" s="121"/>
    </row>
    <row r="37050" spans="16:26" x14ac:dyDescent="0.25">
      <c r="P37050" s="122"/>
      <c r="R37050" s="122"/>
      <c r="T37050" s="122"/>
      <c r="V37050" s="122"/>
      <c r="X37050" s="122"/>
      <c r="Z37050" s="122"/>
    </row>
    <row r="37051" spans="16:26" x14ac:dyDescent="0.25">
      <c r="P37051" s="118"/>
      <c r="R37051" s="118"/>
      <c r="T37051" s="118"/>
      <c r="V37051" s="118"/>
      <c r="X37051" s="118"/>
      <c r="Z37051" s="118"/>
    </row>
    <row r="37052" spans="16:26" x14ac:dyDescent="0.25">
      <c r="P37052" s="119"/>
      <c r="R37052" s="119"/>
      <c r="T37052" s="119"/>
      <c r="V37052" s="119"/>
      <c r="X37052" s="119"/>
      <c r="Z37052" s="119"/>
    </row>
    <row r="37053" spans="16:26" x14ac:dyDescent="0.25">
      <c r="P37053" s="119"/>
      <c r="R37053" s="119"/>
      <c r="T37053" s="119"/>
      <c r="V37053" s="119"/>
      <c r="X37053" s="119"/>
      <c r="Z37053" s="119"/>
    </row>
    <row r="37054" spans="16:26" x14ac:dyDescent="0.25">
      <c r="P37054" s="120"/>
      <c r="R37054" s="120"/>
      <c r="T37054" s="120"/>
      <c r="V37054" s="120"/>
      <c r="X37054" s="120"/>
      <c r="Z37054" s="120"/>
    </row>
    <row r="37055" spans="16:26" x14ac:dyDescent="0.25">
      <c r="P37055" s="119"/>
      <c r="R37055" s="119"/>
      <c r="T37055" s="119"/>
      <c r="V37055" s="119"/>
      <c r="X37055" s="119"/>
      <c r="Z37055" s="119"/>
    </row>
    <row r="37056" spans="16:26" x14ac:dyDescent="0.25">
      <c r="P37056" s="119"/>
      <c r="R37056" s="119"/>
      <c r="T37056" s="119"/>
      <c r="V37056" s="119"/>
      <c r="X37056" s="119"/>
      <c r="Z37056" s="119"/>
    </row>
    <row r="37057" spans="16:26" x14ac:dyDescent="0.25">
      <c r="P37057" s="120"/>
      <c r="R37057" s="120"/>
      <c r="T37057" s="120"/>
      <c r="V37057" s="120"/>
      <c r="X37057" s="120"/>
      <c r="Z37057" s="120"/>
    </row>
    <row r="37058" spans="16:26" x14ac:dyDescent="0.25">
      <c r="P37058" s="119"/>
      <c r="R37058" s="119"/>
      <c r="T37058" s="119"/>
      <c r="V37058" s="119"/>
      <c r="X37058" s="119"/>
      <c r="Z37058" s="119"/>
    </row>
    <row r="37059" spans="16:26" x14ac:dyDescent="0.25">
      <c r="P37059" s="120"/>
      <c r="R37059" s="120"/>
      <c r="T37059" s="120"/>
      <c r="V37059" s="120"/>
      <c r="X37059" s="120"/>
      <c r="Z37059" s="120"/>
    </row>
    <row r="37060" spans="16:26" x14ac:dyDescent="0.25">
      <c r="P37060" s="119"/>
      <c r="R37060" s="119"/>
      <c r="T37060" s="119"/>
      <c r="V37060" s="119"/>
      <c r="X37060" s="119"/>
      <c r="Z37060" s="119"/>
    </row>
    <row r="37061" spans="16:26" x14ac:dyDescent="0.25">
      <c r="P37061" s="119"/>
      <c r="R37061" s="119"/>
      <c r="T37061" s="119"/>
      <c r="V37061" s="119"/>
      <c r="X37061" s="119"/>
      <c r="Z37061" s="119"/>
    </row>
    <row r="37062" spans="16:26" x14ac:dyDescent="0.25">
      <c r="P37062" s="119"/>
      <c r="R37062" s="119"/>
      <c r="T37062" s="119"/>
      <c r="V37062" s="119"/>
      <c r="X37062" s="119"/>
      <c r="Z37062" s="119"/>
    </row>
    <row r="37063" spans="16:26" x14ac:dyDescent="0.25">
      <c r="P37063" s="121"/>
      <c r="R37063" s="121"/>
      <c r="T37063" s="121"/>
      <c r="V37063" s="121"/>
      <c r="X37063" s="121"/>
      <c r="Z37063" s="121"/>
    </row>
    <row r="37064" spans="16:26" x14ac:dyDescent="0.25">
      <c r="P37064" s="121"/>
      <c r="R37064" s="121"/>
      <c r="T37064" s="121"/>
      <c r="V37064" s="121"/>
      <c r="X37064" s="121"/>
      <c r="Z37064" s="121"/>
    </row>
    <row r="37065" spans="16:26" x14ac:dyDescent="0.25">
      <c r="P37065" s="121"/>
      <c r="R37065" s="121"/>
      <c r="T37065" s="121"/>
      <c r="V37065" s="121"/>
      <c r="X37065" s="121"/>
      <c r="Z37065" s="121"/>
    </row>
    <row r="37066" spans="16:26" x14ac:dyDescent="0.25">
      <c r="P37066" s="121"/>
      <c r="R37066" s="121"/>
      <c r="T37066" s="121"/>
      <c r="V37066" s="121"/>
      <c r="X37066" s="121"/>
      <c r="Z37066" s="121"/>
    </row>
    <row r="37067" spans="16:26" x14ac:dyDescent="0.25">
      <c r="P37067" s="122"/>
      <c r="R37067" s="122"/>
      <c r="T37067" s="122"/>
      <c r="V37067" s="122"/>
      <c r="X37067" s="122"/>
      <c r="Z37067" s="122"/>
    </row>
    <row r="37068" spans="16:26" x14ac:dyDescent="0.25">
      <c r="P37068" s="118"/>
      <c r="R37068" s="118"/>
      <c r="T37068" s="118"/>
      <c r="V37068" s="118"/>
      <c r="X37068" s="118"/>
      <c r="Z37068" s="118"/>
    </row>
    <row r="37069" spans="16:26" x14ac:dyDescent="0.25">
      <c r="P37069" s="119"/>
      <c r="R37069" s="119"/>
      <c r="T37069" s="119"/>
      <c r="V37069" s="119"/>
      <c r="X37069" s="119"/>
      <c r="Z37069" s="119"/>
    </row>
    <row r="37070" spans="16:26" x14ac:dyDescent="0.25">
      <c r="P37070" s="119"/>
      <c r="R37070" s="119"/>
      <c r="T37070" s="119"/>
      <c r="V37070" s="119"/>
      <c r="X37070" s="119"/>
      <c r="Z37070" s="119"/>
    </row>
    <row r="37071" spans="16:26" x14ac:dyDescent="0.25">
      <c r="P37071" s="120"/>
      <c r="R37071" s="120"/>
      <c r="T37071" s="120"/>
      <c r="V37071" s="120"/>
      <c r="X37071" s="120"/>
      <c r="Z37071" s="120"/>
    </row>
    <row r="37072" spans="16:26" x14ac:dyDescent="0.25">
      <c r="P37072" s="119"/>
      <c r="R37072" s="119"/>
      <c r="T37072" s="119"/>
      <c r="V37072" s="119"/>
      <c r="X37072" s="119"/>
      <c r="Z37072" s="119"/>
    </row>
    <row r="37073" spans="16:26" x14ac:dyDescent="0.25">
      <c r="P37073" s="119"/>
      <c r="R37073" s="119"/>
      <c r="T37073" s="119"/>
      <c r="V37073" s="119"/>
      <c r="X37073" s="119"/>
      <c r="Z37073" s="119"/>
    </row>
    <row r="37074" spans="16:26" x14ac:dyDescent="0.25">
      <c r="P37074" s="120"/>
      <c r="R37074" s="120"/>
      <c r="T37074" s="120"/>
      <c r="V37074" s="120"/>
      <c r="X37074" s="120"/>
      <c r="Z37074" s="120"/>
    </row>
    <row r="37075" spans="16:26" x14ac:dyDescent="0.25">
      <c r="P37075" s="119"/>
      <c r="R37075" s="119"/>
      <c r="T37075" s="119"/>
      <c r="V37075" s="119"/>
      <c r="X37075" s="119"/>
      <c r="Z37075" s="119"/>
    </row>
    <row r="37076" spans="16:26" x14ac:dyDescent="0.25">
      <c r="P37076" s="120"/>
      <c r="R37076" s="120"/>
      <c r="T37076" s="120"/>
      <c r="V37076" s="120"/>
      <c r="X37076" s="120"/>
      <c r="Z37076" s="120"/>
    </row>
    <row r="37077" spans="16:26" x14ac:dyDescent="0.25">
      <c r="P37077" s="119"/>
      <c r="R37077" s="119"/>
      <c r="T37077" s="119"/>
      <c r="V37077" s="119"/>
      <c r="X37077" s="119"/>
      <c r="Z37077" s="119"/>
    </row>
    <row r="37078" spans="16:26" x14ac:dyDescent="0.25">
      <c r="P37078" s="119"/>
      <c r="R37078" s="119"/>
      <c r="T37078" s="119"/>
      <c r="V37078" s="119"/>
      <c r="X37078" s="119"/>
      <c r="Z37078" s="119"/>
    </row>
    <row r="37079" spans="16:26" x14ac:dyDescent="0.25">
      <c r="P37079" s="119"/>
      <c r="R37079" s="119"/>
      <c r="T37079" s="119"/>
      <c r="V37079" s="119"/>
      <c r="X37079" s="119"/>
      <c r="Z37079" s="119"/>
    </row>
    <row r="37080" spans="16:26" x14ac:dyDescent="0.25">
      <c r="P37080" s="121"/>
      <c r="R37080" s="121"/>
      <c r="T37080" s="121"/>
      <c r="V37080" s="121"/>
      <c r="X37080" s="121"/>
      <c r="Z37080" s="121"/>
    </row>
    <row r="37081" spans="16:26" x14ac:dyDescent="0.25">
      <c r="P37081" s="121"/>
      <c r="R37081" s="121"/>
      <c r="T37081" s="121"/>
      <c r="V37081" s="121"/>
      <c r="X37081" s="121"/>
      <c r="Z37081" s="121"/>
    </row>
    <row r="37082" spans="16:26" x14ac:dyDescent="0.25">
      <c r="P37082" s="121"/>
      <c r="R37082" s="121"/>
      <c r="T37082" s="121"/>
      <c r="V37082" s="121"/>
      <c r="X37082" s="121"/>
      <c r="Z37082" s="121"/>
    </row>
    <row r="37083" spans="16:26" x14ac:dyDescent="0.25">
      <c r="P37083" s="121"/>
      <c r="R37083" s="121"/>
      <c r="T37083" s="121"/>
      <c r="V37083" s="121"/>
      <c r="X37083" s="121"/>
      <c r="Z37083" s="121"/>
    </row>
    <row r="37084" spans="16:26" x14ac:dyDescent="0.25">
      <c r="P37084" s="122"/>
      <c r="R37084" s="122"/>
      <c r="T37084" s="122"/>
      <c r="V37084" s="122"/>
      <c r="X37084" s="122"/>
      <c r="Z37084" s="122"/>
    </row>
    <row r="37085" spans="16:26" x14ac:dyDescent="0.25">
      <c r="P37085" s="118"/>
      <c r="R37085" s="118"/>
      <c r="T37085" s="118"/>
      <c r="V37085" s="118"/>
      <c r="X37085" s="118"/>
      <c r="Z37085" s="118"/>
    </row>
    <row r="37086" spans="16:26" x14ac:dyDescent="0.25">
      <c r="P37086" s="119"/>
      <c r="R37086" s="119"/>
      <c r="T37086" s="119"/>
      <c r="V37086" s="119"/>
      <c r="X37086" s="119"/>
      <c r="Z37086" s="119"/>
    </row>
    <row r="37087" spans="16:26" x14ac:dyDescent="0.25">
      <c r="P37087" s="119"/>
      <c r="R37087" s="119"/>
      <c r="T37087" s="119"/>
      <c r="V37087" s="119"/>
      <c r="X37087" s="119"/>
      <c r="Z37087" s="119"/>
    </row>
    <row r="37088" spans="16:26" x14ac:dyDescent="0.25">
      <c r="P37088" s="120"/>
      <c r="R37088" s="120"/>
      <c r="T37088" s="120"/>
      <c r="V37088" s="120"/>
      <c r="X37088" s="120"/>
      <c r="Z37088" s="120"/>
    </row>
    <row r="37089" spans="16:26" x14ac:dyDescent="0.25">
      <c r="P37089" s="119"/>
      <c r="R37089" s="119"/>
      <c r="T37089" s="119"/>
      <c r="V37089" s="119"/>
      <c r="X37089" s="119"/>
      <c r="Z37089" s="119"/>
    </row>
    <row r="37090" spans="16:26" x14ac:dyDescent="0.25">
      <c r="P37090" s="119"/>
      <c r="R37090" s="119"/>
      <c r="T37090" s="119"/>
      <c r="V37090" s="119"/>
      <c r="X37090" s="119"/>
      <c r="Z37090" s="119"/>
    </row>
    <row r="37091" spans="16:26" x14ac:dyDescent="0.25">
      <c r="P37091" s="120"/>
      <c r="R37091" s="120"/>
      <c r="T37091" s="120"/>
      <c r="V37091" s="120"/>
      <c r="X37091" s="120"/>
      <c r="Z37091" s="120"/>
    </row>
    <row r="37092" spans="16:26" x14ac:dyDescent="0.25">
      <c r="P37092" s="119"/>
      <c r="R37092" s="119"/>
      <c r="T37092" s="119"/>
      <c r="V37092" s="119"/>
      <c r="X37092" s="119"/>
      <c r="Z37092" s="119"/>
    </row>
    <row r="37093" spans="16:26" x14ac:dyDescent="0.25">
      <c r="P37093" s="120"/>
      <c r="R37093" s="120"/>
      <c r="T37093" s="120"/>
      <c r="V37093" s="120"/>
      <c r="X37093" s="120"/>
      <c r="Z37093" s="120"/>
    </row>
    <row r="37094" spans="16:26" x14ac:dyDescent="0.25">
      <c r="P37094" s="119"/>
      <c r="R37094" s="119"/>
      <c r="T37094" s="119"/>
      <c r="V37094" s="119"/>
      <c r="X37094" s="119"/>
      <c r="Z37094" s="119"/>
    </row>
    <row r="37095" spans="16:26" x14ac:dyDescent="0.25">
      <c r="P37095" s="119"/>
      <c r="R37095" s="119"/>
      <c r="T37095" s="119"/>
      <c r="V37095" s="119"/>
      <c r="X37095" s="119"/>
      <c r="Z37095" s="119"/>
    </row>
    <row r="37096" spans="16:26" x14ac:dyDescent="0.25">
      <c r="P37096" s="119"/>
      <c r="R37096" s="119"/>
      <c r="T37096" s="119"/>
      <c r="V37096" s="119"/>
      <c r="X37096" s="119"/>
      <c r="Z37096" s="119"/>
    </row>
    <row r="37097" spans="16:26" x14ac:dyDescent="0.25">
      <c r="P37097" s="121"/>
      <c r="R37097" s="121"/>
      <c r="T37097" s="121"/>
      <c r="V37097" s="121"/>
      <c r="X37097" s="121"/>
      <c r="Z37097" s="121"/>
    </row>
    <row r="37098" spans="16:26" x14ac:dyDescent="0.25">
      <c r="P37098" s="121"/>
      <c r="R37098" s="121"/>
      <c r="T37098" s="121"/>
      <c r="V37098" s="121"/>
      <c r="X37098" s="121"/>
      <c r="Z37098" s="121"/>
    </row>
    <row r="37099" spans="16:26" x14ac:dyDescent="0.25">
      <c r="P37099" s="121"/>
      <c r="R37099" s="121"/>
      <c r="T37099" s="121"/>
      <c r="V37099" s="121"/>
      <c r="X37099" s="121"/>
      <c r="Z37099" s="121"/>
    </row>
    <row r="37100" spans="16:26" x14ac:dyDescent="0.25">
      <c r="P37100" s="121"/>
      <c r="R37100" s="121"/>
      <c r="T37100" s="121"/>
      <c r="V37100" s="121"/>
      <c r="X37100" s="121"/>
      <c r="Z37100" s="121"/>
    </row>
    <row r="37101" spans="16:26" x14ac:dyDescent="0.25">
      <c r="P37101" s="122"/>
      <c r="R37101" s="122"/>
      <c r="T37101" s="122"/>
      <c r="V37101" s="122"/>
      <c r="X37101" s="122"/>
      <c r="Z37101" s="122"/>
    </row>
    <row r="37102" spans="16:26" x14ac:dyDescent="0.25">
      <c r="P37102" s="118"/>
      <c r="R37102" s="118"/>
      <c r="T37102" s="118"/>
      <c r="V37102" s="118"/>
      <c r="X37102" s="118"/>
      <c r="Z37102" s="118"/>
    </row>
    <row r="37103" spans="16:26" x14ac:dyDescent="0.25">
      <c r="P37103" s="119"/>
      <c r="R37103" s="119"/>
      <c r="T37103" s="119"/>
      <c r="V37103" s="119"/>
      <c r="X37103" s="119"/>
      <c r="Z37103" s="119"/>
    </row>
    <row r="37104" spans="16:26" x14ac:dyDescent="0.25">
      <c r="P37104" s="119"/>
      <c r="R37104" s="119"/>
      <c r="T37104" s="119"/>
      <c r="V37104" s="119"/>
      <c r="X37104" s="119"/>
      <c r="Z37104" s="119"/>
    </row>
    <row r="37105" spans="16:26" x14ac:dyDescent="0.25">
      <c r="P37105" s="120"/>
      <c r="R37105" s="120"/>
      <c r="T37105" s="120"/>
      <c r="V37105" s="120"/>
      <c r="X37105" s="120"/>
      <c r="Z37105" s="120"/>
    </row>
    <row r="37106" spans="16:26" x14ac:dyDescent="0.25">
      <c r="P37106" s="119"/>
      <c r="R37106" s="119"/>
      <c r="T37106" s="119"/>
      <c r="V37106" s="119"/>
      <c r="X37106" s="119"/>
      <c r="Z37106" s="119"/>
    </row>
    <row r="37107" spans="16:26" x14ac:dyDescent="0.25">
      <c r="P37107" s="119"/>
      <c r="R37107" s="119"/>
      <c r="T37107" s="119"/>
      <c r="V37107" s="119"/>
      <c r="X37107" s="119"/>
      <c r="Z37107" s="119"/>
    </row>
    <row r="37108" spans="16:26" x14ac:dyDescent="0.25">
      <c r="P37108" s="120"/>
      <c r="R37108" s="120"/>
      <c r="T37108" s="120"/>
      <c r="V37108" s="120"/>
      <c r="X37108" s="120"/>
      <c r="Z37108" s="120"/>
    </row>
    <row r="37109" spans="16:26" x14ac:dyDescent="0.25">
      <c r="P37109" s="119"/>
      <c r="R37109" s="119"/>
      <c r="T37109" s="119"/>
      <c r="V37109" s="119"/>
      <c r="X37109" s="119"/>
      <c r="Z37109" s="119"/>
    </row>
    <row r="37110" spans="16:26" x14ac:dyDescent="0.25">
      <c r="P37110" s="120"/>
      <c r="R37110" s="120"/>
      <c r="T37110" s="120"/>
      <c r="V37110" s="120"/>
      <c r="X37110" s="120"/>
      <c r="Z37110" s="120"/>
    </row>
    <row r="37111" spans="16:26" x14ac:dyDescent="0.25">
      <c r="P37111" s="119"/>
      <c r="R37111" s="119"/>
      <c r="T37111" s="119"/>
      <c r="V37111" s="119"/>
      <c r="X37111" s="119"/>
      <c r="Z37111" s="119"/>
    </row>
    <row r="37112" spans="16:26" x14ac:dyDescent="0.25">
      <c r="P37112" s="119"/>
      <c r="R37112" s="119"/>
      <c r="T37112" s="119"/>
      <c r="V37112" s="119"/>
      <c r="X37112" s="119"/>
      <c r="Z37112" s="119"/>
    </row>
    <row r="37113" spans="16:26" x14ac:dyDescent="0.25">
      <c r="P37113" s="119"/>
      <c r="R37113" s="119"/>
      <c r="T37113" s="119"/>
      <c r="V37113" s="119"/>
      <c r="X37113" s="119"/>
      <c r="Z37113" s="119"/>
    </row>
    <row r="37114" spans="16:26" x14ac:dyDescent="0.25">
      <c r="P37114" s="121"/>
      <c r="R37114" s="121"/>
      <c r="T37114" s="121"/>
      <c r="V37114" s="121"/>
      <c r="X37114" s="121"/>
      <c r="Z37114" s="121"/>
    </row>
    <row r="37115" spans="16:26" x14ac:dyDescent="0.25">
      <c r="P37115" s="121"/>
      <c r="R37115" s="121"/>
      <c r="T37115" s="121"/>
      <c r="V37115" s="121"/>
      <c r="X37115" s="121"/>
      <c r="Z37115" s="121"/>
    </row>
    <row r="37116" spans="16:26" x14ac:dyDescent="0.25">
      <c r="P37116" s="121"/>
      <c r="R37116" s="121"/>
      <c r="T37116" s="121"/>
      <c r="V37116" s="121"/>
      <c r="X37116" s="121"/>
      <c r="Z37116" s="121"/>
    </row>
    <row r="37117" spans="16:26" x14ac:dyDescent="0.25">
      <c r="P37117" s="121"/>
      <c r="R37117" s="121"/>
      <c r="T37117" s="121"/>
      <c r="V37117" s="121"/>
      <c r="X37117" s="121"/>
      <c r="Z37117" s="121"/>
    </row>
    <row r="37118" spans="16:26" x14ac:dyDescent="0.25">
      <c r="P37118" s="122"/>
      <c r="R37118" s="122"/>
      <c r="T37118" s="122"/>
      <c r="V37118" s="122"/>
      <c r="X37118" s="122"/>
      <c r="Z37118" s="122"/>
    </row>
    <row r="37119" spans="16:26" x14ac:dyDescent="0.25">
      <c r="P37119" s="118"/>
      <c r="R37119" s="118"/>
      <c r="T37119" s="118"/>
      <c r="V37119" s="118"/>
      <c r="X37119" s="118"/>
      <c r="Z37119" s="118"/>
    </row>
    <row r="37120" spans="16:26" x14ac:dyDescent="0.25">
      <c r="P37120" s="119"/>
      <c r="R37120" s="119"/>
      <c r="T37120" s="119"/>
      <c r="V37120" s="119"/>
      <c r="X37120" s="119"/>
      <c r="Z37120" s="119"/>
    </row>
    <row r="37121" spans="16:26" x14ac:dyDescent="0.25">
      <c r="P37121" s="119"/>
      <c r="R37121" s="119"/>
      <c r="T37121" s="119"/>
      <c r="V37121" s="119"/>
      <c r="X37121" s="119"/>
      <c r="Z37121" s="119"/>
    </row>
    <row r="37122" spans="16:26" x14ac:dyDescent="0.25">
      <c r="P37122" s="120"/>
      <c r="R37122" s="120"/>
      <c r="T37122" s="120"/>
      <c r="V37122" s="120"/>
      <c r="X37122" s="120"/>
      <c r="Z37122" s="120"/>
    </row>
    <row r="37123" spans="16:26" x14ac:dyDescent="0.25">
      <c r="P37123" s="119"/>
      <c r="R37123" s="119"/>
      <c r="T37123" s="119"/>
      <c r="V37123" s="119"/>
      <c r="X37123" s="119"/>
      <c r="Z37123" s="119"/>
    </row>
    <row r="37124" spans="16:26" x14ac:dyDescent="0.25">
      <c r="P37124" s="119"/>
      <c r="R37124" s="119"/>
      <c r="T37124" s="119"/>
      <c r="V37124" s="119"/>
      <c r="X37124" s="119"/>
      <c r="Z37124" s="119"/>
    </row>
    <row r="37125" spans="16:26" x14ac:dyDescent="0.25">
      <c r="P37125" s="120"/>
      <c r="R37125" s="120"/>
      <c r="T37125" s="120"/>
      <c r="V37125" s="120"/>
      <c r="X37125" s="120"/>
      <c r="Z37125" s="120"/>
    </row>
    <row r="37126" spans="16:26" x14ac:dyDescent="0.25">
      <c r="P37126" s="119"/>
      <c r="R37126" s="119"/>
      <c r="T37126" s="119"/>
      <c r="V37126" s="119"/>
      <c r="X37126" s="119"/>
      <c r="Z37126" s="119"/>
    </row>
    <row r="37127" spans="16:26" x14ac:dyDescent="0.25">
      <c r="P37127" s="120"/>
      <c r="R37127" s="120"/>
      <c r="T37127" s="120"/>
      <c r="V37127" s="120"/>
      <c r="X37127" s="120"/>
      <c r="Z37127" s="120"/>
    </row>
    <row r="37128" spans="16:26" x14ac:dyDescent="0.25">
      <c r="P37128" s="119"/>
      <c r="R37128" s="119"/>
      <c r="T37128" s="119"/>
      <c r="V37128" s="119"/>
      <c r="X37128" s="119"/>
      <c r="Z37128" s="119"/>
    </row>
    <row r="37129" spans="16:26" x14ac:dyDescent="0.25">
      <c r="P37129" s="119"/>
      <c r="R37129" s="119"/>
      <c r="T37129" s="119"/>
      <c r="V37129" s="119"/>
      <c r="X37129" s="119"/>
      <c r="Z37129" s="119"/>
    </row>
    <row r="37130" spans="16:26" x14ac:dyDescent="0.25">
      <c r="P37130" s="119"/>
      <c r="R37130" s="119"/>
      <c r="T37130" s="119"/>
      <c r="V37130" s="119"/>
      <c r="X37130" s="119"/>
      <c r="Z37130" s="119"/>
    </row>
    <row r="37131" spans="16:26" x14ac:dyDescent="0.25">
      <c r="P37131" s="121"/>
      <c r="R37131" s="121"/>
      <c r="T37131" s="121"/>
      <c r="V37131" s="121"/>
      <c r="X37131" s="121"/>
      <c r="Z37131" s="121"/>
    </row>
    <row r="37132" spans="16:26" x14ac:dyDescent="0.25">
      <c r="P37132" s="121"/>
      <c r="R37132" s="121"/>
      <c r="T37132" s="121"/>
      <c r="V37132" s="121"/>
      <c r="X37132" s="121"/>
      <c r="Z37132" s="121"/>
    </row>
    <row r="37133" spans="16:26" x14ac:dyDescent="0.25">
      <c r="P37133" s="121"/>
      <c r="R37133" s="121"/>
      <c r="T37133" s="121"/>
      <c r="V37133" s="121"/>
      <c r="X37133" s="121"/>
      <c r="Z37133" s="121"/>
    </row>
    <row r="37134" spans="16:26" x14ac:dyDescent="0.25">
      <c r="P37134" s="121"/>
      <c r="R37134" s="121"/>
      <c r="T37134" s="121"/>
      <c r="V37134" s="121"/>
      <c r="X37134" s="121"/>
      <c r="Z37134" s="121"/>
    </row>
    <row r="37135" spans="16:26" x14ac:dyDescent="0.25">
      <c r="P37135" s="122"/>
      <c r="R37135" s="122"/>
      <c r="T37135" s="122"/>
      <c r="V37135" s="122"/>
      <c r="X37135" s="122"/>
      <c r="Z37135" s="122"/>
    </row>
    <row r="37136" spans="16:26" x14ac:dyDescent="0.25">
      <c r="P37136" s="118"/>
      <c r="R37136" s="118"/>
      <c r="T37136" s="118"/>
      <c r="V37136" s="118"/>
      <c r="X37136" s="118"/>
      <c r="Z37136" s="118"/>
    </row>
    <row r="37137" spans="16:26" x14ac:dyDescent="0.25">
      <c r="P37137" s="119"/>
      <c r="R37137" s="119"/>
      <c r="T37137" s="119"/>
      <c r="V37137" s="119"/>
      <c r="X37137" s="119"/>
      <c r="Z37137" s="119"/>
    </row>
    <row r="37138" spans="16:26" x14ac:dyDescent="0.25">
      <c r="P37138" s="119"/>
      <c r="R37138" s="119"/>
      <c r="T37138" s="119"/>
      <c r="V37138" s="119"/>
      <c r="X37138" s="119"/>
      <c r="Z37138" s="119"/>
    </row>
    <row r="37139" spans="16:26" x14ac:dyDescent="0.25">
      <c r="P37139" s="120"/>
      <c r="R37139" s="120"/>
      <c r="T37139" s="120"/>
      <c r="V37139" s="120"/>
      <c r="X37139" s="120"/>
      <c r="Z37139" s="120"/>
    </row>
    <row r="37140" spans="16:26" x14ac:dyDescent="0.25">
      <c r="P37140" s="119"/>
      <c r="R37140" s="119"/>
      <c r="T37140" s="119"/>
      <c r="V37140" s="119"/>
      <c r="X37140" s="119"/>
      <c r="Z37140" s="119"/>
    </row>
    <row r="37141" spans="16:26" x14ac:dyDescent="0.25">
      <c r="P37141" s="119"/>
      <c r="R37141" s="119"/>
      <c r="T37141" s="119"/>
      <c r="V37141" s="119"/>
      <c r="X37141" s="119"/>
      <c r="Z37141" s="119"/>
    </row>
    <row r="37142" spans="16:26" x14ac:dyDescent="0.25">
      <c r="P37142" s="120"/>
      <c r="R37142" s="120"/>
      <c r="T37142" s="120"/>
      <c r="V37142" s="120"/>
      <c r="X37142" s="120"/>
      <c r="Z37142" s="120"/>
    </row>
    <row r="37143" spans="16:26" x14ac:dyDescent="0.25">
      <c r="P37143" s="119"/>
      <c r="R37143" s="119"/>
      <c r="T37143" s="119"/>
      <c r="V37143" s="119"/>
      <c r="X37143" s="119"/>
      <c r="Z37143" s="119"/>
    </row>
    <row r="37144" spans="16:26" x14ac:dyDescent="0.25">
      <c r="P37144" s="120"/>
      <c r="R37144" s="120"/>
      <c r="T37144" s="120"/>
      <c r="V37144" s="120"/>
      <c r="X37144" s="120"/>
      <c r="Z37144" s="120"/>
    </row>
    <row r="37145" spans="16:26" x14ac:dyDescent="0.25">
      <c r="P37145" s="119"/>
      <c r="R37145" s="119"/>
      <c r="T37145" s="119"/>
      <c r="V37145" s="119"/>
      <c r="X37145" s="119"/>
      <c r="Z37145" s="119"/>
    </row>
    <row r="37146" spans="16:26" x14ac:dyDescent="0.25">
      <c r="P37146" s="119"/>
      <c r="R37146" s="119"/>
      <c r="T37146" s="119"/>
      <c r="V37146" s="119"/>
      <c r="X37146" s="119"/>
      <c r="Z37146" s="119"/>
    </row>
    <row r="37147" spans="16:26" x14ac:dyDescent="0.25">
      <c r="P37147" s="119"/>
      <c r="R37147" s="119"/>
      <c r="T37147" s="119"/>
      <c r="V37147" s="119"/>
      <c r="X37147" s="119"/>
      <c r="Z37147" s="119"/>
    </row>
    <row r="37148" spans="16:26" x14ac:dyDescent="0.25">
      <c r="P37148" s="121"/>
      <c r="R37148" s="121"/>
      <c r="T37148" s="121"/>
      <c r="V37148" s="121"/>
      <c r="X37148" s="121"/>
      <c r="Z37148" s="121"/>
    </row>
    <row r="37149" spans="16:26" x14ac:dyDescent="0.25">
      <c r="P37149" s="121"/>
      <c r="R37149" s="121"/>
      <c r="T37149" s="121"/>
      <c r="V37149" s="121"/>
      <c r="X37149" s="121"/>
      <c r="Z37149" s="121"/>
    </row>
    <row r="37150" spans="16:26" x14ac:dyDescent="0.25">
      <c r="P37150" s="121"/>
      <c r="R37150" s="121"/>
      <c r="T37150" s="121"/>
      <c r="V37150" s="121"/>
      <c r="X37150" s="121"/>
      <c r="Z37150" s="121"/>
    </row>
    <row r="37151" spans="16:26" x14ac:dyDescent="0.25">
      <c r="P37151" s="121"/>
      <c r="R37151" s="121"/>
      <c r="T37151" s="121"/>
      <c r="V37151" s="121"/>
      <c r="X37151" s="121"/>
      <c r="Z37151" s="121"/>
    </row>
    <row r="37152" spans="16:26" x14ac:dyDescent="0.25">
      <c r="P37152" s="122"/>
      <c r="R37152" s="122"/>
      <c r="T37152" s="122"/>
      <c r="V37152" s="122"/>
      <c r="X37152" s="122"/>
      <c r="Z37152" s="122"/>
    </row>
    <row r="37153" spans="16:26" x14ac:dyDescent="0.25">
      <c r="P37153" s="118"/>
      <c r="R37153" s="118"/>
      <c r="T37153" s="118"/>
      <c r="V37153" s="118"/>
      <c r="X37153" s="118"/>
      <c r="Z37153" s="118"/>
    </row>
    <row r="37154" spans="16:26" x14ac:dyDescent="0.25">
      <c r="P37154" s="119"/>
      <c r="R37154" s="119"/>
      <c r="T37154" s="119"/>
      <c r="V37154" s="119"/>
      <c r="X37154" s="119"/>
      <c r="Z37154" s="119"/>
    </row>
    <row r="37155" spans="16:26" x14ac:dyDescent="0.25">
      <c r="P37155" s="119"/>
      <c r="R37155" s="119"/>
      <c r="T37155" s="119"/>
      <c r="V37155" s="119"/>
      <c r="X37155" s="119"/>
      <c r="Z37155" s="119"/>
    </row>
    <row r="37156" spans="16:26" x14ac:dyDescent="0.25">
      <c r="P37156" s="120"/>
      <c r="R37156" s="120"/>
      <c r="T37156" s="120"/>
      <c r="V37156" s="120"/>
      <c r="X37156" s="120"/>
      <c r="Z37156" s="120"/>
    </row>
    <row r="37157" spans="16:26" x14ac:dyDescent="0.25">
      <c r="P37157" s="119"/>
      <c r="R37157" s="119"/>
      <c r="T37157" s="119"/>
      <c r="V37157" s="119"/>
      <c r="X37157" s="119"/>
      <c r="Z37157" s="119"/>
    </row>
    <row r="37158" spans="16:26" x14ac:dyDescent="0.25">
      <c r="P37158" s="119"/>
      <c r="R37158" s="119"/>
      <c r="T37158" s="119"/>
      <c r="V37158" s="119"/>
      <c r="X37158" s="119"/>
      <c r="Z37158" s="119"/>
    </row>
    <row r="37159" spans="16:26" x14ac:dyDescent="0.25">
      <c r="P37159" s="120"/>
      <c r="R37159" s="120"/>
      <c r="T37159" s="120"/>
      <c r="V37159" s="120"/>
      <c r="X37159" s="120"/>
      <c r="Z37159" s="120"/>
    </row>
    <row r="37160" spans="16:26" x14ac:dyDescent="0.25">
      <c r="P37160" s="119"/>
      <c r="R37160" s="119"/>
      <c r="T37160" s="119"/>
      <c r="V37160" s="119"/>
      <c r="X37160" s="119"/>
      <c r="Z37160" s="119"/>
    </row>
    <row r="37161" spans="16:26" x14ac:dyDescent="0.25">
      <c r="P37161" s="120"/>
      <c r="R37161" s="120"/>
      <c r="T37161" s="120"/>
      <c r="V37161" s="120"/>
      <c r="X37161" s="120"/>
      <c r="Z37161" s="120"/>
    </row>
    <row r="37162" spans="16:26" x14ac:dyDescent="0.25">
      <c r="P37162" s="119"/>
      <c r="R37162" s="119"/>
      <c r="T37162" s="119"/>
      <c r="V37162" s="119"/>
      <c r="X37162" s="119"/>
      <c r="Z37162" s="119"/>
    </row>
    <row r="37163" spans="16:26" x14ac:dyDescent="0.25">
      <c r="P37163" s="119"/>
      <c r="R37163" s="119"/>
      <c r="T37163" s="119"/>
      <c r="V37163" s="119"/>
      <c r="X37163" s="119"/>
      <c r="Z37163" s="119"/>
    </row>
    <row r="37164" spans="16:26" x14ac:dyDescent="0.25">
      <c r="P37164" s="119"/>
      <c r="R37164" s="119"/>
      <c r="T37164" s="119"/>
      <c r="V37164" s="119"/>
      <c r="X37164" s="119"/>
      <c r="Z37164" s="119"/>
    </row>
    <row r="37165" spans="16:26" x14ac:dyDescent="0.25">
      <c r="P37165" s="121"/>
      <c r="R37165" s="121"/>
      <c r="T37165" s="121"/>
      <c r="V37165" s="121"/>
      <c r="X37165" s="121"/>
      <c r="Z37165" s="121"/>
    </row>
    <row r="37166" spans="16:26" x14ac:dyDescent="0.25">
      <c r="P37166" s="121"/>
      <c r="R37166" s="121"/>
      <c r="T37166" s="121"/>
      <c r="V37166" s="121"/>
      <c r="X37166" s="121"/>
      <c r="Z37166" s="121"/>
    </row>
    <row r="37167" spans="16:26" x14ac:dyDescent="0.25">
      <c r="P37167" s="121"/>
      <c r="R37167" s="121"/>
      <c r="T37167" s="121"/>
      <c r="V37167" s="121"/>
      <c r="X37167" s="121"/>
      <c r="Z37167" s="121"/>
    </row>
    <row r="37168" spans="16:26" x14ac:dyDescent="0.25">
      <c r="P37168" s="121"/>
      <c r="R37168" s="121"/>
      <c r="T37168" s="121"/>
      <c r="V37168" s="121"/>
      <c r="X37168" s="121"/>
      <c r="Z37168" s="121"/>
    </row>
    <row r="37169" spans="16:26" x14ac:dyDescent="0.25">
      <c r="P37169" s="122"/>
      <c r="R37169" s="122"/>
      <c r="T37169" s="122"/>
      <c r="V37169" s="122"/>
      <c r="X37169" s="122"/>
      <c r="Z37169" s="122"/>
    </row>
    <row r="37170" spans="16:26" x14ac:dyDescent="0.25">
      <c r="P37170" s="118"/>
      <c r="R37170" s="118"/>
      <c r="T37170" s="118"/>
      <c r="V37170" s="118"/>
      <c r="X37170" s="118"/>
      <c r="Z37170" s="118"/>
    </row>
    <row r="37171" spans="16:26" x14ac:dyDescent="0.25">
      <c r="P37171" s="119"/>
      <c r="R37171" s="119"/>
      <c r="T37171" s="119"/>
      <c r="V37171" s="119"/>
      <c r="X37171" s="119"/>
      <c r="Z37171" s="119"/>
    </row>
    <row r="37172" spans="16:26" x14ac:dyDescent="0.25">
      <c r="P37172" s="119"/>
      <c r="R37172" s="119"/>
      <c r="T37172" s="119"/>
      <c r="V37172" s="119"/>
      <c r="X37172" s="119"/>
      <c r="Z37172" s="119"/>
    </row>
    <row r="37173" spans="16:26" x14ac:dyDescent="0.25">
      <c r="P37173" s="120"/>
      <c r="R37173" s="120"/>
      <c r="T37173" s="120"/>
      <c r="V37173" s="120"/>
      <c r="X37173" s="120"/>
      <c r="Z37173" s="120"/>
    </row>
    <row r="37174" spans="16:26" x14ac:dyDescent="0.25">
      <c r="P37174" s="119"/>
      <c r="R37174" s="119"/>
      <c r="T37174" s="119"/>
      <c r="V37174" s="119"/>
      <c r="X37174" s="119"/>
      <c r="Z37174" s="119"/>
    </row>
    <row r="37175" spans="16:26" x14ac:dyDescent="0.25">
      <c r="P37175" s="119"/>
      <c r="R37175" s="119"/>
      <c r="T37175" s="119"/>
      <c r="V37175" s="119"/>
      <c r="X37175" s="119"/>
      <c r="Z37175" s="119"/>
    </row>
    <row r="37176" spans="16:26" x14ac:dyDescent="0.25">
      <c r="P37176" s="120"/>
      <c r="R37176" s="120"/>
      <c r="T37176" s="120"/>
      <c r="V37176" s="120"/>
      <c r="X37176" s="120"/>
      <c r="Z37176" s="120"/>
    </row>
    <row r="37177" spans="16:26" x14ac:dyDescent="0.25">
      <c r="P37177" s="119"/>
      <c r="R37177" s="119"/>
      <c r="T37177" s="119"/>
      <c r="V37177" s="119"/>
      <c r="X37177" s="119"/>
      <c r="Z37177" s="119"/>
    </row>
    <row r="37178" spans="16:26" x14ac:dyDescent="0.25">
      <c r="P37178" s="120"/>
      <c r="R37178" s="120"/>
      <c r="T37178" s="120"/>
      <c r="V37178" s="120"/>
      <c r="X37178" s="120"/>
      <c r="Z37178" s="120"/>
    </row>
    <row r="37179" spans="16:26" x14ac:dyDescent="0.25">
      <c r="P37179" s="119"/>
      <c r="R37179" s="119"/>
      <c r="T37179" s="119"/>
      <c r="V37179" s="119"/>
      <c r="X37179" s="119"/>
      <c r="Z37179" s="119"/>
    </row>
    <row r="37180" spans="16:26" x14ac:dyDescent="0.25">
      <c r="P37180" s="119"/>
      <c r="R37180" s="119"/>
      <c r="T37180" s="119"/>
      <c r="V37180" s="119"/>
      <c r="X37180" s="119"/>
      <c r="Z37180" s="119"/>
    </row>
    <row r="37181" spans="16:26" x14ac:dyDescent="0.25">
      <c r="P37181" s="119"/>
      <c r="R37181" s="119"/>
      <c r="T37181" s="119"/>
      <c r="V37181" s="119"/>
      <c r="X37181" s="119"/>
      <c r="Z37181" s="119"/>
    </row>
    <row r="37182" spans="16:26" x14ac:dyDescent="0.25">
      <c r="P37182" s="121"/>
      <c r="R37182" s="121"/>
      <c r="T37182" s="121"/>
      <c r="V37182" s="121"/>
      <c r="X37182" s="121"/>
      <c r="Z37182" s="121"/>
    </row>
    <row r="37183" spans="16:26" x14ac:dyDescent="0.25">
      <c r="P37183" s="121"/>
      <c r="R37183" s="121"/>
      <c r="T37183" s="121"/>
      <c r="V37183" s="121"/>
      <c r="X37183" s="121"/>
      <c r="Z37183" s="121"/>
    </row>
    <row r="37184" spans="16:26" x14ac:dyDescent="0.25">
      <c r="P37184" s="121"/>
      <c r="R37184" s="121"/>
      <c r="T37184" s="121"/>
      <c r="V37184" s="121"/>
      <c r="X37184" s="121"/>
      <c r="Z37184" s="121"/>
    </row>
    <row r="37185" spans="16:26" x14ac:dyDescent="0.25">
      <c r="P37185" s="121"/>
      <c r="R37185" s="121"/>
      <c r="T37185" s="121"/>
      <c r="V37185" s="121"/>
      <c r="X37185" s="121"/>
      <c r="Z37185" s="121"/>
    </row>
    <row r="37186" spans="16:26" x14ac:dyDescent="0.25">
      <c r="P37186" s="122"/>
      <c r="R37186" s="122"/>
      <c r="T37186" s="122"/>
      <c r="V37186" s="122"/>
      <c r="X37186" s="122"/>
      <c r="Z37186" s="122"/>
    </row>
    <row r="37187" spans="16:26" x14ac:dyDescent="0.25">
      <c r="P37187" s="118"/>
      <c r="R37187" s="118"/>
      <c r="T37187" s="118"/>
      <c r="V37187" s="118"/>
      <c r="X37187" s="118"/>
      <c r="Z37187" s="118"/>
    </row>
    <row r="37188" spans="16:26" x14ac:dyDescent="0.25">
      <c r="P37188" s="119"/>
      <c r="R37188" s="119"/>
      <c r="T37188" s="119"/>
      <c r="V37188" s="119"/>
      <c r="X37188" s="119"/>
      <c r="Z37188" s="119"/>
    </row>
    <row r="37189" spans="16:26" x14ac:dyDescent="0.25">
      <c r="P37189" s="119"/>
      <c r="R37189" s="119"/>
      <c r="T37189" s="119"/>
      <c r="V37189" s="119"/>
      <c r="X37189" s="119"/>
      <c r="Z37189" s="119"/>
    </row>
    <row r="37190" spans="16:26" x14ac:dyDescent="0.25">
      <c r="P37190" s="120"/>
      <c r="R37190" s="120"/>
      <c r="T37190" s="120"/>
      <c r="V37190" s="120"/>
      <c r="X37190" s="120"/>
      <c r="Z37190" s="120"/>
    </row>
    <row r="37191" spans="16:26" x14ac:dyDescent="0.25">
      <c r="P37191" s="119"/>
      <c r="R37191" s="119"/>
      <c r="T37191" s="119"/>
      <c r="V37191" s="119"/>
      <c r="X37191" s="119"/>
      <c r="Z37191" s="119"/>
    </row>
    <row r="37192" spans="16:26" x14ac:dyDescent="0.25">
      <c r="P37192" s="119"/>
      <c r="R37192" s="119"/>
      <c r="T37192" s="119"/>
      <c r="V37192" s="119"/>
      <c r="X37192" s="119"/>
      <c r="Z37192" s="119"/>
    </row>
    <row r="37193" spans="16:26" x14ac:dyDescent="0.25">
      <c r="P37193" s="120"/>
      <c r="R37193" s="120"/>
      <c r="T37193" s="120"/>
      <c r="V37193" s="120"/>
      <c r="X37193" s="120"/>
      <c r="Z37193" s="120"/>
    </row>
    <row r="37194" spans="16:26" x14ac:dyDescent="0.25">
      <c r="P37194" s="119"/>
      <c r="R37194" s="119"/>
      <c r="T37194" s="119"/>
      <c r="V37194" s="119"/>
      <c r="X37194" s="119"/>
      <c r="Z37194" s="119"/>
    </row>
    <row r="37195" spans="16:26" x14ac:dyDescent="0.25">
      <c r="P37195" s="120"/>
      <c r="R37195" s="120"/>
      <c r="T37195" s="120"/>
      <c r="V37195" s="120"/>
      <c r="X37195" s="120"/>
      <c r="Z37195" s="120"/>
    </row>
    <row r="37196" spans="16:26" x14ac:dyDescent="0.25">
      <c r="P37196" s="119"/>
      <c r="R37196" s="119"/>
      <c r="T37196" s="119"/>
      <c r="V37196" s="119"/>
      <c r="X37196" s="119"/>
      <c r="Z37196" s="119"/>
    </row>
    <row r="37197" spans="16:26" x14ac:dyDescent="0.25">
      <c r="P37197" s="119"/>
      <c r="R37197" s="119"/>
      <c r="T37197" s="119"/>
      <c r="V37197" s="119"/>
      <c r="X37197" s="119"/>
      <c r="Z37197" s="119"/>
    </row>
    <row r="37198" spans="16:26" x14ac:dyDescent="0.25">
      <c r="P37198" s="119"/>
      <c r="R37198" s="119"/>
      <c r="T37198" s="119"/>
      <c r="V37198" s="119"/>
      <c r="X37198" s="119"/>
      <c r="Z37198" s="119"/>
    </row>
    <row r="37199" spans="16:26" x14ac:dyDescent="0.25">
      <c r="P37199" s="121"/>
      <c r="R37199" s="121"/>
      <c r="T37199" s="121"/>
      <c r="V37199" s="121"/>
      <c r="X37199" s="121"/>
      <c r="Z37199" s="121"/>
    </row>
    <row r="37200" spans="16:26" x14ac:dyDescent="0.25">
      <c r="P37200" s="121"/>
      <c r="R37200" s="121"/>
      <c r="T37200" s="121"/>
      <c r="V37200" s="121"/>
      <c r="X37200" s="121"/>
      <c r="Z37200" s="121"/>
    </row>
    <row r="37201" spans="16:26" x14ac:dyDescent="0.25">
      <c r="P37201" s="121"/>
      <c r="R37201" s="121"/>
      <c r="T37201" s="121"/>
      <c r="V37201" s="121"/>
      <c r="X37201" s="121"/>
      <c r="Z37201" s="121"/>
    </row>
    <row r="37202" spans="16:26" x14ac:dyDescent="0.25">
      <c r="P37202" s="121"/>
      <c r="R37202" s="121"/>
      <c r="T37202" s="121"/>
      <c r="V37202" s="121"/>
      <c r="X37202" s="121"/>
      <c r="Z37202" s="121"/>
    </row>
    <row r="37203" spans="16:26" x14ac:dyDescent="0.25">
      <c r="P37203" s="122"/>
      <c r="R37203" s="122"/>
      <c r="T37203" s="122"/>
      <c r="V37203" s="122"/>
      <c r="X37203" s="122"/>
      <c r="Z37203" s="122"/>
    </row>
    <row r="37204" spans="16:26" x14ac:dyDescent="0.25">
      <c r="P37204" s="118"/>
      <c r="R37204" s="118"/>
      <c r="T37204" s="118"/>
      <c r="V37204" s="118"/>
      <c r="X37204" s="118"/>
      <c r="Z37204" s="118"/>
    </row>
    <row r="37205" spans="16:26" x14ac:dyDescent="0.25">
      <c r="P37205" s="119"/>
      <c r="R37205" s="119"/>
      <c r="T37205" s="119"/>
      <c r="V37205" s="119"/>
      <c r="X37205" s="119"/>
      <c r="Z37205" s="119"/>
    </row>
    <row r="37206" spans="16:26" x14ac:dyDescent="0.25">
      <c r="P37206" s="119"/>
      <c r="R37206" s="119"/>
      <c r="T37206" s="119"/>
      <c r="V37206" s="119"/>
      <c r="X37206" s="119"/>
      <c r="Z37206" s="119"/>
    </row>
    <row r="37207" spans="16:26" x14ac:dyDescent="0.25">
      <c r="P37207" s="120"/>
      <c r="R37207" s="120"/>
      <c r="T37207" s="120"/>
      <c r="V37207" s="120"/>
      <c r="X37207" s="120"/>
      <c r="Z37207" s="120"/>
    </row>
    <row r="37208" spans="16:26" x14ac:dyDescent="0.25">
      <c r="P37208" s="119"/>
      <c r="R37208" s="119"/>
      <c r="T37208" s="119"/>
      <c r="V37208" s="119"/>
      <c r="X37208" s="119"/>
      <c r="Z37208" s="119"/>
    </row>
    <row r="37209" spans="16:26" x14ac:dyDescent="0.25">
      <c r="P37209" s="119"/>
      <c r="R37209" s="119"/>
      <c r="T37209" s="119"/>
      <c r="V37209" s="119"/>
      <c r="X37209" s="119"/>
      <c r="Z37209" s="119"/>
    </row>
    <row r="37210" spans="16:26" x14ac:dyDescent="0.25">
      <c r="P37210" s="120"/>
      <c r="R37210" s="120"/>
      <c r="T37210" s="120"/>
      <c r="V37210" s="120"/>
      <c r="X37210" s="120"/>
      <c r="Z37210" s="120"/>
    </row>
    <row r="37211" spans="16:26" x14ac:dyDescent="0.25">
      <c r="P37211" s="119"/>
      <c r="R37211" s="119"/>
      <c r="T37211" s="119"/>
      <c r="V37211" s="119"/>
      <c r="X37211" s="119"/>
      <c r="Z37211" s="119"/>
    </row>
    <row r="37212" spans="16:26" x14ac:dyDescent="0.25">
      <c r="P37212" s="120"/>
      <c r="R37212" s="120"/>
      <c r="T37212" s="120"/>
      <c r="V37212" s="120"/>
      <c r="X37212" s="120"/>
      <c r="Z37212" s="120"/>
    </row>
    <row r="37213" spans="16:26" x14ac:dyDescent="0.25">
      <c r="P37213" s="119"/>
      <c r="R37213" s="119"/>
      <c r="T37213" s="119"/>
      <c r="V37213" s="119"/>
      <c r="X37213" s="119"/>
      <c r="Z37213" s="119"/>
    </row>
    <row r="37214" spans="16:26" x14ac:dyDescent="0.25">
      <c r="P37214" s="119"/>
      <c r="R37214" s="119"/>
      <c r="T37214" s="119"/>
      <c r="V37214" s="119"/>
      <c r="X37214" s="119"/>
      <c r="Z37214" s="119"/>
    </row>
    <row r="37215" spans="16:26" x14ac:dyDescent="0.25">
      <c r="P37215" s="119"/>
      <c r="R37215" s="119"/>
      <c r="T37215" s="119"/>
      <c r="V37215" s="119"/>
      <c r="X37215" s="119"/>
      <c r="Z37215" s="119"/>
    </row>
    <row r="37216" spans="16:26" x14ac:dyDescent="0.25">
      <c r="P37216" s="121"/>
      <c r="R37216" s="121"/>
      <c r="T37216" s="121"/>
      <c r="V37216" s="121"/>
      <c r="X37216" s="121"/>
      <c r="Z37216" s="121"/>
    </row>
    <row r="37217" spans="16:26" x14ac:dyDescent="0.25">
      <c r="P37217" s="121"/>
      <c r="R37217" s="121"/>
      <c r="T37217" s="121"/>
      <c r="V37217" s="121"/>
      <c r="X37217" s="121"/>
      <c r="Z37217" s="121"/>
    </row>
    <row r="37218" spans="16:26" x14ac:dyDescent="0.25">
      <c r="P37218" s="121"/>
      <c r="R37218" s="121"/>
      <c r="T37218" s="121"/>
      <c r="V37218" s="121"/>
      <c r="X37218" s="121"/>
      <c r="Z37218" s="121"/>
    </row>
    <row r="37219" spans="16:26" x14ac:dyDescent="0.25">
      <c r="P37219" s="121"/>
      <c r="R37219" s="121"/>
      <c r="T37219" s="121"/>
      <c r="V37219" s="121"/>
      <c r="X37219" s="121"/>
      <c r="Z37219" s="121"/>
    </row>
    <row r="37220" spans="16:26" x14ac:dyDescent="0.25">
      <c r="P37220" s="122"/>
      <c r="R37220" s="122"/>
      <c r="T37220" s="122"/>
      <c r="V37220" s="122"/>
      <c r="X37220" s="122"/>
      <c r="Z37220" s="122"/>
    </row>
    <row r="37221" spans="16:26" x14ac:dyDescent="0.25">
      <c r="P37221" s="118"/>
      <c r="R37221" s="118"/>
      <c r="T37221" s="118"/>
      <c r="V37221" s="118"/>
      <c r="X37221" s="118"/>
      <c r="Z37221" s="118"/>
    </row>
    <row r="37222" spans="16:26" x14ac:dyDescent="0.25">
      <c r="P37222" s="119"/>
      <c r="R37222" s="119"/>
      <c r="T37222" s="119"/>
      <c r="V37222" s="119"/>
      <c r="X37222" s="119"/>
      <c r="Z37222" s="119"/>
    </row>
    <row r="37223" spans="16:26" x14ac:dyDescent="0.25">
      <c r="P37223" s="119"/>
      <c r="R37223" s="119"/>
      <c r="T37223" s="119"/>
      <c r="V37223" s="119"/>
      <c r="X37223" s="119"/>
      <c r="Z37223" s="119"/>
    </row>
    <row r="37224" spans="16:26" x14ac:dyDescent="0.25">
      <c r="P37224" s="120"/>
      <c r="R37224" s="120"/>
      <c r="T37224" s="120"/>
      <c r="V37224" s="120"/>
      <c r="X37224" s="120"/>
      <c r="Z37224" s="120"/>
    </row>
    <row r="37225" spans="16:26" x14ac:dyDescent="0.25">
      <c r="P37225" s="119"/>
      <c r="R37225" s="119"/>
      <c r="T37225" s="119"/>
      <c r="V37225" s="119"/>
      <c r="X37225" s="119"/>
      <c r="Z37225" s="119"/>
    </row>
    <row r="37226" spans="16:26" x14ac:dyDescent="0.25">
      <c r="P37226" s="119"/>
      <c r="R37226" s="119"/>
      <c r="T37226" s="119"/>
      <c r="V37226" s="119"/>
      <c r="X37226" s="119"/>
      <c r="Z37226" s="119"/>
    </row>
    <row r="37227" spans="16:26" x14ac:dyDescent="0.25">
      <c r="P37227" s="120"/>
      <c r="R37227" s="120"/>
      <c r="T37227" s="120"/>
      <c r="V37227" s="120"/>
      <c r="X37227" s="120"/>
      <c r="Z37227" s="120"/>
    </row>
    <row r="37228" spans="16:26" x14ac:dyDescent="0.25">
      <c r="P37228" s="119"/>
      <c r="R37228" s="119"/>
      <c r="T37228" s="119"/>
      <c r="V37228" s="119"/>
      <c r="X37228" s="119"/>
      <c r="Z37228" s="119"/>
    </row>
    <row r="37229" spans="16:26" x14ac:dyDescent="0.25">
      <c r="P37229" s="120"/>
      <c r="R37229" s="120"/>
      <c r="T37229" s="120"/>
      <c r="V37229" s="120"/>
      <c r="X37229" s="120"/>
      <c r="Z37229" s="120"/>
    </row>
    <row r="37230" spans="16:26" x14ac:dyDescent="0.25">
      <c r="P37230" s="119"/>
      <c r="R37230" s="119"/>
      <c r="T37230" s="119"/>
      <c r="V37230" s="119"/>
      <c r="X37230" s="119"/>
      <c r="Z37230" s="119"/>
    </row>
    <row r="37231" spans="16:26" x14ac:dyDescent="0.25">
      <c r="P37231" s="119"/>
      <c r="R37231" s="119"/>
      <c r="T37231" s="119"/>
      <c r="V37231" s="119"/>
      <c r="X37231" s="119"/>
      <c r="Z37231" s="119"/>
    </row>
    <row r="37232" spans="16:26" x14ac:dyDescent="0.25">
      <c r="P37232" s="119"/>
      <c r="R37232" s="119"/>
      <c r="T37232" s="119"/>
      <c r="V37232" s="119"/>
      <c r="X37232" s="119"/>
      <c r="Z37232" s="119"/>
    </row>
    <row r="37233" spans="16:26" x14ac:dyDescent="0.25">
      <c r="P37233" s="121"/>
      <c r="R37233" s="121"/>
      <c r="T37233" s="121"/>
      <c r="V37233" s="121"/>
      <c r="X37233" s="121"/>
      <c r="Z37233" s="121"/>
    </row>
    <row r="37234" spans="16:26" x14ac:dyDescent="0.25">
      <c r="P37234" s="121"/>
      <c r="R37234" s="121"/>
      <c r="T37234" s="121"/>
      <c r="V37234" s="121"/>
      <c r="X37234" s="121"/>
      <c r="Z37234" s="121"/>
    </row>
    <row r="37235" spans="16:26" x14ac:dyDescent="0.25">
      <c r="P37235" s="121"/>
      <c r="R37235" s="121"/>
      <c r="T37235" s="121"/>
      <c r="V37235" s="121"/>
      <c r="X37235" s="121"/>
      <c r="Z37235" s="121"/>
    </row>
    <row r="37236" spans="16:26" x14ac:dyDescent="0.25">
      <c r="P37236" s="121"/>
      <c r="R37236" s="121"/>
      <c r="T37236" s="121"/>
      <c r="V37236" s="121"/>
      <c r="X37236" s="121"/>
      <c r="Z37236" s="121"/>
    </row>
    <row r="37237" spans="16:26" x14ac:dyDescent="0.25">
      <c r="P37237" s="122"/>
      <c r="R37237" s="122"/>
      <c r="T37237" s="122"/>
      <c r="V37237" s="122"/>
      <c r="X37237" s="122"/>
      <c r="Z37237" s="122"/>
    </row>
    <row r="37238" spans="16:26" x14ac:dyDescent="0.25">
      <c r="P37238" s="118"/>
      <c r="R37238" s="118"/>
      <c r="T37238" s="118"/>
      <c r="V37238" s="118"/>
      <c r="X37238" s="118"/>
      <c r="Z37238" s="118"/>
    </row>
    <row r="37239" spans="16:26" x14ac:dyDescent="0.25">
      <c r="P37239" s="119"/>
      <c r="R37239" s="119"/>
      <c r="T37239" s="119"/>
      <c r="V37239" s="119"/>
      <c r="X37239" s="119"/>
      <c r="Z37239" s="119"/>
    </row>
    <row r="37240" spans="16:26" x14ac:dyDescent="0.25">
      <c r="P37240" s="119"/>
      <c r="R37240" s="119"/>
      <c r="T37240" s="119"/>
      <c r="V37240" s="119"/>
      <c r="X37240" s="119"/>
      <c r="Z37240" s="119"/>
    </row>
    <row r="37241" spans="16:26" x14ac:dyDescent="0.25">
      <c r="P37241" s="120"/>
      <c r="R37241" s="120"/>
      <c r="T37241" s="120"/>
      <c r="V37241" s="120"/>
      <c r="X37241" s="120"/>
      <c r="Z37241" s="120"/>
    </row>
    <row r="37242" spans="16:26" x14ac:dyDescent="0.25">
      <c r="P37242" s="119"/>
      <c r="R37242" s="119"/>
      <c r="T37242" s="119"/>
      <c r="V37242" s="119"/>
      <c r="X37242" s="119"/>
      <c r="Z37242" s="119"/>
    </row>
    <row r="37243" spans="16:26" x14ac:dyDescent="0.25">
      <c r="P37243" s="119"/>
      <c r="R37243" s="119"/>
      <c r="T37243" s="119"/>
      <c r="V37243" s="119"/>
      <c r="X37243" s="119"/>
      <c r="Z37243" s="119"/>
    </row>
    <row r="37244" spans="16:26" x14ac:dyDescent="0.25">
      <c r="P37244" s="120"/>
      <c r="R37244" s="120"/>
      <c r="T37244" s="120"/>
      <c r="V37244" s="120"/>
      <c r="X37244" s="120"/>
      <c r="Z37244" s="120"/>
    </row>
    <row r="37245" spans="16:26" x14ac:dyDescent="0.25">
      <c r="P37245" s="119"/>
      <c r="R37245" s="119"/>
      <c r="T37245" s="119"/>
      <c r="V37245" s="119"/>
      <c r="X37245" s="119"/>
      <c r="Z37245" s="119"/>
    </row>
    <row r="37246" spans="16:26" x14ac:dyDescent="0.25">
      <c r="P37246" s="120"/>
      <c r="R37246" s="120"/>
      <c r="T37246" s="120"/>
      <c r="V37246" s="120"/>
      <c r="X37246" s="120"/>
      <c r="Z37246" s="120"/>
    </row>
    <row r="37247" spans="16:26" x14ac:dyDescent="0.25">
      <c r="P37247" s="119"/>
      <c r="R37247" s="119"/>
      <c r="T37247" s="119"/>
      <c r="V37247" s="119"/>
      <c r="X37247" s="119"/>
      <c r="Z37247" s="119"/>
    </row>
    <row r="37248" spans="16:26" x14ac:dyDescent="0.25">
      <c r="P37248" s="119"/>
      <c r="R37248" s="119"/>
      <c r="T37248" s="119"/>
      <c r="V37248" s="119"/>
      <c r="X37248" s="119"/>
      <c r="Z37248" s="119"/>
    </row>
    <row r="37249" spans="16:26" x14ac:dyDescent="0.25">
      <c r="P37249" s="119"/>
      <c r="R37249" s="119"/>
      <c r="T37249" s="119"/>
      <c r="V37249" s="119"/>
      <c r="X37249" s="119"/>
      <c r="Z37249" s="119"/>
    </row>
    <row r="37250" spans="16:26" x14ac:dyDescent="0.25">
      <c r="P37250" s="121"/>
      <c r="R37250" s="121"/>
      <c r="T37250" s="121"/>
      <c r="V37250" s="121"/>
      <c r="X37250" s="121"/>
      <c r="Z37250" s="121"/>
    </row>
    <row r="37251" spans="16:26" x14ac:dyDescent="0.25">
      <c r="P37251" s="121"/>
      <c r="R37251" s="121"/>
      <c r="T37251" s="121"/>
      <c r="V37251" s="121"/>
      <c r="X37251" s="121"/>
      <c r="Z37251" s="121"/>
    </row>
    <row r="37252" spans="16:26" x14ac:dyDescent="0.25">
      <c r="P37252" s="121"/>
      <c r="R37252" s="121"/>
      <c r="T37252" s="121"/>
      <c r="V37252" s="121"/>
      <c r="X37252" s="121"/>
      <c r="Z37252" s="121"/>
    </row>
    <row r="37253" spans="16:26" x14ac:dyDescent="0.25">
      <c r="P37253" s="121"/>
      <c r="R37253" s="121"/>
      <c r="T37253" s="121"/>
      <c r="V37253" s="121"/>
      <c r="X37253" s="121"/>
      <c r="Z37253" s="121"/>
    </row>
    <row r="37254" spans="16:26" x14ac:dyDescent="0.25">
      <c r="P37254" s="122"/>
      <c r="R37254" s="122"/>
      <c r="T37254" s="122"/>
      <c r="V37254" s="122"/>
      <c r="X37254" s="122"/>
      <c r="Z37254" s="122"/>
    </row>
    <row r="37255" spans="16:26" x14ac:dyDescent="0.25">
      <c r="P37255" s="118"/>
      <c r="R37255" s="118"/>
      <c r="T37255" s="118"/>
      <c r="V37255" s="118"/>
      <c r="X37255" s="118"/>
      <c r="Z37255" s="118"/>
    </row>
    <row r="37256" spans="16:26" x14ac:dyDescent="0.25">
      <c r="P37256" s="119"/>
      <c r="R37256" s="119"/>
      <c r="T37256" s="119"/>
      <c r="V37256" s="119"/>
      <c r="X37256" s="119"/>
      <c r="Z37256" s="119"/>
    </row>
    <row r="37257" spans="16:26" x14ac:dyDescent="0.25">
      <c r="P37257" s="119"/>
      <c r="R37257" s="119"/>
      <c r="T37257" s="119"/>
      <c r="V37257" s="119"/>
      <c r="X37257" s="119"/>
      <c r="Z37257" s="119"/>
    </row>
    <row r="37258" spans="16:26" x14ac:dyDescent="0.25">
      <c r="P37258" s="120"/>
      <c r="R37258" s="120"/>
      <c r="T37258" s="120"/>
      <c r="V37258" s="120"/>
      <c r="X37258" s="120"/>
      <c r="Z37258" s="120"/>
    </row>
    <row r="37259" spans="16:26" x14ac:dyDescent="0.25">
      <c r="P37259" s="119"/>
      <c r="R37259" s="119"/>
      <c r="T37259" s="119"/>
      <c r="V37259" s="119"/>
      <c r="X37259" s="119"/>
      <c r="Z37259" s="119"/>
    </row>
    <row r="37260" spans="16:26" x14ac:dyDescent="0.25">
      <c r="P37260" s="119"/>
      <c r="R37260" s="119"/>
      <c r="T37260" s="119"/>
      <c r="V37260" s="119"/>
      <c r="X37260" s="119"/>
      <c r="Z37260" s="119"/>
    </row>
    <row r="37261" spans="16:26" x14ac:dyDescent="0.25">
      <c r="P37261" s="120"/>
      <c r="R37261" s="120"/>
      <c r="T37261" s="120"/>
      <c r="V37261" s="120"/>
      <c r="X37261" s="120"/>
      <c r="Z37261" s="120"/>
    </row>
    <row r="37262" spans="16:26" x14ac:dyDescent="0.25">
      <c r="P37262" s="119"/>
      <c r="R37262" s="119"/>
      <c r="T37262" s="119"/>
      <c r="V37262" s="119"/>
      <c r="X37262" s="119"/>
      <c r="Z37262" s="119"/>
    </row>
    <row r="37263" spans="16:26" x14ac:dyDescent="0.25">
      <c r="P37263" s="120"/>
      <c r="R37263" s="120"/>
      <c r="T37263" s="120"/>
      <c r="V37263" s="120"/>
      <c r="X37263" s="120"/>
      <c r="Z37263" s="120"/>
    </row>
    <row r="37264" spans="16:26" x14ac:dyDescent="0.25">
      <c r="P37264" s="119"/>
      <c r="R37264" s="119"/>
      <c r="T37264" s="119"/>
      <c r="V37264" s="119"/>
      <c r="X37264" s="119"/>
      <c r="Z37264" s="119"/>
    </row>
    <row r="37265" spans="16:26" x14ac:dyDescent="0.25">
      <c r="P37265" s="119"/>
      <c r="R37265" s="119"/>
      <c r="T37265" s="119"/>
      <c r="V37265" s="119"/>
      <c r="X37265" s="119"/>
      <c r="Z37265" s="119"/>
    </row>
    <row r="37266" spans="16:26" x14ac:dyDescent="0.25">
      <c r="P37266" s="119"/>
      <c r="R37266" s="119"/>
      <c r="T37266" s="119"/>
      <c r="V37266" s="119"/>
      <c r="X37266" s="119"/>
      <c r="Z37266" s="119"/>
    </row>
    <row r="37267" spans="16:26" x14ac:dyDescent="0.25">
      <c r="P37267" s="121"/>
      <c r="R37267" s="121"/>
      <c r="T37267" s="121"/>
      <c r="V37267" s="121"/>
      <c r="X37267" s="121"/>
      <c r="Z37267" s="121"/>
    </row>
    <row r="37268" spans="16:26" x14ac:dyDescent="0.25">
      <c r="P37268" s="121"/>
      <c r="R37268" s="121"/>
      <c r="T37268" s="121"/>
      <c r="V37268" s="121"/>
      <c r="X37268" s="121"/>
      <c r="Z37268" s="121"/>
    </row>
    <row r="37269" spans="16:26" x14ac:dyDescent="0.25">
      <c r="P37269" s="121"/>
      <c r="R37269" s="121"/>
      <c r="T37269" s="121"/>
      <c r="V37269" s="121"/>
      <c r="X37269" s="121"/>
      <c r="Z37269" s="121"/>
    </row>
    <row r="37270" spans="16:26" x14ac:dyDescent="0.25">
      <c r="P37270" s="121"/>
      <c r="R37270" s="121"/>
      <c r="T37270" s="121"/>
      <c r="V37270" s="121"/>
      <c r="X37270" s="121"/>
      <c r="Z37270" s="121"/>
    </row>
    <row r="37271" spans="16:26" x14ac:dyDescent="0.25">
      <c r="P37271" s="122"/>
      <c r="R37271" s="122"/>
      <c r="T37271" s="122"/>
      <c r="V37271" s="122"/>
      <c r="X37271" s="122"/>
      <c r="Z37271" s="122"/>
    </row>
    <row r="37272" spans="16:26" x14ac:dyDescent="0.25">
      <c r="P37272" s="118"/>
      <c r="R37272" s="118"/>
      <c r="T37272" s="118"/>
      <c r="V37272" s="118"/>
      <c r="X37272" s="118"/>
      <c r="Z37272" s="118"/>
    </row>
    <row r="37273" spans="16:26" x14ac:dyDescent="0.25">
      <c r="P37273" s="119"/>
      <c r="R37273" s="119"/>
      <c r="T37273" s="119"/>
      <c r="V37273" s="119"/>
      <c r="X37273" s="119"/>
      <c r="Z37273" s="119"/>
    </row>
    <row r="37274" spans="16:26" x14ac:dyDescent="0.25">
      <c r="P37274" s="119"/>
      <c r="R37274" s="119"/>
      <c r="T37274" s="119"/>
      <c r="V37274" s="119"/>
      <c r="X37274" s="119"/>
      <c r="Z37274" s="119"/>
    </row>
    <row r="37275" spans="16:26" x14ac:dyDescent="0.25">
      <c r="P37275" s="120"/>
      <c r="R37275" s="120"/>
      <c r="T37275" s="120"/>
      <c r="V37275" s="120"/>
      <c r="X37275" s="120"/>
      <c r="Z37275" s="120"/>
    </row>
    <row r="37276" spans="16:26" x14ac:dyDescent="0.25">
      <c r="P37276" s="119"/>
      <c r="R37276" s="119"/>
      <c r="T37276" s="119"/>
      <c r="V37276" s="119"/>
      <c r="X37276" s="119"/>
      <c r="Z37276" s="119"/>
    </row>
    <row r="37277" spans="16:26" x14ac:dyDescent="0.25">
      <c r="P37277" s="119"/>
      <c r="R37277" s="119"/>
      <c r="T37277" s="119"/>
      <c r="V37277" s="119"/>
      <c r="X37277" s="119"/>
      <c r="Z37277" s="119"/>
    </row>
    <row r="37278" spans="16:26" x14ac:dyDescent="0.25">
      <c r="P37278" s="120"/>
      <c r="R37278" s="120"/>
      <c r="T37278" s="120"/>
      <c r="V37278" s="120"/>
      <c r="X37278" s="120"/>
      <c r="Z37278" s="120"/>
    </row>
    <row r="37279" spans="16:26" x14ac:dyDescent="0.25">
      <c r="P37279" s="119"/>
      <c r="R37279" s="119"/>
      <c r="T37279" s="119"/>
      <c r="V37279" s="119"/>
      <c r="X37279" s="119"/>
      <c r="Z37279" s="119"/>
    </row>
    <row r="37280" spans="16:26" x14ac:dyDescent="0.25">
      <c r="P37280" s="120"/>
      <c r="R37280" s="120"/>
      <c r="T37280" s="120"/>
      <c r="V37280" s="120"/>
      <c r="X37280" s="120"/>
      <c r="Z37280" s="120"/>
    </row>
    <row r="37281" spans="16:26" x14ac:dyDescent="0.25">
      <c r="P37281" s="119"/>
      <c r="R37281" s="119"/>
      <c r="T37281" s="119"/>
      <c r="V37281" s="119"/>
      <c r="X37281" s="119"/>
      <c r="Z37281" s="119"/>
    </row>
    <row r="37282" spans="16:26" x14ac:dyDescent="0.25">
      <c r="P37282" s="119"/>
      <c r="R37282" s="119"/>
      <c r="T37282" s="119"/>
      <c r="V37282" s="119"/>
      <c r="X37282" s="119"/>
      <c r="Z37282" s="119"/>
    </row>
    <row r="37283" spans="16:26" x14ac:dyDescent="0.25">
      <c r="P37283" s="119"/>
      <c r="R37283" s="119"/>
      <c r="T37283" s="119"/>
      <c r="V37283" s="119"/>
      <c r="X37283" s="119"/>
      <c r="Z37283" s="119"/>
    </row>
    <row r="37284" spans="16:26" x14ac:dyDescent="0.25">
      <c r="P37284" s="121"/>
      <c r="R37284" s="121"/>
      <c r="T37284" s="121"/>
      <c r="V37284" s="121"/>
      <c r="X37284" s="121"/>
      <c r="Z37284" s="121"/>
    </row>
    <row r="37285" spans="16:26" x14ac:dyDescent="0.25">
      <c r="P37285" s="121"/>
      <c r="R37285" s="121"/>
      <c r="T37285" s="121"/>
      <c r="V37285" s="121"/>
      <c r="X37285" s="121"/>
      <c r="Z37285" s="121"/>
    </row>
    <row r="37286" spans="16:26" x14ac:dyDescent="0.25">
      <c r="P37286" s="121"/>
      <c r="R37286" s="121"/>
      <c r="T37286" s="121"/>
      <c r="V37286" s="121"/>
      <c r="X37286" s="121"/>
      <c r="Z37286" s="121"/>
    </row>
    <row r="37287" spans="16:26" x14ac:dyDescent="0.25">
      <c r="P37287" s="121"/>
      <c r="R37287" s="121"/>
      <c r="T37287" s="121"/>
      <c r="V37287" s="121"/>
      <c r="X37287" s="121"/>
      <c r="Z37287" s="121"/>
    </row>
    <row r="37288" spans="16:26" x14ac:dyDescent="0.25">
      <c r="P37288" s="122"/>
      <c r="R37288" s="122"/>
      <c r="T37288" s="122"/>
      <c r="V37288" s="122"/>
      <c r="X37288" s="122"/>
      <c r="Z37288" s="122"/>
    </row>
    <row r="37289" spans="16:26" x14ac:dyDescent="0.25">
      <c r="P37289" s="118"/>
      <c r="R37289" s="118"/>
      <c r="T37289" s="118"/>
      <c r="V37289" s="118"/>
      <c r="X37289" s="118"/>
      <c r="Z37289" s="118"/>
    </row>
    <row r="37290" spans="16:26" x14ac:dyDescent="0.25">
      <c r="P37290" s="119"/>
      <c r="R37290" s="119"/>
      <c r="T37290" s="119"/>
      <c r="V37290" s="119"/>
      <c r="X37290" s="119"/>
      <c r="Z37290" s="119"/>
    </row>
    <row r="37291" spans="16:26" x14ac:dyDescent="0.25">
      <c r="P37291" s="119"/>
      <c r="R37291" s="119"/>
      <c r="T37291" s="119"/>
      <c r="V37291" s="119"/>
      <c r="X37291" s="119"/>
      <c r="Z37291" s="119"/>
    </row>
    <row r="37292" spans="16:26" x14ac:dyDescent="0.25">
      <c r="P37292" s="120"/>
      <c r="R37292" s="120"/>
      <c r="T37292" s="120"/>
      <c r="V37292" s="120"/>
      <c r="X37292" s="120"/>
      <c r="Z37292" s="120"/>
    </row>
    <row r="37293" spans="16:26" x14ac:dyDescent="0.25">
      <c r="P37293" s="119"/>
      <c r="R37293" s="119"/>
      <c r="T37293" s="119"/>
      <c r="V37293" s="119"/>
      <c r="X37293" s="119"/>
      <c r="Z37293" s="119"/>
    </row>
    <row r="37294" spans="16:26" x14ac:dyDescent="0.25">
      <c r="P37294" s="119"/>
      <c r="R37294" s="119"/>
      <c r="T37294" s="119"/>
      <c r="V37294" s="119"/>
      <c r="X37294" s="119"/>
      <c r="Z37294" s="119"/>
    </row>
    <row r="37295" spans="16:26" x14ac:dyDescent="0.25">
      <c r="P37295" s="120"/>
      <c r="R37295" s="120"/>
      <c r="T37295" s="120"/>
      <c r="V37295" s="120"/>
      <c r="X37295" s="120"/>
      <c r="Z37295" s="120"/>
    </row>
    <row r="37296" spans="16:26" x14ac:dyDescent="0.25">
      <c r="P37296" s="119"/>
      <c r="R37296" s="119"/>
      <c r="T37296" s="119"/>
      <c r="V37296" s="119"/>
      <c r="X37296" s="119"/>
      <c r="Z37296" s="119"/>
    </row>
    <row r="37297" spans="16:26" x14ac:dyDescent="0.25">
      <c r="P37297" s="120"/>
      <c r="R37297" s="120"/>
      <c r="T37297" s="120"/>
      <c r="V37297" s="120"/>
      <c r="X37297" s="120"/>
      <c r="Z37297" s="120"/>
    </row>
    <row r="37298" spans="16:26" x14ac:dyDescent="0.25">
      <c r="P37298" s="119"/>
      <c r="R37298" s="119"/>
      <c r="T37298" s="119"/>
      <c r="V37298" s="119"/>
      <c r="X37298" s="119"/>
      <c r="Z37298" s="119"/>
    </row>
    <row r="37299" spans="16:26" x14ac:dyDescent="0.25">
      <c r="P37299" s="119"/>
      <c r="R37299" s="119"/>
      <c r="T37299" s="119"/>
      <c r="V37299" s="119"/>
      <c r="X37299" s="119"/>
      <c r="Z37299" s="119"/>
    </row>
    <row r="37300" spans="16:26" x14ac:dyDescent="0.25">
      <c r="P37300" s="119"/>
      <c r="R37300" s="119"/>
      <c r="T37300" s="119"/>
      <c r="V37300" s="119"/>
      <c r="X37300" s="119"/>
      <c r="Z37300" s="119"/>
    </row>
    <row r="37301" spans="16:26" x14ac:dyDescent="0.25">
      <c r="P37301" s="121"/>
      <c r="R37301" s="121"/>
      <c r="T37301" s="121"/>
      <c r="V37301" s="121"/>
      <c r="X37301" s="121"/>
      <c r="Z37301" s="121"/>
    </row>
    <row r="37302" spans="16:26" x14ac:dyDescent="0.25">
      <c r="P37302" s="121"/>
      <c r="R37302" s="121"/>
      <c r="T37302" s="121"/>
      <c r="V37302" s="121"/>
      <c r="X37302" s="121"/>
      <c r="Z37302" s="121"/>
    </row>
    <row r="37303" spans="16:26" x14ac:dyDescent="0.25">
      <c r="P37303" s="121"/>
      <c r="R37303" s="121"/>
      <c r="T37303" s="121"/>
      <c r="V37303" s="121"/>
      <c r="X37303" s="121"/>
      <c r="Z37303" s="121"/>
    </row>
    <row r="37304" spans="16:26" x14ac:dyDescent="0.25">
      <c r="P37304" s="121"/>
      <c r="R37304" s="121"/>
      <c r="T37304" s="121"/>
      <c r="V37304" s="121"/>
      <c r="X37304" s="121"/>
      <c r="Z37304" s="121"/>
    </row>
    <row r="37305" spans="16:26" x14ac:dyDescent="0.25">
      <c r="P37305" s="122"/>
      <c r="R37305" s="122"/>
      <c r="T37305" s="122"/>
      <c r="V37305" s="122"/>
      <c r="X37305" s="122"/>
      <c r="Z37305" s="122"/>
    </row>
    <row r="37306" spans="16:26" x14ac:dyDescent="0.25">
      <c r="P37306" s="118"/>
      <c r="R37306" s="118"/>
      <c r="T37306" s="118"/>
      <c r="V37306" s="118"/>
      <c r="X37306" s="118"/>
      <c r="Z37306" s="118"/>
    </row>
    <row r="37307" spans="16:26" x14ac:dyDescent="0.25">
      <c r="P37307" s="119"/>
      <c r="R37307" s="119"/>
      <c r="T37307" s="119"/>
      <c r="V37307" s="119"/>
      <c r="X37307" s="119"/>
      <c r="Z37307" s="119"/>
    </row>
    <row r="37308" spans="16:26" x14ac:dyDescent="0.25">
      <c r="P37308" s="119"/>
      <c r="R37308" s="119"/>
      <c r="T37308" s="119"/>
      <c r="V37308" s="119"/>
      <c r="X37308" s="119"/>
      <c r="Z37308" s="119"/>
    </row>
    <row r="37309" spans="16:26" x14ac:dyDescent="0.25">
      <c r="P37309" s="120"/>
      <c r="R37309" s="120"/>
      <c r="T37309" s="120"/>
      <c r="V37309" s="120"/>
      <c r="X37309" s="120"/>
      <c r="Z37309" s="120"/>
    </row>
    <row r="37310" spans="16:26" x14ac:dyDescent="0.25">
      <c r="P37310" s="119"/>
      <c r="R37310" s="119"/>
      <c r="T37310" s="119"/>
      <c r="V37310" s="119"/>
      <c r="X37310" s="119"/>
      <c r="Z37310" s="119"/>
    </row>
    <row r="37311" spans="16:26" x14ac:dyDescent="0.25">
      <c r="P37311" s="119"/>
      <c r="R37311" s="119"/>
      <c r="T37311" s="119"/>
      <c r="V37311" s="119"/>
      <c r="X37311" s="119"/>
      <c r="Z37311" s="119"/>
    </row>
    <row r="37312" spans="16:26" x14ac:dyDescent="0.25">
      <c r="P37312" s="120"/>
      <c r="R37312" s="120"/>
      <c r="T37312" s="120"/>
      <c r="V37312" s="120"/>
      <c r="X37312" s="120"/>
      <c r="Z37312" s="120"/>
    </row>
    <row r="37313" spans="16:26" x14ac:dyDescent="0.25">
      <c r="P37313" s="119"/>
      <c r="R37313" s="119"/>
      <c r="T37313" s="119"/>
      <c r="V37313" s="119"/>
      <c r="X37313" s="119"/>
      <c r="Z37313" s="119"/>
    </row>
    <row r="37314" spans="16:26" x14ac:dyDescent="0.25">
      <c r="P37314" s="120"/>
      <c r="R37314" s="120"/>
      <c r="T37314" s="120"/>
      <c r="V37314" s="120"/>
      <c r="X37314" s="120"/>
      <c r="Z37314" s="120"/>
    </row>
    <row r="37315" spans="16:26" x14ac:dyDescent="0.25">
      <c r="P37315" s="119"/>
      <c r="R37315" s="119"/>
      <c r="T37315" s="119"/>
      <c r="V37315" s="119"/>
      <c r="X37315" s="119"/>
      <c r="Z37315" s="119"/>
    </row>
    <row r="37316" spans="16:26" x14ac:dyDescent="0.25">
      <c r="P37316" s="119"/>
      <c r="R37316" s="119"/>
      <c r="T37316" s="119"/>
      <c r="V37316" s="119"/>
      <c r="X37316" s="119"/>
      <c r="Z37316" s="119"/>
    </row>
    <row r="37317" spans="16:26" x14ac:dyDescent="0.25">
      <c r="P37317" s="119"/>
      <c r="R37317" s="119"/>
      <c r="T37317" s="119"/>
      <c r="V37317" s="119"/>
      <c r="X37317" s="119"/>
      <c r="Z37317" s="119"/>
    </row>
    <row r="37318" spans="16:26" x14ac:dyDescent="0.25">
      <c r="P37318" s="121"/>
      <c r="R37318" s="121"/>
      <c r="T37318" s="121"/>
      <c r="V37318" s="121"/>
      <c r="X37318" s="121"/>
      <c r="Z37318" s="121"/>
    </row>
    <row r="37319" spans="16:26" x14ac:dyDescent="0.25">
      <c r="P37319" s="121"/>
      <c r="R37319" s="121"/>
      <c r="T37319" s="121"/>
      <c r="V37319" s="121"/>
      <c r="X37319" s="121"/>
      <c r="Z37319" s="121"/>
    </row>
    <row r="37320" spans="16:26" x14ac:dyDescent="0.25">
      <c r="P37320" s="121"/>
      <c r="R37320" s="121"/>
      <c r="T37320" s="121"/>
      <c r="V37320" s="121"/>
      <c r="X37320" s="121"/>
      <c r="Z37320" s="121"/>
    </row>
    <row r="37321" spans="16:26" x14ac:dyDescent="0.25">
      <c r="P37321" s="121"/>
      <c r="R37321" s="121"/>
      <c r="T37321" s="121"/>
      <c r="V37321" s="121"/>
      <c r="X37321" s="121"/>
      <c r="Z37321" s="121"/>
    </row>
    <row r="37322" spans="16:26" x14ac:dyDescent="0.25">
      <c r="P37322" s="122"/>
      <c r="R37322" s="122"/>
      <c r="T37322" s="122"/>
      <c r="V37322" s="122"/>
      <c r="X37322" s="122"/>
      <c r="Z37322" s="122"/>
    </row>
    <row r="37323" spans="16:26" x14ac:dyDescent="0.25">
      <c r="P37323" s="118"/>
      <c r="R37323" s="118"/>
      <c r="T37323" s="118"/>
      <c r="V37323" s="118"/>
      <c r="X37323" s="118"/>
      <c r="Z37323" s="118"/>
    </row>
    <row r="37324" spans="16:26" x14ac:dyDescent="0.25">
      <c r="P37324" s="119"/>
      <c r="R37324" s="119"/>
      <c r="T37324" s="119"/>
      <c r="V37324" s="119"/>
      <c r="X37324" s="119"/>
      <c r="Z37324" s="119"/>
    </row>
    <row r="37325" spans="16:26" x14ac:dyDescent="0.25">
      <c r="P37325" s="119"/>
      <c r="R37325" s="119"/>
      <c r="T37325" s="119"/>
      <c r="V37325" s="119"/>
      <c r="X37325" s="119"/>
      <c r="Z37325" s="119"/>
    </row>
    <row r="37326" spans="16:26" x14ac:dyDescent="0.25">
      <c r="P37326" s="120"/>
      <c r="R37326" s="120"/>
      <c r="T37326" s="120"/>
      <c r="V37326" s="120"/>
      <c r="X37326" s="120"/>
      <c r="Z37326" s="120"/>
    </row>
    <row r="37327" spans="16:26" x14ac:dyDescent="0.25">
      <c r="P37327" s="119"/>
      <c r="R37327" s="119"/>
      <c r="T37327" s="119"/>
      <c r="V37327" s="119"/>
      <c r="X37327" s="119"/>
      <c r="Z37327" s="119"/>
    </row>
    <row r="37328" spans="16:26" x14ac:dyDescent="0.25">
      <c r="P37328" s="119"/>
      <c r="R37328" s="119"/>
      <c r="T37328" s="119"/>
      <c r="V37328" s="119"/>
      <c r="X37328" s="119"/>
      <c r="Z37328" s="119"/>
    </row>
    <row r="37329" spans="16:26" x14ac:dyDescent="0.25">
      <c r="P37329" s="120"/>
      <c r="R37329" s="120"/>
      <c r="T37329" s="120"/>
      <c r="V37329" s="120"/>
      <c r="X37329" s="120"/>
      <c r="Z37329" s="120"/>
    </row>
    <row r="37330" spans="16:26" x14ac:dyDescent="0.25">
      <c r="P37330" s="119"/>
      <c r="R37330" s="119"/>
      <c r="T37330" s="119"/>
      <c r="V37330" s="119"/>
      <c r="X37330" s="119"/>
      <c r="Z37330" s="119"/>
    </row>
    <row r="37331" spans="16:26" x14ac:dyDescent="0.25">
      <c r="P37331" s="120"/>
      <c r="R37331" s="120"/>
      <c r="T37331" s="120"/>
      <c r="V37331" s="120"/>
      <c r="X37331" s="120"/>
      <c r="Z37331" s="120"/>
    </row>
    <row r="37332" spans="16:26" x14ac:dyDescent="0.25">
      <c r="P37332" s="119"/>
      <c r="R37332" s="119"/>
      <c r="T37332" s="119"/>
      <c r="V37332" s="119"/>
      <c r="X37332" s="119"/>
      <c r="Z37332" s="119"/>
    </row>
    <row r="37333" spans="16:26" x14ac:dyDescent="0.25">
      <c r="P37333" s="119"/>
      <c r="R37333" s="119"/>
      <c r="T37333" s="119"/>
      <c r="V37333" s="119"/>
      <c r="X37333" s="119"/>
      <c r="Z37333" s="119"/>
    </row>
    <row r="37334" spans="16:26" x14ac:dyDescent="0.25">
      <c r="P37334" s="119"/>
      <c r="R37334" s="119"/>
      <c r="T37334" s="119"/>
      <c r="V37334" s="119"/>
      <c r="X37334" s="119"/>
      <c r="Z37334" s="119"/>
    </row>
    <row r="37335" spans="16:26" x14ac:dyDescent="0.25">
      <c r="P37335" s="121"/>
      <c r="R37335" s="121"/>
      <c r="T37335" s="121"/>
      <c r="V37335" s="121"/>
      <c r="X37335" s="121"/>
      <c r="Z37335" s="121"/>
    </row>
    <row r="37336" spans="16:26" x14ac:dyDescent="0.25">
      <c r="P37336" s="121"/>
      <c r="R37336" s="121"/>
      <c r="T37336" s="121"/>
      <c r="V37336" s="121"/>
      <c r="X37336" s="121"/>
      <c r="Z37336" s="121"/>
    </row>
    <row r="37337" spans="16:26" x14ac:dyDescent="0.25">
      <c r="P37337" s="121"/>
      <c r="R37337" s="121"/>
      <c r="T37337" s="121"/>
      <c r="V37337" s="121"/>
      <c r="X37337" s="121"/>
      <c r="Z37337" s="121"/>
    </row>
    <row r="37338" spans="16:26" x14ac:dyDescent="0.25">
      <c r="P37338" s="121"/>
      <c r="R37338" s="121"/>
      <c r="T37338" s="121"/>
      <c r="V37338" s="121"/>
      <c r="X37338" s="121"/>
      <c r="Z37338" s="121"/>
    </row>
    <row r="37339" spans="16:26" x14ac:dyDescent="0.25">
      <c r="P37339" s="122"/>
      <c r="R37339" s="122"/>
      <c r="T37339" s="122"/>
      <c r="V37339" s="122"/>
      <c r="X37339" s="122"/>
      <c r="Z37339" s="122"/>
    </row>
    <row r="37340" spans="16:26" x14ac:dyDescent="0.25">
      <c r="P37340" s="118"/>
      <c r="R37340" s="118"/>
      <c r="T37340" s="118"/>
      <c r="V37340" s="118"/>
      <c r="X37340" s="118"/>
      <c r="Z37340" s="118"/>
    </row>
    <row r="37341" spans="16:26" x14ac:dyDescent="0.25">
      <c r="P37341" s="119"/>
      <c r="R37341" s="119"/>
      <c r="T37341" s="119"/>
      <c r="V37341" s="119"/>
      <c r="X37341" s="119"/>
      <c r="Z37341" s="119"/>
    </row>
    <row r="37342" spans="16:26" x14ac:dyDescent="0.25">
      <c r="P37342" s="119"/>
      <c r="R37342" s="119"/>
      <c r="T37342" s="119"/>
      <c r="V37342" s="119"/>
      <c r="X37342" s="119"/>
      <c r="Z37342" s="119"/>
    </row>
    <row r="37343" spans="16:26" x14ac:dyDescent="0.25">
      <c r="P37343" s="120"/>
      <c r="R37343" s="120"/>
      <c r="T37343" s="120"/>
      <c r="V37343" s="120"/>
      <c r="X37343" s="120"/>
      <c r="Z37343" s="120"/>
    </row>
    <row r="37344" spans="16:26" x14ac:dyDescent="0.25">
      <c r="P37344" s="119"/>
      <c r="R37344" s="119"/>
      <c r="T37344" s="119"/>
      <c r="V37344" s="119"/>
      <c r="X37344" s="119"/>
      <c r="Z37344" s="119"/>
    </row>
    <row r="37345" spans="16:26" x14ac:dyDescent="0.25">
      <c r="P37345" s="119"/>
      <c r="R37345" s="119"/>
      <c r="T37345" s="119"/>
      <c r="V37345" s="119"/>
      <c r="X37345" s="119"/>
      <c r="Z37345" s="119"/>
    </row>
    <row r="37346" spans="16:26" x14ac:dyDescent="0.25">
      <c r="P37346" s="120"/>
      <c r="R37346" s="120"/>
      <c r="T37346" s="120"/>
      <c r="V37346" s="120"/>
      <c r="X37346" s="120"/>
      <c r="Z37346" s="120"/>
    </row>
    <row r="37347" spans="16:26" x14ac:dyDescent="0.25">
      <c r="P37347" s="119"/>
      <c r="R37347" s="119"/>
      <c r="T37347" s="119"/>
      <c r="V37347" s="119"/>
      <c r="X37347" s="119"/>
      <c r="Z37347" s="119"/>
    </row>
    <row r="37348" spans="16:26" x14ac:dyDescent="0.25">
      <c r="P37348" s="120"/>
      <c r="R37348" s="120"/>
      <c r="T37348" s="120"/>
      <c r="V37348" s="120"/>
      <c r="X37348" s="120"/>
      <c r="Z37348" s="120"/>
    </row>
    <row r="37349" spans="16:26" x14ac:dyDescent="0.25">
      <c r="P37349" s="119"/>
      <c r="R37349" s="119"/>
      <c r="T37349" s="119"/>
      <c r="V37349" s="119"/>
      <c r="X37349" s="119"/>
      <c r="Z37349" s="119"/>
    </row>
    <row r="37350" spans="16:26" x14ac:dyDescent="0.25">
      <c r="P37350" s="119"/>
      <c r="R37350" s="119"/>
      <c r="T37350" s="119"/>
      <c r="V37350" s="119"/>
      <c r="X37350" s="119"/>
      <c r="Z37350" s="119"/>
    </row>
    <row r="37351" spans="16:26" x14ac:dyDescent="0.25">
      <c r="P37351" s="119"/>
      <c r="R37351" s="119"/>
      <c r="T37351" s="119"/>
      <c r="V37351" s="119"/>
      <c r="X37351" s="119"/>
      <c r="Z37351" s="119"/>
    </row>
    <row r="37352" spans="16:26" x14ac:dyDescent="0.25">
      <c r="P37352" s="121"/>
      <c r="R37352" s="121"/>
      <c r="T37352" s="121"/>
      <c r="V37352" s="121"/>
      <c r="X37352" s="121"/>
      <c r="Z37352" s="121"/>
    </row>
    <row r="37353" spans="16:26" x14ac:dyDescent="0.25">
      <c r="P37353" s="121"/>
      <c r="R37353" s="121"/>
      <c r="T37353" s="121"/>
      <c r="V37353" s="121"/>
      <c r="X37353" s="121"/>
      <c r="Z37353" s="121"/>
    </row>
    <row r="37354" spans="16:26" x14ac:dyDescent="0.25">
      <c r="P37354" s="121"/>
      <c r="R37354" s="121"/>
      <c r="T37354" s="121"/>
      <c r="V37354" s="121"/>
      <c r="X37354" s="121"/>
      <c r="Z37354" s="121"/>
    </row>
    <row r="37355" spans="16:26" x14ac:dyDescent="0.25">
      <c r="P37355" s="121"/>
      <c r="R37355" s="121"/>
      <c r="T37355" s="121"/>
      <c r="V37355" s="121"/>
      <c r="X37355" s="121"/>
      <c r="Z37355" s="121"/>
    </row>
    <row r="37356" spans="16:26" x14ac:dyDescent="0.25">
      <c r="P37356" s="122"/>
      <c r="R37356" s="122"/>
      <c r="T37356" s="122"/>
      <c r="V37356" s="122"/>
      <c r="X37356" s="122"/>
      <c r="Z37356" s="122"/>
    </row>
    <row r="37357" spans="16:26" x14ac:dyDescent="0.25">
      <c r="P37357" s="118"/>
      <c r="R37357" s="118"/>
      <c r="T37357" s="118"/>
      <c r="V37357" s="118"/>
      <c r="X37357" s="118"/>
      <c r="Z37357" s="118"/>
    </row>
    <row r="37358" spans="16:26" x14ac:dyDescent="0.25">
      <c r="P37358" s="119"/>
      <c r="R37358" s="119"/>
      <c r="T37358" s="119"/>
      <c r="V37358" s="119"/>
      <c r="X37358" s="119"/>
      <c r="Z37358" s="119"/>
    </row>
    <row r="37359" spans="16:26" x14ac:dyDescent="0.25">
      <c r="P37359" s="119"/>
      <c r="R37359" s="119"/>
      <c r="T37359" s="119"/>
      <c r="V37359" s="119"/>
      <c r="X37359" s="119"/>
      <c r="Z37359" s="119"/>
    </row>
    <row r="37360" spans="16:26" x14ac:dyDescent="0.25">
      <c r="P37360" s="120"/>
      <c r="R37360" s="120"/>
      <c r="T37360" s="120"/>
      <c r="V37360" s="120"/>
      <c r="X37360" s="120"/>
      <c r="Z37360" s="120"/>
    </row>
    <row r="37361" spans="16:26" x14ac:dyDescent="0.25">
      <c r="P37361" s="119"/>
      <c r="R37361" s="119"/>
      <c r="T37361" s="119"/>
      <c r="V37361" s="119"/>
      <c r="X37361" s="119"/>
      <c r="Z37361" s="119"/>
    </row>
    <row r="37362" spans="16:26" x14ac:dyDescent="0.25">
      <c r="P37362" s="119"/>
      <c r="R37362" s="119"/>
      <c r="T37362" s="119"/>
      <c r="V37362" s="119"/>
      <c r="X37362" s="119"/>
      <c r="Z37362" s="119"/>
    </row>
    <row r="37363" spans="16:26" x14ac:dyDescent="0.25">
      <c r="P37363" s="120"/>
      <c r="R37363" s="120"/>
      <c r="T37363" s="120"/>
      <c r="V37363" s="120"/>
      <c r="X37363" s="120"/>
      <c r="Z37363" s="120"/>
    </row>
    <row r="37364" spans="16:26" x14ac:dyDescent="0.25">
      <c r="P37364" s="119"/>
      <c r="R37364" s="119"/>
      <c r="T37364" s="119"/>
      <c r="V37364" s="119"/>
      <c r="X37364" s="119"/>
      <c r="Z37364" s="119"/>
    </row>
    <row r="37365" spans="16:26" x14ac:dyDescent="0.25">
      <c r="P37365" s="120"/>
      <c r="R37365" s="120"/>
      <c r="T37365" s="120"/>
      <c r="V37365" s="120"/>
      <c r="X37365" s="120"/>
      <c r="Z37365" s="120"/>
    </row>
    <row r="37366" spans="16:26" x14ac:dyDescent="0.25">
      <c r="P37366" s="119"/>
      <c r="R37366" s="119"/>
      <c r="T37366" s="119"/>
      <c r="V37366" s="119"/>
      <c r="X37366" s="119"/>
      <c r="Z37366" s="119"/>
    </row>
    <row r="37367" spans="16:26" x14ac:dyDescent="0.25">
      <c r="P37367" s="119"/>
      <c r="R37367" s="119"/>
      <c r="T37367" s="119"/>
      <c r="V37367" s="119"/>
      <c r="X37367" s="119"/>
      <c r="Z37367" s="119"/>
    </row>
    <row r="37368" spans="16:26" x14ac:dyDescent="0.25">
      <c r="P37368" s="119"/>
      <c r="R37368" s="119"/>
      <c r="T37368" s="119"/>
      <c r="V37368" s="119"/>
      <c r="X37368" s="119"/>
      <c r="Z37368" s="119"/>
    </row>
    <row r="37369" spans="16:26" x14ac:dyDescent="0.25">
      <c r="P37369" s="121"/>
      <c r="R37369" s="121"/>
      <c r="T37369" s="121"/>
      <c r="V37369" s="121"/>
      <c r="X37369" s="121"/>
      <c r="Z37369" s="121"/>
    </row>
    <row r="37370" spans="16:26" x14ac:dyDescent="0.25">
      <c r="P37370" s="121"/>
      <c r="R37370" s="121"/>
      <c r="T37370" s="121"/>
      <c r="V37370" s="121"/>
      <c r="X37370" s="121"/>
      <c r="Z37370" s="121"/>
    </row>
    <row r="37371" spans="16:26" x14ac:dyDescent="0.25">
      <c r="P37371" s="121"/>
      <c r="R37371" s="121"/>
      <c r="T37371" s="121"/>
      <c r="V37371" s="121"/>
      <c r="X37371" s="121"/>
      <c r="Z37371" s="121"/>
    </row>
    <row r="37372" spans="16:26" x14ac:dyDescent="0.25">
      <c r="P37372" s="121"/>
      <c r="R37372" s="121"/>
      <c r="T37372" s="121"/>
      <c r="V37372" s="121"/>
      <c r="X37372" s="121"/>
      <c r="Z37372" s="121"/>
    </row>
    <row r="37373" spans="16:26" x14ac:dyDescent="0.25">
      <c r="P37373" s="122"/>
      <c r="R37373" s="122"/>
      <c r="T37373" s="122"/>
      <c r="V37373" s="122"/>
      <c r="X37373" s="122"/>
      <c r="Z37373" s="122"/>
    </row>
    <row r="37374" spans="16:26" x14ac:dyDescent="0.25">
      <c r="P37374" s="118"/>
      <c r="R37374" s="118"/>
      <c r="T37374" s="118"/>
      <c r="V37374" s="118"/>
      <c r="X37374" s="118"/>
      <c r="Z37374" s="118"/>
    </row>
    <row r="37375" spans="16:26" x14ac:dyDescent="0.25">
      <c r="P37375" s="119"/>
      <c r="R37375" s="119"/>
      <c r="T37375" s="119"/>
      <c r="V37375" s="119"/>
      <c r="X37375" s="119"/>
      <c r="Z37375" s="119"/>
    </row>
    <row r="37376" spans="16:26" x14ac:dyDescent="0.25">
      <c r="P37376" s="119"/>
      <c r="R37376" s="119"/>
      <c r="T37376" s="119"/>
      <c r="V37376" s="119"/>
      <c r="X37376" s="119"/>
      <c r="Z37376" s="119"/>
    </row>
    <row r="37377" spans="16:26" x14ac:dyDescent="0.25">
      <c r="P37377" s="120"/>
      <c r="R37377" s="120"/>
      <c r="T37377" s="120"/>
      <c r="V37377" s="120"/>
      <c r="X37377" s="120"/>
      <c r="Z37377" s="120"/>
    </row>
    <row r="37378" spans="16:26" x14ac:dyDescent="0.25">
      <c r="P37378" s="119"/>
      <c r="R37378" s="119"/>
      <c r="T37378" s="119"/>
      <c r="V37378" s="119"/>
      <c r="X37378" s="119"/>
      <c r="Z37378" s="119"/>
    </row>
    <row r="37379" spans="16:26" x14ac:dyDescent="0.25">
      <c r="P37379" s="119"/>
      <c r="R37379" s="119"/>
      <c r="T37379" s="119"/>
      <c r="V37379" s="119"/>
      <c r="X37379" s="119"/>
      <c r="Z37379" s="119"/>
    </row>
    <row r="37380" spans="16:26" x14ac:dyDescent="0.25">
      <c r="P37380" s="120"/>
      <c r="R37380" s="120"/>
      <c r="T37380" s="120"/>
      <c r="V37380" s="120"/>
      <c r="X37380" s="120"/>
      <c r="Z37380" s="120"/>
    </row>
    <row r="37381" spans="16:26" x14ac:dyDescent="0.25">
      <c r="P37381" s="119"/>
      <c r="R37381" s="119"/>
      <c r="T37381" s="119"/>
      <c r="V37381" s="119"/>
      <c r="X37381" s="119"/>
      <c r="Z37381" s="119"/>
    </row>
    <row r="37382" spans="16:26" x14ac:dyDescent="0.25">
      <c r="P37382" s="120"/>
      <c r="R37382" s="120"/>
      <c r="T37382" s="120"/>
      <c r="V37382" s="120"/>
      <c r="X37382" s="120"/>
      <c r="Z37382" s="120"/>
    </row>
    <row r="37383" spans="16:26" x14ac:dyDescent="0.25">
      <c r="P37383" s="119"/>
      <c r="R37383" s="119"/>
      <c r="T37383" s="119"/>
      <c r="V37383" s="119"/>
      <c r="X37383" s="119"/>
      <c r="Z37383" s="119"/>
    </row>
    <row r="37384" spans="16:26" x14ac:dyDescent="0.25">
      <c r="P37384" s="119"/>
      <c r="R37384" s="119"/>
      <c r="T37384" s="119"/>
      <c r="V37384" s="119"/>
      <c r="X37384" s="119"/>
      <c r="Z37384" s="119"/>
    </row>
    <row r="37385" spans="16:26" x14ac:dyDescent="0.25">
      <c r="P37385" s="119"/>
      <c r="R37385" s="119"/>
      <c r="T37385" s="119"/>
      <c r="V37385" s="119"/>
      <c r="X37385" s="119"/>
      <c r="Z37385" s="119"/>
    </row>
    <row r="37386" spans="16:26" x14ac:dyDescent="0.25">
      <c r="P37386" s="121"/>
      <c r="R37386" s="121"/>
      <c r="T37386" s="121"/>
      <c r="V37386" s="121"/>
      <c r="X37386" s="121"/>
      <c r="Z37386" s="121"/>
    </row>
    <row r="37387" spans="16:26" x14ac:dyDescent="0.25">
      <c r="P37387" s="121"/>
      <c r="R37387" s="121"/>
      <c r="T37387" s="121"/>
      <c r="V37387" s="121"/>
      <c r="X37387" s="121"/>
      <c r="Z37387" s="121"/>
    </row>
    <row r="37388" spans="16:26" x14ac:dyDescent="0.25">
      <c r="P37388" s="121"/>
      <c r="R37388" s="121"/>
      <c r="T37388" s="121"/>
      <c r="V37388" s="121"/>
      <c r="X37388" s="121"/>
      <c r="Z37388" s="121"/>
    </row>
    <row r="37389" spans="16:26" x14ac:dyDescent="0.25">
      <c r="P37389" s="121"/>
      <c r="R37389" s="121"/>
      <c r="T37389" s="121"/>
      <c r="V37389" s="121"/>
      <c r="X37389" s="121"/>
      <c r="Z37389" s="121"/>
    </row>
    <row r="37390" spans="16:26" x14ac:dyDescent="0.25">
      <c r="P37390" s="122"/>
      <c r="R37390" s="122"/>
      <c r="T37390" s="122"/>
      <c r="V37390" s="122"/>
      <c r="X37390" s="122"/>
      <c r="Z37390" s="122"/>
    </row>
    <row r="37391" spans="16:26" x14ac:dyDescent="0.25">
      <c r="P37391" s="118"/>
      <c r="R37391" s="118"/>
      <c r="T37391" s="118"/>
      <c r="V37391" s="118"/>
      <c r="X37391" s="118"/>
      <c r="Z37391" s="118"/>
    </row>
    <row r="37392" spans="16:26" x14ac:dyDescent="0.25">
      <c r="P37392" s="119"/>
      <c r="R37392" s="119"/>
      <c r="T37392" s="119"/>
      <c r="V37392" s="119"/>
      <c r="X37392" s="119"/>
      <c r="Z37392" s="119"/>
    </row>
    <row r="37393" spans="16:26" x14ac:dyDescent="0.25">
      <c r="P37393" s="119"/>
      <c r="R37393" s="119"/>
      <c r="T37393" s="119"/>
      <c r="V37393" s="119"/>
      <c r="X37393" s="119"/>
      <c r="Z37393" s="119"/>
    </row>
    <row r="37394" spans="16:26" x14ac:dyDescent="0.25">
      <c r="P37394" s="120"/>
      <c r="R37394" s="120"/>
      <c r="T37394" s="120"/>
      <c r="V37394" s="120"/>
      <c r="X37394" s="120"/>
      <c r="Z37394" s="120"/>
    </row>
    <row r="37395" spans="16:26" x14ac:dyDescent="0.25">
      <c r="P37395" s="119"/>
      <c r="R37395" s="119"/>
      <c r="T37395" s="119"/>
      <c r="V37395" s="119"/>
      <c r="X37395" s="119"/>
      <c r="Z37395" s="119"/>
    </row>
    <row r="37396" spans="16:26" x14ac:dyDescent="0.25">
      <c r="P37396" s="119"/>
      <c r="R37396" s="119"/>
      <c r="T37396" s="119"/>
      <c r="V37396" s="119"/>
      <c r="X37396" s="119"/>
      <c r="Z37396" s="119"/>
    </row>
    <row r="37397" spans="16:26" x14ac:dyDescent="0.25">
      <c r="P37397" s="120"/>
      <c r="R37397" s="120"/>
      <c r="T37397" s="120"/>
      <c r="V37397" s="120"/>
      <c r="X37397" s="120"/>
      <c r="Z37397" s="120"/>
    </row>
    <row r="37398" spans="16:26" x14ac:dyDescent="0.25">
      <c r="P37398" s="119"/>
      <c r="R37398" s="119"/>
      <c r="T37398" s="119"/>
      <c r="V37398" s="119"/>
      <c r="X37398" s="119"/>
      <c r="Z37398" s="119"/>
    </row>
    <row r="37399" spans="16:26" x14ac:dyDescent="0.25">
      <c r="P37399" s="120"/>
      <c r="R37399" s="120"/>
      <c r="T37399" s="120"/>
      <c r="V37399" s="120"/>
      <c r="X37399" s="120"/>
      <c r="Z37399" s="120"/>
    </row>
    <row r="37400" spans="16:26" x14ac:dyDescent="0.25">
      <c r="P37400" s="119"/>
      <c r="R37400" s="119"/>
      <c r="T37400" s="119"/>
      <c r="V37400" s="119"/>
      <c r="X37400" s="119"/>
      <c r="Z37400" s="119"/>
    </row>
    <row r="37401" spans="16:26" x14ac:dyDescent="0.25">
      <c r="P37401" s="119"/>
      <c r="R37401" s="119"/>
      <c r="T37401" s="119"/>
      <c r="V37401" s="119"/>
      <c r="X37401" s="119"/>
      <c r="Z37401" s="119"/>
    </row>
    <row r="37402" spans="16:26" x14ac:dyDescent="0.25">
      <c r="P37402" s="119"/>
      <c r="R37402" s="119"/>
      <c r="T37402" s="119"/>
      <c r="V37402" s="119"/>
      <c r="X37402" s="119"/>
      <c r="Z37402" s="119"/>
    </row>
    <row r="37403" spans="16:26" x14ac:dyDescent="0.25">
      <c r="P37403" s="121"/>
      <c r="R37403" s="121"/>
      <c r="T37403" s="121"/>
      <c r="V37403" s="121"/>
      <c r="X37403" s="121"/>
      <c r="Z37403" s="121"/>
    </row>
    <row r="37404" spans="16:26" x14ac:dyDescent="0.25">
      <c r="P37404" s="121"/>
      <c r="R37404" s="121"/>
      <c r="T37404" s="121"/>
      <c r="V37404" s="121"/>
      <c r="X37404" s="121"/>
      <c r="Z37404" s="121"/>
    </row>
    <row r="37405" spans="16:26" x14ac:dyDescent="0.25">
      <c r="P37405" s="121"/>
      <c r="R37405" s="121"/>
      <c r="T37405" s="121"/>
      <c r="V37405" s="121"/>
      <c r="X37405" s="121"/>
      <c r="Z37405" s="121"/>
    </row>
    <row r="37406" spans="16:26" x14ac:dyDescent="0.25">
      <c r="P37406" s="121"/>
      <c r="R37406" s="121"/>
      <c r="T37406" s="121"/>
      <c r="V37406" s="121"/>
      <c r="X37406" s="121"/>
      <c r="Z37406" s="121"/>
    </row>
    <row r="37407" spans="16:26" x14ac:dyDescent="0.25">
      <c r="P37407" s="122"/>
      <c r="R37407" s="122"/>
      <c r="T37407" s="122"/>
      <c r="V37407" s="122"/>
      <c r="X37407" s="122"/>
      <c r="Z37407" s="122"/>
    </row>
    <row r="37408" spans="16:26" x14ac:dyDescent="0.25">
      <c r="P37408" s="118"/>
      <c r="R37408" s="118"/>
      <c r="T37408" s="118"/>
      <c r="V37408" s="118"/>
      <c r="X37408" s="118"/>
      <c r="Z37408" s="118"/>
    </row>
    <row r="37409" spans="16:26" x14ac:dyDescent="0.25">
      <c r="P37409" s="119"/>
      <c r="R37409" s="119"/>
      <c r="T37409" s="119"/>
      <c r="V37409" s="119"/>
      <c r="X37409" s="119"/>
      <c r="Z37409" s="119"/>
    </row>
    <row r="37410" spans="16:26" x14ac:dyDescent="0.25">
      <c r="P37410" s="119"/>
      <c r="R37410" s="119"/>
      <c r="T37410" s="119"/>
      <c r="V37410" s="119"/>
      <c r="X37410" s="119"/>
      <c r="Z37410" s="119"/>
    </row>
    <row r="37411" spans="16:26" x14ac:dyDescent="0.25">
      <c r="P37411" s="120"/>
      <c r="R37411" s="120"/>
      <c r="T37411" s="120"/>
      <c r="V37411" s="120"/>
      <c r="X37411" s="120"/>
      <c r="Z37411" s="120"/>
    </row>
    <row r="37412" spans="16:26" x14ac:dyDescent="0.25">
      <c r="P37412" s="119"/>
      <c r="R37412" s="119"/>
      <c r="T37412" s="119"/>
      <c r="V37412" s="119"/>
      <c r="X37412" s="119"/>
      <c r="Z37412" s="119"/>
    </row>
    <row r="37413" spans="16:26" x14ac:dyDescent="0.25">
      <c r="P37413" s="119"/>
      <c r="R37413" s="119"/>
      <c r="T37413" s="119"/>
      <c r="V37413" s="119"/>
      <c r="X37413" s="119"/>
      <c r="Z37413" s="119"/>
    </row>
    <row r="37414" spans="16:26" x14ac:dyDescent="0.25">
      <c r="P37414" s="120"/>
      <c r="R37414" s="120"/>
      <c r="T37414" s="120"/>
      <c r="V37414" s="120"/>
      <c r="X37414" s="120"/>
      <c r="Z37414" s="120"/>
    </row>
    <row r="37415" spans="16:26" x14ac:dyDescent="0.25">
      <c r="P37415" s="119"/>
      <c r="R37415" s="119"/>
      <c r="T37415" s="119"/>
      <c r="V37415" s="119"/>
      <c r="X37415" s="119"/>
      <c r="Z37415" s="119"/>
    </row>
    <row r="37416" spans="16:26" x14ac:dyDescent="0.25">
      <c r="P37416" s="120"/>
      <c r="R37416" s="120"/>
      <c r="T37416" s="120"/>
      <c r="V37416" s="120"/>
      <c r="X37416" s="120"/>
      <c r="Z37416" s="120"/>
    </row>
    <row r="37417" spans="16:26" x14ac:dyDescent="0.25">
      <c r="P37417" s="119"/>
      <c r="R37417" s="119"/>
      <c r="T37417" s="119"/>
      <c r="V37417" s="119"/>
      <c r="X37417" s="119"/>
      <c r="Z37417" s="119"/>
    </row>
    <row r="37418" spans="16:26" x14ac:dyDescent="0.25">
      <c r="P37418" s="119"/>
      <c r="R37418" s="119"/>
      <c r="T37418" s="119"/>
      <c r="V37418" s="119"/>
      <c r="X37418" s="119"/>
      <c r="Z37418" s="119"/>
    </row>
    <row r="37419" spans="16:26" x14ac:dyDescent="0.25">
      <c r="P37419" s="119"/>
      <c r="R37419" s="119"/>
      <c r="T37419" s="119"/>
      <c r="V37419" s="119"/>
      <c r="X37419" s="119"/>
      <c r="Z37419" s="119"/>
    </row>
    <row r="37420" spans="16:26" x14ac:dyDescent="0.25">
      <c r="P37420" s="121"/>
      <c r="R37420" s="121"/>
      <c r="T37420" s="121"/>
      <c r="V37420" s="121"/>
      <c r="X37420" s="121"/>
      <c r="Z37420" s="121"/>
    </row>
    <row r="37421" spans="16:26" x14ac:dyDescent="0.25">
      <c r="P37421" s="121"/>
      <c r="R37421" s="121"/>
      <c r="T37421" s="121"/>
      <c r="V37421" s="121"/>
      <c r="X37421" s="121"/>
      <c r="Z37421" s="121"/>
    </row>
    <row r="37422" spans="16:26" x14ac:dyDescent="0.25">
      <c r="P37422" s="121"/>
      <c r="R37422" s="121"/>
      <c r="T37422" s="121"/>
      <c r="V37422" s="121"/>
      <c r="X37422" s="121"/>
      <c r="Z37422" s="121"/>
    </row>
    <row r="37423" spans="16:26" x14ac:dyDescent="0.25">
      <c r="P37423" s="121"/>
      <c r="R37423" s="121"/>
      <c r="T37423" s="121"/>
      <c r="V37423" s="121"/>
      <c r="X37423" s="121"/>
      <c r="Z37423" s="121"/>
    </row>
    <row r="37424" spans="16:26" x14ac:dyDescent="0.25">
      <c r="P37424" s="122"/>
      <c r="R37424" s="122"/>
      <c r="T37424" s="122"/>
      <c r="V37424" s="122"/>
      <c r="X37424" s="122"/>
      <c r="Z37424" s="122"/>
    </row>
    <row r="37425" spans="16:26" x14ac:dyDescent="0.25">
      <c r="P37425" s="118"/>
      <c r="R37425" s="118"/>
      <c r="T37425" s="118"/>
      <c r="V37425" s="118"/>
      <c r="X37425" s="118"/>
      <c r="Z37425" s="118"/>
    </row>
    <row r="37426" spans="16:26" x14ac:dyDescent="0.25">
      <c r="P37426" s="119"/>
      <c r="R37426" s="119"/>
      <c r="T37426" s="119"/>
      <c r="V37426" s="119"/>
      <c r="X37426" s="119"/>
      <c r="Z37426" s="119"/>
    </row>
    <row r="37427" spans="16:26" x14ac:dyDescent="0.25">
      <c r="P37427" s="119"/>
      <c r="R37427" s="119"/>
      <c r="T37427" s="119"/>
      <c r="V37427" s="119"/>
      <c r="X37427" s="119"/>
      <c r="Z37427" s="119"/>
    </row>
    <row r="37428" spans="16:26" x14ac:dyDescent="0.25">
      <c r="P37428" s="120"/>
      <c r="R37428" s="120"/>
      <c r="T37428" s="120"/>
      <c r="V37428" s="120"/>
      <c r="X37428" s="120"/>
      <c r="Z37428" s="120"/>
    </row>
    <row r="37429" spans="16:26" x14ac:dyDescent="0.25">
      <c r="P37429" s="119"/>
      <c r="R37429" s="119"/>
      <c r="T37429" s="119"/>
      <c r="V37429" s="119"/>
      <c r="X37429" s="119"/>
      <c r="Z37429" s="119"/>
    </row>
    <row r="37430" spans="16:26" x14ac:dyDescent="0.25">
      <c r="P37430" s="119"/>
      <c r="R37430" s="119"/>
      <c r="T37430" s="119"/>
      <c r="V37430" s="119"/>
      <c r="X37430" s="119"/>
      <c r="Z37430" s="119"/>
    </row>
    <row r="37431" spans="16:26" x14ac:dyDescent="0.25">
      <c r="P37431" s="120"/>
      <c r="R37431" s="120"/>
      <c r="T37431" s="120"/>
      <c r="V37431" s="120"/>
      <c r="X37431" s="120"/>
      <c r="Z37431" s="120"/>
    </row>
    <row r="37432" spans="16:26" x14ac:dyDescent="0.25">
      <c r="P37432" s="119"/>
      <c r="R37432" s="119"/>
      <c r="T37432" s="119"/>
      <c r="V37432" s="119"/>
      <c r="X37432" s="119"/>
      <c r="Z37432" s="119"/>
    </row>
    <row r="37433" spans="16:26" x14ac:dyDescent="0.25">
      <c r="P37433" s="120"/>
      <c r="R37433" s="120"/>
      <c r="T37433" s="120"/>
      <c r="V37433" s="120"/>
      <c r="X37433" s="120"/>
      <c r="Z37433" s="120"/>
    </row>
    <row r="37434" spans="16:26" x14ac:dyDescent="0.25">
      <c r="P37434" s="119"/>
      <c r="R37434" s="119"/>
      <c r="T37434" s="119"/>
      <c r="V37434" s="119"/>
      <c r="X37434" s="119"/>
      <c r="Z37434" s="119"/>
    </row>
    <row r="37435" spans="16:26" x14ac:dyDescent="0.25">
      <c r="P37435" s="119"/>
      <c r="R37435" s="119"/>
      <c r="T37435" s="119"/>
      <c r="V37435" s="119"/>
      <c r="X37435" s="119"/>
      <c r="Z37435" s="119"/>
    </row>
    <row r="37436" spans="16:26" x14ac:dyDescent="0.25">
      <c r="P37436" s="119"/>
      <c r="R37436" s="119"/>
      <c r="T37436" s="119"/>
      <c r="V37436" s="119"/>
      <c r="X37436" s="119"/>
      <c r="Z37436" s="119"/>
    </row>
    <row r="37437" spans="16:26" x14ac:dyDescent="0.25">
      <c r="P37437" s="121"/>
      <c r="R37437" s="121"/>
      <c r="T37437" s="121"/>
      <c r="V37437" s="121"/>
      <c r="X37437" s="121"/>
      <c r="Z37437" s="121"/>
    </row>
    <row r="37438" spans="16:26" x14ac:dyDescent="0.25">
      <c r="P37438" s="121"/>
      <c r="R37438" s="121"/>
      <c r="T37438" s="121"/>
      <c r="V37438" s="121"/>
      <c r="X37438" s="121"/>
      <c r="Z37438" s="121"/>
    </row>
    <row r="37439" spans="16:26" x14ac:dyDescent="0.25">
      <c r="P37439" s="121"/>
      <c r="R37439" s="121"/>
      <c r="T37439" s="121"/>
      <c r="V37439" s="121"/>
      <c r="X37439" s="121"/>
      <c r="Z37439" s="121"/>
    </row>
    <row r="37440" spans="16:26" x14ac:dyDescent="0.25">
      <c r="P37440" s="121"/>
      <c r="R37440" s="121"/>
      <c r="T37440" s="121"/>
      <c r="V37440" s="121"/>
      <c r="X37440" s="121"/>
      <c r="Z37440" s="121"/>
    </row>
    <row r="37441" spans="16:26" x14ac:dyDescent="0.25">
      <c r="P37441" s="122"/>
      <c r="R37441" s="122"/>
      <c r="T37441" s="122"/>
      <c r="V37441" s="122"/>
      <c r="X37441" s="122"/>
      <c r="Z37441" s="122"/>
    </row>
    <row r="37442" spans="16:26" x14ac:dyDescent="0.25">
      <c r="P37442" s="118"/>
      <c r="R37442" s="118"/>
      <c r="T37442" s="118"/>
      <c r="V37442" s="118"/>
      <c r="X37442" s="118"/>
      <c r="Z37442" s="118"/>
    </row>
    <row r="37443" spans="16:26" x14ac:dyDescent="0.25">
      <c r="P37443" s="119"/>
      <c r="R37443" s="119"/>
      <c r="T37443" s="119"/>
      <c r="V37443" s="119"/>
      <c r="X37443" s="119"/>
      <c r="Z37443" s="119"/>
    </row>
    <row r="37444" spans="16:26" x14ac:dyDescent="0.25">
      <c r="P37444" s="119"/>
      <c r="R37444" s="119"/>
      <c r="T37444" s="119"/>
      <c r="V37444" s="119"/>
      <c r="X37444" s="119"/>
      <c r="Z37444" s="119"/>
    </row>
    <row r="37445" spans="16:26" x14ac:dyDescent="0.25">
      <c r="P37445" s="120"/>
      <c r="R37445" s="120"/>
      <c r="T37445" s="120"/>
      <c r="V37445" s="120"/>
      <c r="X37445" s="120"/>
      <c r="Z37445" s="120"/>
    </row>
    <row r="37446" spans="16:26" x14ac:dyDescent="0.25">
      <c r="P37446" s="119"/>
      <c r="R37446" s="119"/>
      <c r="T37446" s="119"/>
      <c r="V37446" s="119"/>
      <c r="X37446" s="119"/>
      <c r="Z37446" s="119"/>
    </row>
    <row r="37447" spans="16:26" x14ac:dyDescent="0.25">
      <c r="P37447" s="119"/>
      <c r="R37447" s="119"/>
      <c r="T37447" s="119"/>
      <c r="V37447" s="119"/>
      <c r="X37447" s="119"/>
      <c r="Z37447" s="119"/>
    </row>
    <row r="37448" spans="16:26" x14ac:dyDescent="0.25">
      <c r="P37448" s="120"/>
      <c r="R37448" s="120"/>
      <c r="T37448" s="120"/>
      <c r="V37448" s="120"/>
      <c r="X37448" s="120"/>
      <c r="Z37448" s="120"/>
    </row>
    <row r="37449" spans="16:26" x14ac:dyDescent="0.25">
      <c r="P37449" s="119"/>
      <c r="R37449" s="119"/>
      <c r="T37449" s="119"/>
      <c r="V37449" s="119"/>
      <c r="X37449" s="119"/>
      <c r="Z37449" s="119"/>
    </row>
    <row r="37450" spans="16:26" x14ac:dyDescent="0.25">
      <c r="P37450" s="120"/>
      <c r="R37450" s="120"/>
      <c r="T37450" s="120"/>
      <c r="V37450" s="120"/>
      <c r="X37450" s="120"/>
      <c r="Z37450" s="120"/>
    </row>
    <row r="37451" spans="16:26" x14ac:dyDescent="0.25">
      <c r="P37451" s="119"/>
      <c r="R37451" s="119"/>
      <c r="T37451" s="119"/>
      <c r="V37451" s="119"/>
      <c r="X37451" s="119"/>
      <c r="Z37451" s="119"/>
    </row>
    <row r="37452" spans="16:26" x14ac:dyDescent="0.25">
      <c r="P37452" s="119"/>
      <c r="R37452" s="119"/>
      <c r="T37452" s="119"/>
      <c r="V37452" s="119"/>
      <c r="X37452" s="119"/>
      <c r="Z37452" s="119"/>
    </row>
    <row r="37453" spans="16:26" x14ac:dyDescent="0.25">
      <c r="P37453" s="119"/>
      <c r="R37453" s="119"/>
      <c r="T37453" s="119"/>
      <c r="V37453" s="119"/>
      <c r="X37453" s="119"/>
      <c r="Z37453" s="119"/>
    </row>
    <row r="37454" spans="16:26" x14ac:dyDescent="0.25">
      <c r="P37454" s="121"/>
      <c r="R37454" s="121"/>
      <c r="T37454" s="121"/>
      <c r="V37454" s="121"/>
      <c r="X37454" s="121"/>
      <c r="Z37454" s="121"/>
    </row>
    <row r="37455" spans="16:26" x14ac:dyDescent="0.25">
      <c r="P37455" s="121"/>
      <c r="R37455" s="121"/>
      <c r="T37455" s="121"/>
      <c r="V37455" s="121"/>
      <c r="X37455" s="121"/>
      <c r="Z37455" s="121"/>
    </row>
    <row r="37456" spans="16:26" x14ac:dyDescent="0.25">
      <c r="P37456" s="121"/>
      <c r="R37456" s="121"/>
      <c r="T37456" s="121"/>
      <c r="V37456" s="121"/>
      <c r="X37456" s="121"/>
      <c r="Z37456" s="121"/>
    </row>
    <row r="37457" spans="16:26" x14ac:dyDescent="0.25">
      <c r="P37457" s="121"/>
      <c r="R37457" s="121"/>
      <c r="T37457" s="121"/>
      <c r="V37457" s="121"/>
      <c r="X37457" s="121"/>
      <c r="Z37457" s="121"/>
    </row>
    <row r="37458" spans="16:26" x14ac:dyDescent="0.25">
      <c r="P37458" s="122"/>
      <c r="R37458" s="122"/>
      <c r="T37458" s="122"/>
      <c r="V37458" s="122"/>
      <c r="X37458" s="122"/>
      <c r="Z37458" s="122"/>
    </row>
    <row r="37459" spans="16:26" x14ac:dyDescent="0.25">
      <c r="P37459" s="118"/>
      <c r="R37459" s="118"/>
      <c r="T37459" s="118"/>
      <c r="V37459" s="118"/>
      <c r="X37459" s="118"/>
      <c r="Z37459" s="118"/>
    </row>
    <row r="37460" spans="16:26" x14ac:dyDescent="0.25">
      <c r="P37460" s="119"/>
      <c r="R37460" s="119"/>
      <c r="T37460" s="119"/>
      <c r="V37460" s="119"/>
      <c r="X37460" s="119"/>
      <c r="Z37460" s="119"/>
    </row>
    <row r="37461" spans="16:26" x14ac:dyDescent="0.25">
      <c r="P37461" s="119"/>
      <c r="R37461" s="119"/>
      <c r="T37461" s="119"/>
      <c r="V37461" s="119"/>
      <c r="X37461" s="119"/>
      <c r="Z37461" s="119"/>
    </row>
    <row r="37462" spans="16:26" x14ac:dyDescent="0.25">
      <c r="P37462" s="120"/>
      <c r="R37462" s="120"/>
      <c r="T37462" s="120"/>
      <c r="V37462" s="120"/>
      <c r="X37462" s="120"/>
      <c r="Z37462" s="120"/>
    </row>
    <row r="37463" spans="16:26" x14ac:dyDescent="0.25">
      <c r="P37463" s="119"/>
      <c r="R37463" s="119"/>
      <c r="T37463" s="119"/>
      <c r="V37463" s="119"/>
      <c r="X37463" s="119"/>
      <c r="Z37463" s="119"/>
    </row>
    <row r="37464" spans="16:26" x14ac:dyDescent="0.25">
      <c r="P37464" s="119"/>
      <c r="R37464" s="119"/>
      <c r="T37464" s="119"/>
      <c r="V37464" s="119"/>
      <c r="X37464" s="119"/>
      <c r="Z37464" s="119"/>
    </row>
    <row r="37465" spans="16:26" x14ac:dyDescent="0.25">
      <c r="P37465" s="120"/>
      <c r="R37465" s="120"/>
      <c r="T37465" s="120"/>
      <c r="V37465" s="120"/>
      <c r="X37465" s="120"/>
      <c r="Z37465" s="120"/>
    </row>
    <row r="37466" spans="16:26" x14ac:dyDescent="0.25">
      <c r="P37466" s="119"/>
      <c r="R37466" s="119"/>
      <c r="T37466" s="119"/>
      <c r="V37466" s="119"/>
      <c r="X37466" s="119"/>
      <c r="Z37466" s="119"/>
    </row>
    <row r="37467" spans="16:26" x14ac:dyDescent="0.25">
      <c r="P37467" s="120"/>
      <c r="R37467" s="120"/>
      <c r="T37467" s="120"/>
      <c r="V37467" s="120"/>
      <c r="X37467" s="120"/>
      <c r="Z37467" s="120"/>
    </row>
    <row r="37468" spans="16:26" x14ac:dyDescent="0.25">
      <c r="P37468" s="119"/>
      <c r="R37468" s="119"/>
      <c r="T37468" s="119"/>
      <c r="V37468" s="119"/>
      <c r="X37468" s="119"/>
      <c r="Z37468" s="119"/>
    </row>
    <row r="37469" spans="16:26" x14ac:dyDescent="0.25">
      <c r="P37469" s="119"/>
      <c r="R37469" s="119"/>
      <c r="T37469" s="119"/>
      <c r="V37469" s="119"/>
      <c r="X37469" s="119"/>
      <c r="Z37469" s="119"/>
    </row>
    <row r="37470" spans="16:26" x14ac:dyDescent="0.25">
      <c r="P37470" s="119"/>
      <c r="R37470" s="119"/>
      <c r="T37470" s="119"/>
      <c r="V37470" s="119"/>
      <c r="X37470" s="119"/>
      <c r="Z37470" s="119"/>
    </row>
    <row r="37471" spans="16:26" x14ac:dyDescent="0.25">
      <c r="P37471" s="121"/>
      <c r="R37471" s="121"/>
      <c r="T37471" s="121"/>
      <c r="V37471" s="121"/>
      <c r="X37471" s="121"/>
      <c r="Z37471" s="121"/>
    </row>
    <row r="37472" spans="16:26" x14ac:dyDescent="0.25">
      <c r="P37472" s="121"/>
      <c r="R37472" s="121"/>
      <c r="T37472" s="121"/>
      <c r="V37472" s="121"/>
      <c r="X37472" s="121"/>
      <c r="Z37472" s="121"/>
    </row>
    <row r="37473" spans="16:26" x14ac:dyDescent="0.25">
      <c r="P37473" s="121"/>
      <c r="R37473" s="121"/>
      <c r="T37473" s="121"/>
      <c r="V37473" s="121"/>
      <c r="X37473" s="121"/>
      <c r="Z37473" s="121"/>
    </row>
    <row r="37474" spans="16:26" x14ac:dyDescent="0.25">
      <c r="P37474" s="121"/>
      <c r="R37474" s="121"/>
      <c r="T37474" s="121"/>
      <c r="V37474" s="121"/>
      <c r="X37474" s="121"/>
      <c r="Z37474" s="121"/>
    </row>
    <row r="37475" spans="16:26" x14ac:dyDescent="0.25">
      <c r="P37475" s="122"/>
      <c r="R37475" s="122"/>
      <c r="T37475" s="122"/>
      <c r="V37475" s="122"/>
      <c r="X37475" s="122"/>
      <c r="Z37475" s="122"/>
    </row>
    <row r="37476" spans="16:26" x14ac:dyDescent="0.25">
      <c r="P37476" s="118"/>
      <c r="R37476" s="118"/>
      <c r="T37476" s="118"/>
      <c r="V37476" s="118"/>
      <c r="X37476" s="118"/>
      <c r="Z37476" s="118"/>
    </row>
    <row r="37477" spans="16:26" x14ac:dyDescent="0.25">
      <c r="P37477" s="119"/>
      <c r="R37477" s="119"/>
      <c r="T37477" s="119"/>
      <c r="V37477" s="119"/>
      <c r="X37477" s="119"/>
      <c r="Z37477" s="119"/>
    </row>
    <row r="37478" spans="16:26" x14ac:dyDescent="0.25">
      <c r="P37478" s="119"/>
      <c r="R37478" s="119"/>
      <c r="T37478" s="119"/>
      <c r="V37478" s="119"/>
      <c r="X37478" s="119"/>
      <c r="Z37478" s="119"/>
    </row>
    <row r="37479" spans="16:26" x14ac:dyDescent="0.25">
      <c r="P37479" s="120"/>
      <c r="R37479" s="120"/>
      <c r="T37479" s="120"/>
      <c r="V37479" s="120"/>
      <c r="X37479" s="120"/>
      <c r="Z37479" s="120"/>
    </row>
    <row r="37480" spans="16:26" x14ac:dyDescent="0.25">
      <c r="P37480" s="119"/>
      <c r="R37480" s="119"/>
      <c r="T37480" s="119"/>
      <c r="V37480" s="119"/>
      <c r="X37480" s="119"/>
      <c r="Z37480" s="119"/>
    </row>
    <row r="37481" spans="16:26" x14ac:dyDescent="0.25">
      <c r="P37481" s="119"/>
      <c r="R37481" s="119"/>
      <c r="T37481" s="119"/>
      <c r="V37481" s="119"/>
      <c r="X37481" s="119"/>
      <c r="Z37481" s="119"/>
    </row>
    <row r="37482" spans="16:26" x14ac:dyDescent="0.25">
      <c r="P37482" s="120"/>
      <c r="R37482" s="120"/>
      <c r="T37482" s="120"/>
      <c r="V37482" s="120"/>
      <c r="X37482" s="120"/>
      <c r="Z37482" s="120"/>
    </row>
    <row r="37483" spans="16:26" x14ac:dyDescent="0.25">
      <c r="P37483" s="119"/>
      <c r="R37483" s="119"/>
      <c r="T37483" s="119"/>
      <c r="V37483" s="119"/>
      <c r="X37483" s="119"/>
      <c r="Z37483" s="119"/>
    </row>
    <row r="37484" spans="16:26" x14ac:dyDescent="0.25">
      <c r="P37484" s="120"/>
      <c r="R37484" s="120"/>
      <c r="T37484" s="120"/>
      <c r="V37484" s="120"/>
      <c r="X37484" s="120"/>
      <c r="Z37484" s="120"/>
    </row>
    <row r="37485" spans="16:26" x14ac:dyDescent="0.25">
      <c r="P37485" s="119"/>
      <c r="R37485" s="119"/>
      <c r="T37485" s="119"/>
      <c r="V37485" s="119"/>
      <c r="X37485" s="119"/>
      <c r="Z37485" s="119"/>
    </row>
    <row r="37486" spans="16:26" x14ac:dyDescent="0.25">
      <c r="P37486" s="119"/>
      <c r="R37486" s="119"/>
      <c r="T37486" s="119"/>
      <c r="V37486" s="119"/>
      <c r="X37486" s="119"/>
      <c r="Z37486" s="119"/>
    </row>
    <row r="37487" spans="16:26" x14ac:dyDescent="0.25">
      <c r="P37487" s="119"/>
      <c r="R37487" s="119"/>
      <c r="T37487" s="119"/>
      <c r="V37487" s="119"/>
      <c r="X37487" s="119"/>
      <c r="Z37487" s="119"/>
    </row>
    <row r="37488" spans="16:26" x14ac:dyDescent="0.25">
      <c r="P37488" s="121"/>
      <c r="R37488" s="121"/>
      <c r="T37488" s="121"/>
      <c r="V37488" s="121"/>
      <c r="X37488" s="121"/>
      <c r="Z37488" s="121"/>
    </row>
    <row r="37489" spans="16:26" x14ac:dyDescent="0.25">
      <c r="P37489" s="121"/>
      <c r="R37489" s="121"/>
      <c r="T37489" s="121"/>
      <c r="V37489" s="121"/>
      <c r="X37489" s="121"/>
      <c r="Z37489" s="121"/>
    </row>
    <row r="37490" spans="16:26" x14ac:dyDescent="0.25">
      <c r="P37490" s="121"/>
      <c r="R37490" s="121"/>
      <c r="T37490" s="121"/>
      <c r="V37490" s="121"/>
      <c r="X37490" s="121"/>
      <c r="Z37490" s="121"/>
    </row>
    <row r="37491" spans="16:26" x14ac:dyDescent="0.25">
      <c r="P37491" s="121"/>
      <c r="R37491" s="121"/>
      <c r="T37491" s="121"/>
      <c r="V37491" s="121"/>
      <c r="X37491" s="121"/>
      <c r="Z37491" s="121"/>
    </row>
    <row r="37492" spans="16:26" x14ac:dyDescent="0.25">
      <c r="P37492" s="122"/>
      <c r="R37492" s="122"/>
      <c r="T37492" s="122"/>
      <c r="V37492" s="122"/>
      <c r="X37492" s="122"/>
      <c r="Z37492" s="122"/>
    </row>
    <row r="37493" spans="16:26" x14ac:dyDescent="0.25">
      <c r="P37493" s="118"/>
      <c r="R37493" s="118"/>
      <c r="T37493" s="118"/>
      <c r="V37493" s="118"/>
      <c r="X37493" s="118"/>
      <c r="Z37493" s="118"/>
    </row>
    <row r="37494" spans="16:26" x14ac:dyDescent="0.25">
      <c r="P37494" s="119"/>
      <c r="R37494" s="119"/>
      <c r="T37494" s="119"/>
      <c r="V37494" s="119"/>
      <c r="X37494" s="119"/>
      <c r="Z37494" s="119"/>
    </row>
    <row r="37495" spans="16:26" x14ac:dyDescent="0.25">
      <c r="P37495" s="119"/>
      <c r="R37495" s="119"/>
      <c r="T37495" s="119"/>
      <c r="V37495" s="119"/>
      <c r="X37495" s="119"/>
      <c r="Z37495" s="119"/>
    </row>
    <row r="37496" spans="16:26" x14ac:dyDescent="0.25">
      <c r="P37496" s="120"/>
      <c r="R37496" s="120"/>
      <c r="T37496" s="120"/>
      <c r="V37496" s="120"/>
      <c r="X37496" s="120"/>
      <c r="Z37496" s="120"/>
    </row>
    <row r="37497" spans="16:26" x14ac:dyDescent="0.25">
      <c r="P37497" s="119"/>
      <c r="R37497" s="119"/>
      <c r="T37497" s="119"/>
      <c r="V37497" s="119"/>
      <c r="X37497" s="119"/>
      <c r="Z37497" s="119"/>
    </row>
    <row r="37498" spans="16:26" x14ac:dyDescent="0.25">
      <c r="P37498" s="119"/>
      <c r="R37498" s="119"/>
      <c r="T37498" s="119"/>
      <c r="V37498" s="119"/>
      <c r="X37498" s="119"/>
      <c r="Z37498" s="119"/>
    </row>
    <row r="37499" spans="16:26" x14ac:dyDescent="0.25">
      <c r="P37499" s="120"/>
      <c r="R37499" s="120"/>
      <c r="T37499" s="120"/>
      <c r="V37499" s="120"/>
      <c r="X37499" s="120"/>
      <c r="Z37499" s="120"/>
    </row>
    <row r="37500" spans="16:26" x14ac:dyDescent="0.25">
      <c r="P37500" s="119"/>
      <c r="R37500" s="119"/>
      <c r="T37500" s="119"/>
      <c r="V37500" s="119"/>
      <c r="X37500" s="119"/>
      <c r="Z37500" s="119"/>
    </row>
    <row r="37501" spans="16:26" x14ac:dyDescent="0.25">
      <c r="P37501" s="120"/>
      <c r="R37501" s="120"/>
      <c r="T37501" s="120"/>
      <c r="V37501" s="120"/>
      <c r="X37501" s="120"/>
      <c r="Z37501" s="120"/>
    </row>
    <row r="37502" spans="16:26" x14ac:dyDescent="0.25">
      <c r="P37502" s="119"/>
      <c r="R37502" s="119"/>
      <c r="T37502" s="119"/>
      <c r="V37502" s="119"/>
      <c r="X37502" s="119"/>
      <c r="Z37502" s="119"/>
    </row>
    <row r="37503" spans="16:26" x14ac:dyDescent="0.25">
      <c r="P37503" s="119"/>
      <c r="R37503" s="119"/>
      <c r="T37503" s="119"/>
      <c r="V37503" s="119"/>
      <c r="X37503" s="119"/>
      <c r="Z37503" s="119"/>
    </row>
    <row r="37504" spans="16:26" x14ac:dyDescent="0.25">
      <c r="P37504" s="119"/>
      <c r="R37504" s="119"/>
      <c r="T37504" s="119"/>
      <c r="V37504" s="119"/>
      <c r="X37504" s="119"/>
      <c r="Z37504" s="119"/>
    </row>
    <row r="37505" spans="16:26" x14ac:dyDescent="0.25">
      <c r="P37505" s="121"/>
      <c r="R37505" s="121"/>
      <c r="T37505" s="121"/>
      <c r="V37505" s="121"/>
      <c r="X37505" s="121"/>
      <c r="Z37505" s="121"/>
    </row>
    <row r="37506" spans="16:26" x14ac:dyDescent="0.25">
      <c r="P37506" s="121"/>
      <c r="R37506" s="121"/>
      <c r="T37506" s="121"/>
      <c r="V37506" s="121"/>
      <c r="X37506" s="121"/>
      <c r="Z37506" s="121"/>
    </row>
    <row r="37507" spans="16:26" x14ac:dyDescent="0.25">
      <c r="P37507" s="121"/>
      <c r="R37507" s="121"/>
      <c r="T37507" s="121"/>
      <c r="V37507" s="121"/>
      <c r="X37507" s="121"/>
      <c r="Z37507" s="121"/>
    </row>
    <row r="37508" spans="16:26" x14ac:dyDescent="0.25">
      <c r="P37508" s="121"/>
      <c r="R37508" s="121"/>
      <c r="T37508" s="121"/>
      <c r="V37508" s="121"/>
      <c r="X37508" s="121"/>
      <c r="Z37508" s="121"/>
    </row>
    <row r="37509" spans="16:26" x14ac:dyDescent="0.25">
      <c r="P37509" s="122"/>
      <c r="R37509" s="122"/>
      <c r="T37509" s="122"/>
      <c r="V37509" s="122"/>
      <c r="X37509" s="122"/>
      <c r="Z37509" s="122"/>
    </row>
    <row r="37510" spans="16:26" x14ac:dyDescent="0.25">
      <c r="P37510" s="118"/>
      <c r="R37510" s="118"/>
      <c r="T37510" s="118"/>
      <c r="V37510" s="118"/>
      <c r="X37510" s="118"/>
      <c r="Z37510" s="118"/>
    </row>
    <row r="37511" spans="16:26" x14ac:dyDescent="0.25">
      <c r="P37511" s="119"/>
      <c r="R37511" s="119"/>
      <c r="T37511" s="119"/>
      <c r="V37511" s="119"/>
      <c r="X37511" s="119"/>
      <c r="Z37511" s="119"/>
    </row>
    <row r="37512" spans="16:26" x14ac:dyDescent="0.25">
      <c r="P37512" s="119"/>
      <c r="R37512" s="119"/>
      <c r="T37512" s="119"/>
      <c r="V37512" s="119"/>
      <c r="X37512" s="119"/>
      <c r="Z37512" s="119"/>
    </row>
    <row r="37513" spans="16:26" x14ac:dyDescent="0.25">
      <c r="P37513" s="120"/>
      <c r="R37513" s="120"/>
      <c r="T37513" s="120"/>
      <c r="V37513" s="120"/>
      <c r="X37513" s="120"/>
      <c r="Z37513" s="120"/>
    </row>
    <row r="37514" spans="16:26" x14ac:dyDescent="0.25">
      <c r="P37514" s="119"/>
      <c r="R37514" s="119"/>
      <c r="T37514" s="119"/>
      <c r="V37514" s="119"/>
      <c r="X37514" s="119"/>
      <c r="Z37514" s="119"/>
    </row>
    <row r="37515" spans="16:26" x14ac:dyDescent="0.25">
      <c r="P37515" s="119"/>
      <c r="R37515" s="119"/>
      <c r="T37515" s="119"/>
      <c r="V37515" s="119"/>
      <c r="X37515" s="119"/>
      <c r="Z37515" s="119"/>
    </row>
    <row r="37516" spans="16:26" x14ac:dyDescent="0.25">
      <c r="P37516" s="120"/>
      <c r="R37516" s="120"/>
      <c r="T37516" s="120"/>
      <c r="V37516" s="120"/>
      <c r="X37516" s="120"/>
      <c r="Z37516" s="120"/>
    </row>
    <row r="37517" spans="16:26" x14ac:dyDescent="0.25">
      <c r="P37517" s="119"/>
      <c r="R37517" s="119"/>
      <c r="T37517" s="119"/>
      <c r="V37517" s="119"/>
      <c r="X37517" s="119"/>
      <c r="Z37517" s="119"/>
    </row>
    <row r="37518" spans="16:26" x14ac:dyDescent="0.25">
      <c r="P37518" s="120"/>
      <c r="R37518" s="120"/>
      <c r="T37518" s="120"/>
      <c r="V37518" s="120"/>
      <c r="X37518" s="120"/>
      <c r="Z37518" s="120"/>
    </row>
    <row r="37519" spans="16:26" x14ac:dyDescent="0.25">
      <c r="P37519" s="119"/>
      <c r="R37519" s="119"/>
      <c r="T37519" s="119"/>
      <c r="V37519" s="119"/>
      <c r="X37519" s="119"/>
      <c r="Z37519" s="119"/>
    </row>
    <row r="37520" spans="16:26" x14ac:dyDescent="0.25">
      <c r="P37520" s="119"/>
      <c r="R37520" s="119"/>
      <c r="T37520" s="119"/>
      <c r="V37520" s="119"/>
      <c r="X37520" s="119"/>
      <c r="Z37520" s="119"/>
    </row>
    <row r="37521" spans="16:26" x14ac:dyDescent="0.25">
      <c r="P37521" s="119"/>
      <c r="R37521" s="119"/>
      <c r="T37521" s="119"/>
      <c r="V37521" s="119"/>
      <c r="X37521" s="119"/>
      <c r="Z37521" s="119"/>
    </row>
    <row r="37522" spans="16:26" x14ac:dyDescent="0.25">
      <c r="P37522" s="121"/>
      <c r="R37522" s="121"/>
      <c r="T37522" s="121"/>
      <c r="V37522" s="121"/>
      <c r="X37522" s="121"/>
      <c r="Z37522" s="121"/>
    </row>
    <row r="37523" spans="16:26" x14ac:dyDescent="0.25">
      <c r="P37523" s="121"/>
      <c r="R37523" s="121"/>
      <c r="T37523" s="121"/>
      <c r="V37523" s="121"/>
      <c r="X37523" s="121"/>
      <c r="Z37523" s="121"/>
    </row>
    <row r="37524" spans="16:26" x14ac:dyDescent="0.25">
      <c r="P37524" s="121"/>
      <c r="R37524" s="121"/>
      <c r="T37524" s="121"/>
      <c r="V37524" s="121"/>
      <c r="X37524" s="121"/>
      <c r="Z37524" s="121"/>
    </row>
    <row r="37525" spans="16:26" x14ac:dyDescent="0.25">
      <c r="P37525" s="121"/>
      <c r="R37525" s="121"/>
      <c r="T37525" s="121"/>
      <c r="V37525" s="121"/>
      <c r="X37525" s="121"/>
      <c r="Z37525" s="121"/>
    </row>
    <row r="37526" spans="16:26" x14ac:dyDescent="0.25">
      <c r="P37526" s="122"/>
      <c r="R37526" s="122"/>
      <c r="T37526" s="122"/>
      <c r="V37526" s="122"/>
      <c r="X37526" s="122"/>
      <c r="Z37526" s="122"/>
    </row>
    <row r="37527" spans="16:26" x14ac:dyDescent="0.25">
      <c r="P37527" s="118"/>
      <c r="R37527" s="118"/>
      <c r="T37527" s="118"/>
      <c r="V37527" s="118"/>
      <c r="X37527" s="118"/>
      <c r="Z37527" s="118"/>
    </row>
    <row r="37528" spans="16:26" x14ac:dyDescent="0.25">
      <c r="P37528" s="119"/>
      <c r="R37528" s="119"/>
      <c r="T37528" s="119"/>
      <c r="V37528" s="119"/>
      <c r="X37528" s="119"/>
      <c r="Z37528" s="119"/>
    </row>
    <row r="37529" spans="16:26" x14ac:dyDescent="0.25">
      <c r="P37529" s="119"/>
      <c r="R37529" s="119"/>
      <c r="T37529" s="119"/>
      <c r="V37529" s="119"/>
      <c r="X37529" s="119"/>
      <c r="Z37529" s="119"/>
    </row>
    <row r="37530" spans="16:26" x14ac:dyDescent="0.25">
      <c r="P37530" s="120"/>
      <c r="R37530" s="120"/>
      <c r="T37530" s="120"/>
      <c r="V37530" s="120"/>
      <c r="X37530" s="120"/>
      <c r="Z37530" s="120"/>
    </row>
    <row r="37531" spans="16:26" x14ac:dyDescent="0.25">
      <c r="P37531" s="119"/>
      <c r="R37531" s="119"/>
      <c r="T37531" s="119"/>
      <c r="V37531" s="119"/>
      <c r="X37531" s="119"/>
      <c r="Z37531" s="119"/>
    </row>
    <row r="37532" spans="16:26" x14ac:dyDescent="0.25">
      <c r="P37532" s="119"/>
      <c r="R37532" s="119"/>
      <c r="T37532" s="119"/>
      <c r="V37532" s="119"/>
      <c r="X37532" s="119"/>
      <c r="Z37532" s="119"/>
    </row>
    <row r="37533" spans="16:26" x14ac:dyDescent="0.25">
      <c r="P37533" s="120"/>
      <c r="R37533" s="120"/>
      <c r="T37533" s="120"/>
      <c r="V37533" s="120"/>
      <c r="X37533" s="120"/>
      <c r="Z37533" s="120"/>
    </row>
    <row r="37534" spans="16:26" x14ac:dyDescent="0.25">
      <c r="P37534" s="119"/>
      <c r="R37534" s="119"/>
      <c r="T37534" s="119"/>
      <c r="V37534" s="119"/>
      <c r="X37534" s="119"/>
      <c r="Z37534" s="119"/>
    </row>
    <row r="37535" spans="16:26" x14ac:dyDescent="0.25">
      <c r="P37535" s="120"/>
      <c r="R37535" s="120"/>
      <c r="T37535" s="120"/>
      <c r="V37535" s="120"/>
      <c r="X37535" s="120"/>
      <c r="Z37535" s="120"/>
    </row>
    <row r="37536" spans="16:26" x14ac:dyDescent="0.25">
      <c r="P37536" s="119"/>
      <c r="R37536" s="119"/>
      <c r="T37536" s="119"/>
      <c r="V37536" s="119"/>
      <c r="X37536" s="119"/>
      <c r="Z37536" s="119"/>
    </row>
    <row r="37537" spans="16:26" x14ac:dyDescent="0.25">
      <c r="P37537" s="119"/>
      <c r="R37537" s="119"/>
      <c r="T37537" s="119"/>
      <c r="V37537" s="119"/>
      <c r="X37537" s="119"/>
      <c r="Z37537" s="119"/>
    </row>
    <row r="37538" spans="16:26" x14ac:dyDescent="0.25">
      <c r="P37538" s="119"/>
      <c r="R37538" s="119"/>
      <c r="T37538" s="119"/>
      <c r="V37538" s="119"/>
      <c r="X37538" s="119"/>
      <c r="Z37538" s="119"/>
    </row>
    <row r="37539" spans="16:26" x14ac:dyDescent="0.25">
      <c r="P37539" s="121"/>
      <c r="R37539" s="121"/>
      <c r="T37539" s="121"/>
      <c r="V37539" s="121"/>
      <c r="X37539" s="121"/>
      <c r="Z37539" s="121"/>
    </row>
    <row r="37540" spans="16:26" x14ac:dyDescent="0.25">
      <c r="P37540" s="121"/>
      <c r="R37540" s="121"/>
      <c r="T37540" s="121"/>
      <c r="V37540" s="121"/>
      <c r="X37540" s="121"/>
      <c r="Z37540" s="121"/>
    </row>
    <row r="37541" spans="16:26" x14ac:dyDescent="0.25">
      <c r="P37541" s="121"/>
      <c r="R37541" s="121"/>
      <c r="T37541" s="121"/>
      <c r="V37541" s="121"/>
      <c r="X37541" s="121"/>
      <c r="Z37541" s="121"/>
    </row>
    <row r="37542" spans="16:26" x14ac:dyDescent="0.25">
      <c r="P37542" s="121"/>
      <c r="R37542" s="121"/>
      <c r="T37542" s="121"/>
      <c r="V37542" s="121"/>
      <c r="X37542" s="121"/>
      <c r="Z37542" s="121"/>
    </row>
    <row r="37543" spans="16:26" x14ac:dyDescent="0.25">
      <c r="P37543" s="122"/>
      <c r="R37543" s="122"/>
      <c r="T37543" s="122"/>
      <c r="V37543" s="122"/>
      <c r="X37543" s="122"/>
      <c r="Z37543" s="122"/>
    </row>
    <row r="37544" spans="16:26" x14ac:dyDescent="0.25">
      <c r="P37544" s="118"/>
      <c r="R37544" s="118"/>
      <c r="T37544" s="118"/>
      <c r="V37544" s="118"/>
      <c r="X37544" s="118"/>
      <c r="Z37544" s="118"/>
    </row>
    <row r="37545" spans="16:26" x14ac:dyDescent="0.25">
      <c r="P37545" s="119"/>
      <c r="R37545" s="119"/>
      <c r="T37545" s="119"/>
      <c r="V37545" s="119"/>
      <c r="X37545" s="119"/>
      <c r="Z37545" s="119"/>
    </row>
    <row r="37546" spans="16:26" x14ac:dyDescent="0.25">
      <c r="P37546" s="119"/>
      <c r="R37546" s="119"/>
      <c r="T37546" s="119"/>
      <c r="V37546" s="119"/>
      <c r="X37546" s="119"/>
      <c r="Z37546" s="119"/>
    </row>
    <row r="37547" spans="16:26" x14ac:dyDescent="0.25">
      <c r="P37547" s="120"/>
      <c r="R37547" s="120"/>
      <c r="T37547" s="120"/>
      <c r="V37547" s="120"/>
      <c r="X37547" s="120"/>
      <c r="Z37547" s="120"/>
    </row>
    <row r="37548" spans="16:26" x14ac:dyDescent="0.25">
      <c r="P37548" s="119"/>
      <c r="R37548" s="119"/>
      <c r="T37548" s="119"/>
      <c r="V37548" s="119"/>
      <c r="X37548" s="119"/>
      <c r="Z37548" s="119"/>
    </row>
    <row r="37549" spans="16:26" x14ac:dyDescent="0.25">
      <c r="P37549" s="119"/>
      <c r="R37549" s="119"/>
      <c r="T37549" s="119"/>
      <c r="V37549" s="119"/>
      <c r="X37549" s="119"/>
      <c r="Z37549" s="119"/>
    </row>
    <row r="37550" spans="16:26" x14ac:dyDescent="0.25">
      <c r="P37550" s="120"/>
      <c r="R37550" s="120"/>
      <c r="T37550" s="120"/>
      <c r="V37550" s="120"/>
      <c r="X37550" s="120"/>
      <c r="Z37550" s="120"/>
    </row>
    <row r="37551" spans="16:26" x14ac:dyDescent="0.25">
      <c r="P37551" s="119"/>
      <c r="R37551" s="119"/>
      <c r="T37551" s="119"/>
      <c r="V37551" s="119"/>
      <c r="X37551" s="119"/>
      <c r="Z37551" s="119"/>
    </row>
    <row r="37552" spans="16:26" x14ac:dyDescent="0.25">
      <c r="P37552" s="120"/>
      <c r="R37552" s="120"/>
      <c r="T37552" s="120"/>
      <c r="V37552" s="120"/>
      <c r="X37552" s="120"/>
      <c r="Z37552" s="120"/>
    </row>
    <row r="37553" spans="16:26" x14ac:dyDescent="0.25">
      <c r="P37553" s="119"/>
      <c r="R37553" s="119"/>
      <c r="T37553" s="119"/>
      <c r="V37553" s="119"/>
      <c r="X37553" s="119"/>
      <c r="Z37553" s="119"/>
    </row>
    <row r="37554" spans="16:26" x14ac:dyDescent="0.25">
      <c r="P37554" s="119"/>
      <c r="R37554" s="119"/>
      <c r="T37554" s="119"/>
      <c r="V37554" s="119"/>
      <c r="X37554" s="119"/>
      <c r="Z37554" s="119"/>
    </row>
    <row r="37555" spans="16:26" x14ac:dyDescent="0.25">
      <c r="P37555" s="119"/>
      <c r="R37555" s="119"/>
      <c r="T37555" s="119"/>
      <c r="V37555" s="119"/>
      <c r="X37555" s="119"/>
      <c r="Z37555" s="119"/>
    </row>
    <row r="37556" spans="16:26" x14ac:dyDescent="0.25">
      <c r="P37556" s="121"/>
      <c r="R37556" s="121"/>
      <c r="T37556" s="121"/>
      <c r="V37556" s="121"/>
      <c r="X37556" s="121"/>
      <c r="Z37556" s="121"/>
    </row>
    <row r="37557" spans="16:26" x14ac:dyDescent="0.25">
      <c r="P37557" s="121"/>
      <c r="R37557" s="121"/>
      <c r="T37557" s="121"/>
      <c r="V37557" s="121"/>
      <c r="X37557" s="121"/>
      <c r="Z37557" s="121"/>
    </row>
    <row r="37558" spans="16:26" x14ac:dyDescent="0.25">
      <c r="P37558" s="121"/>
      <c r="R37558" s="121"/>
      <c r="T37558" s="121"/>
      <c r="V37558" s="121"/>
      <c r="X37558" s="121"/>
      <c r="Z37558" s="121"/>
    </row>
    <row r="37559" spans="16:26" x14ac:dyDescent="0.25">
      <c r="P37559" s="121"/>
      <c r="R37559" s="121"/>
      <c r="T37559" s="121"/>
      <c r="V37559" s="121"/>
      <c r="X37559" s="121"/>
      <c r="Z37559" s="121"/>
    </row>
    <row r="37560" spans="16:26" x14ac:dyDescent="0.25">
      <c r="P37560" s="122"/>
      <c r="R37560" s="122"/>
      <c r="T37560" s="122"/>
      <c r="V37560" s="122"/>
      <c r="X37560" s="122"/>
      <c r="Z37560" s="122"/>
    </row>
    <row r="37561" spans="16:26" x14ac:dyDescent="0.25">
      <c r="P37561" s="118"/>
      <c r="R37561" s="118"/>
      <c r="T37561" s="118"/>
      <c r="V37561" s="118"/>
      <c r="X37561" s="118"/>
      <c r="Z37561" s="118"/>
    </row>
    <row r="37562" spans="16:26" x14ac:dyDescent="0.25">
      <c r="P37562" s="119"/>
      <c r="R37562" s="119"/>
      <c r="T37562" s="119"/>
      <c r="V37562" s="119"/>
      <c r="X37562" s="119"/>
      <c r="Z37562" s="119"/>
    </row>
    <row r="37563" spans="16:26" x14ac:dyDescent="0.25">
      <c r="P37563" s="119"/>
      <c r="R37563" s="119"/>
      <c r="T37563" s="119"/>
      <c r="V37563" s="119"/>
      <c r="X37563" s="119"/>
      <c r="Z37563" s="119"/>
    </row>
    <row r="37564" spans="16:26" x14ac:dyDescent="0.25">
      <c r="P37564" s="120"/>
      <c r="R37564" s="120"/>
      <c r="T37564" s="120"/>
      <c r="V37564" s="120"/>
      <c r="X37564" s="120"/>
      <c r="Z37564" s="120"/>
    </row>
    <row r="37565" spans="16:26" x14ac:dyDescent="0.25">
      <c r="P37565" s="119"/>
      <c r="R37565" s="119"/>
      <c r="T37565" s="119"/>
      <c r="V37565" s="119"/>
      <c r="X37565" s="119"/>
      <c r="Z37565" s="119"/>
    </row>
    <row r="37566" spans="16:26" x14ac:dyDescent="0.25">
      <c r="P37566" s="119"/>
      <c r="R37566" s="119"/>
      <c r="T37566" s="119"/>
      <c r="V37566" s="119"/>
      <c r="X37566" s="119"/>
      <c r="Z37566" s="119"/>
    </row>
    <row r="37567" spans="16:26" x14ac:dyDescent="0.25">
      <c r="P37567" s="120"/>
      <c r="R37567" s="120"/>
      <c r="T37567" s="120"/>
      <c r="V37567" s="120"/>
      <c r="X37567" s="120"/>
      <c r="Z37567" s="120"/>
    </row>
    <row r="37568" spans="16:26" x14ac:dyDescent="0.25">
      <c r="P37568" s="119"/>
      <c r="R37568" s="119"/>
      <c r="T37568" s="119"/>
      <c r="V37568" s="119"/>
      <c r="X37568" s="119"/>
      <c r="Z37568" s="119"/>
    </row>
    <row r="37569" spans="16:26" x14ac:dyDescent="0.25">
      <c r="P37569" s="120"/>
      <c r="R37569" s="120"/>
      <c r="T37569" s="120"/>
      <c r="V37569" s="120"/>
      <c r="X37569" s="120"/>
      <c r="Z37569" s="120"/>
    </row>
    <row r="37570" spans="16:26" x14ac:dyDescent="0.25">
      <c r="P37570" s="119"/>
      <c r="R37570" s="119"/>
      <c r="T37570" s="119"/>
      <c r="V37570" s="119"/>
      <c r="X37570" s="119"/>
      <c r="Z37570" s="119"/>
    </row>
    <row r="37571" spans="16:26" x14ac:dyDescent="0.25">
      <c r="P37571" s="119"/>
      <c r="R37571" s="119"/>
      <c r="T37571" s="119"/>
      <c r="V37571" s="119"/>
      <c r="X37571" s="119"/>
      <c r="Z37571" s="119"/>
    </row>
    <row r="37572" spans="16:26" x14ac:dyDescent="0.25">
      <c r="P37572" s="119"/>
      <c r="R37572" s="119"/>
      <c r="T37572" s="119"/>
      <c r="V37572" s="119"/>
      <c r="X37572" s="119"/>
      <c r="Z37572" s="119"/>
    </row>
    <row r="37573" spans="16:26" x14ac:dyDescent="0.25">
      <c r="P37573" s="121"/>
      <c r="R37573" s="121"/>
      <c r="T37573" s="121"/>
      <c r="V37573" s="121"/>
      <c r="X37573" s="121"/>
      <c r="Z37573" s="121"/>
    </row>
    <row r="37574" spans="16:26" x14ac:dyDescent="0.25">
      <c r="P37574" s="121"/>
      <c r="R37574" s="121"/>
      <c r="T37574" s="121"/>
      <c r="V37574" s="121"/>
      <c r="X37574" s="121"/>
      <c r="Z37574" s="121"/>
    </row>
    <row r="37575" spans="16:26" x14ac:dyDescent="0.25">
      <c r="P37575" s="121"/>
      <c r="R37575" s="121"/>
      <c r="T37575" s="121"/>
      <c r="V37575" s="121"/>
      <c r="X37575" s="121"/>
      <c r="Z37575" s="121"/>
    </row>
    <row r="37576" spans="16:26" x14ac:dyDescent="0.25">
      <c r="P37576" s="121"/>
      <c r="R37576" s="121"/>
      <c r="T37576" s="121"/>
      <c r="V37576" s="121"/>
      <c r="X37576" s="121"/>
      <c r="Z37576" s="121"/>
    </row>
    <row r="37577" spans="16:26" x14ac:dyDescent="0.25">
      <c r="P37577" s="122"/>
      <c r="R37577" s="122"/>
      <c r="T37577" s="122"/>
      <c r="V37577" s="122"/>
      <c r="X37577" s="122"/>
      <c r="Z37577" s="122"/>
    </row>
    <row r="37578" spans="16:26" x14ac:dyDescent="0.25">
      <c r="P37578" s="118"/>
      <c r="R37578" s="118"/>
      <c r="T37578" s="118"/>
      <c r="V37578" s="118"/>
      <c r="X37578" s="118"/>
      <c r="Z37578" s="118"/>
    </row>
    <row r="37579" spans="16:26" x14ac:dyDescent="0.25">
      <c r="P37579" s="119"/>
      <c r="R37579" s="119"/>
      <c r="T37579" s="119"/>
      <c r="V37579" s="119"/>
      <c r="X37579" s="119"/>
      <c r="Z37579" s="119"/>
    </row>
    <row r="37580" spans="16:26" x14ac:dyDescent="0.25">
      <c r="P37580" s="119"/>
      <c r="R37580" s="119"/>
      <c r="T37580" s="119"/>
      <c r="V37580" s="119"/>
      <c r="X37580" s="119"/>
      <c r="Z37580" s="119"/>
    </row>
    <row r="37581" spans="16:26" x14ac:dyDescent="0.25">
      <c r="P37581" s="120"/>
      <c r="R37581" s="120"/>
      <c r="T37581" s="120"/>
      <c r="V37581" s="120"/>
      <c r="X37581" s="120"/>
      <c r="Z37581" s="120"/>
    </row>
    <row r="37582" spans="16:26" x14ac:dyDescent="0.25">
      <c r="P37582" s="119"/>
      <c r="R37582" s="119"/>
      <c r="T37582" s="119"/>
      <c r="V37582" s="119"/>
      <c r="X37582" s="119"/>
      <c r="Z37582" s="119"/>
    </row>
    <row r="37583" spans="16:26" x14ac:dyDescent="0.25">
      <c r="P37583" s="119"/>
      <c r="R37583" s="119"/>
      <c r="T37583" s="119"/>
      <c r="V37583" s="119"/>
      <c r="X37583" s="119"/>
      <c r="Z37583" s="119"/>
    </row>
    <row r="37584" spans="16:26" x14ac:dyDescent="0.25">
      <c r="P37584" s="120"/>
      <c r="R37584" s="120"/>
      <c r="T37584" s="120"/>
      <c r="V37584" s="120"/>
      <c r="X37584" s="120"/>
      <c r="Z37584" s="120"/>
    </row>
    <row r="37585" spans="16:26" x14ac:dyDescent="0.25">
      <c r="P37585" s="119"/>
      <c r="R37585" s="119"/>
      <c r="T37585" s="119"/>
      <c r="V37585" s="119"/>
      <c r="X37585" s="119"/>
      <c r="Z37585" s="119"/>
    </row>
    <row r="37586" spans="16:26" x14ac:dyDescent="0.25">
      <c r="P37586" s="120"/>
      <c r="R37586" s="120"/>
      <c r="T37586" s="120"/>
      <c r="V37586" s="120"/>
      <c r="X37586" s="120"/>
      <c r="Z37586" s="120"/>
    </row>
    <row r="37587" spans="16:26" x14ac:dyDescent="0.25">
      <c r="P37587" s="119"/>
      <c r="R37587" s="119"/>
      <c r="T37587" s="119"/>
      <c r="V37587" s="119"/>
      <c r="X37587" s="119"/>
      <c r="Z37587" s="119"/>
    </row>
    <row r="37588" spans="16:26" x14ac:dyDescent="0.25">
      <c r="P37588" s="119"/>
      <c r="R37588" s="119"/>
      <c r="T37588" s="119"/>
      <c r="V37588" s="119"/>
      <c r="X37588" s="119"/>
      <c r="Z37588" s="119"/>
    </row>
    <row r="37589" spans="16:26" x14ac:dyDescent="0.25">
      <c r="P37589" s="119"/>
      <c r="R37589" s="119"/>
      <c r="T37589" s="119"/>
      <c r="V37589" s="119"/>
      <c r="X37589" s="119"/>
      <c r="Z37589" s="119"/>
    </row>
    <row r="37590" spans="16:26" x14ac:dyDescent="0.25">
      <c r="P37590" s="121"/>
      <c r="R37590" s="121"/>
      <c r="T37590" s="121"/>
      <c r="V37590" s="121"/>
      <c r="X37590" s="121"/>
      <c r="Z37590" s="121"/>
    </row>
    <row r="37591" spans="16:26" x14ac:dyDescent="0.25">
      <c r="P37591" s="121"/>
      <c r="R37591" s="121"/>
      <c r="T37591" s="121"/>
      <c r="V37591" s="121"/>
      <c r="X37591" s="121"/>
      <c r="Z37591" s="121"/>
    </row>
    <row r="37592" spans="16:26" x14ac:dyDescent="0.25">
      <c r="P37592" s="121"/>
      <c r="R37592" s="121"/>
      <c r="T37592" s="121"/>
      <c r="V37592" s="121"/>
      <c r="X37592" s="121"/>
      <c r="Z37592" s="121"/>
    </row>
    <row r="37593" spans="16:26" x14ac:dyDescent="0.25">
      <c r="P37593" s="121"/>
      <c r="R37593" s="121"/>
      <c r="T37593" s="121"/>
      <c r="V37593" s="121"/>
      <c r="X37593" s="121"/>
      <c r="Z37593" s="121"/>
    </row>
    <row r="37594" spans="16:26" x14ac:dyDescent="0.25">
      <c r="P37594" s="122"/>
      <c r="R37594" s="122"/>
      <c r="T37594" s="122"/>
      <c r="V37594" s="122"/>
      <c r="X37594" s="122"/>
      <c r="Z37594" s="122"/>
    </row>
    <row r="37595" spans="16:26" x14ac:dyDescent="0.25">
      <c r="P37595" s="118"/>
      <c r="R37595" s="118"/>
      <c r="T37595" s="118"/>
      <c r="V37595" s="118"/>
      <c r="X37595" s="118"/>
      <c r="Z37595" s="118"/>
    </row>
    <row r="37596" spans="16:26" x14ac:dyDescent="0.25">
      <c r="P37596" s="119"/>
      <c r="R37596" s="119"/>
      <c r="T37596" s="119"/>
      <c r="V37596" s="119"/>
      <c r="X37596" s="119"/>
      <c r="Z37596" s="119"/>
    </row>
    <row r="37597" spans="16:26" x14ac:dyDescent="0.25">
      <c r="P37597" s="119"/>
      <c r="R37597" s="119"/>
      <c r="T37597" s="119"/>
      <c r="V37597" s="119"/>
      <c r="X37597" s="119"/>
      <c r="Z37597" s="119"/>
    </row>
    <row r="37598" spans="16:26" x14ac:dyDescent="0.25">
      <c r="P37598" s="120"/>
      <c r="R37598" s="120"/>
      <c r="T37598" s="120"/>
      <c r="V37598" s="120"/>
      <c r="X37598" s="120"/>
      <c r="Z37598" s="120"/>
    </row>
    <row r="37599" spans="16:26" x14ac:dyDescent="0.25">
      <c r="P37599" s="119"/>
      <c r="R37599" s="119"/>
      <c r="T37599" s="119"/>
      <c r="V37599" s="119"/>
      <c r="X37599" s="119"/>
      <c r="Z37599" s="119"/>
    </row>
    <row r="37600" spans="16:26" x14ac:dyDescent="0.25">
      <c r="P37600" s="119"/>
      <c r="R37600" s="119"/>
      <c r="T37600" s="119"/>
      <c r="V37600" s="119"/>
      <c r="X37600" s="119"/>
      <c r="Z37600" s="119"/>
    </row>
    <row r="37601" spans="16:26" x14ac:dyDescent="0.25">
      <c r="P37601" s="120"/>
      <c r="R37601" s="120"/>
      <c r="T37601" s="120"/>
      <c r="V37601" s="120"/>
      <c r="X37601" s="120"/>
      <c r="Z37601" s="120"/>
    </row>
    <row r="37602" spans="16:26" x14ac:dyDescent="0.25">
      <c r="P37602" s="119"/>
      <c r="R37602" s="119"/>
      <c r="T37602" s="119"/>
      <c r="V37602" s="119"/>
      <c r="X37602" s="119"/>
      <c r="Z37602" s="119"/>
    </row>
    <row r="37603" spans="16:26" x14ac:dyDescent="0.25">
      <c r="P37603" s="120"/>
      <c r="R37603" s="120"/>
      <c r="T37603" s="120"/>
      <c r="V37603" s="120"/>
      <c r="X37603" s="120"/>
      <c r="Z37603" s="120"/>
    </row>
    <row r="37604" spans="16:26" x14ac:dyDescent="0.25">
      <c r="P37604" s="119"/>
      <c r="R37604" s="119"/>
      <c r="T37604" s="119"/>
      <c r="V37604" s="119"/>
      <c r="X37604" s="119"/>
      <c r="Z37604" s="119"/>
    </row>
    <row r="37605" spans="16:26" x14ac:dyDescent="0.25">
      <c r="P37605" s="119"/>
      <c r="R37605" s="119"/>
      <c r="T37605" s="119"/>
      <c r="V37605" s="119"/>
      <c r="X37605" s="119"/>
      <c r="Z37605" s="119"/>
    </row>
    <row r="37606" spans="16:26" x14ac:dyDescent="0.25">
      <c r="P37606" s="119"/>
      <c r="R37606" s="119"/>
      <c r="T37606" s="119"/>
      <c r="V37606" s="119"/>
      <c r="X37606" s="119"/>
      <c r="Z37606" s="119"/>
    </row>
    <row r="37607" spans="16:26" x14ac:dyDescent="0.25">
      <c r="P37607" s="121"/>
      <c r="R37607" s="121"/>
      <c r="T37607" s="121"/>
      <c r="V37607" s="121"/>
      <c r="X37607" s="121"/>
      <c r="Z37607" s="121"/>
    </row>
    <row r="37608" spans="16:26" x14ac:dyDescent="0.25">
      <c r="P37608" s="121"/>
      <c r="R37608" s="121"/>
      <c r="T37608" s="121"/>
      <c r="V37608" s="121"/>
      <c r="X37608" s="121"/>
      <c r="Z37608" s="121"/>
    </row>
    <row r="37609" spans="16:26" x14ac:dyDescent="0.25">
      <c r="P37609" s="121"/>
      <c r="R37609" s="121"/>
      <c r="T37609" s="121"/>
      <c r="V37609" s="121"/>
      <c r="X37609" s="121"/>
      <c r="Z37609" s="121"/>
    </row>
    <row r="37610" spans="16:26" x14ac:dyDescent="0.25">
      <c r="P37610" s="121"/>
      <c r="R37610" s="121"/>
      <c r="T37610" s="121"/>
      <c r="V37610" s="121"/>
      <c r="X37610" s="121"/>
      <c r="Z37610" s="121"/>
    </row>
    <row r="37611" spans="16:26" x14ac:dyDescent="0.25">
      <c r="P37611" s="122"/>
      <c r="R37611" s="122"/>
      <c r="T37611" s="122"/>
      <c r="V37611" s="122"/>
      <c r="X37611" s="122"/>
      <c r="Z37611" s="122"/>
    </row>
    <row r="37612" spans="16:26" x14ac:dyDescent="0.25">
      <c r="P37612" s="118"/>
      <c r="R37612" s="118"/>
      <c r="T37612" s="118"/>
      <c r="V37612" s="118"/>
      <c r="X37612" s="118"/>
      <c r="Z37612" s="118"/>
    </row>
    <row r="37613" spans="16:26" x14ac:dyDescent="0.25">
      <c r="P37613" s="119"/>
      <c r="R37613" s="119"/>
      <c r="T37613" s="119"/>
      <c r="V37613" s="119"/>
      <c r="X37613" s="119"/>
      <c r="Z37613" s="119"/>
    </row>
    <row r="37614" spans="16:26" x14ac:dyDescent="0.25">
      <c r="P37614" s="119"/>
      <c r="R37614" s="119"/>
      <c r="T37614" s="119"/>
      <c r="V37614" s="119"/>
      <c r="X37614" s="119"/>
      <c r="Z37614" s="119"/>
    </row>
    <row r="37615" spans="16:26" x14ac:dyDescent="0.25">
      <c r="P37615" s="120"/>
      <c r="R37615" s="120"/>
      <c r="T37615" s="120"/>
      <c r="V37615" s="120"/>
      <c r="X37615" s="120"/>
      <c r="Z37615" s="120"/>
    </row>
    <row r="37616" spans="16:26" x14ac:dyDescent="0.25">
      <c r="P37616" s="119"/>
      <c r="R37616" s="119"/>
      <c r="T37616" s="119"/>
      <c r="V37616" s="119"/>
      <c r="X37616" s="119"/>
      <c r="Z37616" s="119"/>
    </row>
    <row r="37617" spans="16:26" x14ac:dyDescent="0.25">
      <c r="P37617" s="119"/>
      <c r="R37617" s="119"/>
      <c r="T37617" s="119"/>
      <c r="V37617" s="119"/>
      <c r="X37617" s="119"/>
      <c r="Z37617" s="119"/>
    </row>
    <row r="37618" spans="16:26" x14ac:dyDescent="0.25">
      <c r="P37618" s="120"/>
      <c r="R37618" s="120"/>
      <c r="T37618" s="120"/>
      <c r="V37618" s="120"/>
      <c r="X37618" s="120"/>
      <c r="Z37618" s="120"/>
    </row>
    <row r="37619" spans="16:26" x14ac:dyDescent="0.25">
      <c r="P37619" s="119"/>
      <c r="R37619" s="119"/>
      <c r="T37619" s="119"/>
      <c r="V37619" s="119"/>
      <c r="X37619" s="119"/>
      <c r="Z37619" s="119"/>
    </row>
    <row r="37620" spans="16:26" x14ac:dyDescent="0.25">
      <c r="P37620" s="120"/>
      <c r="R37620" s="120"/>
      <c r="T37620" s="120"/>
      <c r="V37620" s="120"/>
      <c r="X37620" s="120"/>
      <c r="Z37620" s="120"/>
    </row>
    <row r="37621" spans="16:26" x14ac:dyDescent="0.25">
      <c r="P37621" s="119"/>
      <c r="R37621" s="119"/>
      <c r="T37621" s="119"/>
      <c r="V37621" s="119"/>
      <c r="X37621" s="119"/>
      <c r="Z37621" s="119"/>
    </row>
    <row r="37622" spans="16:26" x14ac:dyDescent="0.25">
      <c r="P37622" s="119"/>
      <c r="R37622" s="119"/>
      <c r="T37622" s="119"/>
      <c r="V37622" s="119"/>
      <c r="X37622" s="119"/>
      <c r="Z37622" s="119"/>
    </row>
    <row r="37623" spans="16:26" x14ac:dyDescent="0.25">
      <c r="P37623" s="119"/>
      <c r="R37623" s="119"/>
      <c r="T37623" s="119"/>
      <c r="V37623" s="119"/>
      <c r="X37623" s="119"/>
      <c r="Z37623" s="119"/>
    </row>
    <row r="37624" spans="16:26" x14ac:dyDescent="0.25">
      <c r="P37624" s="121"/>
      <c r="R37624" s="121"/>
      <c r="T37624" s="121"/>
      <c r="V37624" s="121"/>
      <c r="X37624" s="121"/>
      <c r="Z37624" s="121"/>
    </row>
    <row r="37625" spans="16:26" x14ac:dyDescent="0.25">
      <c r="P37625" s="121"/>
      <c r="R37625" s="121"/>
      <c r="T37625" s="121"/>
      <c r="V37625" s="121"/>
      <c r="X37625" s="121"/>
      <c r="Z37625" s="121"/>
    </row>
    <row r="37626" spans="16:26" x14ac:dyDescent="0.25">
      <c r="P37626" s="121"/>
      <c r="R37626" s="121"/>
      <c r="T37626" s="121"/>
      <c r="V37626" s="121"/>
      <c r="X37626" s="121"/>
      <c r="Z37626" s="121"/>
    </row>
    <row r="37627" spans="16:26" x14ac:dyDescent="0.25">
      <c r="P37627" s="121"/>
      <c r="R37627" s="121"/>
      <c r="T37627" s="121"/>
      <c r="V37627" s="121"/>
      <c r="X37627" s="121"/>
      <c r="Z37627" s="121"/>
    </row>
    <row r="37628" spans="16:26" x14ac:dyDescent="0.25">
      <c r="P37628" s="122"/>
      <c r="R37628" s="122"/>
      <c r="T37628" s="122"/>
      <c r="V37628" s="122"/>
      <c r="X37628" s="122"/>
      <c r="Z37628" s="122"/>
    </row>
    <row r="37629" spans="16:26" x14ac:dyDescent="0.25">
      <c r="P37629" s="118"/>
      <c r="R37629" s="118"/>
      <c r="T37629" s="118"/>
      <c r="V37629" s="118"/>
      <c r="X37629" s="118"/>
      <c r="Z37629" s="118"/>
    </row>
    <row r="37630" spans="16:26" x14ac:dyDescent="0.25">
      <c r="P37630" s="119"/>
      <c r="R37630" s="119"/>
      <c r="T37630" s="119"/>
      <c r="V37630" s="119"/>
      <c r="X37630" s="119"/>
      <c r="Z37630" s="119"/>
    </row>
    <row r="37631" spans="16:26" x14ac:dyDescent="0.25">
      <c r="P37631" s="119"/>
      <c r="R37631" s="119"/>
      <c r="T37631" s="119"/>
      <c r="V37631" s="119"/>
      <c r="X37631" s="119"/>
      <c r="Z37631" s="119"/>
    </row>
    <row r="37632" spans="16:26" x14ac:dyDescent="0.25">
      <c r="P37632" s="120"/>
      <c r="R37632" s="120"/>
      <c r="T37632" s="120"/>
      <c r="V37632" s="120"/>
      <c r="X37632" s="120"/>
      <c r="Z37632" s="120"/>
    </row>
    <row r="37633" spans="16:26" x14ac:dyDescent="0.25">
      <c r="P37633" s="119"/>
      <c r="R37633" s="119"/>
      <c r="T37633" s="119"/>
      <c r="V37633" s="119"/>
      <c r="X37633" s="119"/>
      <c r="Z37633" s="119"/>
    </row>
    <row r="37634" spans="16:26" x14ac:dyDescent="0.25">
      <c r="P37634" s="119"/>
      <c r="R37634" s="119"/>
      <c r="T37634" s="119"/>
      <c r="V37634" s="119"/>
      <c r="X37634" s="119"/>
      <c r="Z37634" s="119"/>
    </row>
    <row r="37635" spans="16:26" x14ac:dyDescent="0.25">
      <c r="P37635" s="120"/>
      <c r="R37635" s="120"/>
      <c r="T37635" s="120"/>
      <c r="V37635" s="120"/>
      <c r="X37635" s="120"/>
      <c r="Z37635" s="120"/>
    </row>
    <row r="37636" spans="16:26" x14ac:dyDescent="0.25">
      <c r="P37636" s="119"/>
      <c r="R37636" s="119"/>
      <c r="T37636" s="119"/>
      <c r="V37636" s="119"/>
      <c r="X37636" s="119"/>
      <c r="Z37636" s="119"/>
    </row>
    <row r="37637" spans="16:26" x14ac:dyDescent="0.25">
      <c r="P37637" s="120"/>
      <c r="R37637" s="120"/>
      <c r="T37637" s="120"/>
      <c r="V37637" s="120"/>
      <c r="X37637" s="120"/>
      <c r="Z37637" s="120"/>
    </row>
    <row r="37638" spans="16:26" x14ac:dyDescent="0.25">
      <c r="P37638" s="119"/>
      <c r="R37638" s="119"/>
      <c r="T37638" s="119"/>
      <c r="V37638" s="119"/>
      <c r="X37638" s="119"/>
      <c r="Z37638" s="119"/>
    </row>
    <row r="37639" spans="16:26" x14ac:dyDescent="0.25">
      <c r="P37639" s="119"/>
      <c r="R37639" s="119"/>
      <c r="T37639" s="119"/>
      <c r="V37639" s="119"/>
      <c r="X37639" s="119"/>
      <c r="Z37639" s="119"/>
    </row>
    <row r="37640" spans="16:26" x14ac:dyDescent="0.25">
      <c r="P37640" s="119"/>
      <c r="R37640" s="119"/>
      <c r="T37640" s="119"/>
      <c r="V37640" s="119"/>
      <c r="X37640" s="119"/>
      <c r="Z37640" s="119"/>
    </row>
    <row r="37641" spans="16:26" x14ac:dyDescent="0.25">
      <c r="P37641" s="121"/>
      <c r="R37641" s="121"/>
      <c r="T37641" s="121"/>
      <c r="V37641" s="121"/>
      <c r="X37641" s="121"/>
      <c r="Z37641" s="121"/>
    </row>
    <row r="37642" spans="16:26" x14ac:dyDescent="0.25">
      <c r="P37642" s="121"/>
      <c r="R37642" s="121"/>
      <c r="T37642" s="121"/>
      <c r="V37642" s="121"/>
      <c r="X37642" s="121"/>
      <c r="Z37642" s="121"/>
    </row>
    <row r="37643" spans="16:26" x14ac:dyDescent="0.25">
      <c r="P37643" s="121"/>
      <c r="R37643" s="121"/>
      <c r="T37643" s="121"/>
      <c r="V37643" s="121"/>
      <c r="X37643" s="121"/>
      <c r="Z37643" s="121"/>
    </row>
    <row r="37644" spans="16:26" x14ac:dyDescent="0.25">
      <c r="P37644" s="121"/>
      <c r="R37644" s="121"/>
      <c r="T37644" s="121"/>
      <c r="V37644" s="121"/>
      <c r="X37644" s="121"/>
      <c r="Z37644" s="121"/>
    </row>
    <row r="37645" spans="16:26" x14ac:dyDescent="0.25">
      <c r="P37645" s="122"/>
      <c r="R37645" s="122"/>
      <c r="T37645" s="122"/>
      <c r="V37645" s="122"/>
      <c r="X37645" s="122"/>
      <c r="Z37645" s="122"/>
    </row>
    <row r="37646" spans="16:26" x14ac:dyDescent="0.25">
      <c r="P37646" s="118"/>
      <c r="R37646" s="118"/>
      <c r="T37646" s="118"/>
      <c r="V37646" s="118"/>
      <c r="X37646" s="118"/>
      <c r="Z37646" s="118"/>
    </row>
    <row r="37647" spans="16:26" x14ac:dyDescent="0.25">
      <c r="P37647" s="119"/>
      <c r="R37647" s="119"/>
      <c r="T37647" s="119"/>
      <c r="V37647" s="119"/>
      <c r="X37647" s="119"/>
      <c r="Z37647" s="119"/>
    </row>
    <row r="37648" spans="16:26" x14ac:dyDescent="0.25">
      <c r="P37648" s="119"/>
      <c r="R37648" s="119"/>
      <c r="T37648" s="119"/>
      <c r="V37648" s="119"/>
      <c r="X37648" s="119"/>
      <c r="Z37648" s="119"/>
    </row>
    <row r="37649" spans="16:26" x14ac:dyDescent="0.25">
      <c r="P37649" s="120"/>
      <c r="R37649" s="120"/>
      <c r="T37649" s="120"/>
      <c r="V37649" s="120"/>
      <c r="X37649" s="120"/>
      <c r="Z37649" s="120"/>
    </row>
    <row r="37650" spans="16:26" x14ac:dyDescent="0.25">
      <c r="P37650" s="119"/>
      <c r="R37650" s="119"/>
      <c r="T37650" s="119"/>
      <c r="V37650" s="119"/>
      <c r="X37650" s="119"/>
      <c r="Z37650" s="119"/>
    </row>
    <row r="37651" spans="16:26" x14ac:dyDescent="0.25">
      <c r="P37651" s="119"/>
      <c r="R37651" s="119"/>
      <c r="T37651" s="119"/>
      <c r="V37651" s="119"/>
      <c r="X37651" s="119"/>
      <c r="Z37651" s="119"/>
    </row>
    <row r="37652" spans="16:26" x14ac:dyDescent="0.25">
      <c r="P37652" s="120"/>
      <c r="R37652" s="120"/>
      <c r="T37652" s="120"/>
      <c r="V37652" s="120"/>
      <c r="X37652" s="120"/>
      <c r="Z37652" s="120"/>
    </row>
    <row r="37653" spans="16:26" x14ac:dyDescent="0.25">
      <c r="P37653" s="119"/>
      <c r="R37653" s="119"/>
      <c r="T37653" s="119"/>
      <c r="V37653" s="119"/>
      <c r="X37653" s="119"/>
      <c r="Z37653" s="119"/>
    </row>
    <row r="37654" spans="16:26" x14ac:dyDescent="0.25">
      <c r="P37654" s="120"/>
      <c r="R37654" s="120"/>
      <c r="T37654" s="120"/>
      <c r="V37654" s="120"/>
      <c r="X37654" s="120"/>
      <c r="Z37654" s="120"/>
    </row>
    <row r="37655" spans="16:26" x14ac:dyDescent="0.25">
      <c r="P37655" s="119"/>
      <c r="R37655" s="119"/>
      <c r="T37655" s="119"/>
      <c r="V37655" s="119"/>
      <c r="X37655" s="119"/>
      <c r="Z37655" s="119"/>
    </row>
    <row r="37656" spans="16:26" x14ac:dyDescent="0.25">
      <c r="P37656" s="119"/>
      <c r="R37656" s="119"/>
      <c r="T37656" s="119"/>
      <c r="V37656" s="119"/>
      <c r="X37656" s="119"/>
      <c r="Z37656" s="119"/>
    </row>
    <row r="37657" spans="16:26" x14ac:dyDescent="0.25">
      <c r="P37657" s="119"/>
      <c r="R37657" s="119"/>
      <c r="T37657" s="119"/>
      <c r="V37657" s="119"/>
      <c r="X37657" s="119"/>
      <c r="Z37657" s="119"/>
    </row>
    <row r="37658" spans="16:26" x14ac:dyDescent="0.25">
      <c r="P37658" s="121"/>
      <c r="R37658" s="121"/>
      <c r="T37658" s="121"/>
      <c r="V37658" s="121"/>
      <c r="X37658" s="121"/>
      <c r="Z37658" s="121"/>
    </row>
    <row r="37659" spans="16:26" x14ac:dyDescent="0.25">
      <c r="P37659" s="121"/>
      <c r="R37659" s="121"/>
      <c r="T37659" s="121"/>
      <c r="V37659" s="121"/>
      <c r="X37659" s="121"/>
      <c r="Z37659" s="121"/>
    </row>
    <row r="37660" spans="16:26" x14ac:dyDescent="0.25">
      <c r="P37660" s="121"/>
      <c r="R37660" s="121"/>
      <c r="T37660" s="121"/>
      <c r="V37660" s="121"/>
      <c r="X37660" s="121"/>
      <c r="Z37660" s="121"/>
    </row>
    <row r="37661" spans="16:26" x14ac:dyDescent="0.25">
      <c r="P37661" s="121"/>
      <c r="R37661" s="121"/>
      <c r="T37661" s="121"/>
      <c r="V37661" s="121"/>
      <c r="X37661" s="121"/>
      <c r="Z37661" s="121"/>
    </row>
    <row r="37662" spans="16:26" x14ac:dyDescent="0.25">
      <c r="P37662" s="122"/>
      <c r="R37662" s="122"/>
      <c r="T37662" s="122"/>
      <c r="V37662" s="122"/>
      <c r="X37662" s="122"/>
      <c r="Z37662" s="122"/>
    </row>
    <row r="37663" spans="16:26" x14ac:dyDescent="0.25">
      <c r="P37663" s="118"/>
      <c r="R37663" s="118"/>
      <c r="T37663" s="118"/>
      <c r="V37663" s="118"/>
      <c r="X37663" s="118"/>
      <c r="Z37663" s="118"/>
    </row>
    <row r="37664" spans="16:26" x14ac:dyDescent="0.25">
      <c r="P37664" s="119"/>
      <c r="R37664" s="119"/>
      <c r="T37664" s="119"/>
      <c r="V37664" s="119"/>
      <c r="X37664" s="119"/>
      <c r="Z37664" s="119"/>
    </row>
    <row r="37665" spans="16:26" x14ac:dyDescent="0.25">
      <c r="P37665" s="119"/>
      <c r="R37665" s="119"/>
      <c r="T37665" s="119"/>
      <c r="V37665" s="119"/>
      <c r="X37665" s="119"/>
      <c r="Z37665" s="119"/>
    </row>
    <row r="37666" spans="16:26" x14ac:dyDescent="0.25">
      <c r="P37666" s="120"/>
      <c r="R37666" s="120"/>
      <c r="T37666" s="120"/>
      <c r="V37666" s="120"/>
      <c r="X37666" s="120"/>
      <c r="Z37666" s="120"/>
    </row>
    <row r="37667" spans="16:26" x14ac:dyDescent="0.25">
      <c r="P37667" s="119"/>
      <c r="R37667" s="119"/>
      <c r="T37667" s="119"/>
      <c r="V37667" s="119"/>
      <c r="X37667" s="119"/>
      <c r="Z37667" s="119"/>
    </row>
    <row r="37668" spans="16:26" x14ac:dyDescent="0.25">
      <c r="P37668" s="119"/>
      <c r="R37668" s="119"/>
      <c r="T37668" s="119"/>
      <c r="V37668" s="119"/>
      <c r="X37668" s="119"/>
      <c r="Z37668" s="119"/>
    </row>
    <row r="37669" spans="16:26" x14ac:dyDescent="0.25">
      <c r="P37669" s="120"/>
      <c r="R37669" s="120"/>
      <c r="T37669" s="120"/>
      <c r="V37669" s="120"/>
      <c r="X37669" s="120"/>
      <c r="Z37669" s="120"/>
    </row>
    <row r="37670" spans="16:26" x14ac:dyDescent="0.25">
      <c r="P37670" s="119"/>
      <c r="R37670" s="119"/>
      <c r="T37670" s="119"/>
      <c r="V37670" s="119"/>
      <c r="X37670" s="119"/>
      <c r="Z37670" s="119"/>
    </row>
    <row r="37671" spans="16:26" x14ac:dyDescent="0.25">
      <c r="P37671" s="120"/>
      <c r="R37671" s="120"/>
      <c r="T37671" s="120"/>
      <c r="V37671" s="120"/>
      <c r="X37671" s="120"/>
      <c r="Z37671" s="120"/>
    </row>
    <row r="37672" spans="16:26" x14ac:dyDescent="0.25">
      <c r="P37672" s="119"/>
      <c r="R37672" s="119"/>
      <c r="T37672" s="119"/>
      <c r="V37672" s="119"/>
      <c r="X37672" s="119"/>
      <c r="Z37672" s="119"/>
    </row>
    <row r="37673" spans="16:26" x14ac:dyDescent="0.25">
      <c r="P37673" s="119"/>
      <c r="R37673" s="119"/>
      <c r="T37673" s="119"/>
      <c r="V37673" s="119"/>
      <c r="X37673" s="119"/>
      <c r="Z37673" s="119"/>
    </row>
    <row r="37674" spans="16:26" x14ac:dyDescent="0.25">
      <c r="P37674" s="119"/>
      <c r="R37674" s="119"/>
      <c r="T37674" s="119"/>
      <c r="V37674" s="119"/>
      <c r="X37674" s="119"/>
      <c r="Z37674" s="119"/>
    </row>
    <row r="37675" spans="16:26" x14ac:dyDescent="0.25">
      <c r="P37675" s="121"/>
      <c r="R37675" s="121"/>
      <c r="T37675" s="121"/>
      <c r="V37675" s="121"/>
      <c r="X37675" s="121"/>
      <c r="Z37675" s="121"/>
    </row>
    <row r="37676" spans="16:26" x14ac:dyDescent="0.25">
      <c r="P37676" s="121"/>
      <c r="R37676" s="121"/>
      <c r="T37676" s="121"/>
      <c r="V37676" s="121"/>
      <c r="X37676" s="121"/>
      <c r="Z37676" s="121"/>
    </row>
    <row r="37677" spans="16:26" x14ac:dyDescent="0.25">
      <c r="P37677" s="121"/>
      <c r="R37677" s="121"/>
      <c r="T37677" s="121"/>
      <c r="V37677" s="121"/>
      <c r="X37677" s="121"/>
      <c r="Z37677" s="121"/>
    </row>
    <row r="37678" spans="16:26" x14ac:dyDescent="0.25">
      <c r="P37678" s="121"/>
      <c r="R37678" s="121"/>
      <c r="T37678" s="121"/>
      <c r="V37678" s="121"/>
      <c r="X37678" s="121"/>
      <c r="Z37678" s="121"/>
    </row>
    <row r="37679" spans="16:26" x14ac:dyDescent="0.25">
      <c r="P37679" s="122"/>
      <c r="R37679" s="122"/>
      <c r="T37679" s="122"/>
      <c r="V37679" s="122"/>
      <c r="X37679" s="122"/>
      <c r="Z37679" s="122"/>
    </row>
    <row r="37680" spans="16:26" x14ac:dyDescent="0.25">
      <c r="P37680" s="118"/>
      <c r="R37680" s="118"/>
      <c r="T37680" s="118"/>
      <c r="V37680" s="118"/>
      <c r="X37680" s="118"/>
      <c r="Z37680" s="118"/>
    </row>
    <row r="37681" spans="16:26" x14ac:dyDescent="0.25">
      <c r="P37681" s="119"/>
      <c r="R37681" s="119"/>
      <c r="T37681" s="119"/>
      <c r="V37681" s="119"/>
      <c r="X37681" s="119"/>
      <c r="Z37681" s="119"/>
    </row>
    <row r="37682" spans="16:26" x14ac:dyDescent="0.25">
      <c r="P37682" s="119"/>
      <c r="R37682" s="119"/>
      <c r="T37682" s="119"/>
      <c r="V37682" s="119"/>
      <c r="X37682" s="119"/>
      <c r="Z37682" s="119"/>
    </row>
    <row r="37683" spans="16:26" x14ac:dyDescent="0.25">
      <c r="P37683" s="120"/>
      <c r="R37683" s="120"/>
      <c r="T37683" s="120"/>
      <c r="V37683" s="120"/>
      <c r="X37683" s="120"/>
      <c r="Z37683" s="120"/>
    </row>
    <row r="37684" spans="16:26" x14ac:dyDescent="0.25">
      <c r="P37684" s="119"/>
      <c r="R37684" s="119"/>
      <c r="T37684" s="119"/>
      <c r="V37684" s="119"/>
      <c r="X37684" s="119"/>
      <c r="Z37684" s="119"/>
    </row>
    <row r="37685" spans="16:26" x14ac:dyDescent="0.25">
      <c r="P37685" s="119"/>
      <c r="R37685" s="119"/>
      <c r="T37685" s="119"/>
      <c r="V37685" s="119"/>
      <c r="X37685" s="119"/>
      <c r="Z37685" s="119"/>
    </row>
    <row r="37686" spans="16:26" x14ac:dyDescent="0.25">
      <c r="P37686" s="120"/>
      <c r="R37686" s="120"/>
      <c r="T37686" s="120"/>
      <c r="V37686" s="120"/>
      <c r="X37686" s="120"/>
      <c r="Z37686" s="120"/>
    </row>
    <row r="37687" spans="16:26" x14ac:dyDescent="0.25">
      <c r="P37687" s="119"/>
      <c r="R37687" s="119"/>
      <c r="T37687" s="119"/>
      <c r="V37687" s="119"/>
      <c r="X37687" s="119"/>
      <c r="Z37687" s="119"/>
    </row>
    <row r="37688" spans="16:26" x14ac:dyDescent="0.25">
      <c r="P37688" s="120"/>
      <c r="R37688" s="120"/>
      <c r="T37688" s="120"/>
      <c r="V37688" s="120"/>
      <c r="X37688" s="120"/>
      <c r="Z37688" s="120"/>
    </row>
    <row r="37689" spans="16:26" x14ac:dyDescent="0.25">
      <c r="P37689" s="119"/>
      <c r="R37689" s="119"/>
      <c r="T37689" s="119"/>
      <c r="V37689" s="119"/>
      <c r="X37689" s="119"/>
      <c r="Z37689" s="119"/>
    </row>
    <row r="37690" spans="16:26" x14ac:dyDescent="0.25">
      <c r="P37690" s="119"/>
      <c r="R37690" s="119"/>
      <c r="T37690" s="119"/>
      <c r="V37690" s="119"/>
      <c r="X37690" s="119"/>
      <c r="Z37690" s="119"/>
    </row>
    <row r="37691" spans="16:26" x14ac:dyDescent="0.25">
      <c r="P37691" s="119"/>
      <c r="R37691" s="119"/>
      <c r="T37691" s="119"/>
      <c r="V37691" s="119"/>
      <c r="X37691" s="119"/>
      <c r="Z37691" s="119"/>
    </row>
    <row r="37692" spans="16:26" x14ac:dyDescent="0.25">
      <c r="P37692" s="121"/>
      <c r="R37692" s="121"/>
      <c r="T37692" s="121"/>
      <c r="V37692" s="121"/>
      <c r="X37692" s="121"/>
      <c r="Z37692" s="121"/>
    </row>
    <row r="37693" spans="16:26" x14ac:dyDescent="0.25">
      <c r="P37693" s="121"/>
      <c r="R37693" s="121"/>
      <c r="T37693" s="121"/>
      <c r="V37693" s="121"/>
      <c r="X37693" s="121"/>
      <c r="Z37693" s="121"/>
    </row>
    <row r="37694" spans="16:26" x14ac:dyDescent="0.25">
      <c r="P37694" s="121"/>
      <c r="R37694" s="121"/>
      <c r="T37694" s="121"/>
      <c r="V37694" s="121"/>
      <c r="X37694" s="121"/>
      <c r="Z37694" s="121"/>
    </row>
    <row r="37695" spans="16:26" x14ac:dyDescent="0.25">
      <c r="P37695" s="121"/>
      <c r="R37695" s="121"/>
      <c r="T37695" s="121"/>
      <c r="V37695" s="121"/>
      <c r="X37695" s="121"/>
      <c r="Z37695" s="121"/>
    </row>
    <row r="37696" spans="16:26" x14ac:dyDescent="0.25">
      <c r="P37696" s="122"/>
      <c r="R37696" s="122"/>
      <c r="T37696" s="122"/>
      <c r="V37696" s="122"/>
      <c r="X37696" s="122"/>
      <c r="Z37696" s="122"/>
    </row>
    <row r="37697" spans="16:26" x14ac:dyDescent="0.25">
      <c r="P37697" s="118"/>
      <c r="R37697" s="118"/>
      <c r="T37697" s="118"/>
      <c r="V37697" s="118"/>
      <c r="X37697" s="118"/>
      <c r="Z37697" s="118"/>
    </row>
    <row r="37698" spans="16:26" x14ac:dyDescent="0.25">
      <c r="P37698" s="119"/>
      <c r="R37698" s="119"/>
      <c r="T37698" s="119"/>
      <c r="V37698" s="119"/>
      <c r="X37698" s="119"/>
      <c r="Z37698" s="119"/>
    </row>
    <row r="37699" spans="16:26" x14ac:dyDescent="0.25">
      <c r="P37699" s="119"/>
      <c r="R37699" s="119"/>
      <c r="T37699" s="119"/>
      <c r="V37699" s="119"/>
      <c r="X37699" s="119"/>
      <c r="Z37699" s="119"/>
    </row>
    <row r="37700" spans="16:26" x14ac:dyDescent="0.25">
      <c r="P37700" s="120"/>
      <c r="R37700" s="120"/>
      <c r="T37700" s="120"/>
      <c r="V37700" s="120"/>
      <c r="X37700" s="120"/>
      <c r="Z37700" s="120"/>
    </row>
    <row r="37701" spans="16:26" x14ac:dyDescent="0.25">
      <c r="P37701" s="119"/>
      <c r="R37701" s="119"/>
      <c r="T37701" s="119"/>
      <c r="V37701" s="119"/>
      <c r="X37701" s="119"/>
      <c r="Z37701" s="119"/>
    </row>
    <row r="37702" spans="16:26" x14ac:dyDescent="0.25">
      <c r="P37702" s="119"/>
      <c r="R37702" s="119"/>
      <c r="T37702" s="119"/>
      <c r="V37702" s="119"/>
      <c r="X37702" s="119"/>
      <c r="Z37702" s="119"/>
    </row>
    <row r="37703" spans="16:26" x14ac:dyDescent="0.25">
      <c r="P37703" s="120"/>
      <c r="R37703" s="120"/>
      <c r="T37703" s="120"/>
      <c r="V37703" s="120"/>
      <c r="X37703" s="120"/>
      <c r="Z37703" s="120"/>
    </row>
    <row r="37704" spans="16:26" x14ac:dyDescent="0.25">
      <c r="P37704" s="119"/>
      <c r="R37704" s="119"/>
      <c r="T37704" s="119"/>
      <c r="V37704" s="119"/>
      <c r="X37704" s="119"/>
      <c r="Z37704" s="119"/>
    </row>
    <row r="37705" spans="16:26" x14ac:dyDescent="0.25">
      <c r="P37705" s="120"/>
      <c r="R37705" s="120"/>
      <c r="T37705" s="120"/>
      <c r="V37705" s="120"/>
      <c r="X37705" s="120"/>
      <c r="Z37705" s="120"/>
    </row>
    <row r="37706" spans="16:26" x14ac:dyDescent="0.25">
      <c r="P37706" s="119"/>
      <c r="R37706" s="119"/>
      <c r="T37706" s="119"/>
      <c r="V37706" s="119"/>
      <c r="X37706" s="119"/>
      <c r="Z37706" s="119"/>
    </row>
    <row r="37707" spans="16:26" x14ac:dyDescent="0.25">
      <c r="P37707" s="119"/>
      <c r="R37707" s="119"/>
      <c r="T37707" s="119"/>
      <c r="V37707" s="119"/>
      <c r="X37707" s="119"/>
      <c r="Z37707" s="119"/>
    </row>
    <row r="37708" spans="16:26" x14ac:dyDescent="0.25">
      <c r="P37708" s="119"/>
      <c r="R37708" s="119"/>
      <c r="T37708" s="119"/>
      <c r="V37708" s="119"/>
      <c r="X37708" s="119"/>
      <c r="Z37708" s="119"/>
    </row>
    <row r="37709" spans="16:26" x14ac:dyDescent="0.25">
      <c r="P37709" s="121"/>
      <c r="R37709" s="121"/>
      <c r="T37709" s="121"/>
      <c r="V37709" s="121"/>
      <c r="X37709" s="121"/>
      <c r="Z37709" s="121"/>
    </row>
    <row r="37710" spans="16:26" x14ac:dyDescent="0.25">
      <c r="P37710" s="121"/>
      <c r="R37710" s="121"/>
      <c r="T37710" s="121"/>
      <c r="V37710" s="121"/>
      <c r="X37710" s="121"/>
      <c r="Z37710" s="121"/>
    </row>
    <row r="37711" spans="16:26" x14ac:dyDescent="0.25">
      <c r="P37711" s="121"/>
      <c r="R37711" s="121"/>
      <c r="T37711" s="121"/>
      <c r="V37711" s="121"/>
      <c r="X37711" s="121"/>
      <c r="Z37711" s="121"/>
    </row>
    <row r="37712" spans="16:26" x14ac:dyDescent="0.25">
      <c r="P37712" s="121"/>
      <c r="R37712" s="121"/>
      <c r="T37712" s="121"/>
      <c r="V37712" s="121"/>
      <c r="X37712" s="121"/>
      <c r="Z37712" s="121"/>
    </row>
    <row r="37713" spans="16:26" x14ac:dyDescent="0.25">
      <c r="P37713" s="122"/>
      <c r="R37713" s="122"/>
      <c r="T37713" s="122"/>
      <c r="V37713" s="122"/>
      <c r="X37713" s="122"/>
      <c r="Z37713" s="122"/>
    </row>
    <row r="37714" spans="16:26" x14ac:dyDescent="0.25">
      <c r="P37714" s="118"/>
      <c r="R37714" s="118"/>
      <c r="T37714" s="118"/>
      <c r="V37714" s="118"/>
      <c r="X37714" s="118"/>
      <c r="Z37714" s="118"/>
    </row>
    <row r="37715" spans="16:26" x14ac:dyDescent="0.25">
      <c r="P37715" s="119"/>
      <c r="R37715" s="119"/>
      <c r="T37715" s="119"/>
      <c r="V37715" s="119"/>
      <c r="X37715" s="119"/>
      <c r="Z37715" s="119"/>
    </row>
    <row r="37716" spans="16:26" x14ac:dyDescent="0.25">
      <c r="P37716" s="119"/>
      <c r="R37716" s="119"/>
      <c r="T37716" s="119"/>
      <c r="V37716" s="119"/>
      <c r="X37716" s="119"/>
      <c r="Z37716" s="119"/>
    </row>
    <row r="37717" spans="16:26" x14ac:dyDescent="0.25">
      <c r="P37717" s="120"/>
      <c r="R37717" s="120"/>
      <c r="T37717" s="120"/>
      <c r="V37717" s="120"/>
      <c r="X37717" s="120"/>
      <c r="Z37717" s="120"/>
    </row>
    <row r="37718" spans="16:26" x14ac:dyDescent="0.25">
      <c r="P37718" s="119"/>
      <c r="R37718" s="119"/>
      <c r="T37718" s="119"/>
      <c r="V37718" s="119"/>
      <c r="X37718" s="119"/>
      <c r="Z37718" s="119"/>
    </row>
    <row r="37719" spans="16:26" x14ac:dyDescent="0.25">
      <c r="P37719" s="119"/>
      <c r="R37719" s="119"/>
      <c r="T37719" s="119"/>
      <c r="V37719" s="119"/>
      <c r="X37719" s="119"/>
      <c r="Z37719" s="119"/>
    </row>
    <row r="37720" spans="16:26" x14ac:dyDescent="0.25">
      <c r="P37720" s="120"/>
      <c r="R37720" s="120"/>
      <c r="T37720" s="120"/>
      <c r="V37720" s="120"/>
      <c r="X37720" s="120"/>
      <c r="Z37720" s="120"/>
    </row>
    <row r="37721" spans="16:26" x14ac:dyDescent="0.25">
      <c r="P37721" s="119"/>
      <c r="R37721" s="119"/>
      <c r="T37721" s="119"/>
      <c r="V37721" s="119"/>
      <c r="X37721" s="119"/>
      <c r="Z37721" s="119"/>
    </row>
    <row r="37722" spans="16:26" x14ac:dyDescent="0.25">
      <c r="P37722" s="120"/>
      <c r="R37722" s="120"/>
      <c r="T37722" s="120"/>
      <c r="V37722" s="120"/>
      <c r="X37722" s="120"/>
      <c r="Z37722" s="120"/>
    </row>
    <row r="37723" spans="16:26" x14ac:dyDescent="0.25">
      <c r="P37723" s="119"/>
      <c r="R37723" s="119"/>
      <c r="T37723" s="119"/>
      <c r="V37723" s="119"/>
      <c r="X37723" s="119"/>
      <c r="Z37723" s="119"/>
    </row>
    <row r="37724" spans="16:26" x14ac:dyDescent="0.25">
      <c r="P37724" s="119"/>
      <c r="R37724" s="119"/>
      <c r="T37724" s="119"/>
      <c r="V37724" s="119"/>
      <c r="X37724" s="119"/>
      <c r="Z37724" s="119"/>
    </row>
    <row r="37725" spans="16:26" x14ac:dyDescent="0.25">
      <c r="P37725" s="119"/>
      <c r="R37725" s="119"/>
      <c r="T37725" s="119"/>
      <c r="V37725" s="119"/>
      <c r="X37725" s="119"/>
      <c r="Z37725" s="119"/>
    </row>
    <row r="37726" spans="16:26" x14ac:dyDescent="0.25">
      <c r="P37726" s="121"/>
      <c r="R37726" s="121"/>
      <c r="T37726" s="121"/>
      <c r="V37726" s="121"/>
      <c r="X37726" s="121"/>
      <c r="Z37726" s="121"/>
    </row>
    <row r="37727" spans="16:26" x14ac:dyDescent="0.25">
      <c r="P37727" s="121"/>
      <c r="R37727" s="121"/>
      <c r="T37727" s="121"/>
      <c r="V37727" s="121"/>
      <c r="X37727" s="121"/>
      <c r="Z37727" s="121"/>
    </row>
    <row r="37728" spans="16:26" x14ac:dyDescent="0.25">
      <c r="P37728" s="121"/>
      <c r="R37728" s="121"/>
      <c r="T37728" s="121"/>
      <c r="V37728" s="121"/>
      <c r="X37728" s="121"/>
      <c r="Z37728" s="121"/>
    </row>
    <row r="37729" spans="16:26" x14ac:dyDescent="0.25">
      <c r="P37729" s="121"/>
      <c r="R37729" s="121"/>
      <c r="T37729" s="121"/>
      <c r="V37729" s="121"/>
      <c r="X37729" s="121"/>
      <c r="Z37729" s="121"/>
    </row>
    <row r="37730" spans="16:26" x14ac:dyDescent="0.25">
      <c r="P37730" s="122"/>
      <c r="R37730" s="122"/>
      <c r="T37730" s="122"/>
      <c r="V37730" s="122"/>
      <c r="X37730" s="122"/>
      <c r="Z37730" s="122"/>
    </row>
    <row r="37731" spans="16:26" x14ac:dyDescent="0.25">
      <c r="P37731" s="118"/>
      <c r="R37731" s="118"/>
      <c r="T37731" s="118"/>
      <c r="V37731" s="118"/>
      <c r="X37731" s="118"/>
      <c r="Z37731" s="118"/>
    </row>
    <row r="37732" spans="16:26" x14ac:dyDescent="0.25">
      <c r="P37732" s="119"/>
      <c r="R37732" s="119"/>
      <c r="T37732" s="119"/>
      <c r="V37732" s="119"/>
      <c r="X37732" s="119"/>
      <c r="Z37732" s="119"/>
    </row>
    <row r="37733" spans="16:26" x14ac:dyDescent="0.25">
      <c r="P37733" s="119"/>
      <c r="R37733" s="119"/>
      <c r="T37733" s="119"/>
      <c r="V37733" s="119"/>
      <c r="X37733" s="119"/>
      <c r="Z37733" s="119"/>
    </row>
    <row r="37734" spans="16:26" x14ac:dyDescent="0.25">
      <c r="P37734" s="120"/>
      <c r="R37734" s="120"/>
      <c r="T37734" s="120"/>
      <c r="V37734" s="120"/>
      <c r="X37734" s="120"/>
      <c r="Z37734" s="120"/>
    </row>
    <row r="37735" spans="16:26" x14ac:dyDescent="0.25">
      <c r="P37735" s="119"/>
      <c r="R37735" s="119"/>
      <c r="T37735" s="119"/>
      <c r="V37735" s="119"/>
      <c r="X37735" s="119"/>
      <c r="Z37735" s="119"/>
    </row>
    <row r="37736" spans="16:26" x14ac:dyDescent="0.25">
      <c r="P37736" s="119"/>
      <c r="R37736" s="119"/>
      <c r="T37736" s="119"/>
      <c r="V37736" s="119"/>
      <c r="X37736" s="119"/>
      <c r="Z37736" s="119"/>
    </row>
    <row r="37737" spans="16:26" x14ac:dyDescent="0.25">
      <c r="P37737" s="120"/>
      <c r="R37737" s="120"/>
      <c r="T37737" s="120"/>
      <c r="V37737" s="120"/>
      <c r="X37737" s="120"/>
      <c r="Z37737" s="120"/>
    </row>
    <row r="37738" spans="16:26" x14ac:dyDescent="0.25">
      <c r="P37738" s="119"/>
      <c r="R37738" s="119"/>
      <c r="T37738" s="119"/>
      <c r="V37738" s="119"/>
      <c r="X37738" s="119"/>
      <c r="Z37738" s="119"/>
    </row>
    <row r="37739" spans="16:26" x14ac:dyDescent="0.25">
      <c r="P37739" s="120"/>
      <c r="R37739" s="120"/>
      <c r="T37739" s="120"/>
      <c r="V37739" s="120"/>
      <c r="X37739" s="120"/>
      <c r="Z37739" s="120"/>
    </row>
    <row r="37740" spans="16:26" x14ac:dyDescent="0.25">
      <c r="P37740" s="119"/>
      <c r="R37740" s="119"/>
      <c r="T37740" s="119"/>
      <c r="V37740" s="119"/>
      <c r="X37740" s="119"/>
      <c r="Z37740" s="119"/>
    </row>
    <row r="37741" spans="16:26" x14ac:dyDescent="0.25">
      <c r="P37741" s="119"/>
      <c r="R37741" s="119"/>
      <c r="T37741" s="119"/>
      <c r="V37741" s="119"/>
      <c r="X37741" s="119"/>
      <c r="Z37741" s="119"/>
    </row>
    <row r="37742" spans="16:26" x14ac:dyDescent="0.25">
      <c r="P37742" s="119"/>
      <c r="R37742" s="119"/>
      <c r="T37742" s="119"/>
      <c r="V37742" s="119"/>
      <c r="X37742" s="119"/>
      <c r="Z37742" s="119"/>
    </row>
    <row r="37743" spans="16:26" x14ac:dyDescent="0.25">
      <c r="P37743" s="121"/>
      <c r="R37743" s="121"/>
      <c r="T37743" s="121"/>
      <c r="V37743" s="121"/>
      <c r="X37743" s="121"/>
      <c r="Z37743" s="121"/>
    </row>
    <row r="37744" spans="16:26" x14ac:dyDescent="0.25">
      <c r="P37744" s="121"/>
      <c r="R37744" s="121"/>
      <c r="T37744" s="121"/>
      <c r="V37744" s="121"/>
      <c r="X37744" s="121"/>
      <c r="Z37744" s="121"/>
    </row>
    <row r="37745" spans="16:26" x14ac:dyDescent="0.25">
      <c r="P37745" s="121"/>
      <c r="R37745" s="121"/>
      <c r="T37745" s="121"/>
      <c r="V37745" s="121"/>
      <c r="X37745" s="121"/>
      <c r="Z37745" s="121"/>
    </row>
    <row r="37746" spans="16:26" x14ac:dyDescent="0.25">
      <c r="P37746" s="121"/>
      <c r="R37746" s="121"/>
      <c r="T37746" s="121"/>
      <c r="V37746" s="121"/>
      <c r="X37746" s="121"/>
      <c r="Z37746" s="121"/>
    </row>
    <row r="37747" spans="16:26" x14ac:dyDescent="0.25">
      <c r="P37747" s="122"/>
      <c r="R37747" s="122"/>
      <c r="T37747" s="122"/>
      <c r="V37747" s="122"/>
      <c r="X37747" s="122"/>
      <c r="Z37747" s="122"/>
    </row>
    <row r="37748" spans="16:26" x14ac:dyDescent="0.25">
      <c r="P37748" s="118"/>
      <c r="R37748" s="118"/>
      <c r="T37748" s="118"/>
      <c r="V37748" s="118"/>
      <c r="X37748" s="118"/>
      <c r="Z37748" s="118"/>
    </row>
    <row r="37749" spans="16:26" x14ac:dyDescent="0.25">
      <c r="P37749" s="119"/>
      <c r="R37749" s="119"/>
      <c r="T37749" s="119"/>
      <c r="V37749" s="119"/>
      <c r="X37749" s="119"/>
      <c r="Z37749" s="119"/>
    </row>
    <row r="37750" spans="16:26" x14ac:dyDescent="0.25">
      <c r="P37750" s="119"/>
      <c r="R37750" s="119"/>
      <c r="T37750" s="119"/>
      <c r="V37750" s="119"/>
      <c r="X37750" s="119"/>
      <c r="Z37750" s="119"/>
    </row>
    <row r="37751" spans="16:26" x14ac:dyDescent="0.25">
      <c r="P37751" s="120"/>
      <c r="R37751" s="120"/>
      <c r="T37751" s="120"/>
      <c r="V37751" s="120"/>
      <c r="X37751" s="120"/>
      <c r="Z37751" s="120"/>
    </row>
    <row r="37752" spans="16:26" x14ac:dyDescent="0.25">
      <c r="P37752" s="119"/>
      <c r="R37752" s="119"/>
      <c r="T37752" s="119"/>
      <c r="V37752" s="119"/>
      <c r="X37752" s="119"/>
      <c r="Z37752" s="119"/>
    </row>
    <row r="37753" spans="16:26" x14ac:dyDescent="0.25">
      <c r="P37753" s="119"/>
      <c r="R37753" s="119"/>
      <c r="T37753" s="119"/>
      <c r="V37753" s="119"/>
      <c r="X37753" s="119"/>
      <c r="Z37753" s="119"/>
    </row>
    <row r="37754" spans="16:26" x14ac:dyDescent="0.25">
      <c r="P37754" s="120"/>
      <c r="R37754" s="120"/>
      <c r="T37754" s="120"/>
      <c r="V37754" s="120"/>
      <c r="X37754" s="120"/>
      <c r="Z37754" s="120"/>
    </row>
    <row r="37755" spans="16:26" x14ac:dyDescent="0.25">
      <c r="P37755" s="119"/>
      <c r="R37755" s="119"/>
      <c r="T37755" s="119"/>
      <c r="V37755" s="119"/>
      <c r="X37755" s="119"/>
      <c r="Z37755" s="119"/>
    </row>
    <row r="37756" spans="16:26" x14ac:dyDescent="0.25">
      <c r="P37756" s="120"/>
      <c r="R37756" s="120"/>
      <c r="T37756" s="120"/>
      <c r="V37756" s="120"/>
      <c r="X37756" s="120"/>
      <c r="Z37756" s="120"/>
    </row>
    <row r="37757" spans="16:26" x14ac:dyDescent="0.25">
      <c r="P37757" s="119"/>
      <c r="R37757" s="119"/>
      <c r="T37757" s="119"/>
      <c r="V37757" s="119"/>
      <c r="X37757" s="119"/>
      <c r="Z37757" s="119"/>
    </row>
    <row r="37758" spans="16:26" x14ac:dyDescent="0.25">
      <c r="P37758" s="119"/>
      <c r="R37758" s="119"/>
      <c r="T37758" s="119"/>
      <c r="V37758" s="119"/>
      <c r="X37758" s="119"/>
      <c r="Z37758" s="119"/>
    </row>
    <row r="37759" spans="16:26" x14ac:dyDescent="0.25">
      <c r="P37759" s="119"/>
      <c r="R37759" s="119"/>
      <c r="T37759" s="119"/>
      <c r="V37759" s="119"/>
      <c r="X37759" s="119"/>
      <c r="Z37759" s="119"/>
    </row>
    <row r="37760" spans="16:26" x14ac:dyDescent="0.25">
      <c r="P37760" s="121"/>
      <c r="R37760" s="121"/>
      <c r="T37760" s="121"/>
      <c r="V37760" s="121"/>
      <c r="X37760" s="121"/>
      <c r="Z37760" s="121"/>
    </row>
    <row r="37761" spans="16:26" x14ac:dyDescent="0.25">
      <c r="P37761" s="121"/>
      <c r="R37761" s="121"/>
      <c r="T37761" s="121"/>
      <c r="V37761" s="121"/>
      <c r="X37761" s="121"/>
      <c r="Z37761" s="121"/>
    </row>
    <row r="37762" spans="16:26" x14ac:dyDescent="0.25">
      <c r="P37762" s="121"/>
      <c r="R37762" s="121"/>
      <c r="T37762" s="121"/>
      <c r="V37762" s="121"/>
      <c r="X37762" s="121"/>
      <c r="Z37762" s="121"/>
    </row>
    <row r="37763" spans="16:26" x14ac:dyDescent="0.25">
      <c r="P37763" s="121"/>
      <c r="R37763" s="121"/>
      <c r="T37763" s="121"/>
      <c r="V37763" s="121"/>
      <c r="X37763" s="121"/>
      <c r="Z37763" s="121"/>
    </row>
    <row r="37764" spans="16:26" x14ac:dyDescent="0.25">
      <c r="P37764" s="122"/>
      <c r="R37764" s="122"/>
      <c r="T37764" s="122"/>
      <c r="V37764" s="122"/>
      <c r="X37764" s="122"/>
      <c r="Z37764" s="122"/>
    </row>
    <row r="37765" spans="16:26" x14ac:dyDescent="0.25">
      <c r="P37765" s="118"/>
      <c r="R37765" s="118"/>
      <c r="T37765" s="118"/>
      <c r="V37765" s="118"/>
      <c r="X37765" s="118"/>
      <c r="Z37765" s="118"/>
    </row>
    <row r="37766" spans="16:26" x14ac:dyDescent="0.25">
      <c r="P37766" s="119"/>
      <c r="R37766" s="119"/>
      <c r="T37766" s="119"/>
      <c r="V37766" s="119"/>
      <c r="X37766" s="119"/>
      <c r="Z37766" s="119"/>
    </row>
    <row r="37767" spans="16:26" x14ac:dyDescent="0.25">
      <c r="P37767" s="119"/>
      <c r="R37767" s="119"/>
      <c r="T37767" s="119"/>
      <c r="V37767" s="119"/>
      <c r="X37767" s="119"/>
      <c r="Z37767" s="119"/>
    </row>
    <row r="37768" spans="16:26" x14ac:dyDescent="0.25">
      <c r="P37768" s="120"/>
      <c r="R37768" s="120"/>
      <c r="T37768" s="120"/>
      <c r="V37768" s="120"/>
      <c r="X37768" s="120"/>
      <c r="Z37768" s="120"/>
    </row>
    <row r="37769" spans="16:26" x14ac:dyDescent="0.25">
      <c r="P37769" s="119"/>
      <c r="R37769" s="119"/>
      <c r="T37769" s="119"/>
      <c r="V37769" s="119"/>
      <c r="X37769" s="119"/>
      <c r="Z37769" s="119"/>
    </row>
    <row r="37770" spans="16:26" x14ac:dyDescent="0.25">
      <c r="P37770" s="119"/>
      <c r="R37770" s="119"/>
      <c r="T37770" s="119"/>
      <c r="V37770" s="119"/>
      <c r="X37770" s="119"/>
      <c r="Z37770" s="119"/>
    </row>
    <row r="37771" spans="16:26" x14ac:dyDescent="0.25">
      <c r="P37771" s="120"/>
      <c r="R37771" s="120"/>
      <c r="T37771" s="120"/>
      <c r="V37771" s="120"/>
      <c r="X37771" s="120"/>
      <c r="Z37771" s="120"/>
    </row>
    <row r="37772" spans="16:26" x14ac:dyDescent="0.25">
      <c r="P37772" s="119"/>
      <c r="R37772" s="119"/>
      <c r="T37772" s="119"/>
      <c r="V37772" s="119"/>
      <c r="X37772" s="119"/>
      <c r="Z37772" s="119"/>
    </row>
    <row r="37773" spans="16:26" x14ac:dyDescent="0.25">
      <c r="P37773" s="120"/>
      <c r="R37773" s="120"/>
      <c r="T37773" s="120"/>
      <c r="V37773" s="120"/>
      <c r="X37773" s="120"/>
      <c r="Z37773" s="120"/>
    </row>
    <row r="37774" spans="16:26" x14ac:dyDescent="0.25">
      <c r="P37774" s="119"/>
      <c r="R37774" s="119"/>
      <c r="T37774" s="119"/>
      <c r="V37774" s="119"/>
      <c r="X37774" s="119"/>
      <c r="Z37774" s="119"/>
    </row>
    <row r="37775" spans="16:26" x14ac:dyDescent="0.25">
      <c r="P37775" s="119"/>
      <c r="R37775" s="119"/>
      <c r="T37775" s="119"/>
      <c r="V37775" s="119"/>
      <c r="X37775" s="119"/>
      <c r="Z37775" s="119"/>
    </row>
    <row r="37776" spans="16:26" x14ac:dyDescent="0.25">
      <c r="P37776" s="119"/>
      <c r="R37776" s="119"/>
      <c r="T37776" s="119"/>
      <c r="V37776" s="119"/>
      <c r="X37776" s="119"/>
      <c r="Z37776" s="119"/>
    </row>
    <row r="37777" spans="16:26" x14ac:dyDescent="0.25">
      <c r="P37777" s="121"/>
      <c r="R37777" s="121"/>
      <c r="T37777" s="121"/>
      <c r="V37777" s="121"/>
      <c r="X37777" s="121"/>
      <c r="Z37777" s="121"/>
    </row>
    <row r="37778" spans="16:26" x14ac:dyDescent="0.25">
      <c r="P37778" s="121"/>
      <c r="R37778" s="121"/>
      <c r="T37778" s="121"/>
      <c r="V37778" s="121"/>
      <c r="X37778" s="121"/>
      <c r="Z37778" s="121"/>
    </row>
    <row r="37779" spans="16:26" x14ac:dyDescent="0.25">
      <c r="P37779" s="121"/>
      <c r="R37779" s="121"/>
      <c r="T37779" s="121"/>
      <c r="V37779" s="121"/>
      <c r="X37779" s="121"/>
      <c r="Z37779" s="121"/>
    </row>
    <row r="37780" spans="16:26" x14ac:dyDescent="0.25">
      <c r="P37780" s="121"/>
      <c r="R37780" s="121"/>
      <c r="T37780" s="121"/>
      <c r="V37780" s="121"/>
      <c r="X37780" s="121"/>
      <c r="Z37780" s="121"/>
    </row>
    <row r="37781" spans="16:26" x14ac:dyDescent="0.25">
      <c r="P37781" s="122"/>
      <c r="R37781" s="122"/>
      <c r="T37781" s="122"/>
      <c r="V37781" s="122"/>
      <c r="X37781" s="122"/>
      <c r="Z37781" s="122"/>
    </row>
    <row r="37782" spans="16:26" x14ac:dyDescent="0.25">
      <c r="P37782" s="118"/>
      <c r="R37782" s="118"/>
      <c r="T37782" s="118"/>
      <c r="V37782" s="118"/>
      <c r="X37782" s="118"/>
      <c r="Z37782" s="118"/>
    </row>
    <row r="37783" spans="16:26" x14ac:dyDescent="0.25">
      <c r="P37783" s="119"/>
      <c r="R37783" s="119"/>
      <c r="T37783" s="119"/>
      <c r="V37783" s="119"/>
      <c r="X37783" s="119"/>
      <c r="Z37783" s="119"/>
    </row>
    <row r="37784" spans="16:26" x14ac:dyDescent="0.25">
      <c r="P37784" s="119"/>
      <c r="R37784" s="119"/>
      <c r="T37784" s="119"/>
      <c r="V37784" s="119"/>
      <c r="X37784" s="119"/>
      <c r="Z37784" s="119"/>
    </row>
    <row r="37785" spans="16:26" x14ac:dyDescent="0.25">
      <c r="P37785" s="120"/>
      <c r="R37785" s="120"/>
      <c r="T37785" s="120"/>
      <c r="V37785" s="120"/>
      <c r="X37785" s="120"/>
      <c r="Z37785" s="120"/>
    </row>
    <row r="37786" spans="16:26" x14ac:dyDescent="0.25">
      <c r="P37786" s="119"/>
      <c r="R37786" s="119"/>
      <c r="T37786" s="119"/>
      <c r="V37786" s="119"/>
      <c r="X37786" s="119"/>
      <c r="Z37786" s="119"/>
    </row>
    <row r="37787" spans="16:26" x14ac:dyDescent="0.25">
      <c r="P37787" s="119"/>
      <c r="R37787" s="119"/>
      <c r="T37787" s="119"/>
      <c r="V37787" s="119"/>
      <c r="X37787" s="119"/>
      <c r="Z37787" s="119"/>
    </row>
    <row r="37788" spans="16:26" x14ac:dyDescent="0.25">
      <c r="P37788" s="120"/>
      <c r="R37788" s="120"/>
      <c r="T37788" s="120"/>
      <c r="V37788" s="120"/>
      <c r="X37788" s="120"/>
      <c r="Z37788" s="120"/>
    </row>
    <row r="37789" spans="16:26" x14ac:dyDescent="0.25">
      <c r="P37789" s="119"/>
      <c r="R37789" s="119"/>
      <c r="T37789" s="119"/>
      <c r="V37789" s="119"/>
      <c r="X37789" s="119"/>
      <c r="Z37789" s="119"/>
    </row>
    <row r="37790" spans="16:26" x14ac:dyDescent="0.25">
      <c r="P37790" s="120"/>
      <c r="R37790" s="120"/>
      <c r="T37790" s="120"/>
      <c r="V37790" s="120"/>
      <c r="X37790" s="120"/>
      <c r="Z37790" s="120"/>
    </row>
    <row r="37791" spans="16:26" x14ac:dyDescent="0.25">
      <c r="P37791" s="119"/>
      <c r="R37791" s="119"/>
      <c r="T37791" s="119"/>
      <c r="V37791" s="119"/>
      <c r="X37791" s="119"/>
      <c r="Z37791" s="119"/>
    </row>
    <row r="37792" spans="16:26" x14ac:dyDescent="0.25">
      <c r="P37792" s="119"/>
      <c r="R37792" s="119"/>
      <c r="T37792" s="119"/>
      <c r="V37792" s="119"/>
      <c r="X37792" s="119"/>
      <c r="Z37792" s="119"/>
    </row>
    <row r="37793" spans="16:26" x14ac:dyDescent="0.25">
      <c r="P37793" s="119"/>
      <c r="R37793" s="119"/>
      <c r="T37793" s="119"/>
      <c r="V37793" s="119"/>
      <c r="X37793" s="119"/>
      <c r="Z37793" s="119"/>
    </row>
    <row r="37794" spans="16:26" x14ac:dyDescent="0.25">
      <c r="P37794" s="121"/>
      <c r="R37794" s="121"/>
      <c r="T37794" s="121"/>
      <c r="V37794" s="121"/>
      <c r="X37794" s="121"/>
      <c r="Z37794" s="121"/>
    </row>
    <row r="37795" spans="16:26" x14ac:dyDescent="0.25">
      <c r="P37795" s="121"/>
      <c r="R37795" s="121"/>
      <c r="T37795" s="121"/>
      <c r="V37795" s="121"/>
      <c r="X37795" s="121"/>
      <c r="Z37795" s="121"/>
    </row>
    <row r="37796" spans="16:26" x14ac:dyDescent="0.25">
      <c r="P37796" s="121"/>
      <c r="R37796" s="121"/>
      <c r="T37796" s="121"/>
      <c r="V37796" s="121"/>
      <c r="X37796" s="121"/>
      <c r="Z37796" s="121"/>
    </row>
    <row r="37797" spans="16:26" x14ac:dyDescent="0.25">
      <c r="P37797" s="121"/>
      <c r="R37797" s="121"/>
      <c r="T37797" s="121"/>
      <c r="V37797" s="121"/>
      <c r="X37797" s="121"/>
      <c r="Z37797" s="121"/>
    </row>
    <row r="37798" spans="16:26" x14ac:dyDescent="0.25">
      <c r="P37798" s="122"/>
      <c r="R37798" s="122"/>
      <c r="T37798" s="122"/>
      <c r="V37798" s="122"/>
      <c r="X37798" s="122"/>
      <c r="Z37798" s="122"/>
    </row>
    <row r="37799" spans="16:26" x14ac:dyDescent="0.25">
      <c r="P37799" s="118"/>
      <c r="R37799" s="118"/>
      <c r="T37799" s="118"/>
      <c r="V37799" s="118"/>
      <c r="X37799" s="118"/>
      <c r="Z37799" s="118"/>
    </row>
    <row r="37800" spans="16:26" x14ac:dyDescent="0.25">
      <c r="P37800" s="119"/>
      <c r="R37800" s="119"/>
      <c r="T37800" s="119"/>
      <c r="V37800" s="119"/>
      <c r="X37800" s="119"/>
      <c r="Z37800" s="119"/>
    </row>
    <row r="37801" spans="16:26" x14ac:dyDescent="0.25">
      <c r="P37801" s="119"/>
      <c r="R37801" s="119"/>
      <c r="T37801" s="119"/>
      <c r="V37801" s="119"/>
      <c r="X37801" s="119"/>
      <c r="Z37801" s="119"/>
    </row>
    <row r="37802" spans="16:26" x14ac:dyDescent="0.25">
      <c r="P37802" s="120"/>
      <c r="R37802" s="120"/>
      <c r="T37802" s="120"/>
      <c r="V37802" s="120"/>
      <c r="X37802" s="120"/>
      <c r="Z37802" s="120"/>
    </row>
    <row r="37803" spans="16:26" x14ac:dyDescent="0.25">
      <c r="P37803" s="119"/>
      <c r="R37803" s="119"/>
      <c r="T37803" s="119"/>
      <c r="V37803" s="119"/>
      <c r="X37803" s="119"/>
      <c r="Z37803" s="119"/>
    </row>
    <row r="37804" spans="16:26" x14ac:dyDescent="0.25">
      <c r="P37804" s="119"/>
      <c r="R37804" s="119"/>
      <c r="T37804" s="119"/>
      <c r="V37804" s="119"/>
      <c r="X37804" s="119"/>
      <c r="Z37804" s="119"/>
    </row>
    <row r="37805" spans="16:26" x14ac:dyDescent="0.25">
      <c r="P37805" s="120"/>
      <c r="R37805" s="120"/>
      <c r="T37805" s="120"/>
      <c r="V37805" s="120"/>
      <c r="X37805" s="120"/>
      <c r="Z37805" s="120"/>
    </row>
    <row r="37806" spans="16:26" x14ac:dyDescent="0.25">
      <c r="P37806" s="119"/>
      <c r="R37806" s="119"/>
      <c r="T37806" s="119"/>
      <c r="V37806" s="119"/>
      <c r="X37806" s="119"/>
      <c r="Z37806" s="119"/>
    </row>
    <row r="37807" spans="16:26" x14ac:dyDescent="0.25">
      <c r="P37807" s="120"/>
      <c r="R37807" s="120"/>
      <c r="T37807" s="120"/>
      <c r="V37807" s="120"/>
      <c r="X37807" s="120"/>
      <c r="Z37807" s="120"/>
    </row>
    <row r="37808" spans="16:26" x14ac:dyDescent="0.25">
      <c r="P37808" s="119"/>
      <c r="R37808" s="119"/>
      <c r="T37808" s="119"/>
      <c r="V37808" s="119"/>
      <c r="X37808" s="119"/>
      <c r="Z37808" s="119"/>
    </row>
    <row r="37809" spans="16:26" x14ac:dyDescent="0.25">
      <c r="P37809" s="119"/>
      <c r="R37809" s="119"/>
      <c r="T37809" s="119"/>
      <c r="V37809" s="119"/>
      <c r="X37809" s="119"/>
      <c r="Z37809" s="119"/>
    </row>
    <row r="37810" spans="16:26" x14ac:dyDescent="0.25">
      <c r="P37810" s="119"/>
      <c r="R37810" s="119"/>
      <c r="T37810" s="119"/>
      <c r="V37810" s="119"/>
      <c r="X37810" s="119"/>
      <c r="Z37810" s="119"/>
    </row>
    <row r="37811" spans="16:26" x14ac:dyDescent="0.25">
      <c r="P37811" s="121"/>
      <c r="R37811" s="121"/>
      <c r="T37811" s="121"/>
      <c r="V37811" s="121"/>
      <c r="X37811" s="121"/>
      <c r="Z37811" s="121"/>
    </row>
    <row r="37812" spans="16:26" x14ac:dyDescent="0.25">
      <c r="P37812" s="121"/>
      <c r="R37812" s="121"/>
      <c r="T37812" s="121"/>
      <c r="V37812" s="121"/>
      <c r="X37812" s="121"/>
      <c r="Z37812" s="121"/>
    </row>
    <row r="37813" spans="16:26" x14ac:dyDescent="0.25">
      <c r="P37813" s="121"/>
      <c r="R37813" s="121"/>
      <c r="T37813" s="121"/>
      <c r="V37813" s="121"/>
      <c r="X37813" s="121"/>
      <c r="Z37813" s="121"/>
    </row>
    <row r="37814" spans="16:26" x14ac:dyDescent="0.25">
      <c r="P37814" s="121"/>
      <c r="R37814" s="121"/>
      <c r="T37814" s="121"/>
      <c r="V37814" s="121"/>
      <c r="X37814" s="121"/>
      <c r="Z37814" s="121"/>
    </row>
    <row r="37815" spans="16:26" x14ac:dyDescent="0.25">
      <c r="P37815" s="122"/>
      <c r="R37815" s="122"/>
      <c r="T37815" s="122"/>
      <c r="V37815" s="122"/>
      <c r="X37815" s="122"/>
      <c r="Z37815" s="122"/>
    </row>
    <row r="37816" spans="16:26" x14ac:dyDescent="0.25">
      <c r="P37816" s="118"/>
      <c r="R37816" s="118"/>
      <c r="T37816" s="118"/>
      <c r="V37816" s="118"/>
      <c r="X37816" s="118"/>
      <c r="Z37816" s="118"/>
    </row>
    <row r="37817" spans="16:26" x14ac:dyDescent="0.25">
      <c r="P37817" s="119"/>
      <c r="R37817" s="119"/>
      <c r="T37817" s="119"/>
      <c r="V37817" s="119"/>
      <c r="X37817" s="119"/>
      <c r="Z37817" s="119"/>
    </row>
    <row r="37818" spans="16:26" x14ac:dyDescent="0.25">
      <c r="P37818" s="119"/>
      <c r="R37818" s="119"/>
      <c r="T37818" s="119"/>
      <c r="V37818" s="119"/>
      <c r="X37818" s="119"/>
      <c r="Z37818" s="119"/>
    </row>
    <row r="37819" spans="16:26" x14ac:dyDescent="0.25">
      <c r="P37819" s="120"/>
      <c r="R37819" s="120"/>
      <c r="T37819" s="120"/>
      <c r="V37819" s="120"/>
      <c r="X37819" s="120"/>
      <c r="Z37819" s="120"/>
    </row>
    <row r="37820" spans="16:26" x14ac:dyDescent="0.25">
      <c r="P37820" s="119"/>
      <c r="R37820" s="119"/>
      <c r="T37820" s="119"/>
      <c r="V37820" s="119"/>
      <c r="X37820" s="119"/>
      <c r="Z37820" s="119"/>
    </row>
    <row r="37821" spans="16:26" x14ac:dyDescent="0.25">
      <c r="P37821" s="119"/>
      <c r="R37821" s="119"/>
      <c r="T37821" s="119"/>
      <c r="V37821" s="119"/>
      <c r="X37821" s="119"/>
      <c r="Z37821" s="119"/>
    </row>
    <row r="37822" spans="16:26" x14ac:dyDescent="0.25">
      <c r="P37822" s="120"/>
      <c r="R37822" s="120"/>
      <c r="T37822" s="120"/>
      <c r="V37822" s="120"/>
      <c r="X37822" s="120"/>
      <c r="Z37822" s="120"/>
    </row>
    <row r="37823" spans="16:26" x14ac:dyDescent="0.25">
      <c r="P37823" s="119"/>
      <c r="R37823" s="119"/>
      <c r="T37823" s="119"/>
      <c r="V37823" s="119"/>
      <c r="X37823" s="119"/>
      <c r="Z37823" s="119"/>
    </row>
    <row r="37824" spans="16:26" x14ac:dyDescent="0.25">
      <c r="P37824" s="120"/>
      <c r="R37824" s="120"/>
      <c r="T37824" s="120"/>
      <c r="V37824" s="120"/>
      <c r="X37824" s="120"/>
      <c r="Z37824" s="120"/>
    </row>
    <row r="37825" spans="16:26" x14ac:dyDescent="0.25">
      <c r="P37825" s="119"/>
      <c r="R37825" s="119"/>
      <c r="T37825" s="119"/>
      <c r="V37825" s="119"/>
      <c r="X37825" s="119"/>
      <c r="Z37825" s="119"/>
    </row>
    <row r="37826" spans="16:26" x14ac:dyDescent="0.25">
      <c r="P37826" s="119"/>
      <c r="R37826" s="119"/>
      <c r="T37826" s="119"/>
      <c r="V37826" s="119"/>
      <c r="X37826" s="119"/>
      <c r="Z37826" s="119"/>
    </row>
    <row r="37827" spans="16:26" x14ac:dyDescent="0.25">
      <c r="P37827" s="119"/>
      <c r="R37827" s="119"/>
      <c r="T37827" s="119"/>
      <c r="V37827" s="119"/>
      <c r="X37827" s="119"/>
      <c r="Z37827" s="119"/>
    </row>
    <row r="37828" spans="16:26" x14ac:dyDescent="0.25">
      <c r="P37828" s="121"/>
      <c r="R37828" s="121"/>
      <c r="T37828" s="121"/>
      <c r="V37828" s="121"/>
      <c r="X37828" s="121"/>
      <c r="Z37828" s="121"/>
    </row>
    <row r="37829" spans="16:26" x14ac:dyDescent="0.25">
      <c r="P37829" s="121"/>
      <c r="R37829" s="121"/>
      <c r="T37829" s="121"/>
      <c r="V37829" s="121"/>
      <c r="X37829" s="121"/>
      <c r="Z37829" s="121"/>
    </row>
    <row r="37830" spans="16:26" x14ac:dyDescent="0.25">
      <c r="P37830" s="121"/>
      <c r="R37830" s="121"/>
      <c r="T37830" s="121"/>
      <c r="V37830" s="121"/>
      <c r="X37830" s="121"/>
      <c r="Z37830" s="121"/>
    </row>
    <row r="37831" spans="16:26" x14ac:dyDescent="0.25">
      <c r="P37831" s="121"/>
      <c r="R37831" s="121"/>
      <c r="T37831" s="121"/>
      <c r="V37831" s="121"/>
      <c r="X37831" s="121"/>
      <c r="Z37831" s="121"/>
    </row>
    <row r="37832" spans="16:26" x14ac:dyDescent="0.25">
      <c r="P37832" s="122"/>
      <c r="R37832" s="122"/>
      <c r="T37832" s="122"/>
      <c r="V37832" s="122"/>
      <c r="X37832" s="122"/>
      <c r="Z37832" s="122"/>
    </row>
    <row r="37833" spans="16:26" x14ac:dyDescent="0.25">
      <c r="P37833" s="118"/>
      <c r="R37833" s="118"/>
      <c r="T37833" s="118"/>
      <c r="V37833" s="118"/>
      <c r="X37833" s="118"/>
      <c r="Z37833" s="118"/>
    </row>
    <row r="37834" spans="16:26" x14ac:dyDescent="0.25">
      <c r="P37834" s="119"/>
      <c r="R37834" s="119"/>
      <c r="T37834" s="119"/>
      <c r="V37834" s="119"/>
      <c r="X37834" s="119"/>
      <c r="Z37834" s="119"/>
    </row>
    <row r="37835" spans="16:26" x14ac:dyDescent="0.25">
      <c r="P37835" s="119"/>
      <c r="R37835" s="119"/>
      <c r="T37835" s="119"/>
      <c r="V37835" s="119"/>
      <c r="X37835" s="119"/>
      <c r="Z37835" s="119"/>
    </row>
    <row r="37836" spans="16:26" x14ac:dyDescent="0.25">
      <c r="P37836" s="120"/>
      <c r="R37836" s="120"/>
      <c r="T37836" s="120"/>
      <c r="V37836" s="120"/>
      <c r="X37836" s="120"/>
      <c r="Z37836" s="120"/>
    </row>
    <row r="37837" spans="16:26" x14ac:dyDescent="0.25">
      <c r="P37837" s="119"/>
      <c r="R37837" s="119"/>
      <c r="T37837" s="119"/>
      <c r="V37837" s="119"/>
      <c r="X37837" s="119"/>
      <c r="Z37837" s="119"/>
    </row>
    <row r="37838" spans="16:26" x14ac:dyDescent="0.25">
      <c r="P37838" s="119"/>
      <c r="R37838" s="119"/>
      <c r="T37838" s="119"/>
      <c r="V37838" s="119"/>
      <c r="X37838" s="119"/>
      <c r="Z37838" s="119"/>
    </row>
    <row r="37839" spans="16:26" x14ac:dyDescent="0.25">
      <c r="P37839" s="120"/>
      <c r="R37839" s="120"/>
      <c r="T37839" s="120"/>
      <c r="V37839" s="120"/>
      <c r="X37839" s="120"/>
      <c r="Z37839" s="120"/>
    </row>
    <row r="37840" spans="16:26" x14ac:dyDescent="0.25">
      <c r="P37840" s="119"/>
      <c r="R37840" s="119"/>
      <c r="T37840" s="119"/>
      <c r="V37840" s="119"/>
      <c r="X37840" s="119"/>
      <c r="Z37840" s="119"/>
    </row>
    <row r="37841" spans="16:26" x14ac:dyDescent="0.25">
      <c r="P37841" s="120"/>
      <c r="R37841" s="120"/>
      <c r="T37841" s="120"/>
      <c r="V37841" s="120"/>
      <c r="X37841" s="120"/>
      <c r="Z37841" s="120"/>
    </row>
    <row r="37842" spans="16:26" x14ac:dyDescent="0.25">
      <c r="P37842" s="119"/>
      <c r="R37842" s="119"/>
      <c r="T37842" s="119"/>
      <c r="V37842" s="119"/>
      <c r="X37842" s="119"/>
      <c r="Z37842" s="119"/>
    </row>
    <row r="37843" spans="16:26" x14ac:dyDescent="0.25">
      <c r="P37843" s="119"/>
      <c r="R37843" s="119"/>
      <c r="T37843" s="119"/>
      <c r="V37843" s="119"/>
      <c r="X37843" s="119"/>
      <c r="Z37843" s="119"/>
    </row>
    <row r="37844" spans="16:26" x14ac:dyDescent="0.25">
      <c r="P37844" s="119"/>
      <c r="R37844" s="119"/>
      <c r="T37844" s="119"/>
      <c r="V37844" s="119"/>
      <c r="X37844" s="119"/>
      <c r="Z37844" s="119"/>
    </row>
    <row r="37845" spans="16:26" x14ac:dyDescent="0.25">
      <c r="P37845" s="121"/>
      <c r="R37845" s="121"/>
      <c r="T37845" s="121"/>
      <c r="V37845" s="121"/>
      <c r="X37845" s="121"/>
      <c r="Z37845" s="121"/>
    </row>
    <row r="37846" spans="16:26" x14ac:dyDescent="0.25">
      <c r="P37846" s="121"/>
      <c r="R37846" s="121"/>
      <c r="T37846" s="121"/>
      <c r="V37846" s="121"/>
      <c r="X37846" s="121"/>
      <c r="Z37846" s="121"/>
    </row>
    <row r="37847" spans="16:26" x14ac:dyDescent="0.25">
      <c r="P37847" s="121"/>
      <c r="R37847" s="121"/>
      <c r="T37847" s="121"/>
      <c r="V37847" s="121"/>
      <c r="X37847" s="121"/>
      <c r="Z37847" s="121"/>
    </row>
    <row r="37848" spans="16:26" x14ac:dyDescent="0.25">
      <c r="P37848" s="121"/>
      <c r="R37848" s="121"/>
      <c r="T37848" s="121"/>
      <c r="V37848" s="121"/>
      <c r="X37848" s="121"/>
      <c r="Z37848" s="121"/>
    </row>
    <row r="37849" spans="16:26" x14ac:dyDescent="0.25">
      <c r="P37849" s="122"/>
      <c r="R37849" s="122"/>
      <c r="T37849" s="122"/>
      <c r="V37849" s="122"/>
      <c r="X37849" s="122"/>
      <c r="Z37849" s="122"/>
    </row>
    <row r="37850" spans="16:26" x14ac:dyDescent="0.25">
      <c r="P37850" s="118"/>
      <c r="R37850" s="118"/>
      <c r="T37850" s="118"/>
      <c r="V37850" s="118"/>
      <c r="X37850" s="118"/>
      <c r="Z37850" s="118"/>
    </row>
    <row r="37851" spans="16:26" x14ac:dyDescent="0.25">
      <c r="P37851" s="119"/>
      <c r="R37851" s="119"/>
      <c r="T37851" s="119"/>
      <c r="V37851" s="119"/>
      <c r="X37851" s="119"/>
      <c r="Z37851" s="119"/>
    </row>
    <row r="37852" spans="16:26" x14ac:dyDescent="0.25">
      <c r="P37852" s="119"/>
      <c r="R37852" s="119"/>
      <c r="T37852" s="119"/>
      <c r="V37852" s="119"/>
      <c r="X37852" s="119"/>
      <c r="Z37852" s="119"/>
    </row>
    <row r="37853" spans="16:26" x14ac:dyDescent="0.25">
      <c r="P37853" s="120"/>
      <c r="R37853" s="120"/>
      <c r="T37853" s="120"/>
      <c r="V37853" s="120"/>
      <c r="X37853" s="120"/>
      <c r="Z37853" s="120"/>
    </row>
    <row r="37854" spans="16:26" x14ac:dyDescent="0.25">
      <c r="P37854" s="119"/>
      <c r="R37854" s="119"/>
      <c r="T37854" s="119"/>
      <c r="V37854" s="119"/>
      <c r="X37854" s="119"/>
      <c r="Z37854" s="119"/>
    </row>
    <row r="37855" spans="16:26" x14ac:dyDescent="0.25">
      <c r="P37855" s="119"/>
      <c r="R37855" s="119"/>
      <c r="T37855" s="119"/>
      <c r="V37855" s="119"/>
      <c r="X37855" s="119"/>
      <c r="Z37855" s="119"/>
    </row>
    <row r="37856" spans="16:26" x14ac:dyDescent="0.25">
      <c r="P37856" s="120"/>
      <c r="R37856" s="120"/>
      <c r="T37856" s="120"/>
      <c r="V37856" s="120"/>
      <c r="X37856" s="120"/>
      <c r="Z37856" s="120"/>
    </row>
    <row r="37857" spans="16:26" x14ac:dyDescent="0.25">
      <c r="P37857" s="119"/>
      <c r="R37857" s="119"/>
      <c r="T37857" s="119"/>
      <c r="V37857" s="119"/>
      <c r="X37857" s="119"/>
      <c r="Z37857" s="119"/>
    </row>
    <row r="37858" spans="16:26" x14ac:dyDescent="0.25">
      <c r="P37858" s="120"/>
      <c r="R37858" s="120"/>
      <c r="T37858" s="120"/>
      <c r="V37858" s="120"/>
      <c r="X37858" s="120"/>
      <c r="Z37858" s="120"/>
    </row>
    <row r="37859" spans="16:26" x14ac:dyDescent="0.25">
      <c r="P37859" s="119"/>
      <c r="R37859" s="119"/>
      <c r="T37859" s="119"/>
      <c r="V37859" s="119"/>
      <c r="X37859" s="119"/>
      <c r="Z37859" s="119"/>
    </row>
    <row r="37860" spans="16:26" x14ac:dyDescent="0.25">
      <c r="P37860" s="119"/>
      <c r="R37860" s="119"/>
      <c r="T37860" s="119"/>
      <c r="V37860" s="119"/>
      <c r="X37860" s="119"/>
      <c r="Z37860" s="119"/>
    </row>
    <row r="37861" spans="16:26" x14ac:dyDescent="0.25">
      <c r="P37861" s="119"/>
      <c r="R37861" s="119"/>
      <c r="T37861" s="119"/>
      <c r="V37861" s="119"/>
      <c r="X37861" s="119"/>
      <c r="Z37861" s="119"/>
    </row>
    <row r="37862" spans="16:26" x14ac:dyDescent="0.25">
      <c r="P37862" s="121"/>
      <c r="R37862" s="121"/>
      <c r="T37862" s="121"/>
      <c r="V37862" s="121"/>
      <c r="X37862" s="121"/>
      <c r="Z37862" s="121"/>
    </row>
    <row r="37863" spans="16:26" x14ac:dyDescent="0.25">
      <c r="P37863" s="121"/>
      <c r="R37863" s="121"/>
      <c r="T37863" s="121"/>
      <c r="V37863" s="121"/>
      <c r="X37863" s="121"/>
      <c r="Z37863" s="121"/>
    </row>
    <row r="37864" spans="16:26" x14ac:dyDescent="0.25">
      <c r="P37864" s="121"/>
      <c r="R37864" s="121"/>
      <c r="T37864" s="121"/>
      <c r="V37864" s="121"/>
      <c r="X37864" s="121"/>
      <c r="Z37864" s="121"/>
    </row>
    <row r="37865" spans="16:26" x14ac:dyDescent="0.25">
      <c r="P37865" s="121"/>
      <c r="R37865" s="121"/>
      <c r="T37865" s="121"/>
      <c r="V37865" s="121"/>
      <c r="X37865" s="121"/>
      <c r="Z37865" s="121"/>
    </row>
    <row r="37866" spans="16:26" x14ac:dyDescent="0.25">
      <c r="P37866" s="122"/>
      <c r="R37866" s="122"/>
      <c r="T37866" s="122"/>
      <c r="V37866" s="122"/>
      <c r="X37866" s="122"/>
      <c r="Z37866" s="122"/>
    </row>
    <row r="37867" spans="16:26" x14ac:dyDescent="0.25">
      <c r="P37867" s="118"/>
      <c r="R37867" s="118"/>
      <c r="T37867" s="118"/>
      <c r="V37867" s="118"/>
      <c r="X37867" s="118"/>
      <c r="Z37867" s="118"/>
    </row>
    <row r="37868" spans="16:26" x14ac:dyDescent="0.25">
      <c r="P37868" s="119"/>
      <c r="R37868" s="119"/>
      <c r="T37868" s="119"/>
      <c r="V37868" s="119"/>
      <c r="X37868" s="119"/>
      <c r="Z37868" s="119"/>
    </row>
    <row r="37869" spans="16:26" x14ac:dyDescent="0.25">
      <c r="P37869" s="119"/>
      <c r="R37869" s="119"/>
      <c r="T37869" s="119"/>
      <c r="V37869" s="119"/>
      <c r="X37869" s="119"/>
      <c r="Z37869" s="119"/>
    </row>
    <row r="37870" spans="16:26" x14ac:dyDescent="0.25">
      <c r="P37870" s="120"/>
      <c r="R37870" s="120"/>
      <c r="T37870" s="120"/>
      <c r="V37870" s="120"/>
      <c r="X37870" s="120"/>
      <c r="Z37870" s="120"/>
    </row>
    <row r="37871" spans="16:26" x14ac:dyDescent="0.25">
      <c r="P37871" s="119"/>
      <c r="R37871" s="119"/>
      <c r="T37871" s="119"/>
      <c r="V37871" s="119"/>
      <c r="X37871" s="119"/>
      <c r="Z37871" s="119"/>
    </row>
    <row r="37872" spans="16:26" x14ac:dyDescent="0.25">
      <c r="P37872" s="119"/>
      <c r="R37872" s="119"/>
      <c r="T37872" s="119"/>
      <c r="V37872" s="119"/>
      <c r="X37872" s="119"/>
      <c r="Z37872" s="119"/>
    </row>
    <row r="37873" spans="16:26" x14ac:dyDescent="0.25">
      <c r="P37873" s="120"/>
      <c r="R37873" s="120"/>
      <c r="T37873" s="120"/>
      <c r="V37873" s="120"/>
      <c r="X37873" s="120"/>
      <c r="Z37873" s="120"/>
    </row>
    <row r="37874" spans="16:26" x14ac:dyDescent="0.25">
      <c r="P37874" s="119"/>
      <c r="R37874" s="119"/>
      <c r="T37874" s="119"/>
      <c r="V37874" s="119"/>
      <c r="X37874" s="119"/>
      <c r="Z37874" s="119"/>
    </row>
    <row r="37875" spans="16:26" x14ac:dyDescent="0.25">
      <c r="P37875" s="120"/>
      <c r="R37875" s="120"/>
      <c r="T37875" s="120"/>
      <c r="V37875" s="120"/>
      <c r="X37875" s="120"/>
      <c r="Z37875" s="120"/>
    </row>
    <row r="37876" spans="16:26" x14ac:dyDescent="0.25">
      <c r="P37876" s="119"/>
      <c r="R37876" s="119"/>
      <c r="T37876" s="119"/>
      <c r="V37876" s="119"/>
      <c r="X37876" s="119"/>
      <c r="Z37876" s="119"/>
    </row>
    <row r="37877" spans="16:26" x14ac:dyDescent="0.25">
      <c r="P37877" s="119"/>
      <c r="R37877" s="119"/>
      <c r="T37877" s="119"/>
      <c r="V37877" s="119"/>
      <c r="X37877" s="119"/>
      <c r="Z37877" s="119"/>
    </row>
    <row r="37878" spans="16:26" x14ac:dyDescent="0.25">
      <c r="P37878" s="119"/>
      <c r="R37878" s="119"/>
      <c r="T37878" s="119"/>
      <c r="V37878" s="119"/>
      <c r="X37878" s="119"/>
      <c r="Z37878" s="119"/>
    </row>
    <row r="37879" spans="16:26" x14ac:dyDescent="0.25">
      <c r="P37879" s="121"/>
      <c r="R37879" s="121"/>
      <c r="T37879" s="121"/>
      <c r="V37879" s="121"/>
      <c r="X37879" s="121"/>
      <c r="Z37879" s="121"/>
    </row>
    <row r="37880" spans="16:26" x14ac:dyDescent="0.25">
      <c r="P37880" s="121"/>
      <c r="R37880" s="121"/>
      <c r="T37880" s="121"/>
      <c r="V37880" s="121"/>
      <c r="X37880" s="121"/>
      <c r="Z37880" s="121"/>
    </row>
    <row r="37881" spans="16:26" x14ac:dyDescent="0.25">
      <c r="P37881" s="121"/>
      <c r="R37881" s="121"/>
      <c r="T37881" s="121"/>
      <c r="V37881" s="121"/>
      <c r="X37881" s="121"/>
      <c r="Z37881" s="121"/>
    </row>
    <row r="37882" spans="16:26" x14ac:dyDescent="0.25">
      <c r="P37882" s="121"/>
      <c r="R37882" s="121"/>
      <c r="T37882" s="121"/>
      <c r="V37882" s="121"/>
      <c r="X37882" s="121"/>
      <c r="Z37882" s="121"/>
    </row>
    <row r="37883" spans="16:26" x14ac:dyDescent="0.25">
      <c r="P37883" s="122"/>
      <c r="R37883" s="122"/>
      <c r="T37883" s="122"/>
      <c r="V37883" s="122"/>
      <c r="X37883" s="122"/>
      <c r="Z37883" s="122"/>
    </row>
    <row r="37884" spans="16:26" x14ac:dyDescent="0.25">
      <c r="P37884" s="118"/>
      <c r="R37884" s="118"/>
      <c r="T37884" s="118"/>
      <c r="V37884" s="118"/>
      <c r="X37884" s="118"/>
      <c r="Z37884" s="118"/>
    </row>
    <row r="37885" spans="16:26" x14ac:dyDescent="0.25">
      <c r="P37885" s="119"/>
      <c r="R37885" s="119"/>
      <c r="T37885" s="119"/>
      <c r="V37885" s="119"/>
      <c r="X37885" s="119"/>
      <c r="Z37885" s="119"/>
    </row>
    <row r="37886" spans="16:26" x14ac:dyDescent="0.25">
      <c r="P37886" s="119"/>
      <c r="R37886" s="119"/>
      <c r="T37886" s="119"/>
      <c r="V37886" s="119"/>
      <c r="X37886" s="119"/>
      <c r="Z37886" s="119"/>
    </row>
    <row r="37887" spans="16:26" x14ac:dyDescent="0.25">
      <c r="P37887" s="120"/>
      <c r="R37887" s="120"/>
      <c r="T37887" s="120"/>
      <c r="V37887" s="120"/>
      <c r="X37887" s="120"/>
      <c r="Z37887" s="120"/>
    </row>
    <row r="37888" spans="16:26" x14ac:dyDescent="0.25">
      <c r="P37888" s="119"/>
      <c r="R37888" s="119"/>
      <c r="T37888" s="119"/>
      <c r="V37888" s="119"/>
      <c r="X37888" s="119"/>
      <c r="Z37888" s="119"/>
    </row>
    <row r="37889" spans="16:26" x14ac:dyDescent="0.25">
      <c r="P37889" s="119"/>
      <c r="R37889" s="119"/>
      <c r="T37889" s="119"/>
      <c r="V37889" s="119"/>
      <c r="X37889" s="119"/>
      <c r="Z37889" s="119"/>
    </row>
    <row r="37890" spans="16:26" x14ac:dyDescent="0.25">
      <c r="P37890" s="120"/>
      <c r="R37890" s="120"/>
      <c r="T37890" s="120"/>
      <c r="V37890" s="120"/>
      <c r="X37890" s="120"/>
      <c r="Z37890" s="120"/>
    </row>
    <row r="37891" spans="16:26" x14ac:dyDescent="0.25">
      <c r="P37891" s="119"/>
      <c r="R37891" s="119"/>
      <c r="T37891" s="119"/>
      <c r="V37891" s="119"/>
      <c r="X37891" s="119"/>
      <c r="Z37891" s="119"/>
    </row>
    <row r="37892" spans="16:26" x14ac:dyDescent="0.25">
      <c r="P37892" s="120"/>
      <c r="R37892" s="120"/>
      <c r="T37892" s="120"/>
      <c r="V37892" s="120"/>
      <c r="X37892" s="120"/>
      <c r="Z37892" s="120"/>
    </row>
    <row r="37893" spans="16:26" x14ac:dyDescent="0.25">
      <c r="P37893" s="119"/>
      <c r="R37893" s="119"/>
      <c r="T37893" s="119"/>
      <c r="V37893" s="119"/>
      <c r="X37893" s="119"/>
      <c r="Z37893" s="119"/>
    </row>
    <row r="37894" spans="16:26" x14ac:dyDescent="0.25">
      <c r="P37894" s="119"/>
      <c r="R37894" s="119"/>
      <c r="T37894" s="119"/>
      <c r="V37894" s="119"/>
      <c r="X37894" s="119"/>
      <c r="Z37894" s="119"/>
    </row>
    <row r="37895" spans="16:26" x14ac:dyDescent="0.25">
      <c r="P37895" s="119"/>
      <c r="R37895" s="119"/>
      <c r="T37895" s="119"/>
      <c r="V37895" s="119"/>
      <c r="X37895" s="119"/>
      <c r="Z37895" s="119"/>
    </row>
    <row r="37896" spans="16:26" x14ac:dyDescent="0.25">
      <c r="P37896" s="121"/>
      <c r="R37896" s="121"/>
      <c r="T37896" s="121"/>
      <c r="V37896" s="121"/>
      <c r="X37896" s="121"/>
      <c r="Z37896" s="121"/>
    </row>
    <row r="37897" spans="16:26" x14ac:dyDescent="0.25">
      <c r="P37897" s="121"/>
      <c r="R37897" s="121"/>
      <c r="T37897" s="121"/>
      <c r="V37897" s="121"/>
      <c r="X37897" s="121"/>
      <c r="Z37897" s="121"/>
    </row>
    <row r="37898" spans="16:26" x14ac:dyDescent="0.25">
      <c r="P37898" s="121"/>
      <c r="R37898" s="121"/>
      <c r="T37898" s="121"/>
      <c r="V37898" s="121"/>
      <c r="X37898" s="121"/>
      <c r="Z37898" s="121"/>
    </row>
    <row r="37899" spans="16:26" x14ac:dyDescent="0.25">
      <c r="P37899" s="121"/>
      <c r="R37899" s="121"/>
      <c r="T37899" s="121"/>
      <c r="V37899" s="121"/>
      <c r="X37899" s="121"/>
      <c r="Z37899" s="121"/>
    </row>
    <row r="37900" spans="16:26" x14ac:dyDescent="0.25">
      <c r="P37900" s="122"/>
      <c r="R37900" s="122"/>
      <c r="T37900" s="122"/>
      <c r="V37900" s="122"/>
      <c r="X37900" s="122"/>
      <c r="Z37900" s="122"/>
    </row>
    <row r="37901" spans="16:26" x14ac:dyDescent="0.25">
      <c r="P37901" s="118"/>
      <c r="R37901" s="118"/>
      <c r="T37901" s="118"/>
      <c r="V37901" s="118"/>
      <c r="X37901" s="118"/>
      <c r="Z37901" s="118"/>
    </row>
    <row r="37902" spans="16:26" x14ac:dyDescent="0.25">
      <c r="P37902" s="119"/>
      <c r="R37902" s="119"/>
      <c r="T37902" s="119"/>
      <c r="V37902" s="119"/>
      <c r="X37902" s="119"/>
      <c r="Z37902" s="119"/>
    </row>
    <row r="37903" spans="16:26" x14ac:dyDescent="0.25">
      <c r="P37903" s="119"/>
      <c r="R37903" s="119"/>
      <c r="T37903" s="119"/>
      <c r="V37903" s="119"/>
      <c r="X37903" s="119"/>
      <c r="Z37903" s="119"/>
    </row>
    <row r="37904" spans="16:26" x14ac:dyDescent="0.25">
      <c r="P37904" s="120"/>
      <c r="R37904" s="120"/>
      <c r="T37904" s="120"/>
      <c r="V37904" s="120"/>
      <c r="X37904" s="120"/>
      <c r="Z37904" s="120"/>
    </row>
    <row r="37905" spans="16:26" x14ac:dyDescent="0.25">
      <c r="P37905" s="119"/>
      <c r="R37905" s="119"/>
      <c r="T37905" s="119"/>
      <c r="V37905" s="119"/>
      <c r="X37905" s="119"/>
      <c r="Z37905" s="119"/>
    </row>
    <row r="37906" spans="16:26" x14ac:dyDescent="0.25">
      <c r="P37906" s="119"/>
      <c r="R37906" s="119"/>
      <c r="T37906" s="119"/>
      <c r="V37906" s="119"/>
      <c r="X37906" s="119"/>
      <c r="Z37906" s="119"/>
    </row>
    <row r="37907" spans="16:26" x14ac:dyDescent="0.25">
      <c r="P37907" s="120"/>
      <c r="R37907" s="120"/>
      <c r="T37907" s="120"/>
      <c r="V37907" s="120"/>
      <c r="X37907" s="120"/>
      <c r="Z37907" s="120"/>
    </row>
    <row r="37908" spans="16:26" x14ac:dyDescent="0.25">
      <c r="P37908" s="119"/>
      <c r="R37908" s="119"/>
      <c r="T37908" s="119"/>
      <c r="V37908" s="119"/>
      <c r="X37908" s="119"/>
      <c r="Z37908" s="119"/>
    </row>
    <row r="37909" spans="16:26" x14ac:dyDescent="0.25">
      <c r="P37909" s="120"/>
      <c r="R37909" s="120"/>
      <c r="T37909" s="120"/>
      <c r="V37909" s="120"/>
      <c r="X37909" s="120"/>
      <c r="Z37909" s="120"/>
    </row>
    <row r="37910" spans="16:26" x14ac:dyDescent="0.25">
      <c r="P37910" s="119"/>
      <c r="R37910" s="119"/>
      <c r="T37910" s="119"/>
      <c r="V37910" s="119"/>
      <c r="X37910" s="119"/>
      <c r="Z37910" s="119"/>
    </row>
    <row r="37911" spans="16:26" x14ac:dyDescent="0.25">
      <c r="P37911" s="119"/>
      <c r="R37911" s="119"/>
      <c r="T37911" s="119"/>
      <c r="V37911" s="119"/>
      <c r="X37911" s="119"/>
      <c r="Z37911" s="119"/>
    </row>
    <row r="37912" spans="16:26" x14ac:dyDescent="0.25">
      <c r="P37912" s="119"/>
      <c r="R37912" s="119"/>
      <c r="T37912" s="119"/>
      <c r="V37912" s="119"/>
      <c r="X37912" s="119"/>
      <c r="Z37912" s="119"/>
    </row>
    <row r="37913" spans="16:26" x14ac:dyDescent="0.25">
      <c r="P37913" s="121"/>
      <c r="R37913" s="121"/>
      <c r="T37913" s="121"/>
      <c r="V37913" s="121"/>
      <c r="X37913" s="121"/>
      <c r="Z37913" s="121"/>
    </row>
    <row r="37914" spans="16:26" x14ac:dyDescent="0.25">
      <c r="P37914" s="121"/>
      <c r="R37914" s="121"/>
      <c r="T37914" s="121"/>
      <c r="V37914" s="121"/>
      <c r="X37914" s="121"/>
      <c r="Z37914" s="121"/>
    </row>
    <row r="37915" spans="16:26" x14ac:dyDescent="0.25">
      <c r="P37915" s="121"/>
      <c r="R37915" s="121"/>
      <c r="T37915" s="121"/>
      <c r="V37915" s="121"/>
      <c r="X37915" s="121"/>
      <c r="Z37915" s="121"/>
    </row>
    <row r="37916" spans="16:26" x14ac:dyDescent="0.25">
      <c r="P37916" s="121"/>
      <c r="R37916" s="121"/>
      <c r="T37916" s="121"/>
      <c r="V37916" s="121"/>
      <c r="X37916" s="121"/>
      <c r="Z37916" s="121"/>
    </row>
    <row r="37917" spans="16:26" x14ac:dyDescent="0.25">
      <c r="P37917" s="122"/>
      <c r="R37917" s="122"/>
      <c r="T37917" s="122"/>
      <c r="V37917" s="122"/>
      <c r="X37917" s="122"/>
      <c r="Z37917" s="122"/>
    </row>
    <row r="37918" spans="16:26" x14ac:dyDescent="0.25">
      <c r="P37918" s="118"/>
      <c r="R37918" s="118"/>
      <c r="T37918" s="118"/>
      <c r="V37918" s="118"/>
      <c r="X37918" s="118"/>
      <c r="Z37918" s="118"/>
    </row>
    <row r="37919" spans="16:26" x14ac:dyDescent="0.25">
      <c r="P37919" s="119"/>
      <c r="R37919" s="119"/>
      <c r="T37919" s="119"/>
      <c r="V37919" s="119"/>
      <c r="X37919" s="119"/>
      <c r="Z37919" s="119"/>
    </row>
    <row r="37920" spans="16:26" x14ac:dyDescent="0.25">
      <c r="P37920" s="119"/>
      <c r="R37920" s="119"/>
      <c r="T37920" s="119"/>
      <c r="V37920" s="119"/>
      <c r="X37920" s="119"/>
      <c r="Z37920" s="119"/>
    </row>
    <row r="37921" spans="16:26" x14ac:dyDescent="0.25">
      <c r="P37921" s="120"/>
      <c r="R37921" s="120"/>
      <c r="T37921" s="120"/>
      <c r="V37921" s="120"/>
      <c r="X37921" s="120"/>
      <c r="Z37921" s="120"/>
    </row>
    <row r="37922" spans="16:26" x14ac:dyDescent="0.25">
      <c r="P37922" s="119"/>
      <c r="R37922" s="119"/>
      <c r="T37922" s="119"/>
      <c r="V37922" s="119"/>
      <c r="X37922" s="119"/>
      <c r="Z37922" s="119"/>
    </row>
    <row r="37923" spans="16:26" x14ac:dyDescent="0.25">
      <c r="P37923" s="119"/>
      <c r="R37923" s="119"/>
      <c r="T37923" s="119"/>
      <c r="V37923" s="119"/>
      <c r="X37923" s="119"/>
      <c r="Z37923" s="119"/>
    </row>
    <row r="37924" spans="16:26" x14ac:dyDescent="0.25">
      <c r="P37924" s="120"/>
      <c r="R37924" s="120"/>
      <c r="T37924" s="120"/>
      <c r="V37924" s="120"/>
      <c r="X37924" s="120"/>
      <c r="Z37924" s="120"/>
    </row>
    <row r="37925" spans="16:26" x14ac:dyDescent="0.25">
      <c r="P37925" s="119"/>
      <c r="R37925" s="119"/>
      <c r="T37925" s="119"/>
      <c r="V37925" s="119"/>
      <c r="X37925" s="119"/>
      <c r="Z37925" s="119"/>
    </row>
    <row r="37926" spans="16:26" x14ac:dyDescent="0.25">
      <c r="P37926" s="120"/>
      <c r="R37926" s="120"/>
      <c r="T37926" s="120"/>
      <c r="V37926" s="120"/>
      <c r="X37926" s="120"/>
      <c r="Z37926" s="120"/>
    </row>
    <row r="37927" spans="16:26" x14ac:dyDescent="0.25">
      <c r="P37927" s="119"/>
      <c r="R37927" s="119"/>
      <c r="T37927" s="119"/>
      <c r="V37927" s="119"/>
      <c r="X37927" s="119"/>
      <c r="Z37927" s="119"/>
    </row>
    <row r="37928" spans="16:26" x14ac:dyDescent="0.25">
      <c r="P37928" s="119"/>
      <c r="R37928" s="119"/>
      <c r="T37928" s="119"/>
      <c r="V37928" s="119"/>
      <c r="X37928" s="119"/>
      <c r="Z37928" s="119"/>
    </row>
    <row r="37929" spans="16:26" x14ac:dyDescent="0.25">
      <c r="P37929" s="119"/>
      <c r="R37929" s="119"/>
      <c r="T37929" s="119"/>
      <c r="V37929" s="119"/>
      <c r="X37929" s="119"/>
      <c r="Z37929" s="119"/>
    </row>
    <row r="37930" spans="16:26" x14ac:dyDescent="0.25">
      <c r="P37930" s="121"/>
      <c r="R37930" s="121"/>
      <c r="T37930" s="121"/>
      <c r="V37930" s="121"/>
      <c r="X37930" s="121"/>
      <c r="Z37930" s="121"/>
    </row>
    <row r="37931" spans="16:26" x14ac:dyDescent="0.25">
      <c r="P37931" s="121"/>
      <c r="R37931" s="121"/>
      <c r="T37931" s="121"/>
      <c r="V37931" s="121"/>
      <c r="X37931" s="121"/>
      <c r="Z37931" s="121"/>
    </row>
    <row r="37932" spans="16:26" x14ac:dyDescent="0.25">
      <c r="P37932" s="121"/>
      <c r="R37932" s="121"/>
      <c r="T37932" s="121"/>
      <c r="V37932" s="121"/>
      <c r="X37932" s="121"/>
      <c r="Z37932" s="121"/>
    </row>
    <row r="37933" spans="16:26" x14ac:dyDescent="0.25">
      <c r="P37933" s="121"/>
      <c r="R37933" s="121"/>
      <c r="T37933" s="121"/>
      <c r="V37933" s="121"/>
      <c r="X37933" s="121"/>
      <c r="Z37933" s="121"/>
    </row>
    <row r="37934" spans="16:26" x14ac:dyDescent="0.25">
      <c r="P37934" s="122"/>
      <c r="R37934" s="122"/>
      <c r="T37934" s="122"/>
      <c r="V37934" s="122"/>
      <c r="X37934" s="122"/>
      <c r="Z37934" s="122"/>
    </row>
    <row r="37935" spans="16:26" x14ac:dyDescent="0.25">
      <c r="P37935" s="118"/>
      <c r="R37935" s="118"/>
      <c r="T37935" s="118"/>
      <c r="V37935" s="118"/>
      <c r="X37935" s="118"/>
      <c r="Z37935" s="118"/>
    </row>
    <row r="37936" spans="16:26" x14ac:dyDescent="0.25">
      <c r="P37936" s="119"/>
      <c r="R37936" s="119"/>
      <c r="T37936" s="119"/>
      <c r="V37936" s="119"/>
      <c r="X37936" s="119"/>
      <c r="Z37936" s="119"/>
    </row>
    <row r="37937" spans="16:26" x14ac:dyDescent="0.25">
      <c r="P37937" s="119"/>
      <c r="R37937" s="119"/>
      <c r="T37937" s="119"/>
      <c r="V37937" s="119"/>
      <c r="X37937" s="119"/>
      <c r="Z37937" s="119"/>
    </row>
    <row r="37938" spans="16:26" x14ac:dyDescent="0.25">
      <c r="P37938" s="120"/>
      <c r="R37938" s="120"/>
      <c r="T37938" s="120"/>
      <c r="V37938" s="120"/>
      <c r="X37938" s="120"/>
      <c r="Z37938" s="120"/>
    </row>
    <row r="37939" spans="16:26" x14ac:dyDescent="0.25">
      <c r="P37939" s="119"/>
      <c r="R37939" s="119"/>
      <c r="T37939" s="119"/>
      <c r="V37939" s="119"/>
      <c r="X37939" s="119"/>
      <c r="Z37939" s="119"/>
    </row>
    <row r="37940" spans="16:26" x14ac:dyDescent="0.25">
      <c r="P37940" s="119"/>
      <c r="R37940" s="119"/>
      <c r="T37940" s="119"/>
      <c r="V37940" s="119"/>
      <c r="X37940" s="119"/>
      <c r="Z37940" s="119"/>
    </row>
    <row r="37941" spans="16:26" x14ac:dyDescent="0.25">
      <c r="P37941" s="120"/>
      <c r="R37941" s="120"/>
      <c r="T37941" s="120"/>
      <c r="V37941" s="120"/>
      <c r="X37941" s="120"/>
      <c r="Z37941" s="120"/>
    </row>
    <row r="37942" spans="16:26" x14ac:dyDescent="0.25">
      <c r="P37942" s="119"/>
      <c r="R37942" s="119"/>
      <c r="T37942" s="119"/>
      <c r="V37942" s="119"/>
      <c r="X37942" s="119"/>
      <c r="Z37942" s="119"/>
    </row>
    <row r="37943" spans="16:26" x14ac:dyDescent="0.25">
      <c r="P37943" s="120"/>
      <c r="R37943" s="120"/>
      <c r="T37943" s="120"/>
      <c r="V37943" s="120"/>
      <c r="X37943" s="120"/>
      <c r="Z37943" s="120"/>
    </row>
    <row r="37944" spans="16:26" x14ac:dyDescent="0.25">
      <c r="P37944" s="119"/>
      <c r="R37944" s="119"/>
      <c r="T37944" s="119"/>
      <c r="V37944" s="119"/>
      <c r="X37944" s="119"/>
      <c r="Z37944" s="119"/>
    </row>
    <row r="37945" spans="16:26" x14ac:dyDescent="0.25">
      <c r="P37945" s="119"/>
      <c r="R37945" s="119"/>
      <c r="T37945" s="119"/>
      <c r="V37945" s="119"/>
      <c r="X37945" s="119"/>
      <c r="Z37945" s="119"/>
    </row>
    <row r="37946" spans="16:26" x14ac:dyDescent="0.25">
      <c r="P37946" s="119"/>
      <c r="R37946" s="119"/>
      <c r="T37946" s="119"/>
      <c r="V37946" s="119"/>
      <c r="X37946" s="119"/>
      <c r="Z37946" s="119"/>
    </row>
    <row r="37947" spans="16:26" x14ac:dyDescent="0.25">
      <c r="P37947" s="121"/>
      <c r="R37947" s="121"/>
      <c r="T37947" s="121"/>
      <c r="V37947" s="121"/>
      <c r="X37947" s="121"/>
      <c r="Z37947" s="121"/>
    </row>
    <row r="37948" spans="16:26" x14ac:dyDescent="0.25">
      <c r="P37948" s="121"/>
      <c r="R37948" s="121"/>
      <c r="T37948" s="121"/>
      <c r="V37948" s="121"/>
      <c r="X37948" s="121"/>
      <c r="Z37948" s="121"/>
    </row>
    <row r="37949" spans="16:26" x14ac:dyDescent="0.25">
      <c r="P37949" s="121"/>
      <c r="R37949" s="121"/>
      <c r="T37949" s="121"/>
      <c r="V37949" s="121"/>
      <c r="X37949" s="121"/>
      <c r="Z37949" s="121"/>
    </row>
    <row r="37950" spans="16:26" x14ac:dyDescent="0.25">
      <c r="P37950" s="121"/>
      <c r="R37950" s="121"/>
      <c r="T37950" s="121"/>
      <c r="V37950" s="121"/>
      <c r="X37950" s="121"/>
      <c r="Z37950" s="121"/>
    </row>
    <row r="37951" spans="16:26" x14ac:dyDescent="0.25">
      <c r="P37951" s="122"/>
      <c r="R37951" s="122"/>
      <c r="T37951" s="122"/>
      <c r="V37951" s="122"/>
      <c r="X37951" s="122"/>
      <c r="Z37951" s="122"/>
    </row>
    <row r="37952" spans="16:26" x14ac:dyDescent="0.25">
      <c r="P37952" s="118"/>
      <c r="R37952" s="118"/>
      <c r="T37952" s="118"/>
      <c r="V37952" s="118"/>
      <c r="X37952" s="118"/>
      <c r="Z37952" s="118"/>
    </row>
    <row r="37953" spans="16:26" x14ac:dyDescent="0.25">
      <c r="P37953" s="119"/>
      <c r="R37953" s="119"/>
      <c r="T37953" s="119"/>
      <c r="V37953" s="119"/>
      <c r="X37953" s="119"/>
      <c r="Z37953" s="119"/>
    </row>
    <row r="37954" spans="16:26" x14ac:dyDescent="0.25">
      <c r="P37954" s="119"/>
      <c r="R37954" s="119"/>
      <c r="T37954" s="119"/>
      <c r="V37954" s="119"/>
      <c r="X37954" s="119"/>
      <c r="Z37954" s="119"/>
    </row>
    <row r="37955" spans="16:26" x14ac:dyDescent="0.25">
      <c r="P37955" s="120"/>
      <c r="R37955" s="120"/>
      <c r="T37955" s="120"/>
      <c r="V37955" s="120"/>
      <c r="X37955" s="120"/>
      <c r="Z37955" s="120"/>
    </row>
    <row r="37956" spans="16:26" x14ac:dyDescent="0.25">
      <c r="P37956" s="119"/>
      <c r="R37956" s="119"/>
      <c r="T37956" s="119"/>
      <c r="V37956" s="119"/>
      <c r="X37956" s="119"/>
      <c r="Z37956" s="119"/>
    </row>
    <row r="37957" spans="16:26" x14ac:dyDescent="0.25">
      <c r="P37957" s="119"/>
      <c r="R37957" s="119"/>
      <c r="T37957" s="119"/>
      <c r="V37957" s="119"/>
      <c r="X37957" s="119"/>
      <c r="Z37957" s="119"/>
    </row>
    <row r="37958" spans="16:26" x14ac:dyDescent="0.25">
      <c r="P37958" s="120"/>
      <c r="R37958" s="120"/>
      <c r="T37958" s="120"/>
      <c r="V37958" s="120"/>
      <c r="X37958" s="120"/>
      <c r="Z37958" s="120"/>
    </row>
    <row r="37959" spans="16:26" x14ac:dyDescent="0.25">
      <c r="P37959" s="119"/>
      <c r="R37959" s="119"/>
      <c r="T37959" s="119"/>
      <c r="V37959" s="119"/>
      <c r="X37959" s="119"/>
      <c r="Z37959" s="119"/>
    </row>
    <row r="37960" spans="16:26" x14ac:dyDescent="0.25">
      <c r="P37960" s="120"/>
      <c r="R37960" s="120"/>
      <c r="T37960" s="120"/>
      <c r="V37960" s="120"/>
      <c r="X37960" s="120"/>
      <c r="Z37960" s="120"/>
    </row>
    <row r="37961" spans="16:26" x14ac:dyDescent="0.25">
      <c r="P37961" s="119"/>
      <c r="R37961" s="119"/>
      <c r="T37961" s="119"/>
      <c r="V37961" s="119"/>
      <c r="X37961" s="119"/>
      <c r="Z37961" s="119"/>
    </row>
    <row r="37962" spans="16:26" x14ac:dyDescent="0.25">
      <c r="P37962" s="119"/>
      <c r="R37962" s="119"/>
      <c r="T37962" s="119"/>
      <c r="V37962" s="119"/>
      <c r="X37962" s="119"/>
      <c r="Z37962" s="119"/>
    </row>
    <row r="37963" spans="16:26" x14ac:dyDescent="0.25">
      <c r="P37963" s="119"/>
      <c r="R37963" s="119"/>
      <c r="T37963" s="119"/>
      <c r="V37963" s="119"/>
      <c r="X37963" s="119"/>
      <c r="Z37963" s="119"/>
    </row>
    <row r="37964" spans="16:26" x14ac:dyDescent="0.25">
      <c r="P37964" s="121"/>
      <c r="R37964" s="121"/>
      <c r="T37964" s="121"/>
      <c r="V37964" s="121"/>
      <c r="X37964" s="121"/>
      <c r="Z37964" s="121"/>
    </row>
    <row r="37965" spans="16:26" x14ac:dyDescent="0.25">
      <c r="P37965" s="121"/>
      <c r="R37965" s="121"/>
      <c r="T37965" s="121"/>
      <c r="V37965" s="121"/>
      <c r="X37965" s="121"/>
      <c r="Z37965" s="121"/>
    </row>
    <row r="37966" spans="16:26" x14ac:dyDescent="0.25">
      <c r="P37966" s="121"/>
      <c r="R37966" s="121"/>
      <c r="T37966" s="121"/>
      <c r="V37966" s="121"/>
      <c r="X37966" s="121"/>
      <c r="Z37966" s="121"/>
    </row>
    <row r="37967" spans="16:26" x14ac:dyDescent="0.25">
      <c r="P37967" s="121"/>
      <c r="R37967" s="121"/>
      <c r="T37967" s="121"/>
      <c r="V37967" s="121"/>
      <c r="X37967" s="121"/>
      <c r="Z37967" s="121"/>
    </row>
    <row r="37968" spans="16:26" x14ac:dyDescent="0.25">
      <c r="P37968" s="122"/>
      <c r="R37968" s="122"/>
      <c r="T37968" s="122"/>
      <c r="V37968" s="122"/>
      <c r="X37968" s="122"/>
      <c r="Z37968" s="122"/>
    </row>
    <row r="37969" spans="16:26" x14ac:dyDescent="0.25">
      <c r="P37969" s="118"/>
      <c r="R37969" s="118"/>
      <c r="T37969" s="118"/>
      <c r="V37969" s="118"/>
      <c r="X37969" s="118"/>
      <c r="Z37969" s="118"/>
    </row>
    <row r="37970" spans="16:26" x14ac:dyDescent="0.25">
      <c r="P37970" s="119"/>
      <c r="R37970" s="119"/>
      <c r="T37970" s="119"/>
      <c r="V37970" s="119"/>
      <c r="X37970" s="119"/>
      <c r="Z37970" s="119"/>
    </row>
    <row r="37971" spans="16:26" x14ac:dyDescent="0.25">
      <c r="P37971" s="119"/>
      <c r="R37971" s="119"/>
      <c r="T37971" s="119"/>
      <c r="V37971" s="119"/>
      <c r="X37971" s="119"/>
      <c r="Z37971" s="119"/>
    </row>
    <row r="37972" spans="16:26" x14ac:dyDescent="0.25">
      <c r="P37972" s="120"/>
      <c r="R37972" s="120"/>
      <c r="T37972" s="120"/>
      <c r="V37972" s="120"/>
      <c r="X37972" s="120"/>
      <c r="Z37972" s="120"/>
    </row>
    <row r="37973" spans="16:26" x14ac:dyDescent="0.25">
      <c r="P37973" s="119"/>
      <c r="R37973" s="119"/>
      <c r="T37973" s="119"/>
      <c r="V37973" s="119"/>
      <c r="X37973" s="119"/>
      <c r="Z37973" s="119"/>
    </row>
    <row r="37974" spans="16:26" x14ac:dyDescent="0.25">
      <c r="P37974" s="119"/>
      <c r="R37974" s="119"/>
      <c r="T37974" s="119"/>
      <c r="V37974" s="119"/>
      <c r="X37974" s="119"/>
      <c r="Z37974" s="119"/>
    </row>
    <row r="37975" spans="16:26" x14ac:dyDescent="0.25">
      <c r="P37975" s="120"/>
      <c r="R37975" s="120"/>
      <c r="T37975" s="120"/>
      <c r="V37975" s="120"/>
      <c r="X37975" s="120"/>
      <c r="Z37975" s="120"/>
    </row>
    <row r="37976" spans="16:26" x14ac:dyDescent="0.25">
      <c r="P37976" s="119"/>
      <c r="R37976" s="119"/>
      <c r="T37976" s="119"/>
      <c r="V37976" s="119"/>
      <c r="X37976" s="119"/>
      <c r="Z37976" s="119"/>
    </row>
    <row r="37977" spans="16:26" x14ac:dyDescent="0.25">
      <c r="P37977" s="120"/>
      <c r="R37977" s="120"/>
      <c r="T37977" s="120"/>
      <c r="V37977" s="120"/>
      <c r="X37977" s="120"/>
      <c r="Z37977" s="120"/>
    </row>
    <row r="37978" spans="16:26" x14ac:dyDescent="0.25">
      <c r="P37978" s="119"/>
      <c r="R37978" s="119"/>
      <c r="T37978" s="119"/>
      <c r="V37978" s="119"/>
      <c r="X37978" s="119"/>
      <c r="Z37978" s="119"/>
    </row>
    <row r="37979" spans="16:26" x14ac:dyDescent="0.25">
      <c r="P37979" s="119"/>
      <c r="R37979" s="119"/>
      <c r="T37979" s="119"/>
      <c r="V37979" s="119"/>
      <c r="X37979" s="119"/>
      <c r="Z37979" s="119"/>
    </row>
    <row r="37980" spans="16:26" x14ac:dyDescent="0.25">
      <c r="P37980" s="119"/>
      <c r="R37980" s="119"/>
      <c r="T37980" s="119"/>
      <c r="V37980" s="119"/>
      <c r="X37980" s="119"/>
      <c r="Z37980" s="119"/>
    </row>
    <row r="37981" spans="16:26" x14ac:dyDescent="0.25">
      <c r="P37981" s="121"/>
      <c r="R37981" s="121"/>
      <c r="T37981" s="121"/>
      <c r="V37981" s="121"/>
      <c r="X37981" s="121"/>
      <c r="Z37981" s="121"/>
    </row>
    <row r="37982" spans="16:26" x14ac:dyDescent="0.25">
      <c r="P37982" s="121"/>
      <c r="R37982" s="121"/>
      <c r="T37982" s="121"/>
      <c r="V37982" s="121"/>
      <c r="X37982" s="121"/>
      <c r="Z37982" s="121"/>
    </row>
    <row r="37983" spans="16:26" x14ac:dyDescent="0.25">
      <c r="P37983" s="121"/>
      <c r="R37983" s="121"/>
      <c r="T37983" s="121"/>
      <c r="V37983" s="121"/>
      <c r="X37983" s="121"/>
      <c r="Z37983" s="121"/>
    </row>
    <row r="37984" spans="16:26" x14ac:dyDescent="0.25">
      <c r="P37984" s="121"/>
      <c r="R37984" s="121"/>
      <c r="T37984" s="121"/>
      <c r="V37984" s="121"/>
      <c r="X37984" s="121"/>
      <c r="Z37984" s="121"/>
    </row>
    <row r="37985" spans="16:26" x14ac:dyDescent="0.25">
      <c r="P37985" s="122"/>
      <c r="R37985" s="122"/>
      <c r="T37985" s="122"/>
      <c r="V37985" s="122"/>
      <c r="X37985" s="122"/>
      <c r="Z37985" s="122"/>
    </row>
    <row r="37986" spans="16:26" x14ac:dyDescent="0.25">
      <c r="P37986" s="118"/>
      <c r="R37986" s="118"/>
      <c r="T37986" s="118"/>
      <c r="V37986" s="118"/>
      <c r="X37986" s="118"/>
      <c r="Z37986" s="118"/>
    </row>
    <row r="37987" spans="16:26" x14ac:dyDescent="0.25">
      <c r="P37987" s="119"/>
      <c r="R37987" s="119"/>
      <c r="T37987" s="119"/>
      <c r="V37987" s="119"/>
      <c r="X37987" s="119"/>
      <c r="Z37987" s="119"/>
    </row>
    <row r="37988" spans="16:26" x14ac:dyDescent="0.25">
      <c r="P37988" s="119"/>
      <c r="R37988" s="119"/>
      <c r="T37988" s="119"/>
      <c r="V37988" s="119"/>
      <c r="X37988" s="119"/>
      <c r="Z37988" s="119"/>
    </row>
    <row r="37989" spans="16:26" x14ac:dyDescent="0.25">
      <c r="P37989" s="120"/>
      <c r="R37989" s="120"/>
      <c r="T37989" s="120"/>
      <c r="V37989" s="120"/>
      <c r="X37989" s="120"/>
      <c r="Z37989" s="120"/>
    </row>
    <row r="37990" spans="16:26" x14ac:dyDescent="0.25">
      <c r="P37990" s="119"/>
      <c r="R37990" s="119"/>
      <c r="T37990" s="119"/>
      <c r="V37990" s="119"/>
      <c r="X37990" s="119"/>
      <c r="Z37990" s="119"/>
    </row>
    <row r="37991" spans="16:26" x14ac:dyDescent="0.25">
      <c r="P37991" s="119"/>
      <c r="R37991" s="119"/>
      <c r="T37991" s="119"/>
      <c r="V37991" s="119"/>
      <c r="X37991" s="119"/>
      <c r="Z37991" s="119"/>
    </row>
    <row r="37992" spans="16:26" x14ac:dyDescent="0.25">
      <c r="P37992" s="120"/>
      <c r="R37992" s="120"/>
      <c r="T37992" s="120"/>
      <c r="V37992" s="120"/>
      <c r="X37992" s="120"/>
      <c r="Z37992" s="120"/>
    </row>
    <row r="37993" spans="16:26" x14ac:dyDescent="0.25">
      <c r="P37993" s="119"/>
      <c r="R37993" s="119"/>
      <c r="T37993" s="119"/>
      <c r="V37993" s="119"/>
      <c r="X37993" s="119"/>
      <c r="Z37993" s="119"/>
    </row>
    <row r="37994" spans="16:26" x14ac:dyDescent="0.25">
      <c r="P37994" s="120"/>
      <c r="R37994" s="120"/>
      <c r="T37994" s="120"/>
      <c r="V37994" s="120"/>
      <c r="X37994" s="120"/>
      <c r="Z37994" s="120"/>
    </row>
    <row r="37995" spans="16:26" x14ac:dyDescent="0.25">
      <c r="P37995" s="119"/>
      <c r="R37995" s="119"/>
      <c r="T37995" s="119"/>
      <c r="V37995" s="119"/>
      <c r="X37995" s="119"/>
      <c r="Z37995" s="119"/>
    </row>
    <row r="37996" spans="16:26" x14ac:dyDescent="0.25">
      <c r="P37996" s="119"/>
      <c r="R37996" s="119"/>
      <c r="T37996" s="119"/>
      <c r="V37996" s="119"/>
      <c r="X37996" s="119"/>
      <c r="Z37996" s="119"/>
    </row>
    <row r="37997" spans="16:26" x14ac:dyDescent="0.25">
      <c r="P37997" s="119"/>
      <c r="R37997" s="119"/>
      <c r="T37997" s="119"/>
      <c r="V37997" s="119"/>
      <c r="X37997" s="119"/>
      <c r="Z37997" s="119"/>
    </row>
    <row r="37998" spans="16:26" x14ac:dyDescent="0.25">
      <c r="P37998" s="121"/>
      <c r="R37998" s="121"/>
      <c r="T37998" s="121"/>
      <c r="V37998" s="121"/>
      <c r="X37998" s="121"/>
      <c r="Z37998" s="121"/>
    </row>
    <row r="37999" spans="16:26" x14ac:dyDescent="0.25">
      <c r="P37999" s="121"/>
      <c r="R37999" s="121"/>
      <c r="T37999" s="121"/>
      <c r="V37999" s="121"/>
      <c r="X37999" s="121"/>
      <c r="Z37999" s="121"/>
    </row>
    <row r="38000" spans="16:26" x14ac:dyDescent="0.25">
      <c r="P38000" s="121"/>
      <c r="R38000" s="121"/>
      <c r="T38000" s="121"/>
      <c r="V38000" s="121"/>
      <c r="X38000" s="121"/>
      <c r="Z38000" s="121"/>
    </row>
    <row r="38001" spans="16:26" x14ac:dyDescent="0.25">
      <c r="P38001" s="121"/>
      <c r="R38001" s="121"/>
      <c r="T38001" s="121"/>
      <c r="V38001" s="121"/>
      <c r="X38001" s="121"/>
      <c r="Z38001" s="121"/>
    </row>
    <row r="38002" spans="16:26" x14ac:dyDescent="0.25">
      <c r="P38002" s="122"/>
      <c r="R38002" s="122"/>
      <c r="T38002" s="122"/>
      <c r="V38002" s="122"/>
      <c r="X38002" s="122"/>
      <c r="Z38002" s="122"/>
    </row>
    <row r="38003" spans="16:26" x14ac:dyDescent="0.25">
      <c r="P38003" s="118"/>
      <c r="R38003" s="118"/>
      <c r="T38003" s="118"/>
      <c r="V38003" s="118"/>
      <c r="X38003" s="118"/>
      <c r="Z38003" s="118"/>
    </row>
    <row r="38004" spans="16:26" x14ac:dyDescent="0.25">
      <c r="P38004" s="119"/>
      <c r="R38004" s="119"/>
      <c r="T38004" s="119"/>
      <c r="V38004" s="119"/>
      <c r="X38004" s="119"/>
      <c r="Z38004" s="119"/>
    </row>
    <row r="38005" spans="16:26" x14ac:dyDescent="0.25">
      <c r="P38005" s="119"/>
      <c r="R38005" s="119"/>
      <c r="T38005" s="119"/>
      <c r="V38005" s="119"/>
      <c r="X38005" s="119"/>
      <c r="Z38005" s="119"/>
    </row>
    <row r="38006" spans="16:26" x14ac:dyDescent="0.25">
      <c r="P38006" s="120"/>
      <c r="R38006" s="120"/>
      <c r="T38006" s="120"/>
      <c r="V38006" s="120"/>
      <c r="X38006" s="120"/>
      <c r="Z38006" s="120"/>
    </row>
    <row r="38007" spans="16:26" x14ac:dyDescent="0.25">
      <c r="P38007" s="119"/>
      <c r="R38007" s="119"/>
      <c r="T38007" s="119"/>
      <c r="V38007" s="119"/>
      <c r="X38007" s="119"/>
      <c r="Z38007" s="119"/>
    </row>
    <row r="38008" spans="16:26" x14ac:dyDescent="0.25">
      <c r="P38008" s="119"/>
      <c r="R38008" s="119"/>
      <c r="T38008" s="119"/>
      <c r="V38008" s="119"/>
      <c r="X38008" s="119"/>
      <c r="Z38008" s="119"/>
    </row>
    <row r="38009" spans="16:26" x14ac:dyDescent="0.25">
      <c r="P38009" s="120"/>
      <c r="R38009" s="120"/>
      <c r="T38009" s="120"/>
      <c r="V38009" s="120"/>
      <c r="X38009" s="120"/>
      <c r="Z38009" s="120"/>
    </row>
    <row r="38010" spans="16:26" x14ac:dyDescent="0.25">
      <c r="P38010" s="119"/>
      <c r="R38010" s="119"/>
      <c r="T38010" s="119"/>
      <c r="V38010" s="119"/>
      <c r="X38010" s="119"/>
      <c r="Z38010" s="119"/>
    </row>
    <row r="38011" spans="16:26" x14ac:dyDescent="0.25">
      <c r="P38011" s="120"/>
      <c r="R38011" s="120"/>
      <c r="T38011" s="120"/>
      <c r="V38011" s="120"/>
      <c r="X38011" s="120"/>
      <c r="Z38011" s="120"/>
    </row>
    <row r="38012" spans="16:26" x14ac:dyDescent="0.25">
      <c r="P38012" s="119"/>
      <c r="R38012" s="119"/>
      <c r="T38012" s="119"/>
      <c r="V38012" s="119"/>
      <c r="X38012" s="119"/>
      <c r="Z38012" s="119"/>
    </row>
    <row r="38013" spans="16:26" x14ac:dyDescent="0.25">
      <c r="P38013" s="119"/>
      <c r="R38013" s="119"/>
      <c r="T38013" s="119"/>
      <c r="V38013" s="119"/>
      <c r="X38013" s="119"/>
      <c r="Z38013" s="119"/>
    </row>
    <row r="38014" spans="16:26" x14ac:dyDescent="0.25">
      <c r="P38014" s="119"/>
      <c r="R38014" s="119"/>
      <c r="T38014" s="119"/>
      <c r="V38014" s="119"/>
      <c r="X38014" s="119"/>
      <c r="Z38014" s="119"/>
    </row>
    <row r="38015" spans="16:26" x14ac:dyDescent="0.25">
      <c r="P38015" s="121"/>
      <c r="R38015" s="121"/>
      <c r="T38015" s="121"/>
      <c r="V38015" s="121"/>
      <c r="X38015" s="121"/>
      <c r="Z38015" s="121"/>
    </row>
    <row r="38016" spans="16:26" x14ac:dyDescent="0.25">
      <c r="P38016" s="121"/>
      <c r="R38016" s="121"/>
      <c r="T38016" s="121"/>
      <c r="V38016" s="121"/>
      <c r="X38016" s="121"/>
      <c r="Z38016" s="121"/>
    </row>
    <row r="38017" spans="16:26" x14ac:dyDescent="0.25">
      <c r="P38017" s="121"/>
      <c r="R38017" s="121"/>
      <c r="T38017" s="121"/>
      <c r="V38017" s="121"/>
      <c r="X38017" s="121"/>
      <c r="Z38017" s="121"/>
    </row>
    <row r="38018" spans="16:26" x14ac:dyDescent="0.25">
      <c r="P38018" s="121"/>
      <c r="R38018" s="121"/>
      <c r="T38018" s="121"/>
      <c r="V38018" s="121"/>
      <c r="X38018" s="121"/>
      <c r="Z38018" s="121"/>
    </row>
    <row r="38019" spans="16:26" x14ac:dyDescent="0.25">
      <c r="P38019" s="122"/>
      <c r="R38019" s="122"/>
      <c r="T38019" s="122"/>
      <c r="V38019" s="122"/>
      <c r="X38019" s="122"/>
      <c r="Z38019" s="122"/>
    </row>
    <row r="38020" spans="16:26" x14ac:dyDescent="0.25">
      <c r="P38020" s="118"/>
      <c r="R38020" s="118"/>
      <c r="T38020" s="118"/>
      <c r="V38020" s="118"/>
      <c r="X38020" s="118"/>
      <c r="Z38020" s="118"/>
    </row>
    <row r="38021" spans="16:26" x14ac:dyDescent="0.25">
      <c r="P38021" s="119"/>
      <c r="R38021" s="119"/>
      <c r="T38021" s="119"/>
      <c r="V38021" s="119"/>
      <c r="X38021" s="119"/>
      <c r="Z38021" s="119"/>
    </row>
    <row r="38022" spans="16:26" x14ac:dyDescent="0.25">
      <c r="P38022" s="119"/>
      <c r="R38022" s="119"/>
      <c r="T38022" s="119"/>
      <c r="V38022" s="119"/>
      <c r="X38022" s="119"/>
      <c r="Z38022" s="119"/>
    </row>
    <row r="38023" spans="16:26" x14ac:dyDescent="0.25">
      <c r="P38023" s="120"/>
      <c r="R38023" s="120"/>
      <c r="T38023" s="120"/>
      <c r="V38023" s="120"/>
      <c r="X38023" s="120"/>
      <c r="Z38023" s="120"/>
    </row>
    <row r="38024" spans="16:26" x14ac:dyDescent="0.25">
      <c r="P38024" s="119"/>
      <c r="R38024" s="119"/>
      <c r="T38024" s="119"/>
      <c r="V38024" s="119"/>
      <c r="X38024" s="119"/>
      <c r="Z38024" s="119"/>
    </row>
    <row r="38025" spans="16:26" x14ac:dyDescent="0.25">
      <c r="P38025" s="119"/>
      <c r="R38025" s="119"/>
      <c r="T38025" s="119"/>
      <c r="V38025" s="119"/>
      <c r="X38025" s="119"/>
      <c r="Z38025" s="119"/>
    </row>
    <row r="38026" spans="16:26" x14ac:dyDescent="0.25">
      <c r="P38026" s="120"/>
      <c r="R38026" s="120"/>
      <c r="T38026" s="120"/>
      <c r="V38026" s="120"/>
      <c r="X38026" s="120"/>
      <c r="Z38026" s="120"/>
    </row>
    <row r="38027" spans="16:26" x14ac:dyDescent="0.25">
      <c r="P38027" s="119"/>
      <c r="R38027" s="119"/>
      <c r="T38027" s="119"/>
      <c r="V38027" s="119"/>
      <c r="X38027" s="119"/>
      <c r="Z38027" s="119"/>
    </row>
    <row r="38028" spans="16:26" x14ac:dyDescent="0.25">
      <c r="P38028" s="120"/>
      <c r="R38028" s="120"/>
      <c r="T38028" s="120"/>
      <c r="V38028" s="120"/>
      <c r="X38028" s="120"/>
      <c r="Z38028" s="120"/>
    </row>
    <row r="38029" spans="16:26" x14ac:dyDescent="0.25">
      <c r="P38029" s="119"/>
      <c r="R38029" s="119"/>
      <c r="T38029" s="119"/>
      <c r="V38029" s="119"/>
      <c r="X38029" s="119"/>
      <c r="Z38029" s="119"/>
    </row>
    <row r="38030" spans="16:26" x14ac:dyDescent="0.25">
      <c r="P38030" s="119"/>
      <c r="R38030" s="119"/>
      <c r="T38030" s="119"/>
      <c r="V38030" s="119"/>
      <c r="X38030" s="119"/>
      <c r="Z38030" s="119"/>
    </row>
    <row r="38031" spans="16:26" x14ac:dyDescent="0.25">
      <c r="P38031" s="119"/>
      <c r="R38031" s="119"/>
      <c r="T38031" s="119"/>
      <c r="V38031" s="119"/>
      <c r="X38031" s="119"/>
      <c r="Z38031" s="119"/>
    </row>
    <row r="38032" spans="16:26" x14ac:dyDescent="0.25">
      <c r="P38032" s="121"/>
      <c r="R38032" s="121"/>
      <c r="T38032" s="121"/>
      <c r="V38032" s="121"/>
      <c r="X38032" s="121"/>
      <c r="Z38032" s="121"/>
    </row>
    <row r="38033" spans="16:26" x14ac:dyDescent="0.25">
      <c r="P38033" s="121"/>
      <c r="R38033" s="121"/>
      <c r="T38033" s="121"/>
      <c r="V38033" s="121"/>
      <c r="X38033" s="121"/>
      <c r="Z38033" s="121"/>
    </row>
    <row r="38034" spans="16:26" x14ac:dyDescent="0.25">
      <c r="P38034" s="121"/>
      <c r="R38034" s="121"/>
      <c r="T38034" s="121"/>
      <c r="V38034" s="121"/>
      <c r="X38034" s="121"/>
      <c r="Z38034" s="121"/>
    </row>
    <row r="38035" spans="16:26" x14ac:dyDescent="0.25">
      <c r="P38035" s="121"/>
      <c r="R38035" s="121"/>
      <c r="T38035" s="121"/>
      <c r="V38035" s="121"/>
      <c r="X38035" s="121"/>
      <c r="Z38035" s="121"/>
    </row>
    <row r="38036" spans="16:26" x14ac:dyDescent="0.25">
      <c r="P38036" s="122"/>
      <c r="R38036" s="122"/>
      <c r="T38036" s="122"/>
      <c r="V38036" s="122"/>
      <c r="X38036" s="122"/>
      <c r="Z38036" s="122"/>
    </row>
    <row r="38037" spans="16:26" x14ac:dyDescent="0.25">
      <c r="P38037" s="118"/>
      <c r="R38037" s="118"/>
      <c r="T38037" s="118"/>
      <c r="V38037" s="118"/>
      <c r="X38037" s="118"/>
      <c r="Z38037" s="118"/>
    </row>
    <row r="38038" spans="16:26" x14ac:dyDescent="0.25">
      <c r="P38038" s="119"/>
      <c r="R38038" s="119"/>
      <c r="T38038" s="119"/>
      <c r="V38038" s="119"/>
      <c r="X38038" s="119"/>
      <c r="Z38038" s="119"/>
    </row>
    <row r="38039" spans="16:26" x14ac:dyDescent="0.25">
      <c r="P38039" s="119"/>
      <c r="R38039" s="119"/>
      <c r="T38039" s="119"/>
      <c r="V38039" s="119"/>
      <c r="X38039" s="119"/>
      <c r="Z38039" s="119"/>
    </row>
    <row r="38040" spans="16:26" x14ac:dyDescent="0.25">
      <c r="P38040" s="120"/>
      <c r="R38040" s="120"/>
      <c r="T38040" s="120"/>
      <c r="V38040" s="120"/>
      <c r="X38040" s="120"/>
      <c r="Z38040" s="120"/>
    </row>
    <row r="38041" spans="16:26" x14ac:dyDescent="0.25">
      <c r="P38041" s="119"/>
      <c r="R38041" s="119"/>
      <c r="T38041" s="119"/>
      <c r="V38041" s="119"/>
      <c r="X38041" s="119"/>
      <c r="Z38041" s="119"/>
    </row>
    <row r="38042" spans="16:26" x14ac:dyDescent="0.25">
      <c r="P38042" s="119"/>
      <c r="R38042" s="119"/>
      <c r="T38042" s="119"/>
      <c r="V38042" s="119"/>
      <c r="X38042" s="119"/>
      <c r="Z38042" s="119"/>
    </row>
    <row r="38043" spans="16:26" x14ac:dyDescent="0.25">
      <c r="P38043" s="120"/>
      <c r="R38043" s="120"/>
      <c r="T38043" s="120"/>
      <c r="V38043" s="120"/>
      <c r="X38043" s="120"/>
      <c r="Z38043" s="120"/>
    </row>
    <row r="38044" spans="16:26" x14ac:dyDescent="0.25">
      <c r="P38044" s="119"/>
      <c r="R38044" s="119"/>
      <c r="T38044" s="119"/>
      <c r="V38044" s="119"/>
      <c r="X38044" s="119"/>
      <c r="Z38044" s="119"/>
    </row>
    <row r="38045" spans="16:26" x14ac:dyDescent="0.25">
      <c r="P38045" s="120"/>
      <c r="R38045" s="120"/>
      <c r="T38045" s="120"/>
      <c r="V38045" s="120"/>
      <c r="X38045" s="120"/>
      <c r="Z38045" s="120"/>
    </row>
    <row r="38046" spans="16:26" x14ac:dyDescent="0.25">
      <c r="P38046" s="119"/>
      <c r="R38046" s="119"/>
      <c r="T38046" s="119"/>
      <c r="V38046" s="119"/>
      <c r="X38046" s="119"/>
      <c r="Z38046" s="119"/>
    </row>
    <row r="38047" spans="16:26" x14ac:dyDescent="0.25">
      <c r="P38047" s="119"/>
      <c r="R38047" s="119"/>
      <c r="T38047" s="119"/>
      <c r="V38047" s="119"/>
      <c r="X38047" s="119"/>
      <c r="Z38047" s="119"/>
    </row>
    <row r="38048" spans="16:26" x14ac:dyDescent="0.25">
      <c r="P38048" s="119"/>
      <c r="R38048" s="119"/>
      <c r="T38048" s="119"/>
      <c r="V38048" s="119"/>
      <c r="X38048" s="119"/>
      <c r="Z38048" s="119"/>
    </row>
    <row r="38049" spans="16:26" x14ac:dyDescent="0.25">
      <c r="P38049" s="121"/>
      <c r="R38049" s="121"/>
      <c r="T38049" s="121"/>
      <c r="V38049" s="121"/>
      <c r="X38049" s="121"/>
      <c r="Z38049" s="121"/>
    </row>
    <row r="38050" spans="16:26" x14ac:dyDescent="0.25">
      <c r="P38050" s="121"/>
      <c r="R38050" s="121"/>
      <c r="T38050" s="121"/>
      <c r="V38050" s="121"/>
      <c r="X38050" s="121"/>
      <c r="Z38050" s="121"/>
    </row>
    <row r="38051" spans="16:26" x14ac:dyDescent="0.25">
      <c r="P38051" s="121"/>
      <c r="R38051" s="121"/>
      <c r="T38051" s="121"/>
      <c r="V38051" s="121"/>
      <c r="X38051" s="121"/>
      <c r="Z38051" s="121"/>
    </row>
    <row r="38052" spans="16:26" x14ac:dyDescent="0.25">
      <c r="P38052" s="121"/>
      <c r="R38052" s="121"/>
      <c r="T38052" s="121"/>
      <c r="V38052" s="121"/>
      <c r="X38052" s="121"/>
      <c r="Z38052" s="121"/>
    </row>
    <row r="38053" spans="16:26" x14ac:dyDescent="0.25">
      <c r="P38053" s="122"/>
      <c r="R38053" s="122"/>
      <c r="T38053" s="122"/>
      <c r="V38053" s="122"/>
      <c r="X38053" s="122"/>
      <c r="Z38053" s="122"/>
    </row>
    <row r="38054" spans="16:26" x14ac:dyDescent="0.25">
      <c r="P38054" s="118"/>
      <c r="R38054" s="118"/>
      <c r="T38054" s="118"/>
      <c r="V38054" s="118"/>
      <c r="X38054" s="118"/>
      <c r="Z38054" s="118"/>
    </row>
    <row r="38055" spans="16:26" x14ac:dyDescent="0.25">
      <c r="P38055" s="119"/>
      <c r="R38055" s="119"/>
      <c r="T38055" s="119"/>
      <c r="V38055" s="119"/>
      <c r="X38055" s="119"/>
      <c r="Z38055" s="119"/>
    </row>
    <row r="38056" spans="16:26" x14ac:dyDescent="0.25">
      <c r="P38056" s="119"/>
      <c r="R38056" s="119"/>
      <c r="T38056" s="119"/>
      <c r="V38056" s="119"/>
      <c r="X38056" s="119"/>
      <c r="Z38056" s="119"/>
    </row>
    <row r="38057" spans="16:26" x14ac:dyDescent="0.25">
      <c r="P38057" s="120"/>
      <c r="R38057" s="120"/>
      <c r="T38057" s="120"/>
      <c r="V38057" s="120"/>
      <c r="X38057" s="120"/>
      <c r="Z38057" s="120"/>
    </row>
    <row r="38058" spans="16:26" x14ac:dyDescent="0.25">
      <c r="P38058" s="119"/>
      <c r="R38058" s="119"/>
      <c r="T38058" s="119"/>
      <c r="V38058" s="119"/>
      <c r="X38058" s="119"/>
      <c r="Z38058" s="119"/>
    </row>
    <row r="38059" spans="16:26" x14ac:dyDescent="0.25">
      <c r="P38059" s="119"/>
      <c r="R38059" s="119"/>
      <c r="T38059" s="119"/>
      <c r="V38059" s="119"/>
      <c r="X38059" s="119"/>
      <c r="Z38059" s="119"/>
    </row>
    <row r="38060" spans="16:26" x14ac:dyDescent="0.25">
      <c r="P38060" s="120"/>
      <c r="R38060" s="120"/>
      <c r="T38060" s="120"/>
      <c r="V38060" s="120"/>
      <c r="X38060" s="120"/>
      <c r="Z38060" s="120"/>
    </row>
    <row r="38061" spans="16:26" x14ac:dyDescent="0.25">
      <c r="P38061" s="119"/>
      <c r="R38061" s="119"/>
      <c r="T38061" s="119"/>
      <c r="V38061" s="119"/>
      <c r="X38061" s="119"/>
      <c r="Z38061" s="119"/>
    </row>
    <row r="38062" spans="16:26" x14ac:dyDescent="0.25">
      <c r="P38062" s="120"/>
      <c r="R38062" s="120"/>
      <c r="T38062" s="120"/>
      <c r="V38062" s="120"/>
      <c r="X38062" s="120"/>
      <c r="Z38062" s="120"/>
    </row>
    <row r="38063" spans="16:26" x14ac:dyDescent="0.25">
      <c r="P38063" s="119"/>
      <c r="R38063" s="119"/>
      <c r="T38063" s="119"/>
      <c r="V38063" s="119"/>
      <c r="X38063" s="119"/>
      <c r="Z38063" s="119"/>
    </row>
    <row r="38064" spans="16:26" x14ac:dyDescent="0.25">
      <c r="P38064" s="119"/>
      <c r="R38064" s="119"/>
      <c r="T38064" s="119"/>
      <c r="V38064" s="119"/>
      <c r="X38064" s="119"/>
      <c r="Z38064" s="119"/>
    </row>
    <row r="38065" spans="16:26" x14ac:dyDescent="0.25">
      <c r="P38065" s="119"/>
      <c r="R38065" s="119"/>
      <c r="T38065" s="119"/>
      <c r="V38065" s="119"/>
      <c r="X38065" s="119"/>
      <c r="Z38065" s="119"/>
    </row>
    <row r="38066" spans="16:26" x14ac:dyDescent="0.25">
      <c r="P38066" s="121"/>
      <c r="R38066" s="121"/>
      <c r="T38066" s="121"/>
      <c r="V38066" s="121"/>
      <c r="X38066" s="121"/>
      <c r="Z38066" s="121"/>
    </row>
    <row r="38067" spans="16:26" x14ac:dyDescent="0.25">
      <c r="P38067" s="121"/>
      <c r="R38067" s="121"/>
      <c r="T38067" s="121"/>
      <c r="V38067" s="121"/>
      <c r="X38067" s="121"/>
      <c r="Z38067" s="121"/>
    </row>
    <row r="38068" spans="16:26" x14ac:dyDescent="0.25">
      <c r="P38068" s="121"/>
      <c r="R38068" s="121"/>
      <c r="T38068" s="121"/>
      <c r="V38068" s="121"/>
      <c r="X38068" s="121"/>
      <c r="Z38068" s="121"/>
    </row>
    <row r="38069" spans="16:26" x14ac:dyDescent="0.25">
      <c r="P38069" s="121"/>
      <c r="R38069" s="121"/>
      <c r="T38069" s="121"/>
      <c r="V38069" s="121"/>
      <c r="X38069" s="121"/>
      <c r="Z38069" s="121"/>
    </row>
    <row r="38070" spans="16:26" x14ac:dyDescent="0.25">
      <c r="P38070" s="122"/>
      <c r="R38070" s="122"/>
      <c r="T38070" s="122"/>
      <c r="V38070" s="122"/>
      <c r="X38070" s="122"/>
      <c r="Z38070" s="122"/>
    </row>
    <row r="38071" spans="16:26" x14ac:dyDescent="0.25">
      <c r="P38071" s="118"/>
      <c r="R38071" s="118"/>
      <c r="T38071" s="118"/>
      <c r="V38071" s="118"/>
      <c r="X38071" s="118"/>
      <c r="Z38071" s="118"/>
    </row>
    <row r="38072" spans="16:26" x14ac:dyDescent="0.25">
      <c r="P38072" s="119"/>
      <c r="R38072" s="119"/>
      <c r="T38072" s="119"/>
      <c r="V38072" s="119"/>
      <c r="X38072" s="119"/>
      <c r="Z38072" s="119"/>
    </row>
    <row r="38073" spans="16:26" x14ac:dyDescent="0.25">
      <c r="P38073" s="119"/>
      <c r="R38073" s="119"/>
      <c r="T38073" s="119"/>
      <c r="V38073" s="119"/>
      <c r="X38073" s="119"/>
      <c r="Z38073" s="119"/>
    </row>
    <row r="38074" spans="16:26" x14ac:dyDescent="0.25">
      <c r="P38074" s="120"/>
      <c r="R38074" s="120"/>
      <c r="T38074" s="120"/>
      <c r="V38074" s="120"/>
      <c r="X38074" s="120"/>
      <c r="Z38074" s="120"/>
    </row>
    <row r="38075" spans="16:26" x14ac:dyDescent="0.25">
      <c r="P38075" s="119"/>
      <c r="R38075" s="119"/>
      <c r="T38075" s="119"/>
      <c r="V38075" s="119"/>
      <c r="X38075" s="119"/>
      <c r="Z38075" s="119"/>
    </row>
    <row r="38076" spans="16:26" x14ac:dyDescent="0.25">
      <c r="P38076" s="119"/>
      <c r="R38076" s="119"/>
      <c r="T38076" s="119"/>
      <c r="V38076" s="119"/>
      <c r="X38076" s="119"/>
      <c r="Z38076" s="119"/>
    </row>
    <row r="38077" spans="16:26" x14ac:dyDescent="0.25">
      <c r="P38077" s="120"/>
      <c r="R38077" s="120"/>
      <c r="T38077" s="120"/>
      <c r="V38077" s="120"/>
      <c r="X38077" s="120"/>
      <c r="Z38077" s="120"/>
    </row>
    <row r="38078" spans="16:26" x14ac:dyDescent="0.25">
      <c r="P38078" s="119"/>
      <c r="R38078" s="119"/>
      <c r="T38078" s="119"/>
      <c r="V38078" s="119"/>
      <c r="X38078" s="119"/>
      <c r="Z38078" s="119"/>
    </row>
    <row r="38079" spans="16:26" x14ac:dyDescent="0.25">
      <c r="P38079" s="120"/>
      <c r="R38079" s="120"/>
      <c r="T38079" s="120"/>
      <c r="V38079" s="120"/>
      <c r="X38079" s="120"/>
      <c r="Z38079" s="120"/>
    </row>
    <row r="38080" spans="16:26" x14ac:dyDescent="0.25">
      <c r="P38080" s="119"/>
      <c r="R38080" s="119"/>
      <c r="T38080" s="119"/>
      <c r="V38080" s="119"/>
      <c r="X38080" s="119"/>
      <c r="Z38080" s="119"/>
    </row>
    <row r="38081" spans="16:26" x14ac:dyDescent="0.25">
      <c r="P38081" s="119"/>
      <c r="R38081" s="119"/>
      <c r="T38081" s="119"/>
      <c r="V38081" s="119"/>
      <c r="X38081" s="119"/>
      <c r="Z38081" s="119"/>
    </row>
    <row r="38082" spans="16:26" x14ac:dyDescent="0.25">
      <c r="P38082" s="119"/>
      <c r="R38082" s="119"/>
      <c r="T38082" s="119"/>
      <c r="V38082" s="119"/>
      <c r="X38082" s="119"/>
      <c r="Z38082" s="119"/>
    </row>
    <row r="38083" spans="16:26" x14ac:dyDescent="0.25">
      <c r="P38083" s="121"/>
      <c r="R38083" s="121"/>
      <c r="T38083" s="121"/>
      <c r="V38083" s="121"/>
      <c r="X38083" s="121"/>
      <c r="Z38083" s="121"/>
    </row>
    <row r="38084" spans="16:26" x14ac:dyDescent="0.25">
      <c r="P38084" s="121"/>
      <c r="R38084" s="121"/>
      <c r="T38084" s="121"/>
      <c r="V38084" s="121"/>
      <c r="X38084" s="121"/>
      <c r="Z38084" s="121"/>
    </row>
    <row r="38085" spans="16:26" x14ac:dyDescent="0.25">
      <c r="P38085" s="121"/>
      <c r="R38085" s="121"/>
      <c r="T38085" s="121"/>
      <c r="V38085" s="121"/>
      <c r="X38085" s="121"/>
      <c r="Z38085" s="121"/>
    </row>
    <row r="38086" spans="16:26" x14ac:dyDescent="0.25">
      <c r="P38086" s="121"/>
      <c r="R38086" s="121"/>
      <c r="T38086" s="121"/>
      <c r="V38086" s="121"/>
      <c r="X38086" s="121"/>
      <c r="Z38086" s="121"/>
    </row>
    <row r="38087" spans="16:26" x14ac:dyDescent="0.25">
      <c r="P38087" s="122"/>
      <c r="R38087" s="122"/>
      <c r="T38087" s="122"/>
      <c r="V38087" s="122"/>
      <c r="X38087" s="122"/>
      <c r="Z38087" s="122"/>
    </row>
    <row r="38088" spans="16:26" x14ac:dyDescent="0.25">
      <c r="P38088" s="118"/>
      <c r="R38088" s="118"/>
      <c r="T38088" s="118"/>
      <c r="V38088" s="118"/>
      <c r="X38088" s="118"/>
      <c r="Z38088" s="118"/>
    </row>
    <row r="38089" spans="16:26" x14ac:dyDescent="0.25">
      <c r="P38089" s="119"/>
      <c r="R38089" s="119"/>
      <c r="T38089" s="119"/>
      <c r="V38089" s="119"/>
      <c r="X38089" s="119"/>
      <c r="Z38089" s="119"/>
    </row>
    <row r="38090" spans="16:26" x14ac:dyDescent="0.25">
      <c r="P38090" s="119"/>
      <c r="R38090" s="119"/>
      <c r="T38090" s="119"/>
      <c r="V38090" s="119"/>
      <c r="X38090" s="119"/>
      <c r="Z38090" s="119"/>
    </row>
    <row r="38091" spans="16:26" x14ac:dyDescent="0.25">
      <c r="P38091" s="120"/>
      <c r="R38091" s="120"/>
      <c r="T38091" s="120"/>
      <c r="V38091" s="120"/>
      <c r="X38091" s="120"/>
      <c r="Z38091" s="120"/>
    </row>
    <row r="38092" spans="16:26" x14ac:dyDescent="0.25">
      <c r="P38092" s="119"/>
      <c r="R38092" s="119"/>
      <c r="T38092" s="119"/>
      <c r="V38092" s="119"/>
      <c r="X38092" s="119"/>
      <c r="Z38092" s="119"/>
    </row>
    <row r="38093" spans="16:26" x14ac:dyDescent="0.25">
      <c r="P38093" s="119"/>
      <c r="R38093" s="119"/>
      <c r="T38093" s="119"/>
      <c r="V38093" s="119"/>
      <c r="X38093" s="119"/>
      <c r="Z38093" s="119"/>
    </row>
    <row r="38094" spans="16:26" x14ac:dyDescent="0.25">
      <c r="P38094" s="120"/>
      <c r="R38094" s="120"/>
      <c r="T38094" s="120"/>
      <c r="V38094" s="120"/>
      <c r="X38094" s="120"/>
      <c r="Z38094" s="120"/>
    </row>
    <row r="38095" spans="16:26" x14ac:dyDescent="0.25">
      <c r="P38095" s="119"/>
      <c r="R38095" s="119"/>
      <c r="T38095" s="119"/>
      <c r="V38095" s="119"/>
      <c r="X38095" s="119"/>
      <c r="Z38095" s="119"/>
    </row>
    <row r="38096" spans="16:26" x14ac:dyDescent="0.25">
      <c r="P38096" s="120"/>
      <c r="R38096" s="120"/>
      <c r="T38096" s="120"/>
      <c r="V38096" s="120"/>
      <c r="X38096" s="120"/>
      <c r="Z38096" s="120"/>
    </row>
    <row r="38097" spans="16:26" x14ac:dyDescent="0.25">
      <c r="P38097" s="119"/>
      <c r="R38097" s="119"/>
      <c r="T38097" s="119"/>
      <c r="V38097" s="119"/>
      <c r="X38097" s="119"/>
      <c r="Z38097" s="119"/>
    </row>
    <row r="38098" spans="16:26" x14ac:dyDescent="0.25">
      <c r="P38098" s="119"/>
      <c r="R38098" s="119"/>
      <c r="T38098" s="119"/>
      <c r="V38098" s="119"/>
      <c r="X38098" s="119"/>
      <c r="Z38098" s="119"/>
    </row>
    <row r="38099" spans="16:26" x14ac:dyDescent="0.25">
      <c r="P38099" s="119"/>
      <c r="R38099" s="119"/>
      <c r="T38099" s="119"/>
      <c r="V38099" s="119"/>
      <c r="X38099" s="119"/>
      <c r="Z38099" s="119"/>
    </row>
    <row r="38100" spans="16:26" x14ac:dyDescent="0.25">
      <c r="P38100" s="121"/>
      <c r="R38100" s="121"/>
      <c r="T38100" s="121"/>
      <c r="V38100" s="121"/>
      <c r="X38100" s="121"/>
      <c r="Z38100" s="121"/>
    </row>
    <row r="38101" spans="16:26" x14ac:dyDescent="0.25">
      <c r="P38101" s="121"/>
      <c r="R38101" s="121"/>
      <c r="T38101" s="121"/>
      <c r="V38101" s="121"/>
      <c r="X38101" s="121"/>
      <c r="Z38101" s="121"/>
    </row>
    <row r="38102" spans="16:26" x14ac:dyDescent="0.25">
      <c r="P38102" s="121"/>
      <c r="R38102" s="121"/>
      <c r="T38102" s="121"/>
      <c r="V38102" s="121"/>
      <c r="X38102" s="121"/>
      <c r="Z38102" s="121"/>
    </row>
    <row r="38103" spans="16:26" x14ac:dyDescent="0.25">
      <c r="P38103" s="121"/>
      <c r="R38103" s="121"/>
      <c r="T38103" s="121"/>
      <c r="V38103" s="121"/>
      <c r="X38103" s="121"/>
      <c r="Z38103" s="121"/>
    </row>
    <row r="38104" spans="16:26" x14ac:dyDescent="0.25">
      <c r="P38104" s="122"/>
      <c r="R38104" s="122"/>
      <c r="T38104" s="122"/>
      <c r="V38104" s="122"/>
      <c r="X38104" s="122"/>
      <c r="Z38104" s="122"/>
    </row>
    <row r="38105" spans="16:26" x14ac:dyDescent="0.25">
      <c r="P38105" s="118"/>
      <c r="R38105" s="118"/>
      <c r="T38105" s="118"/>
      <c r="V38105" s="118"/>
      <c r="X38105" s="118"/>
      <c r="Z38105" s="118"/>
    </row>
    <row r="38106" spans="16:26" x14ac:dyDescent="0.25">
      <c r="P38106" s="119"/>
      <c r="R38106" s="119"/>
      <c r="T38106" s="119"/>
      <c r="V38106" s="119"/>
      <c r="X38106" s="119"/>
      <c r="Z38106" s="119"/>
    </row>
    <row r="38107" spans="16:26" x14ac:dyDescent="0.25">
      <c r="P38107" s="119"/>
      <c r="R38107" s="119"/>
      <c r="T38107" s="119"/>
      <c r="V38107" s="119"/>
      <c r="X38107" s="119"/>
      <c r="Z38107" s="119"/>
    </row>
    <row r="38108" spans="16:26" x14ac:dyDescent="0.25">
      <c r="P38108" s="120"/>
      <c r="R38108" s="120"/>
      <c r="T38108" s="120"/>
      <c r="V38108" s="120"/>
      <c r="X38108" s="120"/>
      <c r="Z38108" s="120"/>
    </row>
    <row r="38109" spans="16:26" x14ac:dyDescent="0.25">
      <c r="P38109" s="119"/>
      <c r="R38109" s="119"/>
      <c r="T38109" s="119"/>
      <c r="V38109" s="119"/>
      <c r="X38109" s="119"/>
      <c r="Z38109" s="119"/>
    </row>
    <row r="38110" spans="16:26" x14ac:dyDescent="0.25">
      <c r="P38110" s="119"/>
      <c r="R38110" s="119"/>
      <c r="T38110" s="119"/>
      <c r="V38110" s="119"/>
      <c r="X38110" s="119"/>
      <c r="Z38110" s="119"/>
    </row>
    <row r="38111" spans="16:26" x14ac:dyDescent="0.25">
      <c r="P38111" s="120"/>
      <c r="R38111" s="120"/>
      <c r="T38111" s="120"/>
      <c r="V38111" s="120"/>
      <c r="X38111" s="120"/>
      <c r="Z38111" s="120"/>
    </row>
    <row r="38112" spans="16:26" x14ac:dyDescent="0.25">
      <c r="P38112" s="119"/>
      <c r="R38112" s="119"/>
      <c r="T38112" s="119"/>
      <c r="V38112" s="119"/>
      <c r="X38112" s="119"/>
      <c r="Z38112" s="119"/>
    </row>
    <row r="38113" spans="16:26" x14ac:dyDescent="0.25">
      <c r="P38113" s="120"/>
      <c r="R38113" s="120"/>
      <c r="T38113" s="120"/>
      <c r="V38113" s="120"/>
      <c r="X38113" s="120"/>
      <c r="Z38113" s="120"/>
    </row>
    <row r="38114" spans="16:26" x14ac:dyDescent="0.25">
      <c r="P38114" s="119"/>
      <c r="R38114" s="119"/>
      <c r="T38114" s="119"/>
      <c r="V38114" s="119"/>
      <c r="X38114" s="119"/>
      <c r="Z38114" s="119"/>
    </row>
    <row r="38115" spans="16:26" x14ac:dyDescent="0.25">
      <c r="P38115" s="119"/>
      <c r="R38115" s="119"/>
      <c r="T38115" s="119"/>
      <c r="V38115" s="119"/>
      <c r="X38115" s="119"/>
      <c r="Z38115" s="119"/>
    </row>
    <row r="38116" spans="16:26" x14ac:dyDescent="0.25">
      <c r="P38116" s="119"/>
      <c r="R38116" s="119"/>
      <c r="T38116" s="119"/>
      <c r="V38116" s="119"/>
      <c r="X38116" s="119"/>
      <c r="Z38116" s="119"/>
    </row>
    <row r="38117" spans="16:26" x14ac:dyDescent="0.25">
      <c r="P38117" s="121"/>
      <c r="R38117" s="121"/>
      <c r="T38117" s="121"/>
      <c r="V38117" s="121"/>
      <c r="X38117" s="121"/>
      <c r="Z38117" s="121"/>
    </row>
    <row r="38118" spans="16:26" x14ac:dyDescent="0.25">
      <c r="P38118" s="121"/>
      <c r="R38118" s="121"/>
      <c r="T38118" s="121"/>
      <c r="V38118" s="121"/>
      <c r="X38118" s="121"/>
      <c r="Z38118" s="121"/>
    </row>
    <row r="38119" spans="16:26" x14ac:dyDescent="0.25">
      <c r="P38119" s="121"/>
      <c r="R38119" s="121"/>
      <c r="T38119" s="121"/>
      <c r="V38119" s="121"/>
      <c r="X38119" s="121"/>
      <c r="Z38119" s="121"/>
    </row>
    <row r="38120" spans="16:26" x14ac:dyDescent="0.25">
      <c r="P38120" s="121"/>
      <c r="R38120" s="121"/>
      <c r="T38120" s="121"/>
      <c r="V38120" s="121"/>
      <c r="X38120" s="121"/>
      <c r="Z38120" s="121"/>
    </row>
    <row r="38121" spans="16:26" x14ac:dyDescent="0.25">
      <c r="P38121" s="122"/>
      <c r="R38121" s="122"/>
      <c r="T38121" s="122"/>
      <c r="V38121" s="122"/>
      <c r="X38121" s="122"/>
      <c r="Z38121" s="122"/>
    </row>
    <row r="38122" spans="16:26" x14ac:dyDescent="0.25">
      <c r="P38122" s="118"/>
      <c r="R38122" s="118"/>
      <c r="T38122" s="118"/>
      <c r="V38122" s="118"/>
      <c r="X38122" s="118"/>
      <c r="Z38122" s="118"/>
    </row>
    <row r="38123" spans="16:26" x14ac:dyDescent="0.25">
      <c r="P38123" s="119"/>
      <c r="R38123" s="119"/>
      <c r="T38123" s="119"/>
      <c r="V38123" s="119"/>
      <c r="X38123" s="119"/>
      <c r="Z38123" s="119"/>
    </row>
    <row r="38124" spans="16:26" x14ac:dyDescent="0.25">
      <c r="P38124" s="119"/>
      <c r="R38124" s="119"/>
      <c r="T38124" s="119"/>
      <c r="V38124" s="119"/>
      <c r="X38124" s="119"/>
      <c r="Z38124" s="119"/>
    </row>
    <row r="38125" spans="16:26" x14ac:dyDescent="0.25">
      <c r="P38125" s="120"/>
      <c r="R38125" s="120"/>
      <c r="T38125" s="120"/>
      <c r="V38125" s="120"/>
      <c r="X38125" s="120"/>
      <c r="Z38125" s="120"/>
    </row>
    <row r="38126" spans="16:26" x14ac:dyDescent="0.25">
      <c r="P38126" s="119"/>
      <c r="R38126" s="119"/>
      <c r="T38126" s="119"/>
      <c r="V38126" s="119"/>
      <c r="X38126" s="119"/>
      <c r="Z38126" s="119"/>
    </row>
    <row r="38127" spans="16:26" x14ac:dyDescent="0.25">
      <c r="P38127" s="119"/>
      <c r="R38127" s="119"/>
      <c r="T38127" s="119"/>
      <c r="V38127" s="119"/>
      <c r="X38127" s="119"/>
      <c r="Z38127" s="119"/>
    </row>
    <row r="38128" spans="16:26" x14ac:dyDescent="0.25">
      <c r="P38128" s="120"/>
      <c r="R38128" s="120"/>
      <c r="T38128" s="120"/>
      <c r="V38128" s="120"/>
      <c r="X38128" s="120"/>
      <c r="Z38128" s="120"/>
    </row>
    <row r="38129" spans="16:26" x14ac:dyDescent="0.25">
      <c r="P38129" s="119"/>
      <c r="R38129" s="119"/>
      <c r="T38129" s="119"/>
      <c r="V38129" s="119"/>
      <c r="X38129" s="119"/>
      <c r="Z38129" s="119"/>
    </row>
    <row r="38130" spans="16:26" x14ac:dyDescent="0.25">
      <c r="P38130" s="120"/>
      <c r="R38130" s="120"/>
      <c r="T38130" s="120"/>
      <c r="V38130" s="120"/>
      <c r="X38130" s="120"/>
      <c r="Z38130" s="120"/>
    </row>
    <row r="38131" spans="16:26" x14ac:dyDescent="0.25">
      <c r="P38131" s="119"/>
      <c r="R38131" s="119"/>
      <c r="T38131" s="119"/>
      <c r="V38131" s="119"/>
      <c r="X38131" s="119"/>
      <c r="Z38131" s="119"/>
    </row>
    <row r="38132" spans="16:26" x14ac:dyDescent="0.25">
      <c r="P38132" s="119"/>
      <c r="R38132" s="119"/>
      <c r="T38132" s="119"/>
      <c r="V38132" s="119"/>
      <c r="X38132" s="119"/>
      <c r="Z38132" s="119"/>
    </row>
    <row r="38133" spans="16:26" x14ac:dyDescent="0.25">
      <c r="P38133" s="119"/>
      <c r="R38133" s="119"/>
      <c r="T38133" s="119"/>
      <c r="V38133" s="119"/>
      <c r="X38133" s="119"/>
      <c r="Z38133" s="119"/>
    </row>
    <row r="38134" spans="16:26" x14ac:dyDescent="0.25">
      <c r="P38134" s="121"/>
      <c r="R38134" s="121"/>
      <c r="T38134" s="121"/>
      <c r="V38134" s="121"/>
      <c r="X38134" s="121"/>
      <c r="Z38134" s="121"/>
    </row>
    <row r="38135" spans="16:26" x14ac:dyDescent="0.25">
      <c r="P38135" s="121"/>
      <c r="R38135" s="121"/>
      <c r="T38135" s="121"/>
      <c r="V38135" s="121"/>
      <c r="X38135" s="121"/>
      <c r="Z38135" s="121"/>
    </row>
    <row r="38136" spans="16:26" x14ac:dyDescent="0.25">
      <c r="P38136" s="121"/>
      <c r="R38136" s="121"/>
      <c r="T38136" s="121"/>
      <c r="V38136" s="121"/>
      <c r="X38136" s="121"/>
      <c r="Z38136" s="121"/>
    </row>
    <row r="38137" spans="16:26" x14ac:dyDescent="0.25">
      <c r="P38137" s="121"/>
      <c r="R38137" s="121"/>
      <c r="T38137" s="121"/>
      <c r="V38137" s="121"/>
      <c r="X38137" s="121"/>
      <c r="Z38137" s="121"/>
    </row>
    <row r="38138" spans="16:26" x14ac:dyDescent="0.25">
      <c r="P38138" s="122"/>
      <c r="R38138" s="122"/>
      <c r="T38138" s="122"/>
      <c r="V38138" s="122"/>
      <c r="X38138" s="122"/>
      <c r="Z38138" s="122"/>
    </row>
    <row r="38139" spans="16:26" x14ac:dyDescent="0.25">
      <c r="P38139" s="118"/>
      <c r="R38139" s="118"/>
      <c r="T38139" s="118"/>
      <c r="V38139" s="118"/>
      <c r="X38139" s="118"/>
      <c r="Z38139" s="118"/>
    </row>
    <row r="38140" spans="16:26" x14ac:dyDescent="0.25">
      <c r="P38140" s="119"/>
      <c r="R38140" s="119"/>
      <c r="T38140" s="119"/>
      <c r="V38140" s="119"/>
      <c r="X38140" s="119"/>
      <c r="Z38140" s="119"/>
    </row>
    <row r="38141" spans="16:26" x14ac:dyDescent="0.25">
      <c r="P38141" s="119"/>
      <c r="R38141" s="119"/>
      <c r="T38141" s="119"/>
      <c r="V38141" s="119"/>
      <c r="X38141" s="119"/>
      <c r="Z38141" s="119"/>
    </row>
    <row r="38142" spans="16:26" x14ac:dyDescent="0.25">
      <c r="P38142" s="120"/>
      <c r="R38142" s="120"/>
      <c r="T38142" s="120"/>
      <c r="V38142" s="120"/>
      <c r="X38142" s="120"/>
      <c r="Z38142" s="120"/>
    </row>
    <row r="38143" spans="16:26" x14ac:dyDescent="0.25">
      <c r="P38143" s="119"/>
      <c r="R38143" s="119"/>
      <c r="T38143" s="119"/>
      <c r="V38143" s="119"/>
      <c r="X38143" s="119"/>
      <c r="Z38143" s="119"/>
    </row>
    <row r="38144" spans="16:26" x14ac:dyDescent="0.25">
      <c r="P38144" s="119"/>
      <c r="R38144" s="119"/>
      <c r="T38144" s="119"/>
      <c r="V38144" s="119"/>
      <c r="X38144" s="119"/>
      <c r="Z38144" s="119"/>
    </row>
    <row r="38145" spans="16:26" x14ac:dyDescent="0.25">
      <c r="P38145" s="120"/>
      <c r="R38145" s="120"/>
      <c r="T38145" s="120"/>
      <c r="V38145" s="120"/>
      <c r="X38145" s="120"/>
      <c r="Z38145" s="120"/>
    </row>
    <row r="38146" spans="16:26" x14ac:dyDescent="0.25">
      <c r="P38146" s="119"/>
      <c r="R38146" s="119"/>
      <c r="T38146" s="119"/>
      <c r="V38146" s="119"/>
      <c r="X38146" s="119"/>
      <c r="Z38146" s="119"/>
    </row>
    <row r="38147" spans="16:26" x14ac:dyDescent="0.25">
      <c r="P38147" s="120"/>
      <c r="R38147" s="120"/>
      <c r="T38147" s="120"/>
      <c r="V38147" s="120"/>
      <c r="X38147" s="120"/>
      <c r="Z38147" s="120"/>
    </row>
    <row r="38148" spans="16:26" x14ac:dyDescent="0.25">
      <c r="P38148" s="119"/>
      <c r="R38148" s="119"/>
      <c r="T38148" s="119"/>
      <c r="V38148" s="119"/>
      <c r="X38148" s="119"/>
      <c r="Z38148" s="119"/>
    </row>
    <row r="38149" spans="16:26" x14ac:dyDescent="0.25">
      <c r="P38149" s="119"/>
      <c r="R38149" s="119"/>
      <c r="T38149" s="119"/>
      <c r="V38149" s="119"/>
      <c r="X38149" s="119"/>
      <c r="Z38149" s="119"/>
    </row>
    <row r="38150" spans="16:26" x14ac:dyDescent="0.25">
      <c r="P38150" s="119"/>
      <c r="R38150" s="119"/>
      <c r="T38150" s="119"/>
      <c r="V38150" s="119"/>
      <c r="X38150" s="119"/>
      <c r="Z38150" s="119"/>
    </row>
    <row r="38151" spans="16:26" x14ac:dyDescent="0.25">
      <c r="P38151" s="121"/>
      <c r="R38151" s="121"/>
      <c r="T38151" s="121"/>
      <c r="V38151" s="121"/>
      <c r="X38151" s="121"/>
      <c r="Z38151" s="121"/>
    </row>
    <row r="38152" spans="16:26" x14ac:dyDescent="0.25">
      <c r="P38152" s="121"/>
      <c r="R38152" s="121"/>
      <c r="T38152" s="121"/>
      <c r="V38152" s="121"/>
      <c r="X38152" s="121"/>
      <c r="Z38152" s="121"/>
    </row>
    <row r="38153" spans="16:26" x14ac:dyDescent="0.25">
      <c r="P38153" s="121"/>
      <c r="R38153" s="121"/>
      <c r="T38153" s="121"/>
      <c r="V38153" s="121"/>
      <c r="X38153" s="121"/>
      <c r="Z38153" s="121"/>
    </row>
    <row r="38154" spans="16:26" x14ac:dyDescent="0.25">
      <c r="P38154" s="121"/>
      <c r="R38154" s="121"/>
      <c r="T38154" s="121"/>
      <c r="V38154" s="121"/>
      <c r="X38154" s="121"/>
      <c r="Z38154" s="121"/>
    </row>
    <row r="38155" spans="16:26" x14ac:dyDescent="0.25">
      <c r="P38155" s="122"/>
      <c r="R38155" s="122"/>
      <c r="T38155" s="122"/>
      <c r="V38155" s="122"/>
      <c r="X38155" s="122"/>
      <c r="Z38155" s="122"/>
    </row>
    <row r="38156" spans="16:26" x14ac:dyDescent="0.25">
      <c r="P38156" s="118"/>
      <c r="R38156" s="118"/>
      <c r="T38156" s="118"/>
      <c r="V38156" s="118"/>
      <c r="X38156" s="118"/>
      <c r="Z38156" s="118"/>
    </row>
    <row r="38157" spans="16:26" x14ac:dyDescent="0.25">
      <c r="P38157" s="119"/>
      <c r="R38157" s="119"/>
      <c r="T38157" s="119"/>
      <c r="V38157" s="119"/>
      <c r="X38157" s="119"/>
      <c r="Z38157" s="119"/>
    </row>
    <row r="38158" spans="16:26" x14ac:dyDescent="0.25">
      <c r="P38158" s="119"/>
      <c r="R38158" s="119"/>
      <c r="T38158" s="119"/>
      <c r="V38158" s="119"/>
      <c r="X38158" s="119"/>
      <c r="Z38158" s="119"/>
    </row>
    <row r="38159" spans="16:26" x14ac:dyDescent="0.25">
      <c r="P38159" s="120"/>
      <c r="R38159" s="120"/>
      <c r="T38159" s="120"/>
      <c r="V38159" s="120"/>
      <c r="X38159" s="120"/>
      <c r="Z38159" s="120"/>
    </row>
    <row r="38160" spans="16:26" x14ac:dyDescent="0.25">
      <c r="P38160" s="119"/>
      <c r="R38160" s="119"/>
      <c r="T38160" s="119"/>
      <c r="V38160" s="119"/>
      <c r="X38160" s="119"/>
      <c r="Z38160" s="119"/>
    </row>
    <row r="38161" spans="16:26" x14ac:dyDescent="0.25">
      <c r="P38161" s="119"/>
      <c r="R38161" s="119"/>
      <c r="T38161" s="119"/>
      <c r="V38161" s="119"/>
      <c r="X38161" s="119"/>
      <c r="Z38161" s="119"/>
    </row>
    <row r="38162" spans="16:26" x14ac:dyDescent="0.25">
      <c r="P38162" s="120"/>
      <c r="R38162" s="120"/>
      <c r="T38162" s="120"/>
      <c r="V38162" s="120"/>
      <c r="X38162" s="120"/>
      <c r="Z38162" s="120"/>
    </row>
    <row r="38163" spans="16:26" x14ac:dyDescent="0.25">
      <c r="P38163" s="119"/>
      <c r="R38163" s="119"/>
      <c r="T38163" s="119"/>
      <c r="V38163" s="119"/>
      <c r="X38163" s="119"/>
      <c r="Z38163" s="119"/>
    </row>
    <row r="38164" spans="16:26" x14ac:dyDescent="0.25">
      <c r="P38164" s="120"/>
      <c r="R38164" s="120"/>
      <c r="T38164" s="120"/>
      <c r="V38164" s="120"/>
      <c r="X38164" s="120"/>
      <c r="Z38164" s="120"/>
    </row>
    <row r="38165" spans="16:26" x14ac:dyDescent="0.25">
      <c r="P38165" s="119"/>
      <c r="R38165" s="119"/>
      <c r="T38165" s="119"/>
      <c r="V38165" s="119"/>
      <c r="X38165" s="119"/>
      <c r="Z38165" s="119"/>
    </row>
    <row r="38166" spans="16:26" x14ac:dyDescent="0.25">
      <c r="P38166" s="119"/>
      <c r="R38166" s="119"/>
      <c r="T38166" s="119"/>
      <c r="V38166" s="119"/>
      <c r="X38166" s="119"/>
      <c r="Z38166" s="119"/>
    </row>
    <row r="38167" spans="16:26" x14ac:dyDescent="0.25">
      <c r="P38167" s="119"/>
      <c r="R38167" s="119"/>
      <c r="T38167" s="119"/>
      <c r="V38167" s="119"/>
      <c r="X38167" s="119"/>
      <c r="Z38167" s="119"/>
    </row>
    <row r="38168" spans="16:26" x14ac:dyDescent="0.25">
      <c r="P38168" s="121"/>
      <c r="R38168" s="121"/>
      <c r="T38168" s="121"/>
      <c r="V38168" s="121"/>
      <c r="X38168" s="121"/>
      <c r="Z38168" s="121"/>
    </row>
    <row r="38169" spans="16:26" x14ac:dyDescent="0.25">
      <c r="P38169" s="121"/>
      <c r="R38169" s="121"/>
      <c r="T38169" s="121"/>
      <c r="V38169" s="121"/>
      <c r="X38169" s="121"/>
      <c r="Z38169" s="121"/>
    </row>
    <row r="38170" spans="16:26" x14ac:dyDescent="0.25">
      <c r="P38170" s="121"/>
      <c r="R38170" s="121"/>
      <c r="T38170" s="121"/>
      <c r="V38170" s="121"/>
      <c r="X38170" s="121"/>
      <c r="Z38170" s="121"/>
    </row>
    <row r="38171" spans="16:26" x14ac:dyDescent="0.25">
      <c r="P38171" s="121"/>
      <c r="R38171" s="121"/>
      <c r="T38171" s="121"/>
      <c r="V38171" s="121"/>
      <c r="X38171" s="121"/>
      <c r="Z38171" s="121"/>
    </row>
    <row r="38172" spans="16:26" x14ac:dyDescent="0.25">
      <c r="P38172" s="122"/>
      <c r="R38172" s="122"/>
      <c r="T38172" s="122"/>
      <c r="V38172" s="122"/>
      <c r="X38172" s="122"/>
      <c r="Z38172" s="122"/>
    </row>
    <row r="38173" spans="16:26" x14ac:dyDescent="0.25">
      <c r="P38173" s="118"/>
      <c r="R38173" s="118"/>
      <c r="T38173" s="118"/>
      <c r="V38173" s="118"/>
      <c r="X38173" s="118"/>
      <c r="Z38173" s="118"/>
    </row>
    <row r="38174" spans="16:26" x14ac:dyDescent="0.25">
      <c r="P38174" s="119"/>
      <c r="R38174" s="119"/>
      <c r="T38174" s="119"/>
      <c r="V38174" s="119"/>
      <c r="X38174" s="119"/>
      <c r="Z38174" s="119"/>
    </row>
    <row r="38175" spans="16:26" x14ac:dyDescent="0.25">
      <c r="P38175" s="119"/>
      <c r="R38175" s="119"/>
      <c r="T38175" s="119"/>
      <c r="V38175" s="119"/>
      <c r="X38175" s="119"/>
      <c r="Z38175" s="119"/>
    </row>
    <row r="38176" spans="16:26" x14ac:dyDescent="0.25">
      <c r="P38176" s="120"/>
      <c r="R38176" s="120"/>
      <c r="T38176" s="120"/>
      <c r="V38176" s="120"/>
      <c r="X38176" s="120"/>
      <c r="Z38176" s="120"/>
    </row>
    <row r="38177" spans="16:26" x14ac:dyDescent="0.25">
      <c r="P38177" s="119"/>
      <c r="R38177" s="119"/>
      <c r="T38177" s="119"/>
      <c r="V38177" s="119"/>
      <c r="X38177" s="119"/>
      <c r="Z38177" s="119"/>
    </row>
    <row r="38178" spans="16:26" x14ac:dyDescent="0.25">
      <c r="P38178" s="119"/>
      <c r="R38178" s="119"/>
      <c r="T38178" s="119"/>
      <c r="V38178" s="119"/>
      <c r="X38178" s="119"/>
      <c r="Z38178" s="119"/>
    </row>
    <row r="38179" spans="16:26" x14ac:dyDescent="0.25">
      <c r="P38179" s="120"/>
      <c r="R38179" s="120"/>
      <c r="T38179" s="120"/>
      <c r="V38179" s="120"/>
      <c r="X38179" s="120"/>
      <c r="Z38179" s="120"/>
    </row>
    <row r="38180" spans="16:26" x14ac:dyDescent="0.25">
      <c r="P38180" s="119"/>
      <c r="R38180" s="119"/>
      <c r="T38180" s="119"/>
      <c r="V38180" s="119"/>
      <c r="X38180" s="119"/>
      <c r="Z38180" s="119"/>
    </row>
    <row r="38181" spans="16:26" x14ac:dyDescent="0.25">
      <c r="P38181" s="120"/>
      <c r="R38181" s="120"/>
      <c r="T38181" s="120"/>
      <c r="V38181" s="120"/>
      <c r="X38181" s="120"/>
      <c r="Z38181" s="120"/>
    </row>
    <row r="38182" spans="16:26" x14ac:dyDescent="0.25">
      <c r="P38182" s="119"/>
      <c r="R38182" s="119"/>
      <c r="T38182" s="119"/>
      <c r="V38182" s="119"/>
      <c r="X38182" s="119"/>
      <c r="Z38182" s="119"/>
    </row>
    <row r="38183" spans="16:26" x14ac:dyDescent="0.25">
      <c r="P38183" s="119"/>
      <c r="R38183" s="119"/>
      <c r="T38183" s="119"/>
      <c r="V38183" s="119"/>
      <c r="X38183" s="119"/>
      <c r="Z38183" s="119"/>
    </row>
    <row r="38184" spans="16:26" x14ac:dyDescent="0.25">
      <c r="P38184" s="119"/>
      <c r="R38184" s="119"/>
      <c r="T38184" s="119"/>
      <c r="V38184" s="119"/>
      <c r="X38184" s="119"/>
      <c r="Z38184" s="119"/>
    </row>
    <row r="38185" spans="16:26" x14ac:dyDescent="0.25">
      <c r="P38185" s="121"/>
      <c r="R38185" s="121"/>
      <c r="T38185" s="121"/>
      <c r="V38185" s="121"/>
      <c r="X38185" s="121"/>
      <c r="Z38185" s="121"/>
    </row>
    <row r="38186" spans="16:26" x14ac:dyDescent="0.25">
      <c r="P38186" s="121"/>
      <c r="R38186" s="121"/>
      <c r="T38186" s="121"/>
      <c r="V38186" s="121"/>
      <c r="X38186" s="121"/>
      <c r="Z38186" s="121"/>
    </row>
    <row r="38187" spans="16:26" x14ac:dyDescent="0.25">
      <c r="P38187" s="121"/>
      <c r="R38187" s="121"/>
      <c r="T38187" s="121"/>
      <c r="V38187" s="121"/>
      <c r="X38187" s="121"/>
      <c r="Z38187" s="121"/>
    </row>
    <row r="38188" spans="16:26" x14ac:dyDescent="0.25">
      <c r="P38188" s="121"/>
      <c r="R38188" s="121"/>
      <c r="T38188" s="121"/>
      <c r="V38188" s="121"/>
      <c r="X38188" s="121"/>
      <c r="Z38188" s="121"/>
    </row>
    <row r="38189" spans="16:26" x14ac:dyDescent="0.25">
      <c r="P38189" s="122"/>
      <c r="R38189" s="122"/>
      <c r="T38189" s="122"/>
      <c r="V38189" s="122"/>
      <c r="X38189" s="122"/>
      <c r="Z38189" s="122"/>
    </row>
    <row r="38190" spans="16:26" x14ac:dyDescent="0.25">
      <c r="P38190" s="118"/>
      <c r="R38190" s="118"/>
      <c r="T38190" s="118"/>
      <c r="V38190" s="118"/>
      <c r="X38190" s="118"/>
      <c r="Z38190" s="118"/>
    </row>
    <row r="38191" spans="16:26" x14ac:dyDescent="0.25">
      <c r="P38191" s="119"/>
      <c r="R38191" s="119"/>
      <c r="T38191" s="119"/>
      <c r="V38191" s="119"/>
      <c r="X38191" s="119"/>
      <c r="Z38191" s="119"/>
    </row>
    <row r="38192" spans="16:26" x14ac:dyDescent="0.25">
      <c r="P38192" s="119"/>
      <c r="R38192" s="119"/>
      <c r="T38192" s="119"/>
      <c r="V38192" s="119"/>
      <c r="X38192" s="119"/>
      <c r="Z38192" s="119"/>
    </row>
    <row r="38193" spans="16:26" x14ac:dyDescent="0.25">
      <c r="P38193" s="120"/>
      <c r="R38193" s="120"/>
      <c r="T38193" s="120"/>
      <c r="V38193" s="120"/>
      <c r="X38193" s="120"/>
      <c r="Z38193" s="120"/>
    </row>
    <row r="38194" spans="16:26" x14ac:dyDescent="0.25">
      <c r="P38194" s="119"/>
      <c r="R38194" s="119"/>
      <c r="T38194" s="119"/>
      <c r="V38194" s="119"/>
      <c r="X38194" s="119"/>
      <c r="Z38194" s="119"/>
    </row>
    <row r="38195" spans="16:26" x14ac:dyDescent="0.25">
      <c r="P38195" s="119"/>
      <c r="R38195" s="119"/>
      <c r="T38195" s="119"/>
      <c r="V38195" s="119"/>
      <c r="X38195" s="119"/>
      <c r="Z38195" s="119"/>
    </row>
    <row r="38196" spans="16:26" x14ac:dyDescent="0.25">
      <c r="P38196" s="120"/>
      <c r="R38196" s="120"/>
      <c r="T38196" s="120"/>
      <c r="V38196" s="120"/>
      <c r="X38196" s="120"/>
      <c r="Z38196" s="120"/>
    </row>
    <row r="38197" spans="16:26" x14ac:dyDescent="0.25">
      <c r="P38197" s="119"/>
      <c r="R38197" s="119"/>
      <c r="T38197" s="119"/>
      <c r="V38197" s="119"/>
      <c r="X38197" s="119"/>
      <c r="Z38197" s="119"/>
    </row>
    <row r="38198" spans="16:26" x14ac:dyDescent="0.25">
      <c r="P38198" s="120"/>
      <c r="R38198" s="120"/>
      <c r="T38198" s="120"/>
      <c r="V38198" s="120"/>
      <c r="X38198" s="120"/>
      <c r="Z38198" s="120"/>
    </row>
    <row r="38199" spans="16:26" x14ac:dyDescent="0.25">
      <c r="P38199" s="119"/>
      <c r="R38199" s="119"/>
      <c r="T38199" s="119"/>
      <c r="V38199" s="119"/>
      <c r="X38199" s="119"/>
      <c r="Z38199" s="119"/>
    </row>
    <row r="38200" spans="16:26" x14ac:dyDescent="0.25">
      <c r="P38200" s="119"/>
      <c r="R38200" s="119"/>
      <c r="T38200" s="119"/>
      <c r="V38200" s="119"/>
      <c r="X38200" s="119"/>
      <c r="Z38200" s="119"/>
    </row>
    <row r="38201" spans="16:26" x14ac:dyDescent="0.25">
      <c r="P38201" s="119"/>
      <c r="R38201" s="119"/>
      <c r="T38201" s="119"/>
      <c r="V38201" s="119"/>
      <c r="X38201" s="119"/>
      <c r="Z38201" s="119"/>
    </row>
    <row r="38202" spans="16:26" x14ac:dyDescent="0.25">
      <c r="P38202" s="121"/>
      <c r="R38202" s="121"/>
      <c r="T38202" s="121"/>
      <c r="V38202" s="121"/>
      <c r="X38202" s="121"/>
      <c r="Z38202" s="121"/>
    </row>
    <row r="38203" spans="16:26" x14ac:dyDescent="0.25">
      <c r="P38203" s="121"/>
      <c r="R38203" s="121"/>
      <c r="T38203" s="121"/>
      <c r="V38203" s="121"/>
      <c r="X38203" s="121"/>
      <c r="Z38203" s="121"/>
    </row>
    <row r="38204" spans="16:26" x14ac:dyDescent="0.25">
      <c r="P38204" s="121"/>
      <c r="R38204" s="121"/>
      <c r="T38204" s="121"/>
      <c r="V38204" s="121"/>
      <c r="X38204" s="121"/>
      <c r="Z38204" s="121"/>
    </row>
    <row r="38205" spans="16:26" x14ac:dyDescent="0.25">
      <c r="P38205" s="121"/>
      <c r="R38205" s="121"/>
      <c r="T38205" s="121"/>
      <c r="V38205" s="121"/>
      <c r="X38205" s="121"/>
      <c r="Z38205" s="121"/>
    </row>
    <row r="38206" spans="16:26" x14ac:dyDescent="0.25">
      <c r="P38206" s="122"/>
      <c r="R38206" s="122"/>
      <c r="T38206" s="122"/>
      <c r="V38206" s="122"/>
      <c r="X38206" s="122"/>
      <c r="Z38206" s="122"/>
    </row>
    <row r="38207" spans="16:26" x14ac:dyDescent="0.25">
      <c r="P38207" s="118"/>
      <c r="R38207" s="118"/>
      <c r="T38207" s="118"/>
      <c r="V38207" s="118"/>
      <c r="X38207" s="118"/>
      <c r="Z38207" s="118"/>
    </row>
    <row r="38208" spans="16:26" x14ac:dyDescent="0.25">
      <c r="P38208" s="119"/>
      <c r="R38208" s="119"/>
      <c r="T38208" s="119"/>
      <c r="V38208" s="119"/>
      <c r="X38208" s="119"/>
      <c r="Z38208" s="119"/>
    </row>
    <row r="38209" spans="16:26" x14ac:dyDescent="0.25">
      <c r="P38209" s="119"/>
      <c r="R38209" s="119"/>
      <c r="T38209" s="119"/>
      <c r="V38209" s="119"/>
      <c r="X38209" s="119"/>
      <c r="Z38209" s="119"/>
    </row>
    <row r="38210" spans="16:26" x14ac:dyDescent="0.25">
      <c r="P38210" s="120"/>
      <c r="R38210" s="120"/>
      <c r="T38210" s="120"/>
      <c r="V38210" s="120"/>
      <c r="X38210" s="120"/>
      <c r="Z38210" s="120"/>
    </row>
    <row r="38211" spans="16:26" x14ac:dyDescent="0.25">
      <c r="P38211" s="119"/>
      <c r="R38211" s="119"/>
      <c r="T38211" s="119"/>
      <c r="V38211" s="119"/>
      <c r="X38211" s="119"/>
      <c r="Z38211" s="119"/>
    </row>
    <row r="38212" spans="16:26" x14ac:dyDescent="0.25">
      <c r="P38212" s="119"/>
      <c r="R38212" s="119"/>
      <c r="T38212" s="119"/>
      <c r="V38212" s="119"/>
      <c r="X38212" s="119"/>
      <c r="Z38212" s="119"/>
    </row>
    <row r="38213" spans="16:26" x14ac:dyDescent="0.25">
      <c r="P38213" s="120"/>
      <c r="R38213" s="120"/>
      <c r="T38213" s="120"/>
      <c r="V38213" s="120"/>
      <c r="X38213" s="120"/>
      <c r="Z38213" s="120"/>
    </row>
    <row r="38214" spans="16:26" x14ac:dyDescent="0.25">
      <c r="P38214" s="119"/>
      <c r="R38214" s="119"/>
      <c r="T38214" s="119"/>
      <c r="V38214" s="119"/>
      <c r="X38214" s="119"/>
      <c r="Z38214" s="119"/>
    </row>
    <row r="38215" spans="16:26" x14ac:dyDescent="0.25">
      <c r="P38215" s="120"/>
      <c r="R38215" s="120"/>
      <c r="T38215" s="120"/>
      <c r="V38215" s="120"/>
      <c r="X38215" s="120"/>
      <c r="Z38215" s="120"/>
    </row>
    <row r="38216" spans="16:26" x14ac:dyDescent="0.25">
      <c r="P38216" s="119"/>
      <c r="R38216" s="119"/>
      <c r="T38216" s="119"/>
      <c r="V38216" s="119"/>
      <c r="X38216" s="119"/>
      <c r="Z38216" s="119"/>
    </row>
    <row r="38217" spans="16:26" x14ac:dyDescent="0.25">
      <c r="P38217" s="119"/>
      <c r="R38217" s="119"/>
      <c r="T38217" s="119"/>
      <c r="V38217" s="119"/>
      <c r="X38217" s="119"/>
      <c r="Z38217" s="119"/>
    </row>
    <row r="38218" spans="16:26" x14ac:dyDescent="0.25">
      <c r="P38218" s="119"/>
      <c r="R38218" s="119"/>
      <c r="T38218" s="119"/>
      <c r="V38218" s="119"/>
      <c r="X38218" s="119"/>
      <c r="Z38218" s="119"/>
    </row>
    <row r="38219" spans="16:26" x14ac:dyDescent="0.25">
      <c r="P38219" s="121"/>
      <c r="R38219" s="121"/>
      <c r="T38219" s="121"/>
      <c r="V38219" s="121"/>
      <c r="X38219" s="121"/>
      <c r="Z38219" s="121"/>
    </row>
    <row r="38220" spans="16:26" x14ac:dyDescent="0.25">
      <c r="P38220" s="121"/>
      <c r="R38220" s="121"/>
      <c r="T38220" s="121"/>
      <c r="V38220" s="121"/>
      <c r="X38220" s="121"/>
      <c r="Z38220" s="121"/>
    </row>
    <row r="38221" spans="16:26" x14ac:dyDescent="0.25">
      <c r="P38221" s="121"/>
      <c r="R38221" s="121"/>
      <c r="T38221" s="121"/>
      <c r="V38221" s="121"/>
      <c r="X38221" s="121"/>
      <c r="Z38221" s="121"/>
    </row>
    <row r="38222" spans="16:26" x14ac:dyDescent="0.25">
      <c r="P38222" s="121"/>
      <c r="R38222" s="121"/>
      <c r="T38222" s="121"/>
      <c r="V38222" s="121"/>
      <c r="X38222" s="121"/>
      <c r="Z38222" s="121"/>
    </row>
    <row r="38223" spans="16:26" x14ac:dyDescent="0.25">
      <c r="P38223" s="122"/>
      <c r="R38223" s="122"/>
      <c r="T38223" s="122"/>
      <c r="V38223" s="122"/>
      <c r="X38223" s="122"/>
      <c r="Z38223" s="122"/>
    </row>
    <row r="38224" spans="16:26" x14ac:dyDescent="0.25">
      <c r="P38224" s="118"/>
      <c r="R38224" s="118"/>
      <c r="T38224" s="118"/>
      <c r="V38224" s="118"/>
      <c r="X38224" s="118"/>
      <c r="Z38224" s="118"/>
    </row>
    <row r="38225" spans="16:26" x14ac:dyDescent="0.25">
      <c r="P38225" s="119"/>
      <c r="R38225" s="119"/>
      <c r="T38225" s="119"/>
      <c r="V38225" s="119"/>
      <c r="X38225" s="119"/>
      <c r="Z38225" s="119"/>
    </row>
    <row r="38226" spans="16:26" x14ac:dyDescent="0.25">
      <c r="P38226" s="119"/>
      <c r="R38226" s="119"/>
      <c r="T38226" s="119"/>
      <c r="V38226" s="119"/>
      <c r="X38226" s="119"/>
      <c r="Z38226" s="119"/>
    </row>
    <row r="38227" spans="16:26" x14ac:dyDescent="0.25">
      <c r="P38227" s="120"/>
      <c r="R38227" s="120"/>
      <c r="T38227" s="120"/>
      <c r="V38227" s="120"/>
      <c r="X38227" s="120"/>
      <c r="Z38227" s="120"/>
    </row>
    <row r="38228" spans="16:26" x14ac:dyDescent="0.25">
      <c r="P38228" s="119"/>
      <c r="R38228" s="119"/>
      <c r="T38228" s="119"/>
      <c r="V38228" s="119"/>
      <c r="X38228" s="119"/>
      <c r="Z38228" s="119"/>
    </row>
    <row r="38229" spans="16:26" x14ac:dyDescent="0.25">
      <c r="P38229" s="119"/>
      <c r="R38229" s="119"/>
      <c r="T38229" s="119"/>
      <c r="V38229" s="119"/>
      <c r="X38229" s="119"/>
      <c r="Z38229" s="119"/>
    </row>
    <row r="38230" spans="16:26" x14ac:dyDescent="0.25">
      <c r="P38230" s="120"/>
      <c r="R38230" s="120"/>
      <c r="T38230" s="120"/>
      <c r="V38230" s="120"/>
      <c r="X38230" s="120"/>
      <c r="Z38230" s="120"/>
    </row>
    <row r="38231" spans="16:26" x14ac:dyDescent="0.25">
      <c r="P38231" s="119"/>
      <c r="R38231" s="119"/>
      <c r="T38231" s="119"/>
      <c r="V38231" s="119"/>
      <c r="X38231" s="119"/>
      <c r="Z38231" s="119"/>
    </row>
    <row r="38232" spans="16:26" x14ac:dyDescent="0.25">
      <c r="P38232" s="120"/>
      <c r="R38232" s="120"/>
      <c r="T38232" s="120"/>
      <c r="V38232" s="120"/>
      <c r="X38232" s="120"/>
      <c r="Z38232" s="120"/>
    </row>
    <row r="38233" spans="16:26" x14ac:dyDescent="0.25">
      <c r="P38233" s="119"/>
      <c r="R38233" s="119"/>
      <c r="T38233" s="119"/>
      <c r="V38233" s="119"/>
      <c r="X38233" s="119"/>
      <c r="Z38233" s="119"/>
    </row>
    <row r="38234" spans="16:26" x14ac:dyDescent="0.25">
      <c r="P38234" s="119"/>
      <c r="R38234" s="119"/>
      <c r="T38234" s="119"/>
      <c r="V38234" s="119"/>
      <c r="X38234" s="119"/>
      <c r="Z38234" s="119"/>
    </row>
    <row r="38235" spans="16:26" x14ac:dyDescent="0.25">
      <c r="P38235" s="119"/>
      <c r="R38235" s="119"/>
      <c r="T38235" s="119"/>
      <c r="V38235" s="119"/>
      <c r="X38235" s="119"/>
      <c r="Z38235" s="119"/>
    </row>
    <row r="38236" spans="16:26" x14ac:dyDescent="0.25">
      <c r="P38236" s="121"/>
      <c r="R38236" s="121"/>
      <c r="T38236" s="121"/>
      <c r="V38236" s="121"/>
      <c r="X38236" s="121"/>
      <c r="Z38236" s="121"/>
    </row>
    <row r="38237" spans="16:26" x14ac:dyDescent="0.25">
      <c r="P38237" s="121"/>
      <c r="R38237" s="121"/>
      <c r="T38237" s="121"/>
      <c r="V38237" s="121"/>
      <c r="X38237" s="121"/>
      <c r="Z38237" s="121"/>
    </row>
    <row r="38238" spans="16:26" x14ac:dyDescent="0.25">
      <c r="P38238" s="121"/>
      <c r="R38238" s="121"/>
      <c r="T38238" s="121"/>
      <c r="V38238" s="121"/>
      <c r="X38238" s="121"/>
      <c r="Z38238" s="121"/>
    </row>
    <row r="38239" spans="16:26" x14ac:dyDescent="0.25">
      <c r="P38239" s="121"/>
      <c r="R38239" s="121"/>
      <c r="T38239" s="121"/>
      <c r="V38239" s="121"/>
      <c r="X38239" s="121"/>
      <c r="Z38239" s="121"/>
    </row>
    <row r="38240" spans="16:26" x14ac:dyDescent="0.25">
      <c r="P38240" s="122"/>
      <c r="R38240" s="122"/>
      <c r="T38240" s="122"/>
      <c r="V38240" s="122"/>
      <c r="X38240" s="122"/>
      <c r="Z38240" s="122"/>
    </row>
    <row r="38241" spans="16:26" x14ac:dyDescent="0.25">
      <c r="P38241" s="118"/>
      <c r="R38241" s="118"/>
      <c r="T38241" s="118"/>
      <c r="V38241" s="118"/>
      <c r="X38241" s="118"/>
      <c r="Z38241" s="118"/>
    </row>
    <row r="38242" spans="16:26" x14ac:dyDescent="0.25">
      <c r="P38242" s="119"/>
      <c r="R38242" s="119"/>
      <c r="T38242" s="119"/>
      <c r="V38242" s="119"/>
      <c r="X38242" s="119"/>
      <c r="Z38242" s="119"/>
    </row>
    <row r="38243" spans="16:26" x14ac:dyDescent="0.25">
      <c r="P38243" s="119"/>
      <c r="R38243" s="119"/>
      <c r="T38243" s="119"/>
      <c r="V38243" s="119"/>
      <c r="X38243" s="119"/>
      <c r="Z38243" s="119"/>
    </row>
    <row r="38244" spans="16:26" x14ac:dyDescent="0.25">
      <c r="P38244" s="120"/>
      <c r="R38244" s="120"/>
      <c r="T38244" s="120"/>
      <c r="V38244" s="120"/>
      <c r="X38244" s="120"/>
      <c r="Z38244" s="120"/>
    </row>
    <row r="38245" spans="16:26" x14ac:dyDescent="0.25">
      <c r="P38245" s="119"/>
      <c r="R38245" s="119"/>
      <c r="T38245" s="119"/>
      <c r="V38245" s="119"/>
      <c r="X38245" s="119"/>
      <c r="Z38245" s="119"/>
    </row>
    <row r="38246" spans="16:26" x14ac:dyDescent="0.25">
      <c r="P38246" s="119"/>
      <c r="R38246" s="119"/>
      <c r="T38246" s="119"/>
      <c r="V38246" s="119"/>
      <c r="X38246" s="119"/>
      <c r="Z38246" s="119"/>
    </row>
    <row r="38247" spans="16:26" x14ac:dyDescent="0.25">
      <c r="P38247" s="120"/>
      <c r="R38247" s="120"/>
      <c r="T38247" s="120"/>
      <c r="V38247" s="120"/>
      <c r="X38247" s="120"/>
      <c r="Z38247" s="120"/>
    </row>
    <row r="38248" spans="16:26" x14ac:dyDescent="0.25">
      <c r="P38248" s="119"/>
      <c r="R38248" s="119"/>
      <c r="T38248" s="119"/>
      <c r="V38248" s="119"/>
      <c r="X38248" s="119"/>
      <c r="Z38248" s="119"/>
    </row>
    <row r="38249" spans="16:26" x14ac:dyDescent="0.25">
      <c r="P38249" s="120"/>
      <c r="R38249" s="120"/>
      <c r="T38249" s="120"/>
      <c r="V38249" s="120"/>
      <c r="X38249" s="120"/>
      <c r="Z38249" s="120"/>
    </row>
    <row r="38250" spans="16:26" x14ac:dyDescent="0.25">
      <c r="P38250" s="119"/>
      <c r="R38250" s="119"/>
      <c r="T38250" s="119"/>
      <c r="V38250" s="119"/>
      <c r="X38250" s="119"/>
      <c r="Z38250" s="119"/>
    </row>
    <row r="38251" spans="16:26" x14ac:dyDescent="0.25">
      <c r="P38251" s="119"/>
      <c r="R38251" s="119"/>
      <c r="T38251" s="119"/>
      <c r="V38251" s="119"/>
      <c r="X38251" s="119"/>
      <c r="Z38251" s="119"/>
    </row>
    <row r="38252" spans="16:26" x14ac:dyDescent="0.25">
      <c r="P38252" s="119"/>
      <c r="R38252" s="119"/>
      <c r="T38252" s="119"/>
      <c r="V38252" s="119"/>
      <c r="X38252" s="119"/>
      <c r="Z38252" s="119"/>
    </row>
    <row r="38253" spans="16:26" x14ac:dyDescent="0.25">
      <c r="P38253" s="121"/>
      <c r="R38253" s="121"/>
      <c r="T38253" s="121"/>
      <c r="V38253" s="121"/>
      <c r="X38253" s="121"/>
      <c r="Z38253" s="121"/>
    </row>
    <row r="38254" spans="16:26" x14ac:dyDescent="0.25">
      <c r="P38254" s="121"/>
      <c r="R38254" s="121"/>
      <c r="T38254" s="121"/>
      <c r="V38254" s="121"/>
      <c r="X38254" s="121"/>
      <c r="Z38254" s="121"/>
    </row>
    <row r="38255" spans="16:26" x14ac:dyDescent="0.25">
      <c r="P38255" s="121"/>
      <c r="R38255" s="121"/>
      <c r="T38255" s="121"/>
      <c r="V38255" s="121"/>
      <c r="X38255" s="121"/>
      <c r="Z38255" s="121"/>
    </row>
    <row r="38256" spans="16:26" x14ac:dyDescent="0.25">
      <c r="P38256" s="121"/>
      <c r="R38256" s="121"/>
      <c r="T38256" s="121"/>
      <c r="V38256" s="121"/>
      <c r="X38256" s="121"/>
      <c r="Z38256" s="121"/>
    </row>
    <row r="38257" spans="16:26" x14ac:dyDescent="0.25">
      <c r="P38257" s="122"/>
      <c r="R38257" s="122"/>
      <c r="T38257" s="122"/>
      <c r="V38257" s="122"/>
      <c r="X38257" s="122"/>
      <c r="Z38257" s="122"/>
    </row>
    <row r="38258" spans="16:26" x14ac:dyDescent="0.25">
      <c r="P38258" s="118"/>
      <c r="R38258" s="118"/>
      <c r="T38258" s="118"/>
      <c r="V38258" s="118"/>
      <c r="X38258" s="118"/>
      <c r="Z38258" s="118"/>
    </row>
    <row r="38259" spans="16:26" x14ac:dyDescent="0.25">
      <c r="P38259" s="119"/>
      <c r="R38259" s="119"/>
      <c r="T38259" s="119"/>
      <c r="V38259" s="119"/>
      <c r="X38259" s="119"/>
      <c r="Z38259" s="119"/>
    </row>
    <row r="38260" spans="16:26" x14ac:dyDescent="0.25">
      <c r="P38260" s="119"/>
      <c r="R38260" s="119"/>
      <c r="T38260" s="119"/>
      <c r="V38260" s="119"/>
      <c r="X38260" s="119"/>
      <c r="Z38260" s="119"/>
    </row>
    <row r="38261" spans="16:26" x14ac:dyDescent="0.25">
      <c r="P38261" s="120"/>
      <c r="R38261" s="120"/>
      <c r="T38261" s="120"/>
      <c r="V38261" s="120"/>
      <c r="X38261" s="120"/>
      <c r="Z38261" s="120"/>
    </row>
    <row r="38262" spans="16:26" x14ac:dyDescent="0.25">
      <c r="P38262" s="119"/>
      <c r="R38262" s="119"/>
      <c r="T38262" s="119"/>
      <c r="V38262" s="119"/>
      <c r="X38262" s="119"/>
      <c r="Z38262" s="119"/>
    </row>
    <row r="38263" spans="16:26" x14ac:dyDescent="0.25">
      <c r="P38263" s="119"/>
      <c r="R38263" s="119"/>
      <c r="T38263" s="119"/>
      <c r="V38263" s="119"/>
      <c r="X38263" s="119"/>
      <c r="Z38263" s="119"/>
    </row>
    <row r="38264" spans="16:26" x14ac:dyDescent="0.25">
      <c r="P38264" s="120"/>
      <c r="R38264" s="120"/>
      <c r="T38264" s="120"/>
      <c r="V38264" s="120"/>
      <c r="X38264" s="120"/>
      <c r="Z38264" s="120"/>
    </row>
    <row r="38265" spans="16:26" x14ac:dyDescent="0.25">
      <c r="P38265" s="119"/>
      <c r="R38265" s="119"/>
      <c r="T38265" s="119"/>
      <c r="V38265" s="119"/>
      <c r="X38265" s="119"/>
      <c r="Z38265" s="119"/>
    </row>
    <row r="38266" spans="16:26" x14ac:dyDescent="0.25">
      <c r="P38266" s="120"/>
      <c r="R38266" s="120"/>
      <c r="T38266" s="120"/>
      <c r="V38266" s="120"/>
      <c r="X38266" s="120"/>
      <c r="Z38266" s="120"/>
    </row>
    <row r="38267" spans="16:26" x14ac:dyDescent="0.25">
      <c r="P38267" s="119"/>
      <c r="R38267" s="119"/>
      <c r="T38267" s="119"/>
      <c r="V38267" s="119"/>
      <c r="X38267" s="119"/>
      <c r="Z38267" s="119"/>
    </row>
    <row r="38268" spans="16:26" x14ac:dyDescent="0.25">
      <c r="P38268" s="119"/>
      <c r="R38268" s="119"/>
      <c r="T38268" s="119"/>
      <c r="V38268" s="119"/>
      <c r="X38268" s="119"/>
      <c r="Z38268" s="119"/>
    </row>
    <row r="38269" spans="16:26" x14ac:dyDescent="0.25">
      <c r="P38269" s="119"/>
      <c r="R38269" s="119"/>
      <c r="T38269" s="119"/>
      <c r="V38269" s="119"/>
      <c r="X38269" s="119"/>
      <c r="Z38269" s="119"/>
    </row>
    <row r="38270" spans="16:26" x14ac:dyDescent="0.25">
      <c r="P38270" s="121"/>
      <c r="R38270" s="121"/>
      <c r="T38270" s="121"/>
      <c r="V38270" s="121"/>
      <c r="X38270" s="121"/>
      <c r="Z38270" s="121"/>
    </row>
    <row r="38271" spans="16:26" x14ac:dyDescent="0.25">
      <c r="P38271" s="121"/>
      <c r="R38271" s="121"/>
      <c r="T38271" s="121"/>
      <c r="V38271" s="121"/>
      <c r="X38271" s="121"/>
      <c r="Z38271" s="121"/>
    </row>
    <row r="38272" spans="16:26" x14ac:dyDescent="0.25">
      <c r="P38272" s="121"/>
      <c r="R38272" s="121"/>
      <c r="T38272" s="121"/>
      <c r="V38272" s="121"/>
      <c r="X38272" s="121"/>
      <c r="Z38272" s="121"/>
    </row>
    <row r="38273" spans="16:26" x14ac:dyDescent="0.25">
      <c r="P38273" s="121"/>
      <c r="R38273" s="121"/>
      <c r="T38273" s="121"/>
      <c r="V38273" s="121"/>
      <c r="X38273" s="121"/>
      <c r="Z38273" s="121"/>
    </row>
    <row r="38274" spans="16:26" x14ac:dyDescent="0.25">
      <c r="P38274" s="122"/>
      <c r="R38274" s="122"/>
      <c r="T38274" s="122"/>
      <c r="V38274" s="122"/>
      <c r="X38274" s="122"/>
      <c r="Z38274" s="122"/>
    </row>
    <row r="38275" spans="16:26" x14ac:dyDescent="0.25">
      <c r="P38275" s="118"/>
      <c r="R38275" s="118"/>
      <c r="T38275" s="118"/>
      <c r="V38275" s="118"/>
      <c r="X38275" s="118"/>
      <c r="Z38275" s="118"/>
    </row>
    <row r="38276" spans="16:26" x14ac:dyDescent="0.25">
      <c r="P38276" s="119"/>
      <c r="R38276" s="119"/>
      <c r="T38276" s="119"/>
      <c r="V38276" s="119"/>
      <c r="X38276" s="119"/>
      <c r="Z38276" s="119"/>
    </row>
    <row r="38277" spans="16:26" x14ac:dyDescent="0.25">
      <c r="P38277" s="119"/>
      <c r="R38277" s="119"/>
      <c r="T38277" s="119"/>
      <c r="V38277" s="119"/>
      <c r="X38277" s="119"/>
      <c r="Z38277" s="119"/>
    </row>
    <row r="38278" spans="16:26" x14ac:dyDescent="0.25">
      <c r="P38278" s="120"/>
      <c r="R38278" s="120"/>
      <c r="T38278" s="120"/>
      <c r="V38278" s="120"/>
      <c r="X38278" s="120"/>
      <c r="Z38278" s="120"/>
    </row>
    <row r="38279" spans="16:26" x14ac:dyDescent="0.25">
      <c r="P38279" s="119"/>
      <c r="R38279" s="119"/>
      <c r="T38279" s="119"/>
      <c r="V38279" s="119"/>
      <c r="X38279" s="119"/>
      <c r="Z38279" s="119"/>
    </row>
    <row r="38280" spans="16:26" x14ac:dyDescent="0.25">
      <c r="P38280" s="119"/>
      <c r="R38280" s="119"/>
      <c r="T38280" s="119"/>
      <c r="V38280" s="119"/>
      <c r="X38280" s="119"/>
      <c r="Z38280" s="119"/>
    </row>
    <row r="38281" spans="16:26" x14ac:dyDescent="0.25">
      <c r="P38281" s="120"/>
      <c r="R38281" s="120"/>
      <c r="T38281" s="120"/>
      <c r="V38281" s="120"/>
      <c r="X38281" s="120"/>
      <c r="Z38281" s="120"/>
    </row>
    <row r="38282" spans="16:26" x14ac:dyDescent="0.25">
      <c r="P38282" s="119"/>
      <c r="R38282" s="119"/>
      <c r="T38282" s="119"/>
      <c r="V38282" s="119"/>
      <c r="X38282" s="119"/>
      <c r="Z38282" s="119"/>
    </row>
    <row r="38283" spans="16:26" x14ac:dyDescent="0.25">
      <c r="P38283" s="120"/>
      <c r="R38283" s="120"/>
      <c r="T38283" s="120"/>
      <c r="V38283" s="120"/>
      <c r="X38283" s="120"/>
      <c r="Z38283" s="120"/>
    </row>
    <row r="38284" spans="16:26" x14ac:dyDescent="0.25">
      <c r="P38284" s="119"/>
      <c r="R38284" s="119"/>
      <c r="T38284" s="119"/>
      <c r="V38284" s="119"/>
      <c r="X38284" s="119"/>
      <c r="Z38284" s="119"/>
    </row>
    <row r="38285" spans="16:26" x14ac:dyDescent="0.25">
      <c r="P38285" s="119"/>
      <c r="R38285" s="119"/>
      <c r="T38285" s="119"/>
      <c r="V38285" s="119"/>
      <c r="X38285" s="119"/>
      <c r="Z38285" s="119"/>
    </row>
    <row r="38286" spans="16:26" x14ac:dyDescent="0.25">
      <c r="P38286" s="119"/>
      <c r="R38286" s="119"/>
      <c r="T38286" s="119"/>
      <c r="V38286" s="119"/>
      <c r="X38286" s="119"/>
      <c r="Z38286" s="119"/>
    </row>
    <row r="38287" spans="16:26" x14ac:dyDescent="0.25">
      <c r="P38287" s="121"/>
      <c r="R38287" s="121"/>
      <c r="T38287" s="121"/>
      <c r="V38287" s="121"/>
      <c r="X38287" s="121"/>
      <c r="Z38287" s="121"/>
    </row>
    <row r="38288" spans="16:26" x14ac:dyDescent="0.25">
      <c r="P38288" s="121"/>
      <c r="R38288" s="121"/>
      <c r="T38288" s="121"/>
      <c r="V38288" s="121"/>
      <c r="X38288" s="121"/>
      <c r="Z38288" s="121"/>
    </row>
    <row r="38289" spans="16:26" x14ac:dyDescent="0.25">
      <c r="P38289" s="121"/>
      <c r="R38289" s="121"/>
      <c r="T38289" s="121"/>
      <c r="V38289" s="121"/>
      <c r="X38289" s="121"/>
      <c r="Z38289" s="121"/>
    </row>
    <row r="38290" spans="16:26" x14ac:dyDescent="0.25">
      <c r="P38290" s="121"/>
      <c r="R38290" s="121"/>
      <c r="T38290" s="121"/>
      <c r="V38290" s="121"/>
      <c r="X38290" s="121"/>
      <c r="Z38290" s="121"/>
    </row>
    <row r="38291" spans="16:26" x14ac:dyDescent="0.25">
      <c r="P38291" s="122"/>
      <c r="R38291" s="122"/>
      <c r="T38291" s="122"/>
      <c r="V38291" s="122"/>
      <c r="X38291" s="122"/>
      <c r="Z38291" s="122"/>
    </row>
    <row r="38292" spans="16:26" x14ac:dyDescent="0.25">
      <c r="P38292" s="118"/>
      <c r="R38292" s="118"/>
      <c r="T38292" s="118"/>
      <c r="V38292" s="118"/>
      <c r="X38292" s="118"/>
      <c r="Z38292" s="118"/>
    </row>
    <row r="38293" spans="16:26" x14ac:dyDescent="0.25">
      <c r="P38293" s="119"/>
      <c r="R38293" s="119"/>
      <c r="T38293" s="119"/>
      <c r="V38293" s="119"/>
      <c r="X38293" s="119"/>
      <c r="Z38293" s="119"/>
    </row>
    <row r="38294" spans="16:26" x14ac:dyDescent="0.25">
      <c r="P38294" s="119"/>
      <c r="R38294" s="119"/>
      <c r="T38294" s="119"/>
      <c r="V38294" s="119"/>
      <c r="X38294" s="119"/>
      <c r="Z38294" s="119"/>
    </row>
    <row r="38295" spans="16:26" x14ac:dyDescent="0.25">
      <c r="P38295" s="120"/>
      <c r="R38295" s="120"/>
      <c r="T38295" s="120"/>
      <c r="V38295" s="120"/>
      <c r="X38295" s="120"/>
      <c r="Z38295" s="120"/>
    </row>
    <row r="38296" spans="16:26" x14ac:dyDescent="0.25">
      <c r="P38296" s="119"/>
      <c r="R38296" s="119"/>
      <c r="T38296" s="119"/>
      <c r="V38296" s="119"/>
      <c r="X38296" s="119"/>
      <c r="Z38296" s="119"/>
    </row>
    <row r="38297" spans="16:26" x14ac:dyDescent="0.25">
      <c r="P38297" s="119"/>
      <c r="R38297" s="119"/>
      <c r="T38297" s="119"/>
      <c r="V38297" s="119"/>
      <c r="X38297" s="119"/>
      <c r="Z38297" s="119"/>
    </row>
    <row r="38298" spans="16:26" x14ac:dyDescent="0.25">
      <c r="P38298" s="120"/>
      <c r="R38298" s="120"/>
      <c r="T38298" s="120"/>
      <c r="V38298" s="120"/>
      <c r="X38298" s="120"/>
      <c r="Z38298" s="120"/>
    </row>
    <row r="38299" spans="16:26" x14ac:dyDescent="0.25">
      <c r="P38299" s="119"/>
      <c r="R38299" s="119"/>
      <c r="T38299" s="119"/>
      <c r="V38299" s="119"/>
      <c r="X38299" s="119"/>
      <c r="Z38299" s="119"/>
    </row>
    <row r="38300" spans="16:26" x14ac:dyDescent="0.25">
      <c r="P38300" s="120"/>
      <c r="R38300" s="120"/>
      <c r="T38300" s="120"/>
      <c r="V38300" s="120"/>
      <c r="X38300" s="120"/>
      <c r="Z38300" s="120"/>
    </row>
    <row r="38301" spans="16:26" x14ac:dyDescent="0.25">
      <c r="P38301" s="119"/>
      <c r="R38301" s="119"/>
      <c r="T38301" s="119"/>
      <c r="V38301" s="119"/>
      <c r="X38301" s="119"/>
      <c r="Z38301" s="119"/>
    </row>
    <row r="38302" spans="16:26" x14ac:dyDescent="0.25">
      <c r="P38302" s="119"/>
      <c r="R38302" s="119"/>
      <c r="T38302" s="119"/>
      <c r="V38302" s="119"/>
      <c r="X38302" s="119"/>
      <c r="Z38302" s="119"/>
    </row>
    <row r="38303" spans="16:26" x14ac:dyDescent="0.25">
      <c r="P38303" s="119"/>
      <c r="R38303" s="119"/>
      <c r="T38303" s="119"/>
      <c r="V38303" s="119"/>
      <c r="X38303" s="119"/>
      <c r="Z38303" s="119"/>
    </row>
    <row r="38304" spans="16:26" x14ac:dyDescent="0.25">
      <c r="P38304" s="121"/>
      <c r="R38304" s="121"/>
      <c r="T38304" s="121"/>
      <c r="V38304" s="121"/>
      <c r="X38304" s="121"/>
      <c r="Z38304" s="121"/>
    </row>
    <row r="38305" spans="16:26" x14ac:dyDescent="0.25">
      <c r="P38305" s="121"/>
      <c r="R38305" s="121"/>
      <c r="T38305" s="121"/>
      <c r="V38305" s="121"/>
      <c r="X38305" s="121"/>
      <c r="Z38305" s="121"/>
    </row>
    <row r="38306" spans="16:26" x14ac:dyDescent="0.25">
      <c r="P38306" s="121"/>
      <c r="R38306" s="121"/>
      <c r="T38306" s="121"/>
      <c r="V38306" s="121"/>
      <c r="X38306" s="121"/>
      <c r="Z38306" s="121"/>
    </row>
    <row r="38307" spans="16:26" x14ac:dyDescent="0.25">
      <c r="P38307" s="121"/>
      <c r="R38307" s="121"/>
      <c r="T38307" s="121"/>
      <c r="V38307" s="121"/>
      <c r="X38307" s="121"/>
      <c r="Z38307" s="121"/>
    </row>
    <row r="38308" spans="16:26" x14ac:dyDescent="0.25">
      <c r="P38308" s="122"/>
      <c r="R38308" s="122"/>
      <c r="T38308" s="122"/>
      <c r="V38308" s="122"/>
      <c r="X38308" s="122"/>
      <c r="Z38308" s="122"/>
    </row>
    <row r="38309" spans="16:26" x14ac:dyDescent="0.25">
      <c r="P38309" s="118"/>
      <c r="R38309" s="118"/>
      <c r="T38309" s="118"/>
      <c r="V38309" s="118"/>
      <c r="X38309" s="118"/>
      <c r="Z38309" s="118"/>
    </row>
    <row r="38310" spans="16:26" x14ac:dyDescent="0.25">
      <c r="P38310" s="119"/>
      <c r="R38310" s="119"/>
      <c r="T38310" s="119"/>
      <c r="V38310" s="119"/>
      <c r="X38310" s="119"/>
      <c r="Z38310" s="119"/>
    </row>
    <row r="38311" spans="16:26" x14ac:dyDescent="0.25">
      <c r="P38311" s="119"/>
      <c r="R38311" s="119"/>
      <c r="T38311" s="119"/>
      <c r="V38311" s="119"/>
      <c r="X38311" s="119"/>
      <c r="Z38311" s="119"/>
    </row>
    <row r="38312" spans="16:26" x14ac:dyDescent="0.25">
      <c r="P38312" s="120"/>
      <c r="R38312" s="120"/>
      <c r="T38312" s="120"/>
      <c r="V38312" s="120"/>
      <c r="X38312" s="120"/>
      <c r="Z38312" s="120"/>
    </row>
    <row r="38313" spans="16:26" x14ac:dyDescent="0.25">
      <c r="P38313" s="119"/>
      <c r="R38313" s="119"/>
      <c r="T38313" s="119"/>
      <c r="V38313" s="119"/>
      <c r="X38313" s="119"/>
      <c r="Z38313" s="119"/>
    </row>
    <row r="38314" spans="16:26" x14ac:dyDescent="0.25">
      <c r="P38314" s="119"/>
      <c r="R38314" s="119"/>
      <c r="T38314" s="119"/>
      <c r="V38314" s="119"/>
      <c r="X38314" s="119"/>
      <c r="Z38314" s="119"/>
    </row>
    <row r="38315" spans="16:26" x14ac:dyDescent="0.25">
      <c r="P38315" s="120"/>
      <c r="R38315" s="120"/>
      <c r="T38315" s="120"/>
      <c r="V38315" s="120"/>
      <c r="X38315" s="120"/>
      <c r="Z38315" s="120"/>
    </row>
    <row r="38316" spans="16:26" x14ac:dyDescent="0.25">
      <c r="P38316" s="119"/>
      <c r="R38316" s="119"/>
      <c r="T38316" s="119"/>
      <c r="V38316" s="119"/>
      <c r="X38316" s="119"/>
      <c r="Z38316" s="119"/>
    </row>
    <row r="38317" spans="16:26" x14ac:dyDescent="0.25">
      <c r="P38317" s="120"/>
      <c r="R38317" s="120"/>
      <c r="T38317" s="120"/>
      <c r="V38317" s="120"/>
      <c r="X38317" s="120"/>
      <c r="Z38317" s="120"/>
    </row>
    <row r="38318" spans="16:26" x14ac:dyDescent="0.25">
      <c r="P38318" s="119"/>
      <c r="R38318" s="119"/>
      <c r="T38318" s="119"/>
      <c r="V38318" s="119"/>
      <c r="X38318" s="119"/>
      <c r="Z38318" s="119"/>
    </row>
    <row r="38319" spans="16:26" x14ac:dyDescent="0.25">
      <c r="P38319" s="119"/>
      <c r="R38319" s="119"/>
      <c r="T38319" s="119"/>
      <c r="V38319" s="119"/>
      <c r="X38319" s="119"/>
      <c r="Z38319" s="119"/>
    </row>
    <row r="38320" spans="16:26" x14ac:dyDescent="0.25">
      <c r="P38320" s="119"/>
      <c r="R38320" s="119"/>
      <c r="T38320" s="119"/>
      <c r="V38320" s="119"/>
      <c r="X38320" s="119"/>
      <c r="Z38320" s="119"/>
    </row>
    <row r="38321" spans="16:26" x14ac:dyDescent="0.25">
      <c r="P38321" s="121"/>
      <c r="R38321" s="121"/>
      <c r="T38321" s="121"/>
      <c r="V38321" s="121"/>
      <c r="X38321" s="121"/>
      <c r="Z38321" s="121"/>
    </row>
    <row r="38322" spans="16:26" x14ac:dyDescent="0.25">
      <c r="P38322" s="121"/>
      <c r="R38322" s="121"/>
      <c r="T38322" s="121"/>
      <c r="V38322" s="121"/>
      <c r="X38322" s="121"/>
      <c r="Z38322" s="121"/>
    </row>
    <row r="38323" spans="16:26" x14ac:dyDescent="0.25">
      <c r="P38323" s="121"/>
      <c r="R38323" s="121"/>
      <c r="T38323" s="121"/>
      <c r="V38323" s="121"/>
      <c r="X38323" s="121"/>
      <c r="Z38323" s="121"/>
    </row>
    <row r="38324" spans="16:26" x14ac:dyDescent="0.25">
      <c r="P38324" s="121"/>
      <c r="R38324" s="121"/>
      <c r="T38324" s="121"/>
      <c r="V38324" s="121"/>
      <c r="X38324" s="121"/>
      <c r="Z38324" s="121"/>
    </row>
    <row r="38325" spans="16:26" x14ac:dyDescent="0.25">
      <c r="P38325" s="122"/>
      <c r="R38325" s="122"/>
      <c r="T38325" s="122"/>
      <c r="V38325" s="122"/>
      <c r="X38325" s="122"/>
      <c r="Z38325" s="122"/>
    </row>
    <row r="38326" spans="16:26" x14ac:dyDescent="0.25">
      <c r="P38326" s="118"/>
      <c r="R38326" s="118"/>
      <c r="T38326" s="118"/>
      <c r="V38326" s="118"/>
      <c r="X38326" s="118"/>
      <c r="Z38326" s="118"/>
    </row>
    <row r="38327" spans="16:26" x14ac:dyDescent="0.25">
      <c r="P38327" s="119"/>
      <c r="R38327" s="119"/>
      <c r="T38327" s="119"/>
      <c r="V38327" s="119"/>
      <c r="X38327" s="119"/>
      <c r="Z38327" s="119"/>
    </row>
    <row r="38328" spans="16:26" x14ac:dyDescent="0.25">
      <c r="P38328" s="119"/>
      <c r="R38328" s="119"/>
      <c r="T38328" s="119"/>
      <c r="V38328" s="119"/>
      <c r="X38328" s="119"/>
      <c r="Z38328" s="119"/>
    </row>
    <row r="38329" spans="16:26" x14ac:dyDescent="0.25">
      <c r="P38329" s="120"/>
      <c r="R38329" s="120"/>
      <c r="T38329" s="120"/>
      <c r="V38329" s="120"/>
      <c r="X38329" s="120"/>
      <c r="Z38329" s="120"/>
    </row>
    <row r="38330" spans="16:26" x14ac:dyDescent="0.25">
      <c r="P38330" s="119"/>
      <c r="R38330" s="119"/>
      <c r="T38330" s="119"/>
      <c r="V38330" s="119"/>
      <c r="X38330" s="119"/>
      <c r="Z38330" s="119"/>
    </row>
    <row r="38331" spans="16:26" x14ac:dyDescent="0.25">
      <c r="P38331" s="119"/>
      <c r="R38331" s="119"/>
      <c r="T38331" s="119"/>
      <c r="V38331" s="119"/>
      <c r="X38331" s="119"/>
      <c r="Z38331" s="119"/>
    </row>
    <row r="38332" spans="16:26" x14ac:dyDescent="0.25">
      <c r="P38332" s="120"/>
      <c r="R38332" s="120"/>
      <c r="T38332" s="120"/>
      <c r="V38332" s="120"/>
      <c r="X38332" s="120"/>
      <c r="Z38332" s="120"/>
    </row>
    <row r="38333" spans="16:26" x14ac:dyDescent="0.25">
      <c r="P38333" s="119"/>
      <c r="R38333" s="119"/>
      <c r="T38333" s="119"/>
      <c r="V38333" s="119"/>
      <c r="X38333" s="119"/>
      <c r="Z38333" s="119"/>
    </row>
    <row r="38334" spans="16:26" x14ac:dyDescent="0.25">
      <c r="P38334" s="120"/>
      <c r="R38334" s="120"/>
      <c r="T38334" s="120"/>
      <c r="V38334" s="120"/>
      <c r="X38334" s="120"/>
      <c r="Z38334" s="120"/>
    </row>
    <row r="38335" spans="16:26" x14ac:dyDescent="0.25">
      <c r="P38335" s="119"/>
      <c r="R38335" s="119"/>
      <c r="T38335" s="119"/>
      <c r="V38335" s="119"/>
      <c r="X38335" s="119"/>
      <c r="Z38335" s="119"/>
    </row>
    <row r="38336" spans="16:26" x14ac:dyDescent="0.25">
      <c r="P38336" s="119"/>
      <c r="R38336" s="119"/>
      <c r="T38336" s="119"/>
      <c r="V38336" s="119"/>
      <c r="X38336" s="119"/>
      <c r="Z38336" s="119"/>
    </row>
    <row r="38337" spans="16:26" x14ac:dyDescent="0.25">
      <c r="P38337" s="119"/>
      <c r="R38337" s="119"/>
      <c r="T38337" s="119"/>
      <c r="V38337" s="119"/>
      <c r="X38337" s="119"/>
      <c r="Z38337" s="119"/>
    </row>
    <row r="38338" spans="16:26" x14ac:dyDescent="0.25">
      <c r="P38338" s="121"/>
      <c r="R38338" s="121"/>
      <c r="T38338" s="121"/>
      <c r="V38338" s="121"/>
      <c r="X38338" s="121"/>
      <c r="Z38338" s="121"/>
    </row>
    <row r="38339" spans="16:26" x14ac:dyDescent="0.25">
      <c r="P38339" s="121"/>
      <c r="R38339" s="121"/>
      <c r="T38339" s="121"/>
      <c r="V38339" s="121"/>
      <c r="X38339" s="121"/>
      <c r="Z38339" s="121"/>
    </row>
    <row r="38340" spans="16:26" x14ac:dyDescent="0.25">
      <c r="P38340" s="121"/>
      <c r="R38340" s="121"/>
      <c r="T38340" s="121"/>
      <c r="V38340" s="121"/>
      <c r="X38340" s="121"/>
      <c r="Z38340" s="121"/>
    </row>
    <row r="38341" spans="16:26" x14ac:dyDescent="0.25">
      <c r="P38341" s="121"/>
      <c r="R38341" s="121"/>
      <c r="T38341" s="121"/>
      <c r="V38341" s="121"/>
      <c r="X38341" s="121"/>
      <c r="Z38341" s="121"/>
    </row>
    <row r="38342" spans="16:26" x14ac:dyDescent="0.25">
      <c r="P38342" s="122"/>
      <c r="R38342" s="122"/>
      <c r="T38342" s="122"/>
      <c r="V38342" s="122"/>
      <c r="X38342" s="122"/>
      <c r="Z38342" s="122"/>
    </row>
    <row r="38343" spans="16:26" x14ac:dyDescent="0.25">
      <c r="P38343" s="118"/>
      <c r="R38343" s="118"/>
      <c r="T38343" s="118"/>
      <c r="V38343" s="118"/>
      <c r="X38343" s="118"/>
      <c r="Z38343" s="118"/>
    </row>
    <row r="38344" spans="16:26" x14ac:dyDescent="0.25">
      <c r="P38344" s="119"/>
      <c r="R38344" s="119"/>
      <c r="T38344" s="119"/>
      <c r="V38344" s="119"/>
      <c r="X38344" s="119"/>
      <c r="Z38344" s="119"/>
    </row>
    <row r="38345" spans="16:26" x14ac:dyDescent="0.25">
      <c r="P38345" s="119"/>
      <c r="R38345" s="119"/>
      <c r="T38345" s="119"/>
      <c r="V38345" s="119"/>
      <c r="X38345" s="119"/>
      <c r="Z38345" s="119"/>
    </row>
    <row r="38346" spans="16:26" x14ac:dyDescent="0.25">
      <c r="P38346" s="120"/>
      <c r="R38346" s="120"/>
      <c r="T38346" s="120"/>
      <c r="V38346" s="120"/>
      <c r="X38346" s="120"/>
      <c r="Z38346" s="120"/>
    </row>
    <row r="38347" spans="16:26" x14ac:dyDescent="0.25">
      <c r="P38347" s="119"/>
      <c r="R38347" s="119"/>
      <c r="T38347" s="119"/>
      <c r="V38347" s="119"/>
      <c r="X38347" s="119"/>
      <c r="Z38347" s="119"/>
    </row>
    <row r="38348" spans="16:26" x14ac:dyDescent="0.25">
      <c r="P38348" s="119"/>
      <c r="R38348" s="119"/>
      <c r="T38348" s="119"/>
      <c r="V38348" s="119"/>
      <c r="X38348" s="119"/>
      <c r="Z38348" s="119"/>
    </row>
    <row r="38349" spans="16:26" x14ac:dyDescent="0.25">
      <c r="P38349" s="120"/>
      <c r="R38349" s="120"/>
      <c r="T38349" s="120"/>
      <c r="V38349" s="120"/>
      <c r="X38349" s="120"/>
      <c r="Z38349" s="120"/>
    </row>
    <row r="38350" spans="16:26" x14ac:dyDescent="0.25">
      <c r="P38350" s="119"/>
      <c r="R38350" s="119"/>
      <c r="T38350" s="119"/>
      <c r="V38350" s="119"/>
      <c r="X38350" s="119"/>
      <c r="Z38350" s="119"/>
    </row>
    <row r="38351" spans="16:26" x14ac:dyDescent="0.25">
      <c r="P38351" s="120"/>
      <c r="R38351" s="120"/>
      <c r="T38351" s="120"/>
      <c r="V38351" s="120"/>
      <c r="X38351" s="120"/>
      <c r="Z38351" s="120"/>
    </row>
    <row r="38352" spans="16:26" x14ac:dyDescent="0.25">
      <c r="P38352" s="119"/>
      <c r="R38352" s="119"/>
      <c r="T38352" s="119"/>
      <c r="V38352" s="119"/>
      <c r="X38352" s="119"/>
      <c r="Z38352" s="119"/>
    </row>
    <row r="38353" spans="16:26" x14ac:dyDescent="0.25">
      <c r="P38353" s="119"/>
      <c r="R38353" s="119"/>
      <c r="T38353" s="119"/>
      <c r="V38353" s="119"/>
      <c r="X38353" s="119"/>
      <c r="Z38353" s="119"/>
    </row>
    <row r="38354" spans="16:26" x14ac:dyDescent="0.25">
      <c r="P38354" s="119"/>
      <c r="R38354" s="119"/>
      <c r="T38354" s="119"/>
      <c r="V38354" s="119"/>
      <c r="X38354" s="119"/>
      <c r="Z38354" s="119"/>
    </row>
    <row r="38355" spans="16:26" x14ac:dyDescent="0.25">
      <c r="P38355" s="121"/>
      <c r="R38355" s="121"/>
      <c r="T38355" s="121"/>
      <c r="V38355" s="121"/>
      <c r="X38355" s="121"/>
      <c r="Z38355" s="121"/>
    </row>
    <row r="38356" spans="16:26" x14ac:dyDescent="0.25">
      <c r="P38356" s="121"/>
      <c r="R38356" s="121"/>
      <c r="T38356" s="121"/>
      <c r="V38356" s="121"/>
      <c r="X38356" s="121"/>
      <c r="Z38356" s="121"/>
    </row>
    <row r="38357" spans="16:26" x14ac:dyDescent="0.25">
      <c r="P38357" s="121"/>
      <c r="R38357" s="121"/>
      <c r="T38357" s="121"/>
      <c r="V38357" s="121"/>
      <c r="X38357" s="121"/>
      <c r="Z38357" s="121"/>
    </row>
    <row r="38358" spans="16:26" x14ac:dyDescent="0.25">
      <c r="P38358" s="121"/>
      <c r="R38358" s="121"/>
      <c r="T38358" s="121"/>
      <c r="V38358" s="121"/>
      <c r="X38358" s="121"/>
      <c r="Z38358" s="121"/>
    </row>
    <row r="38359" spans="16:26" x14ac:dyDescent="0.25">
      <c r="P38359" s="122"/>
      <c r="R38359" s="122"/>
      <c r="T38359" s="122"/>
      <c r="V38359" s="122"/>
      <c r="X38359" s="122"/>
      <c r="Z38359" s="122"/>
    </row>
    <row r="38360" spans="16:26" x14ac:dyDescent="0.25">
      <c r="P38360" s="118"/>
      <c r="R38360" s="118"/>
      <c r="T38360" s="118"/>
      <c r="V38360" s="118"/>
      <c r="X38360" s="118"/>
      <c r="Z38360" s="118"/>
    </row>
    <row r="38361" spans="16:26" x14ac:dyDescent="0.25">
      <c r="P38361" s="119"/>
      <c r="R38361" s="119"/>
      <c r="T38361" s="119"/>
      <c r="V38361" s="119"/>
      <c r="X38361" s="119"/>
      <c r="Z38361" s="119"/>
    </row>
    <row r="38362" spans="16:26" x14ac:dyDescent="0.25">
      <c r="P38362" s="119"/>
      <c r="R38362" s="119"/>
      <c r="T38362" s="119"/>
      <c r="V38362" s="119"/>
      <c r="X38362" s="119"/>
      <c r="Z38362" s="119"/>
    </row>
    <row r="38363" spans="16:26" x14ac:dyDescent="0.25">
      <c r="P38363" s="120"/>
      <c r="R38363" s="120"/>
      <c r="T38363" s="120"/>
      <c r="V38363" s="120"/>
      <c r="X38363" s="120"/>
      <c r="Z38363" s="120"/>
    </row>
    <row r="38364" spans="16:26" x14ac:dyDescent="0.25">
      <c r="P38364" s="119"/>
      <c r="R38364" s="119"/>
      <c r="T38364" s="119"/>
      <c r="V38364" s="119"/>
      <c r="X38364" s="119"/>
      <c r="Z38364" s="119"/>
    </row>
    <row r="38365" spans="16:26" x14ac:dyDescent="0.25">
      <c r="P38365" s="119"/>
      <c r="R38365" s="119"/>
      <c r="T38365" s="119"/>
      <c r="V38365" s="119"/>
      <c r="X38365" s="119"/>
      <c r="Z38365" s="119"/>
    </row>
    <row r="38366" spans="16:26" x14ac:dyDescent="0.25">
      <c r="P38366" s="120"/>
      <c r="R38366" s="120"/>
      <c r="T38366" s="120"/>
      <c r="V38366" s="120"/>
      <c r="X38366" s="120"/>
      <c r="Z38366" s="120"/>
    </row>
    <row r="38367" spans="16:26" x14ac:dyDescent="0.25">
      <c r="P38367" s="119"/>
      <c r="R38367" s="119"/>
      <c r="T38367" s="119"/>
      <c r="V38367" s="119"/>
      <c r="X38367" s="119"/>
      <c r="Z38367" s="119"/>
    </row>
    <row r="38368" spans="16:26" x14ac:dyDescent="0.25">
      <c r="P38368" s="120"/>
      <c r="R38368" s="120"/>
      <c r="T38368" s="120"/>
      <c r="V38368" s="120"/>
      <c r="X38368" s="120"/>
      <c r="Z38368" s="120"/>
    </row>
    <row r="38369" spans="16:26" x14ac:dyDescent="0.25">
      <c r="P38369" s="119"/>
      <c r="R38369" s="119"/>
      <c r="T38369" s="119"/>
      <c r="V38369" s="119"/>
      <c r="X38369" s="119"/>
      <c r="Z38369" s="119"/>
    </row>
    <row r="38370" spans="16:26" x14ac:dyDescent="0.25">
      <c r="P38370" s="119"/>
      <c r="R38370" s="119"/>
      <c r="T38370" s="119"/>
      <c r="V38370" s="119"/>
      <c r="X38370" s="119"/>
      <c r="Z38370" s="119"/>
    </row>
    <row r="38371" spans="16:26" x14ac:dyDescent="0.25">
      <c r="P38371" s="119"/>
      <c r="R38371" s="119"/>
      <c r="T38371" s="119"/>
      <c r="V38371" s="119"/>
      <c r="X38371" s="119"/>
      <c r="Z38371" s="119"/>
    </row>
    <row r="38372" spans="16:26" x14ac:dyDescent="0.25">
      <c r="P38372" s="121"/>
      <c r="R38372" s="121"/>
      <c r="T38372" s="121"/>
      <c r="V38372" s="121"/>
      <c r="X38372" s="121"/>
      <c r="Z38372" s="121"/>
    </row>
    <row r="38373" spans="16:26" x14ac:dyDescent="0.25">
      <c r="P38373" s="121"/>
      <c r="R38373" s="121"/>
      <c r="T38373" s="121"/>
      <c r="V38373" s="121"/>
      <c r="X38373" s="121"/>
      <c r="Z38373" s="121"/>
    </row>
    <row r="38374" spans="16:26" x14ac:dyDescent="0.25">
      <c r="P38374" s="121"/>
      <c r="R38374" s="121"/>
      <c r="T38374" s="121"/>
      <c r="V38374" s="121"/>
      <c r="X38374" s="121"/>
      <c r="Z38374" s="121"/>
    </row>
    <row r="38375" spans="16:26" x14ac:dyDescent="0.25">
      <c r="P38375" s="121"/>
      <c r="R38375" s="121"/>
      <c r="T38375" s="121"/>
      <c r="V38375" s="121"/>
      <c r="X38375" s="121"/>
      <c r="Z38375" s="121"/>
    </row>
    <row r="38376" spans="16:26" x14ac:dyDescent="0.25">
      <c r="P38376" s="122"/>
      <c r="R38376" s="122"/>
      <c r="T38376" s="122"/>
      <c r="V38376" s="122"/>
      <c r="X38376" s="122"/>
      <c r="Z38376" s="122"/>
    </row>
    <row r="38377" spans="16:26" x14ac:dyDescent="0.25">
      <c r="P38377" s="118"/>
      <c r="R38377" s="118"/>
      <c r="T38377" s="118"/>
      <c r="V38377" s="118"/>
      <c r="X38377" s="118"/>
      <c r="Z38377" s="118"/>
    </row>
    <row r="38378" spans="16:26" x14ac:dyDescent="0.25">
      <c r="P38378" s="119"/>
      <c r="R38378" s="119"/>
      <c r="T38378" s="119"/>
      <c r="V38378" s="119"/>
      <c r="X38378" s="119"/>
      <c r="Z38378" s="119"/>
    </row>
    <row r="38379" spans="16:26" x14ac:dyDescent="0.25">
      <c r="P38379" s="119"/>
      <c r="R38379" s="119"/>
      <c r="T38379" s="119"/>
      <c r="V38379" s="119"/>
      <c r="X38379" s="119"/>
      <c r="Z38379" s="119"/>
    </row>
    <row r="38380" spans="16:26" x14ac:dyDescent="0.25">
      <c r="P38380" s="120"/>
      <c r="R38380" s="120"/>
      <c r="T38380" s="120"/>
      <c r="V38380" s="120"/>
      <c r="X38380" s="120"/>
      <c r="Z38380" s="120"/>
    </row>
    <row r="38381" spans="16:26" x14ac:dyDescent="0.25">
      <c r="P38381" s="119"/>
      <c r="R38381" s="119"/>
      <c r="T38381" s="119"/>
      <c r="V38381" s="119"/>
      <c r="X38381" s="119"/>
      <c r="Z38381" s="119"/>
    </row>
    <row r="38382" spans="16:26" x14ac:dyDescent="0.25">
      <c r="P38382" s="119"/>
      <c r="R38382" s="119"/>
      <c r="T38382" s="119"/>
      <c r="V38382" s="119"/>
      <c r="X38382" s="119"/>
      <c r="Z38382" s="119"/>
    </row>
    <row r="38383" spans="16:26" x14ac:dyDescent="0.25">
      <c r="P38383" s="120"/>
      <c r="R38383" s="120"/>
      <c r="T38383" s="120"/>
      <c r="V38383" s="120"/>
      <c r="X38383" s="120"/>
      <c r="Z38383" s="120"/>
    </row>
    <row r="38384" spans="16:26" x14ac:dyDescent="0.25">
      <c r="P38384" s="119"/>
      <c r="R38384" s="119"/>
      <c r="T38384" s="119"/>
      <c r="V38384" s="119"/>
      <c r="X38384" s="119"/>
      <c r="Z38384" s="119"/>
    </row>
    <row r="38385" spans="16:26" x14ac:dyDescent="0.25">
      <c r="P38385" s="120"/>
      <c r="R38385" s="120"/>
      <c r="T38385" s="120"/>
      <c r="V38385" s="120"/>
      <c r="X38385" s="120"/>
      <c r="Z38385" s="120"/>
    </row>
    <row r="38386" spans="16:26" x14ac:dyDescent="0.25">
      <c r="P38386" s="119"/>
      <c r="R38386" s="119"/>
      <c r="T38386" s="119"/>
      <c r="V38386" s="119"/>
      <c r="X38386" s="119"/>
      <c r="Z38386" s="119"/>
    </row>
    <row r="38387" spans="16:26" x14ac:dyDescent="0.25">
      <c r="P38387" s="119"/>
      <c r="R38387" s="119"/>
      <c r="T38387" s="119"/>
      <c r="V38387" s="119"/>
      <c r="X38387" s="119"/>
      <c r="Z38387" s="119"/>
    </row>
    <row r="38388" spans="16:26" x14ac:dyDescent="0.25">
      <c r="P38388" s="119"/>
      <c r="R38388" s="119"/>
      <c r="T38388" s="119"/>
      <c r="V38388" s="119"/>
      <c r="X38388" s="119"/>
      <c r="Z38388" s="119"/>
    </row>
    <row r="38389" spans="16:26" x14ac:dyDescent="0.25">
      <c r="P38389" s="121"/>
      <c r="R38389" s="121"/>
      <c r="T38389" s="121"/>
      <c r="V38389" s="121"/>
      <c r="X38389" s="121"/>
      <c r="Z38389" s="121"/>
    </row>
    <row r="38390" spans="16:26" x14ac:dyDescent="0.25">
      <c r="P38390" s="121"/>
      <c r="R38390" s="121"/>
      <c r="T38390" s="121"/>
      <c r="V38390" s="121"/>
      <c r="X38390" s="121"/>
      <c r="Z38390" s="121"/>
    </row>
    <row r="38391" spans="16:26" x14ac:dyDescent="0.25">
      <c r="P38391" s="121"/>
      <c r="R38391" s="121"/>
      <c r="T38391" s="121"/>
      <c r="V38391" s="121"/>
      <c r="X38391" s="121"/>
      <c r="Z38391" s="121"/>
    </row>
    <row r="38392" spans="16:26" x14ac:dyDescent="0.25">
      <c r="P38392" s="121"/>
      <c r="R38392" s="121"/>
      <c r="T38392" s="121"/>
      <c r="V38392" s="121"/>
      <c r="X38392" s="121"/>
      <c r="Z38392" s="121"/>
    </row>
    <row r="38393" spans="16:26" x14ac:dyDescent="0.25">
      <c r="P38393" s="122"/>
      <c r="R38393" s="122"/>
      <c r="T38393" s="122"/>
      <c r="V38393" s="122"/>
      <c r="X38393" s="122"/>
      <c r="Z38393" s="122"/>
    </row>
    <row r="38394" spans="16:26" x14ac:dyDescent="0.25">
      <c r="P38394" s="118"/>
      <c r="R38394" s="118"/>
      <c r="T38394" s="118"/>
      <c r="V38394" s="118"/>
      <c r="X38394" s="118"/>
      <c r="Z38394" s="118"/>
    </row>
    <row r="38395" spans="16:26" x14ac:dyDescent="0.25">
      <c r="P38395" s="119"/>
      <c r="R38395" s="119"/>
      <c r="T38395" s="119"/>
      <c r="V38395" s="119"/>
      <c r="X38395" s="119"/>
      <c r="Z38395" s="119"/>
    </row>
    <row r="38396" spans="16:26" x14ac:dyDescent="0.25">
      <c r="P38396" s="119"/>
      <c r="R38396" s="119"/>
      <c r="T38396" s="119"/>
      <c r="V38396" s="119"/>
      <c r="X38396" s="119"/>
      <c r="Z38396" s="119"/>
    </row>
    <row r="38397" spans="16:26" x14ac:dyDescent="0.25">
      <c r="P38397" s="120"/>
      <c r="R38397" s="120"/>
      <c r="T38397" s="120"/>
      <c r="V38397" s="120"/>
      <c r="X38397" s="120"/>
      <c r="Z38397" s="120"/>
    </row>
    <row r="38398" spans="16:26" x14ac:dyDescent="0.25">
      <c r="P38398" s="119"/>
      <c r="R38398" s="119"/>
      <c r="T38398" s="119"/>
      <c r="V38398" s="119"/>
      <c r="X38398" s="119"/>
      <c r="Z38398" s="119"/>
    </row>
    <row r="38399" spans="16:26" x14ac:dyDescent="0.25">
      <c r="P38399" s="119"/>
      <c r="R38399" s="119"/>
      <c r="T38399" s="119"/>
      <c r="V38399" s="119"/>
      <c r="X38399" s="119"/>
      <c r="Z38399" s="119"/>
    </row>
    <row r="38400" spans="16:26" x14ac:dyDescent="0.25">
      <c r="P38400" s="120"/>
      <c r="R38400" s="120"/>
      <c r="T38400" s="120"/>
      <c r="V38400" s="120"/>
      <c r="X38400" s="120"/>
      <c r="Z38400" s="120"/>
    </row>
    <row r="38401" spans="16:26" x14ac:dyDescent="0.25">
      <c r="P38401" s="119"/>
      <c r="R38401" s="119"/>
      <c r="T38401" s="119"/>
      <c r="V38401" s="119"/>
      <c r="X38401" s="119"/>
      <c r="Z38401" s="119"/>
    </row>
    <row r="38402" spans="16:26" x14ac:dyDescent="0.25">
      <c r="P38402" s="120"/>
      <c r="R38402" s="120"/>
      <c r="T38402" s="120"/>
      <c r="V38402" s="120"/>
      <c r="X38402" s="120"/>
      <c r="Z38402" s="120"/>
    </row>
    <row r="38403" spans="16:26" x14ac:dyDescent="0.25">
      <c r="P38403" s="119"/>
      <c r="R38403" s="119"/>
      <c r="T38403" s="119"/>
      <c r="V38403" s="119"/>
      <c r="X38403" s="119"/>
      <c r="Z38403" s="119"/>
    </row>
    <row r="38404" spans="16:26" x14ac:dyDescent="0.25">
      <c r="P38404" s="119"/>
      <c r="R38404" s="119"/>
      <c r="T38404" s="119"/>
      <c r="V38404" s="119"/>
      <c r="X38404" s="119"/>
      <c r="Z38404" s="119"/>
    </row>
    <row r="38405" spans="16:26" x14ac:dyDescent="0.25">
      <c r="P38405" s="119"/>
      <c r="R38405" s="119"/>
      <c r="T38405" s="119"/>
      <c r="V38405" s="119"/>
      <c r="X38405" s="119"/>
      <c r="Z38405" s="119"/>
    </row>
    <row r="38406" spans="16:26" x14ac:dyDescent="0.25">
      <c r="P38406" s="121"/>
      <c r="R38406" s="121"/>
      <c r="T38406" s="121"/>
      <c r="V38406" s="121"/>
      <c r="X38406" s="121"/>
      <c r="Z38406" s="121"/>
    </row>
    <row r="38407" spans="16:26" x14ac:dyDescent="0.25">
      <c r="P38407" s="121"/>
      <c r="R38407" s="121"/>
      <c r="T38407" s="121"/>
      <c r="V38407" s="121"/>
      <c r="X38407" s="121"/>
      <c r="Z38407" s="121"/>
    </row>
    <row r="38408" spans="16:26" x14ac:dyDescent="0.25">
      <c r="P38408" s="121"/>
      <c r="R38408" s="121"/>
      <c r="T38408" s="121"/>
      <c r="V38408" s="121"/>
      <c r="X38408" s="121"/>
      <c r="Z38408" s="121"/>
    </row>
    <row r="38409" spans="16:26" x14ac:dyDescent="0.25">
      <c r="P38409" s="121"/>
      <c r="R38409" s="121"/>
      <c r="T38409" s="121"/>
      <c r="V38409" s="121"/>
      <c r="X38409" s="121"/>
      <c r="Z38409" s="121"/>
    </row>
    <row r="38410" spans="16:26" x14ac:dyDescent="0.25">
      <c r="P38410" s="122"/>
      <c r="R38410" s="122"/>
      <c r="T38410" s="122"/>
      <c r="V38410" s="122"/>
      <c r="X38410" s="122"/>
      <c r="Z38410" s="122"/>
    </row>
    <row r="38411" spans="16:26" x14ac:dyDescent="0.25">
      <c r="P38411" s="118"/>
      <c r="R38411" s="118"/>
      <c r="T38411" s="118"/>
      <c r="V38411" s="118"/>
      <c r="X38411" s="118"/>
      <c r="Z38411" s="118"/>
    </row>
    <row r="38412" spans="16:26" x14ac:dyDescent="0.25">
      <c r="P38412" s="119"/>
      <c r="R38412" s="119"/>
      <c r="T38412" s="119"/>
      <c r="V38412" s="119"/>
      <c r="X38412" s="119"/>
      <c r="Z38412" s="119"/>
    </row>
    <row r="38413" spans="16:26" x14ac:dyDescent="0.25">
      <c r="P38413" s="119"/>
      <c r="R38413" s="119"/>
      <c r="T38413" s="119"/>
      <c r="V38413" s="119"/>
      <c r="X38413" s="119"/>
      <c r="Z38413" s="119"/>
    </row>
    <row r="38414" spans="16:26" x14ac:dyDescent="0.25">
      <c r="P38414" s="120"/>
      <c r="R38414" s="120"/>
      <c r="T38414" s="120"/>
      <c r="V38414" s="120"/>
      <c r="X38414" s="120"/>
      <c r="Z38414" s="120"/>
    </row>
    <row r="38415" spans="16:26" x14ac:dyDescent="0.25">
      <c r="P38415" s="119"/>
      <c r="R38415" s="119"/>
      <c r="T38415" s="119"/>
      <c r="V38415" s="119"/>
      <c r="X38415" s="119"/>
      <c r="Z38415" s="119"/>
    </row>
    <row r="38416" spans="16:26" x14ac:dyDescent="0.25">
      <c r="P38416" s="119"/>
      <c r="R38416" s="119"/>
      <c r="T38416" s="119"/>
      <c r="V38416" s="119"/>
      <c r="X38416" s="119"/>
      <c r="Z38416" s="119"/>
    </row>
    <row r="38417" spans="16:26" x14ac:dyDescent="0.25">
      <c r="P38417" s="120"/>
      <c r="R38417" s="120"/>
      <c r="T38417" s="120"/>
      <c r="V38417" s="120"/>
      <c r="X38417" s="120"/>
      <c r="Z38417" s="120"/>
    </row>
    <row r="38418" spans="16:26" x14ac:dyDescent="0.25">
      <c r="P38418" s="119"/>
      <c r="R38418" s="119"/>
      <c r="T38418" s="119"/>
      <c r="V38418" s="119"/>
      <c r="X38418" s="119"/>
      <c r="Z38418" s="119"/>
    </row>
    <row r="38419" spans="16:26" x14ac:dyDescent="0.25">
      <c r="P38419" s="120"/>
      <c r="R38419" s="120"/>
      <c r="T38419" s="120"/>
      <c r="V38419" s="120"/>
      <c r="X38419" s="120"/>
      <c r="Z38419" s="120"/>
    </row>
    <row r="38420" spans="16:26" x14ac:dyDescent="0.25">
      <c r="P38420" s="119"/>
      <c r="R38420" s="119"/>
      <c r="T38420" s="119"/>
      <c r="V38420" s="119"/>
      <c r="X38420" s="119"/>
      <c r="Z38420" s="119"/>
    </row>
    <row r="38421" spans="16:26" x14ac:dyDescent="0.25">
      <c r="P38421" s="119"/>
      <c r="R38421" s="119"/>
      <c r="T38421" s="119"/>
      <c r="V38421" s="119"/>
      <c r="X38421" s="119"/>
      <c r="Z38421" s="119"/>
    </row>
    <row r="38422" spans="16:26" x14ac:dyDescent="0.25">
      <c r="P38422" s="119"/>
      <c r="R38422" s="119"/>
      <c r="T38422" s="119"/>
      <c r="V38422" s="119"/>
      <c r="X38422" s="119"/>
      <c r="Z38422" s="119"/>
    </row>
    <row r="38423" spans="16:26" x14ac:dyDescent="0.25">
      <c r="P38423" s="121"/>
      <c r="R38423" s="121"/>
      <c r="T38423" s="121"/>
      <c r="V38423" s="121"/>
      <c r="X38423" s="121"/>
      <c r="Z38423" s="121"/>
    </row>
    <row r="38424" spans="16:26" x14ac:dyDescent="0.25">
      <c r="P38424" s="121"/>
      <c r="R38424" s="121"/>
      <c r="T38424" s="121"/>
      <c r="V38424" s="121"/>
      <c r="X38424" s="121"/>
      <c r="Z38424" s="121"/>
    </row>
    <row r="38425" spans="16:26" x14ac:dyDescent="0.25">
      <c r="P38425" s="121"/>
      <c r="R38425" s="121"/>
      <c r="T38425" s="121"/>
      <c r="V38425" s="121"/>
      <c r="X38425" s="121"/>
      <c r="Z38425" s="121"/>
    </row>
    <row r="38426" spans="16:26" x14ac:dyDescent="0.25">
      <c r="P38426" s="121"/>
      <c r="R38426" s="121"/>
      <c r="T38426" s="121"/>
      <c r="V38426" s="121"/>
      <c r="X38426" s="121"/>
      <c r="Z38426" s="121"/>
    </row>
    <row r="38427" spans="16:26" x14ac:dyDescent="0.25">
      <c r="P38427" s="122"/>
      <c r="R38427" s="122"/>
      <c r="T38427" s="122"/>
      <c r="V38427" s="122"/>
      <c r="X38427" s="122"/>
      <c r="Z38427" s="122"/>
    </row>
    <row r="38428" spans="16:26" x14ac:dyDescent="0.25">
      <c r="P38428" s="118"/>
      <c r="R38428" s="118"/>
      <c r="T38428" s="118"/>
      <c r="V38428" s="118"/>
      <c r="X38428" s="118"/>
      <c r="Z38428" s="118"/>
    </row>
    <row r="38429" spans="16:26" x14ac:dyDescent="0.25">
      <c r="P38429" s="119"/>
      <c r="R38429" s="119"/>
      <c r="T38429" s="119"/>
      <c r="V38429" s="119"/>
      <c r="X38429" s="119"/>
      <c r="Z38429" s="119"/>
    </row>
    <row r="38430" spans="16:26" x14ac:dyDescent="0.25">
      <c r="P38430" s="119"/>
      <c r="R38430" s="119"/>
      <c r="T38430" s="119"/>
      <c r="V38430" s="119"/>
      <c r="X38430" s="119"/>
      <c r="Z38430" s="119"/>
    </row>
    <row r="38431" spans="16:26" x14ac:dyDescent="0.25">
      <c r="P38431" s="120"/>
      <c r="R38431" s="120"/>
      <c r="T38431" s="120"/>
      <c r="V38431" s="120"/>
      <c r="X38431" s="120"/>
      <c r="Z38431" s="120"/>
    </row>
    <row r="38432" spans="16:26" x14ac:dyDescent="0.25">
      <c r="P38432" s="119"/>
      <c r="R38432" s="119"/>
      <c r="T38432" s="119"/>
      <c r="V38432" s="119"/>
      <c r="X38432" s="119"/>
      <c r="Z38432" s="119"/>
    </row>
    <row r="38433" spans="16:26" x14ac:dyDescent="0.25">
      <c r="P38433" s="119"/>
      <c r="R38433" s="119"/>
      <c r="T38433" s="119"/>
      <c r="V38433" s="119"/>
      <c r="X38433" s="119"/>
      <c r="Z38433" s="119"/>
    </row>
    <row r="38434" spans="16:26" x14ac:dyDescent="0.25">
      <c r="P38434" s="120"/>
      <c r="R38434" s="120"/>
      <c r="T38434" s="120"/>
      <c r="V38434" s="120"/>
      <c r="X38434" s="120"/>
      <c r="Z38434" s="120"/>
    </row>
    <row r="38435" spans="16:26" x14ac:dyDescent="0.25">
      <c r="P38435" s="119"/>
      <c r="R38435" s="119"/>
      <c r="T38435" s="119"/>
      <c r="V38435" s="119"/>
      <c r="X38435" s="119"/>
      <c r="Z38435" s="119"/>
    </row>
    <row r="38436" spans="16:26" x14ac:dyDescent="0.25">
      <c r="P38436" s="120"/>
      <c r="R38436" s="120"/>
      <c r="T38436" s="120"/>
      <c r="V38436" s="120"/>
      <c r="X38436" s="120"/>
      <c r="Z38436" s="120"/>
    </row>
    <row r="38437" spans="16:26" x14ac:dyDescent="0.25">
      <c r="P38437" s="119"/>
      <c r="R38437" s="119"/>
      <c r="T38437" s="119"/>
      <c r="V38437" s="119"/>
      <c r="X38437" s="119"/>
      <c r="Z38437" s="119"/>
    </row>
    <row r="38438" spans="16:26" x14ac:dyDescent="0.25">
      <c r="P38438" s="119"/>
      <c r="R38438" s="119"/>
      <c r="T38438" s="119"/>
      <c r="V38438" s="119"/>
      <c r="X38438" s="119"/>
      <c r="Z38438" s="119"/>
    </row>
    <row r="38439" spans="16:26" x14ac:dyDescent="0.25">
      <c r="P38439" s="119"/>
      <c r="R38439" s="119"/>
      <c r="T38439" s="119"/>
      <c r="V38439" s="119"/>
      <c r="X38439" s="119"/>
      <c r="Z38439" s="119"/>
    </row>
    <row r="38440" spans="16:26" x14ac:dyDescent="0.25">
      <c r="P38440" s="121"/>
      <c r="R38440" s="121"/>
      <c r="T38440" s="121"/>
      <c r="V38440" s="121"/>
      <c r="X38440" s="121"/>
      <c r="Z38440" s="121"/>
    </row>
    <row r="38441" spans="16:26" x14ac:dyDescent="0.25">
      <c r="P38441" s="121"/>
      <c r="R38441" s="121"/>
      <c r="T38441" s="121"/>
      <c r="V38441" s="121"/>
      <c r="X38441" s="121"/>
      <c r="Z38441" s="121"/>
    </row>
    <row r="38442" spans="16:26" x14ac:dyDescent="0.25">
      <c r="P38442" s="121"/>
      <c r="R38442" s="121"/>
      <c r="T38442" s="121"/>
      <c r="V38442" s="121"/>
      <c r="X38442" s="121"/>
      <c r="Z38442" s="121"/>
    </row>
    <row r="38443" spans="16:26" x14ac:dyDescent="0.25">
      <c r="P38443" s="121"/>
      <c r="R38443" s="121"/>
      <c r="T38443" s="121"/>
      <c r="V38443" s="121"/>
      <c r="X38443" s="121"/>
      <c r="Z38443" s="121"/>
    </row>
    <row r="38444" spans="16:26" x14ac:dyDescent="0.25">
      <c r="P38444" s="122"/>
      <c r="R38444" s="122"/>
      <c r="T38444" s="122"/>
      <c r="V38444" s="122"/>
      <c r="X38444" s="122"/>
      <c r="Z38444" s="122"/>
    </row>
    <row r="38445" spans="16:26" x14ac:dyDescent="0.25">
      <c r="P38445" s="118"/>
      <c r="R38445" s="118"/>
      <c r="T38445" s="118"/>
      <c r="V38445" s="118"/>
      <c r="X38445" s="118"/>
      <c r="Z38445" s="118"/>
    </row>
    <row r="38446" spans="16:26" x14ac:dyDescent="0.25">
      <c r="P38446" s="119"/>
      <c r="R38446" s="119"/>
      <c r="T38446" s="119"/>
      <c r="V38446" s="119"/>
      <c r="X38446" s="119"/>
      <c r="Z38446" s="119"/>
    </row>
    <row r="38447" spans="16:26" x14ac:dyDescent="0.25">
      <c r="P38447" s="119"/>
      <c r="R38447" s="119"/>
      <c r="T38447" s="119"/>
      <c r="V38447" s="119"/>
      <c r="X38447" s="119"/>
      <c r="Z38447" s="119"/>
    </row>
    <row r="38448" spans="16:26" x14ac:dyDescent="0.25">
      <c r="P38448" s="120"/>
      <c r="R38448" s="120"/>
      <c r="T38448" s="120"/>
      <c r="V38448" s="120"/>
      <c r="X38448" s="120"/>
      <c r="Z38448" s="120"/>
    </row>
    <row r="38449" spans="16:26" x14ac:dyDescent="0.25">
      <c r="P38449" s="119"/>
      <c r="R38449" s="119"/>
      <c r="T38449" s="119"/>
      <c r="V38449" s="119"/>
      <c r="X38449" s="119"/>
      <c r="Z38449" s="119"/>
    </row>
    <row r="38450" spans="16:26" x14ac:dyDescent="0.25">
      <c r="P38450" s="119"/>
      <c r="R38450" s="119"/>
      <c r="T38450" s="119"/>
      <c r="V38450" s="119"/>
      <c r="X38450" s="119"/>
      <c r="Z38450" s="119"/>
    </row>
    <row r="38451" spans="16:26" x14ac:dyDescent="0.25">
      <c r="P38451" s="120"/>
      <c r="R38451" s="120"/>
      <c r="T38451" s="120"/>
      <c r="V38451" s="120"/>
      <c r="X38451" s="120"/>
      <c r="Z38451" s="120"/>
    </row>
    <row r="38452" spans="16:26" x14ac:dyDescent="0.25">
      <c r="P38452" s="119"/>
      <c r="R38452" s="119"/>
      <c r="T38452" s="119"/>
      <c r="V38452" s="119"/>
      <c r="X38452" s="119"/>
      <c r="Z38452" s="119"/>
    </row>
    <row r="38453" spans="16:26" x14ac:dyDescent="0.25">
      <c r="P38453" s="120"/>
      <c r="R38453" s="120"/>
      <c r="T38453" s="120"/>
      <c r="V38453" s="120"/>
      <c r="X38453" s="120"/>
      <c r="Z38453" s="120"/>
    </row>
    <row r="38454" spans="16:26" x14ac:dyDescent="0.25">
      <c r="P38454" s="119"/>
      <c r="R38454" s="119"/>
      <c r="T38454" s="119"/>
      <c r="V38454" s="119"/>
      <c r="X38454" s="119"/>
      <c r="Z38454" s="119"/>
    </row>
    <row r="38455" spans="16:26" x14ac:dyDescent="0.25">
      <c r="P38455" s="119"/>
      <c r="R38455" s="119"/>
      <c r="T38455" s="119"/>
      <c r="V38455" s="119"/>
      <c r="X38455" s="119"/>
      <c r="Z38455" s="119"/>
    </row>
    <row r="38456" spans="16:26" x14ac:dyDescent="0.25">
      <c r="P38456" s="119"/>
      <c r="R38456" s="119"/>
      <c r="T38456" s="119"/>
      <c r="V38456" s="119"/>
      <c r="X38456" s="119"/>
      <c r="Z38456" s="119"/>
    </row>
    <row r="38457" spans="16:26" x14ac:dyDescent="0.25">
      <c r="P38457" s="121"/>
      <c r="R38457" s="121"/>
      <c r="T38457" s="121"/>
      <c r="V38457" s="121"/>
      <c r="X38457" s="121"/>
      <c r="Z38457" s="121"/>
    </row>
    <row r="38458" spans="16:26" x14ac:dyDescent="0.25">
      <c r="P38458" s="121"/>
      <c r="R38458" s="121"/>
      <c r="T38458" s="121"/>
      <c r="V38458" s="121"/>
      <c r="X38458" s="121"/>
      <c r="Z38458" s="121"/>
    </row>
    <row r="38459" spans="16:26" x14ac:dyDescent="0.25">
      <c r="P38459" s="121"/>
      <c r="R38459" s="121"/>
      <c r="T38459" s="121"/>
      <c r="V38459" s="121"/>
      <c r="X38459" s="121"/>
      <c r="Z38459" s="121"/>
    </row>
    <row r="38460" spans="16:26" x14ac:dyDescent="0.25">
      <c r="P38460" s="121"/>
      <c r="R38460" s="121"/>
      <c r="T38460" s="121"/>
      <c r="V38460" s="121"/>
      <c r="X38460" s="121"/>
      <c r="Z38460" s="121"/>
    </row>
    <row r="38461" spans="16:26" x14ac:dyDescent="0.25">
      <c r="P38461" s="122"/>
      <c r="R38461" s="122"/>
      <c r="T38461" s="122"/>
      <c r="V38461" s="122"/>
      <c r="X38461" s="122"/>
      <c r="Z38461" s="122"/>
    </row>
    <row r="38462" spans="16:26" x14ac:dyDescent="0.25">
      <c r="P38462" s="118"/>
      <c r="R38462" s="118"/>
      <c r="T38462" s="118"/>
      <c r="V38462" s="118"/>
      <c r="X38462" s="118"/>
      <c r="Z38462" s="118"/>
    </row>
    <row r="38463" spans="16:26" x14ac:dyDescent="0.25">
      <c r="P38463" s="119"/>
      <c r="R38463" s="119"/>
      <c r="T38463" s="119"/>
      <c r="V38463" s="119"/>
      <c r="X38463" s="119"/>
      <c r="Z38463" s="119"/>
    </row>
    <row r="38464" spans="16:26" x14ac:dyDescent="0.25">
      <c r="P38464" s="119"/>
      <c r="R38464" s="119"/>
      <c r="T38464" s="119"/>
      <c r="V38464" s="119"/>
      <c r="X38464" s="119"/>
      <c r="Z38464" s="119"/>
    </row>
    <row r="38465" spans="16:26" x14ac:dyDescent="0.25">
      <c r="P38465" s="120"/>
      <c r="R38465" s="120"/>
      <c r="T38465" s="120"/>
      <c r="V38465" s="120"/>
      <c r="X38465" s="120"/>
      <c r="Z38465" s="120"/>
    </row>
    <row r="38466" spans="16:26" x14ac:dyDescent="0.25">
      <c r="P38466" s="119"/>
      <c r="R38466" s="119"/>
      <c r="T38466" s="119"/>
      <c r="V38466" s="119"/>
      <c r="X38466" s="119"/>
      <c r="Z38466" s="119"/>
    </row>
    <row r="38467" spans="16:26" x14ac:dyDescent="0.25">
      <c r="P38467" s="119"/>
      <c r="R38467" s="119"/>
      <c r="T38467" s="119"/>
      <c r="V38467" s="119"/>
      <c r="X38467" s="119"/>
      <c r="Z38467" s="119"/>
    </row>
    <row r="38468" spans="16:26" x14ac:dyDescent="0.25">
      <c r="P38468" s="120"/>
      <c r="R38468" s="120"/>
      <c r="T38468" s="120"/>
      <c r="V38468" s="120"/>
      <c r="X38468" s="120"/>
      <c r="Z38468" s="120"/>
    </row>
    <row r="38469" spans="16:26" x14ac:dyDescent="0.25">
      <c r="P38469" s="119"/>
      <c r="R38469" s="119"/>
      <c r="T38469" s="119"/>
      <c r="V38469" s="119"/>
      <c r="X38469" s="119"/>
      <c r="Z38469" s="119"/>
    </row>
    <row r="38470" spans="16:26" x14ac:dyDescent="0.25">
      <c r="P38470" s="120"/>
      <c r="R38470" s="120"/>
      <c r="T38470" s="120"/>
      <c r="V38470" s="120"/>
      <c r="X38470" s="120"/>
      <c r="Z38470" s="120"/>
    </row>
    <row r="38471" spans="16:26" x14ac:dyDescent="0.25">
      <c r="P38471" s="119"/>
      <c r="R38471" s="119"/>
      <c r="T38471" s="119"/>
      <c r="V38471" s="119"/>
      <c r="X38471" s="119"/>
      <c r="Z38471" s="119"/>
    </row>
    <row r="38472" spans="16:26" x14ac:dyDescent="0.25">
      <c r="P38472" s="119"/>
      <c r="R38472" s="119"/>
      <c r="T38472" s="119"/>
      <c r="V38472" s="119"/>
      <c r="X38472" s="119"/>
      <c r="Z38472" s="119"/>
    </row>
    <row r="38473" spans="16:26" x14ac:dyDescent="0.25">
      <c r="P38473" s="119"/>
      <c r="R38473" s="119"/>
      <c r="T38473" s="119"/>
      <c r="V38473" s="119"/>
      <c r="X38473" s="119"/>
      <c r="Z38473" s="119"/>
    </row>
    <row r="38474" spans="16:26" x14ac:dyDescent="0.25">
      <c r="P38474" s="121"/>
      <c r="R38474" s="121"/>
      <c r="T38474" s="121"/>
      <c r="V38474" s="121"/>
      <c r="X38474" s="121"/>
      <c r="Z38474" s="121"/>
    </row>
    <row r="38475" spans="16:26" x14ac:dyDescent="0.25">
      <c r="P38475" s="121"/>
      <c r="R38475" s="121"/>
      <c r="T38475" s="121"/>
      <c r="V38475" s="121"/>
      <c r="X38475" s="121"/>
      <c r="Z38475" s="121"/>
    </row>
    <row r="38476" spans="16:26" x14ac:dyDescent="0.25">
      <c r="P38476" s="121"/>
      <c r="R38476" s="121"/>
      <c r="T38476" s="121"/>
      <c r="V38476" s="121"/>
      <c r="X38476" s="121"/>
      <c r="Z38476" s="121"/>
    </row>
    <row r="38477" spans="16:26" x14ac:dyDescent="0.25">
      <c r="P38477" s="121"/>
      <c r="R38477" s="121"/>
      <c r="T38477" s="121"/>
      <c r="V38477" s="121"/>
      <c r="X38477" s="121"/>
      <c r="Z38477" s="121"/>
    </row>
    <row r="38478" spans="16:26" x14ac:dyDescent="0.25">
      <c r="P38478" s="122"/>
      <c r="R38478" s="122"/>
      <c r="T38478" s="122"/>
      <c r="V38478" s="122"/>
      <c r="X38478" s="122"/>
      <c r="Z38478" s="122"/>
    </row>
    <row r="38479" spans="16:26" x14ac:dyDescent="0.25">
      <c r="P38479" s="118"/>
      <c r="R38479" s="118"/>
      <c r="T38479" s="118"/>
      <c r="V38479" s="118"/>
      <c r="X38479" s="118"/>
      <c r="Z38479" s="118"/>
    </row>
    <row r="38480" spans="16:26" x14ac:dyDescent="0.25">
      <c r="P38480" s="119"/>
      <c r="R38480" s="119"/>
      <c r="T38480" s="119"/>
      <c r="V38480" s="119"/>
      <c r="X38480" s="119"/>
      <c r="Z38480" s="119"/>
    </row>
    <row r="38481" spans="16:26" x14ac:dyDescent="0.25">
      <c r="P38481" s="119"/>
      <c r="R38481" s="119"/>
      <c r="T38481" s="119"/>
      <c r="V38481" s="119"/>
      <c r="X38481" s="119"/>
      <c r="Z38481" s="119"/>
    </row>
    <row r="38482" spans="16:26" x14ac:dyDescent="0.25">
      <c r="P38482" s="120"/>
      <c r="R38482" s="120"/>
      <c r="T38482" s="120"/>
      <c r="V38482" s="120"/>
      <c r="X38482" s="120"/>
      <c r="Z38482" s="120"/>
    </row>
    <row r="38483" spans="16:26" x14ac:dyDescent="0.25">
      <c r="P38483" s="119"/>
      <c r="R38483" s="119"/>
      <c r="T38483" s="119"/>
      <c r="V38483" s="119"/>
      <c r="X38483" s="119"/>
      <c r="Z38483" s="119"/>
    </row>
    <row r="38484" spans="16:26" x14ac:dyDescent="0.25">
      <c r="P38484" s="119"/>
      <c r="R38484" s="119"/>
      <c r="T38484" s="119"/>
      <c r="V38484" s="119"/>
      <c r="X38484" s="119"/>
      <c r="Z38484" s="119"/>
    </row>
    <row r="38485" spans="16:26" x14ac:dyDescent="0.25">
      <c r="P38485" s="120"/>
      <c r="R38485" s="120"/>
      <c r="T38485" s="120"/>
      <c r="V38485" s="120"/>
      <c r="X38485" s="120"/>
      <c r="Z38485" s="120"/>
    </row>
    <row r="38486" spans="16:26" x14ac:dyDescent="0.25">
      <c r="P38486" s="119"/>
      <c r="R38486" s="119"/>
      <c r="T38486" s="119"/>
      <c r="V38486" s="119"/>
      <c r="X38486" s="119"/>
      <c r="Z38486" s="119"/>
    </row>
    <row r="38487" spans="16:26" x14ac:dyDescent="0.25">
      <c r="P38487" s="120"/>
      <c r="R38487" s="120"/>
      <c r="T38487" s="120"/>
      <c r="V38487" s="120"/>
      <c r="X38487" s="120"/>
      <c r="Z38487" s="120"/>
    </row>
    <row r="38488" spans="16:26" x14ac:dyDescent="0.25">
      <c r="P38488" s="119"/>
      <c r="R38488" s="119"/>
      <c r="T38488" s="119"/>
      <c r="V38488" s="119"/>
      <c r="X38488" s="119"/>
      <c r="Z38488" s="119"/>
    </row>
    <row r="38489" spans="16:26" x14ac:dyDescent="0.25">
      <c r="P38489" s="119"/>
      <c r="R38489" s="119"/>
      <c r="T38489" s="119"/>
      <c r="V38489" s="119"/>
      <c r="X38489" s="119"/>
      <c r="Z38489" s="119"/>
    </row>
    <row r="38490" spans="16:26" x14ac:dyDescent="0.25">
      <c r="P38490" s="119"/>
      <c r="R38490" s="119"/>
      <c r="T38490" s="119"/>
      <c r="V38490" s="119"/>
      <c r="X38490" s="119"/>
      <c r="Z38490" s="119"/>
    </row>
    <row r="38491" spans="16:26" x14ac:dyDescent="0.25">
      <c r="P38491" s="121"/>
      <c r="R38491" s="121"/>
      <c r="T38491" s="121"/>
      <c r="V38491" s="121"/>
      <c r="X38491" s="121"/>
      <c r="Z38491" s="121"/>
    </row>
    <row r="38492" spans="16:26" x14ac:dyDescent="0.25">
      <c r="P38492" s="121"/>
      <c r="R38492" s="121"/>
      <c r="T38492" s="121"/>
      <c r="V38492" s="121"/>
      <c r="X38492" s="121"/>
      <c r="Z38492" s="121"/>
    </row>
    <row r="38493" spans="16:26" x14ac:dyDescent="0.25">
      <c r="P38493" s="121"/>
      <c r="R38493" s="121"/>
      <c r="T38493" s="121"/>
      <c r="V38493" s="121"/>
      <c r="X38493" s="121"/>
      <c r="Z38493" s="121"/>
    </row>
    <row r="38494" spans="16:26" x14ac:dyDescent="0.25">
      <c r="P38494" s="121"/>
      <c r="R38494" s="121"/>
      <c r="T38494" s="121"/>
      <c r="V38494" s="121"/>
      <c r="X38494" s="121"/>
      <c r="Z38494" s="121"/>
    </row>
    <row r="38495" spans="16:26" x14ac:dyDescent="0.25">
      <c r="P38495" s="122"/>
      <c r="R38495" s="122"/>
      <c r="T38495" s="122"/>
      <c r="V38495" s="122"/>
      <c r="X38495" s="122"/>
      <c r="Z38495" s="122"/>
    </row>
    <row r="38496" spans="16:26" x14ac:dyDescent="0.25">
      <c r="P38496" s="118"/>
      <c r="R38496" s="118"/>
      <c r="T38496" s="118"/>
      <c r="V38496" s="118"/>
      <c r="X38496" s="118"/>
      <c r="Z38496" s="118"/>
    </row>
    <row r="38497" spans="16:26" x14ac:dyDescent="0.25">
      <c r="P38497" s="119"/>
      <c r="R38497" s="119"/>
      <c r="T38497" s="119"/>
      <c r="V38497" s="119"/>
      <c r="X38497" s="119"/>
      <c r="Z38497" s="119"/>
    </row>
    <row r="38498" spans="16:26" x14ac:dyDescent="0.25">
      <c r="P38498" s="119"/>
      <c r="R38498" s="119"/>
      <c r="T38498" s="119"/>
      <c r="V38498" s="119"/>
      <c r="X38498" s="119"/>
      <c r="Z38498" s="119"/>
    </row>
    <row r="38499" spans="16:26" x14ac:dyDescent="0.25">
      <c r="P38499" s="120"/>
      <c r="R38499" s="120"/>
      <c r="T38499" s="120"/>
      <c r="V38499" s="120"/>
      <c r="X38499" s="120"/>
      <c r="Z38499" s="120"/>
    </row>
    <row r="38500" spans="16:26" x14ac:dyDescent="0.25">
      <c r="P38500" s="119"/>
      <c r="R38500" s="119"/>
      <c r="T38500" s="119"/>
      <c r="V38500" s="119"/>
      <c r="X38500" s="119"/>
      <c r="Z38500" s="119"/>
    </row>
    <row r="38501" spans="16:26" x14ac:dyDescent="0.25">
      <c r="P38501" s="119"/>
      <c r="R38501" s="119"/>
      <c r="T38501" s="119"/>
      <c r="V38501" s="119"/>
      <c r="X38501" s="119"/>
      <c r="Z38501" s="119"/>
    </row>
    <row r="38502" spans="16:26" x14ac:dyDescent="0.25">
      <c r="P38502" s="120"/>
      <c r="R38502" s="120"/>
      <c r="T38502" s="120"/>
      <c r="V38502" s="120"/>
      <c r="X38502" s="120"/>
      <c r="Z38502" s="120"/>
    </row>
    <row r="38503" spans="16:26" x14ac:dyDescent="0.25">
      <c r="P38503" s="119"/>
      <c r="R38503" s="119"/>
      <c r="T38503" s="119"/>
      <c r="V38503" s="119"/>
      <c r="X38503" s="119"/>
      <c r="Z38503" s="119"/>
    </row>
    <row r="38504" spans="16:26" x14ac:dyDescent="0.25">
      <c r="P38504" s="120"/>
      <c r="R38504" s="120"/>
      <c r="T38504" s="120"/>
      <c r="V38504" s="120"/>
      <c r="X38504" s="120"/>
      <c r="Z38504" s="120"/>
    </row>
    <row r="38505" spans="16:26" x14ac:dyDescent="0.25">
      <c r="P38505" s="119"/>
      <c r="R38505" s="119"/>
      <c r="T38505" s="119"/>
      <c r="V38505" s="119"/>
      <c r="X38505" s="119"/>
      <c r="Z38505" s="119"/>
    </row>
    <row r="38506" spans="16:26" x14ac:dyDescent="0.25">
      <c r="P38506" s="119"/>
      <c r="R38506" s="119"/>
      <c r="T38506" s="119"/>
      <c r="V38506" s="119"/>
      <c r="X38506" s="119"/>
      <c r="Z38506" s="119"/>
    </row>
    <row r="38507" spans="16:26" x14ac:dyDescent="0.25">
      <c r="P38507" s="119"/>
      <c r="R38507" s="119"/>
      <c r="T38507" s="119"/>
      <c r="V38507" s="119"/>
      <c r="X38507" s="119"/>
      <c r="Z38507" s="119"/>
    </row>
    <row r="38508" spans="16:26" x14ac:dyDescent="0.25">
      <c r="P38508" s="121"/>
      <c r="R38508" s="121"/>
      <c r="T38508" s="121"/>
      <c r="V38508" s="121"/>
      <c r="X38508" s="121"/>
      <c r="Z38508" s="121"/>
    </row>
    <row r="38509" spans="16:26" x14ac:dyDescent="0.25">
      <c r="P38509" s="121"/>
      <c r="R38509" s="121"/>
      <c r="T38509" s="121"/>
      <c r="V38509" s="121"/>
      <c r="X38509" s="121"/>
      <c r="Z38509" s="121"/>
    </row>
    <row r="38510" spans="16:26" x14ac:dyDescent="0.25">
      <c r="P38510" s="121"/>
      <c r="R38510" s="121"/>
      <c r="T38510" s="121"/>
      <c r="V38510" s="121"/>
      <c r="X38510" s="121"/>
      <c r="Z38510" s="121"/>
    </row>
    <row r="38511" spans="16:26" x14ac:dyDescent="0.25">
      <c r="P38511" s="121"/>
      <c r="R38511" s="121"/>
      <c r="T38511" s="121"/>
      <c r="V38511" s="121"/>
      <c r="X38511" s="121"/>
      <c r="Z38511" s="121"/>
    </row>
    <row r="38512" spans="16:26" x14ac:dyDescent="0.25">
      <c r="P38512" s="122"/>
      <c r="R38512" s="122"/>
      <c r="T38512" s="122"/>
      <c r="V38512" s="122"/>
      <c r="X38512" s="122"/>
      <c r="Z38512" s="122"/>
    </row>
    <row r="38513" spans="16:26" x14ac:dyDescent="0.25">
      <c r="P38513" s="118"/>
      <c r="R38513" s="118"/>
      <c r="T38513" s="118"/>
      <c r="V38513" s="118"/>
      <c r="X38513" s="118"/>
      <c r="Z38513" s="118"/>
    </row>
    <row r="38514" spans="16:26" x14ac:dyDescent="0.25">
      <c r="P38514" s="119"/>
      <c r="R38514" s="119"/>
      <c r="T38514" s="119"/>
      <c r="V38514" s="119"/>
      <c r="X38514" s="119"/>
      <c r="Z38514" s="119"/>
    </row>
    <row r="38515" spans="16:26" x14ac:dyDescent="0.25">
      <c r="P38515" s="119"/>
      <c r="R38515" s="119"/>
      <c r="T38515" s="119"/>
      <c r="V38515" s="119"/>
      <c r="X38515" s="119"/>
      <c r="Z38515" s="119"/>
    </row>
    <row r="38516" spans="16:26" x14ac:dyDescent="0.25">
      <c r="P38516" s="120"/>
      <c r="R38516" s="120"/>
      <c r="T38516" s="120"/>
      <c r="V38516" s="120"/>
      <c r="X38516" s="120"/>
      <c r="Z38516" s="120"/>
    </row>
    <row r="38517" spans="16:26" x14ac:dyDescent="0.25">
      <c r="P38517" s="119"/>
      <c r="R38517" s="119"/>
      <c r="T38517" s="119"/>
      <c r="V38517" s="119"/>
      <c r="X38517" s="119"/>
      <c r="Z38517" s="119"/>
    </row>
    <row r="38518" spans="16:26" x14ac:dyDescent="0.25">
      <c r="P38518" s="119"/>
      <c r="R38518" s="119"/>
      <c r="T38518" s="119"/>
      <c r="V38518" s="119"/>
      <c r="X38518" s="119"/>
      <c r="Z38518" s="119"/>
    </row>
    <row r="38519" spans="16:26" x14ac:dyDescent="0.25">
      <c r="P38519" s="120"/>
      <c r="R38519" s="120"/>
      <c r="T38519" s="120"/>
      <c r="V38519" s="120"/>
      <c r="X38519" s="120"/>
      <c r="Z38519" s="120"/>
    </row>
    <row r="38520" spans="16:26" x14ac:dyDescent="0.25">
      <c r="P38520" s="119"/>
      <c r="R38520" s="119"/>
      <c r="T38520" s="119"/>
      <c r="V38520" s="119"/>
      <c r="X38520" s="119"/>
      <c r="Z38520" s="119"/>
    </row>
    <row r="38521" spans="16:26" x14ac:dyDescent="0.25">
      <c r="P38521" s="120"/>
      <c r="R38521" s="120"/>
      <c r="T38521" s="120"/>
      <c r="V38521" s="120"/>
      <c r="X38521" s="120"/>
      <c r="Z38521" s="120"/>
    </row>
    <row r="38522" spans="16:26" x14ac:dyDescent="0.25">
      <c r="P38522" s="119"/>
      <c r="R38522" s="119"/>
      <c r="T38522" s="119"/>
      <c r="V38522" s="119"/>
      <c r="X38522" s="119"/>
      <c r="Z38522" s="119"/>
    </row>
    <row r="38523" spans="16:26" x14ac:dyDescent="0.25">
      <c r="P38523" s="119"/>
      <c r="R38523" s="119"/>
      <c r="T38523" s="119"/>
      <c r="V38523" s="119"/>
      <c r="X38523" s="119"/>
      <c r="Z38523" s="119"/>
    </row>
    <row r="38524" spans="16:26" x14ac:dyDescent="0.25">
      <c r="P38524" s="119"/>
      <c r="R38524" s="119"/>
      <c r="T38524" s="119"/>
      <c r="V38524" s="119"/>
      <c r="X38524" s="119"/>
      <c r="Z38524" s="119"/>
    </row>
    <row r="38525" spans="16:26" x14ac:dyDescent="0.25">
      <c r="P38525" s="121"/>
      <c r="R38525" s="121"/>
      <c r="T38525" s="121"/>
      <c r="V38525" s="121"/>
      <c r="X38525" s="121"/>
      <c r="Z38525" s="121"/>
    </row>
    <row r="38526" spans="16:26" x14ac:dyDescent="0.25">
      <c r="P38526" s="121"/>
      <c r="R38526" s="121"/>
      <c r="T38526" s="121"/>
      <c r="V38526" s="121"/>
      <c r="X38526" s="121"/>
      <c r="Z38526" s="121"/>
    </row>
    <row r="38527" spans="16:26" x14ac:dyDescent="0.25">
      <c r="P38527" s="121"/>
      <c r="R38527" s="121"/>
      <c r="T38527" s="121"/>
      <c r="V38527" s="121"/>
      <c r="X38527" s="121"/>
      <c r="Z38527" s="121"/>
    </row>
    <row r="38528" spans="16:26" x14ac:dyDescent="0.25">
      <c r="P38528" s="121"/>
      <c r="R38528" s="121"/>
      <c r="T38528" s="121"/>
      <c r="V38528" s="121"/>
      <c r="X38528" s="121"/>
      <c r="Z38528" s="121"/>
    </row>
    <row r="38529" spans="16:26" x14ac:dyDescent="0.25">
      <c r="P38529" s="122"/>
      <c r="R38529" s="122"/>
      <c r="T38529" s="122"/>
      <c r="V38529" s="122"/>
      <c r="X38529" s="122"/>
      <c r="Z38529" s="122"/>
    </row>
    <row r="38530" spans="16:26" x14ac:dyDescent="0.25">
      <c r="P38530" s="118"/>
      <c r="R38530" s="118"/>
      <c r="T38530" s="118"/>
      <c r="V38530" s="118"/>
      <c r="X38530" s="118"/>
      <c r="Z38530" s="118"/>
    </row>
    <row r="38531" spans="16:26" x14ac:dyDescent="0.25">
      <c r="P38531" s="119"/>
      <c r="R38531" s="119"/>
      <c r="T38531" s="119"/>
      <c r="V38531" s="119"/>
      <c r="X38531" s="119"/>
      <c r="Z38531" s="119"/>
    </row>
    <row r="38532" spans="16:26" x14ac:dyDescent="0.25">
      <c r="P38532" s="119"/>
      <c r="R38532" s="119"/>
      <c r="T38532" s="119"/>
      <c r="V38532" s="119"/>
      <c r="X38532" s="119"/>
      <c r="Z38532" s="119"/>
    </row>
    <row r="38533" spans="16:26" x14ac:dyDescent="0.25">
      <c r="P38533" s="120"/>
      <c r="R38533" s="120"/>
      <c r="T38533" s="120"/>
      <c r="V38533" s="120"/>
      <c r="X38533" s="120"/>
      <c r="Z38533" s="120"/>
    </row>
    <row r="38534" spans="16:26" x14ac:dyDescent="0.25">
      <c r="P38534" s="119"/>
      <c r="R38534" s="119"/>
      <c r="T38534" s="119"/>
      <c r="V38534" s="119"/>
      <c r="X38534" s="119"/>
      <c r="Z38534" s="119"/>
    </row>
    <row r="38535" spans="16:26" x14ac:dyDescent="0.25">
      <c r="P38535" s="119"/>
      <c r="R38535" s="119"/>
      <c r="T38535" s="119"/>
      <c r="V38535" s="119"/>
      <c r="X38535" s="119"/>
      <c r="Z38535" s="119"/>
    </row>
    <row r="38536" spans="16:26" x14ac:dyDescent="0.25">
      <c r="P38536" s="120"/>
      <c r="R38536" s="120"/>
      <c r="T38536" s="120"/>
      <c r="V38536" s="120"/>
      <c r="X38536" s="120"/>
      <c r="Z38536" s="120"/>
    </row>
    <row r="38537" spans="16:26" x14ac:dyDescent="0.25">
      <c r="P38537" s="119"/>
      <c r="R38537" s="119"/>
      <c r="T38537" s="119"/>
      <c r="V38537" s="119"/>
      <c r="X38537" s="119"/>
      <c r="Z38537" s="119"/>
    </row>
    <row r="38538" spans="16:26" x14ac:dyDescent="0.25">
      <c r="P38538" s="120"/>
      <c r="R38538" s="120"/>
      <c r="T38538" s="120"/>
      <c r="V38538" s="120"/>
      <c r="X38538" s="120"/>
      <c r="Z38538" s="120"/>
    </row>
    <row r="38539" spans="16:26" x14ac:dyDescent="0.25">
      <c r="P38539" s="119"/>
      <c r="R38539" s="119"/>
      <c r="T38539" s="119"/>
      <c r="V38539" s="119"/>
      <c r="X38539" s="119"/>
      <c r="Z38539" s="119"/>
    </row>
    <row r="38540" spans="16:26" x14ac:dyDescent="0.25">
      <c r="P38540" s="119"/>
      <c r="R38540" s="119"/>
      <c r="T38540" s="119"/>
      <c r="V38540" s="119"/>
      <c r="X38540" s="119"/>
      <c r="Z38540" s="119"/>
    </row>
    <row r="38541" spans="16:26" x14ac:dyDescent="0.25">
      <c r="P38541" s="119"/>
      <c r="R38541" s="119"/>
      <c r="T38541" s="119"/>
      <c r="V38541" s="119"/>
      <c r="X38541" s="119"/>
      <c r="Z38541" s="119"/>
    </row>
    <row r="38542" spans="16:26" x14ac:dyDescent="0.25">
      <c r="P38542" s="121"/>
      <c r="R38542" s="121"/>
      <c r="T38542" s="121"/>
      <c r="V38542" s="121"/>
      <c r="X38542" s="121"/>
      <c r="Z38542" s="121"/>
    </row>
    <row r="38543" spans="16:26" x14ac:dyDescent="0.25">
      <c r="P38543" s="121"/>
      <c r="R38543" s="121"/>
      <c r="T38543" s="121"/>
      <c r="V38543" s="121"/>
      <c r="X38543" s="121"/>
      <c r="Z38543" s="121"/>
    </row>
    <row r="38544" spans="16:26" x14ac:dyDescent="0.25">
      <c r="P38544" s="121"/>
      <c r="R38544" s="121"/>
      <c r="T38544" s="121"/>
      <c r="V38544" s="121"/>
      <c r="X38544" s="121"/>
      <c r="Z38544" s="121"/>
    </row>
    <row r="38545" spans="16:26" x14ac:dyDescent="0.25">
      <c r="P38545" s="121"/>
      <c r="R38545" s="121"/>
      <c r="T38545" s="121"/>
      <c r="V38545" s="121"/>
      <c r="X38545" s="121"/>
      <c r="Z38545" s="121"/>
    </row>
    <row r="38546" spans="16:26" x14ac:dyDescent="0.25">
      <c r="P38546" s="122"/>
      <c r="R38546" s="122"/>
      <c r="T38546" s="122"/>
      <c r="V38546" s="122"/>
      <c r="X38546" s="122"/>
      <c r="Z38546" s="122"/>
    </row>
    <row r="38547" spans="16:26" x14ac:dyDescent="0.25">
      <c r="P38547" s="118"/>
      <c r="R38547" s="118"/>
      <c r="T38547" s="118"/>
      <c r="V38547" s="118"/>
      <c r="X38547" s="118"/>
      <c r="Z38547" s="118"/>
    </row>
    <row r="38548" spans="16:26" x14ac:dyDescent="0.25">
      <c r="P38548" s="119"/>
      <c r="R38548" s="119"/>
      <c r="T38548" s="119"/>
      <c r="V38548" s="119"/>
      <c r="X38548" s="119"/>
      <c r="Z38548" s="119"/>
    </row>
    <row r="38549" spans="16:26" x14ac:dyDescent="0.25">
      <c r="P38549" s="119"/>
      <c r="R38549" s="119"/>
      <c r="T38549" s="119"/>
      <c r="V38549" s="119"/>
      <c r="X38549" s="119"/>
      <c r="Z38549" s="119"/>
    </row>
    <row r="38550" spans="16:26" x14ac:dyDescent="0.25">
      <c r="P38550" s="120"/>
      <c r="R38550" s="120"/>
      <c r="T38550" s="120"/>
      <c r="V38550" s="120"/>
      <c r="X38550" s="120"/>
      <c r="Z38550" s="120"/>
    </row>
    <row r="38551" spans="16:26" x14ac:dyDescent="0.25">
      <c r="P38551" s="119"/>
      <c r="R38551" s="119"/>
      <c r="T38551" s="119"/>
      <c r="V38551" s="119"/>
      <c r="X38551" s="119"/>
      <c r="Z38551" s="119"/>
    </row>
    <row r="38552" spans="16:26" x14ac:dyDescent="0.25">
      <c r="P38552" s="119"/>
      <c r="R38552" s="119"/>
      <c r="T38552" s="119"/>
      <c r="V38552" s="119"/>
      <c r="X38552" s="119"/>
      <c r="Z38552" s="119"/>
    </row>
    <row r="38553" spans="16:26" x14ac:dyDescent="0.25">
      <c r="P38553" s="120"/>
      <c r="R38553" s="120"/>
      <c r="T38553" s="120"/>
      <c r="V38553" s="120"/>
      <c r="X38553" s="120"/>
      <c r="Z38553" s="120"/>
    </row>
    <row r="38554" spans="16:26" x14ac:dyDescent="0.25">
      <c r="P38554" s="119"/>
      <c r="R38554" s="119"/>
      <c r="T38554" s="119"/>
      <c r="V38554" s="119"/>
      <c r="X38554" s="119"/>
      <c r="Z38554" s="119"/>
    </row>
    <row r="38555" spans="16:26" x14ac:dyDescent="0.25">
      <c r="P38555" s="120"/>
      <c r="R38555" s="120"/>
      <c r="T38555" s="120"/>
      <c r="V38555" s="120"/>
      <c r="X38555" s="120"/>
      <c r="Z38555" s="120"/>
    </row>
    <row r="38556" spans="16:26" x14ac:dyDescent="0.25">
      <c r="P38556" s="119"/>
      <c r="R38556" s="119"/>
      <c r="T38556" s="119"/>
      <c r="V38556" s="119"/>
      <c r="X38556" s="119"/>
      <c r="Z38556" s="119"/>
    </row>
    <row r="38557" spans="16:26" x14ac:dyDescent="0.25">
      <c r="P38557" s="119"/>
      <c r="R38557" s="119"/>
      <c r="T38557" s="119"/>
      <c r="V38557" s="119"/>
      <c r="X38557" s="119"/>
      <c r="Z38557" s="119"/>
    </row>
    <row r="38558" spans="16:26" x14ac:dyDescent="0.25">
      <c r="P38558" s="119"/>
      <c r="R38558" s="119"/>
      <c r="T38558" s="119"/>
      <c r="V38558" s="119"/>
      <c r="X38558" s="119"/>
      <c r="Z38558" s="119"/>
    </row>
    <row r="38559" spans="16:26" x14ac:dyDescent="0.25">
      <c r="P38559" s="121"/>
      <c r="R38559" s="121"/>
      <c r="T38559" s="121"/>
      <c r="V38559" s="121"/>
      <c r="X38559" s="121"/>
      <c r="Z38559" s="121"/>
    </row>
    <row r="38560" spans="16:26" x14ac:dyDescent="0.25">
      <c r="P38560" s="121"/>
      <c r="R38560" s="121"/>
      <c r="T38560" s="121"/>
      <c r="V38560" s="121"/>
      <c r="X38560" s="121"/>
      <c r="Z38560" s="121"/>
    </row>
    <row r="38561" spans="16:26" x14ac:dyDescent="0.25">
      <c r="P38561" s="121"/>
      <c r="R38561" s="121"/>
      <c r="T38561" s="121"/>
      <c r="V38561" s="121"/>
      <c r="X38561" s="121"/>
      <c r="Z38561" s="121"/>
    </row>
    <row r="38562" spans="16:26" x14ac:dyDescent="0.25">
      <c r="P38562" s="121"/>
      <c r="R38562" s="121"/>
      <c r="T38562" s="121"/>
      <c r="V38562" s="121"/>
      <c r="X38562" s="121"/>
      <c r="Z38562" s="121"/>
    </row>
    <row r="38563" spans="16:26" x14ac:dyDescent="0.25">
      <c r="P38563" s="122"/>
      <c r="R38563" s="122"/>
      <c r="T38563" s="122"/>
      <c r="V38563" s="122"/>
      <c r="X38563" s="122"/>
      <c r="Z38563" s="122"/>
    </row>
    <row r="38564" spans="16:26" x14ac:dyDescent="0.25">
      <c r="P38564" s="118"/>
      <c r="R38564" s="118"/>
      <c r="T38564" s="118"/>
      <c r="V38564" s="118"/>
      <c r="X38564" s="118"/>
      <c r="Z38564" s="118"/>
    </row>
    <row r="38565" spans="16:26" x14ac:dyDescent="0.25">
      <c r="P38565" s="119"/>
      <c r="R38565" s="119"/>
      <c r="T38565" s="119"/>
      <c r="V38565" s="119"/>
      <c r="X38565" s="119"/>
      <c r="Z38565" s="119"/>
    </row>
    <row r="38566" spans="16:26" x14ac:dyDescent="0.25">
      <c r="P38566" s="119"/>
      <c r="R38566" s="119"/>
      <c r="T38566" s="119"/>
      <c r="V38566" s="119"/>
      <c r="X38566" s="119"/>
      <c r="Z38566" s="119"/>
    </row>
    <row r="38567" spans="16:26" x14ac:dyDescent="0.25">
      <c r="P38567" s="120"/>
      <c r="R38567" s="120"/>
      <c r="T38567" s="120"/>
      <c r="V38567" s="120"/>
      <c r="X38567" s="120"/>
      <c r="Z38567" s="120"/>
    </row>
    <row r="38568" spans="16:26" x14ac:dyDescent="0.25">
      <c r="P38568" s="119"/>
      <c r="R38568" s="119"/>
      <c r="T38568" s="119"/>
      <c r="V38568" s="119"/>
      <c r="X38568" s="119"/>
      <c r="Z38568" s="119"/>
    </row>
    <row r="38569" spans="16:26" x14ac:dyDescent="0.25">
      <c r="P38569" s="119"/>
      <c r="R38569" s="119"/>
      <c r="T38569" s="119"/>
      <c r="V38569" s="119"/>
      <c r="X38569" s="119"/>
      <c r="Z38569" s="119"/>
    </row>
    <row r="38570" spans="16:26" x14ac:dyDescent="0.25">
      <c r="P38570" s="120"/>
      <c r="R38570" s="120"/>
      <c r="T38570" s="120"/>
      <c r="V38570" s="120"/>
      <c r="X38570" s="120"/>
      <c r="Z38570" s="120"/>
    </row>
    <row r="38571" spans="16:26" x14ac:dyDescent="0.25">
      <c r="P38571" s="119"/>
      <c r="R38571" s="119"/>
      <c r="T38571" s="119"/>
      <c r="V38571" s="119"/>
      <c r="X38571" s="119"/>
      <c r="Z38571" s="119"/>
    </row>
    <row r="38572" spans="16:26" x14ac:dyDescent="0.25">
      <c r="P38572" s="120"/>
      <c r="R38572" s="120"/>
      <c r="T38572" s="120"/>
      <c r="V38572" s="120"/>
      <c r="X38572" s="120"/>
      <c r="Z38572" s="120"/>
    </row>
    <row r="38573" spans="16:26" x14ac:dyDescent="0.25">
      <c r="P38573" s="119"/>
      <c r="R38573" s="119"/>
      <c r="T38573" s="119"/>
      <c r="V38573" s="119"/>
      <c r="X38573" s="119"/>
      <c r="Z38573" s="119"/>
    </row>
    <row r="38574" spans="16:26" x14ac:dyDescent="0.25">
      <c r="P38574" s="119"/>
      <c r="R38574" s="119"/>
      <c r="T38574" s="119"/>
      <c r="V38574" s="119"/>
      <c r="X38574" s="119"/>
      <c r="Z38574" s="119"/>
    </row>
    <row r="38575" spans="16:26" x14ac:dyDescent="0.25">
      <c r="P38575" s="119"/>
      <c r="R38575" s="119"/>
      <c r="T38575" s="119"/>
      <c r="V38575" s="119"/>
      <c r="X38575" s="119"/>
      <c r="Z38575" s="119"/>
    </row>
    <row r="38576" spans="16:26" x14ac:dyDescent="0.25">
      <c r="P38576" s="121"/>
      <c r="R38576" s="121"/>
      <c r="T38576" s="121"/>
      <c r="V38576" s="121"/>
      <c r="X38576" s="121"/>
      <c r="Z38576" s="121"/>
    </row>
    <row r="38577" spans="16:26" x14ac:dyDescent="0.25">
      <c r="P38577" s="121"/>
      <c r="R38577" s="121"/>
      <c r="T38577" s="121"/>
      <c r="V38577" s="121"/>
      <c r="X38577" s="121"/>
      <c r="Z38577" s="121"/>
    </row>
    <row r="38578" spans="16:26" x14ac:dyDescent="0.25">
      <c r="P38578" s="121"/>
      <c r="R38578" s="121"/>
      <c r="T38578" s="121"/>
      <c r="V38578" s="121"/>
      <c r="X38578" s="121"/>
      <c r="Z38578" s="121"/>
    </row>
    <row r="38579" spans="16:26" x14ac:dyDescent="0.25">
      <c r="P38579" s="121"/>
      <c r="R38579" s="121"/>
      <c r="T38579" s="121"/>
      <c r="V38579" s="121"/>
      <c r="X38579" s="121"/>
      <c r="Z38579" s="121"/>
    </row>
    <row r="38580" spans="16:26" x14ac:dyDescent="0.25">
      <c r="P38580" s="122"/>
      <c r="R38580" s="122"/>
      <c r="T38580" s="122"/>
      <c r="V38580" s="122"/>
      <c r="X38580" s="122"/>
      <c r="Z38580" s="122"/>
    </row>
    <row r="38581" spans="16:26" x14ac:dyDescent="0.25">
      <c r="P38581" s="118"/>
      <c r="R38581" s="118"/>
      <c r="T38581" s="118"/>
      <c r="V38581" s="118"/>
      <c r="X38581" s="118"/>
      <c r="Z38581" s="118"/>
    </row>
    <row r="38582" spans="16:26" x14ac:dyDescent="0.25">
      <c r="P38582" s="119"/>
      <c r="R38582" s="119"/>
      <c r="T38582" s="119"/>
      <c r="V38582" s="119"/>
      <c r="X38582" s="119"/>
      <c r="Z38582" s="119"/>
    </row>
    <row r="38583" spans="16:26" x14ac:dyDescent="0.25">
      <c r="P38583" s="119"/>
      <c r="R38583" s="119"/>
      <c r="T38583" s="119"/>
      <c r="V38583" s="119"/>
      <c r="X38583" s="119"/>
      <c r="Z38583" s="119"/>
    </row>
    <row r="38584" spans="16:26" x14ac:dyDescent="0.25">
      <c r="P38584" s="120"/>
      <c r="R38584" s="120"/>
      <c r="T38584" s="120"/>
      <c r="V38584" s="120"/>
      <c r="X38584" s="120"/>
      <c r="Z38584" s="120"/>
    </row>
    <row r="38585" spans="16:26" x14ac:dyDescent="0.25">
      <c r="P38585" s="119"/>
      <c r="R38585" s="119"/>
      <c r="T38585" s="119"/>
      <c r="V38585" s="119"/>
      <c r="X38585" s="119"/>
      <c r="Z38585" s="119"/>
    </row>
    <row r="38586" spans="16:26" x14ac:dyDescent="0.25">
      <c r="P38586" s="119"/>
      <c r="R38586" s="119"/>
      <c r="T38586" s="119"/>
      <c r="V38586" s="119"/>
      <c r="X38586" s="119"/>
      <c r="Z38586" s="119"/>
    </row>
    <row r="38587" spans="16:26" x14ac:dyDescent="0.25">
      <c r="P38587" s="120"/>
      <c r="R38587" s="120"/>
      <c r="T38587" s="120"/>
      <c r="V38587" s="120"/>
      <c r="X38587" s="120"/>
      <c r="Z38587" s="120"/>
    </row>
    <row r="38588" spans="16:26" x14ac:dyDescent="0.25">
      <c r="P38588" s="119"/>
      <c r="R38588" s="119"/>
      <c r="T38588" s="119"/>
      <c r="V38588" s="119"/>
      <c r="X38588" s="119"/>
      <c r="Z38588" s="119"/>
    </row>
    <row r="38589" spans="16:26" x14ac:dyDescent="0.25">
      <c r="P38589" s="120"/>
      <c r="R38589" s="120"/>
      <c r="T38589" s="120"/>
      <c r="V38589" s="120"/>
      <c r="X38589" s="120"/>
      <c r="Z38589" s="120"/>
    </row>
    <row r="38590" spans="16:26" x14ac:dyDescent="0.25">
      <c r="P38590" s="119"/>
      <c r="R38590" s="119"/>
      <c r="T38590" s="119"/>
      <c r="V38590" s="119"/>
      <c r="X38590" s="119"/>
      <c r="Z38590" s="119"/>
    </row>
    <row r="38591" spans="16:26" x14ac:dyDescent="0.25">
      <c r="P38591" s="119"/>
      <c r="R38591" s="119"/>
      <c r="T38591" s="119"/>
      <c r="V38591" s="119"/>
      <c r="X38591" s="119"/>
      <c r="Z38591" s="119"/>
    </row>
    <row r="38592" spans="16:26" x14ac:dyDescent="0.25">
      <c r="P38592" s="119"/>
      <c r="R38592" s="119"/>
      <c r="T38592" s="119"/>
      <c r="V38592" s="119"/>
      <c r="X38592" s="119"/>
      <c r="Z38592" s="119"/>
    </row>
    <row r="38593" spans="16:26" x14ac:dyDescent="0.25">
      <c r="P38593" s="121"/>
      <c r="R38593" s="121"/>
      <c r="T38593" s="121"/>
      <c r="V38593" s="121"/>
      <c r="X38593" s="121"/>
      <c r="Z38593" s="121"/>
    </row>
    <row r="38594" spans="16:26" x14ac:dyDescent="0.25">
      <c r="P38594" s="121"/>
      <c r="R38594" s="121"/>
      <c r="T38594" s="121"/>
      <c r="V38594" s="121"/>
      <c r="X38594" s="121"/>
      <c r="Z38594" s="121"/>
    </row>
    <row r="38595" spans="16:26" x14ac:dyDescent="0.25">
      <c r="P38595" s="121"/>
      <c r="R38595" s="121"/>
      <c r="T38595" s="121"/>
      <c r="V38595" s="121"/>
      <c r="X38595" s="121"/>
      <c r="Z38595" s="121"/>
    </row>
    <row r="38596" spans="16:26" x14ac:dyDescent="0.25">
      <c r="P38596" s="121"/>
      <c r="R38596" s="121"/>
      <c r="T38596" s="121"/>
      <c r="V38596" s="121"/>
      <c r="X38596" s="121"/>
      <c r="Z38596" s="121"/>
    </row>
    <row r="38597" spans="16:26" x14ac:dyDescent="0.25">
      <c r="P38597" s="122"/>
      <c r="R38597" s="122"/>
      <c r="T38597" s="122"/>
      <c r="V38597" s="122"/>
      <c r="X38597" s="122"/>
      <c r="Z38597" s="122"/>
    </row>
    <row r="38598" spans="16:26" x14ac:dyDescent="0.25">
      <c r="P38598" s="118"/>
      <c r="R38598" s="118"/>
      <c r="T38598" s="118"/>
      <c r="V38598" s="118"/>
      <c r="X38598" s="118"/>
      <c r="Z38598" s="118"/>
    </row>
    <row r="38599" spans="16:26" x14ac:dyDescent="0.25">
      <c r="P38599" s="119"/>
      <c r="R38599" s="119"/>
      <c r="T38599" s="119"/>
      <c r="V38599" s="119"/>
      <c r="X38599" s="119"/>
      <c r="Z38599" s="119"/>
    </row>
    <row r="38600" spans="16:26" x14ac:dyDescent="0.25">
      <c r="P38600" s="119"/>
      <c r="R38600" s="119"/>
      <c r="T38600" s="119"/>
      <c r="V38600" s="119"/>
      <c r="X38600" s="119"/>
      <c r="Z38600" s="119"/>
    </row>
    <row r="38601" spans="16:26" x14ac:dyDescent="0.25">
      <c r="P38601" s="120"/>
      <c r="R38601" s="120"/>
      <c r="T38601" s="120"/>
      <c r="V38601" s="120"/>
      <c r="X38601" s="120"/>
      <c r="Z38601" s="120"/>
    </row>
    <row r="38602" spans="16:26" x14ac:dyDescent="0.25">
      <c r="P38602" s="119"/>
      <c r="R38602" s="119"/>
      <c r="T38602" s="119"/>
      <c r="V38602" s="119"/>
      <c r="X38602" s="119"/>
      <c r="Z38602" s="119"/>
    </row>
    <row r="38603" spans="16:26" x14ac:dyDescent="0.25">
      <c r="P38603" s="119"/>
      <c r="R38603" s="119"/>
      <c r="T38603" s="119"/>
      <c r="V38603" s="119"/>
      <c r="X38603" s="119"/>
      <c r="Z38603" s="119"/>
    </row>
    <row r="38604" spans="16:26" x14ac:dyDescent="0.25">
      <c r="P38604" s="120"/>
      <c r="R38604" s="120"/>
      <c r="T38604" s="120"/>
      <c r="V38604" s="120"/>
      <c r="X38604" s="120"/>
      <c r="Z38604" s="120"/>
    </row>
    <row r="38605" spans="16:26" x14ac:dyDescent="0.25">
      <c r="P38605" s="119"/>
      <c r="R38605" s="119"/>
      <c r="T38605" s="119"/>
      <c r="V38605" s="119"/>
      <c r="X38605" s="119"/>
      <c r="Z38605" s="119"/>
    </row>
    <row r="38606" spans="16:26" x14ac:dyDescent="0.25">
      <c r="P38606" s="120"/>
      <c r="R38606" s="120"/>
      <c r="T38606" s="120"/>
      <c r="V38606" s="120"/>
      <c r="X38606" s="120"/>
      <c r="Z38606" s="120"/>
    </row>
    <row r="38607" spans="16:26" x14ac:dyDescent="0.25">
      <c r="P38607" s="119"/>
      <c r="R38607" s="119"/>
      <c r="T38607" s="119"/>
      <c r="V38607" s="119"/>
      <c r="X38607" s="119"/>
      <c r="Z38607" s="119"/>
    </row>
    <row r="38608" spans="16:26" x14ac:dyDescent="0.25">
      <c r="P38608" s="119"/>
      <c r="R38608" s="119"/>
      <c r="T38608" s="119"/>
      <c r="V38608" s="119"/>
      <c r="X38608" s="119"/>
      <c r="Z38608" s="119"/>
    </row>
    <row r="38609" spans="16:26" x14ac:dyDescent="0.25">
      <c r="P38609" s="119"/>
      <c r="R38609" s="119"/>
      <c r="T38609" s="119"/>
      <c r="V38609" s="119"/>
      <c r="X38609" s="119"/>
      <c r="Z38609" s="119"/>
    </row>
    <row r="38610" spans="16:26" x14ac:dyDescent="0.25">
      <c r="P38610" s="121"/>
      <c r="R38610" s="121"/>
      <c r="T38610" s="121"/>
      <c r="V38610" s="121"/>
      <c r="X38610" s="121"/>
      <c r="Z38610" s="121"/>
    </row>
    <row r="38611" spans="16:26" x14ac:dyDescent="0.25">
      <c r="P38611" s="121"/>
      <c r="R38611" s="121"/>
      <c r="T38611" s="121"/>
      <c r="V38611" s="121"/>
      <c r="X38611" s="121"/>
      <c r="Z38611" s="121"/>
    </row>
    <row r="38612" spans="16:26" x14ac:dyDescent="0.25">
      <c r="P38612" s="121"/>
      <c r="R38612" s="121"/>
      <c r="T38612" s="121"/>
      <c r="V38612" s="121"/>
      <c r="X38612" s="121"/>
      <c r="Z38612" s="121"/>
    </row>
    <row r="38613" spans="16:26" x14ac:dyDescent="0.25">
      <c r="P38613" s="121"/>
      <c r="R38613" s="121"/>
      <c r="T38613" s="121"/>
      <c r="V38613" s="121"/>
      <c r="X38613" s="121"/>
      <c r="Z38613" s="121"/>
    </row>
    <row r="38614" spans="16:26" x14ac:dyDescent="0.25">
      <c r="P38614" s="122"/>
      <c r="R38614" s="122"/>
      <c r="T38614" s="122"/>
      <c r="V38614" s="122"/>
      <c r="X38614" s="122"/>
      <c r="Z38614" s="122"/>
    </row>
    <row r="38615" spans="16:26" x14ac:dyDescent="0.25">
      <c r="P38615" s="118"/>
      <c r="R38615" s="118"/>
      <c r="T38615" s="118"/>
      <c r="V38615" s="118"/>
      <c r="X38615" s="118"/>
      <c r="Z38615" s="118"/>
    </row>
    <row r="38616" spans="16:26" x14ac:dyDescent="0.25">
      <c r="P38616" s="119"/>
      <c r="R38616" s="119"/>
      <c r="T38616" s="119"/>
      <c r="V38616" s="119"/>
      <c r="X38616" s="119"/>
      <c r="Z38616" s="119"/>
    </row>
    <row r="38617" spans="16:26" x14ac:dyDescent="0.25">
      <c r="P38617" s="119"/>
      <c r="R38617" s="119"/>
      <c r="T38617" s="119"/>
      <c r="V38617" s="119"/>
      <c r="X38617" s="119"/>
      <c r="Z38617" s="119"/>
    </row>
    <row r="38618" spans="16:26" x14ac:dyDescent="0.25">
      <c r="P38618" s="120"/>
      <c r="R38618" s="120"/>
      <c r="T38618" s="120"/>
      <c r="V38618" s="120"/>
      <c r="X38618" s="120"/>
      <c r="Z38618" s="120"/>
    </row>
    <row r="38619" spans="16:26" x14ac:dyDescent="0.25">
      <c r="P38619" s="119"/>
      <c r="R38619" s="119"/>
      <c r="T38619" s="119"/>
      <c r="V38619" s="119"/>
      <c r="X38619" s="119"/>
      <c r="Z38619" s="119"/>
    </row>
    <row r="38620" spans="16:26" x14ac:dyDescent="0.25">
      <c r="P38620" s="119"/>
      <c r="R38620" s="119"/>
      <c r="T38620" s="119"/>
      <c r="V38620" s="119"/>
      <c r="X38620" s="119"/>
      <c r="Z38620" s="119"/>
    </row>
    <row r="38621" spans="16:26" x14ac:dyDescent="0.25">
      <c r="P38621" s="120"/>
      <c r="R38621" s="120"/>
      <c r="T38621" s="120"/>
      <c r="V38621" s="120"/>
      <c r="X38621" s="120"/>
      <c r="Z38621" s="120"/>
    </row>
    <row r="38622" spans="16:26" x14ac:dyDescent="0.25">
      <c r="P38622" s="119"/>
      <c r="R38622" s="119"/>
      <c r="T38622" s="119"/>
      <c r="V38622" s="119"/>
      <c r="X38622" s="119"/>
      <c r="Z38622" s="119"/>
    </row>
    <row r="38623" spans="16:26" x14ac:dyDescent="0.25">
      <c r="P38623" s="120"/>
      <c r="R38623" s="120"/>
      <c r="T38623" s="120"/>
      <c r="V38623" s="120"/>
      <c r="X38623" s="120"/>
      <c r="Z38623" s="120"/>
    </row>
    <row r="38624" spans="16:26" x14ac:dyDescent="0.25">
      <c r="P38624" s="119"/>
      <c r="R38624" s="119"/>
      <c r="T38624" s="119"/>
      <c r="V38624" s="119"/>
      <c r="X38624" s="119"/>
      <c r="Z38624" s="119"/>
    </row>
    <row r="38625" spans="16:26" x14ac:dyDescent="0.25">
      <c r="P38625" s="119"/>
      <c r="R38625" s="119"/>
      <c r="T38625" s="119"/>
      <c r="V38625" s="119"/>
      <c r="X38625" s="119"/>
      <c r="Z38625" s="119"/>
    </row>
    <row r="38626" spans="16:26" x14ac:dyDescent="0.25">
      <c r="P38626" s="119"/>
      <c r="R38626" s="119"/>
      <c r="T38626" s="119"/>
      <c r="V38626" s="119"/>
      <c r="X38626" s="119"/>
      <c r="Z38626" s="119"/>
    </row>
    <row r="38627" spans="16:26" x14ac:dyDescent="0.25">
      <c r="P38627" s="121"/>
      <c r="R38627" s="121"/>
      <c r="T38627" s="121"/>
      <c r="V38627" s="121"/>
      <c r="X38627" s="121"/>
      <c r="Z38627" s="121"/>
    </row>
    <row r="38628" spans="16:26" x14ac:dyDescent="0.25">
      <c r="P38628" s="121"/>
      <c r="R38628" s="121"/>
      <c r="T38628" s="121"/>
      <c r="V38628" s="121"/>
      <c r="X38628" s="121"/>
      <c r="Z38628" s="121"/>
    </row>
    <row r="38629" spans="16:26" x14ac:dyDescent="0.25">
      <c r="P38629" s="121"/>
      <c r="R38629" s="121"/>
      <c r="T38629" s="121"/>
      <c r="V38629" s="121"/>
      <c r="X38629" s="121"/>
      <c r="Z38629" s="121"/>
    </row>
    <row r="38630" spans="16:26" x14ac:dyDescent="0.25">
      <c r="P38630" s="121"/>
      <c r="R38630" s="121"/>
      <c r="T38630" s="121"/>
      <c r="V38630" s="121"/>
      <c r="X38630" s="121"/>
      <c r="Z38630" s="121"/>
    </row>
    <row r="38631" spans="16:26" x14ac:dyDescent="0.25">
      <c r="P38631" s="122"/>
      <c r="R38631" s="122"/>
      <c r="T38631" s="122"/>
      <c r="V38631" s="122"/>
      <c r="X38631" s="122"/>
      <c r="Z38631" s="122"/>
    </row>
    <row r="38632" spans="16:26" x14ac:dyDescent="0.25">
      <c r="P38632" s="118"/>
      <c r="R38632" s="118"/>
      <c r="T38632" s="118"/>
      <c r="V38632" s="118"/>
      <c r="X38632" s="118"/>
      <c r="Z38632" s="118"/>
    </row>
    <row r="38633" spans="16:26" x14ac:dyDescent="0.25">
      <c r="P38633" s="119"/>
      <c r="R38633" s="119"/>
      <c r="T38633" s="119"/>
      <c r="V38633" s="119"/>
      <c r="X38633" s="119"/>
      <c r="Z38633" s="119"/>
    </row>
    <row r="38634" spans="16:26" x14ac:dyDescent="0.25">
      <c r="P38634" s="119"/>
      <c r="R38634" s="119"/>
      <c r="T38634" s="119"/>
      <c r="V38634" s="119"/>
      <c r="X38634" s="119"/>
      <c r="Z38634" s="119"/>
    </row>
    <row r="38635" spans="16:26" x14ac:dyDescent="0.25">
      <c r="P38635" s="120"/>
      <c r="R38635" s="120"/>
      <c r="T38635" s="120"/>
      <c r="V38635" s="120"/>
      <c r="X38635" s="120"/>
      <c r="Z38635" s="120"/>
    </row>
    <row r="38636" spans="16:26" x14ac:dyDescent="0.25">
      <c r="P38636" s="119"/>
      <c r="R38636" s="119"/>
      <c r="T38636" s="119"/>
      <c r="V38636" s="119"/>
      <c r="X38636" s="119"/>
      <c r="Z38636" s="119"/>
    </row>
    <row r="38637" spans="16:26" x14ac:dyDescent="0.25">
      <c r="P38637" s="119"/>
      <c r="R38637" s="119"/>
      <c r="T38637" s="119"/>
      <c r="V38637" s="119"/>
      <c r="X38637" s="119"/>
      <c r="Z38637" s="119"/>
    </row>
    <row r="38638" spans="16:26" x14ac:dyDescent="0.25">
      <c r="P38638" s="120"/>
      <c r="R38638" s="120"/>
      <c r="T38638" s="120"/>
      <c r="V38638" s="120"/>
      <c r="X38638" s="120"/>
      <c r="Z38638" s="120"/>
    </row>
    <row r="38639" spans="16:26" x14ac:dyDescent="0.25">
      <c r="P38639" s="119"/>
      <c r="R38639" s="119"/>
      <c r="T38639" s="119"/>
      <c r="V38639" s="119"/>
      <c r="X38639" s="119"/>
      <c r="Z38639" s="119"/>
    </row>
    <row r="38640" spans="16:26" x14ac:dyDescent="0.25">
      <c r="P38640" s="120"/>
      <c r="R38640" s="120"/>
      <c r="T38640" s="120"/>
      <c r="V38640" s="120"/>
      <c r="X38640" s="120"/>
      <c r="Z38640" s="120"/>
    </row>
    <row r="38641" spans="16:26" x14ac:dyDescent="0.25">
      <c r="P38641" s="119"/>
      <c r="R38641" s="119"/>
      <c r="T38641" s="119"/>
      <c r="V38641" s="119"/>
      <c r="X38641" s="119"/>
      <c r="Z38641" s="119"/>
    </row>
    <row r="38642" spans="16:26" x14ac:dyDescent="0.25">
      <c r="P38642" s="119"/>
      <c r="R38642" s="119"/>
      <c r="T38642" s="119"/>
      <c r="V38642" s="119"/>
      <c r="X38642" s="119"/>
      <c r="Z38642" s="119"/>
    </row>
    <row r="38643" spans="16:26" x14ac:dyDescent="0.25">
      <c r="P38643" s="119"/>
      <c r="R38643" s="119"/>
      <c r="T38643" s="119"/>
      <c r="V38643" s="119"/>
      <c r="X38643" s="119"/>
      <c r="Z38643" s="119"/>
    </row>
    <row r="38644" spans="16:26" x14ac:dyDescent="0.25">
      <c r="P38644" s="121"/>
      <c r="R38644" s="121"/>
      <c r="T38644" s="121"/>
      <c r="V38644" s="121"/>
      <c r="X38644" s="121"/>
      <c r="Z38644" s="121"/>
    </row>
    <row r="38645" spans="16:26" x14ac:dyDescent="0.25">
      <c r="P38645" s="121"/>
      <c r="R38645" s="121"/>
      <c r="T38645" s="121"/>
      <c r="V38645" s="121"/>
      <c r="X38645" s="121"/>
      <c r="Z38645" s="121"/>
    </row>
    <row r="38646" spans="16:26" x14ac:dyDescent="0.25">
      <c r="P38646" s="121"/>
      <c r="R38646" s="121"/>
      <c r="T38646" s="121"/>
      <c r="V38646" s="121"/>
      <c r="X38646" s="121"/>
      <c r="Z38646" s="121"/>
    </row>
    <row r="38647" spans="16:26" x14ac:dyDescent="0.25">
      <c r="P38647" s="121"/>
      <c r="R38647" s="121"/>
      <c r="T38647" s="121"/>
      <c r="V38647" s="121"/>
      <c r="X38647" s="121"/>
      <c r="Z38647" s="121"/>
    </row>
    <row r="38648" spans="16:26" x14ac:dyDescent="0.25">
      <c r="P38648" s="122"/>
      <c r="R38648" s="122"/>
      <c r="T38648" s="122"/>
      <c r="V38648" s="122"/>
      <c r="X38648" s="122"/>
      <c r="Z38648" s="122"/>
    </row>
    <row r="38649" spans="16:26" x14ac:dyDescent="0.25">
      <c r="P38649" s="118"/>
      <c r="R38649" s="118"/>
      <c r="T38649" s="118"/>
      <c r="V38649" s="118"/>
      <c r="X38649" s="118"/>
      <c r="Z38649" s="118"/>
    </row>
    <row r="38650" spans="16:26" x14ac:dyDescent="0.25">
      <c r="P38650" s="119"/>
      <c r="R38650" s="119"/>
      <c r="T38650" s="119"/>
      <c r="V38650" s="119"/>
      <c r="X38650" s="119"/>
      <c r="Z38650" s="119"/>
    </row>
    <row r="38651" spans="16:26" x14ac:dyDescent="0.25">
      <c r="P38651" s="119"/>
      <c r="R38651" s="119"/>
      <c r="T38651" s="119"/>
      <c r="V38651" s="119"/>
      <c r="X38651" s="119"/>
      <c r="Z38651" s="119"/>
    </row>
    <row r="38652" spans="16:26" x14ac:dyDescent="0.25">
      <c r="P38652" s="120"/>
      <c r="R38652" s="120"/>
      <c r="T38652" s="120"/>
      <c r="V38652" s="120"/>
      <c r="X38652" s="120"/>
      <c r="Z38652" s="120"/>
    </row>
    <row r="38653" spans="16:26" x14ac:dyDescent="0.25">
      <c r="P38653" s="119"/>
      <c r="R38653" s="119"/>
      <c r="T38653" s="119"/>
      <c r="V38653" s="119"/>
      <c r="X38653" s="119"/>
      <c r="Z38653" s="119"/>
    </row>
    <row r="38654" spans="16:26" x14ac:dyDescent="0.25">
      <c r="P38654" s="119"/>
      <c r="R38654" s="119"/>
      <c r="T38654" s="119"/>
      <c r="V38654" s="119"/>
      <c r="X38654" s="119"/>
      <c r="Z38654" s="119"/>
    </row>
    <row r="38655" spans="16:26" x14ac:dyDescent="0.25">
      <c r="P38655" s="120"/>
      <c r="R38655" s="120"/>
      <c r="T38655" s="120"/>
      <c r="V38655" s="120"/>
      <c r="X38655" s="120"/>
      <c r="Z38655" s="120"/>
    </row>
    <row r="38656" spans="16:26" x14ac:dyDescent="0.25">
      <c r="P38656" s="119"/>
      <c r="R38656" s="119"/>
      <c r="T38656" s="119"/>
      <c r="V38656" s="119"/>
      <c r="X38656" s="119"/>
      <c r="Z38656" s="119"/>
    </row>
    <row r="38657" spans="16:26" x14ac:dyDescent="0.25">
      <c r="P38657" s="120"/>
      <c r="R38657" s="120"/>
      <c r="T38657" s="120"/>
      <c r="V38657" s="120"/>
      <c r="X38657" s="120"/>
      <c r="Z38657" s="120"/>
    </row>
    <row r="38658" spans="16:26" x14ac:dyDescent="0.25">
      <c r="P38658" s="119"/>
      <c r="R38658" s="119"/>
      <c r="T38658" s="119"/>
      <c r="V38658" s="119"/>
      <c r="X38658" s="119"/>
      <c r="Z38658" s="119"/>
    </row>
    <row r="38659" spans="16:26" x14ac:dyDescent="0.25">
      <c r="P38659" s="119"/>
      <c r="R38659" s="119"/>
      <c r="T38659" s="119"/>
      <c r="V38659" s="119"/>
      <c r="X38659" s="119"/>
      <c r="Z38659" s="119"/>
    </row>
    <row r="38660" spans="16:26" x14ac:dyDescent="0.25">
      <c r="P38660" s="119"/>
      <c r="R38660" s="119"/>
      <c r="T38660" s="119"/>
      <c r="V38660" s="119"/>
      <c r="X38660" s="119"/>
      <c r="Z38660" s="119"/>
    </row>
    <row r="38661" spans="16:26" x14ac:dyDescent="0.25">
      <c r="P38661" s="121"/>
      <c r="R38661" s="121"/>
      <c r="T38661" s="121"/>
      <c r="V38661" s="121"/>
      <c r="X38661" s="121"/>
      <c r="Z38661" s="121"/>
    </row>
    <row r="38662" spans="16:26" x14ac:dyDescent="0.25">
      <c r="P38662" s="121"/>
      <c r="R38662" s="121"/>
      <c r="T38662" s="121"/>
      <c r="V38662" s="121"/>
      <c r="X38662" s="121"/>
      <c r="Z38662" s="121"/>
    </row>
    <row r="38663" spans="16:26" x14ac:dyDescent="0.25">
      <c r="P38663" s="121"/>
      <c r="R38663" s="121"/>
      <c r="T38663" s="121"/>
      <c r="V38663" s="121"/>
      <c r="X38663" s="121"/>
      <c r="Z38663" s="121"/>
    </row>
    <row r="38664" spans="16:26" x14ac:dyDescent="0.25">
      <c r="P38664" s="121"/>
      <c r="R38664" s="121"/>
      <c r="T38664" s="121"/>
      <c r="V38664" s="121"/>
      <c r="X38664" s="121"/>
      <c r="Z38664" s="121"/>
    </row>
    <row r="38665" spans="16:26" x14ac:dyDescent="0.25">
      <c r="P38665" s="122"/>
      <c r="R38665" s="122"/>
      <c r="T38665" s="122"/>
      <c r="V38665" s="122"/>
      <c r="X38665" s="122"/>
      <c r="Z38665" s="122"/>
    </row>
    <row r="38666" spans="16:26" x14ac:dyDescent="0.25">
      <c r="P38666" s="118"/>
      <c r="R38666" s="118"/>
      <c r="T38666" s="118"/>
      <c r="V38666" s="118"/>
      <c r="X38666" s="118"/>
      <c r="Z38666" s="118"/>
    </row>
    <row r="38667" spans="16:26" x14ac:dyDescent="0.25">
      <c r="P38667" s="119"/>
      <c r="R38667" s="119"/>
      <c r="T38667" s="119"/>
      <c r="V38667" s="119"/>
      <c r="X38667" s="119"/>
      <c r="Z38667" s="119"/>
    </row>
    <row r="38668" spans="16:26" x14ac:dyDescent="0.25">
      <c r="P38668" s="119"/>
      <c r="R38668" s="119"/>
      <c r="T38668" s="119"/>
      <c r="V38668" s="119"/>
      <c r="X38668" s="119"/>
      <c r="Z38668" s="119"/>
    </row>
    <row r="38669" spans="16:26" x14ac:dyDescent="0.25">
      <c r="P38669" s="120"/>
      <c r="R38669" s="120"/>
      <c r="T38669" s="120"/>
      <c r="V38669" s="120"/>
      <c r="X38669" s="120"/>
      <c r="Z38669" s="120"/>
    </row>
    <row r="38670" spans="16:26" x14ac:dyDescent="0.25">
      <c r="P38670" s="119"/>
      <c r="R38670" s="119"/>
      <c r="T38670" s="119"/>
      <c r="V38670" s="119"/>
      <c r="X38670" s="119"/>
      <c r="Z38670" s="119"/>
    </row>
    <row r="38671" spans="16:26" x14ac:dyDescent="0.25">
      <c r="P38671" s="119"/>
      <c r="R38671" s="119"/>
      <c r="T38671" s="119"/>
      <c r="V38671" s="119"/>
      <c r="X38671" s="119"/>
      <c r="Z38671" s="119"/>
    </row>
    <row r="38672" spans="16:26" x14ac:dyDescent="0.25">
      <c r="P38672" s="120"/>
      <c r="R38672" s="120"/>
      <c r="T38672" s="120"/>
      <c r="V38672" s="120"/>
      <c r="X38672" s="120"/>
      <c r="Z38672" s="120"/>
    </row>
    <row r="38673" spans="16:26" x14ac:dyDescent="0.25">
      <c r="P38673" s="119"/>
      <c r="R38673" s="119"/>
      <c r="T38673" s="119"/>
      <c r="V38673" s="119"/>
      <c r="X38673" s="119"/>
      <c r="Z38673" s="119"/>
    </row>
    <row r="38674" spans="16:26" x14ac:dyDescent="0.25">
      <c r="P38674" s="120"/>
      <c r="R38674" s="120"/>
      <c r="T38674" s="120"/>
      <c r="V38674" s="120"/>
      <c r="X38674" s="120"/>
      <c r="Z38674" s="120"/>
    </row>
    <row r="38675" spans="16:26" x14ac:dyDescent="0.25">
      <c r="P38675" s="119"/>
      <c r="R38675" s="119"/>
      <c r="T38675" s="119"/>
      <c r="V38675" s="119"/>
      <c r="X38675" s="119"/>
      <c r="Z38675" s="119"/>
    </row>
    <row r="38676" spans="16:26" x14ac:dyDescent="0.25">
      <c r="P38676" s="119"/>
      <c r="R38676" s="119"/>
      <c r="T38676" s="119"/>
      <c r="V38676" s="119"/>
      <c r="X38676" s="119"/>
      <c r="Z38676" s="119"/>
    </row>
    <row r="38677" spans="16:26" x14ac:dyDescent="0.25">
      <c r="P38677" s="119"/>
      <c r="R38677" s="119"/>
      <c r="T38677" s="119"/>
      <c r="V38677" s="119"/>
      <c r="X38677" s="119"/>
      <c r="Z38677" s="119"/>
    </row>
    <row r="38678" spans="16:26" x14ac:dyDescent="0.25">
      <c r="P38678" s="121"/>
      <c r="R38678" s="121"/>
      <c r="T38678" s="121"/>
      <c r="V38678" s="121"/>
      <c r="X38678" s="121"/>
      <c r="Z38678" s="121"/>
    </row>
    <row r="38679" spans="16:26" x14ac:dyDescent="0.25">
      <c r="P38679" s="121"/>
      <c r="R38679" s="121"/>
      <c r="T38679" s="121"/>
      <c r="V38679" s="121"/>
      <c r="X38679" s="121"/>
      <c r="Z38679" s="121"/>
    </row>
    <row r="38680" spans="16:26" x14ac:dyDescent="0.25">
      <c r="P38680" s="121"/>
      <c r="R38680" s="121"/>
      <c r="T38680" s="121"/>
      <c r="V38680" s="121"/>
      <c r="X38680" s="121"/>
      <c r="Z38680" s="121"/>
    </row>
    <row r="38681" spans="16:26" x14ac:dyDescent="0.25">
      <c r="P38681" s="121"/>
      <c r="R38681" s="121"/>
      <c r="T38681" s="121"/>
      <c r="V38681" s="121"/>
      <c r="X38681" s="121"/>
      <c r="Z38681" s="121"/>
    </row>
    <row r="38682" spans="16:26" x14ac:dyDescent="0.25">
      <c r="P38682" s="122"/>
      <c r="R38682" s="122"/>
      <c r="T38682" s="122"/>
      <c r="V38682" s="122"/>
      <c r="X38682" s="122"/>
      <c r="Z38682" s="122"/>
    </row>
    <row r="38683" spans="16:26" x14ac:dyDescent="0.25">
      <c r="P38683" s="118"/>
      <c r="R38683" s="118"/>
      <c r="T38683" s="118"/>
      <c r="V38683" s="118"/>
      <c r="X38683" s="118"/>
      <c r="Z38683" s="118"/>
    </row>
    <row r="38684" spans="16:26" x14ac:dyDescent="0.25">
      <c r="P38684" s="119"/>
      <c r="R38684" s="119"/>
      <c r="T38684" s="119"/>
      <c r="V38684" s="119"/>
      <c r="X38684" s="119"/>
      <c r="Z38684" s="119"/>
    </row>
    <row r="38685" spans="16:26" x14ac:dyDescent="0.25">
      <c r="P38685" s="119"/>
      <c r="R38685" s="119"/>
      <c r="T38685" s="119"/>
      <c r="V38685" s="119"/>
      <c r="X38685" s="119"/>
      <c r="Z38685" s="119"/>
    </row>
    <row r="38686" spans="16:26" x14ac:dyDescent="0.25">
      <c r="P38686" s="120"/>
      <c r="R38686" s="120"/>
      <c r="T38686" s="120"/>
      <c r="V38686" s="120"/>
      <c r="X38686" s="120"/>
      <c r="Z38686" s="120"/>
    </row>
    <row r="38687" spans="16:26" x14ac:dyDescent="0.25">
      <c r="P38687" s="119"/>
      <c r="R38687" s="119"/>
      <c r="T38687" s="119"/>
      <c r="V38687" s="119"/>
      <c r="X38687" s="119"/>
      <c r="Z38687" s="119"/>
    </row>
    <row r="38688" spans="16:26" x14ac:dyDescent="0.25">
      <c r="P38688" s="119"/>
      <c r="R38688" s="119"/>
      <c r="T38688" s="119"/>
      <c r="V38688" s="119"/>
      <c r="X38688" s="119"/>
      <c r="Z38688" s="119"/>
    </row>
    <row r="38689" spans="16:26" x14ac:dyDescent="0.25">
      <c r="P38689" s="120"/>
      <c r="R38689" s="120"/>
      <c r="T38689" s="120"/>
      <c r="V38689" s="120"/>
      <c r="X38689" s="120"/>
      <c r="Z38689" s="120"/>
    </row>
    <row r="38690" spans="16:26" x14ac:dyDescent="0.25">
      <c r="P38690" s="119"/>
      <c r="R38690" s="119"/>
      <c r="T38690" s="119"/>
      <c r="V38690" s="119"/>
      <c r="X38690" s="119"/>
      <c r="Z38690" s="119"/>
    </row>
    <row r="38691" spans="16:26" x14ac:dyDescent="0.25">
      <c r="P38691" s="120"/>
      <c r="R38691" s="120"/>
      <c r="T38691" s="120"/>
      <c r="V38691" s="120"/>
      <c r="X38691" s="120"/>
      <c r="Z38691" s="120"/>
    </row>
    <row r="38692" spans="16:26" x14ac:dyDescent="0.25">
      <c r="P38692" s="119"/>
      <c r="R38692" s="119"/>
      <c r="T38692" s="119"/>
      <c r="V38692" s="119"/>
      <c r="X38692" s="119"/>
      <c r="Z38692" s="119"/>
    </row>
    <row r="38693" spans="16:26" x14ac:dyDescent="0.25">
      <c r="P38693" s="119"/>
      <c r="R38693" s="119"/>
      <c r="T38693" s="119"/>
      <c r="V38693" s="119"/>
      <c r="X38693" s="119"/>
      <c r="Z38693" s="119"/>
    </row>
    <row r="38694" spans="16:26" x14ac:dyDescent="0.25">
      <c r="P38694" s="119"/>
      <c r="R38694" s="119"/>
      <c r="T38694" s="119"/>
      <c r="V38694" s="119"/>
      <c r="X38694" s="119"/>
      <c r="Z38694" s="119"/>
    </row>
    <row r="38695" spans="16:26" x14ac:dyDescent="0.25">
      <c r="P38695" s="121"/>
      <c r="R38695" s="121"/>
      <c r="T38695" s="121"/>
      <c r="V38695" s="121"/>
      <c r="X38695" s="121"/>
      <c r="Z38695" s="121"/>
    </row>
    <row r="38696" spans="16:26" x14ac:dyDescent="0.25">
      <c r="P38696" s="121"/>
      <c r="R38696" s="121"/>
      <c r="T38696" s="121"/>
      <c r="V38696" s="121"/>
      <c r="X38696" s="121"/>
      <c r="Z38696" s="121"/>
    </row>
    <row r="38697" spans="16:26" x14ac:dyDescent="0.25">
      <c r="P38697" s="121"/>
      <c r="R38697" s="121"/>
      <c r="T38697" s="121"/>
      <c r="V38697" s="121"/>
      <c r="X38697" s="121"/>
      <c r="Z38697" s="121"/>
    </row>
    <row r="38698" spans="16:26" x14ac:dyDescent="0.25">
      <c r="P38698" s="121"/>
      <c r="R38698" s="121"/>
      <c r="T38698" s="121"/>
      <c r="V38698" s="121"/>
      <c r="X38698" s="121"/>
      <c r="Z38698" s="121"/>
    </row>
    <row r="38699" spans="16:26" x14ac:dyDescent="0.25">
      <c r="P38699" s="122"/>
      <c r="R38699" s="122"/>
      <c r="T38699" s="122"/>
      <c r="V38699" s="122"/>
      <c r="X38699" s="122"/>
      <c r="Z38699" s="122"/>
    </row>
    <row r="38700" spans="16:26" x14ac:dyDescent="0.25">
      <c r="P38700" s="118"/>
      <c r="R38700" s="118"/>
      <c r="T38700" s="118"/>
      <c r="V38700" s="118"/>
      <c r="X38700" s="118"/>
      <c r="Z38700" s="118"/>
    </row>
    <row r="38701" spans="16:26" x14ac:dyDescent="0.25">
      <c r="P38701" s="119"/>
      <c r="R38701" s="119"/>
      <c r="T38701" s="119"/>
      <c r="V38701" s="119"/>
      <c r="X38701" s="119"/>
      <c r="Z38701" s="119"/>
    </row>
    <row r="38702" spans="16:26" x14ac:dyDescent="0.25">
      <c r="P38702" s="119"/>
      <c r="R38702" s="119"/>
      <c r="T38702" s="119"/>
      <c r="V38702" s="119"/>
      <c r="X38702" s="119"/>
      <c r="Z38702" s="119"/>
    </row>
    <row r="38703" spans="16:26" x14ac:dyDescent="0.25">
      <c r="P38703" s="120"/>
      <c r="R38703" s="120"/>
      <c r="T38703" s="120"/>
      <c r="V38703" s="120"/>
      <c r="X38703" s="120"/>
      <c r="Z38703" s="120"/>
    </row>
    <row r="38704" spans="16:26" x14ac:dyDescent="0.25">
      <c r="P38704" s="119"/>
      <c r="R38704" s="119"/>
      <c r="T38704" s="119"/>
      <c r="V38704" s="119"/>
      <c r="X38704" s="119"/>
      <c r="Z38704" s="119"/>
    </row>
    <row r="38705" spans="16:26" x14ac:dyDescent="0.25">
      <c r="P38705" s="119"/>
      <c r="R38705" s="119"/>
      <c r="T38705" s="119"/>
      <c r="V38705" s="119"/>
      <c r="X38705" s="119"/>
      <c r="Z38705" s="119"/>
    </row>
    <row r="38706" spans="16:26" x14ac:dyDescent="0.25">
      <c r="P38706" s="120"/>
      <c r="R38706" s="120"/>
      <c r="T38706" s="120"/>
      <c r="V38706" s="120"/>
      <c r="X38706" s="120"/>
      <c r="Z38706" s="120"/>
    </row>
    <row r="38707" spans="16:26" x14ac:dyDescent="0.25">
      <c r="P38707" s="119"/>
      <c r="R38707" s="119"/>
      <c r="T38707" s="119"/>
      <c r="V38707" s="119"/>
      <c r="X38707" s="119"/>
      <c r="Z38707" s="119"/>
    </row>
    <row r="38708" spans="16:26" x14ac:dyDescent="0.25">
      <c r="P38708" s="120"/>
      <c r="R38708" s="120"/>
      <c r="T38708" s="120"/>
      <c r="V38708" s="120"/>
      <c r="X38708" s="120"/>
      <c r="Z38708" s="120"/>
    </row>
    <row r="38709" spans="16:26" x14ac:dyDescent="0.25">
      <c r="P38709" s="119"/>
      <c r="R38709" s="119"/>
      <c r="T38709" s="119"/>
      <c r="V38709" s="119"/>
      <c r="X38709" s="119"/>
      <c r="Z38709" s="119"/>
    </row>
    <row r="38710" spans="16:26" x14ac:dyDescent="0.25">
      <c r="P38710" s="119"/>
      <c r="R38710" s="119"/>
      <c r="T38710" s="119"/>
      <c r="V38710" s="119"/>
      <c r="X38710" s="119"/>
      <c r="Z38710" s="119"/>
    </row>
    <row r="38711" spans="16:26" x14ac:dyDescent="0.25">
      <c r="P38711" s="119"/>
      <c r="R38711" s="119"/>
      <c r="T38711" s="119"/>
      <c r="V38711" s="119"/>
      <c r="X38711" s="119"/>
      <c r="Z38711" s="119"/>
    </row>
    <row r="38712" spans="16:26" x14ac:dyDescent="0.25">
      <c r="P38712" s="121"/>
      <c r="R38712" s="121"/>
      <c r="T38712" s="121"/>
      <c r="V38712" s="121"/>
      <c r="X38712" s="121"/>
      <c r="Z38712" s="121"/>
    </row>
    <row r="38713" spans="16:26" x14ac:dyDescent="0.25">
      <c r="P38713" s="121"/>
      <c r="R38713" s="121"/>
      <c r="T38713" s="121"/>
      <c r="V38713" s="121"/>
      <c r="X38713" s="121"/>
      <c r="Z38713" s="121"/>
    </row>
    <row r="38714" spans="16:26" x14ac:dyDescent="0.25">
      <c r="P38714" s="121"/>
      <c r="R38714" s="121"/>
      <c r="T38714" s="121"/>
      <c r="V38714" s="121"/>
      <c r="X38714" s="121"/>
      <c r="Z38714" s="121"/>
    </row>
    <row r="38715" spans="16:26" x14ac:dyDescent="0.25">
      <c r="P38715" s="121"/>
      <c r="R38715" s="121"/>
      <c r="T38715" s="121"/>
      <c r="V38715" s="121"/>
      <c r="X38715" s="121"/>
      <c r="Z38715" s="121"/>
    </row>
    <row r="38716" spans="16:26" x14ac:dyDescent="0.25">
      <c r="P38716" s="122"/>
      <c r="R38716" s="122"/>
      <c r="T38716" s="122"/>
      <c r="V38716" s="122"/>
      <c r="X38716" s="122"/>
      <c r="Z38716" s="122"/>
    </row>
    <row r="38717" spans="16:26" x14ac:dyDescent="0.25">
      <c r="P38717" s="118"/>
      <c r="R38717" s="118"/>
      <c r="T38717" s="118"/>
      <c r="V38717" s="118"/>
      <c r="X38717" s="118"/>
      <c r="Z38717" s="118"/>
    </row>
    <row r="38718" spans="16:26" x14ac:dyDescent="0.25">
      <c r="P38718" s="119"/>
      <c r="R38718" s="119"/>
      <c r="T38718" s="119"/>
      <c r="V38718" s="119"/>
      <c r="X38718" s="119"/>
      <c r="Z38718" s="119"/>
    </row>
    <row r="38719" spans="16:26" x14ac:dyDescent="0.25">
      <c r="P38719" s="119"/>
      <c r="R38719" s="119"/>
      <c r="T38719" s="119"/>
      <c r="V38719" s="119"/>
      <c r="X38719" s="119"/>
      <c r="Z38719" s="119"/>
    </row>
    <row r="38720" spans="16:26" x14ac:dyDescent="0.25">
      <c r="P38720" s="120"/>
      <c r="R38720" s="120"/>
      <c r="T38720" s="120"/>
      <c r="V38720" s="120"/>
      <c r="X38720" s="120"/>
      <c r="Z38720" s="120"/>
    </row>
    <row r="38721" spans="16:26" x14ac:dyDescent="0.25">
      <c r="P38721" s="119"/>
      <c r="R38721" s="119"/>
      <c r="T38721" s="119"/>
      <c r="V38721" s="119"/>
      <c r="X38721" s="119"/>
      <c r="Z38721" s="119"/>
    </row>
    <row r="38722" spans="16:26" x14ac:dyDescent="0.25">
      <c r="P38722" s="119"/>
      <c r="R38722" s="119"/>
      <c r="T38722" s="119"/>
      <c r="V38722" s="119"/>
      <c r="X38722" s="119"/>
      <c r="Z38722" s="119"/>
    </row>
    <row r="38723" spans="16:26" x14ac:dyDescent="0.25">
      <c r="P38723" s="120"/>
      <c r="R38723" s="120"/>
      <c r="T38723" s="120"/>
      <c r="V38723" s="120"/>
      <c r="X38723" s="120"/>
      <c r="Z38723" s="120"/>
    </row>
    <row r="38724" spans="16:26" x14ac:dyDescent="0.25">
      <c r="P38724" s="119"/>
      <c r="R38724" s="119"/>
      <c r="T38724" s="119"/>
      <c r="V38724" s="119"/>
      <c r="X38724" s="119"/>
      <c r="Z38724" s="119"/>
    </row>
    <row r="38725" spans="16:26" x14ac:dyDescent="0.25">
      <c r="P38725" s="120"/>
      <c r="R38725" s="120"/>
      <c r="T38725" s="120"/>
      <c r="V38725" s="120"/>
      <c r="X38725" s="120"/>
      <c r="Z38725" s="120"/>
    </row>
    <row r="38726" spans="16:26" x14ac:dyDescent="0.25">
      <c r="P38726" s="119"/>
      <c r="R38726" s="119"/>
      <c r="T38726" s="119"/>
      <c r="V38726" s="119"/>
      <c r="X38726" s="119"/>
      <c r="Z38726" s="119"/>
    </row>
    <row r="38727" spans="16:26" x14ac:dyDescent="0.25">
      <c r="P38727" s="119"/>
      <c r="R38727" s="119"/>
      <c r="T38727" s="119"/>
      <c r="V38727" s="119"/>
      <c r="X38727" s="119"/>
      <c r="Z38727" s="119"/>
    </row>
    <row r="38728" spans="16:26" x14ac:dyDescent="0.25">
      <c r="P38728" s="119"/>
      <c r="R38728" s="119"/>
      <c r="T38728" s="119"/>
      <c r="V38728" s="119"/>
      <c r="X38728" s="119"/>
      <c r="Z38728" s="119"/>
    </row>
    <row r="38729" spans="16:26" x14ac:dyDescent="0.25">
      <c r="P38729" s="121"/>
      <c r="R38729" s="121"/>
      <c r="T38729" s="121"/>
      <c r="V38729" s="121"/>
      <c r="X38729" s="121"/>
      <c r="Z38729" s="121"/>
    </row>
    <row r="38730" spans="16:26" x14ac:dyDescent="0.25">
      <c r="P38730" s="121"/>
      <c r="R38730" s="121"/>
      <c r="T38730" s="121"/>
      <c r="V38730" s="121"/>
      <c r="X38730" s="121"/>
      <c r="Z38730" s="121"/>
    </row>
    <row r="38731" spans="16:26" x14ac:dyDescent="0.25">
      <c r="P38731" s="121"/>
      <c r="R38731" s="121"/>
      <c r="T38731" s="121"/>
      <c r="V38731" s="121"/>
      <c r="X38731" s="121"/>
      <c r="Z38731" s="121"/>
    </row>
    <row r="38732" spans="16:26" x14ac:dyDescent="0.25">
      <c r="P38732" s="121"/>
      <c r="R38732" s="121"/>
      <c r="T38732" s="121"/>
      <c r="V38732" s="121"/>
      <c r="X38732" s="121"/>
      <c r="Z38732" s="121"/>
    </row>
    <row r="38733" spans="16:26" x14ac:dyDescent="0.25">
      <c r="P38733" s="122"/>
      <c r="R38733" s="122"/>
      <c r="T38733" s="122"/>
      <c r="V38733" s="122"/>
      <c r="X38733" s="122"/>
      <c r="Z38733" s="122"/>
    </row>
    <row r="38734" spans="16:26" x14ac:dyDescent="0.25">
      <c r="P38734" s="118"/>
      <c r="R38734" s="118"/>
      <c r="T38734" s="118"/>
      <c r="V38734" s="118"/>
      <c r="X38734" s="118"/>
      <c r="Z38734" s="118"/>
    </row>
    <row r="38735" spans="16:26" x14ac:dyDescent="0.25">
      <c r="P38735" s="119"/>
      <c r="R38735" s="119"/>
      <c r="T38735" s="119"/>
      <c r="V38735" s="119"/>
      <c r="X38735" s="119"/>
      <c r="Z38735" s="119"/>
    </row>
    <row r="38736" spans="16:26" x14ac:dyDescent="0.25">
      <c r="P38736" s="119"/>
      <c r="R38736" s="119"/>
      <c r="T38736" s="119"/>
      <c r="V38736" s="119"/>
      <c r="X38736" s="119"/>
      <c r="Z38736" s="119"/>
    </row>
    <row r="38737" spans="16:26" x14ac:dyDescent="0.25">
      <c r="P38737" s="120"/>
      <c r="R38737" s="120"/>
      <c r="T38737" s="120"/>
      <c r="V38737" s="120"/>
      <c r="X38737" s="120"/>
      <c r="Z38737" s="120"/>
    </row>
    <row r="38738" spans="16:26" x14ac:dyDescent="0.25">
      <c r="P38738" s="119"/>
      <c r="R38738" s="119"/>
      <c r="T38738" s="119"/>
      <c r="V38738" s="119"/>
      <c r="X38738" s="119"/>
      <c r="Z38738" s="119"/>
    </row>
    <row r="38739" spans="16:26" x14ac:dyDescent="0.25">
      <c r="P38739" s="119"/>
      <c r="R38739" s="119"/>
      <c r="T38739" s="119"/>
      <c r="V38739" s="119"/>
      <c r="X38739" s="119"/>
      <c r="Z38739" s="119"/>
    </row>
    <row r="38740" spans="16:26" x14ac:dyDescent="0.25">
      <c r="P38740" s="120"/>
      <c r="R38740" s="120"/>
      <c r="T38740" s="120"/>
      <c r="V38740" s="120"/>
      <c r="X38740" s="120"/>
      <c r="Z38740" s="120"/>
    </row>
    <row r="38741" spans="16:26" x14ac:dyDescent="0.25">
      <c r="P38741" s="119"/>
      <c r="R38741" s="119"/>
      <c r="T38741" s="119"/>
      <c r="V38741" s="119"/>
      <c r="X38741" s="119"/>
      <c r="Z38741" s="119"/>
    </row>
    <row r="38742" spans="16:26" x14ac:dyDescent="0.25">
      <c r="P38742" s="120"/>
      <c r="R38742" s="120"/>
      <c r="T38742" s="120"/>
      <c r="V38742" s="120"/>
      <c r="X38742" s="120"/>
      <c r="Z38742" s="120"/>
    </row>
    <row r="38743" spans="16:26" x14ac:dyDescent="0.25">
      <c r="P38743" s="119"/>
      <c r="R38743" s="119"/>
      <c r="T38743" s="119"/>
      <c r="V38743" s="119"/>
      <c r="X38743" s="119"/>
      <c r="Z38743" s="119"/>
    </row>
    <row r="38744" spans="16:26" x14ac:dyDescent="0.25">
      <c r="P38744" s="119"/>
      <c r="R38744" s="119"/>
      <c r="T38744" s="119"/>
      <c r="V38744" s="119"/>
      <c r="X38744" s="119"/>
      <c r="Z38744" s="119"/>
    </row>
    <row r="38745" spans="16:26" x14ac:dyDescent="0.25">
      <c r="P38745" s="119"/>
      <c r="R38745" s="119"/>
      <c r="T38745" s="119"/>
      <c r="V38745" s="119"/>
      <c r="X38745" s="119"/>
      <c r="Z38745" s="119"/>
    </row>
    <row r="38746" spans="16:26" x14ac:dyDescent="0.25">
      <c r="P38746" s="121"/>
      <c r="R38746" s="121"/>
      <c r="T38746" s="121"/>
      <c r="V38746" s="121"/>
      <c r="X38746" s="121"/>
      <c r="Z38746" s="121"/>
    </row>
    <row r="38747" spans="16:26" x14ac:dyDescent="0.25">
      <c r="P38747" s="121"/>
      <c r="R38747" s="121"/>
      <c r="T38747" s="121"/>
      <c r="V38747" s="121"/>
      <c r="X38747" s="121"/>
      <c r="Z38747" s="121"/>
    </row>
    <row r="38748" spans="16:26" x14ac:dyDescent="0.25">
      <c r="P38748" s="121"/>
      <c r="R38748" s="121"/>
      <c r="T38748" s="121"/>
      <c r="V38748" s="121"/>
      <c r="X38748" s="121"/>
      <c r="Z38748" s="121"/>
    </row>
    <row r="38749" spans="16:26" x14ac:dyDescent="0.25">
      <c r="P38749" s="121"/>
      <c r="R38749" s="121"/>
      <c r="T38749" s="121"/>
      <c r="V38749" s="121"/>
      <c r="X38749" s="121"/>
      <c r="Z38749" s="121"/>
    </row>
    <row r="38750" spans="16:26" x14ac:dyDescent="0.25">
      <c r="P38750" s="122"/>
      <c r="R38750" s="122"/>
      <c r="T38750" s="122"/>
      <c r="V38750" s="122"/>
      <c r="X38750" s="122"/>
      <c r="Z38750" s="122"/>
    </row>
    <row r="38751" spans="16:26" x14ac:dyDescent="0.25">
      <c r="P38751" s="118"/>
      <c r="R38751" s="118"/>
      <c r="T38751" s="118"/>
      <c r="V38751" s="118"/>
      <c r="X38751" s="118"/>
      <c r="Z38751" s="118"/>
    </row>
    <row r="38752" spans="16:26" x14ac:dyDescent="0.25">
      <c r="P38752" s="119"/>
      <c r="R38752" s="119"/>
      <c r="T38752" s="119"/>
      <c r="V38752" s="119"/>
      <c r="X38752" s="119"/>
      <c r="Z38752" s="119"/>
    </row>
    <row r="38753" spans="16:26" x14ac:dyDescent="0.25">
      <c r="P38753" s="119"/>
      <c r="R38753" s="119"/>
      <c r="T38753" s="119"/>
      <c r="V38753" s="119"/>
      <c r="X38753" s="119"/>
      <c r="Z38753" s="119"/>
    </row>
    <row r="38754" spans="16:26" x14ac:dyDescent="0.25">
      <c r="P38754" s="120"/>
      <c r="R38754" s="120"/>
      <c r="T38754" s="120"/>
      <c r="V38754" s="120"/>
      <c r="X38754" s="120"/>
      <c r="Z38754" s="120"/>
    </row>
    <row r="38755" spans="16:26" x14ac:dyDescent="0.25">
      <c r="P38755" s="119"/>
      <c r="R38755" s="119"/>
      <c r="T38755" s="119"/>
      <c r="V38755" s="119"/>
      <c r="X38755" s="119"/>
      <c r="Z38755" s="119"/>
    </row>
    <row r="38756" spans="16:26" x14ac:dyDescent="0.25">
      <c r="P38756" s="119"/>
      <c r="R38756" s="119"/>
      <c r="T38756" s="119"/>
      <c r="V38756" s="119"/>
      <c r="X38756" s="119"/>
      <c r="Z38756" s="119"/>
    </row>
    <row r="38757" spans="16:26" x14ac:dyDescent="0.25">
      <c r="P38757" s="120"/>
      <c r="R38757" s="120"/>
      <c r="T38757" s="120"/>
      <c r="V38757" s="120"/>
      <c r="X38757" s="120"/>
      <c r="Z38757" s="120"/>
    </row>
    <row r="38758" spans="16:26" x14ac:dyDescent="0.25">
      <c r="P38758" s="119"/>
      <c r="R38758" s="119"/>
      <c r="T38758" s="119"/>
      <c r="V38758" s="119"/>
      <c r="X38758" s="119"/>
      <c r="Z38758" s="119"/>
    </row>
    <row r="38759" spans="16:26" x14ac:dyDescent="0.25">
      <c r="P38759" s="120"/>
      <c r="R38759" s="120"/>
      <c r="T38759" s="120"/>
      <c r="V38759" s="120"/>
      <c r="X38759" s="120"/>
      <c r="Z38759" s="120"/>
    </row>
    <row r="38760" spans="16:26" x14ac:dyDescent="0.25">
      <c r="P38760" s="119"/>
      <c r="R38760" s="119"/>
      <c r="T38760" s="119"/>
      <c r="V38760" s="119"/>
      <c r="X38760" s="119"/>
      <c r="Z38760" s="119"/>
    </row>
    <row r="38761" spans="16:26" x14ac:dyDescent="0.25">
      <c r="P38761" s="119"/>
      <c r="R38761" s="119"/>
      <c r="T38761" s="119"/>
      <c r="V38761" s="119"/>
      <c r="X38761" s="119"/>
      <c r="Z38761" s="119"/>
    </row>
    <row r="38762" spans="16:26" x14ac:dyDescent="0.25">
      <c r="P38762" s="119"/>
      <c r="R38762" s="119"/>
      <c r="T38762" s="119"/>
      <c r="V38762" s="119"/>
      <c r="X38762" s="119"/>
      <c r="Z38762" s="119"/>
    </row>
    <row r="38763" spans="16:26" x14ac:dyDescent="0.25">
      <c r="P38763" s="121"/>
      <c r="R38763" s="121"/>
      <c r="T38763" s="121"/>
      <c r="V38763" s="121"/>
      <c r="X38763" s="121"/>
      <c r="Z38763" s="121"/>
    </row>
    <row r="38764" spans="16:26" x14ac:dyDescent="0.25">
      <c r="P38764" s="121"/>
      <c r="R38764" s="121"/>
      <c r="T38764" s="121"/>
      <c r="V38764" s="121"/>
      <c r="X38764" s="121"/>
      <c r="Z38764" s="121"/>
    </row>
    <row r="38765" spans="16:26" x14ac:dyDescent="0.25">
      <c r="P38765" s="121"/>
      <c r="R38765" s="121"/>
      <c r="T38765" s="121"/>
      <c r="V38765" s="121"/>
      <c r="X38765" s="121"/>
      <c r="Z38765" s="121"/>
    </row>
    <row r="38766" spans="16:26" x14ac:dyDescent="0.25">
      <c r="P38766" s="121"/>
      <c r="R38766" s="121"/>
      <c r="T38766" s="121"/>
      <c r="V38766" s="121"/>
      <c r="X38766" s="121"/>
      <c r="Z38766" s="121"/>
    </row>
    <row r="38767" spans="16:26" x14ac:dyDescent="0.25">
      <c r="P38767" s="122"/>
      <c r="R38767" s="122"/>
      <c r="T38767" s="122"/>
      <c r="V38767" s="122"/>
      <c r="X38767" s="122"/>
      <c r="Z38767" s="122"/>
    </row>
    <row r="38768" spans="16:26" x14ac:dyDescent="0.25">
      <c r="P38768" s="118"/>
      <c r="R38768" s="118"/>
      <c r="T38768" s="118"/>
      <c r="V38768" s="118"/>
      <c r="X38768" s="118"/>
      <c r="Z38768" s="118"/>
    </row>
    <row r="38769" spans="16:26" x14ac:dyDescent="0.25">
      <c r="P38769" s="119"/>
      <c r="R38769" s="119"/>
      <c r="T38769" s="119"/>
      <c r="V38769" s="119"/>
      <c r="X38769" s="119"/>
      <c r="Z38769" s="119"/>
    </row>
    <row r="38770" spans="16:26" x14ac:dyDescent="0.25">
      <c r="P38770" s="119"/>
      <c r="R38770" s="119"/>
      <c r="T38770" s="119"/>
      <c r="V38770" s="119"/>
      <c r="X38770" s="119"/>
      <c r="Z38770" s="119"/>
    </row>
    <row r="38771" spans="16:26" x14ac:dyDescent="0.25">
      <c r="P38771" s="120"/>
      <c r="R38771" s="120"/>
      <c r="T38771" s="120"/>
      <c r="V38771" s="120"/>
      <c r="X38771" s="120"/>
      <c r="Z38771" s="120"/>
    </row>
    <row r="38772" spans="16:26" x14ac:dyDescent="0.25">
      <c r="P38772" s="119"/>
      <c r="R38772" s="119"/>
      <c r="T38772" s="119"/>
      <c r="V38772" s="119"/>
      <c r="X38772" s="119"/>
      <c r="Z38772" s="119"/>
    </row>
    <row r="38773" spans="16:26" x14ac:dyDescent="0.25">
      <c r="P38773" s="119"/>
      <c r="R38773" s="119"/>
      <c r="T38773" s="119"/>
      <c r="V38773" s="119"/>
      <c r="X38773" s="119"/>
      <c r="Z38773" s="119"/>
    </row>
    <row r="38774" spans="16:26" x14ac:dyDescent="0.25">
      <c r="P38774" s="120"/>
      <c r="R38774" s="120"/>
      <c r="T38774" s="120"/>
      <c r="V38774" s="120"/>
      <c r="X38774" s="120"/>
      <c r="Z38774" s="120"/>
    </row>
    <row r="38775" spans="16:26" x14ac:dyDescent="0.25">
      <c r="P38775" s="119"/>
      <c r="R38775" s="119"/>
      <c r="T38775" s="119"/>
      <c r="V38775" s="119"/>
      <c r="X38775" s="119"/>
      <c r="Z38775" s="119"/>
    </row>
    <row r="38776" spans="16:26" x14ac:dyDescent="0.25">
      <c r="P38776" s="120"/>
      <c r="R38776" s="120"/>
      <c r="T38776" s="120"/>
      <c r="V38776" s="120"/>
      <c r="X38776" s="120"/>
      <c r="Z38776" s="120"/>
    </row>
    <row r="38777" spans="16:26" x14ac:dyDescent="0.25">
      <c r="P38777" s="119"/>
      <c r="R38777" s="119"/>
      <c r="T38777" s="119"/>
      <c r="V38777" s="119"/>
      <c r="X38777" s="119"/>
      <c r="Z38777" s="119"/>
    </row>
    <row r="38778" spans="16:26" x14ac:dyDescent="0.25">
      <c r="P38778" s="119"/>
      <c r="R38778" s="119"/>
      <c r="T38778" s="119"/>
      <c r="V38778" s="119"/>
      <c r="X38778" s="119"/>
      <c r="Z38778" s="119"/>
    </row>
    <row r="38779" spans="16:26" x14ac:dyDescent="0.25">
      <c r="P38779" s="119"/>
      <c r="R38779" s="119"/>
      <c r="T38779" s="119"/>
      <c r="V38779" s="119"/>
      <c r="X38779" s="119"/>
      <c r="Z38779" s="119"/>
    </row>
    <row r="38780" spans="16:26" x14ac:dyDescent="0.25">
      <c r="P38780" s="121"/>
      <c r="R38780" s="121"/>
      <c r="T38780" s="121"/>
      <c r="V38780" s="121"/>
      <c r="X38780" s="121"/>
      <c r="Z38780" s="121"/>
    </row>
    <row r="38781" spans="16:26" x14ac:dyDescent="0.25">
      <c r="P38781" s="121"/>
      <c r="R38781" s="121"/>
      <c r="T38781" s="121"/>
      <c r="V38781" s="121"/>
      <c r="X38781" s="121"/>
      <c r="Z38781" s="121"/>
    </row>
    <row r="38782" spans="16:26" x14ac:dyDescent="0.25">
      <c r="P38782" s="121"/>
      <c r="R38782" s="121"/>
      <c r="T38782" s="121"/>
      <c r="V38782" s="121"/>
      <c r="X38782" s="121"/>
      <c r="Z38782" s="121"/>
    </row>
    <row r="38783" spans="16:26" x14ac:dyDescent="0.25">
      <c r="P38783" s="121"/>
      <c r="R38783" s="121"/>
      <c r="T38783" s="121"/>
      <c r="V38783" s="121"/>
      <c r="X38783" s="121"/>
      <c r="Z38783" s="121"/>
    </row>
    <row r="38784" spans="16:26" x14ac:dyDescent="0.25">
      <c r="P38784" s="122"/>
      <c r="R38784" s="122"/>
      <c r="T38784" s="122"/>
      <c r="V38784" s="122"/>
      <c r="X38784" s="122"/>
      <c r="Z38784" s="122"/>
    </row>
    <row r="38785" spans="16:26" x14ac:dyDescent="0.25">
      <c r="P38785" s="118"/>
      <c r="R38785" s="118"/>
      <c r="T38785" s="118"/>
      <c r="V38785" s="118"/>
      <c r="X38785" s="118"/>
      <c r="Z38785" s="118"/>
    </row>
    <row r="38786" spans="16:26" x14ac:dyDescent="0.25">
      <c r="P38786" s="119"/>
      <c r="R38786" s="119"/>
      <c r="T38786" s="119"/>
      <c r="V38786" s="119"/>
      <c r="X38786" s="119"/>
      <c r="Z38786" s="119"/>
    </row>
    <row r="38787" spans="16:26" x14ac:dyDescent="0.25">
      <c r="P38787" s="119"/>
      <c r="R38787" s="119"/>
      <c r="T38787" s="119"/>
      <c r="V38787" s="119"/>
      <c r="X38787" s="119"/>
      <c r="Z38787" s="119"/>
    </row>
    <row r="38788" spans="16:26" x14ac:dyDescent="0.25">
      <c r="P38788" s="120"/>
      <c r="R38788" s="120"/>
      <c r="T38788" s="120"/>
      <c r="V38788" s="120"/>
      <c r="X38788" s="120"/>
      <c r="Z38788" s="120"/>
    </row>
    <row r="38789" spans="16:26" x14ac:dyDescent="0.25">
      <c r="P38789" s="119"/>
      <c r="R38789" s="119"/>
      <c r="T38789" s="119"/>
      <c r="V38789" s="119"/>
      <c r="X38789" s="119"/>
      <c r="Z38789" s="119"/>
    </row>
    <row r="38790" spans="16:26" x14ac:dyDescent="0.25">
      <c r="P38790" s="119"/>
      <c r="R38790" s="119"/>
      <c r="T38790" s="119"/>
      <c r="V38790" s="119"/>
      <c r="X38790" s="119"/>
      <c r="Z38790" s="119"/>
    </row>
    <row r="38791" spans="16:26" x14ac:dyDescent="0.25">
      <c r="P38791" s="120"/>
      <c r="R38791" s="120"/>
      <c r="T38791" s="120"/>
      <c r="V38791" s="120"/>
      <c r="X38791" s="120"/>
      <c r="Z38791" s="120"/>
    </row>
    <row r="38792" spans="16:26" x14ac:dyDescent="0.25">
      <c r="P38792" s="119"/>
      <c r="R38792" s="119"/>
      <c r="T38792" s="119"/>
      <c r="V38792" s="119"/>
      <c r="X38792" s="119"/>
      <c r="Z38792" s="119"/>
    </row>
    <row r="38793" spans="16:26" x14ac:dyDescent="0.25">
      <c r="P38793" s="120"/>
      <c r="R38793" s="120"/>
      <c r="T38793" s="120"/>
      <c r="V38793" s="120"/>
      <c r="X38793" s="120"/>
      <c r="Z38793" s="120"/>
    </row>
    <row r="38794" spans="16:26" x14ac:dyDescent="0.25">
      <c r="P38794" s="119"/>
      <c r="R38794" s="119"/>
      <c r="T38794" s="119"/>
      <c r="V38794" s="119"/>
      <c r="X38794" s="119"/>
      <c r="Z38794" s="119"/>
    </row>
    <row r="38795" spans="16:26" x14ac:dyDescent="0.25">
      <c r="P38795" s="119"/>
      <c r="R38795" s="119"/>
      <c r="T38795" s="119"/>
      <c r="V38795" s="119"/>
      <c r="X38795" s="119"/>
      <c r="Z38795" s="119"/>
    </row>
    <row r="38796" spans="16:26" x14ac:dyDescent="0.25">
      <c r="P38796" s="119"/>
      <c r="R38796" s="119"/>
      <c r="T38796" s="119"/>
      <c r="V38796" s="119"/>
      <c r="X38796" s="119"/>
      <c r="Z38796" s="119"/>
    </row>
    <row r="38797" spans="16:26" x14ac:dyDescent="0.25">
      <c r="P38797" s="121"/>
      <c r="R38797" s="121"/>
      <c r="T38797" s="121"/>
      <c r="V38797" s="121"/>
      <c r="X38797" s="121"/>
      <c r="Z38797" s="121"/>
    </row>
    <row r="38798" spans="16:26" x14ac:dyDescent="0.25">
      <c r="P38798" s="121"/>
      <c r="R38798" s="121"/>
      <c r="T38798" s="121"/>
      <c r="V38798" s="121"/>
      <c r="X38798" s="121"/>
      <c r="Z38798" s="121"/>
    </row>
    <row r="38799" spans="16:26" x14ac:dyDescent="0.25">
      <c r="P38799" s="121"/>
      <c r="R38799" s="121"/>
      <c r="T38799" s="121"/>
      <c r="V38799" s="121"/>
      <c r="X38799" s="121"/>
      <c r="Z38799" s="121"/>
    </row>
    <row r="38800" spans="16:26" x14ac:dyDescent="0.25">
      <c r="P38800" s="121"/>
      <c r="R38800" s="121"/>
      <c r="T38800" s="121"/>
      <c r="V38800" s="121"/>
      <c r="X38800" s="121"/>
      <c r="Z38800" s="121"/>
    </row>
    <row r="38801" spans="16:26" x14ac:dyDescent="0.25">
      <c r="P38801" s="122"/>
      <c r="R38801" s="122"/>
      <c r="T38801" s="122"/>
      <c r="V38801" s="122"/>
      <c r="X38801" s="122"/>
      <c r="Z38801" s="122"/>
    </row>
    <row r="38802" spans="16:26" x14ac:dyDescent="0.25">
      <c r="P38802" s="118"/>
      <c r="R38802" s="118"/>
      <c r="T38802" s="118"/>
      <c r="V38802" s="118"/>
      <c r="X38802" s="118"/>
      <c r="Z38802" s="118"/>
    </row>
    <row r="38803" spans="16:26" x14ac:dyDescent="0.25">
      <c r="P38803" s="119"/>
      <c r="R38803" s="119"/>
      <c r="T38803" s="119"/>
      <c r="V38803" s="119"/>
      <c r="X38803" s="119"/>
      <c r="Z38803" s="119"/>
    </row>
    <row r="38804" spans="16:26" x14ac:dyDescent="0.25">
      <c r="P38804" s="119"/>
      <c r="R38804" s="119"/>
      <c r="T38804" s="119"/>
      <c r="V38804" s="119"/>
      <c r="X38804" s="119"/>
      <c r="Z38804" s="119"/>
    </row>
    <row r="38805" spans="16:26" x14ac:dyDescent="0.25">
      <c r="P38805" s="120"/>
      <c r="R38805" s="120"/>
      <c r="T38805" s="120"/>
      <c r="V38805" s="120"/>
      <c r="X38805" s="120"/>
      <c r="Z38805" s="120"/>
    </row>
    <row r="38806" spans="16:26" x14ac:dyDescent="0.25">
      <c r="P38806" s="119"/>
      <c r="R38806" s="119"/>
      <c r="T38806" s="119"/>
      <c r="V38806" s="119"/>
      <c r="X38806" s="119"/>
      <c r="Z38806" s="119"/>
    </row>
    <row r="38807" spans="16:26" x14ac:dyDescent="0.25">
      <c r="P38807" s="119"/>
      <c r="R38807" s="119"/>
      <c r="T38807" s="119"/>
      <c r="V38807" s="119"/>
      <c r="X38807" s="119"/>
      <c r="Z38807" s="119"/>
    </row>
    <row r="38808" spans="16:26" x14ac:dyDescent="0.25">
      <c r="P38808" s="120"/>
      <c r="R38808" s="120"/>
      <c r="T38808" s="120"/>
      <c r="V38808" s="120"/>
      <c r="X38808" s="120"/>
      <c r="Z38808" s="120"/>
    </row>
    <row r="38809" spans="16:26" x14ac:dyDescent="0.25">
      <c r="P38809" s="119"/>
      <c r="R38809" s="119"/>
      <c r="T38809" s="119"/>
      <c r="V38809" s="119"/>
      <c r="X38809" s="119"/>
      <c r="Z38809" s="119"/>
    </row>
    <row r="38810" spans="16:26" x14ac:dyDescent="0.25">
      <c r="P38810" s="120"/>
      <c r="R38810" s="120"/>
      <c r="T38810" s="120"/>
      <c r="V38810" s="120"/>
      <c r="X38810" s="120"/>
      <c r="Z38810" s="120"/>
    </row>
    <row r="38811" spans="16:26" x14ac:dyDescent="0.25">
      <c r="P38811" s="119"/>
      <c r="R38811" s="119"/>
      <c r="T38811" s="119"/>
      <c r="V38811" s="119"/>
      <c r="X38811" s="119"/>
      <c r="Z38811" s="119"/>
    </row>
    <row r="38812" spans="16:26" x14ac:dyDescent="0.25">
      <c r="P38812" s="119"/>
      <c r="R38812" s="119"/>
      <c r="T38812" s="119"/>
      <c r="V38812" s="119"/>
      <c r="X38812" s="119"/>
      <c r="Z38812" s="119"/>
    </row>
    <row r="38813" spans="16:26" x14ac:dyDescent="0.25">
      <c r="P38813" s="119"/>
      <c r="R38813" s="119"/>
      <c r="T38813" s="119"/>
      <c r="V38813" s="119"/>
      <c r="X38813" s="119"/>
      <c r="Z38813" s="119"/>
    </row>
    <row r="38814" spans="16:26" x14ac:dyDescent="0.25">
      <c r="P38814" s="121"/>
      <c r="R38814" s="121"/>
      <c r="T38814" s="121"/>
      <c r="V38814" s="121"/>
      <c r="X38814" s="121"/>
      <c r="Z38814" s="121"/>
    </row>
    <row r="38815" spans="16:26" x14ac:dyDescent="0.25">
      <c r="P38815" s="121"/>
      <c r="R38815" s="121"/>
      <c r="T38815" s="121"/>
      <c r="V38815" s="121"/>
      <c r="X38815" s="121"/>
      <c r="Z38815" s="121"/>
    </row>
    <row r="38816" spans="16:26" x14ac:dyDescent="0.25">
      <c r="P38816" s="121"/>
      <c r="R38816" s="121"/>
      <c r="T38816" s="121"/>
      <c r="V38816" s="121"/>
      <c r="X38816" s="121"/>
      <c r="Z38816" s="121"/>
    </row>
    <row r="38817" spans="16:26" x14ac:dyDescent="0.25">
      <c r="P38817" s="121"/>
      <c r="R38817" s="121"/>
      <c r="T38817" s="121"/>
      <c r="V38817" s="121"/>
      <c r="X38817" s="121"/>
      <c r="Z38817" s="121"/>
    </row>
    <row r="38818" spans="16:26" x14ac:dyDescent="0.25">
      <c r="P38818" s="122"/>
      <c r="R38818" s="122"/>
      <c r="T38818" s="122"/>
      <c r="V38818" s="122"/>
      <c r="X38818" s="122"/>
      <c r="Z38818" s="122"/>
    </row>
    <row r="38819" spans="16:26" x14ac:dyDescent="0.25">
      <c r="P38819" s="118"/>
      <c r="R38819" s="118"/>
      <c r="T38819" s="118"/>
      <c r="V38819" s="118"/>
      <c r="X38819" s="118"/>
      <c r="Z38819" s="118"/>
    </row>
    <row r="38820" spans="16:26" x14ac:dyDescent="0.25">
      <c r="P38820" s="119"/>
      <c r="R38820" s="119"/>
      <c r="T38820" s="119"/>
      <c r="V38820" s="119"/>
      <c r="X38820" s="119"/>
      <c r="Z38820" s="119"/>
    </row>
    <row r="38821" spans="16:26" x14ac:dyDescent="0.25">
      <c r="P38821" s="119"/>
      <c r="R38821" s="119"/>
      <c r="T38821" s="119"/>
      <c r="V38821" s="119"/>
      <c r="X38821" s="119"/>
      <c r="Z38821" s="119"/>
    </row>
    <row r="38822" spans="16:26" x14ac:dyDescent="0.25">
      <c r="P38822" s="120"/>
      <c r="R38822" s="120"/>
      <c r="T38822" s="120"/>
      <c r="V38822" s="120"/>
      <c r="X38822" s="120"/>
      <c r="Z38822" s="120"/>
    </row>
    <row r="38823" spans="16:26" x14ac:dyDescent="0.25">
      <c r="P38823" s="119"/>
      <c r="R38823" s="119"/>
      <c r="T38823" s="119"/>
      <c r="V38823" s="119"/>
      <c r="X38823" s="119"/>
      <c r="Z38823" s="119"/>
    </row>
    <row r="38824" spans="16:26" x14ac:dyDescent="0.25">
      <c r="P38824" s="119"/>
      <c r="R38824" s="119"/>
      <c r="T38824" s="119"/>
      <c r="V38824" s="119"/>
      <c r="X38824" s="119"/>
      <c r="Z38824" s="119"/>
    </row>
    <row r="38825" spans="16:26" x14ac:dyDescent="0.25">
      <c r="P38825" s="120"/>
      <c r="R38825" s="120"/>
      <c r="T38825" s="120"/>
      <c r="V38825" s="120"/>
      <c r="X38825" s="120"/>
      <c r="Z38825" s="120"/>
    </row>
    <row r="38826" spans="16:26" x14ac:dyDescent="0.25">
      <c r="P38826" s="119"/>
      <c r="R38826" s="119"/>
      <c r="T38826" s="119"/>
      <c r="V38826" s="119"/>
      <c r="X38826" s="119"/>
      <c r="Z38826" s="119"/>
    </row>
    <row r="38827" spans="16:26" x14ac:dyDescent="0.25">
      <c r="P38827" s="120"/>
      <c r="R38827" s="120"/>
      <c r="T38827" s="120"/>
      <c r="V38827" s="120"/>
      <c r="X38827" s="120"/>
      <c r="Z38827" s="120"/>
    </row>
    <row r="38828" spans="16:26" x14ac:dyDescent="0.25">
      <c r="P38828" s="119"/>
      <c r="R38828" s="119"/>
      <c r="T38828" s="119"/>
      <c r="V38828" s="119"/>
      <c r="X38828" s="119"/>
      <c r="Z38828" s="119"/>
    </row>
    <row r="38829" spans="16:26" x14ac:dyDescent="0.25">
      <c r="P38829" s="119"/>
      <c r="R38829" s="119"/>
      <c r="T38829" s="119"/>
      <c r="V38829" s="119"/>
      <c r="X38829" s="119"/>
      <c r="Z38829" s="119"/>
    </row>
    <row r="38830" spans="16:26" x14ac:dyDescent="0.25">
      <c r="P38830" s="119"/>
      <c r="R38830" s="119"/>
      <c r="T38830" s="119"/>
      <c r="V38830" s="119"/>
      <c r="X38830" s="119"/>
      <c r="Z38830" s="119"/>
    </row>
    <row r="38831" spans="16:26" x14ac:dyDescent="0.25">
      <c r="P38831" s="121"/>
      <c r="R38831" s="121"/>
      <c r="T38831" s="121"/>
      <c r="V38831" s="121"/>
      <c r="X38831" s="121"/>
      <c r="Z38831" s="121"/>
    </row>
    <row r="38832" spans="16:26" x14ac:dyDescent="0.25">
      <c r="P38832" s="121"/>
      <c r="R38832" s="121"/>
      <c r="T38832" s="121"/>
      <c r="V38832" s="121"/>
      <c r="X38832" s="121"/>
      <c r="Z38832" s="121"/>
    </row>
    <row r="38833" spans="16:26" x14ac:dyDescent="0.25">
      <c r="P38833" s="121"/>
      <c r="R38833" s="121"/>
      <c r="T38833" s="121"/>
      <c r="V38833" s="121"/>
      <c r="X38833" s="121"/>
      <c r="Z38833" s="121"/>
    </row>
    <row r="38834" spans="16:26" x14ac:dyDescent="0.25">
      <c r="P38834" s="121"/>
      <c r="R38834" s="121"/>
      <c r="T38834" s="121"/>
      <c r="V38834" s="121"/>
      <c r="X38834" s="121"/>
      <c r="Z38834" s="121"/>
    </row>
    <row r="38835" spans="16:26" x14ac:dyDescent="0.25">
      <c r="P38835" s="122"/>
      <c r="R38835" s="122"/>
      <c r="T38835" s="122"/>
      <c r="V38835" s="122"/>
      <c r="X38835" s="122"/>
      <c r="Z38835" s="122"/>
    </row>
    <row r="38836" spans="16:26" x14ac:dyDescent="0.25">
      <c r="P38836" s="118"/>
      <c r="R38836" s="118"/>
      <c r="T38836" s="118"/>
      <c r="V38836" s="118"/>
      <c r="X38836" s="118"/>
      <c r="Z38836" s="118"/>
    </row>
    <row r="38837" spans="16:26" x14ac:dyDescent="0.25">
      <c r="P38837" s="119"/>
      <c r="R38837" s="119"/>
      <c r="T38837" s="119"/>
      <c r="V38837" s="119"/>
      <c r="X38837" s="119"/>
      <c r="Z38837" s="119"/>
    </row>
    <row r="38838" spans="16:26" x14ac:dyDescent="0.25">
      <c r="P38838" s="119"/>
      <c r="R38838" s="119"/>
      <c r="T38838" s="119"/>
      <c r="V38838" s="119"/>
      <c r="X38838" s="119"/>
      <c r="Z38838" s="119"/>
    </row>
    <row r="38839" spans="16:26" x14ac:dyDescent="0.25">
      <c r="P38839" s="120"/>
      <c r="R38839" s="120"/>
      <c r="T38839" s="120"/>
      <c r="V38839" s="120"/>
      <c r="X38839" s="120"/>
      <c r="Z38839" s="120"/>
    </row>
    <row r="38840" spans="16:26" x14ac:dyDescent="0.25">
      <c r="P38840" s="119"/>
      <c r="R38840" s="119"/>
      <c r="T38840" s="119"/>
      <c r="V38840" s="119"/>
      <c r="X38840" s="119"/>
      <c r="Z38840" s="119"/>
    </row>
    <row r="38841" spans="16:26" x14ac:dyDescent="0.25">
      <c r="P38841" s="119"/>
      <c r="R38841" s="119"/>
      <c r="T38841" s="119"/>
      <c r="V38841" s="119"/>
      <c r="X38841" s="119"/>
      <c r="Z38841" s="119"/>
    </row>
    <row r="38842" spans="16:26" x14ac:dyDescent="0.25">
      <c r="P38842" s="120"/>
      <c r="R38842" s="120"/>
      <c r="T38842" s="120"/>
      <c r="V38842" s="120"/>
      <c r="X38842" s="120"/>
      <c r="Z38842" s="120"/>
    </row>
    <row r="38843" spans="16:26" x14ac:dyDescent="0.25">
      <c r="P38843" s="119"/>
      <c r="R38843" s="119"/>
      <c r="T38843" s="119"/>
      <c r="V38843" s="119"/>
      <c r="X38843" s="119"/>
      <c r="Z38843" s="119"/>
    </row>
    <row r="38844" spans="16:26" x14ac:dyDescent="0.25">
      <c r="P38844" s="120"/>
      <c r="R38844" s="120"/>
      <c r="T38844" s="120"/>
      <c r="V38844" s="120"/>
      <c r="X38844" s="120"/>
      <c r="Z38844" s="120"/>
    </row>
    <row r="38845" spans="16:26" x14ac:dyDescent="0.25">
      <c r="P38845" s="119"/>
      <c r="R38845" s="119"/>
      <c r="T38845" s="119"/>
      <c r="V38845" s="119"/>
      <c r="X38845" s="119"/>
      <c r="Z38845" s="119"/>
    </row>
    <row r="38846" spans="16:26" x14ac:dyDescent="0.25">
      <c r="P38846" s="119"/>
      <c r="R38846" s="119"/>
      <c r="T38846" s="119"/>
      <c r="V38846" s="119"/>
      <c r="X38846" s="119"/>
      <c r="Z38846" s="119"/>
    </row>
    <row r="38847" spans="16:26" x14ac:dyDescent="0.25">
      <c r="P38847" s="119"/>
      <c r="R38847" s="119"/>
      <c r="T38847" s="119"/>
      <c r="V38847" s="119"/>
      <c r="X38847" s="119"/>
      <c r="Z38847" s="119"/>
    </row>
    <row r="38848" spans="16:26" x14ac:dyDescent="0.25">
      <c r="P38848" s="121"/>
      <c r="R38848" s="121"/>
      <c r="T38848" s="121"/>
      <c r="V38848" s="121"/>
      <c r="X38848" s="121"/>
      <c r="Z38848" s="121"/>
    </row>
    <row r="38849" spans="16:26" x14ac:dyDescent="0.25">
      <c r="P38849" s="121"/>
      <c r="R38849" s="121"/>
      <c r="T38849" s="121"/>
      <c r="V38849" s="121"/>
      <c r="X38849" s="121"/>
      <c r="Z38849" s="121"/>
    </row>
    <row r="38850" spans="16:26" x14ac:dyDescent="0.25">
      <c r="P38850" s="121"/>
      <c r="R38850" s="121"/>
      <c r="T38850" s="121"/>
      <c r="V38850" s="121"/>
      <c r="X38850" s="121"/>
      <c r="Z38850" s="121"/>
    </row>
    <row r="38851" spans="16:26" x14ac:dyDescent="0.25">
      <c r="P38851" s="121"/>
      <c r="R38851" s="121"/>
      <c r="T38851" s="121"/>
      <c r="V38851" s="121"/>
      <c r="X38851" s="121"/>
      <c r="Z38851" s="121"/>
    </row>
    <row r="38852" spans="16:26" x14ac:dyDescent="0.25">
      <c r="P38852" s="122"/>
      <c r="R38852" s="122"/>
      <c r="T38852" s="122"/>
      <c r="V38852" s="122"/>
      <c r="X38852" s="122"/>
      <c r="Z38852" s="122"/>
    </row>
    <row r="38853" spans="16:26" x14ac:dyDescent="0.25">
      <c r="P38853" s="118"/>
      <c r="R38853" s="118"/>
      <c r="T38853" s="118"/>
      <c r="V38853" s="118"/>
      <c r="X38853" s="118"/>
      <c r="Z38853" s="118"/>
    </row>
    <row r="38854" spans="16:26" x14ac:dyDescent="0.25">
      <c r="P38854" s="119"/>
      <c r="R38854" s="119"/>
      <c r="T38854" s="119"/>
      <c r="V38854" s="119"/>
      <c r="X38854" s="119"/>
      <c r="Z38854" s="119"/>
    </row>
    <row r="38855" spans="16:26" x14ac:dyDescent="0.25">
      <c r="P38855" s="119"/>
      <c r="R38855" s="119"/>
      <c r="T38855" s="119"/>
      <c r="V38855" s="119"/>
      <c r="X38855" s="119"/>
      <c r="Z38855" s="119"/>
    </row>
    <row r="38856" spans="16:26" x14ac:dyDescent="0.25">
      <c r="P38856" s="120"/>
      <c r="R38856" s="120"/>
      <c r="T38856" s="120"/>
      <c r="V38856" s="120"/>
      <c r="X38856" s="120"/>
      <c r="Z38856" s="120"/>
    </row>
    <row r="38857" spans="16:26" x14ac:dyDescent="0.25">
      <c r="P38857" s="119"/>
      <c r="R38857" s="119"/>
      <c r="T38857" s="119"/>
      <c r="V38857" s="119"/>
      <c r="X38857" s="119"/>
      <c r="Z38857" s="119"/>
    </row>
    <row r="38858" spans="16:26" x14ac:dyDescent="0.25">
      <c r="P38858" s="119"/>
      <c r="R38858" s="119"/>
      <c r="T38858" s="119"/>
      <c r="V38858" s="119"/>
      <c r="X38858" s="119"/>
      <c r="Z38858" s="119"/>
    </row>
    <row r="38859" spans="16:26" x14ac:dyDescent="0.25">
      <c r="P38859" s="120"/>
      <c r="R38859" s="120"/>
      <c r="T38859" s="120"/>
      <c r="V38859" s="120"/>
      <c r="X38859" s="120"/>
      <c r="Z38859" s="120"/>
    </row>
    <row r="38860" spans="16:26" x14ac:dyDescent="0.25">
      <c r="P38860" s="119"/>
      <c r="R38860" s="119"/>
      <c r="T38860" s="119"/>
      <c r="V38860" s="119"/>
      <c r="X38860" s="119"/>
      <c r="Z38860" s="119"/>
    </row>
    <row r="38861" spans="16:26" x14ac:dyDescent="0.25">
      <c r="P38861" s="120"/>
      <c r="R38861" s="120"/>
      <c r="T38861" s="120"/>
      <c r="V38861" s="120"/>
      <c r="X38861" s="120"/>
      <c r="Z38861" s="120"/>
    </row>
    <row r="38862" spans="16:26" x14ac:dyDescent="0.25">
      <c r="P38862" s="119"/>
      <c r="R38862" s="119"/>
      <c r="T38862" s="119"/>
      <c r="V38862" s="119"/>
      <c r="X38862" s="119"/>
      <c r="Z38862" s="119"/>
    </row>
    <row r="38863" spans="16:26" x14ac:dyDescent="0.25">
      <c r="P38863" s="119"/>
      <c r="R38863" s="119"/>
      <c r="T38863" s="119"/>
      <c r="V38863" s="119"/>
      <c r="X38863" s="119"/>
      <c r="Z38863" s="119"/>
    </row>
    <row r="38864" spans="16:26" x14ac:dyDescent="0.25">
      <c r="P38864" s="119"/>
      <c r="R38864" s="119"/>
      <c r="T38864" s="119"/>
      <c r="V38864" s="119"/>
      <c r="X38864" s="119"/>
      <c r="Z38864" s="119"/>
    </row>
    <row r="38865" spans="16:26" x14ac:dyDescent="0.25">
      <c r="P38865" s="121"/>
      <c r="R38865" s="121"/>
      <c r="T38865" s="121"/>
      <c r="V38865" s="121"/>
      <c r="X38865" s="121"/>
      <c r="Z38865" s="121"/>
    </row>
    <row r="38866" spans="16:26" x14ac:dyDescent="0.25">
      <c r="P38866" s="121"/>
      <c r="R38866" s="121"/>
      <c r="T38866" s="121"/>
      <c r="V38866" s="121"/>
      <c r="X38866" s="121"/>
      <c r="Z38866" s="121"/>
    </row>
    <row r="38867" spans="16:26" x14ac:dyDescent="0.25">
      <c r="P38867" s="121"/>
      <c r="R38867" s="121"/>
      <c r="T38867" s="121"/>
      <c r="V38867" s="121"/>
      <c r="X38867" s="121"/>
      <c r="Z38867" s="121"/>
    </row>
    <row r="38868" spans="16:26" x14ac:dyDescent="0.25">
      <c r="P38868" s="121"/>
      <c r="R38868" s="121"/>
      <c r="T38868" s="121"/>
      <c r="V38868" s="121"/>
      <c r="X38868" s="121"/>
      <c r="Z38868" s="121"/>
    </row>
    <row r="38869" spans="16:26" x14ac:dyDescent="0.25">
      <c r="P38869" s="122"/>
      <c r="R38869" s="122"/>
      <c r="T38869" s="122"/>
      <c r="V38869" s="122"/>
      <c r="X38869" s="122"/>
      <c r="Z38869" s="122"/>
    </row>
    <row r="38870" spans="16:26" x14ac:dyDescent="0.25">
      <c r="P38870" s="118"/>
      <c r="R38870" s="118"/>
      <c r="T38870" s="118"/>
      <c r="V38870" s="118"/>
      <c r="X38870" s="118"/>
      <c r="Z38870" s="118"/>
    </row>
    <row r="38871" spans="16:26" x14ac:dyDescent="0.25">
      <c r="P38871" s="119"/>
      <c r="R38871" s="119"/>
      <c r="T38871" s="119"/>
      <c r="V38871" s="119"/>
      <c r="X38871" s="119"/>
      <c r="Z38871" s="119"/>
    </row>
    <row r="38872" spans="16:26" x14ac:dyDescent="0.25">
      <c r="P38872" s="119"/>
      <c r="R38872" s="119"/>
      <c r="T38872" s="119"/>
      <c r="V38872" s="119"/>
      <c r="X38872" s="119"/>
      <c r="Z38872" s="119"/>
    </row>
    <row r="38873" spans="16:26" x14ac:dyDescent="0.25">
      <c r="P38873" s="120"/>
      <c r="R38873" s="120"/>
      <c r="T38873" s="120"/>
      <c r="V38873" s="120"/>
      <c r="X38873" s="120"/>
      <c r="Z38873" s="120"/>
    </row>
    <row r="38874" spans="16:26" x14ac:dyDescent="0.25">
      <c r="P38874" s="119"/>
      <c r="R38874" s="119"/>
      <c r="T38874" s="119"/>
      <c r="V38874" s="119"/>
      <c r="X38874" s="119"/>
      <c r="Z38874" s="119"/>
    </row>
    <row r="38875" spans="16:26" x14ac:dyDescent="0.25">
      <c r="P38875" s="119"/>
      <c r="R38875" s="119"/>
      <c r="T38875" s="119"/>
      <c r="V38875" s="119"/>
      <c r="X38875" s="119"/>
      <c r="Z38875" s="119"/>
    </row>
    <row r="38876" spans="16:26" x14ac:dyDescent="0.25">
      <c r="P38876" s="120"/>
      <c r="R38876" s="120"/>
      <c r="T38876" s="120"/>
      <c r="V38876" s="120"/>
      <c r="X38876" s="120"/>
      <c r="Z38876" s="120"/>
    </row>
    <row r="38877" spans="16:26" x14ac:dyDescent="0.25">
      <c r="P38877" s="119"/>
      <c r="R38877" s="119"/>
      <c r="T38877" s="119"/>
      <c r="V38877" s="119"/>
      <c r="X38877" s="119"/>
      <c r="Z38877" s="119"/>
    </row>
    <row r="38878" spans="16:26" x14ac:dyDescent="0.25">
      <c r="P38878" s="120"/>
      <c r="R38878" s="120"/>
      <c r="T38878" s="120"/>
      <c r="V38878" s="120"/>
      <c r="X38878" s="120"/>
      <c r="Z38878" s="120"/>
    </row>
    <row r="38879" spans="16:26" x14ac:dyDescent="0.25">
      <c r="P38879" s="119"/>
      <c r="R38879" s="119"/>
      <c r="T38879" s="119"/>
      <c r="V38879" s="119"/>
      <c r="X38879" s="119"/>
      <c r="Z38879" s="119"/>
    </row>
    <row r="38880" spans="16:26" x14ac:dyDescent="0.25">
      <c r="P38880" s="119"/>
      <c r="R38880" s="119"/>
      <c r="T38880" s="119"/>
      <c r="V38880" s="119"/>
      <c r="X38880" s="119"/>
      <c r="Z38880" s="119"/>
    </row>
    <row r="38881" spans="16:26" x14ac:dyDescent="0.25">
      <c r="P38881" s="119"/>
      <c r="R38881" s="119"/>
      <c r="T38881" s="119"/>
      <c r="V38881" s="119"/>
      <c r="X38881" s="119"/>
      <c r="Z38881" s="119"/>
    </row>
    <row r="38882" spans="16:26" x14ac:dyDescent="0.25">
      <c r="P38882" s="121"/>
      <c r="R38882" s="121"/>
      <c r="T38882" s="121"/>
      <c r="V38882" s="121"/>
      <c r="X38882" s="121"/>
      <c r="Z38882" s="121"/>
    </row>
    <row r="38883" spans="16:26" x14ac:dyDescent="0.25">
      <c r="P38883" s="121"/>
      <c r="R38883" s="121"/>
      <c r="T38883" s="121"/>
      <c r="V38883" s="121"/>
      <c r="X38883" s="121"/>
      <c r="Z38883" s="121"/>
    </row>
    <row r="38884" spans="16:26" x14ac:dyDescent="0.25">
      <c r="P38884" s="121"/>
      <c r="R38884" s="121"/>
      <c r="T38884" s="121"/>
      <c r="V38884" s="121"/>
      <c r="X38884" s="121"/>
      <c r="Z38884" s="121"/>
    </row>
    <row r="38885" spans="16:26" x14ac:dyDescent="0.25">
      <c r="P38885" s="121"/>
      <c r="R38885" s="121"/>
      <c r="T38885" s="121"/>
      <c r="V38885" s="121"/>
      <c r="X38885" s="121"/>
      <c r="Z38885" s="121"/>
    </row>
    <row r="38886" spans="16:26" x14ac:dyDescent="0.25">
      <c r="P38886" s="122"/>
      <c r="R38886" s="122"/>
      <c r="T38886" s="122"/>
      <c r="V38886" s="122"/>
      <c r="X38886" s="122"/>
      <c r="Z38886" s="122"/>
    </row>
    <row r="38887" spans="16:26" x14ac:dyDescent="0.25">
      <c r="P38887" s="118"/>
      <c r="R38887" s="118"/>
      <c r="T38887" s="118"/>
      <c r="V38887" s="118"/>
      <c r="X38887" s="118"/>
      <c r="Z38887" s="118"/>
    </row>
    <row r="38888" spans="16:26" x14ac:dyDescent="0.25">
      <c r="P38888" s="119"/>
      <c r="R38888" s="119"/>
      <c r="T38888" s="119"/>
      <c r="V38888" s="119"/>
      <c r="X38888" s="119"/>
      <c r="Z38888" s="119"/>
    </row>
    <row r="38889" spans="16:26" x14ac:dyDescent="0.25">
      <c r="P38889" s="119"/>
      <c r="R38889" s="119"/>
      <c r="T38889" s="119"/>
      <c r="V38889" s="119"/>
      <c r="X38889" s="119"/>
      <c r="Z38889" s="119"/>
    </row>
    <row r="38890" spans="16:26" x14ac:dyDescent="0.25">
      <c r="P38890" s="120"/>
      <c r="R38890" s="120"/>
      <c r="T38890" s="120"/>
      <c r="V38890" s="120"/>
      <c r="X38890" s="120"/>
      <c r="Z38890" s="120"/>
    </row>
    <row r="38891" spans="16:26" x14ac:dyDescent="0.25">
      <c r="P38891" s="119"/>
      <c r="R38891" s="119"/>
      <c r="T38891" s="119"/>
      <c r="V38891" s="119"/>
      <c r="X38891" s="119"/>
      <c r="Z38891" s="119"/>
    </row>
    <row r="38892" spans="16:26" x14ac:dyDescent="0.25">
      <c r="P38892" s="119"/>
      <c r="R38892" s="119"/>
      <c r="T38892" s="119"/>
      <c r="V38892" s="119"/>
      <c r="X38892" s="119"/>
      <c r="Z38892" s="119"/>
    </row>
    <row r="38893" spans="16:26" x14ac:dyDescent="0.25">
      <c r="P38893" s="120"/>
      <c r="R38893" s="120"/>
      <c r="T38893" s="120"/>
      <c r="V38893" s="120"/>
      <c r="X38893" s="120"/>
      <c r="Z38893" s="120"/>
    </row>
    <row r="38894" spans="16:26" x14ac:dyDescent="0.25">
      <c r="P38894" s="119"/>
      <c r="R38894" s="119"/>
      <c r="T38894" s="119"/>
      <c r="V38894" s="119"/>
      <c r="X38894" s="119"/>
      <c r="Z38894" s="119"/>
    </row>
    <row r="38895" spans="16:26" x14ac:dyDescent="0.25">
      <c r="P38895" s="120"/>
      <c r="R38895" s="120"/>
      <c r="T38895" s="120"/>
      <c r="V38895" s="120"/>
      <c r="X38895" s="120"/>
      <c r="Z38895" s="120"/>
    </row>
    <row r="38896" spans="16:26" x14ac:dyDescent="0.25">
      <c r="P38896" s="119"/>
      <c r="R38896" s="119"/>
      <c r="T38896" s="119"/>
      <c r="V38896" s="119"/>
      <c r="X38896" s="119"/>
      <c r="Z38896" s="119"/>
    </row>
    <row r="38897" spans="16:26" x14ac:dyDescent="0.25">
      <c r="P38897" s="119"/>
      <c r="R38897" s="119"/>
      <c r="T38897" s="119"/>
      <c r="V38897" s="119"/>
      <c r="X38897" s="119"/>
      <c r="Z38897" s="119"/>
    </row>
    <row r="38898" spans="16:26" x14ac:dyDescent="0.25">
      <c r="P38898" s="119"/>
      <c r="R38898" s="119"/>
      <c r="T38898" s="119"/>
      <c r="V38898" s="119"/>
      <c r="X38898" s="119"/>
      <c r="Z38898" s="119"/>
    </row>
    <row r="38899" spans="16:26" x14ac:dyDescent="0.25">
      <c r="P38899" s="121"/>
      <c r="R38899" s="121"/>
      <c r="T38899" s="121"/>
      <c r="V38899" s="121"/>
      <c r="X38899" s="121"/>
      <c r="Z38899" s="121"/>
    </row>
    <row r="38900" spans="16:26" x14ac:dyDescent="0.25">
      <c r="P38900" s="121"/>
      <c r="R38900" s="121"/>
      <c r="T38900" s="121"/>
      <c r="V38900" s="121"/>
      <c r="X38900" s="121"/>
      <c r="Z38900" s="121"/>
    </row>
    <row r="38901" spans="16:26" x14ac:dyDescent="0.25">
      <c r="P38901" s="121"/>
      <c r="R38901" s="121"/>
      <c r="T38901" s="121"/>
      <c r="V38901" s="121"/>
      <c r="X38901" s="121"/>
      <c r="Z38901" s="121"/>
    </row>
    <row r="38902" spans="16:26" x14ac:dyDescent="0.25">
      <c r="P38902" s="121"/>
      <c r="R38902" s="121"/>
      <c r="T38902" s="121"/>
      <c r="V38902" s="121"/>
      <c r="X38902" s="121"/>
      <c r="Z38902" s="121"/>
    </row>
    <row r="38903" spans="16:26" x14ac:dyDescent="0.25">
      <c r="P38903" s="122"/>
      <c r="R38903" s="122"/>
      <c r="T38903" s="122"/>
      <c r="V38903" s="122"/>
      <c r="X38903" s="122"/>
      <c r="Z38903" s="122"/>
    </row>
    <row r="38904" spans="16:26" x14ac:dyDescent="0.25">
      <c r="P38904" s="118"/>
      <c r="R38904" s="118"/>
      <c r="T38904" s="118"/>
      <c r="V38904" s="118"/>
      <c r="X38904" s="118"/>
      <c r="Z38904" s="118"/>
    </row>
    <row r="38905" spans="16:26" x14ac:dyDescent="0.25">
      <c r="P38905" s="119"/>
      <c r="R38905" s="119"/>
      <c r="T38905" s="119"/>
      <c r="V38905" s="119"/>
      <c r="X38905" s="119"/>
      <c r="Z38905" s="119"/>
    </row>
    <row r="38906" spans="16:26" x14ac:dyDescent="0.25">
      <c r="P38906" s="119"/>
      <c r="R38906" s="119"/>
      <c r="T38906" s="119"/>
      <c r="V38906" s="119"/>
      <c r="X38906" s="119"/>
      <c r="Z38906" s="119"/>
    </row>
    <row r="38907" spans="16:26" x14ac:dyDescent="0.25">
      <c r="P38907" s="120"/>
      <c r="R38907" s="120"/>
      <c r="T38907" s="120"/>
      <c r="V38907" s="120"/>
      <c r="X38907" s="120"/>
      <c r="Z38907" s="120"/>
    </row>
    <row r="38908" spans="16:26" x14ac:dyDescent="0.25">
      <c r="P38908" s="119"/>
      <c r="R38908" s="119"/>
      <c r="T38908" s="119"/>
      <c r="V38908" s="119"/>
      <c r="X38908" s="119"/>
      <c r="Z38908" s="119"/>
    </row>
    <row r="38909" spans="16:26" x14ac:dyDescent="0.25">
      <c r="P38909" s="119"/>
      <c r="R38909" s="119"/>
      <c r="T38909" s="119"/>
      <c r="V38909" s="119"/>
      <c r="X38909" s="119"/>
      <c r="Z38909" s="119"/>
    </row>
    <row r="38910" spans="16:26" x14ac:dyDescent="0.25">
      <c r="P38910" s="120"/>
      <c r="R38910" s="120"/>
      <c r="T38910" s="120"/>
      <c r="V38910" s="120"/>
      <c r="X38910" s="120"/>
      <c r="Z38910" s="120"/>
    </row>
    <row r="38911" spans="16:26" x14ac:dyDescent="0.25">
      <c r="P38911" s="119"/>
      <c r="R38911" s="119"/>
      <c r="T38911" s="119"/>
      <c r="V38911" s="119"/>
      <c r="X38911" s="119"/>
      <c r="Z38911" s="119"/>
    </row>
    <row r="38912" spans="16:26" x14ac:dyDescent="0.25">
      <c r="P38912" s="120"/>
      <c r="R38912" s="120"/>
      <c r="T38912" s="120"/>
      <c r="V38912" s="120"/>
      <c r="X38912" s="120"/>
      <c r="Z38912" s="120"/>
    </row>
    <row r="38913" spans="16:26" x14ac:dyDescent="0.25">
      <c r="P38913" s="119"/>
      <c r="R38913" s="119"/>
      <c r="T38913" s="119"/>
      <c r="V38913" s="119"/>
      <c r="X38913" s="119"/>
      <c r="Z38913" s="119"/>
    </row>
    <row r="38914" spans="16:26" x14ac:dyDescent="0.25">
      <c r="P38914" s="119"/>
      <c r="R38914" s="119"/>
      <c r="T38914" s="119"/>
      <c r="V38914" s="119"/>
      <c r="X38914" s="119"/>
      <c r="Z38914" s="119"/>
    </row>
    <row r="38915" spans="16:26" x14ac:dyDescent="0.25">
      <c r="P38915" s="119"/>
      <c r="R38915" s="119"/>
      <c r="T38915" s="119"/>
      <c r="V38915" s="119"/>
      <c r="X38915" s="119"/>
      <c r="Z38915" s="119"/>
    </row>
    <row r="38916" spans="16:26" x14ac:dyDescent="0.25">
      <c r="P38916" s="121"/>
      <c r="R38916" s="121"/>
      <c r="T38916" s="121"/>
      <c r="V38916" s="121"/>
      <c r="X38916" s="121"/>
      <c r="Z38916" s="121"/>
    </row>
    <row r="38917" spans="16:26" x14ac:dyDescent="0.25">
      <c r="P38917" s="121"/>
      <c r="R38917" s="121"/>
      <c r="T38917" s="121"/>
      <c r="V38917" s="121"/>
      <c r="X38917" s="121"/>
      <c r="Z38917" s="121"/>
    </row>
    <row r="38918" spans="16:26" x14ac:dyDescent="0.25">
      <c r="P38918" s="121"/>
      <c r="R38918" s="121"/>
      <c r="T38918" s="121"/>
      <c r="V38918" s="121"/>
      <c r="X38918" s="121"/>
      <c r="Z38918" s="121"/>
    </row>
    <row r="38919" spans="16:26" x14ac:dyDescent="0.25">
      <c r="P38919" s="121"/>
      <c r="R38919" s="121"/>
      <c r="T38919" s="121"/>
      <c r="V38919" s="121"/>
      <c r="X38919" s="121"/>
      <c r="Z38919" s="121"/>
    </row>
    <row r="38920" spans="16:26" x14ac:dyDescent="0.25">
      <c r="P38920" s="122"/>
      <c r="R38920" s="122"/>
      <c r="T38920" s="122"/>
      <c r="V38920" s="122"/>
      <c r="X38920" s="122"/>
      <c r="Z38920" s="122"/>
    </row>
    <row r="38921" spans="16:26" x14ac:dyDescent="0.25">
      <c r="P38921" s="118"/>
      <c r="R38921" s="118"/>
      <c r="T38921" s="118"/>
      <c r="V38921" s="118"/>
      <c r="X38921" s="118"/>
      <c r="Z38921" s="118"/>
    </row>
    <row r="38922" spans="16:26" x14ac:dyDescent="0.25">
      <c r="P38922" s="119"/>
      <c r="R38922" s="119"/>
      <c r="T38922" s="119"/>
      <c r="V38922" s="119"/>
      <c r="X38922" s="119"/>
      <c r="Z38922" s="119"/>
    </row>
    <row r="38923" spans="16:26" x14ac:dyDescent="0.25">
      <c r="P38923" s="119"/>
      <c r="R38923" s="119"/>
      <c r="T38923" s="119"/>
      <c r="V38923" s="119"/>
      <c r="X38923" s="119"/>
      <c r="Z38923" s="119"/>
    </row>
    <row r="38924" spans="16:26" x14ac:dyDescent="0.25">
      <c r="P38924" s="120"/>
      <c r="R38924" s="120"/>
      <c r="T38924" s="120"/>
      <c r="V38924" s="120"/>
      <c r="X38924" s="120"/>
      <c r="Z38924" s="120"/>
    </row>
    <row r="38925" spans="16:26" x14ac:dyDescent="0.25">
      <c r="P38925" s="119"/>
      <c r="R38925" s="119"/>
      <c r="T38925" s="119"/>
      <c r="V38925" s="119"/>
      <c r="X38925" s="119"/>
      <c r="Z38925" s="119"/>
    </row>
    <row r="38926" spans="16:26" x14ac:dyDescent="0.25">
      <c r="P38926" s="119"/>
      <c r="R38926" s="119"/>
      <c r="T38926" s="119"/>
      <c r="V38926" s="119"/>
      <c r="X38926" s="119"/>
      <c r="Z38926" s="119"/>
    </row>
    <row r="38927" spans="16:26" x14ac:dyDescent="0.25">
      <c r="P38927" s="120"/>
      <c r="R38927" s="120"/>
      <c r="T38927" s="120"/>
      <c r="V38927" s="120"/>
      <c r="X38927" s="120"/>
      <c r="Z38927" s="120"/>
    </row>
    <row r="38928" spans="16:26" x14ac:dyDescent="0.25">
      <c r="P38928" s="119"/>
      <c r="R38928" s="119"/>
      <c r="T38928" s="119"/>
      <c r="V38928" s="119"/>
      <c r="X38928" s="119"/>
      <c r="Z38928" s="119"/>
    </row>
    <row r="38929" spans="16:26" x14ac:dyDescent="0.25">
      <c r="P38929" s="120"/>
      <c r="R38929" s="120"/>
      <c r="T38929" s="120"/>
      <c r="V38929" s="120"/>
      <c r="X38929" s="120"/>
      <c r="Z38929" s="120"/>
    </row>
    <row r="38930" spans="16:26" x14ac:dyDescent="0.25">
      <c r="P38930" s="119"/>
      <c r="R38930" s="119"/>
      <c r="T38930" s="119"/>
      <c r="V38930" s="119"/>
      <c r="X38930" s="119"/>
      <c r="Z38930" s="119"/>
    </row>
    <row r="38931" spans="16:26" x14ac:dyDescent="0.25">
      <c r="P38931" s="119"/>
      <c r="R38931" s="119"/>
      <c r="T38931" s="119"/>
      <c r="V38931" s="119"/>
      <c r="X38931" s="119"/>
      <c r="Z38931" s="119"/>
    </row>
    <row r="38932" spans="16:26" x14ac:dyDescent="0.25">
      <c r="P38932" s="119"/>
      <c r="R38932" s="119"/>
      <c r="T38932" s="119"/>
      <c r="V38932" s="119"/>
      <c r="X38932" s="119"/>
      <c r="Z38932" s="119"/>
    </row>
    <row r="38933" spans="16:26" x14ac:dyDescent="0.25">
      <c r="P38933" s="121"/>
      <c r="R38933" s="121"/>
      <c r="T38933" s="121"/>
      <c r="V38933" s="121"/>
      <c r="X38933" s="121"/>
      <c r="Z38933" s="121"/>
    </row>
    <row r="38934" spans="16:26" x14ac:dyDescent="0.25">
      <c r="P38934" s="121"/>
      <c r="R38934" s="121"/>
      <c r="T38934" s="121"/>
      <c r="V38934" s="121"/>
      <c r="X38934" s="121"/>
      <c r="Z38934" s="121"/>
    </row>
    <row r="38935" spans="16:26" x14ac:dyDescent="0.25">
      <c r="P38935" s="121"/>
      <c r="R38935" s="121"/>
      <c r="T38935" s="121"/>
      <c r="V38935" s="121"/>
      <c r="X38935" s="121"/>
      <c r="Z38935" s="121"/>
    </row>
    <row r="38936" spans="16:26" x14ac:dyDescent="0.25">
      <c r="P38936" s="121"/>
      <c r="R38936" s="121"/>
      <c r="T38936" s="121"/>
      <c r="V38936" s="121"/>
      <c r="X38936" s="121"/>
      <c r="Z38936" s="121"/>
    </row>
    <row r="38937" spans="16:26" x14ac:dyDescent="0.25">
      <c r="P38937" s="122"/>
      <c r="R38937" s="122"/>
      <c r="T38937" s="122"/>
      <c r="V38937" s="122"/>
      <c r="X38937" s="122"/>
      <c r="Z38937" s="122"/>
    </row>
    <row r="38938" spans="16:26" x14ac:dyDescent="0.25">
      <c r="P38938" s="118"/>
      <c r="R38938" s="118"/>
      <c r="T38938" s="118"/>
      <c r="V38938" s="118"/>
      <c r="X38938" s="118"/>
      <c r="Z38938" s="118"/>
    </row>
    <row r="38939" spans="16:26" x14ac:dyDescent="0.25">
      <c r="P38939" s="119"/>
      <c r="R38939" s="119"/>
      <c r="T38939" s="119"/>
      <c r="V38939" s="119"/>
      <c r="X38939" s="119"/>
      <c r="Z38939" s="119"/>
    </row>
    <row r="38940" spans="16:26" x14ac:dyDescent="0.25">
      <c r="P38940" s="119"/>
      <c r="R38940" s="119"/>
      <c r="T38940" s="119"/>
      <c r="V38940" s="119"/>
      <c r="X38940" s="119"/>
      <c r="Z38940" s="119"/>
    </row>
    <row r="38941" spans="16:26" x14ac:dyDescent="0.25">
      <c r="P38941" s="120"/>
      <c r="R38941" s="120"/>
      <c r="T38941" s="120"/>
      <c r="V38941" s="120"/>
      <c r="X38941" s="120"/>
      <c r="Z38941" s="120"/>
    </row>
    <row r="38942" spans="16:26" x14ac:dyDescent="0.25">
      <c r="P38942" s="119"/>
      <c r="R38942" s="119"/>
      <c r="T38942" s="119"/>
      <c r="V38942" s="119"/>
      <c r="X38942" s="119"/>
      <c r="Z38942" s="119"/>
    </row>
    <row r="38943" spans="16:26" x14ac:dyDescent="0.25">
      <c r="P38943" s="119"/>
      <c r="R38943" s="119"/>
      <c r="T38943" s="119"/>
      <c r="V38943" s="119"/>
      <c r="X38943" s="119"/>
      <c r="Z38943" s="119"/>
    </row>
    <row r="38944" spans="16:26" x14ac:dyDescent="0.25">
      <c r="P38944" s="120"/>
      <c r="R38944" s="120"/>
      <c r="T38944" s="120"/>
      <c r="V38944" s="120"/>
      <c r="X38944" s="120"/>
      <c r="Z38944" s="120"/>
    </row>
    <row r="38945" spans="16:26" x14ac:dyDescent="0.25">
      <c r="P38945" s="119"/>
      <c r="R38945" s="119"/>
      <c r="T38945" s="119"/>
      <c r="V38945" s="119"/>
      <c r="X38945" s="119"/>
      <c r="Z38945" s="119"/>
    </row>
    <row r="38946" spans="16:26" x14ac:dyDescent="0.25">
      <c r="P38946" s="120"/>
      <c r="R38946" s="120"/>
      <c r="T38946" s="120"/>
      <c r="V38946" s="120"/>
      <c r="X38946" s="120"/>
      <c r="Z38946" s="120"/>
    </row>
    <row r="38947" spans="16:26" x14ac:dyDescent="0.25">
      <c r="P38947" s="119"/>
      <c r="R38947" s="119"/>
      <c r="T38947" s="119"/>
      <c r="V38947" s="119"/>
      <c r="X38947" s="119"/>
      <c r="Z38947" s="119"/>
    </row>
    <row r="38948" spans="16:26" x14ac:dyDescent="0.25">
      <c r="P38948" s="119"/>
      <c r="R38948" s="119"/>
      <c r="T38948" s="119"/>
      <c r="V38948" s="119"/>
      <c r="X38948" s="119"/>
      <c r="Z38948" s="119"/>
    </row>
    <row r="38949" spans="16:26" x14ac:dyDescent="0.25">
      <c r="P38949" s="119"/>
      <c r="R38949" s="119"/>
      <c r="T38949" s="119"/>
      <c r="V38949" s="119"/>
      <c r="X38949" s="119"/>
      <c r="Z38949" s="119"/>
    </row>
    <row r="38950" spans="16:26" x14ac:dyDescent="0.25">
      <c r="P38950" s="121"/>
      <c r="R38950" s="121"/>
      <c r="T38950" s="121"/>
      <c r="V38950" s="121"/>
      <c r="X38950" s="121"/>
      <c r="Z38950" s="121"/>
    </row>
    <row r="38951" spans="16:26" x14ac:dyDescent="0.25">
      <c r="P38951" s="121"/>
      <c r="R38951" s="121"/>
      <c r="T38951" s="121"/>
      <c r="V38951" s="121"/>
      <c r="X38951" s="121"/>
      <c r="Z38951" s="121"/>
    </row>
    <row r="38952" spans="16:26" x14ac:dyDescent="0.25">
      <c r="P38952" s="121"/>
      <c r="R38952" s="121"/>
      <c r="T38952" s="121"/>
      <c r="V38952" s="121"/>
      <c r="X38952" s="121"/>
      <c r="Z38952" s="121"/>
    </row>
    <row r="38953" spans="16:26" x14ac:dyDescent="0.25">
      <c r="P38953" s="121"/>
      <c r="R38953" s="121"/>
      <c r="T38953" s="121"/>
      <c r="V38953" s="121"/>
      <c r="X38953" s="121"/>
      <c r="Z38953" s="121"/>
    </row>
    <row r="38954" spans="16:26" x14ac:dyDescent="0.25">
      <c r="P38954" s="122"/>
      <c r="R38954" s="122"/>
      <c r="T38954" s="122"/>
      <c r="V38954" s="122"/>
      <c r="X38954" s="122"/>
      <c r="Z38954" s="122"/>
    </row>
    <row r="38955" spans="16:26" x14ac:dyDescent="0.25">
      <c r="P38955" s="118"/>
      <c r="R38955" s="118"/>
      <c r="T38955" s="118"/>
      <c r="V38955" s="118"/>
      <c r="X38955" s="118"/>
      <c r="Z38955" s="118"/>
    </row>
    <row r="38956" spans="16:26" x14ac:dyDescent="0.25">
      <c r="P38956" s="119"/>
      <c r="R38956" s="119"/>
      <c r="T38956" s="119"/>
      <c r="V38956" s="119"/>
      <c r="X38956" s="119"/>
      <c r="Z38956" s="119"/>
    </row>
    <row r="38957" spans="16:26" x14ac:dyDescent="0.25">
      <c r="P38957" s="119"/>
      <c r="R38957" s="119"/>
      <c r="T38957" s="119"/>
      <c r="V38957" s="119"/>
      <c r="X38957" s="119"/>
      <c r="Z38957" s="119"/>
    </row>
    <row r="38958" spans="16:26" x14ac:dyDescent="0.25">
      <c r="P38958" s="120"/>
      <c r="R38958" s="120"/>
      <c r="T38958" s="120"/>
      <c r="V38958" s="120"/>
      <c r="X38958" s="120"/>
      <c r="Z38958" s="120"/>
    </row>
    <row r="38959" spans="16:26" x14ac:dyDescent="0.25">
      <c r="P38959" s="119"/>
      <c r="R38959" s="119"/>
      <c r="T38959" s="119"/>
      <c r="V38959" s="119"/>
      <c r="X38959" s="119"/>
      <c r="Z38959" s="119"/>
    </row>
    <row r="38960" spans="16:26" x14ac:dyDescent="0.25">
      <c r="P38960" s="119"/>
      <c r="R38960" s="119"/>
      <c r="T38960" s="119"/>
      <c r="V38960" s="119"/>
      <c r="X38960" s="119"/>
      <c r="Z38960" s="119"/>
    </row>
    <row r="38961" spans="16:26" x14ac:dyDescent="0.25">
      <c r="P38961" s="120"/>
      <c r="R38961" s="120"/>
      <c r="T38961" s="120"/>
      <c r="V38961" s="120"/>
      <c r="X38961" s="120"/>
      <c r="Z38961" s="120"/>
    </row>
    <row r="38962" spans="16:26" x14ac:dyDescent="0.25">
      <c r="P38962" s="119"/>
      <c r="R38962" s="119"/>
      <c r="T38962" s="119"/>
      <c r="V38962" s="119"/>
      <c r="X38962" s="119"/>
      <c r="Z38962" s="119"/>
    </row>
    <row r="38963" spans="16:26" x14ac:dyDescent="0.25">
      <c r="P38963" s="120"/>
      <c r="R38963" s="120"/>
      <c r="T38963" s="120"/>
      <c r="V38963" s="120"/>
      <c r="X38963" s="120"/>
      <c r="Z38963" s="120"/>
    </row>
    <row r="38964" spans="16:26" x14ac:dyDescent="0.25">
      <c r="P38964" s="119"/>
      <c r="R38964" s="119"/>
      <c r="T38964" s="119"/>
      <c r="V38964" s="119"/>
      <c r="X38964" s="119"/>
      <c r="Z38964" s="119"/>
    </row>
    <row r="38965" spans="16:26" x14ac:dyDescent="0.25">
      <c r="P38965" s="119"/>
      <c r="R38965" s="119"/>
      <c r="T38965" s="119"/>
      <c r="V38965" s="119"/>
      <c r="X38965" s="119"/>
      <c r="Z38965" s="119"/>
    </row>
    <row r="38966" spans="16:26" x14ac:dyDescent="0.25">
      <c r="P38966" s="119"/>
      <c r="R38966" s="119"/>
      <c r="T38966" s="119"/>
      <c r="V38966" s="119"/>
      <c r="X38966" s="119"/>
      <c r="Z38966" s="119"/>
    </row>
    <row r="38967" spans="16:26" x14ac:dyDescent="0.25">
      <c r="P38967" s="121"/>
      <c r="R38967" s="121"/>
      <c r="T38967" s="121"/>
      <c r="V38967" s="121"/>
      <c r="X38967" s="121"/>
      <c r="Z38967" s="121"/>
    </row>
    <row r="38968" spans="16:26" x14ac:dyDescent="0.25">
      <c r="P38968" s="121"/>
      <c r="R38968" s="121"/>
      <c r="T38968" s="121"/>
      <c r="V38968" s="121"/>
      <c r="X38968" s="121"/>
      <c r="Z38968" s="121"/>
    </row>
    <row r="38969" spans="16:26" x14ac:dyDescent="0.25">
      <c r="P38969" s="121"/>
      <c r="R38969" s="121"/>
      <c r="T38969" s="121"/>
      <c r="V38969" s="121"/>
      <c r="X38969" s="121"/>
      <c r="Z38969" s="121"/>
    </row>
    <row r="38970" spans="16:26" x14ac:dyDescent="0.25">
      <c r="P38970" s="121"/>
      <c r="R38970" s="121"/>
      <c r="T38970" s="121"/>
      <c r="V38970" s="121"/>
      <c r="X38970" s="121"/>
      <c r="Z38970" s="121"/>
    </row>
    <row r="38971" spans="16:26" x14ac:dyDescent="0.25">
      <c r="P38971" s="122"/>
      <c r="R38971" s="122"/>
      <c r="T38971" s="122"/>
      <c r="V38971" s="122"/>
      <c r="X38971" s="122"/>
      <c r="Z38971" s="122"/>
    </row>
    <row r="38972" spans="16:26" x14ac:dyDescent="0.25">
      <c r="P38972" s="118"/>
      <c r="R38972" s="118"/>
      <c r="T38972" s="118"/>
      <c r="V38972" s="118"/>
      <c r="X38972" s="118"/>
      <c r="Z38972" s="118"/>
    </row>
    <row r="38973" spans="16:26" x14ac:dyDescent="0.25">
      <c r="P38973" s="119"/>
      <c r="R38973" s="119"/>
      <c r="T38973" s="119"/>
      <c r="V38973" s="119"/>
      <c r="X38973" s="119"/>
      <c r="Z38973" s="119"/>
    </row>
    <row r="38974" spans="16:26" x14ac:dyDescent="0.25">
      <c r="P38974" s="119"/>
      <c r="R38974" s="119"/>
      <c r="T38974" s="119"/>
      <c r="V38974" s="119"/>
      <c r="X38974" s="119"/>
      <c r="Z38974" s="119"/>
    </row>
    <row r="38975" spans="16:26" x14ac:dyDescent="0.25">
      <c r="P38975" s="120"/>
      <c r="R38975" s="120"/>
      <c r="T38975" s="120"/>
      <c r="V38975" s="120"/>
      <c r="X38975" s="120"/>
      <c r="Z38975" s="120"/>
    </row>
    <row r="38976" spans="16:26" x14ac:dyDescent="0.25">
      <c r="P38976" s="119"/>
      <c r="R38976" s="119"/>
      <c r="T38976" s="119"/>
      <c r="V38976" s="119"/>
      <c r="X38976" s="119"/>
      <c r="Z38976" s="119"/>
    </row>
    <row r="38977" spans="16:26" x14ac:dyDescent="0.25">
      <c r="P38977" s="119"/>
      <c r="R38977" s="119"/>
      <c r="T38977" s="119"/>
      <c r="V38977" s="119"/>
      <c r="X38977" s="119"/>
      <c r="Z38977" s="119"/>
    </row>
    <row r="38978" spans="16:26" x14ac:dyDescent="0.25">
      <c r="P38978" s="120"/>
      <c r="R38978" s="120"/>
      <c r="T38978" s="120"/>
      <c r="V38978" s="120"/>
      <c r="X38978" s="120"/>
      <c r="Z38978" s="120"/>
    </row>
    <row r="38979" spans="16:26" x14ac:dyDescent="0.25">
      <c r="P38979" s="119"/>
      <c r="R38979" s="119"/>
      <c r="T38979" s="119"/>
      <c r="V38979" s="119"/>
      <c r="X38979" s="119"/>
      <c r="Z38979" s="119"/>
    </row>
    <row r="38980" spans="16:26" x14ac:dyDescent="0.25">
      <c r="P38980" s="120"/>
      <c r="R38980" s="120"/>
      <c r="T38980" s="120"/>
      <c r="V38980" s="120"/>
      <c r="X38980" s="120"/>
      <c r="Z38980" s="120"/>
    </row>
    <row r="38981" spans="16:26" x14ac:dyDescent="0.25">
      <c r="P38981" s="119"/>
      <c r="R38981" s="119"/>
      <c r="T38981" s="119"/>
      <c r="V38981" s="119"/>
      <c r="X38981" s="119"/>
      <c r="Z38981" s="119"/>
    </row>
    <row r="38982" spans="16:26" x14ac:dyDescent="0.25">
      <c r="P38982" s="119"/>
      <c r="R38982" s="119"/>
      <c r="T38982" s="119"/>
      <c r="V38982" s="119"/>
      <c r="X38982" s="119"/>
      <c r="Z38982" s="119"/>
    </row>
    <row r="38983" spans="16:26" x14ac:dyDescent="0.25">
      <c r="P38983" s="119"/>
      <c r="R38983" s="119"/>
      <c r="T38983" s="119"/>
      <c r="V38983" s="119"/>
      <c r="X38983" s="119"/>
      <c r="Z38983" s="119"/>
    </row>
    <row r="38984" spans="16:26" x14ac:dyDescent="0.25">
      <c r="P38984" s="121"/>
      <c r="R38984" s="121"/>
      <c r="T38984" s="121"/>
      <c r="V38984" s="121"/>
      <c r="X38984" s="121"/>
      <c r="Z38984" s="121"/>
    </row>
    <row r="38985" spans="16:26" x14ac:dyDescent="0.25">
      <c r="P38985" s="121"/>
      <c r="R38985" s="121"/>
      <c r="T38985" s="121"/>
      <c r="V38985" s="121"/>
      <c r="X38985" s="121"/>
      <c r="Z38985" s="121"/>
    </row>
    <row r="38986" spans="16:26" x14ac:dyDescent="0.25">
      <c r="P38986" s="121"/>
      <c r="R38986" s="121"/>
      <c r="T38986" s="121"/>
      <c r="V38986" s="121"/>
      <c r="X38986" s="121"/>
      <c r="Z38986" s="121"/>
    </row>
    <row r="38987" spans="16:26" x14ac:dyDescent="0.25">
      <c r="P38987" s="121"/>
      <c r="R38987" s="121"/>
      <c r="T38987" s="121"/>
      <c r="V38987" s="121"/>
      <c r="X38987" s="121"/>
      <c r="Z38987" s="121"/>
    </row>
    <row r="38988" spans="16:26" x14ac:dyDescent="0.25">
      <c r="P38988" s="122"/>
      <c r="R38988" s="122"/>
      <c r="T38988" s="122"/>
      <c r="V38988" s="122"/>
      <c r="X38988" s="122"/>
      <c r="Z38988" s="122"/>
    </row>
    <row r="38989" spans="16:26" x14ac:dyDescent="0.25">
      <c r="P38989" s="118"/>
      <c r="R38989" s="118"/>
      <c r="T38989" s="118"/>
      <c r="V38989" s="118"/>
      <c r="X38989" s="118"/>
      <c r="Z38989" s="118"/>
    </row>
    <row r="38990" spans="16:26" x14ac:dyDescent="0.25">
      <c r="P38990" s="119"/>
      <c r="R38990" s="119"/>
      <c r="T38990" s="119"/>
      <c r="V38990" s="119"/>
      <c r="X38990" s="119"/>
      <c r="Z38990" s="119"/>
    </row>
    <row r="38991" spans="16:26" x14ac:dyDescent="0.25">
      <c r="P38991" s="119"/>
      <c r="R38991" s="119"/>
      <c r="T38991" s="119"/>
      <c r="V38991" s="119"/>
      <c r="X38991" s="119"/>
      <c r="Z38991" s="119"/>
    </row>
    <row r="38992" spans="16:26" x14ac:dyDescent="0.25">
      <c r="P38992" s="120"/>
      <c r="R38992" s="120"/>
      <c r="T38992" s="120"/>
      <c r="V38992" s="120"/>
      <c r="X38992" s="120"/>
      <c r="Z38992" s="120"/>
    </row>
    <row r="38993" spans="16:26" x14ac:dyDescent="0.25">
      <c r="P38993" s="119"/>
      <c r="R38993" s="119"/>
      <c r="T38993" s="119"/>
      <c r="V38993" s="119"/>
      <c r="X38993" s="119"/>
      <c r="Z38993" s="119"/>
    </row>
    <row r="38994" spans="16:26" x14ac:dyDescent="0.25">
      <c r="P38994" s="119"/>
      <c r="R38994" s="119"/>
      <c r="T38994" s="119"/>
      <c r="V38994" s="119"/>
      <c r="X38994" s="119"/>
      <c r="Z38994" s="119"/>
    </row>
    <row r="38995" spans="16:26" x14ac:dyDescent="0.25">
      <c r="P38995" s="120"/>
      <c r="R38995" s="120"/>
      <c r="T38995" s="120"/>
      <c r="V38995" s="120"/>
      <c r="X38995" s="120"/>
      <c r="Z38995" s="120"/>
    </row>
    <row r="38996" spans="16:26" x14ac:dyDescent="0.25">
      <c r="P38996" s="119"/>
      <c r="R38996" s="119"/>
      <c r="T38996" s="119"/>
      <c r="V38996" s="119"/>
      <c r="X38996" s="119"/>
      <c r="Z38996" s="119"/>
    </row>
    <row r="38997" spans="16:26" x14ac:dyDescent="0.25">
      <c r="P38997" s="120"/>
      <c r="R38997" s="120"/>
      <c r="T38997" s="120"/>
      <c r="V38997" s="120"/>
      <c r="X38997" s="120"/>
      <c r="Z38997" s="120"/>
    </row>
    <row r="38998" spans="16:26" x14ac:dyDescent="0.25">
      <c r="P38998" s="119"/>
      <c r="R38998" s="119"/>
      <c r="T38998" s="119"/>
      <c r="V38998" s="119"/>
      <c r="X38998" s="119"/>
      <c r="Z38998" s="119"/>
    </row>
    <row r="38999" spans="16:26" x14ac:dyDescent="0.25">
      <c r="P38999" s="119"/>
      <c r="R38999" s="119"/>
      <c r="T38999" s="119"/>
      <c r="V38999" s="119"/>
      <c r="X38999" s="119"/>
      <c r="Z38999" s="119"/>
    </row>
    <row r="39000" spans="16:26" x14ac:dyDescent="0.25">
      <c r="P39000" s="119"/>
      <c r="R39000" s="119"/>
      <c r="T39000" s="119"/>
      <c r="V39000" s="119"/>
      <c r="X39000" s="119"/>
      <c r="Z39000" s="119"/>
    </row>
    <row r="39001" spans="16:26" x14ac:dyDescent="0.25">
      <c r="P39001" s="121"/>
      <c r="R39001" s="121"/>
      <c r="T39001" s="121"/>
      <c r="V39001" s="121"/>
      <c r="X39001" s="121"/>
      <c r="Z39001" s="121"/>
    </row>
    <row r="39002" spans="16:26" x14ac:dyDescent="0.25">
      <c r="P39002" s="121"/>
      <c r="R39002" s="121"/>
      <c r="T39002" s="121"/>
      <c r="V39002" s="121"/>
      <c r="X39002" s="121"/>
      <c r="Z39002" s="121"/>
    </row>
    <row r="39003" spans="16:26" x14ac:dyDescent="0.25">
      <c r="P39003" s="121"/>
      <c r="R39003" s="121"/>
      <c r="T39003" s="121"/>
      <c r="V39003" s="121"/>
      <c r="X39003" s="121"/>
      <c r="Z39003" s="121"/>
    </row>
    <row r="39004" spans="16:26" x14ac:dyDescent="0.25">
      <c r="P39004" s="121"/>
      <c r="R39004" s="121"/>
      <c r="T39004" s="121"/>
      <c r="V39004" s="121"/>
      <c r="X39004" s="121"/>
      <c r="Z39004" s="121"/>
    </row>
    <row r="39005" spans="16:26" x14ac:dyDescent="0.25">
      <c r="P39005" s="122"/>
      <c r="R39005" s="122"/>
      <c r="T39005" s="122"/>
      <c r="V39005" s="122"/>
      <c r="X39005" s="122"/>
      <c r="Z39005" s="122"/>
    </row>
    <row r="39006" spans="16:26" x14ac:dyDescent="0.25">
      <c r="P39006" s="118"/>
      <c r="R39006" s="118"/>
      <c r="T39006" s="118"/>
      <c r="V39006" s="118"/>
      <c r="X39006" s="118"/>
      <c r="Z39006" s="118"/>
    </row>
    <row r="39007" spans="16:26" x14ac:dyDescent="0.25">
      <c r="P39007" s="119"/>
      <c r="R39007" s="119"/>
      <c r="T39007" s="119"/>
      <c r="V39007" s="119"/>
      <c r="X39007" s="119"/>
      <c r="Z39007" s="119"/>
    </row>
    <row r="39008" spans="16:26" x14ac:dyDescent="0.25">
      <c r="P39008" s="119"/>
      <c r="R39008" s="119"/>
      <c r="T39008" s="119"/>
      <c r="V39008" s="119"/>
      <c r="X39008" s="119"/>
      <c r="Z39008" s="119"/>
    </row>
    <row r="39009" spans="16:26" x14ac:dyDescent="0.25">
      <c r="P39009" s="120"/>
      <c r="R39009" s="120"/>
      <c r="T39009" s="120"/>
      <c r="V39009" s="120"/>
      <c r="X39009" s="120"/>
      <c r="Z39009" s="120"/>
    </row>
    <row r="39010" spans="16:26" x14ac:dyDescent="0.25">
      <c r="P39010" s="119"/>
      <c r="R39010" s="119"/>
      <c r="T39010" s="119"/>
      <c r="V39010" s="119"/>
      <c r="X39010" s="119"/>
      <c r="Z39010" s="119"/>
    </row>
    <row r="39011" spans="16:26" x14ac:dyDescent="0.25">
      <c r="P39011" s="119"/>
      <c r="R39011" s="119"/>
      <c r="T39011" s="119"/>
      <c r="V39011" s="119"/>
      <c r="X39011" s="119"/>
      <c r="Z39011" s="119"/>
    </row>
    <row r="39012" spans="16:26" x14ac:dyDescent="0.25">
      <c r="P39012" s="120"/>
      <c r="R39012" s="120"/>
      <c r="T39012" s="120"/>
      <c r="V39012" s="120"/>
      <c r="X39012" s="120"/>
      <c r="Z39012" s="120"/>
    </row>
    <row r="39013" spans="16:26" x14ac:dyDescent="0.25">
      <c r="P39013" s="119"/>
      <c r="R39013" s="119"/>
      <c r="T39013" s="119"/>
      <c r="V39013" s="119"/>
      <c r="X39013" s="119"/>
      <c r="Z39013" s="119"/>
    </row>
    <row r="39014" spans="16:26" x14ac:dyDescent="0.25">
      <c r="P39014" s="120"/>
      <c r="R39014" s="120"/>
      <c r="T39014" s="120"/>
      <c r="V39014" s="120"/>
      <c r="X39014" s="120"/>
      <c r="Z39014" s="120"/>
    </row>
    <row r="39015" spans="16:26" x14ac:dyDescent="0.25">
      <c r="P39015" s="119"/>
      <c r="R39015" s="119"/>
      <c r="T39015" s="119"/>
      <c r="V39015" s="119"/>
      <c r="X39015" s="119"/>
      <c r="Z39015" s="119"/>
    </row>
    <row r="39016" spans="16:26" x14ac:dyDescent="0.25">
      <c r="P39016" s="119"/>
      <c r="R39016" s="119"/>
      <c r="T39016" s="119"/>
      <c r="V39016" s="119"/>
      <c r="X39016" s="119"/>
      <c r="Z39016" s="119"/>
    </row>
    <row r="39017" spans="16:26" x14ac:dyDescent="0.25">
      <c r="P39017" s="119"/>
      <c r="R39017" s="119"/>
      <c r="T39017" s="119"/>
      <c r="V39017" s="119"/>
      <c r="X39017" s="119"/>
      <c r="Z39017" s="119"/>
    </row>
    <row r="39018" spans="16:26" x14ac:dyDescent="0.25">
      <c r="P39018" s="121"/>
      <c r="R39018" s="121"/>
      <c r="T39018" s="121"/>
      <c r="V39018" s="121"/>
      <c r="X39018" s="121"/>
      <c r="Z39018" s="121"/>
    </row>
    <row r="39019" spans="16:26" x14ac:dyDescent="0.25">
      <c r="P39019" s="121"/>
      <c r="R39019" s="121"/>
      <c r="T39019" s="121"/>
      <c r="V39019" s="121"/>
      <c r="X39019" s="121"/>
      <c r="Z39019" s="121"/>
    </row>
    <row r="39020" spans="16:26" x14ac:dyDescent="0.25">
      <c r="P39020" s="121"/>
      <c r="R39020" s="121"/>
      <c r="T39020" s="121"/>
      <c r="V39020" s="121"/>
      <c r="X39020" s="121"/>
      <c r="Z39020" s="121"/>
    </row>
    <row r="39021" spans="16:26" x14ac:dyDescent="0.25">
      <c r="P39021" s="121"/>
      <c r="R39021" s="121"/>
      <c r="T39021" s="121"/>
      <c r="V39021" s="121"/>
      <c r="X39021" s="121"/>
      <c r="Z39021" s="121"/>
    </row>
    <row r="39022" spans="16:26" x14ac:dyDescent="0.25">
      <c r="P39022" s="122"/>
      <c r="R39022" s="122"/>
      <c r="T39022" s="122"/>
      <c r="V39022" s="122"/>
      <c r="X39022" s="122"/>
      <c r="Z39022" s="122"/>
    </row>
    <row r="39023" spans="16:26" x14ac:dyDescent="0.25">
      <c r="P39023" s="118"/>
      <c r="R39023" s="118"/>
      <c r="T39023" s="118"/>
      <c r="V39023" s="118"/>
      <c r="X39023" s="118"/>
      <c r="Z39023" s="118"/>
    </row>
    <row r="39024" spans="16:26" x14ac:dyDescent="0.25">
      <c r="P39024" s="119"/>
      <c r="R39024" s="119"/>
      <c r="T39024" s="119"/>
      <c r="V39024" s="119"/>
      <c r="X39024" s="119"/>
      <c r="Z39024" s="119"/>
    </row>
    <row r="39025" spans="16:26" x14ac:dyDescent="0.25">
      <c r="P39025" s="119"/>
      <c r="R39025" s="119"/>
      <c r="T39025" s="119"/>
      <c r="V39025" s="119"/>
      <c r="X39025" s="119"/>
      <c r="Z39025" s="119"/>
    </row>
    <row r="39026" spans="16:26" x14ac:dyDescent="0.25">
      <c r="P39026" s="120"/>
      <c r="R39026" s="120"/>
      <c r="T39026" s="120"/>
      <c r="V39026" s="120"/>
      <c r="X39026" s="120"/>
      <c r="Z39026" s="120"/>
    </row>
    <row r="39027" spans="16:26" x14ac:dyDescent="0.25">
      <c r="P39027" s="119"/>
      <c r="R39027" s="119"/>
      <c r="T39027" s="119"/>
      <c r="V39027" s="119"/>
      <c r="X39027" s="119"/>
      <c r="Z39027" s="119"/>
    </row>
    <row r="39028" spans="16:26" x14ac:dyDescent="0.25">
      <c r="P39028" s="119"/>
      <c r="R39028" s="119"/>
      <c r="T39028" s="119"/>
      <c r="V39028" s="119"/>
      <c r="X39028" s="119"/>
      <c r="Z39028" s="119"/>
    </row>
    <row r="39029" spans="16:26" x14ac:dyDescent="0.25">
      <c r="P39029" s="120"/>
      <c r="R39029" s="120"/>
      <c r="T39029" s="120"/>
      <c r="V39029" s="120"/>
      <c r="X39029" s="120"/>
      <c r="Z39029" s="120"/>
    </row>
    <row r="39030" spans="16:26" x14ac:dyDescent="0.25">
      <c r="P39030" s="119"/>
      <c r="R39030" s="119"/>
      <c r="T39030" s="119"/>
      <c r="V39030" s="119"/>
      <c r="X39030" s="119"/>
      <c r="Z39030" s="119"/>
    </row>
    <row r="39031" spans="16:26" x14ac:dyDescent="0.25">
      <c r="P39031" s="120"/>
      <c r="R39031" s="120"/>
      <c r="T39031" s="120"/>
      <c r="V39031" s="120"/>
      <c r="X39031" s="120"/>
      <c r="Z39031" s="120"/>
    </row>
    <row r="39032" spans="16:26" x14ac:dyDescent="0.25">
      <c r="P39032" s="119"/>
      <c r="R39032" s="119"/>
      <c r="T39032" s="119"/>
      <c r="V39032" s="119"/>
      <c r="X39032" s="119"/>
      <c r="Z39032" s="119"/>
    </row>
    <row r="39033" spans="16:26" x14ac:dyDescent="0.25">
      <c r="P39033" s="119"/>
      <c r="R39033" s="119"/>
      <c r="T39033" s="119"/>
      <c r="V39033" s="119"/>
      <c r="X39033" s="119"/>
      <c r="Z39033" s="119"/>
    </row>
    <row r="39034" spans="16:26" x14ac:dyDescent="0.25">
      <c r="P39034" s="119"/>
      <c r="R39034" s="119"/>
      <c r="T39034" s="119"/>
      <c r="V39034" s="119"/>
      <c r="X39034" s="119"/>
      <c r="Z39034" s="119"/>
    </row>
    <row r="39035" spans="16:26" x14ac:dyDescent="0.25">
      <c r="P39035" s="121"/>
      <c r="R39035" s="121"/>
      <c r="T39035" s="121"/>
      <c r="V39035" s="121"/>
      <c r="X39035" s="121"/>
      <c r="Z39035" s="121"/>
    </row>
    <row r="39036" spans="16:26" x14ac:dyDescent="0.25">
      <c r="P39036" s="121"/>
      <c r="R39036" s="121"/>
      <c r="T39036" s="121"/>
      <c r="V39036" s="121"/>
      <c r="X39036" s="121"/>
      <c r="Z39036" s="121"/>
    </row>
    <row r="39037" spans="16:26" x14ac:dyDescent="0.25">
      <c r="P39037" s="121"/>
      <c r="R39037" s="121"/>
      <c r="T39037" s="121"/>
      <c r="V39037" s="121"/>
      <c r="X39037" s="121"/>
      <c r="Z39037" s="121"/>
    </row>
    <row r="39038" spans="16:26" x14ac:dyDescent="0.25">
      <c r="P39038" s="121"/>
      <c r="R39038" s="121"/>
      <c r="T39038" s="121"/>
      <c r="V39038" s="121"/>
      <c r="X39038" s="121"/>
      <c r="Z39038" s="121"/>
    </row>
    <row r="39039" spans="16:26" x14ac:dyDescent="0.25">
      <c r="P39039" s="122"/>
      <c r="R39039" s="122"/>
      <c r="T39039" s="122"/>
      <c r="V39039" s="122"/>
      <c r="X39039" s="122"/>
      <c r="Z39039" s="122"/>
    </row>
    <row r="39040" spans="16:26" x14ac:dyDescent="0.25">
      <c r="P39040" s="118"/>
      <c r="R39040" s="118"/>
      <c r="T39040" s="118"/>
      <c r="V39040" s="118"/>
      <c r="X39040" s="118"/>
      <c r="Z39040" s="118"/>
    </row>
    <row r="39041" spans="16:26" x14ac:dyDescent="0.25">
      <c r="P39041" s="119"/>
      <c r="R39041" s="119"/>
      <c r="T39041" s="119"/>
      <c r="V39041" s="119"/>
      <c r="X39041" s="119"/>
      <c r="Z39041" s="119"/>
    </row>
    <row r="39042" spans="16:26" x14ac:dyDescent="0.25">
      <c r="P39042" s="119"/>
      <c r="R39042" s="119"/>
      <c r="T39042" s="119"/>
      <c r="V39042" s="119"/>
      <c r="X39042" s="119"/>
      <c r="Z39042" s="119"/>
    </row>
    <row r="39043" spans="16:26" x14ac:dyDescent="0.25">
      <c r="P39043" s="120"/>
      <c r="R39043" s="120"/>
      <c r="T39043" s="120"/>
      <c r="V39043" s="120"/>
      <c r="X39043" s="120"/>
      <c r="Z39043" s="120"/>
    </row>
    <row r="39044" spans="16:26" x14ac:dyDescent="0.25">
      <c r="P39044" s="119"/>
      <c r="R39044" s="119"/>
      <c r="T39044" s="119"/>
      <c r="V39044" s="119"/>
      <c r="X39044" s="119"/>
      <c r="Z39044" s="119"/>
    </row>
    <row r="39045" spans="16:26" x14ac:dyDescent="0.25">
      <c r="P39045" s="119"/>
      <c r="R39045" s="119"/>
      <c r="T39045" s="119"/>
      <c r="V39045" s="119"/>
      <c r="X39045" s="119"/>
      <c r="Z39045" s="119"/>
    </row>
    <row r="39046" spans="16:26" x14ac:dyDescent="0.25">
      <c r="P39046" s="120"/>
      <c r="R39046" s="120"/>
      <c r="T39046" s="120"/>
      <c r="V39046" s="120"/>
      <c r="X39046" s="120"/>
      <c r="Z39046" s="120"/>
    </row>
    <row r="39047" spans="16:26" x14ac:dyDescent="0.25">
      <c r="P39047" s="119"/>
      <c r="R39047" s="119"/>
      <c r="T39047" s="119"/>
      <c r="V39047" s="119"/>
      <c r="X39047" s="119"/>
      <c r="Z39047" s="119"/>
    </row>
    <row r="39048" spans="16:26" x14ac:dyDescent="0.25">
      <c r="P39048" s="120"/>
      <c r="R39048" s="120"/>
      <c r="T39048" s="120"/>
      <c r="V39048" s="120"/>
      <c r="X39048" s="120"/>
      <c r="Z39048" s="120"/>
    </row>
    <row r="39049" spans="16:26" x14ac:dyDescent="0.25">
      <c r="P39049" s="119"/>
      <c r="R39049" s="119"/>
      <c r="T39049" s="119"/>
      <c r="V39049" s="119"/>
      <c r="X39049" s="119"/>
      <c r="Z39049" s="119"/>
    </row>
    <row r="39050" spans="16:26" x14ac:dyDescent="0.25">
      <c r="P39050" s="119"/>
      <c r="R39050" s="119"/>
      <c r="T39050" s="119"/>
      <c r="V39050" s="119"/>
      <c r="X39050" s="119"/>
      <c r="Z39050" s="119"/>
    </row>
    <row r="39051" spans="16:26" x14ac:dyDescent="0.25">
      <c r="P39051" s="119"/>
      <c r="R39051" s="119"/>
      <c r="T39051" s="119"/>
      <c r="V39051" s="119"/>
      <c r="X39051" s="119"/>
      <c r="Z39051" s="119"/>
    </row>
    <row r="39052" spans="16:26" x14ac:dyDescent="0.25">
      <c r="P39052" s="121"/>
      <c r="R39052" s="121"/>
      <c r="T39052" s="121"/>
      <c r="V39052" s="121"/>
      <c r="X39052" s="121"/>
      <c r="Z39052" s="121"/>
    </row>
    <row r="39053" spans="16:26" x14ac:dyDescent="0.25">
      <c r="P39053" s="121"/>
      <c r="R39053" s="121"/>
      <c r="T39053" s="121"/>
      <c r="V39053" s="121"/>
      <c r="X39053" s="121"/>
      <c r="Z39053" s="121"/>
    </row>
    <row r="39054" spans="16:26" x14ac:dyDescent="0.25">
      <c r="P39054" s="121"/>
      <c r="R39054" s="121"/>
      <c r="T39054" s="121"/>
      <c r="V39054" s="121"/>
      <c r="X39054" s="121"/>
      <c r="Z39054" s="121"/>
    </row>
    <row r="39055" spans="16:26" x14ac:dyDescent="0.25">
      <c r="P39055" s="121"/>
      <c r="R39055" s="121"/>
      <c r="T39055" s="121"/>
      <c r="V39055" s="121"/>
      <c r="X39055" s="121"/>
      <c r="Z39055" s="121"/>
    </row>
    <row r="39056" spans="16:26" x14ac:dyDescent="0.25">
      <c r="P39056" s="122"/>
      <c r="R39056" s="122"/>
      <c r="T39056" s="122"/>
      <c r="V39056" s="122"/>
      <c r="X39056" s="122"/>
      <c r="Z39056" s="122"/>
    </row>
    <row r="39057" spans="16:26" x14ac:dyDescent="0.25">
      <c r="P39057" s="118"/>
      <c r="R39057" s="118"/>
      <c r="T39057" s="118"/>
      <c r="V39057" s="118"/>
      <c r="X39057" s="118"/>
      <c r="Z39057" s="118"/>
    </row>
    <row r="39058" spans="16:26" x14ac:dyDescent="0.25">
      <c r="P39058" s="119"/>
      <c r="R39058" s="119"/>
      <c r="T39058" s="119"/>
      <c r="V39058" s="119"/>
      <c r="X39058" s="119"/>
      <c r="Z39058" s="119"/>
    </row>
    <row r="39059" spans="16:26" x14ac:dyDescent="0.25">
      <c r="P39059" s="119"/>
      <c r="R39059" s="119"/>
      <c r="T39059" s="119"/>
      <c r="V39059" s="119"/>
      <c r="X39059" s="119"/>
      <c r="Z39059" s="119"/>
    </row>
    <row r="39060" spans="16:26" x14ac:dyDescent="0.25">
      <c r="P39060" s="120"/>
      <c r="R39060" s="120"/>
      <c r="T39060" s="120"/>
      <c r="V39060" s="120"/>
      <c r="X39060" s="120"/>
      <c r="Z39060" s="120"/>
    </row>
    <row r="39061" spans="16:26" x14ac:dyDescent="0.25">
      <c r="P39061" s="119"/>
      <c r="R39061" s="119"/>
      <c r="T39061" s="119"/>
      <c r="V39061" s="119"/>
      <c r="X39061" s="119"/>
      <c r="Z39061" s="119"/>
    </row>
    <row r="39062" spans="16:26" x14ac:dyDescent="0.25">
      <c r="P39062" s="119"/>
      <c r="R39062" s="119"/>
      <c r="T39062" s="119"/>
      <c r="V39062" s="119"/>
      <c r="X39062" s="119"/>
      <c r="Z39062" s="119"/>
    </row>
    <row r="39063" spans="16:26" x14ac:dyDescent="0.25">
      <c r="P39063" s="120"/>
      <c r="R39063" s="120"/>
      <c r="T39063" s="120"/>
      <c r="V39063" s="120"/>
      <c r="X39063" s="120"/>
      <c r="Z39063" s="120"/>
    </row>
    <row r="39064" spans="16:26" x14ac:dyDescent="0.25">
      <c r="P39064" s="119"/>
      <c r="R39064" s="119"/>
      <c r="T39064" s="119"/>
      <c r="V39064" s="119"/>
      <c r="X39064" s="119"/>
      <c r="Z39064" s="119"/>
    </row>
    <row r="39065" spans="16:26" x14ac:dyDescent="0.25">
      <c r="P39065" s="120"/>
      <c r="R39065" s="120"/>
      <c r="T39065" s="120"/>
      <c r="V39065" s="120"/>
      <c r="X39065" s="120"/>
      <c r="Z39065" s="120"/>
    </row>
    <row r="39066" spans="16:26" x14ac:dyDescent="0.25">
      <c r="P39066" s="119"/>
      <c r="R39066" s="119"/>
      <c r="T39066" s="119"/>
      <c r="V39066" s="119"/>
      <c r="X39066" s="119"/>
      <c r="Z39066" s="119"/>
    </row>
    <row r="39067" spans="16:26" x14ac:dyDescent="0.25">
      <c r="P39067" s="119"/>
      <c r="R39067" s="119"/>
      <c r="T39067" s="119"/>
      <c r="V39067" s="119"/>
      <c r="X39067" s="119"/>
      <c r="Z39067" s="119"/>
    </row>
    <row r="39068" spans="16:26" x14ac:dyDescent="0.25">
      <c r="P39068" s="119"/>
      <c r="R39068" s="119"/>
      <c r="T39068" s="119"/>
      <c r="V39068" s="119"/>
      <c r="X39068" s="119"/>
      <c r="Z39068" s="119"/>
    </row>
    <row r="39069" spans="16:26" x14ac:dyDescent="0.25">
      <c r="P39069" s="121"/>
      <c r="R39069" s="121"/>
      <c r="T39069" s="121"/>
      <c r="V39069" s="121"/>
      <c r="X39069" s="121"/>
      <c r="Z39069" s="121"/>
    </row>
    <row r="39070" spans="16:26" x14ac:dyDescent="0.25">
      <c r="P39070" s="121"/>
      <c r="R39070" s="121"/>
      <c r="T39070" s="121"/>
      <c r="V39070" s="121"/>
      <c r="X39070" s="121"/>
      <c r="Z39070" s="121"/>
    </row>
    <row r="39071" spans="16:26" x14ac:dyDescent="0.25">
      <c r="P39071" s="121"/>
      <c r="R39071" s="121"/>
      <c r="T39071" s="121"/>
      <c r="V39071" s="121"/>
      <c r="X39071" s="121"/>
      <c r="Z39071" s="121"/>
    </row>
    <row r="39072" spans="16:26" x14ac:dyDescent="0.25">
      <c r="P39072" s="121"/>
      <c r="R39072" s="121"/>
      <c r="T39072" s="121"/>
      <c r="V39072" s="121"/>
      <c r="X39072" s="121"/>
      <c r="Z39072" s="121"/>
    </row>
    <row r="39073" spans="16:26" x14ac:dyDescent="0.25">
      <c r="P39073" s="122"/>
      <c r="R39073" s="122"/>
      <c r="T39073" s="122"/>
      <c r="V39073" s="122"/>
      <c r="X39073" s="122"/>
      <c r="Z39073" s="122"/>
    </row>
    <row r="39074" spans="16:26" x14ac:dyDescent="0.25">
      <c r="P39074" s="118"/>
      <c r="R39074" s="118"/>
      <c r="T39074" s="118"/>
      <c r="V39074" s="118"/>
      <c r="X39074" s="118"/>
      <c r="Z39074" s="118"/>
    </row>
    <row r="39075" spans="16:26" x14ac:dyDescent="0.25">
      <c r="P39075" s="119"/>
      <c r="R39075" s="119"/>
      <c r="T39075" s="119"/>
      <c r="V39075" s="119"/>
      <c r="X39075" s="119"/>
      <c r="Z39075" s="119"/>
    </row>
    <row r="39076" spans="16:26" x14ac:dyDescent="0.25">
      <c r="P39076" s="119"/>
      <c r="R39076" s="119"/>
      <c r="T39076" s="119"/>
      <c r="V39076" s="119"/>
      <c r="X39076" s="119"/>
      <c r="Z39076" s="119"/>
    </row>
    <row r="39077" spans="16:26" x14ac:dyDescent="0.25">
      <c r="P39077" s="120"/>
      <c r="R39077" s="120"/>
      <c r="T39077" s="120"/>
      <c r="V39077" s="120"/>
      <c r="X39077" s="120"/>
      <c r="Z39077" s="120"/>
    </row>
    <row r="39078" spans="16:26" x14ac:dyDescent="0.25">
      <c r="P39078" s="119"/>
      <c r="R39078" s="119"/>
      <c r="T39078" s="119"/>
      <c r="V39078" s="119"/>
      <c r="X39078" s="119"/>
      <c r="Z39078" s="119"/>
    </row>
    <row r="39079" spans="16:26" x14ac:dyDescent="0.25">
      <c r="P39079" s="119"/>
      <c r="R39079" s="119"/>
      <c r="T39079" s="119"/>
      <c r="V39079" s="119"/>
      <c r="X39079" s="119"/>
      <c r="Z39079" s="119"/>
    </row>
    <row r="39080" spans="16:26" x14ac:dyDescent="0.25">
      <c r="P39080" s="120"/>
      <c r="R39080" s="120"/>
      <c r="T39080" s="120"/>
      <c r="V39080" s="120"/>
      <c r="X39080" s="120"/>
      <c r="Z39080" s="120"/>
    </row>
    <row r="39081" spans="16:26" x14ac:dyDescent="0.25">
      <c r="P39081" s="119"/>
      <c r="R39081" s="119"/>
      <c r="T39081" s="119"/>
      <c r="V39081" s="119"/>
      <c r="X39081" s="119"/>
      <c r="Z39081" s="119"/>
    </row>
    <row r="39082" spans="16:26" x14ac:dyDescent="0.25">
      <c r="P39082" s="120"/>
      <c r="R39082" s="120"/>
      <c r="T39082" s="120"/>
      <c r="V39082" s="120"/>
      <c r="X39082" s="120"/>
      <c r="Z39082" s="120"/>
    </row>
    <row r="39083" spans="16:26" x14ac:dyDescent="0.25">
      <c r="P39083" s="119"/>
      <c r="R39083" s="119"/>
      <c r="T39083" s="119"/>
      <c r="V39083" s="119"/>
      <c r="X39083" s="119"/>
      <c r="Z39083" s="119"/>
    </row>
    <row r="39084" spans="16:26" x14ac:dyDescent="0.25">
      <c r="P39084" s="119"/>
      <c r="R39084" s="119"/>
      <c r="T39084" s="119"/>
      <c r="V39084" s="119"/>
      <c r="X39084" s="119"/>
      <c r="Z39084" s="119"/>
    </row>
    <row r="39085" spans="16:26" x14ac:dyDescent="0.25">
      <c r="P39085" s="119"/>
      <c r="R39085" s="119"/>
      <c r="T39085" s="119"/>
      <c r="V39085" s="119"/>
      <c r="X39085" s="119"/>
      <c r="Z39085" s="119"/>
    </row>
    <row r="39086" spans="16:26" x14ac:dyDescent="0.25">
      <c r="P39086" s="121"/>
      <c r="R39086" s="121"/>
      <c r="T39086" s="121"/>
      <c r="V39086" s="121"/>
      <c r="X39086" s="121"/>
      <c r="Z39086" s="121"/>
    </row>
    <row r="39087" spans="16:26" x14ac:dyDescent="0.25">
      <c r="P39087" s="121"/>
      <c r="R39087" s="121"/>
      <c r="T39087" s="121"/>
      <c r="V39087" s="121"/>
      <c r="X39087" s="121"/>
      <c r="Z39087" s="121"/>
    </row>
    <row r="39088" spans="16:26" x14ac:dyDescent="0.25">
      <c r="P39088" s="121"/>
      <c r="R39088" s="121"/>
      <c r="T39088" s="121"/>
      <c r="V39088" s="121"/>
      <c r="X39088" s="121"/>
      <c r="Z39088" s="121"/>
    </row>
    <row r="39089" spans="16:26" x14ac:dyDescent="0.25">
      <c r="P39089" s="121"/>
      <c r="R39089" s="121"/>
      <c r="T39089" s="121"/>
      <c r="V39089" s="121"/>
      <c r="X39089" s="121"/>
      <c r="Z39089" s="121"/>
    </row>
    <row r="39090" spans="16:26" x14ac:dyDescent="0.25">
      <c r="P39090" s="122"/>
      <c r="R39090" s="122"/>
      <c r="T39090" s="122"/>
      <c r="V39090" s="122"/>
      <c r="X39090" s="122"/>
      <c r="Z39090" s="122"/>
    </row>
    <row r="39091" spans="16:26" x14ac:dyDescent="0.25">
      <c r="P39091" s="118"/>
      <c r="R39091" s="118"/>
      <c r="T39091" s="118"/>
      <c r="V39091" s="118"/>
      <c r="X39091" s="118"/>
      <c r="Z39091" s="118"/>
    </row>
    <row r="39092" spans="16:26" x14ac:dyDescent="0.25">
      <c r="P39092" s="119"/>
      <c r="R39092" s="119"/>
      <c r="T39092" s="119"/>
      <c r="V39092" s="119"/>
      <c r="X39092" s="119"/>
      <c r="Z39092" s="119"/>
    </row>
    <row r="39093" spans="16:26" x14ac:dyDescent="0.25">
      <c r="P39093" s="119"/>
      <c r="R39093" s="119"/>
      <c r="T39093" s="119"/>
      <c r="V39093" s="119"/>
      <c r="X39093" s="119"/>
      <c r="Z39093" s="119"/>
    </row>
    <row r="39094" spans="16:26" x14ac:dyDescent="0.25">
      <c r="P39094" s="120"/>
      <c r="R39094" s="120"/>
      <c r="T39094" s="120"/>
      <c r="V39094" s="120"/>
      <c r="X39094" s="120"/>
      <c r="Z39094" s="120"/>
    </row>
    <row r="39095" spans="16:26" x14ac:dyDescent="0.25">
      <c r="P39095" s="119"/>
      <c r="R39095" s="119"/>
      <c r="T39095" s="119"/>
      <c r="V39095" s="119"/>
      <c r="X39095" s="119"/>
      <c r="Z39095" s="119"/>
    </row>
    <row r="39096" spans="16:26" x14ac:dyDescent="0.25">
      <c r="P39096" s="119"/>
      <c r="R39096" s="119"/>
      <c r="T39096" s="119"/>
      <c r="V39096" s="119"/>
      <c r="X39096" s="119"/>
      <c r="Z39096" s="119"/>
    </row>
    <row r="39097" spans="16:26" x14ac:dyDescent="0.25">
      <c r="P39097" s="120"/>
      <c r="R39097" s="120"/>
      <c r="T39097" s="120"/>
      <c r="V39097" s="120"/>
      <c r="X39097" s="120"/>
      <c r="Z39097" s="120"/>
    </row>
    <row r="39098" spans="16:26" x14ac:dyDescent="0.25">
      <c r="P39098" s="119"/>
      <c r="R39098" s="119"/>
      <c r="T39098" s="119"/>
      <c r="V39098" s="119"/>
      <c r="X39098" s="119"/>
      <c r="Z39098" s="119"/>
    </row>
    <row r="39099" spans="16:26" x14ac:dyDescent="0.25">
      <c r="P39099" s="120"/>
      <c r="R39099" s="120"/>
      <c r="T39099" s="120"/>
      <c r="V39099" s="120"/>
      <c r="X39099" s="120"/>
      <c r="Z39099" s="120"/>
    </row>
    <row r="39100" spans="16:26" x14ac:dyDescent="0.25">
      <c r="P39100" s="119"/>
      <c r="R39100" s="119"/>
      <c r="T39100" s="119"/>
      <c r="V39100" s="119"/>
      <c r="X39100" s="119"/>
      <c r="Z39100" s="119"/>
    </row>
    <row r="39101" spans="16:26" x14ac:dyDescent="0.25">
      <c r="P39101" s="119"/>
      <c r="R39101" s="119"/>
      <c r="T39101" s="119"/>
      <c r="V39101" s="119"/>
      <c r="X39101" s="119"/>
      <c r="Z39101" s="119"/>
    </row>
    <row r="39102" spans="16:26" x14ac:dyDescent="0.25">
      <c r="P39102" s="119"/>
      <c r="R39102" s="119"/>
      <c r="T39102" s="119"/>
      <c r="V39102" s="119"/>
      <c r="X39102" s="119"/>
      <c r="Z39102" s="119"/>
    </row>
    <row r="39103" spans="16:26" x14ac:dyDescent="0.25">
      <c r="P39103" s="121"/>
      <c r="R39103" s="121"/>
      <c r="T39103" s="121"/>
      <c r="V39103" s="121"/>
      <c r="X39103" s="121"/>
      <c r="Z39103" s="121"/>
    </row>
    <row r="39104" spans="16:26" x14ac:dyDescent="0.25">
      <c r="P39104" s="121"/>
      <c r="R39104" s="121"/>
      <c r="T39104" s="121"/>
      <c r="V39104" s="121"/>
      <c r="X39104" s="121"/>
      <c r="Z39104" s="121"/>
    </row>
    <row r="39105" spans="16:26" x14ac:dyDescent="0.25">
      <c r="P39105" s="121"/>
      <c r="R39105" s="121"/>
      <c r="T39105" s="121"/>
      <c r="V39105" s="121"/>
      <c r="X39105" s="121"/>
      <c r="Z39105" s="121"/>
    </row>
    <row r="39106" spans="16:26" x14ac:dyDescent="0.25">
      <c r="P39106" s="121"/>
      <c r="R39106" s="121"/>
      <c r="T39106" s="121"/>
      <c r="V39106" s="121"/>
      <c r="X39106" s="121"/>
      <c r="Z39106" s="121"/>
    </row>
    <row r="39107" spans="16:26" x14ac:dyDescent="0.25">
      <c r="P39107" s="122"/>
      <c r="R39107" s="122"/>
      <c r="T39107" s="122"/>
      <c r="V39107" s="122"/>
      <c r="X39107" s="122"/>
      <c r="Z39107" s="122"/>
    </row>
    <row r="39108" spans="16:26" x14ac:dyDescent="0.25">
      <c r="P39108" s="118"/>
      <c r="R39108" s="118"/>
      <c r="T39108" s="118"/>
      <c r="V39108" s="118"/>
      <c r="X39108" s="118"/>
      <c r="Z39108" s="118"/>
    </row>
    <row r="39109" spans="16:26" x14ac:dyDescent="0.25">
      <c r="P39109" s="119"/>
      <c r="R39109" s="119"/>
      <c r="T39109" s="119"/>
      <c r="V39109" s="119"/>
      <c r="X39109" s="119"/>
      <c r="Z39109" s="119"/>
    </row>
    <row r="39110" spans="16:26" x14ac:dyDescent="0.25">
      <c r="P39110" s="119"/>
      <c r="R39110" s="119"/>
      <c r="T39110" s="119"/>
      <c r="V39110" s="119"/>
      <c r="X39110" s="119"/>
      <c r="Z39110" s="119"/>
    </row>
    <row r="39111" spans="16:26" x14ac:dyDescent="0.25">
      <c r="P39111" s="120"/>
      <c r="R39111" s="120"/>
      <c r="T39111" s="120"/>
      <c r="V39111" s="120"/>
      <c r="X39111" s="120"/>
      <c r="Z39111" s="120"/>
    </row>
    <row r="39112" spans="16:26" x14ac:dyDescent="0.25">
      <c r="P39112" s="119"/>
      <c r="R39112" s="119"/>
      <c r="T39112" s="119"/>
      <c r="V39112" s="119"/>
      <c r="X39112" s="119"/>
      <c r="Z39112" s="119"/>
    </row>
    <row r="39113" spans="16:26" x14ac:dyDescent="0.25">
      <c r="P39113" s="119"/>
      <c r="R39113" s="119"/>
      <c r="T39113" s="119"/>
      <c r="V39113" s="119"/>
      <c r="X39113" s="119"/>
      <c r="Z39113" s="119"/>
    </row>
    <row r="39114" spans="16:26" x14ac:dyDescent="0.25">
      <c r="P39114" s="120"/>
      <c r="R39114" s="120"/>
      <c r="T39114" s="120"/>
      <c r="V39114" s="120"/>
      <c r="X39114" s="120"/>
      <c r="Z39114" s="120"/>
    </row>
    <row r="39115" spans="16:26" x14ac:dyDescent="0.25">
      <c r="P39115" s="119"/>
      <c r="R39115" s="119"/>
      <c r="T39115" s="119"/>
      <c r="V39115" s="119"/>
      <c r="X39115" s="119"/>
      <c r="Z39115" s="119"/>
    </row>
    <row r="39116" spans="16:26" x14ac:dyDescent="0.25">
      <c r="P39116" s="120"/>
      <c r="R39116" s="120"/>
      <c r="T39116" s="120"/>
      <c r="V39116" s="120"/>
      <c r="X39116" s="120"/>
      <c r="Z39116" s="120"/>
    </row>
    <row r="39117" spans="16:26" x14ac:dyDescent="0.25">
      <c r="P39117" s="119"/>
      <c r="R39117" s="119"/>
      <c r="T39117" s="119"/>
      <c r="V39117" s="119"/>
      <c r="X39117" s="119"/>
      <c r="Z39117" s="119"/>
    </row>
    <row r="39118" spans="16:26" x14ac:dyDescent="0.25">
      <c r="P39118" s="119"/>
      <c r="R39118" s="119"/>
      <c r="T39118" s="119"/>
      <c r="V39118" s="119"/>
      <c r="X39118" s="119"/>
      <c r="Z39118" s="119"/>
    </row>
    <row r="39119" spans="16:26" x14ac:dyDescent="0.25">
      <c r="P39119" s="119"/>
      <c r="R39119" s="119"/>
      <c r="T39119" s="119"/>
      <c r="V39119" s="119"/>
      <c r="X39119" s="119"/>
      <c r="Z39119" s="119"/>
    </row>
    <row r="39120" spans="16:26" x14ac:dyDescent="0.25">
      <c r="P39120" s="121"/>
      <c r="R39120" s="121"/>
      <c r="T39120" s="121"/>
      <c r="V39120" s="121"/>
      <c r="X39120" s="121"/>
      <c r="Z39120" s="121"/>
    </row>
    <row r="39121" spans="16:26" x14ac:dyDescent="0.25">
      <c r="P39121" s="121"/>
      <c r="R39121" s="121"/>
      <c r="T39121" s="121"/>
      <c r="V39121" s="121"/>
      <c r="X39121" s="121"/>
      <c r="Z39121" s="121"/>
    </row>
    <row r="39122" spans="16:26" x14ac:dyDescent="0.25">
      <c r="P39122" s="121"/>
      <c r="R39122" s="121"/>
      <c r="T39122" s="121"/>
      <c r="V39122" s="121"/>
      <c r="X39122" s="121"/>
      <c r="Z39122" s="121"/>
    </row>
    <row r="39123" spans="16:26" x14ac:dyDescent="0.25">
      <c r="P39123" s="121"/>
      <c r="R39123" s="121"/>
      <c r="T39123" s="121"/>
      <c r="V39123" s="121"/>
      <c r="X39123" s="121"/>
      <c r="Z39123" s="121"/>
    </row>
    <row r="39124" spans="16:26" x14ac:dyDescent="0.25">
      <c r="P39124" s="122"/>
      <c r="R39124" s="122"/>
      <c r="T39124" s="122"/>
      <c r="V39124" s="122"/>
      <c r="X39124" s="122"/>
      <c r="Z39124" s="122"/>
    </row>
    <row r="39125" spans="16:26" x14ac:dyDescent="0.25">
      <c r="P39125" s="118"/>
      <c r="R39125" s="118"/>
      <c r="T39125" s="118"/>
      <c r="V39125" s="118"/>
      <c r="X39125" s="118"/>
      <c r="Z39125" s="118"/>
    </row>
    <row r="39126" spans="16:26" x14ac:dyDescent="0.25">
      <c r="P39126" s="119"/>
      <c r="R39126" s="119"/>
      <c r="T39126" s="119"/>
      <c r="V39126" s="119"/>
      <c r="X39126" s="119"/>
      <c r="Z39126" s="119"/>
    </row>
    <row r="39127" spans="16:26" x14ac:dyDescent="0.25">
      <c r="P39127" s="119"/>
      <c r="R39127" s="119"/>
      <c r="T39127" s="119"/>
      <c r="V39127" s="119"/>
      <c r="X39127" s="119"/>
      <c r="Z39127" s="119"/>
    </row>
    <row r="39128" spans="16:26" x14ac:dyDescent="0.25">
      <c r="P39128" s="120"/>
      <c r="R39128" s="120"/>
      <c r="T39128" s="120"/>
      <c r="V39128" s="120"/>
      <c r="X39128" s="120"/>
      <c r="Z39128" s="120"/>
    </row>
    <row r="39129" spans="16:26" x14ac:dyDescent="0.25">
      <c r="P39129" s="119"/>
      <c r="R39129" s="119"/>
      <c r="T39129" s="119"/>
      <c r="V39129" s="119"/>
      <c r="X39129" s="119"/>
      <c r="Z39129" s="119"/>
    </row>
    <row r="39130" spans="16:26" x14ac:dyDescent="0.25">
      <c r="P39130" s="119"/>
      <c r="R39130" s="119"/>
      <c r="T39130" s="119"/>
      <c r="V39130" s="119"/>
      <c r="X39130" s="119"/>
      <c r="Z39130" s="119"/>
    </row>
    <row r="39131" spans="16:26" x14ac:dyDescent="0.25">
      <c r="P39131" s="120"/>
      <c r="R39131" s="120"/>
      <c r="T39131" s="120"/>
      <c r="V39131" s="120"/>
      <c r="X39131" s="120"/>
      <c r="Z39131" s="120"/>
    </row>
    <row r="39132" spans="16:26" x14ac:dyDescent="0.25">
      <c r="P39132" s="119"/>
      <c r="R39132" s="119"/>
      <c r="T39132" s="119"/>
      <c r="V39132" s="119"/>
      <c r="X39132" s="119"/>
      <c r="Z39132" s="119"/>
    </row>
    <row r="39133" spans="16:26" x14ac:dyDescent="0.25">
      <c r="P39133" s="120"/>
      <c r="R39133" s="120"/>
      <c r="T39133" s="120"/>
      <c r="V39133" s="120"/>
      <c r="X39133" s="120"/>
      <c r="Z39133" s="120"/>
    </row>
    <row r="39134" spans="16:26" x14ac:dyDescent="0.25">
      <c r="P39134" s="119"/>
      <c r="R39134" s="119"/>
      <c r="T39134" s="119"/>
      <c r="V39134" s="119"/>
      <c r="X39134" s="119"/>
      <c r="Z39134" s="119"/>
    </row>
    <row r="39135" spans="16:26" x14ac:dyDescent="0.25">
      <c r="P39135" s="119"/>
      <c r="R39135" s="119"/>
      <c r="T39135" s="119"/>
      <c r="V39135" s="119"/>
      <c r="X39135" s="119"/>
      <c r="Z39135" s="119"/>
    </row>
    <row r="39136" spans="16:26" x14ac:dyDescent="0.25">
      <c r="P39136" s="119"/>
      <c r="R39136" s="119"/>
      <c r="T39136" s="119"/>
      <c r="V39136" s="119"/>
      <c r="X39136" s="119"/>
      <c r="Z39136" s="119"/>
    </row>
    <row r="39137" spans="16:26" x14ac:dyDescent="0.25">
      <c r="P39137" s="121"/>
      <c r="R39137" s="121"/>
      <c r="T39137" s="121"/>
      <c r="V39137" s="121"/>
      <c r="X39137" s="121"/>
      <c r="Z39137" s="121"/>
    </row>
    <row r="39138" spans="16:26" x14ac:dyDescent="0.25">
      <c r="P39138" s="121"/>
      <c r="R39138" s="121"/>
      <c r="T39138" s="121"/>
      <c r="V39138" s="121"/>
      <c r="X39138" s="121"/>
      <c r="Z39138" s="121"/>
    </row>
    <row r="39139" spans="16:26" x14ac:dyDescent="0.25">
      <c r="P39139" s="121"/>
      <c r="R39139" s="121"/>
      <c r="T39139" s="121"/>
      <c r="V39139" s="121"/>
      <c r="X39139" s="121"/>
      <c r="Z39139" s="121"/>
    </row>
    <row r="39140" spans="16:26" x14ac:dyDescent="0.25">
      <c r="P39140" s="121"/>
      <c r="R39140" s="121"/>
      <c r="T39140" s="121"/>
      <c r="V39140" s="121"/>
      <c r="X39140" s="121"/>
      <c r="Z39140" s="121"/>
    </row>
    <row r="39141" spans="16:26" x14ac:dyDescent="0.25">
      <c r="P39141" s="122"/>
      <c r="R39141" s="122"/>
      <c r="T39141" s="122"/>
      <c r="V39141" s="122"/>
      <c r="X39141" s="122"/>
      <c r="Z39141" s="122"/>
    </row>
    <row r="39142" spans="16:26" x14ac:dyDescent="0.25">
      <c r="P39142" s="118"/>
      <c r="R39142" s="118"/>
      <c r="T39142" s="118"/>
      <c r="V39142" s="118"/>
      <c r="X39142" s="118"/>
      <c r="Z39142" s="118"/>
    </row>
    <row r="39143" spans="16:26" x14ac:dyDescent="0.25">
      <c r="P39143" s="119"/>
      <c r="R39143" s="119"/>
      <c r="T39143" s="119"/>
      <c r="V39143" s="119"/>
      <c r="X39143" s="119"/>
      <c r="Z39143" s="119"/>
    </row>
    <row r="39144" spans="16:26" x14ac:dyDescent="0.25">
      <c r="P39144" s="119"/>
      <c r="R39144" s="119"/>
      <c r="T39144" s="119"/>
      <c r="V39144" s="119"/>
      <c r="X39144" s="119"/>
      <c r="Z39144" s="119"/>
    </row>
    <row r="39145" spans="16:26" x14ac:dyDescent="0.25">
      <c r="P39145" s="120"/>
      <c r="R39145" s="120"/>
      <c r="T39145" s="120"/>
      <c r="V39145" s="120"/>
      <c r="X39145" s="120"/>
      <c r="Z39145" s="120"/>
    </row>
    <row r="39146" spans="16:26" x14ac:dyDescent="0.25">
      <c r="P39146" s="119"/>
      <c r="R39146" s="119"/>
      <c r="T39146" s="119"/>
      <c r="V39146" s="119"/>
      <c r="X39146" s="119"/>
      <c r="Z39146" s="119"/>
    </row>
    <row r="39147" spans="16:26" x14ac:dyDescent="0.25">
      <c r="P39147" s="119"/>
      <c r="R39147" s="119"/>
      <c r="T39147" s="119"/>
      <c r="V39147" s="119"/>
      <c r="X39147" s="119"/>
      <c r="Z39147" s="119"/>
    </row>
    <row r="39148" spans="16:26" x14ac:dyDescent="0.25">
      <c r="P39148" s="120"/>
      <c r="R39148" s="120"/>
      <c r="T39148" s="120"/>
      <c r="V39148" s="120"/>
      <c r="X39148" s="120"/>
      <c r="Z39148" s="120"/>
    </row>
    <row r="39149" spans="16:26" x14ac:dyDescent="0.25">
      <c r="P39149" s="119"/>
      <c r="R39149" s="119"/>
      <c r="T39149" s="119"/>
      <c r="V39149" s="119"/>
      <c r="X39149" s="119"/>
      <c r="Z39149" s="119"/>
    </row>
    <row r="39150" spans="16:26" x14ac:dyDescent="0.25">
      <c r="P39150" s="120"/>
      <c r="R39150" s="120"/>
      <c r="T39150" s="120"/>
      <c r="V39150" s="120"/>
      <c r="X39150" s="120"/>
      <c r="Z39150" s="120"/>
    </row>
    <row r="39151" spans="16:26" x14ac:dyDescent="0.25">
      <c r="P39151" s="119"/>
      <c r="R39151" s="119"/>
      <c r="T39151" s="119"/>
      <c r="V39151" s="119"/>
      <c r="X39151" s="119"/>
      <c r="Z39151" s="119"/>
    </row>
    <row r="39152" spans="16:26" x14ac:dyDescent="0.25">
      <c r="P39152" s="119"/>
      <c r="R39152" s="119"/>
      <c r="T39152" s="119"/>
      <c r="V39152" s="119"/>
      <c r="X39152" s="119"/>
      <c r="Z39152" s="119"/>
    </row>
    <row r="39153" spans="16:26" x14ac:dyDescent="0.25">
      <c r="P39153" s="119"/>
      <c r="R39153" s="119"/>
      <c r="T39153" s="119"/>
      <c r="V39153" s="119"/>
      <c r="X39153" s="119"/>
      <c r="Z39153" s="119"/>
    </row>
    <row r="39154" spans="16:26" x14ac:dyDescent="0.25">
      <c r="P39154" s="121"/>
      <c r="R39154" s="121"/>
      <c r="T39154" s="121"/>
      <c r="V39154" s="121"/>
      <c r="X39154" s="121"/>
      <c r="Z39154" s="121"/>
    </row>
    <row r="39155" spans="16:26" x14ac:dyDescent="0.25">
      <c r="P39155" s="121"/>
      <c r="R39155" s="121"/>
      <c r="T39155" s="121"/>
      <c r="V39155" s="121"/>
      <c r="X39155" s="121"/>
      <c r="Z39155" s="121"/>
    </row>
    <row r="39156" spans="16:26" x14ac:dyDescent="0.25">
      <c r="P39156" s="121"/>
      <c r="R39156" s="121"/>
      <c r="T39156" s="121"/>
      <c r="V39156" s="121"/>
      <c r="X39156" s="121"/>
      <c r="Z39156" s="121"/>
    </row>
    <row r="39157" spans="16:26" x14ac:dyDescent="0.25">
      <c r="P39157" s="121"/>
      <c r="R39157" s="121"/>
      <c r="T39157" s="121"/>
      <c r="V39157" s="121"/>
      <c r="X39157" s="121"/>
      <c r="Z39157" s="121"/>
    </row>
    <row r="39158" spans="16:26" x14ac:dyDescent="0.25">
      <c r="P39158" s="122"/>
      <c r="R39158" s="122"/>
      <c r="T39158" s="122"/>
      <c r="V39158" s="122"/>
      <c r="X39158" s="122"/>
      <c r="Z39158" s="122"/>
    </row>
    <row r="39159" spans="16:26" x14ac:dyDescent="0.25">
      <c r="P39159" s="118"/>
      <c r="R39159" s="118"/>
      <c r="T39159" s="118"/>
      <c r="V39159" s="118"/>
      <c r="X39159" s="118"/>
      <c r="Z39159" s="118"/>
    </row>
    <row r="39160" spans="16:26" x14ac:dyDescent="0.25">
      <c r="P39160" s="119"/>
      <c r="R39160" s="119"/>
      <c r="T39160" s="119"/>
      <c r="V39160" s="119"/>
      <c r="X39160" s="119"/>
      <c r="Z39160" s="119"/>
    </row>
    <row r="39161" spans="16:26" x14ac:dyDescent="0.25">
      <c r="P39161" s="119"/>
      <c r="R39161" s="119"/>
      <c r="T39161" s="119"/>
      <c r="V39161" s="119"/>
      <c r="X39161" s="119"/>
      <c r="Z39161" s="119"/>
    </row>
    <row r="39162" spans="16:26" x14ac:dyDescent="0.25">
      <c r="P39162" s="120"/>
      <c r="R39162" s="120"/>
      <c r="T39162" s="120"/>
      <c r="V39162" s="120"/>
      <c r="X39162" s="120"/>
      <c r="Z39162" s="120"/>
    </row>
    <row r="39163" spans="16:26" x14ac:dyDescent="0.25">
      <c r="P39163" s="119"/>
      <c r="R39163" s="119"/>
      <c r="T39163" s="119"/>
      <c r="V39163" s="119"/>
      <c r="X39163" s="119"/>
      <c r="Z39163" s="119"/>
    </row>
    <row r="39164" spans="16:26" x14ac:dyDescent="0.25">
      <c r="P39164" s="119"/>
      <c r="R39164" s="119"/>
      <c r="T39164" s="119"/>
      <c r="V39164" s="119"/>
      <c r="X39164" s="119"/>
      <c r="Z39164" s="119"/>
    </row>
    <row r="39165" spans="16:26" x14ac:dyDescent="0.25">
      <c r="P39165" s="120"/>
      <c r="R39165" s="120"/>
      <c r="T39165" s="120"/>
      <c r="V39165" s="120"/>
      <c r="X39165" s="120"/>
      <c r="Z39165" s="120"/>
    </row>
    <row r="39166" spans="16:26" x14ac:dyDescent="0.25">
      <c r="P39166" s="119"/>
      <c r="R39166" s="119"/>
      <c r="T39166" s="119"/>
      <c r="V39166" s="119"/>
      <c r="X39166" s="119"/>
      <c r="Z39166" s="119"/>
    </row>
    <row r="39167" spans="16:26" x14ac:dyDescent="0.25">
      <c r="P39167" s="120"/>
      <c r="R39167" s="120"/>
      <c r="T39167" s="120"/>
      <c r="V39167" s="120"/>
      <c r="X39167" s="120"/>
      <c r="Z39167" s="120"/>
    </row>
    <row r="39168" spans="16:26" x14ac:dyDescent="0.25">
      <c r="P39168" s="119"/>
      <c r="R39168" s="119"/>
      <c r="T39168" s="119"/>
      <c r="V39168" s="119"/>
      <c r="X39168" s="119"/>
      <c r="Z39168" s="119"/>
    </row>
    <row r="39169" spans="16:26" x14ac:dyDescent="0.25">
      <c r="P39169" s="119"/>
      <c r="R39169" s="119"/>
      <c r="T39169" s="119"/>
      <c r="V39169" s="119"/>
      <c r="X39169" s="119"/>
      <c r="Z39169" s="119"/>
    </row>
    <row r="39170" spans="16:26" x14ac:dyDescent="0.25">
      <c r="P39170" s="119"/>
      <c r="R39170" s="119"/>
      <c r="T39170" s="119"/>
      <c r="V39170" s="119"/>
      <c r="X39170" s="119"/>
      <c r="Z39170" s="119"/>
    </row>
    <row r="39171" spans="16:26" x14ac:dyDescent="0.25">
      <c r="P39171" s="121"/>
      <c r="R39171" s="121"/>
      <c r="T39171" s="121"/>
      <c r="V39171" s="121"/>
      <c r="X39171" s="121"/>
      <c r="Z39171" s="121"/>
    </row>
    <row r="39172" spans="16:26" x14ac:dyDescent="0.25">
      <c r="P39172" s="121"/>
      <c r="R39172" s="121"/>
      <c r="T39172" s="121"/>
      <c r="V39172" s="121"/>
      <c r="X39172" s="121"/>
      <c r="Z39172" s="121"/>
    </row>
    <row r="39173" spans="16:26" x14ac:dyDescent="0.25">
      <c r="P39173" s="121"/>
      <c r="R39173" s="121"/>
      <c r="T39173" s="121"/>
      <c r="V39173" s="121"/>
      <c r="X39173" s="121"/>
      <c r="Z39173" s="121"/>
    </row>
    <row r="39174" spans="16:26" x14ac:dyDescent="0.25">
      <c r="P39174" s="121"/>
      <c r="R39174" s="121"/>
      <c r="T39174" s="121"/>
      <c r="V39174" s="121"/>
      <c r="X39174" s="121"/>
      <c r="Z39174" s="121"/>
    </row>
    <row r="39175" spans="16:26" x14ac:dyDescent="0.25">
      <c r="P39175" s="122"/>
      <c r="R39175" s="122"/>
      <c r="T39175" s="122"/>
      <c r="V39175" s="122"/>
      <c r="X39175" s="122"/>
      <c r="Z39175" s="122"/>
    </row>
    <row r="39176" spans="16:26" x14ac:dyDescent="0.25">
      <c r="P39176" s="118"/>
      <c r="R39176" s="118"/>
      <c r="T39176" s="118"/>
      <c r="V39176" s="118"/>
      <c r="X39176" s="118"/>
      <c r="Z39176" s="118"/>
    </row>
    <row r="39177" spans="16:26" x14ac:dyDescent="0.25">
      <c r="P39177" s="119"/>
      <c r="R39177" s="119"/>
      <c r="T39177" s="119"/>
      <c r="V39177" s="119"/>
      <c r="X39177" s="119"/>
      <c r="Z39177" s="119"/>
    </row>
    <row r="39178" spans="16:26" x14ac:dyDescent="0.25">
      <c r="P39178" s="119"/>
      <c r="R39178" s="119"/>
      <c r="T39178" s="119"/>
      <c r="V39178" s="119"/>
      <c r="X39178" s="119"/>
      <c r="Z39178" s="119"/>
    </row>
    <row r="39179" spans="16:26" x14ac:dyDescent="0.25">
      <c r="P39179" s="120"/>
      <c r="R39179" s="120"/>
      <c r="T39179" s="120"/>
      <c r="V39179" s="120"/>
      <c r="X39179" s="120"/>
      <c r="Z39179" s="120"/>
    </row>
    <row r="39180" spans="16:26" x14ac:dyDescent="0.25">
      <c r="P39180" s="119"/>
      <c r="R39180" s="119"/>
      <c r="T39180" s="119"/>
      <c r="V39180" s="119"/>
      <c r="X39180" s="119"/>
      <c r="Z39180" s="119"/>
    </row>
    <row r="39181" spans="16:26" x14ac:dyDescent="0.25">
      <c r="P39181" s="119"/>
      <c r="R39181" s="119"/>
      <c r="T39181" s="119"/>
      <c r="V39181" s="119"/>
      <c r="X39181" s="119"/>
      <c r="Z39181" s="119"/>
    </row>
    <row r="39182" spans="16:26" x14ac:dyDescent="0.25">
      <c r="P39182" s="120"/>
      <c r="R39182" s="120"/>
      <c r="T39182" s="120"/>
      <c r="V39182" s="120"/>
      <c r="X39182" s="120"/>
      <c r="Z39182" s="120"/>
    </row>
    <row r="39183" spans="16:26" x14ac:dyDescent="0.25">
      <c r="P39183" s="119"/>
      <c r="R39183" s="119"/>
      <c r="T39183" s="119"/>
      <c r="V39183" s="119"/>
      <c r="X39183" s="119"/>
      <c r="Z39183" s="119"/>
    </row>
    <row r="39184" spans="16:26" x14ac:dyDescent="0.25">
      <c r="P39184" s="120"/>
      <c r="R39184" s="120"/>
      <c r="T39184" s="120"/>
      <c r="V39184" s="120"/>
      <c r="X39184" s="120"/>
      <c r="Z39184" s="120"/>
    </row>
    <row r="39185" spans="16:26" x14ac:dyDescent="0.25">
      <c r="P39185" s="119"/>
      <c r="R39185" s="119"/>
      <c r="T39185" s="119"/>
      <c r="V39185" s="119"/>
      <c r="X39185" s="119"/>
      <c r="Z39185" s="119"/>
    </row>
    <row r="39186" spans="16:26" x14ac:dyDescent="0.25">
      <c r="P39186" s="119"/>
      <c r="R39186" s="119"/>
      <c r="T39186" s="119"/>
      <c r="V39186" s="119"/>
      <c r="X39186" s="119"/>
      <c r="Z39186" s="119"/>
    </row>
    <row r="39187" spans="16:26" x14ac:dyDescent="0.25">
      <c r="P39187" s="119"/>
      <c r="R39187" s="119"/>
      <c r="T39187" s="119"/>
      <c r="V39187" s="119"/>
      <c r="X39187" s="119"/>
      <c r="Z39187" s="119"/>
    </row>
    <row r="39188" spans="16:26" x14ac:dyDescent="0.25">
      <c r="P39188" s="121"/>
      <c r="R39188" s="121"/>
      <c r="T39188" s="121"/>
      <c r="V39188" s="121"/>
      <c r="X39188" s="121"/>
      <c r="Z39188" s="121"/>
    </row>
    <row r="39189" spans="16:26" x14ac:dyDescent="0.25">
      <c r="P39189" s="121"/>
      <c r="R39189" s="121"/>
      <c r="T39189" s="121"/>
      <c r="V39189" s="121"/>
      <c r="X39189" s="121"/>
      <c r="Z39189" s="121"/>
    </row>
    <row r="39190" spans="16:26" x14ac:dyDescent="0.25">
      <c r="P39190" s="121"/>
      <c r="R39190" s="121"/>
      <c r="T39190" s="121"/>
      <c r="V39190" s="121"/>
      <c r="X39190" s="121"/>
      <c r="Z39190" s="121"/>
    </row>
    <row r="39191" spans="16:26" x14ac:dyDescent="0.25">
      <c r="P39191" s="121"/>
      <c r="R39191" s="121"/>
      <c r="T39191" s="121"/>
      <c r="V39191" s="121"/>
      <c r="X39191" s="121"/>
      <c r="Z39191" s="121"/>
    </row>
    <row r="39192" spans="16:26" x14ac:dyDescent="0.25">
      <c r="P39192" s="122"/>
      <c r="R39192" s="122"/>
      <c r="T39192" s="122"/>
      <c r="V39192" s="122"/>
      <c r="X39192" s="122"/>
      <c r="Z39192" s="122"/>
    </row>
    <row r="39193" spans="16:26" x14ac:dyDescent="0.25">
      <c r="P39193" s="118"/>
      <c r="R39193" s="118"/>
      <c r="T39193" s="118"/>
      <c r="V39193" s="118"/>
      <c r="X39193" s="118"/>
      <c r="Z39193" s="118"/>
    </row>
    <row r="39194" spans="16:26" x14ac:dyDescent="0.25">
      <c r="P39194" s="119"/>
      <c r="R39194" s="119"/>
      <c r="T39194" s="119"/>
      <c r="V39194" s="119"/>
      <c r="X39194" s="119"/>
      <c r="Z39194" s="119"/>
    </row>
    <row r="39195" spans="16:26" x14ac:dyDescent="0.25">
      <c r="P39195" s="119"/>
      <c r="R39195" s="119"/>
      <c r="T39195" s="119"/>
      <c r="V39195" s="119"/>
      <c r="X39195" s="119"/>
      <c r="Z39195" s="119"/>
    </row>
    <row r="39196" spans="16:26" x14ac:dyDescent="0.25">
      <c r="P39196" s="120"/>
      <c r="R39196" s="120"/>
      <c r="T39196" s="120"/>
      <c r="V39196" s="120"/>
      <c r="X39196" s="120"/>
      <c r="Z39196" s="120"/>
    </row>
    <row r="39197" spans="16:26" x14ac:dyDescent="0.25">
      <c r="P39197" s="119"/>
      <c r="R39197" s="119"/>
      <c r="T39197" s="119"/>
      <c r="V39197" s="119"/>
      <c r="X39197" s="119"/>
      <c r="Z39197" s="119"/>
    </row>
    <row r="39198" spans="16:26" x14ac:dyDescent="0.25">
      <c r="P39198" s="119"/>
      <c r="R39198" s="119"/>
      <c r="T39198" s="119"/>
      <c r="V39198" s="119"/>
      <c r="X39198" s="119"/>
      <c r="Z39198" s="119"/>
    </row>
    <row r="39199" spans="16:26" x14ac:dyDescent="0.25">
      <c r="P39199" s="120"/>
      <c r="R39199" s="120"/>
      <c r="T39199" s="120"/>
      <c r="V39199" s="120"/>
      <c r="X39199" s="120"/>
      <c r="Z39199" s="120"/>
    </row>
    <row r="39200" spans="16:26" x14ac:dyDescent="0.25">
      <c r="P39200" s="119"/>
      <c r="R39200" s="119"/>
      <c r="T39200" s="119"/>
      <c r="V39200" s="119"/>
      <c r="X39200" s="119"/>
      <c r="Z39200" s="119"/>
    </row>
    <row r="39201" spans="16:26" x14ac:dyDescent="0.25">
      <c r="P39201" s="120"/>
      <c r="R39201" s="120"/>
      <c r="T39201" s="120"/>
      <c r="V39201" s="120"/>
      <c r="X39201" s="120"/>
      <c r="Z39201" s="120"/>
    </row>
    <row r="39202" spans="16:26" x14ac:dyDescent="0.25">
      <c r="P39202" s="119"/>
      <c r="R39202" s="119"/>
      <c r="T39202" s="119"/>
      <c r="V39202" s="119"/>
      <c r="X39202" s="119"/>
      <c r="Z39202" s="119"/>
    </row>
    <row r="39203" spans="16:26" x14ac:dyDescent="0.25">
      <c r="P39203" s="119"/>
      <c r="R39203" s="119"/>
      <c r="T39203" s="119"/>
      <c r="V39203" s="119"/>
      <c r="X39203" s="119"/>
      <c r="Z39203" s="119"/>
    </row>
    <row r="39204" spans="16:26" x14ac:dyDescent="0.25">
      <c r="P39204" s="119"/>
      <c r="R39204" s="119"/>
      <c r="T39204" s="119"/>
      <c r="V39204" s="119"/>
      <c r="X39204" s="119"/>
      <c r="Z39204" s="119"/>
    </row>
    <row r="39205" spans="16:26" x14ac:dyDescent="0.25">
      <c r="P39205" s="121"/>
      <c r="R39205" s="121"/>
      <c r="T39205" s="121"/>
      <c r="V39205" s="121"/>
      <c r="X39205" s="121"/>
      <c r="Z39205" s="121"/>
    </row>
    <row r="39206" spans="16:26" x14ac:dyDescent="0.25">
      <c r="P39206" s="121"/>
      <c r="R39206" s="121"/>
      <c r="T39206" s="121"/>
      <c r="V39206" s="121"/>
      <c r="X39206" s="121"/>
      <c r="Z39206" s="121"/>
    </row>
    <row r="39207" spans="16:26" x14ac:dyDescent="0.25">
      <c r="P39207" s="121"/>
      <c r="R39207" s="121"/>
      <c r="T39207" s="121"/>
      <c r="V39207" s="121"/>
      <c r="X39207" s="121"/>
      <c r="Z39207" s="121"/>
    </row>
    <row r="39208" spans="16:26" x14ac:dyDescent="0.25">
      <c r="P39208" s="121"/>
      <c r="R39208" s="121"/>
      <c r="T39208" s="121"/>
      <c r="V39208" s="121"/>
      <c r="X39208" s="121"/>
      <c r="Z39208" s="121"/>
    </row>
    <row r="39209" spans="16:26" x14ac:dyDescent="0.25">
      <c r="P39209" s="122"/>
      <c r="R39209" s="122"/>
      <c r="T39209" s="122"/>
      <c r="V39209" s="122"/>
      <c r="X39209" s="122"/>
      <c r="Z39209" s="122"/>
    </row>
    <row r="39210" spans="16:26" x14ac:dyDescent="0.25">
      <c r="P39210" s="118"/>
      <c r="R39210" s="118"/>
      <c r="T39210" s="118"/>
      <c r="V39210" s="118"/>
      <c r="X39210" s="118"/>
      <c r="Z39210" s="118"/>
    </row>
    <row r="39211" spans="16:26" x14ac:dyDescent="0.25">
      <c r="P39211" s="119"/>
      <c r="R39211" s="119"/>
      <c r="T39211" s="119"/>
      <c r="V39211" s="119"/>
      <c r="X39211" s="119"/>
      <c r="Z39211" s="119"/>
    </row>
    <row r="39212" spans="16:26" x14ac:dyDescent="0.25">
      <c r="P39212" s="119"/>
      <c r="R39212" s="119"/>
      <c r="T39212" s="119"/>
      <c r="V39212" s="119"/>
      <c r="X39212" s="119"/>
      <c r="Z39212" s="119"/>
    </row>
    <row r="39213" spans="16:26" x14ac:dyDescent="0.25">
      <c r="P39213" s="120"/>
      <c r="R39213" s="120"/>
      <c r="T39213" s="120"/>
      <c r="V39213" s="120"/>
      <c r="X39213" s="120"/>
      <c r="Z39213" s="120"/>
    </row>
    <row r="39214" spans="16:26" x14ac:dyDescent="0.25">
      <c r="P39214" s="119"/>
      <c r="R39214" s="119"/>
      <c r="T39214" s="119"/>
      <c r="V39214" s="119"/>
      <c r="X39214" s="119"/>
      <c r="Z39214" s="119"/>
    </row>
    <row r="39215" spans="16:26" x14ac:dyDescent="0.25">
      <c r="P39215" s="119"/>
      <c r="R39215" s="119"/>
      <c r="T39215" s="119"/>
      <c r="V39215" s="119"/>
      <c r="X39215" s="119"/>
      <c r="Z39215" s="119"/>
    </row>
    <row r="39216" spans="16:26" x14ac:dyDescent="0.25">
      <c r="P39216" s="120"/>
      <c r="R39216" s="120"/>
      <c r="T39216" s="120"/>
      <c r="V39216" s="120"/>
      <c r="X39216" s="120"/>
      <c r="Z39216" s="120"/>
    </row>
    <row r="39217" spans="16:26" x14ac:dyDescent="0.25">
      <c r="P39217" s="119"/>
      <c r="R39217" s="119"/>
      <c r="T39217" s="119"/>
      <c r="V39217" s="119"/>
      <c r="X39217" s="119"/>
      <c r="Z39217" s="119"/>
    </row>
    <row r="39218" spans="16:26" x14ac:dyDescent="0.25">
      <c r="P39218" s="120"/>
      <c r="R39218" s="120"/>
      <c r="T39218" s="120"/>
      <c r="V39218" s="120"/>
      <c r="X39218" s="120"/>
      <c r="Z39218" s="120"/>
    </row>
    <row r="39219" spans="16:26" x14ac:dyDescent="0.25">
      <c r="P39219" s="119"/>
      <c r="R39219" s="119"/>
      <c r="T39219" s="119"/>
      <c r="V39219" s="119"/>
      <c r="X39219" s="119"/>
      <c r="Z39219" s="119"/>
    </row>
    <row r="39220" spans="16:26" x14ac:dyDescent="0.25">
      <c r="P39220" s="119"/>
      <c r="R39220" s="119"/>
      <c r="T39220" s="119"/>
      <c r="V39220" s="119"/>
      <c r="X39220" s="119"/>
      <c r="Z39220" s="119"/>
    </row>
    <row r="39221" spans="16:26" x14ac:dyDescent="0.25">
      <c r="P39221" s="119"/>
      <c r="R39221" s="119"/>
      <c r="T39221" s="119"/>
      <c r="V39221" s="119"/>
      <c r="X39221" s="119"/>
      <c r="Z39221" s="119"/>
    </row>
    <row r="39222" spans="16:26" x14ac:dyDescent="0.25">
      <c r="P39222" s="121"/>
      <c r="R39222" s="121"/>
      <c r="T39222" s="121"/>
      <c r="V39222" s="121"/>
      <c r="X39222" s="121"/>
      <c r="Z39222" s="121"/>
    </row>
    <row r="39223" spans="16:26" x14ac:dyDescent="0.25">
      <c r="P39223" s="121"/>
      <c r="R39223" s="121"/>
      <c r="T39223" s="121"/>
      <c r="V39223" s="121"/>
      <c r="X39223" s="121"/>
      <c r="Z39223" s="121"/>
    </row>
    <row r="39224" spans="16:26" x14ac:dyDescent="0.25">
      <c r="P39224" s="121"/>
      <c r="R39224" s="121"/>
      <c r="T39224" s="121"/>
      <c r="V39224" s="121"/>
      <c r="X39224" s="121"/>
      <c r="Z39224" s="121"/>
    </row>
    <row r="39225" spans="16:26" x14ac:dyDescent="0.25">
      <c r="P39225" s="121"/>
      <c r="R39225" s="121"/>
      <c r="T39225" s="121"/>
      <c r="V39225" s="121"/>
      <c r="X39225" s="121"/>
      <c r="Z39225" s="121"/>
    </row>
    <row r="39226" spans="16:26" x14ac:dyDescent="0.25">
      <c r="P39226" s="122"/>
      <c r="R39226" s="122"/>
      <c r="T39226" s="122"/>
      <c r="V39226" s="122"/>
      <c r="X39226" s="122"/>
      <c r="Z39226" s="122"/>
    </row>
    <row r="39227" spans="16:26" x14ac:dyDescent="0.25">
      <c r="P39227" s="118"/>
      <c r="R39227" s="118"/>
      <c r="T39227" s="118"/>
      <c r="V39227" s="118"/>
      <c r="X39227" s="118"/>
      <c r="Z39227" s="118"/>
    </row>
    <row r="39228" spans="16:26" x14ac:dyDescent="0.25">
      <c r="P39228" s="119"/>
      <c r="R39228" s="119"/>
      <c r="T39228" s="119"/>
      <c r="V39228" s="119"/>
      <c r="X39228" s="119"/>
      <c r="Z39228" s="119"/>
    </row>
    <row r="39229" spans="16:26" x14ac:dyDescent="0.25">
      <c r="P39229" s="119"/>
      <c r="R39229" s="119"/>
      <c r="T39229" s="119"/>
      <c r="V39229" s="119"/>
      <c r="X39229" s="119"/>
      <c r="Z39229" s="119"/>
    </row>
    <row r="39230" spans="16:26" x14ac:dyDescent="0.25">
      <c r="P39230" s="120"/>
      <c r="R39230" s="120"/>
      <c r="T39230" s="120"/>
      <c r="V39230" s="120"/>
      <c r="X39230" s="120"/>
      <c r="Z39230" s="120"/>
    </row>
    <row r="39231" spans="16:26" x14ac:dyDescent="0.25">
      <c r="P39231" s="119"/>
      <c r="R39231" s="119"/>
      <c r="T39231" s="119"/>
      <c r="V39231" s="119"/>
      <c r="X39231" s="119"/>
      <c r="Z39231" s="119"/>
    </row>
    <row r="39232" spans="16:26" x14ac:dyDescent="0.25">
      <c r="P39232" s="119"/>
      <c r="R39232" s="119"/>
      <c r="T39232" s="119"/>
      <c r="V39232" s="119"/>
      <c r="X39232" s="119"/>
      <c r="Z39232" s="119"/>
    </row>
    <row r="39233" spans="16:26" x14ac:dyDescent="0.25">
      <c r="P39233" s="120"/>
      <c r="R39233" s="120"/>
      <c r="T39233" s="120"/>
      <c r="V39233" s="120"/>
      <c r="X39233" s="120"/>
      <c r="Z39233" s="120"/>
    </row>
    <row r="39234" spans="16:26" x14ac:dyDescent="0.25">
      <c r="P39234" s="119"/>
      <c r="R39234" s="119"/>
      <c r="T39234" s="119"/>
      <c r="V39234" s="119"/>
      <c r="X39234" s="119"/>
      <c r="Z39234" s="119"/>
    </row>
    <row r="39235" spans="16:26" x14ac:dyDescent="0.25">
      <c r="P39235" s="120"/>
      <c r="R39235" s="120"/>
      <c r="T39235" s="120"/>
      <c r="V39235" s="120"/>
      <c r="X39235" s="120"/>
      <c r="Z39235" s="120"/>
    </row>
    <row r="39236" spans="16:26" x14ac:dyDescent="0.25">
      <c r="P39236" s="119"/>
      <c r="R39236" s="119"/>
      <c r="T39236" s="119"/>
      <c r="V39236" s="119"/>
      <c r="X39236" s="119"/>
      <c r="Z39236" s="119"/>
    </row>
    <row r="39237" spans="16:26" x14ac:dyDescent="0.25">
      <c r="P39237" s="119"/>
      <c r="R39237" s="119"/>
      <c r="T39237" s="119"/>
      <c r="V39237" s="119"/>
      <c r="X39237" s="119"/>
      <c r="Z39237" s="119"/>
    </row>
    <row r="39238" spans="16:26" x14ac:dyDescent="0.25">
      <c r="P39238" s="119"/>
      <c r="R39238" s="119"/>
      <c r="T39238" s="119"/>
      <c r="V39238" s="119"/>
      <c r="X39238" s="119"/>
      <c r="Z39238" s="119"/>
    </row>
    <row r="39239" spans="16:26" x14ac:dyDescent="0.25">
      <c r="P39239" s="121"/>
      <c r="R39239" s="121"/>
      <c r="T39239" s="121"/>
      <c r="V39239" s="121"/>
      <c r="X39239" s="121"/>
      <c r="Z39239" s="121"/>
    </row>
    <row r="39240" spans="16:26" x14ac:dyDescent="0.25">
      <c r="P39240" s="121"/>
      <c r="R39240" s="121"/>
      <c r="T39240" s="121"/>
      <c r="V39240" s="121"/>
      <c r="X39240" s="121"/>
      <c r="Z39240" s="121"/>
    </row>
    <row r="39241" spans="16:26" x14ac:dyDescent="0.25">
      <c r="P39241" s="121"/>
      <c r="R39241" s="121"/>
      <c r="T39241" s="121"/>
      <c r="V39241" s="121"/>
      <c r="X39241" s="121"/>
      <c r="Z39241" s="121"/>
    </row>
    <row r="39242" spans="16:26" x14ac:dyDescent="0.25">
      <c r="P39242" s="121"/>
      <c r="R39242" s="121"/>
      <c r="T39242" s="121"/>
      <c r="V39242" s="121"/>
      <c r="X39242" s="121"/>
      <c r="Z39242" s="121"/>
    </row>
    <row r="39243" spans="16:26" x14ac:dyDescent="0.25">
      <c r="P39243" s="122"/>
      <c r="R39243" s="122"/>
      <c r="T39243" s="122"/>
      <c r="V39243" s="122"/>
      <c r="X39243" s="122"/>
      <c r="Z39243" s="122"/>
    </row>
    <row r="39244" spans="16:26" x14ac:dyDescent="0.25">
      <c r="P39244" s="118"/>
      <c r="R39244" s="118"/>
      <c r="T39244" s="118"/>
      <c r="V39244" s="118"/>
      <c r="X39244" s="118"/>
      <c r="Z39244" s="118"/>
    </row>
    <row r="39245" spans="16:26" x14ac:dyDescent="0.25">
      <c r="P39245" s="119"/>
      <c r="R39245" s="119"/>
      <c r="T39245" s="119"/>
      <c r="V39245" s="119"/>
      <c r="X39245" s="119"/>
      <c r="Z39245" s="119"/>
    </row>
    <row r="39246" spans="16:26" x14ac:dyDescent="0.25">
      <c r="P39246" s="119"/>
      <c r="R39246" s="119"/>
      <c r="T39246" s="119"/>
      <c r="V39246" s="119"/>
      <c r="X39246" s="119"/>
      <c r="Z39246" s="119"/>
    </row>
    <row r="39247" spans="16:26" x14ac:dyDescent="0.25">
      <c r="P39247" s="120"/>
      <c r="R39247" s="120"/>
      <c r="T39247" s="120"/>
      <c r="V39247" s="120"/>
      <c r="X39247" s="120"/>
      <c r="Z39247" s="120"/>
    </row>
    <row r="39248" spans="16:26" x14ac:dyDescent="0.25">
      <c r="P39248" s="119"/>
      <c r="R39248" s="119"/>
      <c r="T39248" s="119"/>
      <c r="V39248" s="119"/>
      <c r="X39248" s="119"/>
      <c r="Z39248" s="119"/>
    </row>
    <row r="39249" spans="16:26" x14ac:dyDescent="0.25">
      <c r="P39249" s="119"/>
      <c r="R39249" s="119"/>
      <c r="T39249" s="119"/>
      <c r="V39249" s="119"/>
      <c r="X39249" s="119"/>
      <c r="Z39249" s="119"/>
    </row>
    <row r="39250" spans="16:26" x14ac:dyDescent="0.25">
      <c r="P39250" s="120"/>
      <c r="R39250" s="120"/>
      <c r="T39250" s="120"/>
      <c r="V39250" s="120"/>
      <c r="X39250" s="120"/>
      <c r="Z39250" s="120"/>
    </row>
    <row r="39251" spans="16:26" x14ac:dyDescent="0.25">
      <c r="P39251" s="119"/>
      <c r="R39251" s="119"/>
      <c r="T39251" s="119"/>
      <c r="V39251" s="119"/>
      <c r="X39251" s="119"/>
      <c r="Z39251" s="119"/>
    </row>
    <row r="39252" spans="16:26" x14ac:dyDescent="0.25">
      <c r="P39252" s="120"/>
      <c r="R39252" s="120"/>
      <c r="T39252" s="120"/>
      <c r="V39252" s="120"/>
      <c r="X39252" s="120"/>
      <c r="Z39252" s="120"/>
    </row>
    <row r="39253" spans="16:26" x14ac:dyDescent="0.25">
      <c r="P39253" s="119"/>
      <c r="R39253" s="119"/>
      <c r="T39253" s="119"/>
      <c r="V39253" s="119"/>
      <c r="X39253" s="119"/>
      <c r="Z39253" s="119"/>
    </row>
    <row r="39254" spans="16:26" x14ac:dyDescent="0.25">
      <c r="P39254" s="119"/>
      <c r="R39254" s="119"/>
      <c r="T39254" s="119"/>
      <c r="V39254" s="119"/>
      <c r="X39254" s="119"/>
      <c r="Z39254" s="119"/>
    </row>
    <row r="39255" spans="16:26" x14ac:dyDescent="0.25">
      <c r="P39255" s="119"/>
      <c r="R39255" s="119"/>
      <c r="T39255" s="119"/>
      <c r="V39255" s="119"/>
      <c r="X39255" s="119"/>
      <c r="Z39255" s="119"/>
    </row>
    <row r="39256" spans="16:26" x14ac:dyDescent="0.25">
      <c r="P39256" s="121"/>
      <c r="R39256" s="121"/>
      <c r="T39256" s="121"/>
      <c r="V39256" s="121"/>
      <c r="X39256" s="121"/>
      <c r="Z39256" s="121"/>
    </row>
    <row r="39257" spans="16:26" x14ac:dyDescent="0.25">
      <c r="P39257" s="121"/>
      <c r="R39257" s="121"/>
      <c r="T39257" s="121"/>
      <c r="V39257" s="121"/>
      <c r="X39257" s="121"/>
      <c r="Z39257" s="121"/>
    </row>
    <row r="39258" spans="16:26" x14ac:dyDescent="0.25">
      <c r="P39258" s="121"/>
      <c r="R39258" s="121"/>
      <c r="T39258" s="121"/>
      <c r="V39258" s="121"/>
      <c r="X39258" s="121"/>
      <c r="Z39258" s="121"/>
    </row>
    <row r="39259" spans="16:26" x14ac:dyDescent="0.25">
      <c r="P39259" s="121"/>
      <c r="R39259" s="121"/>
      <c r="T39259" s="121"/>
      <c r="V39259" s="121"/>
      <c r="X39259" s="121"/>
      <c r="Z39259" s="121"/>
    </row>
    <row r="39260" spans="16:26" x14ac:dyDescent="0.25">
      <c r="P39260" s="122"/>
      <c r="R39260" s="122"/>
      <c r="T39260" s="122"/>
      <c r="V39260" s="122"/>
      <c r="X39260" s="122"/>
      <c r="Z39260" s="122"/>
    </row>
    <row r="39261" spans="16:26" x14ac:dyDescent="0.25">
      <c r="P39261" s="118"/>
      <c r="R39261" s="118"/>
      <c r="T39261" s="118"/>
      <c r="V39261" s="118"/>
      <c r="X39261" s="118"/>
      <c r="Z39261" s="118"/>
    </row>
    <row r="39262" spans="16:26" x14ac:dyDescent="0.25">
      <c r="P39262" s="119"/>
      <c r="R39262" s="119"/>
      <c r="T39262" s="119"/>
      <c r="V39262" s="119"/>
      <c r="X39262" s="119"/>
      <c r="Z39262" s="119"/>
    </row>
    <row r="39263" spans="16:26" x14ac:dyDescent="0.25">
      <c r="P39263" s="119"/>
      <c r="R39263" s="119"/>
      <c r="T39263" s="119"/>
      <c r="V39263" s="119"/>
      <c r="X39263" s="119"/>
      <c r="Z39263" s="119"/>
    </row>
    <row r="39264" spans="16:26" x14ac:dyDescent="0.25">
      <c r="P39264" s="120"/>
      <c r="R39264" s="120"/>
      <c r="T39264" s="120"/>
      <c r="V39264" s="120"/>
      <c r="X39264" s="120"/>
      <c r="Z39264" s="120"/>
    </row>
    <row r="39265" spans="16:26" x14ac:dyDescent="0.25">
      <c r="P39265" s="119"/>
      <c r="R39265" s="119"/>
      <c r="T39265" s="119"/>
      <c r="V39265" s="119"/>
      <c r="X39265" s="119"/>
      <c r="Z39265" s="119"/>
    </row>
    <row r="39266" spans="16:26" x14ac:dyDescent="0.25">
      <c r="P39266" s="119"/>
      <c r="R39266" s="119"/>
      <c r="T39266" s="119"/>
      <c r="V39266" s="119"/>
      <c r="X39266" s="119"/>
      <c r="Z39266" s="119"/>
    </row>
    <row r="39267" spans="16:26" x14ac:dyDescent="0.25">
      <c r="P39267" s="120"/>
      <c r="R39267" s="120"/>
      <c r="T39267" s="120"/>
      <c r="V39267" s="120"/>
      <c r="X39267" s="120"/>
      <c r="Z39267" s="120"/>
    </row>
    <row r="39268" spans="16:26" x14ac:dyDescent="0.25">
      <c r="P39268" s="119"/>
      <c r="R39268" s="119"/>
      <c r="T39268" s="119"/>
      <c r="V39268" s="119"/>
      <c r="X39268" s="119"/>
      <c r="Z39268" s="119"/>
    </row>
    <row r="39269" spans="16:26" x14ac:dyDescent="0.25">
      <c r="P39269" s="120"/>
      <c r="R39269" s="120"/>
      <c r="T39269" s="120"/>
      <c r="V39269" s="120"/>
      <c r="X39269" s="120"/>
      <c r="Z39269" s="120"/>
    </row>
    <row r="39270" spans="16:26" x14ac:dyDescent="0.25">
      <c r="P39270" s="119"/>
      <c r="R39270" s="119"/>
      <c r="T39270" s="119"/>
      <c r="V39270" s="119"/>
      <c r="X39270" s="119"/>
      <c r="Z39270" s="119"/>
    </row>
    <row r="39271" spans="16:26" x14ac:dyDescent="0.25">
      <c r="P39271" s="119"/>
      <c r="R39271" s="119"/>
      <c r="T39271" s="119"/>
      <c r="V39271" s="119"/>
      <c r="X39271" s="119"/>
      <c r="Z39271" s="119"/>
    </row>
    <row r="39272" spans="16:26" x14ac:dyDescent="0.25">
      <c r="P39272" s="119"/>
      <c r="R39272" s="119"/>
      <c r="T39272" s="119"/>
      <c r="V39272" s="119"/>
      <c r="X39272" s="119"/>
      <c r="Z39272" s="119"/>
    </row>
    <row r="39273" spans="16:26" x14ac:dyDescent="0.25">
      <c r="P39273" s="121"/>
      <c r="R39273" s="121"/>
      <c r="T39273" s="121"/>
      <c r="V39273" s="121"/>
      <c r="X39273" s="121"/>
      <c r="Z39273" s="121"/>
    </row>
    <row r="39274" spans="16:26" x14ac:dyDescent="0.25">
      <c r="P39274" s="121"/>
      <c r="R39274" s="121"/>
      <c r="T39274" s="121"/>
      <c r="V39274" s="121"/>
      <c r="X39274" s="121"/>
      <c r="Z39274" s="121"/>
    </row>
    <row r="39275" spans="16:26" x14ac:dyDescent="0.25">
      <c r="P39275" s="121"/>
      <c r="R39275" s="121"/>
      <c r="T39275" s="121"/>
      <c r="V39275" s="121"/>
      <c r="X39275" s="121"/>
      <c r="Z39275" s="121"/>
    </row>
    <row r="39276" spans="16:26" x14ac:dyDescent="0.25">
      <c r="P39276" s="121"/>
      <c r="R39276" s="121"/>
      <c r="T39276" s="121"/>
      <c r="V39276" s="121"/>
      <c r="X39276" s="121"/>
      <c r="Z39276" s="121"/>
    </row>
    <row r="39277" spans="16:26" x14ac:dyDescent="0.25">
      <c r="P39277" s="122"/>
      <c r="R39277" s="122"/>
      <c r="T39277" s="122"/>
      <c r="V39277" s="122"/>
      <c r="X39277" s="122"/>
      <c r="Z39277" s="122"/>
    </row>
    <row r="39278" spans="16:26" x14ac:dyDescent="0.25">
      <c r="P39278" s="118"/>
      <c r="R39278" s="118"/>
      <c r="T39278" s="118"/>
      <c r="V39278" s="118"/>
      <c r="X39278" s="118"/>
      <c r="Z39278" s="118"/>
    </row>
    <row r="39279" spans="16:26" x14ac:dyDescent="0.25">
      <c r="P39279" s="119"/>
      <c r="R39279" s="119"/>
      <c r="T39279" s="119"/>
      <c r="V39279" s="119"/>
      <c r="X39279" s="119"/>
      <c r="Z39279" s="119"/>
    </row>
    <row r="39280" spans="16:26" x14ac:dyDescent="0.25">
      <c r="P39280" s="119"/>
      <c r="R39280" s="119"/>
      <c r="T39280" s="119"/>
      <c r="V39280" s="119"/>
      <c r="X39280" s="119"/>
      <c r="Z39280" s="119"/>
    </row>
    <row r="39281" spans="16:26" x14ac:dyDescent="0.25">
      <c r="P39281" s="120"/>
      <c r="R39281" s="120"/>
      <c r="T39281" s="120"/>
      <c r="V39281" s="120"/>
      <c r="X39281" s="120"/>
      <c r="Z39281" s="120"/>
    </row>
    <row r="39282" spans="16:26" x14ac:dyDescent="0.25">
      <c r="P39282" s="119"/>
      <c r="R39282" s="119"/>
      <c r="T39282" s="119"/>
      <c r="V39282" s="119"/>
      <c r="X39282" s="119"/>
      <c r="Z39282" s="119"/>
    </row>
    <row r="39283" spans="16:26" x14ac:dyDescent="0.25">
      <c r="P39283" s="119"/>
      <c r="R39283" s="119"/>
      <c r="T39283" s="119"/>
      <c r="V39283" s="119"/>
      <c r="X39283" s="119"/>
      <c r="Z39283" s="119"/>
    </row>
    <row r="39284" spans="16:26" x14ac:dyDescent="0.25">
      <c r="P39284" s="120"/>
      <c r="R39284" s="120"/>
      <c r="T39284" s="120"/>
      <c r="V39284" s="120"/>
      <c r="X39284" s="120"/>
      <c r="Z39284" s="120"/>
    </row>
    <row r="39285" spans="16:26" x14ac:dyDescent="0.25">
      <c r="P39285" s="119"/>
      <c r="R39285" s="119"/>
      <c r="T39285" s="119"/>
      <c r="V39285" s="119"/>
      <c r="X39285" s="119"/>
      <c r="Z39285" s="119"/>
    </row>
    <row r="39286" spans="16:26" x14ac:dyDescent="0.25">
      <c r="P39286" s="120"/>
      <c r="R39286" s="120"/>
      <c r="T39286" s="120"/>
      <c r="V39286" s="120"/>
      <c r="X39286" s="120"/>
      <c r="Z39286" s="120"/>
    </row>
    <row r="39287" spans="16:26" x14ac:dyDescent="0.25">
      <c r="P39287" s="119"/>
      <c r="R39287" s="119"/>
      <c r="T39287" s="119"/>
      <c r="V39287" s="119"/>
      <c r="X39287" s="119"/>
      <c r="Z39287" s="119"/>
    </row>
    <row r="39288" spans="16:26" x14ac:dyDescent="0.25">
      <c r="P39288" s="119"/>
      <c r="R39288" s="119"/>
      <c r="T39288" s="119"/>
      <c r="V39288" s="119"/>
      <c r="X39288" s="119"/>
      <c r="Z39288" s="119"/>
    </row>
    <row r="39289" spans="16:26" x14ac:dyDescent="0.25">
      <c r="P39289" s="119"/>
      <c r="R39289" s="119"/>
      <c r="T39289" s="119"/>
      <c r="V39289" s="119"/>
      <c r="X39289" s="119"/>
      <c r="Z39289" s="119"/>
    </row>
    <row r="39290" spans="16:26" x14ac:dyDescent="0.25">
      <c r="P39290" s="121"/>
      <c r="R39290" s="121"/>
      <c r="T39290" s="121"/>
      <c r="V39290" s="121"/>
      <c r="X39290" s="121"/>
      <c r="Z39290" s="121"/>
    </row>
    <row r="39291" spans="16:26" x14ac:dyDescent="0.25">
      <c r="P39291" s="121"/>
      <c r="R39291" s="121"/>
      <c r="T39291" s="121"/>
      <c r="V39291" s="121"/>
      <c r="X39291" s="121"/>
      <c r="Z39291" s="121"/>
    </row>
    <row r="39292" spans="16:26" x14ac:dyDescent="0.25">
      <c r="P39292" s="121"/>
      <c r="R39292" s="121"/>
      <c r="T39292" s="121"/>
      <c r="V39292" s="121"/>
      <c r="X39292" s="121"/>
      <c r="Z39292" s="121"/>
    </row>
    <row r="39293" spans="16:26" x14ac:dyDescent="0.25">
      <c r="P39293" s="121"/>
      <c r="R39293" s="121"/>
      <c r="T39293" s="121"/>
      <c r="V39293" s="121"/>
      <c r="X39293" s="121"/>
      <c r="Z39293" s="121"/>
    </row>
    <row r="39294" spans="16:26" x14ac:dyDescent="0.25">
      <c r="P39294" s="122"/>
      <c r="R39294" s="122"/>
      <c r="T39294" s="122"/>
      <c r="V39294" s="122"/>
      <c r="X39294" s="122"/>
      <c r="Z39294" s="122"/>
    </row>
    <row r="39295" spans="16:26" x14ac:dyDescent="0.25">
      <c r="P39295" s="118"/>
      <c r="R39295" s="118"/>
      <c r="T39295" s="118"/>
      <c r="V39295" s="118"/>
      <c r="X39295" s="118"/>
      <c r="Z39295" s="118"/>
    </row>
    <row r="39296" spans="16:26" x14ac:dyDescent="0.25">
      <c r="P39296" s="119"/>
      <c r="R39296" s="119"/>
      <c r="T39296" s="119"/>
      <c r="V39296" s="119"/>
      <c r="X39296" s="119"/>
      <c r="Z39296" s="119"/>
    </row>
    <row r="39297" spans="16:26" x14ac:dyDescent="0.25">
      <c r="P39297" s="119"/>
      <c r="R39297" s="119"/>
      <c r="T39297" s="119"/>
      <c r="V39297" s="119"/>
      <c r="X39297" s="119"/>
      <c r="Z39297" s="119"/>
    </row>
    <row r="39298" spans="16:26" x14ac:dyDescent="0.25">
      <c r="P39298" s="120"/>
      <c r="R39298" s="120"/>
      <c r="T39298" s="120"/>
      <c r="V39298" s="120"/>
      <c r="X39298" s="120"/>
      <c r="Z39298" s="120"/>
    </row>
    <row r="39299" spans="16:26" x14ac:dyDescent="0.25">
      <c r="P39299" s="119"/>
      <c r="R39299" s="119"/>
      <c r="T39299" s="119"/>
      <c r="V39299" s="119"/>
      <c r="X39299" s="119"/>
      <c r="Z39299" s="119"/>
    </row>
    <row r="39300" spans="16:26" x14ac:dyDescent="0.25">
      <c r="P39300" s="119"/>
      <c r="R39300" s="119"/>
      <c r="T39300" s="119"/>
      <c r="V39300" s="119"/>
      <c r="X39300" s="119"/>
      <c r="Z39300" s="119"/>
    </row>
    <row r="39301" spans="16:26" x14ac:dyDescent="0.25">
      <c r="P39301" s="120"/>
      <c r="R39301" s="120"/>
      <c r="T39301" s="120"/>
      <c r="V39301" s="120"/>
      <c r="X39301" s="120"/>
      <c r="Z39301" s="120"/>
    </row>
    <row r="39302" spans="16:26" x14ac:dyDescent="0.25">
      <c r="P39302" s="119"/>
      <c r="R39302" s="119"/>
      <c r="T39302" s="119"/>
      <c r="V39302" s="119"/>
      <c r="X39302" s="119"/>
      <c r="Z39302" s="119"/>
    </row>
    <row r="39303" spans="16:26" x14ac:dyDescent="0.25">
      <c r="P39303" s="120"/>
      <c r="R39303" s="120"/>
      <c r="T39303" s="120"/>
      <c r="V39303" s="120"/>
      <c r="X39303" s="120"/>
      <c r="Z39303" s="120"/>
    </row>
    <row r="39304" spans="16:26" x14ac:dyDescent="0.25">
      <c r="P39304" s="119"/>
      <c r="R39304" s="119"/>
      <c r="T39304" s="119"/>
      <c r="V39304" s="119"/>
      <c r="X39304" s="119"/>
      <c r="Z39304" s="119"/>
    </row>
    <row r="39305" spans="16:26" x14ac:dyDescent="0.25">
      <c r="P39305" s="119"/>
      <c r="R39305" s="119"/>
      <c r="T39305" s="119"/>
      <c r="V39305" s="119"/>
      <c r="X39305" s="119"/>
      <c r="Z39305" s="119"/>
    </row>
    <row r="39306" spans="16:26" x14ac:dyDescent="0.25">
      <c r="P39306" s="119"/>
      <c r="R39306" s="119"/>
      <c r="T39306" s="119"/>
      <c r="V39306" s="119"/>
      <c r="X39306" s="119"/>
      <c r="Z39306" s="119"/>
    </row>
    <row r="39307" spans="16:26" x14ac:dyDescent="0.25">
      <c r="P39307" s="121"/>
      <c r="R39307" s="121"/>
      <c r="T39307" s="121"/>
      <c r="V39307" s="121"/>
      <c r="X39307" s="121"/>
      <c r="Z39307" s="121"/>
    </row>
    <row r="39308" spans="16:26" x14ac:dyDescent="0.25">
      <c r="P39308" s="121"/>
      <c r="R39308" s="121"/>
      <c r="T39308" s="121"/>
      <c r="V39308" s="121"/>
      <c r="X39308" s="121"/>
      <c r="Z39308" s="121"/>
    </row>
    <row r="39309" spans="16:26" x14ac:dyDescent="0.25">
      <c r="P39309" s="121"/>
      <c r="R39309" s="121"/>
      <c r="T39309" s="121"/>
      <c r="V39309" s="121"/>
      <c r="X39309" s="121"/>
      <c r="Z39309" s="121"/>
    </row>
    <row r="39310" spans="16:26" x14ac:dyDescent="0.25">
      <c r="P39310" s="121"/>
      <c r="R39310" s="121"/>
      <c r="T39310" s="121"/>
      <c r="V39310" s="121"/>
      <c r="X39310" s="121"/>
      <c r="Z39310" s="121"/>
    </row>
    <row r="39311" spans="16:26" x14ac:dyDescent="0.25">
      <c r="P39311" s="122"/>
      <c r="R39311" s="122"/>
      <c r="T39311" s="122"/>
      <c r="V39311" s="122"/>
      <c r="X39311" s="122"/>
      <c r="Z39311" s="122"/>
    </row>
    <row r="39312" spans="16:26" x14ac:dyDescent="0.25">
      <c r="P39312" s="118"/>
      <c r="R39312" s="118"/>
      <c r="T39312" s="118"/>
      <c r="V39312" s="118"/>
      <c r="X39312" s="118"/>
      <c r="Z39312" s="118"/>
    </row>
    <row r="39313" spans="16:26" x14ac:dyDescent="0.25">
      <c r="P39313" s="119"/>
      <c r="R39313" s="119"/>
      <c r="T39313" s="119"/>
      <c r="V39313" s="119"/>
      <c r="X39313" s="119"/>
      <c r="Z39313" s="119"/>
    </row>
    <row r="39314" spans="16:26" x14ac:dyDescent="0.25">
      <c r="P39314" s="119"/>
      <c r="R39314" s="119"/>
      <c r="T39314" s="119"/>
      <c r="V39314" s="119"/>
      <c r="X39314" s="119"/>
      <c r="Z39314" s="119"/>
    </row>
    <row r="39315" spans="16:26" x14ac:dyDescent="0.25">
      <c r="P39315" s="120"/>
      <c r="R39315" s="120"/>
      <c r="T39315" s="120"/>
      <c r="V39315" s="120"/>
      <c r="X39315" s="120"/>
      <c r="Z39315" s="120"/>
    </row>
    <row r="39316" spans="16:26" x14ac:dyDescent="0.25">
      <c r="P39316" s="119"/>
      <c r="R39316" s="119"/>
      <c r="T39316" s="119"/>
      <c r="V39316" s="119"/>
      <c r="X39316" s="119"/>
      <c r="Z39316" s="119"/>
    </row>
    <row r="39317" spans="16:26" x14ac:dyDescent="0.25">
      <c r="P39317" s="119"/>
      <c r="R39317" s="119"/>
      <c r="T39317" s="119"/>
      <c r="V39317" s="119"/>
      <c r="X39317" s="119"/>
      <c r="Z39317" s="119"/>
    </row>
    <row r="39318" spans="16:26" x14ac:dyDescent="0.25">
      <c r="P39318" s="120"/>
      <c r="R39318" s="120"/>
      <c r="T39318" s="120"/>
      <c r="V39318" s="120"/>
      <c r="X39318" s="120"/>
      <c r="Z39318" s="120"/>
    </row>
    <row r="39319" spans="16:26" x14ac:dyDescent="0.25">
      <c r="P39319" s="119"/>
      <c r="R39319" s="119"/>
      <c r="T39319" s="119"/>
      <c r="V39319" s="119"/>
      <c r="X39319" s="119"/>
      <c r="Z39319" s="119"/>
    </row>
    <row r="39320" spans="16:26" x14ac:dyDescent="0.25">
      <c r="P39320" s="120"/>
      <c r="R39320" s="120"/>
      <c r="T39320" s="120"/>
      <c r="V39320" s="120"/>
      <c r="X39320" s="120"/>
      <c r="Z39320" s="120"/>
    </row>
    <row r="39321" spans="16:26" x14ac:dyDescent="0.25">
      <c r="P39321" s="119"/>
      <c r="R39321" s="119"/>
      <c r="T39321" s="119"/>
      <c r="V39321" s="119"/>
      <c r="X39321" s="119"/>
      <c r="Z39321" s="119"/>
    </row>
    <row r="39322" spans="16:26" x14ac:dyDescent="0.25">
      <c r="P39322" s="119"/>
      <c r="R39322" s="119"/>
      <c r="T39322" s="119"/>
      <c r="V39322" s="119"/>
      <c r="X39322" s="119"/>
      <c r="Z39322" s="119"/>
    </row>
    <row r="39323" spans="16:26" x14ac:dyDescent="0.25">
      <c r="P39323" s="119"/>
      <c r="R39323" s="119"/>
      <c r="T39323" s="119"/>
      <c r="V39323" s="119"/>
      <c r="X39323" s="119"/>
      <c r="Z39323" s="119"/>
    </row>
    <row r="39324" spans="16:26" x14ac:dyDescent="0.25">
      <c r="P39324" s="121"/>
      <c r="R39324" s="121"/>
      <c r="T39324" s="121"/>
      <c r="V39324" s="121"/>
      <c r="X39324" s="121"/>
      <c r="Z39324" s="121"/>
    </row>
    <row r="39325" spans="16:26" x14ac:dyDescent="0.25">
      <c r="P39325" s="121"/>
      <c r="R39325" s="121"/>
      <c r="T39325" s="121"/>
      <c r="V39325" s="121"/>
      <c r="X39325" s="121"/>
      <c r="Z39325" s="121"/>
    </row>
    <row r="39326" spans="16:26" x14ac:dyDescent="0.25">
      <c r="P39326" s="121"/>
      <c r="R39326" s="121"/>
      <c r="T39326" s="121"/>
      <c r="V39326" s="121"/>
      <c r="X39326" s="121"/>
      <c r="Z39326" s="121"/>
    </row>
    <row r="39327" spans="16:26" x14ac:dyDescent="0.25">
      <c r="P39327" s="121"/>
      <c r="R39327" s="121"/>
      <c r="T39327" s="121"/>
      <c r="V39327" s="121"/>
      <c r="X39327" s="121"/>
      <c r="Z39327" s="121"/>
    </row>
    <row r="39328" spans="16:26" x14ac:dyDescent="0.25">
      <c r="P39328" s="122"/>
      <c r="R39328" s="122"/>
      <c r="T39328" s="122"/>
      <c r="V39328" s="122"/>
      <c r="X39328" s="122"/>
      <c r="Z39328" s="122"/>
    </row>
    <row r="39329" spans="16:26" x14ac:dyDescent="0.25">
      <c r="P39329" s="118"/>
      <c r="R39329" s="118"/>
      <c r="T39329" s="118"/>
      <c r="V39329" s="118"/>
      <c r="X39329" s="118"/>
      <c r="Z39329" s="118"/>
    </row>
    <row r="39330" spans="16:26" x14ac:dyDescent="0.25">
      <c r="P39330" s="119"/>
      <c r="R39330" s="119"/>
      <c r="T39330" s="119"/>
      <c r="V39330" s="119"/>
      <c r="X39330" s="119"/>
      <c r="Z39330" s="119"/>
    </row>
    <row r="39331" spans="16:26" x14ac:dyDescent="0.25">
      <c r="P39331" s="119"/>
      <c r="R39331" s="119"/>
      <c r="T39331" s="119"/>
      <c r="V39331" s="119"/>
      <c r="X39331" s="119"/>
      <c r="Z39331" s="119"/>
    </row>
    <row r="39332" spans="16:26" x14ac:dyDescent="0.25">
      <c r="P39332" s="120"/>
      <c r="R39332" s="120"/>
      <c r="T39332" s="120"/>
      <c r="V39332" s="120"/>
      <c r="X39332" s="120"/>
      <c r="Z39332" s="120"/>
    </row>
    <row r="39333" spans="16:26" x14ac:dyDescent="0.25">
      <c r="P39333" s="119"/>
      <c r="R39333" s="119"/>
      <c r="T39333" s="119"/>
      <c r="V39333" s="119"/>
      <c r="X39333" s="119"/>
      <c r="Z39333" s="119"/>
    </row>
    <row r="39334" spans="16:26" x14ac:dyDescent="0.25">
      <c r="P39334" s="119"/>
      <c r="R39334" s="119"/>
      <c r="T39334" s="119"/>
      <c r="V39334" s="119"/>
      <c r="X39334" s="119"/>
      <c r="Z39334" s="119"/>
    </row>
    <row r="39335" spans="16:26" x14ac:dyDescent="0.25">
      <c r="P39335" s="120"/>
      <c r="R39335" s="120"/>
      <c r="T39335" s="120"/>
      <c r="V39335" s="120"/>
      <c r="X39335" s="120"/>
      <c r="Z39335" s="120"/>
    </row>
    <row r="39336" spans="16:26" x14ac:dyDescent="0.25">
      <c r="P39336" s="119"/>
      <c r="R39336" s="119"/>
      <c r="T39336" s="119"/>
      <c r="V39336" s="119"/>
      <c r="X39336" s="119"/>
      <c r="Z39336" s="119"/>
    </row>
    <row r="39337" spans="16:26" x14ac:dyDescent="0.25">
      <c r="P39337" s="120"/>
      <c r="R39337" s="120"/>
      <c r="T39337" s="120"/>
      <c r="V39337" s="120"/>
      <c r="X39337" s="120"/>
      <c r="Z39337" s="120"/>
    </row>
    <row r="39338" spans="16:26" x14ac:dyDescent="0.25">
      <c r="P39338" s="119"/>
      <c r="R39338" s="119"/>
      <c r="T39338" s="119"/>
      <c r="V39338" s="119"/>
      <c r="X39338" s="119"/>
      <c r="Z39338" s="119"/>
    </row>
    <row r="39339" spans="16:26" x14ac:dyDescent="0.25">
      <c r="P39339" s="119"/>
      <c r="R39339" s="119"/>
      <c r="T39339" s="119"/>
      <c r="V39339" s="119"/>
      <c r="X39339" s="119"/>
      <c r="Z39339" s="119"/>
    </row>
    <row r="39340" spans="16:26" x14ac:dyDescent="0.25">
      <c r="P39340" s="119"/>
      <c r="R39340" s="119"/>
      <c r="T39340" s="119"/>
      <c r="V39340" s="119"/>
      <c r="X39340" s="119"/>
      <c r="Z39340" s="119"/>
    </row>
    <row r="39341" spans="16:26" x14ac:dyDescent="0.25">
      <c r="P39341" s="121"/>
      <c r="R39341" s="121"/>
      <c r="T39341" s="121"/>
      <c r="V39341" s="121"/>
      <c r="X39341" s="121"/>
      <c r="Z39341" s="121"/>
    </row>
    <row r="39342" spans="16:26" x14ac:dyDescent="0.25">
      <c r="P39342" s="121"/>
      <c r="R39342" s="121"/>
      <c r="T39342" s="121"/>
      <c r="V39342" s="121"/>
      <c r="X39342" s="121"/>
      <c r="Z39342" s="121"/>
    </row>
    <row r="39343" spans="16:26" x14ac:dyDescent="0.25">
      <c r="P39343" s="121"/>
      <c r="R39343" s="121"/>
      <c r="T39343" s="121"/>
      <c r="V39343" s="121"/>
      <c r="X39343" s="121"/>
      <c r="Z39343" s="121"/>
    </row>
    <row r="39344" spans="16:26" x14ac:dyDescent="0.25">
      <c r="P39344" s="121"/>
      <c r="R39344" s="121"/>
      <c r="T39344" s="121"/>
      <c r="V39344" s="121"/>
      <c r="X39344" s="121"/>
      <c r="Z39344" s="121"/>
    </row>
    <row r="39345" spans="16:26" x14ac:dyDescent="0.25">
      <c r="P39345" s="122"/>
      <c r="R39345" s="122"/>
      <c r="T39345" s="122"/>
      <c r="V39345" s="122"/>
      <c r="X39345" s="122"/>
      <c r="Z39345" s="122"/>
    </row>
    <row r="39346" spans="16:26" x14ac:dyDescent="0.25">
      <c r="P39346" s="118"/>
      <c r="R39346" s="118"/>
      <c r="T39346" s="118"/>
      <c r="V39346" s="118"/>
      <c r="X39346" s="118"/>
      <c r="Z39346" s="118"/>
    </row>
    <row r="39347" spans="16:26" x14ac:dyDescent="0.25">
      <c r="P39347" s="119"/>
      <c r="R39347" s="119"/>
      <c r="T39347" s="119"/>
      <c r="V39347" s="119"/>
      <c r="X39347" s="119"/>
      <c r="Z39347" s="119"/>
    </row>
    <row r="39348" spans="16:26" x14ac:dyDescent="0.25">
      <c r="P39348" s="119"/>
      <c r="R39348" s="119"/>
      <c r="T39348" s="119"/>
      <c r="V39348" s="119"/>
      <c r="X39348" s="119"/>
      <c r="Z39348" s="119"/>
    </row>
    <row r="39349" spans="16:26" x14ac:dyDescent="0.25">
      <c r="P39349" s="120"/>
      <c r="R39349" s="120"/>
      <c r="T39349" s="120"/>
      <c r="V39349" s="120"/>
      <c r="X39349" s="120"/>
      <c r="Z39349" s="120"/>
    </row>
    <row r="39350" spans="16:26" x14ac:dyDescent="0.25">
      <c r="P39350" s="119"/>
      <c r="R39350" s="119"/>
      <c r="T39350" s="119"/>
      <c r="V39350" s="119"/>
      <c r="X39350" s="119"/>
      <c r="Z39350" s="119"/>
    </row>
    <row r="39351" spans="16:26" x14ac:dyDescent="0.25">
      <c r="P39351" s="119"/>
      <c r="R39351" s="119"/>
      <c r="T39351" s="119"/>
      <c r="V39351" s="119"/>
      <c r="X39351" s="119"/>
      <c r="Z39351" s="119"/>
    </row>
    <row r="39352" spans="16:26" x14ac:dyDescent="0.25">
      <c r="P39352" s="120"/>
      <c r="R39352" s="120"/>
      <c r="T39352" s="120"/>
      <c r="V39352" s="120"/>
      <c r="X39352" s="120"/>
      <c r="Z39352" s="120"/>
    </row>
    <row r="39353" spans="16:26" x14ac:dyDescent="0.25">
      <c r="P39353" s="119"/>
      <c r="R39353" s="119"/>
      <c r="T39353" s="119"/>
      <c r="V39353" s="119"/>
      <c r="X39353" s="119"/>
      <c r="Z39353" s="119"/>
    </row>
    <row r="39354" spans="16:26" x14ac:dyDescent="0.25">
      <c r="P39354" s="120"/>
      <c r="R39354" s="120"/>
      <c r="T39354" s="120"/>
      <c r="V39354" s="120"/>
      <c r="X39354" s="120"/>
      <c r="Z39354" s="120"/>
    </row>
    <row r="39355" spans="16:26" x14ac:dyDescent="0.25">
      <c r="P39355" s="119"/>
      <c r="R39355" s="119"/>
      <c r="T39355" s="119"/>
      <c r="V39355" s="119"/>
      <c r="X39355" s="119"/>
      <c r="Z39355" s="119"/>
    </row>
    <row r="39356" spans="16:26" x14ac:dyDescent="0.25">
      <c r="P39356" s="119"/>
      <c r="R39356" s="119"/>
      <c r="T39356" s="119"/>
      <c r="V39356" s="119"/>
      <c r="X39356" s="119"/>
      <c r="Z39356" s="119"/>
    </row>
    <row r="39357" spans="16:26" x14ac:dyDescent="0.25">
      <c r="P39357" s="119"/>
      <c r="R39357" s="119"/>
      <c r="T39357" s="119"/>
      <c r="V39357" s="119"/>
      <c r="X39357" s="119"/>
      <c r="Z39357" s="119"/>
    </row>
    <row r="39358" spans="16:26" x14ac:dyDescent="0.25">
      <c r="P39358" s="121"/>
      <c r="R39358" s="121"/>
      <c r="T39358" s="121"/>
      <c r="V39358" s="121"/>
      <c r="X39358" s="121"/>
      <c r="Z39358" s="121"/>
    </row>
    <row r="39359" spans="16:26" x14ac:dyDescent="0.25">
      <c r="P39359" s="121"/>
      <c r="R39359" s="121"/>
      <c r="T39359" s="121"/>
      <c r="V39359" s="121"/>
      <c r="X39359" s="121"/>
      <c r="Z39359" s="121"/>
    </row>
    <row r="39360" spans="16:26" x14ac:dyDescent="0.25">
      <c r="P39360" s="121"/>
      <c r="R39360" s="121"/>
      <c r="T39360" s="121"/>
      <c r="V39360" s="121"/>
      <c r="X39360" s="121"/>
      <c r="Z39360" s="121"/>
    </row>
    <row r="39361" spans="16:26" x14ac:dyDescent="0.25">
      <c r="P39361" s="121"/>
      <c r="R39361" s="121"/>
      <c r="T39361" s="121"/>
      <c r="V39361" s="121"/>
      <c r="X39361" s="121"/>
      <c r="Z39361" s="121"/>
    </row>
    <row r="39362" spans="16:26" x14ac:dyDescent="0.25">
      <c r="P39362" s="122"/>
      <c r="R39362" s="122"/>
      <c r="T39362" s="122"/>
      <c r="V39362" s="122"/>
      <c r="X39362" s="122"/>
      <c r="Z39362" s="122"/>
    </row>
    <row r="39363" spans="16:26" x14ac:dyDescent="0.25">
      <c r="P39363" s="118"/>
      <c r="R39363" s="118"/>
      <c r="T39363" s="118"/>
      <c r="V39363" s="118"/>
      <c r="X39363" s="118"/>
      <c r="Z39363" s="118"/>
    </row>
    <row r="39364" spans="16:26" x14ac:dyDescent="0.25">
      <c r="P39364" s="119"/>
      <c r="R39364" s="119"/>
      <c r="T39364" s="119"/>
      <c r="V39364" s="119"/>
      <c r="X39364" s="119"/>
      <c r="Z39364" s="119"/>
    </row>
    <row r="39365" spans="16:26" x14ac:dyDescent="0.25">
      <c r="P39365" s="119"/>
      <c r="R39365" s="119"/>
      <c r="T39365" s="119"/>
      <c r="V39365" s="119"/>
      <c r="X39365" s="119"/>
      <c r="Z39365" s="119"/>
    </row>
    <row r="39366" spans="16:26" x14ac:dyDescent="0.25">
      <c r="P39366" s="120"/>
      <c r="R39366" s="120"/>
      <c r="T39366" s="120"/>
      <c r="V39366" s="120"/>
      <c r="X39366" s="120"/>
      <c r="Z39366" s="120"/>
    </row>
    <row r="39367" spans="16:26" x14ac:dyDescent="0.25">
      <c r="P39367" s="119"/>
      <c r="R39367" s="119"/>
      <c r="T39367" s="119"/>
      <c r="V39367" s="119"/>
      <c r="X39367" s="119"/>
      <c r="Z39367" s="119"/>
    </row>
    <row r="39368" spans="16:26" x14ac:dyDescent="0.25">
      <c r="P39368" s="119"/>
      <c r="R39368" s="119"/>
      <c r="T39368" s="119"/>
      <c r="V39368" s="119"/>
      <c r="X39368" s="119"/>
      <c r="Z39368" s="119"/>
    </row>
    <row r="39369" spans="16:26" x14ac:dyDescent="0.25">
      <c r="P39369" s="120"/>
      <c r="R39369" s="120"/>
      <c r="T39369" s="120"/>
      <c r="V39369" s="120"/>
      <c r="X39369" s="120"/>
      <c r="Z39369" s="120"/>
    </row>
    <row r="39370" spans="16:26" x14ac:dyDescent="0.25">
      <c r="P39370" s="119"/>
      <c r="R39370" s="119"/>
      <c r="T39370" s="119"/>
      <c r="V39370" s="119"/>
      <c r="X39370" s="119"/>
      <c r="Z39370" s="119"/>
    </row>
    <row r="39371" spans="16:26" x14ac:dyDescent="0.25">
      <c r="P39371" s="120"/>
      <c r="R39371" s="120"/>
      <c r="T39371" s="120"/>
      <c r="V39371" s="120"/>
      <c r="X39371" s="120"/>
      <c r="Z39371" s="120"/>
    </row>
    <row r="39372" spans="16:26" x14ac:dyDescent="0.25">
      <c r="P39372" s="119"/>
      <c r="R39372" s="119"/>
      <c r="T39372" s="119"/>
      <c r="V39372" s="119"/>
      <c r="X39372" s="119"/>
      <c r="Z39372" s="119"/>
    </row>
    <row r="39373" spans="16:26" x14ac:dyDescent="0.25">
      <c r="P39373" s="119"/>
      <c r="R39373" s="119"/>
      <c r="T39373" s="119"/>
      <c r="V39373" s="119"/>
      <c r="X39373" s="119"/>
      <c r="Z39373" s="119"/>
    </row>
    <row r="39374" spans="16:26" x14ac:dyDescent="0.25">
      <c r="P39374" s="119"/>
      <c r="R39374" s="119"/>
      <c r="T39374" s="119"/>
      <c r="V39374" s="119"/>
      <c r="X39374" s="119"/>
      <c r="Z39374" s="119"/>
    </row>
    <row r="39375" spans="16:26" x14ac:dyDescent="0.25">
      <c r="P39375" s="121"/>
      <c r="R39375" s="121"/>
      <c r="T39375" s="121"/>
      <c r="V39375" s="121"/>
      <c r="X39375" s="121"/>
      <c r="Z39375" s="121"/>
    </row>
    <row r="39376" spans="16:26" x14ac:dyDescent="0.25">
      <c r="P39376" s="121"/>
      <c r="R39376" s="121"/>
      <c r="T39376" s="121"/>
      <c r="V39376" s="121"/>
      <c r="X39376" s="121"/>
      <c r="Z39376" s="121"/>
    </row>
    <row r="39377" spans="16:26" x14ac:dyDescent="0.25">
      <c r="P39377" s="121"/>
      <c r="R39377" s="121"/>
      <c r="T39377" s="121"/>
      <c r="V39377" s="121"/>
      <c r="X39377" s="121"/>
      <c r="Z39377" s="121"/>
    </row>
    <row r="39378" spans="16:26" x14ac:dyDescent="0.25">
      <c r="P39378" s="121"/>
      <c r="R39378" s="121"/>
      <c r="T39378" s="121"/>
      <c r="V39378" s="121"/>
      <c r="X39378" s="121"/>
      <c r="Z39378" s="121"/>
    </row>
    <row r="39379" spans="16:26" x14ac:dyDescent="0.25">
      <c r="P39379" s="122"/>
      <c r="R39379" s="122"/>
      <c r="T39379" s="122"/>
      <c r="V39379" s="122"/>
      <c r="X39379" s="122"/>
      <c r="Z39379" s="122"/>
    </row>
    <row r="39380" spans="16:26" x14ac:dyDescent="0.25">
      <c r="P39380" s="118"/>
      <c r="R39380" s="118"/>
      <c r="T39380" s="118"/>
      <c r="V39380" s="118"/>
      <c r="X39380" s="118"/>
      <c r="Z39380" s="118"/>
    </row>
    <row r="39381" spans="16:26" x14ac:dyDescent="0.25">
      <c r="P39381" s="119"/>
      <c r="R39381" s="119"/>
      <c r="T39381" s="119"/>
      <c r="V39381" s="119"/>
      <c r="X39381" s="119"/>
      <c r="Z39381" s="119"/>
    </row>
    <row r="39382" spans="16:26" x14ac:dyDescent="0.25">
      <c r="P39382" s="119"/>
      <c r="R39382" s="119"/>
      <c r="T39382" s="119"/>
      <c r="V39382" s="119"/>
      <c r="X39382" s="119"/>
      <c r="Z39382" s="119"/>
    </row>
    <row r="39383" spans="16:26" x14ac:dyDescent="0.25">
      <c r="P39383" s="120"/>
      <c r="R39383" s="120"/>
      <c r="T39383" s="120"/>
      <c r="V39383" s="120"/>
      <c r="X39383" s="120"/>
      <c r="Z39383" s="120"/>
    </row>
    <row r="39384" spans="16:26" x14ac:dyDescent="0.25">
      <c r="P39384" s="119"/>
      <c r="R39384" s="119"/>
      <c r="T39384" s="119"/>
      <c r="V39384" s="119"/>
      <c r="X39384" s="119"/>
      <c r="Z39384" s="119"/>
    </row>
    <row r="39385" spans="16:26" x14ac:dyDescent="0.25">
      <c r="P39385" s="119"/>
      <c r="R39385" s="119"/>
      <c r="T39385" s="119"/>
      <c r="V39385" s="119"/>
      <c r="X39385" s="119"/>
      <c r="Z39385" s="119"/>
    </row>
    <row r="39386" spans="16:26" x14ac:dyDescent="0.25">
      <c r="P39386" s="120"/>
      <c r="R39386" s="120"/>
      <c r="T39386" s="120"/>
      <c r="V39386" s="120"/>
      <c r="X39386" s="120"/>
      <c r="Z39386" s="120"/>
    </row>
    <row r="39387" spans="16:26" x14ac:dyDescent="0.25">
      <c r="P39387" s="119"/>
      <c r="R39387" s="119"/>
      <c r="T39387" s="119"/>
      <c r="V39387" s="119"/>
      <c r="X39387" s="119"/>
      <c r="Z39387" s="119"/>
    </row>
    <row r="39388" spans="16:26" x14ac:dyDescent="0.25">
      <c r="P39388" s="120"/>
      <c r="R39388" s="120"/>
      <c r="T39388" s="120"/>
      <c r="V39388" s="120"/>
      <c r="X39388" s="120"/>
      <c r="Z39388" s="120"/>
    </row>
    <row r="39389" spans="16:26" x14ac:dyDescent="0.25">
      <c r="P39389" s="119"/>
      <c r="R39389" s="119"/>
      <c r="T39389" s="119"/>
      <c r="V39389" s="119"/>
      <c r="X39389" s="119"/>
      <c r="Z39389" s="119"/>
    </row>
    <row r="39390" spans="16:26" x14ac:dyDescent="0.25">
      <c r="P39390" s="119"/>
      <c r="R39390" s="119"/>
      <c r="T39390" s="119"/>
      <c r="V39390" s="119"/>
      <c r="X39390" s="119"/>
      <c r="Z39390" s="119"/>
    </row>
    <row r="39391" spans="16:26" x14ac:dyDescent="0.25">
      <c r="P39391" s="119"/>
      <c r="R39391" s="119"/>
      <c r="T39391" s="119"/>
      <c r="V39391" s="119"/>
      <c r="X39391" s="119"/>
      <c r="Z39391" s="119"/>
    </row>
    <row r="39392" spans="16:26" x14ac:dyDescent="0.25">
      <c r="P39392" s="121"/>
      <c r="R39392" s="121"/>
      <c r="T39392" s="121"/>
      <c r="V39392" s="121"/>
      <c r="X39392" s="121"/>
      <c r="Z39392" s="121"/>
    </row>
    <row r="39393" spans="16:26" x14ac:dyDescent="0.25">
      <c r="P39393" s="121"/>
      <c r="R39393" s="121"/>
      <c r="T39393" s="121"/>
      <c r="V39393" s="121"/>
      <c r="X39393" s="121"/>
      <c r="Z39393" s="121"/>
    </row>
    <row r="39394" spans="16:26" x14ac:dyDescent="0.25">
      <c r="P39394" s="121"/>
      <c r="R39394" s="121"/>
      <c r="T39394" s="121"/>
      <c r="V39394" s="121"/>
      <c r="X39394" s="121"/>
      <c r="Z39394" s="121"/>
    </row>
    <row r="39395" spans="16:26" x14ac:dyDescent="0.25">
      <c r="P39395" s="121"/>
      <c r="R39395" s="121"/>
      <c r="T39395" s="121"/>
      <c r="V39395" s="121"/>
      <c r="X39395" s="121"/>
      <c r="Z39395" s="121"/>
    </row>
    <row r="39396" spans="16:26" x14ac:dyDescent="0.25">
      <c r="P39396" s="122"/>
      <c r="R39396" s="122"/>
      <c r="T39396" s="122"/>
      <c r="V39396" s="122"/>
      <c r="X39396" s="122"/>
      <c r="Z39396" s="122"/>
    </row>
    <row r="39397" spans="16:26" x14ac:dyDescent="0.25">
      <c r="P39397" s="118"/>
      <c r="R39397" s="118"/>
      <c r="T39397" s="118"/>
      <c r="V39397" s="118"/>
      <c r="X39397" s="118"/>
      <c r="Z39397" s="118"/>
    </row>
    <row r="39398" spans="16:26" x14ac:dyDescent="0.25">
      <c r="P39398" s="119"/>
      <c r="R39398" s="119"/>
      <c r="T39398" s="119"/>
      <c r="V39398" s="119"/>
      <c r="X39398" s="119"/>
      <c r="Z39398" s="119"/>
    </row>
    <row r="39399" spans="16:26" x14ac:dyDescent="0.25">
      <c r="P39399" s="119"/>
      <c r="R39399" s="119"/>
      <c r="T39399" s="119"/>
      <c r="V39399" s="119"/>
      <c r="X39399" s="119"/>
      <c r="Z39399" s="119"/>
    </row>
    <row r="39400" spans="16:26" x14ac:dyDescent="0.25">
      <c r="P39400" s="120"/>
      <c r="R39400" s="120"/>
      <c r="T39400" s="120"/>
      <c r="V39400" s="120"/>
      <c r="X39400" s="120"/>
      <c r="Z39400" s="120"/>
    </row>
    <row r="39401" spans="16:26" x14ac:dyDescent="0.25">
      <c r="P39401" s="119"/>
      <c r="R39401" s="119"/>
      <c r="T39401" s="119"/>
      <c r="V39401" s="119"/>
      <c r="X39401" s="119"/>
      <c r="Z39401" s="119"/>
    </row>
    <row r="39402" spans="16:26" x14ac:dyDescent="0.25">
      <c r="P39402" s="119"/>
      <c r="R39402" s="119"/>
      <c r="T39402" s="119"/>
      <c r="V39402" s="119"/>
      <c r="X39402" s="119"/>
      <c r="Z39402" s="119"/>
    </row>
    <row r="39403" spans="16:26" x14ac:dyDescent="0.25">
      <c r="P39403" s="120"/>
      <c r="R39403" s="120"/>
      <c r="T39403" s="120"/>
      <c r="V39403" s="120"/>
      <c r="X39403" s="120"/>
      <c r="Z39403" s="120"/>
    </row>
    <row r="39404" spans="16:26" x14ac:dyDescent="0.25">
      <c r="P39404" s="119"/>
      <c r="R39404" s="119"/>
      <c r="T39404" s="119"/>
      <c r="V39404" s="119"/>
      <c r="X39404" s="119"/>
      <c r="Z39404" s="119"/>
    </row>
    <row r="39405" spans="16:26" x14ac:dyDescent="0.25">
      <c r="P39405" s="120"/>
      <c r="R39405" s="120"/>
      <c r="T39405" s="120"/>
      <c r="V39405" s="120"/>
      <c r="X39405" s="120"/>
      <c r="Z39405" s="120"/>
    </row>
    <row r="39406" spans="16:26" x14ac:dyDescent="0.25">
      <c r="P39406" s="119"/>
      <c r="R39406" s="119"/>
      <c r="T39406" s="119"/>
      <c r="V39406" s="119"/>
      <c r="X39406" s="119"/>
      <c r="Z39406" s="119"/>
    </row>
    <row r="39407" spans="16:26" x14ac:dyDescent="0.25">
      <c r="P39407" s="119"/>
      <c r="R39407" s="119"/>
      <c r="T39407" s="119"/>
      <c r="V39407" s="119"/>
      <c r="X39407" s="119"/>
      <c r="Z39407" s="119"/>
    </row>
    <row r="39408" spans="16:26" x14ac:dyDescent="0.25">
      <c r="P39408" s="119"/>
      <c r="R39408" s="119"/>
      <c r="T39408" s="119"/>
      <c r="V39408" s="119"/>
      <c r="X39408" s="119"/>
      <c r="Z39408" s="119"/>
    </row>
    <row r="39409" spans="16:26" x14ac:dyDescent="0.25">
      <c r="P39409" s="121"/>
      <c r="R39409" s="121"/>
      <c r="T39409" s="121"/>
      <c r="V39409" s="121"/>
      <c r="X39409" s="121"/>
      <c r="Z39409" s="121"/>
    </row>
    <row r="39410" spans="16:26" x14ac:dyDescent="0.25">
      <c r="P39410" s="121"/>
      <c r="R39410" s="121"/>
      <c r="T39410" s="121"/>
      <c r="V39410" s="121"/>
      <c r="X39410" s="121"/>
      <c r="Z39410" s="121"/>
    </row>
    <row r="39411" spans="16:26" x14ac:dyDescent="0.25">
      <c r="P39411" s="121"/>
      <c r="R39411" s="121"/>
      <c r="T39411" s="121"/>
      <c r="V39411" s="121"/>
      <c r="X39411" s="121"/>
      <c r="Z39411" s="121"/>
    </row>
    <row r="39412" spans="16:26" x14ac:dyDescent="0.25">
      <c r="P39412" s="121"/>
      <c r="R39412" s="121"/>
      <c r="T39412" s="121"/>
      <c r="V39412" s="121"/>
      <c r="X39412" s="121"/>
      <c r="Z39412" s="121"/>
    </row>
    <row r="39413" spans="16:26" x14ac:dyDescent="0.25">
      <c r="P39413" s="122"/>
      <c r="R39413" s="122"/>
      <c r="T39413" s="122"/>
      <c r="V39413" s="122"/>
      <c r="X39413" s="122"/>
      <c r="Z39413" s="122"/>
    </row>
    <row r="39414" spans="16:26" x14ac:dyDescent="0.25">
      <c r="P39414" s="118"/>
      <c r="R39414" s="118"/>
      <c r="T39414" s="118"/>
      <c r="V39414" s="118"/>
      <c r="X39414" s="118"/>
      <c r="Z39414" s="118"/>
    </row>
    <row r="39415" spans="16:26" x14ac:dyDescent="0.25">
      <c r="P39415" s="119"/>
      <c r="R39415" s="119"/>
      <c r="T39415" s="119"/>
      <c r="V39415" s="119"/>
      <c r="X39415" s="119"/>
      <c r="Z39415" s="119"/>
    </row>
    <row r="39416" spans="16:26" x14ac:dyDescent="0.25">
      <c r="P39416" s="119"/>
      <c r="R39416" s="119"/>
      <c r="T39416" s="119"/>
      <c r="V39416" s="119"/>
      <c r="X39416" s="119"/>
      <c r="Z39416" s="119"/>
    </row>
    <row r="39417" spans="16:26" x14ac:dyDescent="0.25">
      <c r="P39417" s="120"/>
      <c r="R39417" s="120"/>
      <c r="T39417" s="120"/>
      <c r="V39417" s="120"/>
      <c r="X39417" s="120"/>
      <c r="Z39417" s="120"/>
    </row>
    <row r="39418" spans="16:26" x14ac:dyDescent="0.25">
      <c r="P39418" s="119"/>
      <c r="R39418" s="119"/>
      <c r="T39418" s="119"/>
      <c r="V39418" s="119"/>
      <c r="X39418" s="119"/>
      <c r="Z39418" s="119"/>
    </row>
    <row r="39419" spans="16:26" x14ac:dyDescent="0.25">
      <c r="P39419" s="119"/>
      <c r="R39419" s="119"/>
      <c r="T39419" s="119"/>
      <c r="V39419" s="119"/>
      <c r="X39419" s="119"/>
      <c r="Z39419" s="119"/>
    </row>
    <row r="39420" spans="16:26" x14ac:dyDescent="0.25">
      <c r="P39420" s="120"/>
      <c r="R39420" s="120"/>
      <c r="T39420" s="120"/>
      <c r="V39420" s="120"/>
      <c r="X39420" s="120"/>
      <c r="Z39420" s="120"/>
    </row>
    <row r="39421" spans="16:26" x14ac:dyDescent="0.25">
      <c r="P39421" s="119"/>
      <c r="R39421" s="119"/>
      <c r="T39421" s="119"/>
      <c r="V39421" s="119"/>
      <c r="X39421" s="119"/>
      <c r="Z39421" s="119"/>
    </row>
    <row r="39422" spans="16:26" x14ac:dyDescent="0.25">
      <c r="P39422" s="120"/>
      <c r="R39422" s="120"/>
      <c r="T39422" s="120"/>
      <c r="V39422" s="120"/>
      <c r="X39422" s="120"/>
      <c r="Z39422" s="120"/>
    </row>
    <row r="39423" spans="16:26" x14ac:dyDescent="0.25">
      <c r="P39423" s="119"/>
      <c r="R39423" s="119"/>
      <c r="T39423" s="119"/>
      <c r="V39423" s="119"/>
      <c r="X39423" s="119"/>
      <c r="Z39423" s="119"/>
    </row>
    <row r="39424" spans="16:26" x14ac:dyDescent="0.25">
      <c r="P39424" s="119"/>
      <c r="R39424" s="119"/>
      <c r="T39424" s="119"/>
      <c r="V39424" s="119"/>
      <c r="X39424" s="119"/>
      <c r="Z39424" s="119"/>
    </row>
    <row r="39425" spans="16:26" x14ac:dyDescent="0.25">
      <c r="P39425" s="119"/>
      <c r="R39425" s="119"/>
      <c r="T39425" s="119"/>
      <c r="V39425" s="119"/>
      <c r="X39425" s="119"/>
      <c r="Z39425" s="119"/>
    </row>
    <row r="39426" spans="16:26" x14ac:dyDescent="0.25">
      <c r="P39426" s="121"/>
      <c r="R39426" s="121"/>
      <c r="T39426" s="121"/>
      <c r="V39426" s="121"/>
      <c r="X39426" s="121"/>
      <c r="Z39426" s="121"/>
    </row>
    <row r="39427" spans="16:26" x14ac:dyDescent="0.25">
      <c r="P39427" s="121"/>
      <c r="R39427" s="121"/>
      <c r="T39427" s="121"/>
      <c r="V39427" s="121"/>
      <c r="X39427" s="121"/>
      <c r="Z39427" s="121"/>
    </row>
    <row r="39428" spans="16:26" x14ac:dyDescent="0.25">
      <c r="P39428" s="121"/>
      <c r="R39428" s="121"/>
      <c r="T39428" s="121"/>
      <c r="V39428" s="121"/>
      <c r="X39428" s="121"/>
      <c r="Z39428" s="121"/>
    </row>
    <row r="39429" spans="16:26" x14ac:dyDescent="0.25">
      <c r="P39429" s="121"/>
      <c r="R39429" s="121"/>
      <c r="T39429" s="121"/>
      <c r="V39429" s="121"/>
      <c r="X39429" s="121"/>
      <c r="Z39429" s="121"/>
    </row>
    <row r="39430" spans="16:26" x14ac:dyDescent="0.25">
      <c r="P39430" s="122"/>
      <c r="R39430" s="122"/>
      <c r="T39430" s="122"/>
      <c r="V39430" s="122"/>
      <c r="X39430" s="122"/>
      <c r="Z39430" s="122"/>
    </row>
    <row r="39431" spans="16:26" x14ac:dyDescent="0.25">
      <c r="P39431" s="118"/>
      <c r="R39431" s="118"/>
      <c r="T39431" s="118"/>
      <c r="V39431" s="118"/>
      <c r="X39431" s="118"/>
      <c r="Z39431" s="118"/>
    </row>
    <row r="39432" spans="16:26" x14ac:dyDescent="0.25">
      <c r="P39432" s="119"/>
      <c r="R39432" s="119"/>
      <c r="T39432" s="119"/>
      <c r="V39432" s="119"/>
      <c r="X39432" s="119"/>
      <c r="Z39432" s="119"/>
    </row>
    <row r="39433" spans="16:26" x14ac:dyDescent="0.25">
      <c r="P39433" s="119"/>
      <c r="R39433" s="119"/>
      <c r="T39433" s="119"/>
      <c r="V39433" s="119"/>
      <c r="X39433" s="119"/>
      <c r="Z39433" s="119"/>
    </row>
    <row r="39434" spans="16:26" x14ac:dyDescent="0.25">
      <c r="P39434" s="120"/>
      <c r="R39434" s="120"/>
      <c r="T39434" s="120"/>
      <c r="V39434" s="120"/>
      <c r="X39434" s="120"/>
      <c r="Z39434" s="120"/>
    </row>
    <row r="39435" spans="16:26" x14ac:dyDescent="0.25">
      <c r="P39435" s="119"/>
      <c r="R39435" s="119"/>
      <c r="T39435" s="119"/>
      <c r="V39435" s="119"/>
      <c r="X39435" s="119"/>
      <c r="Z39435" s="119"/>
    </row>
    <row r="39436" spans="16:26" x14ac:dyDescent="0.25">
      <c r="P39436" s="119"/>
      <c r="R39436" s="119"/>
      <c r="T39436" s="119"/>
      <c r="V39436" s="119"/>
      <c r="X39436" s="119"/>
      <c r="Z39436" s="119"/>
    </row>
    <row r="39437" spans="16:26" x14ac:dyDescent="0.25">
      <c r="P39437" s="120"/>
      <c r="R39437" s="120"/>
      <c r="T39437" s="120"/>
      <c r="V39437" s="120"/>
      <c r="X39437" s="120"/>
      <c r="Z39437" s="120"/>
    </row>
    <row r="39438" spans="16:26" x14ac:dyDescent="0.25">
      <c r="P39438" s="119"/>
      <c r="R39438" s="119"/>
      <c r="T39438" s="119"/>
      <c r="V39438" s="119"/>
      <c r="X39438" s="119"/>
      <c r="Z39438" s="119"/>
    </row>
    <row r="39439" spans="16:26" x14ac:dyDescent="0.25">
      <c r="P39439" s="120"/>
      <c r="R39439" s="120"/>
      <c r="T39439" s="120"/>
      <c r="V39439" s="120"/>
      <c r="X39439" s="120"/>
      <c r="Z39439" s="120"/>
    </row>
    <row r="39440" spans="16:26" x14ac:dyDescent="0.25">
      <c r="P39440" s="119"/>
      <c r="R39440" s="119"/>
      <c r="T39440" s="119"/>
      <c r="V39440" s="119"/>
      <c r="X39440" s="119"/>
      <c r="Z39440" s="119"/>
    </row>
    <row r="39441" spans="16:26" x14ac:dyDescent="0.25">
      <c r="P39441" s="119"/>
      <c r="R39441" s="119"/>
      <c r="T39441" s="119"/>
      <c r="V39441" s="119"/>
      <c r="X39441" s="119"/>
      <c r="Z39441" s="119"/>
    </row>
    <row r="39442" spans="16:26" x14ac:dyDescent="0.25">
      <c r="P39442" s="119"/>
      <c r="R39442" s="119"/>
      <c r="T39442" s="119"/>
      <c r="V39442" s="119"/>
      <c r="X39442" s="119"/>
      <c r="Z39442" s="119"/>
    </row>
    <row r="39443" spans="16:26" x14ac:dyDescent="0.25">
      <c r="P39443" s="121"/>
      <c r="R39443" s="121"/>
      <c r="T39443" s="121"/>
      <c r="V39443" s="121"/>
      <c r="X39443" s="121"/>
      <c r="Z39443" s="121"/>
    </row>
    <row r="39444" spans="16:26" x14ac:dyDescent="0.25">
      <c r="P39444" s="121"/>
      <c r="R39444" s="121"/>
      <c r="T39444" s="121"/>
      <c r="V39444" s="121"/>
      <c r="X39444" s="121"/>
      <c r="Z39444" s="121"/>
    </row>
    <row r="39445" spans="16:26" x14ac:dyDescent="0.25">
      <c r="P39445" s="121"/>
      <c r="R39445" s="121"/>
      <c r="T39445" s="121"/>
      <c r="V39445" s="121"/>
      <c r="X39445" s="121"/>
      <c r="Z39445" s="121"/>
    </row>
    <row r="39446" spans="16:26" x14ac:dyDescent="0.25">
      <c r="P39446" s="121"/>
      <c r="R39446" s="121"/>
      <c r="T39446" s="121"/>
      <c r="V39446" s="121"/>
      <c r="X39446" s="121"/>
      <c r="Z39446" s="121"/>
    </row>
    <row r="39447" spans="16:26" x14ac:dyDescent="0.25">
      <c r="P39447" s="122"/>
      <c r="R39447" s="122"/>
      <c r="T39447" s="122"/>
      <c r="V39447" s="122"/>
      <c r="X39447" s="122"/>
      <c r="Z39447" s="122"/>
    </row>
    <row r="39448" spans="16:26" x14ac:dyDescent="0.25">
      <c r="P39448" s="118"/>
      <c r="R39448" s="118"/>
      <c r="T39448" s="118"/>
      <c r="V39448" s="118"/>
      <c r="X39448" s="118"/>
      <c r="Z39448" s="118"/>
    </row>
    <row r="39449" spans="16:26" x14ac:dyDescent="0.25">
      <c r="P39449" s="119"/>
      <c r="R39449" s="119"/>
      <c r="T39449" s="119"/>
      <c r="V39449" s="119"/>
      <c r="X39449" s="119"/>
      <c r="Z39449" s="119"/>
    </row>
    <row r="39450" spans="16:26" x14ac:dyDescent="0.25">
      <c r="P39450" s="119"/>
      <c r="R39450" s="119"/>
      <c r="T39450" s="119"/>
      <c r="V39450" s="119"/>
      <c r="X39450" s="119"/>
      <c r="Z39450" s="119"/>
    </row>
    <row r="39451" spans="16:26" x14ac:dyDescent="0.25">
      <c r="P39451" s="120"/>
      <c r="R39451" s="120"/>
      <c r="T39451" s="120"/>
      <c r="V39451" s="120"/>
      <c r="X39451" s="120"/>
      <c r="Z39451" s="120"/>
    </row>
    <row r="39452" spans="16:26" x14ac:dyDescent="0.25">
      <c r="P39452" s="119"/>
      <c r="R39452" s="119"/>
      <c r="T39452" s="119"/>
      <c r="V39452" s="119"/>
      <c r="X39452" s="119"/>
      <c r="Z39452" s="119"/>
    </row>
    <row r="39453" spans="16:26" x14ac:dyDescent="0.25">
      <c r="P39453" s="119"/>
      <c r="R39453" s="119"/>
      <c r="T39453" s="119"/>
      <c r="V39453" s="119"/>
      <c r="X39453" s="119"/>
      <c r="Z39453" s="119"/>
    </row>
    <row r="39454" spans="16:26" x14ac:dyDescent="0.25">
      <c r="P39454" s="120"/>
      <c r="R39454" s="120"/>
      <c r="T39454" s="120"/>
      <c r="V39454" s="120"/>
      <c r="X39454" s="120"/>
      <c r="Z39454" s="120"/>
    </row>
    <row r="39455" spans="16:26" x14ac:dyDescent="0.25">
      <c r="P39455" s="119"/>
      <c r="R39455" s="119"/>
      <c r="T39455" s="119"/>
      <c r="V39455" s="119"/>
      <c r="X39455" s="119"/>
      <c r="Z39455" s="119"/>
    </row>
    <row r="39456" spans="16:26" x14ac:dyDescent="0.25">
      <c r="P39456" s="120"/>
      <c r="R39456" s="120"/>
      <c r="T39456" s="120"/>
      <c r="V39456" s="120"/>
      <c r="X39456" s="120"/>
      <c r="Z39456" s="120"/>
    </row>
    <row r="39457" spans="16:26" x14ac:dyDescent="0.25">
      <c r="P39457" s="119"/>
      <c r="R39457" s="119"/>
      <c r="T39457" s="119"/>
      <c r="V39457" s="119"/>
      <c r="X39457" s="119"/>
      <c r="Z39457" s="119"/>
    </row>
    <row r="39458" spans="16:26" x14ac:dyDescent="0.25">
      <c r="P39458" s="119"/>
      <c r="R39458" s="119"/>
      <c r="T39458" s="119"/>
      <c r="V39458" s="119"/>
      <c r="X39458" s="119"/>
      <c r="Z39458" s="119"/>
    </row>
    <row r="39459" spans="16:26" x14ac:dyDescent="0.25">
      <c r="P39459" s="119"/>
      <c r="R39459" s="119"/>
      <c r="T39459" s="119"/>
      <c r="V39459" s="119"/>
      <c r="X39459" s="119"/>
      <c r="Z39459" s="119"/>
    </row>
    <row r="39460" spans="16:26" x14ac:dyDescent="0.25">
      <c r="P39460" s="121"/>
      <c r="R39460" s="121"/>
      <c r="T39460" s="121"/>
      <c r="V39460" s="121"/>
      <c r="X39460" s="121"/>
      <c r="Z39460" s="121"/>
    </row>
    <row r="39461" spans="16:26" x14ac:dyDescent="0.25">
      <c r="P39461" s="121"/>
      <c r="R39461" s="121"/>
      <c r="T39461" s="121"/>
      <c r="V39461" s="121"/>
      <c r="X39461" s="121"/>
      <c r="Z39461" s="121"/>
    </row>
    <row r="39462" spans="16:26" x14ac:dyDescent="0.25">
      <c r="P39462" s="121"/>
      <c r="R39462" s="121"/>
      <c r="T39462" s="121"/>
      <c r="V39462" s="121"/>
      <c r="X39462" s="121"/>
      <c r="Z39462" s="121"/>
    </row>
    <row r="39463" spans="16:26" x14ac:dyDescent="0.25">
      <c r="P39463" s="121"/>
      <c r="R39463" s="121"/>
      <c r="T39463" s="121"/>
      <c r="V39463" s="121"/>
      <c r="X39463" s="121"/>
      <c r="Z39463" s="121"/>
    </row>
    <row r="39464" spans="16:26" x14ac:dyDescent="0.25">
      <c r="P39464" s="122"/>
      <c r="R39464" s="122"/>
      <c r="T39464" s="122"/>
      <c r="V39464" s="122"/>
      <c r="X39464" s="122"/>
      <c r="Z39464" s="122"/>
    </row>
    <row r="39465" spans="16:26" x14ac:dyDescent="0.25">
      <c r="P39465" s="118"/>
      <c r="R39465" s="118"/>
      <c r="T39465" s="118"/>
      <c r="V39465" s="118"/>
      <c r="X39465" s="118"/>
      <c r="Z39465" s="118"/>
    </row>
    <row r="39466" spans="16:26" x14ac:dyDescent="0.25">
      <c r="P39466" s="119"/>
      <c r="R39466" s="119"/>
      <c r="T39466" s="119"/>
      <c r="V39466" s="119"/>
      <c r="X39466" s="119"/>
      <c r="Z39466" s="119"/>
    </row>
    <row r="39467" spans="16:26" x14ac:dyDescent="0.25">
      <c r="P39467" s="119"/>
      <c r="R39467" s="119"/>
      <c r="T39467" s="119"/>
      <c r="V39467" s="119"/>
      <c r="X39467" s="119"/>
      <c r="Z39467" s="119"/>
    </row>
    <row r="39468" spans="16:26" x14ac:dyDescent="0.25">
      <c r="P39468" s="120"/>
      <c r="R39468" s="120"/>
      <c r="T39468" s="120"/>
      <c r="V39468" s="120"/>
      <c r="X39468" s="120"/>
      <c r="Z39468" s="120"/>
    </row>
    <row r="39469" spans="16:26" x14ac:dyDescent="0.25">
      <c r="P39469" s="119"/>
      <c r="R39469" s="119"/>
      <c r="T39469" s="119"/>
      <c r="V39469" s="119"/>
      <c r="X39469" s="119"/>
      <c r="Z39469" s="119"/>
    </row>
    <row r="39470" spans="16:26" x14ac:dyDescent="0.25">
      <c r="P39470" s="119"/>
      <c r="R39470" s="119"/>
      <c r="T39470" s="119"/>
      <c r="V39470" s="119"/>
      <c r="X39470" s="119"/>
      <c r="Z39470" s="119"/>
    </row>
    <row r="39471" spans="16:26" x14ac:dyDescent="0.25">
      <c r="P39471" s="120"/>
      <c r="R39471" s="120"/>
      <c r="T39471" s="120"/>
      <c r="V39471" s="120"/>
      <c r="X39471" s="120"/>
      <c r="Z39471" s="120"/>
    </row>
    <row r="39472" spans="16:26" x14ac:dyDescent="0.25">
      <c r="P39472" s="119"/>
      <c r="R39472" s="119"/>
      <c r="T39472" s="119"/>
      <c r="V39472" s="119"/>
      <c r="X39472" s="119"/>
      <c r="Z39472" s="119"/>
    </row>
    <row r="39473" spans="16:26" x14ac:dyDescent="0.25">
      <c r="P39473" s="120"/>
      <c r="R39473" s="120"/>
      <c r="T39473" s="120"/>
      <c r="V39473" s="120"/>
      <c r="X39473" s="120"/>
      <c r="Z39473" s="120"/>
    </row>
    <row r="39474" spans="16:26" x14ac:dyDescent="0.25">
      <c r="P39474" s="119"/>
      <c r="R39474" s="119"/>
      <c r="T39474" s="119"/>
      <c r="V39474" s="119"/>
      <c r="X39474" s="119"/>
      <c r="Z39474" s="119"/>
    </row>
    <row r="39475" spans="16:26" x14ac:dyDescent="0.25">
      <c r="P39475" s="119"/>
      <c r="R39475" s="119"/>
      <c r="T39475" s="119"/>
      <c r="V39475" s="119"/>
      <c r="X39475" s="119"/>
      <c r="Z39475" s="119"/>
    </row>
    <row r="39476" spans="16:26" x14ac:dyDescent="0.25">
      <c r="P39476" s="119"/>
      <c r="R39476" s="119"/>
      <c r="T39476" s="119"/>
      <c r="V39476" s="119"/>
      <c r="X39476" s="119"/>
      <c r="Z39476" s="119"/>
    </row>
    <row r="39477" spans="16:26" x14ac:dyDescent="0.25">
      <c r="P39477" s="121"/>
      <c r="R39477" s="121"/>
      <c r="T39477" s="121"/>
      <c r="V39477" s="121"/>
      <c r="X39477" s="121"/>
      <c r="Z39477" s="121"/>
    </row>
    <row r="39478" spans="16:26" x14ac:dyDescent="0.25">
      <c r="P39478" s="121"/>
      <c r="R39478" s="121"/>
      <c r="T39478" s="121"/>
      <c r="V39478" s="121"/>
      <c r="X39478" s="121"/>
      <c r="Z39478" s="121"/>
    </row>
    <row r="39479" spans="16:26" x14ac:dyDescent="0.25">
      <c r="P39479" s="121"/>
      <c r="R39479" s="121"/>
      <c r="T39479" s="121"/>
      <c r="V39479" s="121"/>
      <c r="X39479" s="121"/>
      <c r="Z39479" s="121"/>
    </row>
    <row r="39480" spans="16:26" x14ac:dyDescent="0.25">
      <c r="P39480" s="121"/>
      <c r="R39480" s="121"/>
      <c r="T39480" s="121"/>
      <c r="V39480" s="121"/>
      <c r="X39480" s="121"/>
      <c r="Z39480" s="121"/>
    </row>
    <row r="39481" spans="16:26" x14ac:dyDescent="0.25">
      <c r="P39481" s="122"/>
      <c r="R39481" s="122"/>
      <c r="T39481" s="122"/>
      <c r="V39481" s="122"/>
      <c r="X39481" s="122"/>
      <c r="Z39481" s="122"/>
    </row>
    <row r="39482" spans="16:26" x14ac:dyDescent="0.25">
      <c r="P39482" s="118"/>
      <c r="R39482" s="118"/>
      <c r="T39482" s="118"/>
      <c r="V39482" s="118"/>
      <c r="X39482" s="118"/>
      <c r="Z39482" s="118"/>
    </row>
    <row r="39483" spans="16:26" x14ac:dyDescent="0.25">
      <c r="P39483" s="119"/>
      <c r="R39483" s="119"/>
      <c r="T39483" s="119"/>
      <c r="V39483" s="119"/>
      <c r="X39483" s="119"/>
      <c r="Z39483" s="119"/>
    </row>
    <row r="39484" spans="16:26" x14ac:dyDescent="0.25">
      <c r="P39484" s="119"/>
      <c r="R39484" s="119"/>
      <c r="T39484" s="119"/>
      <c r="V39484" s="119"/>
      <c r="X39484" s="119"/>
      <c r="Z39484" s="119"/>
    </row>
    <row r="39485" spans="16:26" x14ac:dyDescent="0.25">
      <c r="P39485" s="120"/>
      <c r="R39485" s="120"/>
      <c r="T39485" s="120"/>
      <c r="V39485" s="120"/>
      <c r="X39485" s="120"/>
      <c r="Z39485" s="120"/>
    </row>
    <row r="39486" spans="16:26" x14ac:dyDescent="0.25">
      <c r="P39486" s="119"/>
      <c r="R39486" s="119"/>
      <c r="T39486" s="119"/>
      <c r="V39486" s="119"/>
      <c r="X39486" s="119"/>
      <c r="Z39486" s="119"/>
    </row>
    <row r="39487" spans="16:26" x14ac:dyDescent="0.25">
      <c r="P39487" s="119"/>
      <c r="R39487" s="119"/>
      <c r="T39487" s="119"/>
      <c r="V39487" s="119"/>
      <c r="X39487" s="119"/>
      <c r="Z39487" s="119"/>
    </row>
    <row r="39488" spans="16:26" x14ac:dyDescent="0.25">
      <c r="P39488" s="120"/>
      <c r="R39488" s="120"/>
      <c r="T39488" s="120"/>
      <c r="V39488" s="120"/>
      <c r="X39488" s="120"/>
      <c r="Z39488" s="120"/>
    </row>
    <row r="39489" spans="16:26" x14ac:dyDescent="0.25">
      <c r="P39489" s="119"/>
      <c r="R39489" s="119"/>
      <c r="T39489" s="119"/>
      <c r="V39489" s="119"/>
      <c r="X39489" s="119"/>
      <c r="Z39489" s="119"/>
    </row>
    <row r="39490" spans="16:26" x14ac:dyDescent="0.25">
      <c r="P39490" s="120"/>
      <c r="R39490" s="120"/>
      <c r="T39490" s="120"/>
      <c r="V39490" s="120"/>
      <c r="X39490" s="120"/>
      <c r="Z39490" s="120"/>
    </row>
    <row r="39491" spans="16:26" x14ac:dyDescent="0.25">
      <c r="P39491" s="119"/>
      <c r="R39491" s="119"/>
      <c r="T39491" s="119"/>
      <c r="V39491" s="119"/>
      <c r="X39491" s="119"/>
      <c r="Z39491" s="119"/>
    </row>
    <row r="39492" spans="16:26" x14ac:dyDescent="0.25">
      <c r="P39492" s="119"/>
      <c r="R39492" s="119"/>
      <c r="T39492" s="119"/>
      <c r="V39492" s="119"/>
      <c r="X39492" s="119"/>
      <c r="Z39492" s="119"/>
    </row>
    <row r="39493" spans="16:26" x14ac:dyDescent="0.25">
      <c r="P39493" s="119"/>
      <c r="R39493" s="119"/>
      <c r="T39493" s="119"/>
      <c r="V39493" s="119"/>
      <c r="X39493" s="119"/>
      <c r="Z39493" s="119"/>
    </row>
    <row r="39494" spans="16:26" x14ac:dyDescent="0.25">
      <c r="P39494" s="121"/>
      <c r="R39494" s="121"/>
      <c r="T39494" s="121"/>
      <c r="V39494" s="121"/>
      <c r="X39494" s="121"/>
      <c r="Z39494" s="121"/>
    </row>
    <row r="39495" spans="16:26" x14ac:dyDescent="0.25">
      <c r="P39495" s="121"/>
      <c r="R39495" s="121"/>
      <c r="T39495" s="121"/>
      <c r="V39495" s="121"/>
      <c r="X39495" s="121"/>
      <c r="Z39495" s="121"/>
    </row>
    <row r="39496" spans="16:26" x14ac:dyDescent="0.25">
      <c r="P39496" s="121"/>
      <c r="R39496" s="121"/>
      <c r="T39496" s="121"/>
      <c r="V39496" s="121"/>
      <c r="X39496" s="121"/>
      <c r="Z39496" s="121"/>
    </row>
    <row r="39497" spans="16:26" x14ac:dyDescent="0.25">
      <c r="P39497" s="121"/>
      <c r="R39497" s="121"/>
      <c r="T39497" s="121"/>
      <c r="V39497" s="121"/>
      <c r="X39497" s="121"/>
      <c r="Z39497" s="121"/>
    </row>
    <row r="39498" spans="16:26" x14ac:dyDescent="0.25">
      <c r="P39498" s="122"/>
      <c r="R39498" s="122"/>
      <c r="T39498" s="122"/>
      <c r="V39498" s="122"/>
      <c r="X39498" s="122"/>
      <c r="Z39498" s="122"/>
    </row>
    <row r="39499" spans="16:26" x14ac:dyDescent="0.25">
      <c r="P39499" s="118"/>
      <c r="R39499" s="118"/>
      <c r="T39499" s="118"/>
      <c r="V39499" s="118"/>
      <c r="X39499" s="118"/>
      <c r="Z39499" s="118"/>
    </row>
    <row r="39500" spans="16:26" x14ac:dyDescent="0.25">
      <c r="P39500" s="119"/>
      <c r="R39500" s="119"/>
      <c r="T39500" s="119"/>
      <c r="V39500" s="119"/>
      <c r="X39500" s="119"/>
      <c r="Z39500" s="119"/>
    </row>
    <row r="39501" spans="16:26" x14ac:dyDescent="0.25">
      <c r="P39501" s="119"/>
      <c r="R39501" s="119"/>
      <c r="T39501" s="119"/>
      <c r="V39501" s="119"/>
      <c r="X39501" s="119"/>
      <c r="Z39501" s="119"/>
    </row>
    <row r="39502" spans="16:26" x14ac:dyDescent="0.25">
      <c r="P39502" s="120"/>
      <c r="R39502" s="120"/>
      <c r="T39502" s="120"/>
      <c r="V39502" s="120"/>
      <c r="X39502" s="120"/>
      <c r="Z39502" s="120"/>
    </row>
    <row r="39503" spans="16:26" x14ac:dyDescent="0.25">
      <c r="P39503" s="119"/>
      <c r="R39503" s="119"/>
      <c r="T39503" s="119"/>
      <c r="V39503" s="119"/>
      <c r="X39503" s="119"/>
      <c r="Z39503" s="119"/>
    </row>
    <row r="39504" spans="16:26" x14ac:dyDescent="0.25">
      <c r="P39504" s="119"/>
      <c r="R39504" s="119"/>
      <c r="T39504" s="119"/>
      <c r="V39504" s="119"/>
      <c r="X39504" s="119"/>
      <c r="Z39504" s="119"/>
    </row>
    <row r="39505" spans="16:26" x14ac:dyDescent="0.25">
      <c r="P39505" s="120"/>
      <c r="R39505" s="120"/>
      <c r="T39505" s="120"/>
      <c r="V39505" s="120"/>
      <c r="X39505" s="120"/>
      <c r="Z39505" s="120"/>
    </row>
    <row r="39506" spans="16:26" x14ac:dyDescent="0.25">
      <c r="P39506" s="119"/>
      <c r="R39506" s="119"/>
      <c r="T39506" s="119"/>
      <c r="V39506" s="119"/>
      <c r="X39506" s="119"/>
      <c r="Z39506" s="119"/>
    </row>
    <row r="39507" spans="16:26" x14ac:dyDescent="0.25">
      <c r="P39507" s="120"/>
      <c r="R39507" s="120"/>
      <c r="T39507" s="120"/>
      <c r="V39507" s="120"/>
      <c r="X39507" s="120"/>
      <c r="Z39507" s="120"/>
    </row>
    <row r="39508" spans="16:26" x14ac:dyDescent="0.25">
      <c r="P39508" s="119"/>
      <c r="R39508" s="119"/>
      <c r="T39508" s="119"/>
      <c r="V39508" s="119"/>
      <c r="X39508" s="119"/>
      <c r="Z39508" s="119"/>
    </row>
    <row r="39509" spans="16:26" x14ac:dyDescent="0.25">
      <c r="P39509" s="119"/>
      <c r="R39509" s="119"/>
      <c r="T39509" s="119"/>
      <c r="V39509" s="119"/>
      <c r="X39509" s="119"/>
      <c r="Z39509" s="119"/>
    </row>
    <row r="39510" spans="16:26" x14ac:dyDescent="0.25">
      <c r="P39510" s="119"/>
      <c r="R39510" s="119"/>
      <c r="T39510" s="119"/>
      <c r="V39510" s="119"/>
      <c r="X39510" s="119"/>
      <c r="Z39510" s="119"/>
    </row>
    <row r="39511" spans="16:26" x14ac:dyDescent="0.25">
      <c r="P39511" s="121"/>
      <c r="R39511" s="121"/>
      <c r="T39511" s="121"/>
      <c r="V39511" s="121"/>
      <c r="X39511" s="121"/>
      <c r="Z39511" s="121"/>
    </row>
    <row r="39512" spans="16:26" x14ac:dyDescent="0.25">
      <c r="P39512" s="121"/>
      <c r="R39512" s="121"/>
      <c r="T39512" s="121"/>
      <c r="V39512" s="121"/>
      <c r="X39512" s="121"/>
      <c r="Z39512" s="121"/>
    </row>
    <row r="39513" spans="16:26" x14ac:dyDescent="0.25">
      <c r="P39513" s="121"/>
      <c r="R39513" s="121"/>
      <c r="T39513" s="121"/>
      <c r="V39513" s="121"/>
      <c r="X39513" s="121"/>
      <c r="Z39513" s="121"/>
    </row>
    <row r="39514" spans="16:26" x14ac:dyDescent="0.25">
      <c r="P39514" s="121"/>
      <c r="R39514" s="121"/>
      <c r="T39514" s="121"/>
      <c r="V39514" s="121"/>
      <c r="X39514" s="121"/>
      <c r="Z39514" s="121"/>
    </row>
    <row r="39515" spans="16:26" x14ac:dyDescent="0.25">
      <c r="P39515" s="122"/>
      <c r="R39515" s="122"/>
      <c r="T39515" s="122"/>
      <c r="V39515" s="122"/>
      <c r="X39515" s="122"/>
      <c r="Z39515" s="122"/>
    </row>
    <row r="39516" spans="16:26" x14ac:dyDescent="0.25">
      <c r="P39516" s="118"/>
      <c r="R39516" s="118"/>
      <c r="T39516" s="118"/>
      <c r="V39516" s="118"/>
      <c r="X39516" s="118"/>
      <c r="Z39516" s="118"/>
    </row>
    <row r="39517" spans="16:26" x14ac:dyDescent="0.25">
      <c r="P39517" s="119"/>
      <c r="R39517" s="119"/>
      <c r="T39517" s="119"/>
      <c r="V39517" s="119"/>
      <c r="X39517" s="119"/>
      <c r="Z39517" s="119"/>
    </row>
    <row r="39518" spans="16:26" x14ac:dyDescent="0.25">
      <c r="P39518" s="119"/>
      <c r="R39518" s="119"/>
      <c r="T39518" s="119"/>
      <c r="V39518" s="119"/>
      <c r="X39518" s="119"/>
      <c r="Z39518" s="119"/>
    </row>
    <row r="39519" spans="16:26" x14ac:dyDescent="0.25">
      <c r="P39519" s="120"/>
      <c r="R39519" s="120"/>
      <c r="T39519" s="120"/>
      <c r="V39519" s="120"/>
      <c r="X39519" s="120"/>
      <c r="Z39519" s="120"/>
    </row>
    <row r="39520" spans="16:26" x14ac:dyDescent="0.25">
      <c r="P39520" s="119"/>
      <c r="R39520" s="119"/>
      <c r="T39520" s="119"/>
      <c r="V39520" s="119"/>
      <c r="X39520" s="119"/>
      <c r="Z39520" s="119"/>
    </row>
    <row r="39521" spans="16:26" x14ac:dyDescent="0.25">
      <c r="P39521" s="119"/>
      <c r="R39521" s="119"/>
      <c r="T39521" s="119"/>
      <c r="V39521" s="119"/>
      <c r="X39521" s="119"/>
      <c r="Z39521" s="119"/>
    </row>
    <row r="39522" spans="16:26" x14ac:dyDescent="0.25">
      <c r="P39522" s="120"/>
      <c r="R39522" s="120"/>
      <c r="T39522" s="120"/>
      <c r="V39522" s="120"/>
      <c r="X39522" s="120"/>
      <c r="Z39522" s="120"/>
    </row>
    <row r="39523" spans="16:26" x14ac:dyDescent="0.25">
      <c r="P39523" s="119"/>
      <c r="R39523" s="119"/>
      <c r="T39523" s="119"/>
      <c r="V39523" s="119"/>
      <c r="X39523" s="119"/>
      <c r="Z39523" s="119"/>
    </row>
    <row r="39524" spans="16:26" x14ac:dyDescent="0.25">
      <c r="P39524" s="120"/>
      <c r="R39524" s="120"/>
      <c r="T39524" s="120"/>
      <c r="V39524" s="120"/>
      <c r="X39524" s="120"/>
      <c r="Z39524" s="120"/>
    </row>
    <row r="39525" spans="16:26" x14ac:dyDescent="0.25">
      <c r="P39525" s="119"/>
      <c r="R39525" s="119"/>
      <c r="T39525" s="119"/>
      <c r="V39525" s="119"/>
      <c r="X39525" s="119"/>
      <c r="Z39525" s="119"/>
    </row>
    <row r="39526" spans="16:26" x14ac:dyDescent="0.25">
      <c r="P39526" s="119"/>
      <c r="R39526" s="119"/>
      <c r="T39526" s="119"/>
      <c r="V39526" s="119"/>
      <c r="X39526" s="119"/>
      <c r="Z39526" s="119"/>
    </row>
    <row r="39527" spans="16:26" x14ac:dyDescent="0.25">
      <c r="P39527" s="119"/>
      <c r="R39527" s="119"/>
      <c r="T39527" s="119"/>
      <c r="V39527" s="119"/>
      <c r="X39527" s="119"/>
      <c r="Z39527" s="119"/>
    </row>
    <row r="39528" spans="16:26" x14ac:dyDescent="0.25">
      <c r="P39528" s="121"/>
      <c r="R39528" s="121"/>
      <c r="T39528" s="121"/>
      <c r="V39528" s="121"/>
      <c r="X39528" s="121"/>
      <c r="Z39528" s="121"/>
    </row>
    <row r="39529" spans="16:26" x14ac:dyDescent="0.25">
      <c r="P39529" s="121"/>
      <c r="R39529" s="121"/>
      <c r="T39529" s="121"/>
      <c r="V39529" s="121"/>
      <c r="X39529" s="121"/>
      <c r="Z39529" s="121"/>
    </row>
    <row r="39530" spans="16:26" x14ac:dyDescent="0.25">
      <c r="P39530" s="121"/>
      <c r="R39530" s="121"/>
      <c r="T39530" s="121"/>
      <c r="V39530" s="121"/>
      <c r="X39530" s="121"/>
      <c r="Z39530" s="121"/>
    </row>
    <row r="39531" spans="16:26" x14ac:dyDescent="0.25">
      <c r="P39531" s="121"/>
      <c r="R39531" s="121"/>
      <c r="T39531" s="121"/>
      <c r="V39531" s="121"/>
      <c r="X39531" s="121"/>
      <c r="Z39531" s="121"/>
    </row>
    <row r="39532" spans="16:26" x14ac:dyDescent="0.25">
      <c r="P39532" s="122"/>
      <c r="R39532" s="122"/>
      <c r="T39532" s="122"/>
      <c r="V39532" s="122"/>
      <c r="X39532" s="122"/>
      <c r="Z39532" s="122"/>
    </row>
    <row r="39533" spans="16:26" x14ac:dyDescent="0.25">
      <c r="P39533" s="118"/>
      <c r="R39533" s="118"/>
      <c r="T39533" s="118"/>
      <c r="V39533" s="118"/>
      <c r="X39533" s="118"/>
      <c r="Z39533" s="118"/>
    </row>
    <row r="39534" spans="16:26" x14ac:dyDescent="0.25">
      <c r="P39534" s="119"/>
      <c r="R39534" s="119"/>
      <c r="T39534" s="119"/>
      <c r="V39534" s="119"/>
      <c r="X39534" s="119"/>
      <c r="Z39534" s="119"/>
    </row>
    <row r="39535" spans="16:26" x14ac:dyDescent="0.25">
      <c r="P39535" s="119"/>
      <c r="R39535" s="119"/>
      <c r="T39535" s="119"/>
      <c r="V39535" s="119"/>
      <c r="X39535" s="119"/>
      <c r="Z39535" s="119"/>
    </row>
    <row r="39536" spans="16:26" x14ac:dyDescent="0.25">
      <c r="P39536" s="120"/>
      <c r="R39536" s="120"/>
      <c r="T39536" s="120"/>
      <c r="V39536" s="120"/>
      <c r="X39536" s="120"/>
      <c r="Z39536" s="120"/>
    </row>
    <row r="39537" spans="16:26" x14ac:dyDescent="0.25">
      <c r="P39537" s="119"/>
      <c r="R39537" s="119"/>
      <c r="T39537" s="119"/>
      <c r="V39537" s="119"/>
      <c r="X39537" s="119"/>
      <c r="Z39537" s="119"/>
    </row>
    <row r="39538" spans="16:26" x14ac:dyDescent="0.25">
      <c r="P39538" s="119"/>
      <c r="R39538" s="119"/>
      <c r="T39538" s="119"/>
      <c r="V39538" s="119"/>
      <c r="X39538" s="119"/>
      <c r="Z39538" s="119"/>
    </row>
    <row r="39539" spans="16:26" x14ac:dyDescent="0.25">
      <c r="P39539" s="120"/>
      <c r="R39539" s="120"/>
      <c r="T39539" s="120"/>
      <c r="V39539" s="120"/>
      <c r="X39539" s="120"/>
      <c r="Z39539" s="120"/>
    </row>
    <row r="39540" spans="16:26" x14ac:dyDescent="0.25">
      <c r="P39540" s="119"/>
      <c r="R39540" s="119"/>
      <c r="T39540" s="119"/>
      <c r="V39540" s="119"/>
      <c r="X39540" s="119"/>
      <c r="Z39540" s="119"/>
    </row>
    <row r="39541" spans="16:26" x14ac:dyDescent="0.25">
      <c r="P39541" s="120"/>
      <c r="R39541" s="120"/>
      <c r="T39541" s="120"/>
      <c r="V39541" s="120"/>
      <c r="X39541" s="120"/>
      <c r="Z39541" s="120"/>
    </row>
    <row r="39542" spans="16:26" x14ac:dyDescent="0.25">
      <c r="P39542" s="119"/>
      <c r="R39542" s="119"/>
      <c r="T39542" s="119"/>
      <c r="V39542" s="119"/>
      <c r="X39542" s="119"/>
      <c r="Z39542" s="119"/>
    </row>
    <row r="39543" spans="16:26" x14ac:dyDescent="0.25">
      <c r="P39543" s="119"/>
      <c r="R39543" s="119"/>
      <c r="T39543" s="119"/>
      <c r="V39543" s="119"/>
      <c r="X39543" s="119"/>
      <c r="Z39543" s="119"/>
    </row>
    <row r="39544" spans="16:26" x14ac:dyDescent="0.25">
      <c r="P39544" s="119"/>
      <c r="R39544" s="119"/>
      <c r="T39544" s="119"/>
      <c r="V39544" s="119"/>
      <c r="X39544" s="119"/>
      <c r="Z39544" s="119"/>
    </row>
    <row r="39545" spans="16:26" x14ac:dyDescent="0.25">
      <c r="P39545" s="121"/>
      <c r="R39545" s="121"/>
      <c r="T39545" s="121"/>
      <c r="V39545" s="121"/>
      <c r="X39545" s="121"/>
      <c r="Z39545" s="121"/>
    </row>
    <row r="39546" spans="16:26" x14ac:dyDescent="0.25">
      <c r="P39546" s="121"/>
      <c r="R39546" s="121"/>
      <c r="T39546" s="121"/>
      <c r="V39546" s="121"/>
      <c r="X39546" s="121"/>
      <c r="Z39546" s="121"/>
    </row>
    <row r="39547" spans="16:26" x14ac:dyDescent="0.25">
      <c r="P39547" s="121"/>
      <c r="R39547" s="121"/>
      <c r="T39547" s="121"/>
      <c r="V39547" s="121"/>
      <c r="X39547" s="121"/>
      <c r="Z39547" s="121"/>
    </row>
    <row r="39548" spans="16:26" x14ac:dyDescent="0.25">
      <c r="P39548" s="121"/>
      <c r="R39548" s="121"/>
      <c r="T39548" s="121"/>
      <c r="V39548" s="121"/>
      <c r="X39548" s="121"/>
      <c r="Z39548" s="121"/>
    </row>
    <row r="39549" spans="16:26" x14ac:dyDescent="0.25">
      <c r="P39549" s="122"/>
      <c r="R39549" s="122"/>
      <c r="T39549" s="122"/>
      <c r="V39549" s="122"/>
      <c r="X39549" s="122"/>
      <c r="Z39549" s="122"/>
    </row>
    <row r="39550" spans="16:26" x14ac:dyDescent="0.25">
      <c r="P39550" s="118"/>
      <c r="R39550" s="118"/>
      <c r="T39550" s="118"/>
      <c r="V39550" s="118"/>
      <c r="X39550" s="118"/>
      <c r="Z39550" s="118"/>
    </row>
    <row r="39551" spans="16:26" x14ac:dyDescent="0.25">
      <c r="P39551" s="119"/>
      <c r="R39551" s="119"/>
      <c r="T39551" s="119"/>
      <c r="V39551" s="119"/>
      <c r="X39551" s="119"/>
      <c r="Z39551" s="119"/>
    </row>
    <row r="39552" spans="16:26" x14ac:dyDescent="0.25">
      <c r="P39552" s="119"/>
      <c r="R39552" s="119"/>
      <c r="T39552" s="119"/>
      <c r="V39552" s="119"/>
      <c r="X39552" s="119"/>
      <c r="Z39552" s="119"/>
    </row>
    <row r="39553" spans="16:26" x14ac:dyDescent="0.25">
      <c r="P39553" s="120"/>
      <c r="R39553" s="120"/>
      <c r="T39553" s="120"/>
      <c r="V39553" s="120"/>
      <c r="X39553" s="120"/>
      <c r="Z39553" s="120"/>
    </row>
    <row r="39554" spans="16:26" x14ac:dyDescent="0.25">
      <c r="P39554" s="119"/>
      <c r="R39554" s="119"/>
      <c r="T39554" s="119"/>
      <c r="V39554" s="119"/>
      <c r="X39554" s="119"/>
      <c r="Z39554" s="119"/>
    </row>
    <row r="39555" spans="16:26" x14ac:dyDescent="0.25">
      <c r="P39555" s="119"/>
      <c r="R39555" s="119"/>
      <c r="T39555" s="119"/>
      <c r="V39555" s="119"/>
      <c r="X39555" s="119"/>
      <c r="Z39555" s="119"/>
    </row>
    <row r="39556" spans="16:26" x14ac:dyDescent="0.25">
      <c r="P39556" s="120"/>
      <c r="R39556" s="120"/>
      <c r="T39556" s="120"/>
      <c r="V39556" s="120"/>
      <c r="X39556" s="120"/>
      <c r="Z39556" s="120"/>
    </row>
    <row r="39557" spans="16:26" x14ac:dyDescent="0.25">
      <c r="P39557" s="119"/>
      <c r="R39557" s="119"/>
      <c r="T39557" s="119"/>
      <c r="V39557" s="119"/>
      <c r="X39557" s="119"/>
      <c r="Z39557" s="119"/>
    </row>
    <row r="39558" spans="16:26" x14ac:dyDescent="0.25">
      <c r="P39558" s="120"/>
      <c r="R39558" s="120"/>
      <c r="T39558" s="120"/>
      <c r="V39558" s="120"/>
      <c r="X39558" s="120"/>
      <c r="Z39558" s="120"/>
    </row>
    <row r="39559" spans="16:26" x14ac:dyDescent="0.25">
      <c r="P39559" s="119"/>
      <c r="R39559" s="119"/>
      <c r="T39559" s="119"/>
      <c r="V39559" s="119"/>
      <c r="X39559" s="119"/>
      <c r="Z39559" s="119"/>
    </row>
    <row r="39560" spans="16:26" x14ac:dyDescent="0.25">
      <c r="P39560" s="119"/>
      <c r="R39560" s="119"/>
      <c r="T39560" s="119"/>
      <c r="V39560" s="119"/>
      <c r="X39560" s="119"/>
      <c r="Z39560" s="119"/>
    </row>
    <row r="39561" spans="16:26" x14ac:dyDescent="0.25">
      <c r="P39561" s="119"/>
      <c r="R39561" s="119"/>
      <c r="T39561" s="119"/>
      <c r="V39561" s="119"/>
      <c r="X39561" s="119"/>
      <c r="Z39561" s="119"/>
    </row>
    <row r="39562" spans="16:26" x14ac:dyDescent="0.25">
      <c r="P39562" s="121"/>
      <c r="R39562" s="121"/>
      <c r="T39562" s="121"/>
      <c r="V39562" s="121"/>
      <c r="X39562" s="121"/>
      <c r="Z39562" s="121"/>
    </row>
    <row r="39563" spans="16:26" x14ac:dyDescent="0.25">
      <c r="P39563" s="121"/>
      <c r="R39563" s="121"/>
      <c r="T39563" s="121"/>
      <c r="V39563" s="121"/>
      <c r="X39563" s="121"/>
      <c r="Z39563" s="121"/>
    </row>
    <row r="39564" spans="16:26" x14ac:dyDescent="0.25">
      <c r="P39564" s="121"/>
      <c r="R39564" s="121"/>
      <c r="T39564" s="121"/>
      <c r="V39564" s="121"/>
      <c r="X39564" s="121"/>
      <c r="Z39564" s="121"/>
    </row>
    <row r="39565" spans="16:26" x14ac:dyDescent="0.25">
      <c r="P39565" s="121"/>
      <c r="R39565" s="121"/>
      <c r="T39565" s="121"/>
      <c r="V39565" s="121"/>
      <c r="X39565" s="121"/>
      <c r="Z39565" s="121"/>
    </row>
    <row r="39566" spans="16:26" x14ac:dyDescent="0.25">
      <c r="P39566" s="122"/>
      <c r="R39566" s="122"/>
      <c r="T39566" s="122"/>
      <c r="V39566" s="122"/>
      <c r="X39566" s="122"/>
      <c r="Z39566" s="122"/>
    </row>
    <row r="39567" spans="16:26" x14ac:dyDescent="0.25">
      <c r="P39567" s="118"/>
      <c r="R39567" s="118"/>
      <c r="T39567" s="118"/>
      <c r="V39567" s="118"/>
      <c r="X39567" s="118"/>
      <c r="Z39567" s="118"/>
    </row>
    <row r="39568" spans="16:26" x14ac:dyDescent="0.25">
      <c r="P39568" s="119"/>
      <c r="R39568" s="119"/>
      <c r="T39568" s="119"/>
      <c r="V39568" s="119"/>
      <c r="X39568" s="119"/>
      <c r="Z39568" s="119"/>
    </row>
    <row r="39569" spans="16:26" x14ac:dyDescent="0.25">
      <c r="P39569" s="119"/>
      <c r="R39569" s="119"/>
      <c r="T39569" s="119"/>
      <c r="V39569" s="119"/>
      <c r="X39569" s="119"/>
      <c r="Z39569" s="119"/>
    </row>
    <row r="39570" spans="16:26" x14ac:dyDescent="0.25">
      <c r="P39570" s="120"/>
      <c r="R39570" s="120"/>
      <c r="T39570" s="120"/>
      <c r="V39570" s="120"/>
      <c r="X39570" s="120"/>
      <c r="Z39570" s="120"/>
    </row>
    <row r="39571" spans="16:26" x14ac:dyDescent="0.25">
      <c r="P39571" s="119"/>
      <c r="R39571" s="119"/>
      <c r="T39571" s="119"/>
      <c r="V39571" s="119"/>
      <c r="X39571" s="119"/>
      <c r="Z39571" s="119"/>
    </row>
    <row r="39572" spans="16:26" x14ac:dyDescent="0.25">
      <c r="P39572" s="119"/>
      <c r="R39572" s="119"/>
      <c r="T39572" s="119"/>
      <c r="V39572" s="119"/>
      <c r="X39572" s="119"/>
      <c r="Z39572" s="119"/>
    </row>
    <row r="39573" spans="16:26" x14ac:dyDescent="0.25">
      <c r="P39573" s="120"/>
      <c r="R39573" s="120"/>
      <c r="T39573" s="120"/>
      <c r="V39573" s="120"/>
      <c r="X39573" s="120"/>
      <c r="Z39573" s="120"/>
    </row>
    <row r="39574" spans="16:26" x14ac:dyDescent="0.25">
      <c r="P39574" s="119"/>
      <c r="R39574" s="119"/>
      <c r="T39574" s="119"/>
      <c r="V39574" s="119"/>
      <c r="X39574" s="119"/>
      <c r="Z39574" s="119"/>
    </row>
    <row r="39575" spans="16:26" x14ac:dyDescent="0.25">
      <c r="P39575" s="120"/>
      <c r="R39575" s="120"/>
      <c r="T39575" s="120"/>
      <c r="V39575" s="120"/>
      <c r="X39575" s="120"/>
      <c r="Z39575" s="120"/>
    </row>
    <row r="39576" spans="16:26" x14ac:dyDescent="0.25">
      <c r="P39576" s="119"/>
      <c r="R39576" s="119"/>
      <c r="T39576" s="119"/>
      <c r="V39576" s="119"/>
      <c r="X39576" s="119"/>
      <c r="Z39576" s="119"/>
    </row>
    <row r="39577" spans="16:26" x14ac:dyDescent="0.25">
      <c r="P39577" s="119"/>
      <c r="R39577" s="119"/>
      <c r="T39577" s="119"/>
      <c r="V39577" s="119"/>
      <c r="X39577" s="119"/>
      <c r="Z39577" s="119"/>
    </row>
    <row r="39578" spans="16:26" x14ac:dyDescent="0.25">
      <c r="P39578" s="119"/>
      <c r="R39578" s="119"/>
      <c r="T39578" s="119"/>
      <c r="V39578" s="119"/>
      <c r="X39578" s="119"/>
      <c r="Z39578" s="119"/>
    </row>
    <row r="39579" spans="16:26" x14ac:dyDescent="0.25">
      <c r="P39579" s="121"/>
      <c r="R39579" s="121"/>
      <c r="T39579" s="121"/>
      <c r="V39579" s="121"/>
      <c r="X39579" s="121"/>
      <c r="Z39579" s="121"/>
    </row>
    <row r="39580" spans="16:26" x14ac:dyDescent="0.25">
      <c r="P39580" s="121"/>
      <c r="R39580" s="121"/>
      <c r="T39580" s="121"/>
      <c r="V39580" s="121"/>
      <c r="X39580" s="121"/>
      <c r="Z39580" s="121"/>
    </row>
    <row r="39581" spans="16:26" x14ac:dyDescent="0.25">
      <c r="P39581" s="121"/>
      <c r="R39581" s="121"/>
      <c r="T39581" s="121"/>
      <c r="V39581" s="121"/>
      <c r="X39581" s="121"/>
      <c r="Z39581" s="121"/>
    </row>
    <row r="39582" spans="16:26" x14ac:dyDescent="0.25">
      <c r="P39582" s="121"/>
      <c r="R39582" s="121"/>
      <c r="T39582" s="121"/>
      <c r="V39582" s="121"/>
      <c r="X39582" s="121"/>
      <c r="Z39582" s="121"/>
    </row>
    <row r="39583" spans="16:26" x14ac:dyDescent="0.25">
      <c r="P39583" s="122"/>
      <c r="R39583" s="122"/>
      <c r="T39583" s="122"/>
      <c r="V39583" s="122"/>
      <c r="X39583" s="122"/>
      <c r="Z39583" s="122"/>
    </row>
    <row r="39584" spans="16:26" x14ac:dyDescent="0.25">
      <c r="P39584" s="118"/>
      <c r="R39584" s="118"/>
      <c r="T39584" s="118"/>
      <c r="V39584" s="118"/>
      <c r="X39584" s="118"/>
      <c r="Z39584" s="118"/>
    </row>
    <row r="39585" spans="16:26" x14ac:dyDescent="0.25">
      <c r="P39585" s="119"/>
      <c r="R39585" s="119"/>
      <c r="T39585" s="119"/>
      <c r="V39585" s="119"/>
      <c r="X39585" s="119"/>
      <c r="Z39585" s="119"/>
    </row>
    <row r="39586" spans="16:26" x14ac:dyDescent="0.25">
      <c r="P39586" s="119"/>
      <c r="R39586" s="119"/>
      <c r="T39586" s="119"/>
      <c r="V39586" s="119"/>
      <c r="X39586" s="119"/>
      <c r="Z39586" s="119"/>
    </row>
    <row r="39587" spans="16:26" x14ac:dyDescent="0.25">
      <c r="P39587" s="120"/>
      <c r="R39587" s="120"/>
      <c r="T39587" s="120"/>
      <c r="V39587" s="120"/>
      <c r="X39587" s="120"/>
      <c r="Z39587" s="120"/>
    </row>
    <row r="39588" spans="16:26" x14ac:dyDescent="0.25">
      <c r="P39588" s="119"/>
      <c r="R39588" s="119"/>
      <c r="T39588" s="119"/>
      <c r="V39588" s="119"/>
      <c r="X39588" s="119"/>
      <c r="Z39588" s="119"/>
    </row>
    <row r="39589" spans="16:26" x14ac:dyDescent="0.25">
      <c r="P39589" s="119"/>
      <c r="R39589" s="119"/>
      <c r="T39589" s="119"/>
      <c r="V39589" s="119"/>
      <c r="X39589" s="119"/>
      <c r="Z39589" s="119"/>
    </row>
    <row r="39590" spans="16:26" x14ac:dyDescent="0.25">
      <c r="P39590" s="120"/>
      <c r="R39590" s="120"/>
      <c r="T39590" s="120"/>
      <c r="V39590" s="120"/>
      <c r="X39590" s="120"/>
      <c r="Z39590" s="120"/>
    </row>
    <row r="39591" spans="16:26" x14ac:dyDescent="0.25">
      <c r="P39591" s="119"/>
      <c r="R39591" s="119"/>
      <c r="T39591" s="119"/>
      <c r="V39591" s="119"/>
      <c r="X39591" s="119"/>
      <c r="Z39591" s="119"/>
    </row>
    <row r="39592" spans="16:26" x14ac:dyDescent="0.25">
      <c r="P39592" s="120"/>
      <c r="R39592" s="120"/>
      <c r="T39592" s="120"/>
      <c r="V39592" s="120"/>
      <c r="X39592" s="120"/>
      <c r="Z39592" s="120"/>
    </row>
    <row r="39593" spans="16:26" x14ac:dyDescent="0.25">
      <c r="P39593" s="119"/>
      <c r="R39593" s="119"/>
      <c r="T39593" s="119"/>
      <c r="V39593" s="119"/>
      <c r="X39593" s="119"/>
      <c r="Z39593" s="119"/>
    </row>
    <row r="39594" spans="16:26" x14ac:dyDescent="0.25">
      <c r="P39594" s="119"/>
      <c r="R39594" s="119"/>
      <c r="T39594" s="119"/>
      <c r="V39594" s="119"/>
      <c r="X39594" s="119"/>
      <c r="Z39594" s="119"/>
    </row>
    <row r="39595" spans="16:26" x14ac:dyDescent="0.25">
      <c r="P39595" s="119"/>
      <c r="R39595" s="119"/>
      <c r="T39595" s="119"/>
      <c r="V39595" s="119"/>
      <c r="X39595" s="119"/>
      <c r="Z39595" s="119"/>
    </row>
    <row r="39596" spans="16:26" x14ac:dyDescent="0.25">
      <c r="P39596" s="121"/>
      <c r="R39596" s="121"/>
      <c r="T39596" s="121"/>
      <c r="V39596" s="121"/>
      <c r="X39596" s="121"/>
      <c r="Z39596" s="121"/>
    </row>
    <row r="39597" spans="16:26" x14ac:dyDescent="0.25">
      <c r="P39597" s="121"/>
      <c r="R39597" s="121"/>
      <c r="T39597" s="121"/>
      <c r="V39597" s="121"/>
      <c r="X39597" s="121"/>
      <c r="Z39597" s="121"/>
    </row>
    <row r="39598" spans="16:26" x14ac:dyDescent="0.25">
      <c r="P39598" s="121"/>
      <c r="R39598" s="121"/>
      <c r="T39598" s="121"/>
      <c r="V39598" s="121"/>
      <c r="X39598" s="121"/>
      <c r="Z39598" s="121"/>
    </row>
    <row r="39599" spans="16:26" x14ac:dyDescent="0.25">
      <c r="P39599" s="121"/>
      <c r="R39599" s="121"/>
      <c r="T39599" s="121"/>
      <c r="V39599" s="121"/>
      <c r="X39599" s="121"/>
      <c r="Z39599" s="121"/>
    </row>
    <row r="39600" spans="16:26" x14ac:dyDescent="0.25">
      <c r="P39600" s="122"/>
      <c r="R39600" s="122"/>
      <c r="T39600" s="122"/>
      <c r="V39600" s="122"/>
      <c r="X39600" s="122"/>
      <c r="Z39600" s="122"/>
    </row>
    <row r="39601" spans="16:26" x14ac:dyDescent="0.25">
      <c r="P39601" s="118"/>
      <c r="R39601" s="118"/>
      <c r="T39601" s="118"/>
      <c r="V39601" s="118"/>
      <c r="X39601" s="118"/>
      <c r="Z39601" s="118"/>
    </row>
    <row r="39602" spans="16:26" x14ac:dyDescent="0.25">
      <c r="P39602" s="119"/>
      <c r="R39602" s="119"/>
      <c r="T39602" s="119"/>
      <c r="V39602" s="119"/>
      <c r="X39602" s="119"/>
      <c r="Z39602" s="119"/>
    </row>
    <row r="39603" spans="16:26" x14ac:dyDescent="0.25">
      <c r="P39603" s="119"/>
      <c r="R39603" s="119"/>
      <c r="T39603" s="119"/>
      <c r="V39603" s="119"/>
      <c r="X39603" s="119"/>
      <c r="Z39603" s="119"/>
    </row>
    <row r="39604" spans="16:26" x14ac:dyDescent="0.25">
      <c r="P39604" s="120"/>
      <c r="R39604" s="120"/>
      <c r="T39604" s="120"/>
      <c r="V39604" s="120"/>
      <c r="X39604" s="120"/>
      <c r="Z39604" s="120"/>
    </row>
    <row r="39605" spans="16:26" x14ac:dyDescent="0.25">
      <c r="P39605" s="119"/>
      <c r="R39605" s="119"/>
      <c r="T39605" s="119"/>
      <c r="V39605" s="119"/>
      <c r="X39605" s="119"/>
      <c r="Z39605" s="119"/>
    </row>
    <row r="39606" spans="16:26" x14ac:dyDescent="0.25">
      <c r="P39606" s="119"/>
      <c r="R39606" s="119"/>
      <c r="T39606" s="119"/>
      <c r="V39606" s="119"/>
      <c r="X39606" s="119"/>
      <c r="Z39606" s="119"/>
    </row>
    <row r="39607" spans="16:26" x14ac:dyDescent="0.25">
      <c r="P39607" s="120"/>
      <c r="R39607" s="120"/>
      <c r="T39607" s="120"/>
      <c r="V39607" s="120"/>
      <c r="X39607" s="120"/>
      <c r="Z39607" s="120"/>
    </row>
    <row r="39608" spans="16:26" x14ac:dyDescent="0.25">
      <c r="P39608" s="119"/>
      <c r="R39608" s="119"/>
      <c r="T39608" s="119"/>
      <c r="V39608" s="119"/>
      <c r="X39608" s="119"/>
      <c r="Z39608" s="119"/>
    </row>
    <row r="39609" spans="16:26" x14ac:dyDescent="0.25">
      <c r="P39609" s="120"/>
      <c r="R39609" s="120"/>
      <c r="T39609" s="120"/>
      <c r="V39609" s="120"/>
      <c r="X39609" s="120"/>
      <c r="Z39609" s="120"/>
    </row>
    <row r="39610" spans="16:26" x14ac:dyDescent="0.25">
      <c r="P39610" s="119"/>
      <c r="R39610" s="119"/>
      <c r="T39610" s="119"/>
      <c r="V39610" s="119"/>
      <c r="X39610" s="119"/>
      <c r="Z39610" s="119"/>
    </row>
    <row r="39611" spans="16:26" x14ac:dyDescent="0.25">
      <c r="P39611" s="119"/>
      <c r="R39611" s="119"/>
      <c r="T39611" s="119"/>
      <c r="V39611" s="119"/>
      <c r="X39611" s="119"/>
      <c r="Z39611" s="119"/>
    </row>
    <row r="39612" spans="16:26" x14ac:dyDescent="0.25">
      <c r="P39612" s="119"/>
      <c r="R39612" s="119"/>
      <c r="T39612" s="119"/>
      <c r="V39612" s="119"/>
      <c r="X39612" s="119"/>
      <c r="Z39612" s="119"/>
    </row>
    <row r="39613" spans="16:26" x14ac:dyDescent="0.25">
      <c r="P39613" s="121"/>
      <c r="R39613" s="121"/>
      <c r="T39613" s="121"/>
      <c r="V39613" s="121"/>
      <c r="X39613" s="121"/>
      <c r="Z39613" s="121"/>
    </row>
    <row r="39614" spans="16:26" x14ac:dyDescent="0.25">
      <c r="P39614" s="121"/>
      <c r="R39614" s="121"/>
      <c r="T39614" s="121"/>
      <c r="V39614" s="121"/>
      <c r="X39614" s="121"/>
      <c r="Z39614" s="121"/>
    </row>
    <row r="39615" spans="16:26" x14ac:dyDescent="0.25">
      <c r="P39615" s="121"/>
      <c r="R39615" s="121"/>
      <c r="T39615" s="121"/>
      <c r="V39615" s="121"/>
      <c r="X39615" s="121"/>
      <c r="Z39615" s="121"/>
    </row>
    <row r="39616" spans="16:26" x14ac:dyDescent="0.25">
      <c r="P39616" s="121"/>
      <c r="R39616" s="121"/>
      <c r="T39616" s="121"/>
      <c r="V39616" s="121"/>
      <c r="X39616" s="121"/>
      <c r="Z39616" s="121"/>
    </row>
    <row r="39617" spans="16:26" x14ac:dyDescent="0.25">
      <c r="P39617" s="122"/>
      <c r="R39617" s="122"/>
      <c r="T39617" s="122"/>
      <c r="V39617" s="122"/>
      <c r="X39617" s="122"/>
      <c r="Z39617" s="122"/>
    </row>
    <row r="39618" spans="16:26" x14ac:dyDescent="0.25">
      <c r="P39618" s="118"/>
      <c r="R39618" s="118"/>
      <c r="T39618" s="118"/>
      <c r="V39618" s="118"/>
      <c r="X39618" s="118"/>
      <c r="Z39618" s="118"/>
    </row>
    <row r="39619" spans="16:26" x14ac:dyDescent="0.25">
      <c r="P39619" s="119"/>
      <c r="R39619" s="119"/>
      <c r="T39619" s="119"/>
      <c r="V39619" s="119"/>
      <c r="X39619" s="119"/>
      <c r="Z39619" s="119"/>
    </row>
    <row r="39620" spans="16:26" x14ac:dyDescent="0.25">
      <c r="P39620" s="119"/>
      <c r="R39620" s="119"/>
      <c r="T39620" s="119"/>
      <c r="V39620" s="119"/>
      <c r="X39620" s="119"/>
      <c r="Z39620" s="119"/>
    </row>
    <row r="39621" spans="16:26" x14ac:dyDescent="0.25">
      <c r="P39621" s="120"/>
      <c r="R39621" s="120"/>
      <c r="T39621" s="120"/>
      <c r="V39621" s="120"/>
      <c r="X39621" s="120"/>
      <c r="Z39621" s="120"/>
    </row>
    <row r="39622" spans="16:26" x14ac:dyDescent="0.25">
      <c r="P39622" s="119"/>
      <c r="R39622" s="119"/>
      <c r="T39622" s="119"/>
      <c r="V39622" s="119"/>
      <c r="X39622" s="119"/>
      <c r="Z39622" s="119"/>
    </row>
    <row r="39623" spans="16:26" x14ac:dyDescent="0.25">
      <c r="P39623" s="119"/>
      <c r="R39623" s="119"/>
      <c r="T39623" s="119"/>
      <c r="V39623" s="119"/>
      <c r="X39623" s="119"/>
      <c r="Z39623" s="119"/>
    </row>
    <row r="39624" spans="16:26" x14ac:dyDescent="0.25">
      <c r="P39624" s="120"/>
      <c r="R39624" s="120"/>
      <c r="T39624" s="120"/>
      <c r="V39624" s="120"/>
      <c r="X39624" s="120"/>
      <c r="Z39624" s="120"/>
    </row>
    <row r="39625" spans="16:26" x14ac:dyDescent="0.25">
      <c r="P39625" s="119"/>
      <c r="R39625" s="119"/>
      <c r="T39625" s="119"/>
      <c r="V39625" s="119"/>
      <c r="X39625" s="119"/>
      <c r="Z39625" s="119"/>
    </row>
    <row r="39626" spans="16:26" x14ac:dyDescent="0.25">
      <c r="P39626" s="120"/>
      <c r="R39626" s="120"/>
      <c r="T39626" s="120"/>
      <c r="V39626" s="120"/>
      <c r="X39626" s="120"/>
      <c r="Z39626" s="120"/>
    </row>
    <row r="39627" spans="16:26" x14ac:dyDescent="0.25">
      <c r="P39627" s="119"/>
      <c r="R39627" s="119"/>
      <c r="T39627" s="119"/>
      <c r="V39627" s="119"/>
      <c r="X39627" s="119"/>
      <c r="Z39627" s="119"/>
    </row>
    <row r="39628" spans="16:26" x14ac:dyDescent="0.25">
      <c r="P39628" s="119"/>
      <c r="R39628" s="119"/>
      <c r="T39628" s="119"/>
      <c r="V39628" s="119"/>
      <c r="X39628" s="119"/>
      <c r="Z39628" s="119"/>
    </row>
    <row r="39629" spans="16:26" x14ac:dyDescent="0.25">
      <c r="P39629" s="119"/>
      <c r="R39629" s="119"/>
      <c r="T39629" s="119"/>
      <c r="V39629" s="119"/>
      <c r="X39629" s="119"/>
      <c r="Z39629" s="119"/>
    </row>
    <row r="39630" spans="16:26" x14ac:dyDescent="0.25">
      <c r="P39630" s="121"/>
      <c r="R39630" s="121"/>
      <c r="T39630" s="121"/>
      <c r="V39630" s="121"/>
      <c r="X39630" s="121"/>
      <c r="Z39630" s="121"/>
    </row>
    <row r="39631" spans="16:26" x14ac:dyDescent="0.25">
      <c r="P39631" s="121"/>
      <c r="R39631" s="121"/>
      <c r="T39631" s="121"/>
      <c r="V39631" s="121"/>
      <c r="X39631" s="121"/>
      <c r="Z39631" s="121"/>
    </row>
    <row r="39632" spans="16:26" x14ac:dyDescent="0.25">
      <c r="P39632" s="121"/>
      <c r="R39632" s="121"/>
      <c r="T39632" s="121"/>
      <c r="V39632" s="121"/>
      <c r="X39632" s="121"/>
      <c r="Z39632" s="121"/>
    </row>
    <row r="39633" spans="16:26" x14ac:dyDescent="0.25">
      <c r="P39633" s="121"/>
      <c r="R39633" s="121"/>
      <c r="T39633" s="121"/>
      <c r="V39633" s="121"/>
      <c r="X39633" s="121"/>
      <c r="Z39633" s="121"/>
    </row>
    <row r="39634" spans="16:26" x14ac:dyDescent="0.25">
      <c r="P39634" s="122"/>
      <c r="R39634" s="122"/>
      <c r="T39634" s="122"/>
      <c r="V39634" s="122"/>
      <c r="X39634" s="122"/>
      <c r="Z39634" s="122"/>
    </row>
    <row r="39635" spans="16:26" x14ac:dyDescent="0.25">
      <c r="P39635" s="118"/>
      <c r="R39635" s="118"/>
      <c r="T39635" s="118"/>
      <c r="V39635" s="118"/>
      <c r="X39635" s="118"/>
      <c r="Z39635" s="118"/>
    </row>
    <row r="39636" spans="16:26" x14ac:dyDescent="0.25">
      <c r="P39636" s="119"/>
      <c r="R39636" s="119"/>
      <c r="T39636" s="119"/>
      <c r="V39636" s="119"/>
      <c r="X39636" s="119"/>
      <c r="Z39636" s="119"/>
    </row>
    <row r="39637" spans="16:26" x14ac:dyDescent="0.25">
      <c r="P39637" s="119"/>
      <c r="R39637" s="119"/>
      <c r="T39637" s="119"/>
      <c r="V39637" s="119"/>
      <c r="X39637" s="119"/>
      <c r="Z39637" s="119"/>
    </row>
    <row r="39638" spans="16:26" x14ac:dyDescent="0.25">
      <c r="P39638" s="120"/>
      <c r="R39638" s="120"/>
      <c r="T39638" s="120"/>
      <c r="V39638" s="120"/>
      <c r="X39638" s="120"/>
      <c r="Z39638" s="120"/>
    </row>
    <row r="39639" spans="16:26" x14ac:dyDescent="0.25">
      <c r="P39639" s="119"/>
      <c r="R39639" s="119"/>
      <c r="T39639" s="119"/>
      <c r="V39639" s="119"/>
      <c r="X39639" s="119"/>
      <c r="Z39639" s="119"/>
    </row>
    <row r="39640" spans="16:26" x14ac:dyDescent="0.25">
      <c r="P39640" s="119"/>
      <c r="R39640" s="119"/>
      <c r="T39640" s="119"/>
      <c r="V39640" s="119"/>
      <c r="X39640" s="119"/>
      <c r="Z39640" s="119"/>
    </row>
    <row r="39641" spans="16:26" x14ac:dyDescent="0.25">
      <c r="P39641" s="120"/>
      <c r="R39641" s="120"/>
      <c r="T39641" s="120"/>
      <c r="V39641" s="120"/>
      <c r="X39641" s="120"/>
      <c r="Z39641" s="120"/>
    </row>
    <row r="39642" spans="16:26" x14ac:dyDescent="0.25">
      <c r="P39642" s="119"/>
      <c r="R39642" s="119"/>
      <c r="T39642" s="119"/>
      <c r="V39642" s="119"/>
      <c r="X39642" s="119"/>
      <c r="Z39642" s="119"/>
    </row>
    <row r="39643" spans="16:26" x14ac:dyDescent="0.25">
      <c r="P39643" s="120"/>
      <c r="R39643" s="120"/>
      <c r="T39643" s="120"/>
      <c r="V39643" s="120"/>
      <c r="X39643" s="120"/>
      <c r="Z39643" s="120"/>
    </row>
    <row r="39644" spans="16:26" x14ac:dyDescent="0.25">
      <c r="P39644" s="119"/>
      <c r="R39644" s="119"/>
      <c r="T39644" s="119"/>
      <c r="V39644" s="119"/>
      <c r="X39644" s="119"/>
      <c r="Z39644" s="119"/>
    </row>
    <row r="39645" spans="16:26" x14ac:dyDescent="0.25">
      <c r="P39645" s="119"/>
      <c r="R39645" s="119"/>
      <c r="T39645" s="119"/>
      <c r="V39645" s="119"/>
      <c r="X39645" s="119"/>
      <c r="Z39645" s="119"/>
    </row>
    <row r="39646" spans="16:26" x14ac:dyDescent="0.25">
      <c r="P39646" s="119"/>
      <c r="R39646" s="119"/>
      <c r="T39646" s="119"/>
      <c r="V39646" s="119"/>
      <c r="X39646" s="119"/>
      <c r="Z39646" s="119"/>
    </row>
    <row r="39647" spans="16:26" x14ac:dyDescent="0.25">
      <c r="P39647" s="121"/>
      <c r="R39647" s="121"/>
      <c r="T39647" s="121"/>
      <c r="V39647" s="121"/>
      <c r="X39647" s="121"/>
      <c r="Z39647" s="121"/>
    </row>
    <row r="39648" spans="16:26" x14ac:dyDescent="0.25">
      <c r="P39648" s="121"/>
      <c r="R39648" s="121"/>
      <c r="T39648" s="121"/>
      <c r="V39648" s="121"/>
      <c r="X39648" s="121"/>
      <c r="Z39648" s="121"/>
    </row>
    <row r="39649" spans="16:26" x14ac:dyDescent="0.25">
      <c r="P39649" s="121"/>
      <c r="R39649" s="121"/>
      <c r="T39649" s="121"/>
      <c r="V39649" s="121"/>
      <c r="X39649" s="121"/>
      <c r="Z39649" s="121"/>
    </row>
    <row r="39650" spans="16:26" x14ac:dyDescent="0.25">
      <c r="P39650" s="121"/>
      <c r="R39650" s="121"/>
      <c r="T39650" s="121"/>
      <c r="V39650" s="121"/>
      <c r="X39650" s="121"/>
      <c r="Z39650" s="121"/>
    </row>
    <row r="39651" spans="16:26" x14ac:dyDescent="0.25">
      <c r="P39651" s="122"/>
      <c r="R39651" s="122"/>
      <c r="T39651" s="122"/>
      <c r="V39651" s="122"/>
      <c r="X39651" s="122"/>
      <c r="Z39651" s="122"/>
    </row>
    <row r="39652" spans="16:26" x14ac:dyDescent="0.25">
      <c r="P39652" s="118"/>
      <c r="R39652" s="118"/>
      <c r="T39652" s="118"/>
      <c r="V39652" s="118"/>
      <c r="X39652" s="118"/>
      <c r="Z39652" s="118"/>
    </row>
    <row r="39653" spans="16:26" x14ac:dyDescent="0.25">
      <c r="P39653" s="119"/>
      <c r="R39653" s="119"/>
      <c r="T39653" s="119"/>
      <c r="V39653" s="119"/>
      <c r="X39653" s="119"/>
      <c r="Z39653" s="119"/>
    </row>
    <row r="39654" spans="16:26" x14ac:dyDescent="0.25">
      <c r="P39654" s="119"/>
      <c r="R39654" s="119"/>
      <c r="T39654" s="119"/>
      <c r="V39654" s="119"/>
      <c r="X39654" s="119"/>
      <c r="Z39654" s="119"/>
    </row>
    <row r="39655" spans="16:26" x14ac:dyDescent="0.25">
      <c r="P39655" s="120"/>
      <c r="R39655" s="120"/>
      <c r="T39655" s="120"/>
      <c r="V39655" s="120"/>
      <c r="X39655" s="120"/>
      <c r="Z39655" s="120"/>
    </row>
    <row r="39656" spans="16:26" x14ac:dyDescent="0.25">
      <c r="P39656" s="119"/>
      <c r="R39656" s="119"/>
      <c r="T39656" s="119"/>
      <c r="V39656" s="119"/>
      <c r="X39656" s="119"/>
      <c r="Z39656" s="119"/>
    </row>
    <row r="39657" spans="16:26" x14ac:dyDescent="0.25">
      <c r="P39657" s="119"/>
      <c r="R39657" s="119"/>
      <c r="T39657" s="119"/>
      <c r="V39657" s="119"/>
      <c r="X39657" s="119"/>
      <c r="Z39657" s="119"/>
    </row>
    <row r="39658" spans="16:26" x14ac:dyDescent="0.25">
      <c r="P39658" s="120"/>
      <c r="R39658" s="120"/>
      <c r="T39658" s="120"/>
      <c r="V39658" s="120"/>
      <c r="X39658" s="120"/>
      <c r="Z39658" s="120"/>
    </row>
    <row r="39659" spans="16:26" x14ac:dyDescent="0.25">
      <c r="P39659" s="119"/>
      <c r="R39659" s="119"/>
      <c r="T39659" s="119"/>
      <c r="V39659" s="119"/>
      <c r="X39659" s="119"/>
      <c r="Z39659" s="119"/>
    </row>
    <row r="39660" spans="16:26" x14ac:dyDescent="0.25">
      <c r="P39660" s="120"/>
      <c r="R39660" s="120"/>
      <c r="T39660" s="120"/>
      <c r="V39660" s="120"/>
      <c r="X39660" s="120"/>
      <c r="Z39660" s="120"/>
    </row>
    <row r="39661" spans="16:26" x14ac:dyDescent="0.25">
      <c r="P39661" s="119"/>
      <c r="R39661" s="119"/>
      <c r="T39661" s="119"/>
      <c r="V39661" s="119"/>
      <c r="X39661" s="119"/>
      <c r="Z39661" s="119"/>
    </row>
    <row r="39662" spans="16:26" x14ac:dyDescent="0.25">
      <c r="P39662" s="119"/>
      <c r="R39662" s="119"/>
      <c r="T39662" s="119"/>
      <c r="V39662" s="119"/>
      <c r="X39662" s="119"/>
      <c r="Z39662" s="119"/>
    </row>
    <row r="39663" spans="16:26" x14ac:dyDescent="0.25">
      <c r="P39663" s="119"/>
      <c r="R39663" s="119"/>
      <c r="T39663" s="119"/>
      <c r="V39663" s="119"/>
      <c r="X39663" s="119"/>
      <c r="Z39663" s="119"/>
    </row>
    <row r="39664" spans="16:26" x14ac:dyDescent="0.25">
      <c r="P39664" s="121"/>
      <c r="R39664" s="121"/>
      <c r="T39664" s="121"/>
      <c r="V39664" s="121"/>
      <c r="X39664" s="121"/>
      <c r="Z39664" s="121"/>
    </row>
    <row r="39665" spans="16:26" x14ac:dyDescent="0.25">
      <c r="P39665" s="121"/>
      <c r="R39665" s="121"/>
      <c r="T39665" s="121"/>
      <c r="V39665" s="121"/>
      <c r="X39665" s="121"/>
      <c r="Z39665" s="121"/>
    </row>
    <row r="39666" spans="16:26" x14ac:dyDescent="0.25">
      <c r="P39666" s="121"/>
      <c r="R39666" s="121"/>
      <c r="T39666" s="121"/>
      <c r="V39666" s="121"/>
      <c r="X39666" s="121"/>
      <c r="Z39666" s="121"/>
    </row>
    <row r="39667" spans="16:26" x14ac:dyDescent="0.25">
      <c r="P39667" s="121"/>
      <c r="R39667" s="121"/>
      <c r="T39667" s="121"/>
      <c r="V39667" s="121"/>
      <c r="X39667" s="121"/>
      <c r="Z39667" s="121"/>
    </row>
    <row r="39668" spans="16:26" x14ac:dyDescent="0.25">
      <c r="P39668" s="122"/>
      <c r="R39668" s="122"/>
      <c r="T39668" s="122"/>
      <c r="V39668" s="122"/>
      <c r="X39668" s="122"/>
      <c r="Z39668" s="122"/>
    </row>
    <row r="39669" spans="16:26" x14ac:dyDescent="0.25">
      <c r="P39669" s="118"/>
      <c r="R39669" s="118"/>
      <c r="T39669" s="118"/>
      <c r="V39669" s="118"/>
      <c r="X39669" s="118"/>
      <c r="Z39669" s="118"/>
    </row>
    <row r="39670" spans="16:26" x14ac:dyDescent="0.25">
      <c r="P39670" s="119"/>
      <c r="R39670" s="119"/>
      <c r="T39670" s="119"/>
      <c r="V39670" s="119"/>
      <c r="X39670" s="119"/>
      <c r="Z39670" s="119"/>
    </row>
    <row r="39671" spans="16:26" x14ac:dyDescent="0.25">
      <c r="P39671" s="119"/>
      <c r="R39671" s="119"/>
      <c r="T39671" s="119"/>
      <c r="V39671" s="119"/>
      <c r="X39671" s="119"/>
      <c r="Z39671" s="119"/>
    </row>
    <row r="39672" spans="16:26" x14ac:dyDescent="0.25">
      <c r="P39672" s="120"/>
      <c r="R39672" s="120"/>
      <c r="T39672" s="120"/>
      <c r="V39672" s="120"/>
      <c r="X39672" s="120"/>
      <c r="Z39672" s="120"/>
    </row>
    <row r="39673" spans="16:26" x14ac:dyDescent="0.25">
      <c r="P39673" s="119"/>
      <c r="R39673" s="119"/>
      <c r="T39673" s="119"/>
      <c r="V39673" s="119"/>
      <c r="X39673" s="119"/>
      <c r="Z39673" s="119"/>
    </row>
    <row r="39674" spans="16:26" x14ac:dyDescent="0.25">
      <c r="P39674" s="119"/>
      <c r="R39674" s="119"/>
      <c r="T39674" s="119"/>
      <c r="V39674" s="119"/>
      <c r="X39674" s="119"/>
      <c r="Z39674" s="119"/>
    </row>
    <row r="39675" spans="16:26" x14ac:dyDescent="0.25">
      <c r="P39675" s="120"/>
      <c r="R39675" s="120"/>
      <c r="T39675" s="120"/>
      <c r="V39675" s="120"/>
      <c r="X39675" s="120"/>
      <c r="Z39675" s="120"/>
    </row>
    <row r="39676" spans="16:26" x14ac:dyDescent="0.25">
      <c r="P39676" s="119"/>
      <c r="R39676" s="119"/>
      <c r="T39676" s="119"/>
      <c r="V39676" s="119"/>
      <c r="X39676" s="119"/>
      <c r="Z39676" s="119"/>
    </row>
    <row r="39677" spans="16:26" x14ac:dyDescent="0.25">
      <c r="P39677" s="120"/>
      <c r="R39677" s="120"/>
      <c r="T39677" s="120"/>
      <c r="V39677" s="120"/>
      <c r="X39677" s="120"/>
      <c r="Z39677" s="120"/>
    </row>
    <row r="39678" spans="16:26" x14ac:dyDescent="0.25">
      <c r="P39678" s="119"/>
      <c r="R39678" s="119"/>
      <c r="T39678" s="119"/>
      <c r="V39678" s="119"/>
      <c r="X39678" s="119"/>
      <c r="Z39678" s="119"/>
    </row>
    <row r="39679" spans="16:26" x14ac:dyDescent="0.25">
      <c r="P39679" s="119"/>
      <c r="R39679" s="119"/>
      <c r="T39679" s="119"/>
      <c r="V39679" s="119"/>
      <c r="X39679" s="119"/>
      <c r="Z39679" s="119"/>
    </row>
    <row r="39680" spans="16:26" x14ac:dyDescent="0.25">
      <c r="P39680" s="119"/>
      <c r="R39680" s="119"/>
      <c r="T39680" s="119"/>
      <c r="V39680" s="119"/>
      <c r="X39680" s="119"/>
      <c r="Z39680" s="119"/>
    </row>
    <row r="39681" spans="16:26" x14ac:dyDescent="0.25">
      <c r="P39681" s="121"/>
      <c r="R39681" s="121"/>
      <c r="T39681" s="121"/>
      <c r="V39681" s="121"/>
      <c r="X39681" s="121"/>
      <c r="Z39681" s="121"/>
    </row>
    <row r="39682" spans="16:26" x14ac:dyDescent="0.25">
      <c r="P39682" s="121"/>
      <c r="R39682" s="121"/>
      <c r="T39682" s="121"/>
      <c r="V39682" s="121"/>
      <c r="X39682" s="121"/>
      <c r="Z39682" s="121"/>
    </row>
    <row r="39683" spans="16:26" x14ac:dyDescent="0.25">
      <c r="P39683" s="121"/>
      <c r="R39683" s="121"/>
      <c r="T39683" s="121"/>
      <c r="V39683" s="121"/>
      <c r="X39683" s="121"/>
      <c r="Z39683" s="121"/>
    </row>
    <row r="39684" spans="16:26" x14ac:dyDescent="0.25">
      <c r="P39684" s="121"/>
      <c r="R39684" s="121"/>
      <c r="T39684" s="121"/>
      <c r="V39684" s="121"/>
      <c r="X39684" s="121"/>
      <c r="Z39684" s="121"/>
    </row>
    <row r="39685" spans="16:26" x14ac:dyDescent="0.25">
      <c r="P39685" s="122"/>
      <c r="R39685" s="122"/>
      <c r="T39685" s="122"/>
      <c r="V39685" s="122"/>
      <c r="X39685" s="122"/>
      <c r="Z39685" s="122"/>
    </row>
    <row r="39686" spans="16:26" x14ac:dyDescent="0.25">
      <c r="P39686" s="118"/>
      <c r="R39686" s="118"/>
      <c r="T39686" s="118"/>
      <c r="V39686" s="118"/>
      <c r="X39686" s="118"/>
      <c r="Z39686" s="118"/>
    </row>
    <row r="39687" spans="16:26" x14ac:dyDescent="0.25">
      <c r="P39687" s="119"/>
      <c r="R39687" s="119"/>
      <c r="T39687" s="119"/>
      <c r="V39687" s="119"/>
      <c r="X39687" s="119"/>
      <c r="Z39687" s="119"/>
    </row>
    <row r="39688" spans="16:26" x14ac:dyDescent="0.25">
      <c r="P39688" s="119"/>
      <c r="R39688" s="119"/>
      <c r="T39688" s="119"/>
      <c r="V39688" s="119"/>
      <c r="X39688" s="119"/>
      <c r="Z39688" s="119"/>
    </row>
    <row r="39689" spans="16:26" x14ac:dyDescent="0.25">
      <c r="P39689" s="120"/>
      <c r="R39689" s="120"/>
      <c r="T39689" s="120"/>
      <c r="V39689" s="120"/>
      <c r="X39689" s="120"/>
      <c r="Z39689" s="120"/>
    </row>
    <row r="39690" spans="16:26" x14ac:dyDescent="0.25">
      <c r="P39690" s="119"/>
      <c r="R39690" s="119"/>
      <c r="T39690" s="119"/>
      <c r="V39690" s="119"/>
      <c r="X39690" s="119"/>
      <c r="Z39690" s="119"/>
    </row>
    <row r="39691" spans="16:26" x14ac:dyDescent="0.25">
      <c r="P39691" s="119"/>
      <c r="R39691" s="119"/>
      <c r="T39691" s="119"/>
      <c r="V39691" s="119"/>
      <c r="X39691" s="119"/>
      <c r="Z39691" s="119"/>
    </row>
    <row r="39692" spans="16:26" x14ac:dyDescent="0.25">
      <c r="P39692" s="120"/>
      <c r="R39692" s="120"/>
      <c r="T39692" s="120"/>
      <c r="V39692" s="120"/>
      <c r="X39692" s="120"/>
      <c r="Z39692" s="120"/>
    </row>
    <row r="39693" spans="16:26" x14ac:dyDescent="0.25">
      <c r="P39693" s="119"/>
      <c r="R39693" s="119"/>
      <c r="T39693" s="119"/>
      <c r="V39693" s="119"/>
      <c r="X39693" s="119"/>
      <c r="Z39693" s="119"/>
    </row>
    <row r="39694" spans="16:26" x14ac:dyDescent="0.25">
      <c r="P39694" s="120"/>
      <c r="R39694" s="120"/>
      <c r="T39694" s="120"/>
      <c r="V39694" s="120"/>
      <c r="X39694" s="120"/>
      <c r="Z39694" s="120"/>
    </row>
    <row r="39695" spans="16:26" x14ac:dyDescent="0.25">
      <c r="P39695" s="119"/>
      <c r="R39695" s="119"/>
      <c r="T39695" s="119"/>
      <c r="V39695" s="119"/>
      <c r="X39695" s="119"/>
      <c r="Z39695" s="119"/>
    </row>
    <row r="39696" spans="16:26" x14ac:dyDescent="0.25">
      <c r="P39696" s="119"/>
      <c r="R39696" s="119"/>
      <c r="T39696" s="119"/>
      <c r="V39696" s="119"/>
      <c r="X39696" s="119"/>
      <c r="Z39696" s="119"/>
    </row>
    <row r="39697" spans="16:26" x14ac:dyDescent="0.25">
      <c r="P39697" s="119"/>
      <c r="R39697" s="119"/>
      <c r="T39697" s="119"/>
      <c r="V39697" s="119"/>
      <c r="X39697" s="119"/>
      <c r="Z39697" s="119"/>
    </row>
    <row r="39698" spans="16:26" x14ac:dyDescent="0.25">
      <c r="P39698" s="121"/>
      <c r="R39698" s="121"/>
      <c r="T39698" s="121"/>
      <c r="V39698" s="121"/>
      <c r="X39698" s="121"/>
      <c r="Z39698" s="121"/>
    </row>
    <row r="39699" spans="16:26" x14ac:dyDescent="0.25">
      <c r="P39699" s="121"/>
      <c r="R39699" s="121"/>
      <c r="T39699" s="121"/>
      <c r="V39699" s="121"/>
      <c r="X39699" s="121"/>
      <c r="Z39699" s="121"/>
    </row>
    <row r="39700" spans="16:26" x14ac:dyDescent="0.25">
      <c r="P39700" s="121"/>
      <c r="R39700" s="121"/>
      <c r="T39700" s="121"/>
      <c r="V39700" s="121"/>
      <c r="X39700" s="121"/>
      <c r="Z39700" s="121"/>
    </row>
    <row r="39701" spans="16:26" x14ac:dyDescent="0.25">
      <c r="P39701" s="121"/>
      <c r="R39701" s="121"/>
      <c r="T39701" s="121"/>
      <c r="V39701" s="121"/>
      <c r="X39701" s="121"/>
      <c r="Z39701" s="121"/>
    </row>
    <row r="39702" spans="16:26" x14ac:dyDescent="0.25">
      <c r="P39702" s="122"/>
      <c r="R39702" s="122"/>
      <c r="T39702" s="122"/>
      <c r="V39702" s="122"/>
      <c r="X39702" s="122"/>
      <c r="Z39702" s="122"/>
    </row>
    <row r="39703" spans="16:26" x14ac:dyDescent="0.25">
      <c r="P39703" s="118"/>
      <c r="R39703" s="118"/>
      <c r="T39703" s="118"/>
      <c r="V39703" s="118"/>
      <c r="X39703" s="118"/>
      <c r="Z39703" s="118"/>
    </row>
    <row r="39704" spans="16:26" x14ac:dyDescent="0.25">
      <c r="P39704" s="119"/>
      <c r="R39704" s="119"/>
      <c r="T39704" s="119"/>
      <c r="V39704" s="119"/>
      <c r="X39704" s="119"/>
      <c r="Z39704" s="119"/>
    </row>
    <row r="39705" spans="16:26" x14ac:dyDescent="0.25">
      <c r="P39705" s="119"/>
      <c r="R39705" s="119"/>
      <c r="T39705" s="119"/>
      <c r="V39705" s="119"/>
      <c r="X39705" s="119"/>
      <c r="Z39705" s="119"/>
    </row>
    <row r="39706" spans="16:26" x14ac:dyDescent="0.25">
      <c r="P39706" s="120"/>
      <c r="R39706" s="120"/>
      <c r="T39706" s="120"/>
      <c r="V39706" s="120"/>
      <c r="X39706" s="120"/>
      <c r="Z39706" s="120"/>
    </row>
    <row r="39707" spans="16:26" x14ac:dyDescent="0.25">
      <c r="P39707" s="119"/>
      <c r="R39707" s="119"/>
      <c r="T39707" s="119"/>
      <c r="V39707" s="119"/>
      <c r="X39707" s="119"/>
      <c r="Z39707" s="119"/>
    </row>
    <row r="39708" spans="16:26" x14ac:dyDescent="0.25">
      <c r="P39708" s="119"/>
      <c r="R39708" s="119"/>
      <c r="T39708" s="119"/>
      <c r="V39708" s="119"/>
      <c r="X39708" s="119"/>
      <c r="Z39708" s="119"/>
    </row>
    <row r="39709" spans="16:26" x14ac:dyDescent="0.25">
      <c r="P39709" s="120"/>
      <c r="R39709" s="120"/>
      <c r="T39709" s="120"/>
      <c r="V39709" s="120"/>
      <c r="X39709" s="120"/>
      <c r="Z39709" s="120"/>
    </row>
    <row r="39710" spans="16:26" x14ac:dyDescent="0.25">
      <c r="P39710" s="119"/>
      <c r="R39710" s="119"/>
      <c r="T39710" s="119"/>
      <c r="V39710" s="119"/>
      <c r="X39710" s="119"/>
      <c r="Z39710" s="119"/>
    </row>
    <row r="39711" spans="16:26" x14ac:dyDescent="0.25">
      <c r="P39711" s="120"/>
      <c r="R39711" s="120"/>
      <c r="T39711" s="120"/>
      <c r="V39711" s="120"/>
      <c r="X39711" s="120"/>
      <c r="Z39711" s="120"/>
    </row>
    <row r="39712" spans="16:26" x14ac:dyDescent="0.25">
      <c r="P39712" s="119"/>
      <c r="R39712" s="119"/>
      <c r="T39712" s="119"/>
      <c r="V39712" s="119"/>
      <c r="X39712" s="119"/>
      <c r="Z39712" s="119"/>
    </row>
    <row r="39713" spans="16:26" x14ac:dyDescent="0.25">
      <c r="P39713" s="119"/>
      <c r="R39713" s="119"/>
      <c r="T39713" s="119"/>
      <c r="V39713" s="119"/>
      <c r="X39713" s="119"/>
      <c r="Z39713" s="119"/>
    </row>
    <row r="39714" spans="16:26" x14ac:dyDescent="0.25">
      <c r="P39714" s="119"/>
      <c r="R39714" s="119"/>
      <c r="T39714" s="119"/>
      <c r="V39714" s="119"/>
      <c r="X39714" s="119"/>
      <c r="Z39714" s="119"/>
    </row>
    <row r="39715" spans="16:26" x14ac:dyDescent="0.25">
      <c r="P39715" s="121"/>
      <c r="R39715" s="121"/>
      <c r="T39715" s="121"/>
      <c r="V39715" s="121"/>
      <c r="X39715" s="121"/>
      <c r="Z39715" s="121"/>
    </row>
    <row r="39716" spans="16:26" x14ac:dyDescent="0.25">
      <c r="P39716" s="121"/>
      <c r="R39716" s="121"/>
      <c r="T39716" s="121"/>
      <c r="V39716" s="121"/>
      <c r="X39716" s="121"/>
      <c r="Z39716" s="121"/>
    </row>
    <row r="39717" spans="16:26" x14ac:dyDescent="0.25">
      <c r="P39717" s="121"/>
      <c r="R39717" s="121"/>
      <c r="T39717" s="121"/>
      <c r="V39717" s="121"/>
      <c r="X39717" s="121"/>
      <c r="Z39717" s="121"/>
    </row>
    <row r="39718" spans="16:26" x14ac:dyDescent="0.25">
      <c r="P39718" s="121"/>
      <c r="R39718" s="121"/>
      <c r="T39718" s="121"/>
      <c r="V39718" s="121"/>
      <c r="X39718" s="121"/>
      <c r="Z39718" s="121"/>
    </row>
    <row r="39719" spans="16:26" x14ac:dyDescent="0.25">
      <c r="P39719" s="122"/>
      <c r="R39719" s="122"/>
      <c r="T39719" s="122"/>
      <c r="V39719" s="122"/>
      <c r="X39719" s="122"/>
      <c r="Z39719" s="122"/>
    </row>
    <row r="39720" spans="16:26" x14ac:dyDescent="0.25">
      <c r="P39720" s="118"/>
      <c r="R39720" s="118"/>
      <c r="T39720" s="118"/>
      <c r="V39720" s="118"/>
      <c r="X39720" s="118"/>
      <c r="Z39720" s="118"/>
    </row>
    <row r="39721" spans="16:26" x14ac:dyDescent="0.25">
      <c r="P39721" s="119"/>
      <c r="R39721" s="119"/>
      <c r="T39721" s="119"/>
      <c r="V39721" s="119"/>
      <c r="X39721" s="119"/>
      <c r="Z39721" s="119"/>
    </row>
    <row r="39722" spans="16:26" x14ac:dyDescent="0.25">
      <c r="P39722" s="119"/>
      <c r="R39722" s="119"/>
      <c r="T39722" s="119"/>
      <c r="V39722" s="119"/>
      <c r="X39722" s="119"/>
      <c r="Z39722" s="119"/>
    </row>
    <row r="39723" spans="16:26" x14ac:dyDescent="0.25">
      <c r="P39723" s="120"/>
      <c r="R39723" s="120"/>
      <c r="T39723" s="120"/>
      <c r="V39723" s="120"/>
      <c r="X39723" s="120"/>
      <c r="Z39723" s="120"/>
    </row>
    <row r="39724" spans="16:26" x14ac:dyDescent="0.25">
      <c r="P39724" s="119"/>
      <c r="R39724" s="119"/>
      <c r="T39724" s="119"/>
      <c r="V39724" s="119"/>
      <c r="X39724" s="119"/>
      <c r="Z39724" s="119"/>
    </row>
    <row r="39725" spans="16:26" x14ac:dyDescent="0.25">
      <c r="P39725" s="119"/>
      <c r="R39725" s="119"/>
      <c r="T39725" s="119"/>
      <c r="V39725" s="119"/>
      <c r="X39725" s="119"/>
      <c r="Z39725" s="119"/>
    </row>
    <row r="39726" spans="16:26" x14ac:dyDescent="0.25">
      <c r="P39726" s="120"/>
      <c r="R39726" s="120"/>
      <c r="T39726" s="120"/>
      <c r="V39726" s="120"/>
      <c r="X39726" s="120"/>
      <c r="Z39726" s="120"/>
    </row>
    <row r="39727" spans="16:26" x14ac:dyDescent="0.25">
      <c r="P39727" s="119"/>
      <c r="R39727" s="119"/>
      <c r="T39727" s="119"/>
      <c r="V39727" s="119"/>
      <c r="X39727" s="119"/>
      <c r="Z39727" s="119"/>
    </row>
    <row r="39728" spans="16:26" x14ac:dyDescent="0.25">
      <c r="P39728" s="120"/>
      <c r="R39728" s="120"/>
      <c r="T39728" s="120"/>
      <c r="V39728" s="120"/>
      <c r="X39728" s="120"/>
      <c r="Z39728" s="120"/>
    </row>
    <row r="39729" spans="16:26" x14ac:dyDescent="0.25">
      <c r="P39729" s="119"/>
      <c r="R39729" s="119"/>
      <c r="T39729" s="119"/>
      <c r="V39729" s="119"/>
      <c r="X39729" s="119"/>
      <c r="Z39729" s="119"/>
    </row>
    <row r="39730" spans="16:26" x14ac:dyDescent="0.25">
      <c r="P39730" s="119"/>
      <c r="R39730" s="119"/>
      <c r="T39730" s="119"/>
      <c r="V39730" s="119"/>
      <c r="X39730" s="119"/>
      <c r="Z39730" s="119"/>
    </row>
    <row r="39731" spans="16:26" x14ac:dyDescent="0.25">
      <c r="P39731" s="119"/>
      <c r="R39731" s="119"/>
      <c r="T39731" s="119"/>
      <c r="V39731" s="119"/>
      <c r="X39731" s="119"/>
      <c r="Z39731" s="119"/>
    </row>
    <row r="39732" spans="16:26" x14ac:dyDescent="0.25">
      <c r="P39732" s="121"/>
      <c r="R39732" s="121"/>
      <c r="T39732" s="121"/>
      <c r="V39732" s="121"/>
      <c r="X39732" s="121"/>
      <c r="Z39732" s="121"/>
    </row>
    <row r="39733" spans="16:26" x14ac:dyDescent="0.25">
      <c r="P39733" s="121"/>
      <c r="R39733" s="121"/>
      <c r="T39733" s="121"/>
      <c r="V39733" s="121"/>
      <c r="X39733" s="121"/>
      <c r="Z39733" s="121"/>
    </row>
    <row r="39734" spans="16:26" x14ac:dyDescent="0.25">
      <c r="P39734" s="121"/>
      <c r="R39734" s="121"/>
      <c r="T39734" s="121"/>
      <c r="V39734" s="121"/>
      <c r="X39734" s="121"/>
      <c r="Z39734" s="121"/>
    </row>
    <row r="39735" spans="16:26" x14ac:dyDescent="0.25">
      <c r="P39735" s="121"/>
      <c r="R39735" s="121"/>
      <c r="T39735" s="121"/>
      <c r="V39735" s="121"/>
      <c r="X39735" s="121"/>
      <c r="Z39735" s="121"/>
    </row>
    <row r="39736" spans="16:26" x14ac:dyDescent="0.25">
      <c r="P39736" s="122"/>
      <c r="R39736" s="122"/>
      <c r="T39736" s="122"/>
      <c r="V39736" s="122"/>
      <c r="X39736" s="122"/>
      <c r="Z39736" s="122"/>
    </row>
    <row r="39737" spans="16:26" x14ac:dyDescent="0.25">
      <c r="P39737" s="118"/>
      <c r="R39737" s="118"/>
      <c r="T39737" s="118"/>
      <c r="V39737" s="118"/>
      <c r="X39737" s="118"/>
      <c r="Z39737" s="118"/>
    </row>
    <row r="39738" spans="16:26" x14ac:dyDescent="0.25">
      <c r="P39738" s="119"/>
      <c r="R39738" s="119"/>
      <c r="T39738" s="119"/>
      <c r="V39738" s="119"/>
      <c r="X39738" s="119"/>
      <c r="Z39738" s="119"/>
    </row>
    <row r="39739" spans="16:26" x14ac:dyDescent="0.25">
      <c r="P39739" s="119"/>
      <c r="R39739" s="119"/>
      <c r="T39739" s="119"/>
      <c r="V39739" s="119"/>
      <c r="X39739" s="119"/>
      <c r="Z39739" s="119"/>
    </row>
    <row r="39740" spans="16:26" x14ac:dyDescent="0.25">
      <c r="P39740" s="120"/>
      <c r="R39740" s="120"/>
      <c r="T39740" s="120"/>
      <c r="V39740" s="120"/>
      <c r="X39740" s="120"/>
      <c r="Z39740" s="120"/>
    </row>
    <row r="39741" spans="16:26" x14ac:dyDescent="0.25">
      <c r="P39741" s="119"/>
      <c r="R39741" s="119"/>
      <c r="T39741" s="119"/>
      <c r="V39741" s="119"/>
      <c r="X39741" s="119"/>
      <c r="Z39741" s="119"/>
    </row>
    <row r="39742" spans="16:26" x14ac:dyDescent="0.25">
      <c r="P39742" s="119"/>
      <c r="R39742" s="119"/>
      <c r="T39742" s="119"/>
      <c r="V39742" s="119"/>
      <c r="X39742" s="119"/>
      <c r="Z39742" s="119"/>
    </row>
    <row r="39743" spans="16:26" x14ac:dyDescent="0.25">
      <c r="P39743" s="120"/>
      <c r="R39743" s="120"/>
      <c r="T39743" s="120"/>
      <c r="V39743" s="120"/>
      <c r="X39743" s="120"/>
      <c r="Z39743" s="120"/>
    </row>
    <row r="39744" spans="16:26" x14ac:dyDescent="0.25">
      <c r="P39744" s="119"/>
      <c r="R39744" s="119"/>
      <c r="T39744" s="119"/>
      <c r="V39744" s="119"/>
      <c r="X39744" s="119"/>
      <c r="Z39744" s="119"/>
    </row>
    <row r="39745" spans="16:26" x14ac:dyDescent="0.25">
      <c r="P39745" s="120"/>
      <c r="R39745" s="120"/>
      <c r="T39745" s="120"/>
      <c r="V39745" s="120"/>
      <c r="X39745" s="120"/>
      <c r="Z39745" s="120"/>
    </row>
    <row r="39746" spans="16:26" x14ac:dyDescent="0.25">
      <c r="P39746" s="119"/>
      <c r="R39746" s="119"/>
      <c r="T39746" s="119"/>
      <c r="V39746" s="119"/>
      <c r="X39746" s="119"/>
      <c r="Z39746" s="119"/>
    </row>
    <row r="39747" spans="16:26" x14ac:dyDescent="0.25">
      <c r="P39747" s="119"/>
      <c r="R39747" s="119"/>
      <c r="T39747" s="119"/>
      <c r="V39747" s="119"/>
      <c r="X39747" s="119"/>
      <c r="Z39747" s="119"/>
    </row>
    <row r="39748" spans="16:26" x14ac:dyDescent="0.25">
      <c r="P39748" s="119"/>
      <c r="R39748" s="119"/>
      <c r="T39748" s="119"/>
      <c r="V39748" s="119"/>
      <c r="X39748" s="119"/>
      <c r="Z39748" s="119"/>
    </row>
    <row r="39749" spans="16:26" x14ac:dyDescent="0.25">
      <c r="P39749" s="121"/>
      <c r="R39749" s="121"/>
      <c r="T39749" s="121"/>
      <c r="V39749" s="121"/>
      <c r="X39749" s="121"/>
      <c r="Z39749" s="121"/>
    </row>
    <row r="39750" spans="16:26" x14ac:dyDescent="0.25">
      <c r="P39750" s="121"/>
      <c r="R39750" s="121"/>
      <c r="T39750" s="121"/>
      <c r="V39750" s="121"/>
      <c r="X39750" s="121"/>
      <c r="Z39750" s="121"/>
    </row>
    <row r="39751" spans="16:26" x14ac:dyDescent="0.25">
      <c r="P39751" s="121"/>
      <c r="R39751" s="121"/>
      <c r="T39751" s="121"/>
      <c r="V39751" s="121"/>
      <c r="X39751" s="121"/>
      <c r="Z39751" s="121"/>
    </row>
    <row r="39752" spans="16:26" x14ac:dyDescent="0.25">
      <c r="P39752" s="121"/>
      <c r="R39752" s="121"/>
      <c r="T39752" s="121"/>
      <c r="V39752" s="121"/>
      <c r="X39752" s="121"/>
      <c r="Z39752" s="121"/>
    </row>
    <row r="39753" spans="16:26" x14ac:dyDescent="0.25">
      <c r="P39753" s="122"/>
      <c r="R39753" s="122"/>
      <c r="T39753" s="122"/>
      <c r="V39753" s="122"/>
      <c r="X39753" s="122"/>
      <c r="Z39753" s="122"/>
    </row>
    <row r="39754" spans="16:26" x14ac:dyDescent="0.25">
      <c r="P39754" s="118"/>
      <c r="R39754" s="118"/>
      <c r="T39754" s="118"/>
      <c r="V39754" s="118"/>
      <c r="X39754" s="118"/>
      <c r="Z39754" s="118"/>
    </row>
    <row r="39755" spans="16:26" x14ac:dyDescent="0.25">
      <c r="P39755" s="119"/>
      <c r="R39755" s="119"/>
      <c r="T39755" s="119"/>
      <c r="V39755" s="119"/>
      <c r="X39755" s="119"/>
      <c r="Z39755" s="119"/>
    </row>
    <row r="39756" spans="16:26" x14ac:dyDescent="0.25">
      <c r="P39756" s="119"/>
      <c r="R39756" s="119"/>
      <c r="T39756" s="119"/>
      <c r="V39756" s="119"/>
      <c r="X39756" s="119"/>
      <c r="Z39756" s="119"/>
    </row>
    <row r="39757" spans="16:26" x14ac:dyDescent="0.25">
      <c r="P39757" s="120"/>
      <c r="R39757" s="120"/>
      <c r="T39757" s="120"/>
      <c r="V39757" s="120"/>
      <c r="X39757" s="120"/>
      <c r="Z39757" s="120"/>
    </row>
    <row r="39758" spans="16:26" x14ac:dyDescent="0.25">
      <c r="P39758" s="119"/>
      <c r="R39758" s="119"/>
      <c r="T39758" s="119"/>
      <c r="V39758" s="119"/>
      <c r="X39758" s="119"/>
      <c r="Z39758" s="119"/>
    </row>
    <row r="39759" spans="16:26" x14ac:dyDescent="0.25">
      <c r="P39759" s="119"/>
      <c r="R39759" s="119"/>
      <c r="T39759" s="119"/>
      <c r="V39759" s="119"/>
      <c r="X39759" s="119"/>
      <c r="Z39759" s="119"/>
    </row>
    <row r="39760" spans="16:26" x14ac:dyDescent="0.25">
      <c r="P39760" s="120"/>
      <c r="R39760" s="120"/>
      <c r="T39760" s="120"/>
      <c r="V39760" s="120"/>
      <c r="X39760" s="120"/>
      <c r="Z39760" s="120"/>
    </row>
    <row r="39761" spans="16:26" x14ac:dyDescent="0.25">
      <c r="P39761" s="119"/>
      <c r="R39761" s="119"/>
      <c r="T39761" s="119"/>
      <c r="V39761" s="119"/>
      <c r="X39761" s="119"/>
      <c r="Z39761" s="119"/>
    </row>
    <row r="39762" spans="16:26" x14ac:dyDescent="0.25">
      <c r="P39762" s="120"/>
      <c r="R39762" s="120"/>
      <c r="T39762" s="120"/>
      <c r="V39762" s="120"/>
      <c r="X39762" s="120"/>
      <c r="Z39762" s="120"/>
    </row>
    <row r="39763" spans="16:26" x14ac:dyDescent="0.25">
      <c r="P39763" s="119"/>
      <c r="R39763" s="119"/>
      <c r="T39763" s="119"/>
      <c r="V39763" s="119"/>
      <c r="X39763" s="119"/>
      <c r="Z39763" s="119"/>
    </row>
    <row r="39764" spans="16:26" x14ac:dyDescent="0.25">
      <c r="P39764" s="119"/>
      <c r="R39764" s="119"/>
      <c r="T39764" s="119"/>
      <c r="V39764" s="119"/>
      <c r="X39764" s="119"/>
      <c r="Z39764" s="119"/>
    </row>
    <row r="39765" spans="16:26" x14ac:dyDescent="0.25">
      <c r="P39765" s="119"/>
      <c r="R39765" s="119"/>
      <c r="T39765" s="119"/>
      <c r="V39765" s="119"/>
      <c r="X39765" s="119"/>
      <c r="Z39765" s="119"/>
    </row>
    <row r="39766" spans="16:26" x14ac:dyDescent="0.25">
      <c r="P39766" s="121"/>
      <c r="R39766" s="121"/>
      <c r="T39766" s="121"/>
      <c r="V39766" s="121"/>
      <c r="X39766" s="121"/>
      <c r="Z39766" s="121"/>
    </row>
    <row r="39767" spans="16:26" x14ac:dyDescent="0.25">
      <c r="P39767" s="121"/>
      <c r="R39767" s="121"/>
      <c r="T39767" s="121"/>
      <c r="V39767" s="121"/>
      <c r="X39767" s="121"/>
      <c r="Z39767" s="121"/>
    </row>
    <row r="39768" spans="16:26" x14ac:dyDescent="0.25">
      <c r="P39768" s="121"/>
      <c r="R39768" s="121"/>
      <c r="T39768" s="121"/>
      <c r="V39768" s="121"/>
      <c r="X39768" s="121"/>
      <c r="Z39768" s="121"/>
    </row>
    <row r="39769" spans="16:26" x14ac:dyDescent="0.25">
      <c r="P39769" s="121"/>
      <c r="R39769" s="121"/>
      <c r="T39769" s="121"/>
      <c r="V39769" s="121"/>
      <c r="X39769" s="121"/>
      <c r="Z39769" s="121"/>
    </row>
    <row r="39770" spans="16:26" x14ac:dyDescent="0.25">
      <c r="P39770" s="122"/>
      <c r="R39770" s="122"/>
      <c r="T39770" s="122"/>
      <c r="V39770" s="122"/>
      <c r="X39770" s="122"/>
      <c r="Z39770" s="122"/>
    </row>
    <row r="39771" spans="16:26" x14ac:dyDescent="0.25">
      <c r="P39771" s="118"/>
      <c r="R39771" s="118"/>
      <c r="T39771" s="118"/>
      <c r="V39771" s="118"/>
      <c r="X39771" s="118"/>
      <c r="Z39771" s="118"/>
    </row>
    <row r="39772" spans="16:26" x14ac:dyDescent="0.25">
      <c r="P39772" s="119"/>
      <c r="R39772" s="119"/>
      <c r="T39772" s="119"/>
      <c r="V39772" s="119"/>
      <c r="X39772" s="119"/>
      <c r="Z39772" s="119"/>
    </row>
    <row r="39773" spans="16:26" x14ac:dyDescent="0.25">
      <c r="P39773" s="119"/>
      <c r="R39773" s="119"/>
      <c r="T39773" s="119"/>
      <c r="V39773" s="119"/>
      <c r="X39773" s="119"/>
      <c r="Z39773" s="119"/>
    </row>
    <row r="39774" spans="16:26" x14ac:dyDescent="0.25">
      <c r="P39774" s="120"/>
      <c r="R39774" s="120"/>
      <c r="T39774" s="120"/>
      <c r="V39774" s="120"/>
      <c r="X39774" s="120"/>
      <c r="Z39774" s="120"/>
    </row>
    <row r="39775" spans="16:26" x14ac:dyDescent="0.25">
      <c r="P39775" s="119"/>
      <c r="R39775" s="119"/>
      <c r="T39775" s="119"/>
      <c r="V39775" s="119"/>
      <c r="X39775" s="119"/>
      <c r="Z39775" s="119"/>
    </row>
    <row r="39776" spans="16:26" x14ac:dyDescent="0.25">
      <c r="P39776" s="119"/>
      <c r="R39776" s="119"/>
      <c r="T39776" s="119"/>
      <c r="V39776" s="119"/>
      <c r="X39776" s="119"/>
      <c r="Z39776" s="119"/>
    </row>
    <row r="39777" spans="16:26" x14ac:dyDescent="0.25">
      <c r="P39777" s="120"/>
      <c r="R39777" s="120"/>
      <c r="T39777" s="120"/>
      <c r="V39777" s="120"/>
      <c r="X39777" s="120"/>
      <c r="Z39777" s="120"/>
    </row>
    <row r="39778" spans="16:26" x14ac:dyDescent="0.25">
      <c r="P39778" s="119"/>
      <c r="R39778" s="119"/>
      <c r="T39778" s="119"/>
      <c r="V39778" s="119"/>
      <c r="X39778" s="119"/>
      <c r="Z39778" s="119"/>
    </row>
    <row r="39779" spans="16:26" x14ac:dyDescent="0.25">
      <c r="P39779" s="120"/>
      <c r="R39779" s="120"/>
      <c r="T39779" s="120"/>
      <c r="V39779" s="120"/>
      <c r="X39779" s="120"/>
      <c r="Z39779" s="120"/>
    </row>
    <row r="39780" spans="16:26" x14ac:dyDescent="0.25">
      <c r="P39780" s="119"/>
      <c r="R39780" s="119"/>
      <c r="T39780" s="119"/>
      <c r="V39780" s="119"/>
      <c r="X39780" s="119"/>
      <c r="Z39780" s="119"/>
    </row>
    <row r="39781" spans="16:26" x14ac:dyDescent="0.25">
      <c r="P39781" s="119"/>
      <c r="R39781" s="119"/>
      <c r="T39781" s="119"/>
      <c r="V39781" s="119"/>
      <c r="X39781" s="119"/>
      <c r="Z39781" s="119"/>
    </row>
    <row r="39782" spans="16:26" x14ac:dyDescent="0.25">
      <c r="P39782" s="119"/>
      <c r="R39782" s="119"/>
      <c r="T39782" s="119"/>
      <c r="V39782" s="119"/>
      <c r="X39782" s="119"/>
      <c r="Z39782" s="119"/>
    </row>
    <row r="39783" spans="16:26" x14ac:dyDescent="0.25">
      <c r="P39783" s="121"/>
      <c r="R39783" s="121"/>
      <c r="T39783" s="121"/>
      <c r="V39783" s="121"/>
      <c r="X39783" s="121"/>
      <c r="Z39783" s="121"/>
    </row>
    <row r="39784" spans="16:26" x14ac:dyDescent="0.25">
      <c r="P39784" s="121"/>
      <c r="R39784" s="121"/>
      <c r="T39784" s="121"/>
      <c r="V39784" s="121"/>
      <c r="X39784" s="121"/>
      <c r="Z39784" s="121"/>
    </row>
    <row r="39785" spans="16:26" x14ac:dyDescent="0.25">
      <c r="P39785" s="121"/>
      <c r="R39785" s="121"/>
      <c r="T39785" s="121"/>
      <c r="V39785" s="121"/>
      <c r="X39785" s="121"/>
      <c r="Z39785" s="121"/>
    </row>
    <row r="39786" spans="16:26" x14ac:dyDescent="0.25">
      <c r="P39786" s="121"/>
      <c r="R39786" s="121"/>
      <c r="T39786" s="121"/>
      <c r="V39786" s="121"/>
      <c r="X39786" s="121"/>
      <c r="Z39786" s="121"/>
    </row>
    <row r="39787" spans="16:26" x14ac:dyDescent="0.25">
      <c r="P39787" s="122"/>
      <c r="R39787" s="122"/>
      <c r="T39787" s="122"/>
      <c r="V39787" s="122"/>
      <c r="X39787" s="122"/>
      <c r="Z39787" s="122"/>
    </row>
    <row r="39788" spans="16:26" x14ac:dyDescent="0.25">
      <c r="P39788" s="118"/>
      <c r="R39788" s="118"/>
      <c r="T39788" s="118"/>
      <c r="V39788" s="118"/>
      <c r="X39788" s="118"/>
      <c r="Z39788" s="118"/>
    </row>
    <row r="39789" spans="16:26" x14ac:dyDescent="0.25">
      <c r="P39789" s="119"/>
      <c r="R39789" s="119"/>
      <c r="T39789" s="119"/>
      <c r="V39789" s="119"/>
      <c r="X39789" s="119"/>
      <c r="Z39789" s="119"/>
    </row>
    <row r="39790" spans="16:26" x14ac:dyDescent="0.25">
      <c r="P39790" s="119"/>
      <c r="R39790" s="119"/>
      <c r="T39790" s="119"/>
      <c r="V39790" s="119"/>
      <c r="X39790" s="119"/>
      <c r="Z39790" s="119"/>
    </row>
    <row r="39791" spans="16:26" x14ac:dyDescent="0.25">
      <c r="P39791" s="120"/>
      <c r="R39791" s="120"/>
      <c r="T39791" s="120"/>
      <c r="V39791" s="120"/>
      <c r="X39791" s="120"/>
      <c r="Z39791" s="120"/>
    </row>
    <row r="39792" spans="16:26" x14ac:dyDescent="0.25">
      <c r="P39792" s="119"/>
      <c r="R39792" s="119"/>
      <c r="T39792" s="119"/>
      <c r="V39792" s="119"/>
      <c r="X39792" s="119"/>
      <c r="Z39792" s="119"/>
    </row>
    <row r="39793" spans="16:26" x14ac:dyDescent="0.25">
      <c r="P39793" s="119"/>
      <c r="R39793" s="119"/>
      <c r="T39793" s="119"/>
      <c r="V39793" s="119"/>
      <c r="X39793" s="119"/>
      <c r="Z39793" s="119"/>
    </row>
    <row r="39794" spans="16:26" x14ac:dyDescent="0.25">
      <c r="P39794" s="120"/>
      <c r="R39794" s="120"/>
      <c r="T39794" s="120"/>
      <c r="V39794" s="120"/>
      <c r="X39794" s="120"/>
      <c r="Z39794" s="120"/>
    </row>
    <row r="39795" spans="16:26" x14ac:dyDescent="0.25">
      <c r="P39795" s="119"/>
      <c r="R39795" s="119"/>
      <c r="T39795" s="119"/>
      <c r="V39795" s="119"/>
      <c r="X39795" s="119"/>
      <c r="Z39795" s="119"/>
    </row>
    <row r="39796" spans="16:26" x14ac:dyDescent="0.25">
      <c r="P39796" s="120"/>
      <c r="R39796" s="120"/>
      <c r="T39796" s="120"/>
      <c r="V39796" s="120"/>
      <c r="X39796" s="120"/>
      <c r="Z39796" s="120"/>
    </row>
    <row r="39797" spans="16:26" x14ac:dyDescent="0.25">
      <c r="P39797" s="119"/>
      <c r="R39797" s="119"/>
      <c r="T39797" s="119"/>
      <c r="V39797" s="119"/>
      <c r="X39797" s="119"/>
      <c r="Z39797" s="119"/>
    </row>
    <row r="39798" spans="16:26" x14ac:dyDescent="0.25">
      <c r="P39798" s="119"/>
      <c r="R39798" s="119"/>
      <c r="T39798" s="119"/>
      <c r="V39798" s="119"/>
      <c r="X39798" s="119"/>
      <c r="Z39798" s="119"/>
    </row>
    <row r="39799" spans="16:26" x14ac:dyDescent="0.25">
      <c r="P39799" s="119"/>
      <c r="R39799" s="119"/>
      <c r="T39799" s="119"/>
      <c r="V39799" s="119"/>
      <c r="X39799" s="119"/>
      <c r="Z39799" s="119"/>
    </row>
    <row r="39800" spans="16:26" x14ac:dyDescent="0.25">
      <c r="P39800" s="121"/>
      <c r="R39800" s="121"/>
      <c r="T39800" s="121"/>
      <c r="V39800" s="121"/>
      <c r="X39800" s="121"/>
      <c r="Z39800" s="121"/>
    </row>
    <row r="39801" spans="16:26" x14ac:dyDescent="0.25">
      <c r="P39801" s="121"/>
      <c r="R39801" s="121"/>
      <c r="T39801" s="121"/>
      <c r="V39801" s="121"/>
      <c r="X39801" s="121"/>
      <c r="Z39801" s="121"/>
    </row>
    <row r="39802" spans="16:26" x14ac:dyDescent="0.25">
      <c r="P39802" s="121"/>
      <c r="R39802" s="121"/>
      <c r="T39802" s="121"/>
      <c r="V39802" s="121"/>
      <c r="X39802" s="121"/>
      <c r="Z39802" s="121"/>
    </row>
    <row r="39803" spans="16:26" x14ac:dyDescent="0.25">
      <c r="P39803" s="121"/>
      <c r="R39803" s="121"/>
      <c r="T39803" s="121"/>
      <c r="V39803" s="121"/>
      <c r="X39803" s="121"/>
      <c r="Z39803" s="121"/>
    </row>
    <row r="39804" spans="16:26" x14ac:dyDescent="0.25">
      <c r="P39804" s="122"/>
      <c r="R39804" s="122"/>
      <c r="T39804" s="122"/>
      <c r="V39804" s="122"/>
      <c r="X39804" s="122"/>
      <c r="Z39804" s="122"/>
    </row>
    <row r="39805" spans="16:26" x14ac:dyDescent="0.25">
      <c r="P39805" s="118"/>
      <c r="R39805" s="118"/>
      <c r="T39805" s="118"/>
      <c r="V39805" s="118"/>
      <c r="X39805" s="118"/>
      <c r="Z39805" s="118"/>
    </row>
    <row r="39806" spans="16:26" x14ac:dyDescent="0.25">
      <c r="P39806" s="119"/>
      <c r="R39806" s="119"/>
      <c r="T39806" s="119"/>
      <c r="V39806" s="119"/>
      <c r="X39806" s="119"/>
      <c r="Z39806" s="119"/>
    </row>
    <row r="39807" spans="16:26" x14ac:dyDescent="0.25">
      <c r="P39807" s="119"/>
      <c r="R39807" s="119"/>
      <c r="T39807" s="119"/>
      <c r="V39807" s="119"/>
      <c r="X39807" s="119"/>
      <c r="Z39807" s="119"/>
    </row>
    <row r="39808" spans="16:26" x14ac:dyDescent="0.25">
      <c r="P39808" s="120"/>
      <c r="R39808" s="120"/>
      <c r="T39808" s="120"/>
      <c r="V39808" s="120"/>
      <c r="X39808" s="120"/>
      <c r="Z39808" s="120"/>
    </row>
    <row r="39809" spans="16:26" x14ac:dyDescent="0.25">
      <c r="P39809" s="119"/>
      <c r="R39809" s="119"/>
      <c r="T39809" s="119"/>
      <c r="V39809" s="119"/>
      <c r="X39809" s="119"/>
      <c r="Z39809" s="119"/>
    </row>
    <row r="39810" spans="16:26" x14ac:dyDescent="0.25">
      <c r="P39810" s="119"/>
      <c r="R39810" s="119"/>
      <c r="T39810" s="119"/>
      <c r="V39810" s="119"/>
      <c r="X39810" s="119"/>
      <c r="Z39810" s="119"/>
    </row>
    <row r="39811" spans="16:26" x14ac:dyDescent="0.25">
      <c r="P39811" s="120"/>
      <c r="R39811" s="120"/>
      <c r="T39811" s="120"/>
      <c r="V39811" s="120"/>
      <c r="X39811" s="120"/>
      <c r="Z39811" s="120"/>
    </row>
    <row r="39812" spans="16:26" x14ac:dyDescent="0.25">
      <c r="P39812" s="119"/>
      <c r="R39812" s="119"/>
      <c r="T39812" s="119"/>
      <c r="V39812" s="119"/>
      <c r="X39812" s="119"/>
      <c r="Z39812" s="119"/>
    </row>
    <row r="39813" spans="16:26" x14ac:dyDescent="0.25">
      <c r="P39813" s="120"/>
      <c r="R39813" s="120"/>
      <c r="T39813" s="120"/>
      <c r="V39813" s="120"/>
      <c r="X39813" s="120"/>
      <c r="Z39813" s="120"/>
    </row>
    <row r="39814" spans="16:26" x14ac:dyDescent="0.25">
      <c r="P39814" s="119"/>
      <c r="R39814" s="119"/>
      <c r="T39814" s="119"/>
      <c r="V39814" s="119"/>
      <c r="X39814" s="119"/>
      <c r="Z39814" s="119"/>
    </row>
    <row r="39815" spans="16:26" x14ac:dyDescent="0.25">
      <c r="P39815" s="119"/>
      <c r="R39815" s="119"/>
      <c r="T39815" s="119"/>
      <c r="V39815" s="119"/>
      <c r="X39815" s="119"/>
      <c r="Z39815" s="119"/>
    </row>
    <row r="39816" spans="16:26" x14ac:dyDescent="0.25">
      <c r="P39816" s="119"/>
      <c r="R39816" s="119"/>
      <c r="T39816" s="119"/>
      <c r="V39816" s="119"/>
      <c r="X39816" s="119"/>
      <c r="Z39816" s="119"/>
    </row>
    <row r="39817" spans="16:26" x14ac:dyDescent="0.25">
      <c r="P39817" s="121"/>
      <c r="R39817" s="121"/>
      <c r="T39817" s="121"/>
      <c r="V39817" s="121"/>
      <c r="X39817" s="121"/>
      <c r="Z39817" s="121"/>
    </row>
    <row r="39818" spans="16:26" x14ac:dyDescent="0.25">
      <c r="P39818" s="121"/>
      <c r="R39818" s="121"/>
      <c r="T39818" s="121"/>
      <c r="V39818" s="121"/>
      <c r="X39818" s="121"/>
      <c r="Z39818" s="121"/>
    </row>
    <row r="39819" spans="16:26" x14ac:dyDescent="0.25">
      <c r="P39819" s="121"/>
      <c r="R39819" s="121"/>
      <c r="T39819" s="121"/>
      <c r="V39819" s="121"/>
      <c r="X39819" s="121"/>
      <c r="Z39819" s="121"/>
    </row>
    <row r="39820" spans="16:26" x14ac:dyDescent="0.25">
      <c r="P39820" s="121"/>
      <c r="R39820" s="121"/>
      <c r="T39820" s="121"/>
      <c r="V39820" s="121"/>
      <c r="X39820" s="121"/>
      <c r="Z39820" s="121"/>
    </row>
    <row r="39821" spans="16:26" x14ac:dyDescent="0.25">
      <c r="P39821" s="122"/>
      <c r="R39821" s="122"/>
      <c r="T39821" s="122"/>
      <c r="V39821" s="122"/>
      <c r="X39821" s="122"/>
      <c r="Z39821" s="122"/>
    </row>
    <row r="39822" spans="16:26" x14ac:dyDescent="0.25">
      <c r="P39822" s="118"/>
      <c r="R39822" s="118"/>
      <c r="T39822" s="118"/>
      <c r="V39822" s="118"/>
      <c r="X39822" s="118"/>
      <c r="Z39822" s="118"/>
    </row>
    <row r="39823" spans="16:26" x14ac:dyDescent="0.25">
      <c r="P39823" s="119"/>
      <c r="R39823" s="119"/>
      <c r="T39823" s="119"/>
      <c r="V39823" s="119"/>
      <c r="X39823" s="119"/>
      <c r="Z39823" s="119"/>
    </row>
    <row r="39824" spans="16:26" x14ac:dyDescent="0.25">
      <c r="P39824" s="119"/>
      <c r="R39824" s="119"/>
      <c r="T39824" s="119"/>
      <c r="V39824" s="119"/>
      <c r="X39824" s="119"/>
      <c r="Z39824" s="119"/>
    </row>
    <row r="39825" spans="16:26" x14ac:dyDescent="0.25">
      <c r="P39825" s="120"/>
      <c r="R39825" s="120"/>
      <c r="T39825" s="120"/>
      <c r="V39825" s="120"/>
      <c r="X39825" s="120"/>
      <c r="Z39825" s="120"/>
    </row>
    <row r="39826" spans="16:26" x14ac:dyDescent="0.25">
      <c r="P39826" s="119"/>
      <c r="R39826" s="119"/>
      <c r="T39826" s="119"/>
      <c r="V39826" s="119"/>
      <c r="X39826" s="119"/>
      <c r="Z39826" s="119"/>
    </row>
    <row r="39827" spans="16:26" x14ac:dyDescent="0.25">
      <c r="P39827" s="119"/>
      <c r="R39827" s="119"/>
      <c r="T39827" s="119"/>
      <c r="V39827" s="119"/>
      <c r="X39827" s="119"/>
      <c r="Z39827" s="119"/>
    </row>
    <row r="39828" spans="16:26" x14ac:dyDescent="0.25">
      <c r="P39828" s="120"/>
      <c r="R39828" s="120"/>
      <c r="T39828" s="120"/>
      <c r="V39828" s="120"/>
      <c r="X39828" s="120"/>
      <c r="Z39828" s="120"/>
    </row>
    <row r="39829" spans="16:26" x14ac:dyDescent="0.25">
      <c r="P39829" s="119"/>
      <c r="R39829" s="119"/>
      <c r="T39829" s="119"/>
      <c r="V39829" s="119"/>
      <c r="X39829" s="119"/>
      <c r="Z39829" s="119"/>
    </row>
    <row r="39830" spans="16:26" x14ac:dyDescent="0.25">
      <c r="P39830" s="120"/>
      <c r="R39830" s="120"/>
      <c r="T39830" s="120"/>
      <c r="V39830" s="120"/>
      <c r="X39830" s="120"/>
      <c r="Z39830" s="120"/>
    </row>
    <row r="39831" spans="16:26" x14ac:dyDescent="0.25">
      <c r="P39831" s="119"/>
      <c r="R39831" s="119"/>
      <c r="T39831" s="119"/>
      <c r="V39831" s="119"/>
      <c r="X39831" s="119"/>
      <c r="Z39831" s="119"/>
    </row>
    <row r="39832" spans="16:26" x14ac:dyDescent="0.25">
      <c r="P39832" s="119"/>
      <c r="R39832" s="119"/>
      <c r="T39832" s="119"/>
      <c r="V39832" s="119"/>
      <c r="X39832" s="119"/>
      <c r="Z39832" s="119"/>
    </row>
    <row r="39833" spans="16:26" x14ac:dyDescent="0.25">
      <c r="P39833" s="119"/>
      <c r="R39833" s="119"/>
      <c r="T39833" s="119"/>
      <c r="V39833" s="119"/>
      <c r="X39833" s="119"/>
      <c r="Z39833" s="119"/>
    </row>
    <row r="39834" spans="16:26" x14ac:dyDescent="0.25">
      <c r="P39834" s="121"/>
      <c r="R39834" s="121"/>
      <c r="T39834" s="121"/>
      <c r="V39834" s="121"/>
      <c r="X39834" s="121"/>
      <c r="Z39834" s="121"/>
    </row>
    <row r="39835" spans="16:26" x14ac:dyDescent="0.25">
      <c r="P39835" s="121"/>
      <c r="R39835" s="121"/>
      <c r="T39835" s="121"/>
      <c r="V39835" s="121"/>
      <c r="X39835" s="121"/>
      <c r="Z39835" s="121"/>
    </row>
    <row r="39836" spans="16:26" x14ac:dyDescent="0.25">
      <c r="P39836" s="121"/>
      <c r="R39836" s="121"/>
      <c r="T39836" s="121"/>
      <c r="V39836" s="121"/>
      <c r="X39836" s="121"/>
      <c r="Z39836" s="121"/>
    </row>
    <row r="39837" spans="16:26" x14ac:dyDescent="0.25">
      <c r="P39837" s="121"/>
      <c r="R39837" s="121"/>
      <c r="T39837" s="121"/>
      <c r="V39837" s="121"/>
      <c r="X39837" s="121"/>
      <c r="Z39837" s="121"/>
    </row>
    <row r="39838" spans="16:26" x14ac:dyDescent="0.25">
      <c r="P39838" s="122"/>
      <c r="R39838" s="122"/>
      <c r="T39838" s="122"/>
      <c r="V39838" s="122"/>
      <c r="X39838" s="122"/>
      <c r="Z39838" s="122"/>
    </row>
    <row r="39839" spans="16:26" x14ac:dyDescent="0.25">
      <c r="P39839" s="118"/>
      <c r="R39839" s="118"/>
      <c r="T39839" s="118"/>
      <c r="V39839" s="118"/>
      <c r="X39839" s="118"/>
      <c r="Z39839" s="118"/>
    </row>
    <row r="39840" spans="16:26" x14ac:dyDescent="0.25">
      <c r="P39840" s="119"/>
      <c r="R39840" s="119"/>
      <c r="T39840" s="119"/>
      <c r="V39840" s="119"/>
      <c r="X39840" s="119"/>
      <c r="Z39840" s="119"/>
    </row>
    <row r="39841" spans="16:26" x14ac:dyDescent="0.25">
      <c r="P39841" s="119"/>
      <c r="R39841" s="119"/>
      <c r="T39841" s="119"/>
      <c r="V39841" s="119"/>
      <c r="X39841" s="119"/>
      <c r="Z39841" s="119"/>
    </row>
    <row r="39842" spans="16:26" x14ac:dyDescent="0.25">
      <c r="P39842" s="120"/>
      <c r="R39842" s="120"/>
      <c r="T39842" s="120"/>
      <c r="V39842" s="120"/>
      <c r="X39842" s="120"/>
      <c r="Z39842" s="120"/>
    </row>
    <row r="39843" spans="16:26" x14ac:dyDescent="0.25">
      <c r="P39843" s="119"/>
      <c r="R39843" s="119"/>
      <c r="T39843" s="119"/>
      <c r="V39843" s="119"/>
      <c r="X39843" s="119"/>
      <c r="Z39843" s="119"/>
    </row>
    <row r="39844" spans="16:26" x14ac:dyDescent="0.25">
      <c r="P39844" s="119"/>
      <c r="R39844" s="119"/>
      <c r="T39844" s="119"/>
      <c r="V39844" s="119"/>
      <c r="X39844" s="119"/>
      <c r="Z39844" s="119"/>
    </row>
    <row r="39845" spans="16:26" x14ac:dyDescent="0.25">
      <c r="P39845" s="120"/>
      <c r="R39845" s="120"/>
      <c r="T39845" s="120"/>
      <c r="V39845" s="120"/>
      <c r="X39845" s="120"/>
      <c r="Z39845" s="120"/>
    </row>
    <row r="39846" spans="16:26" x14ac:dyDescent="0.25">
      <c r="P39846" s="119"/>
      <c r="R39846" s="119"/>
      <c r="T39846" s="119"/>
      <c r="V39846" s="119"/>
      <c r="X39846" s="119"/>
      <c r="Z39846" s="119"/>
    </row>
    <row r="39847" spans="16:26" x14ac:dyDescent="0.25">
      <c r="P39847" s="120"/>
      <c r="R39847" s="120"/>
      <c r="T39847" s="120"/>
      <c r="V39847" s="120"/>
      <c r="X39847" s="120"/>
      <c r="Z39847" s="120"/>
    </row>
    <row r="39848" spans="16:26" x14ac:dyDescent="0.25">
      <c r="P39848" s="119"/>
      <c r="R39848" s="119"/>
      <c r="T39848" s="119"/>
      <c r="V39848" s="119"/>
      <c r="X39848" s="119"/>
      <c r="Z39848" s="119"/>
    </row>
    <row r="39849" spans="16:26" x14ac:dyDescent="0.25">
      <c r="P39849" s="119"/>
      <c r="R39849" s="119"/>
      <c r="T39849" s="119"/>
      <c r="V39849" s="119"/>
      <c r="X39849" s="119"/>
      <c r="Z39849" s="119"/>
    </row>
    <row r="39850" spans="16:26" x14ac:dyDescent="0.25">
      <c r="P39850" s="119"/>
      <c r="R39850" s="119"/>
      <c r="T39850" s="119"/>
      <c r="V39850" s="119"/>
      <c r="X39850" s="119"/>
      <c r="Z39850" s="119"/>
    </row>
    <row r="39851" spans="16:26" x14ac:dyDescent="0.25">
      <c r="P39851" s="121"/>
      <c r="R39851" s="121"/>
      <c r="T39851" s="121"/>
      <c r="V39851" s="121"/>
      <c r="X39851" s="121"/>
      <c r="Z39851" s="121"/>
    </row>
    <row r="39852" spans="16:26" x14ac:dyDescent="0.25">
      <c r="P39852" s="121"/>
      <c r="R39852" s="121"/>
      <c r="T39852" s="121"/>
      <c r="V39852" s="121"/>
      <c r="X39852" s="121"/>
      <c r="Z39852" s="121"/>
    </row>
    <row r="39853" spans="16:26" x14ac:dyDescent="0.25">
      <c r="P39853" s="121"/>
      <c r="R39853" s="121"/>
      <c r="T39853" s="121"/>
      <c r="V39853" s="121"/>
      <c r="X39853" s="121"/>
      <c r="Z39853" s="121"/>
    </row>
    <row r="39854" spans="16:26" x14ac:dyDescent="0.25">
      <c r="P39854" s="121"/>
      <c r="R39854" s="121"/>
      <c r="T39854" s="121"/>
      <c r="V39854" s="121"/>
      <c r="X39854" s="121"/>
      <c r="Z39854" s="121"/>
    </row>
    <row r="39855" spans="16:26" x14ac:dyDescent="0.25">
      <c r="P39855" s="122"/>
      <c r="R39855" s="122"/>
      <c r="T39855" s="122"/>
      <c r="V39855" s="122"/>
      <c r="X39855" s="122"/>
      <c r="Z39855" s="122"/>
    </row>
    <row r="39856" spans="16:26" x14ac:dyDescent="0.25">
      <c r="P39856" s="118"/>
      <c r="R39856" s="118"/>
      <c r="T39856" s="118"/>
      <c r="V39856" s="118"/>
      <c r="X39856" s="118"/>
      <c r="Z39856" s="118"/>
    </row>
    <row r="39857" spans="16:26" x14ac:dyDescent="0.25">
      <c r="P39857" s="119"/>
      <c r="R39857" s="119"/>
      <c r="T39857" s="119"/>
      <c r="V39857" s="119"/>
      <c r="X39857" s="119"/>
      <c r="Z39857" s="119"/>
    </row>
    <row r="39858" spans="16:26" x14ac:dyDescent="0.25">
      <c r="P39858" s="119"/>
      <c r="R39858" s="119"/>
      <c r="T39858" s="119"/>
      <c r="V39858" s="119"/>
      <c r="X39858" s="119"/>
      <c r="Z39858" s="119"/>
    </row>
    <row r="39859" spans="16:26" x14ac:dyDescent="0.25">
      <c r="P39859" s="120"/>
      <c r="R39859" s="120"/>
      <c r="T39859" s="120"/>
      <c r="V39859" s="120"/>
      <c r="X39859" s="120"/>
      <c r="Z39859" s="120"/>
    </row>
    <row r="39860" spans="16:26" x14ac:dyDescent="0.25">
      <c r="P39860" s="119"/>
      <c r="R39860" s="119"/>
      <c r="T39860" s="119"/>
      <c r="V39860" s="119"/>
      <c r="X39860" s="119"/>
      <c r="Z39860" s="119"/>
    </row>
    <row r="39861" spans="16:26" x14ac:dyDescent="0.25">
      <c r="P39861" s="119"/>
      <c r="R39861" s="119"/>
      <c r="T39861" s="119"/>
      <c r="V39861" s="119"/>
      <c r="X39861" s="119"/>
      <c r="Z39861" s="119"/>
    </row>
    <row r="39862" spans="16:26" x14ac:dyDescent="0.25">
      <c r="P39862" s="120"/>
      <c r="R39862" s="120"/>
      <c r="T39862" s="120"/>
      <c r="V39862" s="120"/>
      <c r="X39862" s="120"/>
      <c r="Z39862" s="120"/>
    </row>
    <row r="39863" spans="16:26" x14ac:dyDescent="0.25">
      <c r="P39863" s="119"/>
      <c r="R39863" s="119"/>
      <c r="T39863" s="119"/>
      <c r="V39863" s="119"/>
      <c r="X39863" s="119"/>
      <c r="Z39863" s="119"/>
    </row>
    <row r="39864" spans="16:26" x14ac:dyDescent="0.25">
      <c r="P39864" s="120"/>
      <c r="R39864" s="120"/>
      <c r="T39864" s="120"/>
      <c r="V39864" s="120"/>
      <c r="X39864" s="120"/>
      <c r="Z39864" s="120"/>
    </row>
    <row r="39865" spans="16:26" x14ac:dyDescent="0.25">
      <c r="P39865" s="119"/>
      <c r="R39865" s="119"/>
      <c r="T39865" s="119"/>
      <c r="V39865" s="119"/>
      <c r="X39865" s="119"/>
      <c r="Z39865" s="119"/>
    </row>
    <row r="39866" spans="16:26" x14ac:dyDescent="0.25">
      <c r="P39866" s="119"/>
      <c r="R39866" s="119"/>
      <c r="T39866" s="119"/>
      <c r="V39866" s="119"/>
      <c r="X39866" s="119"/>
      <c r="Z39866" s="119"/>
    </row>
    <row r="39867" spans="16:26" x14ac:dyDescent="0.25">
      <c r="P39867" s="119"/>
      <c r="R39867" s="119"/>
      <c r="T39867" s="119"/>
      <c r="V39867" s="119"/>
      <c r="X39867" s="119"/>
      <c r="Z39867" s="119"/>
    </row>
    <row r="39868" spans="16:26" x14ac:dyDescent="0.25">
      <c r="P39868" s="121"/>
      <c r="R39868" s="121"/>
      <c r="T39868" s="121"/>
      <c r="V39868" s="121"/>
      <c r="X39868" s="121"/>
      <c r="Z39868" s="121"/>
    </row>
    <row r="39869" spans="16:26" x14ac:dyDescent="0.25">
      <c r="P39869" s="121"/>
      <c r="R39869" s="121"/>
      <c r="T39869" s="121"/>
      <c r="V39869" s="121"/>
      <c r="X39869" s="121"/>
      <c r="Z39869" s="121"/>
    </row>
    <row r="39870" spans="16:26" x14ac:dyDescent="0.25">
      <c r="P39870" s="121"/>
      <c r="R39870" s="121"/>
      <c r="T39870" s="121"/>
      <c r="V39870" s="121"/>
      <c r="X39870" s="121"/>
      <c r="Z39870" s="121"/>
    </row>
    <row r="39871" spans="16:26" x14ac:dyDescent="0.25">
      <c r="P39871" s="121"/>
      <c r="R39871" s="121"/>
      <c r="T39871" s="121"/>
      <c r="V39871" s="121"/>
      <c r="X39871" s="121"/>
      <c r="Z39871" s="121"/>
    </row>
    <row r="39872" spans="16:26" x14ac:dyDescent="0.25">
      <c r="P39872" s="122"/>
      <c r="R39872" s="122"/>
      <c r="T39872" s="122"/>
      <c r="V39872" s="122"/>
      <c r="X39872" s="122"/>
      <c r="Z39872" s="122"/>
    </row>
    <row r="39873" spans="16:26" x14ac:dyDescent="0.25">
      <c r="P39873" s="118"/>
      <c r="R39873" s="118"/>
      <c r="T39873" s="118"/>
      <c r="V39873" s="118"/>
      <c r="X39873" s="118"/>
      <c r="Z39873" s="118"/>
    </row>
    <row r="39874" spans="16:26" x14ac:dyDescent="0.25">
      <c r="P39874" s="119"/>
      <c r="R39874" s="119"/>
      <c r="T39874" s="119"/>
      <c r="V39874" s="119"/>
      <c r="X39874" s="119"/>
      <c r="Z39874" s="119"/>
    </row>
    <row r="39875" spans="16:26" x14ac:dyDescent="0.25">
      <c r="P39875" s="119"/>
      <c r="R39875" s="119"/>
      <c r="T39875" s="119"/>
      <c r="V39875" s="119"/>
      <c r="X39875" s="119"/>
      <c r="Z39875" s="119"/>
    </row>
    <row r="39876" spans="16:26" x14ac:dyDescent="0.25">
      <c r="P39876" s="120"/>
      <c r="R39876" s="120"/>
      <c r="T39876" s="120"/>
      <c r="V39876" s="120"/>
      <c r="X39876" s="120"/>
      <c r="Z39876" s="120"/>
    </row>
    <row r="39877" spans="16:26" x14ac:dyDescent="0.25">
      <c r="P39877" s="119"/>
      <c r="R39877" s="119"/>
      <c r="T39877" s="119"/>
      <c r="V39877" s="119"/>
      <c r="X39877" s="119"/>
      <c r="Z39877" s="119"/>
    </row>
    <row r="39878" spans="16:26" x14ac:dyDescent="0.25">
      <c r="P39878" s="119"/>
      <c r="R39878" s="119"/>
      <c r="T39878" s="119"/>
      <c r="V39878" s="119"/>
      <c r="X39878" s="119"/>
      <c r="Z39878" s="119"/>
    </row>
    <row r="39879" spans="16:26" x14ac:dyDescent="0.25">
      <c r="P39879" s="120"/>
      <c r="R39879" s="120"/>
      <c r="T39879" s="120"/>
      <c r="V39879" s="120"/>
      <c r="X39879" s="120"/>
      <c r="Z39879" s="120"/>
    </row>
    <row r="39880" spans="16:26" x14ac:dyDescent="0.25">
      <c r="P39880" s="119"/>
      <c r="R39880" s="119"/>
      <c r="T39880" s="119"/>
      <c r="V39880" s="119"/>
      <c r="X39880" s="119"/>
      <c r="Z39880" s="119"/>
    </row>
    <row r="39881" spans="16:26" x14ac:dyDescent="0.25">
      <c r="P39881" s="120"/>
      <c r="R39881" s="120"/>
      <c r="T39881" s="120"/>
      <c r="V39881" s="120"/>
      <c r="X39881" s="120"/>
      <c r="Z39881" s="120"/>
    </row>
    <row r="39882" spans="16:26" x14ac:dyDescent="0.25">
      <c r="P39882" s="119"/>
      <c r="R39882" s="119"/>
      <c r="T39882" s="119"/>
      <c r="V39882" s="119"/>
      <c r="X39882" s="119"/>
      <c r="Z39882" s="119"/>
    </row>
    <row r="39883" spans="16:26" x14ac:dyDescent="0.25">
      <c r="P39883" s="119"/>
      <c r="R39883" s="119"/>
      <c r="T39883" s="119"/>
      <c r="V39883" s="119"/>
      <c r="X39883" s="119"/>
      <c r="Z39883" s="119"/>
    </row>
    <row r="39884" spans="16:26" x14ac:dyDescent="0.25">
      <c r="P39884" s="119"/>
      <c r="R39884" s="119"/>
      <c r="T39884" s="119"/>
      <c r="V39884" s="119"/>
      <c r="X39884" s="119"/>
      <c r="Z39884" s="119"/>
    </row>
    <row r="39885" spans="16:26" x14ac:dyDescent="0.25">
      <c r="P39885" s="121"/>
      <c r="R39885" s="121"/>
      <c r="T39885" s="121"/>
      <c r="V39885" s="121"/>
      <c r="X39885" s="121"/>
      <c r="Z39885" s="121"/>
    </row>
    <row r="39886" spans="16:26" x14ac:dyDescent="0.25">
      <c r="P39886" s="121"/>
      <c r="R39886" s="121"/>
      <c r="T39886" s="121"/>
      <c r="V39886" s="121"/>
      <c r="X39886" s="121"/>
      <c r="Z39886" s="121"/>
    </row>
    <row r="39887" spans="16:26" x14ac:dyDescent="0.25">
      <c r="P39887" s="121"/>
      <c r="R39887" s="121"/>
      <c r="T39887" s="121"/>
      <c r="V39887" s="121"/>
      <c r="X39887" s="121"/>
      <c r="Z39887" s="121"/>
    </row>
    <row r="39888" spans="16:26" x14ac:dyDescent="0.25">
      <c r="P39888" s="121"/>
      <c r="R39888" s="121"/>
      <c r="T39888" s="121"/>
      <c r="V39888" s="121"/>
      <c r="X39888" s="121"/>
      <c r="Z39888" s="121"/>
    </row>
    <row r="39889" spans="16:26" x14ac:dyDescent="0.25">
      <c r="P39889" s="122"/>
      <c r="R39889" s="122"/>
      <c r="T39889" s="122"/>
      <c r="V39889" s="122"/>
      <c r="X39889" s="122"/>
      <c r="Z39889" s="122"/>
    </row>
    <row r="39890" spans="16:26" x14ac:dyDescent="0.25">
      <c r="P39890" s="118"/>
      <c r="R39890" s="118"/>
      <c r="T39890" s="118"/>
      <c r="V39890" s="118"/>
      <c r="X39890" s="118"/>
      <c r="Z39890" s="118"/>
    </row>
    <row r="39891" spans="16:26" x14ac:dyDescent="0.25">
      <c r="P39891" s="119"/>
      <c r="R39891" s="119"/>
      <c r="T39891" s="119"/>
      <c r="V39891" s="119"/>
      <c r="X39891" s="119"/>
      <c r="Z39891" s="119"/>
    </row>
    <row r="39892" spans="16:26" x14ac:dyDescent="0.25">
      <c r="P39892" s="119"/>
      <c r="R39892" s="119"/>
      <c r="T39892" s="119"/>
      <c r="V39892" s="119"/>
      <c r="X39892" s="119"/>
      <c r="Z39892" s="119"/>
    </row>
    <row r="39893" spans="16:26" x14ac:dyDescent="0.25">
      <c r="P39893" s="120"/>
      <c r="R39893" s="120"/>
      <c r="T39893" s="120"/>
      <c r="V39893" s="120"/>
      <c r="X39893" s="120"/>
      <c r="Z39893" s="120"/>
    </row>
    <row r="39894" spans="16:26" x14ac:dyDescent="0.25">
      <c r="P39894" s="119"/>
      <c r="R39894" s="119"/>
      <c r="T39894" s="119"/>
      <c r="V39894" s="119"/>
      <c r="X39894" s="119"/>
      <c r="Z39894" s="119"/>
    </row>
    <row r="39895" spans="16:26" x14ac:dyDescent="0.25">
      <c r="P39895" s="119"/>
      <c r="R39895" s="119"/>
      <c r="T39895" s="119"/>
      <c r="V39895" s="119"/>
      <c r="X39895" s="119"/>
      <c r="Z39895" s="119"/>
    </row>
    <row r="39896" spans="16:26" x14ac:dyDescent="0.25">
      <c r="P39896" s="120"/>
      <c r="R39896" s="120"/>
      <c r="T39896" s="120"/>
      <c r="V39896" s="120"/>
      <c r="X39896" s="120"/>
      <c r="Z39896" s="120"/>
    </row>
    <row r="39897" spans="16:26" x14ac:dyDescent="0.25">
      <c r="P39897" s="119"/>
      <c r="R39897" s="119"/>
      <c r="T39897" s="119"/>
      <c r="V39897" s="119"/>
      <c r="X39897" s="119"/>
      <c r="Z39897" s="119"/>
    </row>
    <row r="39898" spans="16:26" x14ac:dyDescent="0.25">
      <c r="P39898" s="120"/>
      <c r="R39898" s="120"/>
      <c r="T39898" s="120"/>
      <c r="V39898" s="120"/>
      <c r="X39898" s="120"/>
      <c r="Z39898" s="120"/>
    </row>
    <row r="39899" spans="16:26" x14ac:dyDescent="0.25">
      <c r="P39899" s="119"/>
      <c r="R39899" s="119"/>
      <c r="T39899" s="119"/>
      <c r="V39899" s="119"/>
      <c r="X39899" s="119"/>
      <c r="Z39899" s="119"/>
    </row>
    <row r="39900" spans="16:26" x14ac:dyDescent="0.25">
      <c r="P39900" s="119"/>
      <c r="R39900" s="119"/>
      <c r="T39900" s="119"/>
      <c r="V39900" s="119"/>
      <c r="X39900" s="119"/>
      <c r="Z39900" s="119"/>
    </row>
    <row r="39901" spans="16:26" x14ac:dyDescent="0.25">
      <c r="P39901" s="119"/>
      <c r="R39901" s="119"/>
      <c r="T39901" s="119"/>
      <c r="V39901" s="119"/>
      <c r="X39901" s="119"/>
      <c r="Z39901" s="119"/>
    </row>
    <row r="39902" spans="16:26" x14ac:dyDescent="0.25">
      <c r="P39902" s="121"/>
      <c r="R39902" s="121"/>
      <c r="T39902" s="121"/>
      <c r="V39902" s="121"/>
      <c r="X39902" s="121"/>
      <c r="Z39902" s="121"/>
    </row>
    <row r="39903" spans="16:26" x14ac:dyDescent="0.25">
      <c r="P39903" s="121"/>
      <c r="R39903" s="121"/>
      <c r="T39903" s="121"/>
      <c r="V39903" s="121"/>
      <c r="X39903" s="121"/>
      <c r="Z39903" s="121"/>
    </row>
    <row r="39904" spans="16:26" x14ac:dyDescent="0.25">
      <c r="P39904" s="121"/>
      <c r="R39904" s="121"/>
      <c r="T39904" s="121"/>
      <c r="V39904" s="121"/>
      <c r="X39904" s="121"/>
      <c r="Z39904" s="121"/>
    </row>
    <row r="39905" spans="16:26" x14ac:dyDescent="0.25">
      <c r="P39905" s="121"/>
      <c r="R39905" s="121"/>
      <c r="T39905" s="121"/>
      <c r="V39905" s="121"/>
      <c r="X39905" s="121"/>
      <c r="Z39905" s="121"/>
    </row>
    <row r="39906" spans="16:26" x14ac:dyDescent="0.25">
      <c r="P39906" s="122"/>
      <c r="R39906" s="122"/>
      <c r="T39906" s="122"/>
      <c r="V39906" s="122"/>
      <c r="X39906" s="122"/>
      <c r="Z39906" s="122"/>
    </row>
    <row r="39907" spans="16:26" x14ac:dyDescent="0.25">
      <c r="P39907" s="118"/>
      <c r="R39907" s="118"/>
      <c r="T39907" s="118"/>
      <c r="V39907" s="118"/>
      <c r="X39907" s="118"/>
      <c r="Z39907" s="118"/>
    </row>
    <row r="39908" spans="16:26" x14ac:dyDescent="0.25">
      <c r="P39908" s="119"/>
      <c r="R39908" s="119"/>
      <c r="T39908" s="119"/>
      <c r="V39908" s="119"/>
      <c r="X39908" s="119"/>
      <c r="Z39908" s="119"/>
    </row>
    <row r="39909" spans="16:26" x14ac:dyDescent="0.25">
      <c r="P39909" s="119"/>
      <c r="R39909" s="119"/>
      <c r="T39909" s="119"/>
      <c r="V39909" s="119"/>
      <c r="X39909" s="119"/>
      <c r="Z39909" s="119"/>
    </row>
    <row r="39910" spans="16:26" x14ac:dyDescent="0.25">
      <c r="P39910" s="120"/>
      <c r="R39910" s="120"/>
      <c r="T39910" s="120"/>
      <c r="V39910" s="120"/>
      <c r="X39910" s="120"/>
      <c r="Z39910" s="120"/>
    </row>
    <row r="39911" spans="16:26" x14ac:dyDescent="0.25">
      <c r="P39911" s="119"/>
      <c r="R39911" s="119"/>
      <c r="T39911" s="119"/>
      <c r="V39911" s="119"/>
      <c r="X39911" s="119"/>
      <c r="Z39911" s="119"/>
    </row>
    <row r="39912" spans="16:26" x14ac:dyDescent="0.25">
      <c r="P39912" s="119"/>
      <c r="R39912" s="119"/>
      <c r="T39912" s="119"/>
      <c r="V39912" s="119"/>
      <c r="X39912" s="119"/>
      <c r="Z39912" s="119"/>
    </row>
    <row r="39913" spans="16:26" x14ac:dyDescent="0.25">
      <c r="P39913" s="120"/>
      <c r="R39913" s="120"/>
      <c r="T39913" s="120"/>
      <c r="V39913" s="120"/>
      <c r="X39913" s="120"/>
      <c r="Z39913" s="120"/>
    </row>
    <row r="39914" spans="16:26" x14ac:dyDescent="0.25">
      <c r="P39914" s="119"/>
      <c r="R39914" s="119"/>
      <c r="T39914" s="119"/>
      <c r="V39914" s="119"/>
      <c r="X39914" s="119"/>
      <c r="Z39914" s="119"/>
    </row>
    <row r="39915" spans="16:26" x14ac:dyDescent="0.25">
      <c r="P39915" s="120"/>
      <c r="R39915" s="120"/>
      <c r="T39915" s="120"/>
      <c r="V39915" s="120"/>
      <c r="X39915" s="120"/>
      <c r="Z39915" s="120"/>
    </row>
    <row r="39916" spans="16:26" x14ac:dyDescent="0.25">
      <c r="P39916" s="119"/>
      <c r="R39916" s="119"/>
      <c r="T39916" s="119"/>
      <c r="V39916" s="119"/>
      <c r="X39916" s="119"/>
      <c r="Z39916" s="119"/>
    </row>
    <row r="39917" spans="16:26" x14ac:dyDescent="0.25">
      <c r="P39917" s="119"/>
      <c r="R39917" s="119"/>
      <c r="T39917" s="119"/>
      <c r="V39917" s="119"/>
      <c r="X39917" s="119"/>
      <c r="Z39917" s="119"/>
    </row>
    <row r="39918" spans="16:26" x14ac:dyDescent="0.25">
      <c r="P39918" s="119"/>
      <c r="R39918" s="119"/>
      <c r="T39918" s="119"/>
      <c r="V39918" s="119"/>
      <c r="X39918" s="119"/>
      <c r="Z39918" s="119"/>
    </row>
    <row r="39919" spans="16:26" x14ac:dyDescent="0.25">
      <c r="P39919" s="121"/>
      <c r="R39919" s="121"/>
      <c r="T39919" s="121"/>
      <c r="V39919" s="121"/>
      <c r="X39919" s="121"/>
      <c r="Z39919" s="121"/>
    </row>
    <row r="39920" spans="16:26" x14ac:dyDescent="0.25">
      <c r="P39920" s="121"/>
      <c r="R39920" s="121"/>
      <c r="T39920" s="121"/>
      <c r="V39920" s="121"/>
      <c r="X39920" s="121"/>
      <c r="Z39920" s="121"/>
    </row>
    <row r="39921" spans="16:26" x14ac:dyDescent="0.25">
      <c r="P39921" s="121"/>
      <c r="R39921" s="121"/>
      <c r="T39921" s="121"/>
      <c r="V39921" s="121"/>
      <c r="X39921" s="121"/>
      <c r="Z39921" s="121"/>
    </row>
    <row r="39922" spans="16:26" x14ac:dyDescent="0.25">
      <c r="P39922" s="121"/>
      <c r="R39922" s="121"/>
      <c r="T39922" s="121"/>
      <c r="V39922" s="121"/>
      <c r="X39922" s="121"/>
      <c r="Z39922" s="121"/>
    </row>
    <row r="39923" spans="16:26" x14ac:dyDescent="0.25">
      <c r="P39923" s="122"/>
      <c r="R39923" s="122"/>
      <c r="T39923" s="122"/>
      <c r="V39923" s="122"/>
      <c r="X39923" s="122"/>
      <c r="Z39923" s="122"/>
    </row>
    <row r="39924" spans="16:26" x14ac:dyDescent="0.25">
      <c r="P39924" s="118"/>
      <c r="R39924" s="118"/>
      <c r="T39924" s="118"/>
      <c r="V39924" s="118"/>
      <c r="X39924" s="118"/>
      <c r="Z39924" s="118"/>
    </row>
    <row r="39925" spans="16:26" x14ac:dyDescent="0.25">
      <c r="P39925" s="119"/>
      <c r="R39925" s="119"/>
      <c r="T39925" s="119"/>
      <c r="V39925" s="119"/>
      <c r="X39925" s="119"/>
      <c r="Z39925" s="119"/>
    </row>
    <row r="39926" spans="16:26" x14ac:dyDescent="0.25">
      <c r="P39926" s="119"/>
      <c r="R39926" s="119"/>
      <c r="T39926" s="119"/>
      <c r="V39926" s="119"/>
      <c r="X39926" s="119"/>
      <c r="Z39926" s="119"/>
    </row>
    <row r="39927" spans="16:26" x14ac:dyDescent="0.25">
      <c r="P39927" s="120"/>
      <c r="R39927" s="120"/>
      <c r="T39927" s="120"/>
      <c r="V39927" s="120"/>
      <c r="X39927" s="120"/>
      <c r="Z39927" s="120"/>
    </row>
    <row r="39928" spans="16:26" x14ac:dyDescent="0.25">
      <c r="P39928" s="119"/>
      <c r="R39928" s="119"/>
      <c r="T39928" s="119"/>
      <c r="V39928" s="119"/>
      <c r="X39928" s="119"/>
      <c r="Z39928" s="119"/>
    </row>
    <row r="39929" spans="16:26" x14ac:dyDescent="0.25">
      <c r="P39929" s="119"/>
      <c r="R39929" s="119"/>
      <c r="T39929" s="119"/>
      <c r="V39929" s="119"/>
      <c r="X39929" s="119"/>
      <c r="Z39929" s="119"/>
    </row>
    <row r="39930" spans="16:26" x14ac:dyDescent="0.25">
      <c r="P39930" s="120"/>
      <c r="R39930" s="120"/>
      <c r="T39930" s="120"/>
      <c r="V39930" s="120"/>
      <c r="X39930" s="120"/>
      <c r="Z39930" s="120"/>
    </row>
    <row r="39931" spans="16:26" x14ac:dyDescent="0.25">
      <c r="P39931" s="119"/>
      <c r="R39931" s="119"/>
      <c r="T39931" s="119"/>
      <c r="V39931" s="119"/>
      <c r="X39931" s="119"/>
      <c r="Z39931" s="119"/>
    </row>
    <row r="39932" spans="16:26" x14ac:dyDescent="0.25">
      <c r="P39932" s="120"/>
      <c r="R39932" s="120"/>
      <c r="T39932" s="120"/>
      <c r="V39932" s="120"/>
      <c r="X39932" s="120"/>
      <c r="Z39932" s="120"/>
    </row>
    <row r="39933" spans="16:26" x14ac:dyDescent="0.25">
      <c r="P39933" s="119"/>
      <c r="R39933" s="119"/>
      <c r="T39933" s="119"/>
      <c r="V39933" s="119"/>
      <c r="X39933" s="119"/>
      <c r="Z39933" s="119"/>
    </row>
    <row r="39934" spans="16:26" x14ac:dyDescent="0.25">
      <c r="P39934" s="119"/>
      <c r="R39934" s="119"/>
      <c r="T39934" s="119"/>
      <c r="V39934" s="119"/>
      <c r="X39934" s="119"/>
      <c r="Z39934" s="119"/>
    </row>
    <row r="39935" spans="16:26" x14ac:dyDescent="0.25">
      <c r="P39935" s="119"/>
      <c r="R39935" s="119"/>
      <c r="T39935" s="119"/>
      <c r="V39935" s="119"/>
      <c r="X39935" s="119"/>
      <c r="Z39935" s="119"/>
    </row>
    <row r="39936" spans="16:26" x14ac:dyDescent="0.25">
      <c r="P39936" s="121"/>
      <c r="R39936" s="121"/>
      <c r="T39936" s="121"/>
      <c r="V39936" s="121"/>
      <c r="X39936" s="121"/>
      <c r="Z39936" s="121"/>
    </row>
    <row r="39937" spans="16:26" x14ac:dyDescent="0.25">
      <c r="P39937" s="121"/>
      <c r="R39937" s="121"/>
      <c r="T39937" s="121"/>
      <c r="V39937" s="121"/>
      <c r="X39937" s="121"/>
      <c r="Z39937" s="121"/>
    </row>
    <row r="39938" spans="16:26" x14ac:dyDescent="0.25">
      <c r="P39938" s="121"/>
      <c r="R39938" s="121"/>
      <c r="T39938" s="121"/>
      <c r="V39938" s="121"/>
      <c r="X39938" s="121"/>
      <c r="Z39938" s="121"/>
    </row>
    <row r="39939" spans="16:26" x14ac:dyDescent="0.25">
      <c r="P39939" s="121"/>
      <c r="R39939" s="121"/>
      <c r="T39939" s="121"/>
      <c r="V39939" s="121"/>
      <c r="X39939" s="121"/>
      <c r="Z39939" s="121"/>
    </row>
    <row r="39940" spans="16:26" x14ac:dyDescent="0.25">
      <c r="P39940" s="122"/>
      <c r="R39940" s="122"/>
      <c r="T39940" s="122"/>
      <c r="V39940" s="122"/>
      <c r="X39940" s="122"/>
      <c r="Z39940" s="122"/>
    </row>
    <row r="39941" spans="16:26" x14ac:dyDescent="0.25">
      <c r="P39941" s="118"/>
      <c r="R39941" s="118"/>
      <c r="T39941" s="118"/>
      <c r="V39941" s="118"/>
      <c r="X39941" s="118"/>
      <c r="Z39941" s="118"/>
    </row>
    <row r="39942" spans="16:26" x14ac:dyDescent="0.25">
      <c r="P39942" s="119"/>
      <c r="R39942" s="119"/>
      <c r="T39942" s="119"/>
      <c r="V39942" s="119"/>
      <c r="X39942" s="119"/>
      <c r="Z39942" s="119"/>
    </row>
    <row r="39943" spans="16:26" x14ac:dyDescent="0.25">
      <c r="P39943" s="119"/>
      <c r="R39943" s="119"/>
      <c r="T39943" s="119"/>
      <c r="V39943" s="119"/>
      <c r="X39943" s="119"/>
      <c r="Z39943" s="119"/>
    </row>
    <row r="39944" spans="16:26" x14ac:dyDescent="0.25">
      <c r="P39944" s="120"/>
      <c r="R39944" s="120"/>
      <c r="T39944" s="120"/>
      <c r="V39944" s="120"/>
      <c r="X39944" s="120"/>
      <c r="Z39944" s="120"/>
    </row>
    <row r="39945" spans="16:26" x14ac:dyDescent="0.25">
      <c r="P39945" s="119"/>
      <c r="R39945" s="119"/>
      <c r="T39945" s="119"/>
      <c r="V39945" s="119"/>
      <c r="X39945" s="119"/>
      <c r="Z39945" s="119"/>
    </row>
    <row r="39946" spans="16:26" x14ac:dyDescent="0.25">
      <c r="P39946" s="119"/>
      <c r="R39946" s="119"/>
      <c r="T39946" s="119"/>
      <c r="V39946" s="119"/>
      <c r="X39946" s="119"/>
      <c r="Z39946" s="119"/>
    </row>
    <row r="39947" spans="16:26" x14ac:dyDescent="0.25">
      <c r="P39947" s="120"/>
      <c r="R39947" s="120"/>
      <c r="T39947" s="120"/>
      <c r="V39947" s="120"/>
      <c r="X39947" s="120"/>
      <c r="Z39947" s="120"/>
    </row>
    <row r="39948" spans="16:26" x14ac:dyDescent="0.25">
      <c r="P39948" s="119"/>
      <c r="R39948" s="119"/>
      <c r="T39948" s="119"/>
      <c r="V39948" s="119"/>
      <c r="X39948" s="119"/>
      <c r="Z39948" s="119"/>
    </row>
    <row r="39949" spans="16:26" x14ac:dyDescent="0.25">
      <c r="P39949" s="120"/>
      <c r="R39949" s="120"/>
      <c r="T39949" s="120"/>
      <c r="V39949" s="120"/>
      <c r="X39949" s="120"/>
      <c r="Z39949" s="120"/>
    </row>
    <row r="39950" spans="16:26" x14ac:dyDescent="0.25">
      <c r="P39950" s="119"/>
      <c r="R39950" s="119"/>
      <c r="T39950" s="119"/>
      <c r="V39950" s="119"/>
      <c r="X39950" s="119"/>
      <c r="Z39950" s="119"/>
    </row>
    <row r="39951" spans="16:26" x14ac:dyDescent="0.25">
      <c r="P39951" s="119"/>
      <c r="R39951" s="119"/>
      <c r="T39951" s="119"/>
      <c r="V39951" s="119"/>
      <c r="X39951" s="119"/>
      <c r="Z39951" s="119"/>
    </row>
    <row r="39952" spans="16:26" x14ac:dyDescent="0.25">
      <c r="P39952" s="119"/>
      <c r="R39952" s="119"/>
      <c r="T39952" s="119"/>
      <c r="V39952" s="119"/>
      <c r="X39952" s="119"/>
      <c r="Z39952" s="119"/>
    </row>
    <row r="39953" spans="16:26" x14ac:dyDescent="0.25">
      <c r="P39953" s="121"/>
      <c r="R39953" s="121"/>
      <c r="T39953" s="121"/>
      <c r="V39953" s="121"/>
      <c r="X39953" s="121"/>
      <c r="Z39953" s="121"/>
    </row>
    <row r="39954" spans="16:26" x14ac:dyDescent="0.25">
      <c r="P39954" s="121"/>
      <c r="R39954" s="121"/>
      <c r="T39954" s="121"/>
      <c r="V39954" s="121"/>
      <c r="X39954" s="121"/>
      <c r="Z39954" s="121"/>
    </row>
    <row r="39955" spans="16:26" x14ac:dyDescent="0.25">
      <c r="P39955" s="121"/>
      <c r="R39955" s="121"/>
      <c r="T39955" s="121"/>
      <c r="V39955" s="121"/>
      <c r="X39955" s="121"/>
      <c r="Z39955" s="121"/>
    </row>
    <row r="39956" spans="16:26" x14ac:dyDescent="0.25">
      <c r="P39956" s="121"/>
      <c r="R39956" s="121"/>
      <c r="T39956" s="121"/>
      <c r="V39956" s="121"/>
      <c r="X39956" s="121"/>
      <c r="Z39956" s="121"/>
    </row>
    <row r="39957" spans="16:26" x14ac:dyDescent="0.25">
      <c r="P39957" s="122"/>
      <c r="R39957" s="122"/>
      <c r="T39957" s="122"/>
      <c r="V39957" s="122"/>
      <c r="X39957" s="122"/>
      <c r="Z39957" s="122"/>
    </row>
    <row r="39958" spans="16:26" x14ac:dyDescent="0.25">
      <c r="P39958" s="118"/>
      <c r="R39958" s="118"/>
      <c r="T39958" s="118"/>
      <c r="V39958" s="118"/>
      <c r="X39958" s="118"/>
      <c r="Z39958" s="118"/>
    </row>
    <row r="39959" spans="16:26" x14ac:dyDescent="0.25">
      <c r="P39959" s="119"/>
      <c r="R39959" s="119"/>
      <c r="T39959" s="119"/>
      <c r="V39959" s="119"/>
      <c r="X39959" s="119"/>
      <c r="Z39959" s="119"/>
    </row>
    <row r="39960" spans="16:26" x14ac:dyDescent="0.25">
      <c r="P39960" s="119"/>
      <c r="R39960" s="119"/>
      <c r="T39960" s="119"/>
      <c r="V39960" s="119"/>
      <c r="X39960" s="119"/>
      <c r="Z39960" s="119"/>
    </row>
    <row r="39961" spans="16:26" x14ac:dyDescent="0.25">
      <c r="P39961" s="120"/>
      <c r="R39961" s="120"/>
      <c r="T39961" s="120"/>
      <c r="V39961" s="120"/>
      <c r="X39961" s="120"/>
      <c r="Z39961" s="120"/>
    </row>
    <row r="39962" spans="16:26" x14ac:dyDescent="0.25">
      <c r="P39962" s="119"/>
      <c r="R39962" s="119"/>
      <c r="T39962" s="119"/>
      <c r="V39962" s="119"/>
      <c r="X39962" s="119"/>
      <c r="Z39962" s="119"/>
    </row>
    <row r="39963" spans="16:26" x14ac:dyDescent="0.25">
      <c r="P39963" s="119"/>
      <c r="R39963" s="119"/>
      <c r="T39963" s="119"/>
      <c r="V39963" s="119"/>
      <c r="X39963" s="119"/>
      <c r="Z39963" s="119"/>
    </row>
    <row r="39964" spans="16:26" x14ac:dyDescent="0.25">
      <c r="P39964" s="120"/>
      <c r="R39964" s="120"/>
      <c r="T39964" s="120"/>
      <c r="V39964" s="120"/>
      <c r="X39964" s="120"/>
      <c r="Z39964" s="120"/>
    </row>
    <row r="39965" spans="16:26" x14ac:dyDescent="0.25">
      <c r="P39965" s="119"/>
      <c r="R39965" s="119"/>
      <c r="T39965" s="119"/>
      <c r="V39965" s="119"/>
      <c r="X39965" s="119"/>
      <c r="Z39965" s="119"/>
    </row>
    <row r="39966" spans="16:26" x14ac:dyDescent="0.25">
      <c r="P39966" s="120"/>
      <c r="R39966" s="120"/>
      <c r="T39966" s="120"/>
      <c r="V39966" s="120"/>
      <c r="X39966" s="120"/>
      <c r="Z39966" s="120"/>
    </row>
    <row r="39967" spans="16:26" x14ac:dyDescent="0.25">
      <c r="P39967" s="119"/>
      <c r="R39967" s="119"/>
      <c r="T39967" s="119"/>
      <c r="V39967" s="119"/>
      <c r="X39967" s="119"/>
      <c r="Z39967" s="119"/>
    </row>
    <row r="39968" spans="16:26" x14ac:dyDescent="0.25">
      <c r="P39968" s="119"/>
      <c r="R39968" s="119"/>
      <c r="T39968" s="119"/>
      <c r="V39968" s="119"/>
      <c r="X39968" s="119"/>
      <c r="Z39968" s="119"/>
    </row>
    <row r="39969" spans="16:26" x14ac:dyDescent="0.25">
      <c r="P39969" s="119"/>
      <c r="R39969" s="119"/>
      <c r="T39969" s="119"/>
      <c r="V39969" s="119"/>
      <c r="X39969" s="119"/>
      <c r="Z39969" s="119"/>
    </row>
    <row r="39970" spans="16:26" x14ac:dyDescent="0.25">
      <c r="P39970" s="121"/>
      <c r="R39970" s="121"/>
      <c r="T39970" s="121"/>
      <c r="V39970" s="121"/>
      <c r="X39970" s="121"/>
      <c r="Z39970" s="121"/>
    </row>
    <row r="39971" spans="16:26" x14ac:dyDescent="0.25">
      <c r="P39971" s="121"/>
      <c r="R39971" s="121"/>
      <c r="T39971" s="121"/>
      <c r="V39971" s="121"/>
      <c r="X39971" s="121"/>
      <c r="Z39971" s="121"/>
    </row>
    <row r="39972" spans="16:26" x14ac:dyDescent="0.25">
      <c r="P39972" s="121"/>
      <c r="R39972" s="121"/>
      <c r="T39972" s="121"/>
      <c r="V39972" s="121"/>
      <c r="X39972" s="121"/>
      <c r="Z39972" s="121"/>
    </row>
    <row r="39973" spans="16:26" x14ac:dyDescent="0.25">
      <c r="P39973" s="121"/>
      <c r="R39973" s="121"/>
      <c r="T39973" s="121"/>
      <c r="V39973" s="121"/>
      <c r="X39973" s="121"/>
      <c r="Z39973" s="121"/>
    </row>
    <row r="39974" spans="16:26" x14ac:dyDescent="0.25">
      <c r="P39974" s="122"/>
      <c r="R39974" s="122"/>
      <c r="T39974" s="122"/>
      <c r="V39974" s="122"/>
      <c r="X39974" s="122"/>
      <c r="Z39974" s="122"/>
    </row>
    <row r="39975" spans="16:26" x14ac:dyDescent="0.25">
      <c r="P39975" s="118"/>
      <c r="R39975" s="118"/>
      <c r="T39975" s="118"/>
      <c r="V39975" s="118"/>
      <c r="X39975" s="118"/>
      <c r="Z39975" s="118"/>
    </row>
    <row r="39976" spans="16:26" x14ac:dyDescent="0.25">
      <c r="P39976" s="119"/>
      <c r="R39976" s="119"/>
      <c r="T39976" s="119"/>
      <c r="V39976" s="119"/>
      <c r="X39976" s="119"/>
      <c r="Z39976" s="119"/>
    </row>
    <row r="39977" spans="16:26" x14ac:dyDescent="0.25">
      <c r="P39977" s="119"/>
      <c r="R39977" s="119"/>
      <c r="T39977" s="119"/>
      <c r="V39977" s="119"/>
      <c r="X39977" s="119"/>
      <c r="Z39977" s="119"/>
    </row>
    <row r="39978" spans="16:26" x14ac:dyDescent="0.25">
      <c r="P39978" s="120"/>
      <c r="R39978" s="120"/>
      <c r="T39978" s="120"/>
      <c r="V39978" s="120"/>
      <c r="X39978" s="120"/>
      <c r="Z39978" s="120"/>
    </row>
    <row r="39979" spans="16:26" x14ac:dyDescent="0.25">
      <c r="P39979" s="119"/>
      <c r="R39979" s="119"/>
      <c r="T39979" s="119"/>
      <c r="V39979" s="119"/>
      <c r="X39979" s="119"/>
      <c r="Z39979" s="119"/>
    </row>
    <row r="39980" spans="16:26" x14ac:dyDescent="0.25">
      <c r="P39980" s="119"/>
      <c r="R39980" s="119"/>
      <c r="T39980" s="119"/>
      <c r="V39980" s="119"/>
      <c r="X39980" s="119"/>
      <c r="Z39980" s="119"/>
    </row>
    <row r="39981" spans="16:26" x14ac:dyDescent="0.25">
      <c r="P39981" s="120"/>
      <c r="R39981" s="120"/>
      <c r="T39981" s="120"/>
      <c r="V39981" s="120"/>
      <c r="X39981" s="120"/>
      <c r="Z39981" s="120"/>
    </row>
    <row r="39982" spans="16:26" x14ac:dyDescent="0.25">
      <c r="P39982" s="119"/>
      <c r="R39982" s="119"/>
      <c r="T39982" s="119"/>
      <c r="V39982" s="119"/>
      <c r="X39982" s="119"/>
      <c r="Z39982" s="119"/>
    </row>
    <row r="39983" spans="16:26" x14ac:dyDescent="0.25">
      <c r="P39983" s="120"/>
      <c r="R39983" s="120"/>
      <c r="T39983" s="120"/>
      <c r="V39983" s="120"/>
      <c r="X39983" s="120"/>
      <c r="Z39983" s="120"/>
    </row>
    <row r="39984" spans="16:26" x14ac:dyDescent="0.25">
      <c r="P39984" s="119"/>
      <c r="R39984" s="119"/>
      <c r="T39984" s="119"/>
      <c r="V39984" s="119"/>
      <c r="X39984" s="119"/>
      <c r="Z39984" s="119"/>
    </row>
    <row r="39985" spans="16:26" x14ac:dyDescent="0.25">
      <c r="P39985" s="119"/>
      <c r="R39985" s="119"/>
      <c r="T39985" s="119"/>
      <c r="V39985" s="119"/>
      <c r="X39985" s="119"/>
      <c r="Z39985" s="119"/>
    </row>
    <row r="39986" spans="16:26" x14ac:dyDescent="0.25">
      <c r="P39986" s="119"/>
      <c r="R39986" s="119"/>
      <c r="T39986" s="119"/>
      <c r="V39986" s="119"/>
      <c r="X39986" s="119"/>
      <c r="Z39986" s="119"/>
    </row>
    <row r="39987" spans="16:26" x14ac:dyDescent="0.25">
      <c r="P39987" s="121"/>
      <c r="R39987" s="121"/>
      <c r="T39987" s="121"/>
      <c r="V39987" s="121"/>
      <c r="X39987" s="121"/>
      <c r="Z39987" s="121"/>
    </row>
    <row r="39988" spans="16:26" x14ac:dyDescent="0.25">
      <c r="P39988" s="121"/>
      <c r="R39988" s="121"/>
      <c r="T39988" s="121"/>
      <c r="V39988" s="121"/>
      <c r="X39988" s="121"/>
      <c r="Z39988" s="121"/>
    </row>
    <row r="39989" spans="16:26" x14ac:dyDescent="0.25">
      <c r="P39989" s="121"/>
      <c r="R39989" s="121"/>
      <c r="T39989" s="121"/>
      <c r="V39989" s="121"/>
      <c r="X39989" s="121"/>
      <c r="Z39989" s="121"/>
    </row>
    <row r="39990" spans="16:26" x14ac:dyDescent="0.25">
      <c r="P39990" s="121"/>
      <c r="R39990" s="121"/>
      <c r="T39990" s="121"/>
      <c r="V39990" s="121"/>
      <c r="X39990" s="121"/>
      <c r="Z39990" s="121"/>
    </row>
    <row r="39991" spans="16:26" x14ac:dyDescent="0.25">
      <c r="P39991" s="122"/>
      <c r="R39991" s="122"/>
      <c r="T39991" s="122"/>
      <c r="V39991" s="122"/>
      <c r="X39991" s="122"/>
      <c r="Z39991" s="122"/>
    </row>
    <row r="39992" spans="16:26" x14ac:dyDescent="0.25">
      <c r="P39992" s="118"/>
      <c r="R39992" s="118"/>
      <c r="T39992" s="118"/>
      <c r="V39992" s="118"/>
      <c r="X39992" s="118"/>
      <c r="Z39992" s="118"/>
    </row>
    <row r="39993" spans="16:26" x14ac:dyDescent="0.25">
      <c r="P39993" s="119"/>
      <c r="R39993" s="119"/>
      <c r="T39993" s="119"/>
      <c r="V39993" s="119"/>
      <c r="X39993" s="119"/>
      <c r="Z39993" s="119"/>
    </row>
    <row r="39994" spans="16:26" x14ac:dyDescent="0.25">
      <c r="P39994" s="119"/>
      <c r="R39994" s="119"/>
      <c r="T39994" s="119"/>
      <c r="V39994" s="119"/>
      <c r="X39994" s="119"/>
      <c r="Z39994" s="119"/>
    </row>
    <row r="39995" spans="16:26" x14ac:dyDescent="0.25">
      <c r="P39995" s="120"/>
      <c r="R39995" s="120"/>
      <c r="T39995" s="120"/>
      <c r="V39995" s="120"/>
      <c r="X39995" s="120"/>
      <c r="Z39995" s="120"/>
    </row>
    <row r="39996" spans="16:26" x14ac:dyDescent="0.25">
      <c r="P39996" s="119"/>
      <c r="R39996" s="119"/>
      <c r="T39996" s="119"/>
      <c r="V39996" s="119"/>
      <c r="X39996" s="119"/>
      <c r="Z39996" s="119"/>
    </row>
    <row r="39997" spans="16:26" x14ac:dyDescent="0.25">
      <c r="P39997" s="119"/>
      <c r="R39997" s="119"/>
      <c r="T39997" s="119"/>
      <c r="V39997" s="119"/>
      <c r="X39997" s="119"/>
      <c r="Z39997" s="119"/>
    </row>
    <row r="39998" spans="16:26" x14ac:dyDescent="0.25">
      <c r="P39998" s="120"/>
      <c r="R39998" s="120"/>
      <c r="T39998" s="120"/>
      <c r="V39998" s="120"/>
      <c r="X39998" s="120"/>
      <c r="Z39998" s="120"/>
    </row>
    <row r="39999" spans="16:26" x14ac:dyDescent="0.25">
      <c r="P39999" s="119"/>
      <c r="R39999" s="119"/>
      <c r="T39999" s="119"/>
      <c r="V39999" s="119"/>
      <c r="X39999" s="119"/>
      <c r="Z39999" s="119"/>
    </row>
    <row r="40000" spans="16:26" x14ac:dyDescent="0.25">
      <c r="P40000" s="120"/>
      <c r="R40000" s="120"/>
      <c r="T40000" s="120"/>
      <c r="V40000" s="120"/>
      <c r="X40000" s="120"/>
      <c r="Z40000" s="120"/>
    </row>
    <row r="40001" spans="16:26" x14ac:dyDescent="0.25">
      <c r="P40001" s="119"/>
      <c r="R40001" s="119"/>
      <c r="T40001" s="119"/>
      <c r="V40001" s="119"/>
      <c r="X40001" s="119"/>
      <c r="Z40001" s="119"/>
    </row>
    <row r="40002" spans="16:26" x14ac:dyDescent="0.25">
      <c r="P40002" s="119"/>
      <c r="R40002" s="119"/>
      <c r="T40002" s="119"/>
      <c r="V40002" s="119"/>
      <c r="X40002" s="119"/>
      <c r="Z40002" s="119"/>
    </row>
    <row r="40003" spans="16:26" x14ac:dyDescent="0.25">
      <c r="P40003" s="119"/>
      <c r="R40003" s="119"/>
      <c r="T40003" s="119"/>
      <c r="V40003" s="119"/>
      <c r="X40003" s="119"/>
      <c r="Z40003" s="119"/>
    </row>
    <row r="40004" spans="16:26" x14ac:dyDescent="0.25">
      <c r="P40004" s="121"/>
      <c r="R40004" s="121"/>
      <c r="T40004" s="121"/>
      <c r="V40004" s="121"/>
      <c r="X40004" s="121"/>
      <c r="Z40004" s="121"/>
    </row>
    <row r="40005" spans="16:26" x14ac:dyDescent="0.25">
      <c r="P40005" s="121"/>
      <c r="R40005" s="121"/>
      <c r="T40005" s="121"/>
      <c r="V40005" s="121"/>
      <c r="X40005" s="121"/>
      <c r="Z40005" s="121"/>
    </row>
    <row r="40006" spans="16:26" x14ac:dyDescent="0.25">
      <c r="P40006" s="121"/>
      <c r="R40006" s="121"/>
      <c r="T40006" s="121"/>
      <c r="V40006" s="121"/>
      <c r="X40006" s="121"/>
      <c r="Z40006" s="121"/>
    </row>
    <row r="40007" spans="16:26" x14ac:dyDescent="0.25">
      <c r="P40007" s="121"/>
      <c r="R40007" s="121"/>
      <c r="T40007" s="121"/>
      <c r="V40007" s="121"/>
      <c r="X40007" s="121"/>
      <c r="Z40007" s="121"/>
    </row>
    <row r="40008" spans="16:26" x14ac:dyDescent="0.25">
      <c r="P40008" s="122"/>
      <c r="R40008" s="122"/>
      <c r="T40008" s="122"/>
      <c r="V40008" s="122"/>
      <c r="X40008" s="122"/>
      <c r="Z40008" s="122"/>
    </row>
    <row r="40009" spans="16:26" x14ac:dyDescent="0.25">
      <c r="P40009" s="118"/>
      <c r="R40009" s="118"/>
      <c r="T40009" s="118"/>
      <c r="V40009" s="118"/>
      <c r="X40009" s="118"/>
      <c r="Z40009" s="118"/>
    </row>
    <row r="40010" spans="16:26" x14ac:dyDescent="0.25">
      <c r="P40010" s="119"/>
      <c r="R40010" s="119"/>
      <c r="T40010" s="119"/>
      <c r="V40010" s="119"/>
      <c r="X40010" s="119"/>
      <c r="Z40010" s="119"/>
    </row>
    <row r="40011" spans="16:26" x14ac:dyDescent="0.25">
      <c r="P40011" s="119"/>
      <c r="R40011" s="119"/>
      <c r="T40011" s="119"/>
      <c r="V40011" s="119"/>
      <c r="X40011" s="119"/>
      <c r="Z40011" s="119"/>
    </row>
    <row r="40012" spans="16:26" x14ac:dyDescent="0.25">
      <c r="P40012" s="120"/>
      <c r="R40012" s="120"/>
      <c r="T40012" s="120"/>
      <c r="V40012" s="120"/>
      <c r="X40012" s="120"/>
      <c r="Z40012" s="120"/>
    </row>
    <row r="40013" spans="16:26" x14ac:dyDescent="0.25">
      <c r="P40013" s="119"/>
      <c r="R40013" s="119"/>
      <c r="T40013" s="119"/>
      <c r="V40013" s="119"/>
      <c r="X40013" s="119"/>
      <c r="Z40013" s="119"/>
    </row>
    <row r="40014" spans="16:26" x14ac:dyDescent="0.25">
      <c r="P40014" s="119"/>
      <c r="R40014" s="119"/>
      <c r="T40014" s="119"/>
      <c r="V40014" s="119"/>
      <c r="X40014" s="119"/>
      <c r="Z40014" s="119"/>
    </row>
    <row r="40015" spans="16:26" x14ac:dyDescent="0.25">
      <c r="P40015" s="120"/>
      <c r="R40015" s="120"/>
      <c r="T40015" s="120"/>
      <c r="V40015" s="120"/>
      <c r="X40015" s="120"/>
      <c r="Z40015" s="120"/>
    </row>
    <row r="40016" spans="16:26" x14ac:dyDescent="0.25">
      <c r="P40016" s="119"/>
      <c r="R40016" s="119"/>
      <c r="T40016" s="119"/>
      <c r="V40016" s="119"/>
      <c r="X40016" s="119"/>
      <c r="Z40016" s="119"/>
    </row>
    <row r="40017" spans="16:26" x14ac:dyDescent="0.25">
      <c r="P40017" s="120"/>
      <c r="R40017" s="120"/>
      <c r="T40017" s="120"/>
      <c r="V40017" s="120"/>
      <c r="X40017" s="120"/>
      <c r="Z40017" s="120"/>
    </row>
    <row r="40018" spans="16:26" x14ac:dyDescent="0.25">
      <c r="P40018" s="119"/>
      <c r="R40018" s="119"/>
      <c r="T40018" s="119"/>
      <c r="V40018" s="119"/>
      <c r="X40018" s="119"/>
      <c r="Z40018" s="119"/>
    </row>
    <row r="40019" spans="16:26" x14ac:dyDescent="0.25">
      <c r="P40019" s="119"/>
      <c r="R40019" s="119"/>
      <c r="T40019" s="119"/>
      <c r="V40019" s="119"/>
      <c r="X40019" s="119"/>
      <c r="Z40019" s="119"/>
    </row>
    <row r="40020" spans="16:26" x14ac:dyDescent="0.25">
      <c r="P40020" s="119"/>
      <c r="R40020" s="119"/>
      <c r="T40020" s="119"/>
      <c r="V40020" s="119"/>
      <c r="X40020" s="119"/>
      <c r="Z40020" s="119"/>
    </row>
    <row r="40021" spans="16:26" x14ac:dyDescent="0.25">
      <c r="P40021" s="121"/>
      <c r="R40021" s="121"/>
      <c r="T40021" s="121"/>
      <c r="V40021" s="121"/>
      <c r="X40021" s="121"/>
      <c r="Z40021" s="121"/>
    </row>
    <row r="40022" spans="16:26" x14ac:dyDescent="0.25">
      <c r="P40022" s="121"/>
      <c r="R40022" s="121"/>
      <c r="T40022" s="121"/>
      <c r="V40022" s="121"/>
      <c r="X40022" s="121"/>
      <c r="Z40022" s="121"/>
    </row>
    <row r="40023" spans="16:26" x14ac:dyDescent="0.25">
      <c r="P40023" s="121"/>
      <c r="R40023" s="121"/>
      <c r="T40023" s="121"/>
      <c r="V40023" s="121"/>
      <c r="X40023" s="121"/>
      <c r="Z40023" s="121"/>
    </row>
    <row r="40024" spans="16:26" x14ac:dyDescent="0.25">
      <c r="P40024" s="121"/>
      <c r="R40024" s="121"/>
      <c r="T40024" s="121"/>
      <c r="V40024" s="121"/>
      <c r="X40024" s="121"/>
      <c r="Z40024" s="121"/>
    </row>
    <row r="40025" spans="16:26" x14ac:dyDescent="0.25">
      <c r="P40025" s="122"/>
      <c r="R40025" s="122"/>
      <c r="T40025" s="122"/>
      <c r="V40025" s="122"/>
      <c r="X40025" s="122"/>
      <c r="Z40025" s="122"/>
    </row>
    <row r="40026" spans="16:26" x14ac:dyDescent="0.25">
      <c r="P40026" s="118"/>
      <c r="R40026" s="118"/>
      <c r="T40026" s="118"/>
      <c r="V40026" s="118"/>
      <c r="X40026" s="118"/>
      <c r="Z40026" s="118"/>
    </row>
    <row r="40027" spans="16:26" x14ac:dyDescent="0.25">
      <c r="P40027" s="119"/>
      <c r="R40027" s="119"/>
      <c r="T40027" s="119"/>
      <c r="V40027" s="119"/>
      <c r="X40027" s="119"/>
      <c r="Z40027" s="119"/>
    </row>
    <row r="40028" spans="16:26" x14ac:dyDescent="0.25">
      <c r="P40028" s="119"/>
      <c r="R40028" s="119"/>
      <c r="T40028" s="119"/>
      <c r="V40028" s="119"/>
      <c r="X40028" s="119"/>
      <c r="Z40028" s="119"/>
    </row>
    <row r="40029" spans="16:26" x14ac:dyDescent="0.25">
      <c r="P40029" s="120"/>
      <c r="R40029" s="120"/>
      <c r="T40029" s="120"/>
      <c r="V40029" s="120"/>
      <c r="X40029" s="120"/>
      <c r="Z40029" s="120"/>
    </row>
    <row r="40030" spans="16:26" x14ac:dyDescent="0.25">
      <c r="P40030" s="119"/>
      <c r="R40030" s="119"/>
      <c r="T40030" s="119"/>
      <c r="V40030" s="119"/>
      <c r="X40030" s="119"/>
      <c r="Z40030" s="119"/>
    </row>
    <row r="40031" spans="16:26" x14ac:dyDescent="0.25">
      <c r="P40031" s="119"/>
      <c r="R40031" s="119"/>
      <c r="T40031" s="119"/>
      <c r="V40031" s="119"/>
      <c r="X40031" s="119"/>
      <c r="Z40031" s="119"/>
    </row>
    <row r="40032" spans="16:26" x14ac:dyDescent="0.25">
      <c r="P40032" s="120"/>
      <c r="R40032" s="120"/>
      <c r="T40032" s="120"/>
      <c r="V40032" s="120"/>
      <c r="X40032" s="120"/>
      <c r="Z40032" s="120"/>
    </row>
    <row r="40033" spans="16:26" x14ac:dyDescent="0.25">
      <c r="P40033" s="119"/>
      <c r="R40033" s="119"/>
      <c r="T40033" s="119"/>
      <c r="V40033" s="119"/>
      <c r="X40033" s="119"/>
      <c r="Z40033" s="119"/>
    </row>
    <row r="40034" spans="16:26" x14ac:dyDescent="0.25">
      <c r="P40034" s="120"/>
      <c r="R40034" s="120"/>
      <c r="T40034" s="120"/>
      <c r="V40034" s="120"/>
      <c r="X40034" s="120"/>
      <c r="Z40034" s="120"/>
    </row>
    <row r="40035" spans="16:26" x14ac:dyDescent="0.25">
      <c r="P40035" s="119"/>
      <c r="R40035" s="119"/>
      <c r="T40035" s="119"/>
      <c r="V40035" s="119"/>
      <c r="X40035" s="119"/>
      <c r="Z40035" s="119"/>
    </row>
    <row r="40036" spans="16:26" x14ac:dyDescent="0.25">
      <c r="P40036" s="119"/>
      <c r="R40036" s="119"/>
      <c r="T40036" s="119"/>
      <c r="V40036" s="119"/>
      <c r="X40036" s="119"/>
      <c r="Z40036" s="119"/>
    </row>
    <row r="40037" spans="16:26" x14ac:dyDescent="0.25">
      <c r="P40037" s="119"/>
      <c r="R40037" s="119"/>
      <c r="T40037" s="119"/>
      <c r="V40037" s="119"/>
      <c r="X40037" s="119"/>
      <c r="Z40037" s="119"/>
    </row>
    <row r="40038" spans="16:26" x14ac:dyDescent="0.25">
      <c r="P40038" s="121"/>
      <c r="R40038" s="121"/>
      <c r="T40038" s="121"/>
      <c r="V40038" s="121"/>
      <c r="X40038" s="121"/>
      <c r="Z40038" s="121"/>
    </row>
    <row r="40039" spans="16:26" x14ac:dyDescent="0.25">
      <c r="P40039" s="121"/>
      <c r="R40039" s="121"/>
      <c r="T40039" s="121"/>
      <c r="V40039" s="121"/>
      <c r="X40039" s="121"/>
      <c r="Z40039" s="121"/>
    </row>
    <row r="40040" spans="16:26" x14ac:dyDescent="0.25">
      <c r="P40040" s="121"/>
      <c r="R40040" s="121"/>
      <c r="T40040" s="121"/>
      <c r="V40040" s="121"/>
      <c r="X40040" s="121"/>
      <c r="Z40040" s="121"/>
    </row>
    <row r="40041" spans="16:26" x14ac:dyDescent="0.25">
      <c r="P40041" s="121"/>
      <c r="R40041" s="121"/>
      <c r="T40041" s="121"/>
      <c r="V40041" s="121"/>
      <c r="X40041" s="121"/>
      <c r="Z40041" s="121"/>
    </row>
    <row r="40042" spans="16:26" x14ac:dyDescent="0.25">
      <c r="P40042" s="122"/>
      <c r="R40042" s="122"/>
      <c r="T40042" s="122"/>
      <c r="V40042" s="122"/>
      <c r="X40042" s="122"/>
      <c r="Z40042" s="122"/>
    </row>
    <row r="40043" spans="16:26" x14ac:dyDescent="0.25">
      <c r="P40043" s="118"/>
      <c r="R40043" s="118"/>
      <c r="T40043" s="118"/>
      <c r="V40043" s="118"/>
      <c r="X40043" s="118"/>
      <c r="Z40043" s="118"/>
    </row>
    <row r="40044" spans="16:26" x14ac:dyDescent="0.25">
      <c r="P40044" s="119"/>
      <c r="R40044" s="119"/>
      <c r="T40044" s="119"/>
      <c r="V40044" s="119"/>
      <c r="X40044" s="119"/>
      <c r="Z40044" s="119"/>
    </row>
    <row r="40045" spans="16:26" x14ac:dyDescent="0.25">
      <c r="P40045" s="119"/>
      <c r="R40045" s="119"/>
      <c r="T40045" s="119"/>
      <c r="V40045" s="119"/>
      <c r="X40045" s="119"/>
      <c r="Z40045" s="119"/>
    </row>
    <row r="40046" spans="16:26" x14ac:dyDescent="0.25">
      <c r="P40046" s="120"/>
      <c r="R40046" s="120"/>
      <c r="T40046" s="120"/>
      <c r="V40046" s="120"/>
      <c r="X40046" s="120"/>
      <c r="Z40046" s="120"/>
    </row>
    <row r="40047" spans="16:26" x14ac:dyDescent="0.25">
      <c r="P40047" s="119"/>
      <c r="R40047" s="119"/>
      <c r="T40047" s="119"/>
      <c r="V40047" s="119"/>
      <c r="X40047" s="119"/>
      <c r="Z40047" s="119"/>
    </row>
    <row r="40048" spans="16:26" x14ac:dyDescent="0.25">
      <c r="P40048" s="119"/>
      <c r="R40048" s="119"/>
      <c r="T40048" s="119"/>
      <c r="V40048" s="119"/>
      <c r="X40048" s="119"/>
      <c r="Z40048" s="119"/>
    </row>
    <row r="40049" spans="16:26" x14ac:dyDescent="0.25">
      <c r="P40049" s="120"/>
      <c r="R40049" s="120"/>
      <c r="T40049" s="120"/>
      <c r="V40049" s="120"/>
      <c r="X40049" s="120"/>
      <c r="Z40049" s="120"/>
    </row>
    <row r="40050" spans="16:26" x14ac:dyDescent="0.25">
      <c r="P40050" s="119"/>
      <c r="R40050" s="119"/>
      <c r="T40050" s="119"/>
      <c r="V40050" s="119"/>
      <c r="X40050" s="119"/>
      <c r="Z40050" s="119"/>
    </row>
    <row r="40051" spans="16:26" x14ac:dyDescent="0.25">
      <c r="P40051" s="120"/>
      <c r="R40051" s="120"/>
      <c r="T40051" s="120"/>
      <c r="V40051" s="120"/>
      <c r="X40051" s="120"/>
      <c r="Z40051" s="120"/>
    </row>
    <row r="40052" spans="16:26" x14ac:dyDescent="0.25">
      <c r="P40052" s="119"/>
      <c r="R40052" s="119"/>
      <c r="T40052" s="119"/>
      <c r="V40052" s="119"/>
      <c r="X40052" s="119"/>
      <c r="Z40052" s="119"/>
    </row>
    <row r="40053" spans="16:26" x14ac:dyDescent="0.25">
      <c r="P40053" s="119"/>
      <c r="R40053" s="119"/>
      <c r="T40053" s="119"/>
      <c r="V40053" s="119"/>
      <c r="X40053" s="119"/>
      <c r="Z40053" s="119"/>
    </row>
    <row r="40054" spans="16:26" x14ac:dyDescent="0.25">
      <c r="P40054" s="119"/>
      <c r="R40054" s="119"/>
      <c r="T40054" s="119"/>
      <c r="V40054" s="119"/>
      <c r="X40054" s="119"/>
      <c r="Z40054" s="119"/>
    </row>
    <row r="40055" spans="16:26" x14ac:dyDescent="0.25">
      <c r="P40055" s="121"/>
      <c r="R40055" s="121"/>
      <c r="T40055" s="121"/>
      <c r="V40055" s="121"/>
      <c r="X40055" s="121"/>
      <c r="Z40055" s="121"/>
    </row>
    <row r="40056" spans="16:26" x14ac:dyDescent="0.25">
      <c r="P40056" s="121"/>
      <c r="R40056" s="121"/>
      <c r="T40056" s="121"/>
      <c r="V40056" s="121"/>
      <c r="X40056" s="121"/>
      <c r="Z40056" s="121"/>
    </row>
    <row r="40057" spans="16:26" x14ac:dyDescent="0.25">
      <c r="P40057" s="121"/>
      <c r="R40057" s="121"/>
      <c r="T40057" s="121"/>
      <c r="V40057" s="121"/>
      <c r="X40057" s="121"/>
      <c r="Z40057" s="121"/>
    </row>
    <row r="40058" spans="16:26" x14ac:dyDescent="0.25">
      <c r="P40058" s="121"/>
      <c r="R40058" s="121"/>
      <c r="T40058" s="121"/>
      <c r="V40058" s="121"/>
      <c r="X40058" s="121"/>
      <c r="Z40058" s="121"/>
    </row>
    <row r="40059" spans="16:26" x14ac:dyDescent="0.25">
      <c r="P40059" s="122"/>
      <c r="R40059" s="122"/>
      <c r="T40059" s="122"/>
      <c r="V40059" s="122"/>
      <c r="X40059" s="122"/>
      <c r="Z40059" s="122"/>
    </row>
    <row r="40060" spans="16:26" x14ac:dyDescent="0.25">
      <c r="P40060" s="118"/>
      <c r="R40060" s="118"/>
      <c r="T40060" s="118"/>
      <c r="V40060" s="118"/>
      <c r="X40060" s="118"/>
      <c r="Z40060" s="118"/>
    </row>
    <row r="40061" spans="16:26" x14ac:dyDescent="0.25">
      <c r="P40061" s="119"/>
      <c r="R40061" s="119"/>
      <c r="T40061" s="119"/>
      <c r="V40061" s="119"/>
      <c r="X40061" s="119"/>
      <c r="Z40061" s="119"/>
    </row>
    <row r="40062" spans="16:26" x14ac:dyDescent="0.25">
      <c r="P40062" s="119"/>
      <c r="R40062" s="119"/>
      <c r="T40062" s="119"/>
      <c r="V40062" s="119"/>
      <c r="X40062" s="119"/>
      <c r="Z40062" s="119"/>
    </row>
    <row r="40063" spans="16:26" x14ac:dyDescent="0.25">
      <c r="P40063" s="120"/>
      <c r="R40063" s="120"/>
      <c r="T40063" s="120"/>
      <c r="V40063" s="120"/>
      <c r="X40063" s="120"/>
      <c r="Z40063" s="120"/>
    </row>
    <row r="40064" spans="16:26" x14ac:dyDescent="0.25">
      <c r="P40064" s="119"/>
      <c r="R40064" s="119"/>
      <c r="T40064" s="119"/>
      <c r="V40064" s="119"/>
      <c r="X40064" s="119"/>
      <c r="Z40064" s="119"/>
    </row>
    <row r="40065" spans="16:26" x14ac:dyDescent="0.25">
      <c r="P40065" s="119"/>
      <c r="R40065" s="119"/>
      <c r="T40065" s="119"/>
      <c r="V40065" s="119"/>
      <c r="X40065" s="119"/>
      <c r="Z40065" s="119"/>
    </row>
    <row r="40066" spans="16:26" x14ac:dyDescent="0.25">
      <c r="P40066" s="120"/>
      <c r="R40066" s="120"/>
      <c r="T40066" s="120"/>
      <c r="V40066" s="120"/>
      <c r="X40066" s="120"/>
      <c r="Z40066" s="120"/>
    </row>
    <row r="40067" spans="16:26" x14ac:dyDescent="0.25">
      <c r="P40067" s="119"/>
      <c r="R40067" s="119"/>
      <c r="T40067" s="119"/>
      <c r="V40067" s="119"/>
      <c r="X40067" s="119"/>
      <c r="Z40067" s="119"/>
    </row>
    <row r="40068" spans="16:26" x14ac:dyDescent="0.25">
      <c r="P40068" s="120"/>
      <c r="R40068" s="120"/>
      <c r="T40068" s="120"/>
      <c r="V40068" s="120"/>
      <c r="X40068" s="120"/>
      <c r="Z40068" s="120"/>
    </row>
    <row r="40069" spans="16:26" x14ac:dyDescent="0.25">
      <c r="P40069" s="119"/>
      <c r="R40069" s="119"/>
      <c r="T40069" s="119"/>
      <c r="V40069" s="119"/>
      <c r="X40069" s="119"/>
      <c r="Z40069" s="119"/>
    </row>
    <row r="40070" spans="16:26" x14ac:dyDescent="0.25">
      <c r="P40070" s="119"/>
      <c r="R40070" s="119"/>
      <c r="T40070" s="119"/>
      <c r="V40070" s="119"/>
      <c r="X40070" s="119"/>
      <c r="Z40070" s="119"/>
    </row>
    <row r="40071" spans="16:26" x14ac:dyDescent="0.25">
      <c r="P40071" s="119"/>
      <c r="R40071" s="119"/>
      <c r="T40071" s="119"/>
      <c r="V40071" s="119"/>
      <c r="X40071" s="119"/>
      <c r="Z40071" s="119"/>
    </row>
    <row r="40072" spans="16:26" x14ac:dyDescent="0.25">
      <c r="P40072" s="121"/>
      <c r="R40072" s="121"/>
      <c r="T40072" s="121"/>
      <c r="V40072" s="121"/>
      <c r="X40072" s="121"/>
      <c r="Z40072" s="121"/>
    </row>
    <row r="40073" spans="16:26" x14ac:dyDescent="0.25">
      <c r="P40073" s="121"/>
      <c r="R40073" s="121"/>
      <c r="T40073" s="121"/>
      <c r="V40073" s="121"/>
      <c r="X40073" s="121"/>
      <c r="Z40073" s="121"/>
    </row>
    <row r="40074" spans="16:26" x14ac:dyDescent="0.25">
      <c r="P40074" s="121"/>
      <c r="R40074" s="121"/>
      <c r="T40074" s="121"/>
      <c r="V40074" s="121"/>
      <c r="X40074" s="121"/>
      <c r="Z40074" s="121"/>
    </row>
    <row r="40075" spans="16:26" x14ac:dyDescent="0.25">
      <c r="P40075" s="121"/>
      <c r="R40075" s="121"/>
      <c r="T40075" s="121"/>
      <c r="V40075" s="121"/>
      <c r="X40075" s="121"/>
      <c r="Z40075" s="121"/>
    </row>
    <row r="40076" spans="16:26" x14ac:dyDescent="0.25">
      <c r="P40076" s="122"/>
      <c r="R40076" s="122"/>
      <c r="T40076" s="122"/>
      <c r="V40076" s="122"/>
      <c r="X40076" s="122"/>
      <c r="Z40076" s="122"/>
    </row>
    <row r="40077" spans="16:26" x14ac:dyDescent="0.25">
      <c r="P40077" s="118"/>
      <c r="R40077" s="118"/>
      <c r="T40077" s="118"/>
      <c r="V40077" s="118"/>
      <c r="X40077" s="118"/>
      <c r="Z40077" s="118"/>
    </row>
    <row r="40078" spans="16:26" x14ac:dyDescent="0.25">
      <c r="P40078" s="119"/>
      <c r="R40078" s="119"/>
      <c r="T40078" s="119"/>
      <c r="V40078" s="119"/>
      <c r="X40078" s="119"/>
      <c r="Z40078" s="119"/>
    </row>
    <row r="40079" spans="16:26" x14ac:dyDescent="0.25">
      <c r="P40079" s="119"/>
      <c r="R40079" s="119"/>
      <c r="T40079" s="119"/>
      <c r="V40079" s="119"/>
      <c r="X40079" s="119"/>
      <c r="Z40079" s="119"/>
    </row>
    <row r="40080" spans="16:26" x14ac:dyDescent="0.25">
      <c r="P40080" s="120"/>
      <c r="R40080" s="120"/>
      <c r="T40080" s="120"/>
      <c r="V40080" s="120"/>
      <c r="X40080" s="120"/>
      <c r="Z40080" s="120"/>
    </row>
    <row r="40081" spans="16:26" x14ac:dyDescent="0.25">
      <c r="P40081" s="119"/>
      <c r="R40081" s="119"/>
      <c r="T40081" s="119"/>
      <c r="V40081" s="119"/>
      <c r="X40081" s="119"/>
      <c r="Z40081" s="119"/>
    </row>
    <row r="40082" spans="16:26" x14ac:dyDescent="0.25">
      <c r="P40082" s="119"/>
      <c r="R40082" s="119"/>
      <c r="T40082" s="119"/>
      <c r="V40082" s="119"/>
      <c r="X40082" s="119"/>
      <c r="Z40082" s="119"/>
    </row>
    <row r="40083" spans="16:26" x14ac:dyDescent="0.25">
      <c r="P40083" s="120"/>
      <c r="R40083" s="120"/>
      <c r="T40083" s="120"/>
      <c r="V40083" s="120"/>
      <c r="X40083" s="120"/>
      <c r="Z40083" s="120"/>
    </row>
    <row r="40084" spans="16:26" x14ac:dyDescent="0.25">
      <c r="P40084" s="119"/>
      <c r="R40084" s="119"/>
      <c r="T40084" s="119"/>
      <c r="V40084" s="119"/>
      <c r="X40084" s="119"/>
      <c r="Z40084" s="119"/>
    </row>
    <row r="40085" spans="16:26" x14ac:dyDescent="0.25">
      <c r="P40085" s="120"/>
      <c r="R40085" s="120"/>
      <c r="T40085" s="120"/>
      <c r="V40085" s="120"/>
      <c r="X40085" s="120"/>
      <c r="Z40085" s="120"/>
    </row>
    <row r="40086" spans="16:26" x14ac:dyDescent="0.25">
      <c r="P40086" s="119"/>
      <c r="R40086" s="119"/>
      <c r="T40086" s="119"/>
      <c r="V40086" s="119"/>
      <c r="X40086" s="119"/>
      <c r="Z40086" s="119"/>
    </row>
    <row r="40087" spans="16:26" x14ac:dyDescent="0.25">
      <c r="P40087" s="119"/>
      <c r="R40087" s="119"/>
      <c r="T40087" s="119"/>
      <c r="V40087" s="119"/>
      <c r="X40087" s="119"/>
      <c r="Z40087" s="119"/>
    </row>
    <row r="40088" spans="16:26" x14ac:dyDescent="0.25">
      <c r="P40088" s="119"/>
      <c r="R40088" s="119"/>
      <c r="T40088" s="119"/>
      <c r="V40088" s="119"/>
      <c r="X40088" s="119"/>
      <c r="Z40088" s="119"/>
    </row>
    <row r="40089" spans="16:26" x14ac:dyDescent="0.25">
      <c r="P40089" s="121"/>
      <c r="R40089" s="121"/>
      <c r="T40089" s="121"/>
      <c r="V40089" s="121"/>
      <c r="X40089" s="121"/>
      <c r="Z40089" s="121"/>
    </row>
    <row r="40090" spans="16:26" x14ac:dyDescent="0.25">
      <c r="P40090" s="121"/>
      <c r="R40090" s="121"/>
      <c r="T40090" s="121"/>
      <c r="V40090" s="121"/>
      <c r="X40090" s="121"/>
      <c r="Z40090" s="121"/>
    </row>
    <row r="40091" spans="16:26" x14ac:dyDescent="0.25">
      <c r="P40091" s="121"/>
      <c r="R40091" s="121"/>
      <c r="T40091" s="121"/>
      <c r="V40091" s="121"/>
      <c r="X40091" s="121"/>
      <c r="Z40091" s="121"/>
    </row>
    <row r="40092" spans="16:26" x14ac:dyDescent="0.25">
      <c r="P40092" s="121"/>
      <c r="R40092" s="121"/>
      <c r="T40092" s="121"/>
      <c r="V40092" s="121"/>
      <c r="X40092" s="121"/>
      <c r="Z40092" s="121"/>
    </row>
    <row r="40093" spans="16:26" x14ac:dyDescent="0.25">
      <c r="P40093" s="122"/>
      <c r="R40093" s="122"/>
      <c r="T40093" s="122"/>
      <c r="V40093" s="122"/>
      <c r="X40093" s="122"/>
      <c r="Z40093" s="122"/>
    </row>
    <row r="40094" spans="16:26" x14ac:dyDescent="0.25">
      <c r="P40094" s="118"/>
      <c r="R40094" s="118"/>
      <c r="T40094" s="118"/>
      <c r="V40094" s="118"/>
      <c r="X40094" s="118"/>
      <c r="Z40094" s="118"/>
    </row>
    <row r="40095" spans="16:26" x14ac:dyDescent="0.25">
      <c r="P40095" s="119"/>
      <c r="R40095" s="119"/>
      <c r="T40095" s="119"/>
      <c r="V40095" s="119"/>
      <c r="X40095" s="119"/>
      <c r="Z40095" s="119"/>
    </row>
    <row r="40096" spans="16:26" x14ac:dyDescent="0.25">
      <c r="P40096" s="119"/>
      <c r="R40096" s="119"/>
      <c r="T40096" s="119"/>
      <c r="V40096" s="119"/>
      <c r="X40096" s="119"/>
      <c r="Z40096" s="119"/>
    </row>
    <row r="40097" spans="16:26" x14ac:dyDescent="0.25">
      <c r="P40097" s="120"/>
      <c r="R40097" s="120"/>
      <c r="T40097" s="120"/>
      <c r="V40097" s="120"/>
      <c r="X40097" s="120"/>
      <c r="Z40097" s="120"/>
    </row>
    <row r="40098" spans="16:26" x14ac:dyDescent="0.25">
      <c r="P40098" s="119"/>
      <c r="R40098" s="119"/>
      <c r="T40098" s="119"/>
      <c r="V40098" s="119"/>
      <c r="X40098" s="119"/>
      <c r="Z40098" s="119"/>
    </row>
    <row r="40099" spans="16:26" x14ac:dyDescent="0.25">
      <c r="P40099" s="119"/>
      <c r="R40099" s="119"/>
      <c r="T40099" s="119"/>
      <c r="V40099" s="119"/>
      <c r="X40099" s="119"/>
      <c r="Z40099" s="119"/>
    </row>
    <row r="40100" spans="16:26" x14ac:dyDescent="0.25">
      <c r="P40100" s="120"/>
      <c r="R40100" s="120"/>
      <c r="T40100" s="120"/>
      <c r="V40100" s="120"/>
      <c r="X40100" s="120"/>
      <c r="Z40100" s="120"/>
    </row>
    <row r="40101" spans="16:26" x14ac:dyDescent="0.25">
      <c r="P40101" s="119"/>
      <c r="R40101" s="119"/>
      <c r="T40101" s="119"/>
      <c r="V40101" s="119"/>
      <c r="X40101" s="119"/>
      <c r="Z40101" s="119"/>
    </row>
    <row r="40102" spans="16:26" x14ac:dyDescent="0.25">
      <c r="P40102" s="120"/>
      <c r="R40102" s="120"/>
      <c r="T40102" s="120"/>
      <c r="V40102" s="120"/>
      <c r="X40102" s="120"/>
      <c r="Z40102" s="120"/>
    </row>
    <row r="40103" spans="16:26" x14ac:dyDescent="0.25">
      <c r="P40103" s="119"/>
      <c r="R40103" s="119"/>
      <c r="T40103" s="119"/>
      <c r="V40103" s="119"/>
      <c r="X40103" s="119"/>
      <c r="Z40103" s="119"/>
    </row>
    <row r="40104" spans="16:26" x14ac:dyDescent="0.25">
      <c r="P40104" s="119"/>
      <c r="R40104" s="119"/>
      <c r="T40104" s="119"/>
      <c r="V40104" s="119"/>
      <c r="X40104" s="119"/>
      <c r="Z40104" s="119"/>
    </row>
    <row r="40105" spans="16:26" x14ac:dyDescent="0.25">
      <c r="P40105" s="119"/>
      <c r="R40105" s="119"/>
      <c r="T40105" s="119"/>
      <c r="V40105" s="119"/>
      <c r="X40105" s="119"/>
      <c r="Z40105" s="119"/>
    </row>
    <row r="40106" spans="16:26" x14ac:dyDescent="0.25">
      <c r="P40106" s="121"/>
      <c r="R40106" s="121"/>
      <c r="T40106" s="121"/>
      <c r="V40106" s="121"/>
      <c r="X40106" s="121"/>
      <c r="Z40106" s="121"/>
    </row>
    <row r="40107" spans="16:26" x14ac:dyDescent="0.25">
      <c r="P40107" s="121"/>
      <c r="R40107" s="121"/>
      <c r="T40107" s="121"/>
      <c r="V40107" s="121"/>
      <c r="X40107" s="121"/>
      <c r="Z40107" s="121"/>
    </row>
    <row r="40108" spans="16:26" x14ac:dyDescent="0.25">
      <c r="P40108" s="121"/>
      <c r="R40108" s="121"/>
      <c r="T40108" s="121"/>
      <c r="V40108" s="121"/>
      <c r="X40108" s="121"/>
      <c r="Z40108" s="121"/>
    </row>
    <row r="40109" spans="16:26" x14ac:dyDescent="0.25">
      <c r="P40109" s="121"/>
      <c r="R40109" s="121"/>
      <c r="T40109" s="121"/>
      <c r="V40109" s="121"/>
      <c r="X40109" s="121"/>
      <c r="Z40109" s="121"/>
    </row>
    <row r="40110" spans="16:26" x14ac:dyDescent="0.25">
      <c r="P40110" s="122"/>
      <c r="R40110" s="122"/>
      <c r="T40110" s="122"/>
      <c r="V40110" s="122"/>
      <c r="X40110" s="122"/>
      <c r="Z40110" s="122"/>
    </row>
    <row r="40111" spans="16:26" x14ac:dyDescent="0.25">
      <c r="P40111" s="118"/>
      <c r="R40111" s="118"/>
      <c r="T40111" s="118"/>
      <c r="V40111" s="118"/>
      <c r="X40111" s="118"/>
      <c r="Z40111" s="118"/>
    </row>
    <row r="40112" spans="16:26" x14ac:dyDescent="0.25">
      <c r="P40112" s="119"/>
      <c r="R40112" s="119"/>
      <c r="T40112" s="119"/>
      <c r="V40112" s="119"/>
      <c r="X40112" s="119"/>
      <c r="Z40112" s="119"/>
    </row>
    <row r="40113" spans="16:26" x14ac:dyDescent="0.25">
      <c r="P40113" s="119"/>
      <c r="R40113" s="119"/>
      <c r="T40113" s="119"/>
      <c r="V40113" s="119"/>
      <c r="X40113" s="119"/>
      <c r="Z40113" s="119"/>
    </row>
    <row r="40114" spans="16:26" x14ac:dyDescent="0.25">
      <c r="P40114" s="120"/>
      <c r="R40114" s="120"/>
      <c r="T40114" s="120"/>
      <c r="V40114" s="120"/>
      <c r="X40114" s="120"/>
      <c r="Z40114" s="120"/>
    </row>
    <row r="40115" spans="16:26" x14ac:dyDescent="0.25">
      <c r="P40115" s="119"/>
      <c r="R40115" s="119"/>
      <c r="T40115" s="119"/>
      <c r="V40115" s="119"/>
      <c r="X40115" s="119"/>
      <c r="Z40115" s="119"/>
    </row>
    <row r="40116" spans="16:26" x14ac:dyDescent="0.25">
      <c r="P40116" s="119"/>
      <c r="R40116" s="119"/>
      <c r="T40116" s="119"/>
      <c r="V40116" s="119"/>
      <c r="X40116" s="119"/>
      <c r="Z40116" s="119"/>
    </row>
    <row r="40117" spans="16:26" x14ac:dyDescent="0.25">
      <c r="P40117" s="120"/>
      <c r="R40117" s="120"/>
      <c r="T40117" s="120"/>
      <c r="V40117" s="120"/>
      <c r="X40117" s="120"/>
      <c r="Z40117" s="120"/>
    </row>
    <row r="40118" spans="16:26" x14ac:dyDescent="0.25">
      <c r="P40118" s="119"/>
      <c r="R40118" s="119"/>
      <c r="T40118" s="119"/>
      <c r="V40118" s="119"/>
      <c r="X40118" s="119"/>
      <c r="Z40118" s="119"/>
    </row>
    <row r="40119" spans="16:26" x14ac:dyDescent="0.25">
      <c r="P40119" s="120"/>
      <c r="R40119" s="120"/>
      <c r="T40119" s="120"/>
      <c r="V40119" s="120"/>
      <c r="X40119" s="120"/>
      <c r="Z40119" s="120"/>
    </row>
    <row r="40120" spans="16:26" x14ac:dyDescent="0.25">
      <c r="P40120" s="119"/>
      <c r="R40120" s="119"/>
      <c r="T40120" s="119"/>
      <c r="V40120" s="119"/>
      <c r="X40120" s="119"/>
      <c r="Z40120" s="119"/>
    </row>
    <row r="40121" spans="16:26" x14ac:dyDescent="0.25">
      <c r="P40121" s="119"/>
      <c r="R40121" s="119"/>
      <c r="T40121" s="119"/>
      <c r="V40121" s="119"/>
      <c r="X40121" s="119"/>
      <c r="Z40121" s="119"/>
    </row>
    <row r="40122" spans="16:26" x14ac:dyDescent="0.25">
      <c r="P40122" s="119"/>
      <c r="R40122" s="119"/>
      <c r="T40122" s="119"/>
      <c r="V40122" s="119"/>
      <c r="X40122" s="119"/>
      <c r="Z40122" s="119"/>
    </row>
    <row r="40123" spans="16:26" x14ac:dyDescent="0.25">
      <c r="P40123" s="121"/>
      <c r="R40123" s="121"/>
      <c r="T40123" s="121"/>
      <c r="V40123" s="121"/>
      <c r="X40123" s="121"/>
      <c r="Z40123" s="121"/>
    </row>
    <row r="40124" spans="16:26" x14ac:dyDescent="0.25">
      <c r="P40124" s="121"/>
      <c r="R40124" s="121"/>
      <c r="T40124" s="121"/>
      <c r="V40124" s="121"/>
      <c r="X40124" s="121"/>
      <c r="Z40124" s="121"/>
    </row>
    <row r="40125" spans="16:26" x14ac:dyDescent="0.25">
      <c r="P40125" s="121"/>
      <c r="R40125" s="121"/>
      <c r="T40125" s="121"/>
      <c r="V40125" s="121"/>
      <c r="X40125" s="121"/>
      <c r="Z40125" s="121"/>
    </row>
    <row r="40126" spans="16:26" x14ac:dyDescent="0.25">
      <c r="P40126" s="121"/>
      <c r="R40126" s="121"/>
      <c r="T40126" s="121"/>
      <c r="V40126" s="121"/>
      <c r="X40126" s="121"/>
      <c r="Z40126" s="121"/>
    </row>
    <row r="40127" spans="16:26" x14ac:dyDescent="0.25">
      <c r="P40127" s="122"/>
      <c r="R40127" s="122"/>
      <c r="T40127" s="122"/>
      <c r="V40127" s="122"/>
      <c r="X40127" s="122"/>
      <c r="Z40127" s="122"/>
    </row>
    <row r="40128" spans="16:26" x14ac:dyDescent="0.25">
      <c r="P40128" s="118"/>
      <c r="R40128" s="118"/>
      <c r="T40128" s="118"/>
      <c r="V40128" s="118"/>
      <c r="X40128" s="118"/>
      <c r="Z40128" s="118"/>
    </row>
    <row r="40129" spans="16:26" x14ac:dyDescent="0.25">
      <c r="P40129" s="119"/>
      <c r="R40129" s="119"/>
      <c r="T40129" s="119"/>
      <c r="V40129" s="119"/>
      <c r="X40129" s="119"/>
      <c r="Z40129" s="119"/>
    </row>
    <row r="40130" spans="16:26" x14ac:dyDescent="0.25">
      <c r="P40130" s="119"/>
      <c r="R40130" s="119"/>
      <c r="T40130" s="119"/>
      <c r="V40130" s="119"/>
      <c r="X40130" s="119"/>
      <c r="Z40130" s="119"/>
    </row>
    <row r="40131" spans="16:26" x14ac:dyDescent="0.25">
      <c r="P40131" s="120"/>
      <c r="R40131" s="120"/>
      <c r="T40131" s="120"/>
      <c r="V40131" s="120"/>
      <c r="X40131" s="120"/>
      <c r="Z40131" s="120"/>
    </row>
    <row r="40132" spans="16:26" x14ac:dyDescent="0.25">
      <c r="P40132" s="119"/>
      <c r="R40132" s="119"/>
      <c r="T40132" s="119"/>
      <c r="V40132" s="119"/>
      <c r="X40132" s="119"/>
      <c r="Z40132" s="119"/>
    </row>
    <row r="40133" spans="16:26" x14ac:dyDescent="0.25">
      <c r="P40133" s="119"/>
      <c r="R40133" s="119"/>
      <c r="T40133" s="119"/>
      <c r="V40133" s="119"/>
      <c r="X40133" s="119"/>
      <c r="Z40133" s="119"/>
    </row>
    <row r="40134" spans="16:26" x14ac:dyDescent="0.25">
      <c r="P40134" s="120"/>
      <c r="R40134" s="120"/>
      <c r="T40134" s="120"/>
      <c r="V40134" s="120"/>
      <c r="X40134" s="120"/>
      <c r="Z40134" s="120"/>
    </row>
    <row r="40135" spans="16:26" x14ac:dyDescent="0.25">
      <c r="P40135" s="119"/>
      <c r="R40135" s="119"/>
      <c r="T40135" s="119"/>
      <c r="V40135" s="119"/>
      <c r="X40135" s="119"/>
      <c r="Z40135" s="119"/>
    </row>
    <row r="40136" spans="16:26" x14ac:dyDescent="0.25">
      <c r="P40136" s="120"/>
      <c r="R40136" s="120"/>
      <c r="T40136" s="120"/>
      <c r="V40136" s="120"/>
      <c r="X40136" s="120"/>
      <c r="Z40136" s="120"/>
    </row>
    <row r="40137" spans="16:26" x14ac:dyDescent="0.25">
      <c r="P40137" s="119"/>
      <c r="R40137" s="119"/>
      <c r="T40137" s="119"/>
      <c r="V40137" s="119"/>
      <c r="X40137" s="119"/>
      <c r="Z40137" s="119"/>
    </row>
    <row r="40138" spans="16:26" x14ac:dyDescent="0.25">
      <c r="P40138" s="119"/>
      <c r="R40138" s="119"/>
      <c r="T40138" s="119"/>
      <c r="V40138" s="119"/>
      <c r="X40138" s="119"/>
      <c r="Z40138" s="119"/>
    </row>
    <row r="40139" spans="16:26" x14ac:dyDescent="0.25">
      <c r="P40139" s="119"/>
      <c r="R40139" s="119"/>
      <c r="T40139" s="119"/>
      <c r="V40139" s="119"/>
      <c r="X40139" s="119"/>
      <c r="Z40139" s="119"/>
    </row>
    <row r="40140" spans="16:26" x14ac:dyDescent="0.25">
      <c r="P40140" s="121"/>
      <c r="R40140" s="121"/>
      <c r="T40140" s="121"/>
      <c r="V40140" s="121"/>
      <c r="X40140" s="121"/>
      <c r="Z40140" s="121"/>
    </row>
    <row r="40141" spans="16:26" x14ac:dyDescent="0.25">
      <c r="P40141" s="121"/>
      <c r="R40141" s="121"/>
      <c r="T40141" s="121"/>
      <c r="V40141" s="121"/>
      <c r="X40141" s="121"/>
      <c r="Z40141" s="121"/>
    </row>
    <row r="40142" spans="16:26" x14ac:dyDescent="0.25">
      <c r="P40142" s="121"/>
      <c r="R40142" s="121"/>
      <c r="T40142" s="121"/>
      <c r="V40142" s="121"/>
      <c r="X40142" s="121"/>
      <c r="Z40142" s="121"/>
    </row>
    <row r="40143" spans="16:26" x14ac:dyDescent="0.25">
      <c r="P40143" s="121"/>
      <c r="R40143" s="121"/>
      <c r="T40143" s="121"/>
      <c r="V40143" s="121"/>
      <c r="X40143" s="121"/>
      <c r="Z40143" s="121"/>
    </row>
    <row r="40144" spans="16:26" x14ac:dyDescent="0.25">
      <c r="P40144" s="122"/>
      <c r="R40144" s="122"/>
      <c r="T40144" s="122"/>
      <c r="V40144" s="122"/>
      <c r="X40144" s="122"/>
      <c r="Z40144" s="122"/>
    </row>
    <row r="40145" spans="16:26" x14ac:dyDescent="0.25">
      <c r="P40145" s="118"/>
      <c r="R40145" s="118"/>
      <c r="T40145" s="118"/>
      <c r="V40145" s="118"/>
      <c r="X40145" s="118"/>
      <c r="Z40145" s="118"/>
    </row>
    <row r="40146" spans="16:26" x14ac:dyDescent="0.25">
      <c r="P40146" s="119"/>
      <c r="R40146" s="119"/>
      <c r="T40146" s="119"/>
      <c r="V40146" s="119"/>
      <c r="X40146" s="119"/>
      <c r="Z40146" s="119"/>
    </row>
    <row r="40147" spans="16:26" x14ac:dyDescent="0.25">
      <c r="P40147" s="119"/>
      <c r="R40147" s="119"/>
      <c r="T40147" s="119"/>
      <c r="V40147" s="119"/>
      <c r="X40147" s="119"/>
      <c r="Z40147" s="119"/>
    </row>
    <row r="40148" spans="16:26" x14ac:dyDescent="0.25">
      <c r="P40148" s="120"/>
      <c r="R40148" s="120"/>
      <c r="T40148" s="120"/>
      <c r="V40148" s="120"/>
      <c r="X40148" s="120"/>
      <c r="Z40148" s="120"/>
    </row>
    <row r="40149" spans="16:26" x14ac:dyDescent="0.25">
      <c r="P40149" s="119"/>
      <c r="R40149" s="119"/>
      <c r="T40149" s="119"/>
      <c r="V40149" s="119"/>
      <c r="X40149" s="119"/>
      <c r="Z40149" s="119"/>
    </row>
    <row r="40150" spans="16:26" x14ac:dyDescent="0.25">
      <c r="P40150" s="119"/>
      <c r="R40150" s="119"/>
      <c r="T40150" s="119"/>
      <c r="V40150" s="119"/>
      <c r="X40150" s="119"/>
      <c r="Z40150" s="119"/>
    </row>
    <row r="40151" spans="16:26" x14ac:dyDescent="0.25">
      <c r="P40151" s="120"/>
      <c r="R40151" s="120"/>
      <c r="T40151" s="120"/>
      <c r="V40151" s="120"/>
      <c r="X40151" s="120"/>
      <c r="Z40151" s="120"/>
    </row>
    <row r="40152" spans="16:26" x14ac:dyDescent="0.25">
      <c r="P40152" s="119"/>
      <c r="R40152" s="119"/>
      <c r="T40152" s="119"/>
      <c r="V40152" s="119"/>
      <c r="X40152" s="119"/>
      <c r="Z40152" s="119"/>
    </row>
    <row r="40153" spans="16:26" x14ac:dyDescent="0.25">
      <c r="P40153" s="120"/>
      <c r="R40153" s="120"/>
      <c r="T40153" s="120"/>
      <c r="V40153" s="120"/>
      <c r="X40153" s="120"/>
      <c r="Z40153" s="120"/>
    </row>
    <row r="40154" spans="16:26" x14ac:dyDescent="0.25">
      <c r="P40154" s="119"/>
      <c r="R40154" s="119"/>
      <c r="T40154" s="119"/>
      <c r="V40154" s="119"/>
      <c r="X40154" s="119"/>
      <c r="Z40154" s="119"/>
    </row>
    <row r="40155" spans="16:26" x14ac:dyDescent="0.25">
      <c r="P40155" s="119"/>
      <c r="R40155" s="119"/>
      <c r="T40155" s="119"/>
      <c r="V40155" s="119"/>
      <c r="X40155" s="119"/>
      <c r="Z40155" s="119"/>
    </row>
    <row r="40156" spans="16:26" x14ac:dyDescent="0.25">
      <c r="P40156" s="119"/>
      <c r="R40156" s="119"/>
      <c r="T40156" s="119"/>
      <c r="V40156" s="119"/>
      <c r="X40156" s="119"/>
      <c r="Z40156" s="119"/>
    </row>
    <row r="40157" spans="16:26" x14ac:dyDescent="0.25">
      <c r="P40157" s="121"/>
      <c r="R40157" s="121"/>
      <c r="T40157" s="121"/>
      <c r="V40157" s="121"/>
      <c r="X40157" s="121"/>
      <c r="Z40157" s="121"/>
    </row>
    <row r="40158" spans="16:26" x14ac:dyDescent="0.25">
      <c r="P40158" s="121"/>
      <c r="R40158" s="121"/>
      <c r="T40158" s="121"/>
      <c r="V40158" s="121"/>
      <c r="X40158" s="121"/>
      <c r="Z40158" s="121"/>
    </row>
    <row r="40159" spans="16:26" x14ac:dyDescent="0.25">
      <c r="P40159" s="121"/>
      <c r="R40159" s="121"/>
      <c r="T40159" s="121"/>
      <c r="V40159" s="121"/>
      <c r="X40159" s="121"/>
      <c r="Z40159" s="121"/>
    </row>
    <row r="40160" spans="16:26" x14ac:dyDescent="0.25">
      <c r="P40160" s="121"/>
      <c r="R40160" s="121"/>
      <c r="T40160" s="121"/>
      <c r="V40160" s="121"/>
      <c r="X40160" s="121"/>
      <c r="Z40160" s="121"/>
    </row>
    <row r="40161" spans="16:26" x14ac:dyDescent="0.25">
      <c r="P40161" s="122"/>
      <c r="R40161" s="122"/>
      <c r="T40161" s="122"/>
      <c r="V40161" s="122"/>
      <c r="X40161" s="122"/>
      <c r="Z40161" s="122"/>
    </row>
    <row r="40162" spans="16:26" x14ac:dyDescent="0.25">
      <c r="P40162" s="118"/>
      <c r="R40162" s="118"/>
      <c r="T40162" s="118"/>
      <c r="V40162" s="118"/>
      <c r="X40162" s="118"/>
      <c r="Z40162" s="118"/>
    </row>
    <row r="40163" spans="16:26" x14ac:dyDescent="0.25">
      <c r="P40163" s="119"/>
      <c r="R40163" s="119"/>
      <c r="T40163" s="119"/>
      <c r="V40163" s="119"/>
      <c r="X40163" s="119"/>
      <c r="Z40163" s="119"/>
    </row>
    <row r="40164" spans="16:26" x14ac:dyDescent="0.25">
      <c r="P40164" s="119"/>
      <c r="R40164" s="119"/>
      <c r="T40164" s="119"/>
      <c r="V40164" s="119"/>
      <c r="X40164" s="119"/>
      <c r="Z40164" s="119"/>
    </row>
    <row r="40165" spans="16:26" x14ac:dyDescent="0.25">
      <c r="P40165" s="120"/>
      <c r="R40165" s="120"/>
      <c r="T40165" s="120"/>
      <c r="V40165" s="120"/>
      <c r="X40165" s="120"/>
      <c r="Z40165" s="120"/>
    </row>
    <row r="40166" spans="16:26" x14ac:dyDescent="0.25">
      <c r="P40166" s="119"/>
      <c r="R40166" s="119"/>
      <c r="T40166" s="119"/>
      <c r="V40166" s="119"/>
      <c r="X40166" s="119"/>
      <c r="Z40166" s="119"/>
    </row>
    <row r="40167" spans="16:26" x14ac:dyDescent="0.25">
      <c r="P40167" s="119"/>
      <c r="R40167" s="119"/>
      <c r="T40167" s="119"/>
      <c r="V40167" s="119"/>
      <c r="X40167" s="119"/>
      <c r="Z40167" s="119"/>
    </row>
    <row r="40168" spans="16:26" x14ac:dyDescent="0.25">
      <c r="P40168" s="120"/>
      <c r="R40168" s="120"/>
      <c r="T40168" s="120"/>
      <c r="V40168" s="120"/>
      <c r="X40168" s="120"/>
      <c r="Z40168" s="120"/>
    </row>
    <row r="40169" spans="16:26" x14ac:dyDescent="0.25">
      <c r="P40169" s="119"/>
      <c r="R40169" s="119"/>
      <c r="T40169" s="119"/>
      <c r="V40169" s="119"/>
      <c r="X40169" s="119"/>
      <c r="Z40169" s="119"/>
    </row>
    <row r="40170" spans="16:26" x14ac:dyDescent="0.25">
      <c r="P40170" s="120"/>
      <c r="R40170" s="120"/>
      <c r="T40170" s="120"/>
      <c r="V40170" s="120"/>
      <c r="X40170" s="120"/>
      <c r="Z40170" s="120"/>
    </row>
    <row r="40171" spans="16:26" x14ac:dyDescent="0.25">
      <c r="P40171" s="119"/>
      <c r="R40171" s="119"/>
      <c r="T40171" s="119"/>
      <c r="V40171" s="119"/>
      <c r="X40171" s="119"/>
      <c r="Z40171" s="119"/>
    </row>
    <row r="40172" spans="16:26" x14ac:dyDescent="0.25">
      <c r="P40172" s="119"/>
      <c r="R40172" s="119"/>
      <c r="T40172" s="119"/>
      <c r="V40172" s="119"/>
      <c r="X40172" s="119"/>
      <c r="Z40172" s="119"/>
    </row>
    <row r="40173" spans="16:26" x14ac:dyDescent="0.25">
      <c r="P40173" s="119"/>
      <c r="R40173" s="119"/>
      <c r="T40173" s="119"/>
      <c r="V40173" s="119"/>
      <c r="X40173" s="119"/>
      <c r="Z40173" s="119"/>
    </row>
    <row r="40174" spans="16:26" x14ac:dyDescent="0.25">
      <c r="P40174" s="121"/>
      <c r="R40174" s="121"/>
      <c r="T40174" s="121"/>
      <c r="V40174" s="121"/>
      <c r="X40174" s="121"/>
      <c r="Z40174" s="121"/>
    </row>
    <row r="40175" spans="16:26" x14ac:dyDescent="0.25">
      <c r="P40175" s="121"/>
      <c r="R40175" s="121"/>
      <c r="T40175" s="121"/>
      <c r="V40175" s="121"/>
      <c r="X40175" s="121"/>
      <c r="Z40175" s="121"/>
    </row>
    <row r="40176" spans="16:26" x14ac:dyDescent="0.25">
      <c r="P40176" s="121"/>
      <c r="R40176" s="121"/>
      <c r="T40176" s="121"/>
      <c r="V40176" s="121"/>
      <c r="X40176" s="121"/>
      <c r="Z40176" s="121"/>
    </row>
    <row r="40177" spans="16:26" x14ac:dyDescent="0.25">
      <c r="P40177" s="121"/>
      <c r="R40177" s="121"/>
      <c r="T40177" s="121"/>
      <c r="V40177" s="121"/>
      <c r="X40177" s="121"/>
      <c r="Z40177" s="121"/>
    </row>
    <row r="40178" spans="16:26" x14ac:dyDescent="0.25">
      <c r="P40178" s="122"/>
      <c r="R40178" s="122"/>
      <c r="T40178" s="122"/>
      <c r="V40178" s="122"/>
      <c r="X40178" s="122"/>
      <c r="Z40178" s="122"/>
    </row>
    <row r="40179" spans="16:26" x14ac:dyDescent="0.25">
      <c r="P40179" s="118"/>
      <c r="R40179" s="118"/>
      <c r="T40179" s="118"/>
      <c r="V40179" s="118"/>
      <c r="X40179" s="118"/>
      <c r="Z40179" s="118"/>
    </row>
    <row r="40180" spans="16:26" x14ac:dyDescent="0.25">
      <c r="P40180" s="119"/>
      <c r="R40180" s="119"/>
      <c r="T40180" s="119"/>
      <c r="V40180" s="119"/>
      <c r="X40180" s="119"/>
      <c r="Z40180" s="119"/>
    </row>
    <row r="40181" spans="16:26" x14ac:dyDescent="0.25">
      <c r="P40181" s="119"/>
      <c r="R40181" s="119"/>
      <c r="T40181" s="119"/>
      <c r="V40181" s="119"/>
      <c r="X40181" s="119"/>
      <c r="Z40181" s="119"/>
    </row>
    <row r="40182" spans="16:26" x14ac:dyDescent="0.25">
      <c r="P40182" s="120"/>
      <c r="R40182" s="120"/>
      <c r="T40182" s="120"/>
      <c r="V40182" s="120"/>
      <c r="X40182" s="120"/>
      <c r="Z40182" s="120"/>
    </row>
    <row r="40183" spans="16:26" x14ac:dyDescent="0.25">
      <c r="P40183" s="119"/>
      <c r="R40183" s="119"/>
      <c r="T40183" s="119"/>
      <c r="V40183" s="119"/>
      <c r="X40183" s="119"/>
      <c r="Z40183" s="119"/>
    </row>
    <row r="40184" spans="16:26" x14ac:dyDescent="0.25">
      <c r="P40184" s="119"/>
      <c r="R40184" s="119"/>
      <c r="T40184" s="119"/>
      <c r="V40184" s="119"/>
      <c r="X40184" s="119"/>
      <c r="Z40184" s="119"/>
    </row>
    <row r="40185" spans="16:26" x14ac:dyDescent="0.25">
      <c r="P40185" s="120"/>
      <c r="R40185" s="120"/>
      <c r="T40185" s="120"/>
      <c r="V40185" s="120"/>
      <c r="X40185" s="120"/>
      <c r="Z40185" s="120"/>
    </row>
    <row r="40186" spans="16:26" x14ac:dyDescent="0.25">
      <c r="P40186" s="119"/>
      <c r="R40186" s="119"/>
      <c r="T40186" s="119"/>
      <c r="V40186" s="119"/>
      <c r="X40186" s="119"/>
      <c r="Z40186" s="119"/>
    </row>
    <row r="40187" spans="16:26" x14ac:dyDescent="0.25">
      <c r="P40187" s="120"/>
      <c r="R40187" s="120"/>
      <c r="T40187" s="120"/>
      <c r="V40187" s="120"/>
      <c r="X40187" s="120"/>
      <c r="Z40187" s="120"/>
    </row>
    <row r="40188" spans="16:26" x14ac:dyDescent="0.25">
      <c r="P40188" s="119"/>
      <c r="R40188" s="119"/>
      <c r="T40188" s="119"/>
      <c r="V40188" s="119"/>
      <c r="X40188" s="119"/>
      <c r="Z40188" s="119"/>
    </row>
    <row r="40189" spans="16:26" x14ac:dyDescent="0.25">
      <c r="P40189" s="119"/>
      <c r="R40189" s="119"/>
      <c r="T40189" s="119"/>
      <c r="V40189" s="119"/>
      <c r="X40189" s="119"/>
      <c r="Z40189" s="119"/>
    </row>
    <row r="40190" spans="16:26" x14ac:dyDescent="0.25">
      <c r="P40190" s="119"/>
      <c r="R40190" s="119"/>
      <c r="T40190" s="119"/>
      <c r="V40190" s="119"/>
      <c r="X40190" s="119"/>
      <c r="Z40190" s="119"/>
    </row>
    <row r="40191" spans="16:26" x14ac:dyDescent="0.25">
      <c r="P40191" s="121"/>
      <c r="R40191" s="121"/>
      <c r="T40191" s="121"/>
      <c r="V40191" s="121"/>
      <c r="X40191" s="121"/>
      <c r="Z40191" s="121"/>
    </row>
    <row r="40192" spans="16:26" x14ac:dyDescent="0.25">
      <c r="P40192" s="121"/>
      <c r="R40192" s="121"/>
      <c r="T40192" s="121"/>
      <c r="V40192" s="121"/>
      <c r="X40192" s="121"/>
      <c r="Z40192" s="121"/>
    </row>
    <row r="40193" spans="16:26" x14ac:dyDescent="0.25">
      <c r="P40193" s="121"/>
      <c r="R40193" s="121"/>
      <c r="T40193" s="121"/>
      <c r="V40193" s="121"/>
      <c r="X40193" s="121"/>
      <c r="Z40193" s="121"/>
    </row>
    <row r="40194" spans="16:26" x14ac:dyDescent="0.25">
      <c r="P40194" s="121"/>
      <c r="R40194" s="121"/>
      <c r="T40194" s="121"/>
      <c r="V40194" s="121"/>
      <c r="X40194" s="121"/>
      <c r="Z40194" s="121"/>
    </row>
    <row r="40195" spans="16:26" x14ac:dyDescent="0.25">
      <c r="P40195" s="122"/>
      <c r="R40195" s="122"/>
      <c r="T40195" s="122"/>
      <c r="V40195" s="122"/>
      <c r="X40195" s="122"/>
      <c r="Z40195" s="122"/>
    </row>
    <row r="40196" spans="16:26" x14ac:dyDescent="0.25">
      <c r="P40196" s="118"/>
      <c r="R40196" s="118"/>
      <c r="T40196" s="118"/>
      <c r="V40196" s="118"/>
      <c r="X40196" s="118"/>
      <c r="Z40196" s="118"/>
    </row>
    <row r="40197" spans="16:26" x14ac:dyDescent="0.25">
      <c r="P40197" s="119"/>
      <c r="R40197" s="119"/>
      <c r="T40197" s="119"/>
      <c r="V40197" s="119"/>
      <c r="X40197" s="119"/>
      <c r="Z40197" s="119"/>
    </row>
    <row r="40198" spans="16:26" x14ac:dyDescent="0.25">
      <c r="P40198" s="119"/>
      <c r="R40198" s="119"/>
      <c r="T40198" s="119"/>
      <c r="V40198" s="119"/>
      <c r="X40198" s="119"/>
      <c r="Z40198" s="119"/>
    </row>
    <row r="40199" spans="16:26" x14ac:dyDescent="0.25">
      <c r="P40199" s="120"/>
      <c r="R40199" s="120"/>
      <c r="T40199" s="120"/>
      <c r="V40199" s="120"/>
      <c r="X40199" s="120"/>
      <c r="Z40199" s="120"/>
    </row>
    <row r="40200" spans="16:26" x14ac:dyDescent="0.25">
      <c r="P40200" s="119"/>
      <c r="R40200" s="119"/>
      <c r="T40200" s="119"/>
      <c r="V40200" s="119"/>
      <c r="X40200" s="119"/>
      <c r="Z40200" s="119"/>
    </row>
    <row r="40201" spans="16:26" x14ac:dyDescent="0.25">
      <c r="P40201" s="119"/>
      <c r="R40201" s="119"/>
      <c r="T40201" s="119"/>
      <c r="V40201" s="119"/>
      <c r="X40201" s="119"/>
      <c r="Z40201" s="119"/>
    </row>
    <row r="40202" spans="16:26" x14ac:dyDescent="0.25">
      <c r="P40202" s="120"/>
      <c r="R40202" s="120"/>
      <c r="T40202" s="120"/>
      <c r="V40202" s="120"/>
      <c r="X40202" s="120"/>
      <c r="Z40202" s="120"/>
    </row>
    <row r="40203" spans="16:26" x14ac:dyDescent="0.25">
      <c r="P40203" s="119"/>
      <c r="R40203" s="119"/>
      <c r="T40203" s="119"/>
      <c r="V40203" s="119"/>
      <c r="X40203" s="119"/>
      <c r="Z40203" s="119"/>
    </row>
    <row r="40204" spans="16:26" x14ac:dyDescent="0.25">
      <c r="P40204" s="120"/>
      <c r="R40204" s="120"/>
      <c r="T40204" s="120"/>
      <c r="V40204" s="120"/>
      <c r="X40204" s="120"/>
      <c r="Z40204" s="120"/>
    </row>
    <row r="40205" spans="16:26" x14ac:dyDescent="0.25">
      <c r="P40205" s="119"/>
      <c r="R40205" s="119"/>
      <c r="T40205" s="119"/>
      <c r="V40205" s="119"/>
      <c r="X40205" s="119"/>
      <c r="Z40205" s="119"/>
    </row>
    <row r="40206" spans="16:26" x14ac:dyDescent="0.25">
      <c r="P40206" s="119"/>
      <c r="R40206" s="119"/>
      <c r="T40206" s="119"/>
      <c r="V40206" s="119"/>
      <c r="X40206" s="119"/>
      <c r="Z40206" s="119"/>
    </row>
    <row r="40207" spans="16:26" x14ac:dyDescent="0.25">
      <c r="P40207" s="119"/>
      <c r="R40207" s="119"/>
      <c r="T40207" s="119"/>
      <c r="V40207" s="119"/>
      <c r="X40207" s="119"/>
      <c r="Z40207" s="119"/>
    </row>
    <row r="40208" spans="16:26" x14ac:dyDescent="0.25">
      <c r="P40208" s="121"/>
      <c r="R40208" s="121"/>
      <c r="T40208" s="121"/>
      <c r="V40208" s="121"/>
      <c r="X40208" s="121"/>
      <c r="Z40208" s="121"/>
    </row>
    <row r="40209" spans="16:26" x14ac:dyDescent="0.25">
      <c r="P40209" s="121"/>
      <c r="R40209" s="121"/>
      <c r="T40209" s="121"/>
      <c r="V40209" s="121"/>
      <c r="X40209" s="121"/>
      <c r="Z40209" s="121"/>
    </row>
    <row r="40210" spans="16:26" x14ac:dyDescent="0.25">
      <c r="P40210" s="121"/>
      <c r="R40210" s="121"/>
      <c r="T40210" s="121"/>
      <c r="V40210" s="121"/>
      <c r="X40210" s="121"/>
      <c r="Z40210" s="121"/>
    </row>
    <row r="40211" spans="16:26" x14ac:dyDescent="0.25">
      <c r="P40211" s="121"/>
      <c r="R40211" s="121"/>
      <c r="T40211" s="121"/>
      <c r="V40211" s="121"/>
      <c r="X40211" s="121"/>
      <c r="Z40211" s="121"/>
    </row>
    <row r="40212" spans="16:26" x14ac:dyDescent="0.25">
      <c r="P40212" s="122"/>
      <c r="R40212" s="122"/>
      <c r="T40212" s="122"/>
      <c r="V40212" s="122"/>
      <c r="X40212" s="122"/>
      <c r="Z40212" s="122"/>
    </row>
    <row r="40213" spans="16:26" x14ac:dyDescent="0.25">
      <c r="P40213" s="118"/>
      <c r="R40213" s="118"/>
      <c r="T40213" s="118"/>
      <c r="V40213" s="118"/>
      <c r="X40213" s="118"/>
      <c r="Z40213" s="118"/>
    </row>
    <row r="40214" spans="16:26" x14ac:dyDescent="0.25">
      <c r="P40214" s="119"/>
      <c r="R40214" s="119"/>
      <c r="T40214" s="119"/>
      <c r="V40214" s="119"/>
      <c r="X40214" s="119"/>
      <c r="Z40214" s="119"/>
    </row>
    <row r="40215" spans="16:26" x14ac:dyDescent="0.25">
      <c r="P40215" s="119"/>
      <c r="R40215" s="119"/>
      <c r="T40215" s="119"/>
      <c r="V40215" s="119"/>
      <c r="X40215" s="119"/>
      <c r="Z40215" s="119"/>
    </row>
    <row r="40216" spans="16:26" x14ac:dyDescent="0.25">
      <c r="P40216" s="120"/>
      <c r="R40216" s="120"/>
      <c r="T40216" s="120"/>
      <c r="V40216" s="120"/>
      <c r="X40216" s="120"/>
      <c r="Z40216" s="120"/>
    </row>
    <row r="40217" spans="16:26" x14ac:dyDescent="0.25">
      <c r="P40217" s="119"/>
      <c r="R40217" s="119"/>
      <c r="T40217" s="119"/>
      <c r="V40217" s="119"/>
      <c r="X40217" s="119"/>
      <c r="Z40217" s="119"/>
    </row>
    <row r="40218" spans="16:26" x14ac:dyDescent="0.25">
      <c r="P40218" s="119"/>
      <c r="R40218" s="119"/>
      <c r="T40218" s="119"/>
      <c r="V40218" s="119"/>
      <c r="X40218" s="119"/>
      <c r="Z40218" s="119"/>
    </row>
    <row r="40219" spans="16:26" x14ac:dyDescent="0.25">
      <c r="P40219" s="120"/>
      <c r="R40219" s="120"/>
      <c r="T40219" s="120"/>
      <c r="V40219" s="120"/>
      <c r="X40219" s="120"/>
      <c r="Z40219" s="120"/>
    </row>
    <row r="40220" spans="16:26" x14ac:dyDescent="0.25">
      <c r="P40220" s="119"/>
      <c r="R40220" s="119"/>
      <c r="T40220" s="119"/>
      <c r="V40220" s="119"/>
      <c r="X40220" s="119"/>
      <c r="Z40220" s="119"/>
    </row>
    <row r="40221" spans="16:26" x14ac:dyDescent="0.25">
      <c r="P40221" s="120"/>
      <c r="R40221" s="120"/>
      <c r="T40221" s="120"/>
      <c r="V40221" s="120"/>
      <c r="X40221" s="120"/>
      <c r="Z40221" s="120"/>
    </row>
    <row r="40222" spans="16:26" x14ac:dyDescent="0.25">
      <c r="P40222" s="119"/>
      <c r="R40222" s="119"/>
      <c r="T40222" s="119"/>
      <c r="V40222" s="119"/>
      <c r="X40222" s="119"/>
      <c r="Z40222" s="119"/>
    </row>
    <row r="40223" spans="16:26" x14ac:dyDescent="0.25">
      <c r="P40223" s="119"/>
      <c r="R40223" s="119"/>
      <c r="T40223" s="119"/>
      <c r="V40223" s="119"/>
      <c r="X40223" s="119"/>
      <c r="Z40223" s="119"/>
    </row>
    <row r="40224" spans="16:26" x14ac:dyDescent="0.25">
      <c r="P40224" s="119"/>
      <c r="R40224" s="119"/>
      <c r="T40224" s="119"/>
      <c r="V40224" s="119"/>
      <c r="X40224" s="119"/>
      <c r="Z40224" s="119"/>
    </row>
    <row r="40225" spans="16:26" x14ac:dyDescent="0.25">
      <c r="P40225" s="121"/>
      <c r="R40225" s="121"/>
      <c r="T40225" s="121"/>
      <c r="V40225" s="121"/>
      <c r="X40225" s="121"/>
      <c r="Z40225" s="121"/>
    </row>
    <row r="40226" spans="16:26" x14ac:dyDescent="0.25">
      <c r="P40226" s="121"/>
      <c r="R40226" s="121"/>
      <c r="T40226" s="121"/>
      <c r="V40226" s="121"/>
      <c r="X40226" s="121"/>
      <c r="Z40226" s="121"/>
    </row>
    <row r="40227" spans="16:26" x14ac:dyDescent="0.25">
      <c r="P40227" s="121"/>
      <c r="R40227" s="121"/>
      <c r="T40227" s="121"/>
      <c r="V40227" s="121"/>
      <c r="X40227" s="121"/>
      <c r="Z40227" s="121"/>
    </row>
    <row r="40228" spans="16:26" x14ac:dyDescent="0.25">
      <c r="P40228" s="121"/>
      <c r="R40228" s="121"/>
      <c r="T40228" s="121"/>
      <c r="V40228" s="121"/>
      <c r="X40228" s="121"/>
      <c r="Z40228" s="121"/>
    </row>
    <row r="40229" spans="16:26" x14ac:dyDescent="0.25">
      <c r="P40229" s="122"/>
      <c r="R40229" s="122"/>
      <c r="T40229" s="122"/>
      <c r="V40229" s="122"/>
      <c r="X40229" s="122"/>
      <c r="Z40229" s="122"/>
    </row>
    <row r="40230" spans="16:26" x14ac:dyDescent="0.25">
      <c r="P40230" s="118"/>
      <c r="R40230" s="118"/>
      <c r="T40230" s="118"/>
      <c r="V40230" s="118"/>
      <c r="X40230" s="118"/>
      <c r="Z40230" s="118"/>
    </row>
    <row r="40231" spans="16:26" x14ac:dyDescent="0.25">
      <c r="P40231" s="119"/>
      <c r="R40231" s="119"/>
      <c r="T40231" s="119"/>
      <c r="V40231" s="119"/>
      <c r="X40231" s="119"/>
      <c r="Z40231" s="119"/>
    </row>
    <row r="40232" spans="16:26" x14ac:dyDescent="0.25">
      <c r="P40232" s="119"/>
      <c r="R40232" s="119"/>
      <c r="T40232" s="119"/>
      <c r="V40232" s="119"/>
      <c r="X40232" s="119"/>
      <c r="Z40232" s="119"/>
    </row>
    <row r="40233" spans="16:26" x14ac:dyDescent="0.25">
      <c r="P40233" s="120"/>
      <c r="R40233" s="120"/>
      <c r="T40233" s="120"/>
      <c r="V40233" s="120"/>
      <c r="X40233" s="120"/>
      <c r="Z40233" s="120"/>
    </row>
    <row r="40234" spans="16:26" x14ac:dyDescent="0.25">
      <c r="P40234" s="119"/>
      <c r="R40234" s="119"/>
      <c r="T40234" s="119"/>
      <c r="V40234" s="119"/>
      <c r="X40234" s="119"/>
      <c r="Z40234" s="119"/>
    </row>
    <row r="40235" spans="16:26" x14ac:dyDescent="0.25">
      <c r="P40235" s="119"/>
      <c r="R40235" s="119"/>
      <c r="T40235" s="119"/>
      <c r="V40235" s="119"/>
      <c r="X40235" s="119"/>
      <c r="Z40235" s="119"/>
    </row>
    <row r="40236" spans="16:26" x14ac:dyDescent="0.25">
      <c r="P40236" s="120"/>
      <c r="R40236" s="120"/>
      <c r="T40236" s="120"/>
      <c r="V40236" s="120"/>
      <c r="X40236" s="120"/>
      <c r="Z40236" s="120"/>
    </row>
    <row r="40237" spans="16:26" x14ac:dyDescent="0.25">
      <c r="P40237" s="119"/>
      <c r="R40237" s="119"/>
      <c r="T40237" s="119"/>
      <c r="V40237" s="119"/>
      <c r="X40237" s="119"/>
      <c r="Z40237" s="119"/>
    </row>
    <row r="40238" spans="16:26" x14ac:dyDescent="0.25">
      <c r="P40238" s="120"/>
      <c r="R40238" s="120"/>
      <c r="T40238" s="120"/>
      <c r="V40238" s="120"/>
      <c r="X40238" s="120"/>
      <c r="Z40238" s="120"/>
    </row>
    <row r="40239" spans="16:26" x14ac:dyDescent="0.25">
      <c r="P40239" s="119"/>
      <c r="R40239" s="119"/>
      <c r="T40239" s="119"/>
      <c r="V40239" s="119"/>
      <c r="X40239" s="119"/>
      <c r="Z40239" s="119"/>
    </row>
    <row r="40240" spans="16:26" x14ac:dyDescent="0.25">
      <c r="P40240" s="119"/>
      <c r="R40240" s="119"/>
      <c r="T40240" s="119"/>
      <c r="V40240" s="119"/>
      <c r="X40240" s="119"/>
      <c r="Z40240" s="119"/>
    </row>
    <row r="40241" spans="16:26" x14ac:dyDescent="0.25">
      <c r="P40241" s="119"/>
      <c r="R40241" s="119"/>
      <c r="T40241" s="119"/>
      <c r="V40241" s="119"/>
      <c r="X40241" s="119"/>
      <c r="Z40241" s="119"/>
    </row>
    <row r="40242" spans="16:26" x14ac:dyDescent="0.25">
      <c r="P40242" s="121"/>
      <c r="R40242" s="121"/>
      <c r="T40242" s="121"/>
      <c r="V40242" s="121"/>
      <c r="X40242" s="121"/>
      <c r="Z40242" s="121"/>
    </row>
    <row r="40243" spans="16:26" x14ac:dyDescent="0.25">
      <c r="P40243" s="121"/>
      <c r="R40243" s="121"/>
      <c r="T40243" s="121"/>
      <c r="V40243" s="121"/>
      <c r="X40243" s="121"/>
      <c r="Z40243" s="121"/>
    </row>
    <row r="40244" spans="16:26" x14ac:dyDescent="0.25">
      <c r="P40244" s="121"/>
      <c r="R40244" s="121"/>
      <c r="T40244" s="121"/>
      <c r="V40244" s="121"/>
      <c r="X40244" s="121"/>
      <c r="Z40244" s="121"/>
    </row>
    <row r="40245" spans="16:26" x14ac:dyDescent="0.25">
      <c r="P40245" s="121"/>
      <c r="R40245" s="121"/>
      <c r="T40245" s="121"/>
      <c r="V40245" s="121"/>
      <c r="X40245" s="121"/>
      <c r="Z40245" s="121"/>
    </row>
    <row r="40246" spans="16:26" x14ac:dyDescent="0.25">
      <c r="P40246" s="122"/>
      <c r="R40246" s="122"/>
      <c r="T40246" s="122"/>
      <c r="V40246" s="122"/>
      <c r="X40246" s="122"/>
      <c r="Z40246" s="122"/>
    </row>
    <row r="40247" spans="16:26" x14ac:dyDescent="0.25">
      <c r="P40247" s="118"/>
      <c r="R40247" s="118"/>
      <c r="T40247" s="118"/>
      <c r="V40247" s="118"/>
      <c r="X40247" s="118"/>
      <c r="Z40247" s="118"/>
    </row>
    <row r="40248" spans="16:26" x14ac:dyDescent="0.25">
      <c r="P40248" s="119"/>
      <c r="R40248" s="119"/>
      <c r="T40248" s="119"/>
      <c r="V40248" s="119"/>
      <c r="X40248" s="119"/>
      <c r="Z40248" s="119"/>
    </row>
    <row r="40249" spans="16:26" x14ac:dyDescent="0.25">
      <c r="P40249" s="119"/>
      <c r="R40249" s="119"/>
      <c r="T40249" s="119"/>
      <c r="V40249" s="119"/>
      <c r="X40249" s="119"/>
      <c r="Z40249" s="119"/>
    </row>
    <row r="40250" spans="16:26" x14ac:dyDescent="0.25">
      <c r="P40250" s="120"/>
      <c r="R40250" s="120"/>
      <c r="T40250" s="120"/>
      <c r="V40250" s="120"/>
      <c r="X40250" s="120"/>
      <c r="Z40250" s="120"/>
    </row>
    <row r="40251" spans="16:26" x14ac:dyDescent="0.25">
      <c r="P40251" s="119"/>
      <c r="R40251" s="119"/>
      <c r="T40251" s="119"/>
      <c r="V40251" s="119"/>
      <c r="X40251" s="119"/>
      <c r="Z40251" s="119"/>
    </row>
    <row r="40252" spans="16:26" x14ac:dyDescent="0.25">
      <c r="P40252" s="119"/>
      <c r="R40252" s="119"/>
      <c r="T40252" s="119"/>
      <c r="V40252" s="119"/>
      <c r="X40252" s="119"/>
      <c r="Z40252" s="119"/>
    </row>
    <row r="40253" spans="16:26" x14ac:dyDescent="0.25">
      <c r="P40253" s="120"/>
      <c r="R40253" s="120"/>
      <c r="T40253" s="120"/>
      <c r="V40253" s="120"/>
      <c r="X40253" s="120"/>
      <c r="Z40253" s="120"/>
    </row>
    <row r="40254" spans="16:26" x14ac:dyDescent="0.25">
      <c r="P40254" s="119"/>
      <c r="R40254" s="119"/>
      <c r="T40254" s="119"/>
      <c r="V40254" s="119"/>
      <c r="X40254" s="119"/>
      <c r="Z40254" s="119"/>
    </row>
    <row r="40255" spans="16:26" x14ac:dyDescent="0.25">
      <c r="P40255" s="120"/>
      <c r="R40255" s="120"/>
      <c r="T40255" s="120"/>
      <c r="V40255" s="120"/>
      <c r="X40255" s="120"/>
      <c r="Z40255" s="120"/>
    </row>
    <row r="40256" spans="16:26" x14ac:dyDescent="0.25">
      <c r="P40256" s="119"/>
      <c r="R40256" s="119"/>
      <c r="T40256" s="119"/>
      <c r="V40256" s="119"/>
      <c r="X40256" s="119"/>
      <c r="Z40256" s="119"/>
    </row>
    <row r="40257" spans="16:26" x14ac:dyDescent="0.25">
      <c r="P40257" s="119"/>
      <c r="R40257" s="119"/>
      <c r="T40257" s="119"/>
      <c r="V40257" s="119"/>
      <c r="X40257" s="119"/>
      <c r="Z40257" s="119"/>
    </row>
    <row r="40258" spans="16:26" x14ac:dyDescent="0.25">
      <c r="P40258" s="119"/>
      <c r="R40258" s="119"/>
      <c r="T40258" s="119"/>
      <c r="V40258" s="119"/>
      <c r="X40258" s="119"/>
      <c r="Z40258" s="119"/>
    </row>
    <row r="40259" spans="16:26" x14ac:dyDescent="0.25">
      <c r="P40259" s="121"/>
      <c r="R40259" s="121"/>
      <c r="T40259" s="121"/>
      <c r="V40259" s="121"/>
      <c r="X40259" s="121"/>
      <c r="Z40259" s="121"/>
    </row>
    <row r="40260" spans="16:26" x14ac:dyDescent="0.25">
      <c r="P40260" s="121"/>
      <c r="R40260" s="121"/>
      <c r="T40260" s="121"/>
      <c r="V40260" s="121"/>
      <c r="X40260" s="121"/>
      <c r="Z40260" s="121"/>
    </row>
    <row r="40261" spans="16:26" x14ac:dyDescent="0.25">
      <c r="P40261" s="121"/>
      <c r="R40261" s="121"/>
      <c r="T40261" s="121"/>
      <c r="V40261" s="121"/>
      <c r="X40261" s="121"/>
      <c r="Z40261" s="121"/>
    </row>
    <row r="40262" spans="16:26" x14ac:dyDescent="0.25">
      <c r="P40262" s="121"/>
      <c r="R40262" s="121"/>
      <c r="T40262" s="121"/>
      <c r="V40262" s="121"/>
      <c r="X40262" s="121"/>
      <c r="Z40262" s="121"/>
    </row>
    <row r="40263" spans="16:26" x14ac:dyDescent="0.25">
      <c r="P40263" s="122"/>
      <c r="R40263" s="122"/>
      <c r="T40263" s="122"/>
      <c r="V40263" s="122"/>
      <c r="X40263" s="122"/>
      <c r="Z40263" s="122"/>
    </row>
    <row r="40264" spans="16:26" x14ac:dyDescent="0.25">
      <c r="P40264" s="118"/>
      <c r="R40264" s="118"/>
      <c r="T40264" s="118"/>
      <c r="V40264" s="118"/>
      <c r="X40264" s="118"/>
      <c r="Z40264" s="118"/>
    </row>
    <row r="40265" spans="16:26" x14ac:dyDescent="0.25">
      <c r="P40265" s="119"/>
      <c r="R40265" s="119"/>
      <c r="T40265" s="119"/>
      <c r="V40265" s="119"/>
      <c r="X40265" s="119"/>
      <c r="Z40265" s="119"/>
    </row>
    <row r="40266" spans="16:26" x14ac:dyDescent="0.25">
      <c r="P40266" s="119"/>
      <c r="R40266" s="119"/>
      <c r="T40266" s="119"/>
      <c r="V40266" s="119"/>
      <c r="X40266" s="119"/>
      <c r="Z40266" s="119"/>
    </row>
    <row r="40267" spans="16:26" x14ac:dyDescent="0.25">
      <c r="P40267" s="120"/>
      <c r="R40267" s="120"/>
      <c r="T40267" s="120"/>
      <c r="V40267" s="120"/>
      <c r="X40267" s="120"/>
      <c r="Z40267" s="120"/>
    </row>
    <row r="40268" spans="16:26" x14ac:dyDescent="0.25">
      <c r="P40268" s="119"/>
      <c r="R40268" s="119"/>
      <c r="T40268" s="119"/>
      <c r="V40268" s="119"/>
      <c r="X40268" s="119"/>
      <c r="Z40268" s="119"/>
    </row>
    <row r="40269" spans="16:26" x14ac:dyDescent="0.25">
      <c r="P40269" s="119"/>
      <c r="R40269" s="119"/>
      <c r="T40269" s="119"/>
      <c r="V40269" s="119"/>
      <c r="X40269" s="119"/>
      <c r="Z40269" s="119"/>
    </row>
    <row r="40270" spans="16:26" x14ac:dyDescent="0.25">
      <c r="P40270" s="120"/>
      <c r="R40270" s="120"/>
      <c r="T40270" s="120"/>
      <c r="V40270" s="120"/>
      <c r="X40270" s="120"/>
      <c r="Z40270" s="120"/>
    </row>
    <row r="40271" spans="16:26" x14ac:dyDescent="0.25">
      <c r="P40271" s="119"/>
      <c r="R40271" s="119"/>
      <c r="T40271" s="119"/>
      <c r="V40271" s="119"/>
      <c r="X40271" s="119"/>
      <c r="Z40271" s="119"/>
    </row>
    <row r="40272" spans="16:26" x14ac:dyDescent="0.25">
      <c r="P40272" s="120"/>
      <c r="R40272" s="120"/>
      <c r="T40272" s="120"/>
      <c r="V40272" s="120"/>
      <c r="X40272" s="120"/>
      <c r="Z40272" s="120"/>
    </row>
    <row r="40273" spans="16:26" x14ac:dyDescent="0.25">
      <c r="P40273" s="119"/>
      <c r="R40273" s="119"/>
      <c r="T40273" s="119"/>
      <c r="V40273" s="119"/>
      <c r="X40273" s="119"/>
      <c r="Z40273" s="119"/>
    </row>
    <row r="40274" spans="16:26" x14ac:dyDescent="0.25">
      <c r="P40274" s="119"/>
      <c r="R40274" s="119"/>
      <c r="T40274" s="119"/>
      <c r="V40274" s="119"/>
      <c r="X40274" s="119"/>
      <c r="Z40274" s="119"/>
    </row>
    <row r="40275" spans="16:26" x14ac:dyDescent="0.25">
      <c r="P40275" s="119"/>
      <c r="R40275" s="119"/>
      <c r="T40275" s="119"/>
      <c r="V40275" s="119"/>
      <c r="X40275" s="119"/>
      <c r="Z40275" s="119"/>
    </row>
    <row r="40276" spans="16:26" x14ac:dyDescent="0.25">
      <c r="P40276" s="121"/>
      <c r="R40276" s="121"/>
      <c r="T40276" s="121"/>
      <c r="V40276" s="121"/>
      <c r="X40276" s="121"/>
      <c r="Z40276" s="121"/>
    </row>
    <row r="40277" spans="16:26" x14ac:dyDescent="0.25">
      <c r="P40277" s="121"/>
      <c r="R40277" s="121"/>
      <c r="T40277" s="121"/>
      <c r="V40277" s="121"/>
      <c r="X40277" s="121"/>
      <c r="Z40277" s="121"/>
    </row>
    <row r="40278" spans="16:26" x14ac:dyDescent="0.25">
      <c r="P40278" s="121"/>
      <c r="R40278" s="121"/>
      <c r="T40278" s="121"/>
      <c r="V40278" s="121"/>
      <c r="X40278" s="121"/>
      <c r="Z40278" s="121"/>
    </row>
    <row r="40279" spans="16:26" x14ac:dyDescent="0.25">
      <c r="P40279" s="121"/>
      <c r="R40279" s="121"/>
      <c r="T40279" s="121"/>
      <c r="V40279" s="121"/>
      <c r="X40279" s="121"/>
      <c r="Z40279" s="121"/>
    </row>
    <row r="40280" spans="16:26" x14ac:dyDescent="0.25">
      <c r="P40280" s="122"/>
      <c r="R40280" s="122"/>
      <c r="T40280" s="122"/>
      <c r="V40280" s="122"/>
      <c r="X40280" s="122"/>
      <c r="Z40280" s="122"/>
    </row>
    <row r="40281" spans="16:26" x14ac:dyDescent="0.25">
      <c r="P40281" s="118"/>
      <c r="R40281" s="118"/>
      <c r="T40281" s="118"/>
      <c r="V40281" s="118"/>
      <c r="X40281" s="118"/>
      <c r="Z40281" s="118"/>
    </row>
    <row r="40282" spans="16:26" x14ac:dyDescent="0.25">
      <c r="P40282" s="119"/>
      <c r="R40282" s="119"/>
      <c r="T40282" s="119"/>
      <c r="V40282" s="119"/>
      <c r="X40282" s="119"/>
      <c r="Z40282" s="119"/>
    </row>
    <row r="40283" spans="16:26" x14ac:dyDescent="0.25">
      <c r="P40283" s="119"/>
      <c r="R40283" s="119"/>
      <c r="T40283" s="119"/>
      <c r="V40283" s="119"/>
      <c r="X40283" s="119"/>
      <c r="Z40283" s="119"/>
    </row>
    <row r="40284" spans="16:26" x14ac:dyDescent="0.25">
      <c r="P40284" s="120"/>
      <c r="R40284" s="120"/>
      <c r="T40284" s="120"/>
      <c r="V40284" s="120"/>
      <c r="X40284" s="120"/>
      <c r="Z40284" s="120"/>
    </row>
    <row r="40285" spans="16:26" x14ac:dyDescent="0.25">
      <c r="P40285" s="119"/>
      <c r="R40285" s="119"/>
      <c r="T40285" s="119"/>
      <c r="V40285" s="119"/>
      <c r="X40285" s="119"/>
      <c r="Z40285" s="119"/>
    </row>
    <row r="40286" spans="16:26" x14ac:dyDescent="0.25">
      <c r="P40286" s="119"/>
      <c r="R40286" s="119"/>
      <c r="T40286" s="119"/>
      <c r="V40286" s="119"/>
      <c r="X40286" s="119"/>
      <c r="Z40286" s="119"/>
    </row>
    <row r="40287" spans="16:26" x14ac:dyDescent="0.25">
      <c r="P40287" s="120"/>
      <c r="R40287" s="120"/>
      <c r="T40287" s="120"/>
      <c r="V40287" s="120"/>
      <c r="X40287" s="120"/>
      <c r="Z40287" s="120"/>
    </row>
    <row r="40288" spans="16:26" x14ac:dyDescent="0.25">
      <c r="P40288" s="119"/>
      <c r="R40288" s="119"/>
      <c r="T40288" s="119"/>
      <c r="V40288" s="119"/>
      <c r="X40288" s="119"/>
      <c r="Z40288" s="119"/>
    </row>
    <row r="40289" spans="16:26" x14ac:dyDescent="0.25">
      <c r="P40289" s="120"/>
      <c r="R40289" s="120"/>
      <c r="T40289" s="120"/>
      <c r="V40289" s="120"/>
      <c r="X40289" s="120"/>
      <c r="Z40289" s="120"/>
    </row>
    <row r="40290" spans="16:26" x14ac:dyDescent="0.25">
      <c r="P40290" s="119"/>
      <c r="R40290" s="119"/>
      <c r="T40290" s="119"/>
      <c r="V40290" s="119"/>
      <c r="X40290" s="119"/>
      <c r="Z40290" s="119"/>
    </row>
    <row r="40291" spans="16:26" x14ac:dyDescent="0.25">
      <c r="P40291" s="119"/>
      <c r="R40291" s="119"/>
      <c r="T40291" s="119"/>
      <c r="V40291" s="119"/>
      <c r="X40291" s="119"/>
      <c r="Z40291" s="119"/>
    </row>
    <row r="40292" spans="16:26" x14ac:dyDescent="0.25">
      <c r="P40292" s="119"/>
      <c r="R40292" s="119"/>
      <c r="T40292" s="119"/>
      <c r="V40292" s="119"/>
      <c r="X40292" s="119"/>
      <c r="Z40292" s="119"/>
    </row>
    <row r="40293" spans="16:26" x14ac:dyDescent="0.25">
      <c r="P40293" s="121"/>
      <c r="R40293" s="121"/>
      <c r="T40293" s="121"/>
      <c r="V40293" s="121"/>
      <c r="X40293" s="121"/>
      <c r="Z40293" s="121"/>
    </row>
    <row r="40294" spans="16:26" x14ac:dyDescent="0.25">
      <c r="P40294" s="121"/>
      <c r="R40294" s="121"/>
      <c r="T40294" s="121"/>
      <c r="V40294" s="121"/>
      <c r="X40294" s="121"/>
      <c r="Z40294" s="121"/>
    </row>
    <row r="40295" spans="16:26" x14ac:dyDescent="0.25">
      <c r="P40295" s="121"/>
      <c r="R40295" s="121"/>
      <c r="T40295" s="121"/>
      <c r="V40295" s="121"/>
      <c r="X40295" s="121"/>
      <c r="Z40295" s="121"/>
    </row>
    <row r="40296" spans="16:26" x14ac:dyDescent="0.25">
      <c r="P40296" s="121"/>
      <c r="R40296" s="121"/>
      <c r="T40296" s="121"/>
      <c r="V40296" s="121"/>
      <c r="X40296" s="121"/>
      <c r="Z40296" s="121"/>
    </row>
    <row r="40297" spans="16:26" x14ac:dyDescent="0.25">
      <c r="P40297" s="122"/>
      <c r="R40297" s="122"/>
      <c r="T40297" s="122"/>
      <c r="V40297" s="122"/>
      <c r="X40297" s="122"/>
      <c r="Z40297" s="122"/>
    </row>
    <row r="40298" spans="16:26" x14ac:dyDescent="0.25">
      <c r="P40298" s="118"/>
      <c r="R40298" s="118"/>
      <c r="T40298" s="118"/>
      <c r="V40298" s="118"/>
      <c r="X40298" s="118"/>
      <c r="Z40298" s="118"/>
    </row>
    <row r="40299" spans="16:26" x14ac:dyDescent="0.25">
      <c r="P40299" s="119"/>
      <c r="R40299" s="119"/>
      <c r="T40299" s="119"/>
      <c r="V40299" s="119"/>
      <c r="X40299" s="119"/>
      <c r="Z40299" s="119"/>
    </row>
    <row r="40300" spans="16:26" x14ac:dyDescent="0.25">
      <c r="P40300" s="119"/>
      <c r="R40300" s="119"/>
      <c r="T40300" s="119"/>
      <c r="V40300" s="119"/>
      <c r="X40300" s="119"/>
      <c r="Z40300" s="119"/>
    </row>
    <row r="40301" spans="16:26" x14ac:dyDescent="0.25">
      <c r="P40301" s="120"/>
      <c r="R40301" s="120"/>
      <c r="T40301" s="120"/>
      <c r="V40301" s="120"/>
      <c r="X40301" s="120"/>
      <c r="Z40301" s="120"/>
    </row>
    <row r="40302" spans="16:26" x14ac:dyDescent="0.25">
      <c r="P40302" s="119"/>
      <c r="R40302" s="119"/>
      <c r="T40302" s="119"/>
      <c r="V40302" s="119"/>
      <c r="X40302" s="119"/>
      <c r="Z40302" s="119"/>
    </row>
    <row r="40303" spans="16:26" x14ac:dyDescent="0.25">
      <c r="P40303" s="119"/>
      <c r="R40303" s="119"/>
      <c r="T40303" s="119"/>
      <c r="V40303" s="119"/>
      <c r="X40303" s="119"/>
      <c r="Z40303" s="119"/>
    </row>
    <row r="40304" spans="16:26" x14ac:dyDescent="0.25">
      <c r="P40304" s="120"/>
      <c r="R40304" s="120"/>
      <c r="T40304" s="120"/>
      <c r="V40304" s="120"/>
      <c r="X40304" s="120"/>
      <c r="Z40304" s="120"/>
    </row>
    <row r="40305" spans="16:26" x14ac:dyDescent="0.25">
      <c r="P40305" s="119"/>
      <c r="R40305" s="119"/>
      <c r="T40305" s="119"/>
      <c r="V40305" s="119"/>
      <c r="X40305" s="119"/>
      <c r="Z40305" s="119"/>
    </row>
    <row r="40306" spans="16:26" x14ac:dyDescent="0.25">
      <c r="P40306" s="120"/>
      <c r="R40306" s="120"/>
      <c r="T40306" s="120"/>
      <c r="V40306" s="120"/>
      <c r="X40306" s="120"/>
      <c r="Z40306" s="120"/>
    </row>
    <row r="40307" spans="16:26" x14ac:dyDescent="0.25">
      <c r="P40307" s="119"/>
      <c r="R40307" s="119"/>
      <c r="T40307" s="119"/>
      <c r="V40307" s="119"/>
      <c r="X40307" s="119"/>
      <c r="Z40307" s="119"/>
    </row>
    <row r="40308" spans="16:26" x14ac:dyDescent="0.25">
      <c r="P40308" s="119"/>
      <c r="R40308" s="119"/>
      <c r="T40308" s="119"/>
      <c r="V40308" s="119"/>
      <c r="X40308" s="119"/>
      <c r="Z40308" s="119"/>
    </row>
    <row r="40309" spans="16:26" x14ac:dyDescent="0.25">
      <c r="P40309" s="119"/>
      <c r="R40309" s="119"/>
      <c r="T40309" s="119"/>
      <c r="V40309" s="119"/>
      <c r="X40309" s="119"/>
      <c r="Z40309" s="119"/>
    </row>
    <row r="40310" spans="16:26" x14ac:dyDescent="0.25">
      <c r="P40310" s="121"/>
      <c r="R40310" s="121"/>
      <c r="T40310" s="121"/>
      <c r="V40310" s="121"/>
      <c r="X40310" s="121"/>
      <c r="Z40310" s="121"/>
    </row>
    <row r="40311" spans="16:26" x14ac:dyDescent="0.25">
      <c r="P40311" s="121"/>
      <c r="R40311" s="121"/>
      <c r="T40311" s="121"/>
      <c r="V40311" s="121"/>
      <c r="X40311" s="121"/>
      <c r="Z40311" s="121"/>
    </row>
    <row r="40312" spans="16:26" x14ac:dyDescent="0.25">
      <c r="P40312" s="121"/>
      <c r="R40312" s="121"/>
      <c r="T40312" s="121"/>
      <c r="V40312" s="121"/>
      <c r="X40312" s="121"/>
      <c r="Z40312" s="121"/>
    </row>
    <row r="40313" spans="16:26" x14ac:dyDescent="0.25">
      <c r="P40313" s="121"/>
      <c r="R40313" s="121"/>
      <c r="T40313" s="121"/>
      <c r="V40313" s="121"/>
      <c r="X40313" s="121"/>
      <c r="Z40313" s="121"/>
    </row>
    <row r="40314" spans="16:26" x14ac:dyDescent="0.25">
      <c r="P40314" s="122"/>
      <c r="R40314" s="122"/>
      <c r="T40314" s="122"/>
      <c r="V40314" s="122"/>
      <c r="X40314" s="122"/>
      <c r="Z40314" s="122"/>
    </row>
    <row r="40315" spans="16:26" x14ac:dyDescent="0.25">
      <c r="P40315" s="118"/>
      <c r="R40315" s="118"/>
      <c r="T40315" s="118"/>
      <c r="V40315" s="118"/>
      <c r="X40315" s="118"/>
      <c r="Z40315" s="118"/>
    </row>
    <row r="40316" spans="16:26" x14ac:dyDescent="0.25">
      <c r="P40316" s="119"/>
      <c r="R40316" s="119"/>
      <c r="T40316" s="119"/>
      <c r="V40316" s="119"/>
      <c r="X40316" s="119"/>
      <c r="Z40316" s="119"/>
    </row>
    <row r="40317" spans="16:26" x14ac:dyDescent="0.25">
      <c r="P40317" s="119"/>
      <c r="R40317" s="119"/>
      <c r="T40317" s="119"/>
      <c r="V40317" s="119"/>
      <c r="X40317" s="119"/>
      <c r="Z40317" s="119"/>
    </row>
    <row r="40318" spans="16:26" x14ac:dyDescent="0.25">
      <c r="P40318" s="120"/>
      <c r="R40318" s="120"/>
      <c r="T40318" s="120"/>
      <c r="V40318" s="120"/>
      <c r="X40318" s="120"/>
      <c r="Z40318" s="120"/>
    </row>
    <row r="40319" spans="16:26" x14ac:dyDescent="0.25">
      <c r="P40319" s="119"/>
      <c r="R40319" s="119"/>
      <c r="T40319" s="119"/>
      <c r="V40319" s="119"/>
      <c r="X40319" s="119"/>
      <c r="Z40319" s="119"/>
    </row>
    <row r="40320" spans="16:26" x14ac:dyDescent="0.25">
      <c r="P40320" s="119"/>
      <c r="R40320" s="119"/>
      <c r="T40320" s="119"/>
      <c r="V40320" s="119"/>
      <c r="X40320" s="119"/>
      <c r="Z40320" s="119"/>
    </row>
    <row r="40321" spans="16:26" x14ac:dyDescent="0.25">
      <c r="P40321" s="120"/>
      <c r="R40321" s="120"/>
      <c r="T40321" s="120"/>
      <c r="V40321" s="120"/>
      <c r="X40321" s="120"/>
      <c r="Z40321" s="120"/>
    </row>
    <row r="40322" spans="16:26" x14ac:dyDescent="0.25">
      <c r="P40322" s="119"/>
      <c r="R40322" s="119"/>
      <c r="T40322" s="119"/>
      <c r="V40322" s="119"/>
      <c r="X40322" s="119"/>
      <c r="Z40322" s="119"/>
    </row>
    <row r="40323" spans="16:26" x14ac:dyDescent="0.25">
      <c r="P40323" s="120"/>
      <c r="R40323" s="120"/>
      <c r="T40323" s="120"/>
      <c r="V40323" s="120"/>
      <c r="X40323" s="120"/>
      <c r="Z40323" s="120"/>
    </row>
    <row r="40324" spans="16:26" x14ac:dyDescent="0.25">
      <c r="P40324" s="119"/>
      <c r="R40324" s="119"/>
      <c r="T40324" s="119"/>
      <c r="V40324" s="119"/>
      <c r="X40324" s="119"/>
      <c r="Z40324" s="119"/>
    </row>
    <row r="40325" spans="16:26" x14ac:dyDescent="0.25">
      <c r="P40325" s="119"/>
      <c r="R40325" s="119"/>
      <c r="T40325" s="119"/>
      <c r="V40325" s="119"/>
      <c r="X40325" s="119"/>
      <c r="Z40325" s="119"/>
    </row>
    <row r="40326" spans="16:26" x14ac:dyDescent="0.25">
      <c r="P40326" s="119"/>
      <c r="R40326" s="119"/>
      <c r="T40326" s="119"/>
      <c r="V40326" s="119"/>
      <c r="X40326" s="119"/>
      <c r="Z40326" s="119"/>
    </row>
    <row r="40327" spans="16:26" x14ac:dyDescent="0.25">
      <c r="P40327" s="121"/>
      <c r="R40327" s="121"/>
      <c r="T40327" s="121"/>
      <c r="V40327" s="121"/>
      <c r="X40327" s="121"/>
      <c r="Z40327" s="121"/>
    </row>
    <row r="40328" spans="16:26" x14ac:dyDescent="0.25">
      <c r="P40328" s="121"/>
      <c r="R40328" s="121"/>
      <c r="T40328" s="121"/>
      <c r="V40328" s="121"/>
      <c r="X40328" s="121"/>
      <c r="Z40328" s="121"/>
    </row>
    <row r="40329" spans="16:26" x14ac:dyDescent="0.25">
      <c r="P40329" s="121"/>
      <c r="R40329" s="121"/>
      <c r="T40329" s="121"/>
      <c r="V40329" s="121"/>
      <c r="X40329" s="121"/>
      <c r="Z40329" s="121"/>
    </row>
    <row r="40330" spans="16:26" x14ac:dyDescent="0.25">
      <c r="P40330" s="121"/>
      <c r="R40330" s="121"/>
      <c r="T40330" s="121"/>
      <c r="V40330" s="121"/>
      <c r="X40330" s="121"/>
      <c r="Z40330" s="121"/>
    </row>
    <row r="40331" spans="16:26" x14ac:dyDescent="0.25">
      <c r="P40331" s="122"/>
      <c r="R40331" s="122"/>
      <c r="T40331" s="122"/>
      <c r="V40331" s="122"/>
      <c r="X40331" s="122"/>
      <c r="Z40331" s="122"/>
    </row>
    <row r="40332" spans="16:26" x14ac:dyDescent="0.25">
      <c r="P40332" s="118"/>
      <c r="R40332" s="118"/>
      <c r="T40332" s="118"/>
      <c r="V40332" s="118"/>
      <c r="X40332" s="118"/>
      <c r="Z40332" s="118"/>
    </row>
    <row r="40333" spans="16:26" x14ac:dyDescent="0.25">
      <c r="P40333" s="119"/>
      <c r="R40333" s="119"/>
      <c r="T40333" s="119"/>
      <c r="V40333" s="119"/>
      <c r="X40333" s="119"/>
      <c r="Z40333" s="119"/>
    </row>
    <row r="40334" spans="16:26" x14ac:dyDescent="0.25">
      <c r="P40334" s="119"/>
      <c r="R40334" s="119"/>
      <c r="T40334" s="119"/>
      <c r="V40334" s="119"/>
      <c r="X40334" s="119"/>
      <c r="Z40334" s="119"/>
    </row>
    <row r="40335" spans="16:26" x14ac:dyDescent="0.25">
      <c r="P40335" s="120"/>
      <c r="R40335" s="120"/>
      <c r="T40335" s="120"/>
      <c r="V40335" s="120"/>
      <c r="X40335" s="120"/>
      <c r="Z40335" s="120"/>
    </row>
    <row r="40336" spans="16:26" x14ac:dyDescent="0.25">
      <c r="P40336" s="119"/>
      <c r="R40336" s="119"/>
      <c r="T40336" s="119"/>
      <c r="V40336" s="119"/>
      <c r="X40336" s="119"/>
      <c r="Z40336" s="119"/>
    </row>
    <row r="40337" spans="16:26" x14ac:dyDescent="0.25">
      <c r="P40337" s="119"/>
      <c r="R40337" s="119"/>
      <c r="T40337" s="119"/>
      <c r="V40337" s="119"/>
      <c r="X40337" s="119"/>
      <c r="Z40337" s="119"/>
    </row>
    <row r="40338" spans="16:26" x14ac:dyDescent="0.25">
      <c r="P40338" s="120"/>
      <c r="R40338" s="120"/>
      <c r="T40338" s="120"/>
      <c r="V40338" s="120"/>
      <c r="X40338" s="120"/>
      <c r="Z40338" s="120"/>
    </row>
    <row r="40339" spans="16:26" x14ac:dyDescent="0.25">
      <c r="P40339" s="119"/>
      <c r="R40339" s="119"/>
      <c r="T40339" s="119"/>
      <c r="V40339" s="119"/>
      <c r="X40339" s="119"/>
      <c r="Z40339" s="119"/>
    </row>
    <row r="40340" spans="16:26" x14ac:dyDescent="0.25">
      <c r="P40340" s="120"/>
      <c r="R40340" s="120"/>
      <c r="T40340" s="120"/>
      <c r="V40340" s="120"/>
      <c r="X40340" s="120"/>
      <c r="Z40340" s="120"/>
    </row>
    <row r="40341" spans="16:26" x14ac:dyDescent="0.25">
      <c r="P40341" s="119"/>
      <c r="R40341" s="119"/>
      <c r="T40341" s="119"/>
      <c r="V40341" s="119"/>
      <c r="X40341" s="119"/>
      <c r="Z40341" s="119"/>
    </row>
    <row r="40342" spans="16:26" x14ac:dyDescent="0.25">
      <c r="P40342" s="119"/>
      <c r="R40342" s="119"/>
      <c r="T40342" s="119"/>
      <c r="V40342" s="119"/>
      <c r="X40342" s="119"/>
      <c r="Z40342" s="119"/>
    </row>
    <row r="40343" spans="16:26" x14ac:dyDescent="0.25">
      <c r="P40343" s="119"/>
      <c r="R40343" s="119"/>
      <c r="T40343" s="119"/>
      <c r="V40343" s="119"/>
      <c r="X40343" s="119"/>
      <c r="Z40343" s="119"/>
    </row>
    <row r="40344" spans="16:26" x14ac:dyDescent="0.25">
      <c r="P40344" s="121"/>
      <c r="R40344" s="121"/>
      <c r="T40344" s="121"/>
      <c r="V40344" s="121"/>
      <c r="X40344" s="121"/>
      <c r="Z40344" s="121"/>
    </row>
    <row r="40345" spans="16:26" x14ac:dyDescent="0.25">
      <c r="P40345" s="121"/>
      <c r="R40345" s="121"/>
      <c r="T40345" s="121"/>
      <c r="V40345" s="121"/>
      <c r="X40345" s="121"/>
      <c r="Z40345" s="121"/>
    </row>
    <row r="40346" spans="16:26" x14ac:dyDescent="0.25">
      <c r="P40346" s="121"/>
      <c r="R40346" s="121"/>
      <c r="T40346" s="121"/>
      <c r="V40346" s="121"/>
      <c r="X40346" s="121"/>
      <c r="Z40346" s="121"/>
    </row>
    <row r="40347" spans="16:26" x14ac:dyDescent="0.25">
      <c r="P40347" s="121"/>
      <c r="R40347" s="121"/>
      <c r="T40347" s="121"/>
      <c r="V40347" s="121"/>
      <c r="X40347" s="121"/>
      <c r="Z40347" s="121"/>
    </row>
    <row r="40348" spans="16:26" x14ac:dyDescent="0.25">
      <c r="P40348" s="122"/>
      <c r="R40348" s="122"/>
      <c r="T40348" s="122"/>
      <c r="V40348" s="122"/>
      <c r="X40348" s="122"/>
      <c r="Z40348" s="122"/>
    </row>
    <row r="40349" spans="16:26" x14ac:dyDescent="0.25">
      <c r="P40349" s="118"/>
      <c r="R40349" s="118"/>
      <c r="T40349" s="118"/>
      <c r="V40349" s="118"/>
      <c r="X40349" s="118"/>
      <c r="Z40349" s="118"/>
    </row>
    <row r="40350" spans="16:26" x14ac:dyDescent="0.25">
      <c r="P40350" s="119"/>
      <c r="R40350" s="119"/>
      <c r="T40350" s="119"/>
      <c r="V40350" s="119"/>
      <c r="X40350" s="119"/>
      <c r="Z40350" s="119"/>
    </row>
    <row r="40351" spans="16:26" x14ac:dyDescent="0.25">
      <c r="P40351" s="119"/>
      <c r="R40351" s="119"/>
      <c r="T40351" s="119"/>
      <c r="V40351" s="119"/>
      <c r="X40351" s="119"/>
      <c r="Z40351" s="119"/>
    </row>
    <row r="40352" spans="16:26" x14ac:dyDescent="0.25">
      <c r="P40352" s="120"/>
      <c r="R40352" s="120"/>
      <c r="T40352" s="120"/>
      <c r="V40352" s="120"/>
      <c r="X40352" s="120"/>
      <c r="Z40352" s="120"/>
    </row>
    <row r="40353" spans="16:26" x14ac:dyDescent="0.25">
      <c r="P40353" s="119"/>
      <c r="R40353" s="119"/>
      <c r="T40353" s="119"/>
      <c r="V40353" s="119"/>
      <c r="X40353" s="119"/>
      <c r="Z40353" s="119"/>
    </row>
    <row r="40354" spans="16:26" x14ac:dyDescent="0.25">
      <c r="P40354" s="119"/>
      <c r="R40354" s="119"/>
      <c r="T40354" s="119"/>
      <c r="V40354" s="119"/>
      <c r="X40354" s="119"/>
      <c r="Z40354" s="119"/>
    </row>
    <row r="40355" spans="16:26" x14ac:dyDescent="0.25">
      <c r="P40355" s="120"/>
      <c r="R40355" s="120"/>
      <c r="T40355" s="120"/>
      <c r="V40355" s="120"/>
      <c r="X40355" s="120"/>
      <c r="Z40355" s="120"/>
    </row>
    <row r="40356" spans="16:26" x14ac:dyDescent="0.25">
      <c r="P40356" s="119"/>
      <c r="R40356" s="119"/>
      <c r="T40356" s="119"/>
      <c r="V40356" s="119"/>
      <c r="X40356" s="119"/>
      <c r="Z40356" s="119"/>
    </row>
    <row r="40357" spans="16:26" x14ac:dyDescent="0.25">
      <c r="P40357" s="120"/>
      <c r="R40357" s="120"/>
      <c r="T40357" s="120"/>
      <c r="V40357" s="120"/>
      <c r="X40357" s="120"/>
      <c r="Z40357" s="120"/>
    </row>
    <row r="40358" spans="16:26" x14ac:dyDescent="0.25">
      <c r="P40358" s="119"/>
      <c r="R40358" s="119"/>
      <c r="T40358" s="119"/>
      <c r="V40358" s="119"/>
      <c r="X40358" s="119"/>
      <c r="Z40358" s="119"/>
    </row>
    <row r="40359" spans="16:26" x14ac:dyDescent="0.25">
      <c r="P40359" s="119"/>
      <c r="R40359" s="119"/>
      <c r="T40359" s="119"/>
      <c r="V40359" s="119"/>
      <c r="X40359" s="119"/>
      <c r="Z40359" s="119"/>
    </row>
    <row r="40360" spans="16:26" x14ac:dyDescent="0.25">
      <c r="P40360" s="119"/>
      <c r="R40360" s="119"/>
      <c r="T40360" s="119"/>
      <c r="V40360" s="119"/>
      <c r="X40360" s="119"/>
      <c r="Z40360" s="119"/>
    </row>
    <row r="40361" spans="16:26" x14ac:dyDescent="0.25">
      <c r="P40361" s="121"/>
      <c r="R40361" s="121"/>
      <c r="T40361" s="121"/>
      <c r="V40361" s="121"/>
      <c r="X40361" s="121"/>
      <c r="Z40361" s="121"/>
    </row>
    <row r="40362" spans="16:26" x14ac:dyDescent="0.25">
      <c r="P40362" s="121"/>
      <c r="R40362" s="121"/>
      <c r="T40362" s="121"/>
      <c r="V40362" s="121"/>
      <c r="X40362" s="121"/>
      <c r="Z40362" s="121"/>
    </row>
    <row r="40363" spans="16:26" x14ac:dyDescent="0.25">
      <c r="P40363" s="121"/>
      <c r="R40363" s="121"/>
      <c r="T40363" s="121"/>
      <c r="V40363" s="121"/>
      <c r="X40363" s="121"/>
      <c r="Z40363" s="121"/>
    </row>
    <row r="40364" spans="16:26" x14ac:dyDescent="0.25">
      <c r="P40364" s="121"/>
      <c r="R40364" s="121"/>
      <c r="T40364" s="121"/>
      <c r="V40364" s="121"/>
      <c r="X40364" s="121"/>
      <c r="Z40364" s="121"/>
    </row>
    <row r="40365" spans="16:26" x14ac:dyDescent="0.25">
      <c r="P40365" s="122"/>
      <c r="R40365" s="122"/>
      <c r="T40365" s="122"/>
      <c r="V40365" s="122"/>
      <c r="X40365" s="122"/>
      <c r="Z40365" s="122"/>
    </row>
    <row r="40366" spans="16:26" x14ac:dyDescent="0.25">
      <c r="P40366" s="118"/>
      <c r="R40366" s="118"/>
      <c r="T40366" s="118"/>
      <c r="V40366" s="118"/>
      <c r="X40366" s="118"/>
      <c r="Z40366" s="118"/>
    </row>
    <row r="40367" spans="16:26" x14ac:dyDescent="0.25">
      <c r="P40367" s="119"/>
      <c r="R40367" s="119"/>
      <c r="T40367" s="119"/>
      <c r="V40367" s="119"/>
      <c r="X40367" s="119"/>
      <c r="Z40367" s="119"/>
    </row>
    <row r="40368" spans="16:26" x14ac:dyDescent="0.25">
      <c r="P40368" s="119"/>
      <c r="R40368" s="119"/>
      <c r="T40368" s="119"/>
      <c r="V40368" s="119"/>
      <c r="X40368" s="119"/>
      <c r="Z40368" s="119"/>
    </row>
    <row r="40369" spans="16:26" x14ac:dyDescent="0.25">
      <c r="P40369" s="120"/>
      <c r="R40369" s="120"/>
      <c r="T40369" s="120"/>
      <c r="V40369" s="120"/>
      <c r="X40369" s="120"/>
      <c r="Z40369" s="120"/>
    </row>
    <row r="40370" spans="16:26" x14ac:dyDescent="0.25">
      <c r="P40370" s="119"/>
      <c r="R40370" s="119"/>
      <c r="T40370" s="119"/>
      <c r="V40370" s="119"/>
      <c r="X40370" s="119"/>
      <c r="Z40370" s="119"/>
    </row>
    <row r="40371" spans="16:26" x14ac:dyDescent="0.25">
      <c r="P40371" s="119"/>
      <c r="R40371" s="119"/>
      <c r="T40371" s="119"/>
      <c r="V40371" s="119"/>
      <c r="X40371" s="119"/>
      <c r="Z40371" s="119"/>
    </row>
    <row r="40372" spans="16:26" x14ac:dyDescent="0.25">
      <c r="P40372" s="120"/>
      <c r="R40372" s="120"/>
      <c r="T40372" s="120"/>
      <c r="V40372" s="120"/>
      <c r="X40372" s="120"/>
      <c r="Z40372" s="120"/>
    </row>
    <row r="40373" spans="16:26" x14ac:dyDescent="0.25">
      <c r="P40373" s="119"/>
      <c r="R40373" s="119"/>
      <c r="T40373" s="119"/>
      <c r="V40373" s="119"/>
      <c r="X40373" s="119"/>
      <c r="Z40373" s="119"/>
    </row>
    <row r="40374" spans="16:26" x14ac:dyDescent="0.25">
      <c r="P40374" s="120"/>
      <c r="R40374" s="120"/>
      <c r="T40374" s="120"/>
      <c r="V40374" s="120"/>
      <c r="X40374" s="120"/>
      <c r="Z40374" s="120"/>
    </row>
    <row r="40375" spans="16:26" x14ac:dyDescent="0.25">
      <c r="P40375" s="119"/>
      <c r="R40375" s="119"/>
      <c r="T40375" s="119"/>
      <c r="V40375" s="119"/>
      <c r="X40375" s="119"/>
      <c r="Z40375" s="119"/>
    </row>
    <row r="40376" spans="16:26" x14ac:dyDescent="0.25">
      <c r="P40376" s="119"/>
      <c r="R40376" s="119"/>
      <c r="T40376" s="119"/>
      <c r="V40376" s="119"/>
      <c r="X40376" s="119"/>
      <c r="Z40376" s="119"/>
    </row>
    <row r="40377" spans="16:26" x14ac:dyDescent="0.25">
      <c r="P40377" s="119"/>
      <c r="R40377" s="119"/>
      <c r="T40377" s="119"/>
      <c r="V40377" s="119"/>
      <c r="X40377" s="119"/>
      <c r="Z40377" s="119"/>
    </row>
    <row r="40378" spans="16:26" x14ac:dyDescent="0.25">
      <c r="P40378" s="121"/>
      <c r="R40378" s="121"/>
      <c r="T40378" s="121"/>
      <c r="V40378" s="121"/>
      <c r="X40378" s="121"/>
      <c r="Z40378" s="121"/>
    </row>
    <row r="40379" spans="16:26" x14ac:dyDescent="0.25">
      <c r="P40379" s="121"/>
      <c r="R40379" s="121"/>
      <c r="T40379" s="121"/>
      <c r="V40379" s="121"/>
      <c r="X40379" s="121"/>
      <c r="Z40379" s="121"/>
    </row>
    <row r="40380" spans="16:26" x14ac:dyDescent="0.25">
      <c r="P40380" s="121"/>
      <c r="R40380" s="121"/>
      <c r="T40380" s="121"/>
      <c r="V40380" s="121"/>
      <c r="X40380" s="121"/>
      <c r="Z40380" s="121"/>
    </row>
    <row r="40381" spans="16:26" x14ac:dyDescent="0.25">
      <c r="P40381" s="121"/>
      <c r="R40381" s="121"/>
      <c r="T40381" s="121"/>
      <c r="V40381" s="121"/>
      <c r="X40381" s="121"/>
      <c r="Z40381" s="121"/>
    </row>
    <row r="40382" spans="16:26" x14ac:dyDescent="0.25">
      <c r="P40382" s="122"/>
      <c r="R40382" s="122"/>
      <c r="T40382" s="122"/>
      <c r="V40382" s="122"/>
      <c r="X40382" s="122"/>
      <c r="Z40382" s="122"/>
    </row>
    <row r="40383" spans="16:26" x14ac:dyDescent="0.25">
      <c r="P40383" s="118"/>
      <c r="R40383" s="118"/>
      <c r="T40383" s="118"/>
      <c r="V40383" s="118"/>
      <c r="X40383" s="118"/>
      <c r="Z40383" s="118"/>
    </row>
    <row r="40384" spans="16:26" x14ac:dyDescent="0.25">
      <c r="P40384" s="119"/>
      <c r="R40384" s="119"/>
      <c r="T40384" s="119"/>
      <c r="V40384" s="119"/>
      <c r="X40384" s="119"/>
      <c r="Z40384" s="119"/>
    </row>
    <row r="40385" spans="16:26" x14ac:dyDescent="0.25">
      <c r="P40385" s="119"/>
      <c r="R40385" s="119"/>
      <c r="T40385" s="119"/>
      <c r="V40385" s="119"/>
      <c r="X40385" s="119"/>
      <c r="Z40385" s="119"/>
    </row>
    <row r="40386" spans="16:26" x14ac:dyDescent="0.25">
      <c r="P40386" s="120"/>
      <c r="R40386" s="120"/>
      <c r="T40386" s="120"/>
      <c r="V40386" s="120"/>
      <c r="X40386" s="120"/>
      <c r="Z40386" s="120"/>
    </row>
    <row r="40387" spans="16:26" x14ac:dyDescent="0.25">
      <c r="P40387" s="119"/>
      <c r="R40387" s="119"/>
      <c r="T40387" s="119"/>
      <c r="V40387" s="119"/>
      <c r="X40387" s="119"/>
      <c r="Z40387" s="119"/>
    </row>
    <row r="40388" spans="16:26" x14ac:dyDescent="0.25">
      <c r="P40388" s="119"/>
      <c r="R40388" s="119"/>
      <c r="T40388" s="119"/>
      <c r="V40388" s="119"/>
      <c r="X40388" s="119"/>
      <c r="Z40388" s="119"/>
    </row>
    <row r="40389" spans="16:26" x14ac:dyDescent="0.25">
      <c r="P40389" s="120"/>
      <c r="R40389" s="120"/>
      <c r="T40389" s="120"/>
      <c r="V40389" s="120"/>
      <c r="X40389" s="120"/>
      <c r="Z40389" s="120"/>
    </row>
    <row r="40390" spans="16:26" x14ac:dyDescent="0.25">
      <c r="P40390" s="119"/>
      <c r="R40390" s="119"/>
      <c r="T40390" s="119"/>
      <c r="V40390" s="119"/>
      <c r="X40390" s="119"/>
      <c r="Z40390" s="119"/>
    </row>
    <row r="40391" spans="16:26" x14ac:dyDescent="0.25">
      <c r="P40391" s="120"/>
      <c r="R40391" s="120"/>
      <c r="T40391" s="120"/>
      <c r="V40391" s="120"/>
      <c r="X40391" s="120"/>
      <c r="Z40391" s="120"/>
    </row>
    <row r="40392" spans="16:26" x14ac:dyDescent="0.25">
      <c r="P40392" s="119"/>
      <c r="R40392" s="119"/>
      <c r="T40392" s="119"/>
      <c r="V40392" s="119"/>
      <c r="X40392" s="119"/>
      <c r="Z40392" s="119"/>
    </row>
    <row r="40393" spans="16:26" x14ac:dyDescent="0.25">
      <c r="P40393" s="119"/>
      <c r="R40393" s="119"/>
      <c r="T40393" s="119"/>
      <c r="V40393" s="119"/>
      <c r="X40393" s="119"/>
      <c r="Z40393" s="119"/>
    </row>
    <row r="40394" spans="16:26" x14ac:dyDescent="0.25">
      <c r="P40394" s="119"/>
      <c r="R40394" s="119"/>
      <c r="T40394" s="119"/>
      <c r="V40394" s="119"/>
      <c r="X40394" s="119"/>
      <c r="Z40394" s="119"/>
    </row>
    <row r="40395" spans="16:26" x14ac:dyDescent="0.25">
      <c r="P40395" s="121"/>
      <c r="R40395" s="121"/>
      <c r="T40395" s="121"/>
      <c r="V40395" s="121"/>
      <c r="X40395" s="121"/>
      <c r="Z40395" s="121"/>
    </row>
    <row r="40396" spans="16:26" x14ac:dyDescent="0.25">
      <c r="P40396" s="121"/>
      <c r="R40396" s="121"/>
      <c r="T40396" s="121"/>
      <c r="V40396" s="121"/>
      <c r="X40396" s="121"/>
      <c r="Z40396" s="121"/>
    </row>
    <row r="40397" spans="16:26" x14ac:dyDescent="0.25">
      <c r="P40397" s="121"/>
      <c r="R40397" s="121"/>
      <c r="T40397" s="121"/>
      <c r="V40397" s="121"/>
      <c r="X40397" s="121"/>
      <c r="Z40397" s="121"/>
    </row>
    <row r="40398" spans="16:26" x14ac:dyDescent="0.25">
      <c r="P40398" s="121"/>
      <c r="R40398" s="121"/>
      <c r="T40398" s="121"/>
      <c r="V40398" s="121"/>
      <c r="X40398" s="121"/>
      <c r="Z40398" s="121"/>
    </row>
    <row r="40399" spans="16:26" x14ac:dyDescent="0.25">
      <c r="P40399" s="122"/>
      <c r="R40399" s="122"/>
      <c r="T40399" s="122"/>
      <c r="V40399" s="122"/>
      <c r="X40399" s="122"/>
      <c r="Z40399" s="122"/>
    </row>
    <row r="40400" spans="16:26" x14ac:dyDescent="0.25">
      <c r="P40400" s="118"/>
      <c r="R40400" s="118"/>
      <c r="T40400" s="118"/>
      <c r="V40400" s="118"/>
      <c r="X40400" s="118"/>
      <c r="Z40400" s="118"/>
    </row>
    <row r="40401" spans="16:26" x14ac:dyDescent="0.25">
      <c r="P40401" s="119"/>
      <c r="R40401" s="119"/>
      <c r="T40401" s="119"/>
      <c r="V40401" s="119"/>
      <c r="X40401" s="119"/>
      <c r="Z40401" s="119"/>
    </row>
    <row r="40402" spans="16:26" x14ac:dyDescent="0.25">
      <c r="P40402" s="119"/>
      <c r="R40402" s="119"/>
      <c r="T40402" s="119"/>
      <c r="V40402" s="119"/>
      <c r="X40402" s="119"/>
      <c r="Z40402" s="119"/>
    </row>
    <row r="40403" spans="16:26" x14ac:dyDescent="0.25">
      <c r="P40403" s="120"/>
      <c r="R40403" s="120"/>
      <c r="T40403" s="120"/>
      <c r="V40403" s="120"/>
      <c r="X40403" s="120"/>
      <c r="Z40403" s="120"/>
    </row>
    <row r="40404" spans="16:26" x14ac:dyDescent="0.25">
      <c r="P40404" s="119"/>
      <c r="R40404" s="119"/>
      <c r="T40404" s="119"/>
      <c r="V40404" s="119"/>
      <c r="X40404" s="119"/>
      <c r="Z40404" s="119"/>
    </row>
    <row r="40405" spans="16:26" x14ac:dyDescent="0.25">
      <c r="P40405" s="119"/>
      <c r="R40405" s="119"/>
      <c r="T40405" s="119"/>
      <c r="V40405" s="119"/>
      <c r="X40405" s="119"/>
      <c r="Z40405" s="119"/>
    </row>
    <row r="40406" spans="16:26" x14ac:dyDescent="0.25">
      <c r="P40406" s="120"/>
      <c r="R40406" s="120"/>
      <c r="T40406" s="120"/>
      <c r="V40406" s="120"/>
      <c r="X40406" s="120"/>
      <c r="Z40406" s="120"/>
    </row>
    <row r="40407" spans="16:26" x14ac:dyDescent="0.25">
      <c r="P40407" s="119"/>
      <c r="R40407" s="119"/>
      <c r="T40407" s="119"/>
      <c r="V40407" s="119"/>
      <c r="X40407" s="119"/>
      <c r="Z40407" s="119"/>
    </row>
    <row r="40408" spans="16:26" x14ac:dyDescent="0.25">
      <c r="P40408" s="120"/>
      <c r="R40408" s="120"/>
      <c r="T40408" s="120"/>
      <c r="V40408" s="120"/>
      <c r="X40408" s="120"/>
      <c r="Z40408" s="120"/>
    </row>
    <row r="40409" spans="16:26" x14ac:dyDescent="0.25">
      <c r="P40409" s="119"/>
      <c r="R40409" s="119"/>
      <c r="T40409" s="119"/>
      <c r="V40409" s="119"/>
      <c r="X40409" s="119"/>
      <c r="Z40409" s="119"/>
    </row>
    <row r="40410" spans="16:26" x14ac:dyDescent="0.25">
      <c r="P40410" s="119"/>
      <c r="R40410" s="119"/>
      <c r="T40410" s="119"/>
      <c r="V40410" s="119"/>
      <c r="X40410" s="119"/>
      <c r="Z40410" s="119"/>
    </row>
    <row r="40411" spans="16:26" x14ac:dyDescent="0.25">
      <c r="P40411" s="119"/>
      <c r="R40411" s="119"/>
      <c r="T40411" s="119"/>
      <c r="V40411" s="119"/>
      <c r="X40411" s="119"/>
      <c r="Z40411" s="119"/>
    </row>
    <row r="40412" spans="16:26" x14ac:dyDescent="0.25">
      <c r="P40412" s="121"/>
      <c r="R40412" s="121"/>
      <c r="T40412" s="121"/>
      <c r="V40412" s="121"/>
      <c r="X40412" s="121"/>
      <c r="Z40412" s="121"/>
    </row>
    <row r="40413" spans="16:26" x14ac:dyDescent="0.25">
      <c r="P40413" s="121"/>
      <c r="R40413" s="121"/>
      <c r="T40413" s="121"/>
      <c r="V40413" s="121"/>
      <c r="X40413" s="121"/>
      <c r="Z40413" s="121"/>
    </row>
    <row r="40414" spans="16:26" x14ac:dyDescent="0.25">
      <c r="P40414" s="121"/>
      <c r="R40414" s="121"/>
      <c r="T40414" s="121"/>
      <c r="V40414" s="121"/>
      <c r="X40414" s="121"/>
      <c r="Z40414" s="121"/>
    </row>
    <row r="40415" spans="16:26" x14ac:dyDescent="0.25">
      <c r="P40415" s="121"/>
      <c r="R40415" s="121"/>
      <c r="T40415" s="121"/>
      <c r="V40415" s="121"/>
      <c r="X40415" s="121"/>
      <c r="Z40415" s="121"/>
    </row>
    <row r="40416" spans="16:26" x14ac:dyDescent="0.25">
      <c r="P40416" s="122"/>
      <c r="R40416" s="122"/>
      <c r="T40416" s="122"/>
      <c r="V40416" s="122"/>
      <c r="X40416" s="122"/>
      <c r="Z40416" s="122"/>
    </row>
    <row r="40417" spans="16:26" x14ac:dyDescent="0.25">
      <c r="P40417" s="118"/>
      <c r="R40417" s="118"/>
      <c r="T40417" s="118"/>
      <c r="V40417" s="118"/>
      <c r="X40417" s="118"/>
      <c r="Z40417" s="118"/>
    </row>
    <row r="40418" spans="16:26" x14ac:dyDescent="0.25">
      <c r="P40418" s="119"/>
      <c r="R40418" s="119"/>
      <c r="T40418" s="119"/>
      <c r="V40418" s="119"/>
      <c r="X40418" s="119"/>
      <c r="Z40418" s="119"/>
    </row>
    <row r="40419" spans="16:26" x14ac:dyDescent="0.25">
      <c r="P40419" s="119"/>
      <c r="R40419" s="119"/>
      <c r="T40419" s="119"/>
      <c r="V40419" s="119"/>
      <c r="X40419" s="119"/>
      <c r="Z40419" s="119"/>
    </row>
    <row r="40420" spans="16:26" x14ac:dyDescent="0.25">
      <c r="P40420" s="120"/>
      <c r="R40420" s="120"/>
      <c r="T40420" s="120"/>
      <c r="V40420" s="120"/>
      <c r="X40420" s="120"/>
      <c r="Z40420" s="120"/>
    </row>
    <row r="40421" spans="16:26" x14ac:dyDescent="0.25">
      <c r="P40421" s="119"/>
      <c r="R40421" s="119"/>
      <c r="T40421" s="119"/>
      <c r="V40421" s="119"/>
      <c r="X40421" s="119"/>
      <c r="Z40421" s="119"/>
    </row>
    <row r="40422" spans="16:26" x14ac:dyDescent="0.25">
      <c r="P40422" s="119"/>
      <c r="R40422" s="119"/>
      <c r="T40422" s="119"/>
      <c r="V40422" s="119"/>
      <c r="X40422" s="119"/>
      <c r="Z40422" s="119"/>
    </row>
    <row r="40423" spans="16:26" x14ac:dyDescent="0.25">
      <c r="P40423" s="120"/>
      <c r="R40423" s="120"/>
      <c r="T40423" s="120"/>
      <c r="V40423" s="120"/>
      <c r="X40423" s="120"/>
      <c r="Z40423" s="120"/>
    </row>
    <row r="40424" spans="16:26" x14ac:dyDescent="0.25">
      <c r="P40424" s="119"/>
      <c r="R40424" s="119"/>
      <c r="T40424" s="119"/>
      <c r="V40424" s="119"/>
      <c r="X40424" s="119"/>
      <c r="Z40424" s="119"/>
    </row>
    <row r="40425" spans="16:26" x14ac:dyDescent="0.25">
      <c r="P40425" s="120"/>
      <c r="R40425" s="120"/>
      <c r="T40425" s="120"/>
      <c r="V40425" s="120"/>
      <c r="X40425" s="120"/>
      <c r="Z40425" s="120"/>
    </row>
    <row r="40426" spans="16:26" x14ac:dyDescent="0.25">
      <c r="P40426" s="119"/>
      <c r="R40426" s="119"/>
      <c r="T40426" s="119"/>
      <c r="V40426" s="119"/>
      <c r="X40426" s="119"/>
      <c r="Z40426" s="119"/>
    </row>
    <row r="40427" spans="16:26" x14ac:dyDescent="0.25">
      <c r="P40427" s="119"/>
      <c r="R40427" s="119"/>
      <c r="T40427" s="119"/>
      <c r="V40427" s="119"/>
      <c r="X40427" s="119"/>
      <c r="Z40427" s="119"/>
    </row>
    <row r="40428" spans="16:26" x14ac:dyDescent="0.25">
      <c r="P40428" s="119"/>
      <c r="R40428" s="119"/>
      <c r="T40428" s="119"/>
      <c r="V40428" s="119"/>
      <c r="X40428" s="119"/>
      <c r="Z40428" s="119"/>
    </row>
    <row r="40429" spans="16:26" x14ac:dyDescent="0.25">
      <c r="P40429" s="121"/>
      <c r="R40429" s="121"/>
      <c r="T40429" s="121"/>
      <c r="V40429" s="121"/>
      <c r="X40429" s="121"/>
      <c r="Z40429" s="121"/>
    </row>
    <row r="40430" spans="16:26" x14ac:dyDescent="0.25">
      <c r="P40430" s="121"/>
      <c r="R40430" s="121"/>
      <c r="T40430" s="121"/>
      <c r="V40430" s="121"/>
      <c r="X40430" s="121"/>
      <c r="Z40430" s="121"/>
    </row>
    <row r="40431" spans="16:26" x14ac:dyDescent="0.25">
      <c r="P40431" s="121"/>
      <c r="R40431" s="121"/>
      <c r="T40431" s="121"/>
      <c r="V40431" s="121"/>
      <c r="X40431" s="121"/>
      <c r="Z40431" s="121"/>
    </row>
    <row r="40432" spans="16:26" x14ac:dyDescent="0.25">
      <c r="P40432" s="121"/>
      <c r="R40432" s="121"/>
      <c r="T40432" s="121"/>
      <c r="V40432" s="121"/>
      <c r="X40432" s="121"/>
      <c r="Z40432" s="121"/>
    </row>
    <row r="40433" spans="16:26" x14ac:dyDescent="0.25">
      <c r="P40433" s="122"/>
      <c r="R40433" s="122"/>
      <c r="T40433" s="122"/>
      <c r="V40433" s="122"/>
      <c r="X40433" s="122"/>
      <c r="Z40433" s="122"/>
    </row>
    <row r="40434" spans="16:26" x14ac:dyDescent="0.25">
      <c r="P40434" s="118"/>
      <c r="R40434" s="118"/>
      <c r="T40434" s="118"/>
      <c r="V40434" s="118"/>
      <c r="X40434" s="118"/>
      <c r="Z40434" s="118"/>
    </row>
    <row r="40435" spans="16:26" x14ac:dyDescent="0.25">
      <c r="P40435" s="119"/>
      <c r="R40435" s="119"/>
      <c r="T40435" s="119"/>
      <c r="V40435" s="119"/>
      <c r="X40435" s="119"/>
      <c r="Z40435" s="119"/>
    </row>
    <row r="40436" spans="16:26" x14ac:dyDescent="0.25">
      <c r="P40436" s="119"/>
      <c r="R40436" s="119"/>
      <c r="T40436" s="119"/>
      <c r="V40436" s="119"/>
      <c r="X40436" s="119"/>
      <c r="Z40436" s="119"/>
    </row>
    <row r="40437" spans="16:26" x14ac:dyDescent="0.25">
      <c r="P40437" s="120"/>
      <c r="R40437" s="120"/>
      <c r="T40437" s="120"/>
      <c r="V40437" s="120"/>
      <c r="X40437" s="120"/>
      <c r="Z40437" s="120"/>
    </row>
    <row r="40438" spans="16:26" x14ac:dyDescent="0.25">
      <c r="P40438" s="119"/>
      <c r="R40438" s="119"/>
      <c r="T40438" s="119"/>
      <c r="V40438" s="119"/>
      <c r="X40438" s="119"/>
      <c r="Z40438" s="119"/>
    </row>
    <row r="40439" spans="16:26" x14ac:dyDescent="0.25">
      <c r="P40439" s="119"/>
      <c r="R40439" s="119"/>
      <c r="T40439" s="119"/>
      <c r="V40439" s="119"/>
      <c r="X40439" s="119"/>
      <c r="Z40439" s="119"/>
    </row>
    <row r="40440" spans="16:26" x14ac:dyDescent="0.25">
      <c r="P40440" s="120"/>
      <c r="R40440" s="120"/>
      <c r="T40440" s="120"/>
      <c r="V40440" s="120"/>
      <c r="X40440" s="120"/>
      <c r="Z40440" s="120"/>
    </row>
    <row r="40441" spans="16:26" x14ac:dyDescent="0.25">
      <c r="P40441" s="119"/>
      <c r="R40441" s="119"/>
      <c r="T40441" s="119"/>
      <c r="V40441" s="119"/>
      <c r="X40441" s="119"/>
      <c r="Z40441" s="119"/>
    </row>
    <row r="40442" spans="16:26" x14ac:dyDescent="0.25">
      <c r="P40442" s="120"/>
      <c r="R40442" s="120"/>
      <c r="T40442" s="120"/>
      <c r="V40442" s="120"/>
      <c r="X40442" s="120"/>
      <c r="Z40442" s="120"/>
    </row>
    <row r="40443" spans="16:26" x14ac:dyDescent="0.25">
      <c r="P40443" s="119"/>
      <c r="R40443" s="119"/>
      <c r="T40443" s="119"/>
      <c r="V40443" s="119"/>
      <c r="X40443" s="119"/>
      <c r="Z40443" s="119"/>
    </row>
    <row r="40444" spans="16:26" x14ac:dyDescent="0.25">
      <c r="P40444" s="119"/>
      <c r="R40444" s="119"/>
      <c r="T40444" s="119"/>
      <c r="V40444" s="119"/>
      <c r="X40444" s="119"/>
      <c r="Z40444" s="119"/>
    </row>
    <row r="40445" spans="16:26" x14ac:dyDescent="0.25">
      <c r="P40445" s="119"/>
      <c r="R40445" s="119"/>
      <c r="T40445" s="119"/>
      <c r="V40445" s="119"/>
      <c r="X40445" s="119"/>
      <c r="Z40445" s="119"/>
    </row>
    <row r="40446" spans="16:26" x14ac:dyDescent="0.25">
      <c r="P40446" s="121"/>
      <c r="R40446" s="121"/>
      <c r="T40446" s="121"/>
      <c r="V40446" s="121"/>
      <c r="X40446" s="121"/>
      <c r="Z40446" s="121"/>
    </row>
    <row r="40447" spans="16:26" x14ac:dyDescent="0.25">
      <c r="P40447" s="121"/>
      <c r="R40447" s="121"/>
      <c r="T40447" s="121"/>
      <c r="V40447" s="121"/>
      <c r="X40447" s="121"/>
      <c r="Z40447" s="121"/>
    </row>
    <row r="40448" spans="16:26" x14ac:dyDescent="0.25">
      <c r="P40448" s="121"/>
      <c r="R40448" s="121"/>
      <c r="T40448" s="121"/>
      <c r="V40448" s="121"/>
      <c r="X40448" s="121"/>
      <c r="Z40448" s="121"/>
    </row>
    <row r="40449" spans="16:26" x14ac:dyDescent="0.25">
      <c r="P40449" s="121"/>
      <c r="R40449" s="121"/>
      <c r="T40449" s="121"/>
      <c r="V40449" s="121"/>
      <c r="X40449" s="121"/>
      <c r="Z40449" s="121"/>
    </row>
    <row r="40450" spans="16:26" x14ac:dyDescent="0.25">
      <c r="P40450" s="122"/>
      <c r="R40450" s="122"/>
      <c r="T40450" s="122"/>
      <c r="V40450" s="122"/>
      <c r="X40450" s="122"/>
      <c r="Z40450" s="122"/>
    </row>
    <row r="40451" spans="16:26" x14ac:dyDescent="0.25">
      <c r="P40451" s="118"/>
      <c r="R40451" s="118"/>
      <c r="T40451" s="118"/>
      <c r="V40451" s="118"/>
      <c r="X40451" s="118"/>
      <c r="Z40451" s="118"/>
    </row>
    <row r="40452" spans="16:26" x14ac:dyDescent="0.25">
      <c r="P40452" s="119"/>
      <c r="R40452" s="119"/>
      <c r="T40452" s="119"/>
      <c r="V40452" s="119"/>
      <c r="X40452" s="119"/>
      <c r="Z40452" s="119"/>
    </row>
    <row r="40453" spans="16:26" x14ac:dyDescent="0.25">
      <c r="P40453" s="119"/>
      <c r="R40453" s="119"/>
      <c r="T40453" s="119"/>
      <c r="V40453" s="119"/>
      <c r="X40453" s="119"/>
      <c r="Z40453" s="119"/>
    </row>
    <row r="40454" spans="16:26" x14ac:dyDescent="0.25">
      <c r="P40454" s="120"/>
      <c r="R40454" s="120"/>
      <c r="T40454" s="120"/>
      <c r="V40454" s="120"/>
      <c r="X40454" s="120"/>
      <c r="Z40454" s="120"/>
    </row>
    <row r="40455" spans="16:26" x14ac:dyDescent="0.25">
      <c r="P40455" s="119"/>
      <c r="R40455" s="119"/>
      <c r="T40455" s="119"/>
      <c r="V40455" s="119"/>
      <c r="X40455" s="119"/>
      <c r="Z40455" s="119"/>
    </row>
    <row r="40456" spans="16:26" x14ac:dyDescent="0.25">
      <c r="P40456" s="119"/>
      <c r="R40456" s="119"/>
      <c r="T40456" s="119"/>
      <c r="V40456" s="119"/>
      <c r="X40456" s="119"/>
      <c r="Z40456" s="119"/>
    </row>
    <row r="40457" spans="16:26" x14ac:dyDescent="0.25">
      <c r="P40457" s="120"/>
      <c r="R40457" s="120"/>
      <c r="T40457" s="120"/>
      <c r="V40457" s="120"/>
      <c r="X40457" s="120"/>
      <c r="Z40457" s="120"/>
    </row>
    <row r="40458" spans="16:26" x14ac:dyDescent="0.25">
      <c r="P40458" s="119"/>
      <c r="R40458" s="119"/>
      <c r="T40458" s="119"/>
      <c r="V40458" s="119"/>
      <c r="X40458" s="119"/>
      <c r="Z40458" s="119"/>
    </row>
    <row r="40459" spans="16:26" x14ac:dyDescent="0.25">
      <c r="P40459" s="120"/>
      <c r="R40459" s="120"/>
      <c r="T40459" s="120"/>
      <c r="V40459" s="120"/>
      <c r="X40459" s="120"/>
      <c r="Z40459" s="120"/>
    </row>
    <row r="40460" spans="16:26" x14ac:dyDescent="0.25">
      <c r="P40460" s="119"/>
      <c r="R40460" s="119"/>
      <c r="T40460" s="119"/>
      <c r="V40460" s="119"/>
      <c r="X40460" s="119"/>
      <c r="Z40460" s="119"/>
    </row>
    <row r="40461" spans="16:26" x14ac:dyDescent="0.25">
      <c r="P40461" s="119"/>
      <c r="R40461" s="119"/>
      <c r="T40461" s="119"/>
      <c r="V40461" s="119"/>
      <c r="X40461" s="119"/>
      <c r="Z40461" s="119"/>
    </row>
    <row r="40462" spans="16:26" x14ac:dyDescent="0.25">
      <c r="P40462" s="119"/>
      <c r="R40462" s="119"/>
      <c r="T40462" s="119"/>
      <c r="V40462" s="119"/>
      <c r="X40462" s="119"/>
      <c r="Z40462" s="119"/>
    </row>
    <row r="40463" spans="16:26" x14ac:dyDescent="0.25">
      <c r="P40463" s="121"/>
      <c r="R40463" s="121"/>
      <c r="T40463" s="121"/>
      <c r="V40463" s="121"/>
      <c r="X40463" s="121"/>
      <c r="Z40463" s="121"/>
    </row>
    <row r="40464" spans="16:26" x14ac:dyDescent="0.25">
      <c r="P40464" s="121"/>
      <c r="R40464" s="121"/>
      <c r="T40464" s="121"/>
      <c r="V40464" s="121"/>
      <c r="X40464" s="121"/>
      <c r="Z40464" s="121"/>
    </row>
    <row r="40465" spans="16:26" x14ac:dyDescent="0.25">
      <c r="P40465" s="121"/>
      <c r="R40465" s="121"/>
      <c r="T40465" s="121"/>
      <c r="V40465" s="121"/>
      <c r="X40465" s="121"/>
      <c r="Z40465" s="121"/>
    </row>
    <row r="40466" spans="16:26" x14ac:dyDescent="0.25">
      <c r="P40466" s="121"/>
      <c r="R40466" s="121"/>
      <c r="T40466" s="121"/>
      <c r="V40466" s="121"/>
      <c r="X40466" s="121"/>
      <c r="Z40466" s="121"/>
    </row>
    <row r="40467" spans="16:26" x14ac:dyDescent="0.25">
      <c r="P40467" s="122"/>
      <c r="R40467" s="122"/>
      <c r="T40467" s="122"/>
      <c r="V40467" s="122"/>
      <c r="X40467" s="122"/>
      <c r="Z40467" s="122"/>
    </row>
    <row r="40468" spans="16:26" x14ac:dyDescent="0.25">
      <c r="P40468" s="118"/>
      <c r="R40468" s="118"/>
      <c r="T40468" s="118"/>
      <c r="V40468" s="118"/>
      <c r="X40468" s="118"/>
      <c r="Z40468" s="118"/>
    </row>
    <row r="40469" spans="16:26" x14ac:dyDescent="0.25">
      <c r="P40469" s="119"/>
      <c r="R40469" s="119"/>
      <c r="T40469" s="119"/>
      <c r="V40469" s="119"/>
      <c r="X40469" s="119"/>
      <c r="Z40469" s="119"/>
    </row>
    <row r="40470" spans="16:26" x14ac:dyDescent="0.25">
      <c r="P40470" s="119"/>
      <c r="R40470" s="119"/>
      <c r="T40470" s="119"/>
      <c r="V40470" s="119"/>
      <c r="X40470" s="119"/>
      <c r="Z40470" s="119"/>
    </row>
    <row r="40471" spans="16:26" x14ac:dyDescent="0.25">
      <c r="P40471" s="120"/>
      <c r="R40471" s="120"/>
      <c r="T40471" s="120"/>
      <c r="V40471" s="120"/>
      <c r="X40471" s="120"/>
      <c r="Z40471" s="120"/>
    </row>
    <row r="40472" spans="16:26" x14ac:dyDescent="0.25">
      <c r="P40472" s="119"/>
      <c r="R40472" s="119"/>
      <c r="T40472" s="119"/>
      <c r="V40472" s="119"/>
      <c r="X40472" s="119"/>
      <c r="Z40472" s="119"/>
    </row>
    <row r="40473" spans="16:26" x14ac:dyDescent="0.25">
      <c r="P40473" s="119"/>
      <c r="R40473" s="119"/>
      <c r="T40473" s="119"/>
      <c r="V40473" s="119"/>
      <c r="X40473" s="119"/>
      <c r="Z40473" s="119"/>
    </row>
    <row r="40474" spans="16:26" x14ac:dyDescent="0.25">
      <c r="P40474" s="120"/>
      <c r="R40474" s="120"/>
      <c r="T40474" s="120"/>
      <c r="V40474" s="120"/>
      <c r="X40474" s="120"/>
      <c r="Z40474" s="120"/>
    </row>
    <row r="40475" spans="16:26" x14ac:dyDescent="0.25">
      <c r="P40475" s="119"/>
      <c r="R40475" s="119"/>
      <c r="T40475" s="119"/>
      <c r="V40475" s="119"/>
      <c r="X40475" s="119"/>
      <c r="Z40475" s="119"/>
    </row>
    <row r="40476" spans="16:26" x14ac:dyDescent="0.25">
      <c r="P40476" s="120"/>
      <c r="R40476" s="120"/>
      <c r="T40476" s="120"/>
      <c r="V40476" s="120"/>
      <c r="X40476" s="120"/>
      <c r="Z40476" s="120"/>
    </row>
    <row r="40477" spans="16:26" x14ac:dyDescent="0.25">
      <c r="P40477" s="119"/>
      <c r="R40477" s="119"/>
      <c r="T40477" s="119"/>
      <c r="V40477" s="119"/>
      <c r="X40477" s="119"/>
      <c r="Z40477" s="119"/>
    </row>
    <row r="40478" spans="16:26" x14ac:dyDescent="0.25">
      <c r="P40478" s="119"/>
      <c r="R40478" s="119"/>
      <c r="T40478" s="119"/>
      <c r="V40478" s="119"/>
      <c r="X40478" s="119"/>
      <c r="Z40478" s="119"/>
    </row>
    <row r="40479" spans="16:26" x14ac:dyDescent="0.25">
      <c r="P40479" s="119"/>
      <c r="R40479" s="119"/>
      <c r="T40479" s="119"/>
      <c r="V40479" s="119"/>
      <c r="X40479" s="119"/>
      <c r="Z40479" s="119"/>
    </row>
    <row r="40480" spans="16:26" x14ac:dyDescent="0.25">
      <c r="P40480" s="121"/>
      <c r="R40480" s="121"/>
      <c r="T40480" s="121"/>
      <c r="V40480" s="121"/>
      <c r="X40480" s="121"/>
      <c r="Z40480" s="121"/>
    </row>
    <row r="40481" spans="16:26" x14ac:dyDescent="0.25">
      <c r="P40481" s="121"/>
      <c r="R40481" s="121"/>
      <c r="T40481" s="121"/>
      <c r="V40481" s="121"/>
      <c r="X40481" s="121"/>
      <c r="Z40481" s="121"/>
    </row>
    <row r="40482" spans="16:26" x14ac:dyDescent="0.25">
      <c r="P40482" s="121"/>
      <c r="R40482" s="121"/>
      <c r="T40482" s="121"/>
      <c r="V40482" s="121"/>
      <c r="X40482" s="121"/>
      <c r="Z40482" s="121"/>
    </row>
    <row r="40483" spans="16:26" x14ac:dyDescent="0.25">
      <c r="P40483" s="121"/>
      <c r="R40483" s="121"/>
      <c r="T40483" s="121"/>
      <c r="V40483" s="121"/>
      <c r="X40483" s="121"/>
      <c r="Z40483" s="121"/>
    </row>
    <row r="40484" spans="16:26" x14ac:dyDescent="0.25">
      <c r="P40484" s="122"/>
      <c r="R40484" s="122"/>
      <c r="T40484" s="122"/>
      <c r="V40484" s="122"/>
      <c r="X40484" s="122"/>
      <c r="Z40484" s="122"/>
    </row>
    <row r="40485" spans="16:26" x14ac:dyDescent="0.25">
      <c r="P40485" s="118"/>
      <c r="R40485" s="118"/>
      <c r="T40485" s="118"/>
      <c r="V40485" s="118"/>
      <c r="X40485" s="118"/>
      <c r="Z40485" s="118"/>
    </row>
    <row r="40486" spans="16:26" x14ac:dyDescent="0.25">
      <c r="P40486" s="119"/>
      <c r="R40486" s="119"/>
      <c r="T40486" s="119"/>
      <c r="V40486" s="119"/>
      <c r="X40486" s="119"/>
      <c r="Z40486" s="119"/>
    </row>
    <row r="40487" spans="16:26" x14ac:dyDescent="0.25">
      <c r="P40487" s="119"/>
      <c r="R40487" s="119"/>
      <c r="T40487" s="119"/>
      <c r="V40487" s="119"/>
      <c r="X40487" s="119"/>
      <c r="Z40487" s="119"/>
    </row>
    <row r="40488" spans="16:26" x14ac:dyDescent="0.25">
      <c r="P40488" s="120"/>
      <c r="R40488" s="120"/>
      <c r="T40488" s="120"/>
      <c r="V40488" s="120"/>
      <c r="X40488" s="120"/>
      <c r="Z40488" s="120"/>
    </row>
    <row r="40489" spans="16:26" x14ac:dyDescent="0.25">
      <c r="P40489" s="119"/>
      <c r="R40489" s="119"/>
      <c r="T40489" s="119"/>
      <c r="V40489" s="119"/>
      <c r="X40489" s="119"/>
      <c r="Z40489" s="119"/>
    </row>
    <row r="40490" spans="16:26" x14ac:dyDescent="0.25">
      <c r="P40490" s="119"/>
      <c r="R40490" s="119"/>
      <c r="T40490" s="119"/>
      <c r="V40490" s="119"/>
      <c r="X40490" s="119"/>
      <c r="Z40490" s="119"/>
    </row>
    <row r="40491" spans="16:26" x14ac:dyDescent="0.25">
      <c r="P40491" s="120"/>
      <c r="R40491" s="120"/>
      <c r="T40491" s="120"/>
      <c r="V40491" s="120"/>
      <c r="X40491" s="120"/>
      <c r="Z40491" s="120"/>
    </row>
    <row r="40492" spans="16:26" x14ac:dyDescent="0.25">
      <c r="P40492" s="119"/>
      <c r="R40492" s="119"/>
      <c r="T40492" s="119"/>
      <c r="V40492" s="119"/>
      <c r="X40492" s="119"/>
      <c r="Z40492" s="119"/>
    </row>
    <row r="40493" spans="16:26" x14ac:dyDescent="0.25">
      <c r="P40493" s="120"/>
      <c r="R40493" s="120"/>
      <c r="T40493" s="120"/>
      <c r="V40493" s="120"/>
      <c r="X40493" s="120"/>
      <c r="Z40493" s="120"/>
    </row>
    <row r="40494" spans="16:26" x14ac:dyDescent="0.25">
      <c r="P40494" s="119"/>
      <c r="R40494" s="119"/>
      <c r="T40494" s="119"/>
      <c r="V40494" s="119"/>
      <c r="X40494" s="119"/>
      <c r="Z40494" s="119"/>
    </row>
    <row r="40495" spans="16:26" x14ac:dyDescent="0.25">
      <c r="P40495" s="119"/>
      <c r="R40495" s="119"/>
      <c r="T40495" s="119"/>
      <c r="V40495" s="119"/>
      <c r="X40495" s="119"/>
      <c r="Z40495" s="119"/>
    </row>
    <row r="40496" spans="16:26" x14ac:dyDescent="0.25">
      <c r="P40496" s="119"/>
      <c r="R40496" s="119"/>
      <c r="T40496" s="119"/>
      <c r="V40496" s="119"/>
      <c r="X40496" s="119"/>
      <c r="Z40496" s="119"/>
    </row>
    <row r="40497" spans="16:26" x14ac:dyDescent="0.25">
      <c r="P40497" s="121"/>
      <c r="R40497" s="121"/>
      <c r="T40497" s="121"/>
      <c r="V40497" s="121"/>
      <c r="X40497" s="121"/>
      <c r="Z40497" s="121"/>
    </row>
    <row r="40498" spans="16:26" x14ac:dyDescent="0.25">
      <c r="P40498" s="121"/>
      <c r="R40498" s="121"/>
      <c r="T40498" s="121"/>
      <c r="V40498" s="121"/>
      <c r="X40498" s="121"/>
      <c r="Z40498" s="121"/>
    </row>
    <row r="40499" spans="16:26" x14ac:dyDescent="0.25">
      <c r="P40499" s="121"/>
      <c r="R40499" s="121"/>
      <c r="T40499" s="121"/>
      <c r="V40499" s="121"/>
      <c r="X40499" s="121"/>
      <c r="Z40499" s="121"/>
    </row>
    <row r="40500" spans="16:26" x14ac:dyDescent="0.25">
      <c r="P40500" s="121"/>
      <c r="R40500" s="121"/>
      <c r="T40500" s="121"/>
      <c r="V40500" s="121"/>
      <c r="X40500" s="121"/>
      <c r="Z40500" s="121"/>
    </row>
    <row r="40501" spans="16:26" x14ac:dyDescent="0.25">
      <c r="P40501" s="122"/>
      <c r="R40501" s="122"/>
      <c r="T40501" s="122"/>
      <c r="V40501" s="122"/>
      <c r="X40501" s="122"/>
      <c r="Z40501" s="122"/>
    </row>
    <row r="40502" spans="16:26" x14ac:dyDescent="0.25">
      <c r="P40502" s="118"/>
      <c r="R40502" s="118"/>
      <c r="T40502" s="118"/>
      <c r="V40502" s="118"/>
      <c r="X40502" s="118"/>
      <c r="Z40502" s="118"/>
    </row>
    <row r="40503" spans="16:26" x14ac:dyDescent="0.25">
      <c r="P40503" s="119"/>
      <c r="R40503" s="119"/>
      <c r="T40503" s="119"/>
      <c r="V40503" s="119"/>
      <c r="X40503" s="119"/>
      <c r="Z40503" s="119"/>
    </row>
    <row r="40504" spans="16:26" x14ac:dyDescent="0.25">
      <c r="P40504" s="119"/>
      <c r="R40504" s="119"/>
      <c r="T40504" s="119"/>
      <c r="V40504" s="119"/>
      <c r="X40504" s="119"/>
      <c r="Z40504" s="119"/>
    </row>
    <row r="40505" spans="16:26" x14ac:dyDescent="0.25">
      <c r="P40505" s="120"/>
      <c r="R40505" s="120"/>
      <c r="T40505" s="120"/>
      <c r="V40505" s="120"/>
      <c r="X40505" s="120"/>
      <c r="Z40505" s="120"/>
    </row>
    <row r="40506" spans="16:26" x14ac:dyDescent="0.25">
      <c r="P40506" s="119"/>
      <c r="R40506" s="119"/>
      <c r="T40506" s="119"/>
      <c r="V40506" s="119"/>
      <c r="X40506" s="119"/>
      <c r="Z40506" s="119"/>
    </row>
    <row r="40507" spans="16:26" x14ac:dyDescent="0.25">
      <c r="P40507" s="119"/>
      <c r="R40507" s="119"/>
      <c r="T40507" s="119"/>
      <c r="V40507" s="119"/>
      <c r="X40507" s="119"/>
      <c r="Z40507" s="119"/>
    </row>
    <row r="40508" spans="16:26" x14ac:dyDescent="0.25">
      <c r="P40508" s="120"/>
      <c r="R40508" s="120"/>
      <c r="T40508" s="120"/>
      <c r="V40508" s="120"/>
      <c r="X40508" s="120"/>
      <c r="Z40508" s="120"/>
    </row>
    <row r="40509" spans="16:26" x14ac:dyDescent="0.25">
      <c r="P40509" s="119"/>
      <c r="R40509" s="119"/>
      <c r="T40509" s="119"/>
      <c r="V40509" s="119"/>
      <c r="X40509" s="119"/>
      <c r="Z40509" s="119"/>
    </row>
    <row r="40510" spans="16:26" x14ac:dyDescent="0.25">
      <c r="P40510" s="120"/>
      <c r="R40510" s="120"/>
      <c r="T40510" s="120"/>
      <c r="V40510" s="120"/>
      <c r="X40510" s="120"/>
      <c r="Z40510" s="120"/>
    </row>
    <row r="40511" spans="16:26" x14ac:dyDescent="0.25">
      <c r="P40511" s="119"/>
      <c r="R40511" s="119"/>
      <c r="T40511" s="119"/>
      <c r="V40511" s="119"/>
      <c r="X40511" s="119"/>
      <c r="Z40511" s="119"/>
    </row>
    <row r="40512" spans="16:26" x14ac:dyDescent="0.25">
      <c r="P40512" s="119"/>
      <c r="R40512" s="119"/>
      <c r="T40512" s="119"/>
      <c r="V40512" s="119"/>
      <c r="X40512" s="119"/>
      <c r="Z40512" s="119"/>
    </row>
    <row r="40513" spans="16:26" x14ac:dyDescent="0.25">
      <c r="P40513" s="119"/>
      <c r="R40513" s="119"/>
      <c r="T40513" s="119"/>
      <c r="V40513" s="119"/>
      <c r="X40513" s="119"/>
      <c r="Z40513" s="119"/>
    </row>
    <row r="40514" spans="16:26" x14ac:dyDescent="0.25">
      <c r="P40514" s="121"/>
      <c r="R40514" s="121"/>
      <c r="T40514" s="121"/>
      <c r="V40514" s="121"/>
      <c r="X40514" s="121"/>
      <c r="Z40514" s="121"/>
    </row>
    <row r="40515" spans="16:26" x14ac:dyDescent="0.25">
      <c r="P40515" s="121"/>
      <c r="R40515" s="121"/>
      <c r="T40515" s="121"/>
      <c r="V40515" s="121"/>
      <c r="X40515" s="121"/>
      <c r="Z40515" s="121"/>
    </row>
    <row r="40516" spans="16:26" x14ac:dyDescent="0.25">
      <c r="P40516" s="121"/>
      <c r="R40516" s="121"/>
      <c r="T40516" s="121"/>
      <c r="V40516" s="121"/>
      <c r="X40516" s="121"/>
      <c r="Z40516" s="121"/>
    </row>
    <row r="40517" spans="16:26" x14ac:dyDescent="0.25">
      <c r="P40517" s="121"/>
      <c r="R40517" s="121"/>
      <c r="T40517" s="121"/>
      <c r="V40517" s="121"/>
      <c r="X40517" s="121"/>
      <c r="Z40517" s="121"/>
    </row>
    <row r="40518" spans="16:26" x14ac:dyDescent="0.25">
      <c r="P40518" s="122"/>
      <c r="R40518" s="122"/>
      <c r="T40518" s="122"/>
      <c r="V40518" s="122"/>
      <c r="X40518" s="122"/>
      <c r="Z40518" s="122"/>
    </row>
    <row r="40519" spans="16:26" x14ac:dyDescent="0.25">
      <c r="P40519" s="118"/>
      <c r="R40519" s="118"/>
      <c r="T40519" s="118"/>
      <c r="V40519" s="118"/>
      <c r="X40519" s="118"/>
      <c r="Z40519" s="118"/>
    </row>
    <row r="40520" spans="16:26" x14ac:dyDescent="0.25">
      <c r="P40520" s="119"/>
      <c r="R40520" s="119"/>
      <c r="T40520" s="119"/>
      <c r="V40520" s="119"/>
      <c r="X40520" s="119"/>
      <c r="Z40520" s="119"/>
    </row>
    <row r="40521" spans="16:26" x14ac:dyDescent="0.25">
      <c r="P40521" s="119"/>
      <c r="R40521" s="119"/>
      <c r="T40521" s="119"/>
      <c r="V40521" s="119"/>
      <c r="X40521" s="119"/>
      <c r="Z40521" s="119"/>
    </row>
    <row r="40522" spans="16:26" x14ac:dyDescent="0.25">
      <c r="P40522" s="120"/>
      <c r="R40522" s="120"/>
      <c r="T40522" s="120"/>
      <c r="V40522" s="120"/>
      <c r="X40522" s="120"/>
      <c r="Z40522" s="120"/>
    </row>
    <row r="40523" spans="16:26" x14ac:dyDescent="0.25">
      <c r="P40523" s="119"/>
      <c r="R40523" s="119"/>
      <c r="T40523" s="119"/>
      <c r="V40523" s="119"/>
      <c r="X40523" s="119"/>
      <c r="Z40523" s="119"/>
    </row>
    <row r="40524" spans="16:26" x14ac:dyDescent="0.25">
      <c r="P40524" s="119"/>
      <c r="R40524" s="119"/>
      <c r="T40524" s="119"/>
      <c r="V40524" s="119"/>
      <c r="X40524" s="119"/>
      <c r="Z40524" s="119"/>
    </row>
    <row r="40525" spans="16:26" x14ac:dyDescent="0.25">
      <c r="P40525" s="120"/>
      <c r="R40525" s="120"/>
      <c r="T40525" s="120"/>
      <c r="V40525" s="120"/>
      <c r="X40525" s="120"/>
      <c r="Z40525" s="120"/>
    </row>
    <row r="40526" spans="16:26" x14ac:dyDescent="0.25">
      <c r="P40526" s="119"/>
      <c r="R40526" s="119"/>
      <c r="T40526" s="119"/>
      <c r="V40526" s="119"/>
      <c r="X40526" s="119"/>
      <c r="Z40526" s="119"/>
    </row>
    <row r="40527" spans="16:26" x14ac:dyDescent="0.25">
      <c r="P40527" s="120"/>
      <c r="R40527" s="120"/>
      <c r="T40527" s="120"/>
      <c r="V40527" s="120"/>
      <c r="X40527" s="120"/>
      <c r="Z40527" s="120"/>
    </row>
    <row r="40528" spans="16:26" x14ac:dyDescent="0.25">
      <c r="P40528" s="119"/>
      <c r="R40528" s="119"/>
      <c r="T40528" s="119"/>
      <c r="V40528" s="119"/>
      <c r="X40528" s="119"/>
      <c r="Z40528" s="119"/>
    </row>
    <row r="40529" spans="16:26" x14ac:dyDescent="0.25">
      <c r="P40529" s="119"/>
      <c r="R40529" s="119"/>
      <c r="T40529" s="119"/>
      <c r="V40529" s="119"/>
      <c r="X40529" s="119"/>
      <c r="Z40529" s="119"/>
    </row>
    <row r="40530" spans="16:26" x14ac:dyDescent="0.25">
      <c r="P40530" s="119"/>
      <c r="R40530" s="119"/>
      <c r="T40530" s="119"/>
      <c r="V40530" s="119"/>
      <c r="X40530" s="119"/>
      <c r="Z40530" s="119"/>
    </row>
    <row r="40531" spans="16:26" x14ac:dyDescent="0.25">
      <c r="P40531" s="121"/>
      <c r="R40531" s="121"/>
      <c r="T40531" s="121"/>
      <c r="V40531" s="121"/>
      <c r="X40531" s="121"/>
      <c r="Z40531" s="121"/>
    </row>
    <row r="40532" spans="16:26" x14ac:dyDescent="0.25">
      <c r="P40532" s="121"/>
      <c r="R40532" s="121"/>
      <c r="T40532" s="121"/>
      <c r="V40532" s="121"/>
      <c r="X40532" s="121"/>
      <c r="Z40532" s="121"/>
    </row>
    <row r="40533" spans="16:26" x14ac:dyDescent="0.25">
      <c r="P40533" s="121"/>
      <c r="R40533" s="121"/>
      <c r="T40533" s="121"/>
      <c r="V40533" s="121"/>
      <c r="X40533" s="121"/>
      <c r="Z40533" s="121"/>
    </row>
    <row r="40534" spans="16:26" x14ac:dyDescent="0.25">
      <c r="P40534" s="121"/>
      <c r="R40534" s="121"/>
      <c r="T40534" s="121"/>
      <c r="V40534" s="121"/>
      <c r="X40534" s="121"/>
      <c r="Z40534" s="121"/>
    </row>
    <row r="40535" spans="16:26" x14ac:dyDescent="0.25">
      <c r="P40535" s="122"/>
      <c r="R40535" s="122"/>
      <c r="T40535" s="122"/>
      <c r="V40535" s="122"/>
      <c r="X40535" s="122"/>
      <c r="Z40535" s="122"/>
    </row>
    <row r="40536" spans="16:26" x14ac:dyDescent="0.25">
      <c r="P40536" s="118"/>
      <c r="R40536" s="118"/>
      <c r="T40536" s="118"/>
      <c r="V40536" s="118"/>
      <c r="X40536" s="118"/>
      <c r="Z40536" s="118"/>
    </row>
    <row r="40537" spans="16:26" x14ac:dyDescent="0.25">
      <c r="P40537" s="119"/>
      <c r="R40537" s="119"/>
      <c r="T40537" s="119"/>
      <c r="V40537" s="119"/>
      <c r="X40537" s="119"/>
      <c r="Z40537" s="119"/>
    </row>
    <row r="40538" spans="16:26" x14ac:dyDescent="0.25">
      <c r="P40538" s="119"/>
      <c r="R40538" s="119"/>
      <c r="T40538" s="119"/>
      <c r="V40538" s="119"/>
      <c r="X40538" s="119"/>
      <c r="Z40538" s="119"/>
    </row>
    <row r="40539" spans="16:26" x14ac:dyDescent="0.25">
      <c r="P40539" s="120"/>
      <c r="R40539" s="120"/>
      <c r="T40539" s="120"/>
      <c r="V40539" s="120"/>
      <c r="X40539" s="120"/>
      <c r="Z40539" s="120"/>
    </row>
    <row r="40540" spans="16:26" x14ac:dyDescent="0.25">
      <c r="P40540" s="119"/>
      <c r="R40540" s="119"/>
      <c r="T40540" s="119"/>
      <c r="V40540" s="119"/>
      <c r="X40540" s="119"/>
      <c r="Z40540" s="119"/>
    </row>
    <row r="40541" spans="16:26" x14ac:dyDescent="0.25">
      <c r="P40541" s="119"/>
      <c r="R40541" s="119"/>
      <c r="T40541" s="119"/>
      <c r="V40541" s="119"/>
      <c r="X40541" s="119"/>
      <c r="Z40541" s="119"/>
    </row>
    <row r="40542" spans="16:26" x14ac:dyDescent="0.25">
      <c r="P40542" s="120"/>
      <c r="R40542" s="120"/>
      <c r="T40542" s="120"/>
      <c r="V40542" s="120"/>
      <c r="X40542" s="120"/>
      <c r="Z40542" s="120"/>
    </row>
    <row r="40543" spans="16:26" x14ac:dyDescent="0.25">
      <c r="P40543" s="119"/>
      <c r="R40543" s="119"/>
      <c r="T40543" s="119"/>
      <c r="V40543" s="119"/>
      <c r="X40543" s="119"/>
      <c r="Z40543" s="119"/>
    </row>
    <row r="40544" spans="16:26" x14ac:dyDescent="0.25">
      <c r="P40544" s="120"/>
      <c r="R40544" s="120"/>
      <c r="T40544" s="120"/>
      <c r="V40544" s="120"/>
      <c r="X40544" s="120"/>
      <c r="Z40544" s="120"/>
    </row>
    <row r="40545" spans="16:26" x14ac:dyDescent="0.25">
      <c r="P40545" s="119"/>
      <c r="R40545" s="119"/>
      <c r="T40545" s="119"/>
      <c r="V40545" s="119"/>
      <c r="X40545" s="119"/>
      <c r="Z40545" s="119"/>
    </row>
    <row r="40546" spans="16:26" x14ac:dyDescent="0.25">
      <c r="P40546" s="119"/>
      <c r="R40546" s="119"/>
      <c r="T40546" s="119"/>
      <c r="V40546" s="119"/>
      <c r="X40546" s="119"/>
      <c r="Z40546" s="119"/>
    </row>
    <row r="40547" spans="16:26" x14ac:dyDescent="0.25">
      <c r="P40547" s="119"/>
      <c r="R40547" s="119"/>
      <c r="T40547" s="119"/>
      <c r="V40547" s="119"/>
      <c r="X40547" s="119"/>
      <c r="Z40547" s="119"/>
    </row>
    <row r="40548" spans="16:26" x14ac:dyDescent="0.25">
      <c r="P40548" s="121"/>
      <c r="R40548" s="121"/>
      <c r="T40548" s="121"/>
      <c r="V40548" s="121"/>
      <c r="X40548" s="121"/>
      <c r="Z40548" s="121"/>
    </row>
    <row r="40549" spans="16:26" x14ac:dyDescent="0.25">
      <c r="P40549" s="121"/>
      <c r="R40549" s="121"/>
      <c r="T40549" s="121"/>
      <c r="V40549" s="121"/>
      <c r="X40549" s="121"/>
      <c r="Z40549" s="121"/>
    </row>
    <row r="40550" spans="16:26" x14ac:dyDescent="0.25">
      <c r="P40550" s="121"/>
      <c r="R40550" s="121"/>
      <c r="T40550" s="121"/>
      <c r="V40550" s="121"/>
      <c r="X40550" s="121"/>
      <c r="Z40550" s="121"/>
    </row>
    <row r="40551" spans="16:26" x14ac:dyDescent="0.25">
      <c r="P40551" s="121"/>
      <c r="R40551" s="121"/>
      <c r="T40551" s="121"/>
      <c r="V40551" s="121"/>
      <c r="X40551" s="121"/>
      <c r="Z40551" s="121"/>
    </row>
    <row r="40552" spans="16:26" x14ac:dyDescent="0.25">
      <c r="P40552" s="122"/>
      <c r="R40552" s="122"/>
      <c r="T40552" s="122"/>
      <c r="V40552" s="122"/>
      <c r="X40552" s="122"/>
      <c r="Z40552" s="122"/>
    </row>
    <row r="40553" spans="16:26" x14ac:dyDescent="0.25">
      <c r="P40553" s="118"/>
      <c r="R40553" s="118"/>
      <c r="T40553" s="118"/>
      <c r="V40553" s="118"/>
      <c r="X40553" s="118"/>
      <c r="Z40553" s="118"/>
    </row>
    <row r="40554" spans="16:26" x14ac:dyDescent="0.25">
      <c r="P40554" s="119"/>
      <c r="R40554" s="119"/>
      <c r="T40554" s="119"/>
      <c r="V40554" s="119"/>
      <c r="X40554" s="119"/>
      <c r="Z40554" s="119"/>
    </row>
    <row r="40555" spans="16:26" x14ac:dyDescent="0.25">
      <c r="P40555" s="119"/>
      <c r="R40555" s="119"/>
      <c r="T40555" s="119"/>
      <c r="V40555" s="119"/>
      <c r="X40555" s="119"/>
      <c r="Z40555" s="119"/>
    </row>
    <row r="40556" spans="16:26" x14ac:dyDescent="0.25">
      <c r="P40556" s="120"/>
      <c r="R40556" s="120"/>
      <c r="T40556" s="120"/>
      <c r="V40556" s="120"/>
      <c r="X40556" s="120"/>
      <c r="Z40556" s="120"/>
    </row>
    <row r="40557" spans="16:26" x14ac:dyDescent="0.25">
      <c r="P40557" s="119"/>
      <c r="R40557" s="119"/>
      <c r="T40557" s="119"/>
      <c r="V40557" s="119"/>
      <c r="X40557" s="119"/>
      <c r="Z40557" s="119"/>
    </row>
    <row r="40558" spans="16:26" x14ac:dyDescent="0.25">
      <c r="P40558" s="119"/>
      <c r="R40558" s="119"/>
      <c r="T40558" s="119"/>
      <c r="V40558" s="119"/>
      <c r="X40558" s="119"/>
      <c r="Z40558" s="119"/>
    </row>
    <row r="40559" spans="16:26" x14ac:dyDescent="0.25">
      <c r="P40559" s="120"/>
      <c r="R40559" s="120"/>
      <c r="T40559" s="120"/>
      <c r="V40559" s="120"/>
      <c r="X40559" s="120"/>
      <c r="Z40559" s="120"/>
    </row>
    <row r="40560" spans="16:26" x14ac:dyDescent="0.25">
      <c r="P40560" s="119"/>
      <c r="R40560" s="119"/>
      <c r="T40560" s="119"/>
      <c r="V40560" s="119"/>
      <c r="X40560" s="119"/>
      <c r="Z40560" s="119"/>
    </row>
    <row r="40561" spans="16:26" x14ac:dyDescent="0.25">
      <c r="P40561" s="120"/>
      <c r="R40561" s="120"/>
      <c r="T40561" s="120"/>
      <c r="V40561" s="120"/>
      <c r="X40561" s="120"/>
      <c r="Z40561" s="120"/>
    </row>
    <row r="40562" spans="16:26" x14ac:dyDescent="0.25">
      <c r="P40562" s="119"/>
      <c r="R40562" s="119"/>
      <c r="T40562" s="119"/>
      <c r="V40562" s="119"/>
      <c r="X40562" s="119"/>
      <c r="Z40562" s="119"/>
    </row>
    <row r="40563" spans="16:26" x14ac:dyDescent="0.25">
      <c r="P40563" s="119"/>
      <c r="R40563" s="119"/>
      <c r="T40563" s="119"/>
      <c r="V40563" s="119"/>
      <c r="X40563" s="119"/>
      <c r="Z40563" s="119"/>
    </row>
    <row r="40564" spans="16:26" x14ac:dyDescent="0.25">
      <c r="P40564" s="119"/>
      <c r="R40564" s="119"/>
      <c r="T40564" s="119"/>
      <c r="V40564" s="119"/>
      <c r="X40564" s="119"/>
      <c r="Z40564" s="119"/>
    </row>
    <row r="40565" spans="16:26" x14ac:dyDescent="0.25">
      <c r="P40565" s="121"/>
      <c r="R40565" s="121"/>
      <c r="T40565" s="121"/>
      <c r="V40565" s="121"/>
      <c r="X40565" s="121"/>
      <c r="Z40565" s="121"/>
    </row>
    <row r="40566" spans="16:26" x14ac:dyDescent="0.25">
      <c r="P40566" s="121"/>
      <c r="R40566" s="121"/>
      <c r="T40566" s="121"/>
      <c r="V40566" s="121"/>
      <c r="X40566" s="121"/>
      <c r="Z40566" s="121"/>
    </row>
    <row r="40567" spans="16:26" x14ac:dyDescent="0.25">
      <c r="P40567" s="121"/>
      <c r="R40567" s="121"/>
      <c r="T40567" s="121"/>
      <c r="V40567" s="121"/>
      <c r="X40567" s="121"/>
      <c r="Z40567" s="121"/>
    </row>
    <row r="40568" spans="16:26" x14ac:dyDescent="0.25">
      <c r="P40568" s="121"/>
      <c r="R40568" s="121"/>
      <c r="T40568" s="121"/>
      <c r="V40568" s="121"/>
      <c r="X40568" s="121"/>
      <c r="Z40568" s="121"/>
    </row>
    <row r="40569" spans="16:26" x14ac:dyDescent="0.25">
      <c r="P40569" s="122"/>
      <c r="R40569" s="122"/>
      <c r="T40569" s="122"/>
      <c r="V40569" s="122"/>
      <c r="X40569" s="122"/>
      <c r="Z40569" s="122"/>
    </row>
    <row r="40570" spans="16:26" x14ac:dyDescent="0.25">
      <c r="P40570" s="118"/>
      <c r="R40570" s="118"/>
      <c r="T40570" s="118"/>
      <c r="V40570" s="118"/>
      <c r="X40570" s="118"/>
      <c r="Z40570" s="118"/>
    </row>
    <row r="40571" spans="16:26" x14ac:dyDescent="0.25">
      <c r="P40571" s="119"/>
      <c r="R40571" s="119"/>
      <c r="T40571" s="119"/>
      <c r="V40571" s="119"/>
      <c r="X40571" s="119"/>
      <c r="Z40571" s="119"/>
    </row>
    <row r="40572" spans="16:26" x14ac:dyDescent="0.25">
      <c r="P40572" s="119"/>
      <c r="R40572" s="119"/>
      <c r="T40572" s="119"/>
      <c r="V40572" s="119"/>
      <c r="X40572" s="119"/>
      <c r="Z40572" s="119"/>
    </row>
    <row r="40573" spans="16:26" x14ac:dyDescent="0.25">
      <c r="P40573" s="120"/>
      <c r="R40573" s="120"/>
      <c r="T40573" s="120"/>
      <c r="V40573" s="120"/>
      <c r="X40573" s="120"/>
      <c r="Z40573" s="120"/>
    </row>
    <row r="40574" spans="16:26" x14ac:dyDescent="0.25">
      <c r="P40574" s="119"/>
      <c r="R40574" s="119"/>
      <c r="T40574" s="119"/>
      <c r="V40574" s="119"/>
      <c r="X40574" s="119"/>
      <c r="Z40574" s="119"/>
    </row>
    <row r="40575" spans="16:26" x14ac:dyDescent="0.25">
      <c r="P40575" s="119"/>
      <c r="R40575" s="119"/>
      <c r="T40575" s="119"/>
      <c r="V40575" s="119"/>
      <c r="X40575" s="119"/>
      <c r="Z40575" s="119"/>
    </row>
    <row r="40576" spans="16:26" x14ac:dyDescent="0.25">
      <c r="P40576" s="120"/>
      <c r="R40576" s="120"/>
      <c r="T40576" s="120"/>
      <c r="V40576" s="120"/>
      <c r="X40576" s="120"/>
      <c r="Z40576" s="120"/>
    </row>
    <row r="40577" spans="16:26" x14ac:dyDescent="0.25">
      <c r="P40577" s="119"/>
      <c r="R40577" s="119"/>
      <c r="T40577" s="119"/>
      <c r="V40577" s="119"/>
      <c r="X40577" s="119"/>
      <c r="Z40577" s="119"/>
    </row>
    <row r="40578" spans="16:26" x14ac:dyDescent="0.25">
      <c r="P40578" s="120"/>
      <c r="R40578" s="120"/>
      <c r="T40578" s="120"/>
      <c r="V40578" s="120"/>
      <c r="X40578" s="120"/>
      <c r="Z40578" s="120"/>
    </row>
    <row r="40579" spans="16:26" x14ac:dyDescent="0.25">
      <c r="P40579" s="119"/>
      <c r="R40579" s="119"/>
      <c r="T40579" s="119"/>
      <c r="V40579" s="119"/>
      <c r="X40579" s="119"/>
      <c r="Z40579" s="119"/>
    </row>
    <row r="40580" spans="16:26" x14ac:dyDescent="0.25">
      <c r="P40580" s="119"/>
      <c r="R40580" s="119"/>
      <c r="T40580" s="119"/>
      <c r="V40580" s="119"/>
      <c r="X40580" s="119"/>
      <c r="Z40580" s="119"/>
    </row>
    <row r="40581" spans="16:26" x14ac:dyDescent="0.25">
      <c r="P40581" s="119"/>
      <c r="R40581" s="119"/>
      <c r="T40581" s="119"/>
      <c r="V40581" s="119"/>
      <c r="X40581" s="119"/>
      <c r="Z40581" s="119"/>
    </row>
    <row r="40582" spans="16:26" x14ac:dyDescent="0.25">
      <c r="P40582" s="121"/>
      <c r="R40582" s="121"/>
      <c r="T40582" s="121"/>
      <c r="V40582" s="121"/>
      <c r="X40582" s="121"/>
      <c r="Z40582" s="121"/>
    </row>
    <row r="40583" spans="16:26" x14ac:dyDescent="0.25">
      <c r="P40583" s="121"/>
      <c r="R40583" s="121"/>
      <c r="T40583" s="121"/>
      <c r="V40583" s="121"/>
      <c r="X40583" s="121"/>
      <c r="Z40583" s="121"/>
    </row>
    <row r="40584" spans="16:26" x14ac:dyDescent="0.25">
      <c r="P40584" s="121"/>
      <c r="R40584" s="121"/>
      <c r="T40584" s="121"/>
      <c r="V40584" s="121"/>
      <c r="X40584" s="121"/>
      <c r="Z40584" s="121"/>
    </row>
    <row r="40585" spans="16:26" x14ac:dyDescent="0.25">
      <c r="P40585" s="121"/>
      <c r="R40585" s="121"/>
      <c r="T40585" s="121"/>
      <c r="V40585" s="121"/>
      <c r="X40585" s="121"/>
      <c r="Z40585" s="121"/>
    </row>
    <row r="40586" spans="16:26" x14ac:dyDescent="0.25">
      <c r="P40586" s="122"/>
      <c r="R40586" s="122"/>
      <c r="T40586" s="122"/>
      <c r="V40586" s="122"/>
      <c r="X40586" s="122"/>
      <c r="Z40586" s="122"/>
    </row>
    <row r="40587" spans="16:26" x14ac:dyDescent="0.25">
      <c r="P40587" s="118"/>
      <c r="R40587" s="118"/>
      <c r="T40587" s="118"/>
      <c r="V40587" s="118"/>
      <c r="X40587" s="118"/>
      <c r="Z40587" s="118"/>
    </row>
    <row r="40588" spans="16:26" x14ac:dyDescent="0.25">
      <c r="P40588" s="119"/>
      <c r="R40588" s="119"/>
      <c r="T40588" s="119"/>
      <c r="V40588" s="119"/>
      <c r="X40588" s="119"/>
      <c r="Z40588" s="119"/>
    </row>
    <row r="40589" spans="16:26" x14ac:dyDescent="0.25">
      <c r="P40589" s="119"/>
      <c r="R40589" s="119"/>
      <c r="T40589" s="119"/>
      <c r="V40589" s="119"/>
      <c r="X40589" s="119"/>
      <c r="Z40589" s="119"/>
    </row>
    <row r="40590" spans="16:26" x14ac:dyDescent="0.25">
      <c r="P40590" s="120"/>
      <c r="R40590" s="120"/>
      <c r="T40590" s="120"/>
      <c r="V40590" s="120"/>
      <c r="X40590" s="120"/>
      <c r="Z40590" s="120"/>
    </row>
    <row r="40591" spans="16:26" x14ac:dyDescent="0.25">
      <c r="P40591" s="119"/>
      <c r="R40591" s="119"/>
      <c r="T40591" s="119"/>
      <c r="V40591" s="119"/>
      <c r="X40591" s="119"/>
      <c r="Z40591" s="119"/>
    </row>
    <row r="40592" spans="16:26" x14ac:dyDescent="0.25">
      <c r="P40592" s="119"/>
      <c r="R40592" s="119"/>
      <c r="T40592" s="119"/>
      <c r="V40592" s="119"/>
      <c r="X40592" s="119"/>
      <c r="Z40592" s="119"/>
    </row>
    <row r="40593" spans="16:26" x14ac:dyDescent="0.25">
      <c r="P40593" s="120"/>
      <c r="R40593" s="120"/>
      <c r="T40593" s="120"/>
      <c r="V40593" s="120"/>
      <c r="X40593" s="120"/>
      <c r="Z40593" s="120"/>
    </row>
    <row r="40594" spans="16:26" x14ac:dyDescent="0.25">
      <c r="P40594" s="119"/>
      <c r="R40594" s="119"/>
      <c r="T40594" s="119"/>
      <c r="V40594" s="119"/>
      <c r="X40594" s="119"/>
      <c r="Z40594" s="119"/>
    </row>
    <row r="40595" spans="16:26" x14ac:dyDescent="0.25">
      <c r="P40595" s="120"/>
      <c r="R40595" s="120"/>
      <c r="T40595" s="120"/>
      <c r="V40595" s="120"/>
      <c r="X40595" s="120"/>
      <c r="Z40595" s="120"/>
    </row>
    <row r="40596" spans="16:26" x14ac:dyDescent="0.25">
      <c r="P40596" s="119"/>
      <c r="R40596" s="119"/>
      <c r="T40596" s="119"/>
      <c r="V40596" s="119"/>
      <c r="X40596" s="119"/>
      <c r="Z40596" s="119"/>
    </row>
    <row r="40597" spans="16:26" x14ac:dyDescent="0.25">
      <c r="P40597" s="119"/>
      <c r="R40597" s="119"/>
      <c r="T40597" s="119"/>
      <c r="V40597" s="119"/>
      <c r="X40597" s="119"/>
      <c r="Z40597" s="119"/>
    </row>
    <row r="40598" spans="16:26" x14ac:dyDescent="0.25">
      <c r="P40598" s="119"/>
      <c r="R40598" s="119"/>
      <c r="T40598" s="119"/>
      <c r="V40598" s="119"/>
      <c r="X40598" s="119"/>
      <c r="Z40598" s="119"/>
    </row>
    <row r="40599" spans="16:26" x14ac:dyDescent="0.25">
      <c r="P40599" s="121"/>
      <c r="R40599" s="121"/>
      <c r="T40599" s="121"/>
      <c r="V40599" s="121"/>
      <c r="X40599" s="121"/>
      <c r="Z40599" s="121"/>
    </row>
    <row r="40600" spans="16:26" x14ac:dyDescent="0.25">
      <c r="P40600" s="121"/>
      <c r="R40600" s="121"/>
      <c r="T40600" s="121"/>
      <c r="V40600" s="121"/>
      <c r="X40600" s="121"/>
      <c r="Z40600" s="121"/>
    </row>
    <row r="40601" spans="16:26" x14ac:dyDescent="0.25">
      <c r="P40601" s="121"/>
      <c r="R40601" s="121"/>
      <c r="T40601" s="121"/>
      <c r="V40601" s="121"/>
      <c r="X40601" s="121"/>
      <c r="Z40601" s="121"/>
    </row>
    <row r="40602" spans="16:26" x14ac:dyDescent="0.25">
      <c r="P40602" s="121"/>
      <c r="R40602" s="121"/>
      <c r="T40602" s="121"/>
      <c r="V40602" s="121"/>
      <c r="X40602" s="121"/>
      <c r="Z40602" s="121"/>
    </row>
    <row r="40603" spans="16:26" x14ac:dyDescent="0.25">
      <c r="P40603" s="122"/>
      <c r="R40603" s="122"/>
      <c r="T40603" s="122"/>
      <c r="V40603" s="122"/>
      <c r="X40603" s="122"/>
      <c r="Z40603" s="122"/>
    </row>
    <row r="40604" spans="16:26" x14ac:dyDescent="0.25">
      <c r="P40604" s="118"/>
      <c r="R40604" s="118"/>
      <c r="T40604" s="118"/>
      <c r="V40604" s="118"/>
      <c r="X40604" s="118"/>
      <c r="Z40604" s="118"/>
    </row>
    <row r="40605" spans="16:26" x14ac:dyDescent="0.25">
      <c r="P40605" s="119"/>
      <c r="R40605" s="119"/>
      <c r="T40605" s="119"/>
      <c r="V40605" s="119"/>
      <c r="X40605" s="119"/>
      <c r="Z40605" s="119"/>
    </row>
    <row r="40606" spans="16:26" x14ac:dyDescent="0.25">
      <c r="P40606" s="119"/>
      <c r="R40606" s="119"/>
      <c r="T40606" s="119"/>
      <c r="V40606" s="119"/>
      <c r="X40606" s="119"/>
      <c r="Z40606" s="119"/>
    </row>
    <row r="40607" spans="16:26" x14ac:dyDescent="0.25">
      <c r="P40607" s="120"/>
      <c r="R40607" s="120"/>
      <c r="T40607" s="120"/>
      <c r="V40607" s="120"/>
      <c r="X40607" s="120"/>
      <c r="Z40607" s="120"/>
    </row>
    <row r="40608" spans="16:26" x14ac:dyDescent="0.25">
      <c r="P40608" s="119"/>
      <c r="R40608" s="119"/>
      <c r="T40608" s="119"/>
      <c r="V40608" s="119"/>
      <c r="X40608" s="119"/>
      <c r="Z40608" s="119"/>
    </row>
    <row r="40609" spans="16:26" x14ac:dyDescent="0.25">
      <c r="P40609" s="119"/>
      <c r="R40609" s="119"/>
      <c r="T40609" s="119"/>
      <c r="V40609" s="119"/>
      <c r="X40609" s="119"/>
      <c r="Z40609" s="119"/>
    </row>
    <row r="40610" spans="16:26" x14ac:dyDescent="0.25">
      <c r="P40610" s="120"/>
      <c r="R40610" s="120"/>
      <c r="T40610" s="120"/>
      <c r="V40610" s="120"/>
      <c r="X40610" s="120"/>
      <c r="Z40610" s="120"/>
    </row>
    <row r="40611" spans="16:26" x14ac:dyDescent="0.25">
      <c r="P40611" s="119"/>
      <c r="R40611" s="119"/>
      <c r="T40611" s="119"/>
      <c r="V40611" s="119"/>
      <c r="X40611" s="119"/>
      <c r="Z40611" s="119"/>
    </row>
    <row r="40612" spans="16:26" x14ac:dyDescent="0.25">
      <c r="P40612" s="120"/>
      <c r="R40612" s="120"/>
      <c r="T40612" s="120"/>
      <c r="V40612" s="120"/>
      <c r="X40612" s="120"/>
      <c r="Z40612" s="120"/>
    </row>
    <row r="40613" spans="16:26" x14ac:dyDescent="0.25">
      <c r="P40613" s="119"/>
      <c r="R40613" s="119"/>
      <c r="T40613" s="119"/>
      <c r="V40613" s="119"/>
      <c r="X40613" s="119"/>
      <c r="Z40613" s="119"/>
    </row>
    <row r="40614" spans="16:26" x14ac:dyDescent="0.25">
      <c r="P40614" s="119"/>
      <c r="R40614" s="119"/>
      <c r="T40614" s="119"/>
      <c r="V40614" s="119"/>
      <c r="X40614" s="119"/>
      <c r="Z40614" s="119"/>
    </row>
    <row r="40615" spans="16:26" x14ac:dyDescent="0.25">
      <c r="P40615" s="119"/>
      <c r="R40615" s="119"/>
      <c r="T40615" s="119"/>
      <c r="V40615" s="119"/>
      <c r="X40615" s="119"/>
      <c r="Z40615" s="119"/>
    </row>
    <row r="40616" spans="16:26" x14ac:dyDescent="0.25">
      <c r="P40616" s="121"/>
      <c r="R40616" s="121"/>
      <c r="T40616" s="121"/>
      <c r="V40616" s="121"/>
      <c r="X40616" s="121"/>
      <c r="Z40616" s="121"/>
    </row>
    <row r="40617" spans="16:26" x14ac:dyDescent="0.25">
      <c r="P40617" s="121"/>
      <c r="R40617" s="121"/>
      <c r="T40617" s="121"/>
      <c r="V40617" s="121"/>
      <c r="X40617" s="121"/>
      <c r="Z40617" s="121"/>
    </row>
    <row r="40618" spans="16:26" x14ac:dyDescent="0.25">
      <c r="P40618" s="121"/>
      <c r="R40618" s="121"/>
      <c r="T40618" s="121"/>
      <c r="V40618" s="121"/>
      <c r="X40618" s="121"/>
      <c r="Z40618" s="121"/>
    </row>
    <row r="40619" spans="16:26" x14ac:dyDescent="0.25">
      <c r="P40619" s="121"/>
      <c r="R40619" s="121"/>
      <c r="T40619" s="121"/>
      <c r="V40619" s="121"/>
      <c r="X40619" s="121"/>
      <c r="Z40619" s="121"/>
    </row>
    <row r="40620" spans="16:26" x14ac:dyDescent="0.25">
      <c r="P40620" s="122"/>
      <c r="R40620" s="122"/>
      <c r="T40620" s="122"/>
      <c r="V40620" s="122"/>
      <c r="X40620" s="122"/>
      <c r="Z40620" s="122"/>
    </row>
    <row r="40621" spans="16:26" x14ac:dyDescent="0.25">
      <c r="P40621" s="118"/>
      <c r="R40621" s="118"/>
      <c r="T40621" s="118"/>
      <c r="V40621" s="118"/>
      <c r="X40621" s="118"/>
      <c r="Z40621" s="118"/>
    </row>
    <row r="40622" spans="16:26" x14ac:dyDescent="0.25">
      <c r="P40622" s="119"/>
      <c r="R40622" s="119"/>
      <c r="T40622" s="119"/>
      <c r="V40622" s="119"/>
      <c r="X40622" s="119"/>
      <c r="Z40622" s="119"/>
    </row>
    <row r="40623" spans="16:26" x14ac:dyDescent="0.25">
      <c r="P40623" s="119"/>
      <c r="R40623" s="119"/>
      <c r="T40623" s="119"/>
      <c r="V40623" s="119"/>
      <c r="X40623" s="119"/>
      <c r="Z40623" s="119"/>
    </row>
    <row r="40624" spans="16:26" x14ac:dyDescent="0.25">
      <c r="P40624" s="120"/>
      <c r="R40624" s="120"/>
      <c r="T40624" s="120"/>
      <c r="V40624" s="120"/>
      <c r="X40624" s="120"/>
      <c r="Z40624" s="120"/>
    </row>
    <row r="40625" spans="16:26" x14ac:dyDescent="0.25">
      <c r="P40625" s="119"/>
      <c r="R40625" s="119"/>
      <c r="T40625" s="119"/>
      <c r="V40625" s="119"/>
      <c r="X40625" s="119"/>
      <c r="Z40625" s="119"/>
    </row>
    <row r="40626" spans="16:26" x14ac:dyDescent="0.25">
      <c r="P40626" s="119"/>
      <c r="R40626" s="119"/>
      <c r="T40626" s="119"/>
      <c r="V40626" s="119"/>
      <c r="X40626" s="119"/>
      <c r="Z40626" s="119"/>
    </row>
    <row r="40627" spans="16:26" x14ac:dyDescent="0.25">
      <c r="P40627" s="120"/>
      <c r="R40627" s="120"/>
      <c r="T40627" s="120"/>
      <c r="V40627" s="120"/>
      <c r="X40627" s="120"/>
      <c r="Z40627" s="120"/>
    </row>
    <row r="40628" spans="16:26" x14ac:dyDescent="0.25">
      <c r="P40628" s="119"/>
      <c r="R40628" s="119"/>
      <c r="T40628" s="119"/>
      <c r="V40628" s="119"/>
      <c r="X40628" s="119"/>
      <c r="Z40628" s="119"/>
    </row>
    <row r="40629" spans="16:26" x14ac:dyDescent="0.25">
      <c r="P40629" s="120"/>
      <c r="R40629" s="120"/>
      <c r="T40629" s="120"/>
      <c r="V40629" s="120"/>
      <c r="X40629" s="120"/>
      <c r="Z40629" s="120"/>
    </row>
    <row r="40630" spans="16:26" x14ac:dyDescent="0.25">
      <c r="P40630" s="119"/>
      <c r="R40630" s="119"/>
      <c r="T40630" s="119"/>
      <c r="V40630" s="119"/>
      <c r="X40630" s="119"/>
      <c r="Z40630" s="119"/>
    </row>
    <row r="40631" spans="16:26" x14ac:dyDescent="0.25">
      <c r="P40631" s="119"/>
      <c r="R40631" s="119"/>
      <c r="T40631" s="119"/>
      <c r="V40631" s="119"/>
      <c r="X40631" s="119"/>
      <c r="Z40631" s="119"/>
    </row>
    <row r="40632" spans="16:26" x14ac:dyDescent="0.25">
      <c r="P40632" s="119"/>
      <c r="R40632" s="119"/>
      <c r="T40632" s="119"/>
      <c r="V40632" s="119"/>
      <c r="X40632" s="119"/>
      <c r="Z40632" s="119"/>
    </row>
    <row r="40633" spans="16:26" x14ac:dyDescent="0.25">
      <c r="P40633" s="121"/>
      <c r="R40633" s="121"/>
      <c r="T40633" s="121"/>
      <c r="V40633" s="121"/>
      <c r="X40633" s="121"/>
      <c r="Z40633" s="121"/>
    </row>
    <row r="40634" spans="16:26" x14ac:dyDescent="0.25">
      <c r="P40634" s="121"/>
      <c r="R40634" s="121"/>
      <c r="T40634" s="121"/>
      <c r="V40634" s="121"/>
      <c r="X40634" s="121"/>
      <c r="Z40634" s="121"/>
    </row>
    <row r="40635" spans="16:26" x14ac:dyDescent="0.25">
      <c r="P40635" s="121"/>
      <c r="R40635" s="121"/>
      <c r="T40635" s="121"/>
      <c r="V40635" s="121"/>
      <c r="X40635" s="121"/>
      <c r="Z40635" s="121"/>
    </row>
    <row r="40636" spans="16:26" x14ac:dyDescent="0.25">
      <c r="P40636" s="121"/>
      <c r="R40636" s="121"/>
      <c r="T40636" s="121"/>
      <c r="V40636" s="121"/>
      <c r="X40636" s="121"/>
      <c r="Z40636" s="121"/>
    </row>
    <row r="40637" spans="16:26" x14ac:dyDescent="0.25">
      <c r="P40637" s="122"/>
      <c r="R40637" s="122"/>
      <c r="T40637" s="122"/>
      <c r="V40637" s="122"/>
      <c r="X40637" s="122"/>
      <c r="Z40637" s="122"/>
    </row>
    <row r="40638" spans="16:26" x14ac:dyDescent="0.25">
      <c r="P40638" s="118"/>
      <c r="R40638" s="118"/>
      <c r="T40638" s="118"/>
      <c r="V40638" s="118"/>
      <c r="X40638" s="118"/>
      <c r="Z40638" s="118"/>
    </row>
    <row r="40639" spans="16:26" x14ac:dyDescent="0.25">
      <c r="P40639" s="119"/>
      <c r="R40639" s="119"/>
      <c r="T40639" s="119"/>
      <c r="V40639" s="119"/>
      <c r="X40639" s="119"/>
      <c r="Z40639" s="119"/>
    </row>
    <row r="40640" spans="16:26" x14ac:dyDescent="0.25">
      <c r="P40640" s="119"/>
      <c r="R40640" s="119"/>
      <c r="T40640" s="119"/>
      <c r="V40640" s="119"/>
      <c r="X40640" s="119"/>
      <c r="Z40640" s="119"/>
    </row>
    <row r="40641" spans="16:26" x14ac:dyDescent="0.25">
      <c r="P40641" s="120"/>
      <c r="R40641" s="120"/>
      <c r="T40641" s="120"/>
      <c r="V40641" s="120"/>
      <c r="X40641" s="120"/>
      <c r="Z40641" s="120"/>
    </row>
    <row r="40642" spans="16:26" x14ac:dyDescent="0.25">
      <c r="P40642" s="119"/>
      <c r="R40642" s="119"/>
      <c r="T40642" s="119"/>
      <c r="V40642" s="119"/>
      <c r="X40642" s="119"/>
      <c r="Z40642" s="119"/>
    </row>
    <row r="40643" spans="16:26" x14ac:dyDescent="0.25">
      <c r="P40643" s="119"/>
      <c r="R40643" s="119"/>
      <c r="T40643" s="119"/>
      <c r="V40643" s="119"/>
      <c r="X40643" s="119"/>
      <c r="Z40643" s="119"/>
    </row>
    <row r="40644" spans="16:26" x14ac:dyDescent="0.25">
      <c r="P40644" s="120"/>
      <c r="R40644" s="120"/>
      <c r="T40644" s="120"/>
      <c r="V40644" s="120"/>
      <c r="X40644" s="120"/>
      <c r="Z40644" s="120"/>
    </row>
    <row r="40645" spans="16:26" x14ac:dyDescent="0.25">
      <c r="P40645" s="119"/>
      <c r="R40645" s="119"/>
      <c r="T40645" s="119"/>
      <c r="V40645" s="119"/>
      <c r="X40645" s="119"/>
      <c r="Z40645" s="119"/>
    </row>
    <row r="40646" spans="16:26" x14ac:dyDescent="0.25">
      <c r="P40646" s="120"/>
      <c r="R40646" s="120"/>
      <c r="T40646" s="120"/>
      <c r="V40646" s="120"/>
      <c r="X40646" s="120"/>
      <c r="Z40646" s="120"/>
    </row>
    <row r="40647" spans="16:26" x14ac:dyDescent="0.25">
      <c r="P40647" s="119"/>
      <c r="R40647" s="119"/>
      <c r="T40647" s="119"/>
      <c r="V40647" s="119"/>
      <c r="X40647" s="119"/>
      <c r="Z40647" s="119"/>
    </row>
    <row r="40648" spans="16:26" x14ac:dyDescent="0.25">
      <c r="P40648" s="119"/>
      <c r="R40648" s="119"/>
      <c r="T40648" s="119"/>
      <c r="V40648" s="119"/>
      <c r="X40648" s="119"/>
      <c r="Z40648" s="119"/>
    </row>
    <row r="40649" spans="16:26" x14ac:dyDescent="0.25">
      <c r="P40649" s="119"/>
      <c r="R40649" s="119"/>
      <c r="T40649" s="119"/>
      <c r="V40649" s="119"/>
      <c r="X40649" s="119"/>
      <c r="Z40649" s="119"/>
    </row>
    <row r="40650" spans="16:26" x14ac:dyDescent="0.25">
      <c r="P40650" s="121"/>
      <c r="R40650" s="121"/>
      <c r="T40650" s="121"/>
      <c r="V40650" s="121"/>
      <c r="X40650" s="121"/>
      <c r="Z40650" s="121"/>
    </row>
    <row r="40651" spans="16:26" x14ac:dyDescent="0.25">
      <c r="P40651" s="121"/>
      <c r="R40651" s="121"/>
      <c r="T40651" s="121"/>
      <c r="V40651" s="121"/>
      <c r="X40651" s="121"/>
      <c r="Z40651" s="121"/>
    </row>
    <row r="40652" spans="16:26" x14ac:dyDescent="0.25">
      <c r="P40652" s="121"/>
      <c r="R40652" s="121"/>
      <c r="T40652" s="121"/>
      <c r="V40652" s="121"/>
      <c r="X40652" s="121"/>
      <c r="Z40652" s="121"/>
    </row>
    <row r="40653" spans="16:26" x14ac:dyDescent="0.25">
      <c r="P40653" s="121"/>
      <c r="R40653" s="121"/>
      <c r="T40653" s="121"/>
      <c r="V40653" s="121"/>
      <c r="X40653" s="121"/>
      <c r="Z40653" s="121"/>
    </row>
    <row r="40654" spans="16:26" x14ac:dyDescent="0.25">
      <c r="P40654" s="122"/>
      <c r="R40654" s="122"/>
      <c r="T40654" s="122"/>
      <c r="V40654" s="122"/>
      <c r="X40654" s="122"/>
      <c r="Z40654" s="122"/>
    </row>
    <row r="40655" spans="16:26" x14ac:dyDescent="0.25">
      <c r="P40655" s="118"/>
      <c r="R40655" s="118"/>
      <c r="T40655" s="118"/>
      <c r="V40655" s="118"/>
      <c r="X40655" s="118"/>
      <c r="Z40655" s="118"/>
    </row>
    <row r="40656" spans="16:26" x14ac:dyDescent="0.25">
      <c r="P40656" s="119"/>
      <c r="R40656" s="119"/>
      <c r="T40656" s="119"/>
      <c r="V40656" s="119"/>
      <c r="X40656" s="119"/>
      <c r="Z40656" s="119"/>
    </row>
    <row r="40657" spans="16:26" x14ac:dyDescent="0.25">
      <c r="P40657" s="119"/>
      <c r="R40657" s="119"/>
      <c r="T40657" s="119"/>
      <c r="V40657" s="119"/>
      <c r="X40657" s="119"/>
      <c r="Z40657" s="119"/>
    </row>
    <row r="40658" spans="16:26" x14ac:dyDescent="0.25">
      <c r="P40658" s="120"/>
      <c r="R40658" s="120"/>
      <c r="T40658" s="120"/>
      <c r="V40658" s="120"/>
      <c r="X40658" s="120"/>
      <c r="Z40658" s="120"/>
    </row>
    <row r="40659" spans="16:26" x14ac:dyDescent="0.25">
      <c r="P40659" s="119"/>
      <c r="R40659" s="119"/>
      <c r="T40659" s="119"/>
      <c r="V40659" s="119"/>
      <c r="X40659" s="119"/>
      <c r="Z40659" s="119"/>
    </row>
    <row r="40660" spans="16:26" x14ac:dyDescent="0.25">
      <c r="P40660" s="119"/>
      <c r="R40660" s="119"/>
      <c r="T40660" s="119"/>
      <c r="V40660" s="119"/>
      <c r="X40660" s="119"/>
      <c r="Z40660" s="119"/>
    </row>
    <row r="40661" spans="16:26" x14ac:dyDescent="0.25">
      <c r="P40661" s="120"/>
      <c r="R40661" s="120"/>
      <c r="T40661" s="120"/>
      <c r="V40661" s="120"/>
      <c r="X40661" s="120"/>
      <c r="Z40661" s="120"/>
    </row>
    <row r="40662" spans="16:26" x14ac:dyDescent="0.25">
      <c r="P40662" s="119"/>
      <c r="R40662" s="119"/>
      <c r="T40662" s="119"/>
      <c r="V40662" s="119"/>
      <c r="X40662" s="119"/>
      <c r="Z40662" s="119"/>
    </row>
    <row r="40663" spans="16:26" x14ac:dyDescent="0.25">
      <c r="P40663" s="120"/>
      <c r="R40663" s="120"/>
      <c r="T40663" s="120"/>
      <c r="V40663" s="120"/>
      <c r="X40663" s="120"/>
      <c r="Z40663" s="120"/>
    </row>
    <row r="40664" spans="16:26" x14ac:dyDescent="0.25">
      <c r="P40664" s="119"/>
      <c r="R40664" s="119"/>
      <c r="T40664" s="119"/>
      <c r="V40664" s="119"/>
      <c r="X40664" s="119"/>
      <c r="Z40664" s="119"/>
    </row>
    <row r="40665" spans="16:26" x14ac:dyDescent="0.25">
      <c r="P40665" s="119"/>
      <c r="R40665" s="119"/>
      <c r="T40665" s="119"/>
      <c r="V40665" s="119"/>
      <c r="X40665" s="119"/>
      <c r="Z40665" s="119"/>
    </row>
    <row r="40666" spans="16:26" x14ac:dyDescent="0.25">
      <c r="P40666" s="119"/>
      <c r="R40666" s="119"/>
      <c r="T40666" s="119"/>
      <c r="V40666" s="119"/>
      <c r="X40666" s="119"/>
      <c r="Z40666" s="119"/>
    </row>
    <row r="40667" spans="16:26" x14ac:dyDescent="0.25">
      <c r="P40667" s="121"/>
      <c r="R40667" s="121"/>
      <c r="T40667" s="121"/>
      <c r="V40667" s="121"/>
      <c r="X40667" s="121"/>
      <c r="Z40667" s="121"/>
    </row>
    <row r="40668" spans="16:26" x14ac:dyDescent="0.25">
      <c r="P40668" s="121"/>
      <c r="R40668" s="121"/>
      <c r="T40668" s="121"/>
      <c r="V40668" s="121"/>
      <c r="X40668" s="121"/>
      <c r="Z40668" s="121"/>
    </row>
    <row r="40669" spans="16:26" x14ac:dyDescent="0.25">
      <c r="P40669" s="121"/>
      <c r="R40669" s="121"/>
      <c r="T40669" s="121"/>
      <c r="V40669" s="121"/>
      <c r="X40669" s="121"/>
      <c r="Z40669" s="121"/>
    </row>
    <row r="40670" spans="16:26" x14ac:dyDescent="0.25">
      <c r="P40670" s="121"/>
      <c r="R40670" s="121"/>
      <c r="T40670" s="121"/>
      <c r="V40670" s="121"/>
      <c r="X40670" s="121"/>
      <c r="Z40670" s="121"/>
    </row>
    <row r="40671" spans="16:26" x14ac:dyDescent="0.25">
      <c r="P40671" s="122"/>
      <c r="R40671" s="122"/>
      <c r="T40671" s="122"/>
      <c r="V40671" s="122"/>
      <c r="X40671" s="122"/>
      <c r="Z40671" s="122"/>
    </row>
    <row r="40672" spans="16:26" x14ac:dyDescent="0.25">
      <c r="P40672" s="118"/>
      <c r="R40672" s="118"/>
      <c r="T40672" s="118"/>
      <c r="V40672" s="118"/>
      <c r="X40672" s="118"/>
      <c r="Z40672" s="118"/>
    </row>
    <row r="40673" spans="16:26" x14ac:dyDescent="0.25">
      <c r="P40673" s="119"/>
      <c r="R40673" s="119"/>
      <c r="T40673" s="119"/>
      <c r="V40673" s="119"/>
      <c r="X40673" s="119"/>
      <c r="Z40673" s="119"/>
    </row>
    <row r="40674" spans="16:26" x14ac:dyDescent="0.25">
      <c r="P40674" s="119"/>
      <c r="R40674" s="119"/>
      <c r="T40674" s="119"/>
      <c r="V40674" s="119"/>
      <c r="X40674" s="119"/>
      <c r="Z40674" s="119"/>
    </row>
    <row r="40675" spans="16:26" x14ac:dyDescent="0.25">
      <c r="P40675" s="120"/>
      <c r="R40675" s="120"/>
      <c r="T40675" s="120"/>
      <c r="V40675" s="120"/>
      <c r="X40675" s="120"/>
      <c r="Z40675" s="120"/>
    </row>
    <row r="40676" spans="16:26" x14ac:dyDescent="0.25">
      <c r="P40676" s="119"/>
      <c r="R40676" s="119"/>
      <c r="T40676" s="119"/>
      <c r="V40676" s="119"/>
      <c r="X40676" s="119"/>
      <c r="Z40676" s="119"/>
    </row>
    <row r="40677" spans="16:26" x14ac:dyDescent="0.25">
      <c r="P40677" s="119"/>
      <c r="R40677" s="119"/>
      <c r="T40677" s="119"/>
      <c r="V40677" s="119"/>
      <c r="X40677" s="119"/>
      <c r="Z40677" s="119"/>
    </row>
    <row r="40678" spans="16:26" x14ac:dyDescent="0.25">
      <c r="P40678" s="120"/>
      <c r="R40678" s="120"/>
      <c r="T40678" s="120"/>
      <c r="V40678" s="120"/>
      <c r="X40678" s="120"/>
      <c r="Z40678" s="120"/>
    </row>
    <row r="40679" spans="16:26" x14ac:dyDescent="0.25">
      <c r="P40679" s="119"/>
      <c r="R40679" s="119"/>
      <c r="T40679" s="119"/>
      <c r="V40679" s="119"/>
      <c r="X40679" s="119"/>
      <c r="Z40679" s="119"/>
    </row>
    <row r="40680" spans="16:26" x14ac:dyDescent="0.25">
      <c r="P40680" s="120"/>
      <c r="R40680" s="120"/>
      <c r="T40680" s="120"/>
      <c r="V40680" s="120"/>
      <c r="X40680" s="120"/>
      <c r="Z40680" s="120"/>
    </row>
    <row r="40681" spans="16:26" x14ac:dyDescent="0.25">
      <c r="P40681" s="119"/>
      <c r="R40681" s="119"/>
      <c r="T40681" s="119"/>
      <c r="V40681" s="119"/>
      <c r="X40681" s="119"/>
      <c r="Z40681" s="119"/>
    </row>
    <row r="40682" spans="16:26" x14ac:dyDescent="0.25">
      <c r="P40682" s="119"/>
      <c r="R40682" s="119"/>
      <c r="T40682" s="119"/>
      <c r="V40682" s="119"/>
      <c r="X40682" s="119"/>
      <c r="Z40682" s="119"/>
    </row>
    <row r="40683" spans="16:26" x14ac:dyDescent="0.25">
      <c r="P40683" s="119"/>
      <c r="R40683" s="119"/>
      <c r="T40683" s="119"/>
      <c r="V40683" s="119"/>
      <c r="X40683" s="119"/>
      <c r="Z40683" s="119"/>
    </row>
    <row r="40684" spans="16:26" x14ac:dyDescent="0.25">
      <c r="P40684" s="121"/>
      <c r="R40684" s="121"/>
      <c r="T40684" s="121"/>
      <c r="V40684" s="121"/>
      <c r="X40684" s="121"/>
      <c r="Z40684" s="121"/>
    </row>
    <row r="40685" spans="16:26" x14ac:dyDescent="0.25">
      <c r="P40685" s="121"/>
      <c r="R40685" s="121"/>
      <c r="T40685" s="121"/>
      <c r="V40685" s="121"/>
      <c r="X40685" s="121"/>
      <c r="Z40685" s="121"/>
    </row>
    <row r="40686" spans="16:26" x14ac:dyDescent="0.25">
      <c r="P40686" s="121"/>
      <c r="R40686" s="121"/>
      <c r="T40686" s="121"/>
      <c r="V40686" s="121"/>
      <c r="X40686" s="121"/>
      <c r="Z40686" s="121"/>
    </row>
    <row r="40687" spans="16:26" x14ac:dyDescent="0.25">
      <c r="P40687" s="121"/>
      <c r="R40687" s="121"/>
      <c r="T40687" s="121"/>
      <c r="V40687" s="121"/>
      <c r="X40687" s="121"/>
      <c r="Z40687" s="121"/>
    </row>
    <row r="40688" spans="16:26" x14ac:dyDescent="0.25">
      <c r="P40688" s="122"/>
      <c r="R40688" s="122"/>
      <c r="T40688" s="122"/>
      <c r="V40688" s="122"/>
      <c r="X40688" s="122"/>
      <c r="Z40688" s="122"/>
    </row>
    <row r="40689" spans="16:26" x14ac:dyDescent="0.25">
      <c r="P40689" s="118"/>
      <c r="R40689" s="118"/>
      <c r="T40689" s="118"/>
      <c r="V40689" s="118"/>
      <c r="X40689" s="118"/>
      <c r="Z40689" s="118"/>
    </row>
    <row r="40690" spans="16:26" x14ac:dyDescent="0.25">
      <c r="P40690" s="119"/>
      <c r="R40690" s="119"/>
      <c r="T40690" s="119"/>
      <c r="V40690" s="119"/>
      <c r="X40690" s="119"/>
      <c r="Z40690" s="119"/>
    </row>
    <row r="40691" spans="16:26" x14ac:dyDescent="0.25">
      <c r="P40691" s="119"/>
      <c r="R40691" s="119"/>
      <c r="T40691" s="119"/>
      <c r="V40691" s="119"/>
      <c r="X40691" s="119"/>
      <c r="Z40691" s="119"/>
    </row>
    <row r="40692" spans="16:26" x14ac:dyDescent="0.25">
      <c r="P40692" s="120"/>
      <c r="R40692" s="120"/>
      <c r="T40692" s="120"/>
      <c r="V40692" s="120"/>
      <c r="X40692" s="120"/>
      <c r="Z40692" s="120"/>
    </row>
    <row r="40693" spans="16:26" x14ac:dyDescent="0.25">
      <c r="P40693" s="119"/>
      <c r="R40693" s="119"/>
      <c r="T40693" s="119"/>
      <c r="V40693" s="119"/>
      <c r="X40693" s="119"/>
      <c r="Z40693" s="119"/>
    </row>
    <row r="40694" spans="16:26" x14ac:dyDescent="0.25">
      <c r="P40694" s="119"/>
      <c r="R40694" s="119"/>
      <c r="T40694" s="119"/>
      <c r="V40694" s="119"/>
      <c r="X40694" s="119"/>
      <c r="Z40694" s="119"/>
    </row>
    <row r="40695" spans="16:26" x14ac:dyDescent="0.25">
      <c r="P40695" s="120"/>
      <c r="R40695" s="120"/>
      <c r="T40695" s="120"/>
      <c r="V40695" s="120"/>
      <c r="X40695" s="120"/>
      <c r="Z40695" s="120"/>
    </row>
    <row r="40696" spans="16:26" x14ac:dyDescent="0.25">
      <c r="P40696" s="119"/>
      <c r="R40696" s="119"/>
      <c r="T40696" s="119"/>
      <c r="V40696" s="119"/>
      <c r="X40696" s="119"/>
      <c r="Z40696" s="119"/>
    </row>
    <row r="40697" spans="16:26" x14ac:dyDescent="0.25">
      <c r="P40697" s="120"/>
      <c r="R40697" s="120"/>
      <c r="T40697" s="120"/>
      <c r="V40697" s="120"/>
      <c r="X40697" s="120"/>
      <c r="Z40697" s="120"/>
    </row>
    <row r="40698" spans="16:26" x14ac:dyDescent="0.25">
      <c r="P40698" s="119"/>
      <c r="R40698" s="119"/>
      <c r="T40698" s="119"/>
      <c r="V40698" s="119"/>
      <c r="X40698" s="119"/>
      <c r="Z40698" s="119"/>
    </row>
    <row r="40699" spans="16:26" x14ac:dyDescent="0.25">
      <c r="P40699" s="119"/>
      <c r="R40699" s="119"/>
      <c r="T40699" s="119"/>
      <c r="V40699" s="119"/>
      <c r="X40699" s="119"/>
      <c r="Z40699" s="119"/>
    </row>
    <row r="40700" spans="16:26" x14ac:dyDescent="0.25">
      <c r="P40700" s="119"/>
      <c r="R40700" s="119"/>
      <c r="T40700" s="119"/>
      <c r="V40700" s="119"/>
      <c r="X40700" s="119"/>
      <c r="Z40700" s="119"/>
    </row>
    <row r="40701" spans="16:26" x14ac:dyDescent="0.25">
      <c r="P40701" s="121"/>
      <c r="R40701" s="121"/>
      <c r="T40701" s="121"/>
      <c r="V40701" s="121"/>
      <c r="X40701" s="121"/>
      <c r="Z40701" s="121"/>
    </row>
    <row r="40702" spans="16:26" x14ac:dyDescent="0.25">
      <c r="P40702" s="121"/>
      <c r="R40702" s="121"/>
      <c r="T40702" s="121"/>
      <c r="V40702" s="121"/>
      <c r="X40702" s="121"/>
      <c r="Z40702" s="121"/>
    </row>
    <row r="40703" spans="16:26" x14ac:dyDescent="0.25">
      <c r="P40703" s="121"/>
      <c r="R40703" s="121"/>
      <c r="T40703" s="121"/>
      <c r="V40703" s="121"/>
      <c r="X40703" s="121"/>
      <c r="Z40703" s="121"/>
    </row>
    <row r="40704" spans="16:26" x14ac:dyDescent="0.25">
      <c r="P40704" s="121"/>
      <c r="R40704" s="121"/>
      <c r="T40704" s="121"/>
      <c r="V40704" s="121"/>
      <c r="X40704" s="121"/>
      <c r="Z40704" s="121"/>
    </row>
    <row r="40705" spans="16:26" x14ac:dyDescent="0.25">
      <c r="P40705" s="122"/>
      <c r="R40705" s="122"/>
      <c r="T40705" s="122"/>
      <c r="V40705" s="122"/>
      <c r="X40705" s="122"/>
      <c r="Z40705" s="122"/>
    </row>
    <row r="40706" spans="16:26" x14ac:dyDescent="0.25">
      <c r="P40706" s="118"/>
      <c r="R40706" s="118"/>
      <c r="T40706" s="118"/>
      <c r="V40706" s="118"/>
      <c r="X40706" s="118"/>
      <c r="Z40706" s="118"/>
    </row>
    <row r="40707" spans="16:26" x14ac:dyDescent="0.25">
      <c r="P40707" s="119"/>
      <c r="R40707" s="119"/>
      <c r="T40707" s="119"/>
      <c r="V40707" s="119"/>
      <c r="X40707" s="119"/>
      <c r="Z40707" s="119"/>
    </row>
    <row r="40708" spans="16:26" x14ac:dyDescent="0.25">
      <c r="P40708" s="119"/>
      <c r="R40708" s="119"/>
      <c r="T40708" s="119"/>
      <c r="V40708" s="119"/>
      <c r="X40708" s="119"/>
      <c r="Z40708" s="119"/>
    </row>
    <row r="40709" spans="16:26" x14ac:dyDescent="0.25">
      <c r="P40709" s="120"/>
      <c r="R40709" s="120"/>
      <c r="T40709" s="120"/>
      <c r="V40709" s="120"/>
      <c r="X40709" s="120"/>
      <c r="Z40709" s="120"/>
    </row>
    <row r="40710" spans="16:26" x14ac:dyDescent="0.25">
      <c r="P40710" s="119"/>
      <c r="R40710" s="119"/>
      <c r="T40710" s="119"/>
      <c r="V40710" s="119"/>
      <c r="X40710" s="119"/>
      <c r="Z40710" s="119"/>
    </row>
    <row r="40711" spans="16:26" x14ac:dyDescent="0.25">
      <c r="P40711" s="119"/>
      <c r="R40711" s="119"/>
      <c r="T40711" s="119"/>
      <c r="V40711" s="119"/>
      <c r="X40711" s="119"/>
      <c r="Z40711" s="119"/>
    </row>
    <row r="40712" spans="16:26" x14ac:dyDescent="0.25">
      <c r="P40712" s="120"/>
      <c r="R40712" s="120"/>
      <c r="T40712" s="120"/>
      <c r="V40712" s="120"/>
      <c r="X40712" s="120"/>
      <c r="Z40712" s="120"/>
    </row>
    <row r="40713" spans="16:26" x14ac:dyDescent="0.25">
      <c r="P40713" s="119"/>
      <c r="R40713" s="119"/>
      <c r="T40713" s="119"/>
      <c r="V40713" s="119"/>
      <c r="X40713" s="119"/>
      <c r="Z40713" s="119"/>
    </row>
    <row r="40714" spans="16:26" x14ac:dyDescent="0.25">
      <c r="P40714" s="120"/>
      <c r="R40714" s="120"/>
      <c r="T40714" s="120"/>
      <c r="V40714" s="120"/>
      <c r="X40714" s="120"/>
      <c r="Z40714" s="120"/>
    </row>
    <row r="40715" spans="16:26" x14ac:dyDescent="0.25">
      <c r="P40715" s="119"/>
      <c r="R40715" s="119"/>
      <c r="T40715" s="119"/>
      <c r="V40715" s="119"/>
      <c r="X40715" s="119"/>
      <c r="Z40715" s="119"/>
    </row>
    <row r="40716" spans="16:26" x14ac:dyDescent="0.25">
      <c r="P40716" s="119"/>
      <c r="R40716" s="119"/>
      <c r="T40716" s="119"/>
      <c r="V40716" s="119"/>
      <c r="X40716" s="119"/>
      <c r="Z40716" s="119"/>
    </row>
    <row r="40717" spans="16:26" x14ac:dyDescent="0.25">
      <c r="P40717" s="119"/>
      <c r="R40717" s="119"/>
      <c r="T40717" s="119"/>
      <c r="V40717" s="119"/>
      <c r="X40717" s="119"/>
      <c r="Z40717" s="119"/>
    </row>
    <row r="40718" spans="16:26" x14ac:dyDescent="0.25">
      <c r="P40718" s="121"/>
      <c r="R40718" s="121"/>
      <c r="T40718" s="121"/>
      <c r="V40718" s="121"/>
      <c r="X40718" s="121"/>
      <c r="Z40718" s="121"/>
    </row>
    <row r="40719" spans="16:26" x14ac:dyDescent="0.25">
      <c r="P40719" s="121"/>
      <c r="R40719" s="121"/>
      <c r="T40719" s="121"/>
      <c r="V40719" s="121"/>
      <c r="X40719" s="121"/>
      <c r="Z40719" s="121"/>
    </row>
    <row r="40720" spans="16:26" x14ac:dyDescent="0.25">
      <c r="P40720" s="121"/>
      <c r="R40720" s="121"/>
      <c r="T40720" s="121"/>
      <c r="V40720" s="121"/>
      <c r="X40720" s="121"/>
      <c r="Z40720" s="121"/>
    </row>
    <row r="40721" spans="16:26" x14ac:dyDescent="0.25">
      <c r="P40721" s="121"/>
      <c r="R40721" s="121"/>
      <c r="T40721" s="121"/>
      <c r="V40721" s="121"/>
      <c r="X40721" s="121"/>
      <c r="Z40721" s="121"/>
    </row>
    <row r="40722" spans="16:26" x14ac:dyDescent="0.25">
      <c r="P40722" s="122"/>
      <c r="R40722" s="122"/>
      <c r="T40722" s="122"/>
      <c r="V40722" s="122"/>
      <c r="X40722" s="122"/>
      <c r="Z40722" s="122"/>
    </row>
    <row r="40723" spans="16:26" x14ac:dyDescent="0.25">
      <c r="P40723" s="118"/>
      <c r="R40723" s="118"/>
      <c r="T40723" s="118"/>
      <c r="V40723" s="118"/>
      <c r="X40723" s="118"/>
      <c r="Z40723" s="118"/>
    </row>
    <row r="40724" spans="16:26" x14ac:dyDescent="0.25">
      <c r="P40724" s="119"/>
      <c r="R40724" s="119"/>
      <c r="T40724" s="119"/>
      <c r="V40724" s="119"/>
      <c r="X40724" s="119"/>
      <c r="Z40724" s="119"/>
    </row>
    <row r="40725" spans="16:26" x14ac:dyDescent="0.25">
      <c r="P40725" s="119"/>
      <c r="R40725" s="119"/>
      <c r="T40725" s="119"/>
      <c r="V40725" s="119"/>
      <c r="X40725" s="119"/>
      <c r="Z40725" s="119"/>
    </row>
    <row r="40726" spans="16:26" x14ac:dyDescent="0.25">
      <c r="P40726" s="120"/>
      <c r="R40726" s="120"/>
      <c r="T40726" s="120"/>
      <c r="V40726" s="120"/>
      <c r="X40726" s="120"/>
      <c r="Z40726" s="120"/>
    </row>
    <row r="40727" spans="16:26" x14ac:dyDescent="0.25">
      <c r="P40727" s="119"/>
      <c r="R40727" s="119"/>
      <c r="T40727" s="119"/>
      <c r="V40727" s="119"/>
      <c r="X40727" s="119"/>
      <c r="Z40727" s="119"/>
    </row>
    <row r="40728" spans="16:26" x14ac:dyDescent="0.25">
      <c r="P40728" s="119"/>
      <c r="R40728" s="119"/>
      <c r="T40728" s="119"/>
      <c r="V40728" s="119"/>
      <c r="X40728" s="119"/>
      <c r="Z40728" s="119"/>
    </row>
    <row r="40729" spans="16:26" x14ac:dyDescent="0.25">
      <c r="P40729" s="120"/>
      <c r="R40729" s="120"/>
      <c r="T40729" s="120"/>
      <c r="V40729" s="120"/>
      <c r="X40729" s="120"/>
      <c r="Z40729" s="120"/>
    </row>
    <row r="40730" spans="16:26" x14ac:dyDescent="0.25">
      <c r="P40730" s="119"/>
      <c r="R40730" s="119"/>
      <c r="T40730" s="119"/>
      <c r="V40730" s="119"/>
      <c r="X40730" s="119"/>
      <c r="Z40730" s="119"/>
    </row>
    <row r="40731" spans="16:26" x14ac:dyDescent="0.25">
      <c r="P40731" s="120"/>
      <c r="R40731" s="120"/>
      <c r="T40731" s="120"/>
      <c r="V40731" s="120"/>
      <c r="X40731" s="120"/>
      <c r="Z40731" s="120"/>
    </row>
    <row r="40732" spans="16:26" x14ac:dyDescent="0.25">
      <c r="P40732" s="119"/>
      <c r="R40732" s="119"/>
      <c r="T40732" s="119"/>
      <c r="V40732" s="119"/>
      <c r="X40732" s="119"/>
      <c r="Z40732" s="119"/>
    </row>
    <row r="40733" spans="16:26" x14ac:dyDescent="0.25">
      <c r="P40733" s="119"/>
      <c r="R40733" s="119"/>
      <c r="T40733" s="119"/>
      <c r="V40733" s="119"/>
      <c r="X40733" s="119"/>
      <c r="Z40733" s="119"/>
    </row>
    <row r="40734" spans="16:26" x14ac:dyDescent="0.25">
      <c r="P40734" s="119"/>
      <c r="R40734" s="119"/>
      <c r="T40734" s="119"/>
      <c r="V40734" s="119"/>
      <c r="X40734" s="119"/>
      <c r="Z40734" s="119"/>
    </row>
    <row r="40735" spans="16:26" x14ac:dyDescent="0.25">
      <c r="P40735" s="121"/>
      <c r="R40735" s="121"/>
      <c r="T40735" s="121"/>
      <c r="V40735" s="121"/>
      <c r="X40735" s="121"/>
      <c r="Z40735" s="121"/>
    </row>
    <row r="40736" spans="16:26" x14ac:dyDescent="0.25">
      <c r="P40736" s="121"/>
      <c r="R40736" s="121"/>
      <c r="T40736" s="121"/>
      <c r="V40736" s="121"/>
      <c r="X40736" s="121"/>
      <c r="Z40736" s="121"/>
    </row>
    <row r="40737" spans="16:26" x14ac:dyDescent="0.25">
      <c r="P40737" s="121"/>
      <c r="R40737" s="121"/>
      <c r="T40737" s="121"/>
      <c r="V40737" s="121"/>
      <c r="X40737" s="121"/>
      <c r="Z40737" s="121"/>
    </row>
    <row r="40738" spans="16:26" x14ac:dyDescent="0.25">
      <c r="P40738" s="121"/>
      <c r="R40738" s="121"/>
      <c r="T40738" s="121"/>
      <c r="V40738" s="121"/>
      <c r="X40738" s="121"/>
      <c r="Z40738" s="121"/>
    </row>
    <row r="40739" spans="16:26" x14ac:dyDescent="0.25">
      <c r="P40739" s="122"/>
      <c r="R40739" s="122"/>
      <c r="T40739" s="122"/>
      <c r="V40739" s="122"/>
      <c r="X40739" s="122"/>
      <c r="Z40739" s="122"/>
    </row>
    <row r="40740" spans="16:26" x14ac:dyDescent="0.25">
      <c r="P40740" s="118"/>
      <c r="R40740" s="118"/>
      <c r="T40740" s="118"/>
      <c r="V40740" s="118"/>
      <c r="X40740" s="118"/>
      <c r="Z40740" s="118"/>
    </row>
    <row r="40741" spans="16:26" x14ac:dyDescent="0.25">
      <c r="P40741" s="119"/>
      <c r="R40741" s="119"/>
      <c r="T40741" s="119"/>
      <c r="V40741" s="119"/>
      <c r="X40741" s="119"/>
      <c r="Z40741" s="119"/>
    </row>
    <row r="40742" spans="16:26" x14ac:dyDescent="0.25">
      <c r="P40742" s="119"/>
      <c r="R40742" s="119"/>
      <c r="T40742" s="119"/>
      <c r="V40742" s="119"/>
      <c r="X40742" s="119"/>
      <c r="Z40742" s="119"/>
    </row>
    <row r="40743" spans="16:26" x14ac:dyDescent="0.25">
      <c r="P40743" s="120"/>
      <c r="R40743" s="120"/>
      <c r="T40743" s="120"/>
      <c r="V40743" s="120"/>
      <c r="X40743" s="120"/>
      <c r="Z40743" s="120"/>
    </row>
    <row r="40744" spans="16:26" x14ac:dyDescent="0.25">
      <c r="P40744" s="119"/>
      <c r="R40744" s="119"/>
      <c r="T40744" s="119"/>
      <c r="V40744" s="119"/>
      <c r="X40744" s="119"/>
      <c r="Z40744" s="119"/>
    </row>
    <row r="40745" spans="16:26" x14ac:dyDescent="0.25">
      <c r="P40745" s="119"/>
      <c r="R40745" s="119"/>
      <c r="T40745" s="119"/>
      <c r="V40745" s="119"/>
      <c r="X40745" s="119"/>
      <c r="Z40745" s="119"/>
    </row>
    <row r="40746" spans="16:26" x14ac:dyDescent="0.25">
      <c r="P40746" s="120"/>
      <c r="R40746" s="120"/>
      <c r="T40746" s="120"/>
      <c r="V40746" s="120"/>
      <c r="X40746" s="120"/>
      <c r="Z40746" s="120"/>
    </row>
    <row r="40747" spans="16:26" x14ac:dyDescent="0.25">
      <c r="P40747" s="119"/>
      <c r="R40747" s="119"/>
      <c r="T40747" s="119"/>
      <c r="V40747" s="119"/>
      <c r="X40747" s="119"/>
      <c r="Z40747" s="119"/>
    </row>
    <row r="40748" spans="16:26" x14ac:dyDescent="0.25">
      <c r="P40748" s="120"/>
      <c r="R40748" s="120"/>
      <c r="T40748" s="120"/>
      <c r="V40748" s="120"/>
      <c r="X40748" s="120"/>
      <c r="Z40748" s="120"/>
    </row>
    <row r="40749" spans="16:26" x14ac:dyDescent="0.25">
      <c r="P40749" s="119"/>
      <c r="R40749" s="119"/>
      <c r="T40749" s="119"/>
      <c r="V40749" s="119"/>
      <c r="X40749" s="119"/>
      <c r="Z40749" s="119"/>
    </row>
    <row r="40750" spans="16:26" x14ac:dyDescent="0.25">
      <c r="P40750" s="119"/>
      <c r="R40750" s="119"/>
      <c r="T40750" s="119"/>
      <c r="V40750" s="119"/>
      <c r="X40750" s="119"/>
      <c r="Z40750" s="119"/>
    </row>
    <row r="40751" spans="16:26" x14ac:dyDescent="0.25">
      <c r="P40751" s="119"/>
      <c r="R40751" s="119"/>
      <c r="T40751" s="119"/>
      <c r="V40751" s="119"/>
      <c r="X40751" s="119"/>
      <c r="Z40751" s="119"/>
    </row>
    <row r="40752" spans="16:26" x14ac:dyDescent="0.25">
      <c r="P40752" s="121"/>
      <c r="R40752" s="121"/>
      <c r="T40752" s="121"/>
      <c r="V40752" s="121"/>
      <c r="X40752" s="121"/>
      <c r="Z40752" s="121"/>
    </row>
    <row r="40753" spans="16:26" x14ac:dyDescent="0.25">
      <c r="P40753" s="121"/>
      <c r="R40753" s="121"/>
      <c r="T40753" s="121"/>
      <c r="V40753" s="121"/>
      <c r="X40753" s="121"/>
      <c r="Z40753" s="121"/>
    </row>
    <row r="40754" spans="16:26" x14ac:dyDescent="0.25">
      <c r="P40754" s="121"/>
      <c r="R40754" s="121"/>
      <c r="T40754" s="121"/>
      <c r="V40754" s="121"/>
      <c r="X40754" s="121"/>
      <c r="Z40754" s="121"/>
    </row>
    <row r="40755" spans="16:26" x14ac:dyDescent="0.25">
      <c r="P40755" s="121"/>
      <c r="R40755" s="121"/>
      <c r="T40755" s="121"/>
      <c r="V40755" s="121"/>
      <c r="X40755" s="121"/>
      <c r="Z40755" s="121"/>
    </row>
    <row r="40756" spans="16:26" x14ac:dyDescent="0.25">
      <c r="P40756" s="122"/>
      <c r="R40756" s="122"/>
      <c r="T40756" s="122"/>
      <c r="V40756" s="122"/>
      <c r="X40756" s="122"/>
      <c r="Z40756" s="122"/>
    </row>
    <row r="40757" spans="16:26" x14ac:dyDescent="0.25">
      <c r="P40757" s="118"/>
      <c r="R40757" s="118"/>
      <c r="T40757" s="118"/>
      <c r="V40757" s="118"/>
      <c r="X40757" s="118"/>
      <c r="Z40757" s="118"/>
    </row>
    <row r="40758" spans="16:26" x14ac:dyDescent="0.25">
      <c r="P40758" s="119"/>
      <c r="R40758" s="119"/>
      <c r="T40758" s="119"/>
      <c r="V40758" s="119"/>
      <c r="X40758" s="119"/>
      <c r="Z40758" s="119"/>
    </row>
    <row r="40759" spans="16:26" x14ac:dyDescent="0.25">
      <c r="P40759" s="119"/>
      <c r="R40759" s="119"/>
      <c r="T40759" s="119"/>
      <c r="V40759" s="119"/>
      <c r="X40759" s="119"/>
      <c r="Z40759" s="119"/>
    </row>
    <row r="40760" spans="16:26" x14ac:dyDescent="0.25">
      <c r="P40760" s="120"/>
      <c r="R40760" s="120"/>
      <c r="T40760" s="120"/>
      <c r="V40760" s="120"/>
      <c r="X40760" s="120"/>
      <c r="Z40760" s="120"/>
    </row>
    <row r="40761" spans="16:26" x14ac:dyDescent="0.25">
      <c r="P40761" s="119"/>
      <c r="R40761" s="119"/>
      <c r="T40761" s="119"/>
      <c r="V40761" s="119"/>
      <c r="X40761" s="119"/>
      <c r="Z40761" s="119"/>
    </row>
    <row r="40762" spans="16:26" x14ac:dyDescent="0.25">
      <c r="P40762" s="119"/>
      <c r="R40762" s="119"/>
      <c r="T40762" s="119"/>
      <c r="V40762" s="119"/>
      <c r="X40762" s="119"/>
      <c r="Z40762" s="119"/>
    </row>
    <row r="40763" spans="16:26" x14ac:dyDescent="0.25">
      <c r="P40763" s="120"/>
      <c r="R40763" s="120"/>
      <c r="T40763" s="120"/>
      <c r="V40763" s="120"/>
      <c r="X40763" s="120"/>
      <c r="Z40763" s="120"/>
    </row>
    <row r="40764" spans="16:26" x14ac:dyDescent="0.25">
      <c r="P40764" s="119"/>
      <c r="R40764" s="119"/>
      <c r="T40764" s="119"/>
      <c r="V40764" s="119"/>
      <c r="X40764" s="119"/>
      <c r="Z40764" s="119"/>
    </row>
    <row r="40765" spans="16:26" x14ac:dyDescent="0.25">
      <c r="P40765" s="120"/>
      <c r="R40765" s="120"/>
      <c r="T40765" s="120"/>
      <c r="V40765" s="120"/>
      <c r="X40765" s="120"/>
      <c r="Z40765" s="120"/>
    </row>
    <row r="40766" spans="16:26" x14ac:dyDescent="0.25">
      <c r="P40766" s="119"/>
      <c r="R40766" s="119"/>
      <c r="T40766" s="119"/>
      <c r="V40766" s="119"/>
      <c r="X40766" s="119"/>
      <c r="Z40766" s="119"/>
    </row>
    <row r="40767" spans="16:26" x14ac:dyDescent="0.25">
      <c r="P40767" s="119"/>
      <c r="R40767" s="119"/>
      <c r="T40767" s="119"/>
      <c r="V40767" s="119"/>
      <c r="X40767" s="119"/>
      <c r="Z40767" s="119"/>
    </row>
    <row r="40768" spans="16:26" x14ac:dyDescent="0.25">
      <c r="P40768" s="119"/>
      <c r="R40768" s="119"/>
      <c r="T40768" s="119"/>
      <c r="V40768" s="119"/>
      <c r="X40768" s="119"/>
      <c r="Z40768" s="119"/>
    </row>
    <row r="40769" spans="16:26" x14ac:dyDescent="0.25">
      <c r="P40769" s="121"/>
      <c r="R40769" s="121"/>
      <c r="T40769" s="121"/>
      <c r="V40769" s="121"/>
      <c r="X40769" s="121"/>
      <c r="Z40769" s="121"/>
    </row>
    <row r="40770" spans="16:26" x14ac:dyDescent="0.25">
      <c r="P40770" s="121"/>
      <c r="R40770" s="121"/>
      <c r="T40770" s="121"/>
      <c r="V40770" s="121"/>
      <c r="X40770" s="121"/>
      <c r="Z40770" s="121"/>
    </row>
    <row r="40771" spans="16:26" x14ac:dyDescent="0.25">
      <c r="P40771" s="121"/>
      <c r="R40771" s="121"/>
      <c r="T40771" s="121"/>
      <c r="V40771" s="121"/>
      <c r="X40771" s="121"/>
      <c r="Z40771" s="121"/>
    </row>
    <row r="40772" spans="16:26" x14ac:dyDescent="0.25">
      <c r="P40772" s="121"/>
      <c r="R40772" s="121"/>
      <c r="T40772" s="121"/>
      <c r="V40772" s="121"/>
      <c r="X40772" s="121"/>
      <c r="Z40772" s="121"/>
    </row>
    <row r="40773" spans="16:26" x14ac:dyDescent="0.25">
      <c r="P40773" s="122"/>
      <c r="R40773" s="122"/>
      <c r="T40773" s="122"/>
      <c r="V40773" s="122"/>
      <c r="X40773" s="122"/>
      <c r="Z40773" s="122"/>
    </row>
    <row r="40774" spans="16:26" x14ac:dyDescent="0.25">
      <c r="P40774" s="118"/>
      <c r="R40774" s="118"/>
      <c r="T40774" s="118"/>
      <c r="V40774" s="118"/>
      <c r="X40774" s="118"/>
      <c r="Z40774" s="118"/>
    </row>
    <row r="40775" spans="16:26" x14ac:dyDescent="0.25">
      <c r="P40775" s="119"/>
      <c r="R40775" s="119"/>
      <c r="T40775" s="119"/>
      <c r="V40775" s="119"/>
      <c r="X40775" s="119"/>
      <c r="Z40775" s="119"/>
    </row>
    <row r="40776" spans="16:26" x14ac:dyDescent="0.25">
      <c r="P40776" s="119"/>
      <c r="R40776" s="119"/>
      <c r="T40776" s="119"/>
      <c r="V40776" s="119"/>
      <c r="X40776" s="119"/>
      <c r="Z40776" s="119"/>
    </row>
    <row r="40777" spans="16:26" x14ac:dyDescent="0.25">
      <c r="P40777" s="120"/>
      <c r="R40777" s="120"/>
      <c r="T40777" s="120"/>
      <c r="V40777" s="120"/>
      <c r="X40777" s="120"/>
      <c r="Z40777" s="120"/>
    </row>
    <row r="40778" spans="16:26" x14ac:dyDescent="0.25">
      <c r="P40778" s="119"/>
      <c r="R40778" s="119"/>
      <c r="T40778" s="119"/>
      <c r="V40778" s="119"/>
      <c r="X40778" s="119"/>
      <c r="Z40778" s="119"/>
    </row>
    <row r="40779" spans="16:26" x14ac:dyDescent="0.25">
      <c r="P40779" s="119"/>
      <c r="R40779" s="119"/>
      <c r="T40779" s="119"/>
      <c r="V40779" s="119"/>
      <c r="X40779" s="119"/>
      <c r="Z40779" s="119"/>
    </row>
    <row r="40780" spans="16:26" x14ac:dyDescent="0.25">
      <c r="P40780" s="120"/>
      <c r="R40780" s="120"/>
      <c r="T40780" s="120"/>
      <c r="V40780" s="120"/>
      <c r="X40780" s="120"/>
      <c r="Z40780" s="120"/>
    </row>
    <row r="40781" spans="16:26" x14ac:dyDescent="0.25">
      <c r="P40781" s="119"/>
      <c r="R40781" s="119"/>
      <c r="T40781" s="119"/>
      <c r="V40781" s="119"/>
      <c r="X40781" s="119"/>
      <c r="Z40781" s="119"/>
    </row>
    <row r="40782" spans="16:26" x14ac:dyDescent="0.25">
      <c r="P40782" s="120"/>
      <c r="R40782" s="120"/>
      <c r="T40782" s="120"/>
      <c r="V40782" s="120"/>
      <c r="X40782" s="120"/>
      <c r="Z40782" s="120"/>
    </row>
    <row r="40783" spans="16:26" x14ac:dyDescent="0.25">
      <c r="P40783" s="119"/>
      <c r="R40783" s="119"/>
      <c r="T40783" s="119"/>
      <c r="V40783" s="119"/>
      <c r="X40783" s="119"/>
      <c r="Z40783" s="119"/>
    </row>
    <row r="40784" spans="16:26" x14ac:dyDescent="0.25">
      <c r="P40784" s="119"/>
      <c r="R40784" s="119"/>
      <c r="T40784" s="119"/>
      <c r="V40784" s="119"/>
      <c r="X40784" s="119"/>
      <c r="Z40784" s="119"/>
    </row>
    <row r="40785" spans="16:26" x14ac:dyDescent="0.25">
      <c r="P40785" s="119"/>
      <c r="R40785" s="119"/>
      <c r="T40785" s="119"/>
      <c r="V40785" s="119"/>
      <c r="X40785" s="119"/>
      <c r="Z40785" s="119"/>
    </row>
    <row r="40786" spans="16:26" x14ac:dyDescent="0.25">
      <c r="P40786" s="121"/>
      <c r="R40786" s="121"/>
      <c r="T40786" s="121"/>
      <c r="V40786" s="121"/>
      <c r="X40786" s="121"/>
      <c r="Z40786" s="121"/>
    </row>
    <row r="40787" spans="16:26" x14ac:dyDescent="0.25">
      <c r="P40787" s="121"/>
      <c r="R40787" s="121"/>
      <c r="T40787" s="121"/>
      <c r="V40787" s="121"/>
      <c r="X40787" s="121"/>
      <c r="Z40787" s="121"/>
    </row>
    <row r="40788" spans="16:26" x14ac:dyDescent="0.25">
      <c r="P40788" s="121"/>
      <c r="R40788" s="121"/>
      <c r="T40788" s="121"/>
      <c r="V40788" s="121"/>
      <c r="X40788" s="121"/>
      <c r="Z40788" s="121"/>
    </row>
    <row r="40789" spans="16:26" x14ac:dyDescent="0.25">
      <c r="P40789" s="121"/>
      <c r="R40789" s="121"/>
      <c r="T40789" s="121"/>
      <c r="V40789" s="121"/>
      <c r="X40789" s="121"/>
      <c r="Z40789" s="121"/>
    </row>
    <row r="40790" spans="16:26" x14ac:dyDescent="0.25">
      <c r="P40790" s="122"/>
      <c r="R40790" s="122"/>
      <c r="T40790" s="122"/>
      <c r="V40790" s="122"/>
      <c r="X40790" s="122"/>
      <c r="Z40790" s="122"/>
    </row>
    <row r="40791" spans="16:26" x14ac:dyDescent="0.25">
      <c r="P40791" s="118"/>
      <c r="R40791" s="118"/>
      <c r="T40791" s="118"/>
      <c r="V40791" s="118"/>
      <c r="X40791" s="118"/>
      <c r="Z40791" s="118"/>
    </row>
    <row r="40792" spans="16:26" x14ac:dyDescent="0.25">
      <c r="P40792" s="119"/>
      <c r="R40792" s="119"/>
      <c r="T40792" s="119"/>
      <c r="V40792" s="119"/>
      <c r="X40792" s="119"/>
      <c r="Z40792" s="119"/>
    </row>
    <row r="40793" spans="16:26" x14ac:dyDescent="0.25">
      <c r="P40793" s="119"/>
      <c r="R40793" s="119"/>
      <c r="T40793" s="119"/>
      <c r="V40793" s="119"/>
      <c r="X40793" s="119"/>
      <c r="Z40793" s="119"/>
    </row>
    <row r="40794" spans="16:26" x14ac:dyDescent="0.25">
      <c r="P40794" s="120"/>
      <c r="R40794" s="120"/>
      <c r="T40794" s="120"/>
      <c r="V40794" s="120"/>
      <c r="X40794" s="120"/>
      <c r="Z40794" s="120"/>
    </row>
    <row r="40795" spans="16:26" x14ac:dyDescent="0.25">
      <c r="P40795" s="119"/>
      <c r="R40795" s="119"/>
      <c r="T40795" s="119"/>
      <c r="V40795" s="119"/>
      <c r="X40795" s="119"/>
      <c r="Z40795" s="119"/>
    </row>
    <row r="40796" spans="16:26" x14ac:dyDescent="0.25">
      <c r="P40796" s="119"/>
      <c r="R40796" s="119"/>
      <c r="T40796" s="119"/>
      <c r="V40796" s="119"/>
      <c r="X40796" s="119"/>
      <c r="Z40796" s="119"/>
    </row>
    <row r="40797" spans="16:26" x14ac:dyDescent="0.25">
      <c r="P40797" s="120"/>
      <c r="R40797" s="120"/>
      <c r="T40797" s="120"/>
      <c r="V40797" s="120"/>
      <c r="X40797" s="120"/>
      <c r="Z40797" s="120"/>
    </row>
    <row r="40798" spans="16:26" x14ac:dyDescent="0.25">
      <c r="P40798" s="119"/>
      <c r="R40798" s="119"/>
      <c r="T40798" s="119"/>
      <c r="V40798" s="119"/>
      <c r="X40798" s="119"/>
      <c r="Z40798" s="119"/>
    </row>
    <row r="40799" spans="16:26" x14ac:dyDescent="0.25">
      <c r="P40799" s="120"/>
      <c r="R40799" s="120"/>
      <c r="T40799" s="120"/>
      <c r="V40799" s="120"/>
      <c r="X40799" s="120"/>
      <c r="Z40799" s="120"/>
    </row>
    <row r="40800" spans="16:26" x14ac:dyDescent="0.25">
      <c r="P40800" s="119"/>
      <c r="R40800" s="119"/>
      <c r="T40800" s="119"/>
      <c r="V40800" s="119"/>
      <c r="X40800" s="119"/>
      <c r="Z40800" s="119"/>
    </row>
    <row r="40801" spans="16:26" x14ac:dyDescent="0.25">
      <c r="P40801" s="119"/>
      <c r="R40801" s="119"/>
      <c r="T40801" s="119"/>
      <c r="V40801" s="119"/>
      <c r="X40801" s="119"/>
      <c r="Z40801" s="119"/>
    </row>
    <row r="40802" spans="16:26" x14ac:dyDescent="0.25">
      <c r="P40802" s="119"/>
      <c r="R40802" s="119"/>
      <c r="T40802" s="119"/>
      <c r="V40802" s="119"/>
      <c r="X40802" s="119"/>
      <c r="Z40802" s="119"/>
    </row>
    <row r="40803" spans="16:26" x14ac:dyDescent="0.25">
      <c r="P40803" s="121"/>
      <c r="R40803" s="121"/>
      <c r="T40803" s="121"/>
      <c r="V40803" s="121"/>
      <c r="X40803" s="121"/>
      <c r="Z40803" s="121"/>
    </row>
    <row r="40804" spans="16:26" x14ac:dyDescent="0.25">
      <c r="P40804" s="121"/>
      <c r="R40804" s="121"/>
      <c r="T40804" s="121"/>
      <c r="V40804" s="121"/>
      <c r="X40804" s="121"/>
      <c r="Z40804" s="121"/>
    </row>
    <row r="40805" spans="16:26" x14ac:dyDescent="0.25">
      <c r="P40805" s="121"/>
      <c r="R40805" s="121"/>
      <c r="T40805" s="121"/>
      <c r="V40805" s="121"/>
      <c r="X40805" s="121"/>
      <c r="Z40805" s="121"/>
    </row>
    <row r="40806" spans="16:26" x14ac:dyDescent="0.25">
      <c r="P40806" s="121"/>
      <c r="R40806" s="121"/>
      <c r="T40806" s="121"/>
      <c r="V40806" s="121"/>
      <c r="X40806" s="121"/>
      <c r="Z40806" s="121"/>
    </row>
    <row r="40807" spans="16:26" x14ac:dyDescent="0.25">
      <c r="P40807" s="122"/>
      <c r="R40807" s="122"/>
      <c r="T40807" s="122"/>
      <c r="V40807" s="122"/>
      <c r="X40807" s="122"/>
      <c r="Z40807" s="122"/>
    </row>
    <row r="40808" spans="16:26" x14ac:dyDescent="0.25">
      <c r="P40808" s="118"/>
      <c r="R40808" s="118"/>
      <c r="T40808" s="118"/>
      <c r="V40808" s="118"/>
      <c r="X40808" s="118"/>
      <c r="Z40808" s="118"/>
    </row>
    <row r="40809" spans="16:26" x14ac:dyDescent="0.25">
      <c r="P40809" s="119"/>
      <c r="R40809" s="119"/>
      <c r="T40809" s="119"/>
      <c r="V40809" s="119"/>
      <c r="X40809" s="119"/>
      <c r="Z40809" s="119"/>
    </row>
    <row r="40810" spans="16:26" x14ac:dyDescent="0.25">
      <c r="P40810" s="119"/>
      <c r="R40810" s="119"/>
      <c r="T40810" s="119"/>
      <c r="V40810" s="119"/>
      <c r="X40810" s="119"/>
      <c r="Z40810" s="119"/>
    </row>
    <row r="40811" spans="16:26" x14ac:dyDescent="0.25">
      <c r="P40811" s="120"/>
      <c r="R40811" s="120"/>
      <c r="T40811" s="120"/>
      <c r="V40811" s="120"/>
      <c r="X40811" s="120"/>
      <c r="Z40811" s="120"/>
    </row>
    <row r="40812" spans="16:26" x14ac:dyDescent="0.25">
      <c r="P40812" s="119"/>
      <c r="R40812" s="119"/>
      <c r="T40812" s="119"/>
      <c r="V40812" s="119"/>
      <c r="X40812" s="119"/>
      <c r="Z40812" s="119"/>
    </row>
    <row r="40813" spans="16:26" x14ac:dyDescent="0.25">
      <c r="P40813" s="119"/>
      <c r="R40813" s="119"/>
      <c r="T40813" s="119"/>
      <c r="V40813" s="119"/>
      <c r="X40813" s="119"/>
      <c r="Z40813" s="119"/>
    </row>
    <row r="40814" spans="16:26" x14ac:dyDescent="0.25">
      <c r="P40814" s="120"/>
      <c r="R40814" s="120"/>
      <c r="T40814" s="120"/>
      <c r="V40814" s="120"/>
      <c r="X40814" s="120"/>
      <c r="Z40814" s="120"/>
    </row>
    <row r="40815" spans="16:26" x14ac:dyDescent="0.25">
      <c r="P40815" s="119"/>
      <c r="R40815" s="119"/>
      <c r="T40815" s="119"/>
      <c r="V40815" s="119"/>
      <c r="X40815" s="119"/>
      <c r="Z40815" s="119"/>
    </row>
    <row r="40816" spans="16:26" x14ac:dyDescent="0.25">
      <c r="P40816" s="120"/>
      <c r="R40816" s="120"/>
      <c r="T40816" s="120"/>
      <c r="V40816" s="120"/>
      <c r="X40816" s="120"/>
      <c r="Z40816" s="120"/>
    </row>
    <row r="40817" spans="16:26" x14ac:dyDescent="0.25">
      <c r="P40817" s="119"/>
      <c r="R40817" s="119"/>
      <c r="T40817" s="119"/>
      <c r="V40817" s="119"/>
      <c r="X40817" s="119"/>
      <c r="Z40817" s="119"/>
    </row>
    <row r="40818" spans="16:26" x14ac:dyDescent="0.25">
      <c r="P40818" s="119"/>
      <c r="R40818" s="119"/>
      <c r="T40818" s="119"/>
      <c r="V40818" s="119"/>
      <c r="X40818" s="119"/>
      <c r="Z40818" s="119"/>
    </row>
    <row r="40819" spans="16:26" x14ac:dyDescent="0.25">
      <c r="P40819" s="119"/>
      <c r="R40819" s="119"/>
      <c r="T40819" s="119"/>
      <c r="V40819" s="119"/>
      <c r="X40819" s="119"/>
      <c r="Z40819" s="119"/>
    </row>
    <row r="40820" spans="16:26" x14ac:dyDescent="0.25">
      <c r="P40820" s="121"/>
      <c r="R40820" s="121"/>
      <c r="T40820" s="121"/>
      <c r="V40820" s="121"/>
      <c r="X40820" s="121"/>
      <c r="Z40820" s="121"/>
    </row>
    <row r="40821" spans="16:26" x14ac:dyDescent="0.25">
      <c r="P40821" s="121"/>
      <c r="R40821" s="121"/>
      <c r="T40821" s="121"/>
      <c r="V40821" s="121"/>
      <c r="X40821" s="121"/>
      <c r="Z40821" s="121"/>
    </row>
    <row r="40822" spans="16:26" x14ac:dyDescent="0.25">
      <c r="P40822" s="121"/>
      <c r="R40822" s="121"/>
      <c r="T40822" s="121"/>
      <c r="V40822" s="121"/>
      <c r="X40822" s="121"/>
      <c r="Z40822" s="121"/>
    </row>
    <row r="40823" spans="16:26" x14ac:dyDescent="0.25">
      <c r="P40823" s="121"/>
      <c r="R40823" s="121"/>
      <c r="T40823" s="121"/>
      <c r="V40823" s="121"/>
      <c r="X40823" s="121"/>
      <c r="Z40823" s="121"/>
    </row>
    <row r="40824" spans="16:26" x14ac:dyDescent="0.25">
      <c r="P40824" s="122"/>
      <c r="R40824" s="122"/>
      <c r="T40824" s="122"/>
      <c r="V40824" s="122"/>
      <c r="X40824" s="122"/>
      <c r="Z40824" s="122"/>
    </row>
    <row r="40825" spans="16:26" x14ac:dyDescent="0.25">
      <c r="P40825" s="118"/>
      <c r="R40825" s="118"/>
      <c r="T40825" s="118"/>
      <c r="V40825" s="118"/>
      <c r="X40825" s="118"/>
      <c r="Z40825" s="118"/>
    </row>
    <row r="40826" spans="16:26" x14ac:dyDescent="0.25">
      <c r="P40826" s="119"/>
      <c r="R40826" s="119"/>
      <c r="T40826" s="119"/>
      <c r="V40826" s="119"/>
      <c r="X40826" s="119"/>
      <c r="Z40826" s="119"/>
    </row>
    <row r="40827" spans="16:26" x14ac:dyDescent="0.25">
      <c r="P40827" s="119"/>
      <c r="R40827" s="119"/>
      <c r="T40827" s="119"/>
      <c r="V40827" s="119"/>
      <c r="X40827" s="119"/>
      <c r="Z40827" s="119"/>
    </row>
    <row r="40828" spans="16:26" x14ac:dyDescent="0.25">
      <c r="P40828" s="120"/>
      <c r="R40828" s="120"/>
      <c r="T40828" s="120"/>
      <c r="V40828" s="120"/>
      <c r="X40828" s="120"/>
      <c r="Z40828" s="120"/>
    </row>
    <row r="40829" spans="16:26" x14ac:dyDescent="0.25">
      <c r="P40829" s="119"/>
      <c r="R40829" s="119"/>
      <c r="T40829" s="119"/>
      <c r="V40829" s="119"/>
      <c r="X40829" s="119"/>
      <c r="Z40829" s="119"/>
    </row>
    <row r="40830" spans="16:26" x14ac:dyDescent="0.25">
      <c r="P40830" s="119"/>
      <c r="R40830" s="119"/>
      <c r="T40830" s="119"/>
      <c r="V40830" s="119"/>
      <c r="X40830" s="119"/>
      <c r="Z40830" s="119"/>
    </row>
    <row r="40831" spans="16:26" x14ac:dyDescent="0.25">
      <c r="P40831" s="120"/>
      <c r="R40831" s="120"/>
      <c r="T40831" s="120"/>
      <c r="V40831" s="120"/>
      <c r="X40831" s="120"/>
      <c r="Z40831" s="120"/>
    </row>
    <row r="40832" spans="16:26" x14ac:dyDescent="0.25">
      <c r="P40832" s="119"/>
      <c r="R40832" s="119"/>
      <c r="T40832" s="119"/>
      <c r="V40832" s="119"/>
      <c r="X40832" s="119"/>
      <c r="Z40832" s="119"/>
    </row>
    <row r="40833" spans="16:26" x14ac:dyDescent="0.25">
      <c r="P40833" s="120"/>
      <c r="R40833" s="120"/>
      <c r="T40833" s="120"/>
      <c r="V40833" s="120"/>
      <c r="X40833" s="120"/>
      <c r="Z40833" s="120"/>
    </row>
    <row r="40834" spans="16:26" x14ac:dyDescent="0.25">
      <c r="P40834" s="119"/>
      <c r="R40834" s="119"/>
      <c r="T40834" s="119"/>
      <c r="V40834" s="119"/>
      <c r="X40834" s="119"/>
      <c r="Z40834" s="119"/>
    </row>
    <row r="40835" spans="16:26" x14ac:dyDescent="0.25">
      <c r="P40835" s="119"/>
      <c r="R40835" s="119"/>
      <c r="T40835" s="119"/>
      <c r="V40835" s="119"/>
      <c r="X40835" s="119"/>
      <c r="Z40835" s="119"/>
    </row>
    <row r="40836" spans="16:26" x14ac:dyDescent="0.25">
      <c r="P40836" s="119"/>
      <c r="R40836" s="119"/>
      <c r="T40836" s="119"/>
      <c r="V40836" s="119"/>
      <c r="X40836" s="119"/>
      <c r="Z40836" s="119"/>
    </row>
    <row r="40837" spans="16:26" x14ac:dyDescent="0.25">
      <c r="P40837" s="121"/>
      <c r="R40837" s="121"/>
      <c r="T40837" s="121"/>
      <c r="V40837" s="121"/>
      <c r="X40837" s="121"/>
      <c r="Z40837" s="121"/>
    </row>
    <row r="40838" spans="16:26" x14ac:dyDescent="0.25">
      <c r="P40838" s="121"/>
      <c r="R40838" s="121"/>
      <c r="T40838" s="121"/>
      <c r="V40838" s="121"/>
      <c r="X40838" s="121"/>
      <c r="Z40838" s="121"/>
    </row>
    <row r="40839" spans="16:26" x14ac:dyDescent="0.25">
      <c r="P40839" s="121"/>
      <c r="R40839" s="121"/>
      <c r="T40839" s="121"/>
      <c r="V40839" s="121"/>
      <c r="X40839" s="121"/>
      <c r="Z40839" s="121"/>
    </row>
    <row r="40840" spans="16:26" x14ac:dyDescent="0.25">
      <c r="P40840" s="121"/>
      <c r="R40840" s="121"/>
      <c r="T40840" s="121"/>
      <c r="V40840" s="121"/>
      <c r="X40840" s="121"/>
      <c r="Z40840" s="121"/>
    </row>
    <row r="40841" spans="16:26" x14ac:dyDescent="0.25">
      <c r="P40841" s="122"/>
      <c r="R40841" s="122"/>
      <c r="T40841" s="122"/>
      <c r="V40841" s="122"/>
      <c r="X40841" s="122"/>
      <c r="Z40841" s="122"/>
    </row>
    <row r="40842" spans="16:26" x14ac:dyDescent="0.25">
      <c r="P40842" s="118"/>
      <c r="R40842" s="118"/>
      <c r="T40842" s="118"/>
      <c r="V40842" s="118"/>
      <c r="X40842" s="118"/>
      <c r="Z40842" s="118"/>
    </row>
    <row r="40843" spans="16:26" x14ac:dyDescent="0.25">
      <c r="P40843" s="119"/>
      <c r="R40843" s="119"/>
      <c r="T40843" s="119"/>
      <c r="V40843" s="119"/>
      <c r="X40843" s="119"/>
      <c r="Z40843" s="119"/>
    </row>
    <row r="40844" spans="16:26" x14ac:dyDescent="0.25">
      <c r="P40844" s="119"/>
      <c r="R40844" s="119"/>
      <c r="T40844" s="119"/>
      <c r="V40844" s="119"/>
      <c r="X40844" s="119"/>
      <c r="Z40844" s="119"/>
    </row>
    <row r="40845" spans="16:26" x14ac:dyDescent="0.25">
      <c r="P40845" s="120"/>
      <c r="R40845" s="120"/>
      <c r="T40845" s="120"/>
      <c r="V40845" s="120"/>
      <c r="X40845" s="120"/>
      <c r="Z40845" s="120"/>
    </row>
    <row r="40846" spans="16:26" x14ac:dyDescent="0.25">
      <c r="P40846" s="119"/>
      <c r="R40846" s="119"/>
      <c r="T40846" s="119"/>
      <c r="V40846" s="119"/>
      <c r="X40846" s="119"/>
      <c r="Z40846" s="119"/>
    </row>
    <row r="40847" spans="16:26" x14ac:dyDescent="0.25">
      <c r="P40847" s="119"/>
      <c r="R40847" s="119"/>
      <c r="T40847" s="119"/>
      <c r="V40847" s="119"/>
      <c r="X40847" s="119"/>
      <c r="Z40847" s="119"/>
    </row>
    <row r="40848" spans="16:26" x14ac:dyDescent="0.25">
      <c r="P40848" s="120"/>
      <c r="R40848" s="120"/>
      <c r="T40848" s="120"/>
      <c r="V40848" s="120"/>
      <c r="X40848" s="120"/>
      <c r="Z40848" s="120"/>
    </row>
    <row r="40849" spans="16:26" x14ac:dyDescent="0.25">
      <c r="P40849" s="119"/>
      <c r="R40849" s="119"/>
      <c r="T40849" s="119"/>
      <c r="V40849" s="119"/>
      <c r="X40849" s="119"/>
      <c r="Z40849" s="119"/>
    </row>
    <row r="40850" spans="16:26" x14ac:dyDescent="0.25">
      <c r="P40850" s="120"/>
      <c r="R40850" s="120"/>
      <c r="T40850" s="120"/>
      <c r="V40850" s="120"/>
      <c r="X40850" s="120"/>
      <c r="Z40850" s="120"/>
    </row>
    <row r="40851" spans="16:26" x14ac:dyDescent="0.25">
      <c r="P40851" s="119"/>
      <c r="R40851" s="119"/>
      <c r="T40851" s="119"/>
      <c r="V40851" s="119"/>
      <c r="X40851" s="119"/>
      <c r="Z40851" s="119"/>
    </row>
    <row r="40852" spans="16:26" x14ac:dyDescent="0.25">
      <c r="P40852" s="119"/>
      <c r="R40852" s="119"/>
      <c r="T40852" s="119"/>
      <c r="V40852" s="119"/>
      <c r="X40852" s="119"/>
      <c r="Z40852" s="119"/>
    </row>
    <row r="40853" spans="16:26" x14ac:dyDescent="0.25">
      <c r="P40853" s="119"/>
      <c r="R40853" s="119"/>
      <c r="T40853" s="119"/>
      <c r="V40853" s="119"/>
      <c r="X40853" s="119"/>
      <c r="Z40853" s="119"/>
    </row>
    <row r="40854" spans="16:26" x14ac:dyDescent="0.25">
      <c r="P40854" s="121"/>
      <c r="R40854" s="121"/>
      <c r="T40854" s="121"/>
      <c r="V40854" s="121"/>
      <c r="X40854" s="121"/>
      <c r="Z40854" s="121"/>
    </row>
    <row r="40855" spans="16:26" x14ac:dyDescent="0.25">
      <c r="P40855" s="121"/>
      <c r="R40855" s="121"/>
      <c r="T40855" s="121"/>
      <c r="V40855" s="121"/>
      <c r="X40855" s="121"/>
      <c r="Z40855" s="121"/>
    </row>
    <row r="40856" spans="16:26" x14ac:dyDescent="0.25">
      <c r="P40856" s="121"/>
      <c r="R40856" s="121"/>
      <c r="T40856" s="121"/>
      <c r="V40856" s="121"/>
      <c r="X40856" s="121"/>
      <c r="Z40856" s="121"/>
    </row>
    <row r="40857" spans="16:26" x14ac:dyDescent="0.25">
      <c r="P40857" s="121"/>
      <c r="R40857" s="121"/>
      <c r="T40857" s="121"/>
      <c r="V40857" s="121"/>
      <c r="X40857" s="121"/>
      <c r="Z40857" s="121"/>
    </row>
    <row r="40858" spans="16:26" x14ac:dyDescent="0.25">
      <c r="P40858" s="122"/>
      <c r="R40858" s="122"/>
      <c r="T40858" s="122"/>
      <c r="V40858" s="122"/>
      <c r="X40858" s="122"/>
      <c r="Z40858" s="122"/>
    </row>
    <row r="40859" spans="16:26" x14ac:dyDescent="0.25">
      <c r="P40859" s="118"/>
      <c r="R40859" s="118"/>
      <c r="T40859" s="118"/>
      <c r="V40859" s="118"/>
      <c r="X40859" s="118"/>
      <c r="Z40859" s="118"/>
    </row>
    <row r="40860" spans="16:26" x14ac:dyDescent="0.25">
      <c r="P40860" s="119"/>
      <c r="R40860" s="119"/>
      <c r="T40860" s="119"/>
      <c r="V40860" s="119"/>
      <c r="X40860" s="119"/>
      <c r="Z40860" s="119"/>
    </row>
    <row r="40861" spans="16:26" x14ac:dyDescent="0.25">
      <c r="P40861" s="119"/>
      <c r="R40861" s="119"/>
      <c r="T40861" s="119"/>
      <c r="V40861" s="119"/>
      <c r="X40861" s="119"/>
      <c r="Z40861" s="119"/>
    </row>
    <row r="40862" spans="16:26" x14ac:dyDescent="0.25">
      <c r="P40862" s="120"/>
      <c r="R40862" s="120"/>
      <c r="T40862" s="120"/>
      <c r="V40862" s="120"/>
      <c r="X40862" s="120"/>
      <c r="Z40862" s="120"/>
    </row>
    <row r="40863" spans="16:26" x14ac:dyDescent="0.25">
      <c r="P40863" s="119"/>
      <c r="R40863" s="119"/>
      <c r="T40863" s="119"/>
      <c r="V40863" s="119"/>
      <c r="X40863" s="119"/>
      <c r="Z40863" s="119"/>
    </row>
    <row r="40864" spans="16:26" x14ac:dyDescent="0.25">
      <c r="P40864" s="119"/>
      <c r="R40864" s="119"/>
      <c r="T40864" s="119"/>
      <c r="V40864" s="119"/>
      <c r="X40864" s="119"/>
      <c r="Z40864" s="119"/>
    </row>
    <row r="40865" spans="16:26" x14ac:dyDescent="0.25">
      <c r="P40865" s="120"/>
      <c r="R40865" s="120"/>
      <c r="T40865" s="120"/>
      <c r="V40865" s="120"/>
      <c r="X40865" s="120"/>
      <c r="Z40865" s="120"/>
    </row>
    <row r="40866" spans="16:26" x14ac:dyDescent="0.25">
      <c r="P40866" s="119"/>
      <c r="R40866" s="119"/>
      <c r="T40866" s="119"/>
      <c r="V40866" s="119"/>
      <c r="X40866" s="119"/>
      <c r="Z40866" s="119"/>
    </row>
    <row r="40867" spans="16:26" x14ac:dyDescent="0.25">
      <c r="P40867" s="120"/>
      <c r="R40867" s="120"/>
      <c r="T40867" s="120"/>
      <c r="V40867" s="120"/>
      <c r="X40867" s="120"/>
      <c r="Z40867" s="120"/>
    </row>
    <row r="40868" spans="16:26" x14ac:dyDescent="0.25">
      <c r="P40868" s="119"/>
      <c r="R40868" s="119"/>
      <c r="T40868" s="119"/>
      <c r="V40868" s="119"/>
      <c r="X40868" s="119"/>
      <c r="Z40868" s="119"/>
    </row>
    <row r="40869" spans="16:26" x14ac:dyDescent="0.25">
      <c r="P40869" s="119"/>
      <c r="R40869" s="119"/>
      <c r="T40869" s="119"/>
      <c r="V40869" s="119"/>
      <c r="X40869" s="119"/>
      <c r="Z40869" s="119"/>
    </row>
    <row r="40870" spans="16:26" x14ac:dyDescent="0.25">
      <c r="P40870" s="119"/>
      <c r="R40870" s="119"/>
      <c r="T40870" s="119"/>
      <c r="V40870" s="119"/>
      <c r="X40870" s="119"/>
      <c r="Z40870" s="119"/>
    </row>
    <row r="40871" spans="16:26" x14ac:dyDescent="0.25">
      <c r="P40871" s="121"/>
      <c r="R40871" s="121"/>
      <c r="T40871" s="121"/>
      <c r="V40871" s="121"/>
      <c r="X40871" s="121"/>
      <c r="Z40871" s="121"/>
    </row>
    <row r="40872" spans="16:26" x14ac:dyDescent="0.25">
      <c r="P40872" s="121"/>
      <c r="R40872" s="121"/>
      <c r="T40872" s="121"/>
      <c r="V40872" s="121"/>
      <c r="X40872" s="121"/>
      <c r="Z40872" s="121"/>
    </row>
    <row r="40873" spans="16:26" x14ac:dyDescent="0.25">
      <c r="P40873" s="121"/>
      <c r="R40873" s="121"/>
      <c r="T40873" s="121"/>
      <c r="V40873" s="121"/>
      <c r="X40873" s="121"/>
      <c r="Z40873" s="121"/>
    </row>
    <row r="40874" spans="16:26" x14ac:dyDescent="0.25">
      <c r="P40874" s="121"/>
      <c r="R40874" s="121"/>
      <c r="T40874" s="121"/>
      <c r="V40874" s="121"/>
      <c r="X40874" s="121"/>
      <c r="Z40874" s="121"/>
    </row>
    <row r="40875" spans="16:26" x14ac:dyDescent="0.25">
      <c r="P40875" s="122"/>
      <c r="R40875" s="122"/>
      <c r="T40875" s="122"/>
      <c r="V40875" s="122"/>
      <c r="X40875" s="122"/>
      <c r="Z40875" s="122"/>
    </row>
    <row r="40876" spans="16:26" x14ac:dyDescent="0.25">
      <c r="P40876" s="118"/>
      <c r="R40876" s="118"/>
      <c r="T40876" s="118"/>
      <c r="V40876" s="118"/>
      <c r="X40876" s="118"/>
      <c r="Z40876" s="118"/>
    </row>
    <row r="40877" spans="16:26" x14ac:dyDescent="0.25">
      <c r="P40877" s="119"/>
      <c r="R40877" s="119"/>
      <c r="T40877" s="119"/>
      <c r="V40877" s="119"/>
      <c r="X40877" s="119"/>
      <c r="Z40877" s="119"/>
    </row>
    <row r="40878" spans="16:26" x14ac:dyDescent="0.25">
      <c r="P40878" s="119"/>
      <c r="R40878" s="119"/>
      <c r="T40878" s="119"/>
      <c r="V40878" s="119"/>
      <c r="X40878" s="119"/>
      <c r="Z40878" s="119"/>
    </row>
    <row r="40879" spans="16:26" x14ac:dyDescent="0.25">
      <c r="P40879" s="120"/>
      <c r="R40879" s="120"/>
      <c r="T40879" s="120"/>
      <c r="V40879" s="120"/>
      <c r="X40879" s="120"/>
      <c r="Z40879" s="120"/>
    </row>
    <row r="40880" spans="16:26" x14ac:dyDescent="0.25">
      <c r="P40880" s="119"/>
      <c r="R40880" s="119"/>
      <c r="T40880" s="119"/>
      <c r="V40880" s="119"/>
      <c r="X40880" s="119"/>
      <c r="Z40880" s="119"/>
    </row>
    <row r="40881" spans="16:26" x14ac:dyDescent="0.25">
      <c r="P40881" s="119"/>
      <c r="R40881" s="119"/>
      <c r="T40881" s="119"/>
      <c r="V40881" s="119"/>
      <c r="X40881" s="119"/>
      <c r="Z40881" s="119"/>
    </row>
    <row r="40882" spans="16:26" x14ac:dyDescent="0.25">
      <c r="P40882" s="120"/>
      <c r="R40882" s="120"/>
      <c r="T40882" s="120"/>
      <c r="V40882" s="120"/>
      <c r="X40882" s="120"/>
      <c r="Z40882" s="120"/>
    </row>
    <row r="40883" spans="16:26" x14ac:dyDescent="0.25">
      <c r="P40883" s="119"/>
      <c r="R40883" s="119"/>
      <c r="T40883" s="119"/>
      <c r="V40883" s="119"/>
      <c r="X40883" s="119"/>
      <c r="Z40883" s="119"/>
    </row>
    <row r="40884" spans="16:26" x14ac:dyDescent="0.25">
      <c r="P40884" s="120"/>
      <c r="R40884" s="120"/>
      <c r="T40884" s="120"/>
      <c r="V40884" s="120"/>
      <c r="X40884" s="120"/>
      <c r="Z40884" s="120"/>
    </row>
    <row r="40885" spans="16:26" x14ac:dyDescent="0.25">
      <c r="P40885" s="119"/>
      <c r="R40885" s="119"/>
      <c r="T40885" s="119"/>
      <c r="V40885" s="119"/>
      <c r="X40885" s="119"/>
      <c r="Z40885" s="119"/>
    </row>
    <row r="40886" spans="16:26" x14ac:dyDescent="0.25">
      <c r="P40886" s="119"/>
      <c r="R40886" s="119"/>
      <c r="T40886" s="119"/>
      <c r="V40886" s="119"/>
      <c r="X40886" s="119"/>
      <c r="Z40886" s="119"/>
    </row>
    <row r="40887" spans="16:26" x14ac:dyDescent="0.25">
      <c r="P40887" s="119"/>
      <c r="R40887" s="119"/>
      <c r="T40887" s="119"/>
      <c r="V40887" s="119"/>
      <c r="X40887" s="119"/>
      <c r="Z40887" s="119"/>
    </row>
    <row r="40888" spans="16:26" x14ac:dyDescent="0.25">
      <c r="P40888" s="121"/>
      <c r="R40888" s="121"/>
      <c r="T40888" s="121"/>
      <c r="V40888" s="121"/>
      <c r="X40888" s="121"/>
      <c r="Z40888" s="121"/>
    </row>
    <row r="40889" spans="16:26" x14ac:dyDescent="0.25">
      <c r="P40889" s="121"/>
      <c r="R40889" s="121"/>
      <c r="T40889" s="121"/>
      <c r="V40889" s="121"/>
      <c r="X40889" s="121"/>
      <c r="Z40889" s="121"/>
    </row>
    <row r="40890" spans="16:26" x14ac:dyDescent="0.25">
      <c r="P40890" s="121"/>
      <c r="R40890" s="121"/>
      <c r="T40890" s="121"/>
      <c r="V40890" s="121"/>
      <c r="X40890" s="121"/>
      <c r="Z40890" s="121"/>
    </row>
    <row r="40891" spans="16:26" x14ac:dyDescent="0.25">
      <c r="P40891" s="121"/>
      <c r="R40891" s="121"/>
      <c r="T40891" s="121"/>
      <c r="V40891" s="121"/>
      <c r="X40891" s="121"/>
      <c r="Z40891" s="121"/>
    </row>
    <row r="40892" spans="16:26" x14ac:dyDescent="0.25">
      <c r="P40892" s="122"/>
      <c r="R40892" s="122"/>
      <c r="T40892" s="122"/>
      <c r="V40892" s="122"/>
      <c r="X40892" s="122"/>
      <c r="Z40892" s="122"/>
    </row>
    <row r="40893" spans="16:26" x14ac:dyDescent="0.25">
      <c r="P40893" s="118"/>
      <c r="R40893" s="118"/>
      <c r="T40893" s="118"/>
      <c r="V40893" s="118"/>
      <c r="X40893" s="118"/>
      <c r="Z40893" s="118"/>
    </row>
    <row r="40894" spans="16:26" x14ac:dyDescent="0.25">
      <c r="P40894" s="119"/>
      <c r="R40894" s="119"/>
      <c r="T40894" s="119"/>
      <c r="V40894" s="119"/>
      <c r="X40894" s="119"/>
      <c r="Z40894" s="119"/>
    </row>
    <row r="40895" spans="16:26" x14ac:dyDescent="0.25">
      <c r="P40895" s="119"/>
      <c r="R40895" s="119"/>
      <c r="T40895" s="119"/>
      <c r="V40895" s="119"/>
      <c r="X40895" s="119"/>
      <c r="Z40895" s="119"/>
    </row>
    <row r="40896" spans="16:26" x14ac:dyDescent="0.25">
      <c r="P40896" s="120"/>
      <c r="R40896" s="120"/>
      <c r="T40896" s="120"/>
      <c r="V40896" s="120"/>
      <c r="X40896" s="120"/>
      <c r="Z40896" s="120"/>
    </row>
    <row r="40897" spans="16:26" x14ac:dyDescent="0.25">
      <c r="P40897" s="119"/>
      <c r="R40897" s="119"/>
      <c r="T40897" s="119"/>
      <c r="V40897" s="119"/>
      <c r="X40897" s="119"/>
      <c r="Z40897" s="119"/>
    </row>
    <row r="40898" spans="16:26" x14ac:dyDescent="0.25">
      <c r="P40898" s="119"/>
      <c r="R40898" s="119"/>
      <c r="T40898" s="119"/>
      <c r="V40898" s="119"/>
      <c r="X40898" s="119"/>
      <c r="Z40898" s="119"/>
    </row>
    <row r="40899" spans="16:26" x14ac:dyDescent="0.25">
      <c r="P40899" s="120"/>
      <c r="R40899" s="120"/>
      <c r="T40899" s="120"/>
      <c r="V40899" s="120"/>
      <c r="X40899" s="120"/>
      <c r="Z40899" s="120"/>
    </row>
    <row r="40900" spans="16:26" x14ac:dyDescent="0.25">
      <c r="P40900" s="119"/>
      <c r="R40900" s="119"/>
      <c r="T40900" s="119"/>
      <c r="V40900" s="119"/>
      <c r="X40900" s="119"/>
      <c r="Z40900" s="119"/>
    </row>
    <row r="40901" spans="16:26" x14ac:dyDescent="0.25">
      <c r="P40901" s="120"/>
      <c r="R40901" s="120"/>
      <c r="T40901" s="120"/>
      <c r="V40901" s="120"/>
      <c r="X40901" s="120"/>
      <c r="Z40901" s="120"/>
    </row>
    <row r="40902" spans="16:26" x14ac:dyDescent="0.25">
      <c r="P40902" s="119"/>
      <c r="R40902" s="119"/>
      <c r="T40902" s="119"/>
      <c r="V40902" s="119"/>
      <c r="X40902" s="119"/>
      <c r="Z40902" s="119"/>
    </row>
    <row r="40903" spans="16:26" x14ac:dyDescent="0.25">
      <c r="P40903" s="119"/>
      <c r="R40903" s="119"/>
      <c r="T40903" s="119"/>
      <c r="V40903" s="119"/>
      <c r="X40903" s="119"/>
      <c r="Z40903" s="119"/>
    </row>
    <row r="40904" spans="16:26" x14ac:dyDescent="0.25">
      <c r="P40904" s="119"/>
      <c r="R40904" s="119"/>
      <c r="T40904" s="119"/>
      <c r="V40904" s="119"/>
      <c r="X40904" s="119"/>
      <c r="Z40904" s="119"/>
    </row>
    <row r="40905" spans="16:26" x14ac:dyDescent="0.25">
      <c r="P40905" s="121"/>
      <c r="R40905" s="121"/>
      <c r="T40905" s="121"/>
      <c r="V40905" s="121"/>
      <c r="X40905" s="121"/>
      <c r="Z40905" s="121"/>
    </row>
    <row r="40906" spans="16:26" x14ac:dyDescent="0.25">
      <c r="P40906" s="121"/>
      <c r="R40906" s="121"/>
      <c r="T40906" s="121"/>
      <c r="V40906" s="121"/>
      <c r="X40906" s="121"/>
      <c r="Z40906" s="121"/>
    </row>
    <row r="40907" spans="16:26" x14ac:dyDescent="0.25">
      <c r="P40907" s="121"/>
      <c r="R40907" s="121"/>
      <c r="T40907" s="121"/>
      <c r="V40907" s="121"/>
      <c r="X40907" s="121"/>
      <c r="Z40907" s="121"/>
    </row>
    <row r="40908" spans="16:26" x14ac:dyDescent="0.25">
      <c r="P40908" s="121"/>
      <c r="R40908" s="121"/>
      <c r="T40908" s="121"/>
      <c r="V40908" s="121"/>
      <c r="X40908" s="121"/>
      <c r="Z40908" s="121"/>
    </row>
    <row r="40909" spans="16:26" x14ac:dyDescent="0.25">
      <c r="P40909" s="122"/>
      <c r="R40909" s="122"/>
      <c r="T40909" s="122"/>
      <c r="V40909" s="122"/>
      <c r="X40909" s="122"/>
      <c r="Z40909" s="122"/>
    </row>
    <row r="40910" spans="16:26" x14ac:dyDescent="0.25">
      <c r="P40910" s="118"/>
      <c r="R40910" s="118"/>
      <c r="T40910" s="118"/>
      <c r="V40910" s="118"/>
      <c r="X40910" s="118"/>
      <c r="Z40910" s="118"/>
    </row>
    <row r="40911" spans="16:26" x14ac:dyDescent="0.25">
      <c r="P40911" s="119"/>
      <c r="R40911" s="119"/>
      <c r="T40911" s="119"/>
      <c r="V40911" s="119"/>
      <c r="X40911" s="119"/>
      <c r="Z40911" s="119"/>
    </row>
    <row r="40912" spans="16:26" x14ac:dyDescent="0.25">
      <c r="P40912" s="119"/>
      <c r="R40912" s="119"/>
      <c r="T40912" s="119"/>
      <c r="V40912" s="119"/>
      <c r="X40912" s="119"/>
      <c r="Z40912" s="119"/>
    </row>
    <row r="40913" spans="16:26" x14ac:dyDescent="0.25">
      <c r="P40913" s="120"/>
      <c r="R40913" s="120"/>
      <c r="T40913" s="120"/>
      <c r="V40913" s="120"/>
      <c r="X40913" s="120"/>
      <c r="Z40913" s="120"/>
    </row>
    <row r="40914" spans="16:26" x14ac:dyDescent="0.25">
      <c r="P40914" s="119"/>
      <c r="R40914" s="119"/>
      <c r="T40914" s="119"/>
      <c r="V40914" s="119"/>
      <c r="X40914" s="119"/>
      <c r="Z40914" s="119"/>
    </row>
    <row r="40915" spans="16:26" x14ac:dyDescent="0.25">
      <c r="P40915" s="119"/>
      <c r="R40915" s="119"/>
      <c r="T40915" s="119"/>
      <c r="V40915" s="119"/>
      <c r="X40915" s="119"/>
      <c r="Z40915" s="119"/>
    </row>
    <row r="40916" spans="16:26" x14ac:dyDescent="0.25">
      <c r="P40916" s="120"/>
      <c r="R40916" s="120"/>
      <c r="T40916" s="120"/>
      <c r="V40916" s="120"/>
      <c r="X40916" s="120"/>
      <c r="Z40916" s="120"/>
    </row>
    <row r="40917" spans="16:26" x14ac:dyDescent="0.25">
      <c r="P40917" s="119"/>
      <c r="R40917" s="119"/>
      <c r="T40917" s="119"/>
      <c r="V40917" s="119"/>
      <c r="X40917" s="119"/>
      <c r="Z40917" s="119"/>
    </row>
    <row r="40918" spans="16:26" x14ac:dyDescent="0.25">
      <c r="P40918" s="120"/>
      <c r="R40918" s="120"/>
      <c r="T40918" s="120"/>
      <c r="V40918" s="120"/>
      <c r="X40918" s="120"/>
      <c r="Z40918" s="120"/>
    </row>
    <row r="40919" spans="16:26" x14ac:dyDescent="0.25">
      <c r="P40919" s="119"/>
      <c r="R40919" s="119"/>
      <c r="T40919" s="119"/>
      <c r="V40919" s="119"/>
      <c r="X40919" s="119"/>
      <c r="Z40919" s="119"/>
    </row>
    <row r="40920" spans="16:26" x14ac:dyDescent="0.25">
      <c r="P40920" s="119"/>
      <c r="R40920" s="119"/>
      <c r="T40920" s="119"/>
      <c r="V40920" s="119"/>
      <c r="X40920" s="119"/>
      <c r="Z40920" s="119"/>
    </row>
    <row r="40921" spans="16:26" x14ac:dyDescent="0.25">
      <c r="P40921" s="119"/>
      <c r="R40921" s="119"/>
      <c r="T40921" s="119"/>
      <c r="V40921" s="119"/>
      <c r="X40921" s="119"/>
      <c r="Z40921" s="119"/>
    </row>
    <row r="40922" spans="16:26" x14ac:dyDescent="0.25">
      <c r="P40922" s="121"/>
      <c r="R40922" s="121"/>
      <c r="T40922" s="121"/>
      <c r="V40922" s="121"/>
      <c r="X40922" s="121"/>
      <c r="Z40922" s="121"/>
    </row>
    <row r="40923" spans="16:26" x14ac:dyDescent="0.25">
      <c r="P40923" s="121"/>
      <c r="R40923" s="121"/>
      <c r="T40923" s="121"/>
      <c r="V40923" s="121"/>
      <c r="X40923" s="121"/>
      <c r="Z40923" s="121"/>
    </row>
    <row r="40924" spans="16:26" x14ac:dyDescent="0.25">
      <c r="P40924" s="121"/>
      <c r="R40924" s="121"/>
      <c r="T40924" s="121"/>
      <c r="V40924" s="121"/>
      <c r="X40924" s="121"/>
      <c r="Z40924" s="121"/>
    </row>
    <row r="40925" spans="16:26" x14ac:dyDescent="0.25">
      <c r="P40925" s="121"/>
      <c r="R40925" s="121"/>
      <c r="T40925" s="121"/>
      <c r="V40925" s="121"/>
      <c r="X40925" s="121"/>
      <c r="Z40925" s="121"/>
    </row>
    <row r="40926" spans="16:26" x14ac:dyDescent="0.25">
      <c r="P40926" s="122"/>
      <c r="R40926" s="122"/>
      <c r="T40926" s="122"/>
      <c r="V40926" s="122"/>
      <c r="X40926" s="122"/>
      <c r="Z40926" s="122"/>
    </row>
    <row r="40927" spans="16:26" x14ac:dyDescent="0.25">
      <c r="P40927" s="118"/>
      <c r="R40927" s="118"/>
      <c r="T40927" s="118"/>
      <c r="V40927" s="118"/>
      <c r="X40927" s="118"/>
      <c r="Z40927" s="118"/>
    </row>
    <row r="40928" spans="16:26" x14ac:dyDescent="0.25">
      <c r="P40928" s="119"/>
      <c r="R40928" s="119"/>
      <c r="T40928" s="119"/>
      <c r="V40928" s="119"/>
      <c r="X40928" s="119"/>
      <c r="Z40928" s="119"/>
    </row>
    <row r="40929" spans="16:26" x14ac:dyDescent="0.25">
      <c r="P40929" s="119"/>
      <c r="R40929" s="119"/>
      <c r="T40929" s="119"/>
      <c r="V40929" s="119"/>
      <c r="X40929" s="119"/>
      <c r="Z40929" s="119"/>
    </row>
    <row r="40930" spans="16:26" x14ac:dyDescent="0.25">
      <c r="P40930" s="120"/>
      <c r="R40930" s="120"/>
      <c r="T40930" s="120"/>
      <c r="V40930" s="120"/>
      <c r="X40930" s="120"/>
      <c r="Z40930" s="120"/>
    </row>
    <row r="40931" spans="16:26" x14ac:dyDescent="0.25">
      <c r="P40931" s="119"/>
      <c r="R40931" s="119"/>
      <c r="T40931" s="119"/>
      <c r="V40931" s="119"/>
      <c r="X40931" s="119"/>
      <c r="Z40931" s="119"/>
    </row>
    <row r="40932" spans="16:26" x14ac:dyDescent="0.25">
      <c r="P40932" s="119"/>
      <c r="R40932" s="119"/>
      <c r="T40932" s="119"/>
      <c r="V40932" s="119"/>
      <c r="X40932" s="119"/>
      <c r="Z40932" s="119"/>
    </row>
    <row r="40933" spans="16:26" x14ac:dyDescent="0.25">
      <c r="P40933" s="120"/>
      <c r="R40933" s="120"/>
      <c r="T40933" s="120"/>
      <c r="V40933" s="120"/>
      <c r="X40933" s="120"/>
      <c r="Z40933" s="120"/>
    </row>
    <row r="40934" spans="16:26" x14ac:dyDescent="0.25">
      <c r="P40934" s="119"/>
      <c r="R40934" s="119"/>
      <c r="T40934" s="119"/>
      <c r="V40934" s="119"/>
      <c r="X40934" s="119"/>
      <c r="Z40934" s="119"/>
    </row>
    <row r="40935" spans="16:26" x14ac:dyDescent="0.25">
      <c r="P40935" s="120"/>
      <c r="R40935" s="120"/>
      <c r="T40935" s="120"/>
      <c r="V40935" s="120"/>
      <c r="X40935" s="120"/>
      <c r="Z40935" s="120"/>
    </row>
    <row r="40936" spans="16:26" x14ac:dyDescent="0.25">
      <c r="P40936" s="119"/>
      <c r="R40936" s="119"/>
      <c r="T40936" s="119"/>
      <c r="V40936" s="119"/>
      <c r="X40936" s="119"/>
      <c r="Z40936" s="119"/>
    </row>
    <row r="40937" spans="16:26" x14ac:dyDescent="0.25">
      <c r="P40937" s="119"/>
      <c r="R40937" s="119"/>
      <c r="T40937" s="119"/>
      <c r="V40937" s="119"/>
      <c r="X40937" s="119"/>
      <c r="Z40937" s="119"/>
    </row>
    <row r="40938" spans="16:26" x14ac:dyDescent="0.25">
      <c r="P40938" s="119"/>
      <c r="R40938" s="119"/>
      <c r="T40938" s="119"/>
      <c r="V40938" s="119"/>
      <c r="X40938" s="119"/>
      <c r="Z40938" s="119"/>
    </row>
    <row r="40939" spans="16:26" x14ac:dyDescent="0.25">
      <c r="P40939" s="121"/>
      <c r="R40939" s="121"/>
      <c r="T40939" s="121"/>
      <c r="V40939" s="121"/>
      <c r="X40939" s="121"/>
      <c r="Z40939" s="121"/>
    </row>
    <row r="40940" spans="16:26" x14ac:dyDescent="0.25">
      <c r="P40940" s="121"/>
      <c r="R40940" s="121"/>
      <c r="T40940" s="121"/>
      <c r="V40940" s="121"/>
      <c r="X40940" s="121"/>
      <c r="Z40940" s="121"/>
    </row>
    <row r="40941" spans="16:26" x14ac:dyDescent="0.25">
      <c r="P40941" s="121"/>
      <c r="R40941" s="121"/>
      <c r="T40941" s="121"/>
      <c r="V40941" s="121"/>
      <c r="X40941" s="121"/>
      <c r="Z40941" s="121"/>
    </row>
    <row r="40942" spans="16:26" x14ac:dyDescent="0.25">
      <c r="P40942" s="121"/>
      <c r="R40942" s="121"/>
      <c r="T40942" s="121"/>
      <c r="V40942" s="121"/>
      <c r="X40942" s="121"/>
      <c r="Z40942" s="121"/>
    </row>
    <row r="40943" spans="16:26" x14ac:dyDescent="0.25">
      <c r="P40943" s="122"/>
      <c r="R40943" s="122"/>
      <c r="T40943" s="122"/>
      <c r="V40943" s="122"/>
      <c r="X40943" s="122"/>
      <c r="Z40943" s="122"/>
    </row>
    <row r="40944" spans="16:26" x14ac:dyDescent="0.25">
      <c r="P40944" s="118"/>
      <c r="R40944" s="118"/>
      <c r="T40944" s="118"/>
      <c r="V40944" s="118"/>
      <c r="X40944" s="118"/>
      <c r="Z40944" s="118"/>
    </row>
    <row r="40945" spans="16:26" x14ac:dyDescent="0.25">
      <c r="P40945" s="119"/>
      <c r="R40945" s="119"/>
      <c r="T40945" s="119"/>
      <c r="V40945" s="119"/>
      <c r="X40945" s="119"/>
      <c r="Z40945" s="119"/>
    </row>
    <row r="40946" spans="16:26" x14ac:dyDescent="0.25">
      <c r="P40946" s="119"/>
      <c r="R40946" s="119"/>
      <c r="T40946" s="119"/>
      <c r="V40946" s="119"/>
      <c r="X40946" s="119"/>
      <c r="Z40946" s="119"/>
    </row>
    <row r="40947" spans="16:26" x14ac:dyDescent="0.25">
      <c r="P40947" s="120"/>
      <c r="R40947" s="120"/>
      <c r="T40947" s="120"/>
      <c r="V40947" s="120"/>
      <c r="X40947" s="120"/>
      <c r="Z40947" s="120"/>
    </row>
    <row r="40948" spans="16:26" x14ac:dyDescent="0.25">
      <c r="P40948" s="119"/>
      <c r="R40948" s="119"/>
      <c r="T40948" s="119"/>
      <c r="V40948" s="119"/>
      <c r="X40948" s="119"/>
      <c r="Z40948" s="119"/>
    </row>
    <row r="40949" spans="16:26" x14ac:dyDescent="0.25">
      <c r="P40949" s="119"/>
      <c r="R40949" s="119"/>
      <c r="T40949" s="119"/>
      <c r="V40949" s="119"/>
      <c r="X40949" s="119"/>
      <c r="Z40949" s="119"/>
    </row>
    <row r="40950" spans="16:26" x14ac:dyDescent="0.25">
      <c r="P40950" s="120"/>
      <c r="R40950" s="120"/>
      <c r="T40950" s="120"/>
      <c r="V40950" s="120"/>
      <c r="X40950" s="120"/>
      <c r="Z40950" s="120"/>
    </row>
    <row r="40951" spans="16:26" x14ac:dyDescent="0.25">
      <c r="P40951" s="119"/>
      <c r="R40951" s="119"/>
      <c r="T40951" s="119"/>
      <c r="V40951" s="119"/>
      <c r="X40951" s="119"/>
      <c r="Z40951" s="119"/>
    </row>
    <row r="40952" spans="16:26" x14ac:dyDescent="0.25">
      <c r="P40952" s="120"/>
      <c r="R40952" s="120"/>
      <c r="T40952" s="120"/>
      <c r="V40952" s="120"/>
      <c r="X40952" s="120"/>
      <c r="Z40952" s="120"/>
    </row>
    <row r="40953" spans="16:26" x14ac:dyDescent="0.25">
      <c r="P40953" s="119"/>
      <c r="R40953" s="119"/>
      <c r="T40953" s="119"/>
      <c r="V40953" s="119"/>
      <c r="X40953" s="119"/>
      <c r="Z40953" s="119"/>
    </row>
    <row r="40954" spans="16:26" x14ac:dyDescent="0.25">
      <c r="P40954" s="119"/>
      <c r="R40954" s="119"/>
      <c r="T40954" s="119"/>
      <c r="V40954" s="119"/>
      <c r="X40954" s="119"/>
      <c r="Z40954" s="119"/>
    </row>
    <row r="40955" spans="16:26" x14ac:dyDescent="0.25">
      <c r="P40955" s="119"/>
      <c r="R40955" s="119"/>
      <c r="T40955" s="119"/>
      <c r="V40955" s="119"/>
      <c r="X40955" s="119"/>
      <c r="Z40955" s="119"/>
    </row>
    <row r="40956" spans="16:26" x14ac:dyDescent="0.25">
      <c r="P40956" s="121"/>
      <c r="R40956" s="121"/>
      <c r="T40956" s="121"/>
      <c r="V40956" s="121"/>
      <c r="X40956" s="121"/>
      <c r="Z40956" s="121"/>
    </row>
    <row r="40957" spans="16:26" x14ac:dyDescent="0.25">
      <c r="P40957" s="121"/>
      <c r="R40957" s="121"/>
      <c r="T40957" s="121"/>
      <c r="V40957" s="121"/>
      <c r="X40957" s="121"/>
      <c r="Z40957" s="121"/>
    </row>
    <row r="40958" spans="16:26" x14ac:dyDescent="0.25">
      <c r="P40958" s="121"/>
      <c r="R40958" s="121"/>
      <c r="T40958" s="121"/>
      <c r="V40958" s="121"/>
      <c r="X40958" s="121"/>
      <c r="Z40958" s="121"/>
    </row>
    <row r="40959" spans="16:26" x14ac:dyDescent="0.25">
      <c r="P40959" s="121"/>
      <c r="R40959" s="121"/>
      <c r="T40959" s="121"/>
      <c r="V40959" s="121"/>
      <c r="X40959" s="121"/>
      <c r="Z40959" s="121"/>
    </row>
    <row r="40960" spans="16:26" x14ac:dyDescent="0.25">
      <c r="P40960" s="122"/>
      <c r="R40960" s="122"/>
      <c r="T40960" s="122"/>
      <c r="V40960" s="122"/>
      <c r="X40960" s="122"/>
      <c r="Z40960" s="122"/>
    </row>
    <row r="40961" spans="16:26" x14ac:dyDescent="0.25">
      <c r="P40961" s="118"/>
      <c r="R40961" s="118"/>
      <c r="T40961" s="118"/>
      <c r="V40961" s="118"/>
      <c r="X40961" s="118"/>
      <c r="Z40961" s="118"/>
    </row>
    <row r="40962" spans="16:26" x14ac:dyDescent="0.25">
      <c r="P40962" s="119"/>
      <c r="R40962" s="119"/>
      <c r="T40962" s="119"/>
      <c r="V40962" s="119"/>
      <c r="X40962" s="119"/>
      <c r="Z40962" s="119"/>
    </row>
    <row r="40963" spans="16:26" x14ac:dyDescent="0.25">
      <c r="P40963" s="119"/>
      <c r="R40963" s="119"/>
      <c r="T40963" s="119"/>
      <c r="V40963" s="119"/>
      <c r="X40963" s="119"/>
      <c r="Z40963" s="119"/>
    </row>
    <row r="40964" spans="16:26" x14ac:dyDescent="0.25">
      <c r="P40964" s="120"/>
      <c r="R40964" s="120"/>
      <c r="T40964" s="120"/>
      <c r="V40964" s="120"/>
      <c r="X40964" s="120"/>
      <c r="Z40964" s="120"/>
    </row>
    <row r="40965" spans="16:26" x14ac:dyDescent="0.25">
      <c r="P40965" s="119"/>
      <c r="R40965" s="119"/>
      <c r="T40965" s="119"/>
      <c r="V40965" s="119"/>
      <c r="X40965" s="119"/>
      <c r="Z40965" s="119"/>
    </row>
    <row r="40966" spans="16:26" x14ac:dyDescent="0.25">
      <c r="P40966" s="119"/>
      <c r="R40966" s="119"/>
      <c r="T40966" s="119"/>
      <c r="V40966" s="119"/>
      <c r="X40966" s="119"/>
      <c r="Z40966" s="119"/>
    </row>
    <row r="40967" spans="16:26" x14ac:dyDescent="0.25">
      <c r="P40967" s="120"/>
      <c r="R40967" s="120"/>
      <c r="T40967" s="120"/>
      <c r="V40967" s="120"/>
      <c r="X40967" s="120"/>
      <c r="Z40967" s="120"/>
    </row>
    <row r="40968" spans="16:26" x14ac:dyDescent="0.25">
      <c r="P40968" s="119"/>
      <c r="R40968" s="119"/>
      <c r="T40968" s="119"/>
      <c r="V40968" s="119"/>
      <c r="X40968" s="119"/>
      <c r="Z40968" s="119"/>
    </row>
    <row r="40969" spans="16:26" x14ac:dyDescent="0.25">
      <c r="P40969" s="120"/>
      <c r="R40969" s="120"/>
      <c r="T40969" s="120"/>
      <c r="V40969" s="120"/>
      <c r="X40969" s="120"/>
      <c r="Z40969" s="120"/>
    </row>
    <row r="40970" spans="16:26" x14ac:dyDescent="0.25">
      <c r="P40970" s="119"/>
      <c r="R40970" s="119"/>
      <c r="T40970" s="119"/>
      <c r="V40970" s="119"/>
      <c r="X40970" s="119"/>
      <c r="Z40970" s="119"/>
    </row>
    <row r="40971" spans="16:26" x14ac:dyDescent="0.25">
      <c r="P40971" s="119"/>
      <c r="R40971" s="119"/>
      <c r="T40971" s="119"/>
      <c r="V40971" s="119"/>
      <c r="X40971" s="119"/>
      <c r="Z40971" s="119"/>
    </row>
    <row r="40972" spans="16:26" x14ac:dyDescent="0.25">
      <c r="P40972" s="119"/>
      <c r="R40972" s="119"/>
      <c r="T40972" s="119"/>
      <c r="V40972" s="119"/>
      <c r="X40972" s="119"/>
      <c r="Z40972" s="119"/>
    </row>
    <row r="40973" spans="16:26" x14ac:dyDescent="0.25">
      <c r="P40973" s="121"/>
      <c r="R40973" s="121"/>
      <c r="T40973" s="121"/>
      <c r="V40973" s="121"/>
      <c r="X40973" s="121"/>
      <c r="Z40973" s="121"/>
    </row>
    <row r="40974" spans="16:26" x14ac:dyDescent="0.25">
      <c r="P40974" s="121"/>
      <c r="R40974" s="121"/>
      <c r="T40974" s="121"/>
      <c r="V40974" s="121"/>
      <c r="X40974" s="121"/>
      <c r="Z40974" s="121"/>
    </row>
    <row r="40975" spans="16:26" x14ac:dyDescent="0.25">
      <c r="P40975" s="121"/>
      <c r="R40975" s="121"/>
      <c r="T40975" s="121"/>
      <c r="V40975" s="121"/>
      <c r="X40975" s="121"/>
      <c r="Z40975" s="121"/>
    </row>
    <row r="40976" spans="16:26" x14ac:dyDescent="0.25">
      <c r="P40976" s="121"/>
      <c r="R40976" s="121"/>
      <c r="T40976" s="121"/>
      <c r="V40976" s="121"/>
      <c r="X40976" s="121"/>
      <c r="Z40976" s="121"/>
    </row>
    <row r="40977" spans="16:26" x14ac:dyDescent="0.25">
      <c r="P40977" s="122"/>
      <c r="R40977" s="122"/>
      <c r="T40977" s="122"/>
      <c r="V40977" s="122"/>
      <c r="X40977" s="122"/>
      <c r="Z40977" s="122"/>
    </row>
    <row r="40978" spans="16:26" x14ac:dyDescent="0.25">
      <c r="P40978" s="118"/>
      <c r="R40978" s="118"/>
      <c r="T40978" s="118"/>
      <c r="V40978" s="118"/>
      <c r="X40978" s="118"/>
      <c r="Z40978" s="118"/>
    </row>
    <row r="40979" spans="16:26" x14ac:dyDescent="0.25">
      <c r="P40979" s="119"/>
      <c r="R40979" s="119"/>
      <c r="T40979" s="119"/>
      <c r="V40979" s="119"/>
      <c r="X40979" s="119"/>
      <c r="Z40979" s="119"/>
    </row>
    <row r="40980" spans="16:26" x14ac:dyDescent="0.25">
      <c r="P40980" s="119"/>
      <c r="R40980" s="119"/>
      <c r="T40980" s="119"/>
      <c r="V40980" s="119"/>
      <c r="X40980" s="119"/>
      <c r="Z40980" s="119"/>
    </row>
    <row r="40981" spans="16:26" x14ac:dyDescent="0.25">
      <c r="P40981" s="120"/>
      <c r="R40981" s="120"/>
      <c r="T40981" s="120"/>
      <c r="V40981" s="120"/>
      <c r="X40981" s="120"/>
      <c r="Z40981" s="120"/>
    </row>
    <row r="40982" spans="16:26" x14ac:dyDescent="0.25">
      <c r="P40982" s="119"/>
      <c r="R40982" s="119"/>
      <c r="T40982" s="119"/>
      <c r="V40982" s="119"/>
      <c r="X40982" s="119"/>
      <c r="Z40982" s="119"/>
    </row>
    <row r="40983" spans="16:26" x14ac:dyDescent="0.25">
      <c r="P40983" s="119"/>
      <c r="R40983" s="119"/>
      <c r="T40983" s="119"/>
      <c r="V40983" s="119"/>
      <c r="X40983" s="119"/>
      <c r="Z40983" s="119"/>
    </row>
    <row r="40984" spans="16:26" x14ac:dyDescent="0.25">
      <c r="P40984" s="120"/>
      <c r="R40984" s="120"/>
      <c r="T40984" s="120"/>
      <c r="V40984" s="120"/>
      <c r="X40984" s="120"/>
      <c r="Z40984" s="120"/>
    </row>
    <row r="40985" spans="16:26" x14ac:dyDescent="0.25">
      <c r="P40985" s="119"/>
      <c r="R40985" s="119"/>
      <c r="T40985" s="119"/>
      <c r="V40985" s="119"/>
      <c r="X40985" s="119"/>
      <c r="Z40985" s="119"/>
    </row>
    <row r="40986" spans="16:26" x14ac:dyDescent="0.25">
      <c r="P40986" s="120"/>
      <c r="R40986" s="120"/>
      <c r="T40986" s="120"/>
      <c r="V40986" s="120"/>
      <c r="X40986" s="120"/>
      <c r="Z40986" s="120"/>
    </row>
    <row r="40987" spans="16:26" x14ac:dyDescent="0.25">
      <c r="P40987" s="119"/>
      <c r="R40987" s="119"/>
      <c r="T40987" s="119"/>
      <c r="V40987" s="119"/>
      <c r="X40987" s="119"/>
      <c r="Z40987" s="119"/>
    </row>
    <row r="40988" spans="16:26" x14ac:dyDescent="0.25">
      <c r="P40988" s="119"/>
      <c r="R40988" s="119"/>
      <c r="T40988" s="119"/>
      <c r="V40988" s="119"/>
      <c r="X40988" s="119"/>
      <c r="Z40988" s="119"/>
    </row>
    <row r="40989" spans="16:26" x14ac:dyDescent="0.25">
      <c r="P40989" s="119"/>
      <c r="R40989" s="119"/>
      <c r="T40989" s="119"/>
      <c r="V40989" s="119"/>
      <c r="X40989" s="119"/>
      <c r="Z40989" s="119"/>
    </row>
    <row r="40990" spans="16:26" x14ac:dyDescent="0.25">
      <c r="P40990" s="121"/>
      <c r="R40990" s="121"/>
      <c r="T40990" s="121"/>
      <c r="V40990" s="121"/>
      <c r="X40990" s="121"/>
      <c r="Z40990" s="121"/>
    </row>
    <row r="40991" spans="16:26" x14ac:dyDescent="0.25">
      <c r="P40991" s="121"/>
      <c r="R40991" s="121"/>
      <c r="T40991" s="121"/>
      <c r="V40991" s="121"/>
      <c r="X40991" s="121"/>
      <c r="Z40991" s="121"/>
    </row>
    <row r="40992" spans="16:26" x14ac:dyDescent="0.25">
      <c r="P40992" s="121"/>
      <c r="R40992" s="121"/>
      <c r="T40992" s="121"/>
      <c r="V40992" s="121"/>
      <c r="X40992" s="121"/>
      <c r="Z40992" s="121"/>
    </row>
    <row r="40993" spans="16:26" x14ac:dyDescent="0.25">
      <c r="P40993" s="121"/>
      <c r="R40993" s="121"/>
      <c r="T40993" s="121"/>
      <c r="V40993" s="121"/>
      <c r="X40993" s="121"/>
      <c r="Z40993" s="121"/>
    </row>
    <row r="40994" spans="16:26" x14ac:dyDescent="0.25">
      <c r="P40994" s="122"/>
      <c r="R40994" s="122"/>
      <c r="T40994" s="122"/>
      <c r="V40994" s="122"/>
      <c r="X40994" s="122"/>
      <c r="Z40994" s="122"/>
    </row>
    <row r="40995" spans="16:26" x14ac:dyDescent="0.25">
      <c r="P40995" s="118"/>
      <c r="R40995" s="118"/>
      <c r="T40995" s="118"/>
      <c r="V40995" s="118"/>
      <c r="X40995" s="118"/>
      <c r="Z40995" s="118"/>
    </row>
    <row r="40996" spans="16:26" x14ac:dyDescent="0.25">
      <c r="P40996" s="119"/>
      <c r="R40996" s="119"/>
      <c r="T40996" s="119"/>
      <c r="V40996" s="119"/>
      <c r="X40996" s="119"/>
      <c r="Z40996" s="119"/>
    </row>
    <row r="40997" spans="16:26" x14ac:dyDescent="0.25">
      <c r="P40997" s="119"/>
      <c r="R40997" s="119"/>
      <c r="T40997" s="119"/>
      <c r="V40997" s="119"/>
      <c r="X40997" s="119"/>
      <c r="Z40997" s="119"/>
    </row>
    <row r="40998" spans="16:26" x14ac:dyDescent="0.25">
      <c r="P40998" s="120"/>
      <c r="R40998" s="120"/>
      <c r="T40998" s="120"/>
      <c r="V40998" s="120"/>
      <c r="X40998" s="120"/>
      <c r="Z40998" s="120"/>
    </row>
    <row r="40999" spans="16:26" x14ac:dyDescent="0.25">
      <c r="P40999" s="119"/>
      <c r="R40999" s="119"/>
      <c r="T40999" s="119"/>
      <c r="V40999" s="119"/>
      <c r="X40999" s="119"/>
      <c r="Z40999" s="119"/>
    </row>
    <row r="41000" spans="16:26" x14ac:dyDescent="0.25">
      <c r="P41000" s="119"/>
      <c r="R41000" s="119"/>
      <c r="T41000" s="119"/>
      <c r="V41000" s="119"/>
      <c r="X41000" s="119"/>
      <c r="Z41000" s="119"/>
    </row>
    <row r="41001" spans="16:26" x14ac:dyDescent="0.25">
      <c r="P41001" s="120"/>
      <c r="R41001" s="120"/>
      <c r="T41001" s="120"/>
      <c r="V41001" s="120"/>
      <c r="X41001" s="120"/>
      <c r="Z41001" s="120"/>
    </row>
    <row r="41002" spans="16:26" x14ac:dyDescent="0.25">
      <c r="P41002" s="119"/>
      <c r="R41002" s="119"/>
      <c r="T41002" s="119"/>
      <c r="V41002" s="119"/>
      <c r="X41002" s="119"/>
      <c r="Z41002" s="119"/>
    </row>
    <row r="41003" spans="16:26" x14ac:dyDescent="0.25">
      <c r="P41003" s="120"/>
      <c r="R41003" s="120"/>
      <c r="T41003" s="120"/>
      <c r="V41003" s="120"/>
      <c r="X41003" s="120"/>
      <c r="Z41003" s="120"/>
    </row>
    <row r="41004" spans="16:26" x14ac:dyDescent="0.25">
      <c r="P41004" s="119"/>
      <c r="R41004" s="119"/>
      <c r="T41004" s="119"/>
      <c r="V41004" s="119"/>
      <c r="X41004" s="119"/>
      <c r="Z41004" s="119"/>
    </row>
    <row r="41005" spans="16:26" x14ac:dyDescent="0.25">
      <c r="P41005" s="119"/>
      <c r="R41005" s="119"/>
      <c r="T41005" s="119"/>
      <c r="V41005" s="119"/>
      <c r="X41005" s="119"/>
      <c r="Z41005" s="119"/>
    </row>
    <row r="41006" spans="16:26" x14ac:dyDescent="0.25">
      <c r="P41006" s="119"/>
      <c r="R41006" s="119"/>
      <c r="T41006" s="119"/>
      <c r="V41006" s="119"/>
      <c r="X41006" s="119"/>
      <c r="Z41006" s="119"/>
    </row>
    <row r="41007" spans="16:26" x14ac:dyDescent="0.25">
      <c r="P41007" s="121"/>
      <c r="R41007" s="121"/>
      <c r="T41007" s="121"/>
      <c r="V41007" s="121"/>
      <c r="X41007" s="121"/>
      <c r="Z41007" s="121"/>
    </row>
    <row r="41008" spans="16:26" x14ac:dyDescent="0.25">
      <c r="P41008" s="121"/>
      <c r="R41008" s="121"/>
      <c r="T41008" s="121"/>
      <c r="V41008" s="121"/>
      <c r="X41008" s="121"/>
      <c r="Z41008" s="121"/>
    </row>
    <row r="41009" spans="16:26" x14ac:dyDescent="0.25">
      <c r="P41009" s="121"/>
      <c r="R41009" s="121"/>
      <c r="T41009" s="121"/>
      <c r="V41009" s="121"/>
      <c r="X41009" s="121"/>
      <c r="Z41009" s="121"/>
    </row>
    <row r="41010" spans="16:26" x14ac:dyDescent="0.25">
      <c r="P41010" s="121"/>
      <c r="R41010" s="121"/>
      <c r="T41010" s="121"/>
      <c r="V41010" s="121"/>
      <c r="X41010" s="121"/>
      <c r="Z41010" s="121"/>
    </row>
    <row r="41011" spans="16:26" x14ac:dyDescent="0.25">
      <c r="P41011" s="122"/>
      <c r="R41011" s="122"/>
      <c r="T41011" s="122"/>
      <c r="V41011" s="122"/>
      <c r="X41011" s="122"/>
      <c r="Z41011" s="122"/>
    </row>
    <row r="41012" spans="16:26" x14ac:dyDescent="0.25">
      <c r="P41012" s="118"/>
      <c r="R41012" s="118"/>
      <c r="T41012" s="118"/>
      <c r="V41012" s="118"/>
      <c r="X41012" s="118"/>
      <c r="Z41012" s="118"/>
    </row>
    <row r="41013" spans="16:26" x14ac:dyDescent="0.25">
      <c r="P41013" s="119"/>
      <c r="R41013" s="119"/>
      <c r="T41013" s="119"/>
      <c r="V41013" s="119"/>
      <c r="X41013" s="119"/>
      <c r="Z41013" s="119"/>
    </row>
    <row r="41014" spans="16:26" x14ac:dyDescent="0.25">
      <c r="P41014" s="119"/>
      <c r="R41014" s="119"/>
      <c r="T41014" s="119"/>
      <c r="V41014" s="119"/>
      <c r="X41014" s="119"/>
      <c r="Z41014" s="119"/>
    </row>
    <row r="41015" spans="16:26" x14ac:dyDescent="0.25">
      <c r="P41015" s="120"/>
      <c r="R41015" s="120"/>
      <c r="T41015" s="120"/>
      <c r="V41015" s="120"/>
      <c r="X41015" s="120"/>
      <c r="Z41015" s="120"/>
    </row>
    <row r="41016" spans="16:26" x14ac:dyDescent="0.25">
      <c r="P41016" s="119"/>
      <c r="R41016" s="119"/>
      <c r="T41016" s="119"/>
      <c r="V41016" s="119"/>
      <c r="X41016" s="119"/>
      <c r="Z41016" s="119"/>
    </row>
    <row r="41017" spans="16:26" x14ac:dyDescent="0.25">
      <c r="P41017" s="119"/>
      <c r="R41017" s="119"/>
      <c r="T41017" s="119"/>
      <c r="V41017" s="119"/>
      <c r="X41017" s="119"/>
      <c r="Z41017" s="119"/>
    </row>
    <row r="41018" spans="16:26" x14ac:dyDescent="0.25">
      <c r="P41018" s="120"/>
      <c r="R41018" s="120"/>
      <c r="T41018" s="120"/>
      <c r="V41018" s="120"/>
      <c r="X41018" s="120"/>
      <c r="Z41018" s="120"/>
    </row>
    <row r="41019" spans="16:26" x14ac:dyDescent="0.25">
      <c r="P41019" s="119"/>
      <c r="R41019" s="119"/>
      <c r="T41019" s="119"/>
      <c r="V41019" s="119"/>
      <c r="X41019" s="119"/>
      <c r="Z41019" s="119"/>
    </row>
    <row r="41020" spans="16:26" x14ac:dyDescent="0.25">
      <c r="P41020" s="120"/>
      <c r="R41020" s="120"/>
      <c r="T41020" s="120"/>
      <c r="V41020" s="120"/>
      <c r="X41020" s="120"/>
      <c r="Z41020" s="120"/>
    </row>
    <row r="41021" spans="16:26" x14ac:dyDescent="0.25">
      <c r="P41021" s="119"/>
      <c r="R41021" s="119"/>
      <c r="T41021" s="119"/>
      <c r="V41021" s="119"/>
      <c r="X41021" s="119"/>
      <c r="Z41021" s="119"/>
    </row>
    <row r="41022" spans="16:26" x14ac:dyDescent="0.25">
      <c r="P41022" s="119"/>
      <c r="R41022" s="119"/>
      <c r="T41022" s="119"/>
      <c r="V41022" s="119"/>
      <c r="X41022" s="119"/>
      <c r="Z41022" s="119"/>
    </row>
    <row r="41023" spans="16:26" x14ac:dyDescent="0.25">
      <c r="P41023" s="119"/>
      <c r="R41023" s="119"/>
      <c r="T41023" s="119"/>
      <c r="V41023" s="119"/>
      <c r="X41023" s="119"/>
      <c r="Z41023" s="119"/>
    </row>
    <row r="41024" spans="16:26" x14ac:dyDescent="0.25">
      <c r="P41024" s="121"/>
      <c r="R41024" s="121"/>
      <c r="T41024" s="121"/>
      <c r="V41024" s="121"/>
      <c r="X41024" s="121"/>
      <c r="Z41024" s="121"/>
    </row>
    <row r="41025" spans="16:26" x14ac:dyDescent="0.25">
      <c r="P41025" s="121"/>
      <c r="R41025" s="121"/>
      <c r="T41025" s="121"/>
      <c r="V41025" s="121"/>
      <c r="X41025" s="121"/>
      <c r="Z41025" s="121"/>
    </row>
    <row r="41026" spans="16:26" x14ac:dyDescent="0.25">
      <c r="P41026" s="121"/>
      <c r="R41026" s="121"/>
      <c r="T41026" s="121"/>
      <c r="V41026" s="121"/>
      <c r="X41026" s="121"/>
      <c r="Z41026" s="121"/>
    </row>
    <row r="41027" spans="16:26" x14ac:dyDescent="0.25">
      <c r="P41027" s="121"/>
      <c r="R41027" s="121"/>
      <c r="T41027" s="121"/>
      <c r="V41027" s="121"/>
      <c r="X41027" s="121"/>
      <c r="Z41027" s="121"/>
    </row>
    <row r="41028" spans="16:26" x14ac:dyDescent="0.25">
      <c r="P41028" s="122"/>
      <c r="R41028" s="122"/>
      <c r="T41028" s="122"/>
      <c r="V41028" s="122"/>
      <c r="X41028" s="122"/>
      <c r="Z41028" s="122"/>
    </row>
    <row r="41029" spans="16:26" x14ac:dyDescent="0.25">
      <c r="P41029" s="118"/>
      <c r="R41029" s="118"/>
      <c r="T41029" s="118"/>
      <c r="V41029" s="118"/>
      <c r="X41029" s="118"/>
      <c r="Z41029" s="118"/>
    </row>
    <row r="41030" spans="16:26" x14ac:dyDescent="0.25">
      <c r="P41030" s="119"/>
      <c r="R41030" s="119"/>
      <c r="T41030" s="119"/>
      <c r="V41030" s="119"/>
      <c r="X41030" s="119"/>
      <c r="Z41030" s="119"/>
    </row>
    <row r="41031" spans="16:26" x14ac:dyDescent="0.25">
      <c r="P41031" s="119"/>
      <c r="R41031" s="119"/>
      <c r="T41031" s="119"/>
      <c r="V41031" s="119"/>
      <c r="X41031" s="119"/>
      <c r="Z41031" s="119"/>
    </row>
    <row r="41032" spans="16:26" x14ac:dyDescent="0.25">
      <c r="P41032" s="120"/>
      <c r="R41032" s="120"/>
      <c r="T41032" s="120"/>
      <c r="V41032" s="120"/>
      <c r="X41032" s="120"/>
      <c r="Z41032" s="120"/>
    </row>
    <row r="41033" spans="16:26" x14ac:dyDescent="0.25">
      <c r="P41033" s="119"/>
      <c r="R41033" s="119"/>
      <c r="T41033" s="119"/>
      <c r="V41033" s="119"/>
      <c r="X41033" s="119"/>
      <c r="Z41033" s="119"/>
    </row>
    <row r="41034" spans="16:26" x14ac:dyDescent="0.25">
      <c r="P41034" s="119"/>
      <c r="R41034" s="119"/>
      <c r="T41034" s="119"/>
      <c r="V41034" s="119"/>
      <c r="X41034" s="119"/>
      <c r="Z41034" s="119"/>
    </row>
    <row r="41035" spans="16:26" x14ac:dyDescent="0.25">
      <c r="P41035" s="120"/>
      <c r="R41035" s="120"/>
      <c r="T41035" s="120"/>
      <c r="V41035" s="120"/>
      <c r="X41035" s="120"/>
      <c r="Z41035" s="120"/>
    </row>
    <row r="41036" spans="16:26" x14ac:dyDescent="0.25">
      <c r="P41036" s="119"/>
      <c r="R41036" s="119"/>
      <c r="T41036" s="119"/>
      <c r="V41036" s="119"/>
      <c r="X41036" s="119"/>
      <c r="Z41036" s="119"/>
    </row>
    <row r="41037" spans="16:26" x14ac:dyDescent="0.25">
      <c r="P41037" s="120"/>
      <c r="R41037" s="120"/>
      <c r="T41037" s="120"/>
      <c r="V41037" s="120"/>
      <c r="X41037" s="120"/>
      <c r="Z41037" s="120"/>
    </row>
    <row r="41038" spans="16:26" x14ac:dyDescent="0.25">
      <c r="P41038" s="119"/>
      <c r="R41038" s="119"/>
      <c r="T41038" s="119"/>
      <c r="V41038" s="119"/>
      <c r="X41038" s="119"/>
      <c r="Z41038" s="119"/>
    </row>
    <row r="41039" spans="16:26" x14ac:dyDescent="0.25">
      <c r="P41039" s="119"/>
      <c r="R41039" s="119"/>
      <c r="T41039" s="119"/>
      <c r="V41039" s="119"/>
      <c r="X41039" s="119"/>
      <c r="Z41039" s="119"/>
    </row>
    <row r="41040" spans="16:26" x14ac:dyDescent="0.25">
      <c r="P41040" s="119"/>
      <c r="R41040" s="119"/>
      <c r="T41040" s="119"/>
      <c r="V41040" s="119"/>
      <c r="X41040" s="119"/>
      <c r="Z41040" s="119"/>
    </row>
    <row r="41041" spans="16:26" x14ac:dyDescent="0.25">
      <c r="P41041" s="121"/>
      <c r="R41041" s="121"/>
      <c r="T41041" s="121"/>
      <c r="V41041" s="121"/>
      <c r="X41041" s="121"/>
      <c r="Z41041" s="121"/>
    </row>
    <row r="41042" spans="16:26" x14ac:dyDescent="0.25">
      <c r="P41042" s="121"/>
      <c r="R41042" s="121"/>
      <c r="T41042" s="121"/>
      <c r="V41042" s="121"/>
      <c r="X41042" s="121"/>
      <c r="Z41042" s="121"/>
    </row>
    <row r="41043" spans="16:26" x14ac:dyDescent="0.25">
      <c r="P41043" s="121"/>
      <c r="R41043" s="121"/>
      <c r="T41043" s="121"/>
      <c r="V41043" s="121"/>
      <c r="X41043" s="121"/>
      <c r="Z41043" s="121"/>
    </row>
    <row r="41044" spans="16:26" x14ac:dyDescent="0.25">
      <c r="P41044" s="121"/>
      <c r="R41044" s="121"/>
      <c r="T41044" s="121"/>
      <c r="V41044" s="121"/>
      <c r="X41044" s="121"/>
      <c r="Z41044" s="121"/>
    </row>
    <row r="41045" spans="16:26" x14ac:dyDescent="0.25">
      <c r="P41045" s="122"/>
      <c r="R41045" s="122"/>
      <c r="T41045" s="122"/>
      <c r="V41045" s="122"/>
      <c r="X41045" s="122"/>
      <c r="Z41045" s="122"/>
    </row>
    <row r="41046" spans="16:26" x14ac:dyDescent="0.25">
      <c r="P41046" s="118"/>
      <c r="R41046" s="118"/>
      <c r="T41046" s="118"/>
      <c r="V41046" s="118"/>
      <c r="X41046" s="118"/>
      <c r="Z41046" s="118"/>
    </row>
    <row r="41047" spans="16:26" x14ac:dyDescent="0.25">
      <c r="P41047" s="119"/>
      <c r="R41047" s="119"/>
      <c r="T41047" s="119"/>
      <c r="V41047" s="119"/>
      <c r="X41047" s="119"/>
      <c r="Z41047" s="119"/>
    </row>
    <row r="41048" spans="16:26" x14ac:dyDescent="0.25">
      <c r="P41048" s="119"/>
      <c r="R41048" s="119"/>
      <c r="T41048" s="119"/>
      <c r="V41048" s="119"/>
      <c r="X41048" s="119"/>
      <c r="Z41048" s="119"/>
    </row>
    <row r="41049" spans="16:26" x14ac:dyDescent="0.25">
      <c r="P41049" s="120"/>
      <c r="R41049" s="120"/>
      <c r="T41049" s="120"/>
      <c r="V41049" s="120"/>
      <c r="X41049" s="120"/>
      <c r="Z41049" s="120"/>
    </row>
    <row r="41050" spans="16:26" x14ac:dyDescent="0.25">
      <c r="P41050" s="119"/>
      <c r="R41050" s="119"/>
      <c r="T41050" s="119"/>
      <c r="V41050" s="119"/>
      <c r="X41050" s="119"/>
      <c r="Z41050" s="119"/>
    </row>
    <row r="41051" spans="16:26" x14ac:dyDescent="0.25">
      <c r="P41051" s="119"/>
      <c r="R41051" s="119"/>
      <c r="T41051" s="119"/>
      <c r="V41051" s="119"/>
      <c r="X41051" s="119"/>
      <c r="Z41051" s="119"/>
    </row>
    <row r="41052" spans="16:26" x14ac:dyDescent="0.25">
      <c r="P41052" s="120"/>
      <c r="R41052" s="120"/>
      <c r="T41052" s="120"/>
      <c r="V41052" s="120"/>
      <c r="X41052" s="120"/>
      <c r="Z41052" s="120"/>
    </row>
    <row r="41053" spans="16:26" x14ac:dyDescent="0.25">
      <c r="P41053" s="119"/>
      <c r="R41053" s="119"/>
      <c r="T41053" s="119"/>
      <c r="V41053" s="119"/>
      <c r="X41053" s="119"/>
      <c r="Z41053" s="119"/>
    </row>
    <row r="41054" spans="16:26" x14ac:dyDescent="0.25">
      <c r="P41054" s="120"/>
      <c r="R41054" s="120"/>
      <c r="T41054" s="120"/>
      <c r="V41054" s="120"/>
      <c r="X41054" s="120"/>
      <c r="Z41054" s="120"/>
    </row>
    <row r="41055" spans="16:26" x14ac:dyDescent="0.25">
      <c r="P41055" s="119"/>
      <c r="R41055" s="119"/>
      <c r="T41055" s="119"/>
      <c r="V41055" s="119"/>
      <c r="X41055" s="119"/>
      <c r="Z41055" s="119"/>
    </row>
    <row r="41056" spans="16:26" x14ac:dyDescent="0.25">
      <c r="P41056" s="119"/>
      <c r="R41056" s="119"/>
      <c r="T41056" s="119"/>
      <c r="V41056" s="119"/>
      <c r="X41056" s="119"/>
      <c r="Z41056" s="119"/>
    </row>
    <row r="41057" spans="16:26" x14ac:dyDescent="0.25">
      <c r="P41057" s="119"/>
      <c r="R41057" s="119"/>
      <c r="T41057" s="119"/>
      <c r="V41057" s="119"/>
      <c r="X41057" s="119"/>
      <c r="Z41057" s="119"/>
    </row>
    <row r="41058" spans="16:26" x14ac:dyDescent="0.25">
      <c r="P41058" s="121"/>
      <c r="R41058" s="121"/>
      <c r="T41058" s="121"/>
      <c r="V41058" s="121"/>
      <c r="X41058" s="121"/>
      <c r="Z41058" s="121"/>
    </row>
    <row r="41059" spans="16:26" x14ac:dyDescent="0.25">
      <c r="P41059" s="121"/>
      <c r="R41059" s="121"/>
      <c r="T41059" s="121"/>
      <c r="V41059" s="121"/>
      <c r="X41059" s="121"/>
      <c r="Z41059" s="121"/>
    </row>
    <row r="41060" spans="16:26" x14ac:dyDescent="0.25">
      <c r="P41060" s="121"/>
      <c r="R41060" s="121"/>
      <c r="T41060" s="121"/>
      <c r="V41060" s="121"/>
      <c r="X41060" s="121"/>
      <c r="Z41060" s="121"/>
    </row>
    <row r="41061" spans="16:26" x14ac:dyDescent="0.25">
      <c r="P41061" s="121"/>
      <c r="R41061" s="121"/>
      <c r="T41061" s="121"/>
      <c r="V41061" s="121"/>
      <c r="X41061" s="121"/>
      <c r="Z41061" s="121"/>
    </row>
    <row r="41062" spans="16:26" x14ac:dyDescent="0.25">
      <c r="P41062" s="122"/>
      <c r="R41062" s="122"/>
      <c r="T41062" s="122"/>
      <c r="V41062" s="122"/>
      <c r="X41062" s="122"/>
      <c r="Z41062" s="122"/>
    </row>
    <row r="41063" spans="16:26" x14ac:dyDescent="0.25">
      <c r="P41063" s="118"/>
      <c r="R41063" s="118"/>
      <c r="T41063" s="118"/>
      <c r="V41063" s="118"/>
      <c r="X41063" s="118"/>
      <c r="Z41063" s="118"/>
    </row>
    <row r="41064" spans="16:26" x14ac:dyDescent="0.25">
      <c r="P41064" s="119"/>
      <c r="R41064" s="119"/>
      <c r="T41064" s="119"/>
      <c r="V41064" s="119"/>
      <c r="X41064" s="119"/>
      <c r="Z41064" s="119"/>
    </row>
    <row r="41065" spans="16:26" x14ac:dyDescent="0.25">
      <c r="P41065" s="119"/>
      <c r="R41065" s="119"/>
      <c r="T41065" s="119"/>
      <c r="V41065" s="119"/>
      <c r="X41065" s="119"/>
      <c r="Z41065" s="119"/>
    </row>
    <row r="41066" spans="16:26" x14ac:dyDescent="0.25">
      <c r="P41066" s="120"/>
      <c r="R41066" s="120"/>
      <c r="T41066" s="120"/>
      <c r="V41066" s="120"/>
      <c r="X41066" s="120"/>
      <c r="Z41066" s="120"/>
    </row>
    <row r="41067" spans="16:26" x14ac:dyDescent="0.25">
      <c r="P41067" s="119"/>
      <c r="R41067" s="119"/>
      <c r="T41067" s="119"/>
      <c r="V41067" s="119"/>
      <c r="X41067" s="119"/>
      <c r="Z41067" s="119"/>
    </row>
    <row r="41068" spans="16:26" x14ac:dyDescent="0.25">
      <c r="P41068" s="119"/>
      <c r="R41068" s="119"/>
      <c r="T41068" s="119"/>
      <c r="V41068" s="119"/>
      <c r="X41068" s="119"/>
      <c r="Z41068" s="119"/>
    </row>
    <row r="41069" spans="16:26" x14ac:dyDescent="0.25">
      <c r="P41069" s="120"/>
      <c r="R41069" s="120"/>
      <c r="T41069" s="120"/>
      <c r="V41069" s="120"/>
      <c r="X41069" s="120"/>
      <c r="Z41069" s="120"/>
    </row>
    <row r="41070" spans="16:26" x14ac:dyDescent="0.25">
      <c r="P41070" s="119"/>
      <c r="R41070" s="119"/>
      <c r="T41070" s="119"/>
      <c r="V41070" s="119"/>
      <c r="X41070" s="119"/>
      <c r="Z41070" s="119"/>
    </row>
    <row r="41071" spans="16:26" x14ac:dyDescent="0.25">
      <c r="P41071" s="120"/>
      <c r="R41071" s="120"/>
      <c r="T41071" s="120"/>
      <c r="V41071" s="120"/>
      <c r="X41071" s="120"/>
      <c r="Z41071" s="120"/>
    </row>
    <row r="41072" spans="16:26" x14ac:dyDescent="0.25">
      <c r="P41072" s="119"/>
      <c r="R41072" s="119"/>
      <c r="T41072" s="119"/>
      <c r="V41072" s="119"/>
      <c r="X41072" s="119"/>
      <c r="Z41072" s="119"/>
    </row>
    <row r="41073" spans="16:26" x14ac:dyDescent="0.25">
      <c r="P41073" s="119"/>
      <c r="R41073" s="119"/>
      <c r="T41073" s="119"/>
      <c r="V41073" s="119"/>
      <c r="X41073" s="119"/>
      <c r="Z41073" s="119"/>
    </row>
    <row r="41074" spans="16:26" x14ac:dyDescent="0.25">
      <c r="P41074" s="119"/>
      <c r="R41074" s="119"/>
      <c r="T41074" s="119"/>
      <c r="V41074" s="119"/>
      <c r="X41074" s="119"/>
      <c r="Z41074" s="119"/>
    </row>
    <row r="41075" spans="16:26" x14ac:dyDescent="0.25">
      <c r="P41075" s="121"/>
      <c r="R41075" s="121"/>
      <c r="T41075" s="121"/>
      <c r="V41075" s="121"/>
      <c r="X41075" s="121"/>
      <c r="Z41075" s="121"/>
    </row>
    <row r="41076" spans="16:26" x14ac:dyDescent="0.25">
      <c r="P41076" s="121"/>
      <c r="R41076" s="121"/>
      <c r="T41076" s="121"/>
      <c r="V41076" s="121"/>
      <c r="X41076" s="121"/>
      <c r="Z41076" s="121"/>
    </row>
    <row r="41077" spans="16:26" x14ac:dyDescent="0.25">
      <c r="P41077" s="121"/>
      <c r="R41077" s="121"/>
      <c r="T41077" s="121"/>
      <c r="V41077" s="121"/>
      <c r="X41077" s="121"/>
      <c r="Z41077" s="121"/>
    </row>
    <row r="41078" spans="16:26" x14ac:dyDescent="0.25">
      <c r="P41078" s="121"/>
      <c r="R41078" s="121"/>
      <c r="T41078" s="121"/>
      <c r="V41078" s="121"/>
      <c r="X41078" s="121"/>
      <c r="Z41078" s="121"/>
    </row>
    <row r="41079" spans="16:26" x14ac:dyDescent="0.25">
      <c r="P41079" s="122"/>
      <c r="R41079" s="122"/>
      <c r="T41079" s="122"/>
      <c r="V41079" s="122"/>
      <c r="X41079" s="122"/>
      <c r="Z41079" s="122"/>
    </row>
    <row r="41080" spans="16:26" x14ac:dyDescent="0.25">
      <c r="P41080" s="118"/>
      <c r="R41080" s="118"/>
      <c r="T41080" s="118"/>
      <c r="V41080" s="118"/>
      <c r="X41080" s="118"/>
      <c r="Z41080" s="118"/>
    </row>
    <row r="41081" spans="16:26" x14ac:dyDescent="0.25">
      <c r="P41081" s="119"/>
      <c r="R41081" s="119"/>
      <c r="T41081" s="119"/>
      <c r="V41081" s="119"/>
      <c r="X41081" s="119"/>
      <c r="Z41081" s="119"/>
    </row>
    <row r="41082" spans="16:26" x14ac:dyDescent="0.25">
      <c r="P41082" s="119"/>
      <c r="R41082" s="119"/>
      <c r="T41082" s="119"/>
      <c r="V41082" s="119"/>
      <c r="X41082" s="119"/>
      <c r="Z41082" s="119"/>
    </row>
    <row r="41083" spans="16:26" x14ac:dyDescent="0.25">
      <c r="P41083" s="120"/>
      <c r="R41083" s="120"/>
      <c r="T41083" s="120"/>
      <c r="V41083" s="120"/>
      <c r="X41083" s="120"/>
      <c r="Z41083" s="120"/>
    </row>
    <row r="41084" spans="16:26" x14ac:dyDescent="0.25">
      <c r="P41084" s="119"/>
      <c r="R41084" s="119"/>
      <c r="T41084" s="119"/>
      <c r="V41084" s="119"/>
      <c r="X41084" s="119"/>
      <c r="Z41084" s="119"/>
    </row>
    <row r="41085" spans="16:26" x14ac:dyDescent="0.25">
      <c r="P41085" s="119"/>
      <c r="R41085" s="119"/>
      <c r="T41085" s="119"/>
      <c r="V41085" s="119"/>
      <c r="X41085" s="119"/>
      <c r="Z41085" s="119"/>
    </row>
    <row r="41086" spans="16:26" x14ac:dyDescent="0.25">
      <c r="P41086" s="120"/>
      <c r="R41086" s="120"/>
      <c r="T41086" s="120"/>
      <c r="V41086" s="120"/>
      <c r="X41086" s="120"/>
      <c r="Z41086" s="120"/>
    </row>
    <row r="41087" spans="16:26" x14ac:dyDescent="0.25">
      <c r="P41087" s="119"/>
      <c r="R41087" s="119"/>
      <c r="T41087" s="119"/>
      <c r="V41087" s="119"/>
      <c r="X41087" s="119"/>
      <c r="Z41087" s="119"/>
    </row>
    <row r="41088" spans="16:26" x14ac:dyDescent="0.25">
      <c r="P41088" s="120"/>
      <c r="R41088" s="120"/>
      <c r="T41088" s="120"/>
      <c r="V41088" s="120"/>
      <c r="X41088" s="120"/>
      <c r="Z41088" s="120"/>
    </row>
    <row r="41089" spans="16:26" x14ac:dyDescent="0.25">
      <c r="P41089" s="119"/>
      <c r="R41089" s="119"/>
      <c r="T41089" s="119"/>
      <c r="V41089" s="119"/>
      <c r="X41089" s="119"/>
      <c r="Z41089" s="119"/>
    </row>
    <row r="41090" spans="16:26" x14ac:dyDescent="0.25">
      <c r="P41090" s="119"/>
      <c r="R41090" s="119"/>
      <c r="T41090" s="119"/>
      <c r="V41090" s="119"/>
      <c r="X41090" s="119"/>
      <c r="Z41090" s="119"/>
    </row>
    <row r="41091" spans="16:26" x14ac:dyDescent="0.25">
      <c r="P41091" s="119"/>
      <c r="R41091" s="119"/>
      <c r="T41091" s="119"/>
      <c r="V41091" s="119"/>
      <c r="X41091" s="119"/>
      <c r="Z41091" s="119"/>
    </row>
    <row r="41092" spans="16:26" x14ac:dyDescent="0.25">
      <c r="P41092" s="121"/>
      <c r="R41092" s="121"/>
      <c r="T41092" s="121"/>
      <c r="V41092" s="121"/>
      <c r="X41092" s="121"/>
      <c r="Z41092" s="121"/>
    </row>
    <row r="41093" spans="16:26" x14ac:dyDescent="0.25">
      <c r="P41093" s="121"/>
      <c r="R41093" s="121"/>
      <c r="T41093" s="121"/>
      <c r="V41093" s="121"/>
      <c r="X41093" s="121"/>
      <c r="Z41093" s="121"/>
    </row>
    <row r="41094" spans="16:26" x14ac:dyDescent="0.25">
      <c r="P41094" s="121"/>
      <c r="R41094" s="121"/>
      <c r="T41094" s="121"/>
      <c r="V41094" s="121"/>
      <c r="X41094" s="121"/>
      <c r="Z41094" s="121"/>
    </row>
    <row r="41095" spans="16:26" x14ac:dyDescent="0.25">
      <c r="P41095" s="121"/>
      <c r="R41095" s="121"/>
      <c r="T41095" s="121"/>
      <c r="V41095" s="121"/>
      <c r="X41095" s="121"/>
      <c r="Z41095" s="121"/>
    </row>
    <row r="41096" spans="16:26" x14ac:dyDescent="0.25">
      <c r="P41096" s="122"/>
      <c r="R41096" s="122"/>
      <c r="T41096" s="122"/>
      <c r="V41096" s="122"/>
      <c r="X41096" s="122"/>
      <c r="Z41096" s="122"/>
    </row>
    <row r="41097" spans="16:26" x14ac:dyDescent="0.25">
      <c r="P41097" s="118"/>
      <c r="R41097" s="118"/>
      <c r="T41097" s="118"/>
      <c r="V41097" s="118"/>
      <c r="X41097" s="118"/>
      <c r="Z41097" s="118"/>
    </row>
    <row r="41098" spans="16:26" x14ac:dyDescent="0.25">
      <c r="P41098" s="119"/>
      <c r="R41098" s="119"/>
      <c r="T41098" s="119"/>
      <c r="V41098" s="119"/>
      <c r="X41098" s="119"/>
      <c r="Z41098" s="119"/>
    </row>
    <row r="41099" spans="16:26" x14ac:dyDescent="0.25">
      <c r="P41099" s="119"/>
      <c r="R41099" s="119"/>
      <c r="T41099" s="119"/>
      <c r="V41099" s="119"/>
      <c r="X41099" s="119"/>
      <c r="Z41099" s="119"/>
    </row>
    <row r="41100" spans="16:26" x14ac:dyDescent="0.25">
      <c r="P41100" s="120"/>
      <c r="R41100" s="120"/>
      <c r="T41100" s="120"/>
      <c r="V41100" s="120"/>
      <c r="X41100" s="120"/>
      <c r="Z41100" s="120"/>
    </row>
    <row r="41101" spans="16:26" x14ac:dyDescent="0.25">
      <c r="P41101" s="119"/>
      <c r="R41101" s="119"/>
      <c r="T41101" s="119"/>
      <c r="V41101" s="119"/>
      <c r="X41101" s="119"/>
      <c r="Z41101" s="119"/>
    </row>
    <row r="41102" spans="16:26" x14ac:dyDescent="0.25">
      <c r="P41102" s="119"/>
      <c r="R41102" s="119"/>
      <c r="T41102" s="119"/>
      <c r="V41102" s="119"/>
      <c r="X41102" s="119"/>
      <c r="Z41102" s="119"/>
    </row>
    <row r="41103" spans="16:26" x14ac:dyDescent="0.25">
      <c r="P41103" s="120"/>
      <c r="R41103" s="120"/>
      <c r="T41103" s="120"/>
      <c r="V41103" s="120"/>
      <c r="X41103" s="120"/>
      <c r="Z41103" s="120"/>
    </row>
    <row r="41104" spans="16:26" x14ac:dyDescent="0.25">
      <c r="P41104" s="119"/>
      <c r="R41104" s="119"/>
      <c r="T41104" s="119"/>
      <c r="V41104" s="119"/>
      <c r="X41104" s="119"/>
      <c r="Z41104" s="119"/>
    </row>
    <row r="41105" spans="16:26" x14ac:dyDescent="0.25">
      <c r="P41105" s="120"/>
      <c r="R41105" s="120"/>
      <c r="T41105" s="120"/>
      <c r="V41105" s="120"/>
      <c r="X41105" s="120"/>
      <c r="Z41105" s="120"/>
    </row>
    <row r="41106" spans="16:26" x14ac:dyDescent="0.25">
      <c r="P41106" s="119"/>
      <c r="R41106" s="119"/>
      <c r="T41106" s="119"/>
      <c r="V41106" s="119"/>
      <c r="X41106" s="119"/>
      <c r="Z41106" s="119"/>
    </row>
    <row r="41107" spans="16:26" x14ac:dyDescent="0.25">
      <c r="P41107" s="119"/>
      <c r="R41107" s="119"/>
      <c r="T41107" s="119"/>
      <c r="V41107" s="119"/>
      <c r="X41107" s="119"/>
      <c r="Z41107" s="119"/>
    </row>
    <row r="41108" spans="16:26" x14ac:dyDescent="0.25">
      <c r="P41108" s="119"/>
      <c r="R41108" s="119"/>
      <c r="T41108" s="119"/>
      <c r="V41108" s="119"/>
      <c r="X41108" s="119"/>
      <c r="Z41108" s="119"/>
    </row>
    <row r="41109" spans="16:26" x14ac:dyDescent="0.25">
      <c r="P41109" s="121"/>
      <c r="R41109" s="121"/>
      <c r="T41109" s="121"/>
      <c r="V41109" s="121"/>
      <c r="X41109" s="121"/>
      <c r="Z41109" s="121"/>
    </row>
    <row r="41110" spans="16:26" x14ac:dyDescent="0.25">
      <c r="P41110" s="121"/>
      <c r="R41110" s="121"/>
      <c r="T41110" s="121"/>
      <c r="V41110" s="121"/>
      <c r="X41110" s="121"/>
      <c r="Z41110" s="121"/>
    </row>
    <row r="41111" spans="16:26" x14ac:dyDescent="0.25">
      <c r="P41111" s="121"/>
      <c r="R41111" s="121"/>
      <c r="T41111" s="121"/>
      <c r="V41111" s="121"/>
      <c r="X41111" s="121"/>
      <c r="Z41111" s="121"/>
    </row>
    <row r="41112" spans="16:26" x14ac:dyDescent="0.25">
      <c r="P41112" s="121"/>
      <c r="R41112" s="121"/>
      <c r="T41112" s="121"/>
      <c r="V41112" s="121"/>
      <c r="X41112" s="121"/>
      <c r="Z41112" s="121"/>
    </row>
    <row r="41113" spans="16:26" x14ac:dyDescent="0.25">
      <c r="P41113" s="122"/>
      <c r="R41113" s="122"/>
      <c r="T41113" s="122"/>
      <c r="V41113" s="122"/>
      <c r="X41113" s="122"/>
      <c r="Z41113" s="122"/>
    </row>
    <row r="41114" spans="16:26" x14ac:dyDescent="0.25">
      <c r="P41114" s="118"/>
      <c r="R41114" s="118"/>
      <c r="T41114" s="118"/>
      <c r="V41114" s="118"/>
      <c r="X41114" s="118"/>
      <c r="Z41114" s="118"/>
    </row>
    <row r="41115" spans="16:26" x14ac:dyDescent="0.25">
      <c r="P41115" s="119"/>
      <c r="R41115" s="119"/>
      <c r="T41115" s="119"/>
      <c r="V41115" s="119"/>
      <c r="X41115" s="119"/>
      <c r="Z41115" s="119"/>
    </row>
    <row r="41116" spans="16:26" x14ac:dyDescent="0.25">
      <c r="P41116" s="119"/>
      <c r="R41116" s="119"/>
      <c r="T41116" s="119"/>
      <c r="V41116" s="119"/>
      <c r="X41116" s="119"/>
      <c r="Z41116" s="119"/>
    </row>
    <row r="41117" spans="16:26" x14ac:dyDescent="0.25">
      <c r="P41117" s="120"/>
      <c r="R41117" s="120"/>
      <c r="T41117" s="120"/>
      <c r="V41117" s="120"/>
      <c r="X41117" s="120"/>
      <c r="Z41117" s="120"/>
    </row>
    <row r="41118" spans="16:26" x14ac:dyDescent="0.25">
      <c r="P41118" s="119"/>
      <c r="R41118" s="119"/>
      <c r="T41118" s="119"/>
      <c r="V41118" s="119"/>
      <c r="X41118" s="119"/>
      <c r="Z41118" s="119"/>
    </row>
    <row r="41119" spans="16:26" x14ac:dyDescent="0.25">
      <c r="P41119" s="119"/>
      <c r="R41119" s="119"/>
      <c r="T41119" s="119"/>
      <c r="V41119" s="119"/>
      <c r="X41119" s="119"/>
      <c r="Z41119" s="119"/>
    </row>
    <row r="41120" spans="16:26" x14ac:dyDescent="0.25">
      <c r="P41120" s="120"/>
      <c r="R41120" s="120"/>
      <c r="T41120" s="120"/>
      <c r="V41120" s="120"/>
      <c r="X41120" s="120"/>
      <c r="Z41120" s="120"/>
    </row>
    <row r="41121" spans="16:26" x14ac:dyDescent="0.25">
      <c r="P41121" s="119"/>
      <c r="R41121" s="119"/>
      <c r="T41121" s="119"/>
      <c r="V41121" s="119"/>
      <c r="X41121" s="119"/>
      <c r="Z41121" s="119"/>
    </row>
    <row r="41122" spans="16:26" x14ac:dyDescent="0.25">
      <c r="P41122" s="120"/>
      <c r="R41122" s="120"/>
      <c r="T41122" s="120"/>
      <c r="V41122" s="120"/>
      <c r="X41122" s="120"/>
      <c r="Z41122" s="120"/>
    </row>
    <row r="41123" spans="16:26" x14ac:dyDescent="0.25">
      <c r="P41123" s="119"/>
      <c r="R41123" s="119"/>
      <c r="T41123" s="119"/>
      <c r="V41123" s="119"/>
      <c r="X41123" s="119"/>
      <c r="Z41123" s="119"/>
    </row>
    <row r="41124" spans="16:26" x14ac:dyDescent="0.25">
      <c r="P41124" s="119"/>
      <c r="R41124" s="119"/>
      <c r="T41124" s="119"/>
      <c r="V41124" s="119"/>
      <c r="X41124" s="119"/>
      <c r="Z41124" s="119"/>
    </row>
    <row r="41125" spans="16:26" x14ac:dyDescent="0.25">
      <c r="P41125" s="119"/>
      <c r="R41125" s="119"/>
      <c r="T41125" s="119"/>
      <c r="V41125" s="119"/>
      <c r="X41125" s="119"/>
      <c r="Z41125" s="119"/>
    </row>
    <row r="41126" spans="16:26" x14ac:dyDescent="0.25">
      <c r="P41126" s="121"/>
      <c r="R41126" s="121"/>
      <c r="T41126" s="121"/>
      <c r="V41126" s="121"/>
      <c r="X41126" s="121"/>
      <c r="Z41126" s="121"/>
    </row>
    <row r="41127" spans="16:26" x14ac:dyDescent="0.25">
      <c r="P41127" s="121"/>
      <c r="R41127" s="121"/>
      <c r="T41127" s="121"/>
      <c r="V41127" s="121"/>
      <c r="X41127" s="121"/>
      <c r="Z41127" s="121"/>
    </row>
    <row r="41128" spans="16:26" x14ac:dyDescent="0.25">
      <c r="P41128" s="121"/>
      <c r="R41128" s="121"/>
      <c r="T41128" s="121"/>
      <c r="V41128" s="121"/>
      <c r="X41128" s="121"/>
      <c r="Z41128" s="121"/>
    </row>
    <row r="41129" spans="16:26" x14ac:dyDescent="0.25">
      <c r="P41129" s="121"/>
      <c r="R41129" s="121"/>
      <c r="T41129" s="121"/>
      <c r="V41129" s="121"/>
      <c r="X41129" s="121"/>
      <c r="Z41129" s="121"/>
    </row>
    <row r="41130" spans="16:26" x14ac:dyDescent="0.25">
      <c r="P41130" s="122"/>
      <c r="R41130" s="122"/>
      <c r="T41130" s="122"/>
      <c r="V41130" s="122"/>
      <c r="X41130" s="122"/>
      <c r="Z41130" s="122"/>
    </row>
    <row r="41131" spans="16:26" x14ac:dyDescent="0.25">
      <c r="P41131" s="118"/>
      <c r="R41131" s="118"/>
      <c r="T41131" s="118"/>
      <c r="V41131" s="118"/>
      <c r="X41131" s="118"/>
      <c r="Z41131" s="118"/>
    </row>
    <row r="41132" spans="16:26" x14ac:dyDescent="0.25">
      <c r="P41132" s="119"/>
      <c r="R41132" s="119"/>
      <c r="T41132" s="119"/>
      <c r="V41132" s="119"/>
      <c r="X41132" s="119"/>
      <c r="Z41132" s="119"/>
    </row>
    <row r="41133" spans="16:26" x14ac:dyDescent="0.25">
      <c r="P41133" s="119"/>
      <c r="R41133" s="119"/>
      <c r="T41133" s="119"/>
      <c r="V41133" s="119"/>
      <c r="X41133" s="119"/>
      <c r="Z41133" s="119"/>
    </row>
    <row r="41134" spans="16:26" x14ac:dyDescent="0.25">
      <c r="P41134" s="120"/>
      <c r="R41134" s="120"/>
      <c r="T41134" s="120"/>
      <c r="V41134" s="120"/>
      <c r="X41134" s="120"/>
      <c r="Z41134" s="120"/>
    </row>
    <row r="41135" spans="16:26" x14ac:dyDescent="0.25">
      <c r="P41135" s="119"/>
      <c r="R41135" s="119"/>
      <c r="T41135" s="119"/>
      <c r="V41135" s="119"/>
      <c r="X41135" s="119"/>
      <c r="Z41135" s="119"/>
    </row>
    <row r="41136" spans="16:26" x14ac:dyDescent="0.25">
      <c r="P41136" s="119"/>
      <c r="R41136" s="119"/>
      <c r="T41136" s="119"/>
      <c r="V41136" s="119"/>
      <c r="X41136" s="119"/>
      <c r="Z41136" s="119"/>
    </row>
    <row r="41137" spans="16:26" x14ac:dyDescent="0.25">
      <c r="P41137" s="120"/>
      <c r="R41137" s="120"/>
      <c r="T41137" s="120"/>
      <c r="V41137" s="120"/>
      <c r="X41137" s="120"/>
      <c r="Z41137" s="120"/>
    </row>
    <row r="41138" spans="16:26" x14ac:dyDescent="0.25">
      <c r="P41138" s="119"/>
      <c r="R41138" s="119"/>
      <c r="T41138" s="119"/>
      <c r="V41138" s="119"/>
      <c r="X41138" s="119"/>
      <c r="Z41138" s="119"/>
    </row>
    <row r="41139" spans="16:26" x14ac:dyDescent="0.25">
      <c r="P41139" s="120"/>
      <c r="R41139" s="120"/>
      <c r="T41139" s="120"/>
      <c r="V41139" s="120"/>
      <c r="X41139" s="120"/>
      <c r="Z41139" s="120"/>
    </row>
    <row r="41140" spans="16:26" x14ac:dyDescent="0.25">
      <c r="P41140" s="119"/>
      <c r="R41140" s="119"/>
      <c r="T41140" s="119"/>
      <c r="V41140" s="119"/>
      <c r="X41140" s="119"/>
      <c r="Z41140" s="119"/>
    </row>
    <row r="41141" spans="16:26" x14ac:dyDescent="0.25">
      <c r="P41141" s="119"/>
      <c r="R41141" s="119"/>
      <c r="T41141" s="119"/>
      <c r="V41141" s="119"/>
      <c r="X41141" s="119"/>
      <c r="Z41141" s="119"/>
    </row>
    <row r="41142" spans="16:26" x14ac:dyDescent="0.25">
      <c r="P41142" s="119"/>
      <c r="R41142" s="119"/>
      <c r="T41142" s="119"/>
      <c r="V41142" s="119"/>
      <c r="X41142" s="119"/>
      <c r="Z41142" s="119"/>
    </row>
    <row r="41143" spans="16:26" x14ac:dyDescent="0.25">
      <c r="P41143" s="121"/>
      <c r="R41143" s="121"/>
      <c r="T41143" s="121"/>
      <c r="V41143" s="121"/>
      <c r="X41143" s="121"/>
      <c r="Z41143" s="121"/>
    </row>
    <row r="41144" spans="16:26" x14ac:dyDescent="0.25">
      <c r="P41144" s="121"/>
      <c r="R41144" s="121"/>
      <c r="T41144" s="121"/>
      <c r="V41144" s="121"/>
      <c r="X41144" s="121"/>
      <c r="Z41144" s="121"/>
    </row>
    <row r="41145" spans="16:26" x14ac:dyDescent="0.25">
      <c r="P41145" s="121"/>
      <c r="R41145" s="121"/>
      <c r="T41145" s="121"/>
      <c r="V41145" s="121"/>
      <c r="X41145" s="121"/>
      <c r="Z41145" s="121"/>
    </row>
    <row r="41146" spans="16:26" x14ac:dyDescent="0.25">
      <c r="P41146" s="121"/>
      <c r="R41146" s="121"/>
      <c r="T41146" s="121"/>
      <c r="V41146" s="121"/>
      <c r="X41146" s="121"/>
      <c r="Z41146" s="121"/>
    </row>
    <row r="41147" spans="16:26" x14ac:dyDescent="0.25">
      <c r="P41147" s="122"/>
      <c r="R41147" s="122"/>
      <c r="T41147" s="122"/>
      <c r="V41147" s="122"/>
      <c r="X41147" s="122"/>
      <c r="Z41147" s="122"/>
    </row>
    <row r="41148" spans="16:26" x14ac:dyDescent="0.25">
      <c r="P41148" s="118"/>
      <c r="R41148" s="118"/>
      <c r="T41148" s="118"/>
      <c r="V41148" s="118"/>
      <c r="X41148" s="118"/>
      <c r="Z41148" s="118"/>
    </row>
    <row r="41149" spans="16:26" x14ac:dyDescent="0.25">
      <c r="P41149" s="119"/>
      <c r="R41149" s="119"/>
      <c r="T41149" s="119"/>
      <c r="V41149" s="119"/>
      <c r="X41149" s="119"/>
      <c r="Z41149" s="119"/>
    </row>
    <row r="41150" spans="16:26" x14ac:dyDescent="0.25">
      <c r="P41150" s="119"/>
      <c r="R41150" s="119"/>
      <c r="T41150" s="119"/>
      <c r="V41150" s="119"/>
      <c r="X41150" s="119"/>
      <c r="Z41150" s="119"/>
    </row>
    <row r="41151" spans="16:26" x14ac:dyDescent="0.25">
      <c r="P41151" s="120"/>
      <c r="R41151" s="120"/>
      <c r="T41151" s="120"/>
      <c r="V41151" s="120"/>
      <c r="X41151" s="120"/>
      <c r="Z41151" s="120"/>
    </row>
    <row r="41152" spans="16:26" x14ac:dyDescent="0.25">
      <c r="P41152" s="119"/>
      <c r="R41152" s="119"/>
      <c r="T41152" s="119"/>
      <c r="V41152" s="119"/>
      <c r="X41152" s="119"/>
      <c r="Z41152" s="119"/>
    </row>
    <row r="41153" spans="16:26" x14ac:dyDescent="0.25">
      <c r="P41153" s="119"/>
      <c r="R41153" s="119"/>
      <c r="T41153" s="119"/>
      <c r="V41153" s="119"/>
      <c r="X41153" s="119"/>
      <c r="Z41153" s="119"/>
    </row>
    <row r="41154" spans="16:26" x14ac:dyDescent="0.25">
      <c r="P41154" s="120"/>
      <c r="R41154" s="120"/>
      <c r="T41154" s="120"/>
      <c r="V41154" s="120"/>
      <c r="X41154" s="120"/>
      <c r="Z41154" s="120"/>
    </row>
    <row r="41155" spans="16:26" x14ac:dyDescent="0.25">
      <c r="P41155" s="119"/>
      <c r="R41155" s="119"/>
      <c r="T41155" s="119"/>
      <c r="V41155" s="119"/>
      <c r="X41155" s="119"/>
      <c r="Z41155" s="119"/>
    </row>
    <row r="41156" spans="16:26" x14ac:dyDescent="0.25">
      <c r="P41156" s="120"/>
      <c r="R41156" s="120"/>
      <c r="T41156" s="120"/>
      <c r="V41156" s="120"/>
      <c r="X41156" s="120"/>
      <c r="Z41156" s="120"/>
    </row>
    <row r="41157" spans="16:26" x14ac:dyDescent="0.25">
      <c r="P41157" s="119"/>
      <c r="R41157" s="119"/>
      <c r="T41157" s="119"/>
      <c r="V41157" s="119"/>
      <c r="X41157" s="119"/>
      <c r="Z41157" s="119"/>
    </row>
    <row r="41158" spans="16:26" x14ac:dyDescent="0.25">
      <c r="P41158" s="119"/>
      <c r="R41158" s="119"/>
      <c r="T41158" s="119"/>
      <c r="V41158" s="119"/>
      <c r="X41158" s="119"/>
      <c r="Z41158" s="119"/>
    </row>
    <row r="41159" spans="16:26" x14ac:dyDescent="0.25">
      <c r="P41159" s="119"/>
      <c r="R41159" s="119"/>
      <c r="T41159" s="119"/>
      <c r="V41159" s="119"/>
      <c r="X41159" s="119"/>
      <c r="Z41159" s="119"/>
    </row>
    <row r="41160" spans="16:26" x14ac:dyDescent="0.25">
      <c r="P41160" s="121"/>
      <c r="R41160" s="121"/>
      <c r="T41160" s="121"/>
      <c r="V41160" s="121"/>
      <c r="X41160" s="121"/>
      <c r="Z41160" s="121"/>
    </row>
    <row r="41161" spans="16:26" x14ac:dyDescent="0.25">
      <c r="P41161" s="121"/>
      <c r="R41161" s="121"/>
      <c r="T41161" s="121"/>
      <c r="V41161" s="121"/>
      <c r="X41161" s="121"/>
      <c r="Z41161" s="121"/>
    </row>
    <row r="41162" spans="16:26" x14ac:dyDescent="0.25">
      <c r="P41162" s="121"/>
      <c r="R41162" s="121"/>
      <c r="T41162" s="121"/>
      <c r="V41162" s="121"/>
      <c r="X41162" s="121"/>
      <c r="Z41162" s="121"/>
    </row>
    <row r="41163" spans="16:26" x14ac:dyDescent="0.25">
      <c r="P41163" s="121"/>
      <c r="R41163" s="121"/>
      <c r="T41163" s="121"/>
      <c r="V41163" s="121"/>
      <c r="X41163" s="121"/>
      <c r="Z41163" s="121"/>
    </row>
    <row r="41164" spans="16:26" x14ac:dyDescent="0.25">
      <c r="P41164" s="122"/>
      <c r="R41164" s="122"/>
      <c r="T41164" s="122"/>
      <c r="V41164" s="122"/>
      <c r="X41164" s="122"/>
      <c r="Z41164" s="122"/>
    </row>
    <row r="41165" spans="16:26" x14ac:dyDescent="0.25">
      <c r="P41165" s="118"/>
      <c r="R41165" s="118"/>
      <c r="T41165" s="118"/>
      <c r="V41165" s="118"/>
      <c r="X41165" s="118"/>
      <c r="Z41165" s="118"/>
    </row>
    <row r="41166" spans="16:26" x14ac:dyDescent="0.25">
      <c r="P41166" s="119"/>
      <c r="R41166" s="119"/>
      <c r="T41166" s="119"/>
      <c r="V41166" s="119"/>
      <c r="X41166" s="119"/>
      <c r="Z41166" s="119"/>
    </row>
    <row r="41167" spans="16:26" x14ac:dyDescent="0.25">
      <c r="P41167" s="119"/>
      <c r="R41167" s="119"/>
      <c r="T41167" s="119"/>
      <c r="V41167" s="119"/>
      <c r="X41167" s="119"/>
      <c r="Z41167" s="119"/>
    </row>
    <row r="41168" spans="16:26" x14ac:dyDescent="0.25">
      <c r="P41168" s="120"/>
      <c r="R41168" s="120"/>
      <c r="T41168" s="120"/>
      <c r="V41168" s="120"/>
      <c r="X41168" s="120"/>
      <c r="Z41168" s="120"/>
    </row>
    <row r="41169" spans="16:26" x14ac:dyDescent="0.25">
      <c r="P41169" s="119"/>
      <c r="R41169" s="119"/>
      <c r="T41169" s="119"/>
      <c r="V41169" s="119"/>
      <c r="X41169" s="119"/>
      <c r="Z41169" s="119"/>
    </row>
    <row r="41170" spans="16:26" x14ac:dyDescent="0.25">
      <c r="P41170" s="119"/>
      <c r="R41170" s="119"/>
      <c r="T41170" s="119"/>
      <c r="V41170" s="119"/>
      <c r="X41170" s="119"/>
      <c r="Z41170" s="119"/>
    </row>
    <row r="41171" spans="16:26" x14ac:dyDescent="0.25">
      <c r="P41171" s="120"/>
      <c r="R41171" s="120"/>
      <c r="T41171" s="120"/>
      <c r="V41171" s="120"/>
      <c r="X41171" s="120"/>
      <c r="Z41171" s="120"/>
    </row>
    <row r="41172" spans="16:26" x14ac:dyDescent="0.25">
      <c r="P41172" s="119"/>
      <c r="R41172" s="119"/>
      <c r="T41172" s="119"/>
      <c r="V41172" s="119"/>
      <c r="X41172" s="119"/>
      <c r="Z41172" s="119"/>
    </row>
    <row r="41173" spans="16:26" x14ac:dyDescent="0.25">
      <c r="P41173" s="120"/>
      <c r="R41173" s="120"/>
      <c r="T41173" s="120"/>
      <c r="V41173" s="120"/>
      <c r="X41173" s="120"/>
      <c r="Z41173" s="120"/>
    </row>
    <row r="41174" spans="16:26" x14ac:dyDescent="0.25">
      <c r="P41174" s="119"/>
      <c r="R41174" s="119"/>
      <c r="T41174" s="119"/>
      <c r="V41174" s="119"/>
      <c r="X41174" s="119"/>
      <c r="Z41174" s="119"/>
    </row>
    <row r="41175" spans="16:26" x14ac:dyDescent="0.25">
      <c r="P41175" s="119"/>
      <c r="R41175" s="119"/>
      <c r="T41175" s="119"/>
      <c r="V41175" s="119"/>
      <c r="X41175" s="119"/>
      <c r="Z41175" s="119"/>
    </row>
    <row r="41176" spans="16:26" x14ac:dyDescent="0.25">
      <c r="P41176" s="119"/>
      <c r="R41176" s="119"/>
      <c r="T41176" s="119"/>
      <c r="V41176" s="119"/>
      <c r="X41176" s="119"/>
      <c r="Z41176" s="119"/>
    </row>
    <row r="41177" spans="16:26" x14ac:dyDescent="0.25">
      <c r="P41177" s="121"/>
      <c r="R41177" s="121"/>
      <c r="T41177" s="121"/>
      <c r="V41177" s="121"/>
      <c r="X41177" s="121"/>
      <c r="Z41177" s="121"/>
    </row>
    <row r="41178" spans="16:26" x14ac:dyDescent="0.25">
      <c r="P41178" s="121"/>
      <c r="R41178" s="121"/>
      <c r="T41178" s="121"/>
      <c r="V41178" s="121"/>
      <c r="X41178" s="121"/>
      <c r="Z41178" s="121"/>
    </row>
    <row r="41179" spans="16:26" x14ac:dyDescent="0.25">
      <c r="P41179" s="121"/>
      <c r="R41179" s="121"/>
      <c r="T41179" s="121"/>
      <c r="V41179" s="121"/>
      <c r="X41179" s="121"/>
      <c r="Z41179" s="121"/>
    </row>
    <row r="41180" spans="16:26" x14ac:dyDescent="0.25">
      <c r="P41180" s="121"/>
      <c r="R41180" s="121"/>
      <c r="T41180" s="121"/>
      <c r="V41180" s="121"/>
      <c r="X41180" s="121"/>
      <c r="Z41180" s="121"/>
    </row>
    <row r="41181" spans="16:26" x14ac:dyDescent="0.25">
      <c r="P41181" s="122"/>
      <c r="R41181" s="122"/>
      <c r="T41181" s="122"/>
      <c r="V41181" s="122"/>
      <c r="X41181" s="122"/>
      <c r="Z41181" s="122"/>
    </row>
    <row r="41182" spans="16:26" x14ac:dyDescent="0.25">
      <c r="P41182" s="118"/>
      <c r="R41182" s="118"/>
      <c r="T41182" s="118"/>
      <c r="V41182" s="118"/>
      <c r="X41182" s="118"/>
      <c r="Z41182" s="118"/>
    </row>
    <row r="41183" spans="16:26" x14ac:dyDescent="0.25">
      <c r="P41183" s="119"/>
      <c r="R41183" s="119"/>
      <c r="T41183" s="119"/>
      <c r="V41183" s="119"/>
      <c r="X41183" s="119"/>
      <c r="Z41183" s="119"/>
    </row>
    <row r="41184" spans="16:26" x14ac:dyDescent="0.25">
      <c r="P41184" s="119"/>
      <c r="R41184" s="119"/>
      <c r="T41184" s="119"/>
      <c r="V41184" s="119"/>
      <c r="X41184" s="119"/>
      <c r="Z41184" s="119"/>
    </row>
    <row r="41185" spans="16:26" x14ac:dyDescent="0.25">
      <c r="P41185" s="120"/>
      <c r="R41185" s="120"/>
      <c r="T41185" s="120"/>
      <c r="V41185" s="120"/>
      <c r="X41185" s="120"/>
      <c r="Z41185" s="120"/>
    </row>
    <row r="41186" spans="16:26" x14ac:dyDescent="0.25">
      <c r="P41186" s="119"/>
      <c r="R41186" s="119"/>
      <c r="T41186" s="119"/>
      <c r="V41186" s="119"/>
      <c r="X41186" s="119"/>
      <c r="Z41186" s="119"/>
    </row>
    <row r="41187" spans="16:26" x14ac:dyDescent="0.25">
      <c r="P41187" s="119"/>
      <c r="R41187" s="119"/>
      <c r="T41187" s="119"/>
      <c r="V41187" s="119"/>
      <c r="X41187" s="119"/>
      <c r="Z41187" s="119"/>
    </row>
    <row r="41188" spans="16:26" x14ac:dyDescent="0.25">
      <c r="P41188" s="120"/>
      <c r="R41188" s="120"/>
      <c r="T41188" s="120"/>
      <c r="V41188" s="120"/>
      <c r="X41188" s="120"/>
      <c r="Z41188" s="120"/>
    </row>
    <row r="41189" spans="16:26" x14ac:dyDescent="0.25">
      <c r="P41189" s="119"/>
      <c r="R41189" s="119"/>
      <c r="T41189" s="119"/>
      <c r="V41189" s="119"/>
      <c r="X41189" s="119"/>
      <c r="Z41189" s="119"/>
    </row>
    <row r="41190" spans="16:26" x14ac:dyDescent="0.25">
      <c r="P41190" s="120"/>
      <c r="R41190" s="120"/>
      <c r="T41190" s="120"/>
      <c r="V41190" s="120"/>
      <c r="X41190" s="120"/>
      <c r="Z41190" s="120"/>
    </row>
    <row r="41191" spans="16:26" x14ac:dyDescent="0.25">
      <c r="P41191" s="119"/>
      <c r="R41191" s="119"/>
      <c r="T41191" s="119"/>
      <c r="V41191" s="119"/>
      <c r="X41191" s="119"/>
      <c r="Z41191" s="119"/>
    </row>
    <row r="41192" spans="16:26" x14ac:dyDescent="0.25">
      <c r="P41192" s="119"/>
      <c r="R41192" s="119"/>
      <c r="T41192" s="119"/>
      <c r="V41192" s="119"/>
      <c r="X41192" s="119"/>
      <c r="Z41192" s="119"/>
    </row>
    <row r="41193" spans="16:26" x14ac:dyDescent="0.25">
      <c r="P41193" s="119"/>
      <c r="R41193" s="119"/>
      <c r="T41193" s="119"/>
      <c r="V41193" s="119"/>
      <c r="X41193" s="119"/>
      <c r="Z41193" s="119"/>
    </row>
    <row r="41194" spans="16:26" x14ac:dyDescent="0.25">
      <c r="P41194" s="121"/>
      <c r="R41194" s="121"/>
      <c r="T41194" s="121"/>
      <c r="V41194" s="121"/>
      <c r="X41194" s="121"/>
      <c r="Z41194" s="121"/>
    </row>
    <row r="41195" spans="16:26" x14ac:dyDescent="0.25">
      <c r="P41195" s="121"/>
      <c r="R41195" s="121"/>
      <c r="T41195" s="121"/>
      <c r="V41195" s="121"/>
      <c r="X41195" s="121"/>
      <c r="Z41195" s="121"/>
    </row>
    <row r="41196" spans="16:26" x14ac:dyDescent="0.25">
      <c r="P41196" s="121"/>
      <c r="R41196" s="121"/>
      <c r="T41196" s="121"/>
      <c r="V41196" s="121"/>
      <c r="X41196" s="121"/>
      <c r="Z41196" s="121"/>
    </row>
    <row r="41197" spans="16:26" x14ac:dyDescent="0.25">
      <c r="P41197" s="121"/>
      <c r="R41197" s="121"/>
      <c r="T41197" s="121"/>
      <c r="V41197" s="121"/>
      <c r="X41197" s="121"/>
      <c r="Z41197" s="121"/>
    </row>
    <row r="41198" spans="16:26" x14ac:dyDescent="0.25">
      <c r="P41198" s="122"/>
      <c r="R41198" s="122"/>
      <c r="T41198" s="122"/>
      <c r="V41198" s="122"/>
      <c r="X41198" s="122"/>
      <c r="Z41198" s="122"/>
    </row>
    <row r="41199" spans="16:26" x14ac:dyDescent="0.25">
      <c r="P41199" s="118"/>
      <c r="R41199" s="118"/>
      <c r="T41199" s="118"/>
      <c r="V41199" s="118"/>
      <c r="X41199" s="118"/>
      <c r="Z41199" s="118"/>
    </row>
    <row r="41200" spans="16:26" x14ac:dyDescent="0.25">
      <c r="P41200" s="119"/>
      <c r="R41200" s="119"/>
      <c r="T41200" s="119"/>
      <c r="V41200" s="119"/>
      <c r="X41200" s="119"/>
      <c r="Z41200" s="119"/>
    </row>
    <row r="41201" spans="16:26" x14ac:dyDescent="0.25">
      <c r="P41201" s="119"/>
      <c r="R41201" s="119"/>
      <c r="T41201" s="119"/>
      <c r="V41201" s="119"/>
      <c r="X41201" s="119"/>
      <c r="Z41201" s="119"/>
    </row>
    <row r="41202" spans="16:26" x14ac:dyDescent="0.25">
      <c r="P41202" s="120"/>
      <c r="R41202" s="120"/>
      <c r="T41202" s="120"/>
      <c r="V41202" s="120"/>
      <c r="X41202" s="120"/>
      <c r="Z41202" s="120"/>
    </row>
    <row r="41203" spans="16:26" x14ac:dyDescent="0.25">
      <c r="P41203" s="119"/>
      <c r="R41203" s="119"/>
      <c r="T41203" s="119"/>
      <c r="V41203" s="119"/>
      <c r="X41203" s="119"/>
      <c r="Z41203" s="119"/>
    </row>
    <row r="41204" spans="16:26" x14ac:dyDescent="0.25">
      <c r="P41204" s="119"/>
      <c r="R41204" s="119"/>
      <c r="T41204" s="119"/>
      <c r="V41204" s="119"/>
      <c r="X41204" s="119"/>
      <c r="Z41204" s="119"/>
    </row>
    <row r="41205" spans="16:26" x14ac:dyDescent="0.25">
      <c r="P41205" s="120"/>
      <c r="R41205" s="120"/>
      <c r="T41205" s="120"/>
      <c r="V41205" s="120"/>
      <c r="X41205" s="120"/>
      <c r="Z41205" s="120"/>
    </row>
    <row r="41206" spans="16:26" x14ac:dyDescent="0.25">
      <c r="P41206" s="119"/>
      <c r="R41206" s="119"/>
      <c r="T41206" s="119"/>
      <c r="V41206" s="119"/>
      <c r="X41206" s="119"/>
      <c r="Z41206" s="119"/>
    </row>
    <row r="41207" spans="16:26" x14ac:dyDescent="0.25">
      <c r="P41207" s="120"/>
      <c r="R41207" s="120"/>
      <c r="T41207" s="120"/>
      <c r="V41207" s="120"/>
      <c r="X41207" s="120"/>
      <c r="Z41207" s="120"/>
    </row>
    <row r="41208" spans="16:26" x14ac:dyDescent="0.25">
      <c r="P41208" s="119"/>
      <c r="R41208" s="119"/>
      <c r="T41208" s="119"/>
      <c r="V41208" s="119"/>
      <c r="X41208" s="119"/>
      <c r="Z41208" s="119"/>
    </row>
    <row r="41209" spans="16:26" x14ac:dyDescent="0.25">
      <c r="P41209" s="119"/>
      <c r="R41209" s="119"/>
      <c r="T41209" s="119"/>
      <c r="V41209" s="119"/>
      <c r="X41209" s="119"/>
      <c r="Z41209" s="119"/>
    </row>
    <row r="41210" spans="16:26" x14ac:dyDescent="0.25">
      <c r="P41210" s="119"/>
      <c r="R41210" s="119"/>
      <c r="T41210" s="119"/>
      <c r="V41210" s="119"/>
      <c r="X41210" s="119"/>
      <c r="Z41210" s="119"/>
    </row>
    <row r="41211" spans="16:26" x14ac:dyDescent="0.25">
      <c r="P41211" s="121"/>
      <c r="R41211" s="121"/>
      <c r="T41211" s="121"/>
      <c r="V41211" s="121"/>
      <c r="X41211" s="121"/>
      <c r="Z41211" s="121"/>
    </row>
    <row r="41212" spans="16:26" x14ac:dyDescent="0.25">
      <c r="P41212" s="121"/>
      <c r="R41212" s="121"/>
      <c r="T41212" s="121"/>
      <c r="V41212" s="121"/>
      <c r="X41212" s="121"/>
      <c r="Z41212" s="121"/>
    </row>
    <row r="41213" spans="16:26" x14ac:dyDescent="0.25">
      <c r="P41213" s="121"/>
      <c r="R41213" s="121"/>
      <c r="T41213" s="121"/>
      <c r="V41213" s="121"/>
      <c r="X41213" s="121"/>
      <c r="Z41213" s="121"/>
    </row>
    <row r="41214" spans="16:26" x14ac:dyDescent="0.25">
      <c r="P41214" s="121"/>
      <c r="R41214" s="121"/>
      <c r="T41214" s="121"/>
      <c r="V41214" s="121"/>
      <c r="X41214" s="121"/>
      <c r="Z41214" s="121"/>
    </row>
    <row r="41215" spans="16:26" x14ac:dyDescent="0.25">
      <c r="P41215" s="122"/>
      <c r="R41215" s="122"/>
      <c r="T41215" s="122"/>
      <c r="V41215" s="122"/>
      <c r="X41215" s="122"/>
      <c r="Z41215" s="122"/>
    </row>
    <row r="41216" spans="16:26" x14ac:dyDescent="0.25">
      <c r="P41216" s="118"/>
      <c r="R41216" s="118"/>
      <c r="T41216" s="118"/>
      <c r="V41216" s="118"/>
      <c r="X41216" s="118"/>
      <c r="Z41216" s="118"/>
    </row>
    <row r="41217" spans="16:26" x14ac:dyDescent="0.25">
      <c r="P41217" s="119"/>
      <c r="R41217" s="119"/>
      <c r="T41217" s="119"/>
      <c r="V41217" s="119"/>
      <c r="X41217" s="119"/>
      <c r="Z41217" s="119"/>
    </row>
    <row r="41218" spans="16:26" x14ac:dyDescent="0.25">
      <c r="P41218" s="119"/>
      <c r="R41218" s="119"/>
      <c r="T41218" s="119"/>
      <c r="V41218" s="119"/>
      <c r="X41218" s="119"/>
      <c r="Z41218" s="119"/>
    </row>
    <row r="41219" spans="16:26" x14ac:dyDescent="0.25">
      <c r="P41219" s="120"/>
      <c r="R41219" s="120"/>
      <c r="T41219" s="120"/>
      <c r="V41219" s="120"/>
      <c r="X41219" s="120"/>
      <c r="Z41219" s="120"/>
    </row>
    <row r="41220" spans="16:26" x14ac:dyDescent="0.25">
      <c r="P41220" s="119"/>
      <c r="R41220" s="119"/>
      <c r="T41220" s="119"/>
      <c r="V41220" s="119"/>
      <c r="X41220" s="119"/>
      <c r="Z41220" s="119"/>
    </row>
    <row r="41221" spans="16:26" x14ac:dyDescent="0.25">
      <c r="P41221" s="119"/>
      <c r="R41221" s="119"/>
      <c r="T41221" s="119"/>
      <c r="V41221" s="119"/>
      <c r="X41221" s="119"/>
      <c r="Z41221" s="119"/>
    </row>
    <row r="41222" spans="16:26" x14ac:dyDescent="0.25">
      <c r="P41222" s="120"/>
      <c r="R41222" s="120"/>
      <c r="T41222" s="120"/>
      <c r="V41222" s="120"/>
      <c r="X41222" s="120"/>
      <c r="Z41222" s="120"/>
    </row>
    <row r="41223" spans="16:26" x14ac:dyDescent="0.25">
      <c r="P41223" s="119"/>
      <c r="R41223" s="119"/>
      <c r="T41223" s="119"/>
      <c r="V41223" s="119"/>
      <c r="X41223" s="119"/>
      <c r="Z41223" s="119"/>
    </row>
    <row r="41224" spans="16:26" x14ac:dyDescent="0.25">
      <c r="P41224" s="120"/>
      <c r="R41224" s="120"/>
      <c r="T41224" s="120"/>
      <c r="V41224" s="120"/>
      <c r="X41224" s="120"/>
      <c r="Z41224" s="120"/>
    </row>
    <row r="41225" spans="16:26" x14ac:dyDescent="0.25">
      <c r="P41225" s="119"/>
      <c r="R41225" s="119"/>
      <c r="T41225" s="119"/>
      <c r="V41225" s="119"/>
      <c r="X41225" s="119"/>
      <c r="Z41225" s="119"/>
    </row>
    <row r="41226" spans="16:26" x14ac:dyDescent="0.25">
      <c r="P41226" s="119"/>
      <c r="R41226" s="119"/>
      <c r="T41226" s="119"/>
      <c r="V41226" s="119"/>
      <c r="X41226" s="119"/>
      <c r="Z41226" s="119"/>
    </row>
    <row r="41227" spans="16:26" x14ac:dyDescent="0.25">
      <c r="P41227" s="119"/>
      <c r="R41227" s="119"/>
      <c r="T41227" s="119"/>
      <c r="V41227" s="119"/>
      <c r="X41227" s="119"/>
      <c r="Z41227" s="119"/>
    </row>
    <row r="41228" spans="16:26" x14ac:dyDescent="0.25">
      <c r="P41228" s="121"/>
      <c r="R41228" s="121"/>
      <c r="T41228" s="121"/>
      <c r="V41228" s="121"/>
      <c r="X41228" s="121"/>
      <c r="Z41228" s="121"/>
    </row>
    <row r="41229" spans="16:26" x14ac:dyDescent="0.25">
      <c r="P41229" s="121"/>
      <c r="R41229" s="121"/>
      <c r="T41229" s="121"/>
      <c r="V41229" s="121"/>
      <c r="X41229" s="121"/>
      <c r="Z41229" s="121"/>
    </row>
    <row r="41230" spans="16:26" x14ac:dyDescent="0.25">
      <c r="P41230" s="121"/>
      <c r="R41230" s="121"/>
      <c r="T41230" s="121"/>
      <c r="V41230" s="121"/>
      <c r="X41230" s="121"/>
      <c r="Z41230" s="121"/>
    </row>
    <row r="41231" spans="16:26" x14ac:dyDescent="0.25">
      <c r="P41231" s="121"/>
      <c r="R41231" s="121"/>
      <c r="T41231" s="121"/>
      <c r="V41231" s="121"/>
      <c r="X41231" s="121"/>
      <c r="Z41231" s="121"/>
    </row>
    <row r="41232" spans="16:26" x14ac:dyDescent="0.25">
      <c r="P41232" s="122"/>
      <c r="R41232" s="122"/>
      <c r="T41232" s="122"/>
      <c r="V41232" s="122"/>
      <c r="X41232" s="122"/>
      <c r="Z41232" s="122"/>
    </row>
    <row r="41233" spans="16:26" x14ac:dyDescent="0.25">
      <c r="P41233" s="118"/>
      <c r="R41233" s="118"/>
      <c r="T41233" s="118"/>
      <c r="V41233" s="118"/>
      <c r="X41233" s="118"/>
      <c r="Z41233" s="118"/>
    </row>
    <row r="41234" spans="16:26" x14ac:dyDescent="0.25">
      <c r="P41234" s="119"/>
      <c r="R41234" s="119"/>
      <c r="T41234" s="119"/>
      <c r="V41234" s="119"/>
      <c r="X41234" s="119"/>
      <c r="Z41234" s="119"/>
    </row>
    <row r="41235" spans="16:26" x14ac:dyDescent="0.25">
      <c r="P41235" s="119"/>
      <c r="R41235" s="119"/>
      <c r="T41235" s="119"/>
      <c r="V41235" s="119"/>
      <c r="X41235" s="119"/>
      <c r="Z41235" s="119"/>
    </row>
    <row r="41236" spans="16:26" x14ac:dyDescent="0.25">
      <c r="P41236" s="120"/>
      <c r="R41236" s="120"/>
      <c r="T41236" s="120"/>
      <c r="V41236" s="120"/>
      <c r="X41236" s="120"/>
      <c r="Z41236" s="120"/>
    </row>
    <row r="41237" spans="16:26" x14ac:dyDescent="0.25">
      <c r="P41237" s="119"/>
      <c r="R41237" s="119"/>
      <c r="T41237" s="119"/>
      <c r="V41237" s="119"/>
      <c r="X41237" s="119"/>
      <c r="Z41237" s="119"/>
    </row>
    <row r="41238" spans="16:26" x14ac:dyDescent="0.25">
      <c r="P41238" s="119"/>
      <c r="R41238" s="119"/>
      <c r="T41238" s="119"/>
      <c r="V41238" s="119"/>
      <c r="X41238" s="119"/>
      <c r="Z41238" s="119"/>
    </row>
    <row r="41239" spans="16:26" x14ac:dyDescent="0.25">
      <c r="P41239" s="120"/>
      <c r="R41239" s="120"/>
      <c r="T41239" s="120"/>
      <c r="V41239" s="120"/>
      <c r="X41239" s="120"/>
      <c r="Z41239" s="120"/>
    </row>
    <row r="41240" spans="16:26" x14ac:dyDescent="0.25">
      <c r="P41240" s="119"/>
      <c r="R41240" s="119"/>
      <c r="T41240" s="119"/>
      <c r="V41240" s="119"/>
      <c r="X41240" s="119"/>
      <c r="Z41240" s="119"/>
    </row>
    <row r="41241" spans="16:26" x14ac:dyDescent="0.25">
      <c r="P41241" s="120"/>
      <c r="R41241" s="120"/>
      <c r="T41241" s="120"/>
      <c r="V41241" s="120"/>
      <c r="X41241" s="120"/>
      <c r="Z41241" s="120"/>
    </row>
    <row r="41242" spans="16:26" x14ac:dyDescent="0.25">
      <c r="P41242" s="119"/>
      <c r="R41242" s="119"/>
      <c r="T41242" s="119"/>
      <c r="V41242" s="119"/>
      <c r="X41242" s="119"/>
      <c r="Z41242" s="119"/>
    </row>
    <row r="41243" spans="16:26" x14ac:dyDescent="0.25">
      <c r="P41243" s="119"/>
      <c r="R41243" s="119"/>
      <c r="T41243" s="119"/>
      <c r="V41243" s="119"/>
      <c r="X41243" s="119"/>
      <c r="Z41243" s="119"/>
    </row>
    <row r="41244" spans="16:26" x14ac:dyDescent="0.25">
      <c r="P41244" s="119"/>
      <c r="R41244" s="119"/>
      <c r="T41244" s="119"/>
      <c r="V41244" s="119"/>
      <c r="X41244" s="119"/>
      <c r="Z41244" s="119"/>
    </row>
    <row r="41245" spans="16:26" x14ac:dyDescent="0.25">
      <c r="P41245" s="121"/>
      <c r="R41245" s="121"/>
      <c r="T41245" s="121"/>
      <c r="V41245" s="121"/>
      <c r="X41245" s="121"/>
      <c r="Z41245" s="121"/>
    </row>
    <row r="41246" spans="16:26" x14ac:dyDescent="0.25">
      <c r="P41246" s="121"/>
      <c r="R41246" s="121"/>
      <c r="T41246" s="121"/>
      <c r="V41246" s="121"/>
      <c r="X41246" s="121"/>
      <c r="Z41246" s="121"/>
    </row>
    <row r="41247" spans="16:26" x14ac:dyDescent="0.25">
      <c r="P41247" s="121"/>
      <c r="R41247" s="121"/>
      <c r="T41247" s="121"/>
      <c r="V41247" s="121"/>
      <c r="X41247" s="121"/>
      <c r="Z41247" s="121"/>
    </row>
    <row r="41248" spans="16:26" x14ac:dyDescent="0.25">
      <c r="P41248" s="121"/>
      <c r="R41248" s="121"/>
      <c r="T41248" s="121"/>
      <c r="V41248" s="121"/>
      <c r="X41248" s="121"/>
      <c r="Z41248" s="121"/>
    </row>
    <row r="41249" spans="16:26" x14ac:dyDescent="0.25">
      <c r="P41249" s="122"/>
      <c r="R41249" s="122"/>
      <c r="T41249" s="122"/>
      <c r="V41249" s="122"/>
      <c r="X41249" s="122"/>
      <c r="Z41249" s="122"/>
    </row>
    <row r="41250" spans="16:26" x14ac:dyDescent="0.25">
      <c r="P41250" s="118"/>
      <c r="R41250" s="118"/>
      <c r="T41250" s="118"/>
      <c r="V41250" s="118"/>
      <c r="X41250" s="118"/>
      <c r="Z41250" s="118"/>
    </row>
    <row r="41251" spans="16:26" x14ac:dyDescent="0.25">
      <c r="P41251" s="119"/>
      <c r="R41251" s="119"/>
      <c r="T41251" s="119"/>
      <c r="V41251" s="119"/>
      <c r="X41251" s="119"/>
      <c r="Z41251" s="119"/>
    </row>
    <row r="41252" spans="16:26" x14ac:dyDescent="0.25">
      <c r="P41252" s="119"/>
      <c r="R41252" s="119"/>
      <c r="T41252" s="119"/>
      <c r="V41252" s="119"/>
      <c r="X41252" s="119"/>
      <c r="Z41252" s="119"/>
    </row>
    <row r="41253" spans="16:26" x14ac:dyDescent="0.25">
      <c r="P41253" s="120"/>
      <c r="R41253" s="120"/>
      <c r="T41253" s="120"/>
      <c r="V41253" s="120"/>
      <c r="X41253" s="120"/>
      <c r="Z41253" s="120"/>
    </row>
    <row r="41254" spans="16:26" x14ac:dyDescent="0.25">
      <c r="P41254" s="119"/>
      <c r="R41254" s="119"/>
      <c r="T41254" s="119"/>
      <c r="V41254" s="119"/>
      <c r="X41254" s="119"/>
      <c r="Z41254" s="119"/>
    </row>
    <row r="41255" spans="16:26" x14ac:dyDescent="0.25">
      <c r="P41255" s="119"/>
      <c r="R41255" s="119"/>
      <c r="T41255" s="119"/>
      <c r="V41255" s="119"/>
      <c r="X41255" s="119"/>
      <c r="Z41255" s="119"/>
    </row>
    <row r="41256" spans="16:26" x14ac:dyDescent="0.25">
      <c r="P41256" s="120"/>
      <c r="R41256" s="120"/>
      <c r="T41256" s="120"/>
      <c r="V41256" s="120"/>
      <c r="X41256" s="120"/>
      <c r="Z41256" s="120"/>
    </row>
    <row r="41257" spans="16:26" x14ac:dyDescent="0.25">
      <c r="P41257" s="119"/>
      <c r="R41257" s="119"/>
      <c r="T41257" s="119"/>
      <c r="V41257" s="119"/>
      <c r="X41257" s="119"/>
      <c r="Z41257" s="119"/>
    </row>
    <row r="41258" spans="16:26" x14ac:dyDescent="0.25">
      <c r="P41258" s="120"/>
      <c r="R41258" s="120"/>
      <c r="T41258" s="120"/>
      <c r="V41258" s="120"/>
      <c r="X41258" s="120"/>
      <c r="Z41258" s="120"/>
    </row>
    <row r="41259" spans="16:26" x14ac:dyDescent="0.25">
      <c r="P41259" s="119"/>
      <c r="R41259" s="119"/>
      <c r="T41259" s="119"/>
      <c r="V41259" s="119"/>
      <c r="X41259" s="119"/>
      <c r="Z41259" s="119"/>
    </row>
    <row r="41260" spans="16:26" x14ac:dyDescent="0.25">
      <c r="P41260" s="119"/>
      <c r="R41260" s="119"/>
      <c r="T41260" s="119"/>
      <c r="V41260" s="119"/>
      <c r="X41260" s="119"/>
      <c r="Z41260" s="119"/>
    </row>
    <row r="41261" spans="16:26" x14ac:dyDescent="0.25">
      <c r="P41261" s="119"/>
      <c r="R41261" s="119"/>
      <c r="T41261" s="119"/>
      <c r="V41261" s="119"/>
      <c r="X41261" s="119"/>
      <c r="Z41261" s="119"/>
    </row>
    <row r="41262" spans="16:26" x14ac:dyDescent="0.25">
      <c r="P41262" s="121"/>
      <c r="R41262" s="121"/>
      <c r="T41262" s="121"/>
      <c r="V41262" s="121"/>
      <c r="X41262" s="121"/>
      <c r="Z41262" s="121"/>
    </row>
    <row r="41263" spans="16:26" x14ac:dyDescent="0.25">
      <c r="P41263" s="121"/>
      <c r="R41263" s="121"/>
      <c r="T41263" s="121"/>
      <c r="V41263" s="121"/>
      <c r="X41263" s="121"/>
      <c r="Z41263" s="121"/>
    </row>
    <row r="41264" spans="16:26" x14ac:dyDescent="0.25">
      <c r="P41264" s="121"/>
      <c r="R41264" s="121"/>
      <c r="T41264" s="121"/>
      <c r="V41264" s="121"/>
      <c r="X41264" s="121"/>
      <c r="Z41264" s="121"/>
    </row>
    <row r="41265" spans="16:26" x14ac:dyDescent="0.25">
      <c r="P41265" s="121"/>
      <c r="R41265" s="121"/>
      <c r="T41265" s="121"/>
      <c r="V41265" s="121"/>
      <c r="X41265" s="121"/>
      <c r="Z41265" s="121"/>
    </row>
    <row r="41266" spans="16:26" x14ac:dyDescent="0.25">
      <c r="P41266" s="122"/>
      <c r="R41266" s="122"/>
      <c r="T41266" s="122"/>
      <c r="V41266" s="122"/>
      <c r="X41266" s="122"/>
      <c r="Z41266" s="122"/>
    </row>
    <row r="41267" spans="16:26" x14ac:dyDescent="0.25">
      <c r="P41267" s="118"/>
      <c r="R41267" s="118"/>
      <c r="T41267" s="118"/>
      <c r="V41267" s="118"/>
      <c r="X41267" s="118"/>
      <c r="Z41267" s="118"/>
    </row>
    <row r="41268" spans="16:26" x14ac:dyDescent="0.25">
      <c r="P41268" s="119"/>
      <c r="R41268" s="119"/>
      <c r="T41268" s="119"/>
      <c r="V41268" s="119"/>
      <c r="X41268" s="119"/>
      <c r="Z41268" s="119"/>
    </row>
    <row r="41269" spans="16:26" x14ac:dyDescent="0.25">
      <c r="P41269" s="119"/>
      <c r="R41269" s="119"/>
      <c r="T41269" s="119"/>
      <c r="V41269" s="119"/>
      <c r="X41269" s="119"/>
      <c r="Z41269" s="119"/>
    </row>
    <row r="41270" spans="16:26" x14ac:dyDescent="0.25">
      <c r="P41270" s="120"/>
      <c r="R41270" s="120"/>
      <c r="T41270" s="120"/>
      <c r="V41270" s="120"/>
      <c r="X41270" s="120"/>
      <c r="Z41270" s="120"/>
    </row>
    <row r="41271" spans="16:26" x14ac:dyDescent="0.25">
      <c r="P41271" s="119"/>
      <c r="R41271" s="119"/>
      <c r="T41271" s="119"/>
      <c r="V41271" s="119"/>
      <c r="X41271" s="119"/>
      <c r="Z41271" s="119"/>
    </row>
    <row r="41272" spans="16:26" x14ac:dyDescent="0.25">
      <c r="P41272" s="119"/>
      <c r="R41272" s="119"/>
      <c r="T41272" s="119"/>
      <c r="V41272" s="119"/>
      <c r="X41272" s="119"/>
      <c r="Z41272" s="119"/>
    </row>
    <row r="41273" spans="16:26" x14ac:dyDescent="0.25">
      <c r="P41273" s="120"/>
      <c r="R41273" s="120"/>
      <c r="T41273" s="120"/>
      <c r="V41273" s="120"/>
      <c r="X41273" s="120"/>
      <c r="Z41273" s="120"/>
    </row>
    <row r="41274" spans="16:26" x14ac:dyDescent="0.25">
      <c r="P41274" s="119"/>
      <c r="R41274" s="119"/>
      <c r="T41274" s="119"/>
      <c r="V41274" s="119"/>
      <c r="X41274" s="119"/>
      <c r="Z41274" s="119"/>
    </row>
    <row r="41275" spans="16:26" x14ac:dyDescent="0.25">
      <c r="P41275" s="120"/>
      <c r="R41275" s="120"/>
      <c r="T41275" s="120"/>
      <c r="V41275" s="120"/>
      <c r="X41275" s="120"/>
      <c r="Z41275" s="120"/>
    </row>
    <row r="41276" spans="16:26" x14ac:dyDescent="0.25">
      <c r="P41276" s="119"/>
      <c r="R41276" s="119"/>
      <c r="T41276" s="119"/>
      <c r="V41276" s="119"/>
      <c r="X41276" s="119"/>
      <c r="Z41276" s="119"/>
    </row>
    <row r="41277" spans="16:26" x14ac:dyDescent="0.25">
      <c r="P41277" s="119"/>
      <c r="R41277" s="119"/>
      <c r="T41277" s="119"/>
      <c r="V41277" s="119"/>
      <c r="X41277" s="119"/>
      <c r="Z41277" s="119"/>
    </row>
    <row r="41278" spans="16:26" x14ac:dyDescent="0.25">
      <c r="P41278" s="119"/>
      <c r="R41278" s="119"/>
      <c r="T41278" s="119"/>
      <c r="V41278" s="119"/>
      <c r="X41278" s="119"/>
      <c r="Z41278" s="119"/>
    </row>
    <row r="41279" spans="16:26" x14ac:dyDescent="0.25">
      <c r="P41279" s="121"/>
      <c r="R41279" s="121"/>
      <c r="T41279" s="121"/>
      <c r="V41279" s="121"/>
      <c r="X41279" s="121"/>
      <c r="Z41279" s="121"/>
    </row>
    <row r="41280" spans="16:26" x14ac:dyDescent="0.25">
      <c r="P41280" s="121"/>
      <c r="R41280" s="121"/>
      <c r="T41280" s="121"/>
      <c r="V41280" s="121"/>
      <c r="X41280" s="121"/>
      <c r="Z41280" s="121"/>
    </row>
    <row r="41281" spans="16:26" x14ac:dyDescent="0.25">
      <c r="P41281" s="121"/>
      <c r="R41281" s="121"/>
      <c r="T41281" s="121"/>
      <c r="V41281" s="121"/>
      <c r="X41281" s="121"/>
      <c r="Z41281" s="121"/>
    </row>
    <row r="41282" spans="16:26" x14ac:dyDescent="0.25">
      <c r="P41282" s="121"/>
      <c r="R41282" s="121"/>
      <c r="T41282" s="121"/>
      <c r="V41282" s="121"/>
      <c r="X41282" s="121"/>
      <c r="Z41282" s="121"/>
    </row>
    <row r="41283" spans="16:26" x14ac:dyDescent="0.25">
      <c r="P41283" s="122"/>
      <c r="R41283" s="122"/>
      <c r="T41283" s="122"/>
      <c r="V41283" s="122"/>
      <c r="X41283" s="122"/>
      <c r="Z41283" s="122"/>
    </row>
    <row r="41284" spans="16:26" x14ac:dyDescent="0.25">
      <c r="P41284" s="118"/>
      <c r="R41284" s="118"/>
      <c r="T41284" s="118"/>
      <c r="V41284" s="118"/>
      <c r="X41284" s="118"/>
      <c r="Z41284" s="118"/>
    </row>
    <row r="41285" spans="16:26" x14ac:dyDescent="0.25">
      <c r="P41285" s="119"/>
      <c r="R41285" s="119"/>
      <c r="T41285" s="119"/>
      <c r="V41285" s="119"/>
      <c r="X41285" s="119"/>
      <c r="Z41285" s="119"/>
    </row>
    <row r="41286" spans="16:26" x14ac:dyDescent="0.25">
      <c r="P41286" s="119"/>
      <c r="R41286" s="119"/>
      <c r="T41286" s="119"/>
      <c r="V41286" s="119"/>
      <c r="X41286" s="119"/>
      <c r="Z41286" s="119"/>
    </row>
    <row r="41287" spans="16:26" x14ac:dyDescent="0.25">
      <c r="P41287" s="120"/>
      <c r="R41287" s="120"/>
      <c r="T41287" s="120"/>
      <c r="V41287" s="120"/>
      <c r="X41287" s="120"/>
      <c r="Z41287" s="120"/>
    </row>
    <row r="41288" spans="16:26" x14ac:dyDescent="0.25">
      <c r="P41288" s="119"/>
      <c r="R41288" s="119"/>
      <c r="T41288" s="119"/>
      <c r="V41288" s="119"/>
      <c r="X41288" s="119"/>
      <c r="Z41288" s="119"/>
    </row>
    <row r="41289" spans="16:26" x14ac:dyDescent="0.25">
      <c r="P41289" s="119"/>
      <c r="R41289" s="119"/>
      <c r="T41289" s="119"/>
      <c r="V41289" s="119"/>
      <c r="X41289" s="119"/>
      <c r="Z41289" s="119"/>
    </row>
    <row r="41290" spans="16:26" x14ac:dyDescent="0.25">
      <c r="P41290" s="120"/>
      <c r="R41290" s="120"/>
      <c r="T41290" s="120"/>
      <c r="V41290" s="120"/>
      <c r="X41290" s="120"/>
      <c r="Z41290" s="120"/>
    </row>
    <row r="41291" spans="16:26" x14ac:dyDescent="0.25">
      <c r="P41291" s="119"/>
      <c r="R41291" s="119"/>
      <c r="T41291" s="119"/>
      <c r="V41291" s="119"/>
      <c r="X41291" s="119"/>
      <c r="Z41291" s="119"/>
    </row>
    <row r="41292" spans="16:26" x14ac:dyDescent="0.25">
      <c r="P41292" s="120"/>
      <c r="R41292" s="120"/>
      <c r="T41292" s="120"/>
      <c r="V41292" s="120"/>
      <c r="X41292" s="120"/>
      <c r="Z41292" s="120"/>
    </row>
    <row r="41293" spans="16:26" x14ac:dyDescent="0.25">
      <c r="P41293" s="119"/>
      <c r="R41293" s="119"/>
      <c r="T41293" s="119"/>
      <c r="V41293" s="119"/>
      <c r="X41293" s="119"/>
      <c r="Z41293" s="119"/>
    </row>
    <row r="41294" spans="16:26" x14ac:dyDescent="0.25">
      <c r="P41294" s="119"/>
      <c r="R41294" s="119"/>
      <c r="T41294" s="119"/>
      <c r="V41294" s="119"/>
      <c r="X41294" s="119"/>
      <c r="Z41294" s="119"/>
    </row>
    <row r="41295" spans="16:26" x14ac:dyDescent="0.25">
      <c r="P41295" s="119"/>
      <c r="R41295" s="119"/>
      <c r="T41295" s="119"/>
      <c r="V41295" s="119"/>
      <c r="X41295" s="119"/>
      <c r="Z41295" s="119"/>
    </row>
    <row r="41296" spans="16:26" x14ac:dyDescent="0.25">
      <c r="P41296" s="121"/>
      <c r="R41296" s="121"/>
      <c r="T41296" s="121"/>
      <c r="V41296" s="121"/>
      <c r="X41296" s="121"/>
      <c r="Z41296" s="121"/>
    </row>
    <row r="41297" spans="16:26" x14ac:dyDescent="0.25">
      <c r="P41297" s="121"/>
      <c r="R41297" s="121"/>
      <c r="T41297" s="121"/>
      <c r="V41297" s="121"/>
      <c r="X41297" s="121"/>
      <c r="Z41297" s="121"/>
    </row>
    <row r="41298" spans="16:26" x14ac:dyDescent="0.25">
      <c r="P41298" s="121"/>
      <c r="R41298" s="121"/>
      <c r="T41298" s="121"/>
      <c r="V41298" s="121"/>
      <c r="X41298" s="121"/>
      <c r="Z41298" s="121"/>
    </row>
    <row r="41299" spans="16:26" x14ac:dyDescent="0.25">
      <c r="P41299" s="121"/>
      <c r="R41299" s="121"/>
      <c r="T41299" s="121"/>
      <c r="V41299" s="121"/>
      <c r="X41299" s="121"/>
      <c r="Z41299" s="121"/>
    </row>
    <row r="41300" spans="16:26" x14ac:dyDescent="0.25">
      <c r="P41300" s="122"/>
      <c r="R41300" s="122"/>
      <c r="T41300" s="122"/>
      <c r="V41300" s="122"/>
      <c r="X41300" s="122"/>
      <c r="Z41300" s="122"/>
    </row>
    <row r="41301" spans="16:26" x14ac:dyDescent="0.25">
      <c r="P41301" s="118"/>
      <c r="R41301" s="118"/>
      <c r="T41301" s="118"/>
      <c r="V41301" s="118"/>
      <c r="X41301" s="118"/>
      <c r="Z41301" s="118"/>
    </row>
    <row r="41302" spans="16:26" x14ac:dyDescent="0.25">
      <c r="P41302" s="119"/>
      <c r="R41302" s="119"/>
      <c r="T41302" s="119"/>
      <c r="V41302" s="119"/>
      <c r="X41302" s="119"/>
      <c r="Z41302" s="119"/>
    </row>
    <row r="41303" spans="16:26" x14ac:dyDescent="0.25">
      <c r="P41303" s="119"/>
      <c r="R41303" s="119"/>
      <c r="T41303" s="119"/>
      <c r="V41303" s="119"/>
      <c r="X41303" s="119"/>
      <c r="Z41303" s="119"/>
    </row>
    <row r="41304" spans="16:26" x14ac:dyDescent="0.25">
      <c r="P41304" s="120"/>
      <c r="R41304" s="120"/>
      <c r="T41304" s="120"/>
      <c r="V41304" s="120"/>
      <c r="X41304" s="120"/>
      <c r="Z41304" s="120"/>
    </row>
    <row r="41305" spans="16:26" x14ac:dyDescent="0.25">
      <c r="P41305" s="119"/>
      <c r="R41305" s="119"/>
      <c r="T41305" s="119"/>
      <c r="V41305" s="119"/>
      <c r="X41305" s="119"/>
      <c r="Z41305" s="119"/>
    </row>
    <row r="41306" spans="16:26" x14ac:dyDescent="0.25">
      <c r="P41306" s="119"/>
      <c r="R41306" s="119"/>
      <c r="T41306" s="119"/>
      <c r="V41306" s="119"/>
      <c r="X41306" s="119"/>
      <c r="Z41306" s="119"/>
    </row>
    <row r="41307" spans="16:26" x14ac:dyDescent="0.25">
      <c r="P41307" s="120"/>
      <c r="R41307" s="120"/>
      <c r="T41307" s="120"/>
      <c r="V41307" s="120"/>
      <c r="X41307" s="120"/>
      <c r="Z41307" s="120"/>
    </row>
    <row r="41308" spans="16:26" x14ac:dyDescent="0.25">
      <c r="P41308" s="119"/>
      <c r="R41308" s="119"/>
      <c r="T41308" s="119"/>
      <c r="V41308" s="119"/>
      <c r="X41308" s="119"/>
      <c r="Z41308" s="119"/>
    </row>
    <row r="41309" spans="16:26" x14ac:dyDescent="0.25">
      <c r="P41309" s="120"/>
      <c r="R41309" s="120"/>
      <c r="T41309" s="120"/>
      <c r="V41309" s="120"/>
      <c r="X41309" s="120"/>
      <c r="Z41309" s="120"/>
    </row>
    <row r="41310" spans="16:26" x14ac:dyDescent="0.25">
      <c r="P41310" s="119"/>
      <c r="R41310" s="119"/>
      <c r="T41310" s="119"/>
      <c r="V41310" s="119"/>
      <c r="X41310" s="119"/>
      <c r="Z41310" s="119"/>
    </row>
    <row r="41311" spans="16:26" x14ac:dyDescent="0.25">
      <c r="P41311" s="119"/>
      <c r="R41311" s="119"/>
      <c r="T41311" s="119"/>
      <c r="V41311" s="119"/>
      <c r="X41311" s="119"/>
      <c r="Z41311" s="119"/>
    </row>
    <row r="41312" spans="16:26" x14ac:dyDescent="0.25">
      <c r="P41312" s="119"/>
      <c r="R41312" s="119"/>
      <c r="T41312" s="119"/>
      <c r="V41312" s="119"/>
      <c r="X41312" s="119"/>
      <c r="Z41312" s="119"/>
    </row>
    <row r="41313" spans="16:26" x14ac:dyDescent="0.25">
      <c r="P41313" s="121"/>
      <c r="R41313" s="121"/>
      <c r="T41313" s="121"/>
      <c r="V41313" s="121"/>
      <c r="X41313" s="121"/>
      <c r="Z41313" s="121"/>
    </row>
    <row r="41314" spans="16:26" x14ac:dyDescent="0.25">
      <c r="P41314" s="121"/>
      <c r="R41314" s="121"/>
      <c r="T41314" s="121"/>
      <c r="V41314" s="121"/>
      <c r="X41314" s="121"/>
      <c r="Z41314" s="121"/>
    </row>
    <row r="41315" spans="16:26" x14ac:dyDescent="0.25">
      <c r="P41315" s="121"/>
      <c r="R41315" s="121"/>
      <c r="T41315" s="121"/>
      <c r="V41315" s="121"/>
      <c r="X41315" s="121"/>
      <c r="Z41315" s="121"/>
    </row>
    <row r="41316" spans="16:26" x14ac:dyDescent="0.25">
      <c r="P41316" s="121"/>
      <c r="R41316" s="121"/>
      <c r="T41316" s="121"/>
      <c r="V41316" s="121"/>
      <c r="X41316" s="121"/>
      <c r="Z41316" s="121"/>
    </row>
    <row r="41317" spans="16:26" x14ac:dyDescent="0.25">
      <c r="P41317" s="122"/>
      <c r="R41317" s="122"/>
      <c r="T41317" s="122"/>
      <c r="V41317" s="122"/>
      <c r="X41317" s="122"/>
      <c r="Z41317" s="122"/>
    </row>
    <row r="41318" spans="16:26" x14ac:dyDescent="0.25">
      <c r="P41318" s="118"/>
      <c r="R41318" s="118"/>
      <c r="T41318" s="118"/>
      <c r="V41318" s="118"/>
      <c r="X41318" s="118"/>
      <c r="Z41318" s="118"/>
    </row>
    <row r="41319" spans="16:26" x14ac:dyDescent="0.25">
      <c r="P41319" s="119"/>
      <c r="R41319" s="119"/>
      <c r="T41319" s="119"/>
      <c r="V41319" s="119"/>
      <c r="X41319" s="119"/>
      <c r="Z41319" s="119"/>
    </row>
    <row r="41320" spans="16:26" x14ac:dyDescent="0.25">
      <c r="P41320" s="119"/>
      <c r="R41320" s="119"/>
      <c r="T41320" s="119"/>
      <c r="V41320" s="119"/>
      <c r="X41320" s="119"/>
      <c r="Z41320" s="119"/>
    </row>
    <row r="41321" spans="16:26" x14ac:dyDescent="0.25">
      <c r="P41321" s="120"/>
      <c r="R41321" s="120"/>
      <c r="T41321" s="120"/>
      <c r="V41321" s="120"/>
      <c r="X41321" s="120"/>
      <c r="Z41321" s="120"/>
    </row>
    <row r="41322" spans="16:26" x14ac:dyDescent="0.25">
      <c r="P41322" s="119"/>
      <c r="R41322" s="119"/>
      <c r="T41322" s="119"/>
      <c r="V41322" s="119"/>
      <c r="X41322" s="119"/>
      <c r="Z41322" s="119"/>
    </row>
    <row r="41323" spans="16:26" x14ac:dyDescent="0.25">
      <c r="P41323" s="119"/>
      <c r="R41323" s="119"/>
      <c r="T41323" s="119"/>
      <c r="V41323" s="119"/>
      <c r="X41323" s="119"/>
      <c r="Z41323" s="119"/>
    </row>
    <row r="41324" spans="16:26" x14ac:dyDescent="0.25">
      <c r="P41324" s="120"/>
      <c r="R41324" s="120"/>
      <c r="T41324" s="120"/>
      <c r="V41324" s="120"/>
      <c r="X41324" s="120"/>
      <c r="Z41324" s="120"/>
    </row>
    <row r="41325" spans="16:26" x14ac:dyDescent="0.25">
      <c r="P41325" s="119"/>
      <c r="R41325" s="119"/>
      <c r="T41325" s="119"/>
      <c r="V41325" s="119"/>
      <c r="X41325" s="119"/>
      <c r="Z41325" s="119"/>
    </row>
    <row r="41326" spans="16:26" x14ac:dyDescent="0.25">
      <c r="P41326" s="120"/>
      <c r="R41326" s="120"/>
      <c r="T41326" s="120"/>
      <c r="V41326" s="120"/>
      <c r="X41326" s="120"/>
      <c r="Z41326" s="120"/>
    </row>
    <row r="41327" spans="16:26" x14ac:dyDescent="0.25">
      <c r="P41327" s="119"/>
      <c r="R41327" s="119"/>
      <c r="T41327" s="119"/>
      <c r="V41327" s="119"/>
      <c r="X41327" s="119"/>
      <c r="Z41327" s="119"/>
    </row>
    <row r="41328" spans="16:26" x14ac:dyDescent="0.25">
      <c r="P41328" s="119"/>
      <c r="R41328" s="119"/>
      <c r="T41328" s="119"/>
      <c r="V41328" s="119"/>
      <c r="X41328" s="119"/>
      <c r="Z41328" s="119"/>
    </row>
    <row r="41329" spans="16:26" x14ac:dyDescent="0.25">
      <c r="P41329" s="119"/>
      <c r="R41329" s="119"/>
      <c r="T41329" s="119"/>
      <c r="V41329" s="119"/>
      <c r="X41329" s="119"/>
      <c r="Z41329" s="119"/>
    </row>
    <row r="41330" spans="16:26" x14ac:dyDescent="0.25">
      <c r="P41330" s="121"/>
      <c r="R41330" s="121"/>
      <c r="T41330" s="121"/>
      <c r="V41330" s="121"/>
      <c r="X41330" s="121"/>
      <c r="Z41330" s="121"/>
    </row>
    <row r="41331" spans="16:26" x14ac:dyDescent="0.25">
      <c r="P41331" s="121"/>
      <c r="R41331" s="121"/>
      <c r="T41331" s="121"/>
      <c r="V41331" s="121"/>
      <c r="X41331" s="121"/>
      <c r="Z41331" s="121"/>
    </row>
    <row r="41332" spans="16:26" x14ac:dyDescent="0.25">
      <c r="P41332" s="121"/>
      <c r="R41332" s="121"/>
      <c r="T41332" s="121"/>
      <c r="V41332" s="121"/>
      <c r="X41332" s="121"/>
      <c r="Z41332" s="121"/>
    </row>
    <row r="41333" spans="16:26" x14ac:dyDescent="0.25">
      <c r="P41333" s="121"/>
      <c r="R41333" s="121"/>
      <c r="T41333" s="121"/>
      <c r="V41333" s="121"/>
      <c r="X41333" s="121"/>
      <c r="Z41333" s="121"/>
    </row>
    <row r="41334" spans="16:26" x14ac:dyDescent="0.25">
      <c r="P41334" s="122"/>
      <c r="R41334" s="122"/>
      <c r="T41334" s="122"/>
      <c r="V41334" s="122"/>
      <c r="X41334" s="122"/>
      <c r="Z41334" s="122"/>
    </row>
    <row r="41335" spans="16:26" x14ac:dyDescent="0.25">
      <c r="P41335" s="118"/>
      <c r="R41335" s="118"/>
      <c r="T41335" s="118"/>
      <c r="V41335" s="118"/>
      <c r="X41335" s="118"/>
      <c r="Z41335" s="118"/>
    </row>
    <row r="41336" spans="16:26" x14ac:dyDescent="0.25">
      <c r="P41336" s="119"/>
      <c r="R41336" s="119"/>
      <c r="T41336" s="119"/>
      <c r="V41336" s="119"/>
      <c r="X41336" s="119"/>
      <c r="Z41336" s="119"/>
    </row>
    <row r="41337" spans="16:26" x14ac:dyDescent="0.25">
      <c r="P41337" s="119"/>
      <c r="R41337" s="119"/>
      <c r="T41337" s="119"/>
      <c r="V41337" s="119"/>
      <c r="X41337" s="119"/>
      <c r="Z41337" s="119"/>
    </row>
    <row r="41338" spans="16:26" x14ac:dyDescent="0.25">
      <c r="P41338" s="120"/>
      <c r="R41338" s="120"/>
      <c r="T41338" s="120"/>
      <c r="V41338" s="120"/>
      <c r="X41338" s="120"/>
      <c r="Z41338" s="120"/>
    </row>
    <row r="41339" spans="16:26" x14ac:dyDescent="0.25">
      <c r="P41339" s="119"/>
      <c r="R41339" s="119"/>
      <c r="T41339" s="119"/>
      <c r="V41339" s="119"/>
      <c r="X41339" s="119"/>
      <c r="Z41339" s="119"/>
    </row>
    <row r="41340" spans="16:26" x14ac:dyDescent="0.25">
      <c r="P41340" s="119"/>
      <c r="R41340" s="119"/>
      <c r="T41340" s="119"/>
      <c r="V41340" s="119"/>
      <c r="X41340" s="119"/>
      <c r="Z41340" s="119"/>
    </row>
    <row r="41341" spans="16:26" x14ac:dyDescent="0.25">
      <c r="P41341" s="120"/>
      <c r="R41341" s="120"/>
      <c r="T41341" s="120"/>
      <c r="V41341" s="120"/>
      <c r="X41341" s="120"/>
      <c r="Z41341" s="120"/>
    </row>
    <row r="41342" spans="16:26" x14ac:dyDescent="0.25">
      <c r="P41342" s="119"/>
      <c r="R41342" s="119"/>
      <c r="T41342" s="119"/>
      <c r="V41342" s="119"/>
      <c r="X41342" s="119"/>
      <c r="Z41342" s="119"/>
    </row>
    <row r="41343" spans="16:26" x14ac:dyDescent="0.25">
      <c r="P41343" s="120"/>
      <c r="R41343" s="120"/>
      <c r="T41343" s="120"/>
      <c r="V41343" s="120"/>
      <c r="X41343" s="120"/>
      <c r="Z41343" s="120"/>
    </row>
    <row r="41344" spans="16:26" x14ac:dyDescent="0.25">
      <c r="P41344" s="119"/>
      <c r="R41344" s="119"/>
      <c r="T41344" s="119"/>
      <c r="V41344" s="119"/>
      <c r="X41344" s="119"/>
      <c r="Z41344" s="119"/>
    </row>
    <row r="41345" spans="16:26" x14ac:dyDescent="0.25">
      <c r="P41345" s="119"/>
      <c r="R41345" s="119"/>
      <c r="T41345" s="119"/>
      <c r="V41345" s="119"/>
      <c r="X41345" s="119"/>
      <c r="Z41345" s="119"/>
    </row>
    <row r="41346" spans="16:26" x14ac:dyDescent="0.25">
      <c r="P41346" s="119"/>
      <c r="R41346" s="119"/>
      <c r="T41346" s="119"/>
      <c r="V41346" s="119"/>
      <c r="X41346" s="119"/>
      <c r="Z41346" s="119"/>
    </row>
    <row r="41347" spans="16:26" x14ac:dyDescent="0.25">
      <c r="P41347" s="121"/>
      <c r="R41347" s="121"/>
      <c r="T41347" s="121"/>
      <c r="V41347" s="121"/>
      <c r="X41347" s="121"/>
      <c r="Z41347" s="121"/>
    </row>
    <row r="41348" spans="16:26" x14ac:dyDescent="0.25">
      <c r="P41348" s="121"/>
      <c r="R41348" s="121"/>
      <c r="T41348" s="121"/>
      <c r="V41348" s="121"/>
      <c r="X41348" s="121"/>
      <c r="Z41348" s="121"/>
    </row>
    <row r="41349" spans="16:26" x14ac:dyDescent="0.25">
      <c r="P41349" s="121"/>
      <c r="R41349" s="121"/>
      <c r="T41349" s="121"/>
      <c r="V41349" s="121"/>
      <c r="X41349" s="121"/>
      <c r="Z41349" s="121"/>
    </row>
    <row r="41350" spans="16:26" x14ac:dyDescent="0.25">
      <c r="P41350" s="121"/>
      <c r="R41350" s="121"/>
      <c r="T41350" s="121"/>
      <c r="V41350" s="121"/>
      <c r="X41350" s="121"/>
      <c r="Z41350" s="121"/>
    </row>
    <row r="41351" spans="16:26" x14ac:dyDescent="0.25">
      <c r="P41351" s="122"/>
      <c r="R41351" s="122"/>
      <c r="T41351" s="122"/>
      <c r="V41351" s="122"/>
      <c r="X41351" s="122"/>
      <c r="Z41351" s="122"/>
    </row>
    <row r="41352" spans="16:26" x14ac:dyDescent="0.25">
      <c r="P41352" s="118"/>
      <c r="R41352" s="118"/>
      <c r="T41352" s="118"/>
      <c r="V41352" s="118"/>
      <c r="X41352" s="118"/>
      <c r="Z41352" s="118"/>
    </row>
    <row r="41353" spans="16:26" x14ac:dyDescent="0.25">
      <c r="P41353" s="119"/>
      <c r="R41353" s="119"/>
      <c r="T41353" s="119"/>
      <c r="V41353" s="119"/>
      <c r="X41353" s="119"/>
      <c r="Z41353" s="119"/>
    </row>
    <row r="41354" spans="16:26" x14ac:dyDescent="0.25">
      <c r="P41354" s="119"/>
      <c r="R41354" s="119"/>
      <c r="T41354" s="119"/>
      <c r="V41354" s="119"/>
      <c r="X41354" s="119"/>
      <c r="Z41354" s="119"/>
    </row>
    <row r="41355" spans="16:26" x14ac:dyDescent="0.25">
      <c r="P41355" s="120"/>
      <c r="R41355" s="120"/>
      <c r="T41355" s="120"/>
      <c r="V41355" s="120"/>
      <c r="X41355" s="120"/>
      <c r="Z41355" s="120"/>
    </row>
    <row r="41356" spans="16:26" x14ac:dyDescent="0.25">
      <c r="P41356" s="119"/>
      <c r="R41356" s="119"/>
      <c r="T41356" s="119"/>
      <c r="V41356" s="119"/>
      <c r="X41356" s="119"/>
      <c r="Z41356" s="119"/>
    </row>
    <row r="41357" spans="16:26" x14ac:dyDescent="0.25">
      <c r="P41357" s="119"/>
      <c r="R41357" s="119"/>
      <c r="T41357" s="119"/>
      <c r="V41357" s="119"/>
      <c r="X41357" s="119"/>
      <c r="Z41357" s="119"/>
    </row>
    <row r="41358" spans="16:26" x14ac:dyDescent="0.25">
      <c r="P41358" s="120"/>
      <c r="R41358" s="120"/>
      <c r="T41358" s="120"/>
      <c r="V41358" s="120"/>
      <c r="X41358" s="120"/>
      <c r="Z41358" s="120"/>
    </row>
    <row r="41359" spans="16:26" x14ac:dyDescent="0.25">
      <c r="P41359" s="119"/>
      <c r="R41359" s="119"/>
      <c r="T41359" s="119"/>
      <c r="V41359" s="119"/>
      <c r="X41359" s="119"/>
      <c r="Z41359" s="119"/>
    </row>
    <row r="41360" spans="16:26" x14ac:dyDescent="0.25">
      <c r="P41360" s="120"/>
      <c r="R41360" s="120"/>
      <c r="T41360" s="120"/>
      <c r="V41360" s="120"/>
      <c r="X41360" s="120"/>
      <c r="Z41360" s="120"/>
    </row>
    <row r="41361" spans="16:26" x14ac:dyDescent="0.25">
      <c r="P41361" s="119"/>
      <c r="R41361" s="119"/>
      <c r="T41361" s="119"/>
      <c r="V41361" s="119"/>
      <c r="X41361" s="119"/>
      <c r="Z41361" s="119"/>
    </row>
    <row r="41362" spans="16:26" x14ac:dyDescent="0.25">
      <c r="P41362" s="119"/>
      <c r="R41362" s="119"/>
      <c r="T41362" s="119"/>
      <c r="V41362" s="119"/>
      <c r="X41362" s="119"/>
      <c r="Z41362" s="119"/>
    </row>
    <row r="41363" spans="16:26" x14ac:dyDescent="0.25">
      <c r="P41363" s="119"/>
      <c r="R41363" s="119"/>
      <c r="T41363" s="119"/>
      <c r="V41363" s="119"/>
      <c r="X41363" s="119"/>
      <c r="Z41363" s="119"/>
    </row>
    <row r="41364" spans="16:26" x14ac:dyDescent="0.25">
      <c r="P41364" s="121"/>
      <c r="R41364" s="121"/>
      <c r="T41364" s="121"/>
      <c r="V41364" s="121"/>
      <c r="X41364" s="121"/>
      <c r="Z41364" s="121"/>
    </row>
    <row r="41365" spans="16:26" x14ac:dyDescent="0.25">
      <c r="P41365" s="121"/>
      <c r="R41365" s="121"/>
      <c r="T41365" s="121"/>
      <c r="V41365" s="121"/>
      <c r="X41365" s="121"/>
      <c r="Z41365" s="121"/>
    </row>
    <row r="41366" spans="16:26" x14ac:dyDescent="0.25">
      <c r="P41366" s="121"/>
      <c r="R41366" s="121"/>
      <c r="T41366" s="121"/>
      <c r="V41366" s="121"/>
      <c r="X41366" s="121"/>
      <c r="Z41366" s="121"/>
    </row>
    <row r="41367" spans="16:26" x14ac:dyDescent="0.25">
      <c r="P41367" s="121"/>
      <c r="R41367" s="121"/>
      <c r="T41367" s="121"/>
      <c r="V41367" s="121"/>
      <c r="X41367" s="121"/>
      <c r="Z41367" s="121"/>
    </row>
    <row r="41368" spans="16:26" x14ac:dyDescent="0.25">
      <c r="P41368" s="122"/>
      <c r="R41368" s="122"/>
      <c r="T41368" s="122"/>
      <c r="V41368" s="122"/>
      <c r="X41368" s="122"/>
      <c r="Z41368" s="122"/>
    </row>
    <row r="41369" spans="16:26" x14ac:dyDescent="0.25">
      <c r="P41369" s="118"/>
      <c r="R41369" s="118"/>
      <c r="T41369" s="118"/>
      <c r="V41369" s="118"/>
      <c r="X41369" s="118"/>
      <c r="Z41369" s="118"/>
    </row>
    <row r="41370" spans="16:26" x14ac:dyDescent="0.25">
      <c r="P41370" s="119"/>
      <c r="R41370" s="119"/>
      <c r="T41370" s="119"/>
      <c r="V41370" s="119"/>
      <c r="X41370" s="119"/>
      <c r="Z41370" s="119"/>
    </row>
    <row r="41371" spans="16:26" x14ac:dyDescent="0.25">
      <c r="P41371" s="119"/>
      <c r="R41371" s="119"/>
      <c r="T41371" s="119"/>
      <c r="V41371" s="119"/>
      <c r="X41371" s="119"/>
      <c r="Z41371" s="119"/>
    </row>
    <row r="41372" spans="16:26" x14ac:dyDescent="0.25">
      <c r="P41372" s="120"/>
      <c r="R41372" s="120"/>
      <c r="T41372" s="120"/>
      <c r="V41372" s="120"/>
      <c r="X41372" s="120"/>
      <c r="Z41372" s="120"/>
    </row>
    <row r="41373" spans="16:26" x14ac:dyDescent="0.25">
      <c r="P41373" s="119"/>
      <c r="R41373" s="119"/>
      <c r="T41373" s="119"/>
      <c r="V41373" s="119"/>
      <c r="X41373" s="119"/>
      <c r="Z41373" s="119"/>
    </row>
    <row r="41374" spans="16:26" x14ac:dyDescent="0.25">
      <c r="P41374" s="119"/>
      <c r="R41374" s="119"/>
      <c r="T41374" s="119"/>
      <c r="V41374" s="119"/>
      <c r="X41374" s="119"/>
      <c r="Z41374" s="119"/>
    </row>
    <row r="41375" spans="16:26" x14ac:dyDescent="0.25">
      <c r="P41375" s="120"/>
      <c r="R41375" s="120"/>
      <c r="T41375" s="120"/>
      <c r="V41375" s="120"/>
      <c r="X41375" s="120"/>
      <c r="Z41375" s="120"/>
    </row>
    <row r="41376" spans="16:26" x14ac:dyDescent="0.25">
      <c r="P41376" s="119"/>
      <c r="R41376" s="119"/>
      <c r="T41376" s="119"/>
      <c r="V41376" s="119"/>
      <c r="X41376" s="119"/>
      <c r="Z41376" s="119"/>
    </row>
    <row r="41377" spans="16:26" x14ac:dyDescent="0.25">
      <c r="P41377" s="120"/>
      <c r="R41377" s="120"/>
      <c r="T41377" s="120"/>
      <c r="V41377" s="120"/>
      <c r="X41377" s="120"/>
      <c r="Z41377" s="120"/>
    </row>
    <row r="41378" spans="16:26" x14ac:dyDescent="0.25">
      <c r="P41378" s="119"/>
      <c r="R41378" s="119"/>
      <c r="T41378" s="119"/>
      <c r="V41378" s="119"/>
      <c r="X41378" s="119"/>
      <c r="Z41378" s="119"/>
    </row>
    <row r="41379" spans="16:26" x14ac:dyDescent="0.25">
      <c r="P41379" s="119"/>
      <c r="R41379" s="119"/>
      <c r="T41379" s="119"/>
      <c r="V41379" s="119"/>
      <c r="X41379" s="119"/>
      <c r="Z41379" s="119"/>
    </row>
    <row r="41380" spans="16:26" x14ac:dyDescent="0.25">
      <c r="P41380" s="119"/>
      <c r="R41380" s="119"/>
      <c r="T41380" s="119"/>
      <c r="V41380" s="119"/>
      <c r="X41380" s="119"/>
      <c r="Z41380" s="119"/>
    </row>
    <row r="41381" spans="16:26" x14ac:dyDescent="0.25">
      <c r="P41381" s="121"/>
      <c r="R41381" s="121"/>
      <c r="T41381" s="121"/>
      <c r="V41381" s="121"/>
      <c r="X41381" s="121"/>
      <c r="Z41381" s="121"/>
    </row>
    <row r="41382" spans="16:26" x14ac:dyDescent="0.25">
      <c r="P41382" s="121"/>
      <c r="R41382" s="121"/>
      <c r="T41382" s="121"/>
      <c r="V41382" s="121"/>
      <c r="X41382" s="121"/>
      <c r="Z41382" s="121"/>
    </row>
    <row r="41383" spans="16:26" x14ac:dyDescent="0.25">
      <c r="P41383" s="121"/>
      <c r="R41383" s="121"/>
      <c r="T41383" s="121"/>
      <c r="V41383" s="121"/>
      <c r="X41383" s="121"/>
      <c r="Z41383" s="121"/>
    </row>
    <row r="41384" spans="16:26" x14ac:dyDescent="0.25">
      <c r="P41384" s="121"/>
      <c r="R41384" s="121"/>
      <c r="T41384" s="121"/>
      <c r="V41384" s="121"/>
      <c r="X41384" s="121"/>
      <c r="Z41384" s="121"/>
    </row>
    <row r="41385" spans="16:26" x14ac:dyDescent="0.25">
      <c r="P41385" s="122"/>
      <c r="R41385" s="122"/>
      <c r="T41385" s="122"/>
      <c r="V41385" s="122"/>
      <c r="X41385" s="122"/>
      <c r="Z41385" s="122"/>
    </row>
    <row r="41386" spans="16:26" x14ac:dyDescent="0.25">
      <c r="P41386" s="118"/>
      <c r="R41386" s="118"/>
      <c r="T41386" s="118"/>
      <c r="V41386" s="118"/>
      <c r="X41386" s="118"/>
      <c r="Z41386" s="118"/>
    </row>
    <row r="41387" spans="16:26" x14ac:dyDescent="0.25">
      <c r="P41387" s="119"/>
      <c r="R41387" s="119"/>
      <c r="T41387" s="119"/>
      <c r="V41387" s="119"/>
      <c r="X41387" s="119"/>
      <c r="Z41387" s="119"/>
    </row>
    <row r="41388" spans="16:26" x14ac:dyDescent="0.25">
      <c r="P41388" s="119"/>
      <c r="R41388" s="119"/>
      <c r="T41388" s="119"/>
      <c r="V41388" s="119"/>
      <c r="X41388" s="119"/>
      <c r="Z41388" s="119"/>
    </row>
    <row r="41389" spans="16:26" x14ac:dyDescent="0.25">
      <c r="P41389" s="120"/>
      <c r="R41389" s="120"/>
      <c r="T41389" s="120"/>
      <c r="V41389" s="120"/>
      <c r="X41389" s="120"/>
      <c r="Z41389" s="120"/>
    </row>
    <row r="41390" spans="16:26" x14ac:dyDescent="0.25">
      <c r="P41390" s="119"/>
      <c r="R41390" s="119"/>
      <c r="T41390" s="119"/>
      <c r="V41390" s="119"/>
      <c r="X41390" s="119"/>
      <c r="Z41390" s="119"/>
    </row>
    <row r="41391" spans="16:26" x14ac:dyDescent="0.25">
      <c r="P41391" s="119"/>
      <c r="R41391" s="119"/>
      <c r="T41391" s="119"/>
      <c r="V41391" s="119"/>
      <c r="X41391" s="119"/>
      <c r="Z41391" s="119"/>
    </row>
    <row r="41392" spans="16:26" x14ac:dyDescent="0.25">
      <c r="P41392" s="120"/>
      <c r="R41392" s="120"/>
      <c r="T41392" s="120"/>
      <c r="V41392" s="120"/>
      <c r="X41392" s="120"/>
      <c r="Z41392" s="120"/>
    </row>
    <row r="41393" spans="16:26" x14ac:dyDescent="0.25">
      <c r="P41393" s="119"/>
      <c r="R41393" s="119"/>
      <c r="T41393" s="119"/>
      <c r="V41393" s="119"/>
      <c r="X41393" s="119"/>
      <c r="Z41393" s="119"/>
    </row>
    <row r="41394" spans="16:26" x14ac:dyDescent="0.25">
      <c r="P41394" s="120"/>
      <c r="R41394" s="120"/>
      <c r="T41394" s="120"/>
      <c r="V41394" s="120"/>
      <c r="X41394" s="120"/>
      <c r="Z41394" s="120"/>
    </row>
    <row r="41395" spans="16:26" x14ac:dyDescent="0.25">
      <c r="P41395" s="119"/>
      <c r="R41395" s="119"/>
      <c r="T41395" s="119"/>
      <c r="V41395" s="119"/>
      <c r="X41395" s="119"/>
      <c r="Z41395" s="119"/>
    </row>
    <row r="41396" spans="16:26" x14ac:dyDescent="0.25">
      <c r="P41396" s="119"/>
      <c r="R41396" s="119"/>
      <c r="T41396" s="119"/>
      <c r="V41396" s="119"/>
      <c r="X41396" s="119"/>
      <c r="Z41396" s="119"/>
    </row>
    <row r="41397" spans="16:26" x14ac:dyDescent="0.25">
      <c r="P41397" s="119"/>
      <c r="R41397" s="119"/>
      <c r="T41397" s="119"/>
      <c r="V41397" s="119"/>
      <c r="X41397" s="119"/>
      <c r="Z41397" s="119"/>
    </row>
    <row r="41398" spans="16:26" x14ac:dyDescent="0.25">
      <c r="P41398" s="121"/>
      <c r="R41398" s="121"/>
      <c r="T41398" s="121"/>
      <c r="V41398" s="121"/>
      <c r="X41398" s="121"/>
      <c r="Z41398" s="121"/>
    </row>
    <row r="41399" spans="16:26" x14ac:dyDescent="0.25">
      <c r="P41399" s="121"/>
      <c r="R41399" s="121"/>
      <c r="T41399" s="121"/>
      <c r="V41399" s="121"/>
      <c r="X41399" s="121"/>
      <c r="Z41399" s="121"/>
    </row>
    <row r="41400" spans="16:26" x14ac:dyDescent="0.25">
      <c r="P41400" s="121"/>
      <c r="R41400" s="121"/>
      <c r="T41400" s="121"/>
      <c r="V41400" s="121"/>
      <c r="X41400" s="121"/>
      <c r="Z41400" s="121"/>
    </row>
    <row r="41401" spans="16:26" x14ac:dyDescent="0.25">
      <c r="P41401" s="121"/>
      <c r="R41401" s="121"/>
      <c r="T41401" s="121"/>
      <c r="V41401" s="121"/>
      <c r="X41401" s="121"/>
      <c r="Z41401" s="121"/>
    </row>
    <row r="41402" spans="16:26" x14ac:dyDescent="0.25">
      <c r="P41402" s="122"/>
      <c r="R41402" s="122"/>
      <c r="T41402" s="122"/>
      <c r="V41402" s="122"/>
      <c r="X41402" s="122"/>
      <c r="Z41402" s="122"/>
    </row>
    <row r="41403" spans="16:26" x14ac:dyDescent="0.25">
      <c r="P41403" s="118"/>
      <c r="R41403" s="118"/>
      <c r="T41403" s="118"/>
      <c r="V41403" s="118"/>
      <c r="X41403" s="118"/>
      <c r="Z41403" s="118"/>
    </row>
    <row r="41404" spans="16:26" x14ac:dyDescent="0.25">
      <c r="P41404" s="119"/>
      <c r="R41404" s="119"/>
      <c r="T41404" s="119"/>
      <c r="V41404" s="119"/>
      <c r="X41404" s="119"/>
      <c r="Z41404" s="119"/>
    </row>
    <row r="41405" spans="16:26" x14ac:dyDescent="0.25">
      <c r="P41405" s="119"/>
      <c r="R41405" s="119"/>
      <c r="T41405" s="119"/>
      <c r="V41405" s="119"/>
      <c r="X41405" s="119"/>
      <c r="Z41405" s="119"/>
    </row>
    <row r="41406" spans="16:26" x14ac:dyDescent="0.25">
      <c r="P41406" s="120"/>
      <c r="R41406" s="120"/>
      <c r="T41406" s="120"/>
      <c r="V41406" s="120"/>
      <c r="X41406" s="120"/>
      <c r="Z41406" s="120"/>
    </row>
    <row r="41407" spans="16:26" x14ac:dyDescent="0.25">
      <c r="P41407" s="119"/>
      <c r="R41407" s="119"/>
      <c r="T41407" s="119"/>
      <c r="V41407" s="119"/>
      <c r="X41407" s="119"/>
      <c r="Z41407" s="119"/>
    </row>
    <row r="41408" spans="16:26" x14ac:dyDescent="0.25">
      <c r="P41408" s="119"/>
      <c r="R41408" s="119"/>
      <c r="T41408" s="119"/>
      <c r="V41408" s="119"/>
      <c r="X41408" s="119"/>
      <c r="Z41408" s="119"/>
    </row>
    <row r="41409" spans="16:26" x14ac:dyDescent="0.25">
      <c r="P41409" s="120"/>
      <c r="R41409" s="120"/>
      <c r="T41409" s="120"/>
      <c r="V41409" s="120"/>
      <c r="X41409" s="120"/>
      <c r="Z41409" s="120"/>
    </row>
    <row r="41410" spans="16:26" x14ac:dyDescent="0.25">
      <c r="P41410" s="119"/>
      <c r="R41410" s="119"/>
      <c r="T41410" s="119"/>
      <c r="V41410" s="119"/>
      <c r="X41410" s="119"/>
      <c r="Z41410" s="119"/>
    </row>
    <row r="41411" spans="16:26" x14ac:dyDescent="0.25">
      <c r="P41411" s="120"/>
      <c r="R41411" s="120"/>
      <c r="T41411" s="120"/>
      <c r="V41411" s="120"/>
      <c r="X41411" s="120"/>
      <c r="Z41411" s="120"/>
    </row>
    <row r="41412" spans="16:26" x14ac:dyDescent="0.25">
      <c r="P41412" s="119"/>
      <c r="R41412" s="119"/>
      <c r="T41412" s="119"/>
      <c r="V41412" s="119"/>
      <c r="X41412" s="119"/>
      <c r="Z41412" s="119"/>
    </row>
    <row r="41413" spans="16:26" x14ac:dyDescent="0.25">
      <c r="P41413" s="119"/>
      <c r="R41413" s="119"/>
      <c r="T41413" s="119"/>
      <c r="V41413" s="119"/>
      <c r="X41413" s="119"/>
      <c r="Z41413" s="119"/>
    </row>
    <row r="41414" spans="16:26" x14ac:dyDescent="0.25">
      <c r="P41414" s="119"/>
      <c r="R41414" s="119"/>
      <c r="T41414" s="119"/>
      <c r="V41414" s="119"/>
      <c r="X41414" s="119"/>
      <c r="Z41414" s="119"/>
    </row>
    <row r="41415" spans="16:26" x14ac:dyDescent="0.25">
      <c r="P41415" s="121"/>
      <c r="R41415" s="121"/>
      <c r="T41415" s="121"/>
      <c r="V41415" s="121"/>
      <c r="X41415" s="121"/>
      <c r="Z41415" s="121"/>
    </row>
    <row r="41416" spans="16:26" x14ac:dyDescent="0.25">
      <c r="P41416" s="121"/>
      <c r="R41416" s="121"/>
      <c r="T41416" s="121"/>
      <c r="V41416" s="121"/>
      <c r="X41416" s="121"/>
      <c r="Z41416" s="121"/>
    </row>
    <row r="41417" spans="16:26" x14ac:dyDescent="0.25">
      <c r="P41417" s="121"/>
      <c r="R41417" s="121"/>
      <c r="T41417" s="121"/>
      <c r="V41417" s="121"/>
      <c r="X41417" s="121"/>
      <c r="Z41417" s="121"/>
    </row>
    <row r="41418" spans="16:26" x14ac:dyDescent="0.25">
      <c r="P41418" s="121"/>
      <c r="R41418" s="121"/>
      <c r="T41418" s="121"/>
      <c r="V41418" s="121"/>
      <c r="X41418" s="121"/>
      <c r="Z41418" s="121"/>
    </row>
    <row r="41419" spans="16:26" x14ac:dyDescent="0.25">
      <c r="P41419" s="122"/>
      <c r="R41419" s="122"/>
      <c r="T41419" s="122"/>
      <c r="V41419" s="122"/>
      <c r="X41419" s="122"/>
      <c r="Z41419" s="122"/>
    </row>
    <row r="41420" spans="16:26" x14ac:dyDescent="0.25">
      <c r="P41420" s="118"/>
      <c r="R41420" s="118"/>
      <c r="T41420" s="118"/>
      <c r="V41420" s="118"/>
      <c r="X41420" s="118"/>
      <c r="Z41420" s="118"/>
    </row>
    <row r="41421" spans="16:26" x14ac:dyDescent="0.25">
      <c r="P41421" s="119"/>
      <c r="R41421" s="119"/>
      <c r="T41421" s="119"/>
      <c r="V41421" s="119"/>
      <c r="X41421" s="119"/>
      <c r="Z41421" s="119"/>
    </row>
    <row r="41422" spans="16:26" x14ac:dyDescent="0.25">
      <c r="P41422" s="119"/>
      <c r="R41422" s="119"/>
      <c r="T41422" s="119"/>
      <c r="V41422" s="119"/>
      <c r="X41422" s="119"/>
      <c r="Z41422" s="119"/>
    </row>
    <row r="41423" spans="16:26" x14ac:dyDescent="0.25">
      <c r="P41423" s="120"/>
      <c r="R41423" s="120"/>
      <c r="T41423" s="120"/>
      <c r="V41423" s="120"/>
      <c r="X41423" s="120"/>
      <c r="Z41423" s="120"/>
    </row>
    <row r="41424" spans="16:26" x14ac:dyDescent="0.25">
      <c r="P41424" s="119"/>
      <c r="R41424" s="119"/>
      <c r="T41424" s="119"/>
      <c r="V41424" s="119"/>
      <c r="X41424" s="119"/>
      <c r="Z41424" s="119"/>
    </row>
    <row r="41425" spans="16:26" x14ac:dyDescent="0.25">
      <c r="P41425" s="119"/>
      <c r="R41425" s="119"/>
      <c r="T41425" s="119"/>
      <c r="V41425" s="119"/>
      <c r="X41425" s="119"/>
      <c r="Z41425" s="119"/>
    </row>
    <row r="41426" spans="16:26" x14ac:dyDescent="0.25">
      <c r="P41426" s="120"/>
      <c r="R41426" s="120"/>
      <c r="T41426" s="120"/>
      <c r="V41426" s="120"/>
      <c r="X41426" s="120"/>
      <c r="Z41426" s="120"/>
    </row>
    <row r="41427" spans="16:26" x14ac:dyDescent="0.25">
      <c r="P41427" s="119"/>
      <c r="R41427" s="119"/>
      <c r="T41427" s="119"/>
      <c r="V41427" s="119"/>
      <c r="X41427" s="119"/>
      <c r="Z41427" s="119"/>
    </row>
    <row r="41428" spans="16:26" x14ac:dyDescent="0.25">
      <c r="P41428" s="120"/>
      <c r="R41428" s="120"/>
      <c r="T41428" s="120"/>
      <c r="V41428" s="120"/>
      <c r="X41428" s="120"/>
      <c r="Z41428" s="120"/>
    </row>
    <row r="41429" spans="16:26" x14ac:dyDescent="0.25">
      <c r="P41429" s="119"/>
      <c r="R41429" s="119"/>
      <c r="T41429" s="119"/>
      <c r="V41429" s="119"/>
      <c r="X41429" s="119"/>
      <c r="Z41429" s="119"/>
    </row>
    <row r="41430" spans="16:26" x14ac:dyDescent="0.25">
      <c r="P41430" s="119"/>
      <c r="R41430" s="119"/>
      <c r="T41430" s="119"/>
      <c r="V41430" s="119"/>
      <c r="X41430" s="119"/>
      <c r="Z41430" s="119"/>
    </row>
    <row r="41431" spans="16:26" x14ac:dyDescent="0.25">
      <c r="P41431" s="119"/>
      <c r="R41431" s="119"/>
      <c r="T41431" s="119"/>
      <c r="V41431" s="119"/>
      <c r="X41431" s="119"/>
      <c r="Z41431" s="119"/>
    </row>
    <row r="41432" spans="16:26" x14ac:dyDescent="0.25">
      <c r="P41432" s="121"/>
      <c r="R41432" s="121"/>
      <c r="T41432" s="121"/>
      <c r="V41432" s="121"/>
      <c r="X41432" s="121"/>
      <c r="Z41432" s="121"/>
    </row>
    <row r="41433" spans="16:26" x14ac:dyDescent="0.25">
      <c r="P41433" s="121"/>
      <c r="R41433" s="121"/>
      <c r="T41433" s="121"/>
      <c r="V41433" s="121"/>
      <c r="X41433" s="121"/>
      <c r="Z41433" s="121"/>
    </row>
    <row r="41434" spans="16:26" x14ac:dyDescent="0.25">
      <c r="P41434" s="121"/>
      <c r="R41434" s="121"/>
      <c r="T41434" s="121"/>
      <c r="V41434" s="121"/>
      <c r="X41434" s="121"/>
      <c r="Z41434" s="121"/>
    </row>
    <row r="41435" spans="16:26" x14ac:dyDescent="0.25">
      <c r="P41435" s="121"/>
      <c r="R41435" s="121"/>
      <c r="T41435" s="121"/>
      <c r="V41435" s="121"/>
      <c r="X41435" s="121"/>
      <c r="Z41435" s="121"/>
    </row>
    <row r="41436" spans="16:26" x14ac:dyDescent="0.25">
      <c r="P41436" s="122"/>
      <c r="R41436" s="122"/>
      <c r="T41436" s="122"/>
      <c r="V41436" s="122"/>
      <c r="X41436" s="122"/>
      <c r="Z41436" s="122"/>
    </row>
    <row r="41437" spans="16:26" x14ac:dyDescent="0.25">
      <c r="P41437" s="118"/>
      <c r="R41437" s="118"/>
      <c r="T41437" s="118"/>
      <c r="V41437" s="118"/>
      <c r="X41437" s="118"/>
      <c r="Z41437" s="118"/>
    </row>
    <row r="41438" spans="16:26" x14ac:dyDescent="0.25">
      <c r="P41438" s="119"/>
      <c r="R41438" s="119"/>
      <c r="T41438" s="119"/>
      <c r="V41438" s="119"/>
      <c r="X41438" s="119"/>
      <c r="Z41438" s="119"/>
    </row>
    <row r="41439" spans="16:26" x14ac:dyDescent="0.25">
      <c r="P41439" s="119"/>
      <c r="R41439" s="119"/>
      <c r="T41439" s="119"/>
      <c r="V41439" s="119"/>
      <c r="X41439" s="119"/>
      <c r="Z41439" s="119"/>
    </row>
    <row r="41440" spans="16:26" x14ac:dyDescent="0.25">
      <c r="P41440" s="120"/>
      <c r="R41440" s="120"/>
      <c r="T41440" s="120"/>
      <c r="V41440" s="120"/>
      <c r="X41440" s="120"/>
      <c r="Z41440" s="120"/>
    </row>
    <row r="41441" spans="16:26" x14ac:dyDescent="0.25">
      <c r="P41441" s="119"/>
      <c r="R41441" s="119"/>
      <c r="T41441" s="119"/>
      <c r="V41441" s="119"/>
      <c r="X41441" s="119"/>
      <c r="Z41441" s="119"/>
    </row>
    <row r="41442" spans="16:26" x14ac:dyDescent="0.25">
      <c r="P41442" s="119"/>
      <c r="R41442" s="119"/>
      <c r="T41442" s="119"/>
      <c r="V41442" s="119"/>
      <c r="X41442" s="119"/>
      <c r="Z41442" s="119"/>
    </row>
    <row r="41443" spans="16:26" x14ac:dyDescent="0.25">
      <c r="P41443" s="120"/>
      <c r="R41443" s="120"/>
      <c r="T41443" s="120"/>
      <c r="V41443" s="120"/>
      <c r="X41443" s="120"/>
      <c r="Z41443" s="120"/>
    </row>
    <row r="41444" spans="16:26" x14ac:dyDescent="0.25">
      <c r="P41444" s="119"/>
      <c r="R41444" s="119"/>
      <c r="T41444" s="119"/>
      <c r="V41444" s="119"/>
      <c r="X41444" s="119"/>
      <c r="Z41444" s="119"/>
    </row>
    <row r="41445" spans="16:26" x14ac:dyDescent="0.25">
      <c r="P41445" s="120"/>
      <c r="R41445" s="120"/>
      <c r="T41445" s="120"/>
      <c r="V41445" s="120"/>
      <c r="X41445" s="120"/>
      <c r="Z41445" s="120"/>
    </row>
    <row r="41446" spans="16:26" x14ac:dyDescent="0.25">
      <c r="P41446" s="119"/>
      <c r="R41446" s="119"/>
      <c r="T41446" s="119"/>
      <c r="V41446" s="119"/>
      <c r="X41446" s="119"/>
      <c r="Z41446" s="119"/>
    </row>
    <row r="41447" spans="16:26" x14ac:dyDescent="0.25">
      <c r="P41447" s="119"/>
      <c r="R41447" s="119"/>
      <c r="T41447" s="119"/>
      <c r="V41447" s="119"/>
      <c r="X41447" s="119"/>
      <c r="Z41447" s="119"/>
    </row>
    <row r="41448" spans="16:26" x14ac:dyDescent="0.25">
      <c r="P41448" s="119"/>
      <c r="R41448" s="119"/>
      <c r="T41448" s="119"/>
      <c r="V41448" s="119"/>
      <c r="X41448" s="119"/>
      <c r="Z41448" s="119"/>
    </row>
    <row r="41449" spans="16:26" x14ac:dyDescent="0.25">
      <c r="P41449" s="121"/>
      <c r="R41449" s="121"/>
      <c r="T41449" s="121"/>
      <c r="V41449" s="121"/>
      <c r="X41449" s="121"/>
      <c r="Z41449" s="121"/>
    </row>
    <row r="41450" spans="16:26" x14ac:dyDescent="0.25">
      <c r="P41450" s="121"/>
      <c r="R41450" s="121"/>
      <c r="T41450" s="121"/>
      <c r="V41450" s="121"/>
      <c r="X41450" s="121"/>
      <c r="Z41450" s="121"/>
    </row>
    <row r="41451" spans="16:26" x14ac:dyDescent="0.25">
      <c r="P41451" s="121"/>
      <c r="R41451" s="121"/>
      <c r="T41451" s="121"/>
      <c r="V41451" s="121"/>
      <c r="X41451" s="121"/>
      <c r="Z41451" s="121"/>
    </row>
    <row r="41452" spans="16:26" x14ac:dyDescent="0.25">
      <c r="P41452" s="121"/>
      <c r="R41452" s="121"/>
      <c r="T41452" s="121"/>
      <c r="V41452" s="121"/>
      <c r="X41452" s="121"/>
      <c r="Z41452" s="121"/>
    </row>
    <row r="41453" spans="16:26" x14ac:dyDescent="0.25">
      <c r="P41453" s="122"/>
      <c r="R41453" s="122"/>
      <c r="T41453" s="122"/>
      <c r="V41453" s="122"/>
      <c r="X41453" s="122"/>
      <c r="Z41453" s="122"/>
    </row>
    <row r="41454" spans="16:26" x14ac:dyDescent="0.25">
      <c r="P41454" s="118"/>
      <c r="R41454" s="118"/>
      <c r="T41454" s="118"/>
      <c r="V41454" s="118"/>
      <c r="X41454" s="118"/>
      <c r="Z41454" s="118"/>
    </row>
    <row r="41455" spans="16:26" x14ac:dyDescent="0.25">
      <c r="P41455" s="119"/>
      <c r="R41455" s="119"/>
      <c r="T41455" s="119"/>
      <c r="V41455" s="119"/>
      <c r="X41455" s="119"/>
      <c r="Z41455" s="119"/>
    </row>
    <row r="41456" spans="16:26" x14ac:dyDescent="0.25">
      <c r="P41456" s="119"/>
      <c r="R41456" s="119"/>
      <c r="T41456" s="119"/>
      <c r="V41456" s="119"/>
      <c r="X41456" s="119"/>
      <c r="Z41456" s="119"/>
    </row>
    <row r="41457" spans="16:26" x14ac:dyDescent="0.25">
      <c r="P41457" s="120"/>
      <c r="R41457" s="120"/>
      <c r="T41457" s="120"/>
      <c r="V41457" s="120"/>
      <c r="X41457" s="120"/>
      <c r="Z41457" s="120"/>
    </row>
    <row r="41458" spans="16:26" x14ac:dyDescent="0.25">
      <c r="P41458" s="119"/>
      <c r="R41458" s="119"/>
      <c r="T41458" s="119"/>
      <c r="V41458" s="119"/>
      <c r="X41458" s="119"/>
      <c r="Z41458" s="119"/>
    </row>
    <row r="41459" spans="16:26" x14ac:dyDescent="0.25">
      <c r="P41459" s="119"/>
      <c r="R41459" s="119"/>
      <c r="T41459" s="119"/>
      <c r="V41459" s="119"/>
      <c r="X41459" s="119"/>
      <c r="Z41459" s="119"/>
    </row>
    <row r="41460" spans="16:26" x14ac:dyDescent="0.25">
      <c r="P41460" s="120"/>
      <c r="R41460" s="120"/>
      <c r="T41460" s="120"/>
      <c r="V41460" s="120"/>
      <c r="X41460" s="120"/>
      <c r="Z41460" s="120"/>
    </row>
    <row r="41461" spans="16:26" x14ac:dyDescent="0.25">
      <c r="P41461" s="119"/>
      <c r="R41461" s="119"/>
      <c r="T41461" s="119"/>
      <c r="V41461" s="119"/>
      <c r="X41461" s="119"/>
      <c r="Z41461" s="119"/>
    </row>
    <row r="41462" spans="16:26" x14ac:dyDescent="0.25">
      <c r="P41462" s="120"/>
      <c r="R41462" s="120"/>
      <c r="T41462" s="120"/>
      <c r="V41462" s="120"/>
      <c r="X41462" s="120"/>
      <c r="Z41462" s="120"/>
    </row>
    <row r="41463" spans="16:26" x14ac:dyDescent="0.25">
      <c r="P41463" s="119"/>
      <c r="R41463" s="119"/>
      <c r="T41463" s="119"/>
      <c r="V41463" s="119"/>
      <c r="X41463" s="119"/>
      <c r="Z41463" s="119"/>
    </row>
    <row r="41464" spans="16:26" x14ac:dyDescent="0.25">
      <c r="P41464" s="119"/>
      <c r="R41464" s="119"/>
      <c r="T41464" s="119"/>
      <c r="V41464" s="119"/>
      <c r="X41464" s="119"/>
      <c r="Z41464" s="119"/>
    </row>
    <row r="41465" spans="16:26" x14ac:dyDescent="0.25">
      <c r="P41465" s="119"/>
      <c r="R41465" s="119"/>
      <c r="T41465" s="119"/>
      <c r="V41465" s="119"/>
      <c r="X41465" s="119"/>
      <c r="Z41465" s="119"/>
    </row>
    <row r="41466" spans="16:26" x14ac:dyDescent="0.25">
      <c r="P41466" s="121"/>
      <c r="R41466" s="121"/>
      <c r="T41466" s="121"/>
      <c r="V41466" s="121"/>
      <c r="X41466" s="121"/>
      <c r="Z41466" s="121"/>
    </row>
    <row r="41467" spans="16:26" x14ac:dyDescent="0.25">
      <c r="P41467" s="121"/>
      <c r="R41467" s="121"/>
      <c r="T41467" s="121"/>
      <c r="V41467" s="121"/>
      <c r="X41467" s="121"/>
      <c r="Z41467" s="121"/>
    </row>
    <row r="41468" spans="16:26" x14ac:dyDescent="0.25">
      <c r="P41468" s="121"/>
      <c r="R41468" s="121"/>
      <c r="T41468" s="121"/>
      <c r="V41468" s="121"/>
      <c r="X41468" s="121"/>
      <c r="Z41468" s="121"/>
    </row>
    <row r="41469" spans="16:26" x14ac:dyDescent="0.25">
      <c r="P41469" s="121"/>
      <c r="R41469" s="121"/>
      <c r="T41469" s="121"/>
      <c r="V41469" s="121"/>
      <c r="X41469" s="121"/>
      <c r="Z41469" s="121"/>
    </row>
    <row r="41470" spans="16:26" x14ac:dyDescent="0.25">
      <c r="P41470" s="122"/>
      <c r="R41470" s="122"/>
      <c r="T41470" s="122"/>
      <c r="V41470" s="122"/>
      <c r="X41470" s="122"/>
      <c r="Z41470" s="122"/>
    </row>
    <row r="41471" spans="16:26" x14ac:dyDescent="0.25">
      <c r="P41471" s="118"/>
      <c r="R41471" s="118"/>
      <c r="T41471" s="118"/>
      <c r="V41471" s="118"/>
      <c r="X41471" s="118"/>
      <c r="Z41471" s="118"/>
    </row>
    <row r="41472" spans="16:26" x14ac:dyDescent="0.25">
      <c r="P41472" s="119"/>
      <c r="R41472" s="119"/>
      <c r="T41472" s="119"/>
      <c r="V41472" s="119"/>
      <c r="X41472" s="119"/>
      <c r="Z41472" s="119"/>
    </row>
    <row r="41473" spans="16:26" x14ac:dyDescent="0.25">
      <c r="P41473" s="119"/>
      <c r="R41473" s="119"/>
      <c r="T41473" s="119"/>
      <c r="V41473" s="119"/>
      <c r="X41473" s="119"/>
      <c r="Z41473" s="119"/>
    </row>
    <row r="41474" spans="16:26" x14ac:dyDescent="0.25">
      <c r="P41474" s="120"/>
      <c r="R41474" s="120"/>
      <c r="T41474" s="120"/>
      <c r="V41474" s="120"/>
      <c r="X41474" s="120"/>
      <c r="Z41474" s="120"/>
    </row>
    <row r="41475" spans="16:26" x14ac:dyDescent="0.25">
      <c r="P41475" s="119"/>
      <c r="R41475" s="119"/>
      <c r="T41475" s="119"/>
      <c r="V41475" s="119"/>
      <c r="X41475" s="119"/>
      <c r="Z41475" s="119"/>
    </row>
    <row r="41476" spans="16:26" x14ac:dyDescent="0.25">
      <c r="P41476" s="119"/>
      <c r="R41476" s="119"/>
      <c r="T41476" s="119"/>
      <c r="V41476" s="119"/>
      <c r="X41476" s="119"/>
      <c r="Z41476" s="119"/>
    </row>
    <row r="41477" spans="16:26" x14ac:dyDescent="0.25">
      <c r="P41477" s="120"/>
      <c r="R41477" s="120"/>
      <c r="T41477" s="120"/>
      <c r="V41477" s="120"/>
      <c r="X41477" s="120"/>
      <c r="Z41477" s="120"/>
    </row>
    <row r="41478" spans="16:26" x14ac:dyDescent="0.25">
      <c r="P41478" s="119"/>
      <c r="R41478" s="119"/>
      <c r="T41478" s="119"/>
      <c r="V41478" s="119"/>
      <c r="X41478" s="119"/>
      <c r="Z41478" s="119"/>
    </row>
    <row r="41479" spans="16:26" x14ac:dyDescent="0.25">
      <c r="P41479" s="120"/>
      <c r="R41479" s="120"/>
      <c r="T41479" s="120"/>
      <c r="V41479" s="120"/>
      <c r="X41479" s="120"/>
      <c r="Z41479" s="120"/>
    </row>
    <row r="41480" spans="16:26" x14ac:dyDescent="0.25">
      <c r="P41480" s="119"/>
      <c r="R41480" s="119"/>
      <c r="T41480" s="119"/>
      <c r="V41480" s="119"/>
      <c r="X41480" s="119"/>
      <c r="Z41480" s="119"/>
    </row>
    <row r="41481" spans="16:26" x14ac:dyDescent="0.25">
      <c r="P41481" s="119"/>
      <c r="R41481" s="119"/>
      <c r="T41481" s="119"/>
      <c r="V41481" s="119"/>
      <c r="X41481" s="119"/>
      <c r="Z41481" s="119"/>
    </row>
    <row r="41482" spans="16:26" x14ac:dyDescent="0.25">
      <c r="P41482" s="119"/>
      <c r="R41482" s="119"/>
      <c r="T41482" s="119"/>
      <c r="V41482" s="119"/>
      <c r="X41482" s="119"/>
      <c r="Z41482" s="119"/>
    </row>
    <row r="41483" spans="16:26" x14ac:dyDescent="0.25">
      <c r="P41483" s="121"/>
      <c r="R41483" s="121"/>
      <c r="T41483" s="121"/>
      <c r="V41483" s="121"/>
      <c r="X41483" s="121"/>
      <c r="Z41483" s="121"/>
    </row>
    <row r="41484" spans="16:26" x14ac:dyDescent="0.25">
      <c r="P41484" s="121"/>
      <c r="R41484" s="121"/>
      <c r="T41484" s="121"/>
      <c r="V41484" s="121"/>
      <c r="X41484" s="121"/>
      <c r="Z41484" s="121"/>
    </row>
    <row r="41485" spans="16:26" x14ac:dyDescent="0.25">
      <c r="P41485" s="121"/>
      <c r="R41485" s="121"/>
      <c r="T41485" s="121"/>
      <c r="V41485" s="121"/>
      <c r="X41485" s="121"/>
      <c r="Z41485" s="121"/>
    </row>
    <row r="41486" spans="16:26" x14ac:dyDescent="0.25">
      <c r="P41486" s="121"/>
      <c r="R41486" s="121"/>
      <c r="T41486" s="121"/>
      <c r="V41486" s="121"/>
      <c r="X41486" s="121"/>
      <c r="Z41486" s="121"/>
    </row>
    <row r="41487" spans="16:26" x14ac:dyDescent="0.25">
      <c r="P41487" s="122"/>
      <c r="R41487" s="122"/>
      <c r="T41487" s="122"/>
      <c r="V41487" s="122"/>
      <c r="X41487" s="122"/>
      <c r="Z41487" s="122"/>
    </row>
    <row r="41488" spans="16:26" x14ac:dyDescent="0.25">
      <c r="P41488" s="118"/>
      <c r="R41488" s="118"/>
      <c r="T41488" s="118"/>
      <c r="V41488" s="118"/>
      <c r="X41488" s="118"/>
      <c r="Z41488" s="118"/>
    </row>
    <row r="41489" spans="16:26" x14ac:dyDescent="0.25">
      <c r="P41489" s="119"/>
      <c r="R41489" s="119"/>
      <c r="T41489" s="119"/>
      <c r="V41489" s="119"/>
      <c r="X41489" s="119"/>
      <c r="Z41489" s="119"/>
    </row>
    <row r="41490" spans="16:26" x14ac:dyDescent="0.25">
      <c r="P41490" s="119"/>
      <c r="R41490" s="119"/>
      <c r="T41490" s="119"/>
      <c r="V41490" s="119"/>
      <c r="X41490" s="119"/>
      <c r="Z41490" s="119"/>
    </row>
    <row r="41491" spans="16:26" x14ac:dyDescent="0.25">
      <c r="P41491" s="120"/>
      <c r="R41491" s="120"/>
      <c r="T41491" s="120"/>
      <c r="V41491" s="120"/>
      <c r="X41491" s="120"/>
      <c r="Z41491" s="120"/>
    </row>
    <row r="41492" spans="16:26" x14ac:dyDescent="0.25">
      <c r="P41492" s="119"/>
      <c r="R41492" s="119"/>
      <c r="T41492" s="119"/>
      <c r="V41492" s="119"/>
      <c r="X41492" s="119"/>
      <c r="Z41492" s="119"/>
    </row>
    <row r="41493" spans="16:26" x14ac:dyDescent="0.25">
      <c r="P41493" s="119"/>
      <c r="R41493" s="119"/>
      <c r="T41493" s="119"/>
      <c r="V41493" s="119"/>
      <c r="X41493" s="119"/>
      <c r="Z41493" s="119"/>
    </row>
    <row r="41494" spans="16:26" x14ac:dyDescent="0.25">
      <c r="P41494" s="120"/>
      <c r="R41494" s="120"/>
      <c r="T41494" s="120"/>
      <c r="V41494" s="120"/>
      <c r="X41494" s="120"/>
      <c r="Z41494" s="120"/>
    </row>
    <row r="41495" spans="16:26" x14ac:dyDescent="0.25">
      <c r="P41495" s="119"/>
      <c r="R41495" s="119"/>
      <c r="T41495" s="119"/>
      <c r="V41495" s="119"/>
      <c r="X41495" s="119"/>
      <c r="Z41495" s="119"/>
    </row>
    <row r="41496" spans="16:26" x14ac:dyDescent="0.25">
      <c r="P41496" s="120"/>
      <c r="R41496" s="120"/>
      <c r="T41496" s="120"/>
      <c r="V41496" s="120"/>
      <c r="X41496" s="120"/>
      <c r="Z41496" s="120"/>
    </row>
    <row r="41497" spans="16:26" x14ac:dyDescent="0.25">
      <c r="P41497" s="119"/>
      <c r="R41497" s="119"/>
      <c r="T41497" s="119"/>
      <c r="V41497" s="119"/>
      <c r="X41497" s="119"/>
      <c r="Z41497" s="119"/>
    </row>
    <row r="41498" spans="16:26" x14ac:dyDescent="0.25">
      <c r="P41498" s="119"/>
      <c r="R41498" s="119"/>
      <c r="T41498" s="119"/>
      <c r="V41498" s="119"/>
      <c r="X41498" s="119"/>
      <c r="Z41498" s="119"/>
    </row>
    <row r="41499" spans="16:26" x14ac:dyDescent="0.25">
      <c r="P41499" s="119"/>
      <c r="R41499" s="119"/>
      <c r="T41499" s="119"/>
      <c r="V41499" s="119"/>
      <c r="X41499" s="119"/>
      <c r="Z41499" s="119"/>
    </row>
    <row r="41500" spans="16:26" x14ac:dyDescent="0.25">
      <c r="P41500" s="121"/>
      <c r="R41500" s="121"/>
      <c r="T41500" s="121"/>
      <c r="V41500" s="121"/>
      <c r="X41500" s="121"/>
      <c r="Z41500" s="121"/>
    </row>
    <row r="41501" spans="16:26" x14ac:dyDescent="0.25">
      <c r="P41501" s="121"/>
      <c r="R41501" s="121"/>
      <c r="T41501" s="121"/>
      <c r="V41501" s="121"/>
      <c r="X41501" s="121"/>
      <c r="Z41501" s="121"/>
    </row>
    <row r="41502" spans="16:26" x14ac:dyDescent="0.25">
      <c r="P41502" s="121"/>
      <c r="R41502" s="121"/>
      <c r="T41502" s="121"/>
      <c r="V41502" s="121"/>
      <c r="X41502" s="121"/>
      <c r="Z41502" s="121"/>
    </row>
    <row r="41503" spans="16:26" x14ac:dyDescent="0.25">
      <c r="P41503" s="121"/>
      <c r="R41503" s="121"/>
      <c r="T41503" s="121"/>
      <c r="V41503" s="121"/>
      <c r="X41503" s="121"/>
      <c r="Z41503" s="121"/>
    </row>
    <row r="41504" spans="16:26" x14ac:dyDescent="0.25">
      <c r="P41504" s="122"/>
      <c r="R41504" s="122"/>
      <c r="T41504" s="122"/>
      <c r="V41504" s="122"/>
      <c r="X41504" s="122"/>
      <c r="Z41504" s="122"/>
    </row>
    <row r="41505" spans="16:26" x14ac:dyDescent="0.25">
      <c r="P41505" s="118"/>
      <c r="R41505" s="118"/>
      <c r="T41505" s="118"/>
      <c r="V41505" s="118"/>
      <c r="X41505" s="118"/>
      <c r="Z41505" s="118"/>
    </row>
    <row r="41506" spans="16:26" x14ac:dyDescent="0.25">
      <c r="P41506" s="119"/>
      <c r="R41506" s="119"/>
      <c r="T41506" s="119"/>
      <c r="V41506" s="119"/>
      <c r="X41506" s="119"/>
      <c r="Z41506" s="119"/>
    </row>
    <row r="41507" spans="16:26" x14ac:dyDescent="0.25">
      <c r="P41507" s="119"/>
      <c r="R41507" s="119"/>
      <c r="T41507" s="119"/>
      <c r="V41507" s="119"/>
      <c r="X41507" s="119"/>
      <c r="Z41507" s="119"/>
    </row>
    <row r="41508" spans="16:26" x14ac:dyDescent="0.25">
      <c r="P41508" s="120"/>
      <c r="R41508" s="120"/>
      <c r="T41508" s="120"/>
      <c r="V41508" s="120"/>
      <c r="X41508" s="120"/>
      <c r="Z41508" s="120"/>
    </row>
    <row r="41509" spans="16:26" x14ac:dyDescent="0.25">
      <c r="P41509" s="119"/>
      <c r="R41509" s="119"/>
      <c r="T41509" s="119"/>
      <c r="V41509" s="119"/>
      <c r="X41509" s="119"/>
      <c r="Z41509" s="119"/>
    </row>
    <row r="41510" spans="16:26" x14ac:dyDescent="0.25">
      <c r="P41510" s="119"/>
      <c r="R41510" s="119"/>
      <c r="T41510" s="119"/>
      <c r="V41510" s="119"/>
      <c r="X41510" s="119"/>
      <c r="Z41510" s="119"/>
    </row>
    <row r="41511" spans="16:26" x14ac:dyDescent="0.25">
      <c r="P41511" s="120"/>
      <c r="R41511" s="120"/>
      <c r="T41511" s="120"/>
      <c r="V41511" s="120"/>
      <c r="X41511" s="120"/>
      <c r="Z41511" s="120"/>
    </row>
    <row r="41512" spans="16:26" x14ac:dyDescent="0.25">
      <c r="P41512" s="119"/>
      <c r="R41512" s="119"/>
      <c r="T41512" s="119"/>
      <c r="V41512" s="119"/>
      <c r="X41512" s="119"/>
      <c r="Z41512" s="119"/>
    </row>
    <row r="41513" spans="16:26" x14ac:dyDescent="0.25">
      <c r="P41513" s="120"/>
      <c r="R41513" s="120"/>
      <c r="T41513" s="120"/>
      <c r="V41513" s="120"/>
      <c r="X41513" s="120"/>
      <c r="Z41513" s="120"/>
    </row>
    <row r="41514" spans="16:26" x14ac:dyDescent="0.25">
      <c r="P41514" s="119"/>
      <c r="R41514" s="119"/>
      <c r="T41514" s="119"/>
      <c r="V41514" s="119"/>
      <c r="X41514" s="119"/>
      <c r="Z41514" s="119"/>
    </row>
    <row r="41515" spans="16:26" x14ac:dyDescent="0.25">
      <c r="P41515" s="119"/>
      <c r="R41515" s="119"/>
      <c r="T41515" s="119"/>
      <c r="V41515" s="119"/>
      <c r="X41515" s="119"/>
      <c r="Z41515" s="119"/>
    </row>
    <row r="41516" spans="16:26" x14ac:dyDescent="0.25">
      <c r="P41516" s="119"/>
      <c r="R41516" s="119"/>
      <c r="T41516" s="119"/>
      <c r="V41516" s="119"/>
      <c r="X41516" s="119"/>
      <c r="Z41516" s="119"/>
    </row>
    <row r="41517" spans="16:26" x14ac:dyDescent="0.25">
      <c r="P41517" s="121"/>
      <c r="R41517" s="121"/>
      <c r="T41517" s="121"/>
      <c r="V41517" s="121"/>
      <c r="X41517" s="121"/>
      <c r="Z41517" s="121"/>
    </row>
    <row r="41518" spans="16:26" x14ac:dyDescent="0.25">
      <c r="P41518" s="121"/>
      <c r="R41518" s="121"/>
      <c r="T41518" s="121"/>
      <c r="V41518" s="121"/>
      <c r="X41518" s="121"/>
      <c r="Z41518" s="121"/>
    </row>
    <row r="41519" spans="16:26" x14ac:dyDescent="0.25">
      <c r="P41519" s="121"/>
      <c r="R41519" s="121"/>
      <c r="T41519" s="121"/>
      <c r="V41519" s="121"/>
      <c r="X41519" s="121"/>
      <c r="Z41519" s="121"/>
    </row>
    <row r="41520" spans="16:26" x14ac:dyDescent="0.25">
      <c r="P41520" s="121"/>
      <c r="R41520" s="121"/>
      <c r="T41520" s="121"/>
      <c r="V41520" s="121"/>
      <c r="X41520" s="121"/>
      <c r="Z41520" s="121"/>
    </row>
    <row r="41521" spans="16:26" x14ac:dyDescent="0.25">
      <c r="P41521" s="122"/>
      <c r="R41521" s="122"/>
      <c r="T41521" s="122"/>
      <c r="V41521" s="122"/>
      <c r="X41521" s="122"/>
      <c r="Z41521" s="122"/>
    </row>
    <row r="41522" spans="16:26" x14ac:dyDescent="0.25">
      <c r="P41522" s="118"/>
      <c r="R41522" s="118"/>
      <c r="T41522" s="118"/>
      <c r="V41522" s="118"/>
      <c r="X41522" s="118"/>
      <c r="Z41522" s="118"/>
    </row>
    <row r="41523" spans="16:26" x14ac:dyDescent="0.25">
      <c r="P41523" s="119"/>
      <c r="R41523" s="119"/>
      <c r="T41523" s="119"/>
      <c r="V41523" s="119"/>
      <c r="X41523" s="119"/>
      <c r="Z41523" s="119"/>
    </row>
    <row r="41524" spans="16:26" x14ac:dyDescent="0.25">
      <c r="P41524" s="119"/>
      <c r="R41524" s="119"/>
      <c r="T41524" s="119"/>
      <c r="V41524" s="119"/>
      <c r="X41524" s="119"/>
      <c r="Z41524" s="119"/>
    </row>
    <row r="41525" spans="16:26" x14ac:dyDescent="0.25">
      <c r="P41525" s="120"/>
      <c r="R41525" s="120"/>
      <c r="T41525" s="120"/>
      <c r="V41525" s="120"/>
      <c r="X41525" s="120"/>
      <c r="Z41525" s="120"/>
    </row>
    <row r="41526" spans="16:26" x14ac:dyDescent="0.25">
      <c r="P41526" s="119"/>
      <c r="R41526" s="119"/>
      <c r="T41526" s="119"/>
      <c r="V41526" s="119"/>
      <c r="X41526" s="119"/>
      <c r="Z41526" s="119"/>
    </row>
    <row r="41527" spans="16:26" x14ac:dyDescent="0.25">
      <c r="P41527" s="119"/>
      <c r="R41527" s="119"/>
      <c r="T41527" s="119"/>
      <c r="V41527" s="119"/>
      <c r="X41527" s="119"/>
      <c r="Z41527" s="119"/>
    </row>
    <row r="41528" spans="16:26" x14ac:dyDescent="0.25">
      <c r="P41528" s="120"/>
      <c r="R41528" s="120"/>
      <c r="T41528" s="120"/>
      <c r="V41528" s="120"/>
      <c r="X41528" s="120"/>
      <c r="Z41528" s="120"/>
    </row>
    <row r="41529" spans="16:26" x14ac:dyDescent="0.25">
      <c r="P41529" s="119"/>
      <c r="R41529" s="119"/>
      <c r="T41529" s="119"/>
      <c r="V41529" s="119"/>
      <c r="X41529" s="119"/>
      <c r="Z41529" s="119"/>
    </row>
    <row r="41530" spans="16:26" x14ac:dyDescent="0.25">
      <c r="P41530" s="120"/>
      <c r="R41530" s="120"/>
      <c r="T41530" s="120"/>
      <c r="V41530" s="120"/>
      <c r="X41530" s="120"/>
      <c r="Z41530" s="120"/>
    </row>
    <row r="41531" spans="16:26" x14ac:dyDescent="0.25">
      <c r="P41531" s="119"/>
      <c r="R41531" s="119"/>
      <c r="T41531" s="119"/>
      <c r="V41531" s="119"/>
      <c r="X41531" s="119"/>
      <c r="Z41531" s="119"/>
    </row>
    <row r="41532" spans="16:26" x14ac:dyDescent="0.25">
      <c r="P41532" s="119"/>
      <c r="R41532" s="119"/>
      <c r="T41532" s="119"/>
      <c r="V41532" s="119"/>
      <c r="X41532" s="119"/>
      <c r="Z41532" s="119"/>
    </row>
    <row r="41533" spans="16:26" x14ac:dyDescent="0.25">
      <c r="P41533" s="119"/>
      <c r="R41533" s="119"/>
      <c r="T41533" s="119"/>
      <c r="V41533" s="119"/>
      <c r="X41533" s="119"/>
      <c r="Z41533" s="119"/>
    </row>
    <row r="41534" spans="16:26" x14ac:dyDescent="0.25">
      <c r="P41534" s="121"/>
      <c r="R41534" s="121"/>
      <c r="T41534" s="121"/>
      <c r="V41534" s="121"/>
      <c r="X41534" s="121"/>
      <c r="Z41534" s="121"/>
    </row>
    <row r="41535" spans="16:26" x14ac:dyDescent="0.25">
      <c r="P41535" s="121"/>
      <c r="R41535" s="121"/>
      <c r="T41535" s="121"/>
      <c r="V41535" s="121"/>
      <c r="X41535" s="121"/>
      <c r="Z41535" s="121"/>
    </row>
    <row r="41536" spans="16:26" x14ac:dyDescent="0.25">
      <c r="P41536" s="121"/>
      <c r="R41536" s="121"/>
      <c r="T41536" s="121"/>
      <c r="V41536" s="121"/>
      <c r="X41536" s="121"/>
      <c r="Z41536" s="121"/>
    </row>
    <row r="41537" spans="16:26" x14ac:dyDescent="0.25">
      <c r="P41537" s="121"/>
      <c r="R41537" s="121"/>
      <c r="T41537" s="121"/>
      <c r="V41537" s="121"/>
      <c r="X41537" s="121"/>
      <c r="Z41537" s="121"/>
    </row>
    <row r="41538" spans="16:26" x14ac:dyDescent="0.25">
      <c r="P41538" s="122"/>
      <c r="R41538" s="122"/>
      <c r="T41538" s="122"/>
      <c r="V41538" s="122"/>
      <c r="X41538" s="122"/>
      <c r="Z41538" s="122"/>
    </row>
    <row r="41539" spans="16:26" x14ac:dyDescent="0.25">
      <c r="P41539" s="118"/>
      <c r="R41539" s="118"/>
      <c r="T41539" s="118"/>
      <c r="V41539" s="118"/>
      <c r="X41539" s="118"/>
      <c r="Z41539" s="118"/>
    </row>
    <row r="41540" spans="16:26" x14ac:dyDescent="0.25">
      <c r="P41540" s="119"/>
      <c r="R41540" s="119"/>
      <c r="T41540" s="119"/>
      <c r="V41540" s="119"/>
      <c r="X41540" s="119"/>
      <c r="Z41540" s="119"/>
    </row>
    <row r="41541" spans="16:26" x14ac:dyDescent="0.25">
      <c r="P41541" s="119"/>
      <c r="R41541" s="119"/>
      <c r="T41541" s="119"/>
      <c r="V41541" s="119"/>
      <c r="X41541" s="119"/>
      <c r="Z41541" s="119"/>
    </row>
    <row r="41542" spans="16:26" x14ac:dyDescent="0.25">
      <c r="P41542" s="120"/>
      <c r="R41542" s="120"/>
      <c r="T41542" s="120"/>
      <c r="V41542" s="120"/>
      <c r="X41542" s="120"/>
      <c r="Z41542" s="120"/>
    </row>
    <row r="41543" spans="16:26" x14ac:dyDescent="0.25">
      <c r="P41543" s="119"/>
      <c r="R41543" s="119"/>
      <c r="T41543" s="119"/>
      <c r="V41543" s="119"/>
      <c r="X41543" s="119"/>
      <c r="Z41543" s="119"/>
    </row>
    <row r="41544" spans="16:26" x14ac:dyDescent="0.25">
      <c r="P41544" s="119"/>
      <c r="R41544" s="119"/>
      <c r="T41544" s="119"/>
      <c r="V41544" s="119"/>
      <c r="X41544" s="119"/>
      <c r="Z41544" s="119"/>
    </row>
    <row r="41545" spans="16:26" x14ac:dyDescent="0.25">
      <c r="P41545" s="120"/>
      <c r="R41545" s="120"/>
      <c r="T41545" s="120"/>
      <c r="V41545" s="120"/>
      <c r="X41545" s="120"/>
      <c r="Z41545" s="120"/>
    </row>
    <row r="41546" spans="16:26" x14ac:dyDescent="0.25">
      <c r="P41546" s="119"/>
      <c r="R41546" s="119"/>
      <c r="T41546" s="119"/>
      <c r="V41546" s="119"/>
      <c r="X41546" s="119"/>
      <c r="Z41546" s="119"/>
    </row>
    <row r="41547" spans="16:26" x14ac:dyDescent="0.25">
      <c r="P41547" s="120"/>
      <c r="R41547" s="120"/>
      <c r="T41547" s="120"/>
      <c r="V41547" s="120"/>
      <c r="X41547" s="120"/>
      <c r="Z41547" s="120"/>
    </row>
    <row r="41548" spans="16:26" x14ac:dyDescent="0.25">
      <c r="P41548" s="119"/>
      <c r="R41548" s="119"/>
      <c r="T41548" s="119"/>
      <c r="V41548" s="119"/>
      <c r="X41548" s="119"/>
      <c r="Z41548" s="119"/>
    </row>
    <row r="41549" spans="16:26" x14ac:dyDescent="0.25">
      <c r="P41549" s="119"/>
      <c r="R41549" s="119"/>
      <c r="T41549" s="119"/>
      <c r="V41549" s="119"/>
      <c r="X41549" s="119"/>
      <c r="Z41549" s="119"/>
    </row>
    <row r="41550" spans="16:26" x14ac:dyDescent="0.25">
      <c r="P41550" s="119"/>
      <c r="R41550" s="119"/>
      <c r="T41550" s="119"/>
      <c r="V41550" s="119"/>
      <c r="X41550" s="119"/>
      <c r="Z41550" s="119"/>
    </row>
    <row r="41551" spans="16:26" x14ac:dyDescent="0.25">
      <c r="P41551" s="121"/>
      <c r="R41551" s="121"/>
      <c r="T41551" s="121"/>
      <c r="V41551" s="121"/>
      <c r="X41551" s="121"/>
      <c r="Z41551" s="121"/>
    </row>
    <row r="41552" spans="16:26" x14ac:dyDescent="0.25">
      <c r="P41552" s="121"/>
      <c r="R41552" s="121"/>
      <c r="T41552" s="121"/>
      <c r="V41552" s="121"/>
      <c r="X41552" s="121"/>
      <c r="Z41552" s="121"/>
    </row>
    <row r="41553" spans="16:26" x14ac:dyDescent="0.25">
      <c r="P41553" s="121"/>
      <c r="R41553" s="121"/>
      <c r="T41553" s="121"/>
      <c r="V41553" s="121"/>
      <c r="X41553" s="121"/>
      <c r="Z41553" s="121"/>
    </row>
    <row r="41554" spans="16:26" x14ac:dyDescent="0.25">
      <c r="P41554" s="121"/>
      <c r="R41554" s="121"/>
      <c r="T41554" s="121"/>
      <c r="V41554" s="121"/>
      <c r="X41554" s="121"/>
      <c r="Z41554" s="121"/>
    </row>
    <row r="41555" spans="16:26" x14ac:dyDescent="0.25">
      <c r="P41555" s="122"/>
      <c r="R41555" s="122"/>
      <c r="T41555" s="122"/>
      <c r="V41555" s="122"/>
      <c r="X41555" s="122"/>
      <c r="Z41555" s="122"/>
    </row>
    <row r="41556" spans="16:26" x14ac:dyDescent="0.25">
      <c r="P41556" s="118"/>
      <c r="R41556" s="118"/>
      <c r="T41556" s="118"/>
      <c r="V41556" s="118"/>
      <c r="X41556" s="118"/>
      <c r="Z41556" s="118"/>
    </row>
    <row r="41557" spans="16:26" x14ac:dyDescent="0.25">
      <c r="P41557" s="119"/>
      <c r="R41557" s="119"/>
      <c r="T41557" s="119"/>
      <c r="V41557" s="119"/>
      <c r="X41557" s="119"/>
      <c r="Z41557" s="119"/>
    </row>
    <row r="41558" spans="16:26" x14ac:dyDescent="0.25">
      <c r="P41558" s="119"/>
      <c r="R41558" s="119"/>
      <c r="T41558" s="119"/>
      <c r="V41558" s="119"/>
      <c r="X41558" s="119"/>
      <c r="Z41558" s="119"/>
    </row>
    <row r="41559" spans="16:26" x14ac:dyDescent="0.25">
      <c r="P41559" s="120"/>
      <c r="R41559" s="120"/>
      <c r="T41559" s="120"/>
      <c r="V41559" s="120"/>
      <c r="X41559" s="120"/>
      <c r="Z41559" s="120"/>
    </row>
    <row r="41560" spans="16:26" x14ac:dyDescent="0.25">
      <c r="P41560" s="119"/>
      <c r="R41560" s="119"/>
      <c r="T41560" s="119"/>
      <c r="V41560" s="119"/>
      <c r="X41560" s="119"/>
      <c r="Z41560" s="119"/>
    </row>
    <row r="41561" spans="16:26" x14ac:dyDescent="0.25">
      <c r="P41561" s="119"/>
      <c r="R41561" s="119"/>
      <c r="T41561" s="119"/>
      <c r="V41561" s="119"/>
      <c r="X41561" s="119"/>
      <c r="Z41561" s="119"/>
    </row>
    <row r="41562" spans="16:26" x14ac:dyDescent="0.25">
      <c r="P41562" s="120"/>
      <c r="R41562" s="120"/>
      <c r="T41562" s="120"/>
      <c r="V41562" s="120"/>
      <c r="X41562" s="120"/>
      <c r="Z41562" s="120"/>
    </row>
    <row r="41563" spans="16:26" x14ac:dyDescent="0.25">
      <c r="P41563" s="119"/>
      <c r="R41563" s="119"/>
      <c r="T41563" s="119"/>
      <c r="V41563" s="119"/>
      <c r="X41563" s="119"/>
      <c r="Z41563" s="119"/>
    </row>
    <row r="41564" spans="16:26" x14ac:dyDescent="0.25">
      <c r="P41564" s="120"/>
      <c r="R41564" s="120"/>
      <c r="T41564" s="120"/>
      <c r="V41564" s="120"/>
      <c r="X41564" s="120"/>
      <c r="Z41564" s="120"/>
    </row>
    <row r="41565" spans="16:26" x14ac:dyDescent="0.25">
      <c r="P41565" s="119"/>
      <c r="R41565" s="119"/>
      <c r="T41565" s="119"/>
      <c r="V41565" s="119"/>
      <c r="X41565" s="119"/>
      <c r="Z41565" s="119"/>
    </row>
    <row r="41566" spans="16:26" x14ac:dyDescent="0.25">
      <c r="P41566" s="119"/>
      <c r="R41566" s="119"/>
      <c r="T41566" s="119"/>
      <c r="V41566" s="119"/>
      <c r="X41566" s="119"/>
      <c r="Z41566" s="119"/>
    </row>
    <row r="41567" spans="16:26" x14ac:dyDescent="0.25">
      <c r="P41567" s="119"/>
      <c r="R41567" s="119"/>
      <c r="T41567" s="119"/>
      <c r="V41567" s="119"/>
      <c r="X41567" s="119"/>
      <c r="Z41567" s="119"/>
    </row>
    <row r="41568" spans="16:26" x14ac:dyDescent="0.25">
      <c r="P41568" s="121"/>
      <c r="R41568" s="121"/>
      <c r="T41568" s="121"/>
      <c r="V41568" s="121"/>
      <c r="X41568" s="121"/>
      <c r="Z41568" s="121"/>
    </row>
    <row r="41569" spans="16:26" x14ac:dyDescent="0.25">
      <c r="P41569" s="121"/>
      <c r="R41569" s="121"/>
      <c r="T41569" s="121"/>
      <c r="V41569" s="121"/>
      <c r="X41569" s="121"/>
      <c r="Z41569" s="121"/>
    </row>
    <row r="41570" spans="16:26" x14ac:dyDescent="0.25">
      <c r="P41570" s="121"/>
      <c r="R41570" s="121"/>
      <c r="T41570" s="121"/>
      <c r="V41570" s="121"/>
      <c r="X41570" s="121"/>
      <c r="Z41570" s="121"/>
    </row>
    <row r="41571" spans="16:26" x14ac:dyDescent="0.25">
      <c r="P41571" s="121"/>
      <c r="R41571" s="121"/>
      <c r="T41571" s="121"/>
      <c r="V41571" s="121"/>
      <c r="X41571" s="121"/>
      <c r="Z41571" s="121"/>
    </row>
    <row r="41572" spans="16:26" x14ac:dyDescent="0.25">
      <c r="P41572" s="122"/>
      <c r="R41572" s="122"/>
      <c r="T41572" s="122"/>
      <c r="V41572" s="122"/>
      <c r="X41572" s="122"/>
      <c r="Z41572" s="122"/>
    </row>
    <row r="41573" spans="16:26" x14ac:dyDescent="0.25">
      <c r="P41573" s="118"/>
      <c r="R41573" s="118"/>
      <c r="T41573" s="118"/>
      <c r="V41573" s="118"/>
      <c r="X41573" s="118"/>
      <c r="Z41573" s="118"/>
    </row>
    <row r="41574" spans="16:26" x14ac:dyDescent="0.25">
      <c r="P41574" s="119"/>
      <c r="R41574" s="119"/>
      <c r="T41574" s="119"/>
      <c r="V41574" s="119"/>
      <c r="X41574" s="119"/>
      <c r="Z41574" s="119"/>
    </row>
    <row r="41575" spans="16:26" x14ac:dyDescent="0.25">
      <c r="P41575" s="119"/>
      <c r="R41575" s="119"/>
      <c r="T41575" s="119"/>
      <c r="V41575" s="119"/>
      <c r="X41575" s="119"/>
      <c r="Z41575" s="119"/>
    </row>
    <row r="41576" spans="16:26" x14ac:dyDescent="0.25">
      <c r="P41576" s="120"/>
      <c r="R41576" s="120"/>
      <c r="T41576" s="120"/>
      <c r="V41576" s="120"/>
      <c r="X41576" s="120"/>
      <c r="Z41576" s="120"/>
    </row>
    <row r="41577" spans="16:26" x14ac:dyDescent="0.25">
      <c r="P41577" s="119"/>
      <c r="R41577" s="119"/>
      <c r="T41577" s="119"/>
      <c r="V41577" s="119"/>
      <c r="X41577" s="119"/>
      <c r="Z41577" s="119"/>
    </row>
    <row r="41578" spans="16:26" x14ac:dyDescent="0.25">
      <c r="P41578" s="119"/>
      <c r="R41578" s="119"/>
      <c r="T41578" s="119"/>
      <c r="V41578" s="119"/>
      <c r="X41578" s="119"/>
      <c r="Z41578" s="119"/>
    </row>
    <row r="41579" spans="16:26" x14ac:dyDescent="0.25">
      <c r="P41579" s="120"/>
      <c r="R41579" s="120"/>
      <c r="T41579" s="120"/>
      <c r="V41579" s="120"/>
      <c r="X41579" s="120"/>
      <c r="Z41579" s="120"/>
    </row>
    <row r="41580" spans="16:26" x14ac:dyDescent="0.25">
      <c r="P41580" s="119"/>
      <c r="R41580" s="119"/>
      <c r="T41580" s="119"/>
      <c r="V41580" s="119"/>
      <c r="X41580" s="119"/>
      <c r="Z41580" s="119"/>
    </row>
    <row r="41581" spans="16:26" x14ac:dyDescent="0.25">
      <c r="P41581" s="120"/>
      <c r="R41581" s="120"/>
      <c r="T41581" s="120"/>
      <c r="V41581" s="120"/>
      <c r="X41581" s="120"/>
      <c r="Z41581" s="120"/>
    </row>
    <row r="41582" spans="16:26" x14ac:dyDescent="0.25">
      <c r="P41582" s="119"/>
      <c r="R41582" s="119"/>
      <c r="T41582" s="119"/>
      <c r="V41582" s="119"/>
      <c r="X41582" s="119"/>
      <c r="Z41582" s="119"/>
    </row>
    <row r="41583" spans="16:26" x14ac:dyDescent="0.25">
      <c r="P41583" s="119"/>
      <c r="R41583" s="119"/>
      <c r="T41583" s="119"/>
      <c r="V41583" s="119"/>
      <c r="X41583" s="119"/>
      <c r="Z41583" s="119"/>
    </row>
    <row r="41584" spans="16:26" x14ac:dyDescent="0.25">
      <c r="P41584" s="119"/>
      <c r="R41584" s="119"/>
      <c r="T41584" s="119"/>
      <c r="V41584" s="119"/>
      <c r="X41584" s="119"/>
      <c r="Z41584" s="119"/>
    </row>
    <row r="41585" spans="16:26" x14ac:dyDescent="0.25">
      <c r="P41585" s="121"/>
      <c r="R41585" s="121"/>
      <c r="T41585" s="121"/>
      <c r="V41585" s="121"/>
      <c r="X41585" s="121"/>
      <c r="Z41585" s="121"/>
    </row>
    <row r="41586" spans="16:26" x14ac:dyDescent="0.25">
      <c r="P41586" s="121"/>
      <c r="R41586" s="121"/>
      <c r="T41586" s="121"/>
      <c r="V41586" s="121"/>
      <c r="X41586" s="121"/>
      <c r="Z41586" s="121"/>
    </row>
    <row r="41587" spans="16:26" x14ac:dyDescent="0.25">
      <c r="P41587" s="121"/>
      <c r="R41587" s="121"/>
      <c r="T41587" s="121"/>
      <c r="V41587" s="121"/>
      <c r="X41587" s="121"/>
      <c r="Z41587" s="121"/>
    </row>
    <row r="41588" spans="16:26" x14ac:dyDescent="0.25">
      <c r="P41588" s="121"/>
      <c r="R41588" s="121"/>
      <c r="T41588" s="121"/>
      <c r="V41588" s="121"/>
      <c r="X41588" s="121"/>
      <c r="Z41588" s="121"/>
    </row>
    <row r="41589" spans="16:26" x14ac:dyDescent="0.25">
      <c r="P41589" s="122"/>
      <c r="R41589" s="122"/>
      <c r="T41589" s="122"/>
      <c r="V41589" s="122"/>
      <c r="X41589" s="122"/>
      <c r="Z41589" s="122"/>
    </row>
    <row r="41590" spans="16:26" x14ac:dyDescent="0.25">
      <c r="P41590" s="118"/>
      <c r="R41590" s="118"/>
      <c r="T41590" s="118"/>
      <c r="V41590" s="118"/>
      <c r="X41590" s="118"/>
      <c r="Z41590" s="118"/>
    </row>
    <row r="41591" spans="16:26" x14ac:dyDescent="0.25">
      <c r="P41591" s="119"/>
      <c r="R41591" s="119"/>
      <c r="T41591" s="119"/>
      <c r="V41591" s="119"/>
      <c r="X41591" s="119"/>
      <c r="Z41591" s="119"/>
    </row>
    <row r="41592" spans="16:26" x14ac:dyDescent="0.25">
      <c r="P41592" s="119"/>
      <c r="R41592" s="119"/>
      <c r="T41592" s="119"/>
      <c r="V41592" s="119"/>
      <c r="X41592" s="119"/>
      <c r="Z41592" s="119"/>
    </row>
    <row r="41593" spans="16:26" x14ac:dyDescent="0.25">
      <c r="P41593" s="120"/>
      <c r="R41593" s="120"/>
      <c r="T41593" s="120"/>
      <c r="V41593" s="120"/>
      <c r="X41593" s="120"/>
      <c r="Z41593" s="120"/>
    </row>
    <row r="41594" spans="16:26" x14ac:dyDescent="0.25">
      <c r="P41594" s="119"/>
      <c r="R41594" s="119"/>
      <c r="T41594" s="119"/>
      <c r="V41594" s="119"/>
      <c r="X41594" s="119"/>
      <c r="Z41594" s="119"/>
    </row>
    <row r="41595" spans="16:26" x14ac:dyDescent="0.25">
      <c r="P41595" s="119"/>
      <c r="R41595" s="119"/>
      <c r="T41595" s="119"/>
      <c r="V41595" s="119"/>
      <c r="X41595" s="119"/>
      <c r="Z41595" s="119"/>
    </row>
    <row r="41596" spans="16:26" x14ac:dyDescent="0.25">
      <c r="P41596" s="120"/>
      <c r="R41596" s="120"/>
      <c r="T41596" s="120"/>
      <c r="V41596" s="120"/>
      <c r="X41596" s="120"/>
      <c r="Z41596" s="120"/>
    </row>
    <row r="41597" spans="16:26" x14ac:dyDescent="0.25">
      <c r="P41597" s="119"/>
      <c r="R41597" s="119"/>
      <c r="T41597" s="119"/>
      <c r="V41597" s="119"/>
      <c r="X41597" s="119"/>
      <c r="Z41597" s="119"/>
    </row>
    <row r="41598" spans="16:26" x14ac:dyDescent="0.25">
      <c r="P41598" s="120"/>
      <c r="R41598" s="120"/>
      <c r="T41598" s="120"/>
      <c r="V41598" s="120"/>
      <c r="X41598" s="120"/>
      <c r="Z41598" s="120"/>
    </row>
    <row r="41599" spans="16:26" x14ac:dyDescent="0.25">
      <c r="P41599" s="119"/>
      <c r="R41599" s="119"/>
      <c r="T41599" s="119"/>
      <c r="V41599" s="119"/>
      <c r="X41599" s="119"/>
      <c r="Z41599" s="119"/>
    </row>
    <row r="41600" spans="16:26" x14ac:dyDescent="0.25">
      <c r="P41600" s="119"/>
      <c r="R41600" s="119"/>
      <c r="T41600" s="119"/>
      <c r="V41600" s="119"/>
      <c r="X41600" s="119"/>
      <c r="Z41600" s="119"/>
    </row>
    <row r="41601" spans="16:26" x14ac:dyDescent="0.25">
      <c r="P41601" s="119"/>
      <c r="R41601" s="119"/>
      <c r="T41601" s="119"/>
      <c r="V41601" s="119"/>
      <c r="X41601" s="119"/>
      <c r="Z41601" s="119"/>
    </row>
    <row r="41602" spans="16:26" x14ac:dyDescent="0.25">
      <c r="P41602" s="121"/>
      <c r="R41602" s="121"/>
      <c r="T41602" s="121"/>
      <c r="V41602" s="121"/>
      <c r="X41602" s="121"/>
      <c r="Z41602" s="121"/>
    </row>
    <row r="41603" spans="16:26" x14ac:dyDescent="0.25">
      <c r="P41603" s="121"/>
      <c r="R41603" s="121"/>
      <c r="T41603" s="121"/>
      <c r="V41603" s="121"/>
      <c r="X41603" s="121"/>
      <c r="Z41603" s="121"/>
    </row>
    <row r="41604" spans="16:26" x14ac:dyDescent="0.25">
      <c r="P41604" s="121"/>
      <c r="R41604" s="121"/>
      <c r="T41604" s="121"/>
      <c r="V41604" s="121"/>
      <c r="X41604" s="121"/>
      <c r="Z41604" s="121"/>
    </row>
    <row r="41605" spans="16:26" x14ac:dyDescent="0.25">
      <c r="P41605" s="121"/>
      <c r="R41605" s="121"/>
      <c r="T41605" s="121"/>
      <c r="V41605" s="121"/>
      <c r="X41605" s="121"/>
      <c r="Z41605" s="121"/>
    </row>
    <row r="41606" spans="16:26" x14ac:dyDescent="0.25">
      <c r="P41606" s="122"/>
      <c r="R41606" s="122"/>
      <c r="T41606" s="122"/>
      <c r="V41606" s="122"/>
      <c r="X41606" s="122"/>
      <c r="Z41606" s="122"/>
    </row>
    <row r="41607" spans="16:26" x14ac:dyDescent="0.25">
      <c r="P41607" s="118"/>
      <c r="R41607" s="118"/>
      <c r="T41607" s="118"/>
      <c r="V41607" s="118"/>
      <c r="X41607" s="118"/>
      <c r="Z41607" s="118"/>
    </row>
    <row r="41608" spans="16:26" x14ac:dyDescent="0.25">
      <c r="P41608" s="119"/>
      <c r="R41608" s="119"/>
      <c r="T41608" s="119"/>
      <c r="V41608" s="119"/>
      <c r="X41608" s="119"/>
      <c r="Z41608" s="119"/>
    </row>
    <row r="41609" spans="16:26" x14ac:dyDescent="0.25">
      <c r="P41609" s="119"/>
      <c r="R41609" s="119"/>
      <c r="T41609" s="119"/>
      <c r="V41609" s="119"/>
      <c r="X41609" s="119"/>
      <c r="Z41609" s="119"/>
    </row>
    <row r="41610" spans="16:26" x14ac:dyDescent="0.25">
      <c r="P41610" s="120"/>
      <c r="R41610" s="120"/>
      <c r="T41610" s="120"/>
      <c r="V41610" s="120"/>
      <c r="X41610" s="120"/>
      <c r="Z41610" s="120"/>
    </row>
    <row r="41611" spans="16:26" x14ac:dyDescent="0.25">
      <c r="P41611" s="119"/>
      <c r="R41611" s="119"/>
      <c r="T41611" s="119"/>
      <c r="V41611" s="119"/>
      <c r="X41611" s="119"/>
      <c r="Z41611" s="119"/>
    </row>
    <row r="41612" spans="16:26" x14ac:dyDescent="0.25">
      <c r="P41612" s="119"/>
      <c r="R41612" s="119"/>
      <c r="T41612" s="119"/>
      <c r="V41612" s="119"/>
      <c r="X41612" s="119"/>
      <c r="Z41612" s="119"/>
    </row>
    <row r="41613" spans="16:26" x14ac:dyDescent="0.25">
      <c r="P41613" s="120"/>
      <c r="R41613" s="120"/>
      <c r="T41613" s="120"/>
      <c r="V41613" s="120"/>
      <c r="X41613" s="120"/>
      <c r="Z41613" s="120"/>
    </row>
    <row r="41614" spans="16:26" x14ac:dyDescent="0.25">
      <c r="P41614" s="119"/>
      <c r="R41614" s="119"/>
      <c r="T41614" s="119"/>
      <c r="V41614" s="119"/>
      <c r="X41614" s="119"/>
      <c r="Z41614" s="119"/>
    </row>
    <row r="41615" spans="16:26" x14ac:dyDescent="0.25">
      <c r="P41615" s="120"/>
      <c r="R41615" s="120"/>
      <c r="T41615" s="120"/>
      <c r="V41615" s="120"/>
      <c r="X41615" s="120"/>
      <c r="Z41615" s="120"/>
    </row>
    <row r="41616" spans="16:26" x14ac:dyDescent="0.25">
      <c r="P41616" s="119"/>
      <c r="R41616" s="119"/>
      <c r="T41616" s="119"/>
      <c r="V41616" s="119"/>
      <c r="X41616" s="119"/>
      <c r="Z41616" s="119"/>
    </row>
    <row r="41617" spans="16:26" x14ac:dyDescent="0.25">
      <c r="P41617" s="119"/>
      <c r="R41617" s="119"/>
      <c r="T41617" s="119"/>
      <c r="V41617" s="119"/>
      <c r="X41617" s="119"/>
      <c r="Z41617" s="119"/>
    </row>
    <row r="41618" spans="16:26" x14ac:dyDescent="0.25">
      <c r="P41618" s="119"/>
      <c r="R41618" s="119"/>
      <c r="T41618" s="119"/>
      <c r="V41618" s="119"/>
      <c r="X41618" s="119"/>
      <c r="Z41618" s="119"/>
    </row>
    <row r="41619" spans="16:26" x14ac:dyDescent="0.25">
      <c r="P41619" s="121"/>
      <c r="R41619" s="121"/>
      <c r="T41619" s="121"/>
      <c r="V41619" s="121"/>
      <c r="X41619" s="121"/>
      <c r="Z41619" s="121"/>
    </row>
    <row r="41620" spans="16:26" x14ac:dyDescent="0.25">
      <c r="P41620" s="121"/>
      <c r="R41620" s="121"/>
      <c r="T41620" s="121"/>
      <c r="V41620" s="121"/>
      <c r="X41620" s="121"/>
      <c r="Z41620" s="121"/>
    </row>
    <row r="41621" spans="16:26" x14ac:dyDescent="0.25">
      <c r="P41621" s="121"/>
      <c r="R41621" s="121"/>
      <c r="T41621" s="121"/>
      <c r="V41621" s="121"/>
      <c r="X41621" s="121"/>
      <c r="Z41621" s="121"/>
    </row>
    <row r="41622" spans="16:26" x14ac:dyDescent="0.25">
      <c r="P41622" s="121"/>
      <c r="R41622" s="121"/>
      <c r="T41622" s="121"/>
      <c r="V41622" s="121"/>
      <c r="X41622" s="121"/>
      <c r="Z41622" s="121"/>
    </row>
    <row r="41623" spans="16:26" x14ac:dyDescent="0.25">
      <c r="P41623" s="122"/>
      <c r="R41623" s="122"/>
      <c r="T41623" s="122"/>
      <c r="V41623" s="122"/>
      <c r="X41623" s="122"/>
      <c r="Z41623" s="122"/>
    </row>
    <row r="41624" spans="16:26" x14ac:dyDescent="0.25">
      <c r="P41624" s="118"/>
      <c r="R41624" s="118"/>
      <c r="T41624" s="118"/>
      <c r="V41624" s="118"/>
      <c r="X41624" s="118"/>
      <c r="Z41624" s="118"/>
    </row>
    <row r="41625" spans="16:26" x14ac:dyDescent="0.25">
      <c r="P41625" s="119"/>
      <c r="R41625" s="119"/>
      <c r="T41625" s="119"/>
      <c r="V41625" s="119"/>
      <c r="X41625" s="119"/>
      <c r="Z41625" s="119"/>
    </row>
    <row r="41626" spans="16:26" x14ac:dyDescent="0.25">
      <c r="P41626" s="119"/>
      <c r="R41626" s="119"/>
      <c r="T41626" s="119"/>
      <c r="V41626" s="119"/>
      <c r="X41626" s="119"/>
      <c r="Z41626" s="119"/>
    </row>
    <row r="41627" spans="16:26" x14ac:dyDescent="0.25">
      <c r="P41627" s="120"/>
      <c r="R41627" s="120"/>
      <c r="T41627" s="120"/>
      <c r="V41627" s="120"/>
      <c r="X41627" s="120"/>
      <c r="Z41627" s="120"/>
    </row>
    <row r="41628" spans="16:26" x14ac:dyDescent="0.25">
      <c r="P41628" s="119"/>
      <c r="R41628" s="119"/>
      <c r="T41628" s="119"/>
      <c r="V41628" s="119"/>
      <c r="X41628" s="119"/>
      <c r="Z41628" s="119"/>
    </row>
    <row r="41629" spans="16:26" x14ac:dyDescent="0.25">
      <c r="P41629" s="119"/>
      <c r="R41629" s="119"/>
      <c r="T41629" s="119"/>
      <c r="V41629" s="119"/>
      <c r="X41629" s="119"/>
      <c r="Z41629" s="119"/>
    </row>
    <row r="41630" spans="16:26" x14ac:dyDescent="0.25">
      <c r="P41630" s="120"/>
      <c r="R41630" s="120"/>
      <c r="T41630" s="120"/>
      <c r="V41630" s="120"/>
      <c r="X41630" s="120"/>
      <c r="Z41630" s="120"/>
    </row>
    <row r="41631" spans="16:26" x14ac:dyDescent="0.25">
      <c r="P41631" s="119"/>
      <c r="R41631" s="119"/>
      <c r="T41631" s="119"/>
      <c r="V41631" s="119"/>
      <c r="X41631" s="119"/>
      <c r="Z41631" s="119"/>
    </row>
    <row r="41632" spans="16:26" x14ac:dyDescent="0.25">
      <c r="P41632" s="120"/>
      <c r="R41632" s="120"/>
      <c r="T41632" s="120"/>
      <c r="V41632" s="120"/>
      <c r="X41632" s="120"/>
      <c r="Z41632" s="120"/>
    </row>
    <row r="41633" spans="16:26" x14ac:dyDescent="0.25">
      <c r="P41633" s="119"/>
      <c r="R41633" s="119"/>
      <c r="T41633" s="119"/>
      <c r="V41633" s="119"/>
      <c r="X41633" s="119"/>
      <c r="Z41633" s="119"/>
    </row>
    <row r="41634" spans="16:26" x14ac:dyDescent="0.25">
      <c r="P41634" s="119"/>
      <c r="R41634" s="119"/>
      <c r="T41634" s="119"/>
      <c r="V41634" s="119"/>
      <c r="X41634" s="119"/>
      <c r="Z41634" s="119"/>
    </row>
    <row r="41635" spans="16:26" x14ac:dyDescent="0.25">
      <c r="P41635" s="119"/>
      <c r="R41635" s="119"/>
      <c r="T41635" s="119"/>
      <c r="V41635" s="119"/>
      <c r="X41635" s="119"/>
      <c r="Z41635" s="119"/>
    </row>
    <row r="41636" spans="16:26" x14ac:dyDescent="0.25">
      <c r="P41636" s="121"/>
      <c r="R41636" s="121"/>
      <c r="T41636" s="121"/>
      <c r="V41636" s="121"/>
      <c r="X41636" s="121"/>
      <c r="Z41636" s="121"/>
    </row>
    <row r="41637" spans="16:26" x14ac:dyDescent="0.25">
      <c r="P41637" s="121"/>
      <c r="R41637" s="121"/>
      <c r="T41637" s="121"/>
      <c r="V41637" s="121"/>
      <c r="X41637" s="121"/>
      <c r="Z41637" s="121"/>
    </row>
    <row r="41638" spans="16:26" x14ac:dyDescent="0.25">
      <c r="P41638" s="121"/>
      <c r="R41638" s="121"/>
      <c r="T41638" s="121"/>
      <c r="V41638" s="121"/>
      <c r="X41638" s="121"/>
      <c r="Z41638" s="121"/>
    </row>
    <row r="41639" spans="16:26" x14ac:dyDescent="0.25">
      <c r="P41639" s="121"/>
      <c r="R41639" s="121"/>
      <c r="T41639" s="121"/>
      <c r="V41639" s="121"/>
      <c r="X41639" s="121"/>
      <c r="Z41639" s="121"/>
    </row>
    <row r="41640" spans="16:26" x14ac:dyDescent="0.25">
      <c r="P41640" s="122"/>
      <c r="R41640" s="122"/>
      <c r="T41640" s="122"/>
      <c r="V41640" s="122"/>
      <c r="X41640" s="122"/>
      <c r="Z41640" s="122"/>
    </row>
    <row r="41641" spans="16:26" x14ac:dyDescent="0.25">
      <c r="P41641" s="118"/>
      <c r="R41641" s="118"/>
      <c r="T41641" s="118"/>
      <c r="V41641" s="118"/>
      <c r="X41641" s="118"/>
      <c r="Z41641" s="118"/>
    </row>
    <row r="41642" spans="16:26" x14ac:dyDescent="0.25">
      <c r="P41642" s="119"/>
      <c r="R41642" s="119"/>
      <c r="T41642" s="119"/>
      <c r="V41642" s="119"/>
      <c r="X41642" s="119"/>
      <c r="Z41642" s="119"/>
    </row>
    <row r="41643" spans="16:26" x14ac:dyDescent="0.25">
      <c r="P41643" s="119"/>
      <c r="R41643" s="119"/>
      <c r="T41643" s="119"/>
      <c r="V41643" s="119"/>
      <c r="X41643" s="119"/>
      <c r="Z41643" s="119"/>
    </row>
    <row r="41644" spans="16:26" x14ac:dyDescent="0.25">
      <c r="P41644" s="120"/>
      <c r="R41644" s="120"/>
      <c r="T41644" s="120"/>
      <c r="V41644" s="120"/>
      <c r="X41644" s="120"/>
      <c r="Z41644" s="120"/>
    </row>
    <row r="41645" spans="16:26" x14ac:dyDescent="0.25">
      <c r="P41645" s="119"/>
      <c r="R41645" s="119"/>
      <c r="T41645" s="119"/>
      <c r="V41645" s="119"/>
      <c r="X41645" s="119"/>
      <c r="Z41645" s="119"/>
    </row>
    <row r="41646" spans="16:26" x14ac:dyDescent="0.25">
      <c r="P41646" s="119"/>
      <c r="R41646" s="119"/>
      <c r="T41646" s="119"/>
      <c r="V41646" s="119"/>
      <c r="X41646" s="119"/>
      <c r="Z41646" s="119"/>
    </row>
    <row r="41647" spans="16:26" x14ac:dyDescent="0.25">
      <c r="P41647" s="120"/>
      <c r="R41647" s="120"/>
      <c r="T41647" s="120"/>
      <c r="V41647" s="120"/>
      <c r="X41647" s="120"/>
      <c r="Z41647" s="120"/>
    </row>
    <row r="41648" spans="16:26" x14ac:dyDescent="0.25">
      <c r="P41648" s="119"/>
      <c r="R41648" s="119"/>
      <c r="T41648" s="119"/>
      <c r="V41648" s="119"/>
      <c r="X41648" s="119"/>
      <c r="Z41648" s="119"/>
    </row>
    <row r="41649" spans="16:26" x14ac:dyDescent="0.25">
      <c r="P41649" s="120"/>
      <c r="R41649" s="120"/>
      <c r="T41649" s="120"/>
      <c r="V41649" s="120"/>
      <c r="X41649" s="120"/>
      <c r="Z41649" s="120"/>
    </row>
    <row r="41650" spans="16:26" x14ac:dyDescent="0.25">
      <c r="P41650" s="119"/>
      <c r="R41650" s="119"/>
      <c r="T41650" s="119"/>
      <c r="V41650" s="119"/>
      <c r="X41650" s="119"/>
      <c r="Z41650" s="119"/>
    </row>
    <row r="41651" spans="16:26" x14ac:dyDescent="0.25">
      <c r="P41651" s="119"/>
      <c r="R41651" s="119"/>
      <c r="T41651" s="119"/>
      <c r="V41651" s="119"/>
      <c r="X41651" s="119"/>
      <c r="Z41651" s="119"/>
    </row>
    <row r="41652" spans="16:26" x14ac:dyDescent="0.25">
      <c r="P41652" s="119"/>
      <c r="R41652" s="119"/>
      <c r="T41652" s="119"/>
      <c r="V41652" s="119"/>
      <c r="X41652" s="119"/>
      <c r="Z41652" s="119"/>
    </row>
    <row r="41653" spans="16:26" x14ac:dyDescent="0.25">
      <c r="P41653" s="121"/>
      <c r="R41653" s="121"/>
      <c r="T41653" s="121"/>
      <c r="V41653" s="121"/>
      <c r="X41653" s="121"/>
      <c r="Z41653" s="121"/>
    </row>
    <row r="41654" spans="16:26" x14ac:dyDescent="0.25">
      <c r="P41654" s="121"/>
      <c r="R41654" s="121"/>
      <c r="T41654" s="121"/>
      <c r="V41654" s="121"/>
      <c r="X41654" s="121"/>
      <c r="Z41654" s="121"/>
    </row>
    <row r="41655" spans="16:26" x14ac:dyDescent="0.25">
      <c r="P41655" s="121"/>
      <c r="R41655" s="121"/>
      <c r="T41655" s="121"/>
      <c r="V41655" s="121"/>
      <c r="X41655" s="121"/>
      <c r="Z41655" s="121"/>
    </row>
    <row r="41656" spans="16:26" x14ac:dyDescent="0.25">
      <c r="P41656" s="121"/>
      <c r="R41656" s="121"/>
      <c r="T41656" s="121"/>
      <c r="V41656" s="121"/>
      <c r="X41656" s="121"/>
      <c r="Z41656" s="121"/>
    </row>
    <row r="41657" spans="16:26" x14ac:dyDescent="0.25">
      <c r="P41657" s="122"/>
      <c r="R41657" s="122"/>
      <c r="T41657" s="122"/>
      <c r="V41657" s="122"/>
      <c r="X41657" s="122"/>
      <c r="Z41657" s="122"/>
    </row>
    <row r="41658" spans="16:26" x14ac:dyDescent="0.25">
      <c r="P41658" s="118"/>
      <c r="R41658" s="118"/>
      <c r="T41658" s="118"/>
      <c r="V41658" s="118"/>
      <c r="X41658" s="118"/>
      <c r="Z41658" s="118"/>
    </row>
    <row r="41659" spans="16:26" x14ac:dyDescent="0.25">
      <c r="P41659" s="119"/>
      <c r="R41659" s="119"/>
      <c r="T41659" s="119"/>
      <c r="V41659" s="119"/>
      <c r="X41659" s="119"/>
      <c r="Z41659" s="119"/>
    </row>
    <row r="41660" spans="16:26" x14ac:dyDescent="0.25">
      <c r="P41660" s="119"/>
      <c r="R41660" s="119"/>
      <c r="T41660" s="119"/>
      <c r="V41660" s="119"/>
      <c r="X41660" s="119"/>
      <c r="Z41660" s="119"/>
    </row>
    <row r="41661" spans="16:26" x14ac:dyDescent="0.25">
      <c r="P41661" s="120"/>
      <c r="R41661" s="120"/>
      <c r="T41661" s="120"/>
      <c r="V41661" s="120"/>
      <c r="X41661" s="120"/>
      <c r="Z41661" s="120"/>
    </row>
    <row r="41662" spans="16:26" x14ac:dyDescent="0.25">
      <c r="P41662" s="119"/>
      <c r="R41662" s="119"/>
      <c r="T41662" s="119"/>
      <c r="V41662" s="119"/>
      <c r="X41662" s="119"/>
      <c r="Z41662" s="119"/>
    </row>
    <row r="41663" spans="16:26" x14ac:dyDescent="0.25">
      <c r="P41663" s="119"/>
      <c r="R41663" s="119"/>
      <c r="T41663" s="119"/>
      <c r="V41663" s="119"/>
      <c r="X41663" s="119"/>
      <c r="Z41663" s="119"/>
    </row>
    <row r="41664" spans="16:26" x14ac:dyDescent="0.25">
      <c r="P41664" s="120"/>
      <c r="R41664" s="120"/>
      <c r="T41664" s="120"/>
      <c r="V41664" s="120"/>
      <c r="X41664" s="120"/>
      <c r="Z41664" s="120"/>
    </row>
    <row r="41665" spans="16:26" x14ac:dyDescent="0.25">
      <c r="P41665" s="119"/>
      <c r="R41665" s="119"/>
      <c r="T41665" s="119"/>
      <c r="V41665" s="119"/>
      <c r="X41665" s="119"/>
      <c r="Z41665" s="119"/>
    </row>
    <row r="41666" spans="16:26" x14ac:dyDescent="0.25">
      <c r="P41666" s="120"/>
      <c r="R41666" s="120"/>
      <c r="T41666" s="120"/>
      <c r="V41666" s="120"/>
      <c r="X41666" s="120"/>
      <c r="Z41666" s="120"/>
    </row>
    <row r="41667" spans="16:26" x14ac:dyDescent="0.25">
      <c r="P41667" s="119"/>
      <c r="R41667" s="119"/>
      <c r="T41667" s="119"/>
      <c r="V41667" s="119"/>
      <c r="X41667" s="119"/>
      <c r="Z41667" s="119"/>
    </row>
    <row r="41668" spans="16:26" x14ac:dyDescent="0.25">
      <c r="P41668" s="119"/>
      <c r="R41668" s="119"/>
      <c r="T41668" s="119"/>
      <c r="V41668" s="119"/>
      <c r="X41668" s="119"/>
      <c r="Z41668" s="119"/>
    </row>
    <row r="41669" spans="16:26" x14ac:dyDescent="0.25">
      <c r="P41669" s="119"/>
      <c r="R41669" s="119"/>
      <c r="T41669" s="119"/>
      <c r="V41669" s="119"/>
      <c r="X41669" s="119"/>
      <c r="Z41669" s="119"/>
    </row>
    <row r="41670" spans="16:26" x14ac:dyDescent="0.25">
      <c r="P41670" s="121"/>
      <c r="R41670" s="121"/>
      <c r="T41670" s="121"/>
      <c r="V41670" s="121"/>
      <c r="X41670" s="121"/>
      <c r="Z41670" s="121"/>
    </row>
    <row r="41671" spans="16:26" x14ac:dyDescent="0.25">
      <c r="P41671" s="121"/>
      <c r="R41671" s="121"/>
      <c r="T41671" s="121"/>
      <c r="V41671" s="121"/>
      <c r="X41671" s="121"/>
      <c r="Z41671" s="121"/>
    </row>
    <row r="41672" spans="16:26" x14ac:dyDescent="0.25">
      <c r="P41672" s="121"/>
      <c r="R41672" s="121"/>
      <c r="T41672" s="121"/>
      <c r="V41672" s="121"/>
      <c r="X41672" s="121"/>
      <c r="Z41672" s="121"/>
    </row>
    <row r="41673" spans="16:26" x14ac:dyDescent="0.25">
      <c r="P41673" s="121"/>
      <c r="R41673" s="121"/>
      <c r="T41673" s="121"/>
      <c r="V41673" s="121"/>
      <c r="X41673" s="121"/>
      <c r="Z41673" s="121"/>
    </row>
    <row r="41674" spans="16:26" x14ac:dyDescent="0.25">
      <c r="P41674" s="122"/>
      <c r="R41674" s="122"/>
      <c r="T41674" s="122"/>
      <c r="V41674" s="122"/>
      <c r="X41674" s="122"/>
      <c r="Z41674" s="122"/>
    </row>
    <row r="41675" spans="16:26" x14ac:dyDescent="0.25">
      <c r="P41675" s="118"/>
      <c r="R41675" s="118"/>
      <c r="T41675" s="118"/>
      <c r="V41675" s="118"/>
      <c r="X41675" s="118"/>
      <c r="Z41675" s="118"/>
    </row>
    <row r="41676" spans="16:26" x14ac:dyDescent="0.25">
      <c r="P41676" s="119"/>
      <c r="R41676" s="119"/>
      <c r="T41676" s="119"/>
      <c r="V41676" s="119"/>
      <c r="X41676" s="119"/>
      <c r="Z41676" s="119"/>
    </row>
    <row r="41677" spans="16:26" x14ac:dyDescent="0.25">
      <c r="P41677" s="119"/>
      <c r="R41677" s="119"/>
      <c r="T41677" s="119"/>
      <c r="V41677" s="119"/>
      <c r="X41677" s="119"/>
      <c r="Z41677" s="119"/>
    </row>
    <row r="41678" spans="16:26" x14ac:dyDescent="0.25">
      <c r="P41678" s="120"/>
      <c r="R41678" s="120"/>
      <c r="T41678" s="120"/>
      <c r="V41678" s="120"/>
      <c r="X41678" s="120"/>
      <c r="Z41678" s="120"/>
    </row>
    <row r="41679" spans="16:26" x14ac:dyDescent="0.25">
      <c r="P41679" s="119"/>
      <c r="R41679" s="119"/>
      <c r="T41679" s="119"/>
      <c r="V41679" s="119"/>
      <c r="X41679" s="119"/>
      <c r="Z41679" s="119"/>
    </row>
    <row r="41680" spans="16:26" x14ac:dyDescent="0.25">
      <c r="P41680" s="119"/>
      <c r="R41680" s="119"/>
      <c r="T41680" s="119"/>
      <c r="V41680" s="119"/>
      <c r="X41680" s="119"/>
      <c r="Z41680" s="119"/>
    </row>
    <row r="41681" spans="16:26" x14ac:dyDescent="0.25">
      <c r="P41681" s="120"/>
      <c r="R41681" s="120"/>
      <c r="T41681" s="120"/>
      <c r="V41681" s="120"/>
      <c r="X41681" s="120"/>
      <c r="Z41681" s="120"/>
    </row>
    <row r="41682" spans="16:26" x14ac:dyDescent="0.25">
      <c r="P41682" s="119"/>
      <c r="R41682" s="119"/>
      <c r="T41682" s="119"/>
      <c r="V41682" s="119"/>
      <c r="X41682" s="119"/>
      <c r="Z41682" s="119"/>
    </row>
    <row r="41683" spans="16:26" x14ac:dyDescent="0.25">
      <c r="P41683" s="120"/>
      <c r="R41683" s="120"/>
      <c r="T41683" s="120"/>
      <c r="V41683" s="120"/>
      <c r="X41683" s="120"/>
      <c r="Z41683" s="120"/>
    </row>
    <row r="41684" spans="16:26" x14ac:dyDescent="0.25">
      <c r="P41684" s="119"/>
      <c r="R41684" s="119"/>
      <c r="T41684" s="119"/>
      <c r="V41684" s="119"/>
      <c r="X41684" s="119"/>
      <c r="Z41684" s="119"/>
    </row>
    <row r="41685" spans="16:26" x14ac:dyDescent="0.25">
      <c r="P41685" s="119"/>
      <c r="R41685" s="119"/>
      <c r="T41685" s="119"/>
      <c r="V41685" s="119"/>
      <c r="X41685" s="119"/>
      <c r="Z41685" s="119"/>
    </row>
    <row r="41686" spans="16:26" x14ac:dyDescent="0.25">
      <c r="P41686" s="119"/>
      <c r="R41686" s="119"/>
      <c r="T41686" s="119"/>
      <c r="V41686" s="119"/>
      <c r="X41686" s="119"/>
      <c r="Z41686" s="119"/>
    </row>
    <row r="41687" spans="16:26" x14ac:dyDescent="0.25">
      <c r="P41687" s="121"/>
      <c r="R41687" s="121"/>
      <c r="T41687" s="121"/>
      <c r="V41687" s="121"/>
      <c r="X41687" s="121"/>
      <c r="Z41687" s="121"/>
    </row>
    <row r="41688" spans="16:26" x14ac:dyDescent="0.25">
      <c r="P41688" s="121"/>
      <c r="R41688" s="121"/>
      <c r="T41688" s="121"/>
      <c r="V41688" s="121"/>
      <c r="X41688" s="121"/>
      <c r="Z41688" s="121"/>
    </row>
    <row r="41689" spans="16:26" x14ac:dyDescent="0.25">
      <c r="P41689" s="121"/>
      <c r="R41689" s="121"/>
      <c r="T41689" s="121"/>
      <c r="V41689" s="121"/>
      <c r="X41689" s="121"/>
      <c r="Z41689" s="121"/>
    </row>
    <row r="41690" spans="16:26" x14ac:dyDescent="0.25">
      <c r="P41690" s="121"/>
      <c r="R41690" s="121"/>
      <c r="T41690" s="121"/>
      <c r="V41690" s="121"/>
      <c r="X41690" s="121"/>
      <c r="Z41690" s="121"/>
    </row>
    <row r="41691" spans="16:26" x14ac:dyDescent="0.25">
      <c r="P41691" s="122"/>
      <c r="R41691" s="122"/>
      <c r="T41691" s="122"/>
      <c r="V41691" s="122"/>
      <c r="X41691" s="122"/>
      <c r="Z41691" s="122"/>
    </row>
    <row r="41692" spans="16:26" x14ac:dyDescent="0.25">
      <c r="P41692" s="118"/>
      <c r="R41692" s="118"/>
      <c r="T41692" s="118"/>
      <c r="V41692" s="118"/>
      <c r="X41692" s="118"/>
      <c r="Z41692" s="118"/>
    </row>
    <row r="41693" spans="16:26" x14ac:dyDescent="0.25">
      <c r="P41693" s="119"/>
      <c r="R41693" s="119"/>
      <c r="T41693" s="119"/>
      <c r="V41693" s="119"/>
      <c r="X41693" s="119"/>
      <c r="Z41693" s="119"/>
    </row>
    <row r="41694" spans="16:26" x14ac:dyDescent="0.25">
      <c r="P41694" s="119"/>
      <c r="R41694" s="119"/>
      <c r="T41694" s="119"/>
      <c r="V41694" s="119"/>
      <c r="X41694" s="119"/>
      <c r="Z41694" s="119"/>
    </row>
    <row r="41695" spans="16:26" x14ac:dyDescent="0.25">
      <c r="P41695" s="120"/>
      <c r="R41695" s="120"/>
      <c r="T41695" s="120"/>
      <c r="V41695" s="120"/>
      <c r="X41695" s="120"/>
      <c r="Z41695" s="120"/>
    </row>
    <row r="41696" spans="16:26" x14ac:dyDescent="0.25">
      <c r="P41696" s="119"/>
      <c r="R41696" s="119"/>
      <c r="T41696" s="119"/>
      <c r="V41696" s="119"/>
      <c r="X41696" s="119"/>
      <c r="Z41696" s="119"/>
    </row>
    <row r="41697" spans="16:26" x14ac:dyDescent="0.25">
      <c r="P41697" s="119"/>
      <c r="R41697" s="119"/>
      <c r="T41697" s="119"/>
      <c r="V41697" s="119"/>
      <c r="X41697" s="119"/>
      <c r="Z41697" s="119"/>
    </row>
    <row r="41698" spans="16:26" x14ac:dyDescent="0.25">
      <c r="P41698" s="120"/>
      <c r="R41698" s="120"/>
      <c r="T41698" s="120"/>
      <c r="V41698" s="120"/>
      <c r="X41698" s="120"/>
      <c r="Z41698" s="120"/>
    </row>
    <row r="41699" spans="16:26" x14ac:dyDescent="0.25">
      <c r="P41699" s="119"/>
      <c r="R41699" s="119"/>
      <c r="T41699" s="119"/>
      <c r="V41699" s="119"/>
      <c r="X41699" s="119"/>
      <c r="Z41699" s="119"/>
    </row>
    <row r="41700" spans="16:26" x14ac:dyDescent="0.25">
      <c r="P41700" s="120"/>
      <c r="R41700" s="120"/>
      <c r="T41700" s="120"/>
      <c r="V41700" s="120"/>
      <c r="X41700" s="120"/>
      <c r="Z41700" s="120"/>
    </row>
    <row r="41701" spans="16:26" x14ac:dyDescent="0.25">
      <c r="P41701" s="119"/>
      <c r="R41701" s="119"/>
      <c r="T41701" s="119"/>
      <c r="V41701" s="119"/>
      <c r="X41701" s="119"/>
      <c r="Z41701" s="119"/>
    </row>
    <row r="41702" spans="16:26" x14ac:dyDescent="0.25">
      <c r="P41702" s="119"/>
      <c r="R41702" s="119"/>
      <c r="T41702" s="119"/>
      <c r="V41702" s="119"/>
      <c r="X41702" s="119"/>
      <c r="Z41702" s="119"/>
    </row>
    <row r="41703" spans="16:26" x14ac:dyDescent="0.25">
      <c r="P41703" s="119"/>
      <c r="R41703" s="119"/>
      <c r="T41703" s="119"/>
      <c r="V41703" s="119"/>
      <c r="X41703" s="119"/>
      <c r="Z41703" s="119"/>
    </row>
    <row r="41704" spans="16:26" x14ac:dyDescent="0.25">
      <c r="P41704" s="121"/>
      <c r="R41704" s="121"/>
      <c r="T41704" s="121"/>
      <c r="V41704" s="121"/>
      <c r="X41704" s="121"/>
      <c r="Z41704" s="121"/>
    </row>
    <row r="41705" spans="16:26" x14ac:dyDescent="0.25">
      <c r="P41705" s="121"/>
      <c r="R41705" s="121"/>
      <c r="T41705" s="121"/>
      <c r="V41705" s="121"/>
      <c r="X41705" s="121"/>
      <c r="Z41705" s="121"/>
    </row>
    <row r="41706" spans="16:26" x14ac:dyDescent="0.25">
      <c r="P41706" s="121"/>
      <c r="R41706" s="121"/>
      <c r="T41706" s="121"/>
      <c r="V41706" s="121"/>
      <c r="X41706" s="121"/>
      <c r="Z41706" s="121"/>
    </row>
    <row r="41707" spans="16:26" x14ac:dyDescent="0.25">
      <c r="P41707" s="121"/>
      <c r="R41707" s="121"/>
      <c r="T41707" s="121"/>
      <c r="V41707" s="121"/>
      <c r="X41707" s="121"/>
      <c r="Z41707" s="121"/>
    </row>
    <row r="41708" spans="16:26" x14ac:dyDescent="0.25">
      <c r="P41708" s="122"/>
      <c r="R41708" s="122"/>
      <c r="T41708" s="122"/>
      <c r="V41708" s="122"/>
      <c r="X41708" s="122"/>
      <c r="Z41708" s="122"/>
    </row>
    <row r="41709" spans="16:26" x14ac:dyDescent="0.25">
      <c r="P41709" s="118"/>
      <c r="R41709" s="118"/>
      <c r="T41709" s="118"/>
      <c r="V41709" s="118"/>
      <c r="X41709" s="118"/>
      <c r="Z41709" s="118"/>
    </row>
    <row r="41710" spans="16:26" x14ac:dyDescent="0.25">
      <c r="P41710" s="119"/>
      <c r="R41710" s="119"/>
      <c r="T41710" s="119"/>
      <c r="V41710" s="119"/>
      <c r="X41710" s="119"/>
      <c r="Z41710" s="119"/>
    </row>
    <row r="41711" spans="16:26" x14ac:dyDescent="0.25">
      <c r="P41711" s="119"/>
      <c r="R41711" s="119"/>
      <c r="T41711" s="119"/>
      <c r="V41711" s="119"/>
      <c r="X41711" s="119"/>
      <c r="Z41711" s="119"/>
    </row>
    <row r="41712" spans="16:26" x14ac:dyDescent="0.25">
      <c r="P41712" s="120"/>
      <c r="R41712" s="120"/>
      <c r="T41712" s="120"/>
      <c r="V41712" s="120"/>
      <c r="X41712" s="120"/>
      <c r="Z41712" s="120"/>
    </row>
    <row r="41713" spans="16:26" x14ac:dyDescent="0.25">
      <c r="P41713" s="119"/>
      <c r="R41713" s="119"/>
      <c r="T41713" s="119"/>
      <c r="V41713" s="119"/>
      <c r="X41713" s="119"/>
      <c r="Z41713" s="119"/>
    </row>
    <row r="41714" spans="16:26" x14ac:dyDescent="0.25">
      <c r="P41714" s="119"/>
      <c r="R41714" s="119"/>
      <c r="T41714" s="119"/>
      <c r="V41714" s="119"/>
      <c r="X41714" s="119"/>
      <c r="Z41714" s="119"/>
    </row>
    <row r="41715" spans="16:26" x14ac:dyDescent="0.25">
      <c r="P41715" s="120"/>
      <c r="R41715" s="120"/>
      <c r="T41715" s="120"/>
      <c r="V41715" s="120"/>
      <c r="X41715" s="120"/>
      <c r="Z41715" s="120"/>
    </row>
    <row r="41716" spans="16:26" x14ac:dyDescent="0.25">
      <c r="P41716" s="119"/>
      <c r="R41716" s="119"/>
      <c r="T41716" s="119"/>
      <c r="V41716" s="119"/>
      <c r="X41716" s="119"/>
      <c r="Z41716" s="119"/>
    </row>
    <row r="41717" spans="16:26" x14ac:dyDescent="0.25">
      <c r="P41717" s="120"/>
      <c r="R41717" s="120"/>
      <c r="T41717" s="120"/>
      <c r="V41717" s="120"/>
      <c r="X41717" s="120"/>
      <c r="Z41717" s="120"/>
    </row>
    <row r="41718" spans="16:26" x14ac:dyDescent="0.25">
      <c r="P41718" s="119"/>
      <c r="R41718" s="119"/>
      <c r="T41718" s="119"/>
      <c r="V41718" s="119"/>
      <c r="X41718" s="119"/>
      <c r="Z41718" s="119"/>
    </row>
    <row r="41719" spans="16:26" x14ac:dyDescent="0.25">
      <c r="P41719" s="119"/>
      <c r="R41719" s="119"/>
      <c r="T41719" s="119"/>
      <c r="V41719" s="119"/>
      <c r="X41719" s="119"/>
      <c r="Z41719" s="119"/>
    </row>
    <row r="41720" spans="16:26" x14ac:dyDescent="0.25">
      <c r="P41720" s="119"/>
      <c r="R41720" s="119"/>
      <c r="T41720" s="119"/>
      <c r="V41720" s="119"/>
      <c r="X41720" s="119"/>
      <c r="Z41720" s="119"/>
    </row>
    <row r="41721" spans="16:26" x14ac:dyDescent="0.25">
      <c r="P41721" s="121"/>
      <c r="R41721" s="121"/>
      <c r="T41721" s="121"/>
      <c r="V41721" s="121"/>
      <c r="X41721" s="121"/>
      <c r="Z41721" s="121"/>
    </row>
    <row r="41722" spans="16:26" x14ac:dyDescent="0.25">
      <c r="P41722" s="121"/>
      <c r="R41722" s="121"/>
      <c r="T41722" s="121"/>
      <c r="V41722" s="121"/>
      <c r="X41722" s="121"/>
      <c r="Z41722" s="121"/>
    </row>
    <row r="41723" spans="16:26" x14ac:dyDescent="0.25">
      <c r="P41723" s="121"/>
      <c r="R41723" s="121"/>
      <c r="T41723" s="121"/>
      <c r="V41723" s="121"/>
      <c r="X41723" s="121"/>
      <c r="Z41723" s="121"/>
    </row>
    <row r="41724" spans="16:26" x14ac:dyDescent="0.25">
      <c r="P41724" s="121"/>
      <c r="R41724" s="121"/>
      <c r="T41724" s="121"/>
      <c r="V41724" s="121"/>
      <c r="X41724" s="121"/>
      <c r="Z41724" s="121"/>
    </row>
    <row r="41725" spans="16:26" x14ac:dyDescent="0.25">
      <c r="P41725" s="122"/>
      <c r="R41725" s="122"/>
      <c r="T41725" s="122"/>
      <c r="V41725" s="122"/>
      <c r="X41725" s="122"/>
      <c r="Z41725" s="122"/>
    </row>
    <row r="41726" spans="16:26" x14ac:dyDescent="0.25">
      <c r="P41726" s="118"/>
      <c r="R41726" s="118"/>
      <c r="T41726" s="118"/>
      <c r="V41726" s="118"/>
      <c r="X41726" s="118"/>
      <c r="Z41726" s="118"/>
    </row>
    <row r="41727" spans="16:26" x14ac:dyDescent="0.25">
      <c r="P41727" s="119"/>
      <c r="R41727" s="119"/>
      <c r="T41727" s="119"/>
      <c r="V41727" s="119"/>
      <c r="X41727" s="119"/>
      <c r="Z41727" s="119"/>
    </row>
    <row r="41728" spans="16:26" x14ac:dyDescent="0.25">
      <c r="P41728" s="119"/>
      <c r="R41728" s="119"/>
      <c r="T41728" s="119"/>
      <c r="V41728" s="119"/>
      <c r="X41728" s="119"/>
      <c r="Z41728" s="119"/>
    </row>
    <row r="41729" spans="16:26" x14ac:dyDescent="0.25">
      <c r="P41729" s="120"/>
      <c r="R41729" s="120"/>
      <c r="T41729" s="120"/>
      <c r="V41729" s="120"/>
      <c r="X41729" s="120"/>
      <c r="Z41729" s="120"/>
    </row>
    <row r="41730" spans="16:26" x14ac:dyDescent="0.25">
      <c r="P41730" s="119"/>
      <c r="R41730" s="119"/>
      <c r="T41730" s="119"/>
      <c r="V41730" s="119"/>
      <c r="X41730" s="119"/>
      <c r="Z41730" s="119"/>
    </row>
    <row r="41731" spans="16:26" x14ac:dyDescent="0.25">
      <c r="P41731" s="119"/>
      <c r="R41731" s="119"/>
      <c r="T41731" s="119"/>
      <c r="V41731" s="119"/>
      <c r="X41731" s="119"/>
      <c r="Z41731" s="119"/>
    </row>
    <row r="41732" spans="16:26" x14ac:dyDescent="0.25">
      <c r="P41732" s="120"/>
      <c r="R41732" s="120"/>
      <c r="T41732" s="120"/>
      <c r="V41732" s="120"/>
      <c r="X41732" s="120"/>
      <c r="Z41732" s="120"/>
    </row>
    <row r="41733" spans="16:26" x14ac:dyDescent="0.25">
      <c r="P41733" s="119"/>
      <c r="R41733" s="119"/>
      <c r="T41733" s="119"/>
      <c r="V41733" s="119"/>
      <c r="X41733" s="119"/>
      <c r="Z41733" s="119"/>
    </row>
    <row r="41734" spans="16:26" x14ac:dyDescent="0.25">
      <c r="P41734" s="120"/>
      <c r="R41734" s="120"/>
      <c r="T41734" s="120"/>
      <c r="V41734" s="120"/>
      <c r="X41734" s="120"/>
      <c r="Z41734" s="120"/>
    </row>
    <row r="41735" spans="16:26" x14ac:dyDescent="0.25">
      <c r="P41735" s="119"/>
      <c r="R41735" s="119"/>
      <c r="T41735" s="119"/>
      <c r="V41735" s="119"/>
      <c r="X41735" s="119"/>
      <c r="Z41735" s="119"/>
    </row>
    <row r="41736" spans="16:26" x14ac:dyDescent="0.25">
      <c r="P41736" s="119"/>
      <c r="R41736" s="119"/>
      <c r="T41736" s="119"/>
      <c r="V41736" s="119"/>
      <c r="X41736" s="119"/>
      <c r="Z41736" s="119"/>
    </row>
    <row r="41737" spans="16:26" x14ac:dyDescent="0.25">
      <c r="P41737" s="119"/>
      <c r="R41737" s="119"/>
      <c r="T41737" s="119"/>
      <c r="V41737" s="119"/>
      <c r="X41737" s="119"/>
      <c r="Z41737" s="119"/>
    </row>
    <row r="41738" spans="16:26" x14ac:dyDescent="0.25">
      <c r="P41738" s="121"/>
      <c r="R41738" s="121"/>
      <c r="T41738" s="121"/>
      <c r="V41738" s="121"/>
      <c r="X41738" s="121"/>
      <c r="Z41738" s="121"/>
    </row>
    <row r="41739" spans="16:26" x14ac:dyDescent="0.25">
      <c r="P41739" s="121"/>
      <c r="R41739" s="121"/>
      <c r="T41739" s="121"/>
      <c r="V41739" s="121"/>
      <c r="X41739" s="121"/>
      <c r="Z41739" s="121"/>
    </row>
    <row r="41740" spans="16:26" x14ac:dyDescent="0.25">
      <c r="P41740" s="121"/>
      <c r="R41740" s="121"/>
      <c r="T41740" s="121"/>
      <c r="V41740" s="121"/>
      <c r="X41740" s="121"/>
      <c r="Z41740" s="121"/>
    </row>
    <row r="41741" spans="16:26" x14ac:dyDescent="0.25">
      <c r="P41741" s="121"/>
      <c r="R41741" s="121"/>
      <c r="T41741" s="121"/>
      <c r="V41741" s="121"/>
      <c r="X41741" s="121"/>
      <c r="Z41741" s="121"/>
    </row>
    <row r="41742" spans="16:26" x14ac:dyDescent="0.25">
      <c r="P41742" s="122"/>
      <c r="R41742" s="122"/>
      <c r="T41742" s="122"/>
      <c r="V41742" s="122"/>
      <c r="X41742" s="122"/>
      <c r="Z41742" s="122"/>
    </row>
    <row r="41743" spans="16:26" x14ac:dyDescent="0.25">
      <c r="P41743" s="118"/>
      <c r="R41743" s="118"/>
      <c r="T41743" s="118"/>
      <c r="V41743" s="118"/>
      <c r="X41743" s="118"/>
      <c r="Z41743" s="118"/>
    </row>
    <row r="41744" spans="16:26" x14ac:dyDescent="0.25">
      <c r="P41744" s="119"/>
      <c r="R41744" s="119"/>
      <c r="T41744" s="119"/>
      <c r="V41744" s="119"/>
      <c r="X41744" s="119"/>
      <c r="Z41744" s="119"/>
    </row>
    <row r="41745" spans="16:26" x14ac:dyDescent="0.25">
      <c r="P41745" s="119"/>
      <c r="R41745" s="119"/>
      <c r="T41745" s="119"/>
      <c r="V41745" s="119"/>
      <c r="X41745" s="119"/>
      <c r="Z41745" s="119"/>
    </row>
    <row r="41746" spans="16:26" x14ac:dyDescent="0.25">
      <c r="P41746" s="120"/>
      <c r="R41746" s="120"/>
      <c r="T41746" s="120"/>
      <c r="V41746" s="120"/>
      <c r="X41746" s="120"/>
      <c r="Z41746" s="120"/>
    </row>
    <row r="41747" spans="16:26" x14ac:dyDescent="0.25">
      <c r="P41747" s="119"/>
      <c r="R41747" s="119"/>
      <c r="T41747" s="119"/>
      <c r="V41747" s="119"/>
      <c r="X41747" s="119"/>
      <c r="Z41747" s="119"/>
    </row>
    <row r="41748" spans="16:26" x14ac:dyDescent="0.25">
      <c r="P41748" s="119"/>
      <c r="R41748" s="119"/>
      <c r="T41748" s="119"/>
      <c r="V41748" s="119"/>
      <c r="X41748" s="119"/>
      <c r="Z41748" s="119"/>
    </row>
    <row r="41749" spans="16:26" x14ac:dyDescent="0.25">
      <c r="P41749" s="120"/>
      <c r="R41749" s="120"/>
      <c r="T41749" s="120"/>
      <c r="V41749" s="120"/>
      <c r="X41749" s="120"/>
      <c r="Z41749" s="120"/>
    </row>
    <row r="41750" spans="16:26" x14ac:dyDescent="0.25">
      <c r="P41750" s="119"/>
      <c r="R41750" s="119"/>
      <c r="T41750" s="119"/>
      <c r="V41750" s="119"/>
      <c r="X41750" s="119"/>
      <c r="Z41750" s="119"/>
    </row>
    <row r="41751" spans="16:26" x14ac:dyDescent="0.25">
      <c r="P41751" s="120"/>
      <c r="R41751" s="120"/>
      <c r="T41751" s="120"/>
      <c r="V41751" s="120"/>
      <c r="X41751" s="120"/>
      <c r="Z41751" s="120"/>
    </row>
    <row r="41752" spans="16:26" x14ac:dyDescent="0.25">
      <c r="P41752" s="119"/>
      <c r="R41752" s="119"/>
      <c r="T41752" s="119"/>
      <c r="V41752" s="119"/>
      <c r="X41752" s="119"/>
      <c r="Z41752" s="119"/>
    </row>
    <row r="41753" spans="16:26" x14ac:dyDescent="0.25">
      <c r="P41753" s="119"/>
      <c r="R41753" s="119"/>
      <c r="T41753" s="119"/>
      <c r="V41753" s="119"/>
      <c r="X41753" s="119"/>
      <c r="Z41753" s="119"/>
    </row>
    <row r="41754" spans="16:26" x14ac:dyDescent="0.25">
      <c r="P41754" s="119"/>
      <c r="R41754" s="119"/>
      <c r="T41754" s="119"/>
      <c r="V41754" s="119"/>
      <c r="X41754" s="119"/>
      <c r="Z41754" s="119"/>
    </row>
    <row r="41755" spans="16:26" x14ac:dyDescent="0.25">
      <c r="P41755" s="121"/>
      <c r="R41755" s="121"/>
      <c r="T41755" s="121"/>
      <c r="V41755" s="121"/>
      <c r="X41755" s="121"/>
      <c r="Z41755" s="121"/>
    </row>
    <row r="41756" spans="16:26" x14ac:dyDescent="0.25">
      <c r="P41756" s="121"/>
      <c r="R41756" s="121"/>
      <c r="T41756" s="121"/>
      <c r="V41756" s="121"/>
      <c r="X41756" s="121"/>
      <c r="Z41756" s="121"/>
    </row>
    <row r="41757" spans="16:26" x14ac:dyDescent="0.25">
      <c r="P41757" s="121"/>
      <c r="R41757" s="121"/>
      <c r="T41757" s="121"/>
      <c r="V41757" s="121"/>
      <c r="X41757" s="121"/>
      <c r="Z41757" s="121"/>
    </row>
    <row r="41758" spans="16:26" x14ac:dyDescent="0.25">
      <c r="P41758" s="121"/>
      <c r="R41758" s="121"/>
      <c r="T41758" s="121"/>
      <c r="V41758" s="121"/>
      <c r="X41758" s="121"/>
      <c r="Z41758" s="121"/>
    </row>
    <row r="41759" spans="16:26" x14ac:dyDescent="0.25">
      <c r="P41759" s="122"/>
      <c r="R41759" s="122"/>
      <c r="T41759" s="122"/>
      <c r="V41759" s="122"/>
      <c r="X41759" s="122"/>
      <c r="Z41759" s="122"/>
    </row>
    <row r="41760" spans="16:26" x14ac:dyDescent="0.25">
      <c r="P41760" s="118"/>
      <c r="R41760" s="118"/>
      <c r="T41760" s="118"/>
      <c r="V41760" s="118"/>
      <c r="X41760" s="118"/>
      <c r="Z41760" s="118"/>
    </row>
    <row r="41761" spans="16:26" x14ac:dyDescent="0.25">
      <c r="P41761" s="119"/>
      <c r="R41761" s="119"/>
      <c r="T41761" s="119"/>
      <c r="V41761" s="119"/>
      <c r="X41761" s="119"/>
      <c r="Z41761" s="119"/>
    </row>
    <row r="41762" spans="16:26" x14ac:dyDescent="0.25">
      <c r="P41762" s="119"/>
      <c r="R41762" s="119"/>
      <c r="T41762" s="119"/>
      <c r="V41762" s="119"/>
      <c r="X41762" s="119"/>
      <c r="Z41762" s="119"/>
    </row>
    <row r="41763" spans="16:26" x14ac:dyDescent="0.25">
      <c r="P41763" s="120"/>
      <c r="R41763" s="120"/>
      <c r="T41763" s="120"/>
      <c r="V41763" s="120"/>
      <c r="X41763" s="120"/>
      <c r="Z41763" s="120"/>
    </row>
    <row r="41764" spans="16:26" x14ac:dyDescent="0.25">
      <c r="P41764" s="119"/>
      <c r="R41764" s="119"/>
      <c r="T41764" s="119"/>
      <c r="V41764" s="119"/>
      <c r="X41764" s="119"/>
      <c r="Z41764" s="119"/>
    </row>
    <row r="41765" spans="16:26" x14ac:dyDescent="0.25">
      <c r="P41765" s="119"/>
      <c r="R41765" s="119"/>
      <c r="T41765" s="119"/>
      <c r="V41765" s="119"/>
      <c r="X41765" s="119"/>
      <c r="Z41765" s="119"/>
    </row>
    <row r="41766" spans="16:26" x14ac:dyDescent="0.25">
      <c r="P41766" s="120"/>
      <c r="R41766" s="120"/>
      <c r="T41766" s="120"/>
      <c r="V41766" s="120"/>
      <c r="X41766" s="120"/>
      <c r="Z41766" s="120"/>
    </row>
    <row r="41767" spans="16:26" x14ac:dyDescent="0.25">
      <c r="P41767" s="119"/>
      <c r="R41767" s="119"/>
      <c r="T41767" s="119"/>
      <c r="V41767" s="119"/>
      <c r="X41767" s="119"/>
      <c r="Z41767" s="119"/>
    </row>
    <row r="41768" spans="16:26" x14ac:dyDescent="0.25">
      <c r="P41768" s="120"/>
      <c r="R41768" s="120"/>
      <c r="T41768" s="120"/>
      <c r="V41768" s="120"/>
      <c r="X41768" s="120"/>
      <c r="Z41768" s="120"/>
    </row>
    <row r="41769" spans="16:26" x14ac:dyDescent="0.25">
      <c r="P41769" s="119"/>
      <c r="R41769" s="119"/>
      <c r="T41769" s="119"/>
      <c r="V41769" s="119"/>
      <c r="X41769" s="119"/>
      <c r="Z41769" s="119"/>
    </row>
    <row r="41770" spans="16:26" x14ac:dyDescent="0.25">
      <c r="P41770" s="119"/>
      <c r="R41770" s="119"/>
      <c r="T41770" s="119"/>
      <c r="V41770" s="119"/>
      <c r="X41770" s="119"/>
      <c r="Z41770" s="119"/>
    </row>
    <row r="41771" spans="16:26" x14ac:dyDescent="0.25">
      <c r="P41771" s="119"/>
      <c r="R41771" s="119"/>
      <c r="T41771" s="119"/>
      <c r="V41771" s="119"/>
      <c r="X41771" s="119"/>
      <c r="Z41771" s="119"/>
    </row>
    <row r="41772" spans="16:26" x14ac:dyDescent="0.25">
      <c r="P41772" s="121"/>
      <c r="R41772" s="121"/>
      <c r="T41772" s="121"/>
      <c r="V41772" s="121"/>
      <c r="X41772" s="121"/>
      <c r="Z41772" s="121"/>
    </row>
    <row r="41773" spans="16:26" x14ac:dyDescent="0.25">
      <c r="P41773" s="121"/>
      <c r="R41773" s="121"/>
      <c r="T41773" s="121"/>
      <c r="V41773" s="121"/>
      <c r="X41773" s="121"/>
      <c r="Z41773" s="121"/>
    </row>
    <row r="41774" spans="16:26" x14ac:dyDescent="0.25">
      <c r="P41774" s="121"/>
      <c r="R41774" s="121"/>
      <c r="T41774" s="121"/>
      <c r="V41774" s="121"/>
      <c r="X41774" s="121"/>
      <c r="Z41774" s="121"/>
    </row>
    <row r="41775" spans="16:26" x14ac:dyDescent="0.25">
      <c r="P41775" s="121"/>
      <c r="R41775" s="121"/>
      <c r="T41775" s="121"/>
      <c r="V41775" s="121"/>
      <c r="X41775" s="121"/>
      <c r="Z41775" s="121"/>
    </row>
    <row r="41776" spans="16:26" x14ac:dyDescent="0.25">
      <c r="P41776" s="122"/>
      <c r="R41776" s="122"/>
      <c r="T41776" s="122"/>
      <c r="V41776" s="122"/>
      <c r="X41776" s="122"/>
      <c r="Z41776" s="122"/>
    </row>
    <row r="41777" spans="16:26" x14ac:dyDescent="0.25">
      <c r="P41777" s="118"/>
      <c r="R41777" s="118"/>
      <c r="T41777" s="118"/>
      <c r="V41777" s="118"/>
      <c r="X41777" s="118"/>
      <c r="Z41777" s="118"/>
    </row>
    <row r="41778" spans="16:26" x14ac:dyDescent="0.25">
      <c r="P41778" s="119"/>
      <c r="R41778" s="119"/>
      <c r="T41778" s="119"/>
      <c r="V41778" s="119"/>
      <c r="X41778" s="119"/>
      <c r="Z41778" s="119"/>
    </row>
    <row r="41779" spans="16:26" x14ac:dyDescent="0.25">
      <c r="P41779" s="119"/>
      <c r="R41779" s="119"/>
      <c r="T41779" s="119"/>
      <c r="V41779" s="119"/>
      <c r="X41779" s="119"/>
      <c r="Z41779" s="119"/>
    </row>
    <row r="41780" spans="16:26" x14ac:dyDescent="0.25">
      <c r="P41780" s="120"/>
      <c r="R41780" s="120"/>
      <c r="T41780" s="120"/>
      <c r="V41780" s="120"/>
      <c r="X41780" s="120"/>
      <c r="Z41780" s="120"/>
    </row>
    <row r="41781" spans="16:26" x14ac:dyDescent="0.25">
      <c r="P41781" s="119"/>
      <c r="R41781" s="119"/>
      <c r="T41781" s="119"/>
      <c r="V41781" s="119"/>
      <c r="X41781" s="119"/>
      <c r="Z41781" s="119"/>
    </row>
    <row r="41782" spans="16:26" x14ac:dyDescent="0.25">
      <c r="P41782" s="119"/>
      <c r="R41782" s="119"/>
      <c r="T41782" s="119"/>
      <c r="V41782" s="119"/>
      <c r="X41782" s="119"/>
      <c r="Z41782" s="119"/>
    </row>
    <row r="41783" spans="16:26" x14ac:dyDescent="0.25">
      <c r="P41783" s="120"/>
      <c r="R41783" s="120"/>
      <c r="T41783" s="120"/>
      <c r="V41783" s="120"/>
      <c r="X41783" s="120"/>
      <c r="Z41783" s="120"/>
    </row>
    <row r="41784" spans="16:26" x14ac:dyDescent="0.25">
      <c r="P41784" s="119"/>
      <c r="R41784" s="119"/>
      <c r="T41784" s="119"/>
      <c r="V41784" s="119"/>
      <c r="X41784" s="119"/>
      <c r="Z41784" s="119"/>
    </row>
    <row r="41785" spans="16:26" x14ac:dyDescent="0.25">
      <c r="P41785" s="120"/>
      <c r="R41785" s="120"/>
      <c r="T41785" s="120"/>
      <c r="V41785" s="120"/>
      <c r="X41785" s="120"/>
      <c r="Z41785" s="120"/>
    </row>
    <row r="41786" spans="16:26" x14ac:dyDescent="0.25">
      <c r="P41786" s="119"/>
      <c r="R41786" s="119"/>
      <c r="T41786" s="119"/>
      <c r="V41786" s="119"/>
      <c r="X41786" s="119"/>
      <c r="Z41786" s="119"/>
    </row>
    <row r="41787" spans="16:26" x14ac:dyDescent="0.25">
      <c r="P41787" s="119"/>
      <c r="R41787" s="119"/>
      <c r="T41787" s="119"/>
      <c r="V41787" s="119"/>
      <c r="X41787" s="119"/>
      <c r="Z41787" s="119"/>
    </row>
    <row r="41788" spans="16:26" x14ac:dyDescent="0.25">
      <c r="P41788" s="119"/>
      <c r="R41788" s="119"/>
      <c r="T41788" s="119"/>
      <c r="V41788" s="119"/>
      <c r="X41788" s="119"/>
      <c r="Z41788" s="119"/>
    </row>
    <row r="41789" spans="16:26" x14ac:dyDescent="0.25">
      <c r="P41789" s="121"/>
      <c r="R41789" s="121"/>
      <c r="T41789" s="121"/>
      <c r="V41789" s="121"/>
      <c r="X41789" s="121"/>
      <c r="Z41789" s="121"/>
    </row>
    <row r="41790" spans="16:26" x14ac:dyDescent="0.25">
      <c r="P41790" s="121"/>
      <c r="R41790" s="121"/>
      <c r="T41790" s="121"/>
      <c r="V41790" s="121"/>
      <c r="X41790" s="121"/>
      <c r="Z41790" s="121"/>
    </row>
    <row r="41791" spans="16:26" x14ac:dyDescent="0.25">
      <c r="P41791" s="121"/>
      <c r="R41791" s="121"/>
      <c r="T41791" s="121"/>
      <c r="V41791" s="121"/>
      <c r="X41791" s="121"/>
      <c r="Z41791" s="121"/>
    </row>
    <row r="41792" spans="16:26" x14ac:dyDescent="0.25">
      <c r="P41792" s="121"/>
      <c r="R41792" s="121"/>
      <c r="T41792" s="121"/>
      <c r="V41792" s="121"/>
      <c r="X41792" s="121"/>
      <c r="Z41792" s="121"/>
    </row>
    <row r="41793" spans="16:26" x14ac:dyDescent="0.25">
      <c r="P41793" s="122"/>
      <c r="R41793" s="122"/>
      <c r="T41793" s="122"/>
      <c r="V41793" s="122"/>
      <c r="X41793" s="122"/>
      <c r="Z41793" s="122"/>
    </row>
    <row r="41794" spans="16:26" x14ac:dyDescent="0.25">
      <c r="P41794" s="118"/>
      <c r="R41794" s="118"/>
      <c r="T41794" s="118"/>
      <c r="V41794" s="118"/>
      <c r="X41794" s="118"/>
      <c r="Z41794" s="118"/>
    </row>
    <row r="41795" spans="16:26" x14ac:dyDescent="0.25">
      <c r="P41795" s="119"/>
      <c r="R41795" s="119"/>
      <c r="T41795" s="119"/>
      <c r="V41795" s="119"/>
      <c r="X41795" s="119"/>
      <c r="Z41795" s="119"/>
    </row>
    <row r="41796" spans="16:26" x14ac:dyDescent="0.25">
      <c r="P41796" s="119"/>
      <c r="R41796" s="119"/>
      <c r="T41796" s="119"/>
      <c r="V41796" s="119"/>
      <c r="X41796" s="119"/>
      <c r="Z41796" s="119"/>
    </row>
    <row r="41797" spans="16:26" x14ac:dyDescent="0.25">
      <c r="P41797" s="120"/>
      <c r="R41797" s="120"/>
      <c r="T41797" s="120"/>
      <c r="V41797" s="120"/>
      <c r="X41797" s="120"/>
      <c r="Z41797" s="120"/>
    </row>
    <row r="41798" spans="16:26" x14ac:dyDescent="0.25">
      <c r="P41798" s="119"/>
      <c r="R41798" s="119"/>
      <c r="T41798" s="119"/>
      <c r="V41798" s="119"/>
      <c r="X41798" s="119"/>
      <c r="Z41798" s="119"/>
    </row>
    <row r="41799" spans="16:26" x14ac:dyDescent="0.25">
      <c r="P41799" s="119"/>
      <c r="R41799" s="119"/>
      <c r="T41799" s="119"/>
      <c r="V41799" s="119"/>
      <c r="X41799" s="119"/>
      <c r="Z41799" s="119"/>
    </row>
    <row r="41800" spans="16:26" x14ac:dyDescent="0.25">
      <c r="P41800" s="120"/>
      <c r="R41800" s="120"/>
      <c r="T41800" s="120"/>
      <c r="V41800" s="120"/>
      <c r="X41800" s="120"/>
      <c r="Z41800" s="120"/>
    </row>
    <row r="41801" spans="16:26" x14ac:dyDescent="0.25">
      <c r="P41801" s="119"/>
      <c r="R41801" s="119"/>
      <c r="T41801" s="119"/>
      <c r="V41801" s="119"/>
      <c r="X41801" s="119"/>
      <c r="Z41801" s="119"/>
    </row>
    <row r="41802" spans="16:26" x14ac:dyDescent="0.25">
      <c r="P41802" s="120"/>
      <c r="R41802" s="120"/>
      <c r="T41802" s="120"/>
      <c r="V41802" s="120"/>
      <c r="X41802" s="120"/>
      <c r="Z41802" s="120"/>
    </row>
    <row r="41803" spans="16:26" x14ac:dyDescent="0.25">
      <c r="P41803" s="119"/>
      <c r="R41803" s="119"/>
      <c r="T41803" s="119"/>
      <c r="V41803" s="119"/>
      <c r="X41803" s="119"/>
      <c r="Z41803" s="119"/>
    </row>
    <row r="41804" spans="16:26" x14ac:dyDescent="0.25">
      <c r="P41804" s="119"/>
      <c r="R41804" s="119"/>
      <c r="T41804" s="119"/>
      <c r="V41804" s="119"/>
      <c r="X41804" s="119"/>
      <c r="Z41804" s="119"/>
    </row>
    <row r="41805" spans="16:26" x14ac:dyDescent="0.25">
      <c r="P41805" s="119"/>
      <c r="R41805" s="119"/>
      <c r="T41805" s="119"/>
      <c r="V41805" s="119"/>
      <c r="X41805" s="119"/>
      <c r="Z41805" s="119"/>
    </row>
    <row r="41806" spans="16:26" x14ac:dyDescent="0.25">
      <c r="P41806" s="121"/>
      <c r="R41806" s="121"/>
      <c r="T41806" s="121"/>
      <c r="V41806" s="121"/>
      <c r="X41806" s="121"/>
      <c r="Z41806" s="121"/>
    </row>
    <row r="41807" spans="16:26" x14ac:dyDescent="0.25">
      <c r="P41807" s="121"/>
      <c r="R41807" s="121"/>
      <c r="T41807" s="121"/>
      <c r="V41807" s="121"/>
      <c r="X41807" s="121"/>
      <c r="Z41807" s="121"/>
    </row>
    <row r="41808" spans="16:26" x14ac:dyDescent="0.25">
      <c r="P41808" s="121"/>
      <c r="R41808" s="121"/>
      <c r="T41808" s="121"/>
      <c r="V41808" s="121"/>
      <c r="X41808" s="121"/>
      <c r="Z41808" s="121"/>
    </row>
    <row r="41809" spans="16:26" x14ac:dyDescent="0.25">
      <c r="P41809" s="121"/>
      <c r="R41809" s="121"/>
      <c r="T41809" s="121"/>
      <c r="V41809" s="121"/>
      <c r="X41809" s="121"/>
      <c r="Z41809" s="121"/>
    </row>
    <row r="41810" spans="16:26" x14ac:dyDescent="0.25">
      <c r="P41810" s="122"/>
      <c r="R41810" s="122"/>
      <c r="T41810" s="122"/>
      <c r="V41810" s="122"/>
      <c r="X41810" s="122"/>
      <c r="Z41810" s="122"/>
    </row>
    <row r="41811" spans="16:26" x14ac:dyDescent="0.25">
      <c r="P41811" s="118"/>
      <c r="R41811" s="118"/>
      <c r="T41811" s="118"/>
      <c r="V41811" s="118"/>
      <c r="X41811" s="118"/>
      <c r="Z41811" s="118"/>
    </row>
    <row r="41812" spans="16:26" x14ac:dyDescent="0.25">
      <c r="P41812" s="119"/>
      <c r="R41812" s="119"/>
      <c r="T41812" s="119"/>
      <c r="V41812" s="119"/>
      <c r="X41812" s="119"/>
      <c r="Z41812" s="119"/>
    </row>
    <row r="41813" spans="16:26" x14ac:dyDescent="0.25">
      <c r="P41813" s="119"/>
      <c r="R41813" s="119"/>
      <c r="T41813" s="119"/>
      <c r="V41813" s="119"/>
      <c r="X41813" s="119"/>
      <c r="Z41813" s="119"/>
    </row>
    <row r="41814" spans="16:26" x14ac:dyDescent="0.25">
      <c r="P41814" s="120"/>
      <c r="R41814" s="120"/>
      <c r="T41814" s="120"/>
      <c r="V41814" s="120"/>
      <c r="X41814" s="120"/>
      <c r="Z41814" s="120"/>
    </row>
    <row r="41815" spans="16:26" x14ac:dyDescent="0.25">
      <c r="P41815" s="119"/>
      <c r="R41815" s="119"/>
      <c r="T41815" s="119"/>
      <c r="V41815" s="119"/>
      <c r="X41815" s="119"/>
      <c r="Z41815" s="119"/>
    </row>
    <row r="41816" spans="16:26" x14ac:dyDescent="0.25">
      <c r="P41816" s="119"/>
      <c r="R41816" s="119"/>
      <c r="T41816" s="119"/>
      <c r="V41816" s="119"/>
      <c r="X41816" s="119"/>
      <c r="Z41816" s="119"/>
    </row>
    <row r="41817" spans="16:26" x14ac:dyDescent="0.25">
      <c r="P41817" s="120"/>
      <c r="R41817" s="120"/>
      <c r="T41817" s="120"/>
      <c r="V41817" s="120"/>
      <c r="X41817" s="120"/>
      <c r="Z41817" s="120"/>
    </row>
    <row r="41818" spans="16:26" x14ac:dyDescent="0.25">
      <c r="P41818" s="119"/>
      <c r="R41818" s="119"/>
      <c r="T41818" s="119"/>
      <c r="V41818" s="119"/>
      <c r="X41818" s="119"/>
      <c r="Z41818" s="119"/>
    </row>
    <row r="41819" spans="16:26" x14ac:dyDescent="0.25">
      <c r="P41819" s="120"/>
      <c r="R41819" s="120"/>
      <c r="T41819" s="120"/>
      <c r="V41819" s="120"/>
      <c r="X41819" s="120"/>
      <c r="Z41819" s="120"/>
    </row>
    <row r="41820" spans="16:26" x14ac:dyDescent="0.25">
      <c r="P41820" s="119"/>
      <c r="R41820" s="119"/>
      <c r="T41820" s="119"/>
      <c r="V41820" s="119"/>
      <c r="X41820" s="119"/>
      <c r="Z41820" s="119"/>
    </row>
    <row r="41821" spans="16:26" x14ac:dyDescent="0.25">
      <c r="P41821" s="119"/>
      <c r="R41821" s="119"/>
      <c r="T41821" s="119"/>
      <c r="V41821" s="119"/>
      <c r="X41821" s="119"/>
      <c r="Z41821" s="119"/>
    </row>
    <row r="41822" spans="16:26" x14ac:dyDescent="0.25">
      <c r="P41822" s="119"/>
      <c r="R41822" s="119"/>
      <c r="T41822" s="119"/>
      <c r="V41822" s="119"/>
      <c r="X41822" s="119"/>
      <c r="Z41822" s="119"/>
    </row>
    <row r="41823" spans="16:26" x14ac:dyDescent="0.25">
      <c r="P41823" s="121"/>
      <c r="R41823" s="121"/>
      <c r="T41823" s="121"/>
      <c r="V41823" s="121"/>
      <c r="X41823" s="121"/>
      <c r="Z41823" s="121"/>
    </row>
    <row r="41824" spans="16:26" x14ac:dyDescent="0.25">
      <c r="P41824" s="121"/>
      <c r="R41824" s="121"/>
      <c r="T41824" s="121"/>
      <c r="V41824" s="121"/>
      <c r="X41824" s="121"/>
      <c r="Z41824" s="121"/>
    </row>
    <row r="41825" spans="16:26" x14ac:dyDescent="0.25">
      <c r="P41825" s="121"/>
      <c r="R41825" s="121"/>
      <c r="T41825" s="121"/>
      <c r="V41825" s="121"/>
      <c r="X41825" s="121"/>
      <c r="Z41825" s="121"/>
    </row>
    <row r="41826" spans="16:26" x14ac:dyDescent="0.25">
      <c r="P41826" s="121"/>
      <c r="R41826" s="121"/>
      <c r="T41826" s="121"/>
      <c r="V41826" s="121"/>
      <c r="X41826" s="121"/>
      <c r="Z41826" s="121"/>
    </row>
    <row r="41827" spans="16:26" x14ac:dyDescent="0.25">
      <c r="P41827" s="122"/>
      <c r="R41827" s="122"/>
      <c r="T41827" s="122"/>
      <c r="V41827" s="122"/>
      <c r="X41827" s="122"/>
      <c r="Z41827" s="122"/>
    </row>
    <row r="41828" spans="16:26" x14ac:dyDescent="0.25">
      <c r="P41828" s="118"/>
      <c r="R41828" s="118"/>
      <c r="T41828" s="118"/>
      <c r="V41828" s="118"/>
      <c r="X41828" s="118"/>
      <c r="Z41828" s="118"/>
    </row>
    <row r="41829" spans="16:26" x14ac:dyDescent="0.25">
      <c r="P41829" s="119"/>
      <c r="R41829" s="119"/>
      <c r="T41829" s="119"/>
      <c r="V41829" s="119"/>
      <c r="X41829" s="119"/>
      <c r="Z41829" s="119"/>
    </row>
    <row r="41830" spans="16:26" x14ac:dyDescent="0.25">
      <c r="P41830" s="119"/>
      <c r="R41830" s="119"/>
      <c r="T41830" s="119"/>
      <c r="V41830" s="119"/>
      <c r="X41830" s="119"/>
      <c r="Z41830" s="119"/>
    </row>
    <row r="41831" spans="16:26" x14ac:dyDescent="0.25">
      <c r="P41831" s="120"/>
      <c r="R41831" s="120"/>
      <c r="T41831" s="120"/>
      <c r="V41831" s="120"/>
      <c r="X41831" s="120"/>
      <c r="Z41831" s="120"/>
    </row>
    <row r="41832" spans="16:26" x14ac:dyDescent="0.25">
      <c r="P41832" s="119"/>
      <c r="R41832" s="119"/>
      <c r="T41832" s="119"/>
      <c r="V41832" s="119"/>
      <c r="X41832" s="119"/>
      <c r="Z41832" s="119"/>
    </row>
    <row r="41833" spans="16:26" x14ac:dyDescent="0.25">
      <c r="P41833" s="119"/>
      <c r="R41833" s="119"/>
      <c r="T41833" s="119"/>
      <c r="V41833" s="119"/>
      <c r="X41833" s="119"/>
      <c r="Z41833" s="119"/>
    </row>
    <row r="41834" spans="16:26" x14ac:dyDescent="0.25">
      <c r="P41834" s="120"/>
      <c r="R41834" s="120"/>
      <c r="T41834" s="120"/>
      <c r="V41834" s="120"/>
      <c r="X41834" s="120"/>
      <c r="Z41834" s="120"/>
    </row>
    <row r="41835" spans="16:26" x14ac:dyDescent="0.25">
      <c r="P41835" s="119"/>
      <c r="R41835" s="119"/>
      <c r="T41835" s="119"/>
      <c r="V41835" s="119"/>
      <c r="X41835" s="119"/>
      <c r="Z41835" s="119"/>
    </row>
    <row r="41836" spans="16:26" x14ac:dyDescent="0.25">
      <c r="P41836" s="120"/>
      <c r="R41836" s="120"/>
      <c r="T41836" s="120"/>
      <c r="V41836" s="120"/>
      <c r="X41836" s="120"/>
      <c r="Z41836" s="120"/>
    </row>
    <row r="41837" spans="16:26" x14ac:dyDescent="0.25">
      <c r="P41837" s="119"/>
      <c r="R41837" s="119"/>
      <c r="T41837" s="119"/>
      <c r="V41837" s="119"/>
      <c r="X41837" s="119"/>
      <c r="Z41837" s="119"/>
    </row>
    <row r="41838" spans="16:26" x14ac:dyDescent="0.25">
      <c r="P41838" s="119"/>
      <c r="R41838" s="119"/>
      <c r="T41838" s="119"/>
      <c r="V41838" s="119"/>
      <c r="X41838" s="119"/>
      <c r="Z41838" s="119"/>
    </row>
    <row r="41839" spans="16:26" x14ac:dyDescent="0.25">
      <c r="P41839" s="119"/>
      <c r="R41839" s="119"/>
      <c r="T41839" s="119"/>
      <c r="V41839" s="119"/>
      <c r="X41839" s="119"/>
      <c r="Z41839" s="119"/>
    </row>
    <row r="41840" spans="16:26" x14ac:dyDescent="0.25">
      <c r="P41840" s="121"/>
      <c r="R41840" s="121"/>
      <c r="T41840" s="121"/>
      <c r="V41840" s="121"/>
      <c r="X41840" s="121"/>
      <c r="Z41840" s="121"/>
    </row>
    <row r="41841" spans="16:26" x14ac:dyDescent="0.25">
      <c r="P41841" s="121"/>
      <c r="R41841" s="121"/>
      <c r="T41841" s="121"/>
      <c r="V41841" s="121"/>
      <c r="X41841" s="121"/>
      <c r="Z41841" s="121"/>
    </row>
    <row r="41842" spans="16:26" x14ac:dyDescent="0.25">
      <c r="P41842" s="121"/>
      <c r="R41842" s="121"/>
      <c r="T41842" s="121"/>
      <c r="V41842" s="121"/>
      <c r="X41842" s="121"/>
      <c r="Z41842" s="121"/>
    </row>
    <row r="41843" spans="16:26" x14ac:dyDescent="0.25">
      <c r="P41843" s="121"/>
      <c r="R41843" s="121"/>
      <c r="T41843" s="121"/>
      <c r="V41843" s="121"/>
      <c r="X41843" s="121"/>
      <c r="Z41843" s="121"/>
    </row>
    <row r="41844" spans="16:26" x14ac:dyDescent="0.25">
      <c r="P41844" s="122"/>
      <c r="R41844" s="122"/>
      <c r="T41844" s="122"/>
      <c r="V41844" s="122"/>
      <c r="X41844" s="122"/>
      <c r="Z41844" s="122"/>
    </row>
    <row r="41845" spans="16:26" x14ac:dyDescent="0.25">
      <c r="P41845" s="118"/>
      <c r="R41845" s="118"/>
      <c r="T41845" s="118"/>
      <c r="V41845" s="118"/>
      <c r="X41845" s="118"/>
      <c r="Z41845" s="118"/>
    </row>
    <row r="41846" spans="16:26" x14ac:dyDescent="0.25">
      <c r="P41846" s="119"/>
      <c r="R41846" s="119"/>
      <c r="T41846" s="119"/>
      <c r="V41846" s="119"/>
      <c r="X41846" s="119"/>
      <c r="Z41846" s="119"/>
    </row>
    <row r="41847" spans="16:26" x14ac:dyDescent="0.25">
      <c r="P41847" s="119"/>
      <c r="R41847" s="119"/>
      <c r="T41847" s="119"/>
      <c r="V41847" s="119"/>
      <c r="X41847" s="119"/>
      <c r="Z41847" s="119"/>
    </row>
    <row r="41848" spans="16:26" x14ac:dyDescent="0.25">
      <c r="P41848" s="120"/>
      <c r="R41848" s="120"/>
      <c r="T41848" s="120"/>
      <c r="V41848" s="120"/>
      <c r="X41848" s="120"/>
      <c r="Z41848" s="120"/>
    </row>
    <row r="41849" spans="16:26" x14ac:dyDescent="0.25">
      <c r="P41849" s="119"/>
      <c r="R41849" s="119"/>
      <c r="T41849" s="119"/>
      <c r="V41849" s="119"/>
      <c r="X41849" s="119"/>
      <c r="Z41849" s="119"/>
    </row>
    <row r="41850" spans="16:26" x14ac:dyDescent="0.25">
      <c r="P41850" s="119"/>
      <c r="R41850" s="119"/>
      <c r="T41850" s="119"/>
      <c r="V41850" s="119"/>
      <c r="X41850" s="119"/>
      <c r="Z41850" s="119"/>
    </row>
    <row r="41851" spans="16:26" x14ac:dyDescent="0.25">
      <c r="P41851" s="120"/>
      <c r="R41851" s="120"/>
      <c r="T41851" s="120"/>
      <c r="V41851" s="120"/>
      <c r="X41851" s="120"/>
      <c r="Z41851" s="120"/>
    </row>
    <row r="41852" spans="16:26" x14ac:dyDescent="0.25">
      <c r="P41852" s="119"/>
      <c r="R41852" s="119"/>
      <c r="T41852" s="119"/>
      <c r="V41852" s="119"/>
      <c r="X41852" s="119"/>
      <c r="Z41852" s="119"/>
    </row>
    <row r="41853" spans="16:26" x14ac:dyDescent="0.25">
      <c r="P41853" s="120"/>
      <c r="R41853" s="120"/>
      <c r="T41853" s="120"/>
      <c r="V41853" s="120"/>
      <c r="X41853" s="120"/>
      <c r="Z41853" s="120"/>
    </row>
    <row r="41854" spans="16:26" x14ac:dyDescent="0.25">
      <c r="P41854" s="119"/>
      <c r="R41854" s="119"/>
      <c r="T41854" s="119"/>
      <c r="V41854" s="119"/>
      <c r="X41854" s="119"/>
      <c r="Z41854" s="119"/>
    </row>
    <row r="41855" spans="16:26" x14ac:dyDescent="0.25">
      <c r="P41855" s="119"/>
      <c r="R41855" s="119"/>
      <c r="T41855" s="119"/>
      <c r="V41855" s="119"/>
      <c r="X41855" s="119"/>
      <c r="Z41855" s="119"/>
    </row>
    <row r="41856" spans="16:26" x14ac:dyDescent="0.25">
      <c r="P41856" s="119"/>
      <c r="R41856" s="119"/>
      <c r="T41856" s="119"/>
      <c r="V41856" s="119"/>
      <c r="X41856" s="119"/>
      <c r="Z41856" s="119"/>
    </row>
    <row r="41857" spans="16:26" x14ac:dyDescent="0.25">
      <c r="P41857" s="121"/>
      <c r="R41857" s="121"/>
      <c r="T41857" s="121"/>
      <c r="V41857" s="121"/>
      <c r="X41857" s="121"/>
      <c r="Z41857" s="121"/>
    </row>
    <row r="41858" spans="16:26" x14ac:dyDescent="0.25">
      <c r="P41858" s="121"/>
      <c r="R41858" s="121"/>
      <c r="T41858" s="121"/>
      <c r="V41858" s="121"/>
      <c r="X41858" s="121"/>
      <c r="Z41858" s="121"/>
    </row>
    <row r="41859" spans="16:26" x14ac:dyDescent="0.25">
      <c r="P41859" s="121"/>
      <c r="R41859" s="121"/>
      <c r="T41859" s="121"/>
      <c r="V41859" s="121"/>
      <c r="X41859" s="121"/>
      <c r="Z41859" s="121"/>
    </row>
    <row r="41860" spans="16:26" x14ac:dyDescent="0.25">
      <c r="P41860" s="121"/>
      <c r="R41860" s="121"/>
      <c r="T41860" s="121"/>
      <c r="V41860" s="121"/>
      <c r="X41860" s="121"/>
      <c r="Z41860" s="121"/>
    </row>
    <row r="41861" spans="16:26" x14ac:dyDescent="0.25">
      <c r="P41861" s="122"/>
      <c r="R41861" s="122"/>
      <c r="T41861" s="122"/>
      <c r="V41861" s="122"/>
      <c r="X41861" s="122"/>
      <c r="Z41861" s="122"/>
    </row>
    <row r="41862" spans="16:26" x14ac:dyDescent="0.25">
      <c r="P41862" s="118"/>
      <c r="R41862" s="118"/>
      <c r="T41862" s="118"/>
      <c r="V41862" s="118"/>
      <c r="X41862" s="118"/>
      <c r="Z41862" s="118"/>
    </row>
    <row r="41863" spans="16:26" x14ac:dyDescent="0.25">
      <c r="P41863" s="119"/>
      <c r="R41863" s="119"/>
      <c r="T41863" s="119"/>
      <c r="V41863" s="119"/>
      <c r="X41863" s="119"/>
      <c r="Z41863" s="119"/>
    </row>
    <row r="41864" spans="16:26" x14ac:dyDescent="0.25">
      <c r="P41864" s="119"/>
      <c r="R41864" s="119"/>
      <c r="T41864" s="119"/>
      <c r="V41864" s="119"/>
      <c r="X41864" s="119"/>
      <c r="Z41864" s="119"/>
    </row>
    <row r="41865" spans="16:26" x14ac:dyDescent="0.25">
      <c r="P41865" s="120"/>
      <c r="R41865" s="120"/>
      <c r="T41865" s="120"/>
      <c r="V41865" s="120"/>
      <c r="X41865" s="120"/>
      <c r="Z41865" s="120"/>
    </row>
    <row r="41866" spans="16:26" x14ac:dyDescent="0.25">
      <c r="P41866" s="119"/>
      <c r="R41866" s="119"/>
      <c r="T41866" s="119"/>
      <c r="V41866" s="119"/>
      <c r="X41866" s="119"/>
      <c r="Z41866" s="119"/>
    </row>
    <row r="41867" spans="16:26" x14ac:dyDescent="0.25">
      <c r="P41867" s="119"/>
      <c r="R41867" s="119"/>
      <c r="T41867" s="119"/>
      <c r="V41867" s="119"/>
      <c r="X41867" s="119"/>
      <c r="Z41867" s="119"/>
    </row>
    <row r="41868" spans="16:26" x14ac:dyDescent="0.25">
      <c r="P41868" s="120"/>
      <c r="R41868" s="120"/>
      <c r="T41868" s="120"/>
      <c r="V41868" s="120"/>
      <c r="X41868" s="120"/>
      <c r="Z41868" s="120"/>
    </row>
    <row r="41869" spans="16:26" x14ac:dyDescent="0.25">
      <c r="P41869" s="119"/>
      <c r="R41869" s="119"/>
      <c r="T41869" s="119"/>
      <c r="V41869" s="119"/>
      <c r="X41869" s="119"/>
      <c r="Z41869" s="119"/>
    </row>
    <row r="41870" spans="16:26" x14ac:dyDescent="0.25">
      <c r="P41870" s="120"/>
      <c r="R41870" s="120"/>
      <c r="T41870" s="120"/>
      <c r="V41870" s="120"/>
      <c r="X41870" s="120"/>
      <c r="Z41870" s="120"/>
    </row>
    <row r="41871" spans="16:26" x14ac:dyDescent="0.25">
      <c r="P41871" s="119"/>
      <c r="R41871" s="119"/>
      <c r="T41871" s="119"/>
      <c r="V41871" s="119"/>
      <c r="X41871" s="119"/>
      <c r="Z41871" s="119"/>
    </row>
    <row r="41872" spans="16:26" x14ac:dyDescent="0.25">
      <c r="P41872" s="119"/>
      <c r="R41872" s="119"/>
      <c r="T41872" s="119"/>
      <c r="V41872" s="119"/>
      <c r="X41872" s="119"/>
      <c r="Z41872" s="119"/>
    </row>
    <row r="41873" spans="16:26" x14ac:dyDescent="0.25">
      <c r="P41873" s="119"/>
      <c r="R41873" s="119"/>
      <c r="T41873" s="119"/>
      <c r="V41873" s="119"/>
      <c r="X41873" s="119"/>
      <c r="Z41873" s="119"/>
    </row>
    <row r="41874" spans="16:26" x14ac:dyDescent="0.25">
      <c r="P41874" s="121"/>
      <c r="R41874" s="121"/>
      <c r="T41874" s="121"/>
      <c r="V41874" s="121"/>
      <c r="X41874" s="121"/>
      <c r="Z41874" s="121"/>
    </row>
    <row r="41875" spans="16:26" x14ac:dyDescent="0.25">
      <c r="P41875" s="121"/>
      <c r="R41875" s="121"/>
      <c r="T41875" s="121"/>
      <c r="V41875" s="121"/>
      <c r="X41875" s="121"/>
      <c r="Z41875" s="121"/>
    </row>
    <row r="41876" spans="16:26" x14ac:dyDescent="0.25">
      <c r="P41876" s="121"/>
      <c r="R41876" s="121"/>
      <c r="T41876" s="121"/>
      <c r="V41876" s="121"/>
      <c r="X41876" s="121"/>
      <c r="Z41876" s="121"/>
    </row>
    <row r="41877" spans="16:26" x14ac:dyDescent="0.25">
      <c r="P41877" s="121"/>
      <c r="R41877" s="121"/>
      <c r="T41877" s="121"/>
      <c r="V41877" s="121"/>
      <c r="X41877" s="121"/>
      <c r="Z41877" s="121"/>
    </row>
    <row r="41878" spans="16:26" x14ac:dyDescent="0.25">
      <c r="P41878" s="122"/>
      <c r="R41878" s="122"/>
      <c r="T41878" s="122"/>
      <c r="V41878" s="122"/>
      <c r="X41878" s="122"/>
      <c r="Z41878" s="122"/>
    </row>
    <row r="41879" spans="16:26" x14ac:dyDescent="0.25">
      <c r="P41879" s="118"/>
      <c r="R41879" s="118"/>
      <c r="T41879" s="118"/>
      <c r="V41879" s="118"/>
      <c r="X41879" s="118"/>
      <c r="Z41879" s="118"/>
    </row>
    <row r="41880" spans="16:26" x14ac:dyDescent="0.25">
      <c r="P41880" s="119"/>
      <c r="R41880" s="119"/>
      <c r="T41880" s="119"/>
      <c r="V41880" s="119"/>
      <c r="X41880" s="119"/>
      <c r="Z41880" s="119"/>
    </row>
    <row r="41881" spans="16:26" x14ac:dyDescent="0.25">
      <c r="P41881" s="119"/>
      <c r="R41881" s="119"/>
      <c r="T41881" s="119"/>
      <c r="V41881" s="119"/>
      <c r="X41881" s="119"/>
      <c r="Z41881" s="119"/>
    </row>
    <row r="41882" spans="16:26" x14ac:dyDescent="0.25">
      <c r="P41882" s="120"/>
      <c r="R41882" s="120"/>
      <c r="T41882" s="120"/>
      <c r="V41882" s="120"/>
      <c r="X41882" s="120"/>
      <c r="Z41882" s="120"/>
    </row>
    <row r="41883" spans="16:26" x14ac:dyDescent="0.25">
      <c r="P41883" s="119"/>
      <c r="R41883" s="119"/>
      <c r="T41883" s="119"/>
      <c r="V41883" s="119"/>
      <c r="X41883" s="119"/>
      <c r="Z41883" s="119"/>
    </row>
    <row r="41884" spans="16:26" x14ac:dyDescent="0.25">
      <c r="P41884" s="119"/>
      <c r="R41884" s="119"/>
      <c r="T41884" s="119"/>
      <c r="V41884" s="119"/>
      <c r="X41884" s="119"/>
      <c r="Z41884" s="119"/>
    </row>
    <row r="41885" spans="16:26" x14ac:dyDescent="0.25">
      <c r="P41885" s="120"/>
      <c r="R41885" s="120"/>
      <c r="T41885" s="120"/>
      <c r="V41885" s="120"/>
      <c r="X41885" s="120"/>
      <c r="Z41885" s="120"/>
    </row>
    <row r="41886" spans="16:26" x14ac:dyDescent="0.25">
      <c r="P41886" s="119"/>
      <c r="R41886" s="119"/>
      <c r="T41886" s="119"/>
      <c r="V41886" s="119"/>
      <c r="X41886" s="119"/>
      <c r="Z41886" s="119"/>
    </row>
    <row r="41887" spans="16:26" x14ac:dyDescent="0.25">
      <c r="P41887" s="120"/>
      <c r="R41887" s="120"/>
      <c r="T41887" s="120"/>
      <c r="V41887" s="120"/>
      <c r="X41887" s="120"/>
      <c r="Z41887" s="120"/>
    </row>
    <row r="41888" spans="16:26" x14ac:dyDescent="0.25">
      <c r="P41888" s="119"/>
      <c r="R41888" s="119"/>
      <c r="T41888" s="119"/>
      <c r="V41888" s="119"/>
      <c r="X41888" s="119"/>
      <c r="Z41888" s="119"/>
    </row>
    <row r="41889" spans="16:26" x14ac:dyDescent="0.25">
      <c r="P41889" s="119"/>
      <c r="R41889" s="119"/>
      <c r="T41889" s="119"/>
      <c r="V41889" s="119"/>
      <c r="X41889" s="119"/>
      <c r="Z41889" s="119"/>
    </row>
    <row r="41890" spans="16:26" x14ac:dyDescent="0.25">
      <c r="P41890" s="119"/>
      <c r="R41890" s="119"/>
      <c r="T41890" s="119"/>
      <c r="V41890" s="119"/>
      <c r="X41890" s="119"/>
      <c r="Z41890" s="119"/>
    </row>
    <row r="41891" spans="16:26" x14ac:dyDescent="0.25">
      <c r="P41891" s="121"/>
      <c r="R41891" s="121"/>
      <c r="T41891" s="121"/>
      <c r="V41891" s="121"/>
      <c r="X41891" s="121"/>
      <c r="Z41891" s="121"/>
    </row>
    <row r="41892" spans="16:26" x14ac:dyDescent="0.25">
      <c r="P41892" s="121"/>
      <c r="R41892" s="121"/>
      <c r="T41892" s="121"/>
      <c r="V41892" s="121"/>
      <c r="X41892" s="121"/>
      <c r="Z41892" s="121"/>
    </row>
    <row r="41893" spans="16:26" x14ac:dyDescent="0.25">
      <c r="P41893" s="121"/>
      <c r="R41893" s="121"/>
      <c r="T41893" s="121"/>
      <c r="V41893" s="121"/>
      <c r="X41893" s="121"/>
      <c r="Z41893" s="121"/>
    </row>
    <row r="41894" spans="16:26" x14ac:dyDescent="0.25">
      <c r="P41894" s="121"/>
      <c r="R41894" s="121"/>
      <c r="T41894" s="121"/>
      <c r="V41894" s="121"/>
      <c r="X41894" s="121"/>
      <c r="Z41894" s="121"/>
    </row>
    <row r="41895" spans="16:26" x14ac:dyDescent="0.25">
      <c r="P41895" s="122"/>
      <c r="R41895" s="122"/>
      <c r="T41895" s="122"/>
      <c r="V41895" s="122"/>
      <c r="X41895" s="122"/>
      <c r="Z41895" s="122"/>
    </row>
    <row r="41896" spans="16:26" x14ac:dyDescent="0.25">
      <c r="P41896" s="118"/>
      <c r="R41896" s="118"/>
      <c r="T41896" s="118"/>
      <c r="V41896" s="118"/>
      <c r="X41896" s="118"/>
      <c r="Z41896" s="118"/>
    </row>
    <row r="41897" spans="16:26" x14ac:dyDescent="0.25">
      <c r="P41897" s="119"/>
      <c r="R41897" s="119"/>
      <c r="T41897" s="119"/>
      <c r="V41897" s="119"/>
      <c r="X41897" s="119"/>
      <c r="Z41897" s="119"/>
    </row>
    <row r="41898" spans="16:26" x14ac:dyDescent="0.25">
      <c r="P41898" s="119"/>
      <c r="R41898" s="119"/>
      <c r="T41898" s="119"/>
      <c r="V41898" s="119"/>
      <c r="X41898" s="119"/>
      <c r="Z41898" s="119"/>
    </row>
    <row r="41899" spans="16:26" x14ac:dyDescent="0.25">
      <c r="P41899" s="120"/>
      <c r="R41899" s="120"/>
      <c r="T41899" s="120"/>
      <c r="V41899" s="120"/>
      <c r="X41899" s="120"/>
      <c r="Z41899" s="120"/>
    </row>
    <row r="41900" spans="16:26" x14ac:dyDescent="0.25">
      <c r="P41900" s="119"/>
      <c r="R41900" s="119"/>
      <c r="T41900" s="119"/>
      <c r="V41900" s="119"/>
      <c r="X41900" s="119"/>
      <c r="Z41900" s="119"/>
    </row>
    <row r="41901" spans="16:26" x14ac:dyDescent="0.25">
      <c r="P41901" s="119"/>
      <c r="R41901" s="119"/>
      <c r="T41901" s="119"/>
      <c r="V41901" s="119"/>
      <c r="X41901" s="119"/>
      <c r="Z41901" s="119"/>
    </row>
    <row r="41902" spans="16:26" x14ac:dyDescent="0.25">
      <c r="P41902" s="120"/>
      <c r="R41902" s="120"/>
      <c r="T41902" s="120"/>
      <c r="V41902" s="120"/>
      <c r="X41902" s="120"/>
      <c r="Z41902" s="120"/>
    </row>
    <row r="41903" spans="16:26" x14ac:dyDescent="0.25">
      <c r="P41903" s="119"/>
      <c r="R41903" s="119"/>
      <c r="T41903" s="119"/>
      <c r="V41903" s="119"/>
      <c r="X41903" s="119"/>
      <c r="Z41903" s="119"/>
    </row>
    <row r="41904" spans="16:26" x14ac:dyDescent="0.25">
      <c r="P41904" s="120"/>
      <c r="R41904" s="120"/>
      <c r="T41904" s="120"/>
      <c r="V41904" s="120"/>
      <c r="X41904" s="120"/>
      <c r="Z41904" s="120"/>
    </row>
    <row r="41905" spans="16:26" x14ac:dyDescent="0.25">
      <c r="P41905" s="119"/>
      <c r="R41905" s="119"/>
      <c r="T41905" s="119"/>
      <c r="V41905" s="119"/>
      <c r="X41905" s="119"/>
      <c r="Z41905" s="119"/>
    </row>
    <row r="41906" spans="16:26" x14ac:dyDescent="0.25">
      <c r="P41906" s="119"/>
      <c r="R41906" s="119"/>
      <c r="T41906" s="119"/>
      <c r="V41906" s="119"/>
      <c r="X41906" s="119"/>
      <c r="Z41906" s="119"/>
    </row>
    <row r="41907" spans="16:26" x14ac:dyDescent="0.25">
      <c r="P41907" s="119"/>
      <c r="R41907" s="119"/>
      <c r="T41907" s="119"/>
      <c r="V41907" s="119"/>
      <c r="X41907" s="119"/>
      <c r="Z41907" s="119"/>
    </row>
    <row r="41908" spans="16:26" x14ac:dyDescent="0.25">
      <c r="P41908" s="121"/>
      <c r="R41908" s="121"/>
      <c r="T41908" s="121"/>
      <c r="V41908" s="121"/>
      <c r="X41908" s="121"/>
      <c r="Z41908" s="121"/>
    </row>
    <row r="41909" spans="16:26" x14ac:dyDescent="0.25">
      <c r="P41909" s="121"/>
      <c r="R41909" s="121"/>
      <c r="T41909" s="121"/>
      <c r="V41909" s="121"/>
      <c r="X41909" s="121"/>
      <c r="Z41909" s="121"/>
    </row>
    <row r="41910" spans="16:26" x14ac:dyDescent="0.25">
      <c r="P41910" s="121"/>
      <c r="R41910" s="121"/>
      <c r="T41910" s="121"/>
      <c r="V41910" s="121"/>
      <c r="X41910" s="121"/>
      <c r="Z41910" s="121"/>
    </row>
    <row r="41911" spans="16:26" x14ac:dyDescent="0.25">
      <c r="P41911" s="121"/>
      <c r="R41911" s="121"/>
      <c r="T41911" s="121"/>
      <c r="V41911" s="121"/>
      <c r="X41911" s="121"/>
      <c r="Z41911" s="121"/>
    </row>
    <row r="41912" spans="16:26" x14ac:dyDescent="0.25">
      <c r="P41912" s="122"/>
      <c r="R41912" s="122"/>
      <c r="T41912" s="122"/>
      <c r="V41912" s="122"/>
      <c r="X41912" s="122"/>
      <c r="Z41912" s="122"/>
    </row>
    <row r="41913" spans="16:26" x14ac:dyDescent="0.25">
      <c r="P41913" s="118"/>
      <c r="R41913" s="118"/>
      <c r="T41913" s="118"/>
      <c r="V41913" s="118"/>
      <c r="X41913" s="118"/>
      <c r="Z41913" s="118"/>
    </row>
    <row r="41914" spans="16:26" x14ac:dyDescent="0.25">
      <c r="P41914" s="119"/>
      <c r="R41914" s="119"/>
      <c r="T41914" s="119"/>
      <c r="V41914" s="119"/>
      <c r="X41914" s="119"/>
      <c r="Z41914" s="119"/>
    </row>
    <row r="41915" spans="16:26" x14ac:dyDescent="0.25">
      <c r="P41915" s="119"/>
      <c r="R41915" s="119"/>
      <c r="T41915" s="119"/>
      <c r="V41915" s="119"/>
      <c r="X41915" s="119"/>
      <c r="Z41915" s="119"/>
    </row>
    <row r="41916" spans="16:26" x14ac:dyDescent="0.25">
      <c r="P41916" s="120"/>
      <c r="R41916" s="120"/>
      <c r="T41916" s="120"/>
      <c r="V41916" s="120"/>
      <c r="X41916" s="120"/>
      <c r="Z41916" s="120"/>
    </row>
    <row r="41917" spans="16:26" x14ac:dyDescent="0.25">
      <c r="P41917" s="119"/>
      <c r="R41917" s="119"/>
      <c r="T41917" s="119"/>
      <c r="V41917" s="119"/>
      <c r="X41917" s="119"/>
      <c r="Z41917" s="119"/>
    </row>
    <row r="41918" spans="16:26" x14ac:dyDescent="0.25">
      <c r="P41918" s="119"/>
      <c r="R41918" s="119"/>
      <c r="T41918" s="119"/>
      <c r="V41918" s="119"/>
      <c r="X41918" s="119"/>
      <c r="Z41918" s="119"/>
    </row>
    <row r="41919" spans="16:26" x14ac:dyDescent="0.25">
      <c r="P41919" s="120"/>
      <c r="R41919" s="120"/>
      <c r="T41919" s="120"/>
      <c r="V41919" s="120"/>
      <c r="X41919" s="120"/>
      <c r="Z41919" s="120"/>
    </row>
    <row r="41920" spans="16:26" x14ac:dyDescent="0.25">
      <c r="P41920" s="119"/>
      <c r="R41920" s="119"/>
      <c r="T41920" s="119"/>
      <c r="V41920" s="119"/>
      <c r="X41920" s="119"/>
      <c r="Z41920" s="119"/>
    </row>
    <row r="41921" spans="16:26" x14ac:dyDescent="0.25">
      <c r="P41921" s="120"/>
      <c r="R41921" s="120"/>
      <c r="T41921" s="120"/>
      <c r="V41921" s="120"/>
      <c r="X41921" s="120"/>
      <c r="Z41921" s="120"/>
    </row>
    <row r="41922" spans="16:26" x14ac:dyDescent="0.25">
      <c r="P41922" s="119"/>
      <c r="R41922" s="119"/>
      <c r="T41922" s="119"/>
      <c r="V41922" s="119"/>
      <c r="X41922" s="119"/>
      <c r="Z41922" s="119"/>
    </row>
    <row r="41923" spans="16:26" x14ac:dyDescent="0.25">
      <c r="P41923" s="119"/>
      <c r="R41923" s="119"/>
      <c r="T41923" s="119"/>
      <c r="V41923" s="119"/>
      <c r="X41923" s="119"/>
      <c r="Z41923" s="119"/>
    </row>
    <row r="41924" spans="16:26" x14ac:dyDescent="0.25">
      <c r="P41924" s="119"/>
      <c r="R41924" s="119"/>
      <c r="T41924" s="119"/>
      <c r="V41924" s="119"/>
      <c r="X41924" s="119"/>
      <c r="Z41924" s="119"/>
    </row>
    <row r="41925" spans="16:26" x14ac:dyDescent="0.25">
      <c r="P41925" s="121"/>
      <c r="R41925" s="121"/>
      <c r="T41925" s="121"/>
      <c r="V41925" s="121"/>
      <c r="X41925" s="121"/>
      <c r="Z41925" s="121"/>
    </row>
    <row r="41926" spans="16:26" x14ac:dyDescent="0.25">
      <c r="P41926" s="121"/>
      <c r="R41926" s="121"/>
      <c r="T41926" s="121"/>
      <c r="V41926" s="121"/>
      <c r="X41926" s="121"/>
      <c r="Z41926" s="121"/>
    </row>
    <row r="41927" spans="16:26" x14ac:dyDescent="0.25">
      <c r="P41927" s="121"/>
      <c r="R41927" s="121"/>
      <c r="T41927" s="121"/>
      <c r="V41927" s="121"/>
      <c r="X41927" s="121"/>
      <c r="Z41927" s="121"/>
    </row>
    <row r="41928" spans="16:26" x14ac:dyDescent="0.25">
      <c r="P41928" s="121"/>
      <c r="R41928" s="121"/>
      <c r="T41928" s="121"/>
      <c r="V41928" s="121"/>
      <c r="X41928" s="121"/>
      <c r="Z41928" s="121"/>
    </row>
    <row r="41929" spans="16:26" x14ac:dyDescent="0.25">
      <c r="P41929" s="122"/>
      <c r="R41929" s="122"/>
      <c r="T41929" s="122"/>
      <c r="V41929" s="122"/>
      <c r="X41929" s="122"/>
      <c r="Z41929" s="122"/>
    </row>
    <row r="41930" spans="16:26" x14ac:dyDescent="0.25">
      <c r="P41930" s="118"/>
      <c r="R41930" s="118"/>
      <c r="T41930" s="118"/>
      <c r="V41930" s="118"/>
      <c r="X41930" s="118"/>
      <c r="Z41930" s="118"/>
    </row>
    <row r="41931" spans="16:26" x14ac:dyDescent="0.25">
      <c r="P41931" s="119"/>
      <c r="R41931" s="119"/>
      <c r="T41931" s="119"/>
      <c r="V41931" s="119"/>
      <c r="X41931" s="119"/>
      <c r="Z41931" s="119"/>
    </row>
    <row r="41932" spans="16:26" x14ac:dyDescent="0.25">
      <c r="P41932" s="119"/>
      <c r="R41932" s="119"/>
      <c r="T41932" s="119"/>
      <c r="V41932" s="119"/>
      <c r="X41932" s="119"/>
      <c r="Z41932" s="119"/>
    </row>
    <row r="41933" spans="16:26" x14ac:dyDescent="0.25">
      <c r="P41933" s="120"/>
      <c r="R41933" s="120"/>
      <c r="T41933" s="120"/>
      <c r="V41933" s="120"/>
      <c r="X41933" s="120"/>
      <c r="Z41933" s="120"/>
    </row>
    <row r="41934" spans="16:26" x14ac:dyDescent="0.25">
      <c r="P41934" s="119"/>
      <c r="R41934" s="119"/>
      <c r="T41934" s="119"/>
      <c r="V41934" s="119"/>
      <c r="X41934" s="119"/>
      <c r="Z41934" s="119"/>
    </row>
    <row r="41935" spans="16:26" x14ac:dyDescent="0.25">
      <c r="P41935" s="119"/>
      <c r="R41935" s="119"/>
      <c r="T41935" s="119"/>
      <c r="V41935" s="119"/>
      <c r="X41935" s="119"/>
      <c r="Z41935" s="119"/>
    </row>
    <row r="41936" spans="16:26" x14ac:dyDescent="0.25">
      <c r="P41936" s="120"/>
      <c r="R41936" s="120"/>
      <c r="T41936" s="120"/>
      <c r="V41936" s="120"/>
      <c r="X41936" s="120"/>
      <c r="Z41936" s="120"/>
    </row>
    <row r="41937" spans="16:26" x14ac:dyDescent="0.25">
      <c r="P41937" s="119"/>
      <c r="R41937" s="119"/>
      <c r="T41937" s="119"/>
      <c r="V41937" s="119"/>
      <c r="X41937" s="119"/>
      <c r="Z41937" s="119"/>
    </row>
    <row r="41938" spans="16:26" x14ac:dyDescent="0.25">
      <c r="P41938" s="120"/>
      <c r="R41938" s="120"/>
      <c r="T41938" s="120"/>
      <c r="V41938" s="120"/>
      <c r="X41938" s="120"/>
      <c r="Z41938" s="120"/>
    </row>
    <row r="41939" spans="16:26" x14ac:dyDescent="0.25">
      <c r="P41939" s="119"/>
      <c r="R41939" s="119"/>
      <c r="T41939" s="119"/>
      <c r="V41939" s="119"/>
      <c r="X41939" s="119"/>
      <c r="Z41939" s="119"/>
    </row>
    <row r="41940" spans="16:26" x14ac:dyDescent="0.25">
      <c r="P41940" s="119"/>
      <c r="R41940" s="119"/>
      <c r="T41940" s="119"/>
      <c r="V41940" s="119"/>
      <c r="X41940" s="119"/>
      <c r="Z41940" s="119"/>
    </row>
    <row r="41941" spans="16:26" x14ac:dyDescent="0.25">
      <c r="P41941" s="119"/>
      <c r="R41941" s="119"/>
      <c r="T41941" s="119"/>
      <c r="V41941" s="119"/>
      <c r="X41941" s="119"/>
      <c r="Z41941" s="119"/>
    </row>
    <row r="41942" spans="16:26" x14ac:dyDescent="0.25">
      <c r="P41942" s="121"/>
      <c r="R41942" s="121"/>
      <c r="T41942" s="121"/>
      <c r="V41942" s="121"/>
      <c r="X41942" s="121"/>
      <c r="Z41942" s="121"/>
    </row>
    <row r="41943" spans="16:26" x14ac:dyDescent="0.25">
      <c r="P41943" s="121"/>
      <c r="R41943" s="121"/>
      <c r="T41943" s="121"/>
      <c r="V41943" s="121"/>
      <c r="X41943" s="121"/>
      <c r="Z41943" s="121"/>
    </row>
    <row r="41944" spans="16:26" x14ac:dyDescent="0.25">
      <c r="P41944" s="121"/>
      <c r="R41944" s="121"/>
      <c r="T41944" s="121"/>
      <c r="V41944" s="121"/>
      <c r="X41944" s="121"/>
      <c r="Z41944" s="121"/>
    </row>
    <row r="41945" spans="16:26" x14ac:dyDescent="0.25">
      <c r="P41945" s="121"/>
      <c r="R41945" s="121"/>
      <c r="T41945" s="121"/>
      <c r="V41945" s="121"/>
      <c r="X41945" s="121"/>
      <c r="Z41945" s="121"/>
    </row>
    <row r="41946" spans="16:26" x14ac:dyDescent="0.25">
      <c r="P41946" s="122"/>
      <c r="R41946" s="122"/>
      <c r="T41946" s="122"/>
      <c r="V41946" s="122"/>
      <c r="X41946" s="122"/>
      <c r="Z41946" s="122"/>
    </row>
    <row r="41947" spans="16:26" x14ac:dyDescent="0.25">
      <c r="P41947" s="118"/>
      <c r="R41947" s="118"/>
      <c r="T41947" s="118"/>
      <c r="V41947" s="118"/>
      <c r="X41947" s="118"/>
      <c r="Z41947" s="118"/>
    </row>
    <row r="41948" spans="16:26" x14ac:dyDescent="0.25">
      <c r="P41948" s="119"/>
      <c r="R41948" s="119"/>
      <c r="T41948" s="119"/>
      <c r="V41948" s="119"/>
      <c r="X41948" s="119"/>
      <c r="Z41948" s="119"/>
    </row>
    <row r="41949" spans="16:26" x14ac:dyDescent="0.25">
      <c r="P41949" s="119"/>
      <c r="R41949" s="119"/>
      <c r="T41949" s="119"/>
      <c r="V41949" s="119"/>
      <c r="X41949" s="119"/>
      <c r="Z41949" s="119"/>
    </row>
    <row r="41950" spans="16:26" x14ac:dyDescent="0.25">
      <c r="P41950" s="120"/>
      <c r="R41950" s="120"/>
      <c r="T41950" s="120"/>
      <c r="V41950" s="120"/>
      <c r="X41950" s="120"/>
      <c r="Z41950" s="120"/>
    </row>
    <row r="41951" spans="16:26" x14ac:dyDescent="0.25">
      <c r="P41951" s="119"/>
      <c r="R41951" s="119"/>
      <c r="T41951" s="119"/>
      <c r="V41951" s="119"/>
      <c r="X41951" s="119"/>
      <c r="Z41951" s="119"/>
    </row>
    <row r="41952" spans="16:26" x14ac:dyDescent="0.25">
      <c r="P41952" s="119"/>
      <c r="R41952" s="119"/>
      <c r="T41952" s="119"/>
      <c r="V41952" s="119"/>
      <c r="X41952" s="119"/>
      <c r="Z41952" s="119"/>
    </row>
    <row r="41953" spans="16:26" x14ac:dyDescent="0.25">
      <c r="P41953" s="120"/>
      <c r="R41953" s="120"/>
      <c r="T41953" s="120"/>
      <c r="V41953" s="120"/>
      <c r="X41953" s="120"/>
      <c r="Z41953" s="120"/>
    </row>
    <row r="41954" spans="16:26" x14ac:dyDescent="0.25">
      <c r="P41954" s="119"/>
      <c r="R41954" s="119"/>
      <c r="T41954" s="119"/>
      <c r="V41954" s="119"/>
      <c r="X41954" s="119"/>
      <c r="Z41954" s="119"/>
    </row>
    <row r="41955" spans="16:26" x14ac:dyDescent="0.25">
      <c r="P41955" s="120"/>
      <c r="R41955" s="120"/>
      <c r="T41955" s="120"/>
      <c r="V41955" s="120"/>
      <c r="X41955" s="120"/>
      <c r="Z41955" s="120"/>
    </row>
    <row r="41956" spans="16:26" x14ac:dyDescent="0.25">
      <c r="P41956" s="119"/>
      <c r="R41956" s="119"/>
      <c r="T41956" s="119"/>
      <c r="V41956" s="119"/>
      <c r="X41956" s="119"/>
      <c r="Z41956" s="119"/>
    </row>
    <row r="41957" spans="16:26" x14ac:dyDescent="0.25">
      <c r="P41957" s="119"/>
      <c r="R41957" s="119"/>
      <c r="T41957" s="119"/>
      <c r="V41957" s="119"/>
      <c r="X41957" s="119"/>
      <c r="Z41957" s="119"/>
    </row>
    <row r="41958" spans="16:26" x14ac:dyDescent="0.25">
      <c r="P41958" s="119"/>
      <c r="R41958" s="119"/>
      <c r="T41958" s="119"/>
      <c r="V41958" s="119"/>
      <c r="X41958" s="119"/>
      <c r="Z41958" s="119"/>
    </row>
    <row r="41959" spans="16:26" x14ac:dyDescent="0.25">
      <c r="P41959" s="121"/>
      <c r="R41959" s="121"/>
      <c r="T41959" s="121"/>
      <c r="V41959" s="121"/>
      <c r="X41959" s="121"/>
      <c r="Z41959" s="121"/>
    </row>
    <row r="41960" spans="16:26" x14ac:dyDescent="0.25">
      <c r="P41960" s="121"/>
      <c r="R41960" s="121"/>
      <c r="T41960" s="121"/>
      <c r="V41960" s="121"/>
      <c r="X41960" s="121"/>
      <c r="Z41960" s="121"/>
    </row>
    <row r="41961" spans="16:26" x14ac:dyDescent="0.25">
      <c r="P41961" s="121"/>
      <c r="R41961" s="121"/>
      <c r="T41961" s="121"/>
      <c r="V41961" s="121"/>
      <c r="X41961" s="121"/>
      <c r="Z41961" s="121"/>
    </row>
    <row r="41962" spans="16:26" x14ac:dyDescent="0.25">
      <c r="P41962" s="121"/>
      <c r="R41962" s="121"/>
      <c r="T41962" s="121"/>
      <c r="V41962" s="121"/>
      <c r="X41962" s="121"/>
      <c r="Z41962" s="121"/>
    </row>
    <row r="41963" spans="16:26" x14ac:dyDescent="0.25">
      <c r="P41963" s="122"/>
      <c r="R41963" s="122"/>
      <c r="T41963" s="122"/>
      <c r="V41963" s="122"/>
      <c r="X41963" s="122"/>
      <c r="Z41963" s="122"/>
    </row>
    <row r="41964" spans="16:26" x14ac:dyDescent="0.25">
      <c r="P41964" s="118"/>
      <c r="R41964" s="118"/>
      <c r="T41964" s="118"/>
      <c r="V41964" s="118"/>
      <c r="X41964" s="118"/>
      <c r="Z41964" s="118"/>
    </row>
    <row r="41965" spans="16:26" x14ac:dyDescent="0.25">
      <c r="P41965" s="119"/>
      <c r="R41965" s="119"/>
      <c r="T41965" s="119"/>
      <c r="V41965" s="119"/>
      <c r="X41965" s="119"/>
      <c r="Z41965" s="119"/>
    </row>
    <row r="41966" spans="16:26" x14ac:dyDescent="0.25">
      <c r="P41966" s="119"/>
      <c r="R41966" s="119"/>
      <c r="T41966" s="119"/>
      <c r="V41966" s="119"/>
      <c r="X41966" s="119"/>
      <c r="Z41966" s="119"/>
    </row>
    <row r="41967" spans="16:26" x14ac:dyDescent="0.25">
      <c r="P41967" s="120"/>
      <c r="R41967" s="120"/>
      <c r="T41967" s="120"/>
      <c r="V41967" s="120"/>
      <c r="X41967" s="120"/>
      <c r="Z41967" s="120"/>
    </row>
    <row r="41968" spans="16:26" x14ac:dyDescent="0.25">
      <c r="P41968" s="119"/>
      <c r="R41968" s="119"/>
      <c r="T41968" s="119"/>
      <c r="V41968" s="119"/>
      <c r="X41968" s="119"/>
      <c r="Z41968" s="119"/>
    </row>
    <row r="41969" spans="16:26" x14ac:dyDescent="0.25">
      <c r="P41969" s="119"/>
      <c r="R41969" s="119"/>
      <c r="T41969" s="119"/>
      <c r="V41969" s="119"/>
      <c r="X41969" s="119"/>
      <c r="Z41969" s="119"/>
    </row>
    <row r="41970" spans="16:26" x14ac:dyDescent="0.25">
      <c r="P41970" s="120"/>
      <c r="R41970" s="120"/>
      <c r="T41970" s="120"/>
      <c r="V41970" s="120"/>
      <c r="X41970" s="120"/>
      <c r="Z41970" s="120"/>
    </row>
    <row r="41971" spans="16:26" x14ac:dyDescent="0.25">
      <c r="P41971" s="119"/>
      <c r="R41971" s="119"/>
      <c r="T41971" s="119"/>
      <c r="V41971" s="119"/>
      <c r="X41971" s="119"/>
      <c r="Z41971" s="119"/>
    </row>
    <row r="41972" spans="16:26" x14ac:dyDescent="0.25">
      <c r="P41972" s="120"/>
      <c r="R41972" s="120"/>
      <c r="T41972" s="120"/>
      <c r="V41972" s="120"/>
      <c r="X41972" s="120"/>
      <c r="Z41972" s="120"/>
    </row>
    <row r="41973" spans="16:26" x14ac:dyDescent="0.25">
      <c r="P41973" s="119"/>
      <c r="R41973" s="119"/>
      <c r="T41973" s="119"/>
      <c r="V41973" s="119"/>
      <c r="X41973" s="119"/>
      <c r="Z41973" s="119"/>
    </row>
    <row r="41974" spans="16:26" x14ac:dyDescent="0.25">
      <c r="P41974" s="119"/>
      <c r="R41974" s="119"/>
      <c r="T41974" s="119"/>
      <c r="V41974" s="119"/>
      <c r="X41974" s="119"/>
      <c r="Z41974" s="119"/>
    </row>
    <row r="41975" spans="16:26" x14ac:dyDescent="0.25">
      <c r="P41975" s="119"/>
      <c r="R41975" s="119"/>
      <c r="T41975" s="119"/>
      <c r="V41975" s="119"/>
      <c r="X41975" s="119"/>
      <c r="Z41975" s="119"/>
    </row>
    <row r="41976" spans="16:26" x14ac:dyDescent="0.25">
      <c r="P41976" s="121"/>
      <c r="R41976" s="121"/>
      <c r="T41976" s="121"/>
      <c r="V41976" s="121"/>
      <c r="X41976" s="121"/>
      <c r="Z41976" s="121"/>
    </row>
    <row r="41977" spans="16:26" x14ac:dyDescent="0.25">
      <c r="P41977" s="121"/>
      <c r="R41977" s="121"/>
      <c r="T41977" s="121"/>
      <c r="V41977" s="121"/>
      <c r="X41977" s="121"/>
      <c r="Z41977" s="121"/>
    </row>
    <row r="41978" spans="16:26" x14ac:dyDescent="0.25">
      <c r="P41978" s="121"/>
      <c r="R41978" s="121"/>
      <c r="T41978" s="121"/>
      <c r="V41978" s="121"/>
      <c r="X41978" s="121"/>
      <c r="Z41978" s="121"/>
    </row>
    <row r="41979" spans="16:26" x14ac:dyDescent="0.25">
      <c r="P41979" s="121"/>
      <c r="R41979" s="121"/>
      <c r="T41979" s="121"/>
      <c r="V41979" s="121"/>
      <c r="X41979" s="121"/>
      <c r="Z41979" s="121"/>
    </row>
    <row r="41980" spans="16:26" x14ac:dyDescent="0.25">
      <c r="P41980" s="122"/>
      <c r="R41980" s="122"/>
      <c r="T41980" s="122"/>
      <c r="V41980" s="122"/>
      <c r="X41980" s="122"/>
      <c r="Z41980" s="122"/>
    </row>
    <row r="41981" spans="16:26" x14ac:dyDescent="0.25">
      <c r="P41981" s="118"/>
      <c r="R41981" s="118"/>
      <c r="T41981" s="118"/>
      <c r="V41981" s="118"/>
      <c r="X41981" s="118"/>
      <c r="Z41981" s="118"/>
    </row>
    <row r="41982" spans="16:26" x14ac:dyDescent="0.25">
      <c r="P41982" s="119"/>
      <c r="R41982" s="119"/>
      <c r="T41982" s="119"/>
      <c r="V41982" s="119"/>
      <c r="X41982" s="119"/>
      <c r="Z41982" s="119"/>
    </row>
    <row r="41983" spans="16:26" x14ac:dyDescent="0.25">
      <c r="P41983" s="119"/>
      <c r="R41983" s="119"/>
      <c r="T41983" s="119"/>
      <c r="V41983" s="119"/>
      <c r="X41983" s="119"/>
      <c r="Z41983" s="119"/>
    </row>
    <row r="41984" spans="16:26" x14ac:dyDescent="0.25">
      <c r="P41984" s="120"/>
      <c r="R41984" s="120"/>
      <c r="T41984" s="120"/>
      <c r="V41984" s="120"/>
      <c r="X41984" s="120"/>
      <c r="Z41984" s="120"/>
    </row>
    <row r="41985" spans="16:26" x14ac:dyDescent="0.25">
      <c r="P41985" s="119"/>
      <c r="R41985" s="119"/>
      <c r="T41985" s="119"/>
      <c r="V41985" s="119"/>
      <c r="X41985" s="119"/>
      <c r="Z41985" s="119"/>
    </row>
    <row r="41986" spans="16:26" x14ac:dyDescent="0.25">
      <c r="P41986" s="119"/>
      <c r="R41986" s="119"/>
      <c r="T41986" s="119"/>
      <c r="V41986" s="119"/>
      <c r="X41986" s="119"/>
      <c r="Z41986" s="119"/>
    </row>
    <row r="41987" spans="16:26" x14ac:dyDescent="0.25">
      <c r="P41987" s="120"/>
      <c r="R41987" s="120"/>
      <c r="T41987" s="120"/>
      <c r="V41987" s="120"/>
      <c r="X41987" s="120"/>
      <c r="Z41987" s="120"/>
    </row>
    <row r="41988" spans="16:26" x14ac:dyDescent="0.25">
      <c r="P41988" s="119"/>
      <c r="R41988" s="119"/>
      <c r="T41988" s="119"/>
      <c r="V41988" s="119"/>
      <c r="X41988" s="119"/>
      <c r="Z41988" s="119"/>
    </row>
    <row r="41989" spans="16:26" x14ac:dyDescent="0.25">
      <c r="P41989" s="120"/>
      <c r="R41989" s="120"/>
      <c r="T41989" s="120"/>
      <c r="V41989" s="120"/>
      <c r="X41989" s="120"/>
      <c r="Z41989" s="120"/>
    </row>
    <row r="41990" spans="16:26" x14ac:dyDescent="0.25">
      <c r="P41990" s="119"/>
      <c r="R41990" s="119"/>
      <c r="T41990" s="119"/>
      <c r="V41990" s="119"/>
      <c r="X41990" s="119"/>
      <c r="Z41990" s="119"/>
    </row>
    <row r="41991" spans="16:26" x14ac:dyDescent="0.25">
      <c r="P41991" s="119"/>
      <c r="R41991" s="119"/>
      <c r="T41991" s="119"/>
      <c r="V41991" s="119"/>
      <c r="X41991" s="119"/>
      <c r="Z41991" s="119"/>
    </row>
    <row r="41992" spans="16:26" x14ac:dyDescent="0.25">
      <c r="P41992" s="119"/>
      <c r="R41992" s="119"/>
      <c r="T41992" s="119"/>
      <c r="V41992" s="119"/>
      <c r="X41992" s="119"/>
      <c r="Z41992" s="119"/>
    </row>
    <row r="41993" spans="16:26" x14ac:dyDescent="0.25">
      <c r="P41993" s="121"/>
      <c r="R41993" s="121"/>
      <c r="T41993" s="121"/>
      <c r="V41993" s="121"/>
      <c r="X41993" s="121"/>
      <c r="Z41993" s="121"/>
    </row>
    <row r="41994" spans="16:26" x14ac:dyDescent="0.25">
      <c r="P41994" s="121"/>
      <c r="R41994" s="121"/>
      <c r="T41994" s="121"/>
      <c r="V41994" s="121"/>
      <c r="X41994" s="121"/>
      <c r="Z41994" s="121"/>
    </row>
    <row r="41995" spans="16:26" x14ac:dyDescent="0.25">
      <c r="P41995" s="121"/>
      <c r="R41995" s="121"/>
      <c r="T41995" s="121"/>
      <c r="V41995" s="121"/>
      <c r="X41995" s="121"/>
      <c r="Z41995" s="121"/>
    </row>
    <row r="41996" spans="16:26" x14ac:dyDescent="0.25">
      <c r="P41996" s="121"/>
      <c r="R41996" s="121"/>
      <c r="T41996" s="121"/>
      <c r="V41996" s="121"/>
      <c r="X41996" s="121"/>
      <c r="Z41996" s="121"/>
    </row>
    <row r="41997" spans="16:26" x14ac:dyDescent="0.25">
      <c r="P41997" s="122"/>
      <c r="R41997" s="122"/>
      <c r="T41997" s="122"/>
      <c r="V41997" s="122"/>
      <c r="X41997" s="122"/>
      <c r="Z41997" s="122"/>
    </row>
    <row r="41998" spans="16:26" x14ac:dyDescent="0.25">
      <c r="P41998" s="118"/>
      <c r="R41998" s="118"/>
      <c r="T41998" s="118"/>
      <c r="V41998" s="118"/>
      <c r="X41998" s="118"/>
      <c r="Z41998" s="118"/>
    </row>
    <row r="41999" spans="16:26" x14ac:dyDescent="0.25">
      <c r="P41999" s="119"/>
      <c r="R41999" s="119"/>
      <c r="T41999" s="119"/>
      <c r="V41999" s="119"/>
      <c r="X41999" s="119"/>
      <c r="Z41999" s="119"/>
    </row>
    <row r="42000" spans="16:26" x14ac:dyDescent="0.25">
      <c r="P42000" s="119"/>
      <c r="R42000" s="119"/>
      <c r="T42000" s="119"/>
      <c r="V42000" s="119"/>
      <c r="X42000" s="119"/>
      <c r="Z42000" s="119"/>
    </row>
    <row r="42001" spans="16:26" x14ac:dyDescent="0.25">
      <c r="P42001" s="120"/>
      <c r="R42001" s="120"/>
      <c r="T42001" s="120"/>
      <c r="V42001" s="120"/>
      <c r="X42001" s="120"/>
      <c r="Z42001" s="120"/>
    </row>
    <row r="42002" spans="16:26" x14ac:dyDescent="0.25">
      <c r="P42002" s="119"/>
      <c r="R42002" s="119"/>
      <c r="T42002" s="119"/>
      <c r="V42002" s="119"/>
      <c r="X42002" s="119"/>
      <c r="Z42002" s="119"/>
    </row>
    <row r="42003" spans="16:26" x14ac:dyDescent="0.25">
      <c r="P42003" s="119"/>
      <c r="R42003" s="119"/>
      <c r="T42003" s="119"/>
      <c r="V42003" s="119"/>
      <c r="X42003" s="119"/>
      <c r="Z42003" s="119"/>
    </row>
    <row r="42004" spans="16:26" x14ac:dyDescent="0.25">
      <c r="P42004" s="120"/>
      <c r="R42004" s="120"/>
      <c r="T42004" s="120"/>
      <c r="V42004" s="120"/>
      <c r="X42004" s="120"/>
      <c r="Z42004" s="120"/>
    </row>
    <row r="42005" spans="16:26" x14ac:dyDescent="0.25">
      <c r="P42005" s="119"/>
      <c r="R42005" s="119"/>
      <c r="T42005" s="119"/>
      <c r="V42005" s="119"/>
      <c r="X42005" s="119"/>
      <c r="Z42005" s="119"/>
    </row>
    <row r="42006" spans="16:26" x14ac:dyDescent="0.25">
      <c r="P42006" s="120"/>
      <c r="R42006" s="120"/>
      <c r="T42006" s="120"/>
      <c r="V42006" s="120"/>
      <c r="X42006" s="120"/>
      <c r="Z42006" s="120"/>
    </row>
    <row r="42007" spans="16:26" x14ac:dyDescent="0.25">
      <c r="P42007" s="119"/>
      <c r="R42007" s="119"/>
      <c r="T42007" s="119"/>
      <c r="V42007" s="119"/>
      <c r="X42007" s="119"/>
      <c r="Z42007" s="119"/>
    </row>
    <row r="42008" spans="16:26" x14ac:dyDescent="0.25">
      <c r="P42008" s="119"/>
      <c r="R42008" s="119"/>
      <c r="T42008" s="119"/>
      <c r="V42008" s="119"/>
      <c r="X42008" s="119"/>
      <c r="Z42008" s="119"/>
    </row>
    <row r="42009" spans="16:26" x14ac:dyDescent="0.25">
      <c r="P42009" s="119"/>
      <c r="R42009" s="119"/>
      <c r="T42009" s="119"/>
      <c r="V42009" s="119"/>
      <c r="X42009" s="119"/>
      <c r="Z42009" s="119"/>
    </row>
    <row r="42010" spans="16:26" x14ac:dyDescent="0.25">
      <c r="P42010" s="121"/>
      <c r="R42010" s="121"/>
      <c r="T42010" s="121"/>
      <c r="V42010" s="121"/>
      <c r="X42010" s="121"/>
      <c r="Z42010" s="121"/>
    </row>
    <row r="42011" spans="16:26" x14ac:dyDescent="0.25">
      <c r="P42011" s="121"/>
      <c r="R42011" s="121"/>
      <c r="T42011" s="121"/>
      <c r="V42011" s="121"/>
      <c r="X42011" s="121"/>
      <c r="Z42011" s="121"/>
    </row>
    <row r="42012" spans="16:26" x14ac:dyDescent="0.25">
      <c r="P42012" s="121"/>
      <c r="R42012" s="121"/>
      <c r="T42012" s="121"/>
      <c r="V42012" s="121"/>
      <c r="X42012" s="121"/>
      <c r="Z42012" s="121"/>
    </row>
    <row r="42013" spans="16:26" x14ac:dyDescent="0.25">
      <c r="P42013" s="121"/>
      <c r="R42013" s="121"/>
      <c r="T42013" s="121"/>
      <c r="V42013" s="121"/>
      <c r="X42013" s="121"/>
      <c r="Z42013" s="121"/>
    </row>
    <row r="42014" spans="16:26" x14ac:dyDescent="0.25">
      <c r="P42014" s="122"/>
      <c r="R42014" s="122"/>
      <c r="T42014" s="122"/>
      <c r="V42014" s="122"/>
      <c r="X42014" s="122"/>
      <c r="Z42014" s="122"/>
    </row>
    <row r="42015" spans="16:26" x14ac:dyDescent="0.25">
      <c r="P42015" s="118"/>
      <c r="R42015" s="118"/>
      <c r="T42015" s="118"/>
      <c r="V42015" s="118"/>
      <c r="X42015" s="118"/>
      <c r="Z42015" s="118"/>
    </row>
    <row r="42016" spans="16:26" x14ac:dyDescent="0.25">
      <c r="P42016" s="119"/>
      <c r="R42016" s="119"/>
      <c r="T42016" s="119"/>
      <c r="V42016" s="119"/>
      <c r="X42016" s="119"/>
      <c r="Z42016" s="119"/>
    </row>
    <row r="42017" spans="16:26" x14ac:dyDescent="0.25">
      <c r="P42017" s="119"/>
      <c r="R42017" s="119"/>
      <c r="T42017" s="119"/>
      <c r="V42017" s="119"/>
      <c r="X42017" s="119"/>
      <c r="Z42017" s="119"/>
    </row>
    <row r="42018" spans="16:26" x14ac:dyDescent="0.25">
      <c r="P42018" s="120"/>
      <c r="R42018" s="120"/>
      <c r="T42018" s="120"/>
      <c r="V42018" s="120"/>
      <c r="X42018" s="120"/>
      <c r="Z42018" s="120"/>
    </row>
    <row r="42019" spans="16:26" x14ac:dyDescent="0.25">
      <c r="P42019" s="119"/>
      <c r="R42019" s="119"/>
      <c r="T42019" s="119"/>
      <c r="V42019" s="119"/>
      <c r="X42019" s="119"/>
      <c r="Z42019" s="119"/>
    </row>
    <row r="42020" spans="16:26" x14ac:dyDescent="0.25">
      <c r="P42020" s="119"/>
      <c r="R42020" s="119"/>
      <c r="T42020" s="119"/>
      <c r="V42020" s="119"/>
      <c r="X42020" s="119"/>
      <c r="Z42020" s="119"/>
    </row>
    <row r="42021" spans="16:26" x14ac:dyDescent="0.25">
      <c r="P42021" s="120"/>
      <c r="R42021" s="120"/>
      <c r="T42021" s="120"/>
      <c r="V42021" s="120"/>
      <c r="X42021" s="120"/>
      <c r="Z42021" s="120"/>
    </row>
    <row r="42022" spans="16:26" x14ac:dyDescent="0.25">
      <c r="P42022" s="119"/>
      <c r="R42022" s="119"/>
      <c r="T42022" s="119"/>
      <c r="V42022" s="119"/>
      <c r="X42022" s="119"/>
      <c r="Z42022" s="119"/>
    </row>
    <row r="42023" spans="16:26" x14ac:dyDescent="0.25">
      <c r="P42023" s="120"/>
      <c r="R42023" s="120"/>
      <c r="T42023" s="120"/>
      <c r="V42023" s="120"/>
      <c r="X42023" s="120"/>
      <c r="Z42023" s="120"/>
    </row>
    <row r="42024" spans="16:26" x14ac:dyDescent="0.25">
      <c r="P42024" s="119"/>
      <c r="R42024" s="119"/>
      <c r="T42024" s="119"/>
      <c r="V42024" s="119"/>
      <c r="X42024" s="119"/>
      <c r="Z42024" s="119"/>
    </row>
    <row r="42025" spans="16:26" x14ac:dyDescent="0.25">
      <c r="P42025" s="119"/>
      <c r="R42025" s="119"/>
      <c r="T42025" s="119"/>
      <c r="V42025" s="119"/>
      <c r="X42025" s="119"/>
      <c r="Z42025" s="119"/>
    </row>
    <row r="42026" spans="16:26" x14ac:dyDescent="0.25">
      <c r="P42026" s="119"/>
      <c r="R42026" s="119"/>
      <c r="T42026" s="119"/>
      <c r="V42026" s="119"/>
      <c r="X42026" s="119"/>
      <c r="Z42026" s="119"/>
    </row>
    <row r="42027" spans="16:26" x14ac:dyDescent="0.25">
      <c r="P42027" s="121"/>
      <c r="R42027" s="121"/>
      <c r="T42027" s="121"/>
      <c r="V42027" s="121"/>
      <c r="X42027" s="121"/>
      <c r="Z42027" s="121"/>
    </row>
    <row r="42028" spans="16:26" x14ac:dyDescent="0.25">
      <c r="P42028" s="121"/>
      <c r="R42028" s="121"/>
      <c r="T42028" s="121"/>
      <c r="V42028" s="121"/>
      <c r="X42028" s="121"/>
      <c r="Z42028" s="121"/>
    </row>
    <row r="42029" spans="16:26" x14ac:dyDescent="0.25">
      <c r="P42029" s="121"/>
      <c r="R42029" s="121"/>
      <c r="T42029" s="121"/>
      <c r="V42029" s="121"/>
      <c r="X42029" s="121"/>
      <c r="Z42029" s="121"/>
    </row>
    <row r="42030" spans="16:26" x14ac:dyDescent="0.25">
      <c r="P42030" s="121"/>
      <c r="R42030" s="121"/>
      <c r="T42030" s="121"/>
      <c r="V42030" s="121"/>
      <c r="X42030" s="121"/>
      <c r="Z42030" s="121"/>
    </row>
    <row r="42031" spans="16:26" x14ac:dyDescent="0.25">
      <c r="P42031" s="122"/>
      <c r="R42031" s="122"/>
      <c r="T42031" s="122"/>
      <c r="V42031" s="122"/>
      <c r="X42031" s="122"/>
      <c r="Z42031" s="122"/>
    </row>
    <row r="42032" spans="16:26" x14ac:dyDescent="0.25">
      <c r="P42032" s="118"/>
      <c r="R42032" s="118"/>
      <c r="T42032" s="118"/>
      <c r="V42032" s="118"/>
      <c r="X42032" s="118"/>
      <c r="Z42032" s="118"/>
    </row>
    <row r="42033" spans="16:26" x14ac:dyDescent="0.25">
      <c r="P42033" s="119"/>
      <c r="R42033" s="119"/>
      <c r="T42033" s="119"/>
      <c r="V42033" s="119"/>
      <c r="X42033" s="119"/>
      <c r="Z42033" s="119"/>
    </row>
    <row r="42034" spans="16:26" x14ac:dyDescent="0.25">
      <c r="P42034" s="119"/>
      <c r="R42034" s="119"/>
      <c r="T42034" s="119"/>
      <c r="V42034" s="119"/>
      <c r="X42034" s="119"/>
      <c r="Z42034" s="119"/>
    </row>
    <row r="42035" spans="16:26" x14ac:dyDescent="0.25">
      <c r="P42035" s="120"/>
      <c r="R42035" s="120"/>
      <c r="T42035" s="120"/>
      <c r="V42035" s="120"/>
      <c r="X42035" s="120"/>
      <c r="Z42035" s="120"/>
    </row>
    <row r="42036" spans="16:26" x14ac:dyDescent="0.25">
      <c r="P42036" s="119"/>
      <c r="R42036" s="119"/>
      <c r="T42036" s="119"/>
      <c r="V42036" s="119"/>
      <c r="X42036" s="119"/>
      <c r="Z42036" s="119"/>
    </row>
    <row r="42037" spans="16:26" x14ac:dyDescent="0.25">
      <c r="P42037" s="119"/>
      <c r="R42037" s="119"/>
      <c r="T42037" s="119"/>
      <c r="V42037" s="119"/>
      <c r="X42037" s="119"/>
      <c r="Z42037" s="119"/>
    </row>
    <row r="42038" spans="16:26" x14ac:dyDescent="0.25">
      <c r="P42038" s="120"/>
      <c r="R42038" s="120"/>
      <c r="T42038" s="120"/>
      <c r="V42038" s="120"/>
      <c r="X42038" s="120"/>
      <c r="Z42038" s="120"/>
    </row>
    <row r="42039" spans="16:26" x14ac:dyDescent="0.25">
      <c r="P42039" s="119"/>
      <c r="R42039" s="119"/>
      <c r="T42039" s="119"/>
      <c r="V42039" s="119"/>
      <c r="X42039" s="119"/>
      <c r="Z42039" s="119"/>
    </row>
    <row r="42040" spans="16:26" x14ac:dyDescent="0.25">
      <c r="P42040" s="120"/>
      <c r="R42040" s="120"/>
      <c r="T42040" s="120"/>
      <c r="V42040" s="120"/>
      <c r="X42040" s="120"/>
      <c r="Z42040" s="120"/>
    </row>
    <row r="42041" spans="16:26" x14ac:dyDescent="0.25">
      <c r="P42041" s="119"/>
      <c r="R42041" s="119"/>
      <c r="T42041" s="119"/>
      <c r="V42041" s="119"/>
      <c r="X42041" s="119"/>
      <c r="Z42041" s="119"/>
    </row>
    <row r="42042" spans="16:26" x14ac:dyDescent="0.25">
      <c r="P42042" s="119"/>
      <c r="R42042" s="119"/>
      <c r="T42042" s="119"/>
      <c r="V42042" s="119"/>
      <c r="X42042" s="119"/>
      <c r="Z42042" s="119"/>
    </row>
    <row r="42043" spans="16:26" x14ac:dyDescent="0.25">
      <c r="P42043" s="119"/>
      <c r="R42043" s="119"/>
      <c r="T42043" s="119"/>
      <c r="V42043" s="119"/>
      <c r="X42043" s="119"/>
      <c r="Z42043" s="119"/>
    </row>
    <row r="42044" spans="16:26" x14ac:dyDescent="0.25">
      <c r="P42044" s="121"/>
      <c r="R42044" s="121"/>
      <c r="T42044" s="121"/>
      <c r="V42044" s="121"/>
      <c r="X42044" s="121"/>
      <c r="Z42044" s="121"/>
    </row>
    <row r="42045" spans="16:26" x14ac:dyDescent="0.25">
      <c r="P42045" s="121"/>
      <c r="R42045" s="121"/>
      <c r="T42045" s="121"/>
      <c r="V42045" s="121"/>
      <c r="X42045" s="121"/>
      <c r="Z42045" s="121"/>
    </row>
    <row r="42046" spans="16:26" x14ac:dyDescent="0.25">
      <c r="P42046" s="121"/>
      <c r="R42046" s="121"/>
      <c r="T42046" s="121"/>
      <c r="V42046" s="121"/>
      <c r="X42046" s="121"/>
      <c r="Z42046" s="121"/>
    </row>
    <row r="42047" spans="16:26" x14ac:dyDescent="0.25">
      <c r="P42047" s="121"/>
      <c r="R42047" s="121"/>
      <c r="T42047" s="121"/>
      <c r="V42047" s="121"/>
      <c r="X42047" s="121"/>
      <c r="Z42047" s="121"/>
    </row>
    <row r="42048" spans="16:26" x14ac:dyDescent="0.25">
      <c r="P42048" s="122"/>
      <c r="R42048" s="122"/>
      <c r="T42048" s="122"/>
      <c r="V42048" s="122"/>
      <c r="X42048" s="122"/>
      <c r="Z42048" s="122"/>
    </row>
    <row r="42049" spans="16:26" x14ac:dyDescent="0.25">
      <c r="P42049" s="118"/>
      <c r="R42049" s="118"/>
      <c r="T42049" s="118"/>
      <c r="V42049" s="118"/>
      <c r="X42049" s="118"/>
      <c r="Z42049" s="118"/>
    </row>
    <row r="42050" spans="16:26" x14ac:dyDescent="0.25">
      <c r="P42050" s="119"/>
      <c r="R42050" s="119"/>
      <c r="T42050" s="119"/>
      <c r="V42050" s="119"/>
      <c r="X42050" s="119"/>
      <c r="Z42050" s="119"/>
    </row>
    <row r="42051" spans="16:26" x14ac:dyDescent="0.25">
      <c r="P42051" s="119"/>
      <c r="R42051" s="119"/>
      <c r="T42051" s="119"/>
      <c r="V42051" s="119"/>
      <c r="X42051" s="119"/>
      <c r="Z42051" s="119"/>
    </row>
    <row r="42052" spans="16:26" x14ac:dyDescent="0.25">
      <c r="P42052" s="120"/>
      <c r="R42052" s="120"/>
      <c r="T42052" s="120"/>
      <c r="V42052" s="120"/>
      <c r="X42052" s="120"/>
      <c r="Z42052" s="120"/>
    </row>
    <row r="42053" spans="16:26" x14ac:dyDescent="0.25">
      <c r="P42053" s="119"/>
      <c r="R42053" s="119"/>
      <c r="T42053" s="119"/>
      <c r="V42053" s="119"/>
      <c r="X42053" s="119"/>
      <c r="Z42053" s="119"/>
    </row>
    <row r="42054" spans="16:26" x14ac:dyDescent="0.25">
      <c r="P42054" s="119"/>
      <c r="R42054" s="119"/>
      <c r="T42054" s="119"/>
      <c r="V42054" s="119"/>
      <c r="X42054" s="119"/>
      <c r="Z42054" s="119"/>
    </row>
    <row r="42055" spans="16:26" x14ac:dyDescent="0.25">
      <c r="P42055" s="120"/>
      <c r="R42055" s="120"/>
      <c r="T42055" s="120"/>
      <c r="V42055" s="120"/>
      <c r="X42055" s="120"/>
      <c r="Z42055" s="120"/>
    </row>
    <row r="42056" spans="16:26" x14ac:dyDescent="0.25">
      <c r="P42056" s="119"/>
      <c r="R42056" s="119"/>
      <c r="T42056" s="119"/>
      <c r="V42056" s="119"/>
      <c r="X42056" s="119"/>
      <c r="Z42056" s="119"/>
    </row>
    <row r="42057" spans="16:26" x14ac:dyDescent="0.25">
      <c r="P42057" s="120"/>
      <c r="R42057" s="120"/>
      <c r="T42057" s="120"/>
      <c r="V42057" s="120"/>
      <c r="X42057" s="120"/>
      <c r="Z42057" s="120"/>
    </row>
    <row r="42058" spans="16:26" x14ac:dyDescent="0.25">
      <c r="P42058" s="119"/>
      <c r="R42058" s="119"/>
      <c r="T42058" s="119"/>
      <c r="V42058" s="119"/>
      <c r="X42058" s="119"/>
      <c r="Z42058" s="119"/>
    </row>
    <row r="42059" spans="16:26" x14ac:dyDescent="0.25">
      <c r="P42059" s="119"/>
      <c r="R42059" s="119"/>
      <c r="T42059" s="119"/>
      <c r="V42059" s="119"/>
      <c r="X42059" s="119"/>
      <c r="Z42059" s="119"/>
    </row>
    <row r="42060" spans="16:26" x14ac:dyDescent="0.25">
      <c r="P42060" s="119"/>
      <c r="R42060" s="119"/>
      <c r="T42060" s="119"/>
      <c r="V42060" s="119"/>
      <c r="X42060" s="119"/>
      <c r="Z42060" s="119"/>
    </row>
    <row r="42061" spans="16:26" x14ac:dyDescent="0.25">
      <c r="P42061" s="121"/>
      <c r="R42061" s="121"/>
      <c r="T42061" s="121"/>
      <c r="V42061" s="121"/>
      <c r="X42061" s="121"/>
      <c r="Z42061" s="121"/>
    </row>
    <row r="42062" spans="16:26" x14ac:dyDescent="0.25">
      <c r="P42062" s="121"/>
      <c r="R42062" s="121"/>
      <c r="T42062" s="121"/>
      <c r="V42062" s="121"/>
      <c r="X42062" s="121"/>
      <c r="Z42062" s="121"/>
    </row>
    <row r="42063" spans="16:26" x14ac:dyDescent="0.25">
      <c r="P42063" s="121"/>
      <c r="R42063" s="121"/>
      <c r="T42063" s="121"/>
      <c r="V42063" s="121"/>
      <c r="X42063" s="121"/>
      <c r="Z42063" s="121"/>
    </row>
    <row r="42064" spans="16:26" x14ac:dyDescent="0.25">
      <c r="P42064" s="121"/>
      <c r="R42064" s="121"/>
      <c r="T42064" s="121"/>
      <c r="V42064" s="121"/>
      <c r="X42064" s="121"/>
      <c r="Z42064" s="121"/>
    </row>
    <row r="42065" spans="16:26" x14ac:dyDescent="0.25">
      <c r="P42065" s="122"/>
      <c r="R42065" s="122"/>
      <c r="T42065" s="122"/>
      <c r="V42065" s="122"/>
      <c r="X42065" s="122"/>
      <c r="Z42065" s="122"/>
    </row>
    <row r="42066" spans="16:26" x14ac:dyDescent="0.25">
      <c r="P42066" s="118"/>
      <c r="R42066" s="118"/>
      <c r="T42066" s="118"/>
      <c r="V42066" s="118"/>
      <c r="X42066" s="118"/>
      <c r="Z42066" s="118"/>
    </row>
    <row r="42067" spans="16:26" x14ac:dyDescent="0.25">
      <c r="P42067" s="119"/>
      <c r="R42067" s="119"/>
      <c r="T42067" s="119"/>
      <c r="V42067" s="119"/>
      <c r="X42067" s="119"/>
      <c r="Z42067" s="119"/>
    </row>
    <row r="42068" spans="16:26" x14ac:dyDescent="0.25">
      <c r="P42068" s="119"/>
      <c r="R42068" s="119"/>
      <c r="T42068" s="119"/>
      <c r="V42068" s="119"/>
      <c r="X42068" s="119"/>
      <c r="Z42068" s="119"/>
    </row>
    <row r="42069" spans="16:26" x14ac:dyDescent="0.25">
      <c r="P42069" s="120"/>
      <c r="R42069" s="120"/>
      <c r="T42069" s="120"/>
      <c r="V42069" s="120"/>
      <c r="X42069" s="120"/>
      <c r="Z42069" s="120"/>
    </row>
    <row r="42070" spans="16:26" x14ac:dyDescent="0.25">
      <c r="P42070" s="119"/>
      <c r="R42070" s="119"/>
      <c r="T42070" s="119"/>
      <c r="V42070" s="119"/>
      <c r="X42070" s="119"/>
      <c r="Z42070" s="119"/>
    </row>
    <row r="42071" spans="16:26" x14ac:dyDescent="0.25">
      <c r="P42071" s="119"/>
      <c r="R42071" s="119"/>
      <c r="T42071" s="119"/>
      <c r="V42071" s="119"/>
      <c r="X42071" s="119"/>
      <c r="Z42071" s="119"/>
    </row>
    <row r="42072" spans="16:26" x14ac:dyDescent="0.25">
      <c r="P42072" s="120"/>
      <c r="R42072" s="120"/>
      <c r="T42072" s="120"/>
      <c r="V42072" s="120"/>
      <c r="X42072" s="120"/>
      <c r="Z42072" s="120"/>
    </row>
    <row r="42073" spans="16:26" x14ac:dyDescent="0.25">
      <c r="P42073" s="119"/>
      <c r="R42073" s="119"/>
      <c r="T42073" s="119"/>
      <c r="V42073" s="119"/>
      <c r="X42073" s="119"/>
      <c r="Z42073" s="119"/>
    </row>
    <row r="42074" spans="16:26" x14ac:dyDescent="0.25">
      <c r="P42074" s="120"/>
      <c r="R42074" s="120"/>
      <c r="T42074" s="120"/>
      <c r="V42074" s="120"/>
      <c r="X42074" s="120"/>
      <c r="Z42074" s="120"/>
    </row>
    <row r="42075" spans="16:26" x14ac:dyDescent="0.25">
      <c r="P42075" s="119"/>
      <c r="R42075" s="119"/>
      <c r="T42075" s="119"/>
      <c r="V42075" s="119"/>
      <c r="X42075" s="119"/>
      <c r="Z42075" s="119"/>
    </row>
    <row r="42076" spans="16:26" x14ac:dyDescent="0.25">
      <c r="P42076" s="119"/>
      <c r="R42076" s="119"/>
      <c r="T42076" s="119"/>
      <c r="V42076" s="119"/>
      <c r="X42076" s="119"/>
      <c r="Z42076" s="119"/>
    </row>
    <row r="42077" spans="16:26" x14ac:dyDescent="0.25">
      <c r="P42077" s="119"/>
      <c r="R42077" s="119"/>
      <c r="T42077" s="119"/>
      <c r="V42077" s="119"/>
      <c r="X42077" s="119"/>
      <c r="Z42077" s="119"/>
    </row>
    <row r="42078" spans="16:26" x14ac:dyDescent="0.25">
      <c r="P42078" s="121"/>
      <c r="R42078" s="121"/>
      <c r="T42078" s="121"/>
      <c r="V42078" s="121"/>
      <c r="X42078" s="121"/>
      <c r="Z42078" s="121"/>
    </row>
    <row r="42079" spans="16:26" x14ac:dyDescent="0.25">
      <c r="P42079" s="121"/>
      <c r="R42079" s="121"/>
      <c r="T42079" s="121"/>
      <c r="V42079" s="121"/>
      <c r="X42079" s="121"/>
      <c r="Z42079" s="121"/>
    </row>
    <row r="42080" spans="16:26" x14ac:dyDescent="0.25">
      <c r="P42080" s="121"/>
      <c r="R42080" s="121"/>
      <c r="T42080" s="121"/>
      <c r="V42080" s="121"/>
      <c r="X42080" s="121"/>
      <c r="Z42080" s="121"/>
    </row>
    <row r="42081" spans="16:26" x14ac:dyDescent="0.25">
      <c r="P42081" s="121"/>
      <c r="R42081" s="121"/>
      <c r="T42081" s="121"/>
      <c r="V42081" s="121"/>
      <c r="X42081" s="121"/>
      <c r="Z42081" s="121"/>
    </row>
    <row r="42082" spans="16:26" x14ac:dyDescent="0.25">
      <c r="P42082" s="122"/>
      <c r="R42082" s="122"/>
      <c r="T42082" s="122"/>
      <c r="V42082" s="122"/>
      <c r="X42082" s="122"/>
      <c r="Z42082" s="122"/>
    </row>
    <row r="42083" spans="16:26" x14ac:dyDescent="0.25">
      <c r="P42083" s="118"/>
      <c r="R42083" s="118"/>
      <c r="T42083" s="118"/>
      <c r="V42083" s="118"/>
      <c r="X42083" s="118"/>
      <c r="Z42083" s="118"/>
    </row>
    <row r="42084" spans="16:26" x14ac:dyDescent="0.25">
      <c r="P42084" s="119"/>
      <c r="R42084" s="119"/>
      <c r="T42084" s="119"/>
      <c r="V42084" s="119"/>
      <c r="X42084" s="119"/>
      <c r="Z42084" s="119"/>
    </row>
    <row r="42085" spans="16:26" x14ac:dyDescent="0.25">
      <c r="P42085" s="119"/>
      <c r="R42085" s="119"/>
      <c r="T42085" s="119"/>
      <c r="V42085" s="119"/>
      <c r="X42085" s="119"/>
      <c r="Z42085" s="119"/>
    </row>
    <row r="42086" spans="16:26" x14ac:dyDescent="0.25">
      <c r="P42086" s="120"/>
      <c r="R42086" s="120"/>
      <c r="T42086" s="120"/>
      <c r="V42086" s="120"/>
      <c r="X42086" s="120"/>
      <c r="Z42086" s="120"/>
    </row>
    <row r="42087" spans="16:26" x14ac:dyDescent="0.25">
      <c r="P42087" s="119"/>
      <c r="R42087" s="119"/>
      <c r="T42087" s="119"/>
      <c r="V42087" s="119"/>
      <c r="X42087" s="119"/>
      <c r="Z42087" s="119"/>
    </row>
    <row r="42088" spans="16:26" x14ac:dyDescent="0.25">
      <c r="P42088" s="119"/>
      <c r="R42088" s="119"/>
      <c r="T42088" s="119"/>
      <c r="V42088" s="119"/>
      <c r="X42088" s="119"/>
      <c r="Z42088" s="119"/>
    </row>
    <row r="42089" spans="16:26" x14ac:dyDescent="0.25">
      <c r="P42089" s="120"/>
      <c r="R42089" s="120"/>
      <c r="T42089" s="120"/>
      <c r="V42089" s="120"/>
      <c r="X42089" s="120"/>
      <c r="Z42089" s="120"/>
    </row>
    <row r="42090" spans="16:26" x14ac:dyDescent="0.25">
      <c r="P42090" s="119"/>
      <c r="R42090" s="119"/>
      <c r="T42090" s="119"/>
      <c r="V42090" s="119"/>
      <c r="X42090" s="119"/>
      <c r="Z42090" s="119"/>
    </row>
    <row r="42091" spans="16:26" x14ac:dyDescent="0.25">
      <c r="P42091" s="120"/>
      <c r="R42091" s="120"/>
      <c r="T42091" s="120"/>
      <c r="V42091" s="120"/>
      <c r="X42091" s="120"/>
      <c r="Z42091" s="120"/>
    </row>
    <row r="42092" spans="16:26" x14ac:dyDescent="0.25">
      <c r="P42092" s="119"/>
      <c r="R42092" s="119"/>
      <c r="T42092" s="119"/>
      <c r="V42092" s="119"/>
      <c r="X42092" s="119"/>
      <c r="Z42092" s="119"/>
    </row>
    <row r="42093" spans="16:26" x14ac:dyDescent="0.25">
      <c r="P42093" s="119"/>
      <c r="R42093" s="119"/>
      <c r="T42093" s="119"/>
      <c r="V42093" s="119"/>
      <c r="X42093" s="119"/>
      <c r="Z42093" s="119"/>
    </row>
    <row r="42094" spans="16:26" x14ac:dyDescent="0.25">
      <c r="P42094" s="119"/>
      <c r="R42094" s="119"/>
      <c r="T42094" s="119"/>
      <c r="V42094" s="119"/>
      <c r="X42094" s="119"/>
      <c r="Z42094" s="119"/>
    </row>
    <row r="42095" spans="16:26" x14ac:dyDescent="0.25">
      <c r="P42095" s="121"/>
      <c r="R42095" s="121"/>
      <c r="T42095" s="121"/>
      <c r="V42095" s="121"/>
      <c r="X42095" s="121"/>
      <c r="Z42095" s="121"/>
    </row>
    <row r="42096" spans="16:26" x14ac:dyDescent="0.25">
      <c r="P42096" s="121"/>
      <c r="R42096" s="121"/>
      <c r="T42096" s="121"/>
      <c r="V42096" s="121"/>
      <c r="X42096" s="121"/>
      <c r="Z42096" s="121"/>
    </row>
    <row r="42097" spans="16:26" x14ac:dyDescent="0.25">
      <c r="P42097" s="121"/>
      <c r="R42097" s="121"/>
      <c r="T42097" s="121"/>
      <c r="V42097" s="121"/>
      <c r="X42097" s="121"/>
      <c r="Z42097" s="121"/>
    </row>
    <row r="42098" spans="16:26" x14ac:dyDescent="0.25">
      <c r="P42098" s="121"/>
      <c r="R42098" s="121"/>
      <c r="T42098" s="121"/>
      <c r="V42098" s="121"/>
      <c r="X42098" s="121"/>
      <c r="Z42098" s="121"/>
    </row>
    <row r="42099" spans="16:26" x14ac:dyDescent="0.25">
      <c r="P42099" s="122"/>
      <c r="R42099" s="122"/>
      <c r="T42099" s="122"/>
      <c r="V42099" s="122"/>
      <c r="X42099" s="122"/>
      <c r="Z42099" s="122"/>
    </row>
    <row r="42100" spans="16:26" x14ac:dyDescent="0.25">
      <c r="P42100" s="118"/>
      <c r="R42100" s="118"/>
      <c r="T42100" s="118"/>
      <c r="V42100" s="118"/>
      <c r="X42100" s="118"/>
      <c r="Z42100" s="118"/>
    </row>
    <row r="42101" spans="16:26" x14ac:dyDescent="0.25">
      <c r="P42101" s="119"/>
      <c r="R42101" s="119"/>
      <c r="T42101" s="119"/>
      <c r="V42101" s="119"/>
      <c r="X42101" s="119"/>
      <c r="Z42101" s="119"/>
    </row>
    <row r="42102" spans="16:26" x14ac:dyDescent="0.25">
      <c r="P42102" s="119"/>
      <c r="R42102" s="119"/>
      <c r="T42102" s="119"/>
      <c r="V42102" s="119"/>
      <c r="X42102" s="119"/>
      <c r="Z42102" s="119"/>
    </row>
    <row r="42103" spans="16:26" x14ac:dyDescent="0.25">
      <c r="P42103" s="120"/>
      <c r="R42103" s="120"/>
      <c r="T42103" s="120"/>
      <c r="V42103" s="120"/>
      <c r="X42103" s="120"/>
      <c r="Z42103" s="120"/>
    </row>
    <row r="42104" spans="16:26" x14ac:dyDescent="0.25">
      <c r="P42104" s="119"/>
      <c r="R42104" s="119"/>
      <c r="T42104" s="119"/>
      <c r="V42104" s="119"/>
      <c r="X42104" s="119"/>
      <c r="Z42104" s="119"/>
    </row>
    <row r="42105" spans="16:26" x14ac:dyDescent="0.25">
      <c r="P42105" s="119"/>
      <c r="R42105" s="119"/>
      <c r="T42105" s="119"/>
      <c r="V42105" s="119"/>
      <c r="X42105" s="119"/>
      <c r="Z42105" s="119"/>
    </row>
    <row r="42106" spans="16:26" x14ac:dyDescent="0.25">
      <c r="P42106" s="120"/>
      <c r="R42106" s="120"/>
      <c r="T42106" s="120"/>
      <c r="V42106" s="120"/>
      <c r="X42106" s="120"/>
      <c r="Z42106" s="120"/>
    </row>
    <row r="42107" spans="16:26" x14ac:dyDescent="0.25">
      <c r="P42107" s="119"/>
      <c r="R42107" s="119"/>
      <c r="T42107" s="119"/>
      <c r="V42107" s="119"/>
      <c r="X42107" s="119"/>
      <c r="Z42107" s="119"/>
    </row>
    <row r="42108" spans="16:26" x14ac:dyDescent="0.25">
      <c r="P42108" s="120"/>
      <c r="R42108" s="120"/>
      <c r="T42108" s="120"/>
      <c r="V42108" s="120"/>
      <c r="X42108" s="120"/>
      <c r="Z42108" s="120"/>
    </row>
    <row r="42109" spans="16:26" x14ac:dyDescent="0.25">
      <c r="P42109" s="119"/>
      <c r="R42109" s="119"/>
      <c r="T42109" s="119"/>
      <c r="V42109" s="119"/>
      <c r="X42109" s="119"/>
      <c r="Z42109" s="119"/>
    </row>
    <row r="42110" spans="16:26" x14ac:dyDescent="0.25">
      <c r="P42110" s="119"/>
      <c r="R42110" s="119"/>
      <c r="T42110" s="119"/>
      <c r="V42110" s="119"/>
      <c r="X42110" s="119"/>
      <c r="Z42110" s="119"/>
    </row>
    <row r="42111" spans="16:26" x14ac:dyDescent="0.25">
      <c r="P42111" s="119"/>
      <c r="R42111" s="119"/>
      <c r="T42111" s="119"/>
      <c r="V42111" s="119"/>
      <c r="X42111" s="119"/>
      <c r="Z42111" s="119"/>
    </row>
    <row r="42112" spans="16:26" x14ac:dyDescent="0.25">
      <c r="P42112" s="121"/>
      <c r="R42112" s="121"/>
      <c r="T42112" s="121"/>
      <c r="V42112" s="121"/>
      <c r="X42112" s="121"/>
      <c r="Z42112" s="121"/>
    </row>
    <row r="42113" spans="16:26" x14ac:dyDescent="0.25">
      <c r="P42113" s="121"/>
      <c r="R42113" s="121"/>
      <c r="T42113" s="121"/>
      <c r="V42113" s="121"/>
      <c r="X42113" s="121"/>
      <c r="Z42113" s="121"/>
    </row>
    <row r="42114" spans="16:26" x14ac:dyDescent="0.25">
      <c r="P42114" s="121"/>
      <c r="R42114" s="121"/>
      <c r="T42114" s="121"/>
      <c r="V42114" s="121"/>
      <c r="X42114" s="121"/>
      <c r="Z42114" s="121"/>
    </row>
    <row r="42115" spans="16:26" x14ac:dyDescent="0.25">
      <c r="P42115" s="121"/>
      <c r="R42115" s="121"/>
      <c r="T42115" s="121"/>
      <c r="V42115" s="121"/>
      <c r="X42115" s="121"/>
      <c r="Z42115" s="121"/>
    </row>
    <row r="42116" spans="16:26" x14ac:dyDescent="0.25">
      <c r="P42116" s="122"/>
      <c r="R42116" s="122"/>
      <c r="T42116" s="122"/>
      <c r="V42116" s="122"/>
      <c r="X42116" s="122"/>
      <c r="Z42116" s="122"/>
    </row>
    <row r="42117" spans="16:26" x14ac:dyDescent="0.25">
      <c r="P42117" s="118"/>
      <c r="R42117" s="118"/>
      <c r="T42117" s="118"/>
      <c r="V42117" s="118"/>
      <c r="X42117" s="118"/>
      <c r="Z42117" s="118"/>
    </row>
    <row r="42118" spans="16:26" x14ac:dyDescent="0.25">
      <c r="P42118" s="119"/>
      <c r="R42118" s="119"/>
      <c r="T42118" s="119"/>
      <c r="V42118" s="119"/>
      <c r="X42118" s="119"/>
      <c r="Z42118" s="119"/>
    </row>
    <row r="42119" spans="16:26" x14ac:dyDescent="0.25">
      <c r="P42119" s="119"/>
      <c r="R42119" s="119"/>
      <c r="T42119" s="119"/>
      <c r="V42119" s="119"/>
      <c r="X42119" s="119"/>
      <c r="Z42119" s="119"/>
    </row>
    <row r="42120" spans="16:26" x14ac:dyDescent="0.25">
      <c r="P42120" s="120"/>
      <c r="R42120" s="120"/>
      <c r="T42120" s="120"/>
      <c r="V42120" s="120"/>
      <c r="X42120" s="120"/>
      <c r="Z42120" s="120"/>
    </row>
    <row r="42121" spans="16:26" x14ac:dyDescent="0.25">
      <c r="P42121" s="119"/>
      <c r="R42121" s="119"/>
      <c r="T42121" s="119"/>
      <c r="V42121" s="119"/>
      <c r="X42121" s="119"/>
      <c r="Z42121" s="119"/>
    </row>
    <row r="42122" spans="16:26" x14ac:dyDescent="0.25">
      <c r="P42122" s="119"/>
      <c r="R42122" s="119"/>
      <c r="T42122" s="119"/>
      <c r="V42122" s="119"/>
      <c r="X42122" s="119"/>
      <c r="Z42122" s="119"/>
    </row>
    <row r="42123" spans="16:26" x14ac:dyDescent="0.25">
      <c r="P42123" s="120"/>
      <c r="R42123" s="120"/>
      <c r="T42123" s="120"/>
      <c r="V42123" s="120"/>
      <c r="X42123" s="120"/>
      <c r="Z42123" s="120"/>
    </row>
    <row r="42124" spans="16:26" x14ac:dyDescent="0.25">
      <c r="P42124" s="119"/>
      <c r="R42124" s="119"/>
      <c r="T42124" s="119"/>
      <c r="V42124" s="119"/>
      <c r="X42124" s="119"/>
      <c r="Z42124" s="119"/>
    </row>
    <row r="42125" spans="16:26" x14ac:dyDescent="0.25">
      <c r="P42125" s="120"/>
      <c r="R42125" s="120"/>
      <c r="T42125" s="120"/>
      <c r="V42125" s="120"/>
      <c r="X42125" s="120"/>
      <c r="Z42125" s="120"/>
    </row>
    <row r="42126" spans="16:26" x14ac:dyDescent="0.25">
      <c r="P42126" s="119"/>
      <c r="R42126" s="119"/>
      <c r="T42126" s="119"/>
      <c r="V42126" s="119"/>
      <c r="X42126" s="119"/>
      <c r="Z42126" s="119"/>
    </row>
    <row r="42127" spans="16:26" x14ac:dyDescent="0.25">
      <c r="P42127" s="119"/>
      <c r="R42127" s="119"/>
      <c r="T42127" s="119"/>
      <c r="V42127" s="119"/>
      <c r="X42127" s="119"/>
      <c r="Z42127" s="119"/>
    </row>
    <row r="42128" spans="16:26" x14ac:dyDescent="0.25">
      <c r="P42128" s="119"/>
      <c r="R42128" s="119"/>
      <c r="T42128" s="119"/>
      <c r="V42128" s="119"/>
      <c r="X42128" s="119"/>
      <c r="Z42128" s="119"/>
    </row>
    <row r="42129" spans="16:26" x14ac:dyDescent="0.25">
      <c r="P42129" s="121"/>
      <c r="R42129" s="121"/>
      <c r="T42129" s="121"/>
      <c r="V42129" s="121"/>
      <c r="X42129" s="121"/>
      <c r="Z42129" s="121"/>
    </row>
    <row r="42130" spans="16:26" x14ac:dyDescent="0.25">
      <c r="P42130" s="121"/>
      <c r="R42130" s="121"/>
      <c r="T42130" s="121"/>
      <c r="V42130" s="121"/>
      <c r="X42130" s="121"/>
      <c r="Z42130" s="121"/>
    </row>
    <row r="42131" spans="16:26" x14ac:dyDescent="0.25">
      <c r="P42131" s="121"/>
      <c r="R42131" s="121"/>
      <c r="T42131" s="121"/>
      <c r="V42131" s="121"/>
      <c r="X42131" s="121"/>
      <c r="Z42131" s="121"/>
    </row>
    <row r="42132" spans="16:26" x14ac:dyDescent="0.25">
      <c r="P42132" s="121"/>
      <c r="R42132" s="121"/>
      <c r="T42132" s="121"/>
      <c r="V42132" s="121"/>
      <c r="X42132" s="121"/>
      <c r="Z42132" s="121"/>
    </row>
    <row r="42133" spans="16:26" x14ac:dyDescent="0.25">
      <c r="P42133" s="122"/>
      <c r="R42133" s="122"/>
      <c r="T42133" s="122"/>
      <c r="V42133" s="122"/>
      <c r="X42133" s="122"/>
      <c r="Z42133" s="122"/>
    </row>
    <row r="42134" spans="16:26" x14ac:dyDescent="0.25">
      <c r="P42134" s="118"/>
      <c r="R42134" s="118"/>
      <c r="T42134" s="118"/>
      <c r="V42134" s="118"/>
      <c r="X42134" s="118"/>
      <c r="Z42134" s="118"/>
    </row>
    <row r="42135" spans="16:26" x14ac:dyDescent="0.25">
      <c r="P42135" s="119"/>
      <c r="R42135" s="119"/>
      <c r="T42135" s="119"/>
      <c r="V42135" s="119"/>
      <c r="X42135" s="119"/>
      <c r="Z42135" s="119"/>
    </row>
    <row r="42136" spans="16:26" x14ac:dyDescent="0.25">
      <c r="P42136" s="119"/>
      <c r="R42136" s="119"/>
      <c r="T42136" s="119"/>
      <c r="V42136" s="119"/>
      <c r="X42136" s="119"/>
      <c r="Z42136" s="119"/>
    </row>
    <row r="42137" spans="16:26" x14ac:dyDescent="0.25">
      <c r="P42137" s="120"/>
      <c r="R42137" s="120"/>
      <c r="T42137" s="120"/>
      <c r="V42137" s="120"/>
      <c r="X42137" s="120"/>
      <c r="Z42137" s="120"/>
    </row>
    <row r="42138" spans="16:26" x14ac:dyDescent="0.25">
      <c r="P42138" s="119"/>
      <c r="R42138" s="119"/>
      <c r="T42138" s="119"/>
      <c r="V42138" s="119"/>
      <c r="X42138" s="119"/>
      <c r="Z42138" s="119"/>
    </row>
    <row r="42139" spans="16:26" x14ac:dyDescent="0.25">
      <c r="P42139" s="119"/>
      <c r="R42139" s="119"/>
      <c r="T42139" s="119"/>
      <c r="V42139" s="119"/>
      <c r="X42139" s="119"/>
      <c r="Z42139" s="119"/>
    </row>
    <row r="42140" spans="16:26" x14ac:dyDescent="0.25">
      <c r="P42140" s="120"/>
      <c r="R42140" s="120"/>
      <c r="T42140" s="120"/>
      <c r="V42140" s="120"/>
      <c r="X42140" s="120"/>
      <c r="Z42140" s="120"/>
    </row>
    <row r="42141" spans="16:26" x14ac:dyDescent="0.25">
      <c r="P42141" s="119"/>
      <c r="R42141" s="119"/>
      <c r="T42141" s="119"/>
      <c r="V42141" s="119"/>
      <c r="X42141" s="119"/>
      <c r="Z42141" s="119"/>
    </row>
    <row r="42142" spans="16:26" x14ac:dyDescent="0.25">
      <c r="P42142" s="120"/>
      <c r="R42142" s="120"/>
      <c r="T42142" s="120"/>
      <c r="V42142" s="120"/>
      <c r="X42142" s="120"/>
      <c r="Z42142" s="120"/>
    </row>
    <row r="42143" spans="16:26" x14ac:dyDescent="0.25">
      <c r="P42143" s="119"/>
      <c r="R42143" s="119"/>
      <c r="T42143" s="119"/>
      <c r="V42143" s="119"/>
      <c r="X42143" s="119"/>
      <c r="Z42143" s="119"/>
    </row>
    <row r="42144" spans="16:26" x14ac:dyDescent="0.25">
      <c r="P42144" s="119"/>
      <c r="R42144" s="119"/>
      <c r="T42144" s="119"/>
      <c r="V42144" s="119"/>
      <c r="X42144" s="119"/>
      <c r="Z42144" s="119"/>
    </row>
    <row r="42145" spans="16:26" x14ac:dyDescent="0.25">
      <c r="P42145" s="119"/>
      <c r="R42145" s="119"/>
      <c r="T42145" s="119"/>
      <c r="V42145" s="119"/>
      <c r="X42145" s="119"/>
      <c r="Z42145" s="119"/>
    </row>
    <row r="42146" spans="16:26" x14ac:dyDescent="0.25">
      <c r="P42146" s="121"/>
      <c r="R42146" s="121"/>
      <c r="T42146" s="121"/>
      <c r="V42146" s="121"/>
      <c r="X42146" s="121"/>
      <c r="Z42146" s="121"/>
    </row>
    <row r="42147" spans="16:26" x14ac:dyDescent="0.25">
      <c r="P42147" s="121"/>
      <c r="R42147" s="121"/>
      <c r="T42147" s="121"/>
      <c r="V42147" s="121"/>
      <c r="X42147" s="121"/>
      <c r="Z42147" s="121"/>
    </row>
    <row r="42148" spans="16:26" x14ac:dyDescent="0.25">
      <c r="P42148" s="121"/>
      <c r="R42148" s="121"/>
      <c r="T42148" s="121"/>
      <c r="V42148" s="121"/>
      <c r="X42148" s="121"/>
      <c r="Z42148" s="121"/>
    </row>
    <row r="42149" spans="16:26" x14ac:dyDescent="0.25">
      <c r="P42149" s="121"/>
      <c r="R42149" s="121"/>
      <c r="T42149" s="121"/>
      <c r="V42149" s="121"/>
      <c r="X42149" s="121"/>
      <c r="Z42149" s="121"/>
    </row>
    <row r="42150" spans="16:26" x14ac:dyDescent="0.25">
      <c r="P42150" s="122"/>
      <c r="R42150" s="122"/>
      <c r="T42150" s="122"/>
      <c r="V42150" s="122"/>
      <c r="X42150" s="122"/>
      <c r="Z42150" s="122"/>
    </row>
    <row r="42151" spans="16:26" x14ac:dyDescent="0.25">
      <c r="P42151" s="118"/>
      <c r="R42151" s="118"/>
      <c r="T42151" s="118"/>
      <c r="V42151" s="118"/>
      <c r="X42151" s="118"/>
      <c r="Z42151" s="118"/>
    </row>
    <row r="42152" spans="16:26" x14ac:dyDescent="0.25">
      <c r="P42152" s="119"/>
      <c r="R42152" s="119"/>
      <c r="T42152" s="119"/>
      <c r="V42152" s="119"/>
      <c r="X42152" s="119"/>
      <c r="Z42152" s="119"/>
    </row>
    <row r="42153" spans="16:26" x14ac:dyDescent="0.25">
      <c r="P42153" s="119"/>
      <c r="R42153" s="119"/>
      <c r="T42153" s="119"/>
      <c r="V42153" s="119"/>
      <c r="X42153" s="119"/>
      <c r="Z42153" s="119"/>
    </row>
    <row r="42154" spans="16:26" x14ac:dyDescent="0.25">
      <c r="P42154" s="120"/>
      <c r="R42154" s="120"/>
      <c r="T42154" s="120"/>
      <c r="V42154" s="120"/>
      <c r="X42154" s="120"/>
      <c r="Z42154" s="120"/>
    </row>
    <row r="42155" spans="16:26" x14ac:dyDescent="0.25">
      <c r="P42155" s="119"/>
      <c r="R42155" s="119"/>
      <c r="T42155" s="119"/>
      <c r="V42155" s="119"/>
      <c r="X42155" s="119"/>
      <c r="Z42155" s="119"/>
    </row>
    <row r="42156" spans="16:26" x14ac:dyDescent="0.25">
      <c r="P42156" s="119"/>
      <c r="R42156" s="119"/>
      <c r="T42156" s="119"/>
      <c r="V42156" s="119"/>
      <c r="X42156" s="119"/>
      <c r="Z42156" s="119"/>
    </row>
    <row r="42157" spans="16:26" x14ac:dyDescent="0.25">
      <c r="P42157" s="120"/>
      <c r="R42157" s="120"/>
      <c r="T42157" s="120"/>
      <c r="V42157" s="120"/>
      <c r="X42157" s="120"/>
      <c r="Z42157" s="120"/>
    </row>
    <row r="42158" spans="16:26" x14ac:dyDescent="0.25">
      <c r="P42158" s="119"/>
      <c r="R42158" s="119"/>
      <c r="T42158" s="119"/>
      <c r="V42158" s="119"/>
      <c r="X42158" s="119"/>
      <c r="Z42158" s="119"/>
    </row>
    <row r="42159" spans="16:26" x14ac:dyDescent="0.25">
      <c r="P42159" s="120"/>
      <c r="R42159" s="120"/>
      <c r="T42159" s="120"/>
      <c r="V42159" s="120"/>
      <c r="X42159" s="120"/>
      <c r="Z42159" s="120"/>
    </row>
    <row r="42160" spans="16:26" x14ac:dyDescent="0.25">
      <c r="P42160" s="119"/>
      <c r="R42160" s="119"/>
      <c r="T42160" s="119"/>
      <c r="V42160" s="119"/>
      <c r="X42160" s="119"/>
      <c r="Z42160" s="119"/>
    </row>
    <row r="42161" spans="16:26" x14ac:dyDescent="0.25">
      <c r="P42161" s="119"/>
      <c r="R42161" s="119"/>
      <c r="T42161" s="119"/>
      <c r="V42161" s="119"/>
      <c r="X42161" s="119"/>
      <c r="Z42161" s="119"/>
    </row>
    <row r="42162" spans="16:26" x14ac:dyDescent="0.25">
      <c r="P42162" s="119"/>
      <c r="R42162" s="119"/>
      <c r="T42162" s="119"/>
      <c r="V42162" s="119"/>
      <c r="X42162" s="119"/>
      <c r="Z42162" s="119"/>
    </row>
    <row r="42163" spans="16:26" x14ac:dyDescent="0.25">
      <c r="P42163" s="121"/>
      <c r="R42163" s="121"/>
      <c r="T42163" s="121"/>
      <c r="V42163" s="121"/>
      <c r="X42163" s="121"/>
      <c r="Z42163" s="121"/>
    </row>
    <row r="42164" spans="16:26" x14ac:dyDescent="0.25">
      <c r="P42164" s="121"/>
      <c r="R42164" s="121"/>
      <c r="T42164" s="121"/>
      <c r="V42164" s="121"/>
      <c r="X42164" s="121"/>
      <c r="Z42164" s="121"/>
    </row>
    <row r="42165" spans="16:26" x14ac:dyDescent="0.25">
      <c r="P42165" s="121"/>
      <c r="R42165" s="121"/>
      <c r="T42165" s="121"/>
      <c r="V42165" s="121"/>
      <c r="X42165" s="121"/>
      <c r="Z42165" s="121"/>
    </row>
    <row r="42166" spans="16:26" x14ac:dyDescent="0.25">
      <c r="P42166" s="121"/>
      <c r="R42166" s="121"/>
      <c r="T42166" s="121"/>
      <c r="V42166" s="121"/>
      <c r="X42166" s="121"/>
      <c r="Z42166" s="121"/>
    </row>
    <row r="42167" spans="16:26" x14ac:dyDescent="0.25">
      <c r="P42167" s="122"/>
      <c r="R42167" s="122"/>
      <c r="T42167" s="122"/>
      <c r="V42167" s="122"/>
      <c r="X42167" s="122"/>
      <c r="Z42167" s="122"/>
    </row>
    <row r="42168" spans="16:26" x14ac:dyDescent="0.25">
      <c r="P42168" s="118"/>
      <c r="R42168" s="118"/>
      <c r="T42168" s="118"/>
      <c r="V42168" s="118"/>
      <c r="X42168" s="118"/>
      <c r="Z42168" s="118"/>
    </row>
    <row r="42169" spans="16:26" x14ac:dyDescent="0.25">
      <c r="P42169" s="119"/>
      <c r="R42169" s="119"/>
      <c r="T42169" s="119"/>
      <c r="V42169" s="119"/>
      <c r="X42169" s="119"/>
      <c r="Z42169" s="119"/>
    </row>
    <row r="42170" spans="16:26" x14ac:dyDescent="0.25">
      <c r="P42170" s="119"/>
      <c r="R42170" s="119"/>
      <c r="T42170" s="119"/>
      <c r="V42170" s="119"/>
      <c r="X42170" s="119"/>
      <c r="Z42170" s="119"/>
    </row>
    <row r="42171" spans="16:26" x14ac:dyDescent="0.25">
      <c r="P42171" s="120"/>
      <c r="R42171" s="120"/>
      <c r="T42171" s="120"/>
      <c r="V42171" s="120"/>
      <c r="X42171" s="120"/>
      <c r="Z42171" s="120"/>
    </row>
    <row r="42172" spans="16:26" x14ac:dyDescent="0.25">
      <c r="P42172" s="119"/>
      <c r="R42172" s="119"/>
      <c r="T42172" s="119"/>
      <c r="V42172" s="119"/>
      <c r="X42172" s="119"/>
      <c r="Z42172" s="119"/>
    </row>
    <row r="42173" spans="16:26" x14ac:dyDescent="0.25">
      <c r="P42173" s="119"/>
      <c r="R42173" s="119"/>
      <c r="T42173" s="119"/>
      <c r="V42173" s="119"/>
      <c r="X42173" s="119"/>
      <c r="Z42173" s="119"/>
    </row>
    <row r="42174" spans="16:26" x14ac:dyDescent="0.25">
      <c r="P42174" s="120"/>
      <c r="R42174" s="120"/>
      <c r="T42174" s="120"/>
      <c r="V42174" s="120"/>
      <c r="X42174" s="120"/>
      <c r="Z42174" s="120"/>
    </row>
    <row r="42175" spans="16:26" x14ac:dyDescent="0.25">
      <c r="P42175" s="119"/>
      <c r="R42175" s="119"/>
      <c r="T42175" s="119"/>
      <c r="V42175" s="119"/>
      <c r="X42175" s="119"/>
      <c r="Z42175" s="119"/>
    </row>
    <row r="42176" spans="16:26" x14ac:dyDescent="0.25">
      <c r="P42176" s="120"/>
      <c r="R42176" s="120"/>
      <c r="T42176" s="120"/>
      <c r="V42176" s="120"/>
      <c r="X42176" s="120"/>
      <c r="Z42176" s="120"/>
    </row>
    <row r="42177" spans="16:26" x14ac:dyDescent="0.25">
      <c r="P42177" s="119"/>
      <c r="R42177" s="119"/>
      <c r="T42177" s="119"/>
      <c r="V42177" s="119"/>
      <c r="X42177" s="119"/>
      <c r="Z42177" s="119"/>
    </row>
    <row r="42178" spans="16:26" x14ac:dyDescent="0.25">
      <c r="P42178" s="119"/>
      <c r="R42178" s="119"/>
      <c r="T42178" s="119"/>
      <c r="V42178" s="119"/>
      <c r="X42178" s="119"/>
      <c r="Z42178" s="119"/>
    </row>
    <row r="42179" spans="16:26" x14ac:dyDescent="0.25">
      <c r="P42179" s="119"/>
      <c r="R42179" s="119"/>
      <c r="T42179" s="119"/>
      <c r="V42179" s="119"/>
      <c r="X42179" s="119"/>
      <c r="Z42179" s="119"/>
    </row>
    <row r="42180" spans="16:26" x14ac:dyDescent="0.25">
      <c r="P42180" s="121"/>
      <c r="R42180" s="121"/>
      <c r="T42180" s="121"/>
      <c r="V42180" s="121"/>
      <c r="X42180" s="121"/>
      <c r="Z42180" s="121"/>
    </row>
    <row r="42181" spans="16:26" x14ac:dyDescent="0.25">
      <c r="P42181" s="121"/>
      <c r="R42181" s="121"/>
      <c r="T42181" s="121"/>
      <c r="V42181" s="121"/>
      <c r="X42181" s="121"/>
      <c r="Z42181" s="121"/>
    </row>
    <row r="42182" spans="16:26" x14ac:dyDescent="0.25">
      <c r="P42182" s="121"/>
      <c r="R42182" s="121"/>
      <c r="T42182" s="121"/>
      <c r="V42182" s="121"/>
      <c r="X42182" s="121"/>
      <c r="Z42182" s="121"/>
    </row>
    <row r="42183" spans="16:26" x14ac:dyDescent="0.25">
      <c r="P42183" s="121"/>
      <c r="R42183" s="121"/>
      <c r="T42183" s="121"/>
      <c r="V42183" s="121"/>
      <c r="X42183" s="121"/>
      <c r="Z42183" s="121"/>
    </row>
    <row r="42184" spans="16:26" x14ac:dyDescent="0.25">
      <c r="P42184" s="122"/>
      <c r="R42184" s="122"/>
      <c r="T42184" s="122"/>
      <c r="V42184" s="122"/>
      <c r="X42184" s="122"/>
      <c r="Z42184" s="122"/>
    </row>
    <row r="42185" spans="16:26" x14ac:dyDescent="0.25">
      <c r="P42185" s="118"/>
      <c r="R42185" s="118"/>
      <c r="T42185" s="118"/>
      <c r="V42185" s="118"/>
      <c r="X42185" s="118"/>
      <c r="Z42185" s="118"/>
    </row>
    <row r="42186" spans="16:26" x14ac:dyDescent="0.25">
      <c r="P42186" s="119"/>
      <c r="R42186" s="119"/>
      <c r="T42186" s="119"/>
      <c r="V42186" s="119"/>
      <c r="X42186" s="119"/>
      <c r="Z42186" s="119"/>
    </row>
    <row r="42187" spans="16:26" x14ac:dyDescent="0.25">
      <c r="P42187" s="119"/>
      <c r="R42187" s="119"/>
      <c r="T42187" s="119"/>
      <c r="V42187" s="119"/>
      <c r="X42187" s="119"/>
      <c r="Z42187" s="119"/>
    </row>
    <row r="42188" spans="16:26" x14ac:dyDescent="0.25">
      <c r="P42188" s="120"/>
      <c r="R42188" s="120"/>
      <c r="T42188" s="120"/>
      <c r="V42188" s="120"/>
      <c r="X42188" s="120"/>
      <c r="Z42188" s="120"/>
    </row>
    <row r="42189" spans="16:26" x14ac:dyDescent="0.25">
      <c r="P42189" s="119"/>
      <c r="R42189" s="119"/>
      <c r="T42189" s="119"/>
      <c r="V42189" s="119"/>
      <c r="X42189" s="119"/>
      <c r="Z42189" s="119"/>
    </row>
    <row r="42190" spans="16:26" x14ac:dyDescent="0.25">
      <c r="P42190" s="119"/>
      <c r="R42190" s="119"/>
      <c r="T42190" s="119"/>
      <c r="V42190" s="119"/>
      <c r="X42190" s="119"/>
      <c r="Z42190" s="119"/>
    </row>
    <row r="42191" spans="16:26" x14ac:dyDescent="0.25">
      <c r="P42191" s="120"/>
      <c r="R42191" s="120"/>
      <c r="T42191" s="120"/>
      <c r="V42191" s="120"/>
      <c r="X42191" s="120"/>
      <c r="Z42191" s="120"/>
    </row>
    <row r="42192" spans="16:26" x14ac:dyDescent="0.25">
      <c r="P42192" s="119"/>
      <c r="R42192" s="119"/>
      <c r="T42192" s="119"/>
      <c r="V42192" s="119"/>
      <c r="X42192" s="119"/>
      <c r="Z42192" s="119"/>
    </row>
    <row r="42193" spans="16:26" x14ac:dyDescent="0.25">
      <c r="P42193" s="120"/>
      <c r="R42193" s="120"/>
      <c r="T42193" s="120"/>
      <c r="V42193" s="120"/>
      <c r="X42193" s="120"/>
      <c r="Z42193" s="120"/>
    </row>
    <row r="42194" spans="16:26" x14ac:dyDescent="0.25">
      <c r="P42194" s="119"/>
      <c r="R42194" s="119"/>
      <c r="T42194" s="119"/>
      <c r="V42194" s="119"/>
      <c r="X42194" s="119"/>
      <c r="Z42194" s="119"/>
    </row>
    <row r="42195" spans="16:26" x14ac:dyDescent="0.25">
      <c r="P42195" s="119"/>
      <c r="R42195" s="119"/>
      <c r="T42195" s="119"/>
      <c r="V42195" s="119"/>
      <c r="X42195" s="119"/>
      <c r="Z42195" s="119"/>
    </row>
    <row r="42196" spans="16:26" x14ac:dyDescent="0.25">
      <c r="P42196" s="119"/>
      <c r="R42196" s="119"/>
      <c r="T42196" s="119"/>
      <c r="V42196" s="119"/>
      <c r="X42196" s="119"/>
      <c r="Z42196" s="119"/>
    </row>
    <row r="42197" spans="16:26" x14ac:dyDescent="0.25">
      <c r="P42197" s="121"/>
      <c r="R42197" s="121"/>
      <c r="T42197" s="121"/>
      <c r="V42197" s="121"/>
      <c r="X42197" s="121"/>
      <c r="Z42197" s="121"/>
    </row>
    <row r="42198" spans="16:26" x14ac:dyDescent="0.25">
      <c r="P42198" s="121"/>
      <c r="R42198" s="121"/>
      <c r="T42198" s="121"/>
      <c r="V42198" s="121"/>
      <c r="X42198" s="121"/>
      <c r="Z42198" s="121"/>
    </row>
    <row r="42199" spans="16:26" x14ac:dyDescent="0.25">
      <c r="P42199" s="121"/>
      <c r="R42199" s="121"/>
      <c r="T42199" s="121"/>
      <c r="V42199" s="121"/>
      <c r="X42199" s="121"/>
      <c r="Z42199" s="121"/>
    </row>
    <row r="42200" spans="16:26" x14ac:dyDescent="0.25">
      <c r="P42200" s="121"/>
      <c r="R42200" s="121"/>
      <c r="T42200" s="121"/>
      <c r="V42200" s="121"/>
      <c r="X42200" s="121"/>
      <c r="Z42200" s="121"/>
    </row>
    <row r="42201" spans="16:26" x14ac:dyDescent="0.25">
      <c r="P42201" s="122"/>
      <c r="R42201" s="122"/>
      <c r="T42201" s="122"/>
      <c r="V42201" s="122"/>
      <c r="X42201" s="122"/>
      <c r="Z42201" s="122"/>
    </row>
    <row r="42202" spans="16:26" x14ac:dyDescent="0.25">
      <c r="P42202" s="118"/>
      <c r="R42202" s="118"/>
      <c r="T42202" s="118"/>
      <c r="V42202" s="118"/>
      <c r="X42202" s="118"/>
      <c r="Z42202" s="118"/>
    </row>
    <row r="42203" spans="16:26" x14ac:dyDescent="0.25">
      <c r="P42203" s="119"/>
      <c r="R42203" s="119"/>
      <c r="T42203" s="119"/>
      <c r="V42203" s="119"/>
      <c r="X42203" s="119"/>
      <c r="Z42203" s="119"/>
    </row>
    <row r="42204" spans="16:26" x14ac:dyDescent="0.25">
      <c r="P42204" s="119"/>
      <c r="R42204" s="119"/>
      <c r="T42204" s="119"/>
      <c r="V42204" s="119"/>
      <c r="X42204" s="119"/>
      <c r="Z42204" s="119"/>
    </row>
    <row r="42205" spans="16:26" x14ac:dyDescent="0.25">
      <c r="P42205" s="120"/>
      <c r="R42205" s="120"/>
      <c r="T42205" s="120"/>
      <c r="V42205" s="120"/>
      <c r="X42205" s="120"/>
      <c r="Z42205" s="120"/>
    </row>
    <row r="42206" spans="16:26" x14ac:dyDescent="0.25">
      <c r="P42206" s="119"/>
      <c r="R42206" s="119"/>
      <c r="T42206" s="119"/>
      <c r="V42206" s="119"/>
      <c r="X42206" s="119"/>
      <c r="Z42206" s="119"/>
    </row>
    <row r="42207" spans="16:26" x14ac:dyDescent="0.25">
      <c r="P42207" s="119"/>
      <c r="R42207" s="119"/>
      <c r="T42207" s="119"/>
      <c r="V42207" s="119"/>
      <c r="X42207" s="119"/>
      <c r="Z42207" s="119"/>
    </row>
    <row r="42208" spans="16:26" x14ac:dyDescent="0.25">
      <c r="P42208" s="120"/>
      <c r="R42208" s="120"/>
      <c r="T42208" s="120"/>
      <c r="V42208" s="120"/>
      <c r="X42208" s="120"/>
      <c r="Z42208" s="120"/>
    </row>
    <row r="42209" spans="16:26" x14ac:dyDescent="0.25">
      <c r="P42209" s="119"/>
      <c r="R42209" s="119"/>
      <c r="T42209" s="119"/>
      <c r="V42209" s="119"/>
      <c r="X42209" s="119"/>
      <c r="Z42209" s="119"/>
    </row>
    <row r="42210" spans="16:26" x14ac:dyDescent="0.25">
      <c r="P42210" s="120"/>
      <c r="R42210" s="120"/>
      <c r="T42210" s="120"/>
      <c r="V42210" s="120"/>
      <c r="X42210" s="120"/>
      <c r="Z42210" s="120"/>
    </row>
    <row r="42211" spans="16:26" x14ac:dyDescent="0.25">
      <c r="P42211" s="119"/>
      <c r="R42211" s="119"/>
      <c r="T42211" s="119"/>
      <c r="V42211" s="119"/>
      <c r="X42211" s="119"/>
      <c r="Z42211" s="119"/>
    </row>
    <row r="42212" spans="16:26" x14ac:dyDescent="0.25">
      <c r="P42212" s="119"/>
      <c r="R42212" s="119"/>
      <c r="T42212" s="119"/>
      <c r="V42212" s="119"/>
      <c r="X42212" s="119"/>
      <c r="Z42212" s="119"/>
    </row>
    <row r="42213" spans="16:26" x14ac:dyDescent="0.25">
      <c r="P42213" s="119"/>
      <c r="R42213" s="119"/>
      <c r="T42213" s="119"/>
      <c r="V42213" s="119"/>
      <c r="X42213" s="119"/>
      <c r="Z42213" s="119"/>
    </row>
    <row r="42214" spans="16:26" x14ac:dyDescent="0.25">
      <c r="P42214" s="121"/>
      <c r="R42214" s="121"/>
      <c r="T42214" s="121"/>
      <c r="V42214" s="121"/>
      <c r="X42214" s="121"/>
      <c r="Z42214" s="121"/>
    </row>
    <row r="42215" spans="16:26" x14ac:dyDescent="0.25">
      <c r="P42215" s="121"/>
      <c r="R42215" s="121"/>
      <c r="T42215" s="121"/>
      <c r="V42215" s="121"/>
      <c r="X42215" s="121"/>
      <c r="Z42215" s="121"/>
    </row>
    <row r="42216" spans="16:26" x14ac:dyDescent="0.25">
      <c r="P42216" s="121"/>
      <c r="R42216" s="121"/>
      <c r="T42216" s="121"/>
      <c r="V42216" s="121"/>
      <c r="X42216" s="121"/>
      <c r="Z42216" s="121"/>
    </row>
    <row r="42217" spans="16:26" x14ac:dyDescent="0.25">
      <c r="P42217" s="121"/>
      <c r="R42217" s="121"/>
      <c r="T42217" s="121"/>
      <c r="V42217" s="121"/>
      <c r="X42217" s="121"/>
      <c r="Z42217" s="121"/>
    </row>
    <row r="42218" spans="16:26" x14ac:dyDescent="0.25">
      <c r="P42218" s="122"/>
      <c r="R42218" s="122"/>
      <c r="T42218" s="122"/>
      <c r="V42218" s="122"/>
      <c r="X42218" s="122"/>
      <c r="Z42218" s="122"/>
    </row>
    <row r="42219" spans="16:26" x14ac:dyDescent="0.25">
      <c r="P42219" s="118"/>
      <c r="R42219" s="118"/>
      <c r="T42219" s="118"/>
      <c r="V42219" s="118"/>
      <c r="X42219" s="118"/>
      <c r="Z42219" s="118"/>
    </row>
    <row r="42220" spans="16:26" x14ac:dyDescent="0.25">
      <c r="P42220" s="119"/>
      <c r="R42220" s="119"/>
      <c r="T42220" s="119"/>
      <c r="V42220" s="119"/>
      <c r="X42220" s="119"/>
      <c r="Z42220" s="119"/>
    </row>
    <row r="42221" spans="16:26" x14ac:dyDescent="0.25">
      <c r="P42221" s="119"/>
      <c r="R42221" s="119"/>
      <c r="T42221" s="119"/>
      <c r="V42221" s="119"/>
      <c r="X42221" s="119"/>
      <c r="Z42221" s="119"/>
    </row>
    <row r="42222" spans="16:26" x14ac:dyDescent="0.25">
      <c r="P42222" s="120"/>
      <c r="R42222" s="120"/>
      <c r="T42222" s="120"/>
      <c r="V42222" s="120"/>
      <c r="X42222" s="120"/>
      <c r="Z42222" s="120"/>
    </row>
    <row r="42223" spans="16:26" x14ac:dyDescent="0.25">
      <c r="P42223" s="119"/>
      <c r="R42223" s="119"/>
      <c r="T42223" s="119"/>
      <c r="V42223" s="119"/>
      <c r="X42223" s="119"/>
      <c r="Z42223" s="119"/>
    </row>
    <row r="42224" spans="16:26" x14ac:dyDescent="0.25">
      <c r="P42224" s="119"/>
      <c r="R42224" s="119"/>
      <c r="T42224" s="119"/>
      <c r="V42224" s="119"/>
      <c r="X42224" s="119"/>
      <c r="Z42224" s="119"/>
    </row>
    <row r="42225" spans="16:26" x14ac:dyDescent="0.25">
      <c r="P42225" s="120"/>
      <c r="R42225" s="120"/>
      <c r="T42225" s="120"/>
      <c r="V42225" s="120"/>
      <c r="X42225" s="120"/>
      <c r="Z42225" s="120"/>
    </row>
    <row r="42226" spans="16:26" x14ac:dyDescent="0.25">
      <c r="P42226" s="119"/>
      <c r="R42226" s="119"/>
      <c r="T42226" s="119"/>
      <c r="V42226" s="119"/>
      <c r="X42226" s="119"/>
      <c r="Z42226" s="119"/>
    </row>
    <row r="42227" spans="16:26" x14ac:dyDescent="0.25">
      <c r="P42227" s="120"/>
      <c r="R42227" s="120"/>
      <c r="T42227" s="120"/>
      <c r="V42227" s="120"/>
      <c r="X42227" s="120"/>
      <c r="Z42227" s="120"/>
    </row>
    <row r="42228" spans="16:26" x14ac:dyDescent="0.25">
      <c r="P42228" s="119"/>
      <c r="R42228" s="119"/>
      <c r="T42228" s="119"/>
      <c r="V42228" s="119"/>
      <c r="X42228" s="119"/>
      <c r="Z42228" s="119"/>
    </row>
    <row r="42229" spans="16:26" x14ac:dyDescent="0.25">
      <c r="P42229" s="119"/>
      <c r="R42229" s="119"/>
      <c r="T42229" s="119"/>
      <c r="V42229" s="119"/>
      <c r="X42229" s="119"/>
      <c r="Z42229" s="119"/>
    </row>
    <row r="42230" spans="16:26" x14ac:dyDescent="0.25">
      <c r="P42230" s="119"/>
      <c r="R42230" s="119"/>
      <c r="T42230" s="119"/>
      <c r="V42230" s="119"/>
      <c r="X42230" s="119"/>
      <c r="Z42230" s="119"/>
    </row>
    <row r="42231" spans="16:26" x14ac:dyDescent="0.25">
      <c r="P42231" s="121"/>
      <c r="R42231" s="121"/>
      <c r="T42231" s="121"/>
      <c r="V42231" s="121"/>
      <c r="X42231" s="121"/>
      <c r="Z42231" s="121"/>
    </row>
    <row r="42232" spans="16:26" x14ac:dyDescent="0.25">
      <c r="P42232" s="121"/>
      <c r="R42232" s="121"/>
      <c r="T42232" s="121"/>
      <c r="V42232" s="121"/>
      <c r="X42232" s="121"/>
      <c r="Z42232" s="121"/>
    </row>
    <row r="42233" spans="16:26" x14ac:dyDescent="0.25">
      <c r="P42233" s="121"/>
      <c r="R42233" s="121"/>
      <c r="T42233" s="121"/>
      <c r="V42233" s="121"/>
      <c r="X42233" s="121"/>
      <c r="Z42233" s="121"/>
    </row>
    <row r="42234" spans="16:26" x14ac:dyDescent="0.25">
      <c r="P42234" s="121"/>
      <c r="R42234" s="121"/>
      <c r="T42234" s="121"/>
      <c r="V42234" s="121"/>
      <c r="X42234" s="121"/>
      <c r="Z42234" s="121"/>
    </row>
    <row r="42235" spans="16:26" x14ac:dyDescent="0.25">
      <c r="P42235" s="122"/>
      <c r="R42235" s="122"/>
      <c r="T42235" s="122"/>
      <c r="V42235" s="122"/>
      <c r="X42235" s="122"/>
      <c r="Z42235" s="122"/>
    </row>
    <row r="42236" spans="16:26" x14ac:dyDescent="0.25">
      <c r="P42236" s="118"/>
      <c r="R42236" s="118"/>
      <c r="T42236" s="118"/>
      <c r="V42236" s="118"/>
      <c r="X42236" s="118"/>
      <c r="Z42236" s="118"/>
    </row>
    <row r="42237" spans="16:26" x14ac:dyDescent="0.25">
      <c r="P42237" s="119"/>
      <c r="R42237" s="119"/>
      <c r="T42237" s="119"/>
      <c r="V42237" s="119"/>
      <c r="X42237" s="119"/>
      <c r="Z42237" s="119"/>
    </row>
    <row r="42238" spans="16:26" x14ac:dyDescent="0.25">
      <c r="P42238" s="119"/>
      <c r="R42238" s="119"/>
      <c r="T42238" s="119"/>
      <c r="V42238" s="119"/>
      <c r="X42238" s="119"/>
      <c r="Z42238" s="119"/>
    </row>
    <row r="42239" spans="16:26" x14ac:dyDescent="0.25">
      <c r="P42239" s="120"/>
      <c r="R42239" s="120"/>
      <c r="T42239" s="120"/>
      <c r="V42239" s="120"/>
      <c r="X42239" s="120"/>
      <c r="Z42239" s="120"/>
    </row>
    <row r="42240" spans="16:26" x14ac:dyDescent="0.25">
      <c r="P42240" s="119"/>
      <c r="R42240" s="119"/>
      <c r="T42240" s="119"/>
      <c r="V42240" s="119"/>
      <c r="X42240" s="119"/>
      <c r="Z42240" s="119"/>
    </row>
    <row r="42241" spans="16:26" x14ac:dyDescent="0.25">
      <c r="P42241" s="119"/>
      <c r="R42241" s="119"/>
      <c r="T42241" s="119"/>
      <c r="V42241" s="119"/>
      <c r="X42241" s="119"/>
      <c r="Z42241" s="119"/>
    </row>
    <row r="42242" spans="16:26" x14ac:dyDescent="0.25">
      <c r="P42242" s="120"/>
      <c r="R42242" s="120"/>
      <c r="T42242" s="120"/>
      <c r="V42242" s="120"/>
      <c r="X42242" s="120"/>
      <c r="Z42242" s="120"/>
    </row>
    <row r="42243" spans="16:26" x14ac:dyDescent="0.25">
      <c r="P42243" s="119"/>
      <c r="R42243" s="119"/>
      <c r="T42243" s="119"/>
      <c r="V42243" s="119"/>
      <c r="X42243" s="119"/>
      <c r="Z42243" s="119"/>
    </row>
    <row r="42244" spans="16:26" x14ac:dyDescent="0.25">
      <c r="P42244" s="120"/>
      <c r="R42244" s="120"/>
      <c r="T42244" s="120"/>
      <c r="V42244" s="120"/>
      <c r="X42244" s="120"/>
      <c r="Z42244" s="120"/>
    </row>
    <row r="42245" spans="16:26" x14ac:dyDescent="0.25">
      <c r="P42245" s="119"/>
      <c r="R42245" s="119"/>
      <c r="T42245" s="119"/>
      <c r="V42245" s="119"/>
      <c r="X42245" s="119"/>
      <c r="Z42245" s="119"/>
    </row>
    <row r="42246" spans="16:26" x14ac:dyDescent="0.25">
      <c r="P42246" s="119"/>
      <c r="R42246" s="119"/>
      <c r="T42246" s="119"/>
      <c r="V42246" s="119"/>
      <c r="X42246" s="119"/>
      <c r="Z42246" s="119"/>
    </row>
    <row r="42247" spans="16:26" x14ac:dyDescent="0.25">
      <c r="P42247" s="119"/>
      <c r="R42247" s="119"/>
      <c r="T42247" s="119"/>
      <c r="V42247" s="119"/>
      <c r="X42247" s="119"/>
      <c r="Z42247" s="119"/>
    </row>
    <row r="42248" spans="16:26" x14ac:dyDescent="0.25">
      <c r="P42248" s="121"/>
      <c r="R42248" s="121"/>
      <c r="T42248" s="121"/>
      <c r="V42248" s="121"/>
      <c r="X42248" s="121"/>
      <c r="Z42248" s="121"/>
    </row>
    <row r="42249" spans="16:26" x14ac:dyDescent="0.25">
      <c r="P42249" s="121"/>
      <c r="R42249" s="121"/>
      <c r="T42249" s="121"/>
      <c r="V42249" s="121"/>
      <c r="X42249" s="121"/>
      <c r="Z42249" s="121"/>
    </row>
    <row r="42250" spans="16:26" x14ac:dyDescent="0.25">
      <c r="P42250" s="121"/>
      <c r="R42250" s="121"/>
      <c r="T42250" s="121"/>
      <c r="V42250" s="121"/>
      <c r="X42250" s="121"/>
      <c r="Z42250" s="121"/>
    </row>
    <row r="42251" spans="16:26" x14ac:dyDescent="0.25">
      <c r="P42251" s="121"/>
      <c r="R42251" s="121"/>
      <c r="T42251" s="121"/>
      <c r="V42251" s="121"/>
      <c r="X42251" s="121"/>
      <c r="Z42251" s="121"/>
    </row>
    <row r="42252" spans="16:26" x14ac:dyDescent="0.25">
      <c r="P42252" s="122"/>
      <c r="R42252" s="122"/>
      <c r="T42252" s="122"/>
      <c r="V42252" s="122"/>
      <c r="X42252" s="122"/>
      <c r="Z42252" s="122"/>
    </row>
    <row r="42253" spans="16:26" x14ac:dyDescent="0.25">
      <c r="P42253" s="118"/>
      <c r="R42253" s="118"/>
      <c r="T42253" s="118"/>
      <c r="V42253" s="118"/>
      <c r="X42253" s="118"/>
      <c r="Z42253" s="118"/>
    </row>
    <row r="42254" spans="16:26" x14ac:dyDescent="0.25">
      <c r="P42254" s="119"/>
      <c r="R42254" s="119"/>
      <c r="T42254" s="119"/>
      <c r="V42254" s="119"/>
      <c r="X42254" s="119"/>
      <c r="Z42254" s="119"/>
    </row>
    <row r="42255" spans="16:26" x14ac:dyDescent="0.25">
      <c r="P42255" s="119"/>
      <c r="R42255" s="119"/>
      <c r="T42255" s="119"/>
      <c r="V42255" s="119"/>
      <c r="X42255" s="119"/>
      <c r="Z42255" s="119"/>
    </row>
    <row r="42256" spans="16:26" x14ac:dyDescent="0.25">
      <c r="P42256" s="120"/>
      <c r="R42256" s="120"/>
      <c r="T42256" s="120"/>
      <c r="V42256" s="120"/>
      <c r="X42256" s="120"/>
      <c r="Z42256" s="120"/>
    </row>
    <row r="42257" spans="16:26" x14ac:dyDescent="0.25">
      <c r="P42257" s="119"/>
      <c r="R42257" s="119"/>
      <c r="T42257" s="119"/>
      <c r="V42257" s="119"/>
      <c r="X42257" s="119"/>
      <c r="Z42257" s="119"/>
    </row>
    <row r="42258" spans="16:26" x14ac:dyDescent="0.25">
      <c r="P42258" s="119"/>
      <c r="R42258" s="119"/>
      <c r="T42258" s="119"/>
      <c r="V42258" s="119"/>
      <c r="X42258" s="119"/>
      <c r="Z42258" s="119"/>
    </row>
    <row r="42259" spans="16:26" x14ac:dyDescent="0.25">
      <c r="P42259" s="120"/>
      <c r="R42259" s="120"/>
      <c r="T42259" s="120"/>
      <c r="V42259" s="120"/>
      <c r="X42259" s="120"/>
      <c r="Z42259" s="120"/>
    </row>
    <row r="42260" spans="16:26" x14ac:dyDescent="0.25">
      <c r="P42260" s="119"/>
      <c r="R42260" s="119"/>
      <c r="T42260" s="119"/>
      <c r="V42260" s="119"/>
      <c r="X42260" s="119"/>
      <c r="Z42260" s="119"/>
    </row>
    <row r="42261" spans="16:26" x14ac:dyDescent="0.25">
      <c r="P42261" s="120"/>
      <c r="R42261" s="120"/>
      <c r="T42261" s="120"/>
      <c r="V42261" s="120"/>
      <c r="X42261" s="120"/>
      <c r="Z42261" s="120"/>
    </row>
    <row r="42262" spans="16:26" x14ac:dyDescent="0.25">
      <c r="P42262" s="119"/>
      <c r="R42262" s="119"/>
      <c r="T42262" s="119"/>
      <c r="V42262" s="119"/>
      <c r="X42262" s="119"/>
      <c r="Z42262" s="119"/>
    </row>
    <row r="42263" spans="16:26" x14ac:dyDescent="0.25">
      <c r="P42263" s="119"/>
      <c r="R42263" s="119"/>
      <c r="T42263" s="119"/>
      <c r="V42263" s="119"/>
      <c r="X42263" s="119"/>
      <c r="Z42263" s="119"/>
    </row>
    <row r="42264" spans="16:26" x14ac:dyDescent="0.25">
      <c r="P42264" s="119"/>
      <c r="R42264" s="119"/>
      <c r="T42264" s="119"/>
      <c r="V42264" s="119"/>
      <c r="X42264" s="119"/>
      <c r="Z42264" s="119"/>
    </row>
    <row r="42265" spans="16:26" x14ac:dyDescent="0.25">
      <c r="P42265" s="121"/>
      <c r="R42265" s="121"/>
      <c r="T42265" s="121"/>
      <c r="V42265" s="121"/>
      <c r="X42265" s="121"/>
      <c r="Z42265" s="121"/>
    </row>
    <row r="42266" spans="16:26" x14ac:dyDescent="0.25">
      <c r="P42266" s="121"/>
      <c r="R42266" s="121"/>
      <c r="T42266" s="121"/>
      <c r="V42266" s="121"/>
      <c r="X42266" s="121"/>
      <c r="Z42266" s="121"/>
    </row>
    <row r="42267" spans="16:26" x14ac:dyDescent="0.25">
      <c r="P42267" s="121"/>
      <c r="R42267" s="121"/>
      <c r="T42267" s="121"/>
      <c r="V42267" s="121"/>
      <c r="X42267" s="121"/>
      <c r="Z42267" s="121"/>
    </row>
    <row r="42268" spans="16:26" x14ac:dyDescent="0.25">
      <c r="P42268" s="121"/>
      <c r="R42268" s="121"/>
      <c r="T42268" s="121"/>
      <c r="V42268" s="121"/>
      <c r="X42268" s="121"/>
      <c r="Z42268" s="121"/>
    </row>
    <row r="42269" spans="16:26" x14ac:dyDescent="0.25">
      <c r="P42269" s="122"/>
      <c r="R42269" s="122"/>
      <c r="T42269" s="122"/>
      <c r="V42269" s="122"/>
      <c r="X42269" s="122"/>
      <c r="Z42269" s="122"/>
    </row>
    <row r="42270" spans="16:26" x14ac:dyDescent="0.25">
      <c r="P42270" s="118"/>
      <c r="R42270" s="118"/>
      <c r="T42270" s="118"/>
      <c r="V42270" s="118"/>
      <c r="X42270" s="118"/>
      <c r="Z42270" s="118"/>
    </row>
    <row r="42271" spans="16:26" x14ac:dyDescent="0.25">
      <c r="P42271" s="119"/>
      <c r="R42271" s="119"/>
      <c r="T42271" s="119"/>
      <c r="V42271" s="119"/>
      <c r="X42271" s="119"/>
      <c r="Z42271" s="119"/>
    </row>
    <row r="42272" spans="16:26" x14ac:dyDescent="0.25">
      <c r="P42272" s="119"/>
      <c r="R42272" s="119"/>
      <c r="T42272" s="119"/>
      <c r="V42272" s="119"/>
      <c r="X42272" s="119"/>
      <c r="Z42272" s="119"/>
    </row>
    <row r="42273" spans="16:26" x14ac:dyDescent="0.25">
      <c r="P42273" s="120"/>
      <c r="R42273" s="120"/>
      <c r="T42273" s="120"/>
      <c r="V42273" s="120"/>
      <c r="X42273" s="120"/>
      <c r="Z42273" s="120"/>
    </row>
    <row r="42274" spans="16:26" x14ac:dyDescent="0.25">
      <c r="P42274" s="119"/>
      <c r="R42274" s="119"/>
      <c r="T42274" s="119"/>
      <c r="V42274" s="119"/>
      <c r="X42274" s="119"/>
      <c r="Z42274" s="119"/>
    </row>
    <row r="42275" spans="16:26" x14ac:dyDescent="0.25">
      <c r="P42275" s="119"/>
      <c r="R42275" s="119"/>
      <c r="T42275" s="119"/>
      <c r="V42275" s="119"/>
      <c r="X42275" s="119"/>
      <c r="Z42275" s="119"/>
    </row>
    <row r="42276" spans="16:26" x14ac:dyDescent="0.25">
      <c r="P42276" s="120"/>
      <c r="R42276" s="120"/>
      <c r="T42276" s="120"/>
      <c r="V42276" s="120"/>
      <c r="X42276" s="120"/>
      <c r="Z42276" s="120"/>
    </row>
    <row r="42277" spans="16:26" x14ac:dyDescent="0.25">
      <c r="P42277" s="119"/>
      <c r="R42277" s="119"/>
      <c r="T42277" s="119"/>
      <c r="V42277" s="119"/>
      <c r="X42277" s="119"/>
      <c r="Z42277" s="119"/>
    </row>
    <row r="42278" spans="16:26" x14ac:dyDescent="0.25">
      <c r="P42278" s="120"/>
      <c r="R42278" s="120"/>
      <c r="T42278" s="120"/>
      <c r="V42278" s="120"/>
      <c r="X42278" s="120"/>
      <c r="Z42278" s="120"/>
    </row>
    <row r="42279" spans="16:26" x14ac:dyDescent="0.25">
      <c r="P42279" s="119"/>
      <c r="R42279" s="119"/>
      <c r="T42279" s="119"/>
      <c r="V42279" s="119"/>
      <c r="X42279" s="119"/>
      <c r="Z42279" s="119"/>
    </row>
    <row r="42280" spans="16:26" x14ac:dyDescent="0.25">
      <c r="P42280" s="119"/>
      <c r="R42280" s="119"/>
      <c r="T42280" s="119"/>
      <c r="V42280" s="119"/>
      <c r="X42280" s="119"/>
      <c r="Z42280" s="119"/>
    </row>
    <row r="42281" spans="16:26" x14ac:dyDescent="0.25">
      <c r="P42281" s="119"/>
      <c r="R42281" s="119"/>
      <c r="T42281" s="119"/>
      <c r="V42281" s="119"/>
      <c r="X42281" s="119"/>
      <c r="Z42281" s="119"/>
    </row>
    <row r="42282" spans="16:26" x14ac:dyDescent="0.25">
      <c r="P42282" s="121"/>
      <c r="R42282" s="121"/>
      <c r="T42282" s="121"/>
      <c r="V42282" s="121"/>
      <c r="X42282" s="121"/>
      <c r="Z42282" s="121"/>
    </row>
    <row r="42283" spans="16:26" x14ac:dyDescent="0.25">
      <c r="P42283" s="121"/>
      <c r="R42283" s="121"/>
      <c r="T42283" s="121"/>
      <c r="V42283" s="121"/>
      <c r="X42283" s="121"/>
      <c r="Z42283" s="121"/>
    </row>
    <row r="42284" spans="16:26" x14ac:dyDescent="0.25">
      <c r="P42284" s="121"/>
      <c r="R42284" s="121"/>
      <c r="T42284" s="121"/>
      <c r="V42284" s="121"/>
      <c r="X42284" s="121"/>
      <c r="Z42284" s="121"/>
    </row>
    <row r="42285" spans="16:26" x14ac:dyDescent="0.25">
      <c r="P42285" s="121"/>
      <c r="R42285" s="121"/>
      <c r="T42285" s="121"/>
      <c r="V42285" s="121"/>
      <c r="X42285" s="121"/>
      <c r="Z42285" s="121"/>
    </row>
    <row r="42286" spans="16:26" x14ac:dyDescent="0.25">
      <c r="P42286" s="122"/>
      <c r="R42286" s="122"/>
      <c r="T42286" s="122"/>
      <c r="V42286" s="122"/>
      <c r="X42286" s="122"/>
      <c r="Z42286" s="122"/>
    </row>
    <row r="42287" spans="16:26" x14ac:dyDescent="0.25">
      <c r="P42287" s="118"/>
      <c r="R42287" s="118"/>
      <c r="T42287" s="118"/>
      <c r="V42287" s="118"/>
      <c r="X42287" s="118"/>
      <c r="Z42287" s="118"/>
    </row>
    <row r="42288" spans="16:26" x14ac:dyDescent="0.25">
      <c r="P42288" s="119"/>
      <c r="R42288" s="119"/>
      <c r="T42288" s="119"/>
      <c r="V42288" s="119"/>
      <c r="X42288" s="119"/>
      <c r="Z42288" s="119"/>
    </row>
    <row r="42289" spans="16:26" x14ac:dyDescent="0.25">
      <c r="P42289" s="119"/>
      <c r="R42289" s="119"/>
      <c r="T42289" s="119"/>
      <c r="V42289" s="119"/>
      <c r="X42289" s="119"/>
      <c r="Z42289" s="119"/>
    </row>
    <row r="42290" spans="16:26" x14ac:dyDescent="0.25">
      <c r="P42290" s="120"/>
      <c r="R42290" s="120"/>
      <c r="T42290" s="120"/>
      <c r="V42290" s="120"/>
      <c r="X42290" s="120"/>
      <c r="Z42290" s="120"/>
    </row>
    <row r="42291" spans="16:26" x14ac:dyDescent="0.25">
      <c r="P42291" s="119"/>
      <c r="R42291" s="119"/>
      <c r="T42291" s="119"/>
      <c r="V42291" s="119"/>
      <c r="X42291" s="119"/>
      <c r="Z42291" s="119"/>
    </row>
    <row r="42292" spans="16:26" x14ac:dyDescent="0.25">
      <c r="P42292" s="119"/>
      <c r="R42292" s="119"/>
      <c r="T42292" s="119"/>
      <c r="V42292" s="119"/>
      <c r="X42292" s="119"/>
      <c r="Z42292" s="119"/>
    </row>
    <row r="42293" spans="16:26" x14ac:dyDescent="0.25">
      <c r="P42293" s="120"/>
      <c r="R42293" s="120"/>
      <c r="T42293" s="120"/>
      <c r="V42293" s="120"/>
      <c r="X42293" s="120"/>
      <c r="Z42293" s="120"/>
    </row>
    <row r="42294" spans="16:26" x14ac:dyDescent="0.25">
      <c r="P42294" s="119"/>
      <c r="R42294" s="119"/>
      <c r="T42294" s="119"/>
      <c r="V42294" s="119"/>
      <c r="X42294" s="119"/>
      <c r="Z42294" s="119"/>
    </row>
    <row r="42295" spans="16:26" x14ac:dyDescent="0.25">
      <c r="P42295" s="120"/>
      <c r="R42295" s="120"/>
      <c r="T42295" s="120"/>
      <c r="V42295" s="120"/>
      <c r="X42295" s="120"/>
      <c r="Z42295" s="120"/>
    </row>
    <row r="42296" spans="16:26" x14ac:dyDescent="0.25">
      <c r="P42296" s="119"/>
      <c r="R42296" s="119"/>
      <c r="T42296" s="119"/>
      <c r="V42296" s="119"/>
      <c r="X42296" s="119"/>
      <c r="Z42296" s="119"/>
    </row>
    <row r="42297" spans="16:26" x14ac:dyDescent="0.25">
      <c r="P42297" s="119"/>
      <c r="R42297" s="119"/>
      <c r="T42297" s="119"/>
      <c r="V42297" s="119"/>
      <c r="X42297" s="119"/>
      <c r="Z42297" s="119"/>
    </row>
    <row r="42298" spans="16:26" x14ac:dyDescent="0.25">
      <c r="P42298" s="119"/>
      <c r="R42298" s="119"/>
      <c r="T42298" s="119"/>
      <c r="V42298" s="119"/>
      <c r="X42298" s="119"/>
      <c r="Z42298" s="119"/>
    </row>
    <row r="42299" spans="16:26" x14ac:dyDescent="0.25">
      <c r="P42299" s="121"/>
      <c r="R42299" s="121"/>
      <c r="T42299" s="121"/>
      <c r="V42299" s="121"/>
      <c r="X42299" s="121"/>
      <c r="Z42299" s="121"/>
    </row>
    <row r="42300" spans="16:26" x14ac:dyDescent="0.25">
      <c r="P42300" s="121"/>
      <c r="R42300" s="121"/>
      <c r="T42300" s="121"/>
      <c r="V42300" s="121"/>
      <c r="X42300" s="121"/>
      <c r="Z42300" s="121"/>
    </row>
    <row r="42301" spans="16:26" x14ac:dyDescent="0.25">
      <c r="P42301" s="121"/>
      <c r="R42301" s="121"/>
      <c r="T42301" s="121"/>
      <c r="V42301" s="121"/>
      <c r="X42301" s="121"/>
      <c r="Z42301" s="121"/>
    </row>
    <row r="42302" spans="16:26" x14ac:dyDescent="0.25">
      <c r="P42302" s="121"/>
      <c r="R42302" s="121"/>
      <c r="T42302" s="121"/>
      <c r="V42302" s="121"/>
      <c r="X42302" s="121"/>
      <c r="Z42302" s="121"/>
    </row>
    <row r="42303" spans="16:26" x14ac:dyDescent="0.25">
      <c r="P42303" s="122"/>
      <c r="R42303" s="122"/>
      <c r="T42303" s="122"/>
      <c r="V42303" s="122"/>
      <c r="X42303" s="122"/>
      <c r="Z42303" s="122"/>
    </row>
    <row r="42304" spans="16:26" x14ac:dyDescent="0.25">
      <c r="P42304" s="118"/>
      <c r="R42304" s="118"/>
      <c r="T42304" s="118"/>
      <c r="V42304" s="118"/>
      <c r="X42304" s="118"/>
      <c r="Z42304" s="118"/>
    </row>
    <row r="42305" spans="16:26" x14ac:dyDescent="0.25">
      <c r="P42305" s="119"/>
      <c r="R42305" s="119"/>
      <c r="T42305" s="119"/>
      <c r="V42305" s="119"/>
      <c r="X42305" s="119"/>
      <c r="Z42305" s="119"/>
    </row>
    <row r="42306" spans="16:26" x14ac:dyDescent="0.25">
      <c r="P42306" s="119"/>
      <c r="R42306" s="119"/>
      <c r="T42306" s="119"/>
      <c r="V42306" s="119"/>
      <c r="X42306" s="119"/>
      <c r="Z42306" s="119"/>
    </row>
    <row r="42307" spans="16:26" x14ac:dyDescent="0.25">
      <c r="P42307" s="120"/>
      <c r="R42307" s="120"/>
      <c r="T42307" s="120"/>
      <c r="V42307" s="120"/>
      <c r="X42307" s="120"/>
      <c r="Z42307" s="120"/>
    </row>
    <row r="42308" spans="16:26" x14ac:dyDescent="0.25">
      <c r="P42308" s="119"/>
      <c r="R42308" s="119"/>
      <c r="T42308" s="119"/>
      <c r="V42308" s="119"/>
      <c r="X42308" s="119"/>
      <c r="Z42308" s="119"/>
    </row>
    <row r="42309" spans="16:26" x14ac:dyDescent="0.25">
      <c r="P42309" s="119"/>
      <c r="R42309" s="119"/>
      <c r="T42309" s="119"/>
      <c r="V42309" s="119"/>
      <c r="X42309" s="119"/>
      <c r="Z42309" s="119"/>
    </row>
    <row r="42310" spans="16:26" x14ac:dyDescent="0.25">
      <c r="P42310" s="120"/>
      <c r="R42310" s="120"/>
      <c r="T42310" s="120"/>
      <c r="V42310" s="120"/>
      <c r="X42310" s="120"/>
      <c r="Z42310" s="120"/>
    </row>
    <row r="42311" spans="16:26" x14ac:dyDescent="0.25">
      <c r="P42311" s="119"/>
      <c r="R42311" s="119"/>
      <c r="T42311" s="119"/>
      <c r="V42311" s="119"/>
      <c r="X42311" s="119"/>
      <c r="Z42311" s="119"/>
    </row>
    <row r="42312" spans="16:26" x14ac:dyDescent="0.25">
      <c r="P42312" s="120"/>
      <c r="R42312" s="120"/>
      <c r="T42312" s="120"/>
      <c r="V42312" s="120"/>
      <c r="X42312" s="120"/>
      <c r="Z42312" s="120"/>
    </row>
    <row r="42313" spans="16:26" x14ac:dyDescent="0.25">
      <c r="P42313" s="119"/>
      <c r="R42313" s="119"/>
      <c r="T42313" s="119"/>
      <c r="V42313" s="119"/>
      <c r="X42313" s="119"/>
      <c r="Z42313" s="119"/>
    </row>
    <row r="42314" spans="16:26" x14ac:dyDescent="0.25">
      <c r="P42314" s="119"/>
      <c r="R42314" s="119"/>
      <c r="T42314" s="119"/>
      <c r="V42314" s="119"/>
      <c r="X42314" s="119"/>
      <c r="Z42314" s="119"/>
    </row>
    <row r="42315" spans="16:26" x14ac:dyDescent="0.25">
      <c r="P42315" s="119"/>
      <c r="R42315" s="119"/>
      <c r="T42315" s="119"/>
      <c r="V42315" s="119"/>
      <c r="X42315" s="119"/>
      <c r="Z42315" s="119"/>
    </row>
    <row r="42316" spans="16:26" x14ac:dyDescent="0.25">
      <c r="P42316" s="121"/>
      <c r="R42316" s="121"/>
      <c r="T42316" s="121"/>
      <c r="V42316" s="121"/>
      <c r="X42316" s="121"/>
      <c r="Z42316" s="121"/>
    </row>
    <row r="42317" spans="16:26" x14ac:dyDescent="0.25">
      <c r="P42317" s="121"/>
      <c r="R42317" s="121"/>
      <c r="T42317" s="121"/>
      <c r="V42317" s="121"/>
      <c r="X42317" s="121"/>
      <c r="Z42317" s="121"/>
    </row>
    <row r="42318" spans="16:26" x14ac:dyDescent="0.25">
      <c r="P42318" s="121"/>
      <c r="R42318" s="121"/>
      <c r="T42318" s="121"/>
      <c r="V42318" s="121"/>
      <c r="X42318" s="121"/>
      <c r="Z42318" s="121"/>
    </row>
    <row r="42319" spans="16:26" x14ac:dyDescent="0.25">
      <c r="P42319" s="121"/>
      <c r="R42319" s="121"/>
      <c r="T42319" s="121"/>
      <c r="V42319" s="121"/>
      <c r="X42319" s="121"/>
      <c r="Z42319" s="121"/>
    </row>
    <row r="42320" spans="16:26" x14ac:dyDescent="0.25">
      <c r="P42320" s="122"/>
      <c r="R42320" s="122"/>
      <c r="T42320" s="122"/>
      <c r="V42320" s="122"/>
      <c r="X42320" s="122"/>
      <c r="Z42320" s="122"/>
    </row>
    <row r="42321" spans="16:26" x14ac:dyDescent="0.25">
      <c r="P42321" s="118"/>
      <c r="R42321" s="118"/>
      <c r="T42321" s="118"/>
      <c r="V42321" s="118"/>
      <c r="X42321" s="118"/>
      <c r="Z42321" s="118"/>
    </row>
    <row r="42322" spans="16:26" x14ac:dyDescent="0.25">
      <c r="P42322" s="119"/>
      <c r="R42322" s="119"/>
      <c r="T42322" s="119"/>
      <c r="V42322" s="119"/>
      <c r="X42322" s="119"/>
      <c r="Z42322" s="119"/>
    </row>
    <row r="42323" spans="16:26" x14ac:dyDescent="0.25">
      <c r="P42323" s="119"/>
      <c r="R42323" s="119"/>
      <c r="T42323" s="119"/>
      <c r="V42323" s="119"/>
      <c r="X42323" s="119"/>
      <c r="Z42323" s="119"/>
    </row>
    <row r="42324" spans="16:26" x14ac:dyDescent="0.25">
      <c r="P42324" s="120"/>
      <c r="R42324" s="120"/>
      <c r="T42324" s="120"/>
      <c r="V42324" s="120"/>
      <c r="X42324" s="120"/>
      <c r="Z42324" s="120"/>
    </row>
    <row r="42325" spans="16:26" x14ac:dyDescent="0.25">
      <c r="P42325" s="119"/>
      <c r="R42325" s="119"/>
      <c r="T42325" s="119"/>
      <c r="V42325" s="119"/>
      <c r="X42325" s="119"/>
      <c r="Z42325" s="119"/>
    </row>
    <row r="42326" spans="16:26" x14ac:dyDescent="0.25">
      <c r="P42326" s="119"/>
      <c r="R42326" s="119"/>
      <c r="T42326" s="119"/>
      <c r="V42326" s="119"/>
      <c r="X42326" s="119"/>
      <c r="Z42326" s="119"/>
    </row>
    <row r="42327" spans="16:26" x14ac:dyDescent="0.25">
      <c r="P42327" s="120"/>
      <c r="R42327" s="120"/>
      <c r="T42327" s="120"/>
      <c r="V42327" s="120"/>
      <c r="X42327" s="120"/>
      <c r="Z42327" s="120"/>
    </row>
    <row r="42328" spans="16:26" x14ac:dyDescent="0.25">
      <c r="P42328" s="119"/>
      <c r="R42328" s="119"/>
      <c r="T42328" s="119"/>
      <c r="V42328" s="119"/>
      <c r="X42328" s="119"/>
      <c r="Z42328" s="119"/>
    </row>
    <row r="42329" spans="16:26" x14ac:dyDescent="0.25">
      <c r="P42329" s="120"/>
      <c r="R42329" s="120"/>
      <c r="T42329" s="120"/>
      <c r="V42329" s="120"/>
      <c r="X42329" s="120"/>
      <c r="Z42329" s="120"/>
    </row>
    <row r="42330" spans="16:26" x14ac:dyDescent="0.25">
      <c r="P42330" s="119"/>
      <c r="R42330" s="119"/>
      <c r="T42330" s="119"/>
      <c r="V42330" s="119"/>
      <c r="X42330" s="119"/>
      <c r="Z42330" s="119"/>
    </row>
    <row r="42331" spans="16:26" x14ac:dyDescent="0.25">
      <c r="P42331" s="119"/>
      <c r="R42331" s="119"/>
      <c r="T42331" s="119"/>
      <c r="V42331" s="119"/>
      <c r="X42331" s="119"/>
      <c r="Z42331" s="119"/>
    </row>
    <row r="42332" spans="16:26" x14ac:dyDescent="0.25">
      <c r="P42332" s="119"/>
      <c r="R42332" s="119"/>
      <c r="T42332" s="119"/>
      <c r="V42332" s="119"/>
      <c r="X42332" s="119"/>
      <c r="Z42332" s="119"/>
    </row>
    <row r="42333" spans="16:26" x14ac:dyDescent="0.25">
      <c r="P42333" s="121"/>
      <c r="R42333" s="121"/>
      <c r="T42333" s="121"/>
      <c r="V42333" s="121"/>
      <c r="X42333" s="121"/>
      <c r="Z42333" s="121"/>
    </row>
    <row r="42334" spans="16:26" x14ac:dyDescent="0.25">
      <c r="P42334" s="121"/>
      <c r="R42334" s="121"/>
      <c r="T42334" s="121"/>
      <c r="V42334" s="121"/>
      <c r="X42334" s="121"/>
      <c r="Z42334" s="121"/>
    </row>
    <row r="42335" spans="16:26" x14ac:dyDescent="0.25">
      <c r="P42335" s="121"/>
      <c r="R42335" s="121"/>
      <c r="T42335" s="121"/>
      <c r="V42335" s="121"/>
      <c r="X42335" s="121"/>
      <c r="Z42335" s="121"/>
    </row>
    <row r="42336" spans="16:26" x14ac:dyDescent="0.25">
      <c r="P42336" s="121"/>
      <c r="R42336" s="121"/>
      <c r="T42336" s="121"/>
      <c r="V42336" s="121"/>
      <c r="X42336" s="121"/>
      <c r="Z42336" s="121"/>
    </row>
    <row r="42337" spans="16:26" x14ac:dyDescent="0.25">
      <c r="P42337" s="122"/>
      <c r="R42337" s="122"/>
      <c r="T42337" s="122"/>
      <c r="V42337" s="122"/>
      <c r="X42337" s="122"/>
      <c r="Z42337" s="122"/>
    </row>
    <row r="42338" spans="16:26" x14ac:dyDescent="0.25">
      <c r="P42338" s="118"/>
      <c r="R42338" s="118"/>
      <c r="T42338" s="118"/>
      <c r="V42338" s="118"/>
      <c r="X42338" s="118"/>
      <c r="Z42338" s="118"/>
    </row>
    <row r="42339" spans="16:26" x14ac:dyDescent="0.25">
      <c r="P42339" s="119"/>
      <c r="R42339" s="119"/>
      <c r="T42339" s="119"/>
      <c r="V42339" s="119"/>
      <c r="X42339" s="119"/>
      <c r="Z42339" s="119"/>
    </row>
    <row r="42340" spans="16:26" x14ac:dyDescent="0.25">
      <c r="P42340" s="119"/>
      <c r="R42340" s="119"/>
      <c r="T42340" s="119"/>
      <c r="V42340" s="119"/>
      <c r="X42340" s="119"/>
      <c r="Z42340" s="119"/>
    </row>
    <row r="42341" spans="16:26" x14ac:dyDescent="0.25">
      <c r="P42341" s="120"/>
      <c r="R42341" s="120"/>
      <c r="T42341" s="120"/>
      <c r="V42341" s="120"/>
      <c r="X42341" s="120"/>
      <c r="Z42341" s="120"/>
    </row>
    <row r="42342" spans="16:26" x14ac:dyDescent="0.25">
      <c r="P42342" s="119"/>
      <c r="R42342" s="119"/>
      <c r="T42342" s="119"/>
      <c r="V42342" s="119"/>
      <c r="X42342" s="119"/>
      <c r="Z42342" s="119"/>
    </row>
    <row r="42343" spans="16:26" x14ac:dyDescent="0.25">
      <c r="P42343" s="119"/>
      <c r="R42343" s="119"/>
      <c r="T42343" s="119"/>
      <c r="V42343" s="119"/>
      <c r="X42343" s="119"/>
      <c r="Z42343" s="119"/>
    </row>
    <row r="42344" spans="16:26" x14ac:dyDescent="0.25">
      <c r="P42344" s="120"/>
      <c r="R42344" s="120"/>
      <c r="T42344" s="120"/>
      <c r="V42344" s="120"/>
      <c r="X42344" s="120"/>
      <c r="Z42344" s="120"/>
    </row>
    <row r="42345" spans="16:26" x14ac:dyDescent="0.25">
      <c r="P42345" s="119"/>
      <c r="R42345" s="119"/>
      <c r="T42345" s="119"/>
      <c r="V42345" s="119"/>
      <c r="X42345" s="119"/>
      <c r="Z42345" s="119"/>
    </row>
    <row r="42346" spans="16:26" x14ac:dyDescent="0.25">
      <c r="P42346" s="120"/>
      <c r="R42346" s="120"/>
      <c r="T42346" s="120"/>
      <c r="V42346" s="120"/>
      <c r="X42346" s="120"/>
      <c r="Z42346" s="120"/>
    </row>
    <row r="42347" spans="16:26" x14ac:dyDescent="0.25">
      <c r="P42347" s="119"/>
      <c r="R42347" s="119"/>
      <c r="T42347" s="119"/>
      <c r="V42347" s="119"/>
      <c r="X42347" s="119"/>
      <c r="Z42347" s="119"/>
    </row>
    <row r="42348" spans="16:26" x14ac:dyDescent="0.25">
      <c r="P42348" s="119"/>
      <c r="R42348" s="119"/>
      <c r="T42348" s="119"/>
      <c r="V42348" s="119"/>
      <c r="X42348" s="119"/>
      <c r="Z42348" s="119"/>
    </row>
    <row r="42349" spans="16:26" x14ac:dyDescent="0.25">
      <c r="P42349" s="119"/>
      <c r="R42349" s="119"/>
      <c r="T42349" s="119"/>
      <c r="V42349" s="119"/>
      <c r="X42349" s="119"/>
      <c r="Z42349" s="119"/>
    </row>
    <row r="42350" spans="16:26" x14ac:dyDescent="0.25">
      <c r="P42350" s="121"/>
      <c r="R42350" s="121"/>
      <c r="T42350" s="121"/>
      <c r="V42350" s="121"/>
      <c r="X42350" s="121"/>
      <c r="Z42350" s="121"/>
    </row>
    <row r="42351" spans="16:26" x14ac:dyDescent="0.25">
      <c r="P42351" s="121"/>
      <c r="R42351" s="121"/>
      <c r="T42351" s="121"/>
      <c r="V42351" s="121"/>
      <c r="X42351" s="121"/>
      <c r="Z42351" s="121"/>
    </row>
    <row r="42352" spans="16:26" x14ac:dyDescent="0.25">
      <c r="P42352" s="121"/>
      <c r="R42352" s="121"/>
      <c r="T42352" s="121"/>
      <c r="V42352" s="121"/>
      <c r="X42352" s="121"/>
      <c r="Z42352" s="121"/>
    </row>
    <row r="42353" spans="16:26" x14ac:dyDescent="0.25">
      <c r="P42353" s="121"/>
      <c r="R42353" s="121"/>
      <c r="T42353" s="121"/>
      <c r="V42353" s="121"/>
      <c r="X42353" s="121"/>
      <c r="Z42353" s="121"/>
    </row>
    <row r="42354" spans="16:26" x14ac:dyDescent="0.25">
      <c r="P42354" s="122"/>
      <c r="R42354" s="122"/>
      <c r="T42354" s="122"/>
      <c r="V42354" s="122"/>
      <c r="X42354" s="122"/>
      <c r="Z42354" s="122"/>
    </row>
    <row r="42355" spans="16:26" x14ac:dyDescent="0.25">
      <c r="P42355" s="118"/>
      <c r="R42355" s="118"/>
      <c r="T42355" s="118"/>
      <c r="V42355" s="118"/>
      <c r="X42355" s="118"/>
      <c r="Z42355" s="118"/>
    </row>
    <row r="42356" spans="16:26" x14ac:dyDescent="0.25">
      <c r="P42356" s="119"/>
      <c r="R42356" s="119"/>
      <c r="T42356" s="119"/>
      <c r="V42356" s="119"/>
      <c r="X42356" s="119"/>
      <c r="Z42356" s="119"/>
    </row>
    <row r="42357" spans="16:26" x14ac:dyDescent="0.25">
      <c r="P42357" s="119"/>
      <c r="R42357" s="119"/>
      <c r="T42357" s="119"/>
      <c r="V42357" s="119"/>
      <c r="X42357" s="119"/>
      <c r="Z42357" s="119"/>
    </row>
    <row r="42358" spans="16:26" x14ac:dyDescent="0.25">
      <c r="P42358" s="120"/>
      <c r="R42358" s="120"/>
      <c r="T42358" s="120"/>
      <c r="V42358" s="120"/>
      <c r="X42358" s="120"/>
      <c r="Z42358" s="120"/>
    </row>
    <row r="42359" spans="16:26" x14ac:dyDescent="0.25">
      <c r="P42359" s="119"/>
      <c r="R42359" s="119"/>
      <c r="T42359" s="119"/>
      <c r="V42359" s="119"/>
      <c r="X42359" s="119"/>
      <c r="Z42359" s="119"/>
    </row>
    <row r="42360" spans="16:26" x14ac:dyDescent="0.25">
      <c r="P42360" s="119"/>
      <c r="R42360" s="119"/>
      <c r="T42360" s="119"/>
      <c r="V42360" s="119"/>
      <c r="X42360" s="119"/>
      <c r="Z42360" s="119"/>
    </row>
    <row r="42361" spans="16:26" x14ac:dyDescent="0.25">
      <c r="P42361" s="120"/>
      <c r="R42361" s="120"/>
      <c r="T42361" s="120"/>
      <c r="V42361" s="120"/>
      <c r="X42361" s="120"/>
      <c r="Z42361" s="120"/>
    </row>
    <row r="42362" spans="16:26" x14ac:dyDescent="0.25">
      <c r="P42362" s="119"/>
      <c r="R42362" s="119"/>
      <c r="T42362" s="119"/>
      <c r="V42362" s="119"/>
      <c r="X42362" s="119"/>
      <c r="Z42362" s="119"/>
    </row>
    <row r="42363" spans="16:26" x14ac:dyDescent="0.25">
      <c r="P42363" s="120"/>
      <c r="R42363" s="120"/>
      <c r="T42363" s="120"/>
      <c r="V42363" s="120"/>
      <c r="X42363" s="120"/>
      <c r="Z42363" s="120"/>
    </row>
    <row r="42364" spans="16:26" x14ac:dyDescent="0.25">
      <c r="P42364" s="119"/>
      <c r="R42364" s="119"/>
      <c r="T42364" s="119"/>
      <c r="V42364" s="119"/>
      <c r="X42364" s="119"/>
      <c r="Z42364" s="119"/>
    </row>
    <row r="42365" spans="16:26" x14ac:dyDescent="0.25">
      <c r="P42365" s="119"/>
      <c r="R42365" s="119"/>
      <c r="T42365" s="119"/>
      <c r="V42365" s="119"/>
      <c r="X42365" s="119"/>
      <c r="Z42365" s="119"/>
    </row>
    <row r="42366" spans="16:26" x14ac:dyDescent="0.25">
      <c r="P42366" s="119"/>
      <c r="R42366" s="119"/>
      <c r="T42366" s="119"/>
      <c r="V42366" s="119"/>
      <c r="X42366" s="119"/>
      <c r="Z42366" s="119"/>
    </row>
    <row r="42367" spans="16:26" x14ac:dyDescent="0.25">
      <c r="P42367" s="121"/>
      <c r="R42367" s="121"/>
      <c r="T42367" s="121"/>
      <c r="V42367" s="121"/>
      <c r="X42367" s="121"/>
      <c r="Z42367" s="121"/>
    </row>
    <row r="42368" spans="16:26" x14ac:dyDescent="0.25">
      <c r="P42368" s="121"/>
      <c r="R42368" s="121"/>
      <c r="T42368" s="121"/>
      <c r="V42368" s="121"/>
      <c r="X42368" s="121"/>
      <c r="Z42368" s="121"/>
    </row>
    <row r="42369" spans="16:26" x14ac:dyDescent="0.25">
      <c r="P42369" s="121"/>
      <c r="R42369" s="121"/>
      <c r="T42369" s="121"/>
      <c r="V42369" s="121"/>
      <c r="X42369" s="121"/>
      <c r="Z42369" s="121"/>
    </row>
    <row r="42370" spans="16:26" x14ac:dyDescent="0.25">
      <c r="P42370" s="121"/>
      <c r="R42370" s="121"/>
      <c r="T42370" s="121"/>
      <c r="V42370" s="121"/>
      <c r="X42370" s="121"/>
      <c r="Z42370" s="121"/>
    </row>
    <row r="42371" spans="16:26" x14ac:dyDescent="0.25">
      <c r="P42371" s="122"/>
      <c r="R42371" s="122"/>
      <c r="T42371" s="122"/>
      <c r="V42371" s="122"/>
      <c r="X42371" s="122"/>
      <c r="Z42371" s="122"/>
    </row>
    <row r="42372" spans="16:26" x14ac:dyDescent="0.25">
      <c r="P42372" s="118"/>
      <c r="R42372" s="118"/>
      <c r="T42372" s="118"/>
      <c r="V42372" s="118"/>
      <c r="X42372" s="118"/>
      <c r="Z42372" s="118"/>
    </row>
    <row r="42373" spans="16:26" x14ac:dyDescent="0.25">
      <c r="P42373" s="119"/>
      <c r="R42373" s="119"/>
      <c r="T42373" s="119"/>
      <c r="V42373" s="119"/>
      <c r="X42373" s="119"/>
      <c r="Z42373" s="119"/>
    </row>
    <row r="42374" spans="16:26" x14ac:dyDescent="0.25">
      <c r="P42374" s="119"/>
      <c r="R42374" s="119"/>
      <c r="T42374" s="119"/>
      <c r="V42374" s="119"/>
      <c r="X42374" s="119"/>
      <c r="Z42374" s="119"/>
    </row>
    <row r="42375" spans="16:26" x14ac:dyDescent="0.25">
      <c r="P42375" s="120"/>
      <c r="R42375" s="120"/>
      <c r="T42375" s="120"/>
      <c r="V42375" s="120"/>
      <c r="X42375" s="120"/>
      <c r="Z42375" s="120"/>
    </row>
    <row r="42376" spans="16:26" x14ac:dyDescent="0.25">
      <c r="P42376" s="119"/>
      <c r="R42376" s="119"/>
      <c r="T42376" s="119"/>
      <c r="V42376" s="119"/>
      <c r="X42376" s="119"/>
      <c r="Z42376" s="119"/>
    </row>
    <row r="42377" spans="16:26" x14ac:dyDescent="0.25">
      <c r="P42377" s="119"/>
      <c r="R42377" s="119"/>
      <c r="T42377" s="119"/>
      <c r="V42377" s="119"/>
      <c r="X42377" s="119"/>
      <c r="Z42377" s="119"/>
    </row>
    <row r="42378" spans="16:26" x14ac:dyDescent="0.25">
      <c r="P42378" s="120"/>
      <c r="R42378" s="120"/>
      <c r="T42378" s="120"/>
      <c r="V42378" s="120"/>
      <c r="X42378" s="120"/>
      <c r="Z42378" s="120"/>
    </row>
    <row r="42379" spans="16:26" x14ac:dyDescent="0.25">
      <c r="P42379" s="119"/>
      <c r="R42379" s="119"/>
      <c r="T42379" s="119"/>
      <c r="V42379" s="119"/>
      <c r="X42379" s="119"/>
      <c r="Z42379" s="119"/>
    </row>
    <row r="42380" spans="16:26" x14ac:dyDescent="0.25">
      <c r="P42380" s="120"/>
      <c r="R42380" s="120"/>
      <c r="T42380" s="120"/>
      <c r="V42380" s="120"/>
      <c r="X42380" s="120"/>
      <c r="Z42380" s="120"/>
    </row>
    <row r="42381" spans="16:26" x14ac:dyDescent="0.25">
      <c r="P42381" s="119"/>
      <c r="R42381" s="119"/>
      <c r="T42381" s="119"/>
      <c r="V42381" s="119"/>
      <c r="X42381" s="119"/>
      <c r="Z42381" s="119"/>
    </row>
    <row r="42382" spans="16:26" x14ac:dyDescent="0.25">
      <c r="P42382" s="119"/>
      <c r="R42382" s="119"/>
      <c r="T42382" s="119"/>
      <c r="V42382" s="119"/>
      <c r="X42382" s="119"/>
      <c r="Z42382" s="119"/>
    </row>
    <row r="42383" spans="16:26" x14ac:dyDescent="0.25">
      <c r="P42383" s="119"/>
      <c r="R42383" s="119"/>
      <c r="T42383" s="119"/>
      <c r="V42383" s="119"/>
      <c r="X42383" s="119"/>
      <c r="Z42383" s="119"/>
    </row>
    <row r="42384" spans="16:26" x14ac:dyDescent="0.25">
      <c r="P42384" s="121"/>
      <c r="R42384" s="121"/>
      <c r="T42384" s="121"/>
      <c r="V42384" s="121"/>
      <c r="X42384" s="121"/>
      <c r="Z42384" s="121"/>
    </row>
    <row r="42385" spans="16:26" x14ac:dyDescent="0.25">
      <c r="P42385" s="121"/>
      <c r="R42385" s="121"/>
      <c r="T42385" s="121"/>
      <c r="V42385" s="121"/>
      <c r="X42385" s="121"/>
      <c r="Z42385" s="121"/>
    </row>
    <row r="42386" spans="16:26" x14ac:dyDescent="0.25">
      <c r="P42386" s="121"/>
      <c r="R42386" s="121"/>
      <c r="T42386" s="121"/>
      <c r="V42386" s="121"/>
      <c r="X42386" s="121"/>
      <c r="Z42386" s="121"/>
    </row>
    <row r="42387" spans="16:26" x14ac:dyDescent="0.25">
      <c r="P42387" s="121"/>
      <c r="R42387" s="121"/>
      <c r="T42387" s="121"/>
      <c r="V42387" s="121"/>
      <c r="X42387" s="121"/>
      <c r="Z42387" s="121"/>
    </row>
    <row r="42388" spans="16:26" x14ac:dyDescent="0.25">
      <c r="P42388" s="122"/>
      <c r="R42388" s="122"/>
      <c r="T42388" s="122"/>
      <c r="V42388" s="122"/>
      <c r="X42388" s="122"/>
      <c r="Z42388" s="122"/>
    </row>
    <row r="42389" spans="16:26" x14ac:dyDescent="0.25">
      <c r="P42389" s="118"/>
      <c r="R42389" s="118"/>
      <c r="T42389" s="118"/>
      <c r="V42389" s="118"/>
      <c r="X42389" s="118"/>
      <c r="Z42389" s="118"/>
    </row>
    <row r="42390" spans="16:26" x14ac:dyDescent="0.25">
      <c r="P42390" s="119"/>
      <c r="R42390" s="119"/>
      <c r="T42390" s="119"/>
      <c r="V42390" s="119"/>
      <c r="X42390" s="119"/>
      <c r="Z42390" s="119"/>
    </row>
    <row r="42391" spans="16:26" x14ac:dyDescent="0.25">
      <c r="P42391" s="119"/>
      <c r="R42391" s="119"/>
      <c r="T42391" s="119"/>
      <c r="V42391" s="119"/>
      <c r="X42391" s="119"/>
      <c r="Z42391" s="119"/>
    </row>
    <row r="42392" spans="16:26" x14ac:dyDescent="0.25">
      <c r="P42392" s="120"/>
      <c r="R42392" s="120"/>
      <c r="T42392" s="120"/>
      <c r="V42392" s="120"/>
      <c r="X42392" s="120"/>
      <c r="Z42392" s="120"/>
    </row>
    <row r="42393" spans="16:26" x14ac:dyDescent="0.25">
      <c r="P42393" s="119"/>
      <c r="R42393" s="119"/>
      <c r="T42393" s="119"/>
      <c r="V42393" s="119"/>
      <c r="X42393" s="119"/>
      <c r="Z42393" s="119"/>
    </row>
    <row r="42394" spans="16:26" x14ac:dyDescent="0.25">
      <c r="P42394" s="119"/>
      <c r="R42394" s="119"/>
      <c r="T42394" s="119"/>
      <c r="V42394" s="119"/>
      <c r="X42394" s="119"/>
      <c r="Z42394" s="119"/>
    </row>
    <row r="42395" spans="16:26" x14ac:dyDescent="0.25">
      <c r="P42395" s="120"/>
      <c r="R42395" s="120"/>
      <c r="T42395" s="120"/>
      <c r="V42395" s="120"/>
      <c r="X42395" s="120"/>
      <c r="Z42395" s="120"/>
    </row>
    <row r="42396" spans="16:26" x14ac:dyDescent="0.25">
      <c r="P42396" s="119"/>
      <c r="R42396" s="119"/>
      <c r="T42396" s="119"/>
      <c r="V42396" s="119"/>
      <c r="X42396" s="119"/>
      <c r="Z42396" s="119"/>
    </row>
    <row r="42397" spans="16:26" x14ac:dyDescent="0.25">
      <c r="P42397" s="120"/>
      <c r="R42397" s="120"/>
      <c r="T42397" s="120"/>
      <c r="V42397" s="120"/>
      <c r="X42397" s="120"/>
      <c r="Z42397" s="120"/>
    </row>
    <row r="42398" spans="16:26" x14ac:dyDescent="0.25">
      <c r="P42398" s="119"/>
      <c r="R42398" s="119"/>
      <c r="T42398" s="119"/>
      <c r="V42398" s="119"/>
      <c r="X42398" s="119"/>
      <c r="Z42398" s="119"/>
    </row>
    <row r="42399" spans="16:26" x14ac:dyDescent="0.25">
      <c r="P42399" s="119"/>
      <c r="R42399" s="119"/>
      <c r="T42399" s="119"/>
      <c r="V42399" s="119"/>
      <c r="X42399" s="119"/>
      <c r="Z42399" s="119"/>
    </row>
    <row r="42400" spans="16:26" x14ac:dyDescent="0.25">
      <c r="P42400" s="119"/>
      <c r="R42400" s="119"/>
      <c r="T42400" s="119"/>
      <c r="V42400" s="119"/>
      <c r="X42400" s="119"/>
      <c r="Z42400" s="119"/>
    </row>
    <row r="42401" spans="16:26" x14ac:dyDescent="0.25">
      <c r="P42401" s="121"/>
      <c r="R42401" s="121"/>
      <c r="T42401" s="121"/>
      <c r="V42401" s="121"/>
      <c r="X42401" s="121"/>
      <c r="Z42401" s="121"/>
    </row>
    <row r="42402" spans="16:26" x14ac:dyDescent="0.25">
      <c r="P42402" s="121"/>
      <c r="R42402" s="121"/>
      <c r="T42402" s="121"/>
      <c r="V42402" s="121"/>
      <c r="X42402" s="121"/>
      <c r="Z42402" s="121"/>
    </row>
    <row r="42403" spans="16:26" x14ac:dyDescent="0.25">
      <c r="P42403" s="121"/>
      <c r="R42403" s="121"/>
      <c r="T42403" s="121"/>
      <c r="V42403" s="121"/>
      <c r="X42403" s="121"/>
      <c r="Z42403" s="121"/>
    </row>
    <row r="42404" spans="16:26" x14ac:dyDescent="0.25">
      <c r="P42404" s="121"/>
      <c r="R42404" s="121"/>
      <c r="T42404" s="121"/>
      <c r="V42404" s="121"/>
      <c r="X42404" s="121"/>
      <c r="Z42404" s="121"/>
    </row>
    <row r="42405" spans="16:26" x14ac:dyDescent="0.25">
      <c r="P42405" s="122"/>
      <c r="R42405" s="122"/>
      <c r="T42405" s="122"/>
      <c r="V42405" s="122"/>
      <c r="X42405" s="122"/>
      <c r="Z42405" s="122"/>
    </row>
    <row r="42406" spans="16:26" x14ac:dyDescent="0.25">
      <c r="P42406" s="118"/>
      <c r="R42406" s="118"/>
      <c r="T42406" s="118"/>
      <c r="V42406" s="118"/>
      <c r="X42406" s="118"/>
      <c r="Z42406" s="118"/>
    </row>
    <row r="42407" spans="16:26" x14ac:dyDescent="0.25">
      <c r="P42407" s="119"/>
      <c r="R42407" s="119"/>
      <c r="T42407" s="119"/>
      <c r="V42407" s="119"/>
      <c r="X42407" s="119"/>
      <c r="Z42407" s="119"/>
    </row>
    <row r="42408" spans="16:26" x14ac:dyDescent="0.25">
      <c r="P42408" s="119"/>
      <c r="R42408" s="119"/>
      <c r="T42408" s="119"/>
      <c r="V42408" s="119"/>
      <c r="X42408" s="119"/>
      <c r="Z42408" s="119"/>
    </row>
    <row r="42409" spans="16:26" x14ac:dyDescent="0.25">
      <c r="P42409" s="120"/>
      <c r="R42409" s="120"/>
      <c r="T42409" s="120"/>
      <c r="V42409" s="120"/>
      <c r="X42409" s="120"/>
      <c r="Z42409" s="120"/>
    </row>
    <row r="42410" spans="16:26" x14ac:dyDescent="0.25">
      <c r="P42410" s="119"/>
      <c r="R42410" s="119"/>
      <c r="T42410" s="119"/>
      <c r="V42410" s="119"/>
      <c r="X42410" s="119"/>
      <c r="Z42410" s="119"/>
    </row>
    <row r="42411" spans="16:26" x14ac:dyDescent="0.25">
      <c r="P42411" s="119"/>
      <c r="R42411" s="119"/>
      <c r="T42411" s="119"/>
      <c r="V42411" s="119"/>
      <c r="X42411" s="119"/>
      <c r="Z42411" s="119"/>
    </row>
    <row r="42412" spans="16:26" x14ac:dyDescent="0.25">
      <c r="P42412" s="120"/>
      <c r="R42412" s="120"/>
      <c r="T42412" s="120"/>
      <c r="V42412" s="120"/>
      <c r="X42412" s="120"/>
      <c r="Z42412" s="120"/>
    </row>
    <row r="42413" spans="16:26" x14ac:dyDescent="0.25">
      <c r="P42413" s="119"/>
      <c r="R42413" s="119"/>
      <c r="T42413" s="119"/>
      <c r="V42413" s="119"/>
      <c r="X42413" s="119"/>
      <c r="Z42413" s="119"/>
    </row>
    <row r="42414" spans="16:26" x14ac:dyDescent="0.25">
      <c r="P42414" s="120"/>
      <c r="R42414" s="120"/>
      <c r="T42414" s="120"/>
      <c r="V42414" s="120"/>
      <c r="X42414" s="120"/>
      <c r="Z42414" s="120"/>
    </row>
    <row r="42415" spans="16:26" x14ac:dyDescent="0.25">
      <c r="P42415" s="119"/>
      <c r="R42415" s="119"/>
      <c r="T42415" s="119"/>
      <c r="V42415" s="119"/>
      <c r="X42415" s="119"/>
      <c r="Z42415" s="119"/>
    </row>
    <row r="42416" spans="16:26" x14ac:dyDescent="0.25">
      <c r="P42416" s="119"/>
      <c r="R42416" s="119"/>
      <c r="T42416" s="119"/>
      <c r="V42416" s="119"/>
      <c r="X42416" s="119"/>
      <c r="Z42416" s="119"/>
    </row>
    <row r="42417" spans="16:26" x14ac:dyDescent="0.25">
      <c r="P42417" s="119"/>
      <c r="R42417" s="119"/>
      <c r="T42417" s="119"/>
      <c r="V42417" s="119"/>
      <c r="X42417" s="119"/>
      <c r="Z42417" s="119"/>
    </row>
    <row r="42418" spans="16:26" x14ac:dyDescent="0.25">
      <c r="P42418" s="121"/>
      <c r="R42418" s="121"/>
      <c r="T42418" s="121"/>
      <c r="V42418" s="121"/>
      <c r="X42418" s="121"/>
      <c r="Z42418" s="121"/>
    </row>
    <row r="42419" spans="16:26" x14ac:dyDescent="0.25">
      <c r="P42419" s="121"/>
      <c r="R42419" s="121"/>
      <c r="T42419" s="121"/>
      <c r="V42419" s="121"/>
      <c r="X42419" s="121"/>
      <c r="Z42419" s="121"/>
    </row>
    <row r="42420" spans="16:26" x14ac:dyDescent="0.25">
      <c r="P42420" s="121"/>
      <c r="R42420" s="121"/>
      <c r="T42420" s="121"/>
      <c r="V42420" s="121"/>
      <c r="X42420" s="121"/>
      <c r="Z42420" s="121"/>
    </row>
    <row r="42421" spans="16:26" x14ac:dyDescent="0.25">
      <c r="P42421" s="121"/>
      <c r="R42421" s="121"/>
      <c r="T42421" s="121"/>
      <c r="V42421" s="121"/>
      <c r="X42421" s="121"/>
      <c r="Z42421" s="121"/>
    </row>
    <row r="42422" spans="16:26" x14ac:dyDescent="0.25">
      <c r="P42422" s="122"/>
      <c r="R42422" s="122"/>
      <c r="T42422" s="122"/>
      <c r="V42422" s="122"/>
      <c r="X42422" s="122"/>
      <c r="Z42422" s="122"/>
    </row>
    <row r="42423" spans="16:26" x14ac:dyDescent="0.25">
      <c r="P42423" s="118"/>
      <c r="R42423" s="118"/>
      <c r="T42423" s="118"/>
      <c r="V42423" s="118"/>
      <c r="X42423" s="118"/>
      <c r="Z42423" s="118"/>
    </row>
    <row r="42424" spans="16:26" x14ac:dyDescent="0.25">
      <c r="P42424" s="119"/>
      <c r="R42424" s="119"/>
      <c r="T42424" s="119"/>
      <c r="V42424" s="119"/>
      <c r="X42424" s="119"/>
      <c r="Z42424" s="119"/>
    </row>
    <row r="42425" spans="16:26" x14ac:dyDescent="0.25">
      <c r="P42425" s="119"/>
      <c r="R42425" s="119"/>
      <c r="T42425" s="119"/>
      <c r="V42425" s="119"/>
      <c r="X42425" s="119"/>
      <c r="Z42425" s="119"/>
    </row>
    <row r="42426" spans="16:26" x14ac:dyDescent="0.25">
      <c r="P42426" s="120"/>
      <c r="R42426" s="120"/>
      <c r="T42426" s="120"/>
      <c r="V42426" s="120"/>
      <c r="X42426" s="120"/>
      <c r="Z42426" s="120"/>
    </row>
    <row r="42427" spans="16:26" x14ac:dyDescent="0.25">
      <c r="P42427" s="119"/>
      <c r="R42427" s="119"/>
      <c r="T42427" s="119"/>
      <c r="V42427" s="119"/>
      <c r="X42427" s="119"/>
      <c r="Z42427" s="119"/>
    </row>
    <row r="42428" spans="16:26" x14ac:dyDescent="0.25">
      <c r="P42428" s="119"/>
      <c r="R42428" s="119"/>
      <c r="T42428" s="119"/>
      <c r="V42428" s="119"/>
      <c r="X42428" s="119"/>
      <c r="Z42428" s="119"/>
    </row>
    <row r="42429" spans="16:26" x14ac:dyDescent="0.25">
      <c r="P42429" s="120"/>
      <c r="R42429" s="120"/>
      <c r="T42429" s="120"/>
      <c r="V42429" s="120"/>
      <c r="X42429" s="120"/>
      <c r="Z42429" s="120"/>
    </row>
    <row r="42430" spans="16:26" x14ac:dyDescent="0.25">
      <c r="P42430" s="119"/>
      <c r="R42430" s="119"/>
      <c r="T42430" s="119"/>
      <c r="V42430" s="119"/>
      <c r="X42430" s="119"/>
      <c r="Z42430" s="119"/>
    </row>
    <row r="42431" spans="16:26" x14ac:dyDescent="0.25">
      <c r="P42431" s="120"/>
      <c r="R42431" s="120"/>
      <c r="T42431" s="120"/>
      <c r="V42431" s="120"/>
      <c r="X42431" s="120"/>
      <c r="Z42431" s="120"/>
    </row>
    <row r="42432" spans="16:26" x14ac:dyDescent="0.25">
      <c r="P42432" s="119"/>
      <c r="R42432" s="119"/>
      <c r="T42432" s="119"/>
      <c r="V42432" s="119"/>
      <c r="X42432" s="119"/>
      <c r="Z42432" s="119"/>
    </row>
    <row r="42433" spans="16:26" x14ac:dyDescent="0.25">
      <c r="P42433" s="119"/>
      <c r="R42433" s="119"/>
      <c r="T42433" s="119"/>
      <c r="V42433" s="119"/>
      <c r="X42433" s="119"/>
      <c r="Z42433" s="119"/>
    </row>
    <row r="42434" spans="16:26" x14ac:dyDescent="0.25">
      <c r="P42434" s="119"/>
      <c r="R42434" s="119"/>
      <c r="T42434" s="119"/>
      <c r="V42434" s="119"/>
      <c r="X42434" s="119"/>
      <c r="Z42434" s="119"/>
    </row>
    <row r="42435" spans="16:26" x14ac:dyDescent="0.25">
      <c r="P42435" s="121"/>
      <c r="R42435" s="121"/>
      <c r="T42435" s="121"/>
      <c r="V42435" s="121"/>
      <c r="X42435" s="121"/>
      <c r="Z42435" s="121"/>
    </row>
    <row r="42436" spans="16:26" x14ac:dyDescent="0.25">
      <c r="P42436" s="121"/>
      <c r="R42436" s="121"/>
      <c r="T42436" s="121"/>
      <c r="V42436" s="121"/>
      <c r="X42436" s="121"/>
      <c r="Z42436" s="121"/>
    </row>
    <row r="42437" spans="16:26" x14ac:dyDescent="0.25">
      <c r="P42437" s="121"/>
      <c r="R42437" s="121"/>
      <c r="T42437" s="121"/>
      <c r="V42437" s="121"/>
      <c r="X42437" s="121"/>
      <c r="Z42437" s="121"/>
    </row>
    <row r="42438" spans="16:26" x14ac:dyDescent="0.25">
      <c r="P42438" s="121"/>
      <c r="R42438" s="121"/>
      <c r="T42438" s="121"/>
      <c r="V42438" s="121"/>
      <c r="X42438" s="121"/>
      <c r="Z42438" s="121"/>
    </row>
    <row r="42439" spans="16:26" x14ac:dyDescent="0.25">
      <c r="P42439" s="122"/>
      <c r="R42439" s="122"/>
      <c r="T42439" s="122"/>
      <c r="V42439" s="122"/>
      <c r="X42439" s="122"/>
      <c r="Z42439" s="122"/>
    </row>
    <row r="42440" spans="16:26" x14ac:dyDescent="0.25">
      <c r="P42440" s="118"/>
      <c r="R42440" s="118"/>
      <c r="T42440" s="118"/>
      <c r="V42440" s="118"/>
      <c r="X42440" s="118"/>
      <c r="Z42440" s="118"/>
    </row>
    <row r="42441" spans="16:26" x14ac:dyDescent="0.25">
      <c r="P42441" s="119"/>
      <c r="R42441" s="119"/>
      <c r="T42441" s="119"/>
      <c r="V42441" s="119"/>
      <c r="X42441" s="119"/>
      <c r="Z42441" s="119"/>
    </row>
    <row r="42442" spans="16:26" x14ac:dyDescent="0.25">
      <c r="P42442" s="119"/>
      <c r="R42442" s="119"/>
      <c r="T42442" s="119"/>
      <c r="V42442" s="119"/>
      <c r="X42442" s="119"/>
      <c r="Z42442" s="119"/>
    </row>
    <row r="42443" spans="16:26" x14ac:dyDescent="0.25">
      <c r="P42443" s="120"/>
      <c r="R42443" s="120"/>
      <c r="T42443" s="120"/>
      <c r="V42443" s="120"/>
      <c r="X42443" s="120"/>
      <c r="Z42443" s="120"/>
    </row>
    <row r="42444" spans="16:26" x14ac:dyDescent="0.25">
      <c r="P42444" s="119"/>
      <c r="R42444" s="119"/>
      <c r="T42444" s="119"/>
      <c r="V42444" s="119"/>
      <c r="X42444" s="119"/>
      <c r="Z42444" s="119"/>
    </row>
    <row r="42445" spans="16:26" x14ac:dyDescent="0.25">
      <c r="P42445" s="119"/>
      <c r="R42445" s="119"/>
      <c r="T42445" s="119"/>
      <c r="V42445" s="119"/>
      <c r="X42445" s="119"/>
      <c r="Z42445" s="119"/>
    </row>
    <row r="42446" spans="16:26" x14ac:dyDescent="0.25">
      <c r="P42446" s="120"/>
      <c r="R42446" s="120"/>
      <c r="T42446" s="120"/>
      <c r="V42446" s="120"/>
      <c r="X42446" s="120"/>
      <c r="Z42446" s="120"/>
    </row>
    <row r="42447" spans="16:26" x14ac:dyDescent="0.25">
      <c r="P42447" s="119"/>
      <c r="R42447" s="119"/>
      <c r="T42447" s="119"/>
      <c r="V42447" s="119"/>
      <c r="X42447" s="119"/>
      <c r="Z42447" s="119"/>
    </row>
    <row r="42448" spans="16:26" x14ac:dyDescent="0.25">
      <c r="P42448" s="120"/>
      <c r="R42448" s="120"/>
      <c r="T42448" s="120"/>
      <c r="V42448" s="120"/>
      <c r="X42448" s="120"/>
      <c r="Z42448" s="120"/>
    </row>
    <row r="42449" spans="16:26" x14ac:dyDescent="0.25">
      <c r="P42449" s="119"/>
      <c r="R42449" s="119"/>
      <c r="T42449" s="119"/>
      <c r="V42449" s="119"/>
      <c r="X42449" s="119"/>
      <c r="Z42449" s="119"/>
    </row>
    <row r="42450" spans="16:26" x14ac:dyDescent="0.25">
      <c r="P42450" s="119"/>
      <c r="R42450" s="119"/>
      <c r="T42450" s="119"/>
      <c r="V42450" s="119"/>
      <c r="X42450" s="119"/>
      <c r="Z42450" s="119"/>
    </row>
    <row r="42451" spans="16:26" x14ac:dyDescent="0.25">
      <c r="P42451" s="119"/>
      <c r="R42451" s="119"/>
      <c r="T42451" s="119"/>
      <c r="V42451" s="119"/>
      <c r="X42451" s="119"/>
      <c r="Z42451" s="119"/>
    </row>
    <row r="42452" spans="16:26" x14ac:dyDescent="0.25">
      <c r="P42452" s="121"/>
      <c r="R42452" s="121"/>
      <c r="T42452" s="121"/>
      <c r="V42452" s="121"/>
      <c r="X42452" s="121"/>
      <c r="Z42452" s="121"/>
    </row>
    <row r="42453" spans="16:26" x14ac:dyDescent="0.25">
      <c r="P42453" s="121"/>
      <c r="R42453" s="121"/>
      <c r="T42453" s="121"/>
      <c r="V42453" s="121"/>
      <c r="X42453" s="121"/>
      <c r="Z42453" s="121"/>
    </row>
    <row r="42454" spans="16:26" x14ac:dyDescent="0.25">
      <c r="P42454" s="121"/>
      <c r="R42454" s="121"/>
      <c r="T42454" s="121"/>
      <c r="V42454" s="121"/>
      <c r="X42454" s="121"/>
      <c r="Z42454" s="121"/>
    </row>
    <row r="42455" spans="16:26" x14ac:dyDescent="0.25">
      <c r="P42455" s="121"/>
      <c r="R42455" s="121"/>
      <c r="T42455" s="121"/>
      <c r="V42455" s="121"/>
      <c r="X42455" s="121"/>
      <c r="Z42455" s="121"/>
    </row>
    <row r="42456" spans="16:26" x14ac:dyDescent="0.25">
      <c r="P42456" s="122"/>
      <c r="R42456" s="122"/>
      <c r="T42456" s="122"/>
      <c r="V42456" s="122"/>
      <c r="X42456" s="122"/>
      <c r="Z42456" s="122"/>
    </row>
    <row r="42457" spans="16:26" x14ac:dyDescent="0.25">
      <c r="P42457" s="118"/>
      <c r="R42457" s="118"/>
      <c r="T42457" s="118"/>
      <c r="V42457" s="118"/>
      <c r="X42457" s="118"/>
      <c r="Z42457" s="118"/>
    </row>
    <row r="42458" spans="16:26" x14ac:dyDescent="0.25">
      <c r="P42458" s="119"/>
      <c r="R42458" s="119"/>
      <c r="T42458" s="119"/>
      <c r="V42458" s="119"/>
      <c r="X42458" s="119"/>
      <c r="Z42458" s="119"/>
    </row>
    <row r="42459" spans="16:26" x14ac:dyDescent="0.25">
      <c r="P42459" s="119"/>
      <c r="R42459" s="119"/>
      <c r="T42459" s="119"/>
      <c r="V42459" s="119"/>
      <c r="X42459" s="119"/>
      <c r="Z42459" s="119"/>
    </row>
    <row r="42460" spans="16:26" x14ac:dyDescent="0.25">
      <c r="P42460" s="120"/>
      <c r="R42460" s="120"/>
      <c r="T42460" s="120"/>
      <c r="V42460" s="120"/>
      <c r="X42460" s="120"/>
      <c r="Z42460" s="120"/>
    </row>
    <row r="42461" spans="16:26" x14ac:dyDescent="0.25">
      <c r="P42461" s="119"/>
      <c r="R42461" s="119"/>
      <c r="T42461" s="119"/>
      <c r="V42461" s="119"/>
      <c r="X42461" s="119"/>
      <c r="Z42461" s="119"/>
    </row>
    <row r="42462" spans="16:26" x14ac:dyDescent="0.25">
      <c r="P42462" s="119"/>
      <c r="R42462" s="119"/>
      <c r="T42462" s="119"/>
      <c r="V42462" s="119"/>
      <c r="X42462" s="119"/>
      <c r="Z42462" s="119"/>
    </row>
    <row r="42463" spans="16:26" x14ac:dyDescent="0.25">
      <c r="P42463" s="120"/>
      <c r="R42463" s="120"/>
      <c r="T42463" s="120"/>
      <c r="V42463" s="120"/>
      <c r="X42463" s="120"/>
      <c r="Z42463" s="120"/>
    </row>
    <row r="42464" spans="16:26" x14ac:dyDescent="0.25">
      <c r="P42464" s="119"/>
      <c r="R42464" s="119"/>
      <c r="T42464" s="119"/>
      <c r="V42464" s="119"/>
      <c r="X42464" s="119"/>
      <c r="Z42464" s="119"/>
    </row>
    <row r="42465" spans="16:26" x14ac:dyDescent="0.25">
      <c r="P42465" s="120"/>
      <c r="R42465" s="120"/>
      <c r="T42465" s="120"/>
      <c r="V42465" s="120"/>
      <c r="X42465" s="120"/>
      <c r="Z42465" s="120"/>
    </row>
    <row r="42466" spans="16:26" x14ac:dyDescent="0.25">
      <c r="P42466" s="119"/>
      <c r="R42466" s="119"/>
      <c r="T42466" s="119"/>
      <c r="V42466" s="119"/>
      <c r="X42466" s="119"/>
      <c r="Z42466" s="119"/>
    </row>
    <row r="42467" spans="16:26" x14ac:dyDescent="0.25">
      <c r="P42467" s="119"/>
      <c r="R42467" s="119"/>
      <c r="T42467" s="119"/>
      <c r="V42467" s="119"/>
      <c r="X42467" s="119"/>
      <c r="Z42467" s="119"/>
    </row>
    <row r="42468" spans="16:26" x14ac:dyDescent="0.25">
      <c r="P42468" s="119"/>
      <c r="R42468" s="119"/>
      <c r="T42468" s="119"/>
      <c r="V42468" s="119"/>
      <c r="X42468" s="119"/>
      <c r="Z42468" s="119"/>
    </row>
    <row r="42469" spans="16:26" x14ac:dyDescent="0.25">
      <c r="P42469" s="121"/>
      <c r="R42469" s="121"/>
      <c r="T42469" s="121"/>
      <c r="V42469" s="121"/>
      <c r="X42469" s="121"/>
      <c r="Z42469" s="121"/>
    </row>
    <row r="42470" spans="16:26" x14ac:dyDescent="0.25">
      <c r="P42470" s="121"/>
      <c r="R42470" s="121"/>
      <c r="T42470" s="121"/>
      <c r="V42470" s="121"/>
      <c r="X42470" s="121"/>
      <c r="Z42470" s="121"/>
    </row>
    <row r="42471" spans="16:26" x14ac:dyDescent="0.25">
      <c r="P42471" s="121"/>
      <c r="R42471" s="121"/>
      <c r="T42471" s="121"/>
      <c r="V42471" s="121"/>
      <c r="X42471" s="121"/>
      <c r="Z42471" s="121"/>
    </row>
    <row r="42472" spans="16:26" x14ac:dyDescent="0.25">
      <c r="P42472" s="121"/>
      <c r="R42472" s="121"/>
      <c r="T42472" s="121"/>
      <c r="V42472" s="121"/>
      <c r="X42472" s="121"/>
      <c r="Z42472" s="121"/>
    </row>
    <row r="42473" spans="16:26" x14ac:dyDescent="0.25">
      <c r="P42473" s="122"/>
      <c r="R42473" s="122"/>
      <c r="T42473" s="122"/>
      <c r="V42473" s="122"/>
      <c r="X42473" s="122"/>
      <c r="Z42473" s="122"/>
    </row>
    <row r="42474" spans="16:26" x14ac:dyDescent="0.25">
      <c r="P42474" s="118"/>
      <c r="R42474" s="118"/>
      <c r="T42474" s="118"/>
      <c r="V42474" s="118"/>
      <c r="X42474" s="118"/>
      <c r="Z42474" s="118"/>
    </row>
    <row r="42475" spans="16:26" x14ac:dyDescent="0.25">
      <c r="P42475" s="119"/>
      <c r="R42475" s="119"/>
      <c r="T42475" s="119"/>
      <c r="V42475" s="119"/>
      <c r="X42475" s="119"/>
      <c r="Z42475" s="119"/>
    </row>
    <row r="42476" spans="16:26" x14ac:dyDescent="0.25">
      <c r="P42476" s="119"/>
      <c r="R42476" s="119"/>
      <c r="T42476" s="119"/>
      <c r="V42476" s="119"/>
      <c r="X42476" s="119"/>
      <c r="Z42476" s="119"/>
    </row>
    <row r="42477" spans="16:26" x14ac:dyDescent="0.25">
      <c r="P42477" s="120"/>
      <c r="R42477" s="120"/>
      <c r="T42477" s="120"/>
      <c r="V42477" s="120"/>
      <c r="X42477" s="120"/>
      <c r="Z42477" s="120"/>
    </row>
    <row r="42478" spans="16:26" x14ac:dyDescent="0.25">
      <c r="P42478" s="119"/>
      <c r="R42478" s="119"/>
      <c r="T42478" s="119"/>
      <c r="V42478" s="119"/>
      <c r="X42478" s="119"/>
      <c r="Z42478" s="119"/>
    </row>
    <row r="42479" spans="16:26" x14ac:dyDescent="0.25">
      <c r="P42479" s="119"/>
      <c r="R42479" s="119"/>
      <c r="T42479" s="119"/>
      <c r="V42479" s="119"/>
      <c r="X42479" s="119"/>
      <c r="Z42479" s="119"/>
    </row>
    <row r="42480" spans="16:26" x14ac:dyDescent="0.25">
      <c r="P42480" s="120"/>
      <c r="R42480" s="120"/>
      <c r="T42480" s="120"/>
      <c r="V42480" s="120"/>
      <c r="X42480" s="120"/>
      <c r="Z42480" s="120"/>
    </row>
    <row r="42481" spans="16:26" x14ac:dyDescent="0.25">
      <c r="P42481" s="119"/>
      <c r="R42481" s="119"/>
      <c r="T42481" s="119"/>
      <c r="V42481" s="119"/>
      <c r="X42481" s="119"/>
      <c r="Z42481" s="119"/>
    </row>
    <row r="42482" spans="16:26" x14ac:dyDescent="0.25">
      <c r="P42482" s="120"/>
      <c r="R42482" s="120"/>
      <c r="T42482" s="120"/>
      <c r="V42482" s="120"/>
      <c r="X42482" s="120"/>
      <c r="Z42482" s="120"/>
    </row>
    <row r="42483" spans="16:26" x14ac:dyDescent="0.25">
      <c r="P42483" s="119"/>
      <c r="R42483" s="119"/>
      <c r="T42483" s="119"/>
      <c r="V42483" s="119"/>
      <c r="X42483" s="119"/>
      <c r="Z42483" s="119"/>
    </row>
    <row r="42484" spans="16:26" x14ac:dyDescent="0.25">
      <c r="P42484" s="119"/>
      <c r="R42484" s="119"/>
      <c r="T42484" s="119"/>
      <c r="V42484" s="119"/>
      <c r="X42484" s="119"/>
      <c r="Z42484" s="119"/>
    </row>
    <row r="42485" spans="16:26" x14ac:dyDescent="0.25">
      <c r="P42485" s="119"/>
      <c r="R42485" s="119"/>
      <c r="T42485" s="119"/>
      <c r="V42485" s="119"/>
      <c r="X42485" s="119"/>
      <c r="Z42485" s="119"/>
    </row>
    <row r="42486" spans="16:26" x14ac:dyDescent="0.25">
      <c r="P42486" s="121"/>
      <c r="R42486" s="121"/>
      <c r="T42486" s="121"/>
      <c r="V42486" s="121"/>
      <c r="X42486" s="121"/>
      <c r="Z42486" s="121"/>
    </row>
    <row r="42487" spans="16:26" x14ac:dyDescent="0.25">
      <c r="P42487" s="121"/>
      <c r="R42487" s="121"/>
      <c r="T42487" s="121"/>
      <c r="V42487" s="121"/>
      <c r="X42487" s="121"/>
      <c r="Z42487" s="121"/>
    </row>
    <row r="42488" spans="16:26" x14ac:dyDescent="0.25">
      <c r="P42488" s="121"/>
      <c r="R42488" s="121"/>
      <c r="T42488" s="121"/>
      <c r="V42488" s="121"/>
      <c r="X42488" s="121"/>
      <c r="Z42488" s="121"/>
    </row>
    <row r="42489" spans="16:26" x14ac:dyDescent="0.25">
      <c r="P42489" s="121"/>
      <c r="R42489" s="121"/>
      <c r="T42489" s="121"/>
      <c r="V42489" s="121"/>
      <c r="X42489" s="121"/>
      <c r="Z42489" s="121"/>
    </row>
    <row r="42490" spans="16:26" x14ac:dyDescent="0.25">
      <c r="P42490" s="122"/>
      <c r="R42490" s="122"/>
      <c r="T42490" s="122"/>
      <c r="V42490" s="122"/>
      <c r="X42490" s="122"/>
      <c r="Z42490" s="122"/>
    </row>
    <row r="42491" spans="16:26" x14ac:dyDescent="0.25">
      <c r="P42491" s="118"/>
      <c r="R42491" s="118"/>
      <c r="T42491" s="118"/>
      <c r="V42491" s="118"/>
      <c r="X42491" s="118"/>
      <c r="Z42491" s="118"/>
    </row>
    <row r="42492" spans="16:26" x14ac:dyDescent="0.25">
      <c r="P42492" s="119"/>
      <c r="R42492" s="119"/>
      <c r="T42492" s="119"/>
      <c r="V42492" s="119"/>
      <c r="X42492" s="119"/>
      <c r="Z42492" s="119"/>
    </row>
    <row r="42493" spans="16:26" x14ac:dyDescent="0.25">
      <c r="P42493" s="119"/>
      <c r="R42493" s="119"/>
      <c r="T42493" s="119"/>
      <c r="V42493" s="119"/>
      <c r="X42493" s="119"/>
      <c r="Z42493" s="119"/>
    </row>
    <row r="42494" spans="16:26" x14ac:dyDescent="0.25">
      <c r="P42494" s="120"/>
      <c r="R42494" s="120"/>
      <c r="T42494" s="120"/>
      <c r="V42494" s="120"/>
      <c r="X42494" s="120"/>
      <c r="Z42494" s="120"/>
    </row>
    <row r="42495" spans="16:26" x14ac:dyDescent="0.25">
      <c r="P42495" s="119"/>
      <c r="R42495" s="119"/>
      <c r="T42495" s="119"/>
      <c r="V42495" s="119"/>
      <c r="X42495" s="119"/>
      <c r="Z42495" s="119"/>
    </row>
    <row r="42496" spans="16:26" x14ac:dyDescent="0.25">
      <c r="P42496" s="119"/>
      <c r="R42496" s="119"/>
      <c r="T42496" s="119"/>
      <c r="V42496" s="119"/>
      <c r="X42496" s="119"/>
      <c r="Z42496" s="119"/>
    </row>
    <row r="42497" spans="16:26" x14ac:dyDescent="0.25">
      <c r="P42497" s="120"/>
      <c r="R42497" s="120"/>
      <c r="T42497" s="120"/>
      <c r="V42497" s="120"/>
      <c r="X42497" s="120"/>
      <c r="Z42497" s="120"/>
    </row>
    <row r="42498" spans="16:26" x14ac:dyDescent="0.25">
      <c r="P42498" s="119"/>
      <c r="R42498" s="119"/>
      <c r="T42498" s="119"/>
      <c r="V42498" s="119"/>
      <c r="X42498" s="119"/>
      <c r="Z42498" s="119"/>
    </row>
    <row r="42499" spans="16:26" x14ac:dyDescent="0.25">
      <c r="P42499" s="120"/>
      <c r="R42499" s="120"/>
      <c r="T42499" s="120"/>
      <c r="V42499" s="120"/>
      <c r="X42499" s="120"/>
      <c r="Z42499" s="120"/>
    </row>
    <row r="42500" spans="16:26" x14ac:dyDescent="0.25">
      <c r="P42500" s="119"/>
      <c r="R42500" s="119"/>
      <c r="T42500" s="119"/>
      <c r="V42500" s="119"/>
      <c r="X42500" s="119"/>
      <c r="Z42500" s="119"/>
    </row>
    <row r="42501" spans="16:26" x14ac:dyDescent="0.25">
      <c r="P42501" s="119"/>
      <c r="R42501" s="119"/>
      <c r="T42501" s="119"/>
      <c r="V42501" s="119"/>
      <c r="X42501" s="119"/>
      <c r="Z42501" s="119"/>
    </row>
    <row r="42502" spans="16:26" x14ac:dyDescent="0.25">
      <c r="P42502" s="119"/>
      <c r="R42502" s="119"/>
      <c r="T42502" s="119"/>
      <c r="V42502" s="119"/>
      <c r="X42502" s="119"/>
      <c r="Z42502" s="119"/>
    </row>
    <row r="42503" spans="16:26" x14ac:dyDescent="0.25">
      <c r="P42503" s="121"/>
      <c r="R42503" s="121"/>
      <c r="T42503" s="121"/>
      <c r="V42503" s="121"/>
      <c r="X42503" s="121"/>
      <c r="Z42503" s="121"/>
    </row>
    <row r="42504" spans="16:26" x14ac:dyDescent="0.25">
      <c r="P42504" s="121"/>
      <c r="R42504" s="121"/>
      <c r="T42504" s="121"/>
      <c r="V42504" s="121"/>
      <c r="X42504" s="121"/>
      <c r="Z42504" s="121"/>
    </row>
    <row r="42505" spans="16:26" x14ac:dyDescent="0.25">
      <c r="P42505" s="121"/>
      <c r="R42505" s="121"/>
      <c r="T42505" s="121"/>
      <c r="V42505" s="121"/>
      <c r="X42505" s="121"/>
      <c r="Z42505" s="121"/>
    </row>
    <row r="42506" spans="16:26" x14ac:dyDescent="0.25">
      <c r="P42506" s="121"/>
      <c r="R42506" s="121"/>
      <c r="T42506" s="121"/>
      <c r="V42506" s="121"/>
      <c r="X42506" s="121"/>
      <c r="Z42506" s="121"/>
    </row>
    <row r="42507" spans="16:26" x14ac:dyDescent="0.25">
      <c r="P42507" s="122"/>
      <c r="R42507" s="122"/>
      <c r="T42507" s="122"/>
      <c r="V42507" s="122"/>
      <c r="X42507" s="122"/>
      <c r="Z42507" s="122"/>
    </row>
    <row r="42508" spans="16:26" x14ac:dyDescent="0.25">
      <c r="P42508" s="118"/>
      <c r="R42508" s="118"/>
      <c r="T42508" s="118"/>
      <c r="V42508" s="118"/>
      <c r="X42508" s="118"/>
      <c r="Z42508" s="118"/>
    </row>
    <row r="42509" spans="16:26" x14ac:dyDescent="0.25">
      <c r="P42509" s="119"/>
      <c r="R42509" s="119"/>
      <c r="T42509" s="119"/>
      <c r="V42509" s="119"/>
      <c r="X42509" s="119"/>
      <c r="Z42509" s="119"/>
    </row>
    <row r="42510" spans="16:26" x14ac:dyDescent="0.25">
      <c r="P42510" s="119"/>
      <c r="R42510" s="119"/>
      <c r="T42510" s="119"/>
      <c r="V42510" s="119"/>
      <c r="X42510" s="119"/>
      <c r="Z42510" s="119"/>
    </row>
    <row r="42511" spans="16:26" x14ac:dyDescent="0.25">
      <c r="P42511" s="120"/>
      <c r="R42511" s="120"/>
      <c r="T42511" s="120"/>
      <c r="V42511" s="120"/>
      <c r="X42511" s="120"/>
      <c r="Z42511" s="120"/>
    </row>
    <row r="42512" spans="16:26" x14ac:dyDescent="0.25">
      <c r="P42512" s="119"/>
      <c r="R42512" s="119"/>
      <c r="T42512" s="119"/>
      <c r="V42512" s="119"/>
      <c r="X42512" s="119"/>
      <c r="Z42512" s="119"/>
    </row>
    <row r="42513" spans="16:26" x14ac:dyDescent="0.25">
      <c r="P42513" s="119"/>
      <c r="R42513" s="119"/>
      <c r="T42513" s="119"/>
      <c r="V42513" s="119"/>
      <c r="X42513" s="119"/>
      <c r="Z42513" s="119"/>
    </row>
    <row r="42514" spans="16:26" x14ac:dyDescent="0.25">
      <c r="P42514" s="120"/>
      <c r="R42514" s="120"/>
      <c r="T42514" s="120"/>
      <c r="V42514" s="120"/>
      <c r="X42514" s="120"/>
      <c r="Z42514" s="120"/>
    </row>
    <row r="42515" spans="16:26" x14ac:dyDescent="0.25">
      <c r="P42515" s="119"/>
      <c r="R42515" s="119"/>
      <c r="T42515" s="119"/>
      <c r="V42515" s="119"/>
      <c r="X42515" s="119"/>
      <c r="Z42515" s="119"/>
    </row>
    <row r="42516" spans="16:26" x14ac:dyDescent="0.25">
      <c r="P42516" s="120"/>
      <c r="R42516" s="120"/>
      <c r="T42516" s="120"/>
      <c r="V42516" s="120"/>
      <c r="X42516" s="120"/>
      <c r="Z42516" s="120"/>
    </row>
    <row r="42517" spans="16:26" x14ac:dyDescent="0.25">
      <c r="P42517" s="119"/>
      <c r="R42517" s="119"/>
      <c r="T42517" s="119"/>
      <c r="V42517" s="119"/>
      <c r="X42517" s="119"/>
      <c r="Z42517" s="119"/>
    </row>
    <row r="42518" spans="16:26" x14ac:dyDescent="0.25">
      <c r="P42518" s="119"/>
      <c r="R42518" s="119"/>
      <c r="T42518" s="119"/>
      <c r="V42518" s="119"/>
      <c r="X42518" s="119"/>
      <c r="Z42518" s="119"/>
    </row>
    <row r="42519" spans="16:26" x14ac:dyDescent="0.25">
      <c r="P42519" s="119"/>
      <c r="R42519" s="119"/>
      <c r="T42519" s="119"/>
      <c r="V42519" s="119"/>
      <c r="X42519" s="119"/>
      <c r="Z42519" s="119"/>
    </row>
    <row r="42520" spans="16:26" x14ac:dyDescent="0.25">
      <c r="P42520" s="121"/>
      <c r="R42520" s="121"/>
      <c r="T42520" s="121"/>
      <c r="V42520" s="121"/>
      <c r="X42520" s="121"/>
      <c r="Z42520" s="121"/>
    </row>
    <row r="42521" spans="16:26" x14ac:dyDescent="0.25">
      <c r="P42521" s="121"/>
      <c r="R42521" s="121"/>
      <c r="T42521" s="121"/>
      <c r="V42521" s="121"/>
      <c r="X42521" s="121"/>
      <c r="Z42521" s="121"/>
    </row>
    <row r="42522" spans="16:26" x14ac:dyDescent="0.25">
      <c r="P42522" s="121"/>
      <c r="R42522" s="121"/>
      <c r="T42522" s="121"/>
      <c r="V42522" s="121"/>
      <c r="X42522" s="121"/>
      <c r="Z42522" s="121"/>
    </row>
    <row r="42523" spans="16:26" x14ac:dyDescent="0.25">
      <c r="P42523" s="121"/>
      <c r="R42523" s="121"/>
      <c r="T42523" s="121"/>
      <c r="V42523" s="121"/>
      <c r="X42523" s="121"/>
      <c r="Z42523" s="121"/>
    </row>
    <row r="42524" spans="16:26" x14ac:dyDescent="0.25">
      <c r="P42524" s="122"/>
      <c r="R42524" s="122"/>
      <c r="T42524" s="122"/>
      <c r="V42524" s="122"/>
      <c r="X42524" s="122"/>
      <c r="Z42524" s="122"/>
    </row>
    <row r="42525" spans="16:26" x14ac:dyDescent="0.25">
      <c r="P42525" s="118"/>
      <c r="R42525" s="118"/>
      <c r="T42525" s="118"/>
      <c r="V42525" s="118"/>
      <c r="X42525" s="118"/>
      <c r="Z42525" s="118"/>
    </row>
    <row r="42526" spans="16:26" x14ac:dyDescent="0.25">
      <c r="P42526" s="119"/>
      <c r="R42526" s="119"/>
      <c r="T42526" s="119"/>
      <c r="V42526" s="119"/>
      <c r="X42526" s="119"/>
      <c r="Z42526" s="119"/>
    </row>
    <row r="42527" spans="16:26" x14ac:dyDescent="0.25">
      <c r="P42527" s="119"/>
      <c r="R42527" s="119"/>
      <c r="T42527" s="119"/>
      <c r="V42527" s="119"/>
      <c r="X42527" s="119"/>
      <c r="Z42527" s="119"/>
    </row>
    <row r="42528" spans="16:26" x14ac:dyDescent="0.25">
      <c r="P42528" s="120"/>
      <c r="R42528" s="120"/>
      <c r="T42528" s="120"/>
      <c r="V42528" s="120"/>
      <c r="X42528" s="120"/>
      <c r="Z42528" s="120"/>
    </row>
    <row r="42529" spans="16:26" x14ac:dyDescent="0.25">
      <c r="P42529" s="119"/>
      <c r="R42529" s="119"/>
      <c r="T42529" s="119"/>
      <c r="V42529" s="119"/>
      <c r="X42529" s="119"/>
      <c r="Z42529" s="119"/>
    </row>
    <row r="42530" spans="16:26" x14ac:dyDescent="0.25">
      <c r="P42530" s="119"/>
      <c r="R42530" s="119"/>
      <c r="T42530" s="119"/>
      <c r="V42530" s="119"/>
      <c r="X42530" s="119"/>
      <c r="Z42530" s="119"/>
    </row>
    <row r="42531" spans="16:26" x14ac:dyDescent="0.25">
      <c r="P42531" s="120"/>
      <c r="R42531" s="120"/>
      <c r="T42531" s="120"/>
      <c r="V42531" s="120"/>
      <c r="X42531" s="120"/>
      <c r="Z42531" s="120"/>
    </row>
    <row r="42532" spans="16:26" x14ac:dyDescent="0.25">
      <c r="P42532" s="119"/>
      <c r="R42532" s="119"/>
      <c r="T42532" s="119"/>
      <c r="V42532" s="119"/>
      <c r="X42532" s="119"/>
      <c r="Z42532" s="119"/>
    </row>
    <row r="42533" spans="16:26" x14ac:dyDescent="0.25">
      <c r="P42533" s="120"/>
      <c r="R42533" s="120"/>
      <c r="T42533" s="120"/>
      <c r="V42533" s="120"/>
      <c r="X42533" s="120"/>
      <c r="Z42533" s="120"/>
    </row>
    <row r="42534" spans="16:26" x14ac:dyDescent="0.25">
      <c r="P42534" s="119"/>
      <c r="R42534" s="119"/>
      <c r="T42534" s="119"/>
      <c r="V42534" s="119"/>
      <c r="X42534" s="119"/>
      <c r="Z42534" s="119"/>
    </row>
    <row r="42535" spans="16:26" x14ac:dyDescent="0.25">
      <c r="P42535" s="119"/>
      <c r="R42535" s="119"/>
      <c r="T42535" s="119"/>
      <c r="V42535" s="119"/>
      <c r="X42535" s="119"/>
      <c r="Z42535" s="119"/>
    </row>
    <row r="42536" spans="16:26" x14ac:dyDescent="0.25">
      <c r="P42536" s="119"/>
      <c r="R42536" s="119"/>
      <c r="T42536" s="119"/>
      <c r="V42536" s="119"/>
      <c r="X42536" s="119"/>
      <c r="Z42536" s="119"/>
    </row>
    <row r="42537" spans="16:26" x14ac:dyDescent="0.25">
      <c r="P42537" s="121"/>
      <c r="R42537" s="121"/>
      <c r="T42537" s="121"/>
      <c r="V42537" s="121"/>
      <c r="X42537" s="121"/>
      <c r="Z42537" s="121"/>
    </row>
    <row r="42538" spans="16:26" x14ac:dyDescent="0.25">
      <c r="P42538" s="121"/>
      <c r="R42538" s="121"/>
      <c r="T42538" s="121"/>
      <c r="V42538" s="121"/>
      <c r="X42538" s="121"/>
      <c r="Z42538" s="121"/>
    </row>
    <row r="42539" spans="16:26" x14ac:dyDescent="0.25">
      <c r="P42539" s="121"/>
      <c r="R42539" s="121"/>
      <c r="T42539" s="121"/>
      <c r="V42539" s="121"/>
      <c r="X42539" s="121"/>
      <c r="Z42539" s="121"/>
    </row>
    <row r="42540" spans="16:26" x14ac:dyDescent="0.25">
      <c r="P42540" s="121"/>
      <c r="R42540" s="121"/>
      <c r="T42540" s="121"/>
      <c r="V42540" s="121"/>
      <c r="X42540" s="121"/>
      <c r="Z42540" s="121"/>
    </row>
    <row r="42541" spans="16:26" x14ac:dyDescent="0.25">
      <c r="P42541" s="122"/>
      <c r="R42541" s="122"/>
      <c r="T42541" s="122"/>
      <c r="V42541" s="122"/>
      <c r="X42541" s="122"/>
      <c r="Z42541" s="122"/>
    </row>
    <row r="42542" spans="16:26" x14ac:dyDescent="0.25">
      <c r="P42542" s="118"/>
      <c r="R42542" s="118"/>
      <c r="T42542" s="118"/>
      <c r="V42542" s="118"/>
      <c r="X42542" s="118"/>
      <c r="Z42542" s="118"/>
    </row>
    <row r="42543" spans="16:26" x14ac:dyDescent="0.25">
      <c r="P42543" s="119"/>
      <c r="R42543" s="119"/>
      <c r="T42543" s="119"/>
      <c r="V42543" s="119"/>
      <c r="X42543" s="119"/>
      <c r="Z42543" s="119"/>
    </row>
    <row r="42544" spans="16:26" x14ac:dyDescent="0.25">
      <c r="P42544" s="119"/>
      <c r="R42544" s="119"/>
      <c r="T42544" s="119"/>
      <c r="V42544" s="119"/>
      <c r="X42544" s="119"/>
      <c r="Z42544" s="119"/>
    </row>
    <row r="42545" spans="16:26" x14ac:dyDescent="0.25">
      <c r="P42545" s="120"/>
      <c r="R42545" s="120"/>
      <c r="T42545" s="120"/>
      <c r="V42545" s="120"/>
      <c r="X42545" s="120"/>
      <c r="Z42545" s="120"/>
    </row>
    <row r="42546" spans="16:26" x14ac:dyDescent="0.25">
      <c r="P42546" s="119"/>
      <c r="R42546" s="119"/>
      <c r="T42546" s="119"/>
      <c r="V42546" s="119"/>
      <c r="X42546" s="119"/>
      <c r="Z42546" s="119"/>
    </row>
    <row r="42547" spans="16:26" x14ac:dyDescent="0.25">
      <c r="P42547" s="119"/>
      <c r="R42547" s="119"/>
      <c r="T42547" s="119"/>
      <c r="V42547" s="119"/>
      <c r="X42547" s="119"/>
      <c r="Z42547" s="119"/>
    </row>
    <row r="42548" spans="16:26" x14ac:dyDescent="0.25">
      <c r="P42548" s="120"/>
      <c r="R42548" s="120"/>
      <c r="T42548" s="120"/>
      <c r="V42548" s="120"/>
      <c r="X42548" s="120"/>
      <c r="Z42548" s="120"/>
    </row>
    <row r="42549" spans="16:26" x14ac:dyDescent="0.25">
      <c r="P42549" s="119"/>
      <c r="R42549" s="119"/>
      <c r="T42549" s="119"/>
      <c r="V42549" s="119"/>
      <c r="X42549" s="119"/>
      <c r="Z42549" s="119"/>
    </row>
    <row r="42550" spans="16:26" x14ac:dyDescent="0.25">
      <c r="P42550" s="120"/>
      <c r="R42550" s="120"/>
      <c r="T42550" s="120"/>
      <c r="V42550" s="120"/>
      <c r="X42550" s="120"/>
      <c r="Z42550" s="120"/>
    </row>
    <row r="42551" spans="16:26" x14ac:dyDescent="0.25">
      <c r="P42551" s="119"/>
      <c r="R42551" s="119"/>
      <c r="T42551" s="119"/>
      <c r="V42551" s="119"/>
      <c r="X42551" s="119"/>
      <c r="Z42551" s="119"/>
    </row>
    <row r="42552" spans="16:26" x14ac:dyDescent="0.25">
      <c r="P42552" s="119"/>
      <c r="R42552" s="119"/>
      <c r="T42552" s="119"/>
      <c r="V42552" s="119"/>
      <c r="X42552" s="119"/>
      <c r="Z42552" s="119"/>
    </row>
    <row r="42553" spans="16:26" x14ac:dyDescent="0.25">
      <c r="P42553" s="119"/>
      <c r="R42553" s="119"/>
      <c r="T42553" s="119"/>
      <c r="V42553" s="119"/>
      <c r="X42553" s="119"/>
      <c r="Z42553" s="119"/>
    </row>
    <row r="42554" spans="16:26" x14ac:dyDescent="0.25">
      <c r="P42554" s="121"/>
      <c r="R42554" s="121"/>
      <c r="T42554" s="121"/>
      <c r="V42554" s="121"/>
      <c r="X42554" s="121"/>
      <c r="Z42554" s="121"/>
    </row>
    <row r="42555" spans="16:26" x14ac:dyDescent="0.25">
      <c r="P42555" s="121"/>
      <c r="R42555" s="121"/>
      <c r="T42555" s="121"/>
      <c r="V42555" s="121"/>
      <c r="X42555" s="121"/>
      <c r="Z42555" s="121"/>
    </row>
    <row r="42556" spans="16:26" x14ac:dyDescent="0.25">
      <c r="P42556" s="121"/>
      <c r="R42556" s="121"/>
      <c r="T42556" s="121"/>
      <c r="V42556" s="121"/>
      <c r="X42556" s="121"/>
      <c r="Z42556" s="121"/>
    </row>
    <row r="42557" spans="16:26" x14ac:dyDescent="0.25">
      <c r="P42557" s="121"/>
      <c r="R42557" s="121"/>
      <c r="T42557" s="121"/>
      <c r="V42557" s="121"/>
      <c r="X42557" s="121"/>
      <c r="Z42557" s="121"/>
    </row>
    <row r="42558" spans="16:26" x14ac:dyDescent="0.25">
      <c r="P42558" s="122"/>
      <c r="R42558" s="122"/>
      <c r="T42558" s="122"/>
      <c r="V42558" s="122"/>
      <c r="X42558" s="122"/>
      <c r="Z42558" s="122"/>
    </row>
    <row r="42559" spans="16:26" x14ac:dyDescent="0.25">
      <c r="P42559" s="118"/>
      <c r="R42559" s="118"/>
      <c r="T42559" s="118"/>
      <c r="V42559" s="118"/>
      <c r="X42559" s="118"/>
      <c r="Z42559" s="118"/>
    </row>
    <row r="42560" spans="16:26" x14ac:dyDescent="0.25">
      <c r="P42560" s="119"/>
      <c r="R42560" s="119"/>
      <c r="T42560" s="119"/>
      <c r="V42560" s="119"/>
      <c r="X42560" s="119"/>
      <c r="Z42560" s="119"/>
    </row>
    <row r="42561" spans="16:26" x14ac:dyDescent="0.25">
      <c r="P42561" s="119"/>
      <c r="R42561" s="119"/>
      <c r="T42561" s="119"/>
      <c r="V42561" s="119"/>
      <c r="X42561" s="119"/>
      <c r="Z42561" s="119"/>
    </row>
    <row r="42562" spans="16:26" x14ac:dyDescent="0.25">
      <c r="P42562" s="120"/>
      <c r="R42562" s="120"/>
      <c r="T42562" s="120"/>
      <c r="V42562" s="120"/>
      <c r="X42562" s="120"/>
      <c r="Z42562" s="120"/>
    </row>
    <row r="42563" spans="16:26" x14ac:dyDescent="0.25">
      <c r="P42563" s="119"/>
      <c r="R42563" s="119"/>
      <c r="T42563" s="119"/>
      <c r="V42563" s="119"/>
      <c r="X42563" s="119"/>
      <c r="Z42563" s="119"/>
    </row>
    <row r="42564" spans="16:26" x14ac:dyDescent="0.25">
      <c r="P42564" s="119"/>
      <c r="R42564" s="119"/>
      <c r="T42564" s="119"/>
      <c r="V42564" s="119"/>
      <c r="X42564" s="119"/>
      <c r="Z42564" s="119"/>
    </row>
    <row r="42565" spans="16:26" x14ac:dyDescent="0.25">
      <c r="P42565" s="120"/>
      <c r="R42565" s="120"/>
      <c r="T42565" s="120"/>
      <c r="V42565" s="120"/>
      <c r="X42565" s="120"/>
      <c r="Z42565" s="120"/>
    </row>
    <row r="42566" spans="16:26" x14ac:dyDescent="0.25">
      <c r="P42566" s="119"/>
      <c r="R42566" s="119"/>
      <c r="T42566" s="119"/>
      <c r="V42566" s="119"/>
      <c r="X42566" s="119"/>
      <c r="Z42566" s="119"/>
    </row>
    <row r="42567" spans="16:26" x14ac:dyDescent="0.25">
      <c r="P42567" s="120"/>
      <c r="R42567" s="120"/>
      <c r="T42567" s="120"/>
      <c r="V42567" s="120"/>
      <c r="X42567" s="120"/>
      <c r="Z42567" s="120"/>
    </row>
    <row r="42568" spans="16:26" x14ac:dyDescent="0.25">
      <c r="P42568" s="119"/>
      <c r="R42568" s="119"/>
      <c r="T42568" s="119"/>
      <c r="V42568" s="119"/>
      <c r="X42568" s="119"/>
      <c r="Z42568" s="119"/>
    </row>
    <row r="42569" spans="16:26" x14ac:dyDescent="0.25">
      <c r="P42569" s="119"/>
      <c r="R42569" s="119"/>
      <c r="T42569" s="119"/>
      <c r="V42569" s="119"/>
      <c r="X42569" s="119"/>
      <c r="Z42569" s="119"/>
    </row>
    <row r="42570" spans="16:26" x14ac:dyDescent="0.25">
      <c r="P42570" s="119"/>
      <c r="R42570" s="119"/>
      <c r="T42570" s="119"/>
      <c r="V42570" s="119"/>
      <c r="X42570" s="119"/>
      <c r="Z42570" s="119"/>
    </row>
    <row r="42571" spans="16:26" x14ac:dyDescent="0.25">
      <c r="P42571" s="121"/>
      <c r="R42571" s="121"/>
      <c r="T42571" s="121"/>
      <c r="V42571" s="121"/>
      <c r="X42571" s="121"/>
      <c r="Z42571" s="121"/>
    </row>
    <row r="42572" spans="16:26" x14ac:dyDescent="0.25">
      <c r="P42572" s="121"/>
      <c r="R42572" s="121"/>
      <c r="T42572" s="121"/>
      <c r="V42572" s="121"/>
      <c r="X42572" s="121"/>
      <c r="Z42572" s="121"/>
    </row>
    <row r="42573" spans="16:26" x14ac:dyDescent="0.25">
      <c r="P42573" s="121"/>
      <c r="R42573" s="121"/>
      <c r="T42573" s="121"/>
      <c r="V42573" s="121"/>
      <c r="X42573" s="121"/>
      <c r="Z42573" s="121"/>
    </row>
    <row r="42574" spans="16:26" x14ac:dyDescent="0.25">
      <c r="P42574" s="121"/>
      <c r="R42574" s="121"/>
      <c r="T42574" s="121"/>
      <c r="V42574" s="121"/>
      <c r="X42574" s="121"/>
      <c r="Z42574" s="121"/>
    </row>
    <row r="42575" spans="16:26" x14ac:dyDescent="0.25">
      <c r="P42575" s="122"/>
      <c r="R42575" s="122"/>
      <c r="T42575" s="122"/>
      <c r="V42575" s="122"/>
      <c r="X42575" s="122"/>
      <c r="Z42575" s="122"/>
    </row>
    <row r="42576" spans="16:26" x14ac:dyDescent="0.25">
      <c r="P42576" s="118"/>
      <c r="R42576" s="118"/>
      <c r="T42576" s="118"/>
      <c r="V42576" s="118"/>
      <c r="X42576" s="118"/>
      <c r="Z42576" s="118"/>
    </row>
    <row r="42577" spans="16:26" x14ac:dyDescent="0.25">
      <c r="P42577" s="119"/>
      <c r="R42577" s="119"/>
      <c r="T42577" s="119"/>
      <c r="V42577" s="119"/>
      <c r="X42577" s="119"/>
      <c r="Z42577" s="119"/>
    </row>
    <row r="42578" spans="16:26" x14ac:dyDescent="0.25">
      <c r="P42578" s="119"/>
      <c r="R42578" s="119"/>
      <c r="T42578" s="119"/>
      <c r="V42578" s="119"/>
      <c r="X42578" s="119"/>
      <c r="Z42578" s="119"/>
    </row>
    <row r="42579" spans="16:26" x14ac:dyDescent="0.25">
      <c r="P42579" s="120"/>
      <c r="R42579" s="120"/>
      <c r="T42579" s="120"/>
      <c r="V42579" s="120"/>
      <c r="X42579" s="120"/>
      <c r="Z42579" s="120"/>
    </row>
    <row r="42580" spans="16:26" x14ac:dyDescent="0.25">
      <c r="P42580" s="119"/>
      <c r="R42580" s="119"/>
      <c r="T42580" s="119"/>
      <c r="V42580" s="119"/>
      <c r="X42580" s="119"/>
      <c r="Z42580" s="119"/>
    </row>
    <row r="42581" spans="16:26" x14ac:dyDescent="0.25">
      <c r="P42581" s="119"/>
      <c r="R42581" s="119"/>
      <c r="T42581" s="119"/>
      <c r="V42581" s="119"/>
      <c r="X42581" s="119"/>
      <c r="Z42581" s="119"/>
    </row>
    <row r="42582" spans="16:26" x14ac:dyDescent="0.25">
      <c r="P42582" s="120"/>
      <c r="R42582" s="120"/>
      <c r="T42582" s="120"/>
      <c r="V42582" s="120"/>
      <c r="X42582" s="120"/>
      <c r="Z42582" s="120"/>
    </row>
    <row r="42583" spans="16:26" x14ac:dyDescent="0.25">
      <c r="P42583" s="119"/>
      <c r="R42583" s="119"/>
      <c r="T42583" s="119"/>
      <c r="V42583" s="119"/>
      <c r="X42583" s="119"/>
      <c r="Z42583" s="119"/>
    </row>
    <row r="42584" spans="16:26" x14ac:dyDescent="0.25">
      <c r="P42584" s="120"/>
      <c r="R42584" s="120"/>
      <c r="T42584" s="120"/>
      <c r="V42584" s="120"/>
      <c r="X42584" s="120"/>
      <c r="Z42584" s="120"/>
    </row>
    <row r="42585" spans="16:26" x14ac:dyDescent="0.25">
      <c r="P42585" s="119"/>
      <c r="R42585" s="119"/>
      <c r="T42585" s="119"/>
      <c r="V42585" s="119"/>
      <c r="X42585" s="119"/>
      <c r="Z42585" s="119"/>
    </row>
    <row r="42586" spans="16:26" x14ac:dyDescent="0.25">
      <c r="P42586" s="119"/>
      <c r="R42586" s="119"/>
      <c r="T42586" s="119"/>
      <c r="V42586" s="119"/>
      <c r="X42586" s="119"/>
      <c r="Z42586" s="119"/>
    </row>
    <row r="42587" spans="16:26" x14ac:dyDescent="0.25">
      <c r="P42587" s="119"/>
      <c r="R42587" s="119"/>
      <c r="T42587" s="119"/>
      <c r="V42587" s="119"/>
      <c r="X42587" s="119"/>
      <c r="Z42587" s="119"/>
    </row>
    <row r="42588" spans="16:26" x14ac:dyDescent="0.25">
      <c r="P42588" s="121"/>
      <c r="R42588" s="121"/>
      <c r="T42588" s="121"/>
      <c r="V42588" s="121"/>
      <c r="X42588" s="121"/>
      <c r="Z42588" s="121"/>
    </row>
    <row r="42589" spans="16:26" x14ac:dyDescent="0.25">
      <c r="P42589" s="121"/>
      <c r="R42589" s="121"/>
      <c r="T42589" s="121"/>
      <c r="V42589" s="121"/>
      <c r="X42589" s="121"/>
      <c r="Z42589" s="121"/>
    </row>
    <row r="42590" spans="16:26" x14ac:dyDescent="0.25">
      <c r="P42590" s="121"/>
      <c r="R42590" s="121"/>
      <c r="T42590" s="121"/>
      <c r="V42590" s="121"/>
      <c r="X42590" s="121"/>
      <c r="Z42590" s="121"/>
    </row>
    <row r="42591" spans="16:26" x14ac:dyDescent="0.25">
      <c r="P42591" s="121"/>
      <c r="R42591" s="121"/>
      <c r="T42591" s="121"/>
      <c r="V42591" s="121"/>
      <c r="X42591" s="121"/>
      <c r="Z42591" s="121"/>
    </row>
    <row r="42592" spans="16:26" x14ac:dyDescent="0.25">
      <c r="P42592" s="122"/>
      <c r="R42592" s="122"/>
      <c r="T42592" s="122"/>
      <c r="V42592" s="122"/>
      <c r="X42592" s="122"/>
      <c r="Z42592" s="122"/>
    </row>
    <row r="42593" spans="16:26" x14ac:dyDescent="0.25">
      <c r="P42593" s="118"/>
      <c r="R42593" s="118"/>
      <c r="T42593" s="118"/>
      <c r="V42593" s="118"/>
      <c r="X42593" s="118"/>
      <c r="Z42593" s="118"/>
    </row>
    <row r="42594" spans="16:26" x14ac:dyDescent="0.25">
      <c r="P42594" s="119"/>
      <c r="R42594" s="119"/>
      <c r="T42594" s="119"/>
      <c r="V42594" s="119"/>
      <c r="X42594" s="119"/>
      <c r="Z42594" s="119"/>
    </row>
    <row r="42595" spans="16:26" x14ac:dyDescent="0.25">
      <c r="P42595" s="119"/>
      <c r="R42595" s="119"/>
      <c r="T42595" s="119"/>
      <c r="V42595" s="119"/>
      <c r="X42595" s="119"/>
      <c r="Z42595" s="119"/>
    </row>
    <row r="42596" spans="16:26" x14ac:dyDescent="0.25">
      <c r="P42596" s="120"/>
      <c r="R42596" s="120"/>
      <c r="T42596" s="120"/>
      <c r="V42596" s="120"/>
      <c r="X42596" s="120"/>
      <c r="Z42596" s="120"/>
    </row>
    <row r="42597" spans="16:26" x14ac:dyDescent="0.25">
      <c r="P42597" s="119"/>
      <c r="R42597" s="119"/>
      <c r="T42597" s="119"/>
      <c r="V42597" s="119"/>
      <c r="X42597" s="119"/>
      <c r="Z42597" s="119"/>
    </row>
    <row r="42598" spans="16:26" x14ac:dyDescent="0.25">
      <c r="P42598" s="119"/>
      <c r="R42598" s="119"/>
      <c r="T42598" s="119"/>
      <c r="V42598" s="119"/>
      <c r="X42598" s="119"/>
      <c r="Z42598" s="119"/>
    </row>
    <row r="42599" spans="16:26" x14ac:dyDescent="0.25">
      <c r="P42599" s="120"/>
      <c r="R42599" s="120"/>
      <c r="T42599" s="120"/>
      <c r="V42599" s="120"/>
      <c r="X42599" s="120"/>
      <c r="Z42599" s="120"/>
    </row>
    <row r="42600" spans="16:26" x14ac:dyDescent="0.25">
      <c r="P42600" s="119"/>
      <c r="R42600" s="119"/>
      <c r="T42600" s="119"/>
      <c r="V42600" s="119"/>
      <c r="X42600" s="119"/>
      <c r="Z42600" s="119"/>
    </row>
    <row r="42601" spans="16:26" x14ac:dyDescent="0.25">
      <c r="P42601" s="120"/>
      <c r="R42601" s="120"/>
      <c r="T42601" s="120"/>
      <c r="V42601" s="120"/>
      <c r="X42601" s="120"/>
      <c r="Z42601" s="120"/>
    </row>
    <row r="42602" spans="16:26" x14ac:dyDescent="0.25">
      <c r="P42602" s="119"/>
      <c r="R42602" s="119"/>
      <c r="T42602" s="119"/>
      <c r="V42602" s="119"/>
      <c r="X42602" s="119"/>
      <c r="Z42602" s="119"/>
    </row>
    <row r="42603" spans="16:26" x14ac:dyDescent="0.25">
      <c r="P42603" s="119"/>
      <c r="R42603" s="119"/>
      <c r="T42603" s="119"/>
      <c r="V42603" s="119"/>
      <c r="X42603" s="119"/>
      <c r="Z42603" s="119"/>
    </row>
    <row r="42604" spans="16:26" x14ac:dyDescent="0.25">
      <c r="P42604" s="119"/>
      <c r="R42604" s="119"/>
      <c r="T42604" s="119"/>
      <c r="V42604" s="119"/>
      <c r="X42604" s="119"/>
      <c r="Z42604" s="119"/>
    </row>
    <row r="42605" spans="16:26" x14ac:dyDescent="0.25">
      <c r="P42605" s="121"/>
      <c r="R42605" s="121"/>
      <c r="T42605" s="121"/>
      <c r="V42605" s="121"/>
      <c r="X42605" s="121"/>
      <c r="Z42605" s="121"/>
    </row>
    <row r="42606" spans="16:26" x14ac:dyDescent="0.25">
      <c r="P42606" s="121"/>
      <c r="R42606" s="121"/>
      <c r="T42606" s="121"/>
      <c r="V42606" s="121"/>
      <c r="X42606" s="121"/>
      <c r="Z42606" s="121"/>
    </row>
    <row r="42607" spans="16:26" x14ac:dyDescent="0.25">
      <c r="P42607" s="121"/>
      <c r="R42607" s="121"/>
      <c r="T42607" s="121"/>
      <c r="V42607" s="121"/>
      <c r="X42607" s="121"/>
      <c r="Z42607" s="121"/>
    </row>
    <row r="42608" spans="16:26" x14ac:dyDescent="0.25">
      <c r="P42608" s="121"/>
      <c r="R42608" s="121"/>
      <c r="T42608" s="121"/>
      <c r="V42608" s="121"/>
      <c r="X42608" s="121"/>
      <c r="Z42608" s="121"/>
    </row>
    <row r="42609" spans="16:26" x14ac:dyDescent="0.25">
      <c r="P42609" s="122"/>
      <c r="R42609" s="122"/>
      <c r="T42609" s="122"/>
      <c r="V42609" s="122"/>
      <c r="X42609" s="122"/>
      <c r="Z42609" s="122"/>
    </row>
    <row r="42610" spans="16:26" x14ac:dyDescent="0.25">
      <c r="P42610" s="118"/>
      <c r="R42610" s="118"/>
      <c r="T42610" s="118"/>
      <c r="V42610" s="118"/>
      <c r="X42610" s="118"/>
      <c r="Z42610" s="118"/>
    </row>
    <row r="42611" spans="16:26" x14ac:dyDescent="0.25">
      <c r="P42611" s="119"/>
      <c r="R42611" s="119"/>
      <c r="T42611" s="119"/>
      <c r="V42611" s="119"/>
      <c r="X42611" s="119"/>
      <c r="Z42611" s="119"/>
    </row>
    <row r="42612" spans="16:26" x14ac:dyDescent="0.25">
      <c r="P42612" s="119"/>
      <c r="R42612" s="119"/>
      <c r="T42612" s="119"/>
      <c r="V42612" s="119"/>
      <c r="X42612" s="119"/>
      <c r="Z42612" s="119"/>
    </row>
    <row r="42613" spans="16:26" x14ac:dyDescent="0.25">
      <c r="P42613" s="120"/>
      <c r="R42613" s="120"/>
      <c r="T42613" s="120"/>
      <c r="V42613" s="120"/>
      <c r="X42613" s="120"/>
      <c r="Z42613" s="120"/>
    </row>
    <row r="42614" spans="16:26" x14ac:dyDescent="0.25">
      <c r="P42614" s="119"/>
      <c r="R42614" s="119"/>
      <c r="T42614" s="119"/>
      <c r="V42614" s="119"/>
      <c r="X42614" s="119"/>
      <c r="Z42614" s="119"/>
    </row>
    <row r="42615" spans="16:26" x14ac:dyDescent="0.25">
      <c r="P42615" s="119"/>
      <c r="R42615" s="119"/>
      <c r="T42615" s="119"/>
      <c r="V42615" s="119"/>
      <c r="X42615" s="119"/>
      <c r="Z42615" s="119"/>
    </row>
    <row r="42616" spans="16:26" x14ac:dyDescent="0.25">
      <c r="P42616" s="120"/>
      <c r="R42616" s="120"/>
      <c r="T42616" s="120"/>
      <c r="V42616" s="120"/>
      <c r="X42616" s="120"/>
      <c r="Z42616" s="120"/>
    </row>
    <row r="42617" spans="16:26" x14ac:dyDescent="0.25">
      <c r="P42617" s="119"/>
      <c r="R42617" s="119"/>
      <c r="T42617" s="119"/>
      <c r="V42617" s="119"/>
      <c r="X42617" s="119"/>
      <c r="Z42617" s="119"/>
    </row>
    <row r="42618" spans="16:26" x14ac:dyDescent="0.25">
      <c r="P42618" s="120"/>
      <c r="R42618" s="120"/>
      <c r="T42618" s="120"/>
      <c r="V42618" s="120"/>
      <c r="X42618" s="120"/>
      <c r="Z42618" s="120"/>
    </row>
    <row r="42619" spans="16:26" x14ac:dyDescent="0.25">
      <c r="P42619" s="119"/>
      <c r="R42619" s="119"/>
      <c r="T42619" s="119"/>
      <c r="V42619" s="119"/>
      <c r="X42619" s="119"/>
      <c r="Z42619" s="119"/>
    </row>
    <row r="42620" spans="16:26" x14ac:dyDescent="0.25">
      <c r="P42620" s="119"/>
      <c r="R42620" s="119"/>
      <c r="T42620" s="119"/>
      <c r="V42620" s="119"/>
      <c r="X42620" s="119"/>
      <c r="Z42620" s="119"/>
    </row>
    <row r="42621" spans="16:26" x14ac:dyDescent="0.25">
      <c r="P42621" s="119"/>
      <c r="R42621" s="119"/>
      <c r="T42621" s="119"/>
      <c r="V42621" s="119"/>
      <c r="X42621" s="119"/>
      <c r="Z42621" s="119"/>
    </row>
    <row r="42622" spans="16:26" x14ac:dyDescent="0.25">
      <c r="P42622" s="121"/>
      <c r="R42622" s="121"/>
      <c r="T42622" s="121"/>
      <c r="V42622" s="121"/>
      <c r="X42622" s="121"/>
      <c r="Z42622" s="121"/>
    </row>
    <row r="42623" spans="16:26" x14ac:dyDescent="0.25">
      <c r="P42623" s="121"/>
      <c r="R42623" s="121"/>
      <c r="T42623" s="121"/>
      <c r="V42623" s="121"/>
      <c r="X42623" s="121"/>
      <c r="Z42623" s="121"/>
    </row>
    <row r="42624" spans="16:26" x14ac:dyDescent="0.25">
      <c r="P42624" s="121"/>
      <c r="R42624" s="121"/>
      <c r="T42624" s="121"/>
      <c r="V42624" s="121"/>
      <c r="X42624" s="121"/>
      <c r="Z42624" s="121"/>
    </row>
    <row r="42625" spans="16:26" x14ac:dyDescent="0.25">
      <c r="P42625" s="121"/>
      <c r="R42625" s="121"/>
      <c r="T42625" s="121"/>
      <c r="V42625" s="121"/>
      <c r="X42625" s="121"/>
      <c r="Z42625" s="121"/>
    </row>
    <row r="42626" spans="16:26" x14ac:dyDescent="0.25">
      <c r="P42626" s="122"/>
      <c r="R42626" s="122"/>
      <c r="T42626" s="122"/>
      <c r="V42626" s="122"/>
      <c r="X42626" s="122"/>
      <c r="Z42626" s="122"/>
    </row>
    <row r="42627" spans="16:26" x14ac:dyDescent="0.25">
      <c r="P42627" s="118"/>
      <c r="R42627" s="118"/>
      <c r="T42627" s="118"/>
      <c r="V42627" s="118"/>
      <c r="X42627" s="118"/>
      <c r="Z42627" s="118"/>
    </row>
    <row r="42628" spans="16:26" x14ac:dyDescent="0.25">
      <c r="P42628" s="119"/>
      <c r="R42628" s="119"/>
      <c r="T42628" s="119"/>
      <c r="V42628" s="119"/>
      <c r="X42628" s="119"/>
      <c r="Z42628" s="119"/>
    </row>
    <row r="42629" spans="16:26" x14ac:dyDescent="0.25">
      <c r="P42629" s="119"/>
      <c r="R42629" s="119"/>
      <c r="T42629" s="119"/>
      <c r="V42629" s="119"/>
      <c r="X42629" s="119"/>
      <c r="Z42629" s="119"/>
    </row>
    <row r="42630" spans="16:26" x14ac:dyDescent="0.25">
      <c r="P42630" s="120"/>
      <c r="R42630" s="120"/>
      <c r="T42630" s="120"/>
      <c r="V42630" s="120"/>
      <c r="X42630" s="120"/>
      <c r="Z42630" s="120"/>
    </row>
    <row r="42631" spans="16:26" x14ac:dyDescent="0.25">
      <c r="P42631" s="119"/>
      <c r="R42631" s="119"/>
      <c r="T42631" s="119"/>
      <c r="V42631" s="119"/>
      <c r="X42631" s="119"/>
      <c r="Z42631" s="119"/>
    </row>
    <row r="42632" spans="16:26" x14ac:dyDescent="0.25">
      <c r="P42632" s="119"/>
      <c r="R42632" s="119"/>
      <c r="T42632" s="119"/>
      <c r="V42632" s="119"/>
      <c r="X42632" s="119"/>
      <c r="Z42632" s="119"/>
    </row>
    <row r="42633" spans="16:26" x14ac:dyDescent="0.25">
      <c r="P42633" s="120"/>
      <c r="R42633" s="120"/>
      <c r="T42633" s="120"/>
      <c r="V42633" s="120"/>
      <c r="X42633" s="120"/>
      <c r="Z42633" s="120"/>
    </row>
    <row r="42634" spans="16:26" x14ac:dyDescent="0.25">
      <c r="P42634" s="119"/>
      <c r="R42634" s="119"/>
      <c r="T42634" s="119"/>
      <c r="V42634" s="119"/>
      <c r="X42634" s="119"/>
      <c r="Z42634" s="119"/>
    </row>
    <row r="42635" spans="16:26" x14ac:dyDescent="0.25">
      <c r="P42635" s="120"/>
      <c r="R42635" s="120"/>
      <c r="T42635" s="120"/>
      <c r="V42635" s="120"/>
      <c r="X42635" s="120"/>
      <c r="Z42635" s="120"/>
    </row>
    <row r="42636" spans="16:26" x14ac:dyDescent="0.25">
      <c r="P42636" s="119"/>
      <c r="R42636" s="119"/>
      <c r="T42636" s="119"/>
      <c r="V42636" s="119"/>
      <c r="X42636" s="119"/>
      <c r="Z42636" s="119"/>
    </row>
    <row r="42637" spans="16:26" x14ac:dyDescent="0.25">
      <c r="P42637" s="119"/>
      <c r="R42637" s="119"/>
      <c r="T42637" s="119"/>
      <c r="V42637" s="119"/>
      <c r="X42637" s="119"/>
      <c r="Z42637" s="119"/>
    </row>
    <row r="42638" spans="16:26" x14ac:dyDescent="0.25">
      <c r="P42638" s="119"/>
      <c r="R42638" s="119"/>
      <c r="T42638" s="119"/>
      <c r="V42638" s="119"/>
      <c r="X42638" s="119"/>
      <c r="Z42638" s="119"/>
    </row>
    <row r="42639" spans="16:26" x14ac:dyDescent="0.25">
      <c r="P42639" s="121"/>
      <c r="R42639" s="121"/>
      <c r="T42639" s="121"/>
      <c r="V42639" s="121"/>
      <c r="X42639" s="121"/>
      <c r="Z42639" s="121"/>
    </row>
    <row r="42640" spans="16:26" x14ac:dyDescent="0.25">
      <c r="P42640" s="121"/>
      <c r="R42640" s="121"/>
      <c r="T42640" s="121"/>
      <c r="V42640" s="121"/>
      <c r="X42640" s="121"/>
      <c r="Z42640" s="121"/>
    </row>
    <row r="42641" spans="16:26" x14ac:dyDescent="0.25">
      <c r="P42641" s="121"/>
      <c r="R42641" s="121"/>
      <c r="T42641" s="121"/>
      <c r="V42641" s="121"/>
      <c r="X42641" s="121"/>
      <c r="Z42641" s="121"/>
    </row>
    <row r="42642" spans="16:26" x14ac:dyDescent="0.25">
      <c r="P42642" s="121"/>
      <c r="R42642" s="121"/>
      <c r="T42642" s="121"/>
      <c r="V42642" s="121"/>
      <c r="X42642" s="121"/>
      <c r="Z42642" s="121"/>
    </row>
    <row r="42643" spans="16:26" x14ac:dyDescent="0.25">
      <c r="P42643" s="122"/>
      <c r="R42643" s="122"/>
      <c r="T42643" s="122"/>
      <c r="V42643" s="122"/>
      <c r="X42643" s="122"/>
      <c r="Z42643" s="122"/>
    </row>
    <row r="42644" spans="16:26" x14ac:dyDescent="0.25">
      <c r="P42644" s="118"/>
      <c r="R42644" s="118"/>
      <c r="T42644" s="118"/>
      <c r="V42644" s="118"/>
      <c r="X42644" s="118"/>
      <c r="Z42644" s="118"/>
    </row>
    <row r="42645" spans="16:26" x14ac:dyDescent="0.25">
      <c r="P42645" s="119"/>
      <c r="R42645" s="119"/>
      <c r="T42645" s="119"/>
      <c r="V42645" s="119"/>
      <c r="X42645" s="119"/>
      <c r="Z42645" s="119"/>
    </row>
    <row r="42646" spans="16:26" x14ac:dyDescent="0.25">
      <c r="P42646" s="119"/>
      <c r="R42646" s="119"/>
      <c r="T42646" s="119"/>
      <c r="V42646" s="119"/>
      <c r="X42646" s="119"/>
      <c r="Z42646" s="119"/>
    </row>
    <row r="42647" spans="16:26" x14ac:dyDescent="0.25">
      <c r="P42647" s="120"/>
      <c r="R42647" s="120"/>
      <c r="T42647" s="120"/>
      <c r="V42647" s="120"/>
      <c r="X42647" s="120"/>
      <c r="Z42647" s="120"/>
    </row>
    <row r="42648" spans="16:26" x14ac:dyDescent="0.25">
      <c r="P42648" s="119"/>
      <c r="R42648" s="119"/>
      <c r="T42648" s="119"/>
      <c r="V42648" s="119"/>
      <c r="X42648" s="119"/>
      <c r="Z42648" s="119"/>
    </row>
    <row r="42649" spans="16:26" x14ac:dyDescent="0.25">
      <c r="P42649" s="119"/>
      <c r="R42649" s="119"/>
      <c r="T42649" s="119"/>
      <c r="V42649" s="119"/>
      <c r="X42649" s="119"/>
      <c r="Z42649" s="119"/>
    </row>
    <row r="42650" spans="16:26" x14ac:dyDescent="0.25">
      <c r="P42650" s="120"/>
      <c r="R42650" s="120"/>
      <c r="T42650" s="120"/>
      <c r="V42650" s="120"/>
      <c r="X42650" s="120"/>
      <c r="Z42650" s="120"/>
    </row>
    <row r="42651" spans="16:26" x14ac:dyDescent="0.25">
      <c r="P42651" s="119"/>
      <c r="R42651" s="119"/>
      <c r="T42651" s="119"/>
      <c r="V42651" s="119"/>
      <c r="X42651" s="119"/>
      <c r="Z42651" s="119"/>
    </row>
    <row r="42652" spans="16:26" x14ac:dyDescent="0.25">
      <c r="P42652" s="120"/>
      <c r="R42652" s="120"/>
      <c r="T42652" s="120"/>
      <c r="V42652" s="120"/>
      <c r="X42652" s="120"/>
      <c r="Z42652" s="120"/>
    </row>
    <row r="42653" spans="16:26" x14ac:dyDescent="0.25">
      <c r="P42653" s="119"/>
      <c r="R42653" s="119"/>
      <c r="T42653" s="119"/>
      <c r="V42653" s="119"/>
      <c r="X42653" s="119"/>
      <c r="Z42653" s="119"/>
    </row>
    <row r="42654" spans="16:26" x14ac:dyDescent="0.25">
      <c r="P42654" s="119"/>
      <c r="R42654" s="119"/>
      <c r="T42654" s="119"/>
      <c r="V42654" s="119"/>
      <c r="X42654" s="119"/>
      <c r="Z42654" s="119"/>
    </row>
    <row r="42655" spans="16:26" x14ac:dyDescent="0.25">
      <c r="P42655" s="119"/>
      <c r="R42655" s="119"/>
      <c r="T42655" s="119"/>
      <c r="V42655" s="119"/>
      <c r="X42655" s="119"/>
      <c r="Z42655" s="119"/>
    </row>
    <row r="42656" spans="16:26" x14ac:dyDescent="0.25">
      <c r="P42656" s="121"/>
      <c r="R42656" s="121"/>
      <c r="T42656" s="121"/>
      <c r="V42656" s="121"/>
      <c r="X42656" s="121"/>
      <c r="Z42656" s="121"/>
    </row>
    <row r="42657" spans="16:26" x14ac:dyDescent="0.25">
      <c r="P42657" s="121"/>
      <c r="R42657" s="121"/>
      <c r="T42657" s="121"/>
      <c r="V42657" s="121"/>
      <c r="X42657" s="121"/>
      <c r="Z42657" s="121"/>
    </row>
    <row r="42658" spans="16:26" x14ac:dyDescent="0.25">
      <c r="P42658" s="121"/>
      <c r="R42658" s="121"/>
      <c r="T42658" s="121"/>
      <c r="V42658" s="121"/>
      <c r="X42658" s="121"/>
      <c r="Z42658" s="121"/>
    </row>
    <row r="42659" spans="16:26" x14ac:dyDescent="0.25">
      <c r="P42659" s="121"/>
      <c r="R42659" s="121"/>
      <c r="T42659" s="121"/>
      <c r="V42659" s="121"/>
      <c r="X42659" s="121"/>
      <c r="Z42659" s="121"/>
    </row>
    <row r="42660" spans="16:26" x14ac:dyDescent="0.25">
      <c r="P42660" s="122"/>
      <c r="R42660" s="122"/>
      <c r="T42660" s="122"/>
      <c r="V42660" s="122"/>
      <c r="X42660" s="122"/>
      <c r="Z42660" s="122"/>
    </row>
    <row r="42661" spans="16:26" x14ac:dyDescent="0.25">
      <c r="P42661" s="118"/>
      <c r="R42661" s="118"/>
      <c r="T42661" s="118"/>
      <c r="V42661" s="118"/>
      <c r="X42661" s="118"/>
      <c r="Z42661" s="118"/>
    </row>
    <row r="42662" spans="16:26" x14ac:dyDescent="0.25">
      <c r="P42662" s="119"/>
      <c r="R42662" s="119"/>
      <c r="T42662" s="119"/>
      <c r="V42662" s="119"/>
      <c r="X42662" s="119"/>
      <c r="Z42662" s="119"/>
    </row>
    <row r="42663" spans="16:26" x14ac:dyDescent="0.25">
      <c r="P42663" s="119"/>
      <c r="R42663" s="119"/>
      <c r="T42663" s="119"/>
      <c r="V42663" s="119"/>
      <c r="X42663" s="119"/>
      <c r="Z42663" s="119"/>
    </row>
    <row r="42664" spans="16:26" x14ac:dyDescent="0.25">
      <c r="P42664" s="120"/>
      <c r="R42664" s="120"/>
      <c r="T42664" s="120"/>
      <c r="V42664" s="120"/>
      <c r="X42664" s="120"/>
      <c r="Z42664" s="120"/>
    </row>
    <row r="42665" spans="16:26" x14ac:dyDescent="0.25">
      <c r="P42665" s="119"/>
      <c r="R42665" s="119"/>
      <c r="T42665" s="119"/>
      <c r="V42665" s="119"/>
      <c r="X42665" s="119"/>
      <c r="Z42665" s="119"/>
    </row>
    <row r="42666" spans="16:26" x14ac:dyDescent="0.25">
      <c r="P42666" s="119"/>
      <c r="R42666" s="119"/>
      <c r="T42666" s="119"/>
      <c r="V42666" s="119"/>
      <c r="X42666" s="119"/>
      <c r="Z42666" s="119"/>
    </row>
    <row r="42667" spans="16:26" x14ac:dyDescent="0.25">
      <c r="P42667" s="120"/>
      <c r="R42667" s="120"/>
      <c r="T42667" s="120"/>
      <c r="V42667" s="120"/>
      <c r="X42667" s="120"/>
      <c r="Z42667" s="120"/>
    </row>
    <row r="42668" spans="16:26" x14ac:dyDescent="0.25">
      <c r="P42668" s="119"/>
      <c r="R42668" s="119"/>
      <c r="T42668" s="119"/>
      <c r="V42668" s="119"/>
      <c r="X42668" s="119"/>
      <c r="Z42668" s="119"/>
    </row>
    <row r="42669" spans="16:26" x14ac:dyDescent="0.25">
      <c r="P42669" s="120"/>
      <c r="R42669" s="120"/>
      <c r="T42669" s="120"/>
      <c r="V42669" s="120"/>
      <c r="X42669" s="120"/>
      <c r="Z42669" s="120"/>
    </row>
    <row r="42670" spans="16:26" x14ac:dyDescent="0.25">
      <c r="P42670" s="119"/>
      <c r="R42670" s="119"/>
      <c r="T42670" s="119"/>
      <c r="V42670" s="119"/>
      <c r="X42670" s="119"/>
      <c r="Z42670" s="119"/>
    </row>
    <row r="42671" spans="16:26" x14ac:dyDescent="0.25">
      <c r="P42671" s="119"/>
      <c r="R42671" s="119"/>
      <c r="T42671" s="119"/>
      <c r="V42671" s="119"/>
      <c r="X42671" s="119"/>
      <c r="Z42671" s="119"/>
    </row>
    <row r="42672" spans="16:26" x14ac:dyDescent="0.25">
      <c r="P42672" s="119"/>
      <c r="R42672" s="119"/>
      <c r="T42672" s="119"/>
      <c r="V42672" s="119"/>
      <c r="X42672" s="119"/>
      <c r="Z42672" s="119"/>
    </row>
    <row r="42673" spans="16:26" x14ac:dyDescent="0.25">
      <c r="P42673" s="121"/>
      <c r="R42673" s="121"/>
      <c r="T42673" s="121"/>
      <c r="V42673" s="121"/>
      <c r="X42673" s="121"/>
      <c r="Z42673" s="121"/>
    </row>
    <row r="42674" spans="16:26" x14ac:dyDescent="0.25">
      <c r="P42674" s="121"/>
      <c r="R42674" s="121"/>
      <c r="T42674" s="121"/>
      <c r="V42674" s="121"/>
      <c r="X42674" s="121"/>
      <c r="Z42674" s="121"/>
    </row>
    <row r="42675" spans="16:26" x14ac:dyDescent="0.25">
      <c r="P42675" s="121"/>
      <c r="R42675" s="121"/>
      <c r="T42675" s="121"/>
      <c r="V42675" s="121"/>
      <c r="X42675" s="121"/>
      <c r="Z42675" s="121"/>
    </row>
    <row r="42676" spans="16:26" x14ac:dyDescent="0.25">
      <c r="P42676" s="121"/>
      <c r="R42676" s="121"/>
      <c r="T42676" s="121"/>
      <c r="V42676" s="121"/>
      <c r="X42676" s="121"/>
      <c r="Z42676" s="121"/>
    </row>
    <row r="42677" spans="16:26" x14ac:dyDescent="0.25">
      <c r="P42677" s="122"/>
      <c r="R42677" s="122"/>
      <c r="T42677" s="122"/>
      <c r="V42677" s="122"/>
      <c r="X42677" s="122"/>
      <c r="Z42677" s="122"/>
    </row>
    <row r="42678" spans="16:26" x14ac:dyDescent="0.25">
      <c r="P42678" s="118"/>
      <c r="R42678" s="118"/>
      <c r="T42678" s="118"/>
      <c r="V42678" s="118"/>
      <c r="X42678" s="118"/>
      <c r="Z42678" s="118"/>
    </row>
    <row r="42679" spans="16:26" x14ac:dyDescent="0.25">
      <c r="P42679" s="119"/>
      <c r="R42679" s="119"/>
      <c r="T42679" s="119"/>
      <c r="V42679" s="119"/>
      <c r="X42679" s="119"/>
      <c r="Z42679" s="119"/>
    </row>
    <row r="42680" spans="16:26" x14ac:dyDescent="0.25">
      <c r="P42680" s="119"/>
      <c r="R42680" s="119"/>
      <c r="T42680" s="119"/>
      <c r="V42680" s="119"/>
      <c r="X42680" s="119"/>
      <c r="Z42680" s="119"/>
    </row>
    <row r="42681" spans="16:26" x14ac:dyDescent="0.25">
      <c r="P42681" s="120"/>
      <c r="R42681" s="120"/>
      <c r="T42681" s="120"/>
      <c r="V42681" s="120"/>
      <c r="X42681" s="120"/>
      <c r="Z42681" s="120"/>
    </row>
    <row r="42682" spans="16:26" x14ac:dyDescent="0.25">
      <c r="P42682" s="119"/>
      <c r="R42682" s="119"/>
      <c r="T42682" s="119"/>
      <c r="V42682" s="119"/>
      <c r="X42682" s="119"/>
      <c r="Z42682" s="119"/>
    </row>
    <row r="42683" spans="16:26" x14ac:dyDescent="0.25">
      <c r="P42683" s="119"/>
      <c r="R42683" s="119"/>
      <c r="T42683" s="119"/>
      <c r="V42683" s="119"/>
      <c r="X42683" s="119"/>
      <c r="Z42683" s="119"/>
    </row>
    <row r="42684" spans="16:26" x14ac:dyDescent="0.25">
      <c r="P42684" s="120"/>
      <c r="R42684" s="120"/>
      <c r="T42684" s="120"/>
      <c r="V42684" s="120"/>
      <c r="X42684" s="120"/>
      <c r="Z42684" s="120"/>
    </row>
    <row r="42685" spans="16:26" x14ac:dyDescent="0.25">
      <c r="P42685" s="119"/>
      <c r="R42685" s="119"/>
      <c r="T42685" s="119"/>
      <c r="V42685" s="119"/>
      <c r="X42685" s="119"/>
      <c r="Z42685" s="119"/>
    </row>
    <row r="42686" spans="16:26" x14ac:dyDescent="0.25">
      <c r="P42686" s="120"/>
      <c r="R42686" s="120"/>
      <c r="T42686" s="120"/>
      <c r="V42686" s="120"/>
      <c r="X42686" s="120"/>
      <c r="Z42686" s="120"/>
    </row>
    <row r="42687" spans="16:26" x14ac:dyDescent="0.25">
      <c r="P42687" s="119"/>
      <c r="R42687" s="119"/>
      <c r="T42687" s="119"/>
      <c r="V42687" s="119"/>
      <c r="X42687" s="119"/>
      <c r="Z42687" s="119"/>
    </row>
    <row r="42688" spans="16:26" x14ac:dyDescent="0.25">
      <c r="P42688" s="119"/>
      <c r="R42688" s="119"/>
      <c r="T42688" s="119"/>
      <c r="V42688" s="119"/>
      <c r="X42688" s="119"/>
      <c r="Z42688" s="119"/>
    </row>
    <row r="42689" spans="16:26" x14ac:dyDescent="0.25">
      <c r="P42689" s="119"/>
      <c r="R42689" s="119"/>
      <c r="T42689" s="119"/>
      <c r="V42689" s="119"/>
      <c r="X42689" s="119"/>
      <c r="Z42689" s="119"/>
    </row>
    <row r="42690" spans="16:26" x14ac:dyDescent="0.25">
      <c r="P42690" s="121"/>
      <c r="R42690" s="121"/>
      <c r="T42690" s="121"/>
      <c r="V42690" s="121"/>
      <c r="X42690" s="121"/>
      <c r="Z42690" s="121"/>
    </row>
    <row r="42691" spans="16:26" x14ac:dyDescent="0.25">
      <c r="P42691" s="121"/>
      <c r="R42691" s="121"/>
      <c r="T42691" s="121"/>
      <c r="V42691" s="121"/>
      <c r="X42691" s="121"/>
      <c r="Z42691" s="121"/>
    </row>
    <row r="42692" spans="16:26" x14ac:dyDescent="0.25">
      <c r="P42692" s="121"/>
      <c r="R42692" s="121"/>
      <c r="T42692" s="121"/>
      <c r="V42692" s="121"/>
      <c r="X42692" s="121"/>
      <c r="Z42692" s="121"/>
    </row>
    <row r="42693" spans="16:26" x14ac:dyDescent="0.25">
      <c r="P42693" s="121"/>
      <c r="R42693" s="121"/>
      <c r="T42693" s="121"/>
      <c r="V42693" s="121"/>
      <c r="X42693" s="121"/>
      <c r="Z42693" s="121"/>
    </row>
    <row r="42694" spans="16:26" x14ac:dyDescent="0.25">
      <c r="P42694" s="122"/>
      <c r="R42694" s="122"/>
      <c r="T42694" s="122"/>
      <c r="V42694" s="122"/>
      <c r="X42694" s="122"/>
      <c r="Z42694" s="122"/>
    </row>
    <row r="42695" spans="16:26" x14ac:dyDescent="0.25">
      <c r="P42695" s="118"/>
      <c r="R42695" s="118"/>
      <c r="T42695" s="118"/>
      <c r="V42695" s="118"/>
      <c r="X42695" s="118"/>
      <c r="Z42695" s="118"/>
    </row>
    <row r="42696" spans="16:26" x14ac:dyDescent="0.25">
      <c r="P42696" s="119"/>
      <c r="R42696" s="119"/>
      <c r="T42696" s="119"/>
      <c r="V42696" s="119"/>
      <c r="X42696" s="119"/>
      <c r="Z42696" s="119"/>
    </row>
    <row r="42697" spans="16:26" x14ac:dyDescent="0.25">
      <c r="P42697" s="119"/>
      <c r="R42697" s="119"/>
      <c r="T42697" s="119"/>
      <c r="V42697" s="119"/>
      <c r="X42697" s="119"/>
      <c r="Z42697" s="119"/>
    </row>
    <row r="42698" spans="16:26" x14ac:dyDescent="0.25">
      <c r="P42698" s="120"/>
      <c r="R42698" s="120"/>
      <c r="T42698" s="120"/>
      <c r="V42698" s="120"/>
      <c r="X42698" s="120"/>
      <c r="Z42698" s="120"/>
    </row>
    <row r="42699" spans="16:26" x14ac:dyDescent="0.25">
      <c r="P42699" s="119"/>
      <c r="R42699" s="119"/>
      <c r="T42699" s="119"/>
      <c r="V42699" s="119"/>
      <c r="X42699" s="119"/>
      <c r="Z42699" s="119"/>
    </row>
    <row r="42700" spans="16:26" x14ac:dyDescent="0.25">
      <c r="P42700" s="119"/>
      <c r="R42700" s="119"/>
      <c r="T42700" s="119"/>
      <c r="V42700" s="119"/>
      <c r="X42700" s="119"/>
      <c r="Z42700" s="119"/>
    </row>
    <row r="42701" spans="16:26" x14ac:dyDescent="0.25">
      <c r="P42701" s="120"/>
      <c r="R42701" s="120"/>
      <c r="T42701" s="120"/>
      <c r="V42701" s="120"/>
      <c r="X42701" s="120"/>
      <c r="Z42701" s="120"/>
    </row>
    <row r="42702" spans="16:26" x14ac:dyDescent="0.25">
      <c r="P42702" s="119"/>
      <c r="R42702" s="119"/>
      <c r="T42702" s="119"/>
      <c r="V42702" s="119"/>
      <c r="X42702" s="119"/>
      <c r="Z42702" s="119"/>
    </row>
    <row r="42703" spans="16:26" x14ac:dyDescent="0.25">
      <c r="P42703" s="120"/>
      <c r="R42703" s="120"/>
      <c r="T42703" s="120"/>
      <c r="V42703" s="120"/>
      <c r="X42703" s="120"/>
      <c r="Z42703" s="120"/>
    </row>
    <row r="42704" spans="16:26" x14ac:dyDescent="0.25">
      <c r="P42704" s="119"/>
      <c r="R42704" s="119"/>
      <c r="T42704" s="119"/>
      <c r="V42704" s="119"/>
      <c r="X42704" s="119"/>
      <c r="Z42704" s="119"/>
    </row>
    <row r="42705" spans="16:26" x14ac:dyDescent="0.25">
      <c r="P42705" s="119"/>
      <c r="R42705" s="119"/>
      <c r="T42705" s="119"/>
      <c r="V42705" s="119"/>
      <c r="X42705" s="119"/>
      <c r="Z42705" s="119"/>
    </row>
    <row r="42706" spans="16:26" x14ac:dyDescent="0.25">
      <c r="P42706" s="119"/>
      <c r="R42706" s="119"/>
      <c r="T42706" s="119"/>
      <c r="V42706" s="119"/>
      <c r="X42706" s="119"/>
      <c r="Z42706" s="119"/>
    </row>
    <row r="42707" spans="16:26" x14ac:dyDescent="0.25">
      <c r="P42707" s="121"/>
      <c r="R42707" s="121"/>
      <c r="T42707" s="121"/>
      <c r="V42707" s="121"/>
      <c r="X42707" s="121"/>
      <c r="Z42707" s="121"/>
    </row>
    <row r="42708" spans="16:26" x14ac:dyDescent="0.25">
      <c r="P42708" s="121"/>
      <c r="R42708" s="121"/>
      <c r="T42708" s="121"/>
      <c r="V42708" s="121"/>
      <c r="X42708" s="121"/>
      <c r="Z42708" s="121"/>
    </row>
    <row r="42709" spans="16:26" x14ac:dyDescent="0.25">
      <c r="P42709" s="121"/>
      <c r="R42709" s="121"/>
      <c r="T42709" s="121"/>
      <c r="V42709" s="121"/>
      <c r="X42709" s="121"/>
      <c r="Z42709" s="121"/>
    </row>
    <row r="42710" spans="16:26" x14ac:dyDescent="0.25">
      <c r="P42710" s="121"/>
      <c r="R42710" s="121"/>
      <c r="T42710" s="121"/>
      <c r="V42710" s="121"/>
      <c r="X42710" s="121"/>
      <c r="Z42710" s="121"/>
    </row>
    <row r="42711" spans="16:26" x14ac:dyDescent="0.25">
      <c r="P42711" s="122"/>
      <c r="R42711" s="122"/>
      <c r="T42711" s="122"/>
      <c r="V42711" s="122"/>
      <c r="X42711" s="122"/>
      <c r="Z42711" s="122"/>
    </row>
    <row r="42712" spans="16:26" x14ac:dyDescent="0.25">
      <c r="P42712" s="118"/>
      <c r="R42712" s="118"/>
      <c r="T42712" s="118"/>
      <c r="V42712" s="118"/>
      <c r="X42712" s="118"/>
      <c r="Z42712" s="118"/>
    </row>
    <row r="42713" spans="16:26" x14ac:dyDescent="0.25">
      <c r="P42713" s="119"/>
      <c r="R42713" s="119"/>
      <c r="T42713" s="119"/>
      <c r="V42713" s="119"/>
      <c r="X42713" s="119"/>
      <c r="Z42713" s="119"/>
    </row>
    <row r="42714" spans="16:26" x14ac:dyDescent="0.25">
      <c r="P42714" s="119"/>
      <c r="R42714" s="119"/>
      <c r="T42714" s="119"/>
      <c r="V42714" s="119"/>
      <c r="X42714" s="119"/>
      <c r="Z42714" s="119"/>
    </row>
    <row r="42715" spans="16:26" x14ac:dyDescent="0.25">
      <c r="P42715" s="120"/>
      <c r="R42715" s="120"/>
      <c r="T42715" s="120"/>
      <c r="V42715" s="120"/>
      <c r="X42715" s="120"/>
      <c r="Z42715" s="120"/>
    </row>
    <row r="42716" spans="16:26" x14ac:dyDescent="0.25">
      <c r="P42716" s="119"/>
      <c r="R42716" s="119"/>
      <c r="T42716" s="119"/>
      <c r="V42716" s="119"/>
      <c r="X42716" s="119"/>
      <c r="Z42716" s="119"/>
    </row>
    <row r="42717" spans="16:26" x14ac:dyDescent="0.25">
      <c r="P42717" s="119"/>
      <c r="R42717" s="119"/>
      <c r="T42717" s="119"/>
      <c r="V42717" s="119"/>
      <c r="X42717" s="119"/>
      <c r="Z42717" s="119"/>
    </row>
    <row r="42718" spans="16:26" x14ac:dyDescent="0.25">
      <c r="P42718" s="120"/>
      <c r="R42718" s="120"/>
      <c r="T42718" s="120"/>
      <c r="V42718" s="120"/>
      <c r="X42718" s="120"/>
      <c r="Z42718" s="120"/>
    </row>
    <row r="42719" spans="16:26" x14ac:dyDescent="0.25">
      <c r="P42719" s="119"/>
      <c r="R42719" s="119"/>
      <c r="T42719" s="119"/>
      <c r="V42719" s="119"/>
      <c r="X42719" s="119"/>
      <c r="Z42719" s="119"/>
    </row>
    <row r="42720" spans="16:26" x14ac:dyDescent="0.25">
      <c r="P42720" s="120"/>
      <c r="R42720" s="120"/>
      <c r="T42720" s="120"/>
      <c r="V42720" s="120"/>
      <c r="X42720" s="120"/>
      <c r="Z42720" s="120"/>
    </row>
    <row r="42721" spans="16:26" x14ac:dyDescent="0.25">
      <c r="P42721" s="119"/>
      <c r="R42721" s="119"/>
      <c r="T42721" s="119"/>
      <c r="V42721" s="119"/>
      <c r="X42721" s="119"/>
      <c r="Z42721" s="119"/>
    </row>
    <row r="42722" spans="16:26" x14ac:dyDescent="0.25">
      <c r="P42722" s="119"/>
      <c r="R42722" s="119"/>
      <c r="T42722" s="119"/>
      <c r="V42722" s="119"/>
      <c r="X42722" s="119"/>
      <c r="Z42722" s="119"/>
    </row>
    <row r="42723" spans="16:26" x14ac:dyDescent="0.25">
      <c r="P42723" s="119"/>
      <c r="R42723" s="119"/>
      <c r="T42723" s="119"/>
      <c r="V42723" s="119"/>
      <c r="X42723" s="119"/>
      <c r="Z42723" s="119"/>
    </row>
    <row r="42724" spans="16:26" x14ac:dyDescent="0.25">
      <c r="P42724" s="121"/>
      <c r="R42724" s="121"/>
      <c r="T42724" s="121"/>
      <c r="V42724" s="121"/>
      <c r="X42724" s="121"/>
      <c r="Z42724" s="121"/>
    </row>
    <row r="42725" spans="16:26" x14ac:dyDescent="0.25">
      <c r="P42725" s="121"/>
      <c r="R42725" s="121"/>
      <c r="T42725" s="121"/>
      <c r="V42725" s="121"/>
      <c r="X42725" s="121"/>
      <c r="Z42725" s="121"/>
    </row>
    <row r="42726" spans="16:26" x14ac:dyDescent="0.25">
      <c r="P42726" s="121"/>
      <c r="R42726" s="121"/>
      <c r="T42726" s="121"/>
      <c r="V42726" s="121"/>
      <c r="X42726" s="121"/>
      <c r="Z42726" s="121"/>
    </row>
    <row r="42727" spans="16:26" x14ac:dyDescent="0.25">
      <c r="P42727" s="121"/>
      <c r="R42727" s="121"/>
      <c r="T42727" s="121"/>
      <c r="V42727" s="121"/>
      <c r="X42727" s="121"/>
      <c r="Z42727" s="121"/>
    </row>
    <row r="42728" spans="16:26" x14ac:dyDescent="0.25">
      <c r="P42728" s="122"/>
      <c r="R42728" s="122"/>
      <c r="T42728" s="122"/>
      <c r="V42728" s="122"/>
      <c r="X42728" s="122"/>
      <c r="Z42728" s="122"/>
    </row>
    <row r="42729" spans="16:26" x14ac:dyDescent="0.25">
      <c r="P42729" s="118"/>
      <c r="R42729" s="118"/>
      <c r="T42729" s="118"/>
      <c r="V42729" s="118"/>
      <c r="X42729" s="118"/>
      <c r="Z42729" s="118"/>
    </row>
    <row r="42730" spans="16:26" x14ac:dyDescent="0.25">
      <c r="P42730" s="119"/>
      <c r="R42730" s="119"/>
      <c r="T42730" s="119"/>
      <c r="V42730" s="119"/>
      <c r="X42730" s="119"/>
      <c r="Z42730" s="119"/>
    </row>
    <row r="42731" spans="16:26" x14ac:dyDescent="0.25">
      <c r="P42731" s="119"/>
      <c r="R42731" s="119"/>
      <c r="T42731" s="119"/>
      <c r="V42731" s="119"/>
      <c r="X42731" s="119"/>
      <c r="Z42731" s="119"/>
    </row>
    <row r="42732" spans="16:26" x14ac:dyDescent="0.25">
      <c r="P42732" s="120"/>
      <c r="R42732" s="120"/>
      <c r="T42732" s="120"/>
      <c r="V42732" s="120"/>
      <c r="X42732" s="120"/>
      <c r="Z42732" s="120"/>
    </row>
    <row r="42733" spans="16:26" x14ac:dyDescent="0.25">
      <c r="P42733" s="119"/>
      <c r="R42733" s="119"/>
      <c r="T42733" s="119"/>
      <c r="V42733" s="119"/>
      <c r="X42733" s="119"/>
      <c r="Z42733" s="119"/>
    </row>
    <row r="42734" spans="16:26" x14ac:dyDescent="0.25">
      <c r="P42734" s="119"/>
      <c r="R42734" s="119"/>
      <c r="T42734" s="119"/>
      <c r="V42734" s="119"/>
      <c r="X42734" s="119"/>
      <c r="Z42734" s="119"/>
    </row>
    <row r="42735" spans="16:26" x14ac:dyDescent="0.25">
      <c r="P42735" s="120"/>
      <c r="R42735" s="120"/>
      <c r="T42735" s="120"/>
      <c r="V42735" s="120"/>
      <c r="X42735" s="120"/>
      <c r="Z42735" s="120"/>
    </row>
    <row r="42736" spans="16:26" x14ac:dyDescent="0.25">
      <c r="P42736" s="119"/>
      <c r="R42736" s="119"/>
      <c r="T42736" s="119"/>
      <c r="V42736" s="119"/>
      <c r="X42736" s="119"/>
      <c r="Z42736" s="119"/>
    </row>
    <row r="42737" spans="16:26" x14ac:dyDescent="0.25">
      <c r="P42737" s="120"/>
      <c r="R42737" s="120"/>
      <c r="T42737" s="120"/>
      <c r="V42737" s="120"/>
      <c r="X42737" s="120"/>
      <c r="Z42737" s="120"/>
    </row>
    <row r="42738" spans="16:26" x14ac:dyDescent="0.25">
      <c r="P42738" s="119"/>
      <c r="R42738" s="119"/>
      <c r="T42738" s="119"/>
      <c r="V42738" s="119"/>
      <c r="X42738" s="119"/>
      <c r="Z42738" s="119"/>
    </row>
    <row r="42739" spans="16:26" x14ac:dyDescent="0.25">
      <c r="P42739" s="119"/>
      <c r="R42739" s="119"/>
      <c r="T42739" s="119"/>
      <c r="V42739" s="119"/>
      <c r="X42739" s="119"/>
      <c r="Z42739" s="119"/>
    </row>
    <row r="42740" spans="16:26" x14ac:dyDescent="0.25">
      <c r="P42740" s="119"/>
      <c r="R42740" s="119"/>
      <c r="T42740" s="119"/>
      <c r="V42740" s="119"/>
      <c r="X42740" s="119"/>
      <c r="Z42740" s="119"/>
    </row>
    <row r="42741" spans="16:26" x14ac:dyDescent="0.25">
      <c r="P42741" s="121"/>
      <c r="R42741" s="121"/>
      <c r="T42741" s="121"/>
      <c r="V42741" s="121"/>
      <c r="X42741" s="121"/>
      <c r="Z42741" s="121"/>
    </row>
    <row r="42742" spans="16:26" x14ac:dyDescent="0.25">
      <c r="P42742" s="121"/>
      <c r="R42742" s="121"/>
      <c r="T42742" s="121"/>
      <c r="V42742" s="121"/>
      <c r="X42742" s="121"/>
      <c r="Z42742" s="121"/>
    </row>
    <row r="42743" spans="16:26" x14ac:dyDescent="0.25">
      <c r="P42743" s="121"/>
      <c r="R42743" s="121"/>
      <c r="T42743" s="121"/>
      <c r="V42743" s="121"/>
      <c r="X42743" s="121"/>
      <c r="Z42743" s="121"/>
    </row>
    <row r="42744" spans="16:26" x14ac:dyDescent="0.25">
      <c r="P42744" s="121"/>
      <c r="R42744" s="121"/>
      <c r="T42744" s="121"/>
      <c r="V42744" s="121"/>
      <c r="X42744" s="121"/>
      <c r="Z42744" s="121"/>
    </row>
    <row r="42745" spans="16:26" x14ac:dyDescent="0.25">
      <c r="P42745" s="122"/>
      <c r="R42745" s="122"/>
      <c r="T42745" s="122"/>
      <c r="V42745" s="122"/>
      <c r="X42745" s="122"/>
      <c r="Z42745" s="122"/>
    </row>
    <row r="42746" spans="16:26" x14ac:dyDescent="0.25">
      <c r="P42746" s="118"/>
      <c r="R42746" s="118"/>
      <c r="T42746" s="118"/>
      <c r="V42746" s="118"/>
      <c r="X42746" s="118"/>
      <c r="Z42746" s="118"/>
    </row>
    <row r="42747" spans="16:26" x14ac:dyDescent="0.25">
      <c r="P42747" s="119"/>
      <c r="R42747" s="119"/>
      <c r="T42747" s="119"/>
      <c r="V42747" s="119"/>
      <c r="X42747" s="119"/>
      <c r="Z42747" s="119"/>
    </row>
    <row r="42748" spans="16:26" x14ac:dyDescent="0.25">
      <c r="P42748" s="119"/>
      <c r="R42748" s="119"/>
      <c r="T42748" s="119"/>
      <c r="V42748" s="119"/>
      <c r="X42748" s="119"/>
      <c r="Z42748" s="119"/>
    </row>
    <row r="42749" spans="16:26" x14ac:dyDescent="0.25">
      <c r="P42749" s="120"/>
      <c r="R42749" s="120"/>
      <c r="T42749" s="120"/>
      <c r="V42749" s="120"/>
      <c r="X42749" s="120"/>
      <c r="Z42749" s="120"/>
    </row>
    <row r="42750" spans="16:26" x14ac:dyDescent="0.25">
      <c r="P42750" s="119"/>
      <c r="R42750" s="119"/>
      <c r="T42750" s="119"/>
      <c r="V42750" s="119"/>
      <c r="X42750" s="119"/>
      <c r="Z42750" s="119"/>
    </row>
    <row r="42751" spans="16:26" x14ac:dyDescent="0.25">
      <c r="P42751" s="119"/>
      <c r="R42751" s="119"/>
      <c r="T42751" s="119"/>
      <c r="V42751" s="119"/>
      <c r="X42751" s="119"/>
      <c r="Z42751" s="119"/>
    </row>
    <row r="42752" spans="16:26" x14ac:dyDescent="0.25">
      <c r="P42752" s="120"/>
      <c r="R42752" s="120"/>
      <c r="T42752" s="120"/>
      <c r="V42752" s="120"/>
      <c r="X42752" s="120"/>
      <c r="Z42752" s="120"/>
    </row>
    <row r="42753" spans="16:26" x14ac:dyDescent="0.25">
      <c r="P42753" s="119"/>
      <c r="R42753" s="119"/>
      <c r="T42753" s="119"/>
      <c r="V42753" s="119"/>
      <c r="X42753" s="119"/>
      <c r="Z42753" s="119"/>
    </row>
    <row r="42754" spans="16:26" x14ac:dyDescent="0.25">
      <c r="P42754" s="120"/>
      <c r="R42754" s="120"/>
      <c r="T42754" s="120"/>
      <c r="V42754" s="120"/>
      <c r="X42754" s="120"/>
      <c r="Z42754" s="120"/>
    </row>
    <row r="42755" spans="16:26" x14ac:dyDescent="0.25">
      <c r="P42755" s="119"/>
      <c r="R42755" s="119"/>
      <c r="T42755" s="119"/>
      <c r="V42755" s="119"/>
      <c r="X42755" s="119"/>
      <c r="Z42755" s="119"/>
    </row>
    <row r="42756" spans="16:26" x14ac:dyDescent="0.25">
      <c r="P42756" s="119"/>
      <c r="R42756" s="119"/>
      <c r="T42756" s="119"/>
      <c r="V42756" s="119"/>
      <c r="X42756" s="119"/>
      <c r="Z42756" s="119"/>
    </row>
    <row r="42757" spans="16:26" x14ac:dyDescent="0.25">
      <c r="P42757" s="119"/>
      <c r="R42757" s="119"/>
      <c r="T42757" s="119"/>
      <c r="V42757" s="119"/>
      <c r="X42757" s="119"/>
      <c r="Z42757" s="119"/>
    </row>
    <row r="42758" spans="16:26" x14ac:dyDescent="0.25">
      <c r="P42758" s="121"/>
      <c r="R42758" s="121"/>
      <c r="T42758" s="121"/>
      <c r="V42758" s="121"/>
      <c r="X42758" s="121"/>
      <c r="Z42758" s="121"/>
    </row>
    <row r="42759" spans="16:26" x14ac:dyDescent="0.25">
      <c r="P42759" s="121"/>
      <c r="R42759" s="121"/>
      <c r="T42759" s="121"/>
      <c r="V42759" s="121"/>
      <c r="X42759" s="121"/>
      <c r="Z42759" s="121"/>
    </row>
    <row r="42760" spans="16:26" x14ac:dyDescent="0.25">
      <c r="P42760" s="121"/>
      <c r="R42760" s="121"/>
      <c r="T42760" s="121"/>
      <c r="V42760" s="121"/>
      <c r="X42760" s="121"/>
      <c r="Z42760" s="121"/>
    </row>
    <row r="42761" spans="16:26" x14ac:dyDescent="0.25">
      <c r="P42761" s="121"/>
      <c r="R42761" s="121"/>
      <c r="T42761" s="121"/>
      <c r="V42761" s="121"/>
      <c r="X42761" s="121"/>
      <c r="Z42761" s="121"/>
    </row>
    <row r="42762" spans="16:26" x14ac:dyDescent="0.25">
      <c r="P42762" s="122"/>
      <c r="R42762" s="122"/>
      <c r="T42762" s="122"/>
      <c r="V42762" s="122"/>
      <c r="X42762" s="122"/>
      <c r="Z42762" s="122"/>
    </row>
    <row r="42763" spans="16:26" x14ac:dyDescent="0.25">
      <c r="P42763" s="118"/>
      <c r="R42763" s="118"/>
      <c r="T42763" s="118"/>
      <c r="V42763" s="118"/>
      <c r="X42763" s="118"/>
      <c r="Z42763" s="118"/>
    </row>
    <row r="42764" spans="16:26" x14ac:dyDescent="0.25">
      <c r="P42764" s="119"/>
      <c r="R42764" s="119"/>
      <c r="T42764" s="119"/>
      <c r="V42764" s="119"/>
      <c r="X42764" s="119"/>
      <c r="Z42764" s="119"/>
    </row>
    <row r="42765" spans="16:26" x14ac:dyDescent="0.25">
      <c r="P42765" s="119"/>
      <c r="R42765" s="119"/>
      <c r="T42765" s="119"/>
      <c r="V42765" s="119"/>
      <c r="X42765" s="119"/>
      <c r="Z42765" s="119"/>
    </row>
    <row r="42766" spans="16:26" x14ac:dyDescent="0.25">
      <c r="P42766" s="120"/>
      <c r="R42766" s="120"/>
      <c r="T42766" s="120"/>
      <c r="V42766" s="120"/>
      <c r="X42766" s="120"/>
      <c r="Z42766" s="120"/>
    </row>
    <row r="42767" spans="16:26" x14ac:dyDescent="0.25">
      <c r="P42767" s="119"/>
      <c r="R42767" s="119"/>
      <c r="T42767" s="119"/>
      <c r="V42767" s="119"/>
      <c r="X42767" s="119"/>
      <c r="Z42767" s="119"/>
    </row>
    <row r="42768" spans="16:26" x14ac:dyDescent="0.25">
      <c r="P42768" s="119"/>
      <c r="R42768" s="119"/>
      <c r="T42768" s="119"/>
      <c r="V42768" s="119"/>
      <c r="X42768" s="119"/>
      <c r="Z42768" s="119"/>
    </row>
    <row r="42769" spans="16:26" x14ac:dyDescent="0.25">
      <c r="P42769" s="120"/>
      <c r="R42769" s="120"/>
      <c r="T42769" s="120"/>
      <c r="V42769" s="120"/>
      <c r="X42769" s="120"/>
      <c r="Z42769" s="120"/>
    </row>
    <row r="42770" spans="16:26" x14ac:dyDescent="0.25">
      <c r="P42770" s="119"/>
      <c r="R42770" s="119"/>
      <c r="T42770" s="119"/>
      <c r="V42770" s="119"/>
      <c r="X42770" s="119"/>
      <c r="Z42770" s="119"/>
    </row>
    <row r="42771" spans="16:26" x14ac:dyDescent="0.25">
      <c r="P42771" s="120"/>
      <c r="R42771" s="120"/>
      <c r="T42771" s="120"/>
      <c r="V42771" s="120"/>
      <c r="X42771" s="120"/>
      <c r="Z42771" s="120"/>
    </row>
    <row r="42772" spans="16:26" x14ac:dyDescent="0.25">
      <c r="P42772" s="119"/>
      <c r="R42772" s="119"/>
      <c r="T42772" s="119"/>
      <c r="V42772" s="119"/>
      <c r="X42772" s="119"/>
      <c r="Z42772" s="119"/>
    </row>
    <row r="42773" spans="16:26" x14ac:dyDescent="0.25">
      <c r="P42773" s="119"/>
      <c r="R42773" s="119"/>
      <c r="T42773" s="119"/>
      <c r="V42773" s="119"/>
      <c r="X42773" s="119"/>
      <c r="Z42773" s="119"/>
    </row>
    <row r="42774" spans="16:26" x14ac:dyDescent="0.25">
      <c r="P42774" s="119"/>
      <c r="R42774" s="119"/>
      <c r="T42774" s="119"/>
      <c r="V42774" s="119"/>
      <c r="X42774" s="119"/>
      <c r="Z42774" s="119"/>
    </row>
    <row r="42775" spans="16:26" x14ac:dyDescent="0.25">
      <c r="P42775" s="121"/>
      <c r="R42775" s="121"/>
      <c r="T42775" s="121"/>
      <c r="V42775" s="121"/>
      <c r="X42775" s="121"/>
      <c r="Z42775" s="121"/>
    </row>
    <row r="42776" spans="16:26" x14ac:dyDescent="0.25">
      <c r="P42776" s="121"/>
      <c r="R42776" s="121"/>
      <c r="T42776" s="121"/>
      <c r="V42776" s="121"/>
      <c r="X42776" s="121"/>
      <c r="Z42776" s="121"/>
    </row>
    <row r="42777" spans="16:26" x14ac:dyDescent="0.25">
      <c r="P42777" s="121"/>
      <c r="R42777" s="121"/>
      <c r="T42777" s="121"/>
      <c r="V42777" s="121"/>
      <c r="X42777" s="121"/>
      <c r="Z42777" s="121"/>
    </row>
    <row r="42778" spans="16:26" x14ac:dyDescent="0.25">
      <c r="P42778" s="121"/>
      <c r="R42778" s="121"/>
      <c r="T42778" s="121"/>
      <c r="V42778" s="121"/>
      <c r="X42778" s="121"/>
      <c r="Z42778" s="121"/>
    </row>
    <row r="42779" spans="16:26" x14ac:dyDescent="0.25">
      <c r="P42779" s="122"/>
      <c r="R42779" s="122"/>
      <c r="T42779" s="122"/>
      <c r="V42779" s="122"/>
      <c r="X42779" s="122"/>
      <c r="Z42779" s="122"/>
    </row>
    <row r="42780" spans="16:26" x14ac:dyDescent="0.25">
      <c r="P42780" s="118"/>
      <c r="R42780" s="118"/>
      <c r="T42780" s="118"/>
      <c r="V42780" s="118"/>
      <c r="X42780" s="118"/>
      <c r="Z42780" s="118"/>
    </row>
    <row r="42781" spans="16:26" x14ac:dyDescent="0.25">
      <c r="P42781" s="119"/>
      <c r="R42781" s="119"/>
      <c r="T42781" s="119"/>
      <c r="V42781" s="119"/>
      <c r="X42781" s="119"/>
      <c r="Z42781" s="119"/>
    </row>
    <row r="42782" spans="16:26" x14ac:dyDescent="0.25">
      <c r="P42782" s="119"/>
      <c r="R42782" s="119"/>
      <c r="T42782" s="119"/>
      <c r="V42782" s="119"/>
      <c r="X42782" s="119"/>
      <c r="Z42782" s="119"/>
    </row>
    <row r="42783" spans="16:26" x14ac:dyDescent="0.25">
      <c r="P42783" s="120"/>
      <c r="R42783" s="120"/>
      <c r="T42783" s="120"/>
      <c r="V42783" s="120"/>
      <c r="X42783" s="120"/>
      <c r="Z42783" s="120"/>
    </row>
    <row r="42784" spans="16:26" x14ac:dyDescent="0.25">
      <c r="P42784" s="119"/>
      <c r="R42784" s="119"/>
      <c r="T42784" s="119"/>
      <c r="V42784" s="119"/>
      <c r="X42784" s="119"/>
      <c r="Z42784" s="119"/>
    </row>
    <row r="42785" spans="16:26" x14ac:dyDescent="0.25">
      <c r="P42785" s="119"/>
      <c r="R42785" s="119"/>
      <c r="T42785" s="119"/>
      <c r="V42785" s="119"/>
      <c r="X42785" s="119"/>
      <c r="Z42785" s="119"/>
    </row>
    <row r="42786" spans="16:26" x14ac:dyDescent="0.25">
      <c r="P42786" s="120"/>
      <c r="R42786" s="120"/>
      <c r="T42786" s="120"/>
      <c r="V42786" s="120"/>
      <c r="X42786" s="120"/>
      <c r="Z42786" s="120"/>
    </row>
    <row r="42787" spans="16:26" x14ac:dyDescent="0.25">
      <c r="P42787" s="119"/>
      <c r="R42787" s="119"/>
      <c r="T42787" s="119"/>
      <c r="V42787" s="119"/>
      <c r="X42787" s="119"/>
      <c r="Z42787" s="119"/>
    </row>
    <row r="42788" spans="16:26" x14ac:dyDescent="0.25">
      <c r="P42788" s="120"/>
      <c r="R42788" s="120"/>
      <c r="T42788" s="120"/>
      <c r="V42788" s="120"/>
      <c r="X42788" s="120"/>
      <c r="Z42788" s="120"/>
    </row>
    <row r="42789" spans="16:26" x14ac:dyDescent="0.25">
      <c r="P42789" s="119"/>
      <c r="R42789" s="119"/>
      <c r="T42789" s="119"/>
      <c r="V42789" s="119"/>
      <c r="X42789" s="119"/>
      <c r="Z42789" s="119"/>
    </row>
    <row r="42790" spans="16:26" x14ac:dyDescent="0.25">
      <c r="P42790" s="119"/>
      <c r="R42790" s="119"/>
      <c r="T42790" s="119"/>
      <c r="V42790" s="119"/>
      <c r="X42790" s="119"/>
      <c r="Z42790" s="119"/>
    </row>
    <row r="42791" spans="16:26" x14ac:dyDescent="0.25">
      <c r="P42791" s="119"/>
      <c r="R42791" s="119"/>
      <c r="T42791" s="119"/>
      <c r="V42791" s="119"/>
      <c r="X42791" s="119"/>
      <c r="Z42791" s="119"/>
    </row>
    <row r="42792" spans="16:26" x14ac:dyDescent="0.25">
      <c r="P42792" s="121"/>
      <c r="R42792" s="121"/>
      <c r="T42792" s="121"/>
      <c r="V42792" s="121"/>
      <c r="X42792" s="121"/>
      <c r="Z42792" s="121"/>
    </row>
    <row r="42793" spans="16:26" x14ac:dyDescent="0.25">
      <c r="P42793" s="121"/>
      <c r="R42793" s="121"/>
      <c r="T42793" s="121"/>
      <c r="V42793" s="121"/>
      <c r="X42793" s="121"/>
      <c r="Z42793" s="121"/>
    </row>
    <row r="42794" spans="16:26" x14ac:dyDescent="0.25">
      <c r="P42794" s="121"/>
      <c r="R42794" s="121"/>
      <c r="T42794" s="121"/>
      <c r="V42794" s="121"/>
      <c r="X42794" s="121"/>
      <c r="Z42794" s="121"/>
    </row>
    <row r="42795" spans="16:26" x14ac:dyDescent="0.25">
      <c r="P42795" s="121"/>
      <c r="R42795" s="121"/>
      <c r="T42795" s="121"/>
      <c r="V42795" s="121"/>
      <c r="X42795" s="121"/>
      <c r="Z42795" s="121"/>
    </row>
    <row r="42796" spans="16:26" x14ac:dyDescent="0.25">
      <c r="P42796" s="122"/>
      <c r="R42796" s="122"/>
      <c r="T42796" s="122"/>
      <c r="V42796" s="122"/>
      <c r="X42796" s="122"/>
      <c r="Z42796" s="122"/>
    </row>
    <row r="42797" spans="16:26" x14ac:dyDescent="0.25">
      <c r="P42797" s="118"/>
      <c r="R42797" s="118"/>
      <c r="T42797" s="118"/>
      <c r="V42797" s="118"/>
      <c r="X42797" s="118"/>
      <c r="Z42797" s="118"/>
    </row>
    <row r="42798" spans="16:26" x14ac:dyDescent="0.25">
      <c r="P42798" s="119"/>
      <c r="R42798" s="119"/>
      <c r="T42798" s="119"/>
      <c r="V42798" s="119"/>
      <c r="X42798" s="119"/>
      <c r="Z42798" s="119"/>
    </row>
    <row r="42799" spans="16:26" x14ac:dyDescent="0.25">
      <c r="P42799" s="119"/>
      <c r="R42799" s="119"/>
      <c r="T42799" s="119"/>
      <c r="V42799" s="119"/>
      <c r="X42799" s="119"/>
      <c r="Z42799" s="119"/>
    </row>
    <row r="42800" spans="16:26" x14ac:dyDescent="0.25">
      <c r="P42800" s="120"/>
      <c r="R42800" s="120"/>
      <c r="T42800" s="120"/>
      <c r="V42800" s="120"/>
      <c r="X42800" s="120"/>
      <c r="Z42800" s="120"/>
    </row>
    <row r="42801" spans="16:26" x14ac:dyDescent="0.25">
      <c r="P42801" s="119"/>
      <c r="R42801" s="119"/>
      <c r="T42801" s="119"/>
      <c r="V42801" s="119"/>
      <c r="X42801" s="119"/>
      <c r="Z42801" s="119"/>
    </row>
    <row r="42802" spans="16:26" x14ac:dyDescent="0.25">
      <c r="P42802" s="119"/>
      <c r="R42802" s="119"/>
      <c r="T42802" s="119"/>
      <c r="V42802" s="119"/>
      <c r="X42802" s="119"/>
      <c r="Z42802" s="119"/>
    </row>
    <row r="42803" spans="16:26" x14ac:dyDescent="0.25">
      <c r="P42803" s="120"/>
      <c r="R42803" s="120"/>
      <c r="T42803" s="120"/>
      <c r="V42803" s="120"/>
      <c r="X42803" s="120"/>
      <c r="Z42803" s="120"/>
    </row>
    <row r="42804" spans="16:26" x14ac:dyDescent="0.25">
      <c r="P42804" s="119"/>
      <c r="R42804" s="119"/>
      <c r="T42804" s="119"/>
      <c r="V42804" s="119"/>
      <c r="X42804" s="119"/>
      <c r="Z42804" s="119"/>
    </row>
    <row r="42805" spans="16:26" x14ac:dyDescent="0.25">
      <c r="P42805" s="120"/>
      <c r="R42805" s="120"/>
      <c r="T42805" s="120"/>
      <c r="V42805" s="120"/>
      <c r="X42805" s="120"/>
      <c r="Z42805" s="120"/>
    </row>
    <row r="42806" spans="16:26" x14ac:dyDescent="0.25">
      <c r="P42806" s="119"/>
      <c r="R42806" s="119"/>
      <c r="T42806" s="119"/>
      <c r="V42806" s="119"/>
      <c r="X42806" s="119"/>
      <c r="Z42806" s="119"/>
    </row>
    <row r="42807" spans="16:26" x14ac:dyDescent="0.25">
      <c r="P42807" s="119"/>
      <c r="R42807" s="119"/>
      <c r="T42807" s="119"/>
      <c r="V42807" s="119"/>
      <c r="X42807" s="119"/>
      <c r="Z42807" s="119"/>
    </row>
    <row r="42808" spans="16:26" x14ac:dyDescent="0.25">
      <c r="P42808" s="119"/>
      <c r="R42808" s="119"/>
      <c r="T42808" s="119"/>
      <c r="V42808" s="119"/>
      <c r="X42808" s="119"/>
      <c r="Z42808" s="119"/>
    </row>
    <row r="42809" spans="16:26" x14ac:dyDescent="0.25">
      <c r="P42809" s="121"/>
      <c r="R42809" s="121"/>
      <c r="T42809" s="121"/>
      <c r="V42809" s="121"/>
      <c r="X42809" s="121"/>
      <c r="Z42809" s="121"/>
    </row>
    <row r="42810" spans="16:26" x14ac:dyDescent="0.25">
      <c r="P42810" s="121"/>
      <c r="R42810" s="121"/>
      <c r="T42810" s="121"/>
      <c r="V42810" s="121"/>
      <c r="X42810" s="121"/>
      <c r="Z42810" s="121"/>
    </row>
    <row r="42811" spans="16:26" x14ac:dyDescent="0.25">
      <c r="P42811" s="121"/>
      <c r="R42811" s="121"/>
      <c r="T42811" s="121"/>
      <c r="V42811" s="121"/>
      <c r="X42811" s="121"/>
      <c r="Z42811" s="121"/>
    </row>
    <row r="42812" spans="16:26" x14ac:dyDescent="0.25">
      <c r="P42812" s="121"/>
      <c r="R42812" s="121"/>
      <c r="T42812" s="121"/>
      <c r="V42812" s="121"/>
      <c r="X42812" s="121"/>
      <c r="Z42812" s="121"/>
    </row>
    <row r="42813" spans="16:26" x14ac:dyDescent="0.25">
      <c r="P42813" s="122"/>
      <c r="R42813" s="122"/>
      <c r="T42813" s="122"/>
      <c r="V42813" s="122"/>
      <c r="X42813" s="122"/>
      <c r="Z42813" s="122"/>
    </row>
    <row r="42814" spans="16:26" x14ac:dyDescent="0.25">
      <c r="P42814" s="118"/>
      <c r="R42814" s="118"/>
      <c r="T42814" s="118"/>
      <c r="V42814" s="118"/>
      <c r="X42814" s="118"/>
      <c r="Z42814" s="118"/>
    </row>
    <row r="42815" spans="16:26" x14ac:dyDescent="0.25">
      <c r="P42815" s="119"/>
      <c r="R42815" s="119"/>
      <c r="T42815" s="119"/>
      <c r="V42815" s="119"/>
      <c r="X42815" s="119"/>
      <c r="Z42815" s="119"/>
    </row>
    <row r="42816" spans="16:26" x14ac:dyDescent="0.25">
      <c r="P42816" s="119"/>
      <c r="R42816" s="119"/>
      <c r="T42816" s="119"/>
      <c r="V42816" s="119"/>
      <c r="X42816" s="119"/>
      <c r="Z42816" s="119"/>
    </row>
    <row r="42817" spans="16:26" x14ac:dyDescent="0.25">
      <c r="P42817" s="120"/>
      <c r="R42817" s="120"/>
      <c r="T42817" s="120"/>
      <c r="V42817" s="120"/>
      <c r="X42817" s="120"/>
      <c r="Z42817" s="120"/>
    </row>
    <row r="42818" spans="16:26" x14ac:dyDescent="0.25">
      <c r="P42818" s="119"/>
      <c r="R42818" s="119"/>
      <c r="T42818" s="119"/>
      <c r="V42818" s="119"/>
      <c r="X42818" s="119"/>
      <c r="Z42818" s="119"/>
    </row>
    <row r="42819" spans="16:26" x14ac:dyDescent="0.25">
      <c r="P42819" s="119"/>
      <c r="R42819" s="119"/>
      <c r="T42819" s="119"/>
      <c r="V42819" s="119"/>
      <c r="X42819" s="119"/>
      <c r="Z42819" s="119"/>
    </row>
    <row r="42820" spans="16:26" x14ac:dyDescent="0.25">
      <c r="P42820" s="120"/>
      <c r="R42820" s="120"/>
      <c r="T42820" s="120"/>
      <c r="V42820" s="120"/>
      <c r="X42820" s="120"/>
      <c r="Z42820" s="120"/>
    </row>
    <row r="42821" spans="16:26" x14ac:dyDescent="0.25">
      <c r="P42821" s="119"/>
      <c r="R42821" s="119"/>
      <c r="T42821" s="119"/>
      <c r="V42821" s="119"/>
      <c r="X42821" s="119"/>
      <c r="Z42821" s="119"/>
    </row>
    <row r="42822" spans="16:26" x14ac:dyDescent="0.25">
      <c r="P42822" s="120"/>
      <c r="R42822" s="120"/>
      <c r="T42822" s="120"/>
      <c r="V42822" s="120"/>
      <c r="X42822" s="120"/>
      <c r="Z42822" s="120"/>
    </row>
    <row r="42823" spans="16:26" x14ac:dyDescent="0.25">
      <c r="P42823" s="119"/>
      <c r="R42823" s="119"/>
      <c r="T42823" s="119"/>
      <c r="V42823" s="119"/>
      <c r="X42823" s="119"/>
      <c r="Z42823" s="119"/>
    </row>
    <row r="42824" spans="16:26" x14ac:dyDescent="0.25">
      <c r="P42824" s="119"/>
      <c r="R42824" s="119"/>
      <c r="T42824" s="119"/>
      <c r="V42824" s="119"/>
      <c r="X42824" s="119"/>
      <c r="Z42824" s="119"/>
    </row>
    <row r="42825" spans="16:26" x14ac:dyDescent="0.25">
      <c r="P42825" s="119"/>
      <c r="R42825" s="119"/>
      <c r="T42825" s="119"/>
      <c r="V42825" s="119"/>
      <c r="X42825" s="119"/>
      <c r="Z42825" s="119"/>
    </row>
    <row r="42826" spans="16:26" x14ac:dyDescent="0.25">
      <c r="P42826" s="121"/>
      <c r="R42826" s="121"/>
      <c r="T42826" s="121"/>
      <c r="V42826" s="121"/>
      <c r="X42826" s="121"/>
      <c r="Z42826" s="121"/>
    </row>
    <row r="42827" spans="16:26" x14ac:dyDescent="0.25">
      <c r="P42827" s="121"/>
      <c r="R42827" s="121"/>
      <c r="T42827" s="121"/>
      <c r="V42827" s="121"/>
      <c r="X42827" s="121"/>
      <c r="Z42827" s="121"/>
    </row>
    <row r="42828" spans="16:26" x14ac:dyDescent="0.25">
      <c r="P42828" s="121"/>
      <c r="R42828" s="121"/>
      <c r="T42828" s="121"/>
      <c r="V42828" s="121"/>
      <c r="X42828" s="121"/>
      <c r="Z42828" s="121"/>
    </row>
    <row r="42829" spans="16:26" x14ac:dyDescent="0.25">
      <c r="P42829" s="121"/>
      <c r="R42829" s="121"/>
      <c r="T42829" s="121"/>
      <c r="V42829" s="121"/>
      <c r="X42829" s="121"/>
      <c r="Z42829" s="121"/>
    </row>
    <row r="42830" spans="16:26" x14ac:dyDescent="0.25">
      <c r="P42830" s="122"/>
      <c r="R42830" s="122"/>
      <c r="T42830" s="122"/>
      <c r="V42830" s="122"/>
      <c r="X42830" s="122"/>
      <c r="Z42830" s="122"/>
    </row>
    <row r="42831" spans="16:26" x14ac:dyDescent="0.25">
      <c r="P42831" s="118"/>
      <c r="R42831" s="118"/>
      <c r="T42831" s="118"/>
      <c r="V42831" s="118"/>
      <c r="X42831" s="118"/>
      <c r="Z42831" s="118"/>
    </row>
    <row r="42832" spans="16:26" x14ac:dyDescent="0.25">
      <c r="P42832" s="119"/>
      <c r="R42832" s="119"/>
      <c r="T42832" s="119"/>
      <c r="V42832" s="119"/>
      <c r="X42832" s="119"/>
      <c r="Z42832" s="119"/>
    </row>
    <row r="42833" spans="16:26" x14ac:dyDescent="0.25">
      <c r="P42833" s="119"/>
      <c r="R42833" s="119"/>
      <c r="T42833" s="119"/>
      <c r="V42833" s="119"/>
      <c r="X42833" s="119"/>
      <c r="Z42833" s="119"/>
    </row>
    <row r="42834" spans="16:26" x14ac:dyDescent="0.25">
      <c r="P42834" s="120"/>
      <c r="R42834" s="120"/>
      <c r="T42834" s="120"/>
      <c r="V42834" s="120"/>
      <c r="X42834" s="120"/>
      <c r="Z42834" s="120"/>
    </row>
    <row r="42835" spans="16:26" x14ac:dyDescent="0.25">
      <c r="P42835" s="119"/>
      <c r="R42835" s="119"/>
      <c r="T42835" s="119"/>
      <c r="V42835" s="119"/>
      <c r="X42835" s="119"/>
      <c r="Z42835" s="119"/>
    </row>
    <row r="42836" spans="16:26" x14ac:dyDescent="0.25">
      <c r="P42836" s="119"/>
      <c r="R42836" s="119"/>
      <c r="T42836" s="119"/>
      <c r="V42836" s="119"/>
      <c r="X42836" s="119"/>
      <c r="Z42836" s="119"/>
    </row>
    <row r="42837" spans="16:26" x14ac:dyDescent="0.25">
      <c r="P42837" s="120"/>
      <c r="R42837" s="120"/>
      <c r="T42837" s="120"/>
      <c r="V42837" s="120"/>
      <c r="X42837" s="120"/>
      <c r="Z42837" s="120"/>
    </row>
    <row r="42838" spans="16:26" x14ac:dyDescent="0.25">
      <c r="P42838" s="119"/>
      <c r="R42838" s="119"/>
      <c r="T42838" s="119"/>
      <c r="V42838" s="119"/>
      <c r="X42838" s="119"/>
      <c r="Z42838" s="119"/>
    </row>
    <row r="42839" spans="16:26" x14ac:dyDescent="0.25">
      <c r="P42839" s="120"/>
      <c r="R42839" s="120"/>
      <c r="T42839" s="120"/>
      <c r="V42839" s="120"/>
      <c r="X42839" s="120"/>
      <c r="Z42839" s="120"/>
    </row>
    <row r="42840" spans="16:26" x14ac:dyDescent="0.25">
      <c r="P42840" s="119"/>
      <c r="R42840" s="119"/>
      <c r="T42840" s="119"/>
      <c r="V42840" s="119"/>
      <c r="X42840" s="119"/>
      <c r="Z42840" s="119"/>
    </row>
    <row r="42841" spans="16:26" x14ac:dyDescent="0.25">
      <c r="P42841" s="119"/>
      <c r="R42841" s="119"/>
      <c r="T42841" s="119"/>
      <c r="V42841" s="119"/>
      <c r="X42841" s="119"/>
      <c r="Z42841" s="119"/>
    </row>
    <row r="42842" spans="16:26" x14ac:dyDescent="0.25">
      <c r="P42842" s="119"/>
      <c r="R42842" s="119"/>
      <c r="T42842" s="119"/>
      <c r="V42842" s="119"/>
      <c r="X42842" s="119"/>
      <c r="Z42842" s="119"/>
    </row>
    <row r="42843" spans="16:26" x14ac:dyDescent="0.25">
      <c r="P42843" s="121"/>
      <c r="R42843" s="121"/>
      <c r="T42843" s="121"/>
      <c r="V42843" s="121"/>
      <c r="X42843" s="121"/>
      <c r="Z42843" s="121"/>
    </row>
    <row r="42844" spans="16:26" x14ac:dyDescent="0.25">
      <c r="P42844" s="121"/>
      <c r="R42844" s="121"/>
      <c r="T42844" s="121"/>
      <c r="V42844" s="121"/>
      <c r="X42844" s="121"/>
      <c r="Z42844" s="121"/>
    </row>
    <row r="42845" spans="16:26" x14ac:dyDescent="0.25">
      <c r="P42845" s="121"/>
      <c r="R42845" s="121"/>
      <c r="T42845" s="121"/>
      <c r="V42845" s="121"/>
      <c r="X42845" s="121"/>
      <c r="Z42845" s="121"/>
    </row>
    <row r="42846" spans="16:26" x14ac:dyDescent="0.25">
      <c r="P42846" s="121"/>
      <c r="R42846" s="121"/>
      <c r="T42846" s="121"/>
      <c r="V42846" s="121"/>
      <c r="X42846" s="121"/>
      <c r="Z42846" s="121"/>
    </row>
    <row r="42847" spans="16:26" x14ac:dyDescent="0.25">
      <c r="P42847" s="122"/>
      <c r="R42847" s="122"/>
      <c r="T42847" s="122"/>
      <c r="V42847" s="122"/>
      <c r="X42847" s="122"/>
      <c r="Z42847" s="122"/>
    </row>
    <row r="42848" spans="16:26" x14ac:dyDescent="0.25">
      <c r="P42848" s="118"/>
      <c r="R42848" s="118"/>
      <c r="T42848" s="118"/>
      <c r="V42848" s="118"/>
      <c r="X42848" s="118"/>
      <c r="Z42848" s="118"/>
    </row>
    <row r="42849" spans="16:26" x14ac:dyDescent="0.25">
      <c r="P42849" s="119"/>
      <c r="R42849" s="119"/>
      <c r="T42849" s="119"/>
      <c r="V42849" s="119"/>
      <c r="X42849" s="119"/>
      <c r="Z42849" s="119"/>
    </row>
    <row r="42850" spans="16:26" x14ac:dyDescent="0.25">
      <c r="P42850" s="119"/>
      <c r="R42850" s="119"/>
      <c r="T42850" s="119"/>
      <c r="V42850" s="119"/>
      <c r="X42850" s="119"/>
      <c r="Z42850" s="119"/>
    </row>
    <row r="42851" spans="16:26" x14ac:dyDescent="0.25">
      <c r="P42851" s="120"/>
      <c r="R42851" s="120"/>
      <c r="T42851" s="120"/>
      <c r="V42851" s="120"/>
      <c r="X42851" s="120"/>
      <c r="Z42851" s="120"/>
    </row>
    <row r="42852" spans="16:26" x14ac:dyDescent="0.25">
      <c r="P42852" s="119"/>
      <c r="R42852" s="119"/>
      <c r="T42852" s="119"/>
      <c r="V42852" s="119"/>
      <c r="X42852" s="119"/>
      <c r="Z42852" s="119"/>
    </row>
    <row r="42853" spans="16:26" x14ac:dyDescent="0.25">
      <c r="P42853" s="119"/>
      <c r="R42853" s="119"/>
      <c r="T42853" s="119"/>
      <c r="V42853" s="119"/>
      <c r="X42853" s="119"/>
      <c r="Z42853" s="119"/>
    </row>
    <row r="42854" spans="16:26" x14ac:dyDescent="0.25">
      <c r="P42854" s="120"/>
      <c r="R42854" s="120"/>
      <c r="T42854" s="120"/>
      <c r="V42854" s="120"/>
      <c r="X42854" s="120"/>
      <c r="Z42854" s="120"/>
    </row>
    <row r="42855" spans="16:26" x14ac:dyDescent="0.25">
      <c r="P42855" s="119"/>
      <c r="R42855" s="119"/>
      <c r="T42855" s="119"/>
      <c r="V42855" s="119"/>
      <c r="X42855" s="119"/>
      <c r="Z42855" s="119"/>
    </row>
    <row r="42856" spans="16:26" x14ac:dyDescent="0.25">
      <c r="P42856" s="120"/>
      <c r="R42856" s="120"/>
      <c r="T42856" s="120"/>
      <c r="V42856" s="120"/>
      <c r="X42856" s="120"/>
      <c r="Z42856" s="120"/>
    </row>
    <row r="42857" spans="16:26" x14ac:dyDescent="0.25">
      <c r="P42857" s="119"/>
      <c r="R42857" s="119"/>
      <c r="T42857" s="119"/>
      <c r="V42857" s="119"/>
      <c r="X42857" s="119"/>
      <c r="Z42857" s="119"/>
    </row>
    <row r="42858" spans="16:26" x14ac:dyDescent="0.25">
      <c r="P42858" s="119"/>
      <c r="R42858" s="119"/>
      <c r="T42858" s="119"/>
      <c r="V42858" s="119"/>
      <c r="X42858" s="119"/>
      <c r="Z42858" s="119"/>
    </row>
    <row r="42859" spans="16:26" x14ac:dyDescent="0.25">
      <c r="P42859" s="119"/>
      <c r="R42859" s="119"/>
      <c r="T42859" s="119"/>
      <c r="V42859" s="119"/>
      <c r="X42859" s="119"/>
      <c r="Z42859" s="119"/>
    </row>
    <row r="42860" spans="16:26" x14ac:dyDescent="0.25">
      <c r="P42860" s="121"/>
      <c r="R42860" s="121"/>
      <c r="T42860" s="121"/>
      <c r="V42860" s="121"/>
      <c r="X42860" s="121"/>
      <c r="Z42860" s="121"/>
    </row>
    <row r="42861" spans="16:26" x14ac:dyDescent="0.25">
      <c r="P42861" s="121"/>
      <c r="R42861" s="121"/>
      <c r="T42861" s="121"/>
      <c r="V42861" s="121"/>
      <c r="X42861" s="121"/>
      <c r="Z42861" s="121"/>
    </row>
    <row r="42862" spans="16:26" x14ac:dyDescent="0.25">
      <c r="P42862" s="121"/>
      <c r="R42862" s="121"/>
      <c r="T42862" s="121"/>
      <c r="V42862" s="121"/>
      <c r="X42862" s="121"/>
      <c r="Z42862" s="121"/>
    </row>
    <row r="42863" spans="16:26" x14ac:dyDescent="0.25">
      <c r="P42863" s="121"/>
      <c r="R42863" s="121"/>
      <c r="T42863" s="121"/>
      <c r="V42863" s="121"/>
      <c r="X42863" s="121"/>
      <c r="Z42863" s="121"/>
    </row>
    <row r="42864" spans="16:26" x14ac:dyDescent="0.25">
      <c r="P42864" s="122"/>
      <c r="R42864" s="122"/>
      <c r="T42864" s="122"/>
      <c r="V42864" s="122"/>
      <c r="X42864" s="122"/>
      <c r="Z42864" s="122"/>
    </row>
    <row r="42865" spans="16:26" x14ac:dyDescent="0.25">
      <c r="P42865" s="118"/>
      <c r="R42865" s="118"/>
      <c r="T42865" s="118"/>
      <c r="V42865" s="118"/>
      <c r="X42865" s="118"/>
      <c r="Z42865" s="118"/>
    </row>
    <row r="42866" spans="16:26" x14ac:dyDescent="0.25">
      <c r="P42866" s="119"/>
      <c r="R42866" s="119"/>
      <c r="T42866" s="119"/>
      <c r="V42866" s="119"/>
      <c r="X42866" s="119"/>
      <c r="Z42866" s="119"/>
    </row>
    <row r="42867" spans="16:26" x14ac:dyDescent="0.25">
      <c r="P42867" s="119"/>
      <c r="R42867" s="119"/>
      <c r="T42867" s="119"/>
      <c r="V42867" s="119"/>
      <c r="X42867" s="119"/>
      <c r="Z42867" s="119"/>
    </row>
    <row r="42868" spans="16:26" x14ac:dyDescent="0.25">
      <c r="P42868" s="120"/>
      <c r="R42868" s="120"/>
      <c r="T42868" s="120"/>
      <c r="V42868" s="120"/>
      <c r="X42868" s="120"/>
      <c r="Z42868" s="120"/>
    </row>
    <row r="42869" spans="16:26" x14ac:dyDescent="0.25">
      <c r="P42869" s="119"/>
      <c r="R42869" s="119"/>
      <c r="T42869" s="119"/>
      <c r="V42869" s="119"/>
      <c r="X42869" s="119"/>
      <c r="Z42869" s="119"/>
    </row>
    <row r="42870" spans="16:26" x14ac:dyDescent="0.25">
      <c r="P42870" s="119"/>
      <c r="R42870" s="119"/>
      <c r="T42870" s="119"/>
      <c r="V42870" s="119"/>
      <c r="X42870" s="119"/>
      <c r="Z42870" s="119"/>
    </row>
    <row r="42871" spans="16:26" x14ac:dyDescent="0.25">
      <c r="P42871" s="120"/>
      <c r="R42871" s="120"/>
      <c r="T42871" s="120"/>
      <c r="V42871" s="120"/>
      <c r="X42871" s="120"/>
      <c r="Z42871" s="120"/>
    </row>
    <row r="42872" spans="16:26" x14ac:dyDescent="0.25">
      <c r="P42872" s="119"/>
      <c r="R42872" s="119"/>
      <c r="T42872" s="119"/>
      <c r="V42872" s="119"/>
      <c r="X42872" s="119"/>
      <c r="Z42872" s="119"/>
    </row>
    <row r="42873" spans="16:26" x14ac:dyDescent="0.25">
      <c r="P42873" s="120"/>
      <c r="R42873" s="120"/>
      <c r="T42873" s="120"/>
      <c r="V42873" s="120"/>
      <c r="X42873" s="120"/>
      <c r="Z42873" s="120"/>
    </row>
    <row r="42874" spans="16:26" x14ac:dyDescent="0.25">
      <c r="P42874" s="119"/>
      <c r="R42874" s="119"/>
      <c r="T42874" s="119"/>
      <c r="V42874" s="119"/>
      <c r="X42874" s="119"/>
      <c r="Z42874" s="119"/>
    </row>
    <row r="42875" spans="16:26" x14ac:dyDescent="0.25">
      <c r="P42875" s="119"/>
      <c r="R42875" s="119"/>
      <c r="T42875" s="119"/>
      <c r="V42875" s="119"/>
      <c r="X42875" s="119"/>
      <c r="Z42875" s="119"/>
    </row>
    <row r="42876" spans="16:26" x14ac:dyDescent="0.25">
      <c r="P42876" s="119"/>
      <c r="R42876" s="119"/>
      <c r="T42876" s="119"/>
      <c r="V42876" s="119"/>
      <c r="X42876" s="119"/>
      <c r="Z42876" s="119"/>
    </row>
    <row r="42877" spans="16:26" x14ac:dyDescent="0.25">
      <c r="P42877" s="121"/>
      <c r="R42877" s="121"/>
      <c r="T42877" s="121"/>
      <c r="V42877" s="121"/>
      <c r="X42877" s="121"/>
      <c r="Z42877" s="121"/>
    </row>
    <row r="42878" spans="16:26" x14ac:dyDescent="0.25">
      <c r="P42878" s="121"/>
      <c r="R42878" s="121"/>
      <c r="T42878" s="121"/>
      <c r="V42878" s="121"/>
      <c r="X42878" s="121"/>
      <c r="Z42878" s="121"/>
    </row>
    <row r="42879" spans="16:26" x14ac:dyDescent="0.25">
      <c r="P42879" s="121"/>
      <c r="R42879" s="121"/>
      <c r="T42879" s="121"/>
      <c r="V42879" s="121"/>
      <c r="X42879" s="121"/>
      <c r="Z42879" s="121"/>
    </row>
    <row r="42880" spans="16:26" x14ac:dyDescent="0.25">
      <c r="P42880" s="121"/>
      <c r="R42880" s="121"/>
      <c r="T42880" s="121"/>
      <c r="V42880" s="121"/>
      <c r="X42880" s="121"/>
      <c r="Z42880" s="121"/>
    </row>
    <row r="42881" spans="16:26" x14ac:dyDescent="0.25">
      <c r="P42881" s="122"/>
      <c r="R42881" s="122"/>
      <c r="T42881" s="122"/>
      <c r="V42881" s="122"/>
      <c r="X42881" s="122"/>
      <c r="Z42881" s="122"/>
    </row>
    <row r="42882" spans="16:26" x14ac:dyDescent="0.25">
      <c r="P42882" s="118"/>
      <c r="R42882" s="118"/>
      <c r="T42882" s="118"/>
      <c r="V42882" s="118"/>
      <c r="X42882" s="118"/>
      <c r="Z42882" s="118"/>
    </row>
    <row r="42883" spans="16:26" x14ac:dyDescent="0.25">
      <c r="P42883" s="119"/>
      <c r="R42883" s="119"/>
      <c r="T42883" s="119"/>
      <c r="V42883" s="119"/>
      <c r="X42883" s="119"/>
      <c r="Z42883" s="119"/>
    </row>
    <row r="42884" spans="16:26" x14ac:dyDescent="0.25">
      <c r="P42884" s="119"/>
      <c r="R42884" s="119"/>
      <c r="T42884" s="119"/>
      <c r="V42884" s="119"/>
      <c r="X42884" s="119"/>
      <c r="Z42884" s="119"/>
    </row>
    <row r="42885" spans="16:26" x14ac:dyDescent="0.25">
      <c r="P42885" s="120"/>
      <c r="R42885" s="120"/>
      <c r="T42885" s="120"/>
      <c r="V42885" s="120"/>
      <c r="X42885" s="120"/>
      <c r="Z42885" s="120"/>
    </row>
    <row r="42886" spans="16:26" x14ac:dyDescent="0.25">
      <c r="P42886" s="119"/>
      <c r="R42886" s="119"/>
      <c r="T42886" s="119"/>
      <c r="V42886" s="119"/>
      <c r="X42886" s="119"/>
      <c r="Z42886" s="119"/>
    </row>
    <row r="42887" spans="16:26" x14ac:dyDescent="0.25">
      <c r="P42887" s="119"/>
      <c r="R42887" s="119"/>
      <c r="T42887" s="119"/>
      <c r="V42887" s="119"/>
      <c r="X42887" s="119"/>
      <c r="Z42887" s="119"/>
    </row>
    <row r="42888" spans="16:26" x14ac:dyDescent="0.25">
      <c r="P42888" s="120"/>
      <c r="R42888" s="120"/>
      <c r="T42888" s="120"/>
      <c r="V42888" s="120"/>
      <c r="X42888" s="120"/>
      <c r="Z42888" s="120"/>
    </row>
    <row r="42889" spans="16:26" x14ac:dyDescent="0.25">
      <c r="P42889" s="119"/>
      <c r="R42889" s="119"/>
      <c r="T42889" s="119"/>
      <c r="V42889" s="119"/>
      <c r="X42889" s="119"/>
      <c r="Z42889" s="119"/>
    </row>
    <row r="42890" spans="16:26" x14ac:dyDescent="0.25">
      <c r="P42890" s="120"/>
      <c r="R42890" s="120"/>
      <c r="T42890" s="120"/>
      <c r="V42890" s="120"/>
      <c r="X42890" s="120"/>
      <c r="Z42890" s="120"/>
    </row>
    <row r="42891" spans="16:26" x14ac:dyDescent="0.25">
      <c r="P42891" s="119"/>
      <c r="R42891" s="119"/>
      <c r="T42891" s="119"/>
      <c r="V42891" s="119"/>
      <c r="X42891" s="119"/>
      <c r="Z42891" s="119"/>
    </row>
    <row r="42892" spans="16:26" x14ac:dyDescent="0.25">
      <c r="P42892" s="119"/>
      <c r="R42892" s="119"/>
      <c r="T42892" s="119"/>
      <c r="V42892" s="119"/>
      <c r="X42892" s="119"/>
      <c r="Z42892" s="119"/>
    </row>
    <row r="42893" spans="16:26" x14ac:dyDescent="0.25">
      <c r="P42893" s="119"/>
      <c r="R42893" s="119"/>
      <c r="T42893" s="119"/>
      <c r="V42893" s="119"/>
      <c r="X42893" s="119"/>
      <c r="Z42893" s="119"/>
    </row>
    <row r="42894" spans="16:26" x14ac:dyDescent="0.25">
      <c r="P42894" s="121"/>
      <c r="R42894" s="121"/>
      <c r="T42894" s="121"/>
      <c r="V42894" s="121"/>
      <c r="X42894" s="121"/>
      <c r="Z42894" s="121"/>
    </row>
    <row r="42895" spans="16:26" x14ac:dyDescent="0.25">
      <c r="P42895" s="121"/>
      <c r="R42895" s="121"/>
      <c r="T42895" s="121"/>
      <c r="V42895" s="121"/>
      <c r="X42895" s="121"/>
      <c r="Z42895" s="121"/>
    </row>
    <row r="42896" spans="16:26" x14ac:dyDescent="0.25">
      <c r="P42896" s="121"/>
      <c r="R42896" s="121"/>
      <c r="T42896" s="121"/>
      <c r="V42896" s="121"/>
      <c r="X42896" s="121"/>
      <c r="Z42896" s="121"/>
    </row>
    <row r="42897" spans="16:26" x14ac:dyDescent="0.25">
      <c r="P42897" s="121"/>
      <c r="R42897" s="121"/>
      <c r="T42897" s="121"/>
      <c r="V42897" s="121"/>
      <c r="X42897" s="121"/>
      <c r="Z42897" s="121"/>
    </row>
    <row r="42898" spans="16:26" x14ac:dyDescent="0.25">
      <c r="P42898" s="122"/>
      <c r="R42898" s="122"/>
      <c r="T42898" s="122"/>
      <c r="V42898" s="122"/>
      <c r="X42898" s="122"/>
      <c r="Z42898" s="122"/>
    </row>
    <row r="42899" spans="16:26" x14ac:dyDescent="0.25">
      <c r="P42899" s="118"/>
      <c r="R42899" s="118"/>
      <c r="T42899" s="118"/>
      <c r="V42899" s="118"/>
      <c r="X42899" s="118"/>
      <c r="Z42899" s="118"/>
    </row>
    <row r="42900" spans="16:26" x14ac:dyDescent="0.25">
      <c r="P42900" s="119"/>
      <c r="R42900" s="119"/>
      <c r="T42900" s="119"/>
      <c r="V42900" s="119"/>
      <c r="X42900" s="119"/>
      <c r="Z42900" s="119"/>
    </row>
    <row r="42901" spans="16:26" x14ac:dyDescent="0.25">
      <c r="P42901" s="119"/>
      <c r="R42901" s="119"/>
      <c r="T42901" s="119"/>
      <c r="V42901" s="119"/>
      <c r="X42901" s="119"/>
      <c r="Z42901" s="119"/>
    </row>
    <row r="42902" spans="16:26" x14ac:dyDescent="0.25">
      <c r="P42902" s="120"/>
      <c r="R42902" s="120"/>
      <c r="T42902" s="120"/>
      <c r="V42902" s="120"/>
      <c r="X42902" s="120"/>
      <c r="Z42902" s="120"/>
    </row>
    <row r="42903" spans="16:26" x14ac:dyDescent="0.25">
      <c r="P42903" s="119"/>
      <c r="R42903" s="119"/>
      <c r="T42903" s="119"/>
      <c r="V42903" s="119"/>
      <c r="X42903" s="119"/>
      <c r="Z42903" s="119"/>
    </row>
    <row r="42904" spans="16:26" x14ac:dyDescent="0.25">
      <c r="P42904" s="119"/>
      <c r="R42904" s="119"/>
      <c r="T42904" s="119"/>
      <c r="V42904" s="119"/>
      <c r="X42904" s="119"/>
      <c r="Z42904" s="119"/>
    </row>
    <row r="42905" spans="16:26" x14ac:dyDescent="0.25">
      <c r="P42905" s="120"/>
      <c r="R42905" s="120"/>
      <c r="T42905" s="120"/>
      <c r="V42905" s="120"/>
      <c r="X42905" s="120"/>
      <c r="Z42905" s="120"/>
    </row>
    <row r="42906" spans="16:26" x14ac:dyDescent="0.25">
      <c r="P42906" s="119"/>
      <c r="R42906" s="119"/>
      <c r="T42906" s="119"/>
      <c r="V42906" s="119"/>
      <c r="X42906" s="119"/>
      <c r="Z42906" s="119"/>
    </row>
    <row r="42907" spans="16:26" x14ac:dyDescent="0.25">
      <c r="P42907" s="120"/>
      <c r="R42907" s="120"/>
      <c r="T42907" s="120"/>
      <c r="V42907" s="120"/>
      <c r="X42907" s="120"/>
      <c r="Z42907" s="120"/>
    </row>
    <row r="42908" spans="16:26" x14ac:dyDescent="0.25">
      <c r="P42908" s="119"/>
      <c r="R42908" s="119"/>
      <c r="T42908" s="119"/>
      <c r="V42908" s="119"/>
      <c r="X42908" s="119"/>
      <c r="Z42908" s="119"/>
    </row>
    <row r="42909" spans="16:26" x14ac:dyDescent="0.25">
      <c r="P42909" s="119"/>
      <c r="R42909" s="119"/>
      <c r="T42909" s="119"/>
      <c r="V42909" s="119"/>
      <c r="X42909" s="119"/>
      <c r="Z42909" s="119"/>
    </row>
    <row r="42910" spans="16:26" x14ac:dyDescent="0.25">
      <c r="P42910" s="119"/>
      <c r="R42910" s="119"/>
      <c r="T42910" s="119"/>
      <c r="V42910" s="119"/>
      <c r="X42910" s="119"/>
      <c r="Z42910" s="119"/>
    </row>
    <row r="42911" spans="16:26" x14ac:dyDescent="0.25">
      <c r="P42911" s="121"/>
      <c r="R42911" s="121"/>
      <c r="T42911" s="121"/>
      <c r="V42911" s="121"/>
      <c r="X42911" s="121"/>
      <c r="Z42911" s="121"/>
    </row>
    <row r="42912" spans="16:26" x14ac:dyDescent="0.25">
      <c r="P42912" s="121"/>
      <c r="R42912" s="121"/>
      <c r="T42912" s="121"/>
      <c r="V42912" s="121"/>
      <c r="X42912" s="121"/>
      <c r="Z42912" s="121"/>
    </row>
    <row r="42913" spans="16:26" x14ac:dyDescent="0.25">
      <c r="P42913" s="121"/>
      <c r="R42913" s="121"/>
      <c r="T42913" s="121"/>
      <c r="V42913" s="121"/>
      <c r="X42913" s="121"/>
      <c r="Z42913" s="121"/>
    </row>
    <row r="42914" spans="16:26" x14ac:dyDescent="0.25">
      <c r="P42914" s="121"/>
      <c r="R42914" s="121"/>
      <c r="T42914" s="121"/>
      <c r="V42914" s="121"/>
      <c r="X42914" s="121"/>
      <c r="Z42914" s="121"/>
    </row>
    <row r="42915" spans="16:26" x14ac:dyDescent="0.25">
      <c r="P42915" s="122"/>
      <c r="R42915" s="122"/>
      <c r="T42915" s="122"/>
      <c r="V42915" s="122"/>
      <c r="X42915" s="122"/>
      <c r="Z42915" s="122"/>
    </row>
    <row r="42916" spans="16:26" x14ac:dyDescent="0.25">
      <c r="P42916" s="118"/>
      <c r="R42916" s="118"/>
      <c r="T42916" s="118"/>
      <c r="V42916" s="118"/>
      <c r="X42916" s="118"/>
      <c r="Z42916" s="118"/>
    </row>
    <row r="42917" spans="16:26" x14ac:dyDescent="0.25">
      <c r="P42917" s="119"/>
      <c r="R42917" s="119"/>
      <c r="T42917" s="119"/>
      <c r="V42917" s="119"/>
      <c r="X42917" s="119"/>
      <c r="Z42917" s="119"/>
    </row>
    <row r="42918" spans="16:26" x14ac:dyDescent="0.25">
      <c r="P42918" s="119"/>
      <c r="R42918" s="119"/>
      <c r="T42918" s="119"/>
      <c r="V42918" s="119"/>
      <c r="X42918" s="119"/>
      <c r="Z42918" s="119"/>
    </row>
    <row r="42919" spans="16:26" x14ac:dyDescent="0.25">
      <c r="P42919" s="120"/>
      <c r="R42919" s="120"/>
      <c r="T42919" s="120"/>
      <c r="V42919" s="120"/>
      <c r="X42919" s="120"/>
      <c r="Z42919" s="120"/>
    </row>
    <row r="42920" spans="16:26" x14ac:dyDescent="0.25">
      <c r="P42920" s="119"/>
      <c r="R42920" s="119"/>
      <c r="T42920" s="119"/>
      <c r="V42920" s="119"/>
      <c r="X42920" s="119"/>
      <c r="Z42920" s="119"/>
    </row>
    <row r="42921" spans="16:26" x14ac:dyDescent="0.25">
      <c r="P42921" s="119"/>
      <c r="R42921" s="119"/>
      <c r="T42921" s="119"/>
      <c r="V42921" s="119"/>
      <c r="X42921" s="119"/>
      <c r="Z42921" s="119"/>
    </row>
    <row r="42922" spans="16:26" x14ac:dyDescent="0.25">
      <c r="P42922" s="120"/>
      <c r="R42922" s="120"/>
      <c r="T42922" s="120"/>
      <c r="V42922" s="120"/>
      <c r="X42922" s="120"/>
      <c r="Z42922" s="120"/>
    </row>
    <row r="42923" spans="16:26" x14ac:dyDescent="0.25">
      <c r="P42923" s="119"/>
      <c r="R42923" s="119"/>
      <c r="T42923" s="119"/>
      <c r="V42923" s="119"/>
      <c r="X42923" s="119"/>
      <c r="Z42923" s="119"/>
    </row>
    <row r="42924" spans="16:26" x14ac:dyDescent="0.25">
      <c r="P42924" s="120"/>
      <c r="R42924" s="120"/>
      <c r="T42924" s="120"/>
      <c r="V42924" s="120"/>
      <c r="X42924" s="120"/>
      <c r="Z42924" s="120"/>
    </row>
    <row r="42925" spans="16:26" x14ac:dyDescent="0.25">
      <c r="P42925" s="119"/>
      <c r="R42925" s="119"/>
      <c r="T42925" s="119"/>
      <c r="V42925" s="119"/>
      <c r="X42925" s="119"/>
      <c r="Z42925" s="119"/>
    </row>
    <row r="42926" spans="16:26" x14ac:dyDescent="0.25">
      <c r="P42926" s="119"/>
      <c r="R42926" s="119"/>
      <c r="T42926" s="119"/>
      <c r="V42926" s="119"/>
      <c r="X42926" s="119"/>
      <c r="Z42926" s="119"/>
    </row>
    <row r="42927" spans="16:26" x14ac:dyDescent="0.25">
      <c r="P42927" s="119"/>
      <c r="R42927" s="119"/>
      <c r="T42927" s="119"/>
      <c r="V42927" s="119"/>
      <c r="X42927" s="119"/>
      <c r="Z42927" s="119"/>
    </row>
    <row r="42928" spans="16:26" x14ac:dyDescent="0.25">
      <c r="P42928" s="121"/>
      <c r="R42928" s="121"/>
      <c r="T42928" s="121"/>
      <c r="V42928" s="121"/>
      <c r="X42928" s="121"/>
      <c r="Z42928" s="121"/>
    </row>
    <row r="42929" spans="16:26" x14ac:dyDescent="0.25">
      <c r="P42929" s="121"/>
      <c r="R42929" s="121"/>
      <c r="T42929" s="121"/>
      <c r="V42929" s="121"/>
      <c r="X42929" s="121"/>
      <c r="Z42929" s="121"/>
    </row>
    <row r="42930" spans="16:26" x14ac:dyDescent="0.25">
      <c r="P42930" s="121"/>
      <c r="R42930" s="121"/>
      <c r="T42930" s="121"/>
      <c r="V42930" s="121"/>
      <c r="X42930" s="121"/>
      <c r="Z42930" s="121"/>
    </row>
    <row r="42931" spans="16:26" x14ac:dyDescent="0.25">
      <c r="P42931" s="121"/>
      <c r="R42931" s="121"/>
      <c r="T42931" s="121"/>
      <c r="V42931" s="121"/>
      <c r="X42931" s="121"/>
      <c r="Z42931" s="121"/>
    </row>
    <row r="42932" spans="16:26" x14ac:dyDescent="0.25">
      <c r="P42932" s="122"/>
      <c r="R42932" s="122"/>
      <c r="T42932" s="122"/>
      <c r="V42932" s="122"/>
      <c r="X42932" s="122"/>
      <c r="Z42932" s="122"/>
    </row>
    <row r="42933" spans="16:26" x14ac:dyDescent="0.25">
      <c r="P42933" s="118"/>
      <c r="R42933" s="118"/>
      <c r="T42933" s="118"/>
      <c r="V42933" s="118"/>
      <c r="X42933" s="118"/>
      <c r="Z42933" s="118"/>
    </row>
    <row r="42934" spans="16:26" x14ac:dyDescent="0.25">
      <c r="P42934" s="119"/>
      <c r="R42934" s="119"/>
      <c r="T42934" s="119"/>
      <c r="V42934" s="119"/>
      <c r="X42934" s="119"/>
      <c r="Z42934" s="119"/>
    </row>
    <row r="42935" spans="16:26" x14ac:dyDescent="0.25">
      <c r="P42935" s="119"/>
      <c r="R42935" s="119"/>
      <c r="T42935" s="119"/>
      <c r="V42935" s="119"/>
      <c r="X42935" s="119"/>
      <c r="Z42935" s="119"/>
    </row>
    <row r="42936" spans="16:26" x14ac:dyDescent="0.25">
      <c r="P42936" s="120"/>
      <c r="R42936" s="120"/>
      <c r="T42936" s="120"/>
      <c r="V42936" s="120"/>
      <c r="X42936" s="120"/>
      <c r="Z42936" s="120"/>
    </row>
    <row r="42937" spans="16:26" x14ac:dyDescent="0.25">
      <c r="P42937" s="119"/>
      <c r="R42937" s="119"/>
      <c r="T42937" s="119"/>
      <c r="V42937" s="119"/>
      <c r="X42937" s="119"/>
      <c r="Z42937" s="119"/>
    </row>
    <row r="42938" spans="16:26" x14ac:dyDescent="0.25">
      <c r="P42938" s="119"/>
      <c r="R42938" s="119"/>
      <c r="T42938" s="119"/>
      <c r="V42938" s="119"/>
      <c r="X42938" s="119"/>
      <c r="Z42938" s="119"/>
    </row>
    <row r="42939" spans="16:26" x14ac:dyDescent="0.25">
      <c r="P42939" s="120"/>
      <c r="R42939" s="120"/>
      <c r="T42939" s="120"/>
      <c r="V42939" s="120"/>
      <c r="X42939" s="120"/>
      <c r="Z42939" s="120"/>
    </row>
    <row r="42940" spans="16:26" x14ac:dyDescent="0.25">
      <c r="P42940" s="119"/>
      <c r="R42940" s="119"/>
      <c r="T42940" s="119"/>
      <c r="V42940" s="119"/>
      <c r="X42940" s="119"/>
      <c r="Z42940" s="119"/>
    </row>
    <row r="42941" spans="16:26" x14ac:dyDescent="0.25">
      <c r="P42941" s="120"/>
      <c r="R42941" s="120"/>
      <c r="T42941" s="120"/>
      <c r="V42941" s="120"/>
      <c r="X42941" s="120"/>
      <c r="Z42941" s="120"/>
    </row>
    <row r="42942" spans="16:26" x14ac:dyDescent="0.25">
      <c r="P42942" s="119"/>
      <c r="R42942" s="119"/>
      <c r="T42942" s="119"/>
      <c r="V42942" s="119"/>
      <c r="X42942" s="119"/>
      <c r="Z42942" s="119"/>
    </row>
    <row r="42943" spans="16:26" x14ac:dyDescent="0.25">
      <c r="P42943" s="119"/>
      <c r="R42943" s="119"/>
      <c r="T42943" s="119"/>
      <c r="V42943" s="119"/>
      <c r="X42943" s="119"/>
      <c r="Z42943" s="119"/>
    </row>
    <row r="42944" spans="16:26" x14ac:dyDescent="0.25">
      <c r="P42944" s="119"/>
      <c r="R42944" s="119"/>
      <c r="T42944" s="119"/>
      <c r="V42944" s="119"/>
      <c r="X42944" s="119"/>
      <c r="Z42944" s="119"/>
    </row>
    <row r="42945" spans="16:26" x14ac:dyDescent="0.25">
      <c r="P42945" s="121"/>
      <c r="R42945" s="121"/>
      <c r="T42945" s="121"/>
      <c r="V42945" s="121"/>
      <c r="X42945" s="121"/>
      <c r="Z42945" s="121"/>
    </row>
    <row r="42946" spans="16:26" x14ac:dyDescent="0.25">
      <c r="P42946" s="121"/>
      <c r="R42946" s="121"/>
      <c r="T42946" s="121"/>
      <c r="V42946" s="121"/>
      <c r="X42946" s="121"/>
      <c r="Z42946" s="121"/>
    </row>
    <row r="42947" spans="16:26" x14ac:dyDescent="0.25">
      <c r="P42947" s="121"/>
      <c r="R42947" s="121"/>
      <c r="T42947" s="121"/>
      <c r="V42947" s="121"/>
      <c r="X42947" s="121"/>
      <c r="Z42947" s="121"/>
    </row>
    <row r="42948" spans="16:26" x14ac:dyDescent="0.25">
      <c r="P42948" s="121"/>
      <c r="R42948" s="121"/>
      <c r="T42948" s="121"/>
      <c r="V42948" s="121"/>
      <c r="X42948" s="121"/>
      <c r="Z42948" s="121"/>
    </row>
    <row r="42949" spans="16:26" x14ac:dyDescent="0.25">
      <c r="P42949" s="122"/>
      <c r="R42949" s="122"/>
      <c r="T42949" s="122"/>
      <c r="V42949" s="122"/>
      <c r="X42949" s="122"/>
      <c r="Z42949" s="122"/>
    </row>
    <row r="42950" spans="16:26" x14ac:dyDescent="0.25">
      <c r="P42950" s="118"/>
      <c r="R42950" s="118"/>
      <c r="T42950" s="118"/>
      <c r="V42950" s="118"/>
      <c r="X42950" s="118"/>
      <c r="Z42950" s="118"/>
    </row>
    <row r="42951" spans="16:26" x14ac:dyDescent="0.25">
      <c r="P42951" s="119"/>
      <c r="R42951" s="119"/>
      <c r="T42951" s="119"/>
      <c r="V42951" s="119"/>
      <c r="X42951" s="119"/>
      <c r="Z42951" s="119"/>
    </row>
    <row r="42952" spans="16:26" x14ac:dyDescent="0.25">
      <c r="P42952" s="119"/>
      <c r="R42952" s="119"/>
      <c r="T42952" s="119"/>
      <c r="V42952" s="119"/>
      <c r="X42952" s="119"/>
      <c r="Z42952" s="119"/>
    </row>
    <row r="42953" spans="16:26" x14ac:dyDescent="0.25">
      <c r="P42953" s="120"/>
      <c r="R42953" s="120"/>
      <c r="T42953" s="120"/>
      <c r="V42953" s="120"/>
      <c r="X42953" s="120"/>
      <c r="Z42953" s="120"/>
    </row>
    <row r="42954" spans="16:26" x14ac:dyDescent="0.25">
      <c r="P42954" s="119"/>
      <c r="R42954" s="119"/>
      <c r="T42954" s="119"/>
      <c r="V42954" s="119"/>
      <c r="X42954" s="119"/>
      <c r="Z42954" s="119"/>
    </row>
    <row r="42955" spans="16:26" x14ac:dyDescent="0.25">
      <c r="P42955" s="119"/>
      <c r="R42955" s="119"/>
      <c r="T42955" s="119"/>
      <c r="V42955" s="119"/>
      <c r="X42955" s="119"/>
      <c r="Z42955" s="119"/>
    </row>
    <row r="42956" spans="16:26" x14ac:dyDescent="0.25">
      <c r="P42956" s="120"/>
      <c r="R42956" s="120"/>
      <c r="T42956" s="120"/>
      <c r="V42956" s="120"/>
      <c r="X42956" s="120"/>
      <c r="Z42956" s="120"/>
    </row>
    <row r="42957" spans="16:26" x14ac:dyDescent="0.25">
      <c r="P42957" s="119"/>
      <c r="R42957" s="119"/>
      <c r="T42957" s="119"/>
      <c r="V42957" s="119"/>
      <c r="X42957" s="119"/>
      <c r="Z42957" s="119"/>
    </row>
    <row r="42958" spans="16:26" x14ac:dyDescent="0.25">
      <c r="P42958" s="120"/>
      <c r="R42958" s="120"/>
      <c r="T42958" s="120"/>
      <c r="V42958" s="120"/>
      <c r="X42958" s="120"/>
      <c r="Z42958" s="120"/>
    </row>
    <row r="42959" spans="16:26" x14ac:dyDescent="0.25">
      <c r="P42959" s="119"/>
      <c r="R42959" s="119"/>
      <c r="T42959" s="119"/>
      <c r="V42959" s="119"/>
      <c r="X42959" s="119"/>
      <c r="Z42959" s="119"/>
    </row>
    <row r="42960" spans="16:26" x14ac:dyDescent="0.25">
      <c r="P42960" s="119"/>
      <c r="R42960" s="119"/>
      <c r="T42960" s="119"/>
      <c r="V42960" s="119"/>
      <c r="X42960" s="119"/>
      <c r="Z42960" s="119"/>
    </row>
    <row r="42961" spans="16:26" x14ac:dyDescent="0.25">
      <c r="P42961" s="119"/>
      <c r="R42961" s="119"/>
      <c r="T42961" s="119"/>
      <c r="V42961" s="119"/>
      <c r="X42961" s="119"/>
      <c r="Z42961" s="119"/>
    </row>
    <row r="42962" spans="16:26" x14ac:dyDescent="0.25">
      <c r="P42962" s="121"/>
      <c r="R42962" s="121"/>
      <c r="T42962" s="121"/>
      <c r="V42962" s="121"/>
      <c r="X42962" s="121"/>
      <c r="Z42962" s="121"/>
    </row>
    <row r="42963" spans="16:26" x14ac:dyDescent="0.25">
      <c r="P42963" s="121"/>
      <c r="R42963" s="121"/>
      <c r="T42963" s="121"/>
      <c r="V42963" s="121"/>
      <c r="X42963" s="121"/>
      <c r="Z42963" s="121"/>
    </row>
    <row r="42964" spans="16:26" x14ac:dyDescent="0.25">
      <c r="P42964" s="121"/>
      <c r="R42964" s="121"/>
      <c r="T42964" s="121"/>
      <c r="V42964" s="121"/>
      <c r="X42964" s="121"/>
      <c r="Z42964" s="121"/>
    </row>
    <row r="42965" spans="16:26" x14ac:dyDescent="0.25">
      <c r="P42965" s="121"/>
      <c r="R42965" s="121"/>
      <c r="T42965" s="121"/>
      <c r="V42965" s="121"/>
      <c r="X42965" s="121"/>
      <c r="Z42965" s="121"/>
    </row>
    <row r="42966" spans="16:26" x14ac:dyDescent="0.25">
      <c r="P42966" s="122"/>
      <c r="R42966" s="122"/>
      <c r="T42966" s="122"/>
      <c r="V42966" s="122"/>
      <c r="X42966" s="122"/>
      <c r="Z42966" s="122"/>
    </row>
    <row r="42967" spans="16:26" x14ac:dyDescent="0.25">
      <c r="P42967" s="118"/>
      <c r="R42967" s="118"/>
      <c r="T42967" s="118"/>
      <c r="V42967" s="118"/>
      <c r="X42967" s="118"/>
      <c r="Z42967" s="118"/>
    </row>
    <row r="42968" spans="16:26" x14ac:dyDescent="0.25">
      <c r="P42968" s="119"/>
      <c r="R42968" s="119"/>
      <c r="T42968" s="119"/>
      <c r="V42968" s="119"/>
      <c r="X42968" s="119"/>
      <c r="Z42968" s="119"/>
    </row>
    <row r="42969" spans="16:26" x14ac:dyDescent="0.25">
      <c r="P42969" s="119"/>
      <c r="R42969" s="119"/>
      <c r="T42969" s="119"/>
      <c r="V42969" s="119"/>
      <c r="X42969" s="119"/>
      <c r="Z42969" s="119"/>
    </row>
    <row r="42970" spans="16:26" x14ac:dyDescent="0.25">
      <c r="P42970" s="120"/>
      <c r="R42970" s="120"/>
      <c r="T42970" s="120"/>
      <c r="V42970" s="120"/>
      <c r="X42970" s="120"/>
      <c r="Z42970" s="120"/>
    </row>
    <row r="42971" spans="16:26" x14ac:dyDescent="0.25">
      <c r="P42971" s="119"/>
      <c r="R42971" s="119"/>
      <c r="T42971" s="119"/>
      <c r="V42971" s="119"/>
      <c r="X42971" s="119"/>
      <c r="Z42971" s="119"/>
    </row>
    <row r="42972" spans="16:26" x14ac:dyDescent="0.25">
      <c r="P42972" s="119"/>
      <c r="R42972" s="119"/>
      <c r="T42972" s="119"/>
      <c r="V42972" s="119"/>
      <c r="X42972" s="119"/>
      <c r="Z42972" s="119"/>
    </row>
    <row r="42973" spans="16:26" x14ac:dyDescent="0.25">
      <c r="P42973" s="120"/>
      <c r="R42973" s="120"/>
      <c r="T42973" s="120"/>
      <c r="V42973" s="120"/>
      <c r="X42973" s="120"/>
      <c r="Z42973" s="120"/>
    </row>
    <row r="42974" spans="16:26" x14ac:dyDescent="0.25">
      <c r="P42974" s="119"/>
      <c r="R42974" s="119"/>
      <c r="T42974" s="119"/>
      <c r="V42974" s="119"/>
      <c r="X42974" s="119"/>
      <c r="Z42974" s="119"/>
    </row>
    <row r="42975" spans="16:26" x14ac:dyDescent="0.25">
      <c r="P42975" s="120"/>
      <c r="R42975" s="120"/>
      <c r="T42975" s="120"/>
      <c r="V42975" s="120"/>
      <c r="X42975" s="120"/>
      <c r="Z42975" s="120"/>
    </row>
    <row r="42976" spans="16:26" x14ac:dyDescent="0.25">
      <c r="P42976" s="119"/>
      <c r="R42976" s="119"/>
      <c r="T42976" s="119"/>
      <c r="V42976" s="119"/>
      <c r="X42976" s="119"/>
      <c r="Z42976" s="119"/>
    </row>
    <row r="42977" spans="16:26" x14ac:dyDescent="0.25">
      <c r="P42977" s="119"/>
      <c r="R42977" s="119"/>
      <c r="T42977" s="119"/>
      <c r="V42977" s="119"/>
      <c r="X42977" s="119"/>
      <c r="Z42977" s="119"/>
    </row>
    <row r="42978" spans="16:26" x14ac:dyDescent="0.25">
      <c r="P42978" s="119"/>
      <c r="R42978" s="119"/>
      <c r="T42978" s="119"/>
      <c r="V42978" s="119"/>
      <c r="X42978" s="119"/>
      <c r="Z42978" s="119"/>
    </row>
    <row r="42979" spans="16:26" x14ac:dyDescent="0.25">
      <c r="P42979" s="121"/>
      <c r="R42979" s="121"/>
      <c r="T42979" s="121"/>
      <c r="V42979" s="121"/>
      <c r="X42979" s="121"/>
      <c r="Z42979" s="121"/>
    </row>
    <row r="42980" spans="16:26" x14ac:dyDescent="0.25">
      <c r="P42980" s="121"/>
      <c r="R42980" s="121"/>
      <c r="T42980" s="121"/>
      <c r="V42980" s="121"/>
      <c r="X42980" s="121"/>
      <c r="Z42980" s="121"/>
    </row>
    <row r="42981" spans="16:26" x14ac:dyDescent="0.25">
      <c r="P42981" s="121"/>
      <c r="R42981" s="121"/>
      <c r="T42981" s="121"/>
      <c r="V42981" s="121"/>
      <c r="X42981" s="121"/>
      <c r="Z42981" s="121"/>
    </row>
    <row r="42982" spans="16:26" x14ac:dyDescent="0.25">
      <c r="P42982" s="121"/>
      <c r="R42982" s="121"/>
      <c r="T42982" s="121"/>
      <c r="V42982" s="121"/>
      <c r="X42982" s="121"/>
      <c r="Z42982" s="121"/>
    </row>
    <row r="42983" spans="16:26" x14ac:dyDescent="0.25">
      <c r="P42983" s="122"/>
      <c r="R42983" s="122"/>
      <c r="T42983" s="122"/>
      <c r="V42983" s="122"/>
      <c r="X42983" s="122"/>
      <c r="Z42983" s="122"/>
    </row>
    <row r="42984" spans="16:26" x14ac:dyDescent="0.25">
      <c r="P42984" s="118"/>
      <c r="R42984" s="118"/>
      <c r="T42984" s="118"/>
      <c r="V42984" s="118"/>
      <c r="X42984" s="118"/>
      <c r="Z42984" s="118"/>
    </row>
    <row r="42985" spans="16:26" x14ac:dyDescent="0.25">
      <c r="P42985" s="119"/>
      <c r="R42985" s="119"/>
      <c r="T42985" s="119"/>
      <c r="V42985" s="119"/>
      <c r="X42985" s="119"/>
      <c r="Z42985" s="119"/>
    </row>
    <row r="42986" spans="16:26" x14ac:dyDescent="0.25">
      <c r="P42986" s="119"/>
      <c r="R42986" s="119"/>
      <c r="T42986" s="119"/>
      <c r="V42986" s="119"/>
      <c r="X42986" s="119"/>
      <c r="Z42986" s="119"/>
    </row>
    <row r="42987" spans="16:26" x14ac:dyDescent="0.25">
      <c r="P42987" s="120"/>
      <c r="R42987" s="120"/>
      <c r="T42987" s="120"/>
      <c r="V42987" s="120"/>
      <c r="X42987" s="120"/>
      <c r="Z42987" s="120"/>
    </row>
    <row r="42988" spans="16:26" x14ac:dyDescent="0.25">
      <c r="P42988" s="119"/>
      <c r="R42988" s="119"/>
      <c r="T42988" s="119"/>
      <c r="V42988" s="119"/>
      <c r="X42988" s="119"/>
      <c r="Z42988" s="119"/>
    </row>
    <row r="42989" spans="16:26" x14ac:dyDescent="0.25">
      <c r="P42989" s="119"/>
      <c r="R42989" s="119"/>
      <c r="T42989" s="119"/>
      <c r="V42989" s="119"/>
      <c r="X42989" s="119"/>
      <c r="Z42989" s="119"/>
    </row>
    <row r="42990" spans="16:26" x14ac:dyDescent="0.25">
      <c r="P42990" s="120"/>
      <c r="R42990" s="120"/>
      <c r="T42990" s="120"/>
      <c r="V42990" s="120"/>
      <c r="X42990" s="120"/>
      <c r="Z42990" s="120"/>
    </row>
    <row r="42991" spans="16:26" x14ac:dyDescent="0.25">
      <c r="P42991" s="119"/>
      <c r="R42991" s="119"/>
      <c r="T42991" s="119"/>
      <c r="V42991" s="119"/>
      <c r="X42991" s="119"/>
      <c r="Z42991" s="119"/>
    </row>
    <row r="42992" spans="16:26" x14ac:dyDescent="0.25">
      <c r="P42992" s="120"/>
      <c r="R42992" s="120"/>
      <c r="T42992" s="120"/>
      <c r="V42992" s="120"/>
      <c r="X42992" s="120"/>
      <c r="Z42992" s="120"/>
    </row>
    <row r="42993" spans="16:26" x14ac:dyDescent="0.25">
      <c r="P42993" s="119"/>
      <c r="R42993" s="119"/>
      <c r="T42993" s="119"/>
      <c r="V42993" s="119"/>
      <c r="X42993" s="119"/>
      <c r="Z42993" s="119"/>
    </row>
    <row r="42994" spans="16:26" x14ac:dyDescent="0.25">
      <c r="P42994" s="119"/>
      <c r="R42994" s="119"/>
      <c r="T42994" s="119"/>
      <c r="V42994" s="119"/>
      <c r="X42994" s="119"/>
      <c r="Z42994" s="119"/>
    </row>
    <row r="42995" spans="16:26" x14ac:dyDescent="0.25">
      <c r="P42995" s="119"/>
      <c r="R42995" s="119"/>
      <c r="T42995" s="119"/>
      <c r="V42995" s="119"/>
      <c r="X42995" s="119"/>
      <c r="Z42995" s="119"/>
    </row>
    <row r="42996" spans="16:26" x14ac:dyDescent="0.25">
      <c r="P42996" s="121"/>
      <c r="R42996" s="121"/>
      <c r="T42996" s="121"/>
      <c r="V42996" s="121"/>
      <c r="X42996" s="121"/>
      <c r="Z42996" s="121"/>
    </row>
    <row r="42997" spans="16:26" x14ac:dyDescent="0.25">
      <c r="P42997" s="121"/>
      <c r="R42997" s="121"/>
      <c r="T42997" s="121"/>
      <c r="V42997" s="121"/>
      <c r="X42997" s="121"/>
      <c r="Z42997" s="121"/>
    </row>
    <row r="42998" spans="16:26" x14ac:dyDescent="0.25">
      <c r="P42998" s="121"/>
      <c r="R42998" s="121"/>
      <c r="T42998" s="121"/>
      <c r="V42998" s="121"/>
      <c r="X42998" s="121"/>
      <c r="Z42998" s="121"/>
    </row>
    <row r="42999" spans="16:26" x14ac:dyDescent="0.25">
      <c r="P42999" s="121"/>
      <c r="R42999" s="121"/>
      <c r="T42999" s="121"/>
      <c r="V42999" s="121"/>
      <c r="X42999" s="121"/>
      <c r="Z42999" s="121"/>
    </row>
    <row r="43000" spans="16:26" x14ac:dyDescent="0.25">
      <c r="P43000" s="122"/>
      <c r="R43000" s="122"/>
      <c r="T43000" s="122"/>
      <c r="V43000" s="122"/>
      <c r="X43000" s="122"/>
      <c r="Z43000" s="122"/>
    </row>
    <row r="43001" spans="16:26" x14ac:dyDescent="0.25">
      <c r="P43001" s="118"/>
      <c r="R43001" s="118"/>
      <c r="T43001" s="118"/>
      <c r="V43001" s="118"/>
      <c r="X43001" s="118"/>
      <c r="Z43001" s="118"/>
    </row>
    <row r="43002" spans="16:26" x14ac:dyDescent="0.25">
      <c r="P43002" s="119"/>
      <c r="R43002" s="119"/>
      <c r="T43002" s="119"/>
      <c r="V43002" s="119"/>
      <c r="X43002" s="119"/>
      <c r="Z43002" s="119"/>
    </row>
    <row r="43003" spans="16:26" x14ac:dyDescent="0.25">
      <c r="P43003" s="119"/>
      <c r="R43003" s="119"/>
      <c r="T43003" s="119"/>
      <c r="V43003" s="119"/>
      <c r="X43003" s="119"/>
      <c r="Z43003" s="119"/>
    </row>
    <row r="43004" spans="16:26" x14ac:dyDescent="0.25">
      <c r="P43004" s="120"/>
      <c r="R43004" s="120"/>
      <c r="T43004" s="120"/>
      <c r="V43004" s="120"/>
      <c r="X43004" s="120"/>
      <c r="Z43004" s="120"/>
    </row>
    <row r="43005" spans="16:26" x14ac:dyDescent="0.25">
      <c r="P43005" s="119"/>
      <c r="R43005" s="119"/>
      <c r="T43005" s="119"/>
      <c r="V43005" s="119"/>
      <c r="X43005" s="119"/>
      <c r="Z43005" s="119"/>
    </row>
    <row r="43006" spans="16:26" x14ac:dyDescent="0.25">
      <c r="P43006" s="119"/>
      <c r="R43006" s="119"/>
      <c r="T43006" s="119"/>
      <c r="V43006" s="119"/>
      <c r="X43006" s="119"/>
      <c r="Z43006" s="119"/>
    </row>
    <row r="43007" spans="16:26" x14ac:dyDescent="0.25">
      <c r="P43007" s="120"/>
      <c r="R43007" s="120"/>
      <c r="T43007" s="120"/>
      <c r="V43007" s="120"/>
      <c r="X43007" s="120"/>
      <c r="Z43007" s="120"/>
    </row>
    <row r="43008" spans="16:26" x14ac:dyDescent="0.25">
      <c r="P43008" s="119"/>
      <c r="R43008" s="119"/>
      <c r="T43008" s="119"/>
      <c r="V43008" s="119"/>
      <c r="X43008" s="119"/>
      <c r="Z43008" s="119"/>
    </row>
    <row r="43009" spans="16:26" x14ac:dyDescent="0.25">
      <c r="P43009" s="120"/>
      <c r="R43009" s="120"/>
      <c r="T43009" s="120"/>
      <c r="V43009" s="120"/>
      <c r="X43009" s="120"/>
      <c r="Z43009" s="120"/>
    </row>
    <row r="43010" spans="16:26" x14ac:dyDescent="0.25">
      <c r="P43010" s="119"/>
      <c r="R43010" s="119"/>
      <c r="T43010" s="119"/>
      <c r="V43010" s="119"/>
      <c r="X43010" s="119"/>
      <c r="Z43010" s="119"/>
    </row>
    <row r="43011" spans="16:26" x14ac:dyDescent="0.25">
      <c r="P43011" s="119"/>
      <c r="R43011" s="119"/>
      <c r="T43011" s="119"/>
      <c r="V43011" s="119"/>
      <c r="X43011" s="119"/>
      <c r="Z43011" s="119"/>
    </row>
    <row r="43012" spans="16:26" x14ac:dyDescent="0.25">
      <c r="P43012" s="119"/>
      <c r="R43012" s="119"/>
      <c r="T43012" s="119"/>
      <c r="V43012" s="119"/>
      <c r="X43012" s="119"/>
      <c r="Z43012" s="119"/>
    </row>
    <row r="43013" spans="16:26" x14ac:dyDescent="0.25">
      <c r="P43013" s="121"/>
      <c r="R43013" s="121"/>
      <c r="T43013" s="121"/>
      <c r="V43013" s="121"/>
      <c r="X43013" s="121"/>
      <c r="Z43013" s="121"/>
    </row>
    <row r="43014" spans="16:26" x14ac:dyDescent="0.25">
      <c r="P43014" s="121"/>
      <c r="R43014" s="121"/>
      <c r="T43014" s="121"/>
      <c r="V43014" s="121"/>
      <c r="X43014" s="121"/>
      <c r="Z43014" s="121"/>
    </row>
    <row r="43015" spans="16:26" x14ac:dyDescent="0.25">
      <c r="P43015" s="121"/>
      <c r="R43015" s="121"/>
      <c r="T43015" s="121"/>
      <c r="V43015" s="121"/>
      <c r="X43015" s="121"/>
      <c r="Z43015" s="121"/>
    </row>
    <row r="43016" spans="16:26" x14ac:dyDescent="0.25">
      <c r="P43016" s="121"/>
      <c r="R43016" s="121"/>
      <c r="T43016" s="121"/>
      <c r="V43016" s="121"/>
      <c r="X43016" s="121"/>
      <c r="Z43016" s="121"/>
    </row>
    <row r="43017" spans="16:26" x14ac:dyDescent="0.25">
      <c r="P43017" s="122"/>
      <c r="R43017" s="122"/>
      <c r="T43017" s="122"/>
      <c r="V43017" s="122"/>
      <c r="X43017" s="122"/>
      <c r="Z43017" s="122"/>
    </row>
    <row r="43018" spans="16:26" x14ac:dyDescent="0.25">
      <c r="P43018" s="118"/>
      <c r="R43018" s="118"/>
      <c r="T43018" s="118"/>
      <c r="V43018" s="118"/>
      <c r="X43018" s="118"/>
      <c r="Z43018" s="118"/>
    </row>
    <row r="43019" spans="16:26" x14ac:dyDescent="0.25">
      <c r="P43019" s="119"/>
      <c r="R43019" s="119"/>
      <c r="T43019" s="119"/>
      <c r="V43019" s="119"/>
      <c r="X43019" s="119"/>
      <c r="Z43019" s="119"/>
    </row>
    <row r="43020" spans="16:26" x14ac:dyDescent="0.25">
      <c r="P43020" s="119"/>
      <c r="R43020" s="119"/>
      <c r="T43020" s="119"/>
      <c r="V43020" s="119"/>
      <c r="X43020" s="119"/>
      <c r="Z43020" s="119"/>
    </row>
    <row r="43021" spans="16:26" x14ac:dyDescent="0.25">
      <c r="P43021" s="120"/>
      <c r="R43021" s="120"/>
      <c r="T43021" s="120"/>
      <c r="V43021" s="120"/>
      <c r="X43021" s="120"/>
      <c r="Z43021" s="120"/>
    </row>
    <row r="43022" spans="16:26" x14ac:dyDescent="0.25">
      <c r="P43022" s="119"/>
      <c r="R43022" s="119"/>
      <c r="T43022" s="119"/>
      <c r="V43022" s="119"/>
      <c r="X43022" s="119"/>
      <c r="Z43022" s="119"/>
    </row>
    <row r="43023" spans="16:26" x14ac:dyDescent="0.25">
      <c r="P43023" s="119"/>
      <c r="R43023" s="119"/>
      <c r="T43023" s="119"/>
      <c r="V43023" s="119"/>
      <c r="X43023" s="119"/>
      <c r="Z43023" s="119"/>
    </row>
    <row r="43024" spans="16:26" x14ac:dyDescent="0.25">
      <c r="P43024" s="120"/>
      <c r="R43024" s="120"/>
      <c r="T43024" s="120"/>
      <c r="V43024" s="120"/>
      <c r="X43024" s="120"/>
      <c r="Z43024" s="120"/>
    </row>
    <row r="43025" spans="16:26" x14ac:dyDescent="0.25">
      <c r="P43025" s="119"/>
      <c r="R43025" s="119"/>
      <c r="T43025" s="119"/>
      <c r="V43025" s="119"/>
      <c r="X43025" s="119"/>
      <c r="Z43025" s="119"/>
    </row>
    <row r="43026" spans="16:26" x14ac:dyDescent="0.25">
      <c r="P43026" s="120"/>
      <c r="R43026" s="120"/>
      <c r="T43026" s="120"/>
      <c r="V43026" s="120"/>
      <c r="X43026" s="120"/>
      <c r="Z43026" s="120"/>
    </row>
    <row r="43027" spans="16:26" x14ac:dyDescent="0.25">
      <c r="P43027" s="119"/>
      <c r="R43027" s="119"/>
      <c r="T43027" s="119"/>
      <c r="V43027" s="119"/>
      <c r="X43027" s="119"/>
      <c r="Z43027" s="119"/>
    </row>
    <row r="43028" spans="16:26" x14ac:dyDescent="0.25">
      <c r="P43028" s="119"/>
      <c r="R43028" s="119"/>
      <c r="T43028" s="119"/>
      <c r="V43028" s="119"/>
      <c r="X43028" s="119"/>
      <c r="Z43028" s="119"/>
    </row>
    <row r="43029" spans="16:26" x14ac:dyDescent="0.25">
      <c r="P43029" s="119"/>
      <c r="R43029" s="119"/>
      <c r="T43029" s="119"/>
      <c r="V43029" s="119"/>
      <c r="X43029" s="119"/>
      <c r="Z43029" s="119"/>
    </row>
    <row r="43030" spans="16:26" x14ac:dyDescent="0.25">
      <c r="P43030" s="121"/>
      <c r="R43030" s="121"/>
      <c r="T43030" s="121"/>
      <c r="V43030" s="121"/>
      <c r="X43030" s="121"/>
      <c r="Z43030" s="121"/>
    </row>
    <row r="43031" spans="16:26" x14ac:dyDescent="0.25">
      <c r="P43031" s="121"/>
      <c r="R43031" s="121"/>
      <c r="T43031" s="121"/>
      <c r="V43031" s="121"/>
      <c r="X43031" s="121"/>
      <c r="Z43031" s="121"/>
    </row>
    <row r="43032" spans="16:26" x14ac:dyDescent="0.25">
      <c r="P43032" s="121"/>
      <c r="R43032" s="121"/>
      <c r="T43032" s="121"/>
      <c r="V43032" s="121"/>
      <c r="X43032" s="121"/>
      <c r="Z43032" s="121"/>
    </row>
    <row r="43033" spans="16:26" x14ac:dyDescent="0.25">
      <c r="P43033" s="121"/>
      <c r="R43033" s="121"/>
      <c r="T43033" s="121"/>
      <c r="V43033" s="121"/>
      <c r="X43033" s="121"/>
      <c r="Z43033" s="121"/>
    </row>
    <row r="43034" spans="16:26" x14ac:dyDescent="0.25">
      <c r="P43034" s="122"/>
      <c r="R43034" s="122"/>
      <c r="T43034" s="122"/>
      <c r="V43034" s="122"/>
      <c r="X43034" s="122"/>
      <c r="Z43034" s="122"/>
    </row>
    <row r="43035" spans="16:26" x14ac:dyDescent="0.25">
      <c r="P43035" s="118"/>
      <c r="R43035" s="118"/>
      <c r="T43035" s="118"/>
      <c r="V43035" s="118"/>
      <c r="X43035" s="118"/>
      <c r="Z43035" s="118"/>
    </row>
    <row r="43036" spans="16:26" x14ac:dyDescent="0.25">
      <c r="P43036" s="119"/>
      <c r="R43036" s="119"/>
      <c r="T43036" s="119"/>
      <c r="V43036" s="119"/>
      <c r="X43036" s="119"/>
      <c r="Z43036" s="119"/>
    </row>
    <row r="43037" spans="16:26" x14ac:dyDescent="0.25">
      <c r="P43037" s="119"/>
      <c r="R43037" s="119"/>
      <c r="T43037" s="119"/>
      <c r="V43037" s="119"/>
      <c r="X43037" s="119"/>
      <c r="Z43037" s="119"/>
    </row>
    <row r="43038" spans="16:26" x14ac:dyDescent="0.25">
      <c r="P43038" s="120"/>
      <c r="R43038" s="120"/>
      <c r="T43038" s="120"/>
      <c r="V43038" s="120"/>
      <c r="X43038" s="120"/>
      <c r="Z43038" s="120"/>
    </row>
    <row r="43039" spans="16:26" x14ac:dyDescent="0.25">
      <c r="P43039" s="119"/>
      <c r="R43039" s="119"/>
      <c r="T43039" s="119"/>
      <c r="V43039" s="119"/>
      <c r="X43039" s="119"/>
      <c r="Z43039" s="119"/>
    </row>
    <row r="43040" spans="16:26" x14ac:dyDescent="0.25">
      <c r="P43040" s="119"/>
      <c r="R43040" s="119"/>
      <c r="T43040" s="119"/>
      <c r="V43040" s="119"/>
      <c r="X43040" s="119"/>
      <c r="Z43040" s="119"/>
    </row>
    <row r="43041" spans="16:26" x14ac:dyDescent="0.25">
      <c r="P43041" s="120"/>
      <c r="R43041" s="120"/>
      <c r="T43041" s="120"/>
      <c r="V43041" s="120"/>
      <c r="X43041" s="120"/>
      <c r="Z43041" s="120"/>
    </row>
    <row r="43042" spans="16:26" x14ac:dyDescent="0.25">
      <c r="P43042" s="119"/>
      <c r="R43042" s="119"/>
      <c r="T43042" s="119"/>
      <c r="V43042" s="119"/>
      <c r="X43042" s="119"/>
      <c r="Z43042" s="119"/>
    </row>
    <row r="43043" spans="16:26" x14ac:dyDescent="0.25">
      <c r="P43043" s="120"/>
      <c r="R43043" s="120"/>
      <c r="T43043" s="120"/>
      <c r="V43043" s="120"/>
      <c r="X43043" s="120"/>
      <c r="Z43043" s="120"/>
    </row>
    <row r="43044" spans="16:26" x14ac:dyDescent="0.25">
      <c r="P43044" s="119"/>
      <c r="R43044" s="119"/>
      <c r="T43044" s="119"/>
      <c r="V43044" s="119"/>
      <c r="X43044" s="119"/>
      <c r="Z43044" s="119"/>
    </row>
    <row r="43045" spans="16:26" x14ac:dyDescent="0.25">
      <c r="P43045" s="119"/>
      <c r="R43045" s="119"/>
      <c r="T43045" s="119"/>
      <c r="V43045" s="119"/>
      <c r="X43045" s="119"/>
      <c r="Z43045" s="119"/>
    </row>
    <row r="43046" spans="16:26" x14ac:dyDescent="0.25">
      <c r="P43046" s="119"/>
      <c r="R43046" s="119"/>
      <c r="T43046" s="119"/>
      <c r="V43046" s="119"/>
      <c r="X43046" s="119"/>
      <c r="Z43046" s="119"/>
    </row>
    <row r="43047" spans="16:26" x14ac:dyDescent="0.25">
      <c r="P43047" s="121"/>
      <c r="R43047" s="121"/>
      <c r="T43047" s="121"/>
      <c r="V43047" s="121"/>
      <c r="X43047" s="121"/>
      <c r="Z43047" s="121"/>
    </row>
    <row r="43048" spans="16:26" x14ac:dyDescent="0.25">
      <c r="P43048" s="121"/>
      <c r="R43048" s="121"/>
      <c r="T43048" s="121"/>
      <c r="V43048" s="121"/>
      <c r="X43048" s="121"/>
      <c r="Z43048" s="121"/>
    </row>
    <row r="43049" spans="16:26" x14ac:dyDescent="0.25">
      <c r="P43049" s="121"/>
      <c r="R43049" s="121"/>
      <c r="T43049" s="121"/>
      <c r="V43049" s="121"/>
      <c r="X43049" s="121"/>
      <c r="Z43049" s="121"/>
    </row>
    <row r="43050" spans="16:26" x14ac:dyDescent="0.25">
      <c r="P43050" s="121"/>
      <c r="R43050" s="121"/>
      <c r="T43050" s="121"/>
      <c r="V43050" s="121"/>
      <c r="X43050" s="121"/>
      <c r="Z43050" s="121"/>
    </row>
    <row r="43051" spans="16:26" x14ac:dyDescent="0.25">
      <c r="P43051" s="122"/>
      <c r="R43051" s="122"/>
      <c r="T43051" s="122"/>
      <c r="V43051" s="122"/>
      <c r="X43051" s="122"/>
      <c r="Z43051" s="122"/>
    </row>
    <row r="43052" spans="16:26" x14ac:dyDescent="0.25">
      <c r="P43052" s="118"/>
      <c r="R43052" s="118"/>
      <c r="T43052" s="118"/>
      <c r="V43052" s="118"/>
      <c r="X43052" s="118"/>
      <c r="Z43052" s="118"/>
    </row>
    <row r="43053" spans="16:26" x14ac:dyDescent="0.25">
      <c r="P43053" s="119"/>
      <c r="R43053" s="119"/>
      <c r="T43053" s="119"/>
      <c r="V43053" s="119"/>
      <c r="X43053" s="119"/>
      <c r="Z43053" s="119"/>
    </row>
    <row r="43054" spans="16:26" x14ac:dyDescent="0.25">
      <c r="P43054" s="119"/>
      <c r="R43054" s="119"/>
      <c r="T43054" s="119"/>
      <c r="V43054" s="119"/>
      <c r="X43054" s="119"/>
      <c r="Z43054" s="119"/>
    </row>
    <row r="43055" spans="16:26" x14ac:dyDescent="0.25">
      <c r="P43055" s="120"/>
      <c r="R43055" s="120"/>
      <c r="T43055" s="120"/>
      <c r="V43055" s="120"/>
      <c r="X43055" s="120"/>
      <c r="Z43055" s="120"/>
    </row>
    <row r="43056" spans="16:26" x14ac:dyDescent="0.25">
      <c r="P43056" s="119"/>
      <c r="R43056" s="119"/>
      <c r="T43056" s="119"/>
      <c r="V43056" s="119"/>
      <c r="X43056" s="119"/>
      <c r="Z43056" s="119"/>
    </row>
    <row r="43057" spans="16:26" x14ac:dyDescent="0.25">
      <c r="P43057" s="119"/>
      <c r="R43057" s="119"/>
      <c r="T43057" s="119"/>
      <c r="V43057" s="119"/>
      <c r="X43057" s="119"/>
      <c r="Z43057" s="119"/>
    </row>
    <row r="43058" spans="16:26" x14ac:dyDescent="0.25">
      <c r="P43058" s="120"/>
      <c r="R43058" s="120"/>
      <c r="T43058" s="120"/>
      <c r="V43058" s="120"/>
      <c r="X43058" s="120"/>
      <c r="Z43058" s="120"/>
    </row>
    <row r="43059" spans="16:26" x14ac:dyDescent="0.25">
      <c r="P43059" s="119"/>
      <c r="R43059" s="119"/>
      <c r="T43059" s="119"/>
      <c r="V43059" s="119"/>
      <c r="X43059" s="119"/>
      <c r="Z43059" s="119"/>
    </row>
    <row r="43060" spans="16:26" x14ac:dyDescent="0.25">
      <c r="P43060" s="120"/>
      <c r="R43060" s="120"/>
      <c r="T43060" s="120"/>
      <c r="V43060" s="120"/>
      <c r="X43060" s="120"/>
      <c r="Z43060" s="120"/>
    </row>
    <row r="43061" spans="16:26" x14ac:dyDescent="0.25">
      <c r="P43061" s="119"/>
      <c r="R43061" s="119"/>
      <c r="T43061" s="119"/>
      <c r="V43061" s="119"/>
      <c r="X43061" s="119"/>
      <c r="Z43061" s="119"/>
    </row>
    <row r="43062" spans="16:26" x14ac:dyDescent="0.25">
      <c r="P43062" s="119"/>
      <c r="R43062" s="119"/>
      <c r="T43062" s="119"/>
      <c r="V43062" s="119"/>
      <c r="X43062" s="119"/>
      <c r="Z43062" s="119"/>
    </row>
    <row r="43063" spans="16:26" x14ac:dyDescent="0.25">
      <c r="P43063" s="119"/>
      <c r="R43063" s="119"/>
      <c r="T43063" s="119"/>
      <c r="V43063" s="119"/>
      <c r="X43063" s="119"/>
      <c r="Z43063" s="119"/>
    </row>
    <row r="43064" spans="16:26" x14ac:dyDescent="0.25">
      <c r="P43064" s="121"/>
      <c r="R43064" s="121"/>
      <c r="T43064" s="121"/>
      <c r="V43064" s="121"/>
      <c r="X43064" s="121"/>
      <c r="Z43064" s="121"/>
    </row>
    <row r="43065" spans="16:26" x14ac:dyDescent="0.25">
      <c r="P43065" s="121"/>
      <c r="R43065" s="121"/>
      <c r="T43065" s="121"/>
      <c r="V43065" s="121"/>
      <c r="X43065" s="121"/>
      <c r="Z43065" s="121"/>
    </row>
    <row r="43066" spans="16:26" x14ac:dyDescent="0.25">
      <c r="P43066" s="121"/>
      <c r="R43066" s="121"/>
      <c r="T43066" s="121"/>
      <c r="V43066" s="121"/>
      <c r="X43066" s="121"/>
      <c r="Z43066" s="121"/>
    </row>
    <row r="43067" spans="16:26" x14ac:dyDescent="0.25">
      <c r="P43067" s="121"/>
      <c r="R43067" s="121"/>
      <c r="T43067" s="121"/>
      <c r="V43067" s="121"/>
      <c r="X43067" s="121"/>
      <c r="Z43067" s="121"/>
    </row>
    <row r="43068" spans="16:26" x14ac:dyDescent="0.25">
      <c r="P43068" s="122"/>
      <c r="R43068" s="122"/>
      <c r="T43068" s="122"/>
      <c r="V43068" s="122"/>
      <c r="X43068" s="122"/>
      <c r="Z43068" s="122"/>
    </row>
    <row r="43069" spans="16:26" x14ac:dyDescent="0.25">
      <c r="P43069" s="118"/>
      <c r="R43069" s="118"/>
      <c r="T43069" s="118"/>
      <c r="V43069" s="118"/>
      <c r="X43069" s="118"/>
      <c r="Z43069" s="118"/>
    </row>
    <row r="43070" spans="16:26" x14ac:dyDescent="0.25">
      <c r="P43070" s="119"/>
      <c r="R43070" s="119"/>
      <c r="T43070" s="119"/>
      <c r="V43070" s="119"/>
      <c r="X43070" s="119"/>
      <c r="Z43070" s="119"/>
    </row>
    <row r="43071" spans="16:26" x14ac:dyDescent="0.25">
      <c r="P43071" s="119"/>
      <c r="R43071" s="119"/>
      <c r="T43071" s="119"/>
      <c r="V43071" s="119"/>
      <c r="X43071" s="119"/>
      <c r="Z43071" s="119"/>
    </row>
    <row r="43072" spans="16:26" x14ac:dyDescent="0.25">
      <c r="P43072" s="120"/>
      <c r="R43072" s="120"/>
      <c r="T43072" s="120"/>
      <c r="V43072" s="120"/>
      <c r="X43072" s="120"/>
      <c r="Z43072" s="120"/>
    </row>
    <row r="43073" spans="16:26" x14ac:dyDescent="0.25">
      <c r="P43073" s="119"/>
      <c r="R43073" s="119"/>
      <c r="T43073" s="119"/>
      <c r="V43073" s="119"/>
      <c r="X43073" s="119"/>
      <c r="Z43073" s="119"/>
    </row>
    <row r="43074" spans="16:26" x14ac:dyDescent="0.25">
      <c r="P43074" s="119"/>
      <c r="R43074" s="119"/>
      <c r="T43074" s="119"/>
      <c r="V43074" s="119"/>
      <c r="X43074" s="119"/>
      <c r="Z43074" s="119"/>
    </row>
    <row r="43075" spans="16:26" x14ac:dyDescent="0.25">
      <c r="P43075" s="120"/>
      <c r="R43075" s="120"/>
      <c r="T43075" s="120"/>
      <c r="V43075" s="120"/>
      <c r="X43075" s="120"/>
      <c r="Z43075" s="120"/>
    </row>
    <row r="43076" spans="16:26" x14ac:dyDescent="0.25">
      <c r="P43076" s="119"/>
      <c r="R43076" s="119"/>
      <c r="T43076" s="119"/>
      <c r="V43076" s="119"/>
      <c r="X43076" s="119"/>
      <c r="Z43076" s="119"/>
    </row>
    <row r="43077" spans="16:26" x14ac:dyDescent="0.25">
      <c r="P43077" s="120"/>
      <c r="R43077" s="120"/>
      <c r="T43077" s="120"/>
      <c r="V43077" s="120"/>
      <c r="X43077" s="120"/>
      <c r="Z43077" s="120"/>
    </row>
    <row r="43078" spans="16:26" x14ac:dyDescent="0.25">
      <c r="P43078" s="119"/>
      <c r="R43078" s="119"/>
      <c r="T43078" s="119"/>
      <c r="V43078" s="119"/>
      <c r="X43078" s="119"/>
      <c r="Z43078" s="119"/>
    </row>
    <row r="43079" spans="16:26" x14ac:dyDescent="0.25">
      <c r="P43079" s="119"/>
      <c r="R43079" s="119"/>
      <c r="T43079" s="119"/>
      <c r="V43079" s="119"/>
      <c r="X43079" s="119"/>
      <c r="Z43079" s="119"/>
    </row>
    <row r="43080" spans="16:26" x14ac:dyDescent="0.25">
      <c r="P43080" s="119"/>
      <c r="R43080" s="119"/>
      <c r="T43080" s="119"/>
      <c r="V43080" s="119"/>
      <c r="X43080" s="119"/>
      <c r="Z43080" s="119"/>
    </row>
    <row r="43081" spans="16:26" x14ac:dyDescent="0.25">
      <c r="P43081" s="121"/>
      <c r="R43081" s="121"/>
      <c r="T43081" s="121"/>
      <c r="V43081" s="121"/>
      <c r="X43081" s="121"/>
      <c r="Z43081" s="121"/>
    </row>
    <row r="43082" spans="16:26" x14ac:dyDescent="0.25">
      <c r="P43082" s="121"/>
      <c r="R43082" s="121"/>
      <c r="T43082" s="121"/>
      <c r="V43082" s="121"/>
      <c r="X43082" s="121"/>
      <c r="Z43082" s="121"/>
    </row>
    <row r="43083" spans="16:26" x14ac:dyDescent="0.25">
      <c r="P43083" s="121"/>
      <c r="R43083" s="121"/>
      <c r="T43083" s="121"/>
      <c r="V43083" s="121"/>
      <c r="X43083" s="121"/>
      <c r="Z43083" s="121"/>
    </row>
    <row r="43084" spans="16:26" x14ac:dyDescent="0.25">
      <c r="P43084" s="121"/>
      <c r="R43084" s="121"/>
      <c r="T43084" s="121"/>
      <c r="V43084" s="121"/>
      <c r="X43084" s="121"/>
      <c r="Z43084" s="121"/>
    </row>
    <row r="43085" spans="16:26" x14ac:dyDescent="0.25">
      <c r="P43085" s="122"/>
      <c r="R43085" s="122"/>
      <c r="T43085" s="122"/>
      <c r="V43085" s="122"/>
      <c r="X43085" s="122"/>
      <c r="Z43085" s="122"/>
    </row>
    <row r="43086" spans="16:26" x14ac:dyDescent="0.25">
      <c r="P43086" s="118"/>
      <c r="R43086" s="118"/>
      <c r="T43086" s="118"/>
      <c r="V43086" s="118"/>
      <c r="X43086" s="118"/>
      <c r="Z43086" s="118"/>
    </row>
    <row r="43087" spans="16:26" x14ac:dyDescent="0.25">
      <c r="P43087" s="119"/>
      <c r="R43087" s="119"/>
      <c r="T43087" s="119"/>
      <c r="V43087" s="119"/>
      <c r="X43087" s="119"/>
      <c r="Z43087" s="119"/>
    </row>
    <row r="43088" spans="16:26" x14ac:dyDescent="0.25">
      <c r="P43088" s="119"/>
      <c r="R43088" s="119"/>
      <c r="T43088" s="119"/>
      <c r="V43088" s="119"/>
      <c r="X43088" s="119"/>
      <c r="Z43088" s="119"/>
    </row>
    <row r="43089" spans="16:26" x14ac:dyDescent="0.25">
      <c r="P43089" s="120"/>
      <c r="R43089" s="120"/>
      <c r="T43089" s="120"/>
      <c r="V43089" s="120"/>
      <c r="X43089" s="120"/>
      <c r="Z43089" s="120"/>
    </row>
    <row r="43090" spans="16:26" x14ac:dyDescent="0.25">
      <c r="P43090" s="119"/>
      <c r="R43090" s="119"/>
      <c r="T43090" s="119"/>
      <c r="V43090" s="119"/>
      <c r="X43090" s="119"/>
      <c r="Z43090" s="119"/>
    </row>
    <row r="43091" spans="16:26" x14ac:dyDescent="0.25">
      <c r="P43091" s="119"/>
      <c r="R43091" s="119"/>
      <c r="T43091" s="119"/>
      <c r="V43091" s="119"/>
      <c r="X43091" s="119"/>
      <c r="Z43091" s="119"/>
    </row>
    <row r="43092" spans="16:26" x14ac:dyDescent="0.25">
      <c r="P43092" s="120"/>
      <c r="R43092" s="120"/>
      <c r="T43092" s="120"/>
      <c r="V43092" s="120"/>
      <c r="X43092" s="120"/>
      <c r="Z43092" s="120"/>
    </row>
    <row r="43093" spans="16:26" x14ac:dyDescent="0.25">
      <c r="P43093" s="119"/>
      <c r="R43093" s="119"/>
      <c r="T43093" s="119"/>
      <c r="V43093" s="119"/>
      <c r="X43093" s="119"/>
      <c r="Z43093" s="119"/>
    </row>
    <row r="43094" spans="16:26" x14ac:dyDescent="0.25">
      <c r="P43094" s="120"/>
      <c r="R43094" s="120"/>
      <c r="T43094" s="120"/>
      <c r="V43094" s="120"/>
      <c r="X43094" s="120"/>
      <c r="Z43094" s="120"/>
    </row>
    <row r="43095" spans="16:26" x14ac:dyDescent="0.25">
      <c r="P43095" s="119"/>
      <c r="R43095" s="119"/>
      <c r="T43095" s="119"/>
      <c r="V43095" s="119"/>
      <c r="X43095" s="119"/>
      <c r="Z43095" s="119"/>
    </row>
    <row r="43096" spans="16:26" x14ac:dyDescent="0.25">
      <c r="P43096" s="119"/>
      <c r="R43096" s="119"/>
      <c r="T43096" s="119"/>
      <c r="V43096" s="119"/>
      <c r="X43096" s="119"/>
      <c r="Z43096" s="119"/>
    </row>
    <row r="43097" spans="16:26" x14ac:dyDescent="0.25">
      <c r="P43097" s="119"/>
      <c r="R43097" s="119"/>
      <c r="T43097" s="119"/>
      <c r="V43097" s="119"/>
      <c r="X43097" s="119"/>
      <c r="Z43097" s="119"/>
    </row>
    <row r="43098" spans="16:26" x14ac:dyDescent="0.25">
      <c r="P43098" s="121"/>
      <c r="R43098" s="121"/>
      <c r="T43098" s="121"/>
      <c r="V43098" s="121"/>
      <c r="X43098" s="121"/>
      <c r="Z43098" s="121"/>
    </row>
    <row r="43099" spans="16:26" x14ac:dyDescent="0.25">
      <c r="P43099" s="121"/>
      <c r="R43099" s="121"/>
      <c r="T43099" s="121"/>
      <c r="V43099" s="121"/>
      <c r="X43099" s="121"/>
      <c r="Z43099" s="121"/>
    </row>
    <row r="43100" spans="16:26" x14ac:dyDescent="0.25">
      <c r="P43100" s="121"/>
      <c r="R43100" s="121"/>
      <c r="T43100" s="121"/>
      <c r="V43100" s="121"/>
      <c r="X43100" s="121"/>
      <c r="Z43100" s="121"/>
    </row>
    <row r="43101" spans="16:26" x14ac:dyDescent="0.25">
      <c r="P43101" s="121"/>
      <c r="R43101" s="121"/>
      <c r="T43101" s="121"/>
      <c r="V43101" s="121"/>
      <c r="X43101" s="121"/>
      <c r="Z43101" s="121"/>
    </row>
    <row r="43102" spans="16:26" x14ac:dyDescent="0.25">
      <c r="P43102" s="122"/>
      <c r="R43102" s="122"/>
      <c r="T43102" s="122"/>
      <c r="V43102" s="122"/>
      <c r="X43102" s="122"/>
      <c r="Z43102" s="122"/>
    </row>
    <row r="43103" spans="16:26" x14ac:dyDescent="0.25">
      <c r="P43103" s="118"/>
      <c r="R43103" s="118"/>
      <c r="T43103" s="118"/>
      <c r="V43103" s="118"/>
      <c r="X43103" s="118"/>
      <c r="Z43103" s="118"/>
    </row>
    <row r="43104" spans="16:26" x14ac:dyDescent="0.25">
      <c r="P43104" s="119"/>
      <c r="R43104" s="119"/>
      <c r="T43104" s="119"/>
      <c r="V43104" s="119"/>
      <c r="X43104" s="119"/>
      <c r="Z43104" s="119"/>
    </row>
    <row r="43105" spans="16:26" x14ac:dyDescent="0.25">
      <c r="P43105" s="119"/>
      <c r="R43105" s="119"/>
      <c r="T43105" s="119"/>
      <c r="V43105" s="119"/>
      <c r="X43105" s="119"/>
      <c r="Z43105" s="119"/>
    </row>
    <row r="43106" spans="16:26" x14ac:dyDescent="0.25">
      <c r="P43106" s="120"/>
      <c r="R43106" s="120"/>
      <c r="T43106" s="120"/>
      <c r="V43106" s="120"/>
      <c r="X43106" s="120"/>
      <c r="Z43106" s="120"/>
    </row>
    <row r="43107" spans="16:26" x14ac:dyDescent="0.25">
      <c r="P43107" s="119"/>
      <c r="R43107" s="119"/>
      <c r="T43107" s="119"/>
      <c r="V43107" s="119"/>
      <c r="X43107" s="119"/>
      <c r="Z43107" s="119"/>
    </row>
    <row r="43108" spans="16:26" x14ac:dyDescent="0.25">
      <c r="P43108" s="119"/>
      <c r="R43108" s="119"/>
      <c r="T43108" s="119"/>
      <c r="V43108" s="119"/>
      <c r="X43108" s="119"/>
      <c r="Z43108" s="119"/>
    </row>
    <row r="43109" spans="16:26" x14ac:dyDescent="0.25">
      <c r="P43109" s="120"/>
      <c r="R43109" s="120"/>
      <c r="T43109" s="120"/>
      <c r="V43109" s="120"/>
      <c r="X43109" s="120"/>
      <c r="Z43109" s="120"/>
    </row>
    <row r="43110" spans="16:26" x14ac:dyDescent="0.25">
      <c r="P43110" s="119"/>
      <c r="R43110" s="119"/>
      <c r="T43110" s="119"/>
      <c r="V43110" s="119"/>
      <c r="X43110" s="119"/>
      <c r="Z43110" s="119"/>
    </row>
    <row r="43111" spans="16:26" x14ac:dyDescent="0.25">
      <c r="P43111" s="120"/>
      <c r="R43111" s="120"/>
      <c r="T43111" s="120"/>
      <c r="V43111" s="120"/>
      <c r="X43111" s="120"/>
      <c r="Z43111" s="120"/>
    </row>
    <row r="43112" spans="16:26" x14ac:dyDescent="0.25">
      <c r="P43112" s="119"/>
      <c r="R43112" s="119"/>
      <c r="T43112" s="119"/>
      <c r="V43112" s="119"/>
      <c r="X43112" s="119"/>
      <c r="Z43112" s="119"/>
    </row>
    <row r="43113" spans="16:26" x14ac:dyDescent="0.25">
      <c r="P43113" s="119"/>
      <c r="R43113" s="119"/>
      <c r="T43113" s="119"/>
      <c r="V43113" s="119"/>
      <c r="X43113" s="119"/>
      <c r="Z43113" s="119"/>
    </row>
    <row r="43114" spans="16:26" x14ac:dyDescent="0.25">
      <c r="P43114" s="119"/>
      <c r="R43114" s="119"/>
      <c r="T43114" s="119"/>
      <c r="V43114" s="119"/>
      <c r="X43114" s="119"/>
      <c r="Z43114" s="119"/>
    </row>
    <row r="43115" spans="16:26" x14ac:dyDescent="0.25">
      <c r="P43115" s="121"/>
      <c r="R43115" s="121"/>
      <c r="T43115" s="121"/>
      <c r="V43115" s="121"/>
      <c r="X43115" s="121"/>
      <c r="Z43115" s="121"/>
    </row>
    <row r="43116" spans="16:26" x14ac:dyDescent="0.25">
      <c r="P43116" s="121"/>
      <c r="R43116" s="121"/>
      <c r="T43116" s="121"/>
      <c r="V43116" s="121"/>
      <c r="X43116" s="121"/>
      <c r="Z43116" s="121"/>
    </row>
    <row r="43117" spans="16:26" x14ac:dyDescent="0.25">
      <c r="P43117" s="121"/>
      <c r="R43117" s="121"/>
      <c r="T43117" s="121"/>
      <c r="V43117" s="121"/>
      <c r="X43117" s="121"/>
      <c r="Z43117" s="121"/>
    </row>
    <row r="43118" spans="16:26" x14ac:dyDescent="0.25">
      <c r="P43118" s="121"/>
      <c r="R43118" s="121"/>
      <c r="T43118" s="121"/>
      <c r="V43118" s="121"/>
      <c r="X43118" s="121"/>
      <c r="Z43118" s="121"/>
    </row>
    <row r="43119" spans="16:26" x14ac:dyDescent="0.25">
      <c r="P43119" s="122"/>
      <c r="R43119" s="122"/>
      <c r="T43119" s="122"/>
      <c r="V43119" s="122"/>
      <c r="X43119" s="122"/>
      <c r="Z43119" s="122"/>
    </row>
    <row r="43120" spans="16:26" x14ac:dyDescent="0.25">
      <c r="P43120" s="118"/>
      <c r="R43120" s="118"/>
      <c r="T43120" s="118"/>
      <c r="V43120" s="118"/>
      <c r="X43120" s="118"/>
      <c r="Z43120" s="118"/>
    </row>
    <row r="43121" spans="16:26" x14ac:dyDescent="0.25">
      <c r="P43121" s="119"/>
      <c r="R43121" s="119"/>
      <c r="T43121" s="119"/>
      <c r="V43121" s="119"/>
      <c r="X43121" s="119"/>
      <c r="Z43121" s="119"/>
    </row>
    <row r="43122" spans="16:26" x14ac:dyDescent="0.25">
      <c r="P43122" s="119"/>
      <c r="R43122" s="119"/>
      <c r="T43122" s="119"/>
      <c r="V43122" s="119"/>
      <c r="X43122" s="119"/>
      <c r="Z43122" s="119"/>
    </row>
    <row r="43123" spans="16:26" x14ac:dyDescent="0.25">
      <c r="P43123" s="120"/>
      <c r="R43123" s="120"/>
      <c r="T43123" s="120"/>
      <c r="V43123" s="120"/>
      <c r="X43123" s="120"/>
      <c r="Z43123" s="120"/>
    </row>
    <row r="43124" spans="16:26" x14ac:dyDescent="0.25">
      <c r="P43124" s="119"/>
      <c r="R43124" s="119"/>
      <c r="T43124" s="119"/>
      <c r="V43124" s="119"/>
      <c r="X43124" s="119"/>
      <c r="Z43124" s="119"/>
    </row>
    <row r="43125" spans="16:26" x14ac:dyDescent="0.25">
      <c r="P43125" s="119"/>
      <c r="R43125" s="119"/>
      <c r="T43125" s="119"/>
      <c r="V43125" s="119"/>
      <c r="X43125" s="119"/>
      <c r="Z43125" s="119"/>
    </row>
    <row r="43126" spans="16:26" x14ac:dyDescent="0.25">
      <c r="P43126" s="120"/>
      <c r="R43126" s="120"/>
      <c r="T43126" s="120"/>
      <c r="V43126" s="120"/>
      <c r="X43126" s="120"/>
      <c r="Z43126" s="120"/>
    </row>
    <row r="43127" spans="16:26" x14ac:dyDescent="0.25">
      <c r="P43127" s="119"/>
      <c r="R43127" s="119"/>
      <c r="T43127" s="119"/>
      <c r="V43127" s="119"/>
      <c r="X43127" s="119"/>
      <c r="Z43127" s="119"/>
    </row>
    <row r="43128" spans="16:26" x14ac:dyDescent="0.25">
      <c r="P43128" s="120"/>
      <c r="R43128" s="120"/>
      <c r="T43128" s="120"/>
      <c r="V43128" s="120"/>
      <c r="X43128" s="120"/>
      <c r="Z43128" s="120"/>
    </row>
    <row r="43129" spans="16:26" x14ac:dyDescent="0.25">
      <c r="P43129" s="119"/>
      <c r="R43129" s="119"/>
      <c r="T43129" s="119"/>
      <c r="V43129" s="119"/>
      <c r="X43129" s="119"/>
      <c r="Z43129" s="119"/>
    </row>
    <row r="43130" spans="16:26" x14ac:dyDescent="0.25">
      <c r="P43130" s="119"/>
      <c r="R43130" s="119"/>
      <c r="T43130" s="119"/>
      <c r="V43130" s="119"/>
      <c r="X43130" s="119"/>
      <c r="Z43130" s="119"/>
    </row>
    <row r="43131" spans="16:26" x14ac:dyDescent="0.25">
      <c r="P43131" s="119"/>
      <c r="R43131" s="119"/>
      <c r="T43131" s="119"/>
      <c r="V43131" s="119"/>
      <c r="X43131" s="119"/>
      <c r="Z43131" s="119"/>
    </row>
    <row r="43132" spans="16:26" x14ac:dyDescent="0.25">
      <c r="P43132" s="121"/>
      <c r="R43132" s="121"/>
      <c r="T43132" s="121"/>
      <c r="V43132" s="121"/>
      <c r="X43132" s="121"/>
      <c r="Z43132" s="121"/>
    </row>
    <row r="43133" spans="16:26" x14ac:dyDescent="0.25">
      <c r="P43133" s="121"/>
      <c r="R43133" s="121"/>
      <c r="T43133" s="121"/>
      <c r="V43133" s="121"/>
      <c r="X43133" s="121"/>
      <c r="Z43133" s="121"/>
    </row>
    <row r="43134" spans="16:26" x14ac:dyDescent="0.25">
      <c r="P43134" s="121"/>
      <c r="R43134" s="121"/>
      <c r="T43134" s="121"/>
      <c r="V43134" s="121"/>
      <c r="X43134" s="121"/>
      <c r="Z43134" s="121"/>
    </row>
    <row r="43135" spans="16:26" x14ac:dyDescent="0.25">
      <c r="P43135" s="121"/>
      <c r="R43135" s="121"/>
      <c r="T43135" s="121"/>
      <c r="V43135" s="121"/>
      <c r="X43135" s="121"/>
      <c r="Z43135" s="121"/>
    </row>
    <row r="43136" spans="16:26" x14ac:dyDescent="0.25">
      <c r="P43136" s="122"/>
      <c r="R43136" s="122"/>
      <c r="T43136" s="122"/>
      <c r="V43136" s="122"/>
      <c r="X43136" s="122"/>
      <c r="Z43136" s="122"/>
    </row>
    <row r="43137" spans="16:26" x14ac:dyDescent="0.25">
      <c r="P43137" s="118"/>
      <c r="R43137" s="118"/>
      <c r="T43137" s="118"/>
      <c r="V43137" s="118"/>
      <c r="X43137" s="118"/>
      <c r="Z43137" s="118"/>
    </row>
    <row r="43138" spans="16:26" x14ac:dyDescent="0.25">
      <c r="P43138" s="119"/>
      <c r="R43138" s="119"/>
      <c r="T43138" s="119"/>
      <c r="V43138" s="119"/>
      <c r="X43138" s="119"/>
      <c r="Z43138" s="119"/>
    </row>
    <row r="43139" spans="16:26" x14ac:dyDescent="0.25">
      <c r="P43139" s="119"/>
      <c r="R43139" s="119"/>
      <c r="T43139" s="119"/>
      <c r="V43139" s="119"/>
      <c r="X43139" s="119"/>
      <c r="Z43139" s="119"/>
    </row>
    <row r="43140" spans="16:26" x14ac:dyDescent="0.25">
      <c r="P43140" s="120"/>
      <c r="R43140" s="120"/>
      <c r="T43140" s="120"/>
      <c r="V43140" s="120"/>
      <c r="X43140" s="120"/>
      <c r="Z43140" s="120"/>
    </row>
    <row r="43141" spans="16:26" x14ac:dyDescent="0.25">
      <c r="P43141" s="119"/>
      <c r="R43141" s="119"/>
      <c r="T43141" s="119"/>
      <c r="V43141" s="119"/>
      <c r="X43141" s="119"/>
      <c r="Z43141" s="119"/>
    </row>
    <row r="43142" spans="16:26" x14ac:dyDescent="0.25">
      <c r="P43142" s="119"/>
      <c r="R43142" s="119"/>
      <c r="T43142" s="119"/>
      <c r="V43142" s="119"/>
      <c r="X43142" s="119"/>
      <c r="Z43142" s="119"/>
    </row>
    <row r="43143" spans="16:26" x14ac:dyDescent="0.25">
      <c r="P43143" s="120"/>
      <c r="R43143" s="120"/>
      <c r="T43143" s="120"/>
      <c r="V43143" s="120"/>
      <c r="X43143" s="120"/>
      <c r="Z43143" s="120"/>
    </row>
    <row r="43144" spans="16:26" x14ac:dyDescent="0.25">
      <c r="P43144" s="119"/>
      <c r="R43144" s="119"/>
      <c r="T43144" s="119"/>
      <c r="V43144" s="119"/>
      <c r="X43144" s="119"/>
      <c r="Z43144" s="119"/>
    </row>
    <row r="43145" spans="16:26" x14ac:dyDescent="0.25">
      <c r="P43145" s="120"/>
      <c r="R43145" s="120"/>
      <c r="T43145" s="120"/>
      <c r="V43145" s="120"/>
      <c r="X43145" s="120"/>
      <c r="Z43145" s="120"/>
    </row>
    <row r="43146" spans="16:26" x14ac:dyDescent="0.25">
      <c r="P43146" s="119"/>
      <c r="R43146" s="119"/>
      <c r="T43146" s="119"/>
      <c r="V43146" s="119"/>
      <c r="X43146" s="119"/>
      <c r="Z43146" s="119"/>
    </row>
    <row r="43147" spans="16:26" x14ac:dyDescent="0.25">
      <c r="P43147" s="119"/>
      <c r="R43147" s="119"/>
      <c r="T43147" s="119"/>
      <c r="V43147" s="119"/>
      <c r="X43147" s="119"/>
      <c r="Z43147" s="119"/>
    </row>
    <row r="43148" spans="16:26" x14ac:dyDescent="0.25">
      <c r="P43148" s="119"/>
      <c r="R43148" s="119"/>
      <c r="T43148" s="119"/>
      <c r="V43148" s="119"/>
      <c r="X43148" s="119"/>
      <c r="Z43148" s="119"/>
    </row>
    <row r="43149" spans="16:26" x14ac:dyDescent="0.25">
      <c r="P43149" s="121"/>
      <c r="R43149" s="121"/>
      <c r="T43149" s="121"/>
      <c r="V43149" s="121"/>
      <c r="X43149" s="121"/>
      <c r="Z43149" s="121"/>
    </row>
    <row r="43150" spans="16:26" x14ac:dyDescent="0.25">
      <c r="P43150" s="121"/>
      <c r="R43150" s="121"/>
      <c r="T43150" s="121"/>
      <c r="V43150" s="121"/>
      <c r="X43150" s="121"/>
      <c r="Z43150" s="121"/>
    </row>
    <row r="43151" spans="16:26" x14ac:dyDescent="0.25">
      <c r="P43151" s="121"/>
      <c r="R43151" s="121"/>
      <c r="T43151" s="121"/>
      <c r="V43151" s="121"/>
      <c r="X43151" s="121"/>
      <c r="Z43151" s="121"/>
    </row>
    <row r="43152" spans="16:26" x14ac:dyDescent="0.25">
      <c r="P43152" s="121"/>
      <c r="R43152" s="121"/>
      <c r="T43152" s="121"/>
      <c r="V43152" s="121"/>
      <c r="X43152" s="121"/>
      <c r="Z43152" s="121"/>
    </row>
    <row r="43153" spans="16:26" x14ac:dyDescent="0.25">
      <c r="P43153" s="122"/>
      <c r="R43153" s="122"/>
      <c r="T43153" s="122"/>
      <c r="V43153" s="122"/>
      <c r="X43153" s="122"/>
      <c r="Z43153" s="122"/>
    </row>
    <row r="43154" spans="16:26" x14ac:dyDescent="0.25">
      <c r="P43154" s="118"/>
      <c r="R43154" s="118"/>
      <c r="T43154" s="118"/>
      <c r="V43154" s="118"/>
      <c r="X43154" s="118"/>
      <c r="Z43154" s="118"/>
    </row>
    <row r="43155" spans="16:26" x14ac:dyDescent="0.25">
      <c r="P43155" s="119"/>
      <c r="R43155" s="119"/>
      <c r="T43155" s="119"/>
      <c r="V43155" s="119"/>
      <c r="X43155" s="119"/>
      <c r="Z43155" s="119"/>
    </row>
    <row r="43156" spans="16:26" x14ac:dyDescent="0.25">
      <c r="P43156" s="119"/>
      <c r="R43156" s="119"/>
      <c r="T43156" s="119"/>
      <c r="V43156" s="119"/>
      <c r="X43156" s="119"/>
      <c r="Z43156" s="119"/>
    </row>
    <row r="43157" spans="16:26" x14ac:dyDescent="0.25">
      <c r="P43157" s="120"/>
      <c r="R43157" s="120"/>
      <c r="T43157" s="120"/>
      <c r="V43157" s="120"/>
      <c r="X43157" s="120"/>
      <c r="Z43157" s="120"/>
    </row>
    <row r="43158" spans="16:26" x14ac:dyDescent="0.25">
      <c r="P43158" s="119"/>
      <c r="R43158" s="119"/>
      <c r="T43158" s="119"/>
      <c r="V43158" s="119"/>
      <c r="X43158" s="119"/>
      <c r="Z43158" s="119"/>
    </row>
    <row r="43159" spans="16:26" x14ac:dyDescent="0.25">
      <c r="P43159" s="119"/>
      <c r="R43159" s="119"/>
      <c r="T43159" s="119"/>
      <c r="V43159" s="119"/>
      <c r="X43159" s="119"/>
      <c r="Z43159" s="119"/>
    </row>
    <row r="43160" spans="16:26" x14ac:dyDescent="0.25">
      <c r="P43160" s="120"/>
      <c r="R43160" s="120"/>
      <c r="T43160" s="120"/>
      <c r="V43160" s="120"/>
      <c r="X43160" s="120"/>
      <c r="Z43160" s="120"/>
    </row>
    <row r="43161" spans="16:26" x14ac:dyDescent="0.25">
      <c r="P43161" s="119"/>
      <c r="R43161" s="119"/>
      <c r="T43161" s="119"/>
      <c r="V43161" s="119"/>
      <c r="X43161" s="119"/>
      <c r="Z43161" s="119"/>
    </row>
    <row r="43162" spans="16:26" x14ac:dyDescent="0.25">
      <c r="P43162" s="120"/>
      <c r="R43162" s="120"/>
      <c r="T43162" s="120"/>
      <c r="V43162" s="120"/>
      <c r="X43162" s="120"/>
      <c r="Z43162" s="120"/>
    </row>
    <row r="43163" spans="16:26" x14ac:dyDescent="0.25">
      <c r="P43163" s="119"/>
      <c r="R43163" s="119"/>
      <c r="T43163" s="119"/>
      <c r="V43163" s="119"/>
      <c r="X43163" s="119"/>
      <c r="Z43163" s="119"/>
    </row>
    <row r="43164" spans="16:26" x14ac:dyDescent="0.25">
      <c r="P43164" s="119"/>
      <c r="R43164" s="119"/>
      <c r="T43164" s="119"/>
      <c r="V43164" s="119"/>
      <c r="X43164" s="119"/>
      <c r="Z43164" s="119"/>
    </row>
    <row r="43165" spans="16:26" x14ac:dyDescent="0.25">
      <c r="P43165" s="119"/>
      <c r="R43165" s="119"/>
      <c r="T43165" s="119"/>
      <c r="V43165" s="119"/>
      <c r="X43165" s="119"/>
      <c r="Z43165" s="119"/>
    </row>
    <row r="43166" spans="16:26" x14ac:dyDescent="0.25">
      <c r="P43166" s="121"/>
      <c r="R43166" s="121"/>
      <c r="T43166" s="121"/>
      <c r="V43166" s="121"/>
      <c r="X43166" s="121"/>
      <c r="Z43166" s="121"/>
    </row>
    <row r="43167" spans="16:26" x14ac:dyDescent="0.25">
      <c r="P43167" s="121"/>
      <c r="R43167" s="121"/>
      <c r="T43167" s="121"/>
      <c r="V43167" s="121"/>
      <c r="X43167" s="121"/>
      <c r="Z43167" s="121"/>
    </row>
    <row r="43168" spans="16:26" x14ac:dyDescent="0.25">
      <c r="P43168" s="121"/>
      <c r="R43168" s="121"/>
      <c r="T43168" s="121"/>
      <c r="V43168" s="121"/>
      <c r="X43168" s="121"/>
      <c r="Z43168" s="121"/>
    </row>
    <row r="43169" spans="16:26" x14ac:dyDescent="0.25">
      <c r="P43169" s="121"/>
      <c r="R43169" s="121"/>
      <c r="T43169" s="121"/>
      <c r="V43169" s="121"/>
      <c r="X43169" s="121"/>
      <c r="Z43169" s="121"/>
    </row>
    <row r="43170" spans="16:26" x14ac:dyDescent="0.25">
      <c r="P43170" s="122"/>
      <c r="R43170" s="122"/>
      <c r="T43170" s="122"/>
      <c r="V43170" s="122"/>
      <c r="X43170" s="122"/>
      <c r="Z43170" s="122"/>
    </row>
    <row r="43171" spans="16:26" x14ac:dyDescent="0.25">
      <c r="P43171" s="118"/>
      <c r="R43171" s="118"/>
      <c r="T43171" s="118"/>
      <c r="V43171" s="118"/>
      <c r="X43171" s="118"/>
      <c r="Z43171" s="118"/>
    </row>
    <row r="43172" spans="16:26" x14ac:dyDescent="0.25">
      <c r="P43172" s="119"/>
      <c r="R43172" s="119"/>
      <c r="T43172" s="119"/>
      <c r="V43172" s="119"/>
      <c r="X43172" s="119"/>
      <c r="Z43172" s="119"/>
    </row>
    <row r="43173" spans="16:26" x14ac:dyDescent="0.25">
      <c r="P43173" s="119"/>
      <c r="R43173" s="119"/>
      <c r="T43173" s="119"/>
      <c r="V43173" s="119"/>
      <c r="X43173" s="119"/>
      <c r="Z43173" s="119"/>
    </row>
    <row r="43174" spans="16:26" x14ac:dyDescent="0.25">
      <c r="P43174" s="120"/>
      <c r="R43174" s="120"/>
      <c r="T43174" s="120"/>
      <c r="V43174" s="120"/>
      <c r="X43174" s="120"/>
      <c r="Z43174" s="120"/>
    </row>
    <row r="43175" spans="16:26" x14ac:dyDescent="0.25">
      <c r="P43175" s="119"/>
      <c r="R43175" s="119"/>
      <c r="T43175" s="119"/>
      <c r="V43175" s="119"/>
      <c r="X43175" s="119"/>
      <c r="Z43175" s="119"/>
    </row>
    <row r="43176" spans="16:26" x14ac:dyDescent="0.25">
      <c r="P43176" s="119"/>
      <c r="R43176" s="119"/>
      <c r="T43176" s="119"/>
      <c r="V43176" s="119"/>
      <c r="X43176" s="119"/>
      <c r="Z43176" s="119"/>
    </row>
    <row r="43177" spans="16:26" x14ac:dyDescent="0.25">
      <c r="P43177" s="120"/>
      <c r="R43177" s="120"/>
      <c r="T43177" s="120"/>
      <c r="V43177" s="120"/>
      <c r="X43177" s="120"/>
      <c r="Z43177" s="120"/>
    </row>
    <row r="43178" spans="16:26" x14ac:dyDescent="0.25">
      <c r="P43178" s="119"/>
      <c r="R43178" s="119"/>
      <c r="T43178" s="119"/>
      <c r="V43178" s="119"/>
      <c r="X43178" s="119"/>
      <c r="Z43178" s="119"/>
    </row>
    <row r="43179" spans="16:26" x14ac:dyDescent="0.25">
      <c r="P43179" s="120"/>
      <c r="R43179" s="120"/>
      <c r="T43179" s="120"/>
      <c r="V43179" s="120"/>
      <c r="X43179" s="120"/>
      <c r="Z43179" s="120"/>
    </row>
    <row r="43180" spans="16:26" x14ac:dyDescent="0.25">
      <c r="P43180" s="119"/>
      <c r="R43180" s="119"/>
      <c r="T43180" s="119"/>
      <c r="V43180" s="119"/>
      <c r="X43180" s="119"/>
      <c r="Z43180" s="119"/>
    </row>
    <row r="43181" spans="16:26" x14ac:dyDescent="0.25">
      <c r="P43181" s="119"/>
      <c r="R43181" s="119"/>
      <c r="T43181" s="119"/>
      <c r="V43181" s="119"/>
      <c r="X43181" s="119"/>
      <c r="Z43181" s="119"/>
    </row>
    <row r="43182" spans="16:26" x14ac:dyDescent="0.25">
      <c r="P43182" s="119"/>
      <c r="R43182" s="119"/>
      <c r="T43182" s="119"/>
      <c r="V43182" s="119"/>
      <c r="X43182" s="119"/>
      <c r="Z43182" s="119"/>
    </row>
    <row r="43183" spans="16:26" x14ac:dyDescent="0.25">
      <c r="P43183" s="121"/>
      <c r="R43183" s="121"/>
      <c r="T43183" s="121"/>
      <c r="V43183" s="121"/>
      <c r="X43183" s="121"/>
      <c r="Z43183" s="121"/>
    </row>
    <row r="43184" spans="16:26" x14ac:dyDescent="0.25">
      <c r="P43184" s="121"/>
      <c r="R43184" s="121"/>
      <c r="T43184" s="121"/>
      <c r="V43184" s="121"/>
      <c r="X43184" s="121"/>
      <c r="Z43184" s="121"/>
    </row>
    <row r="43185" spans="16:26" x14ac:dyDescent="0.25">
      <c r="P43185" s="121"/>
      <c r="R43185" s="121"/>
      <c r="T43185" s="121"/>
      <c r="V43185" s="121"/>
      <c r="X43185" s="121"/>
      <c r="Z43185" s="121"/>
    </row>
    <row r="43186" spans="16:26" x14ac:dyDescent="0.25">
      <c r="P43186" s="121"/>
      <c r="R43186" s="121"/>
      <c r="T43186" s="121"/>
      <c r="V43186" s="121"/>
      <c r="X43186" s="121"/>
      <c r="Z43186" s="121"/>
    </row>
    <row r="43187" spans="16:26" x14ac:dyDescent="0.25">
      <c r="P43187" s="122"/>
      <c r="R43187" s="122"/>
      <c r="T43187" s="122"/>
      <c r="V43187" s="122"/>
      <c r="X43187" s="122"/>
      <c r="Z43187" s="122"/>
    </row>
    <row r="43188" spans="16:26" x14ac:dyDescent="0.25">
      <c r="P43188" s="118"/>
      <c r="R43188" s="118"/>
      <c r="T43188" s="118"/>
      <c r="V43188" s="118"/>
      <c r="X43188" s="118"/>
      <c r="Z43188" s="118"/>
    </row>
    <row r="43189" spans="16:26" x14ac:dyDescent="0.25">
      <c r="P43189" s="119"/>
      <c r="R43189" s="119"/>
      <c r="T43189" s="119"/>
      <c r="V43189" s="119"/>
      <c r="X43189" s="119"/>
      <c r="Z43189" s="119"/>
    </row>
    <row r="43190" spans="16:26" x14ac:dyDescent="0.25">
      <c r="P43190" s="119"/>
      <c r="R43190" s="119"/>
      <c r="T43190" s="119"/>
      <c r="V43190" s="119"/>
      <c r="X43190" s="119"/>
      <c r="Z43190" s="119"/>
    </row>
    <row r="43191" spans="16:26" x14ac:dyDescent="0.25">
      <c r="P43191" s="120"/>
      <c r="R43191" s="120"/>
      <c r="T43191" s="120"/>
      <c r="V43191" s="120"/>
      <c r="X43191" s="120"/>
      <c r="Z43191" s="120"/>
    </row>
    <row r="43192" spans="16:26" x14ac:dyDescent="0.25">
      <c r="P43192" s="119"/>
      <c r="R43192" s="119"/>
      <c r="T43192" s="119"/>
      <c r="V43192" s="119"/>
      <c r="X43192" s="119"/>
      <c r="Z43192" s="119"/>
    </row>
    <row r="43193" spans="16:26" x14ac:dyDescent="0.25">
      <c r="P43193" s="119"/>
      <c r="R43193" s="119"/>
      <c r="T43193" s="119"/>
      <c r="V43193" s="119"/>
      <c r="X43193" s="119"/>
      <c r="Z43193" s="119"/>
    </row>
    <row r="43194" spans="16:26" x14ac:dyDescent="0.25">
      <c r="P43194" s="120"/>
      <c r="R43194" s="120"/>
      <c r="T43194" s="120"/>
      <c r="V43194" s="120"/>
      <c r="X43194" s="120"/>
      <c r="Z43194" s="120"/>
    </row>
    <row r="43195" spans="16:26" x14ac:dyDescent="0.25">
      <c r="P43195" s="119"/>
      <c r="R43195" s="119"/>
      <c r="T43195" s="119"/>
      <c r="V43195" s="119"/>
      <c r="X43195" s="119"/>
      <c r="Z43195" s="119"/>
    </row>
    <row r="43196" spans="16:26" x14ac:dyDescent="0.25">
      <c r="P43196" s="120"/>
      <c r="R43196" s="120"/>
      <c r="T43196" s="120"/>
      <c r="V43196" s="120"/>
      <c r="X43196" s="120"/>
      <c r="Z43196" s="120"/>
    </row>
    <row r="43197" spans="16:26" x14ac:dyDescent="0.25">
      <c r="P43197" s="119"/>
      <c r="R43197" s="119"/>
      <c r="T43197" s="119"/>
      <c r="V43197" s="119"/>
      <c r="X43197" s="119"/>
      <c r="Z43197" s="119"/>
    </row>
    <row r="43198" spans="16:26" x14ac:dyDescent="0.25">
      <c r="P43198" s="119"/>
      <c r="R43198" s="119"/>
      <c r="T43198" s="119"/>
      <c r="V43198" s="119"/>
      <c r="X43198" s="119"/>
      <c r="Z43198" s="119"/>
    </row>
    <row r="43199" spans="16:26" x14ac:dyDescent="0.25">
      <c r="P43199" s="119"/>
      <c r="R43199" s="119"/>
      <c r="T43199" s="119"/>
      <c r="V43199" s="119"/>
      <c r="X43199" s="119"/>
      <c r="Z43199" s="119"/>
    </row>
    <row r="43200" spans="16:26" x14ac:dyDescent="0.25">
      <c r="P43200" s="121"/>
      <c r="R43200" s="121"/>
      <c r="T43200" s="121"/>
      <c r="V43200" s="121"/>
      <c r="X43200" s="121"/>
      <c r="Z43200" s="121"/>
    </row>
    <row r="43201" spans="16:26" x14ac:dyDescent="0.25">
      <c r="P43201" s="121"/>
      <c r="R43201" s="121"/>
      <c r="T43201" s="121"/>
      <c r="V43201" s="121"/>
      <c r="X43201" s="121"/>
      <c r="Z43201" s="121"/>
    </row>
    <row r="43202" spans="16:26" x14ac:dyDescent="0.25">
      <c r="P43202" s="121"/>
      <c r="R43202" s="121"/>
      <c r="T43202" s="121"/>
      <c r="V43202" s="121"/>
      <c r="X43202" s="121"/>
      <c r="Z43202" s="121"/>
    </row>
    <row r="43203" spans="16:26" x14ac:dyDescent="0.25">
      <c r="P43203" s="121"/>
      <c r="R43203" s="121"/>
      <c r="T43203" s="121"/>
      <c r="V43203" s="121"/>
      <c r="X43203" s="121"/>
      <c r="Z43203" s="121"/>
    </row>
    <row r="43204" spans="16:26" x14ac:dyDescent="0.25">
      <c r="P43204" s="122"/>
      <c r="R43204" s="122"/>
      <c r="T43204" s="122"/>
      <c r="V43204" s="122"/>
      <c r="X43204" s="122"/>
      <c r="Z43204" s="122"/>
    </row>
    <row r="43205" spans="16:26" x14ac:dyDescent="0.25">
      <c r="P43205" s="118"/>
      <c r="R43205" s="118"/>
      <c r="T43205" s="118"/>
      <c r="V43205" s="118"/>
      <c r="X43205" s="118"/>
      <c r="Z43205" s="118"/>
    </row>
    <row r="43206" spans="16:26" x14ac:dyDescent="0.25">
      <c r="P43206" s="119"/>
      <c r="R43206" s="119"/>
      <c r="T43206" s="119"/>
      <c r="V43206" s="119"/>
      <c r="X43206" s="119"/>
      <c r="Z43206" s="119"/>
    </row>
    <row r="43207" spans="16:26" x14ac:dyDescent="0.25">
      <c r="P43207" s="119"/>
      <c r="R43207" s="119"/>
      <c r="T43207" s="119"/>
      <c r="V43207" s="119"/>
      <c r="X43207" s="119"/>
      <c r="Z43207" s="119"/>
    </row>
    <row r="43208" spans="16:26" x14ac:dyDescent="0.25">
      <c r="P43208" s="120"/>
      <c r="R43208" s="120"/>
      <c r="T43208" s="120"/>
      <c r="V43208" s="120"/>
      <c r="X43208" s="120"/>
      <c r="Z43208" s="120"/>
    </row>
    <row r="43209" spans="16:26" x14ac:dyDescent="0.25">
      <c r="P43209" s="119"/>
      <c r="R43209" s="119"/>
      <c r="T43209" s="119"/>
      <c r="V43209" s="119"/>
      <c r="X43209" s="119"/>
      <c r="Z43209" s="119"/>
    </row>
    <row r="43210" spans="16:26" x14ac:dyDescent="0.25">
      <c r="P43210" s="119"/>
      <c r="R43210" s="119"/>
      <c r="T43210" s="119"/>
      <c r="V43210" s="119"/>
      <c r="X43210" s="119"/>
      <c r="Z43210" s="119"/>
    </row>
    <row r="43211" spans="16:26" x14ac:dyDescent="0.25">
      <c r="P43211" s="120"/>
      <c r="R43211" s="120"/>
      <c r="T43211" s="120"/>
      <c r="V43211" s="120"/>
      <c r="X43211" s="120"/>
      <c r="Z43211" s="120"/>
    </row>
    <row r="43212" spans="16:26" x14ac:dyDescent="0.25">
      <c r="P43212" s="119"/>
      <c r="R43212" s="119"/>
      <c r="T43212" s="119"/>
      <c r="V43212" s="119"/>
      <c r="X43212" s="119"/>
      <c r="Z43212" s="119"/>
    </row>
    <row r="43213" spans="16:26" x14ac:dyDescent="0.25">
      <c r="P43213" s="120"/>
      <c r="R43213" s="120"/>
      <c r="T43213" s="120"/>
      <c r="V43213" s="120"/>
      <c r="X43213" s="120"/>
      <c r="Z43213" s="120"/>
    </row>
    <row r="43214" spans="16:26" x14ac:dyDescent="0.25">
      <c r="P43214" s="119"/>
      <c r="R43214" s="119"/>
      <c r="T43214" s="119"/>
      <c r="V43214" s="119"/>
      <c r="X43214" s="119"/>
      <c r="Z43214" s="119"/>
    </row>
    <row r="43215" spans="16:26" x14ac:dyDescent="0.25">
      <c r="P43215" s="119"/>
      <c r="R43215" s="119"/>
      <c r="T43215" s="119"/>
      <c r="V43215" s="119"/>
      <c r="X43215" s="119"/>
      <c r="Z43215" s="119"/>
    </row>
    <row r="43216" spans="16:26" x14ac:dyDescent="0.25">
      <c r="P43216" s="119"/>
      <c r="R43216" s="119"/>
      <c r="T43216" s="119"/>
      <c r="V43216" s="119"/>
      <c r="X43216" s="119"/>
      <c r="Z43216" s="119"/>
    </row>
    <row r="43217" spans="16:26" x14ac:dyDescent="0.25">
      <c r="P43217" s="121"/>
      <c r="R43217" s="121"/>
      <c r="T43217" s="121"/>
      <c r="V43217" s="121"/>
      <c r="X43217" s="121"/>
      <c r="Z43217" s="121"/>
    </row>
    <row r="43218" spans="16:26" x14ac:dyDescent="0.25">
      <c r="P43218" s="121"/>
      <c r="R43218" s="121"/>
      <c r="T43218" s="121"/>
      <c r="V43218" s="121"/>
      <c r="X43218" s="121"/>
      <c r="Z43218" s="121"/>
    </row>
    <row r="43219" spans="16:26" x14ac:dyDescent="0.25">
      <c r="P43219" s="121"/>
      <c r="R43219" s="121"/>
      <c r="T43219" s="121"/>
      <c r="V43219" s="121"/>
      <c r="X43219" s="121"/>
      <c r="Z43219" s="121"/>
    </row>
    <row r="43220" spans="16:26" x14ac:dyDescent="0.25">
      <c r="P43220" s="121"/>
      <c r="R43220" s="121"/>
      <c r="T43220" s="121"/>
      <c r="V43220" s="121"/>
      <c r="X43220" s="121"/>
      <c r="Z43220" s="121"/>
    </row>
    <row r="43221" spans="16:26" x14ac:dyDescent="0.25">
      <c r="P43221" s="122"/>
      <c r="R43221" s="122"/>
      <c r="T43221" s="122"/>
      <c r="V43221" s="122"/>
      <c r="X43221" s="122"/>
      <c r="Z43221" s="122"/>
    </row>
    <row r="43222" spans="16:26" x14ac:dyDescent="0.25">
      <c r="P43222" s="118"/>
      <c r="R43222" s="118"/>
      <c r="T43222" s="118"/>
      <c r="V43222" s="118"/>
      <c r="X43222" s="118"/>
      <c r="Z43222" s="118"/>
    </row>
    <row r="43223" spans="16:26" x14ac:dyDescent="0.25">
      <c r="P43223" s="119"/>
      <c r="R43223" s="119"/>
      <c r="T43223" s="119"/>
      <c r="V43223" s="119"/>
      <c r="X43223" s="119"/>
      <c r="Z43223" s="119"/>
    </row>
    <row r="43224" spans="16:26" x14ac:dyDescent="0.25">
      <c r="P43224" s="119"/>
      <c r="R43224" s="119"/>
      <c r="T43224" s="119"/>
      <c r="V43224" s="119"/>
      <c r="X43224" s="119"/>
      <c r="Z43224" s="119"/>
    </row>
    <row r="43225" spans="16:26" x14ac:dyDescent="0.25">
      <c r="P43225" s="120"/>
      <c r="R43225" s="120"/>
      <c r="T43225" s="120"/>
      <c r="V43225" s="120"/>
      <c r="X43225" s="120"/>
      <c r="Z43225" s="120"/>
    </row>
    <row r="43226" spans="16:26" x14ac:dyDescent="0.25">
      <c r="P43226" s="119"/>
      <c r="R43226" s="119"/>
      <c r="T43226" s="119"/>
      <c r="V43226" s="119"/>
      <c r="X43226" s="119"/>
      <c r="Z43226" s="119"/>
    </row>
    <row r="43227" spans="16:26" x14ac:dyDescent="0.25">
      <c r="P43227" s="119"/>
      <c r="R43227" s="119"/>
      <c r="T43227" s="119"/>
      <c r="V43227" s="119"/>
      <c r="X43227" s="119"/>
      <c r="Z43227" s="119"/>
    </row>
    <row r="43228" spans="16:26" x14ac:dyDescent="0.25">
      <c r="P43228" s="120"/>
      <c r="R43228" s="120"/>
      <c r="T43228" s="120"/>
      <c r="V43228" s="120"/>
      <c r="X43228" s="120"/>
      <c r="Z43228" s="120"/>
    </row>
    <row r="43229" spans="16:26" x14ac:dyDescent="0.25">
      <c r="P43229" s="119"/>
      <c r="R43229" s="119"/>
      <c r="T43229" s="119"/>
      <c r="V43229" s="119"/>
      <c r="X43229" s="119"/>
      <c r="Z43229" s="119"/>
    </row>
    <row r="43230" spans="16:26" x14ac:dyDescent="0.25">
      <c r="P43230" s="120"/>
      <c r="R43230" s="120"/>
      <c r="T43230" s="120"/>
      <c r="V43230" s="120"/>
      <c r="X43230" s="120"/>
      <c r="Z43230" s="120"/>
    </row>
    <row r="43231" spans="16:26" x14ac:dyDescent="0.25">
      <c r="P43231" s="119"/>
      <c r="R43231" s="119"/>
      <c r="T43231" s="119"/>
      <c r="V43231" s="119"/>
      <c r="X43231" s="119"/>
      <c r="Z43231" s="119"/>
    </row>
    <row r="43232" spans="16:26" x14ac:dyDescent="0.25">
      <c r="P43232" s="119"/>
      <c r="R43232" s="119"/>
      <c r="T43232" s="119"/>
      <c r="V43232" s="119"/>
      <c r="X43232" s="119"/>
      <c r="Z43232" s="119"/>
    </row>
    <row r="43233" spans="16:26" x14ac:dyDescent="0.25">
      <c r="P43233" s="119"/>
      <c r="R43233" s="119"/>
      <c r="T43233" s="119"/>
      <c r="V43233" s="119"/>
      <c r="X43233" s="119"/>
      <c r="Z43233" s="119"/>
    </row>
    <row r="43234" spans="16:26" x14ac:dyDescent="0.25">
      <c r="P43234" s="121"/>
      <c r="R43234" s="121"/>
      <c r="T43234" s="121"/>
      <c r="V43234" s="121"/>
      <c r="X43234" s="121"/>
      <c r="Z43234" s="121"/>
    </row>
    <row r="43235" spans="16:26" x14ac:dyDescent="0.25">
      <c r="P43235" s="121"/>
      <c r="R43235" s="121"/>
      <c r="T43235" s="121"/>
      <c r="V43235" s="121"/>
      <c r="X43235" s="121"/>
      <c r="Z43235" s="121"/>
    </row>
    <row r="43236" spans="16:26" x14ac:dyDescent="0.25">
      <c r="P43236" s="121"/>
      <c r="R43236" s="121"/>
      <c r="T43236" s="121"/>
      <c r="V43236" s="121"/>
      <c r="X43236" s="121"/>
      <c r="Z43236" s="121"/>
    </row>
    <row r="43237" spans="16:26" x14ac:dyDescent="0.25">
      <c r="P43237" s="121"/>
      <c r="R43237" s="121"/>
      <c r="T43237" s="121"/>
      <c r="V43237" s="121"/>
      <c r="X43237" s="121"/>
      <c r="Z43237" s="121"/>
    </row>
    <row r="43238" spans="16:26" x14ac:dyDescent="0.25">
      <c r="P43238" s="122"/>
      <c r="R43238" s="122"/>
      <c r="T43238" s="122"/>
      <c r="V43238" s="122"/>
      <c r="X43238" s="122"/>
      <c r="Z43238" s="122"/>
    </row>
    <row r="43239" spans="16:26" x14ac:dyDescent="0.25">
      <c r="P43239" s="118"/>
      <c r="R43239" s="118"/>
      <c r="T43239" s="118"/>
      <c r="V43239" s="118"/>
      <c r="X43239" s="118"/>
      <c r="Z43239" s="118"/>
    </row>
    <row r="43240" spans="16:26" x14ac:dyDescent="0.25">
      <c r="P43240" s="119"/>
      <c r="R43240" s="119"/>
      <c r="T43240" s="119"/>
      <c r="V43240" s="119"/>
      <c r="X43240" s="119"/>
      <c r="Z43240" s="119"/>
    </row>
    <row r="43241" spans="16:26" x14ac:dyDescent="0.25">
      <c r="P43241" s="119"/>
      <c r="R43241" s="119"/>
      <c r="T43241" s="119"/>
      <c r="V43241" s="119"/>
      <c r="X43241" s="119"/>
      <c r="Z43241" s="119"/>
    </row>
    <row r="43242" spans="16:26" x14ac:dyDescent="0.25">
      <c r="P43242" s="120"/>
      <c r="R43242" s="120"/>
      <c r="T43242" s="120"/>
      <c r="V43242" s="120"/>
      <c r="X43242" s="120"/>
      <c r="Z43242" s="120"/>
    </row>
    <row r="43243" spans="16:26" x14ac:dyDescent="0.25">
      <c r="P43243" s="119"/>
      <c r="R43243" s="119"/>
      <c r="T43243" s="119"/>
      <c r="V43243" s="119"/>
      <c r="X43243" s="119"/>
      <c r="Z43243" s="119"/>
    </row>
    <row r="43244" spans="16:26" x14ac:dyDescent="0.25">
      <c r="P43244" s="119"/>
      <c r="R43244" s="119"/>
      <c r="T43244" s="119"/>
      <c r="V43244" s="119"/>
      <c r="X43244" s="119"/>
      <c r="Z43244" s="119"/>
    </row>
    <row r="43245" spans="16:26" x14ac:dyDescent="0.25">
      <c r="P43245" s="120"/>
      <c r="R43245" s="120"/>
      <c r="T43245" s="120"/>
      <c r="V43245" s="120"/>
      <c r="X43245" s="120"/>
      <c r="Z43245" s="120"/>
    </row>
    <row r="43246" spans="16:26" x14ac:dyDescent="0.25">
      <c r="P43246" s="119"/>
      <c r="R43246" s="119"/>
      <c r="T43246" s="119"/>
      <c r="V43246" s="119"/>
      <c r="X43246" s="119"/>
      <c r="Z43246" s="119"/>
    </row>
    <row r="43247" spans="16:26" x14ac:dyDescent="0.25">
      <c r="P43247" s="120"/>
      <c r="R43247" s="120"/>
      <c r="T43247" s="120"/>
      <c r="V43247" s="120"/>
      <c r="X43247" s="120"/>
      <c r="Z43247" s="120"/>
    </row>
    <row r="43248" spans="16:26" x14ac:dyDescent="0.25">
      <c r="P43248" s="119"/>
      <c r="R43248" s="119"/>
      <c r="T43248" s="119"/>
      <c r="V43248" s="119"/>
      <c r="X43248" s="119"/>
      <c r="Z43248" s="119"/>
    </row>
    <row r="43249" spans="16:26" x14ac:dyDescent="0.25">
      <c r="P43249" s="119"/>
      <c r="R43249" s="119"/>
      <c r="T43249" s="119"/>
      <c r="V43249" s="119"/>
      <c r="X43249" s="119"/>
      <c r="Z43249" s="119"/>
    </row>
    <row r="43250" spans="16:26" x14ac:dyDescent="0.25">
      <c r="P43250" s="119"/>
      <c r="R43250" s="119"/>
      <c r="T43250" s="119"/>
      <c r="V43250" s="119"/>
      <c r="X43250" s="119"/>
      <c r="Z43250" s="119"/>
    </row>
    <row r="43251" spans="16:26" x14ac:dyDescent="0.25">
      <c r="P43251" s="121"/>
      <c r="R43251" s="121"/>
      <c r="T43251" s="121"/>
      <c r="V43251" s="121"/>
      <c r="X43251" s="121"/>
      <c r="Z43251" s="121"/>
    </row>
    <row r="43252" spans="16:26" x14ac:dyDescent="0.25">
      <c r="P43252" s="121"/>
      <c r="R43252" s="121"/>
      <c r="T43252" s="121"/>
      <c r="V43252" s="121"/>
      <c r="X43252" s="121"/>
      <c r="Z43252" s="121"/>
    </row>
    <row r="43253" spans="16:26" x14ac:dyDescent="0.25">
      <c r="P43253" s="121"/>
      <c r="R43253" s="121"/>
      <c r="T43253" s="121"/>
      <c r="V43253" s="121"/>
      <c r="X43253" s="121"/>
      <c r="Z43253" s="121"/>
    </row>
    <row r="43254" spans="16:26" x14ac:dyDescent="0.25">
      <c r="P43254" s="121"/>
      <c r="R43254" s="121"/>
      <c r="T43254" s="121"/>
      <c r="V43254" s="121"/>
      <c r="X43254" s="121"/>
      <c r="Z43254" s="121"/>
    </row>
    <row r="43255" spans="16:26" x14ac:dyDescent="0.25">
      <c r="P43255" s="122"/>
      <c r="R43255" s="122"/>
      <c r="T43255" s="122"/>
      <c r="V43255" s="122"/>
      <c r="X43255" s="122"/>
      <c r="Z43255" s="122"/>
    </row>
    <row r="43256" spans="16:26" x14ac:dyDescent="0.25">
      <c r="P43256" s="118"/>
      <c r="R43256" s="118"/>
      <c r="T43256" s="118"/>
      <c r="V43256" s="118"/>
      <c r="X43256" s="118"/>
      <c r="Z43256" s="118"/>
    </row>
    <row r="43257" spans="16:26" x14ac:dyDescent="0.25">
      <c r="P43257" s="119"/>
      <c r="R43257" s="119"/>
      <c r="T43257" s="119"/>
      <c r="V43257" s="119"/>
      <c r="X43257" s="119"/>
      <c r="Z43257" s="119"/>
    </row>
    <row r="43258" spans="16:26" x14ac:dyDescent="0.25">
      <c r="P43258" s="119"/>
      <c r="R43258" s="119"/>
      <c r="T43258" s="119"/>
      <c r="V43258" s="119"/>
      <c r="X43258" s="119"/>
      <c r="Z43258" s="119"/>
    </row>
    <row r="43259" spans="16:26" x14ac:dyDescent="0.25">
      <c r="P43259" s="120"/>
      <c r="R43259" s="120"/>
      <c r="T43259" s="120"/>
      <c r="V43259" s="120"/>
      <c r="X43259" s="120"/>
      <c r="Z43259" s="120"/>
    </row>
    <row r="43260" spans="16:26" x14ac:dyDescent="0.25">
      <c r="P43260" s="119"/>
      <c r="R43260" s="119"/>
      <c r="T43260" s="119"/>
      <c r="V43260" s="119"/>
      <c r="X43260" s="119"/>
      <c r="Z43260" s="119"/>
    </row>
    <row r="43261" spans="16:26" x14ac:dyDescent="0.25">
      <c r="P43261" s="119"/>
      <c r="R43261" s="119"/>
      <c r="T43261" s="119"/>
      <c r="V43261" s="119"/>
      <c r="X43261" s="119"/>
      <c r="Z43261" s="119"/>
    </row>
    <row r="43262" spans="16:26" x14ac:dyDescent="0.25">
      <c r="P43262" s="120"/>
      <c r="R43262" s="120"/>
      <c r="T43262" s="120"/>
      <c r="V43262" s="120"/>
      <c r="X43262" s="120"/>
      <c r="Z43262" s="120"/>
    </row>
    <row r="43263" spans="16:26" x14ac:dyDescent="0.25">
      <c r="P43263" s="119"/>
      <c r="R43263" s="119"/>
      <c r="T43263" s="119"/>
      <c r="V43263" s="119"/>
      <c r="X43263" s="119"/>
      <c r="Z43263" s="119"/>
    </row>
    <row r="43264" spans="16:26" x14ac:dyDescent="0.25">
      <c r="P43264" s="120"/>
      <c r="R43264" s="120"/>
      <c r="T43264" s="120"/>
      <c r="V43264" s="120"/>
      <c r="X43264" s="120"/>
      <c r="Z43264" s="120"/>
    </row>
    <row r="43265" spans="16:26" x14ac:dyDescent="0.25">
      <c r="P43265" s="119"/>
      <c r="R43265" s="119"/>
      <c r="T43265" s="119"/>
      <c r="V43265" s="119"/>
      <c r="X43265" s="119"/>
      <c r="Z43265" s="119"/>
    </row>
    <row r="43266" spans="16:26" x14ac:dyDescent="0.25">
      <c r="P43266" s="119"/>
      <c r="R43266" s="119"/>
      <c r="T43266" s="119"/>
      <c r="V43266" s="119"/>
      <c r="X43266" s="119"/>
      <c r="Z43266" s="119"/>
    </row>
    <row r="43267" spans="16:26" x14ac:dyDescent="0.25">
      <c r="P43267" s="119"/>
      <c r="R43267" s="119"/>
      <c r="T43267" s="119"/>
      <c r="V43267" s="119"/>
      <c r="X43267" s="119"/>
      <c r="Z43267" s="119"/>
    </row>
    <row r="43268" spans="16:26" x14ac:dyDescent="0.25">
      <c r="P43268" s="121"/>
      <c r="R43268" s="121"/>
      <c r="T43268" s="121"/>
      <c r="V43268" s="121"/>
      <c r="X43268" s="121"/>
      <c r="Z43268" s="121"/>
    </row>
    <row r="43269" spans="16:26" x14ac:dyDescent="0.25">
      <c r="P43269" s="121"/>
      <c r="R43269" s="121"/>
      <c r="T43269" s="121"/>
      <c r="V43269" s="121"/>
      <c r="X43269" s="121"/>
      <c r="Z43269" s="121"/>
    </row>
    <row r="43270" spans="16:26" x14ac:dyDescent="0.25">
      <c r="P43270" s="121"/>
      <c r="R43270" s="121"/>
      <c r="T43270" s="121"/>
      <c r="V43270" s="121"/>
      <c r="X43270" s="121"/>
      <c r="Z43270" s="121"/>
    </row>
    <row r="43271" spans="16:26" x14ac:dyDescent="0.25">
      <c r="P43271" s="121"/>
      <c r="R43271" s="121"/>
      <c r="T43271" s="121"/>
      <c r="V43271" s="121"/>
      <c r="X43271" s="121"/>
      <c r="Z43271" s="121"/>
    </row>
    <row r="43272" spans="16:26" x14ac:dyDescent="0.25">
      <c r="P43272" s="122"/>
      <c r="R43272" s="122"/>
      <c r="T43272" s="122"/>
      <c r="V43272" s="122"/>
      <c r="X43272" s="122"/>
      <c r="Z43272" s="122"/>
    </row>
    <row r="43273" spans="16:26" x14ac:dyDescent="0.25">
      <c r="P43273" s="118"/>
      <c r="R43273" s="118"/>
      <c r="T43273" s="118"/>
      <c r="V43273" s="118"/>
      <c r="X43273" s="118"/>
      <c r="Z43273" s="118"/>
    </row>
    <row r="43274" spans="16:26" x14ac:dyDescent="0.25">
      <c r="P43274" s="119"/>
      <c r="R43274" s="119"/>
      <c r="T43274" s="119"/>
      <c r="V43274" s="119"/>
      <c r="X43274" s="119"/>
      <c r="Z43274" s="119"/>
    </row>
    <row r="43275" spans="16:26" x14ac:dyDescent="0.25">
      <c r="P43275" s="119"/>
      <c r="R43275" s="119"/>
      <c r="T43275" s="119"/>
      <c r="V43275" s="119"/>
      <c r="X43275" s="119"/>
      <c r="Z43275" s="119"/>
    </row>
    <row r="43276" spans="16:26" x14ac:dyDescent="0.25">
      <c r="P43276" s="120"/>
      <c r="R43276" s="120"/>
      <c r="T43276" s="120"/>
      <c r="V43276" s="120"/>
      <c r="X43276" s="120"/>
      <c r="Z43276" s="120"/>
    </row>
    <row r="43277" spans="16:26" x14ac:dyDescent="0.25">
      <c r="P43277" s="119"/>
      <c r="R43277" s="119"/>
      <c r="T43277" s="119"/>
      <c r="V43277" s="119"/>
      <c r="X43277" s="119"/>
      <c r="Z43277" s="119"/>
    </row>
    <row r="43278" spans="16:26" x14ac:dyDescent="0.25">
      <c r="P43278" s="119"/>
      <c r="R43278" s="119"/>
      <c r="T43278" s="119"/>
      <c r="V43278" s="119"/>
      <c r="X43278" s="119"/>
      <c r="Z43278" s="119"/>
    </row>
    <row r="43279" spans="16:26" x14ac:dyDescent="0.25">
      <c r="P43279" s="120"/>
      <c r="R43279" s="120"/>
      <c r="T43279" s="120"/>
      <c r="V43279" s="120"/>
      <c r="X43279" s="120"/>
      <c r="Z43279" s="120"/>
    </row>
    <row r="43280" spans="16:26" x14ac:dyDescent="0.25">
      <c r="P43280" s="119"/>
      <c r="R43280" s="119"/>
      <c r="T43280" s="119"/>
      <c r="V43280" s="119"/>
      <c r="X43280" s="119"/>
      <c r="Z43280" s="119"/>
    </row>
    <row r="43281" spans="16:26" x14ac:dyDescent="0.25">
      <c r="P43281" s="120"/>
      <c r="R43281" s="120"/>
      <c r="T43281" s="120"/>
      <c r="V43281" s="120"/>
      <c r="X43281" s="120"/>
      <c r="Z43281" s="120"/>
    </row>
    <row r="43282" spans="16:26" x14ac:dyDescent="0.25">
      <c r="P43282" s="119"/>
      <c r="R43282" s="119"/>
      <c r="T43282" s="119"/>
      <c r="V43282" s="119"/>
      <c r="X43282" s="119"/>
      <c r="Z43282" s="119"/>
    </row>
    <row r="43283" spans="16:26" x14ac:dyDescent="0.25">
      <c r="P43283" s="119"/>
      <c r="R43283" s="119"/>
      <c r="T43283" s="119"/>
      <c r="V43283" s="119"/>
      <c r="X43283" s="119"/>
      <c r="Z43283" s="119"/>
    </row>
    <row r="43284" spans="16:26" x14ac:dyDescent="0.25">
      <c r="P43284" s="119"/>
      <c r="R43284" s="119"/>
      <c r="T43284" s="119"/>
      <c r="V43284" s="119"/>
      <c r="X43284" s="119"/>
      <c r="Z43284" s="119"/>
    </row>
    <row r="43285" spans="16:26" x14ac:dyDescent="0.25">
      <c r="P43285" s="121"/>
      <c r="R43285" s="121"/>
      <c r="T43285" s="121"/>
      <c r="V43285" s="121"/>
      <c r="X43285" s="121"/>
      <c r="Z43285" s="121"/>
    </row>
    <row r="43286" spans="16:26" x14ac:dyDescent="0.25">
      <c r="P43286" s="121"/>
      <c r="R43286" s="121"/>
      <c r="T43286" s="121"/>
      <c r="V43286" s="121"/>
      <c r="X43286" s="121"/>
      <c r="Z43286" s="121"/>
    </row>
    <row r="43287" spans="16:26" x14ac:dyDescent="0.25">
      <c r="P43287" s="121"/>
      <c r="R43287" s="121"/>
      <c r="T43287" s="121"/>
      <c r="V43287" s="121"/>
      <c r="X43287" s="121"/>
      <c r="Z43287" s="121"/>
    </row>
    <row r="43288" spans="16:26" x14ac:dyDescent="0.25">
      <c r="P43288" s="121"/>
      <c r="R43288" s="121"/>
      <c r="T43288" s="121"/>
      <c r="V43288" s="121"/>
      <c r="X43288" s="121"/>
      <c r="Z43288" s="121"/>
    </row>
    <row r="43289" spans="16:26" x14ac:dyDescent="0.25">
      <c r="P43289" s="122"/>
      <c r="R43289" s="122"/>
      <c r="T43289" s="122"/>
      <c r="V43289" s="122"/>
      <c r="X43289" s="122"/>
      <c r="Z43289" s="122"/>
    </row>
    <row r="43290" spans="16:26" x14ac:dyDescent="0.25">
      <c r="P43290" s="118"/>
      <c r="R43290" s="118"/>
      <c r="T43290" s="118"/>
      <c r="V43290" s="118"/>
      <c r="X43290" s="118"/>
      <c r="Z43290" s="118"/>
    </row>
    <row r="43291" spans="16:26" x14ac:dyDescent="0.25">
      <c r="P43291" s="119"/>
      <c r="R43291" s="119"/>
      <c r="T43291" s="119"/>
      <c r="V43291" s="119"/>
      <c r="X43291" s="119"/>
      <c r="Z43291" s="119"/>
    </row>
    <row r="43292" spans="16:26" x14ac:dyDescent="0.25">
      <c r="P43292" s="119"/>
      <c r="R43292" s="119"/>
      <c r="T43292" s="119"/>
      <c r="V43292" s="119"/>
      <c r="X43292" s="119"/>
      <c r="Z43292" s="119"/>
    </row>
    <row r="43293" spans="16:26" x14ac:dyDescent="0.25">
      <c r="P43293" s="120"/>
      <c r="R43293" s="120"/>
      <c r="T43293" s="120"/>
      <c r="V43293" s="120"/>
      <c r="X43293" s="120"/>
      <c r="Z43293" s="120"/>
    </row>
    <row r="43294" spans="16:26" x14ac:dyDescent="0.25">
      <c r="P43294" s="119"/>
      <c r="R43294" s="119"/>
      <c r="T43294" s="119"/>
      <c r="V43294" s="119"/>
      <c r="X43294" s="119"/>
      <c r="Z43294" s="119"/>
    </row>
    <row r="43295" spans="16:26" x14ac:dyDescent="0.25">
      <c r="P43295" s="119"/>
      <c r="R43295" s="119"/>
      <c r="T43295" s="119"/>
      <c r="V43295" s="119"/>
      <c r="X43295" s="119"/>
      <c r="Z43295" s="119"/>
    </row>
    <row r="43296" spans="16:26" x14ac:dyDescent="0.25">
      <c r="P43296" s="120"/>
      <c r="R43296" s="120"/>
      <c r="T43296" s="120"/>
      <c r="V43296" s="120"/>
      <c r="X43296" s="120"/>
      <c r="Z43296" s="120"/>
    </row>
    <row r="43297" spans="16:26" x14ac:dyDescent="0.25">
      <c r="P43297" s="119"/>
      <c r="R43297" s="119"/>
      <c r="T43297" s="119"/>
      <c r="V43297" s="119"/>
      <c r="X43297" s="119"/>
      <c r="Z43297" s="119"/>
    </row>
    <row r="43298" spans="16:26" x14ac:dyDescent="0.25">
      <c r="P43298" s="120"/>
      <c r="R43298" s="120"/>
      <c r="T43298" s="120"/>
      <c r="V43298" s="120"/>
      <c r="X43298" s="120"/>
      <c r="Z43298" s="120"/>
    </row>
    <row r="43299" spans="16:26" x14ac:dyDescent="0.25">
      <c r="P43299" s="119"/>
      <c r="R43299" s="119"/>
      <c r="T43299" s="119"/>
      <c r="V43299" s="119"/>
      <c r="X43299" s="119"/>
      <c r="Z43299" s="119"/>
    </row>
    <row r="43300" spans="16:26" x14ac:dyDescent="0.25">
      <c r="P43300" s="119"/>
      <c r="R43300" s="119"/>
      <c r="T43300" s="119"/>
      <c r="V43300" s="119"/>
      <c r="X43300" s="119"/>
      <c r="Z43300" s="119"/>
    </row>
    <row r="43301" spans="16:26" x14ac:dyDescent="0.25">
      <c r="P43301" s="119"/>
      <c r="R43301" s="119"/>
      <c r="T43301" s="119"/>
      <c r="V43301" s="119"/>
      <c r="X43301" s="119"/>
      <c r="Z43301" s="119"/>
    </row>
    <row r="43302" spans="16:26" x14ac:dyDescent="0.25">
      <c r="P43302" s="121"/>
      <c r="R43302" s="121"/>
      <c r="T43302" s="121"/>
      <c r="V43302" s="121"/>
      <c r="X43302" s="121"/>
      <c r="Z43302" s="121"/>
    </row>
    <row r="43303" spans="16:26" x14ac:dyDescent="0.25">
      <c r="P43303" s="121"/>
      <c r="R43303" s="121"/>
      <c r="T43303" s="121"/>
      <c r="V43303" s="121"/>
      <c r="X43303" s="121"/>
      <c r="Z43303" s="121"/>
    </row>
    <row r="43304" spans="16:26" x14ac:dyDescent="0.25">
      <c r="P43304" s="121"/>
      <c r="R43304" s="121"/>
      <c r="T43304" s="121"/>
      <c r="V43304" s="121"/>
      <c r="X43304" s="121"/>
      <c r="Z43304" s="121"/>
    </row>
    <row r="43305" spans="16:26" x14ac:dyDescent="0.25">
      <c r="P43305" s="121"/>
      <c r="R43305" s="121"/>
      <c r="T43305" s="121"/>
      <c r="V43305" s="121"/>
      <c r="X43305" s="121"/>
      <c r="Z43305" s="121"/>
    </row>
    <row r="43306" spans="16:26" x14ac:dyDescent="0.25">
      <c r="P43306" s="122"/>
      <c r="R43306" s="122"/>
      <c r="T43306" s="122"/>
      <c r="V43306" s="122"/>
      <c r="X43306" s="122"/>
      <c r="Z43306" s="122"/>
    </row>
    <row r="43307" spans="16:26" x14ac:dyDescent="0.25">
      <c r="P43307" s="118"/>
      <c r="R43307" s="118"/>
      <c r="T43307" s="118"/>
      <c r="V43307" s="118"/>
      <c r="X43307" s="118"/>
      <c r="Z43307" s="118"/>
    </row>
    <row r="43308" spans="16:26" x14ac:dyDescent="0.25">
      <c r="P43308" s="119"/>
      <c r="R43308" s="119"/>
      <c r="T43308" s="119"/>
      <c r="V43308" s="119"/>
      <c r="X43308" s="119"/>
      <c r="Z43308" s="119"/>
    </row>
    <row r="43309" spans="16:26" x14ac:dyDescent="0.25">
      <c r="P43309" s="119"/>
      <c r="R43309" s="119"/>
      <c r="T43309" s="119"/>
      <c r="V43309" s="119"/>
      <c r="X43309" s="119"/>
      <c r="Z43309" s="119"/>
    </row>
    <row r="43310" spans="16:26" x14ac:dyDescent="0.25">
      <c r="P43310" s="120"/>
      <c r="R43310" s="120"/>
      <c r="T43310" s="120"/>
      <c r="V43310" s="120"/>
      <c r="X43310" s="120"/>
      <c r="Z43310" s="120"/>
    </row>
    <row r="43311" spans="16:26" x14ac:dyDescent="0.25">
      <c r="P43311" s="119"/>
      <c r="R43311" s="119"/>
      <c r="T43311" s="119"/>
      <c r="V43311" s="119"/>
      <c r="X43311" s="119"/>
      <c r="Z43311" s="119"/>
    </row>
    <row r="43312" spans="16:26" x14ac:dyDescent="0.25">
      <c r="P43312" s="119"/>
      <c r="R43312" s="119"/>
      <c r="T43312" s="119"/>
      <c r="V43312" s="119"/>
      <c r="X43312" s="119"/>
      <c r="Z43312" s="119"/>
    </row>
    <row r="43313" spans="16:26" x14ac:dyDescent="0.25">
      <c r="P43313" s="120"/>
      <c r="R43313" s="120"/>
      <c r="T43313" s="120"/>
      <c r="V43313" s="120"/>
      <c r="X43313" s="120"/>
      <c r="Z43313" s="120"/>
    </row>
    <row r="43314" spans="16:26" x14ac:dyDescent="0.25">
      <c r="P43314" s="119"/>
      <c r="R43314" s="119"/>
      <c r="T43314" s="119"/>
      <c r="V43314" s="119"/>
      <c r="X43314" s="119"/>
      <c r="Z43314" s="119"/>
    </row>
    <row r="43315" spans="16:26" x14ac:dyDescent="0.25">
      <c r="P43315" s="120"/>
      <c r="R43315" s="120"/>
      <c r="T43315" s="120"/>
      <c r="V43315" s="120"/>
      <c r="X43315" s="120"/>
      <c r="Z43315" s="120"/>
    </row>
    <row r="43316" spans="16:26" x14ac:dyDescent="0.25">
      <c r="P43316" s="119"/>
      <c r="R43316" s="119"/>
      <c r="T43316" s="119"/>
      <c r="V43316" s="119"/>
      <c r="X43316" s="119"/>
      <c r="Z43316" s="119"/>
    </row>
    <row r="43317" spans="16:26" x14ac:dyDescent="0.25">
      <c r="P43317" s="119"/>
      <c r="R43317" s="119"/>
      <c r="T43317" s="119"/>
      <c r="V43317" s="119"/>
      <c r="X43317" s="119"/>
      <c r="Z43317" s="119"/>
    </row>
    <row r="43318" spans="16:26" x14ac:dyDescent="0.25">
      <c r="P43318" s="119"/>
      <c r="R43318" s="119"/>
      <c r="T43318" s="119"/>
      <c r="V43318" s="119"/>
      <c r="X43318" s="119"/>
      <c r="Z43318" s="119"/>
    </row>
    <row r="43319" spans="16:26" x14ac:dyDescent="0.25">
      <c r="P43319" s="121"/>
      <c r="R43319" s="121"/>
      <c r="T43319" s="121"/>
      <c r="V43319" s="121"/>
      <c r="X43319" s="121"/>
      <c r="Z43319" s="121"/>
    </row>
    <row r="43320" spans="16:26" x14ac:dyDescent="0.25">
      <c r="P43320" s="121"/>
      <c r="R43320" s="121"/>
      <c r="T43320" s="121"/>
      <c r="V43320" s="121"/>
      <c r="X43320" s="121"/>
      <c r="Z43320" s="121"/>
    </row>
    <row r="43321" spans="16:26" x14ac:dyDescent="0.25">
      <c r="P43321" s="121"/>
      <c r="R43321" s="121"/>
      <c r="T43321" s="121"/>
      <c r="V43321" s="121"/>
      <c r="X43321" s="121"/>
      <c r="Z43321" s="121"/>
    </row>
    <row r="43322" spans="16:26" x14ac:dyDescent="0.25">
      <c r="P43322" s="121"/>
      <c r="R43322" s="121"/>
      <c r="T43322" s="121"/>
      <c r="V43322" s="121"/>
      <c r="X43322" s="121"/>
      <c r="Z43322" s="121"/>
    </row>
    <row r="43323" spans="16:26" x14ac:dyDescent="0.25">
      <c r="P43323" s="122"/>
      <c r="R43323" s="122"/>
      <c r="T43323" s="122"/>
      <c r="V43323" s="122"/>
      <c r="X43323" s="122"/>
      <c r="Z43323" s="122"/>
    </row>
    <row r="43324" spans="16:26" x14ac:dyDescent="0.25">
      <c r="P43324" s="118"/>
      <c r="R43324" s="118"/>
      <c r="T43324" s="118"/>
      <c r="V43324" s="118"/>
      <c r="X43324" s="118"/>
      <c r="Z43324" s="118"/>
    </row>
    <row r="43325" spans="16:26" x14ac:dyDescent="0.25">
      <c r="P43325" s="119"/>
      <c r="R43325" s="119"/>
      <c r="T43325" s="119"/>
      <c r="V43325" s="119"/>
      <c r="X43325" s="119"/>
      <c r="Z43325" s="119"/>
    </row>
    <row r="43326" spans="16:26" x14ac:dyDescent="0.25">
      <c r="P43326" s="119"/>
      <c r="R43326" s="119"/>
      <c r="T43326" s="119"/>
      <c r="V43326" s="119"/>
      <c r="X43326" s="119"/>
      <c r="Z43326" s="119"/>
    </row>
    <row r="43327" spans="16:26" x14ac:dyDescent="0.25">
      <c r="P43327" s="120"/>
      <c r="R43327" s="120"/>
      <c r="T43327" s="120"/>
      <c r="V43327" s="120"/>
      <c r="X43327" s="120"/>
      <c r="Z43327" s="120"/>
    </row>
    <row r="43328" spans="16:26" x14ac:dyDescent="0.25">
      <c r="P43328" s="119"/>
      <c r="R43328" s="119"/>
      <c r="T43328" s="119"/>
      <c r="V43328" s="119"/>
      <c r="X43328" s="119"/>
      <c r="Z43328" s="119"/>
    </row>
    <row r="43329" spans="16:26" x14ac:dyDescent="0.25">
      <c r="P43329" s="119"/>
      <c r="R43329" s="119"/>
      <c r="T43329" s="119"/>
      <c r="V43329" s="119"/>
      <c r="X43329" s="119"/>
      <c r="Z43329" s="119"/>
    </row>
    <row r="43330" spans="16:26" x14ac:dyDescent="0.25">
      <c r="P43330" s="120"/>
      <c r="R43330" s="120"/>
      <c r="T43330" s="120"/>
      <c r="V43330" s="120"/>
      <c r="X43330" s="120"/>
      <c r="Z43330" s="120"/>
    </row>
    <row r="43331" spans="16:26" x14ac:dyDescent="0.25">
      <c r="P43331" s="119"/>
      <c r="R43331" s="119"/>
      <c r="T43331" s="119"/>
      <c r="V43331" s="119"/>
      <c r="X43331" s="119"/>
      <c r="Z43331" s="119"/>
    </row>
    <row r="43332" spans="16:26" x14ac:dyDescent="0.25">
      <c r="P43332" s="120"/>
      <c r="R43332" s="120"/>
      <c r="T43332" s="120"/>
      <c r="V43332" s="120"/>
      <c r="X43332" s="120"/>
      <c r="Z43332" s="120"/>
    </row>
    <row r="43333" spans="16:26" x14ac:dyDescent="0.25">
      <c r="P43333" s="119"/>
      <c r="R43333" s="119"/>
      <c r="T43333" s="119"/>
      <c r="V43333" s="119"/>
      <c r="X43333" s="119"/>
      <c r="Z43333" s="119"/>
    </row>
    <row r="43334" spans="16:26" x14ac:dyDescent="0.25">
      <c r="P43334" s="119"/>
      <c r="R43334" s="119"/>
      <c r="T43334" s="119"/>
      <c r="V43334" s="119"/>
      <c r="X43334" s="119"/>
      <c r="Z43334" s="119"/>
    </row>
    <row r="43335" spans="16:26" x14ac:dyDescent="0.25">
      <c r="P43335" s="119"/>
      <c r="R43335" s="119"/>
      <c r="T43335" s="119"/>
      <c r="V43335" s="119"/>
      <c r="X43335" s="119"/>
      <c r="Z43335" s="119"/>
    </row>
    <row r="43336" spans="16:26" x14ac:dyDescent="0.25">
      <c r="P43336" s="121"/>
      <c r="R43336" s="121"/>
      <c r="T43336" s="121"/>
      <c r="V43336" s="121"/>
      <c r="X43336" s="121"/>
      <c r="Z43336" s="121"/>
    </row>
    <row r="43337" spans="16:26" x14ac:dyDescent="0.25">
      <c r="P43337" s="121"/>
      <c r="R43337" s="121"/>
      <c r="T43337" s="121"/>
      <c r="V43337" s="121"/>
      <c r="X43337" s="121"/>
      <c r="Z43337" s="121"/>
    </row>
    <row r="43338" spans="16:26" x14ac:dyDescent="0.25">
      <c r="P43338" s="121"/>
      <c r="R43338" s="121"/>
      <c r="T43338" s="121"/>
      <c r="V43338" s="121"/>
      <c r="X43338" s="121"/>
      <c r="Z43338" s="121"/>
    </row>
    <row r="43339" spans="16:26" x14ac:dyDescent="0.25">
      <c r="P43339" s="121"/>
      <c r="R43339" s="121"/>
      <c r="T43339" s="121"/>
      <c r="V43339" s="121"/>
      <c r="X43339" s="121"/>
      <c r="Z43339" s="121"/>
    </row>
    <row r="43340" spans="16:26" x14ac:dyDescent="0.25">
      <c r="P43340" s="122"/>
      <c r="R43340" s="122"/>
      <c r="T43340" s="122"/>
      <c r="V43340" s="122"/>
      <c r="X43340" s="122"/>
      <c r="Z43340" s="122"/>
    </row>
    <row r="43341" spans="16:26" x14ac:dyDescent="0.25">
      <c r="P43341" s="118"/>
      <c r="R43341" s="118"/>
      <c r="T43341" s="118"/>
      <c r="V43341" s="118"/>
      <c r="X43341" s="118"/>
      <c r="Z43341" s="118"/>
    </row>
    <row r="43342" spans="16:26" x14ac:dyDescent="0.25">
      <c r="P43342" s="119"/>
      <c r="R43342" s="119"/>
      <c r="T43342" s="119"/>
      <c r="V43342" s="119"/>
      <c r="X43342" s="119"/>
      <c r="Z43342" s="119"/>
    </row>
    <row r="43343" spans="16:26" x14ac:dyDescent="0.25">
      <c r="P43343" s="119"/>
      <c r="R43343" s="119"/>
      <c r="T43343" s="119"/>
      <c r="V43343" s="119"/>
      <c r="X43343" s="119"/>
      <c r="Z43343" s="119"/>
    </row>
    <row r="43344" spans="16:26" x14ac:dyDescent="0.25">
      <c r="P43344" s="120"/>
      <c r="R43344" s="120"/>
      <c r="T43344" s="120"/>
      <c r="V43344" s="120"/>
      <c r="X43344" s="120"/>
      <c r="Z43344" s="120"/>
    </row>
    <row r="43345" spans="16:26" x14ac:dyDescent="0.25">
      <c r="P43345" s="119"/>
      <c r="R43345" s="119"/>
      <c r="T43345" s="119"/>
      <c r="V43345" s="119"/>
      <c r="X43345" s="119"/>
      <c r="Z43345" s="119"/>
    </row>
    <row r="43346" spans="16:26" x14ac:dyDescent="0.25">
      <c r="P43346" s="119"/>
      <c r="R43346" s="119"/>
      <c r="T43346" s="119"/>
      <c r="V43346" s="119"/>
      <c r="X43346" s="119"/>
      <c r="Z43346" s="119"/>
    </row>
    <row r="43347" spans="16:26" x14ac:dyDescent="0.25">
      <c r="P43347" s="120"/>
      <c r="R43347" s="120"/>
      <c r="T43347" s="120"/>
      <c r="V43347" s="120"/>
      <c r="X43347" s="120"/>
      <c r="Z43347" s="120"/>
    </row>
    <row r="43348" spans="16:26" x14ac:dyDescent="0.25">
      <c r="P43348" s="119"/>
      <c r="R43348" s="119"/>
      <c r="T43348" s="119"/>
      <c r="V43348" s="119"/>
      <c r="X43348" s="119"/>
      <c r="Z43348" s="119"/>
    </row>
    <row r="43349" spans="16:26" x14ac:dyDescent="0.25">
      <c r="P43349" s="120"/>
      <c r="R43349" s="120"/>
      <c r="T43349" s="120"/>
      <c r="V43349" s="120"/>
      <c r="X43349" s="120"/>
      <c r="Z43349" s="120"/>
    </row>
    <row r="43350" spans="16:26" x14ac:dyDescent="0.25">
      <c r="P43350" s="119"/>
      <c r="R43350" s="119"/>
      <c r="T43350" s="119"/>
      <c r="V43350" s="119"/>
      <c r="X43350" s="119"/>
      <c r="Z43350" s="119"/>
    </row>
    <row r="43351" spans="16:26" x14ac:dyDescent="0.25">
      <c r="P43351" s="119"/>
      <c r="R43351" s="119"/>
      <c r="T43351" s="119"/>
      <c r="V43351" s="119"/>
      <c r="X43351" s="119"/>
      <c r="Z43351" s="119"/>
    </row>
    <row r="43352" spans="16:26" x14ac:dyDescent="0.25">
      <c r="P43352" s="119"/>
      <c r="R43352" s="119"/>
      <c r="T43352" s="119"/>
      <c r="V43352" s="119"/>
      <c r="X43352" s="119"/>
      <c r="Z43352" s="119"/>
    </row>
    <row r="43353" spans="16:26" x14ac:dyDescent="0.25">
      <c r="P43353" s="121"/>
      <c r="R43353" s="121"/>
      <c r="T43353" s="121"/>
      <c r="V43353" s="121"/>
      <c r="X43353" s="121"/>
      <c r="Z43353" s="121"/>
    </row>
    <row r="43354" spans="16:26" x14ac:dyDescent="0.25">
      <c r="P43354" s="121"/>
      <c r="R43354" s="121"/>
      <c r="T43354" s="121"/>
      <c r="V43354" s="121"/>
      <c r="X43354" s="121"/>
      <c r="Z43354" s="121"/>
    </row>
    <row r="43355" spans="16:26" x14ac:dyDescent="0.25">
      <c r="P43355" s="121"/>
      <c r="R43355" s="121"/>
      <c r="T43355" s="121"/>
      <c r="V43355" s="121"/>
      <c r="X43355" s="121"/>
      <c r="Z43355" s="121"/>
    </row>
    <row r="43356" spans="16:26" x14ac:dyDescent="0.25">
      <c r="P43356" s="121"/>
      <c r="R43356" s="121"/>
      <c r="T43356" s="121"/>
      <c r="V43356" s="121"/>
      <c r="X43356" s="121"/>
      <c r="Z43356" s="121"/>
    </row>
    <row r="43357" spans="16:26" x14ac:dyDescent="0.25">
      <c r="P43357" s="122"/>
      <c r="R43357" s="122"/>
      <c r="T43357" s="122"/>
      <c r="V43357" s="122"/>
      <c r="X43357" s="122"/>
      <c r="Z43357" s="122"/>
    </row>
    <row r="43358" spans="16:26" x14ac:dyDescent="0.25">
      <c r="P43358" s="118"/>
      <c r="R43358" s="118"/>
      <c r="T43358" s="118"/>
      <c r="V43358" s="118"/>
      <c r="X43358" s="118"/>
      <c r="Z43358" s="118"/>
    </row>
    <row r="43359" spans="16:26" x14ac:dyDescent="0.25">
      <c r="P43359" s="119"/>
      <c r="R43359" s="119"/>
      <c r="T43359" s="119"/>
      <c r="V43359" s="119"/>
      <c r="X43359" s="119"/>
      <c r="Z43359" s="119"/>
    </row>
    <row r="43360" spans="16:26" x14ac:dyDescent="0.25">
      <c r="P43360" s="119"/>
      <c r="R43360" s="119"/>
      <c r="T43360" s="119"/>
      <c r="V43360" s="119"/>
      <c r="X43360" s="119"/>
      <c r="Z43360" s="119"/>
    </row>
    <row r="43361" spans="16:26" x14ac:dyDescent="0.25">
      <c r="P43361" s="120"/>
      <c r="R43361" s="120"/>
      <c r="T43361" s="120"/>
      <c r="V43361" s="120"/>
      <c r="X43361" s="120"/>
      <c r="Z43361" s="120"/>
    </row>
    <row r="43362" spans="16:26" x14ac:dyDescent="0.25">
      <c r="P43362" s="119"/>
      <c r="R43362" s="119"/>
      <c r="T43362" s="119"/>
      <c r="V43362" s="119"/>
      <c r="X43362" s="119"/>
      <c r="Z43362" s="119"/>
    </row>
    <row r="43363" spans="16:26" x14ac:dyDescent="0.25">
      <c r="P43363" s="119"/>
      <c r="R43363" s="119"/>
      <c r="T43363" s="119"/>
      <c r="V43363" s="119"/>
      <c r="X43363" s="119"/>
      <c r="Z43363" s="119"/>
    </row>
    <row r="43364" spans="16:26" x14ac:dyDescent="0.25">
      <c r="P43364" s="120"/>
      <c r="R43364" s="120"/>
      <c r="T43364" s="120"/>
      <c r="V43364" s="120"/>
      <c r="X43364" s="120"/>
      <c r="Z43364" s="120"/>
    </row>
    <row r="43365" spans="16:26" x14ac:dyDescent="0.25">
      <c r="P43365" s="119"/>
      <c r="R43365" s="119"/>
      <c r="T43365" s="119"/>
      <c r="V43365" s="119"/>
      <c r="X43365" s="119"/>
      <c r="Z43365" s="119"/>
    </row>
    <row r="43366" spans="16:26" x14ac:dyDescent="0.25">
      <c r="P43366" s="120"/>
      <c r="R43366" s="120"/>
      <c r="T43366" s="120"/>
      <c r="V43366" s="120"/>
      <c r="X43366" s="120"/>
      <c r="Z43366" s="120"/>
    </row>
    <row r="43367" spans="16:26" x14ac:dyDescent="0.25">
      <c r="P43367" s="119"/>
      <c r="R43367" s="119"/>
      <c r="T43367" s="119"/>
      <c r="V43367" s="119"/>
      <c r="X43367" s="119"/>
      <c r="Z43367" s="119"/>
    </row>
    <row r="43368" spans="16:26" x14ac:dyDescent="0.25">
      <c r="P43368" s="119"/>
      <c r="R43368" s="119"/>
      <c r="T43368" s="119"/>
      <c r="V43368" s="119"/>
      <c r="X43368" s="119"/>
      <c r="Z43368" s="119"/>
    </row>
    <row r="43369" spans="16:26" x14ac:dyDescent="0.25">
      <c r="P43369" s="119"/>
      <c r="R43369" s="119"/>
      <c r="T43369" s="119"/>
      <c r="V43369" s="119"/>
      <c r="X43369" s="119"/>
      <c r="Z43369" s="119"/>
    </row>
    <row r="43370" spans="16:26" x14ac:dyDescent="0.25">
      <c r="P43370" s="121"/>
      <c r="R43370" s="121"/>
      <c r="T43370" s="121"/>
      <c r="V43370" s="121"/>
      <c r="X43370" s="121"/>
      <c r="Z43370" s="121"/>
    </row>
    <row r="43371" spans="16:26" x14ac:dyDescent="0.25">
      <c r="P43371" s="121"/>
      <c r="R43371" s="121"/>
      <c r="T43371" s="121"/>
      <c r="V43371" s="121"/>
      <c r="X43371" s="121"/>
      <c r="Z43371" s="121"/>
    </row>
    <row r="43372" spans="16:26" x14ac:dyDescent="0.25">
      <c r="P43372" s="121"/>
      <c r="R43372" s="121"/>
      <c r="T43372" s="121"/>
      <c r="V43372" s="121"/>
      <c r="X43372" s="121"/>
      <c r="Z43372" s="121"/>
    </row>
    <row r="43373" spans="16:26" x14ac:dyDescent="0.25">
      <c r="P43373" s="121"/>
      <c r="R43373" s="121"/>
      <c r="T43373" s="121"/>
      <c r="V43373" s="121"/>
      <c r="X43373" s="121"/>
      <c r="Z43373" s="121"/>
    </row>
    <row r="43374" spans="16:26" x14ac:dyDescent="0.25">
      <c r="P43374" s="122"/>
      <c r="R43374" s="122"/>
      <c r="T43374" s="122"/>
      <c r="V43374" s="122"/>
      <c r="X43374" s="122"/>
      <c r="Z43374" s="122"/>
    </row>
    <row r="43375" spans="16:26" x14ac:dyDescent="0.25">
      <c r="P43375" s="118"/>
      <c r="R43375" s="118"/>
      <c r="T43375" s="118"/>
      <c r="V43375" s="118"/>
      <c r="X43375" s="118"/>
      <c r="Z43375" s="118"/>
    </row>
    <row r="43376" spans="16:26" x14ac:dyDescent="0.25">
      <c r="P43376" s="119"/>
      <c r="R43376" s="119"/>
      <c r="T43376" s="119"/>
      <c r="V43376" s="119"/>
      <c r="X43376" s="119"/>
      <c r="Z43376" s="119"/>
    </row>
    <row r="43377" spans="16:26" x14ac:dyDescent="0.25">
      <c r="P43377" s="119"/>
      <c r="R43377" s="119"/>
      <c r="T43377" s="119"/>
      <c r="V43377" s="119"/>
      <c r="X43377" s="119"/>
      <c r="Z43377" s="119"/>
    </row>
    <row r="43378" spans="16:26" x14ac:dyDescent="0.25">
      <c r="P43378" s="120"/>
      <c r="R43378" s="120"/>
      <c r="T43378" s="120"/>
      <c r="V43378" s="120"/>
      <c r="X43378" s="120"/>
      <c r="Z43378" s="120"/>
    </row>
    <row r="43379" spans="16:26" x14ac:dyDescent="0.25">
      <c r="P43379" s="119"/>
      <c r="R43379" s="119"/>
      <c r="T43379" s="119"/>
      <c r="V43379" s="119"/>
      <c r="X43379" s="119"/>
      <c r="Z43379" s="119"/>
    </row>
    <row r="43380" spans="16:26" x14ac:dyDescent="0.25">
      <c r="P43380" s="119"/>
      <c r="R43380" s="119"/>
      <c r="T43380" s="119"/>
      <c r="V43380" s="119"/>
      <c r="X43380" s="119"/>
      <c r="Z43380" s="119"/>
    </row>
    <row r="43381" spans="16:26" x14ac:dyDescent="0.25">
      <c r="P43381" s="120"/>
      <c r="R43381" s="120"/>
      <c r="T43381" s="120"/>
      <c r="V43381" s="120"/>
      <c r="X43381" s="120"/>
      <c r="Z43381" s="120"/>
    </row>
    <row r="43382" spans="16:26" x14ac:dyDescent="0.25">
      <c r="P43382" s="119"/>
      <c r="R43382" s="119"/>
      <c r="T43382" s="119"/>
      <c r="V43382" s="119"/>
      <c r="X43382" s="119"/>
      <c r="Z43382" s="119"/>
    </row>
    <row r="43383" spans="16:26" x14ac:dyDescent="0.25">
      <c r="P43383" s="120"/>
      <c r="R43383" s="120"/>
      <c r="T43383" s="120"/>
      <c r="V43383" s="120"/>
      <c r="X43383" s="120"/>
      <c r="Z43383" s="120"/>
    </row>
    <row r="43384" spans="16:26" x14ac:dyDescent="0.25">
      <c r="P43384" s="119"/>
      <c r="R43384" s="119"/>
      <c r="T43384" s="119"/>
      <c r="V43384" s="119"/>
      <c r="X43384" s="119"/>
      <c r="Z43384" s="119"/>
    </row>
    <row r="43385" spans="16:26" x14ac:dyDescent="0.25">
      <c r="P43385" s="119"/>
      <c r="R43385" s="119"/>
      <c r="T43385" s="119"/>
      <c r="V43385" s="119"/>
      <c r="X43385" s="119"/>
      <c r="Z43385" s="119"/>
    </row>
    <row r="43386" spans="16:26" x14ac:dyDescent="0.25">
      <c r="P43386" s="119"/>
      <c r="R43386" s="119"/>
      <c r="T43386" s="119"/>
      <c r="V43386" s="119"/>
      <c r="X43386" s="119"/>
      <c r="Z43386" s="119"/>
    </row>
    <row r="43387" spans="16:26" x14ac:dyDescent="0.25">
      <c r="P43387" s="121"/>
      <c r="R43387" s="121"/>
      <c r="T43387" s="121"/>
      <c r="V43387" s="121"/>
      <c r="X43387" s="121"/>
      <c r="Z43387" s="121"/>
    </row>
    <row r="43388" spans="16:26" x14ac:dyDescent="0.25">
      <c r="P43388" s="121"/>
      <c r="R43388" s="121"/>
      <c r="T43388" s="121"/>
      <c r="V43388" s="121"/>
      <c r="X43388" s="121"/>
      <c r="Z43388" s="121"/>
    </row>
    <row r="43389" spans="16:26" x14ac:dyDescent="0.25">
      <c r="P43389" s="121"/>
      <c r="R43389" s="121"/>
      <c r="T43389" s="121"/>
      <c r="V43389" s="121"/>
      <c r="X43389" s="121"/>
      <c r="Z43389" s="121"/>
    </row>
    <row r="43390" spans="16:26" x14ac:dyDescent="0.25">
      <c r="P43390" s="121"/>
      <c r="R43390" s="121"/>
      <c r="T43390" s="121"/>
      <c r="V43390" s="121"/>
      <c r="X43390" s="121"/>
      <c r="Z43390" s="121"/>
    </row>
    <row r="43391" spans="16:26" x14ac:dyDescent="0.25">
      <c r="P43391" s="122"/>
      <c r="R43391" s="122"/>
      <c r="T43391" s="122"/>
      <c r="V43391" s="122"/>
      <c r="X43391" s="122"/>
      <c r="Z43391" s="122"/>
    </row>
    <row r="43392" spans="16:26" x14ac:dyDescent="0.25">
      <c r="P43392" s="118"/>
      <c r="R43392" s="118"/>
      <c r="T43392" s="118"/>
      <c r="V43392" s="118"/>
      <c r="X43392" s="118"/>
      <c r="Z43392" s="118"/>
    </row>
    <row r="43393" spans="16:26" x14ac:dyDescent="0.25">
      <c r="P43393" s="119"/>
      <c r="R43393" s="119"/>
      <c r="T43393" s="119"/>
      <c r="V43393" s="119"/>
      <c r="X43393" s="119"/>
      <c r="Z43393" s="119"/>
    </row>
    <row r="43394" spans="16:26" x14ac:dyDescent="0.25">
      <c r="P43394" s="119"/>
      <c r="R43394" s="119"/>
      <c r="T43394" s="119"/>
      <c r="V43394" s="119"/>
      <c r="X43394" s="119"/>
      <c r="Z43394" s="119"/>
    </row>
    <row r="43395" spans="16:26" x14ac:dyDescent="0.25">
      <c r="P43395" s="120"/>
      <c r="R43395" s="120"/>
      <c r="T43395" s="120"/>
      <c r="V43395" s="120"/>
      <c r="X43395" s="120"/>
      <c r="Z43395" s="120"/>
    </row>
    <row r="43396" spans="16:26" x14ac:dyDescent="0.25">
      <c r="P43396" s="119"/>
      <c r="R43396" s="119"/>
      <c r="T43396" s="119"/>
      <c r="V43396" s="119"/>
      <c r="X43396" s="119"/>
      <c r="Z43396" s="119"/>
    </row>
    <row r="43397" spans="16:26" x14ac:dyDescent="0.25">
      <c r="P43397" s="119"/>
      <c r="R43397" s="119"/>
      <c r="T43397" s="119"/>
      <c r="V43397" s="119"/>
      <c r="X43397" s="119"/>
      <c r="Z43397" s="119"/>
    </row>
    <row r="43398" spans="16:26" x14ac:dyDescent="0.25">
      <c r="P43398" s="120"/>
      <c r="R43398" s="120"/>
      <c r="T43398" s="120"/>
      <c r="V43398" s="120"/>
      <c r="X43398" s="120"/>
      <c r="Z43398" s="120"/>
    </row>
    <row r="43399" spans="16:26" x14ac:dyDescent="0.25">
      <c r="P43399" s="119"/>
      <c r="R43399" s="119"/>
      <c r="T43399" s="119"/>
      <c r="V43399" s="119"/>
      <c r="X43399" s="119"/>
      <c r="Z43399" s="119"/>
    </row>
    <row r="43400" spans="16:26" x14ac:dyDescent="0.25">
      <c r="P43400" s="120"/>
      <c r="R43400" s="120"/>
      <c r="T43400" s="120"/>
      <c r="V43400" s="120"/>
      <c r="X43400" s="120"/>
      <c r="Z43400" s="120"/>
    </row>
    <row r="43401" spans="16:26" x14ac:dyDescent="0.25">
      <c r="P43401" s="119"/>
      <c r="R43401" s="119"/>
      <c r="T43401" s="119"/>
      <c r="V43401" s="119"/>
      <c r="X43401" s="119"/>
      <c r="Z43401" s="119"/>
    </row>
    <row r="43402" spans="16:26" x14ac:dyDescent="0.25">
      <c r="P43402" s="119"/>
      <c r="R43402" s="119"/>
      <c r="T43402" s="119"/>
      <c r="V43402" s="119"/>
      <c r="X43402" s="119"/>
      <c r="Z43402" s="119"/>
    </row>
    <row r="43403" spans="16:26" x14ac:dyDescent="0.25">
      <c r="P43403" s="119"/>
      <c r="R43403" s="119"/>
      <c r="T43403" s="119"/>
      <c r="V43403" s="119"/>
      <c r="X43403" s="119"/>
      <c r="Z43403" s="119"/>
    </row>
    <row r="43404" spans="16:26" x14ac:dyDescent="0.25">
      <c r="P43404" s="121"/>
      <c r="R43404" s="121"/>
      <c r="T43404" s="121"/>
      <c r="V43404" s="121"/>
      <c r="X43404" s="121"/>
      <c r="Z43404" s="121"/>
    </row>
    <row r="43405" spans="16:26" x14ac:dyDescent="0.25">
      <c r="P43405" s="121"/>
      <c r="R43405" s="121"/>
      <c r="T43405" s="121"/>
      <c r="V43405" s="121"/>
      <c r="X43405" s="121"/>
      <c r="Z43405" s="121"/>
    </row>
    <row r="43406" spans="16:26" x14ac:dyDescent="0.25">
      <c r="P43406" s="121"/>
      <c r="R43406" s="121"/>
      <c r="T43406" s="121"/>
      <c r="V43406" s="121"/>
      <c r="X43406" s="121"/>
      <c r="Z43406" s="121"/>
    </row>
    <row r="43407" spans="16:26" x14ac:dyDescent="0.25">
      <c r="P43407" s="121"/>
      <c r="R43407" s="121"/>
      <c r="T43407" s="121"/>
      <c r="V43407" s="121"/>
      <c r="X43407" s="121"/>
      <c r="Z43407" s="121"/>
    </row>
    <row r="43408" spans="16:26" x14ac:dyDescent="0.25">
      <c r="P43408" s="122"/>
      <c r="R43408" s="122"/>
      <c r="T43408" s="122"/>
      <c r="V43408" s="122"/>
      <c r="X43408" s="122"/>
      <c r="Z43408" s="122"/>
    </row>
    <row r="43409" spans="16:26" x14ac:dyDescent="0.25">
      <c r="P43409" s="118"/>
      <c r="R43409" s="118"/>
      <c r="T43409" s="118"/>
      <c r="V43409" s="118"/>
      <c r="X43409" s="118"/>
      <c r="Z43409" s="118"/>
    </row>
    <row r="43410" spans="16:26" x14ac:dyDescent="0.25">
      <c r="P43410" s="119"/>
      <c r="R43410" s="119"/>
      <c r="T43410" s="119"/>
      <c r="V43410" s="119"/>
      <c r="X43410" s="119"/>
      <c r="Z43410" s="119"/>
    </row>
    <row r="43411" spans="16:26" x14ac:dyDescent="0.25">
      <c r="P43411" s="119"/>
      <c r="R43411" s="119"/>
      <c r="T43411" s="119"/>
      <c r="V43411" s="119"/>
      <c r="X43411" s="119"/>
      <c r="Z43411" s="119"/>
    </row>
    <row r="43412" spans="16:26" x14ac:dyDescent="0.25">
      <c r="P43412" s="120"/>
      <c r="R43412" s="120"/>
      <c r="T43412" s="120"/>
      <c r="V43412" s="120"/>
      <c r="X43412" s="120"/>
      <c r="Z43412" s="120"/>
    </row>
    <row r="43413" spans="16:26" x14ac:dyDescent="0.25">
      <c r="P43413" s="119"/>
      <c r="R43413" s="119"/>
      <c r="T43413" s="119"/>
      <c r="V43413" s="119"/>
      <c r="X43413" s="119"/>
      <c r="Z43413" s="119"/>
    </row>
    <row r="43414" spans="16:26" x14ac:dyDescent="0.25">
      <c r="P43414" s="119"/>
      <c r="R43414" s="119"/>
      <c r="T43414" s="119"/>
      <c r="V43414" s="119"/>
      <c r="X43414" s="119"/>
      <c r="Z43414" s="119"/>
    </row>
    <row r="43415" spans="16:26" x14ac:dyDescent="0.25">
      <c r="P43415" s="120"/>
      <c r="R43415" s="120"/>
      <c r="T43415" s="120"/>
      <c r="V43415" s="120"/>
      <c r="X43415" s="120"/>
      <c r="Z43415" s="120"/>
    </row>
    <row r="43416" spans="16:26" x14ac:dyDescent="0.25">
      <c r="P43416" s="119"/>
      <c r="R43416" s="119"/>
      <c r="T43416" s="119"/>
      <c r="V43416" s="119"/>
      <c r="X43416" s="119"/>
      <c r="Z43416" s="119"/>
    </row>
    <row r="43417" spans="16:26" x14ac:dyDescent="0.25">
      <c r="P43417" s="120"/>
      <c r="R43417" s="120"/>
      <c r="T43417" s="120"/>
      <c r="V43417" s="120"/>
      <c r="X43417" s="120"/>
      <c r="Z43417" s="120"/>
    </row>
    <row r="43418" spans="16:26" x14ac:dyDescent="0.25">
      <c r="P43418" s="119"/>
      <c r="R43418" s="119"/>
      <c r="T43418" s="119"/>
      <c r="V43418" s="119"/>
      <c r="X43418" s="119"/>
      <c r="Z43418" s="119"/>
    </row>
    <row r="43419" spans="16:26" x14ac:dyDescent="0.25">
      <c r="P43419" s="119"/>
      <c r="R43419" s="119"/>
      <c r="T43419" s="119"/>
      <c r="V43419" s="119"/>
      <c r="X43419" s="119"/>
      <c r="Z43419" s="119"/>
    </row>
    <row r="43420" spans="16:26" x14ac:dyDescent="0.25">
      <c r="P43420" s="119"/>
      <c r="R43420" s="119"/>
      <c r="T43420" s="119"/>
      <c r="V43420" s="119"/>
      <c r="X43420" s="119"/>
      <c r="Z43420" s="119"/>
    </row>
    <row r="43421" spans="16:26" x14ac:dyDescent="0.25">
      <c r="P43421" s="121"/>
      <c r="R43421" s="121"/>
      <c r="T43421" s="121"/>
      <c r="V43421" s="121"/>
      <c r="X43421" s="121"/>
      <c r="Z43421" s="121"/>
    </row>
    <row r="43422" spans="16:26" x14ac:dyDescent="0.25">
      <c r="P43422" s="121"/>
      <c r="R43422" s="121"/>
      <c r="T43422" s="121"/>
      <c r="V43422" s="121"/>
      <c r="X43422" s="121"/>
      <c r="Z43422" s="121"/>
    </row>
    <row r="43423" spans="16:26" x14ac:dyDescent="0.25">
      <c r="P43423" s="121"/>
      <c r="R43423" s="121"/>
      <c r="T43423" s="121"/>
      <c r="V43423" s="121"/>
      <c r="X43423" s="121"/>
      <c r="Z43423" s="121"/>
    </row>
    <row r="43424" spans="16:26" x14ac:dyDescent="0.25">
      <c r="P43424" s="121"/>
      <c r="R43424" s="121"/>
      <c r="T43424" s="121"/>
      <c r="V43424" s="121"/>
      <c r="X43424" s="121"/>
      <c r="Z43424" s="121"/>
    </row>
    <row r="43425" spans="16:26" x14ac:dyDescent="0.25">
      <c r="P43425" s="122"/>
      <c r="R43425" s="122"/>
      <c r="T43425" s="122"/>
      <c r="V43425" s="122"/>
      <c r="X43425" s="122"/>
      <c r="Z43425" s="122"/>
    </row>
    <row r="43426" spans="16:26" x14ac:dyDescent="0.25">
      <c r="P43426" s="118"/>
      <c r="R43426" s="118"/>
      <c r="T43426" s="118"/>
      <c r="V43426" s="118"/>
      <c r="X43426" s="118"/>
      <c r="Z43426" s="118"/>
    </row>
    <row r="43427" spans="16:26" x14ac:dyDescent="0.25">
      <c r="P43427" s="119"/>
      <c r="R43427" s="119"/>
      <c r="T43427" s="119"/>
      <c r="V43427" s="119"/>
      <c r="X43427" s="119"/>
      <c r="Z43427" s="119"/>
    </row>
    <row r="43428" spans="16:26" x14ac:dyDescent="0.25">
      <c r="P43428" s="119"/>
      <c r="R43428" s="119"/>
      <c r="T43428" s="119"/>
      <c r="V43428" s="119"/>
      <c r="X43428" s="119"/>
      <c r="Z43428" s="119"/>
    </row>
    <row r="43429" spans="16:26" x14ac:dyDescent="0.25">
      <c r="P43429" s="120"/>
      <c r="R43429" s="120"/>
      <c r="T43429" s="120"/>
      <c r="V43429" s="120"/>
      <c r="X43429" s="120"/>
      <c r="Z43429" s="120"/>
    </row>
    <row r="43430" spans="16:26" x14ac:dyDescent="0.25">
      <c r="P43430" s="119"/>
      <c r="R43430" s="119"/>
      <c r="T43430" s="119"/>
      <c r="V43430" s="119"/>
      <c r="X43430" s="119"/>
      <c r="Z43430" s="119"/>
    </row>
    <row r="43431" spans="16:26" x14ac:dyDescent="0.25">
      <c r="P43431" s="119"/>
      <c r="R43431" s="119"/>
      <c r="T43431" s="119"/>
      <c r="V43431" s="119"/>
      <c r="X43431" s="119"/>
      <c r="Z43431" s="119"/>
    </row>
    <row r="43432" spans="16:26" x14ac:dyDescent="0.25">
      <c r="P43432" s="120"/>
      <c r="R43432" s="120"/>
      <c r="T43432" s="120"/>
      <c r="V43432" s="120"/>
      <c r="X43432" s="120"/>
      <c r="Z43432" s="120"/>
    </row>
    <row r="43433" spans="16:26" x14ac:dyDescent="0.25">
      <c r="P43433" s="119"/>
      <c r="R43433" s="119"/>
      <c r="T43433" s="119"/>
      <c r="V43433" s="119"/>
      <c r="X43433" s="119"/>
      <c r="Z43433" s="119"/>
    </row>
    <row r="43434" spans="16:26" x14ac:dyDescent="0.25">
      <c r="P43434" s="120"/>
      <c r="R43434" s="120"/>
      <c r="T43434" s="120"/>
      <c r="V43434" s="120"/>
      <c r="X43434" s="120"/>
      <c r="Z43434" s="120"/>
    </row>
    <row r="43435" spans="16:26" x14ac:dyDescent="0.25">
      <c r="P43435" s="119"/>
      <c r="R43435" s="119"/>
      <c r="T43435" s="119"/>
      <c r="V43435" s="119"/>
      <c r="X43435" s="119"/>
      <c r="Z43435" s="119"/>
    </row>
    <row r="43436" spans="16:26" x14ac:dyDescent="0.25">
      <c r="P43436" s="119"/>
      <c r="R43436" s="119"/>
      <c r="T43436" s="119"/>
      <c r="V43436" s="119"/>
      <c r="X43436" s="119"/>
      <c r="Z43436" s="119"/>
    </row>
    <row r="43437" spans="16:26" x14ac:dyDescent="0.25">
      <c r="P43437" s="119"/>
      <c r="R43437" s="119"/>
      <c r="T43437" s="119"/>
      <c r="V43437" s="119"/>
      <c r="X43437" s="119"/>
      <c r="Z43437" s="119"/>
    </row>
    <row r="43438" spans="16:26" x14ac:dyDescent="0.25">
      <c r="P43438" s="121"/>
      <c r="R43438" s="121"/>
      <c r="T43438" s="121"/>
      <c r="V43438" s="121"/>
      <c r="X43438" s="121"/>
      <c r="Z43438" s="121"/>
    </row>
    <row r="43439" spans="16:26" x14ac:dyDescent="0.25">
      <c r="P43439" s="121"/>
      <c r="R43439" s="121"/>
      <c r="T43439" s="121"/>
      <c r="V43439" s="121"/>
      <c r="X43439" s="121"/>
      <c r="Z43439" s="121"/>
    </row>
    <row r="43440" spans="16:26" x14ac:dyDescent="0.25">
      <c r="P43440" s="121"/>
      <c r="R43440" s="121"/>
      <c r="T43440" s="121"/>
      <c r="V43440" s="121"/>
      <c r="X43440" s="121"/>
      <c r="Z43440" s="121"/>
    </row>
    <row r="43441" spans="16:26" x14ac:dyDescent="0.25">
      <c r="P43441" s="121"/>
      <c r="R43441" s="121"/>
      <c r="T43441" s="121"/>
      <c r="V43441" s="121"/>
      <c r="X43441" s="121"/>
      <c r="Z43441" s="121"/>
    </row>
    <row r="43442" spans="16:26" x14ac:dyDescent="0.25">
      <c r="P43442" s="122"/>
      <c r="R43442" s="122"/>
      <c r="T43442" s="122"/>
      <c r="V43442" s="122"/>
      <c r="X43442" s="122"/>
      <c r="Z43442" s="122"/>
    </row>
    <row r="43443" spans="16:26" x14ac:dyDescent="0.25">
      <c r="P43443" s="118"/>
      <c r="R43443" s="118"/>
      <c r="T43443" s="118"/>
      <c r="V43443" s="118"/>
      <c r="X43443" s="118"/>
      <c r="Z43443" s="118"/>
    </row>
    <row r="43444" spans="16:26" x14ac:dyDescent="0.25">
      <c r="P43444" s="119"/>
      <c r="R43444" s="119"/>
      <c r="T43444" s="119"/>
      <c r="V43444" s="119"/>
      <c r="X43444" s="119"/>
      <c r="Z43444" s="119"/>
    </row>
    <row r="43445" spans="16:26" x14ac:dyDescent="0.25">
      <c r="P43445" s="119"/>
      <c r="R43445" s="119"/>
      <c r="T43445" s="119"/>
      <c r="V43445" s="119"/>
      <c r="X43445" s="119"/>
      <c r="Z43445" s="119"/>
    </row>
    <row r="43446" spans="16:26" x14ac:dyDescent="0.25">
      <c r="P43446" s="120"/>
      <c r="R43446" s="120"/>
      <c r="T43446" s="120"/>
      <c r="V43446" s="120"/>
      <c r="X43446" s="120"/>
      <c r="Z43446" s="120"/>
    </row>
    <row r="43447" spans="16:26" x14ac:dyDescent="0.25">
      <c r="P43447" s="119"/>
      <c r="R43447" s="119"/>
      <c r="T43447" s="119"/>
      <c r="V43447" s="119"/>
      <c r="X43447" s="119"/>
      <c r="Z43447" s="119"/>
    </row>
    <row r="43448" spans="16:26" x14ac:dyDescent="0.25">
      <c r="P43448" s="119"/>
      <c r="R43448" s="119"/>
      <c r="T43448" s="119"/>
      <c r="V43448" s="119"/>
      <c r="X43448" s="119"/>
      <c r="Z43448" s="119"/>
    </row>
    <row r="43449" spans="16:26" x14ac:dyDescent="0.25">
      <c r="P43449" s="120"/>
      <c r="R43449" s="120"/>
      <c r="T43449" s="120"/>
      <c r="V43449" s="120"/>
      <c r="X43449" s="120"/>
      <c r="Z43449" s="120"/>
    </row>
    <row r="43450" spans="16:26" x14ac:dyDescent="0.25">
      <c r="P43450" s="119"/>
      <c r="R43450" s="119"/>
      <c r="T43450" s="119"/>
      <c r="V43450" s="119"/>
      <c r="X43450" s="119"/>
      <c r="Z43450" s="119"/>
    </row>
    <row r="43451" spans="16:26" x14ac:dyDescent="0.25">
      <c r="P43451" s="120"/>
      <c r="R43451" s="120"/>
      <c r="T43451" s="120"/>
      <c r="V43451" s="120"/>
      <c r="X43451" s="120"/>
      <c r="Z43451" s="120"/>
    </row>
    <row r="43452" spans="16:26" x14ac:dyDescent="0.25">
      <c r="P43452" s="119"/>
      <c r="R43452" s="119"/>
      <c r="T43452" s="119"/>
      <c r="V43452" s="119"/>
      <c r="X43452" s="119"/>
      <c r="Z43452" s="119"/>
    </row>
    <row r="43453" spans="16:26" x14ac:dyDescent="0.25">
      <c r="P43453" s="119"/>
      <c r="R43453" s="119"/>
      <c r="T43453" s="119"/>
      <c r="V43453" s="119"/>
      <c r="X43453" s="119"/>
      <c r="Z43453" s="119"/>
    </row>
    <row r="43454" spans="16:26" x14ac:dyDescent="0.25">
      <c r="P43454" s="119"/>
      <c r="R43454" s="119"/>
      <c r="T43454" s="119"/>
      <c r="V43454" s="119"/>
      <c r="X43454" s="119"/>
      <c r="Z43454" s="119"/>
    </row>
    <row r="43455" spans="16:26" x14ac:dyDescent="0.25">
      <c r="P43455" s="121"/>
      <c r="R43455" s="121"/>
      <c r="T43455" s="121"/>
      <c r="V43455" s="121"/>
      <c r="X43455" s="121"/>
      <c r="Z43455" s="121"/>
    </row>
    <row r="43456" spans="16:26" x14ac:dyDescent="0.25">
      <c r="P43456" s="121"/>
      <c r="R43456" s="121"/>
      <c r="T43456" s="121"/>
      <c r="V43456" s="121"/>
      <c r="X43456" s="121"/>
      <c r="Z43456" s="121"/>
    </row>
    <row r="43457" spans="16:26" x14ac:dyDescent="0.25">
      <c r="P43457" s="121"/>
      <c r="R43457" s="121"/>
      <c r="T43457" s="121"/>
      <c r="V43457" s="121"/>
      <c r="X43457" s="121"/>
      <c r="Z43457" s="121"/>
    </row>
    <row r="43458" spans="16:26" x14ac:dyDescent="0.25">
      <c r="P43458" s="121"/>
      <c r="R43458" s="121"/>
      <c r="T43458" s="121"/>
      <c r="V43458" s="121"/>
      <c r="X43458" s="121"/>
      <c r="Z43458" s="121"/>
    </row>
    <row r="43459" spans="16:26" x14ac:dyDescent="0.25">
      <c r="P43459" s="122"/>
      <c r="R43459" s="122"/>
      <c r="T43459" s="122"/>
      <c r="V43459" s="122"/>
      <c r="X43459" s="122"/>
      <c r="Z43459" s="122"/>
    </row>
    <row r="43460" spans="16:26" x14ac:dyDescent="0.25">
      <c r="P43460" s="118"/>
      <c r="R43460" s="118"/>
      <c r="T43460" s="118"/>
      <c r="V43460" s="118"/>
      <c r="X43460" s="118"/>
      <c r="Z43460" s="118"/>
    </row>
    <row r="43461" spans="16:26" x14ac:dyDescent="0.25">
      <c r="P43461" s="119"/>
      <c r="R43461" s="119"/>
      <c r="T43461" s="119"/>
      <c r="V43461" s="119"/>
      <c r="X43461" s="119"/>
      <c r="Z43461" s="119"/>
    </row>
    <row r="43462" spans="16:26" x14ac:dyDescent="0.25">
      <c r="P43462" s="119"/>
      <c r="R43462" s="119"/>
      <c r="T43462" s="119"/>
      <c r="V43462" s="119"/>
      <c r="X43462" s="119"/>
      <c r="Z43462" s="119"/>
    </row>
    <row r="43463" spans="16:26" x14ac:dyDescent="0.25">
      <c r="P43463" s="120"/>
      <c r="R43463" s="120"/>
      <c r="T43463" s="120"/>
      <c r="V43463" s="120"/>
      <c r="X43463" s="120"/>
      <c r="Z43463" s="120"/>
    </row>
    <row r="43464" spans="16:26" x14ac:dyDescent="0.25">
      <c r="P43464" s="119"/>
      <c r="R43464" s="119"/>
      <c r="T43464" s="119"/>
      <c r="V43464" s="119"/>
      <c r="X43464" s="119"/>
      <c r="Z43464" s="119"/>
    </row>
    <row r="43465" spans="16:26" x14ac:dyDescent="0.25">
      <c r="P43465" s="119"/>
      <c r="R43465" s="119"/>
      <c r="T43465" s="119"/>
      <c r="V43465" s="119"/>
      <c r="X43465" s="119"/>
      <c r="Z43465" s="119"/>
    </row>
    <row r="43466" spans="16:26" x14ac:dyDescent="0.25">
      <c r="P43466" s="120"/>
      <c r="R43466" s="120"/>
      <c r="T43466" s="120"/>
      <c r="V43466" s="120"/>
      <c r="X43466" s="120"/>
      <c r="Z43466" s="120"/>
    </row>
    <row r="43467" spans="16:26" x14ac:dyDescent="0.25">
      <c r="P43467" s="119"/>
      <c r="R43467" s="119"/>
      <c r="T43467" s="119"/>
      <c r="V43467" s="119"/>
      <c r="X43467" s="119"/>
      <c r="Z43467" s="119"/>
    </row>
    <row r="43468" spans="16:26" x14ac:dyDescent="0.25">
      <c r="P43468" s="120"/>
      <c r="R43468" s="120"/>
      <c r="T43468" s="120"/>
      <c r="V43468" s="120"/>
      <c r="X43468" s="120"/>
      <c r="Z43468" s="120"/>
    </row>
    <row r="43469" spans="16:26" x14ac:dyDescent="0.25">
      <c r="P43469" s="119"/>
      <c r="R43469" s="119"/>
      <c r="T43469" s="119"/>
      <c r="V43469" s="119"/>
      <c r="X43469" s="119"/>
      <c r="Z43469" s="119"/>
    </row>
    <row r="43470" spans="16:26" x14ac:dyDescent="0.25">
      <c r="P43470" s="119"/>
      <c r="R43470" s="119"/>
      <c r="T43470" s="119"/>
      <c r="V43470" s="119"/>
      <c r="X43470" s="119"/>
      <c r="Z43470" s="119"/>
    </row>
    <row r="43471" spans="16:26" x14ac:dyDescent="0.25">
      <c r="P43471" s="119"/>
      <c r="R43471" s="119"/>
      <c r="T43471" s="119"/>
      <c r="V43471" s="119"/>
      <c r="X43471" s="119"/>
      <c r="Z43471" s="119"/>
    </row>
    <row r="43472" spans="16:26" x14ac:dyDescent="0.25">
      <c r="P43472" s="121"/>
      <c r="R43472" s="121"/>
      <c r="T43472" s="121"/>
      <c r="V43472" s="121"/>
      <c r="X43472" s="121"/>
      <c r="Z43472" s="121"/>
    </row>
    <row r="43473" spans="16:26" x14ac:dyDescent="0.25">
      <c r="P43473" s="121"/>
      <c r="R43473" s="121"/>
      <c r="T43473" s="121"/>
      <c r="V43473" s="121"/>
      <c r="X43473" s="121"/>
      <c r="Z43473" s="121"/>
    </row>
    <row r="43474" spans="16:26" x14ac:dyDescent="0.25">
      <c r="P43474" s="121"/>
      <c r="R43474" s="121"/>
      <c r="T43474" s="121"/>
      <c r="V43474" s="121"/>
      <c r="X43474" s="121"/>
      <c r="Z43474" s="121"/>
    </row>
    <row r="43475" spans="16:26" x14ac:dyDescent="0.25">
      <c r="P43475" s="121"/>
      <c r="R43475" s="121"/>
      <c r="T43475" s="121"/>
      <c r="V43475" s="121"/>
      <c r="X43475" s="121"/>
      <c r="Z43475" s="121"/>
    </row>
    <row r="43476" spans="16:26" x14ac:dyDescent="0.25">
      <c r="P43476" s="122"/>
      <c r="R43476" s="122"/>
      <c r="T43476" s="122"/>
      <c r="V43476" s="122"/>
      <c r="X43476" s="122"/>
      <c r="Z43476" s="122"/>
    </row>
    <row r="43477" spans="16:26" x14ac:dyDescent="0.25">
      <c r="P43477" s="118"/>
      <c r="R43477" s="118"/>
      <c r="T43477" s="118"/>
      <c r="V43477" s="118"/>
      <c r="X43477" s="118"/>
      <c r="Z43477" s="118"/>
    </row>
    <row r="43478" spans="16:26" x14ac:dyDescent="0.25">
      <c r="P43478" s="119"/>
      <c r="R43478" s="119"/>
      <c r="T43478" s="119"/>
      <c r="V43478" s="119"/>
      <c r="X43478" s="119"/>
      <c r="Z43478" s="119"/>
    </row>
    <row r="43479" spans="16:26" x14ac:dyDescent="0.25">
      <c r="P43479" s="119"/>
      <c r="R43479" s="119"/>
      <c r="T43479" s="119"/>
      <c r="V43479" s="119"/>
      <c r="X43479" s="119"/>
      <c r="Z43479" s="119"/>
    </row>
    <row r="43480" spans="16:26" x14ac:dyDescent="0.25">
      <c r="P43480" s="120"/>
      <c r="R43480" s="120"/>
      <c r="T43480" s="120"/>
      <c r="V43480" s="120"/>
      <c r="X43480" s="120"/>
      <c r="Z43480" s="120"/>
    </row>
    <row r="43481" spans="16:26" x14ac:dyDescent="0.25">
      <c r="P43481" s="119"/>
      <c r="R43481" s="119"/>
      <c r="T43481" s="119"/>
      <c r="V43481" s="119"/>
      <c r="X43481" s="119"/>
      <c r="Z43481" s="119"/>
    </row>
    <row r="43482" spans="16:26" x14ac:dyDescent="0.25">
      <c r="P43482" s="119"/>
      <c r="R43482" s="119"/>
      <c r="T43482" s="119"/>
      <c r="V43482" s="119"/>
      <c r="X43482" s="119"/>
      <c r="Z43482" s="119"/>
    </row>
    <row r="43483" spans="16:26" x14ac:dyDescent="0.25">
      <c r="P43483" s="120"/>
      <c r="R43483" s="120"/>
      <c r="T43483" s="120"/>
      <c r="V43483" s="120"/>
      <c r="X43483" s="120"/>
      <c r="Z43483" s="120"/>
    </row>
    <row r="43484" spans="16:26" x14ac:dyDescent="0.25">
      <c r="P43484" s="119"/>
      <c r="R43484" s="119"/>
      <c r="T43484" s="119"/>
      <c r="V43484" s="119"/>
      <c r="X43484" s="119"/>
      <c r="Z43484" s="119"/>
    </row>
    <row r="43485" spans="16:26" x14ac:dyDescent="0.25">
      <c r="P43485" s="120"/>
      <c r="R43485" s="120"/>
      <c r="T43485" s="120"/>
      <c r="V43485" s="120"/>
      <c r="X43485" s="120"/>
      <c r="Z43485" s="120"/>
    </row>
    <row r="43486" spans="16:26" x14ac:dyDescent="0.25">
      <c r="P43486" s="119"/>
      <c r="R43486" s="119"/>
      <c r="T43486" s="119"/>
      <c r="V43486" s="119"/>
      <c r="X43486" s="119"/>
      <c r="Z43486" s="119"/>
    </row>
    <row r="43487" spans="16:26" x14ac:dyDescent="0.25">
      <c r="P43487" s="119"/>
      <c r="R43487" s="119"/>
      <c r="T43487" s="119"/>
      <c r="V43487" s="119"/>
      <c r="X43487" s="119"/>
      <c r="Z43487" s="119"/>
    </row>
    <row r="43488" spans="16:26" x14ac:dyDescent="0.25">
      <c r="P43488" s="119"/>
      <c r="R43488" s="119"/>
      <c r="T43488" s="119"/>
      <c r="V43488" s="119"/>
      <c r="X43488" s="119"/>
      <c r="Z43488" s="119"/>
    </row>
    <row r="43489" spans="16:26" x14ac:dyDescent="0.25">
      <c r="P43489" s="121"/>
      <c r="R43489" s="121"/>
      <c r="T43489" s="121"/>
      <c r="V43489" s="121"/>
      <c r="X43489" s="121"/>
      <c r="Z43489" s="121"/>
    </row>
    <row r="43490" spans="16:26" x14ac:dyDescent="0.25">
      <c r="P43490" s="121"/>
      <c r="R43490" s="121"/>
      <c r="T43490" s="121"/>
      <c r="V43490" s="121"/>
      <c r="X43490" s="121"/>
      <c r="Z43490" s="121"/>
    </row>
    <row r="43491" spans="16:26" x14ac:dyDescent="0.25">
      <c r="P43491" s="121"/>
      <c r="R43491" s="121"/>
      <c r="T43491" s="121"/>
      <c r="V43491" s="121"/>
      <c r="X43491" s="121"/>
      <c r="Z43491" s="121"/>
    </row>
    <row r="43492" spans="16:26" x14ac:dyDescent="0.25">
      <c r="P43492" s="121"/>
      <c r="R43492" s="121"/>
      <c r="T43492" s="121"/>
      <c r="V43492" s="121"/>
      <c r="X43492" s="121"/>
      <c r="Z43492" s="121"/>
    </row>
    <row r="43493" spans="16:26" x14ac:dyDescent="0.25">
      <c r="P43493" s="122"/>
      <c r="R43493" s="122"/>
      <c r="T43493" s="122"/>
      <c r="V43493" s="122"/>
      <c r="X43493" s="122"/>
      <c r="Z43493" s="122"/>
    </row>
    <row r="43494" spans="16:26" x14ac:dyDescent="0.25">
      <c r="P43494" s="118"/>
      <c r="R43494" s="118"/>
      <c r="T43494" s="118"/>
      <c r="V43494" s="118"/>
      <c r="X43494" s="118"/>
      <c r="Z43494" s="118"/>
    </row>
    <row r="43495" spans="16:26" x14ac:dyDescent="0.25">
      <c r="P43495" s="119"/>
      <c r="R43495" s="119"/>
      <c r="T43495" s="119"/>
      <c r="V43495" s="119"/>
      <c r="X43495" s="119"/>
      <c r="Z43495" s="119"/>
    </row>
    <row r="43496" spans="16:26" x14ac:dyDescent="0.25">
      <c r="P43496" s="119"/>
      <c r="R43496" s="119"/>
      <c r="T43496" s="119"/>
      <c r="V43496" s="119"/>
      <c r="X43496" s="119"/>
      <c r="Z43496" s="119"/>
    </row>
    <row r="43497" spans="16:26" x14ac:dyDescent="0.25">
      <c r="P43497" s="120"/>
      <c r="R43497" s="120"/>
      <c r="T43497" s="120"/>
      <c r="V43497" s="120"/>
      <c r="X43497" s="120"/>
      <c r="Z43497" s="120"/>
    </row>
    <row r="43498" spans="16:26" x14ac:dyDescent="0.25">
      <c r="P43498" s="119"/>
      <c r="R43498" s="119"/>
      <c r="T43498" s="119"/>
      <c r="V43498" s="119"/>
      <c r="X43498" s="119"/>
      <c r="Z43498" s="119"/>
    </row>
    <row r="43499" spans="16:26" x14ac:dyDescent="0.25">
      <c r="P43499" s="119"/>
      <c r="R43499" s="119"/>
      <c r="T43499" s="119"/>
      <c r="V43499" s="119"/>
      <c r="X43499" s="119"/>
      <c r="Z43499" s="119"/>
    </row>
    <row r="43500" spans="16:26" x14ac:dyDescent="0.25">
      <c r="P43500" s="120"/>
      <c r="R43500" s="120"/>
      <c r="T43500" s="120"/>
      <c r="V43500" s="120"/>
      <c r="X43500" s="120"/>
      <c r="Z43500" s="120"/>
    </row>
    <row r="43501" spans="16:26" x14ac:dyDescent="0.25">
      <c r="P43501" s="119"/>
      <c r="R43501" s="119"/>
      <c r="T43501" s="119"/>
      <c r="V43501" s="119"/>
      <c r="X43501" s="119"/>
      <c r="Z43501" s="119"/>
    </row>
    <row r="43502" spans="16:26" x14ac:dyDescent="0.25">
      <c r="P43502" s="120"/>
      <c r="R43502" s="120"/>
      <c r="T43502" s="120"/>
      <c r="V43502" s="120"/>
      <c r="X43502" s="120"/>
      <c r="Z43502" s="120"/>
    </row>
    <row r="43503" spans="16:26" x14ac:dyDescent="0.25">
      <c r="P43503" s="119"/>
      <c r="R43503" s="119"/>
      <c r="T43503" s="119"/>
      <c r="V43503" s="119"/>
      <c r="X43503" s="119"/>
      <c r="Z43503" s="119"/>
    </row>
    <row r="43504" spans="16:26" x14ac:dyDescent="0.25">
      <c r="P43504" s="119"/>
      <c r="R43504" s="119"/>
      <c r="T43504" s="119"/>
      <c r="V43504" s="119"/>
      <c r="X43504" s="119"/>
      <c r="Z43504" s="119"/>
    </row>
    <row r="43505" spans="16:26" x14ac:dyDescent="0.25">
      <c r="P43505" s="119"/>
      <c r="R43505" s="119"/>
      <c r="T43505" s="119"/>
      <c r="V43505" s="119"/>
      <c r="X43505" s="119"/>
      <c r="Z43505" s="119"/>
    </row>
    <row r="43506" spans="16:26" x14ac:dyDescent="0.25">
      <c r="P43506" s="121"/>
      <c r="R43506" s="121"/>
      <c r="T43506" s="121"/>
      <c r="V43506" s="121"/>
      <c r="X43506" s="121"/>
      <c r="Z43506" s="121"/>
    </row>
    <row r="43507" spans="16:26" x14ac:dyDescent="0.25">
      <c r="P43507" s="121"/>
      <c r="R43507" s="121"/>
      <c r="T43507" s="121"/>
      <c r="V43507" s="121"/>
      <c r="X43507" s="121"/>
      <c r="Z43507" s="121"/>
    </row>
    <row r="43508" spans="16:26" x14ac:dyDescent="0.25">
      <c r="P43508" s="121"/>
      <c r="R43508" s="121"/>
      <c r="T43508" s="121"/>
      <c r="V43508" s="121"/>
      <c r="X43508" s="121"/>
      <c r="Z43508" s="121"/>
    </row>
    <row r="43509" spans="16:26" x14ac:dyDescent="0.25">
      <c r="P43509" s="121"/>
      <c r="R43509" s="121"/>
      <c r="T43509" s="121"/>
      <c r="V43509" s="121"/>
      <c r="X43509" s="121"/>
      <c r="Z43509" s="121"/>
    </row>
    <row r="43510" spans="16:26" x14ac:dyDescent="0.25">
      <c r="P43510" s="122"/>
      <c r="R43510" s="122"/>
      <c r="T43510" s="122"/>
      <c r="V43510" s="122"/>
      <c r="X43510" s="122"/>
      <c r="Z43510" s="122"/>
    </row>
    <row r="43511" spans="16:26" x14ac:dyDescent="0.25">
      <c r="P43511" s="118"/>
      <c r="R43511" s="118"/>
      <c r="T43511" s="118"/>
      <c r="V43511" s="118"/>
      <c r="X43511" s="118"/>
      <c r="Z43511" s="118"/>
    </row>
    <row r="43512" spans="16:26" x14ac:dyDescent="0.25">
      <c r="P43512" s="119"/>
      <c r="R43512" s="119"/>
      <c r="T43512" s="119"/>
      <c r="V43512" s="119"/>
      <c r="X43512" s="119"/>
      <c r="Z43512" s="119"/>
    </row>
    <row r="43513" spans="16:26" x14ac:dyDescent="0.25">
      <c r="P43513" s="119"/>
      <c r="R43513" s="119"/>
      <c r="T43513" s="119"/>
      <c r="V43513" s="119"/>
      <c r="X43513" s="119"/>
      <c r="Z43513" s="119"/>
    </row>
    <row r="43514" spans="16:26" x14ac:dyDescent="0.25">
      <c r="P43514" s="120"/>
      <c r="R43514" s="120"/>
      <c r="T43514" s="120"/>
      <c r="V43514" s="120"/>
      <c r="X43514" s="120"/>
      <c r="Z43514" s="120"/>
    </row>
    <row r="43515" spans="16:26" x14ac:dyDescent="0.25">
      <c r="P43515" s="119"/>
      <c r="R43515" s="119"/>
      <c r="T43515" s="119"/>
      <c r="V43515" s="119"/>
      <c r="X43515" s="119"/>
      <c r="Z43515" s="119"/>
    </row>
    <row r="43516" spans="16:26" x14ac:dyDescent="0.25">
      <c r="P43516" s="119"/>
      <c r="R43516" s="119"/>
      <c r="T43516" s="119"/>
      <c r="V43516" s="119"/>
      <c r="X43516" s="119"/>
      <c r="Z43516" s="119"/>
    </row>
    <row r="43517" spans="16:26" x14ac:dyDescent="0.25">
      <c r="P43517" s="120"/>
      <c r="R43517" s="120"/>
      <c r="T43517" s="120"/>
      <c r="V43517" s="120"/>
      <c r="X43517" s="120"/>
      <c r="Z43517" s="120"/>
    </row>
    <row r="43518" spans="16:26" x14ac:dyDescent="0.25">
      <c r="P43518" s="119"/>
      <c r="R43518" s="119"/>
      <c r="T43518" s="119"/>
      <c r="V43518" s="119"/>
      <c r="X43518" s="119"/>
      <c r="Z43518" s="119"/>
    </row>
    <row r="43519" spans="16:26" x14ac:dyDescent="0.25">
      <c r="P43519" s="120"/>
      <c r="R43519" s="120"/>
      <c r="T43519" s="120"/>
      <c r="V43519" s="120"/>
      <c r="X43519" s="120"/>
      <c r="Z43519" s="120"/>
    </row>
    <row r="43520" spans="16:26" x14ac:dyDescent="0.25">
      <c r="P43520" s="119"/>
      <c r="R43520" s="119"/>
      <c r="T43520" s="119"/>
      <c r="V43520" s="119"/>
      <c r="X43520" s="119"/>
      <c r="Z43520" s="119"/>
    </row>
    <row r="43521" spans="16:26" x14ac:dyDescent="0.25">
      <c r="P43521" s="119"/>
      <c r="R43521" s="119"/>
      <c r="T43521" s="119"/>
      <c r="V43521" s="119"/>
      <c r="X43521" s="119"/>
      <c r="Z43521" s="119"/>
    </row>
    <row r="43522" spans="16:26" x14ac:dyDescent="0.25">
      <c r="P43522" s="119"/>
      <c r="R43522" s="119"/>
      <c r="T43522" s="119"/>
      <c r="V43522" s="119"/>
      <c r="X43522" s="119"/>
      <c r="Z43522" s="119"/>
    </row>
    <row r="43523" spans="16:26" x14ac:dyDescent="0.25">
      <c r="P43523" s="121"/>
      <c r="R43523" s="121"/>
      <c r="T43523" s="121"/>
      <c r="V43523" s="121"/>
      <c r="X43523" s="121"/>
      <c r="Z43523" s="121"/>
    </row>
    <row r="43524" spans="16:26" x14ac:dyDescent="0.25">
      <c r="P43524" s="121"/>
      <c r="R43524" s="121"/>
      <c r="T43524" s="121"/>
      <c r="V43524" s="121"/>
      <c r="X43524" s="121"/>
      <c r="Z43524" s="121"/>
    </row>
    <row r="43525" spans="16:26" x14ac:dyDescent="0.25">
      <c r="P43525" s="121"/>
      <c r="R43525" s="121"/>
      <c r="T43525" s="121"/>
      <c r="V43525" s="121"/>
      <c r="X43525" s="121"/>
      <c r="Z43525" s="121"/>
    </row>
    <row r="43526" spans="16:26" x14ac:dyDescent="0.25">
      <c r="P43526" s="121"/>
      <c r="R43526" s="121"/>
      <c r="T43526" s="121"/>
      <c r="V43526" s="121"/>
      <c r="X43526" s="121"/>
      <c r="Z43526" s="121"/>
    </row>
    <row r="43527" spans="16:26" x14ac:dyDescent="0.25">
      <c r="P43527" s="122"/>
      <c r="R43527" s="122"/>
      <c r="T43527" s="122"/>
      <c r="V43527" s="122"/>
      <c r="X43527" s="122"/>
      <c r="Z43527" s="122"/>
    </row>
    <row r="43528" spans="16:26" x14ac:dyDescent="0.25">
      <c r="P43528" s="118"/>
      <c r="R43528" s="118"/>
      <c r="T43528" s="118"/>
      <c r="V43528" s="118"/>
      <c r="X43528" s="118"/>
      <c r="Z43528" s="118"/>
    </row>
    <row r="43529" spans="16:26" x14ac:dyDescent="0.25">
      <c r="P43529" s="119"/>
      <c r="R43529" s="119"/>
      <c r="T43529" s="119"/>
      <c r="V43529" s="119"/>
      <c r="X43529" s="119"/>
      <c r="Z43529" s="119"/>
    </row>
    <row r="43530" spans="16:26" x14ac:dyDescent="0.25">
      <c r="P43530" s="119"/>
      <c r="R43530" s="119"/>
      <c r="T43530" s="119"/>
      <c r="V43530" s="119"/>
      <c r="X43530" s="119"/>
      <c r="Z43530" s="119"/>
    </row>
    <row r="43531" spans="16:26" x14ac:dyDescent="0.25">
      <c r="P43531" s="120"/>
      <c r="R43531" s="120"/>
      <c r="T43531" s="120"/>
      <c r="V43531" s="120"/>
      <c r="X43531" s="120"/>
      <c r="Z43531" s="120"/>
    </row>
    <row r="43532" spans="16:26" x14ac:dyDescent="0.25">
      <c r="P43532" s="119"/>
      <c r="R43532" s="119"/>
      <c r="T43532" s="119"/>
      <c r="V43532" s="119"/>
      <c r="X43532" s="119"/>
      <c r="Z43532" s="119"/>
    </row>
    <row r="43533" spans="16:26" x14ac:dyDescent="0.25">
      <c r="P43533" s="119"/>
      <c r="R43533" s="119"/>
      <c r="T43533" s="119"/>
      <c r="V43533" s="119"/>
      <c r="X43533" s="119"/>
      <c r="Z43533" s="119"/>
    </row>
    <row r="43534" spans="16:26" x14ac:dyDescent="0.25">
      <c r="P43534" s="120"/>
      <c r="R43534" s="120"/>
      <c r="T43534" s="120"/>
      <c r="V43534" s="120"/>
      <c r="X43534" s="120"/>
      <c r="Z43534" s="120"/>
    </row>
    <row r="43535" spans="16:26" x14ac:dyDescent="0.25">
      <c r="P43535" s="119"/>
      <c r="R43535" s="119"/>
      <c r="T43535" s="119"/>
      <c r="V43535" s="119"/>
      <c r="X43535" s="119"/>
      <c r="Z43535" s="119"/>
    </row>
    <row r="43536" spans="16:26" x14ac:dyDescent="0.25">
      <c r="P43536" s="120"/>
      <c r="R43536" s="120"/>
      <c r="T43536" s="120"/>
      <c r="V43536" s="120"/>
      <c r="X43536" s="120"/>
      <c r="Z43536" s="120"/>
    </row>
    <row r="43537" spans="16:26" x14ac:dyDescent="0.25">
      <c r="P43537" s="119"/>
      <c r="R43537" s="119"/>
      <c r="T43537" s="119"/>
      <c r="V43537" s="119"/>
      <c r="X43537" s="119"/>
      <c r="Z43537" s="119"/>
    </row>
    <row r="43538" spans="16:26" x14ac:dyDescent="0.25">
      <c r="P43538" s="119"/>
      <c r="R43538" s="119"/>
      <c r="T43538" s="119"/>
      <c r="V43538" s="119"/>
      <c r="X43538" s="119"/>
      <c r="Z43538" s="119"/>
    </row>
    <row r="43539" spans="16:26" x14ac:dyDescent="0.25">
      <c r="P43539" s="119"/>
      <c r="R43539" s="119"/>
      <c r="T43539" s="119"/>
      <c r="V43539" s="119"/>
      <c r="X43539" s="119"/>
      <c r="Z43539" s="119"/>
    </row>
    <row r="43540" spans="16:26" x14ac:dyDescent="0.25">
      <c r="P43540" s="121"/>
      <c r="R43540" s="121"/>
      <c r="T43540" s="121"/>
      <c r="V43540" s="121"/>
      <c r="X43540" s="121"/>
      <c r="Z43540" s="121"/>
    </row>
    <row r="43541" spans="16:26" x14ac:dyDescent="0.25">
      <c r="P43541" s="121"/>
      <c r="R43541" s="121"/>
      <c r="T43541" s="121"/>
      <c r="V43541" s="121"/>
      <c r="X43541" s="121"/>
      <c r="Z43541" s="121"/>
    </row>
    <row r="43542" spans="16:26" x14ac:dyDescent="0.25">
      <c r="P43542" s="121"/>
      <c r="R43542" s="121"/>
      <c r="T43542" s="121"/>
      <c r="V43542" s="121"/>
      <c r="X43542" s="121"/>
      <c r="Z43542" s="121"/>
    </row>
    <row r="43543" spans="16:26" x14ac:dyDescent="0.25">
      <c r="P43543" s="121"/>
      <c r="R43543" s="121"/>
      <c r="T43543" s="121"/>
      <c r="V43543" s="121"/>
      <c r="X43543" s="121"/>
      <c r="Z43543" s="121"/>
    </row>
    <row r="43544" spans="16:26" x14ac:dyDescent="0.25">
      <c r="P43544" s="122"/>
      <c r="R43544" s="122"/>
      <c r="T43544" s="122"/>
      <c r="V43544" s="122"/>
      <c r="X43544" s="122"/>
      <c r="Z43544" s="122"/>
    </row>
    <row r="43545" spans="16:26" x14ac:dyDescent="0.25">
      <c r="P43545" s="118"/>
      <c r="R43545" s="118"/>
      <c r="T43545" s="118"/>
      <c r="V43545" s="118"/>
      <c r="X43545" s="118"/>
      <c r="Z43545" s="118"/>
    </row>
    <row r="43546" spans="16:26" x14ac:dyDescent="0.25">
      <c r="P43546" s="119"/>
      <c r="R43546" s="119"/>
      <c r="T43546" s="119"/>
      <c r="V43546" s="119"/>
      <c r="X43546" s="119"/>
      <c r="Z43546" s="119"/>
    </row>
    <row r="43547" spans="16:26" x14ac:dyDescent="0.25">
      <c r="P43547" s="119"/>
      <c r="R43547" s="119"/>
      <c r="T43547" s="119"/>
      <c r="V43547" s="119"/>
      <c r="X43547" s="119"/>
      <c r="Z43547" s="119"/>
    </row>
    <row r="43548" spans="16:26" x14ac:dyDescent="0.25">
      <c r="P43548" s="120"/>
      <c r="R43548" s="120"/>
      <c r="T43548" s="120"/>
      <c r="V43548" s="120"/>
      <c r="X43548" s="120"/>
      <c r="Z43548" s="120"/>
    </row>
    <row r="43549" spans="16:26" x14ac:dyDescent="0.25">
      <c r="P43549" s="119"/>
      <c r="R43549" s="119"/>
      <c r="T43549" s="119"/>
      <c r="V43549" s="119"/>
      <c r="X43549" s="119"/>
      <c r="Z43549" s="119"/>
    </row>
    <row r="43550" spans="16:26" x14ac:dyDescent="0.25">
      <c r="P43550" s="119"/>
      <c r="R43550" s="119"/>
      <c r="T43550" s="119"/>
      <c r="V43550" s="119"/>
      <c r="X43550" s="119"/>
      <c r="Z43550" s="119"/>
    </row>
    <row r="43551" spans="16:26" x14ac:dyDescent="0.25">
      <c r="P43551" s="120"/>
      <c r="R43551" s="120"/>
      <c r="T43551" s="120"/>
      <c r="V43551" s="120"/>
      <c r="X43551" s="120"/>
      <c r="Z43551" s="120"/>
    </row>
    <row r="43552" spans="16:26" x14ac:dyDescent="0.25">
      <c r="P43552" s="119"/>
      <c r="R43552" s="119"/>
      <c r="T43552" s="119"/>
      <c r="V43552" s="119"/>
      <c r="X43552" s="119"/>
      <c r="Z43552" s="119"/>
    </row>
    <row r="43553" spans="16:26" x14ac:dyDescent="0.25">
      <c r="P43553" s="120"/>
      <c r="R43553" s="120"/>
      <c r="T43553" s="120"/>
      <c r="V43553" s="120"/>
      <c r="X43553" s="120"/>
      <c r="Z43553" s="120"/>
    </row>
    <row r="43554" spans="16:26" x14ac:dyDescent="0.25">
      <c r="P43554" s="119"/>
      <c r="R43554" s="119"/>
      <c r="T43554" s="119"/>
      <c r="V43554" s="119"/>
      <c r="X43554" s="119"/>
      <c r="Z43554" s="119"/>
    </row>
    <row r="43555" spans="16:26" x14ac:dyDescent="0.25">
      <c r="P43555" s="119"/>
      <c r="R43555" s="119"/>
      <c r="T43555" s="119"/>
      <c r="V43555" s="119"/>
      <c r="X43555" s="119"/>
      <c r="Z43555" s="119"/>
    </row>
    <row r="43556" spans="16:26" x14ac:dyDescent="0.25">
      <c r="P43556" s="119"/>
      <c r="R43556" s="119"/>
      <c r="T43556" s="119"/>
      <c r="V43556" s="119"/>
      <c r="X43556" s="119"/>
      <c r="Z43556" s="119"/>
    </row>
    <row r="43557" spans="16:26" x14ac:dyDescent="0.25">
      <c r="P43557" s="121"/>
      <c r="R43557" s="121"/>
      <c r="T43557" s="121"/>
      <c r="V43557" s="121"/>
      <c r="X43557" s="121"/>
      <c r="Z43557" s="121"/>
    </row>
    <row r="43558" spans="16:26" x14ac:dyDescent="0.25">
      <c r="P43558" s="121"/>
      <c r="R43558" s="121"/>
      <c r="T43558" s="121"/>
      <c r="V43558" s="121"/>
      <c r="X43558" s="121"/>
      <c r="Z43558" s="121"/>
    </row>
    <row r="43559" spans="16:26" x14ac:dyDescent="0.25">
      <c r="P43559" s="121"/>
      <c r="R43559" s="121"/>
      <c r="T43559" s="121"/>
      <c r="V43559" s="121"/>
      <c r="X43559" s="121"/>
      <c r="Z43559" s="121"/>
    </row>
    <row r="43560" spans="16:26" x14ac:dyDescent="0.25">
      <c r="P43560" s="121"/>
      <c r="R43560" s="121"/>
      <c r="T43560" s="121"/>
      <c r="V43560" s="121"/>
      <c r="X43560" s="121"/>
      <c r="Z43560" s="121"/>
    </row>
    <row r="43561" spans="16:26" x14ac:dyDescent="0.25">
      <c r="P43561" s="122"/>
      <c r="R43561" s="122"/>
      <c r="T43561" s="122"/>
      <c r="V43561" s="122"/>
      <c r="X43561" s="122"/>
      <c r="Z43561" s="122"/>
    </row>
    <row r="43562" spans="16:26" x14ac:dyDescent="0.25">
      <c r="P43562" s="118"/>
      <c r="R43562" s="118"/>
      <c r="T43562" s="118"/>
      <c r="V43562" s="118"/>
      <c r="X43562" s="118"/>
      <c r="Z43562" s="118"/>
    </row>
    <row r="43563" spans="16:26" x14ac:dyDescent="0.25">
      <c r="P43563" s="119"/>
      <c r="R43563" s="119"/>
      <c r="T43563" s="119"/>
      <c r="V43563" s="119"/>
      <c r="X43563" s="119"/>
      <c r="Z43563" s="119"/>
    </row>
    <row r="43564" spans="16:26" x14ac:dyDescent="0.25">
      <c r="P43564" s="119"/>
      <c r="R43564" s="119"/>
      <c r="T43564" s="119"/>
      <c r="V43564" s="119"/>
      <c r="X43564" s="119"/>
      <c r="Z43564" s="119"/>
    </row>
    <row r="43565" spans="16:26" x14ac:dyDescent="0.25">
      <c r="P43565" s="120"/>
      <c r="R43565" s="120"/>
      <c r="T43565" s="120"/>
      <c r="V43565" s="120"/>
      <c r="X43565" s="120"/>
      <c r="Z43565" s="120"/>
    </row>
    <row r="43566" spans="16:26" x14ac:dyDescent="0.25">
      <c r="P43566" s="119"/>
      <c r="R43566" s="119"/>
      <c r="T43566" s="119"/>
      <c r="V43566" s="119"/>
      <c r="X43566" s="119"/>
      <c r="Z43566" s="119"/>
    </row>
    <row r="43567" spans="16:26" x14ac:dyDescent="0.25">
      <c r="P43567" s="119"/>
      <c r="R43567" s="119"/>
      <c r="T43567" s="119"/>
      <c r="V43567" s="119"/>
      <c r="X43567" s="119"/>
      <c r="Z43567" s="119"/>
    </row>
    <row r="43568" spans="16:26" x14ac:dyDescent="0.25">
      <c r="P43568" s="120"/>
      <c r="R43568" s="120"/>
      <c r="T43568" s="120"/>
      <c r="V43568" s="120"/>
      <c r="X43568" s="120"/>
      <c r="Z43568" s="120"/>
    </row>
    <row r="43569" spans="16:26" x14ac:dyDescent="0.25">
      <c r="P43569" s="119"/>
      <c r="R43569" s="119"/>
      <c r="T43569" s="119"/>
      <c r="V43569" s="119"/>
      <c r="X43569" s="119"/>
      <c r="Z43569" s="119"/>
    </row>
    <row r="43570" spans="16:26" x14ac:dyDescent="0.25">
      <c r="P43570" s="120"/>
      <c r="R43570" s="120"/>
      <c r="T43570" s="120"/>
      <c r="V43570" s="120"/>
      <c r="X43570" s="120"/>
      <c r="Z43570" s="120"/>
    </row>
    <row r="43571" spans="16:26" x14ac:dyDescent="0.25">
      <c r="P43571" s="119"/>
      <c r="R43571" s="119"/>
      <c r="T43571" s="119"/>
      <c r="V43571" s="119"/>
      <c r="X43571" s="119"/>
      <c r="Z43571" s="119"/>
    </row>
    <row r="43572" spans="16:26" x14ac:dyDescent="0.25">
      <c r="P43572" s="119"/>
      <c r="R43572" s="119"/>
      <c r="T43572" s="119"/>
      <c r="V43572" s="119"/>
      <c r="X43572" s="119"/>
      <c r="Z43572" s="119"/>
    </row>
    <row r="43573" spans="16:26" x14ac:dyDescent="0.25">
      <c r="P43573" s="119"/>
      <c r="R43573" s="119"/>
      <c r="T43573" s="119"/>
      <c r="V43573" s="119"/>
      <c r="X43573" s="119"/>
      <c r="Z43573" s="119"/>
    </row>
    <row r="43574" spans="16:26" x14ac:dyDescent="0.25">
      <c r="P43574" s="121"/>
      <c r="R43574" s="121"/>
      <c r="T43574" s="121"/>
      <c r="V43574" s="121"/>
      <c r="X43574" s="121"/>
      <c r="Z43574" s="121"/>
    </row>
    <row r="43575" spans="16:26" x14ac:dyDescent="0.25">
      <c r="P43575" s="121"/>
      <c r="R43575" s="121"/>
      <c r="T43575" s="121"/>
      <c r="V43575" s="121"/>
      <c r="X43575" s="121"/>
      <c r="Z43575" s="121"/>
    </row>
    <row r="43576" spans="16:26" x14ac:dyDescent="0.25">
      <c r="P43576" s="121"/>
      <c r="R43576" s="121"/>
      <c r="T43576" s="121"/>
      <c r="V43576" s="121"/>
      <c r="X43576" s="121"/>
      <c r="Z43576" s="121"/>
    </row>
    <row r="43577" spans="16:26" x14ac:dyDescent="0.25">
      <c r="P43577" s="121"/>
      <c r="R43577" s="121"/>
      <c r="T43577" s="121"/>
      <c r="V43577" s="121"/>
      <c r="X43577" s="121"/>
      <c r="Z43577" s="121"/>
    </row>
    <row r="43578" spans="16:26" x14ac:dyDescent="0.25">
      <c r="P43578" s="122"/>
      <c r="R43578" s="122"/>
      <c r="T43578" s="122"/>
      <c r="V43578" s="122"/>
      <c r="X43578" s="122"/>
      <c r="Z43578" s="122"/>
    </row>
    <row r="43579" spans="16:26" x14ac:dyDescent="0.25">
      <c r="P43579" s="118"/>
      <c r="R43579" s="118"/>
      <c r="T43579" s="118"/>
      <c r="V43579" s="118"/>
      <c r="X43579" s="118"/>
      <c r="Z43579" s="118"/>
    </row>
    <row r="43580" spans="16:26" x14ac:dyDescent="0.25">
      <c r="P43580" s="119"/>
      <c r="R43580" s="119"/>
      <c r="T43580" s="119"/>
      <c r="V43580" s="119"/>
      <c r="X43580" s="119"/>
      <c r="Z43580" s="119"/>
    </row>
    <row r="43581" spans="16:26" x14ac:dyDescent="0.25">
      <c r="P43581" s="119"/>
      <c r="R43581" s="119"/>
      <c r="T43581" s="119"/>
      <c r="V43581" s="119"/>
      <c r="X43581" s="119"/>
      <c r="Z43581" s="119"/>
    </row>
    <row r="43582" spans="16:26" x14ac:dyDescent="0.25">
      <c r="P43582" s="120"/>
      <c r="R43582" s="120"/>
      <c r="T43582" s="120"/>
      <c r="V43582" s="120"/>
      <c r="X43582" s="120"/>
      <c r="Z43582" s="120"/>
    </row>
    <row r="43583" spans="16:26" x14ac:dyDescent="0.25">
      <c r="P43583" s="119"/>
      <c r="R43583" s="119"/>
      <c r="T43583" s="119"/>
      <c r="V43583" s="119"/>
      <c r="X43583" s="119"/>
      <c r="Z43583" s="119"/>
    </row>
    <row r="43584" spans="16:26" x14ac:dyDescent="0.25">
      <c r="P43584" s="119"/>
      <c r="R43584" s="119"/>
      <c r="T43584" s="119"/>
      <c r="V43584" s="119"/>
      <c r="X43584" s="119"/>
      <c r="Z43584" s="119"/>
    </row>
    <row r="43585" spans="16:26" x14ac:dyDescent="0.25">
      <c r="P43585" s="120"/>
      <c r="R43585" s="120"/>
      <c r="T43585" s="120"/>
      <c r="V43585" s="120"/>
      <c r="X43585" s="120"/>
      <c r="Z43585" s="120"/>
    </row>
    <row r="43586" spans="16:26" x14ac:dyDescent="0.25">
      <c r="P43586" s="119"/>
      <c r="R43586" s="119"/>
      <c r="T43586" s="119"/>
      <c r="V43586" s="119"/>
      <c r="X43586" s="119"/>
      <c r="Z43586" s="119"/>
    </row>
    <row r="43587" spans="16:26" x14ac:dyDescent="0.25">
      <c r="P43587" s="120"/>
      <c r="R43587" s="120"/>
      <c r="T43587" s="120"/>
      <c r="V43587" s="120"/>
      <c r="X43587" s="120"/>
      <c r="Z43587" s="120"/>
    </row>
    <row r="43588" spans="16:26" x14ac:dyDescent="0.25">
      <c r="P43588" s="119"/>
      <c r="R43588" s="119"/>
      <c r="T43588" s="119"/>
      <c r="V43588" s="119"/>
      <c r="X43588" s="119"/>
      <c r="Z43588" s="119"/>
    </row>
    <row r="43589" spans="16:26" x14ac:dyDescent="0.25">
      <c r="P43589" s="119"/>
      <c r="R43589" s="119"/>
      <c r="T43589" s="119"/>
      <c r="V43589" s="119"/>
      <c r="X43589" s="119"/>
      <c r="Z43589" s="119"/>
    </row>
    <row r="43590" spans="16:26" x14ac:dyDescent="0.25">
      <c r="P43590" s="119"/>
      <c r="R43590" s="119"/>
      <c r="T43590" s="119"/>
      <c r="V43590" s="119"/>
      <c r="X43590" s="119"/>
      <c r="Z43590" s="119"/>
    </row>
    <row r="43591" spans="16:26" x14ac:dyDescent="0.25">
      <c r="P43591" s="121"/>
      <c r="R43591" s="121"/>
      <c r="T43591" s="121"/>
      <c r="V43591" s="121"/>
      <c r="X43591" s="121"/>
      <c r="Z43591" s="121"/>
    </row>
    <row r="43592" spans="16:26" x14ac:dyDescent="0.25">
      <c r="P43592" s="121"/>
      <c r="R43592" s="121"/>
      <c r="T43592" s="121"/>
      <c r="V43592" s="121"/>
      <c r="X43592" s="121"/>
      <c r="Z43592" s="121"/>
    </row>
    <row r="43593" spans="16:26" x14ac:dyDescent="0.25">
      <c r="P43593" s="121"/>
      <c r="R43593" s="121"/>
      <c r="T43593" s="121"/>
      <c r="V43593" s="121"/>
      <c r="X43593" s="121"/>
      <c r="Z43593" s="121"/>
    </row>
    <row r="43594" spans="16:26" x14ac:dyDescent="0.25">
      <c r="P43594" s="121"/>
      <c r="R43594" s="121"/>
      <c r="T43594" s="121"/>
      <c r="V43594" s="121"/>
      <c r="X43594" s="121"/>
      <c r="Z43594" s="121"/>
    </row>
    <row r="43595" spans="16:26" x14ac:dyDescent="0.25">
      <c r="P43595" s="122"/>
      <c r="R43595" s="122"/>
      <c r="T43595" s="122"/>
      <c r="V43595" s="122"/>
      <c r="X43595" s="122"/>
      <c r="Z43595" s="122"/>
    </row>
    <row r="43596" spans="16:26" x14ac:dyDescent="0.25">
      <c r="P43596" s="118"/>
      <c r="R43596" s="118"/>
      <c r="T43596" s="118"/>
      <c r="V43596" s="118"/>
      <c r="X43596" s="118"/>
      <c r="Z43596" s="118"/>
    </row>
    <row r="43597" spans="16:26" x14ac:dyDescent="0.25">
      <c r="P43597" s="119"/>
      <c r="R43597" s="119"/>
      <c r="T43597" s="119"/>
      <c r="V43597" s="119"/>
      <c r="X43597" s="119"/>
      <c r="Z43597" s="119"/>
    </row>
    <row r="43598" spans="16:26" x14ac:dyDescent="0.25">
      <c r="P43598" s="119"/>
      <c r="R43598" s="119"/>
      <c r="T43598" s="119"/>
      <c r="V43598" s="119"/>
      <c r="X43598" s="119"/>
      <c r="Z43598" s="119"/>
    </row>
    <row r="43599" spans="16:26" x14ac:dyDescent="0.25">
      <c r="P43599" s="120"/>
      <c r="R43599" s="120"/>
      <c r="T43599" s="120"/>
      <c r="V43599" s="120"/>
      <c r="X43599" s="120"/>
      <c r="Z43599" s="120"/>
    </row>
    <row r="43600" spans="16:26" x14ac:dyDescent="0.25">
      <c r="P43600" s="119"/>
      <c r="R43600" s="119"/>
      <c r="T43600" s="119"/>
      <c r="V43600" s="119"/>
      <c r="X43600" s="119"/>
      <c r="Z43600" s="119"/>
    </row>
    <row r="43601" spans="16:26" x14ac:dyDescent="0.25">
      <c r="P43601" s="119"/>
      <c r="R43601" s="119"/>
      <c r="T43601" s="119"/>
      <c r="V43601" s="119"/>
      <c r="X43601" s="119"/>
      <c r="Z43601" s="119"/>
    </row>
    <row r="43602" spans="16:26" x14ac:dyDescent="0.25">
      <c r="P43602" s="120"/>
      <c r="R43602" s="120"/>
      <c r="T43602" s="120"/>
      <c r="V43602" s="120"/>
      <c r="X43602" s="120"/>
      <c r="Z43602" s="120"/>
    </row>
    <row r="43603" spans="16:26" x14ac:dyDescent="0.25">
      <c r="P43603" s="119"/>
      <c r="R43603" s="119"/>
      <c r="T43603" s="119"/>
      <c r="V43603" s="119"/>
      <c r="X43603" s="119"/>
      <c r="Z43603" s="119"/>
    </row>
    <row r="43604" spans="16:26" x14ac:dyDescent="0.25">
      <c r="P43604" s="120"/>
      <c r="R43604" s="120"/>
      <c r="T43604" s="120"/>
      <c r="V43604" s="120"/>
      <c r="X43604" s="120"/>
      <c r="Z43604" s="120"/>
    </row>
    <row r="43605" spans="16:26" x14ac:dyDescent="0.25">
      <c r="P43605" s="119"/>
      <c r="R43605" s="119"/>
      <c r="T43605" s="119"/>
      <c r="V43605" s="119"/>
      <c r="X43605" s="119"/>
      <c r="Z43605" s="119"/>
    </row>
    <row r="43606" spans="16:26" x14ac:dyDescent="0.25">
      <c r="P43606" s="119"/>
      <c r="R43606" s="119"/>
      <c r="T43606" s="119"/>
      <c r="V43606" s="119"/>
      <c r="X43606" s="119"/>
      <c r="Z43606" s="119"/>
    </row>
    <row r="43607" spans="16:26" x14ac:dyDescent="0.25">
      <c r="P43607" s="119"/>
      <c r="R43607" s="119"/>
      <c r="T43607" s="119"/>
      <c r="V43607" s="119"/>
      <c r="X43607" s="119"/>
      <c r="Z43607" s="119"/>
    </row>
    <row r="43608" spans="16:26" x14ac:dyDescent="0.25">
      <c r="P43608" s="121"/>
      <c r="R43608" s="121"/>
      <c r="T43608" s="121"/>
      <c r="V43608" s="121"/>
      <c r="X43608" s="121"/>
      <c r="Z43608" s="121"/>
    </row>
    <row r="43609" spans="16:26" x14ac:dyDescent="0.25">
      <c r="P43609" s="121"/>
      <c r="R43609" s="121"/>
      <c r="T43609" s="121"/>
      <c r="V43609" s="121"/>
      <c r="X43609" s="121"/>
      <c r="Z43609" s="121"/>
    </row>
    <row r="43610" spans="16:26" x14ac:dyDescent="0.25">
      <c r="P43610" s="121"/>
      <c r="R43610" s="121"/>
      <c r="T43610" s="121"/>
      <c r="V43610" s="121"/>
      <c r="X43610" s="121"/>
      <c r="Z43610" s="121"/>
    </row>
    <row r="43611" spans="16:26" x14ac:dyDescent="0.25">
      <c r="P43611" s="121"/>
      <c r="R43611" s="121"/>
      <c r="T43611" s="121"/>
      <c r="V43611" s="121"/>
      <c r="X43611" s="121"/>
      <c r="Z43611" s="121"/>
    </row>
    <row r="43612" spans="16:26" x14ac:dyDescent="0.25">
      <c r="P43612" s="122"/>
      <c r="R43612" s="122"/>
      <c r="T43612" s="122"/>
      <c r="V43612" s="122"/>
      <c r="X43612" s="122"/>
      <c r="Z43612" s="122"/>
    </row>
    <row r="43613" spans="16:26" x14ac:dyDescent="0.25">
      <c r="P43613" s="118"/>
      <c r="R43613" s="118"/>
      <c r="T43613" s="118"/>
      <c r="V43613" s="118"/>
      <c r="X43613" s="118"/>
      <c r="Z43613" s="118"/>
    </row>
    <row r="43614" spans="16:26" x14ac:dyDescent="0.25">
      <c r="P43614" s="119"/>
      <c r="R43614" s="119"/>
      <c r="T43614" s="119"/>
      <c r="V43614" s="119"/>
      <c r="X43614" s="119"/>
      <c r="Z43614" s="119"/>
    </row>
    <row r="43615" spans="16:26" x14ac:dyDescent="0.25">
      <c r="P43615" s="119"/>
      <c r="R43615" s="119"/>
      <c r="T43615" s="119"/>
      <c r="V43615" s="119"/>
      <c r="X43615" s="119"/>
      <c r="Z43615" s="119"/>
    </row>
    <row r="43616" spans="16:26" x14ac:dyDescent="0.25">
      <c r="P43616" s="120"/>
      <c r="R43616" s="120"/>
      <c r="T43616" s="120"/>
      <c r="V43616" s="120"/>
      <c r="X43616" s="120"/>
      <c r="Z43616" s="120"/>
    </row>
    <row r="43617" spans="16:26" x14ac:dyDescent="0.25">
      <c r="P43617" s="119"/>
      <c r="R43617" s="119"/>
      <c r="T43617" s="119"/>
      <c r="V43617" s="119"/>
      <c r="X43617" s="119"/>
      <c r="Z43617" s="119"/>
    </row>
    <row r="43618" spans="16:26" x14ac:dyDescent="0.25">
      <c r="P43618" s="119"/>
      <c r="R43618" s="119"/>
      <c r="T43618" s="119"/>
      <c r="V43618" s="119"/>
      <c r="X43618" s="119"/>
      <c r="Z43618" s="119"/>
    </row>
    <row r="43619" spans="16:26" x14ac:dyDescent="0.25">
      <c r="P43619" s="120"/>
      <c r="R43619" s="120"/>
      <c r="T43619" s="120"/>
      <c r="V43619" s="120"/>
      <c r="X43619" s="120"/>
      <c r="Z43619" s="120"/>
    </row>
    <row r="43620" spans="16:26" x14ac:dyDescent="0.25">
      <c r="P43620" s="119"/>
      <c r="R43620" s="119"/>
      <c r="T43620" s="119"/>
      <c r="V43620" s="119"/>
      <c r="X43620" s="119"/>
      <c r="Z43620" s="119"/>
    </row>
    <row r="43621" spans="16:26" x14ac:dyDescent="0.25">
      <c r="P43621" s="120"/>
      <c r="R43621" s="120"/>
      <c r="T43621" s="120"/>
      <c r="V43621" s="120"/>
      <c r="X43621" s="120"/>
      <c r="Z43621" s="120"/>
    </row>
    <row r="43622" spans="16:26" x14ac:dyDescent="0.25">
      <c r="P43622" s="119"/>
      <c r="R43622" s="119"/>
      <c r="T43622" s="119"/>
      <c r="V43622" s="119"/>
      <c r="X43622" s="119"/>
      <c r="Z43622" s="119"/>
    </row>
    <row r="43623" spans="16:26" x14ac:dyDescent="0.25">
      <c r="P43623" s="119"/>
      <c r="R43623" s="119"/>
      <c r="T43623" s="119"/>
      <c r="V43623" s="119"/>
      <c r="X43623" s="119"/>
      <c r="Z43623" s="119"/>
    </row>
    <row r="43624" spans="16:26" x14ac:dyDescent="0.25">
      <c r="P43624" s="119"/>
      <c r="R43624" s="119"/>
      <c r="T43624" s="119"/>
      <c r="V43624" s="119"/>
      <c r="X43624" s="119"/>
      <c r="Z43624" s="119"/>
    </row>
    <row r="43625" spans="16:26" x14ac:dyDescent="0.25">
      <c r="P43625" s="121"/>
      <c r="R43625" s="121"/>
      <c r="T43625" s="121"/>
      <c r="V43625" s="121"/>
      <c r="X43625" s="121"/>
      <c r="Z43625" s="121"/>
    </row>
    <row r="43626" spans="16:26" x14ac:dyDescent="0.25">
      <c r="P43626" s="121"/>
      <c r="R43626" s="121"/>
      <c r="T43626" s="121"/>
      <c r="V43626" s="121"/>
      <c r="X43626" s="121"/>
      <c r="Z43626" s="121"/>
    </row>
    <row r="43627" spans="16:26" x14ac:dyDescent="0.25">
      <c r="P43627" s="121"/>
      <c r="R43627" s="121"/>
      <c r="T43627" s="121"/>
      <c r="V43627" s="121"/>
      <c r="X43627" s="121"/>
      <c r="Z43627" s="121"/>
    </row>
    <row r="43628" spans="16:26" x14ac:dyDescent="0.25">
      <c r="P43628" s="121"/>
      <c r="R43628" s="121"/>
      <c r="T43628" s="121"/>
      <c r="V43628" s="121"/>
      <c r="X43628" s="121"/>
      <c r="Z43628" s="121"/>
    </row>
    <row r="43629" spans="16:26" x14ac:dyDescent="0.25">
      <c r="P43629" s="122"/>
      <c r="R43629" s="122"/>
      <c r="T43629" s="122"/>
      <c r="V43629" s="122"/>
      <c r="X43629" s="122"/>
      <c r="Z43629" s="122"/>
    </row>
    <row r="43630" spans="16:26" x14ac:dyDescent="0.25">
      <c r="P43630" s="118"/>
      <c r="R43630" s="118"/>
      <c r="T43630" s="118"/>
      <c r="V43630" s="118"/>
      <c r="X43630" s="118"/>
      <c r="Z43630" s="118"/>
    </row>
    <row r="43631" spans="16:26" x14ac:dyDescent="0.25">
      <c r="P43631" s="119"/>
      <c r="R43631" s="119"/>
      <c r="T43631" s="119"/>
      <c r="V43631" s="119"/>
      <c r="X43631" s="119"/>
      <c r="Z43631" s="119"/>
    </row>
    <row r="43632" spans="16:26" x14ac:dyDescent="0.25">
      <c r="P43632" s="119"/>
      <c r="R43632" s="119"/>
      <c r="T43632" s="119"/>
      <c r="V43632" s="119"/>
      <c r="X43632" s="119"/>
      <c r="Z43632" s="119"/>
    </row>
    <row r="43633" spans="16:26" x14ac:dyDescent="0.25">
      <c r="P43633" s="120"/>
      <c r="R43633" s="120"/>
      <c r="T43633" s="120"/>
      <c r="V43633" s="120"/>
      <c r="X43633" s="120"/>
      <c r="Z43633" s="120"/>
    </row>
    <row r="43634" spans="16:26" x14ac:dyDescent="0.25">
      <c r="P43634" s="119"/>
      <c r="R43634" s="119"/>
      <c r="T43634" s="119"/>
      <c r="V43634" s="119"/>
      <c r="X43634" s="119"/>
      <c r="Z43634" s="119"/>
    </row>
    <row r="43635" spans="16:26" x14ac:dyDescent="0.25">
      <c r="P43635" s="119"/>
      <c r="R43635" s="119"/>
      <c r="T43635" s="119"/>
      <c r="V43635" s="119"/>
      <c r="X43635" s="119"/>
      <c r="Z43635" s="119"/>
    </row>
    <row r="43636" spans="16:26" x14ac:dyDescent="0.25">
      <c r="P43636" s="120"/>
      <c r="R43636" s="120"/>
      <c r="T43636" s="120"/>
      <c r="V43636" s="120"/>
      <c r="X43636" s="120"/>
      <c r="Z43636" s="120"/>
    </row>
    <row r="43637" spans="16:26" x14ac:dyDescent="0.25">
      <c r="P43637" s="119"/>
      <c r="R43637" s="119"/>
      <c r="T43637" s="119"/>
      <c r="V43637" s="119"/>
      <c r="X43637" s="119"/>
      <c r="Z43637" s="119"/>
    </row>
    <row r="43638" spans="16:26" x14ac:dyDescent="0.25">
      <c r="P43638" s="120"/>
      <c r="R43638" s="120"/>
      <c r="T43638" s="120"/>
      <c r="V43638" s="120"/>
      <c r="X43638" s="120"/>
      <c r="Z43638" s="120"/>
    </row>
    <row r="43639" spans="16:26" x14ac:dyDescent="0.25">
      <c r="P43639" s="119"/>
      <c r="R43639" s="119"/>
      <c r="T43639" s="119"/>
      <c r="V43639" s="119"/>
      <c r="X43639" s="119"/>
      <c r="Z43639" s="119"/>
    </row>
    <row r="43640" spans="16:26" x14ac:dyDescent="0.25">
      <c r="P43640" s="119"/>
      <c r="R43640" s="119"/>
      <c r="T43640" s="119"/>
      <c r="V43640" s="119"/>
      <c r="X43640" s="119"/>
      <c r="Z43640" s="119"/>
    </row>
    <row r="43641" spans="16:26" x14ac:dyDescent="0.25">
      <c r="P43641" s="119"/>
      <c r="R43641" s="119"/>
      <c r="T43641" s="119"/>
      <c r="V43641" s="119"/>
      <c r="X43641" s="119"/>
      <c r="Z43641" s="119"/>
    </row>
    <row r="43642" spans="16:26" x14ac:dyDescent="0.25">
      <c r="P43642" s="121"/>
      <c r="R43642" s="121"/>
      <c r="T43642" s="121"/>
      <c r="V43642" s="121"/>
      <c r="X43642" s="121"/>
      <c r="Z43642" s="121"/>
    </row>
    <row r="43643" spans="16:26" x14ac:dyDescent="0.25">
      <c r="P43643" s="121"/>
      <c r="R43643" s="121"/>
      <c r="T43643" s="121"/>
      <c r="V43643" s="121"/>
      <c r="X43643" s="121"/>
      <c r="Z43643" s="121"/>
    </row>
    <row r="43644" spans="16:26" x14ac:dyDescent="0.25">
      <c r="P43644" s="121"/>
      <c r="R43644" s="121"/>
      <c r="T43644" s="121"/>
      <c r="V43644" s="121"/>
      <c r="X43644" s="121"/>
      <c r="Z43644" s="121"/>
    </row>
    <row r="43645" spans="16:26" x14ac:dyDescent="0.25">
      <c r="P43645" s="121"/>
      <c r="R43645" s="121"/>
      <c r="T43645" s="121"/>
      <c r="V43645" s="121"/>
      <c r="X43645" s="121"/>
      <c r="Z43645" s="121"/>
    </row>
    <row r="43646" spans="16:26" x14ac:dyDescent="0.25">
      <c r="P43646" s="122"/>
      <c r="R43646" s="122"/>
      <c r="T43646" s="122"/>
      <c r="V43646" s="122"/>
      <c r="X43646" s="122"/>
      <c r="Z43646" s="122"/>
    </row>
    <row r="43647" spans="16:26" x14ac:dyDescent="0.25">
      <c r="P43647" s="118"/>
      <c r="R43647" s="118"/>
      <c r="T43647" s="118"/>
      <c r="V43647" s="118"/>
      <c r="X43647" s="118"/>
      <c r="Z43647" s="118"/>
    </row>
    <row r="43648" spans="16:26" x14ac:dyDescent="0.25">
      <c r="P43648" s="119"/>
      <c r="R43648" s="119"/>
      <c r="T43648" s="119"/>
      <c r="V43648" s="119"/>
      <c r="X43648" s="119"/>
      <c r="Z43648" s="119"/>
    </row>
    <row r="43649" spans="16:26" x14ac:dyDescent="0.25">
      <c r="P43649" s="119"/>
      <c r="R43649" s="119"/>
      <c r="T43649" s="119"/>
      <c r="V43649" s="119"/>
      <c r="X43649" s="119"/>
      <c r="Z43649" s="119"/>
    </row>
    <row r="43650" spans="16:26" x14ac:dyDescent="0.25">
      <c r="P43650" s="120"/>
      <c r="R43650" s="120"/>
      <c r="T43650" s="120"/>
      <c r="V43650" s="120"/>
      <c r="X43650" s="120"/>
      <c r="Z43650" s="120"/>
    </row>
    <row r="43651" spans="16:26" x14ac:dyDescent="0.25">
      <c r="P43651" s="119"/>
      <c r="R43651" s="119"/>
      <c r="T43651" s="119"/>
      <c r="V43651" s="119"/>
      <c r="X43651" s="119"/>
      <c r="Z43651" s="119"/>
    </row>
    <row r="43652" spans="16:26" x14ac:dyDescent="0.25">
      <c r="P43652" s="119"/>
      <c r="R43652" s="119"/>
      <c r="T43652" s="119"/>
      <c r="V43652" s="119"/>
      <c r="X43652" s="119"/>
      <c r="Z43652" s="119"/>
    </row>
    <row r="43653" spans="16:26" x14ac:dyDescent="0.25">
      <c r="P43653" s="120"/>
      <c r="R43653" s="120"/>
      <c r="T43653" s="120"/>
      <c r="V43653" s="120"/>
      <c r="X43653" s="120"/>
      <c r="Z43653" s="120"/>
    </row>
    <row r="43654" spans="16:26" x14ac:dyDescent="0.25">
      <c r="P43654" s="119"/>
      <c r="R43654" s="119"/>
      <c r="T43654" s="119"/>
      <c r="V43654" s="119"/>
      <c r="X43654" s="119"/>
      <c r="Z43654" s="119"/>
    </row>
    <row r="43655" spans="16:26" x14ac:dyDescent="0.25">
      <c r="P43655" s="120"/>
      <c r="R43655" s="120"/>
      <c r="T43655" s="120"/>
      <c r="V43655" s="120"/>
      <c r="X43655" s="120"/>
      <c r="Z43655" s="120"/>
    </row>
    <row r="43656" spans="16:26" x14ac:dyDescent="0.25">
      <c r="P43656" s="119"/>
      <c r="R43656" s="119"/>
      <c r="T43656" s="119"/>
      <c r="V43656" s="119"/>
      <c r="X43656" s="119"/>
      <c r="Z43656" s="119"/>
    </row>
    <row r="43657" spans="16:26" x14ac:dyDescent="0.25">
      <c r="P43657" s="119"/>
      <c r="R43657" s="119"/>
      <c r="T43657" s="119"/>
      <c r="V43657" s="119"/>
      <c r="X43657" s="119"/>
      <c r="Z43657" s="119"/>
    </row>
    <row r="43658" spans="16:26" x14ac:dyDescent="0.25">
      <c r="P43658" s="119"/>
      <c r="R43658" s="119"/>
      <c r="T43658" s="119"/>
      <c r="V43658" s="119"/>
      <c r="X43658" s="119"/>
      <c r="Z43658" s="119"/>
    </row>
    <row r="43659" spans="16:26" x14ac:dyDescent="0.25">
      <c r="P43659" s="121"/>
      <c r="R43659" s="121"/>
      <c r="T43659" s="121"/>
      <c r="V43659" s="121"/>
      <c r="X43659" s="121"/>
      <c r="Z43659" s="121"/>
    </row>
    <row r="43660" spans="16:26" x14ac:dyDescent="0.25">
      <c r="P43660" s="121"/>
      <c r="R43660" s="121"/>
      <c r="T43660" s="121"/>
      <c r="V43660" s="121"/>
      <c r="X43660" s="121"/>
      <c r="Z43660" s="121"/>
    </row>
    <row r="43661" spans="16:26" x14ac:dyDescent="0.25">
      <c r="P43661" s="121"/>
      <c r="R43661" s="121"/>
      <c r="T43661" s="121"/>
      <c r="V43661" s="121"/>
      <c r="X43661" s="121"/>
      <c r="Z43661" s="121"/>
    </row>
    <row r="43662" spans="16:26" x14ac:dyDescent="0.25">
      <c r="P43662" s="121"/>
      <c r="R43662" s="121"/>
      <c r="T43662" s="121"/>
      <c r="V43662" s="121"/>
      <c r="X43662" s="121"/>
      <c r="Z43662" s="121"/>
    </row>
    <row r="43663" spans="16:26" x14ac:dyDescent="0.25">
      <c r="P43663" s="122"/>
      <c r="R43663" s="122"/>
      <c r="T43663" s="122"/>
      <c r="V43663" s="122"/>
      <c r="X43663" s="122"/>
      <c r="Z43663" s="122"/>
    </row>
    <row r="43664" spans="16:26" x14ac:dyDescent="0.25">
      <c r="P43664" s="118"/>
      <c r="R43664" s="118"/>
      <c r="T43664" s="118"/>
      <c r="V43664" s="118"/>
      <c r="X43664" s="118"/>
      <c r="Z43664" s="118"/>
    </row>
    <row r="43665" spans="16:26" x14ac:dyDescent="0.25">
      <c r="P43665" s="119"/>
      <c r="R43665" s="119"/>
      <c r="T43665" s="119"/>
      <c r="V43665" s="119"/>
      <c r="X43665" s="119"/>
      <c r="Z43665" s="119"/>
    </row>
    <row r="43666" spans="16:26" x14ac:dyDescent="0.25">
      <c r="P43666" s="119"/>
      <c r="R43666" s="119"/>
      <c r="T43666" s="119"/>
      <c r="V43666" s="119"/>
      <c r="X43666" s="119"/>
      <c r="Z43666" s="119"/>
    </row>
    <row r="43667" spans="16:26" x14ac:dyDescent="0.25">
      <c r="P43667" s="120"/>
      <c r="R43667" s="120"/>
      <c r="T43667" s="120"/>
      <c r="V43667" s="120"/>
      <c r="X43667" s="120"/>
      <c r="Z43667" s="120"/>
    </row>
    <row r="43668" spans="16:26" x14ac:dyDescent="0.25">
      <c r="P43668" s="119"/>
      <c r="R43668" s="119"/>
      <c r="T43668" s="119"/>
      <c r="V43668" s="119"/>
      <c r="X43668" s="119"/>
      <c r="Z43668" s="119"/>
    </row>
    <row r="43669" spans="16:26" x14ac:dyDescent="0.25">
      <c r="P43669" s="119"/>
      <c r="R43669" s="119"/>
      <c r="T43669" s="119"/>
      <c r="V43669" s="119"/>
      <c r="X43669" s="119"/>
      <c r="Z43669" s="119"/>
    </row>
    <row r="43670" spans="16:26" x14ac:dyDescent="0.25">
      <c r="P43670" s="120"/>
      <c r="R43670" s="120"/>
      <c r="T43670" s="120"/>
      <c r="V43670" s="120"/>
      <c r="X43670" s="120"/>
      <c r="Z43670" s="120"/>
    </row>
    <row r="43671" spans="16:26" x14ac:dyDescent="0.25">
      <c r="P43671" s="119"/>
      <c r="R43671" s="119"/>
      <c r="T43671" s="119"/>
      <c r="V43671" s="119"/>
      <c r="X43671" s="119"/>
      <c r="Z43671" s="119"/>
    </row>
    <row r="43672" spans="16:26" x14ac:dyDescent="0.25">
      <c r="P43672" s="120"/>
      <c r="R43672" s="120"/>
      <c r="T43672" s="120"/>
      <c r="V43672" s="120"/>
      <c r="X43672" s="120"/>
      <c r="Z43672" s="120"/>
    </row>
    <row r="43673" spans="16:26" x14ac:dyDescent="0.25">
      <c r="P43673" s="119"/>
      <c r="R43673" s="119"/>
      <c r="T43673" s="119"/>
      <c r="V43673" s="119"/>
      <c r="X43673" s="119"/>
      <c r="Z43673" s="119"/>
    </row>
    <row r="43674" spans="16:26" x14ac:dyDescent="0.25">
      <c r="P43674" s="119"/>
      <c r="R43674" s="119"/>
      <c r="T43674" s="119"/>
      <c r="V43674" s="119"/>
      <c r="X43674" s="119"/>
      <c r="Z43674" s="119"/>
    </row>
    <row r="43675" spans="16:26" x14ac:dyDescent="0.25">
      <c r="P43675" s="119"/>
      <c r="R43675" s="119"/>
      <c r="T43675" s="119"/>
      <c r="V43675" s="119"/>
      <c r="X43675" s="119"/>
      <c r="Z43675" s="119"/>
    </row>
    <row r="43676" spans="16:26" x14ac:dyDescent="0.25">
      <c r="P43676" s="121"/>
      <c r="R43676" s="121"/>
      <c r="T43676" s="121"/>
      <c r="V43676" s="121"/>
      <c r="X43676" s="121"/>
      <c r="Z43676" s="121"/>
    </row>
    <row r="43677" spans="16:26" x14ac:dyDescent="0.25">
      <c r="P43677" s="121"/>
      <c r="R43677" s="121"/>
      <c r="T43677" s="121"/>
      <c r="V43677" s="121"/>
      <c r="X43677" s="121"/>
      <c r="Z43677" s="121"/>
    </row>
    <row r="43678" spans="16:26" x14ac:dyDescent="0.25">
      <c r="P43678" s="121"/>
      <c r="R43678" s="121"/>
      <c r="T43678" s="121"/>
      <c r="V43678" s="121"/>
      <c r="X43678" s="121"/>
      <c r="Z43678" s="121"/>
    </row>
    <row r="43679" spans="16:26" x14ac:dyDescent="0.25">
      <c r="P43679" s="121"/>
      <c r="R43679" s="121"/>
      <c r="T43679" s="121"/>
      <c r="V43679" s="121"/>
      <c r="X43679" s="121"/>
      <c r="Z43679" s="121"/>
    </row>
    <row r="43680" spans="16:26" x14ac:dyDescent="0.25">
      <c r="P43680" s="122"/>
      <c r="R43680" s="122"/>
      <c r="T43680" s="122"/>
      <c r="V43680" s="122"/>
      <c r="X43680" s="122"/>
      <c r="Z43680" s="122"/>
    </row>
    <row r="43681" spans="16:26" x14ac:dyDescent="0.25">
      <c r="P43681" s="118"/>
      <c r="R43681" s="118"/>
      <c r="T43681" s="118"/>
      <c r="V43681" s="118"/>
      <c r="X43681" s="118"/>
      <c r="Z43681" s="118"/>
    </row>
    <row r="43682" spans="16:26" x14ac:dyDescent="0.25">
      <c r="P43682" s="119"/>
      <c r="R43682" s="119"/>
      <c r="T43682" s="119"/>
      <c r="V43682" s="119"/>
      <c r="X43682" s="119"/>
      <c r="Z43682" s="119"/>
    </row>
    <row r="43683" spans="16:26" x14ac:dyDescent="0.25">
      <c r="P43683" s="119"/>
      <c r="R43683" s="119"/>
      <c r="T43683" s="119"/>
      <c r="V43683" s="119"/>
      <c r="X43683" s="119"/>
      <c r="Z43683" s="119"/>
    </row>
    <row r="43684" spans="16:26" x14ac:dyDescent="0.25">
      <c r="P43684" s="120"/>
      <c r="R43684" s="120"/>
      <c r="T43684" s="120"/>
      <c r="V43684" s="120"/>
      <c r="X43684" s="120"/>
      <c r="Z43684" s="120"/>
    </row>
    <row r="43685" spans="16:26" x14ac:dyDescent="0.25">
      <c r="P43685" s="119"/>
      <c r="R43685" s="119"/>
      <c r="T43685" s="119"/>
      <c r="V43685" s="119"/>
      <c r="X43685" s="119"/>
      <c r="Z43685" s="119"/>
    </row>
    <row r="43686" spans="16:26" x14ac:dyDescent="0.25">
      <c r="P43686" s="119"/>
      <c r="R43686" s="119"/>
      <c r="T43686" s="119"/>
      <c r="V43686" s="119"/>
      <c r="X43686" s="119"/>
      <c r="Z43686" s="119"/>
    </row>
    <row r="43687" spans="16:26" x14ac:dyDescent="0.25">
      <c r="P43687" s="120"/>
      <c r="R43687" s="120"/>
      <c r="T43687" s="120"/>
      <c r="V43687" s="120"/>
      <c r="X43687" s="120"/>
      <c r="Z43687" s="120"/>
    </row>
    <row r="43688" spans="16:26" x14ac:dyDescent="0.25">
      <c r="P43688" s="119"/>
      <c r="R43688" s="119"/>
      <c r="T43688" s="119"/>
      <c r="V43688" s="119"/>
      <c r="X43688" s="119"/>
      <c r="Z43688" s="119"/>
    </row>
    <row r="43689" spans="16:26" x14ac:dyDescent="0.25">
      <c r="P43689" s="120"/>
      <c r="R43689" s="120"/>
      <c r="T43689" s="120"/>
      <c r="V43689" s="120"/>
      <c r="X43689" s="120"/>
      <c r="Z43689" s="120"/>
    </row>
    <row r="43690" spans="16:26" x14ac:dyDescent="0.25">
      <c r="P43690" s="119"/>
      <c r="R43690" s="119"/>
      <c r="T43690" s="119"/>
      <c r="V43690" s="119"/>
      <c r="X43690" s="119"/>
      <c r="Z43690" s="119"/>
    </row>
    <row r="43691" spans="16:26" x14ac:dyDescent="0.25">
      <c r="P43691" s="119"/>
      <c r="R43691" s="119"/>
      <c r="T43691" s="119"/>
      <c r="V43691" s="119"/>
      <c r="X43691" s="119"/>
      <c r="Z43691" s="119"/>
    </row>
    <row r="43692" spans="16:26" x14ac:dyDescent="0.25">
      <c r="P43692" s="119"/>
      <c r="R43692" s="119"/>
      <c r="T43692" s="119"/>
      <c r="V43692" s="119"/>
      <c r="X43692" s="119"/>
      <c r="Z43692" s="119"/>
    </row>
    <row r="43693" spans="16:26" x14ac:dyDescent="0.25">
      <c r="P43693" s="121"/>
      <c r="R43693" s="121"/>
      <c r="T43693" s="121"/>
      <c r="V43693" s="121"/>
      <c r="X43693" s="121"/>
      <c r="Z43693" s="121"/>
    </row>
    <row r="43694" spans="16:26" x14ac:dyDescent="0.25">
      <c r="P43694" s="121"/>
      <c r="R43694" s="121"/>
      <c r="T43694" s="121"/>
      <c r="V43694" s="121"/>
      <c r="X43694" s="121"/>
      <c r="Z43694" s="121"/>
    </row>
    <row r="43695" spans="16:26" x14ac:dyDescent="0.25">
      <c r="P43695" s="121"/>
      <c r="R43695" s="121"/>
      <c r="T43695" s="121"/>
      <c r="V43695" s="121"/>
      <c r="X43695" s="121"/>
      <c r="Z43695" s="121"/>
    </row>
    <row r="43696" spans="16:26" x14ac:dyDescent="0.25">
      <c r="P43696" s="121"/>
      <c r="R43696" s="121"/>
      <c r="T43696" s="121"/>
      <c r="V43696" s="121"/>
      <c r="X43696" s="121"/>
      <c r="Z43696" s="121"/>
    </row>
    <row r="43697" spans="16:26" x14ac:dyDescent="0.25">
      <c r="P43697" s="122"/>
      <c r="R43697" s="122"/>
      <c r="T43697" s="122"/>
      <c r="V43697" s="122"/>
      <c r="X43697" s="122"/>
      <c r="Z43697" s="122"/>
    </row>
    <row r="43698" spans="16:26" x14ac:dyDescent="0.25">
      <c r="P43698" s="118"/>
      <c r="R43698" s="118"/>
      <c r="T43698" s="118"/>
      <c r="V43698" s="118"/>
      <c r="X43698" s="118"/>
      <c r="Z43698" s="118"/>
    </row>
    <row r="43699" spans="16:26" x14ac:dyDescent="0.25">
      <c r="P43699" s="119"/>
      <c r="R43699" s="119"/>
      <c r="T43699" s="119"/>
      <c r="V43699" s="119"/>
      <c r="X43699" s="119"/>
      <c r="Z43699" s="119"/>
    </row>
    <row r="43700" spans="16:26" x14ac:dyDescent="0.25">
      <c r="P43700" s="119"/>
      <c r="R43700" s="119"/>
      <c r="T43700" s="119"/>
      <c r="V43700" s="119"/>
      <c r="X43700" s="119"/>
      <c r="Z43700" s="119"/>
    </row>
    <row r="43701" spans="16:26" x14ac:dyDescent="0.25">
      <c r="P43701" s="120"/>
      <c r="R43701" s="120"/>
      <c r="T43701" s="120"/>
      <c r="V43701" s="120"/>
      <c r="X43701" s="120"/>
      <c r="Z43701" s="120"/>
    </row>
    <row r="43702" spans="16:26" x14ac:dyDescent="0.25">
      <c r="P43702" s="119"/>
      <c r="R43702" s="119"/>
      <c r="T43702" s="119"/>
      <c r="V43702" s="119"/>
      <c r="X43702" s="119"/>
      <c r="Z43702" s="119"/>
    </row>
    <row r="43703" spans="16:26" x14ac:dyDescent="0.25">
      <c r="P43703" s="119"/>
      <c r="R43703" s="119"/>
      <c r="T43703" s="119"/>
      <c r="V43703" s="119"/>
      <c r="X43703" s="119"/>
      <c r="Z43703" s="119"/>
    </row>
    <row r="43704" spans="16:26" x14ac:dyDescent="0.25">
      <c r="P43704" s="120"/>
      <c r="R43704" s="120"/>
      <c r="T43704" s="120"/>
      <c r="V43704" s="120"/>
      <c r="X43704" s="120"/>
      <c r="Z43704" s="120"/>
    </row>
    <row r="43705" spans="16:26" x14ac:dyDescent="0.25">
      <c r="P43705" s="119"/>
      <c r="R43705" s="119"/>
      <c r="T43705" s="119"/>
      <c r="V43705" s="119"/>
      <c r="X43705" s="119"/>
      <c r="Z43705" s="119"/>
    </row>
    <row r="43706" spans="16:26" x14ac:dyDescent="0.25">
      <c r="P43706" s="120"/>
      <c r="R43706" s="120"/>
      <c r="T43706" s="120"/>
      <c r="V43706" s="120"/>
      <c r="X43706" s="120"/>
      <c r="Z43706" s="120"/>
    </row>
    <row r="43707" spans="16:26" x14ac:dyDescent="0.25">
      <c r="P43707" s="119"/>
      <c r="R43707" s="119"/>
      <c r="T43707" s="119"/>
      <c r="V43707" s="119"/>
      <c r="X43707" s="119"/>
      <c r="Z43707" s="119"/>
    </row>
    <row r="43708" spans="16:26" x14ac:dyDescent="0.25">
      <c r="P43708" s="119"/>
      <c r="R43708" s="119"/>
      <c r="T43708" s="119"/>
      <c r="V43708" s="119"/>
      <c r="X43708" s="119"/>
      <c r="Z43708" s="119"/>
    </row>
    <row r="43709" spans="16:26" x14ac:dyDescent="0.25">
      <c r="P43709" s="119"/>
      <c r="R43709" s="119"/>
      <c r="T43709" s="119"/>
      <c r="V43709" s="119"/>
      <c r="X43709" s="119"/>
      <c r="Z43709" s="119"/>
    </row>
    <row r="43710" spans="16:26" x14ac:dyDescent="0.25">
      <c r="P43710" s="121"/>
      <c r="R43710" s="121"/>
      <c r="T43710" s="121"/>
      <c r="V43710" s="121"/>
      <c r="X43710" s="121"/>
      <c r="Z43710" s="121"/>
    </row>
    <row r="43711" spans="16:26" x14ac:dyDescent="0.25">
      <c r="P43711" s="121"/>
      <c r="R43711" s="121"/>
      <c r="T43711" s="121"/>
      <c r="V43711" s="121"/>
      <c r="X43711" s="121"/>
      <c r="Z43711" s="121"/>
    </row>
    <row r="43712" spans="16:26" x14ac:dyDescent="0.25">
      <c r="P43712" s="121"/>
      <c r="R43712" s="121"/>
      <c r="T43712" s="121"/>
      <c r="V43712" s="121"/>
      <c r="X43712" s="121"/>
      <c r="Z43712" s="121"/>
    </row>
    <row r="43713" spans="16:26" x14ac:dyDescent="0.25">
      <c r="P43713" s="121"/>
      <c r="R43713" s="121"/>
      <c r="T43713" s="121"/>
      <c r="V43713" s="121"/>
      <c r="X43713" s="121"/>
      <c r="Z43713" s="121"/>
    </row>
    <row r="43714" spans="16:26" x14ac:dyDescent="0.25">
      <c r="P43714" s="122"/>
      <c r="R43714" s="122"/>
      <c r="T43714" s="122"/>
      <c r="V43714" s="122"/>
      <c r="X43714" s="122"/>
      <c r="Z43714" s="122"/>
    </row>
    <row r="43715" spans="16:26" x14ac:dyDescent="0.25">
      <c r="P43715" s="118"/>
      <c r="R43715" s="118"/>
      <c r="T43715" s="118"/>
      <c r="V43715" s="118"/>
      <c r="X43715" s="118"/>
      <c r="Z43715" s="118"/>
    </row>
    <row r="43716" spans="16:26" x14ac:dyDescent="0.25">
      <c r="P43716" s="119"/>
      <c r="R43716" s="119"/>
      <c r="T43716" s="119"/>
      <c r="V43716" s="119"/>
      <c r="X43716" s="119"/>
      <c r="Z43716" s="119"/>
    </row>
    <row r="43717" spans="16:26" x14ac:dyDescent="0.25">
      <c r="P43717" s="119"/>
      <c r="R43717" s="119"/>
      <c r="T43717" s="119"/>
      <c r="V43717" s="119"/>
      <c r="X43717" s="119"/>
      <c r="Z43717" s="119"/>
    </row>
    <row r="43718" spans="16:26" x14ac:dyDescent="0.25">
      <c r="P43718" s="120"/>
      <c r="R43718" s="120"/>
      <c r="T43718" s="120"/>
      <c r="V43718" s="120"/>
      <c r="X43718" s="120"/>
      <c r="Z43718" s="120"/>
    </row>
    <row r="43719" spans="16:26" x14ac:dyDescent="0.25">
      <c r="P43719" s="119"/>
      <c r="R43719" s="119"/>
      <c r="T43719" s="119"/>
      <c r="V43719" s="119"/>
      <c r="X43719" s="119"/>
      <c r="Z43719" s="119"/>
    </row>
    <row r="43720" spans="16:26" x14ac:dyDescent="0.25">
      <c r="P43720" s="119"/>
      <c r="R43720" s="119"/>
      <c r="T43720" s="119"/>
      <c r="V43720" s="119"/>
      <c r="X43720" s="119"/>
      <c r="Z43720" s="119"/>
    </row>
    <row r="43721" spans="16:26" x14ac:dyDescent="0.25">
      <c r="P43721" s="120"/>
      <c r="R43721" s="120"/>
      <c r="T43721" s="120"/>
      <c r="V43721" s="120"/>
      <c r="X43721" s="120"/>
      <c r="Z43721" s="120"/>
    </row>
    <row r="43722" spans="16:26" x14ac:dyDescent="0.25">
      <c r="P43722" s="119"/>
      <c r="R43722" s="119"/>
      <c r="T43722" s="119"/>
      <c r="V43722" s="119"/>
      <c r="X43722" s="119"/>
      <c r="Z43722" s="119"/>
    </row>
    <row r="43723" spans="16:26" x14ac:dyDescent="0.25">
      <c r="P43723" s="120"/>
      <c r="R43723" s="120"/>
      <c r="T43723" s="120"/>
      <c r="V43723" s="120"/>
      <c r="X43723" s="120"/>
      <c r="Z43723" s="120"/>
    </row>
    <row r="43724" spans="16:26" x14ac:dyDescent="0.25">
      <c r="P43724" s="119"/>
      <c r="R43724" s="119"/>
      <c r="T43724" s="119"/>
      <c r="V43724" s="119"/>
      <c r="X43724" s="119"/>
      <c r="Z43724" s="119"/>
    </row>
    <row r="43725" spans="16:26" x14ac:dyDescent="0.25">
      <c r="P43725" s="119"/>
      <c r="R43725" s="119"/>
      <c r="T43725" s="119"/>
      <c r="V43725" s="119"/>
      <c r="X43725" s="119"/>
      <c r="Z43725" s="119"/>
    </row>
    <row r="43726" spans="16:26" x14ac:dyDescent="0.25">
      <c r="P43726" s="119"/>
      <c r="R43726" s="119"/>
      <c r="T43726" s="119"/>
      <c r="V43726" s="119"/>
      <c r="X43726" s="119"/>
      <c r="Z43726" s="119"/>
    </row>
    <row r="43727" spans="16:26" x14ac:dyDescent="0.25">
      <c r="P43727" s="121"/>
      <c r="R43727" s="121"/>
      <c r="T43727" s="121"/>
      <c r="V43727" s="121"/>
      <c r="X43727" s="121"/>
      <c r="Z43727" s="121"/>
    </row>
    <row r="43728" spans="16:26" x14ac:dyDescent="0.25">
      <c r="P43728" s="121"/>
      <c r="R43728" s="121"/>
      <c r="T43728" s="121"/>
      <c r="V43728" s="121"/>
      <c r="X43728" s="121"/>
      <c r="Z43728" s="121"/>
    </row>
    <row r="43729" spans="16:26" x14ac:dyDescent="0.25">
      <c r="P43729" s="121"/>
      <c r="R43729" s="121"/>
      <c r="T43729" s="121"/>
      <c r="V43729" s="121"/>
      <c r="X43729" s="121"/>
      <c r="Z43729" s="121"/>
    </row>
    <row r="43730" spans="16:26" x14ac:dyDescent="0.25">
      <c r="P43730" s="121"/>
      <c r="R43730" s="121"/>
      <c r="T43730" s="121"/>
      <c r="V43730" s="121"/>
      <c r="X43730" s="121"/>
      <c r="Z43730" s="121"/>
    </row>
    <row r="43731" spans="16:26" x14ac:dyDescent="0.25">
      <c r="P43731" s="122"/>
      <c r="R43731" s="122"/>
      <c r="T43731" s="122"/>
      <c r="V43731" s="122"/>
      <c r="X43731" s="122"/>
      <c r="Z43731" s="122"/>
    </row>
    <row r="43732" spans="16:26" x14ac:dyDescent="0.25">
      <c r="P43732" s="118"/>
      <c r="R43732" s="118"/>
      <c r="T43732" s="118"/>
      <c r="V43732" s="118"/>
      <c r="X43732" s="118"/>
      <c r="Z43732" s="118"/>
    </row>
    <row r="43733" spans="16:26" x14ac:dyDescent="0.25">
      <c r="P43733" s="119"/>
      <c r="R43733" s="119"/>
      <c r="T43733" s="119"/>
      <c r="V43733" s="119"/>
      <c r="X43733" s="119"/>
      <c r="Z43733" s="119"/>
    </row>
    <row r="43734" spans="16:26" x14ac:dyDescent="0.25">
      <c r="P43734" s="119"/>
      <c r="R43734" s="119"/>
      <c r="T43734" s="119"/>
      <c r="V43734" s="119"/>
      <c r="X43734" s="119"/>
      <c r="Z43734" s="119"/>
    </row>
    <row r="43735" spans="16:26" x14ac:dyDescent="0.25">
      <c r="P43735" s="120"/>
      <c r="R43735" s="120"/>
      <c r="T43735" s="120"/>
      <c r="V43735" s="120"/>
      <c r="X43735" s="120"/>
      <c r="Z43735" s="120"/>
    </row>
    <row r="43736" spans="16:26" x14ac:dyDescent="0.25">
      <c r="P43736" s="119"/>
      <c r="R43736" s="119"/>
      <c r="T43736" s="119"/>
      <c r="V43736" s="119"/>
      <c r="X43736" s="119"/>
      <c r="Z43736" s="119"/>
    </row>
    <row r="43737" spans="16:26" x14ac:dyDescent="0.25">
      <c r="P43737" s="119"/>
      <c r="R43737" s="119"/>
      <c r="T43737" s="119"/>
      <c r="V43737" s="119"/>
      <c r="X43737" s="119"/>
      <c r="Z43737" s="119"/>
    </row>
    <row r="43738" spans="16:26" x14ac:dyDescent="0.25">
      <c r="P43738" s="120"/>
      <c r="R43738" s="120"/>
      <c r="T43738" s="120"/>
      <c r="V43738" s="120"/>
      <c r="X43738" s="120"/>
      <c r="Z43738" s="120"/>
    </row>
    <row r="43739" spans="16:26" x14ac:dyDescent="0.25">
      <c r="P43739" s="119"/>
      <c r="R43739" s="119"/>
      <c r="T43739" s="119"/>
      <c r="V43739" s="119"/>
      <c r="X43739" s="119"/>
      <c r="Z43739" s="119"/>
    </row>
    <row r="43740" spans="16:26" x14ac:dyDescent="0.25">
      <c r="P43740" s="120"/>
      <c r="R43740" s="120"/>
      <c r="T43740" s="120"/>
      <c r="V43740" s="120"/>
      <c r="X43740" s="120"/>
      <c r="Z43740" s="120"/>
    </row>
    <row r="43741" spans="16:26" x14ac:dyDescent="0.25">
      <c r="P43741" s="119"/>
      <c r="R43741" s="119"/>
      <c r="T43741" s="119"/>
      <c r="V43741" s="119"/>
      <c r="X43741" s="119"/>
      <c r="Z43741" s="119"/>
    </row>
    <row r="43742" spans="16:26" x14ac:dyDescent="0.25">
      <c r="P43742" s="119"/>
      <c r="R43742" s="119"/>
      <c r="T43742" s="119"/>
      <c r="V43742" s="119"/>
      <c r="X43742" s="119"/>
      <c r="Z43742" s="119"/>
    </row>
    <row r="43743" spans="16:26" x14ac:dyDescent="0.25">
      <c r="P43743" s="119"/>
      <c r="R43743" s="119"/>
      <c r="T43743" s="119"/>
      <c r="V43743" s="119"/>
      <c r="X43743" s="119"/>
      <c r="Z43743" s="119"/>
    </row>
    <row r="43744" spans="16:26" x14ac:dyDescent="0.25">
      <c r="P43744" s="121"/>
      <c r="R43744" s="121"/>
      <c r="T43744" s="121"/>
      <c r="V43744" s="121"/>
      <c r="X43744" s="121"/>
      <c r="Z43744" s="121"/>
    </row>
    <row r="43745" spans="16:26" x14ac:dyDescent="0.25">
      <c r="P43745" s="121"/>
      <c r="R43745" s="121"/>
      <c r="T43745" s="121"/>
      <c r="V43745" s="121"/>
      <c r="X43745" s="121"/>
      <c r="Z43745" s="121"/>
    </row>
    <row r="43746" spans="16:26" x14ac:dyDescent="0.25">
      <c r="P43746" s="121"/>
      <c r="R43746" s="121"/>
      <c r="T43746" s="121"/>
      <c r="V43746" s="121"/>
      <c r="X43746" s="121"/>
      <c r="Z43746" s="121"/>
    </row>
    <row r="43747" spans="16:26" x14ac:dyDescent="0.25">
      <c r="P43747" s="121"/>
      <c r="R43747" s="121"/>
      <c r="T43747" s="121"/>
      <c r="V43747" s="121"/>
      <c r="X43747" s="121"/>
      <c r="Z43747" s="121"/>
    </row>
    <row r="43748" spans="16:26" x14ac:dyDescent="0.25">
      <c r="P43748" s="122"/>
      <c r="R43748" s="122"/>
      <c r="T43748" s="122"/>
      <c r="V43748" s="122"/>
      <c r="X43748" s="122"/>
      <c r="Z43748" s="122"/>
    </row>
    <row r="43749" spans="16:26" x14ac:dyDescent="0.25">
      <c r="P43749" s="118"/>
      <c r="R43749" s="118"/>
      <c r="T43749" s="118"/>
      <c r="V43749" s="118"/>
      <c r="X43749" s="118"/>
      <c r="Z43749" s="118"/>
    </row>
    <row r="43750" spans="16:26" x14ac:dyDescent="0.25">
      <c r="P43750" s="119"/>
      <c r="R43750" s="119"/>
      <c r="T43750" s="119"/>
      <c r="V43750" s="119"/>
      <c r="X43750" s="119"/>
      <c r="Z43750" s="119"/>
    </row>
    <row r="43751" spans="16:26" x14ac:dyDescent="0.25">
      <c r="P43751" s="119"/>
      <c r="R43751" s="119"/>
      <c r="T43751" s="119"/>
      <c r="V43751" s="119"/>
      <c r="X43751" s="119"/>
      <c r="Z43751" s="119"/>
    </row>
    <row r="43752" spans="16:26" x14ac:dyDescent="0.25">
      <c r="P43752" s="120"/>
      <c r="R43752" s="120"/>
      <c r="T43752" s="120"/>
      <c r="V43752" s="120"/>
      <c r="X43752" s="120"/>
      <c r="Z43752" s="120"/>
    </row>
    <row r="43753" spans="16:26" x14ac:dyDescent="0.25">
      <c r="P43753" s="119"/>
      <c r="R43753" s="119"/>
      <c r="T43753" s="119"/>
      <c r="V43753" s="119"/>
      <c r="X43753" s="119"/>
      <c r="Z43753" s="119"/>
    </row>
    <row r="43754" spans="16:26" x14ac:dyDescent="0.25">
      <c r="P43754" s="119"/>
      <c r="R43754" s="119"/>
      <c r="T43754" s="119"/>
      <c r="V43754" s="119"/>
      <c r="X43754" s="119"/>
      <c r="Z43754" s="119"/>
    </row>
    <row r="43755" spans="16:26" x14ac:dyDescent="0.25">
      <c r="P43755" s="120"/>
      <c r="R43755" s="120"/>
      <c r="T43755" s="120"/>
      <c r="V43755" s="120"/>
      <c r="X43755" s="120"/>
      <c r="Z43755" s="120"/>
    </row>
    <row r="43756" spans="16:26" x14ac:dyDescent="0.25">
      <c r="P43756" s="119"/>
      <c r="R43756" s="119"/>
      <c r="T43756" s="119"/>
      <c r="V43756" s="119"/>
      <c r="X43756" s="119"/>
      <c r="Z43756" s="119"/>
    </row>
    <row r="43757" spans="16:26" x14ac:dyDescent="0.25">
      <c r="P43757" s="120"/>
      <c r="R43757" s="120"/>
      <c r="T43757" s="120"/>
      <c r="V43757" s="120"/>
      <c r="X43757" s="120"/>
      <c r="Z43757" s="120"/>
    </row>
    <row r="43758" spans="16:26" x14ac:dyDescent="0.25">
      <c r="P43758" s="119"/>
      <c r="R43758" s="119"/>
      <c r="T43758" s="119"/>
      <c r="V43758" s="119"/>
      <c r="X43758" s="119"/>
      <c r="Z43758" s="119"/>
    </row>
    <row r="43759" spans="16:26" x14ac:dyDescent="0.25">
      <c r="P43759" s="119"/>
      <c r="R43759" s="119"/>
      <c r="T43759" s="119"/>
      <c r="V43759" s="119"/>
      <c r="X43759" s="119"/>
      <c r="Z43759" s="119"/>
    </row>
    <row r="43760" spans="16:26" x14ac:dyDescent="0.25">
      <c r="P43760" s="119"/>
      <c r="R43760" s="119"/>
      <c r="T43760" s="119"/>
      <c r="V43760" s="119"/>
      <c r="X43760" s="119"/>
      <c r="Z43760" s="119"/>
    </row>
    <row r="43761" spans="16:26" x14ac:dyDescent="0.25">
      <c r="P43761" s="121"/>
      <c r="R43761" s="121"/>
      <c r="T43761" s="121"/>
      <c r="V43761" s="121"/>
      <c r="X43761" s="121"/>
      <c r="Z43761" s="121"/>
    </row>
    <row r="43762" spans="16:26" x14ac:dyDescent="0.25">
      <c r="P43762" s="121"/>
      <c r="R43762" s="121"/>
      <c r="T43762" s="121"/>
      <c r="V43762" s="121"/>
      <c r="X43762" s="121"/>
      <c r="Z43762" s="121"/>
    </row>
    <row r="43763" spans="16:26" x14ac:dyDescent="0.25">
      <c r="P43763" s="121"/>
      <c r="R43763" s="121"/>
      <c r="T43763" s="121"/>
      <c r="V43763" s="121"/>
      <c r="X43763" s="121"/>
      <c r="Z43763" s="121"/>
    </row>
    <row r="43764" spans="16:26" x14ac:dyDescent="0.25">
      <c r="P43764" s="121"/>
      <c r="R43764" s="121"/>
      <c r="T43764" s="121"/>
      <c r="V43764" s="121"/>
      <c r="X43764" s="121"/>
      <c r="Z43764" s="121"/>
    </row>
    <row r="43765" spans="16:26" x14ac:dyDescent="0.25">
      <c r="P43765" s="122"/>
      <c r="R43765" s="122"/>
      <c r="T43765" s="122"/>
      <c r="V43765" s="122"/>
      <c r="X43765" s="122"/>
      <c r="Z43765" s="122"/>
    </row>
    <row r="43766" spans="16:26" x14ac:dyDescent="0.25">
      <c r="P43766" s="118"/>
      <c r="R43766" s="118"/>
      <c r="T43766" s="118"/>
      <c r="V43766" s="118"/>
      <c r="X43766" s="118"/>
      <c r="Z43766" s="118"/>
    </row>
    <row r="43767" spans="16:26" x14ac:dyDescent="0.25">
      <c r="P43767" s="119"/>
      <c r="R43767" s="119"/>
      <c r="T43767" s="119"/>
      <c r="V43767" s="119"/>
      <c r="X43767" s="119"/>
      <c r="Z43767" s="119"/>
    </row>
    <row r="43768" spans="16:26" x14ac:dyDescent="0.25">
      <c r="P43768" s="119"/>
      <c r="R43768" s="119"/>
      <c r="T43768" s="119"/>
      <c r="V43768" s="119"/>
      <c r="X43768" s="119"/>
      <c r="Z43768" s="119"/>
    </row>
    <row r="43769" spans="16:26" x14ac:dyDescent="0.25">
      <c r="P43769" s="120"/>
      <c r="R43769" s="120"/>
      <c r="T43769" s="120"/>
      <c r="V43769" s="120"/>
      <c r="X43769" s="120"/>
      <c r="Z43769" s="120"/>
    </row>
    <row r="43770" spans="16:26" x14ac:dyDescent="0.25">
      <c r="P43770" s="119"/>
      <c r="R43770" s="119"/>
      <c r="T43770" s="119"/>
      <c r="V43770" s="119"/>
      <c r="X43770" s="119"/>
      <c r="Z43770" s="119"/>
    </row>
    <row r="43771" spans="16:26" x14ac:dyDescent="0.25">
      <c r="P43771" s="119"/>
      <c r="R43771" s="119"/>
      <c r="T43771" s="119"/>
      <c r="V43771" s="119"/>
      <c r="X43771" s="119"/>
      <c r="Z43771" s="119"/>
    </row>
    <row r="43772" spans="16:26" x14ac:dyDescent="0.25">
      <c r="P43772" s="120"/>
      <c r="R43772" s="120"/>
      <c r="T43772" s="120"/>
      <c r="V43772" s="120"/>
      <c r="X43772" s="120"/>
      <c r="Z43772" s="120"/>
    </row>
    <row r="43773" spans="16:26" x14ac:dyDescent="0.25">
      <c r="P43773" s="119"/>
      <c r="R43773" s="119"/>
      <c r="T43773" s="119"/>
      <c r="V43773" s="119"/>
      <c r="X43773" s="119"/>
      <c r="Z43773" s="119"/>
    </row>
    <row r="43774" spans="16:26" x14ac:dyDescent="0.25">
      <c r="P43774" s="120"/>
      <c r="R43774" s="120"/>
      <c r="T43774" s="120"/>
      <c r="V43774" s="120"/>
      <c r="X43774" s="120"/>
      <c r="Z43774" s="120"/>
    </row>
    <row r="43775" spans="16:26" x14ac:dyDescent="0.25">
      <c r="P43775" s="119"/>
      <c r="R43775" s="119"/>
      <c r="T43775" s="119"/>
      <c r="V43775" s="119"/>
      <c r="X43775" s="119"/>
      <c r="Z43775" s="119"/>
    </row>
    <row r="43776" spans="16:26" x14ac:dyDescent="0.25">
      <c r="P43776" s="119"/>
      <c r="R43776" s="119"/>
      <c r="T43776" s="119"/>
      <c r="V43776" s="119"/>
      <c r="X43776" s="119"/>
      <c r="Z43776" s="119"/>
    </row>
    <row r="43777" spans="16:26" x14ac:dyDescent="0.25">
      <c r="P43777" s="119"/>
      <c r="R43777" s="119"/>
      <c r="T43777" s="119"/>
      <c r="V43777" s="119"/>
      <c r="X43777" s="119"/>
      <c r="Z43777" s="119"/>
    </row>
    <row r="43778" spans="16:26" x14ac:dyDescent="0.25">
      <c r="P43778" s="121"/>
      <c r="R43778" s="121"/>
      <c r="T43778" s="121"/>
      <c r="V43778" s="121"/>
      <c r="X43778" s="121"/>
      <c r="Z43778" s="121"/>
    </row>
    <row r="43779" spans="16:26" x14ac:dyDescent="0.25">
      <c r="P43779" s="121"/>
      <c r="R43779" s="121"/>
      <c r="T43779" s="121"/>
      <c r="V43779" s="121"/>
      <c r="X43779" s="121"/>
      <c r="Z43779" s="121"/>
    </row>
    <row r="43780" spans="16:26" x14ac:dyDescent="0.25">
      <c r="P43780" s="121"/>
      <c r="R43780" s="121"/>
      <c r="T43780" s="121"/>
      <c r="V43780" s="121"/>
      <c r="X43780" s="121"/>
      <c r="Z43780" s="121"/>
    </row>
    <row r="43781" spans="16:26" x14ac:dyDescent="0.25">
      <c r="P43781" s="121"/>
      <c r="R43781" s="121"/>
      <c r="T43781" s="121"/>
      <c r="V43781" s="121"/>
      <c r="X43781" s="121"/>
      <c r="Z43781" s="121"/>
    </row>
    <row r="43782" spans="16:26" x14ac:dyDescent="0.25">
      <c r="P43782" s="122"/>
      <c r="R43782" s="122"/>
      <c r="T43782" s="122"/>
      <c r="V43782" s="122"/>
      <c r="X43782" s="122"/>
      <c r="Z43782" s="122"/>
    </row>
    <row r="43783" spans="16:26" x14ac:dyDescent="0.25">
      <c r="P43783" s="118"/>
      <c r="R43783" s="118"/>
      <c r="T43783" s="118"/>
      <c r="V43783" s="118"/>
      <c r="X43783" s="118"/>
      <c r="Z43783" s="118"/>
    </row>
    <row r="43784" spans="16:26" x14ac:dyDescent="0.25">
      <c r="P43784" s="119"/>
      <c r="R43784" s="119"/>
      <c r="T43784" s="119"/>
      <c r="V43784" s="119"/>
      <c r="X43784" s="119"/>
      <c r="Z43784" s="119"/>
    </row>
    <row r="43785" spans="16:26" x14ac:dyDescent="0.25">
      <c r="P43785" s="119"/>
      <c r="R43785" s="119"/>
      <c r="T43785" s="119"/>
      <c r="V43785" s="119"/>
      <c r="X43785" s="119"/>
      <c r="Z43785" s="119"/>
    </row>
    <row r="43786" spans="16:26" x14ac:dyDescent="0.25">
      <c r="P43786" s="120"/>
      <c r="R43786" s="120"/>
      <c r="T43786" s="120"/>
      <c r="V43786" s="120"/>
      <c r="X43786" s="120"/>
      <c r="Z43786" s="120"/>
    </row>
    <row r="43787" spans="16:26" x14ac:dyDescent="0.25">
      <c r="P43787" s="119"/>
      <c r="R43787" s="119"/>
      <c r="T43787" s="119"/>
      <c r="V43787" s="119"/>
      <c r="X43787" s="119"/>
      <c r="Z43787" s="119"/>
    </row>
    <row r="43788" spans="16:26" x14ac:dyDescent="0.25">
      <c r="P43788" s="119"/>
      <c r="R43788" s="119"/>
      <c r="T43788" s="119"/>
      <c r="V43788" s="119"/>
      <c r="X43788" s="119"/>
      <c r="Z43788" s="119"/>
    </row>
    <row r="43789" spans="16:26" x14ac:dyDescent="0.25">
      <c r="P43789" s="120"/>
      <c r="R43789" s="120"/>
      <c r="T43789" s="120"/>
      <c r="V43789" s="120"/>
      <c r="X43789" s="120"/>
      <c r="Z43789" s="120"/>
    </row>
    <row r="43790" spans="16:26" x14ac:dyDescent="0.25">
      <c r="P43790" s="119"/>
      <c r="R43790" s="119"/>
      <c r="T43790" s="119"/>
      <c r="V43790" s="119"/>
      <c r="X43790" s="119"/>
      <c r="Z43790" s="119"/>
    </row>
    <row r="43791" spans="16:26" x14ac:dyDescent="0.25">
      <c r="P43791" s="120"/>
      <c r="R43791" s="120"/>
      <c r="T43791" s="120"/>
      <c r="V43791" s="120"/>
      <c r="X43791" s="120"/>
      <c r="Z43791" s="120"/>
    </row>
    <row r="43792" spans="16:26" x14ac:dyDescent="0.25">
      <c r="P43792" s="119"/>
      <c r="R43792" s="119"/>
      <c r="T43792" s="119"/>
      <c r="V43792" s="119"/>
      <c r="X43792" s="119"/>
      <c r="Z43792" s="119"/>
    </row>
    <row r="43793" spans="16:26" x14ac:dyDescent="0.25">
      <c r="P43793" s="119"/>
      <c r="R43793" s="119"/>
      <c r="T43793" s="119"/>
      <c r="V43793" s="119"/>
      <c r="X43793" s="119"/>
      <c r="Z43793" s="119"/>
    </row>
    <row r="43794" spans="16:26" x14ac:dyDescent="0.25">
      <c r="P43794" s="119"/>
      <c r="R43794" s="119"/>
      <c r="T43794" s="119"/>
      <c r="V43794" s="119"/>
      <c r="X43794" s="119"/>
      <c r="Z43794" s="119"/>
    </row>
    <row r="43795" spans="16:26" x14ac:dyDescent="0.25">
      <c r="P43795" s="121"/>
      <c r="R43795" s="121"/>
      <c r="T43795" s="121"/>
      <c r="V43795" s="121"/>
      <c r="X43795" s="121"/>
      <c r="Z43795" s="121"/>
    </row>
    <row r="43796" spans="16:26" x14ac:dyDescent="0.25">
      <c r="P43796" s="121"/>
      <c r="R43796" s="121"/>
      <c r="T43796" s="121"/>
      <c r="V43796" s="121"/>
      <c r="X43796" s="121"/>
      <c r="Z43796" s="121"/>
    </row>
    <row r="43797" spans="16:26" x14ac:dyDescent="0.25">
      <c r="P43797" s="121"/>
      <c r="R43797" s="121"/>
      <c r="T43797" s="121"/>
      <c r="V43797" s="121"/>
      <c r="X43797" s="121"/>
      <c r="Z43797" s="121"/>
    </row>
    <row r="43798" spans="16:26" x14ac:dyDescent="0.25">
      <c r="P43798" s="121"/>
      <c r="R43798" s="121"/>
      <c r="T43798" s="121"/>
      <c r="V43798" s="121"/>
      <c r="X43798" s="121"/>
      <c r="Z43798" s="121"/>
    </row>
    <row r="43799" spans="16:26" x14ac:dyDescent="0.25">
      <c r="P43799" s="122"/>
      <c r="R43799" s="122"/>
      <c r="T43799" s="122"/>
      <c r="V43799" s="122"/>
      <c r="X43799" s="122"/>
      <c r="Z43799" s="122"/>
    </row>
    <row r="43800" spans="16:26" x14ac:dyDescent="0.25">
      <c r="P43800" s="118"/>
      <c r="R43800" s="118"/>
      <c r="T43800" s="118"/>
      <c r="V43800" s="118"/>
      <c r="X43800" s="118"/>
      <c r="Z43800" s="118"/>
    </row>
    <row r="43801" spans="16:26" x14ac:dyDescent="0.25">
      <c r="P43801" s="119"/>
      <c r="R43801" s="119"/>
      <c r="T43801" s="119"/>
      <c r="V43801" s="119"/>
      <c r="X43801" s="119"/>
      <c r="Z43801" s="119"/>
    </row>
    <row r="43802" spans="16:26" x14ac:dyDescent="0.25">
      <c r="P43802" s="119"/>
      <c r="R43802" s="119"/>
      <c r="T43802" s="119"/>
      <c r="V43802" s="119"/>
      <c r="X43802" s="119"/>
      <c r="Z43802" s="119"/>
    </row>
    <row r="43803" spans="16:26" x14ac:dyDescent="0.25">
      <c r="P43803" s="120"/>
      <c r="R43803" s="120"/>
      <c r="T43803" s="120"/>
      <c r="V43803" s="120"/>
      <c r="X43803" s="120"/>
      <c r="Z43803" s="120"/>
    </row>
    <row r="43804" spans="16:26" x14ac:dyDescent="0.25">
      <c r="P43804" s="119"/>
      <c r="R43804" s="119"/>
      <c r="T43804" s="119"/>
      <c r="V43804" s="119"/>
      <c r="X43804" s="119"/>
      <c r="Z43804" s="119"/>
    </row>
    <row r="43805" spans="16:26" x14ac:dyDescent="0.25">
      <c r="P43805" s="119"/>
      <c r="R43805" s="119"/>
      <c r="T43805" s="119"/>
      <c r="V43805" s="119"/>
      <c r="X43805" s="119"/>
      <c r="Z43805" s="119"/>
    </row>
    <row r="43806" spans="16:26" x14ac:dyDescent="0.25">
      <c r="P43806" s="120"/>
      <c r="R43806" s="120"/>
      <c r="T43806" s="120"/>
      <c r="V43806" s="120"/>
      <c r="X43806" s="120"/>
      <c r="Z43806" s="120"/>
    </row>
    <row r="43807" spans="16:26" x14ac:dyDescent="0.25">
      <c r="P43807" s="119"/>
      <c r="R43807" s="119"/>
      <c r="T43807" s="119"/>
      <c r="V43807" s="119"/>
      <c r="X43807" s="119"/>
      <c r="Z43807" s="119"/>
    </row>
    <row r="43808" spans="16:26" x14ac:dyDescent="0.25">
      <c r="P43808" s="120"/>
      <c r="R43808" s="120"/>
      <c r="T43808" s="120"/>
      <c r="V43808" s="120"/>
      <c r="X43808" s="120"/>
      <c r="Z43808" s="120"/>
    </row>
    <row r="43809" spans="16:26" x14ac:dyDescent="0.25">
      <c r="P43809" s="119"/>
      <c r="R43809" s="119"/>
      <c r="T43809" s="119"/>
      <c r="V43809" s="119"/>
      <c r="X43809" s="119"/>
      <c r="Z43809" s="119"/>
    </row>
    <row r="43810" spans="16:26" x14ac:dyDescent="0.25">
      <c r="P43810" s="119"/>
      <c r="R43810" s="119"/>
      <c r="T43810" s="119"/>
      <c r="V43810" s="119"/>
      <c r="X43810" s="119"/>
      <c r="Z43810" s="119"/>
    </row>
    <row r="43811" spans="16:26" x14ac:dyDescent="0.25">
      <c r="P43811" s="119"/>
      <c r="R43811" s="119"/>
      <c r="T43811" s="119"/>
      <c r="V43811" s="119"/>
      <c r="X43811" s="119"/>
      <c r="Z43811" s="119"/>
    </row>
    <row r="43812" spans="16:26" x14ac:dyDescent="0.25">
      <c r="P43812" s="121"/>
      <c r="R43812" s="121"/>
      <c r="T43812" s="121"/>
      <c r="V43812" s="121"/>
      <c r="X43812" s="121"/>
      <c r="Z43812" s="121"/>
    </row>
    <row r="43813" spans="16:26" x14ac:dyDescent="0.25">
      <c r="P43813" s="121"/>
      <c r="R43813" s="121"/>
      <c r="T43813" s="121"/>
      <c r="V43813" s="121"/>
      <c r="X43813" s="121"/>
      <c r="Z43813" s="121"/>
    </row>
    <row r="43814" spans="16:26" x14ac:dyDescent="0.25">
      <c r="P43814" s="121"/>
      <c r="R43814" s="121"/>
      <c r="T43814" s="121"/>
      <c r="V43814" s="121"/>
      <c r="X43814" s="121"/>
      <c r="Z43814" s="121"/>
    </row>
    <row r="43815" spans="16:26" x14ac:dyDescent="0.25">
      <c r="P43815" s="121"/>
      <c r="R43815" s="121"/>
      <c r="T43815" s="121"/>
      <c r="V43815" s="121"/>
      <c r="X43815" s="121"/>
      <c r="Z43815" s="121"/>
    </row>
    <row r="43816" spans="16:26" x14ac:dyDescent="0.25">
      <c r="P43816" s="122"/>
      <c r="R43816" s="122"/>
      <c r="T43816" s="122"/>
      <c r="V43816" s="122"/>
      <c r="X43816" s="122"/>
      <c r="Z43816" s="122"/>
    </row>
    <row r="43817" spans="16:26" x14ac:dyDescent="0.25">
      <c r="P43817" s="118"/>
      <c r="R43817" s="118"/>
      <c r="T43817" s="118"/>
      <c r="V43817" s="118"/>
      <c r="X43817" s="118"/>
      <c r="Z43817" s="118"/>
    </row>
    <row r="43818" spans="16:26" x14ac:dyDescent="0.25">
      <c r="P43818" s="119"/>
      <c r="R43818" s="119"/>
      <c r="T43818" s="119"/>
      <c r="V43818" s="119"/>
      <c r="X43818" s="119"/>
      <c r="Z43818" s="119"/>
    </row>
    <row r="43819" spans="16:26" x14ac:dyDescent="0.25">
      <c r="P43819" s="119"/>
      <c r="R43819" s="119"/>
      <c r="T43819" s="119"/>
      <c r="V43819" s="119"/>
      <c r="X43819" s="119"/>
      <c r="Z43819" s="119"/>
    </row>
    <row r="43820" spans="16:26" x14ac:dyDescent="0.25">
      <c r="P43820" s="120"/>
      <c r="R43820" s="120"/>
      <c r="T43820" s="120"/>
      <c r="V43820" s="120"/>
      <c r="X43820" s="120"/>
      <c r="Z43820" s="120"/>
    </row>
    <row r="43821" spans="16:26" x14ac:dyDescent="0.25">
      <c r="P43821" s="119"/>
      <c r="R43821" s="119"/>
      <c r="T43821" s="119"/>
      <c r="V43821" s="119"/>
      <c r="X43821" s="119"/>
      <c r="Z43821" s="119"/>
    </row>
    <row r="43822" spans="16:26" x14ac:dyDescent="0.25">
      <c r="P43822" s="119"/>
      <c r="R43822" s="119"/>
      <c r="T43822" s="119"/>
      <c r="V43822" s="119"/>
      <c r="X43822" s="119"/>
      <c r="Z43822" s="119"/>
    </row>
    <row r="43823" spans="16:26" x14ac:dyDescent="0.25">
      <c r="P43823" s="120"/>
      <c r="R43823" s="120"/>
      <c r="T43823" s="120"/>
      <c r="V43823" s="120"/>
      <c r="X43823" s="120"/>
      <c r="Z43823" s="120"/>
    </row>
    <row r="43824" spans="16:26" x14ac:dyDescent="0.25">
      <c r="P43824" s="119"/>
      <c r="R43824" s="119"/>
      <c r="T43824" s="119"/>
      <c r="V43824" s="119"/>
      <c r="X43824" s="119"/>
      <c r="Z43824" s="119"/>
    </row>
    <row r="43825" spans="16:26" x14ac:dyDescent="0.25">
      <c r="P43825" s="120"/>
      <c r="R43825" s="120"/>
      <c r="T43825" s="120"/>
      <c r="V43825" s="120"/>
      <c r="X43825" s="120"/>
      <c r="Z43825" s="120"/>
    </row>
    <row r="43826" spans="16:26" x14ac:dyDescent="0.25">
      <c r="P43826" s="119"/>
      <c r="R43826" s="119"/>
      <c r="T43826" s="119"/>
      <c r="V43826" s="119"/>
      <c r="X43826" s="119"/>
      <c r="Z43826" s="119"/>
    </row>
    <row r="43827" spans="16:26" x14ac:dyDescent="0.25">
      <c r="P43827" s="119"/>
      <c r="R43827" s="119"/>
      <c r="T43827" s="119"/>
      <c r="V43827" s="119"/>
      <c r="X43827" s="119"/>
      <c r="Z43827" s="119"/>
    </row>
    <row r="43828" spans="16:26" x14ac:dyDescent="0.25">
      <c r="P43828" s="119"/>
      <c r="R43828" s="119"/>
      <c r="T43828" s="119"/>
      <c r="V43828" s="119"/>
      <c r="X43828" s="119"/>
      <c r="Z43828" s="119"/>
    </row>
    <row r="43829" spans="16:26" x14ac:dyDescent="0.25">
      <c r="P43829" s="121"/>
      <c r="R43829" s="121"/>
      <c r="T43829" s="121"/>
      <c r="V43829" s="121"/>
      <c r="X43829" s="121"/>
      <c r="Z43829" s="121"/>
    </row>
    <row r="43830" spans="16:26" x14ac:dyDescent="0.25">
      <c r="P43830" s="121"/>
      <c r="R43830" s="121"/>
      <c r="T43830" s="121"/>
      <c r="V43830" s="121"/>
      <c r="X43830" s="121"/>
      <c r="Z43830" s="121"/>
    </row>
    <row r="43831" spans="16:26" x14ac:dyDescent="0.25">
      <c r="P43831" s="121"/>
      <c r="R43831" s="121"/>
      <c r="T43831" s="121"/>
      <c r="V43831" s="121"/>
      <c r="X43831" s="121"/>
      <c r="Z43831" s="121"/>
    </row>
    <row r="43832" spans="16:26" x14ac:dyDescent="0.25">
      <c r="P43832" s="121"/>
      <c r="R43832" s="121"/>
      <c r="T43832" s="121"/>
      <c r="V43832" s="121"/>
      <c r="X43832" s="121"/>
      <c r="Z43832" s="121"/>
    </row>
    <row r="43833" spans="16:26" x14ac:dyDescent="0.25">
      <c r="P43833" s="122"/>
      <c r="R43833" s="122"/>
      <c r="T43833" s="122"/>
      <c r="V43833" s="122"/>
      <c r="X43833" s="122"/>
      <c r="Z43833" s="122"/>
    </row>
    <row r="43834" spans="16:26" x14ac:dyDescent="0.25">
      <c r="P43834" s="118"/>
      <c r="R43834" s="118"/>
      <c r="T43834" s="118"/>
      <c r="V43834" s="118"/>
      <c r="X43834" s="118"/>
      <c r="Z43834" s="118"/>
    </row>
    <row r="43835" spans="16:26" x14ac:dyDescent="0.25">
      <c r="P43835" s="119"/>
      <c r="R43835" s="119"/>
      <c r="T43835" s="119"/>
      <c r="V43835" s="119"/>
      <c r="X43835" s="119"/>
      <c r="Z43835" s="119"/>
    </row>
    <row r="43836" spans="16:26" x14ac:dyDescent="0.25">
      <c r="P43836" s="119"/>
      <c r="R43836" s="119"/>
      <c r="T43836" s="119"/>
      <c r="V43836" s="119"/>
      <c r="X43836" s="119"/>
      <c r="Z43836" s="119"/>
    </row>
    <row r="43837" spans="16:26" x14ac:dyDescent="0.25">
      <c r="P43837" s="120"/>
      <c r="R43837" s="120"/>
      <c r="T43837" s="120"/>
      <c r="V43837" s="120"/>
      <c r="X43837" s="120"/>
      <c r="Z43837" s="120"/>
    </row>
    <row r="43838" spans="16:26" x14ac:dyDescent="0.25">
      <c r="P43838" s="119"/>
      <c r="R43838" s="119"/>
      <c r="T43838" s="119"/>
      <c r="V43838" s="119"/>
      <c r="X43838" s="119"/>
      <c r="Z43838" s="119"/>
    </row>
    <row r="43839" spans="16:26" x14ac:dyDescent="0.25">
      <c r="P43839" s="119"/>
      <c r="R43839" s="119"/>
      <c r="T43839" s="119"/>
      <c r="V43839" s="119"/>
      <c r="X43839" s="119"/>
      <c r="Z43839" s="119"/>
    </row>
    <row r="43840" spans="16:26" x14ac:dyDescent="0.25">
      <c r="P43840" s="120"/>
      <c r="R43840" s="120"/>
      <c r="T43840" s="120"/>
      <c r="V43840" s="120"/>
      <c r="X43840" s="120"/>
      <c r="Z43840" s="120"/>
    </row>
    <row r="43841" spans="16:26" x14ac:dyDescent="0.25">
      <c r="P43841" s="119"/>
      <c r="R43841" s="119"/>
      <c r="T43841" s="119"/>
      <c r="V43841" s="119"/>
      <c r="X43841" s="119"/>
      <c r="Z43841" s="119"/>
    </row>
    <row r="43842" spans="16:26" x14ac:dyDescent="0.25">
      <c r="P43842" s="120"/>
      <c r="R43842" s="120"/>
      <c r="T43842" s="120"/>
      <c r="V43842" s="120"/>
      <c r="X43842" s="120"/>
      <c r="Z43842" s="120"/>
    </row>
    <row r="43843" spans="16:26" x14ac:dyDescent="0.25">
      <c r="P43843" s="119"/>
      <c r="R43843" s="119"/>
      <c r="T43843" s="119"/>
      <c r="V43843" s="119"/>
      <c r="X43843" s="119"/>
      <c r="Z43843" s="119"/>
    </row>
    <row r="43844" spans="16:26" x14ac:dyDescent="0.25">
      <c r="P43844" s="119"/>
      <c r="R43844" s="119"/>
      <c r="T43844" s="119"/>
      <c r="V43844" s="119"/>
      <c r="X43844" s="119"/>
      <c r="Z43844" s="119"/>
    </row>
    <row r="43845" spans="16:26" x14ac:dyDescent="0.25">
      <c r="P43845" s="119"/>
      <c r="R43845" s="119"/>
      <c r="T43845" s="119"/>
      <c r="V43845" s="119"/>
      <c r="X43845" s="119"/>
      <c r="Z43845" s="119"/>
    </row>
    <row r="43846" spans="16:26" x14ac:dyDescent="0.25">
      <c r="P43846" s="121"/>
      <c r="R43846" s="121"/>
      <c r="T43846" s="121"/>
      <c r="V43846" s="121"/>
      <c r="X43846" s="121"/>
      <c r="Z43846" s="121"/>
    </row>
    <row r="43847" spans="16:26" x14ac:dyDescent="0.25">
      <c r="P43847" s="121"/>
      <c r="R43847" s="121"/>
      <c r="T43847" s="121"/>
      <c r="V43847" s="121"/>
      <c r="X43847" s="121"/>
      <c r="Z43847" s="121"/>
    </row>
    <row r="43848" spans="16:26" x14ac:dyDescent="0.25">
      <c r="P43848" s="121"/>
      <c r="R43848" s="121"/>
      <c r="T43848" s="121"/>
      <c r="V43848" s="121"/>
      <c r="X43848" s="121"/>
      <c r="Z43848" s="121"/>
    </row>
    <row r="43849" spans="16:26" x14ac:dyDescent="0.25">
      <c r="P43849" s="121"/>
      <c r="R43849" s="121"/>
      <c r="T43849" s="121"/>
      <c r="V43849" s="121"/>
      <c r="X43849" s="121"/>
      <c r="Z43849" s="121"/>
    </row>
    <row r="43850" spans="16:26" x14ac:dyDescent="0.25">
      <c r="P43850" s="122"/>
      <c r="R43850" s="122"/>
      <c r="T43850" s="122"/>
      <c r="V43850" s="122"/>
      <c r="X43850" s="122"/>
      <c r="Z43850" s="122"/>
    </row>
    <row r="43851" spans="16:26" x14ac:dyDescent="0.25">
      <c r="P43851" s="118"/>
      <c r="R43851" s="118"/>
      <c r="T43851" s="118"/>
      <c r="V43851" s="118"/>
      <c r="X43851" s="118"/>
      <c r="Z43851" s="118"/>
    </row>
    <row r="43852" spans="16:26" x14ac:dyDescent="0.25">
      <c r="P43852" s="119"/>
      <c r="R43852" s="119"/>
      <c r="T43852" s="119"/>
      <c r="V43852" s="119"/>
      <c r="X43852" s="119"/>
      <c r="Z43852" s="119"/>
    </row>
    <row r="43853" spans="16:26" x14ac:dyDescent="0.25">
      <c r="P43853" s="119"/>
      <c r="R43853" s="119"/>
      <c r="T43853" s="119"/>
      <c r="V43853" s="119"/>
      <c r="X43853" s="119"/>
      <c r="Z43853" s="119"/>
    </row>
    <row r="43854" spans="16:26" x14ac:dyDescent="0.25">
      <c r="P43854" s="120"/>
      <c r="R43854" s="120"/>
      <c r="T43854" s="120"/>
      <c r="V43854" s="120"/>
      <c r="X43854" s="120"/>
      <c r="Z43854" s="120"/>
    </row>
    <row r="43855" spans="16:26" x14ac:dyDescent="0.25">
      <c r="P43855" s="119"/>
      <c r="R43855" s="119"/>
      <c r="T43855" s="119"/>
      <c r="V43855" s="119"/>
      <c r="X43855" s="119"/>
      <c r="Z43855" s="119"/>
    </row>
    <row r="43856" spans="16:26" x14ac:dyDescent="0.25">
      <c r="P43856" s="119"/>
      <c r="R43856" s="119"/>
      <c r="T43856" s="119"/>
      <c r="V43856" s="119"/>
      <c r="X43856" s="119"/>
      <c r="Z43856" s="119"/>
    </row>
    <row r="43857" spans="16:26" x14ac:dyDescent="0.25">
      <c r="P43857" s="120"/>
      <c r="R43857" s="120"/>
      <c r="T43857" s="120"/>
      <c r="V43857" s="120"/>
      <c r="X43857" s="120"/>
      <c r="Z43857" s="120"/>
    </row>
    <row r="43858" spans="16:26" x14ac:dyDescent="0.25">
      <c r="P43858" s="119"/>
      <c r="R43858" s="119"/>
      <c r="T43858" s="119"/>
      <c r="V43858" s="119"/>
      <c r="X43858" s="119"/>
      <c r="Z43858" s="119"/>
    </row>
    <row r="43859" spans="16:26" x14ac:dyDescent="0.25">
      <c r="P43859" s="120"/>
      <c r="R43859" s="120"/>
      <c r="T43859" s="120"/>
      <c r="V43859" s="120"/>
      <c r="X43859" s="120"/>
      <c r="Z43859" s="120"/>
    </row>
    <row r="43860" spans="16:26" x14ac:dyDescent="0.25">
      <c r="P43860" s="119"/>
      <c r="R43860" s="119"/>
      <c r="T43860" s="119"/>
      <c r="V43860" s="119"/>
      <c r="X43860" s="119"/>
      <c r="Z43860" s="119"/>
    </row>
    <row r="43861" spans="16:26" x14ac:dyDescent="0.25">
      <c r="P43861" s="119"/>
      <c r="R43861" s="119"/>
      <c r="T43861" s="119"/>
      <c r="V43861" s="119"/>
      <c r="X43861" s="119"/>
      <c r="Z43861" s="119"/>
    </row>
    <row r="43862" spans="16:26" x14ac:dyDescent="0.25">
      <c r="P43862" s="119"/>
      <c r="R43862" s="119"/>
      <c r="T43862" s="119"/>
      <c r="V43862" s="119"/>
      <c r="X43862" s="119"/>
      <c r="Z43862" s="119"/>
    </row>
    <row r="43863" spans="16:26" x14ac:dyDescent="0.25">
      <c r="P43863" s="121"/>
      <c r="R43863" s="121"/>
      <c r="T43863" s="121"/>
      <c r="V43863" s="121"/>
      <c r="X43863" s="121"/>
      <c r="Z43863" s="121"/>
    </row>
    <row r="43864" spans="16:26" x14ac:dyDescent="0.25">
      <c r="P43864" s="121"/>
      <c r="R43864" s="121"/>
      <c r="T43864" s="121"/>
      <c r="V43864" s="121"/>
      <c r="X43864" s="121"/>
      <c r="Z43864" s="121"/>
    </row>
    <row r="43865" spans="16:26" x14ac:dyDescent="0.25">
      <c r="P43865" s="121"/>
      <c r="R43865" s="121"/>
      <c r="T43865" s="121"/>
      <c r="V43865" s="121"/>
      <c r="X43865" s="121"/>
      <c r="Z43865" s="121"/>
    </row>
    <row r="43866" spans="16:26" x14ac:dyDescent="0.25">
      <c r="P43866" s="121"/>
      <c r="R43866" s="121"/>
      <c r="T43866" s="121"/>
      <c r="V43866" s="121"/>
      <c r="X43866" s="121"/>
      <c r="Z43866" s="121"/>
    </row>
    <row r="43867" spans="16:26" x14ac:dyDescent="0.25">
      <c r="P43867" s="122"/>
      <c r="R43867" s="122"/>
      <c r="T43867" s="122"/>
      <c r="V43867" s="122"/>
      <c r="X43867" s="122"/>
      <c r="Z43867" s="122"/>
    </row>
    <row r="43868" spans="16:26" x14ac:dyDescent="0.25">
      <c r="P43868" s="118"/>
      <c r="R43868" s="118"/>
      <c r="T43868" s="118"/>
      <c r="V43868" s="118"/>
      <c r="X43868" s="118"/>
      <c r="Z43868" s="118"/>
    </row>
    <row r="43869" spans="16:26" x14ac:dyDescent="0.25">
      <c r="P43869" s="119"/>
      <c r="R43869" s="119"/>
      <c r="T43869" s="119"/>
      <c r="V43869" s="119"/>
      <c r="X43869" s="119"/>
      <c r="Z43869" s="119"/>
    </row>
    <row r="43870" spans="16:26" x14ac:dyDescent="0.25">
      <c r="P43870" s="119"/>
      <c r="R43870" s="119"/>
      <c r="T43870" s="119"/>
      <c r="V43870" s="119"/>
      <c r="X43870" s="119"/>
      <c r="Z43870" s="119"/>
    </row>
    <row r="43871" spans="16:26" x14ac:dyDescent="0.25">
      <c r="P43871" s="120"/>
      <c r="R43871" s="120"/>
      <c r="T43871" s="120"/>
      <c r="V43871" s="120"/>
      <c r="X43871" s="120"/>
      <c r="Z43871" s="120"/>
    </row>
    <row r="43872" spans="16:26" x14ac:dyDescent="0.25">
      <c r="P43872" s="119"/>
      <c r="R43872" s="119"/>
      <c r="T43872" s="119"/>
      <c r="V43872" s="119"/>
      <c r="X43872" s="119"/>
      <c r="Z43872" s="119"/>
    </row>
    <row r="43873" spans="16:26" x14ac:dyDescent="0.25">
      <c r="P43873" s="119"/>
      <c r="R43873" s="119"/>
      <c r="T43873" s="119"/>
      <c r="V43873" s="119"/>
      <c r="X43873" s="119"/>
      <c r="Z43873" s="119"/>
    </row>
    <row r="43874" spans="16:26" x14ac:dyDescent="0.25">
      <c r="P43874" s="120"/>
      <c r="R43874" s="120"/>
      <c r="T43874" s="120"/>
      <c r="V43874" s="120"/>
      <c r="X43874" s="120"/>
      <c r="Z43874" s="120"/>
    </row>
    <row r="43875" spans="16:26" x14ac:dyDescent="0.25">
      <c r="P43875" s="119"/>
      <c r="R43875" s="119"/>
      <c r="T43875" s="119"/>
      <c r="V43875" s="119"/>
      <c r="X43875" s="119"/>
      <c r="Z43875" s="119"/>
    </row>
    <row r="43876" spans="16:26" x14ac:dyDescent="0.25">
      <c r="P43876" s="120"/>
      <c r="R43876" s="120"/>
      <c r="T43876" s="120"/>
      <c r="V43876" s="120"/>
      <c r="X43876" s="120"/>
      <c r="Z43876" s="120"/>
    </row>
    <row r="43877" spans="16:26" x14ac:dyDescent="0.25">
      <c r="P43877" s="119"/>
      <c r="R43877" s="119"/>
      <c r="T43877" s="119"/>
      <c r="V43877" s="119"/>
      <c r="X43877" s="119"/>
      <c r="Z43877" s="119"/>
    </row>
    <row r="43878" spans="16:26" x14ac:dyDescent="0.25">
      <c r="P43878" s="119"/>
      <c r="R43878" s="119"/>
      <c r="T43878" s="119"/>
      <c r="V43878" s="119"/>
      <c r="X43878" s="119"/>
      <c r="Z43878" s="119"/>
    </row>
    <row r="43879" spans="16:26" x14ac:dyDescent="0.25">
      <c r="P43879" s="119"/>
      <c r="R43879" s="119"/>
      <c r="T43879" s="119"/>
      <c r="V43879" s="119"/>
      <c r="X43879" s="119"/>
      <c r="Z43879" s="119"/>
    </row>
    <row r="43880" spans="16:26" x14ac:dyDescent="0.25">
      <c r="P43880" s="121"/>
      <c r="R43880" s="121"/>
      <c r="T43880" s="121"/>
      <c r="V43880" s="121"/>
      <c r="X43880" s="121"/>
      <c r="Z43880" s="121"/>
    </row>
    <row r="43881" spans="16:26" x14ac:dyDescent="0.25">
      <c r="P43881" s="121"/>
      <c r="R43881" s="121"/>
      <c r="T43881" s="121"/>
      <c r="V43881" s="121"/>
      <c r="X43881" s="121"/>
      <c r="Z43881" s="121"/>
    </row>
    <row r="43882" spans="16:26" x14ac:dyDescent="0.25">
      <c r="P43882" s="121"/>
      <c r="R43882" s="121"/>
      <c r="T43882" s="121"/>
      <c r="V43882" s="121"/>
      <c r="X43882" s="121"/>
      <c r="Z43882" s="121"/>
    </row>
    <row r="43883" spans="16:26" x14ac:dyDescent="0.25">
      <c r="P43883" s="121"/>
      <c r="R43883" s="121"/>
      <c r="T43883" s="121"/>
      <c r="V43883" s="121"/>
      <c r="X43883" s="121"/>
      <c r="Z43883" s="121"/>
    </row>
    <row r="43884" spans="16:26" x14ac:dyDescent="0.25">
      <c r="P43884" s="122"/>
      <c r="R43884" s="122"/>
      <c r="T43884" s="122"/>
      <c r="V43884" s="122"/>
      <c r="X43884" s="122"/>
      <c r="Z43884" s="122"/>
    </row>
    <row r="43885" spans="16:26" x14ac:dyDescent="0.25">
      <c r="P43885" s="118"/>
      <c r="R43885" s="118"/>
      <c r="T43885" s="118"/>
      <c r="V43885" s="118"/>
      <c r="X43885" s="118"/>
      <c r="Z43885" s="118"/>
    </row>
    <row r="43886" spans="16:26" x14ac:dyDescent="0.25">
      <c r="P43886" s="119"/>
      <c r="R43886" s="119"/>
      <c r="T43886" s="119"/>
      <c r="V43886" s="119"/>
      <c r="X43886" s="119"/>
      <c r="Z43886" s="119"/>
    </row>
    <row r="43887" spans="16:26" x14ac:dyDescent="0.25">
      <c r="P43887" s="119"/>
      <c r="R43887" s="119"/>
      <c r="T43887" s="119"/>
      <c r="V43887" s="119"/>
      <c r="X43887" s="119"/>
      <c r="Z43887" s="119"/>
    </row>
    <row r="43888" spans="16:26" x14ac:dyDescent="0.25">
      <c r="P43888" s="120"/>
      <c r="R43888" s="120"/>
      <c r="T43888" s="120"/>
      <c r="V43888" s="120"/>
      <c r="X43888" s="120"/>
      <c r="Z43888" s="120"/>
    </row>
    <row r="43889" spans="16:26" x14ac:dyDescent="0.25">
      <c r="P43889" s="119"/>
      <c r="R43889" s="119"/>
      <c r="T43889" s="119"/>
      <c r="V43889" s="119"/>
      <c r="X43889" s="119"/>
      <c r="Z43889" s="119"/>
    </row>
    <row r="43890" spans="16:26" x14ac:dyDescent="0.25">
      <c r="P43890" s="119"/>
      <c r="R43890" s="119"/>
      <c r="T43890" s="119"/>
      <c r="V43890" s="119"/>
      <c r="X43890" s="119"/>
      <c r="Z43890" s="119"/>
    </row>
    <row r="43891" spans="16:26" x14ac:dyDescent="0.25">
      <c r="P43891" s="120"/>
      <c r="R43891" s="120"/>
      <c r="T43891" s="120"/>
      <c r="V43891" s="120"/>
      <c r="X43891" s="120"/>
      <c r="Z43891" s="120"/>
    </row>
    <row r="43892" spans="16:26" x14ac:dyDescent="0.25">
      <c r="P43892" s="119"/>
      <c r="R43892" s="119"/>
      <c r="T43892" s="119"/>
      <c r="V43892" s="119"/>
      <c r="X43892" s="119"/>
      <c r="Z43892" s="119"/>
    </row>
    <row r="43893" spans="16:26" x14ac:dyDescent="0.25">
      <c r="P43893" s="120"/>
      <c r="R43893" s="120"/>
      <c r="T43893" s="120"/>
      <c r="V43893" s="120"/>
      <c r="X43893" s="120"/>
      <c r="Z43893" s="120"/>
    </row>
    <row r="43894" spans="16:26" x14ac:dyDescent="0.25">
      <c r="P43894" s="119"/>
      <c r="R43894" s="119"/>
      <c r="T43894" s="119"/>
      <c r="V43894" s="119"/>
      <c r="X43894" s="119"/>
      <c r="Z43894" s="119"/>
    </row>
    <row r="43895" spans="16:26" x14ac:dyDescent="0.25">
      <c r="P43895" s="119"/>
      <c r="R43895" s="119"/>
      <c r="T43895" s="119"/>
      <c r="V43895" s="119"/>
      <c r="X43895" s="119"/>
      <c r="Z43895" s="119"/>
    </row>
    <row r="43896" spans="16:26" x14ac:dyDescent="0.25">
      <c r="P43896" s="119"/>
      <c r="R43896" s="119"/>
      <c r="T43896" s="119"/>
      <c r="V43896" s="119"/>
      <c r="X43896" s="119"/>
      <c r="Z43896" s="119"/>
    </row>
    <row r="43897" spans="16:26" x14ac:dyDescent="0.25">
      <c r="P43897" s="121"/>
      <c r="R43897" s="121"/>
      <c r="T43897" s="121"/>
      <c r="V43897" s="121"/>
      <c r="X43897" s="121"/>
      <c r="Z43897" s="121"/>
    </row>
    <row r="43898" spans="16:26" x14ac:dyDescent="0.25">
      <c r="P43898" s="121"/>
      <c r="R43898" s="121"/>
      <c r="T43898" s="121"/>
      <c r="V43898" s="121"/>
      <c r="X43898" s="121"/>
      <c r="Z43898" s="121"/>
    </row>
    <row r="43899" spans="16:26" x14ac:dyDescent="0.25">
      <c r="P43899" s="121"/>
      <c r="R43899" s="121"/>
      <c r="T43899" s="121"/>
      <c r="V43899" s="121"/>
      <c r="X43899" s="121"/>
      <c r="Z43899" s="121"/>
    </row>
    <row r="43900" spans="16:26" x14ac:dyDescent="0.25">
      <c r="P43900" s="121"/>
      <c r="R43900" s="121"/>
      <c r="T43900" s="121"/>
      <c r="V43900" s="121"/>
      <c r="X43900" s="121"/>
      <c r="Z43900" s="121"/>
    </row>
    <row r="43901" spans="16:26" x14ac:dyDescent="0.25">
      <c r="P43901" s="122"/>
      <c r="R43901" s="122"/>
      <c r="T43901" s="122"/>
      <c r="V43901" s="122"/>
      <c r="X43901" s="122"/>
      <c r="Z43901" s="122"/>
    </row>
    <row r="43902" spans="16:26" x14ac:dyDescent="0.25">
      <c r="P43902" s="118"/>
      <c r="R43902" s="118"/>
      <c r="T43902" s="118"/>
      <c r="V43902" s="118"/>
      <c r="X43902" s="118"/>
      <c r="Z43902" s="118"/>
    </row>
    <row r="43903" spans="16:26" x14ac:dyDescent="0.25">
      <c r="P43903" s="119"/>
      <c r="R43903" s="119"/>
      <c r="T43903" s="119"/>
      <c r="V43903" s="119"/>
      <c r="X43903" s="119"/>
      <c r="Z43903" s="119"/>
    </row>
    <row r="43904" spans="16:26" x14ac:dyDescent="0.25">
      <c r="P43904" s="119"/>
      <c r="R43904" s="119"/>
      <c r="T43904" s="119"/>
      <c r="V43904" s="119"/>
      <c r="X43904" s="119"/>
      <c r="Z43904" s="119"/>
    </row>
    <row r="43905" spans="16:26" x14ac:dyDescent="0.25">
      <c r="P43905" s="120"/>
      <c r="R43905" s="120"/>
      <c r="T43905" s="120"/>
      <c r="V43905" s="120"/>
      <c r="X43905" s="120"/>
      <c r="Z43905" s="120"/>
    </row>
    <row r="43906" spans="16:26" x14ac:dyDescent="0.25">
      <c r="P43906" s="119"/>
      <c r="R43906" s="119"/>
      <c r="T43906" s="119"/>
      <c r="V43906" s="119"/>
      <c r="X43906" s="119"/>
      <c r="Z43906" s="119"/>
    </row>
    <row r="43907" spans="16:26" x14ac:dyDescent="0.25">
      <c r="P43907" s="119"/>
      <c r="R43907" s="119"/>
      <c r="T43907" s="119"/>
      <c r="V43907" s="119"/>
      <c r="X43907" s="119"/>
      <c r="Z43907" s="119"/>
    </row>
    <row r="43908" spans="16:26" x14ac:dyDescent="0.25">
      <c r="P43908" s="120"/>
      <c r="R43908" s="120"/>
      <c r="T43908" s="120"/>
      <c r="V43908" s="120"/>
      <c r="X43908" s="120"/>
      <c r="Z43908" s="120"/>
    </row>
    <row r="43909" spans="16:26" x14ac:dyDescent="0.25">
      <c r="P43909" s="119"/>
      <c r="R43909" s="119"/>
      <c r="T43909" s="119"/>
      <c r="V43909" s="119"/>
      <c r="X43909" s="119"/>
      <c r="Z43909" s="119"/>
    </row>
    <row r="43910" spans="16:26" x14ac:dyDescent="0.25">
      <c r="P43910" s="120"/>
      <c r="R43910" s="120"/>
      <c r="T43910" s="120"/>
      <c r="V43910" s="120"/>
      <c r="X43910" s="120"/>
      <c r="Z43910" s="120"/>
    </row>
    <row r="43911" spans="16:26" x14ac:dyDescent="0.25">
      <c r="P43911" s="119"/>
      <c r="R43911" s="119"/>
      <c r="T43911" s="119"/>
      <c r="V43911" s="119"/>
      <c r="X43911" s="119"/>
      <c r="Z43911" s="119"/>
    </row>
    <row r="43912" spans="16:26" x14ac:dyDescent="0.25">
      <c r="P43912" s="119"/>
      <c r="R43912" s="119"/>
      <c r="T43912" s="119"/>
      <c r="V43912" s="119"/>
      <c r="X43912" s="119"/>
      <c r="Z43912" s="119"/>
    </row>
    <row r="43913" spans="16:26" x14ac:dyDescent="0.25">
      <c r="P43913" s="119"/>
      <c r="R43913" s="119"/>
      <c r="T43913" s="119"/>
      <c r="V43913" s="119"/>
      <c r="X43913" s="119"/>
      <c r="Z43913" s="119"/>
    </row>
    <row r="43914" spans="16:26" x14ac:dyDescent="0.25">
      <c r="P43914" s="121"/>
      <c r="R43914" s="121"/>
      <c r="T43914" s="121"/>
      <c r="V43914" s="121"/>
      <c r="X43914" s="121"/>
      <c r="Z43914" s="121"/>
    </row>
    <row r="43915" spans="16:26" x14ac:dyDescent="0.25">
      <c r="P43915" s="121"/>
      <c r="R43915" s="121"/>
      <c r="T43915" s="121"/>
      <c r="V43915" s="121"/>
      <c r="X43915" s="121"/>
      <c r="Z43915" s="121"/>
    </row>
    <row r="43916" spans="16:26" x14ac:dyDescent="0.25">
      <c r="P43916" s="121"/>
      <c r="R43916" s="121"/>
      <c r="T43916" s="121"/>
      <c r="V43916" s="121"/>
      <c r="X43916" s="121"/>
      <c r="Z43916" s="121"/>
    </row>
    <row r="43917" spans="16:26" x14ac:dyDescent="0.25">
      <c r="P43917" s="121"/>
      <c r="R43917" s="121"/>
      <c r="T43917" s="121"/>
      <c r="V43917" s="121"/>
      <c r="X43917" s="121"/>
      <c r="Z43917" s="121"/>
    </row>
    <row r="43918" spans="16:26" x14ac:dyDescent="0.25">
      <c r="P43918" s="122"/>
      <c r="R43918" s="122"/>
      <c r="T43918" s="122"/>
      <c r="V43918" s="122"/>
      <c r="X43918" s="122"/>
      <c r="Z43918" s="122"/>
    </row>
    <row r="43919" spans="16:26" x14ac:dyDescent="0.25">
      <c r="P43919" s="118"/>
      <c r="R43919" s="118"/>
      <c r="T43919" s="118"/>
      <c r="V43919" s="118"/>
      <c r="X43919" s="118"/>
      <c r="Z43919" s="118"/>
    </row>
    <row r="43920" spans="16:26" x14ac:dyDescent="0.25">
      <c r="P43920" s="119"/>
      <c r="R43920" s="119"/>
      <c r="T43920" s="119"/>
      <c r="V43920" s="119"/>
      <c r="X43920" s="119"/>
      <c r="Z43920" s="119"/>
    </row>
    <row r="43921" spans="16:26" x14ac:dyDescent="0.25">
      <c r="P43921" s="119"/>
      <c r="R43921" s="119"/>
      <c r="T43921" s="119"/>
      <c r="V43921" s="119"/>
      <c r="X43921" s="119"/>
      <c r="Z43921" s="119"/>
    </row>
    <row r="43922" spans="16:26" x14ac:dyDescent="0.25">
      <c r="P43922" s="120"/>
      <c r="R43922" s="120"/>
      <c r="T43922" s="120"/>
      <c r="V43922" s="120"/>
      <c r="X43922" s="120"/>
      <c r="Z43922" s="120"/>
    </row>
    <row r="43923" spans="16:26" x14ac:dyDescent="0.25">
      <c r="P43923" s="119"/>
      <c r="R43923" s="119"/>
      <c r="T43923" s="119"/>
      <c r="V43923" s="119"/>
      <c r="X43923" s="119"/>
      <c r="Z43923" s="119"/>
    </row>
    <row r="43924" spans="16:26" x14ac:dyDescent="0.25">
      <c r="P43924" s="119"/>
      <c r="R43924" s="119"/>
      <c r="T43924" s="119"/>
      <c r="V43924" s="119"/>
      <c r="X43924" s="119"/>
      <c r="Z43924" s="119"/>
    </row>
    <row r="43925" spans="16:26" x14ac:dyDescent="0.25">
      <c r="P43925" s="120"/>
      <c r="R43925" s="120"/>
      <c r="T43925" s="120"/>
      <c r="V43925" s="120"/>
      <c r="X43925" s="120"/>
      <c r="Z43925" s="120"/>
    </row>
    <row r="43926" spans="16:26" x14ac:dyDescent="0.25">
      <c r="P43926" s="119"/>
      <c r="R43926" s="119"/>
      <c r="T43926" s="119"/>
      <c r="V43926" s="119"/>
      <c r="X43926" s="119"/>
      <c r="Z43926" s="119"/>
    </row>
    <row r="43927" spans="16:26" x14ac:dyDescent="0.25">
      <c r="P43927" s="120"/>
      <c r="R43927" s="120"/>
      <c r="T43927" s="120"/>
      <c r="V43927" s="120"/>
      <c r="X43927" s="120"/>
      <c r="Z43927" s="120"/>
    </row>
    <row r="43928" spans="16:26" x14ac:dyDescent="0.25">
      <c r="P43928" s="119"/>
      <c r="R43928" s="119"/>
      <c r="T43928" s="119"/>
      <c r="V43928" s="119"/>
      <c r="X43928" s="119"/>
      <c r="Z43928" s="119"/>
    </row>
    <row r="43929" spans="16:26" x14ac:dyDescent="0.25">
      <c r="P43929" s="119"/>
      <c r="R43929" s="119"/>
      <c r="T43929" s="119"/>
      <c r="V43929" s="119"/>
      <c r="X43929" s="119"/>
      <c r="Z43929" s="119"/>
    </row>
    <row r="43930" spans="16:26" x14ac:dyDescent="0.25">
      <c r="P43930" s="119"/>
      <c r="R43930" s="119"/>
      <c r="T43930" s="119"/>
      <c r="V43930" s="119"/>
      <c r="X43930" s="119"/>
      <c r="Z43930" s="119"/>
    </row>
    <row r="43931" spans="16:26" x14ac:dyDescent="0.25">
      <c r="P43931" s="121"/>
      <c r="R43931" s="121"/>
      <c r="T43931" s="121"/>
      <c r="V43931" s="121"/>
      <c r="X43931" s="121"/>
      <c r="Z43931" s="121"/>
    </row>
    <row r="43932" spans="16:26" x14ac:dyDescent="0.25">
      <c r="P43932" s="121"/>
      <c r="R43932" s="121"/>
      <c r="T43932" s="121"/>
      <c r="V43932" s="121"/>
      <c r="X43932" s="121"/>
      <c r="Z43932" s="121"/>
    </row>
    <row r="43933" spans="16:26" x14ac:dyDescent="0.25">
      <c r="P43933" s="121"/>
      <c r="R43933" s="121"/>
      <c r="T43933" s="121"/>
      <c r="V43933" s="121"/>
      <c r="X43933" s="121"/>
      <c r="Z43933" s="121"/>
    </row>
    <row r="43934" spans="16:26" x14ac:dyDescent="0.25">
      <c r="P43934" s="121"/>
      <c r="R43934" s="121"/>
      <c r="T43934" s="121"/>
      <c r="V43934" s="121"/>
      <c r="X43934" s="121"/>
      <c r="Z43934" s="121"/>
    </row>
    <row r="43935" spans="16:26" x14ac:dyDescent="0.25">
      <c r="P43935" s="122"/>
      <c r="R43935" s="122"/>
      <c r="T43935" s="122"/>
      <c r="V43935" s="122"/>
      <c r="X43935" s="122"/>
      <c r="Z43935" s="122"/>
    </row>
    <row r="43936" spans="16:26" x14ac:dyDescent="0.25">
      <c r="P43936" s="118"/>
      <c r="R43936" s="118"/>
      <c r="T43936" s="118"/>
      <c r="V43936" s="118"/>
      <c r="X43936" s="118"/>
      <c r="Z43936" s="118"/>
    </row>
    <row r="43937" spans="16:26" x14ac:dyDescent="0.25">
      <c r="P43937" s="119"/>
      <c r="R43937" s="119"/>
      <c r="T43937" s="119"/>
      <c r="V43937" s="119"/>
      <c r="X43937" s="119"/>
      <c r="Z43937" s="119"/>
    </row>
    <row r="43938" spans="16:26" x14ac:dyDescent="0.25">
      <c r="P43938" s="119"/>
      <c r="R43938" s="119"/>
      <c r="T43938" s="119"/>
      <c r="V43938" s="119"/>
      <c r="X43938" s="119"/>
      <c r="Z43938" s="119"/>
    </row>
    <row r="43939" spans="16:26" x14ac:dyDescent="0.25">
      <c r="P43939" s="120"/>
      <c r="R43939" s="120"/>
      <c r="T43939" s="120"/>
      <c r="V43939" s="120"/>
      <c r="X43939" s="120"/>
      <c r="Z43939" s="120"/>
    </row>
    <row r="43940" spans="16:26" x14ac:dyDescent="0.25">
      <c r="P43940" s="119"/>
      <c r="R43940" s="119"/>
      <c r="T43940" s="119"/>
      <c r="V43940" s="119"/>
      <c r="X43940" s="119"/>
      <c r="Z43940" s="119"/>
    </row>
    <row r="43941" spans="16:26" x14ac:dyDescent="0.25">
      <c r="P43941" s="119"/>
      <c r="R43941" s="119"/>
      <c r="T43941" s="119"/>
      <c r="V43941" s="119"/>
      <c r="X43941" s="119"/>
      <c r="Z43941" s="119"/>
    </row>
    <row r="43942" spans="16:26" x14ac:dyDescent="0.25">
      <c r="P43942" s="120"/>
      <c r="R43942" s="120"/>
      <c r="T43942" s="120"/>
      <c r="V43942" s="120"/>
      <c r="X43942" s="120"/>
      <c r="Z43942" s="120"/>
    </row>
    <row r="43943" spans="16:26" x14ac:dyDescent="0.25">
      <c r="P43943" s="119"/>
      <c r="R43943" s="119"/>
      <c r="T43943" s="119"/>
      <c r="V43943" s="119"/>
      <c r="X43943" s="119"/>
      <c r="Z43943" s="119"/>
    </row>
    <row r="43944" spans="16:26" x14ac:dyDescent="0.25">
      <c r="P43944" s="120"/>
      <c r="R43944" s="120"/>
      <c r="T43944" s="120"/>
      <c r="V43944" s="120"/>
      <c r="X43944" s="120"/>
      <c r="Z43944" s="120"/>
    </row>
    <row r="43945" spans="16:26" x14ac:dyDescent="0.25">
      <c r="P43945" s="119"/>
      <c r="R43945" s="119"/>
      <c r="T43945" s="119"/>
      <c r="V43945" s="119"/>
      <c r="X43945" s="119"/>
      <c r="Z43945" s="119"/>
    </row>
    <row r="43946" spans="16:26" x14ac:dyDescent="0.25">
      <c r="P43946" s="119"/>
      <c r="R43946" s="119"/>
      <c r="T43946" s="119"/>
      <c r="V43946" s="119"/>
      <c r="X43946" s="119"/>
      <c r="Z43946" s="119"/>
    </row>
    <row r="43947" spans="16:26" x14ac:dyDescent="0.25">
      <c r="P43947" s="119"/>
      <c r="R43947" s="119"/>
      <c r="T43947" s="119"/>
      <c r="V43947" s="119"/>
      <c r="X43947" s="119"/>
      <c r="Z43947" s="119"/>
    </row>
    <row r="43948" spans="16:26" x14ac:dyDescent="0.25">
      <c r="P43948" s="121"/>
      <c r="R43948" s="121"/>
      <c r="T43948" s="121"/>
      <c r="V43948" s="121"/>
      <c r="X43948" s="121"/>
      <c r="Z43948" s="121"/>
    </row>
    <row r="43949" spans="16:26" x14ac:dyDescent="0.25">
      <c r="P43949" s="121"/>
      <c r="R43949" s="121"/>
      <c r="T43949" s="121"/>
      <c r="V43949" s="121"/>
      <c r="X43949" s="121"/>
      <c r="Z43949" s="121"/>
    </row>
    <row r="43950" spans="16:26" x14ac:dyDescent="0.25">
      <c r="P43950" s="121"/>
      <c r="R43950" s="121"/>
      <c r="T43950" s="121"/>
      <c r="V43950" s="121"/>
      <c r="X43950" s="121"/>
      <c r="Z43950" s="121"/>
    </row>
    <row r="43951" spans="16:26" x14ac:dyDescent="0.25">
      <c r="P43951" s="121"/>
      <c r="R43951" s="121"/>
      <c r="T43951" s="121"/>
      <c r="V43951" s="121"/>
      <c r="X43951" s="121"/>
      <c r="Z43951" s="121"/>
    </row>
    <row r="43952" spans="16:26" x14ac:dyDescent="0.25">
      <c r="P43952" s="122"/>
      <c r="R43952" s="122"/>
      <c r="T43952" s="122"/>
      <c r="V43952" s="122"/>
      <c r="X43952" s="122"/>
      <c r="Z43952" s="122"/>
    </row>
    <row r="43953" spans="16:26" x14ac:dyDescent="0.25">
      <c r="P43953" s="118"/>
      <c r="R43953" s="118"/>
      <c r="T43953" s="118"/>
      <c r="V43953" s="118"/>
      <c r="X43953" s="118"/>
      <c r="Z43953" s="118"/>
    </row>
    <row r="43954" spans="16:26" x14ac:dyDescent="0.25">
      <c r="P43954" s="119"/>
      <c r="R43954" s="119"/>
      <c r="T43954" s="119"/>
      <c r="V43954" s="119"/>
      <c r="X43954" s="119"/>
      <c r="Z43954" s="119"/>
    </row>
    <row r="43955" spans="16:26" x14ac:dyDescent="0.25">
      <c r="P43955" s="119"/>
      <c r="R43955" s="119"/>
      <c r="T43955" s="119"/>
      <c r="V43955" s="119"/>
      <c r="X43955" s="119"/>
      <c r="Z43955" s="119"/>
    </row>
    <row r="43956" spans="16:26" x14ac:dyDescent="0.25">
      <c r="P43956" s="120"/>
      <c r="R43956" s="120"/>
      <c r="T43956" s="120"/>
      <c r="V43956" s="120"/>
      <c r="X43956" s="120"/>
      <c r="Z43956" s="120"/>
    </row>
    <row r="43957" spans="16:26" x14ac:dyDescent="0.25">
      <c r="P43957" s="119"/>
      <c r="R43957" s="119"/>
      <c r="T43957" s="119"/>
      <c r="V43957" s="119"/>
      <c r="X43957" s="119"/>
      <c r="Z43957" s="119"/>
    </row>
    <row r="43958" spans="16:26" x14ac:dyDescent="0.25">
      <c r="P43958" s="119"/>
      <c r="R43958" s="119"/>
      <c r="T43958" s="119"/>
      <c r="V43958" s="119"/>
      <c r="X43958" s="119"/>
      <c r="Z43958" s="119"/>
    </row>
    <row r="43959" spans="16:26" x14ac:dyDescent="0.25">
      <c r="P43959" s="120"/>
      <c r="R43959" s="120"/>
      <c r="T43959" s="120"/>
      <c r="V43959" s="120"/>
      <c r="X43959" s="120"/>
      <c r="Z43959" s="120"/>
    </row>
    <row r="43960" spans="16:26" x14ac:dyDescent="0.25">
      <c r="P43960" s="119"/>
      <c r="R43960" s="119"/>
      <c r="T43960" s="119"/>
      <c r="V43960" s="119"/>
      <c r="X43960" s="119"/>
      <c r="Z43960" s="119"/>
    </row>
    <row r="43961" spans="16:26" x14ac:dyDescent="0.25">
      <c r="P43961" s="120"/>
      <c r="R43961" s="120"/>
      <c r="T43961" s="120"/>
      <c r="V43961" s="120"/>
      <c r="X43961" s="120"/>
      <c r="Z43961" s="120"/>
    </row>
    <row r="43962" spans="16:26" x14ac:dyDescent="0.25">
      <c r="P43962" s="119"/>
      <c r="R43962" s="119"/>
      <c r="T43962" s="119"/>
      <c r="V43962" s="119"/>
      <c r="X43962" s="119"/>
      <c r="Z43962" s="119"/>
    </row>
    <row r="43963" spans="16:26" x14ac:dyDescent="0.25">
      <c r="P43963" s="119"/>
      <c r="R43963" s="119"/>
      <c r="T43963" s="119"/>
      <c r="V43963" s="119"/>
      <c r="X43963" s="119"/>
      <c r="Z43963" s="119"/>
    </row>
    <row r="43964" spans="16:26" x14ac:dyDescent="0.25">
      <c r="P43964" s="119"/>
      <c r="R43964" s="119"/>
      <c r="T43964" s="119"/>
      <c r="V43964" s="119"/>
      <c r="X43964" s="119"/>
      <c r="Z43964" s="119"/>
    </row>
    <row r="43965" spans="16:26" x14ac:dyDescent="0.25">
      <c r="P43965" s="121"/>
      <c r="R43965" s="121"/>
      <c r="T43965" s="121"/>
      <c r="V43965" s="121"/>
      <c r="X43965" s="121"/>
      <c r="Z43965" s="121"/>
    </row>
    <row r="43966" spans="16:26" x14ac:dyDescent="0.25">
      <c r="P43966" s="121"/>
      <c r="R43966" s="121"/>
      <c r="T43966" s="121"/>
      <c r="V43966" s="121"/>
      <c r="X43966" s="121"/>
      <c r="Z43966" s="121"/>
    </row>
    <row r="43967" spans="16:26" x14ac:dyDescent="0.25">
      <c r="P43967" s="121"/>
      <c r="R43967" s="121"/>
      <c r="T43967" s="121"/>
      <c r="V43967" s="121"/>
      <c r="X43967" s="121"/>
      <c r="Z43967" s="121"/>
    </row>
    <row r="43968" spans="16:26" x14ac:dyDescent="0.25">
      <c r="P43968" s="121"/>
      <c r="R43968" s="121"/>
      <c r="T43968" s="121"/>
      <c r="V43968" s="121"/>
      <c r="X43968" s="121"/>
      <c r="Z43968" s="121"/>
    </row>
    <row r="43969" spans="16:26" x14ac:dyDescent="0.25">
      <c r="P43969" s="122"/>
      <c r="R43969" s="122"/>
      <c r="T43969" s="122"/>
      <c r="V43969" s="122"/>
      <c r="X43969" s="122"/>
      <c r="Z43969" s="122"/>
    </row>
    <row r="43970" spans="16:26" x14ac:dyDescent="0.25">
      <c r="P43970" s="118"/>
      <c r="R43970" s="118"/>
      <c r="T43970" s="118"/>
      <c r="V43970" s="118"/>
      <c r="X43970" s="118"/>
      <c r="Z43970" s="118"/>
    </row>
    <row r="43971" spans="16:26" x14ac:dyDescent="0.25">
      <c r="P43971" s="119"/>
      <c r="R43971" s="119"/>
      <c r="T43971" s="119"/>
      <c r="V43971" s="119"/>
      <c r="X43971" s="119"/>
      <c r="Z43971" s="119"/>
    </row>
    <row r="43972" spans="16:26" x14ac:dyDescent="0.25">
      <c r="P43972" s="119"/>
      <c r="R43972" s="119"/>
      <c r="T43972" s="119"/>
      <c r="V43972" s="119"/>
      <c r="X43972" s="119"/>
      <c r="Z43972" s="119"/>
    </row>
    <row r="43973" spans="16:26" x14ac:dyDescent="0.25">
      <c r="P43973" s="120"/>
      <c r="R43973" s="120"/>
      <c r="T43973" s="120"/>
      <c r="V43973" s="120"/>
      <c r="X43973" s="120"/>
      <c r="Z43973" s="120"/>
    </row>
    <row r="43974" spans="16:26" x14ac:dyDescent="0.25">
      <c r="P43974" s="119"/>
      <c r="R43974" s="119"/>
      <c r="T43974" s="119"/>
      <c r="V43974" s="119"/>
      <c r="X43974" s="119"/>
      <c r="Z43974" s="119"/>
    </row>
    <row r="43975" spans="16:26" x14ac:dyDescent="0.25">
      <c r="P43975" s="119"/>
      <c r="R43975" s="119"/>
      <c r="T43975" s="119"/>
      <c r="V43975" s="119"/>
      <c r="X43975" s="119"/>
      <c r="Z43975" s="119"/>
    </row>
    <row r="43976" spans="16:26" x14ac:dyDescent="0.25">
      <c r="P43976" s="120"/>
      <c r="R43976" s="120"/>
      <c r="T43976" s="120"/>
      <c r="V43976" s="120"/>
      <c r="X43976" s="120"/>
      <c r="Z43976" s="120"/>
    </row>
    <row r="43977" spans="16:26" x14ac:dyDescent="0.25">
      <c r="P43977" s="119"/>
      <c r="R43977" s="119"/>
      <c r="T43977" s="119"/>
      <c r="V43977" s="119"/>
      <c r="X43977" s="119"/>
      <c r="Z43977" s="119"/>
    </row>
    <row r="43978" spans="16:26" x14ac:dyDescent="0.25">
      <c r="P43978" s="120"/>
      <c r="R43978" s="120"/>
      <c r="T43978" s="120"/>
      <c r="V43978" s="120"/>
      <c r="X43978" s="120"/>
      <c r="Z43978" s="120"/>
    </row>
    <row r="43979" spans="16:26" x14ac:dyDescent="0.25">
      <c r="P43979" s="119"/>
      <c r="R43979" s="119"/>
      <c r="T43979" s="119"/>
      <c r="V43979" s="119"/>
      <c r="X43979" s="119"/>
      <c r="Z43979" s="119"/>
    </row>
    <row r="43980" spans="16:26" x14ac:dyDescent="0.25">
      <c r="P43980" s="119"/>
      <c r="R43980" s="119"/>
      <c r="T43980" s="119"/>
      <c r="V43980" s="119"/>
      <c r="X43980" s="119"/>
      <c r="Z43980" s="119"/>
    </row>
    <row r="43981" spans="16:26" x14ac:dyDescent="0.25">
      <c r="P43981" s="119"/>
      <c r="R43981" s="119"/>
      <c r="T43981" s="119"/>
      <c r="V43981" s="119"/>
      <c r="X43981" s="119"/>
      <c r="Z43981" s="119"/>
    </row>
    <row r="43982" spans="16:26" x14ac:dyDescent="0.25">
      <c r="P43982" s="121"/>
      <c r="R43982" s="121"/>
      <c r="T43982" s="121"/>
      <c r="V43982" s="121"/>
      <c r="X43982" s="121"/>
      <c r="Z43982" s="121"/>
    </row>
    <row r="43983" spans="16:26" x14ac:dyDescent="0.25">
      <c r="P43983" s="121"/>
      <c r="R43983" s="121"/>
      <c r="T43983" s="121"/>
      <c r="V43983" s="121"/>
      <c r="X43983" s="121"/>
      <c r="Z43983" s="121"/>
    </row>
    <row r="43984" spans="16:26" x14ac:dyDescent="0.25">
      <c r="P43984" s="121"/>
      <c r="R43984" s="121"/>
      <c r="T43984" s="121"/>
      <c r="V43984" s="121"/>
      <c r="X43984" s="121"/>
      <c r="Z43984" s="121"/>
    </row>
    <row r="43985" spans="16:26" x14ac:dyDescent="0.25">
      <c r="P43985" s="121"/>
      <c r="R43985" s="121"/>
      <c r="T43985" s="121"/>
      <c r="V43985" s="121"/>
      <c r="X43985" s="121"/>
      <c r="Z43985" s="121"/>
    </row>
    <row r="43986" spans="16:26" x14ac:dyDescent="0.25">
      <c r="P43986" s="122"/>
      <c r="R43986" s="122"/>
      <c r="T43986" s="122"/>
      <c r="V43986" s="122"/>
      <c r="X43986" s="122"/>
      <c r="Z43986" s="122"/>
    </row>
    <row r="43987" spans="16:26" x14ac:dyDescent="0.25">
      <c r="P43987" s="118"/>
      <c r="R43987" s="118"/>
      <c r="T43987" s="118"/>
      <c r="V43987" s="118"/>
      <c r="X43987" s="118"/>
      <c r="Z43987" s="118"/>
    </row>
    <row r="43988" spans="16:26" x14ac:dyDescent="0.25">
      <c r="P43988" s="119"/>
      <c r="R43988" s="119"/>
      <c r="T43988" s="119"/>
      <c r="V43988" s="119"/>
      <c r="X43988" s="119"/>
      <c r="Z43988" s="119"/>
    </row>
    <row r="43989" spans="16:26" x14ac:dyDescent="0.25">
      <c r="P43989" s="119"/>
      <c r="R43989" s="119"/>
      <c r="T43989" s="119"/>
      <c r="V43989" s="119"/>
      <c r="X43989" s="119"/>
      <c r="Z43989" s="119"/>
    </row>
    <row r="43990" spans="16:26" x14ac:dyDescent="0.25">
      <c r="P43990" s="120"/>
      <c r="R43990" s="120"/>
      <c r="T43990" s="120"/>
      <c r="V43990" s="120"/>
      <c r="X43990" s="120"/>
      <c r="Z43990" s="120"/>
    </row>
    <row r="43991" spans="16:26" x14ac:dyDescent="0.25">
      <c r="P43991" s="119"/>
      <c r="R43991" s="119"/>
      <c r="T43991" s="119"/>
      <c r="V43991" s="119"/>
      <c r="X43991" s="119"/>
      <c r="Z43991" s="119"/>
    </row>
    <row r="43992" spans="16:26" x14ac:dyDescent="0.25">
      <c r="P43992" s="119"/>
      <c r="R43992" s="119"/>
      <c r="T43992" s="119"/>
      <c r="V43992" s="119"/>
      <c r="X43992" s="119"/>
      <c r="Z43992" s="119"/>
    </row>
    <row r="43993" spans="16:26" x14ac:dyDescent="0.25">
      <c r="P43993" s="120"/>
      <c r="R43993" s="120"/>
      <c r="T43993" s="120"/>
      <c r="V43993" s="120"/>
      <c r="X43993" s="120"/>
      <c r="Z43993" s="120"/>
    </row>
    <row r="43994" spans="16:26" x14ac:dyDescent="0.25">
      <c r="P43994" s="119"/>
      <c r="R43994" s="119"/>
      <c r="T43994" s="119"/>
      <c r="V43994" s="119"/>
      <c r="X43994" s="119"/>
      <c r="Z43994" s="119"/>
    </row>
    <row r="43995" spans="16:26" x14ac:dyDescent="0.25">
      <c r="P43995" s="120"/>
      <c r="R43995" s="120"/>
      <c r="T43995" s="120"/>
      <c r="V43995" s="120"/>
      <c r="X43995" s="120"/>
      <c r="Z43995" s="120"/>
    </row>
    <row r="43996" spans="16:26" x14ac:dyDescent="0.25">
      <c r="P43996" s="119"/>
      <c r="R43996" s="119"/>
      <c r="T43996" s="119"/>
      <c r="V43996" s="119"/>
      <c r="X43996" s="119"/>
      <c r="Z43996" s="119"/>
    </row>
    <row r="43997" spans="16:26" x14ac:dyDescent="0.25">
      <c r="P43997" s="119"/>
      <c r="R43997" s="119"/>
      <c r="T43997" s="119"/>
      <c r="V43997" s="119"/>
      <c r="X43997" s="119"/>
      <c r="Z43997" s="119"/>
    </row>
    <row r="43998" spans="16:26" x14ac:dyDescent="0.25">
      <c r="P43998" s="119"/>
      <c r="R43998" s="119"/>
      <c r="T43998" s="119"/>
      <c r="V43998" s="119"/>
      <c r="X43998" s="119"/>
      <c r="Z43998" s="119"/>
    </row>
    <row r="43999" spans="16:26" x14ac:dyDescent="0.25">
      <c r="P43999" s="121"/>
      <c r="R43999" s="121"/>
      <c r="T43999" s="121"/>
      <c r="V43999" s="121"/>
      <c r="X43999" s="121"/>
      <c r="Z43999" s="121"/>
    </row>
    <row r="44000" spans="16:26" x14ac:dyDescent="0.25">
      <c r="P44000" s="121"/>
      <c r="R44000" s="121"/>
      <c r="T44000" s="121"/>
      <c r="V44000" s="121"/>
      <c r="X44000" s="121"/>
      <c r="Z44000" s="121"/>
    </row>
    <row r="44001" spans="16:26" x14ac:dyDescent="0.25">
      <c r="P44001" s="121"/>
      <c r="R44001" s="121"/>
      <c r="T44001" s="121"/>
      <c r="V44001" s="121"/>
      <c r="X44001" s="121"/>
      <c r="Z44001" s="121"/>
    </row>
    <row r="44002" spans="16:26" x14ac:dyDescent="0.25">
      <c r="P44002" s="121"/>
      <c r="R44002" s="121"/>
      <c r="T44002" s="121"/>
      <c r="V44002" s="121"/>
      <c r="X44002" s="121"/>
      <c r="Z44002" s="121"/>
    </row>
    <row r="44003" spans="16:26" x14ac:dyDescent="0.25">
      <c r="P44003" s="122"/>
      <c r="R44003" s="122"/>
      <c r="T44003" s="122"/>
      <c r="V44003" s="122"/>
      <c r="X44003" s="122"/>
      <c r="Z44003" s="122"/>
    </row>
    <row r="44004" spans="16:26" x14ac:dyDescent="0.25">
      <c r="P44004" s="118"/>
      <c r="R44004" s="118"/>
      <c r="T44004" s="118"/>
      <c r="V44004" s="118"/>
      <c r="X44004" s="118"/>
      <c r="Z44004" s="118"/>
    </row>
    <row r="44005" spans="16:26" x14ac:dyDescent="0.25">
      <c r="P44005" s="119"/>
      <c r="R44005" s="119"/>
      <c r="T44005" s="119"/>
      <c r="V44005" s="119"/>
      <c r="X44005" s="119"/>
      <c r="Z44005" s="119"/>
    </row>
    <row r="44006" spans="16:26" x14ac:dyDescent="0.25">
      <c r="P44006" s="119"/>
      <c r="R44006" s="119"/>
      <c r="T44006" s="119"/>
      <c r="V44006" s="119"/>
      <c r="X44006" s="119"/>
      <c r="Z44006" s="119"/>
    </row>
    <row r="44007" spans="16:26" x14ac:dyDescent="0.25">
      <c r="P44007" s="120"/>
      <c r="R44007" s="120"/>
      <c r="T44007" s="120"/>
      <c r="V44007" s="120"/>
      <c r="X44007" s="120"/>
      <c r="Z44007" s="120"/>
    </row>
    <row r="44008" spans="16:26" x14ac:dyDescent="0.25">
      <c r="P44008" s="119"/>
      <c r="R44008" s="119"/>
      <c r="T44008" s="119"/>
      <c r="V44008" s="119"/>
      <c r="X44008" s="119"/>
      <c r="Z44008" s="119"/>
    </row>
    <row r="44009" spans="16:26" x14ac:dyDescent="0.25">
      <c r="P44009" s="119"/>
      <c r="R44009" s="119"/>
      <c r="T44009" s="119"/>
      <c r="V44009" s="119"/>
      <c r="X44009" s="119"/>
      <c r="Z44009" s="119"/>
    </row>
    <row r="44010" spans="16:26" x14ac:dyDescent="0.25">
      <c r="P44010" s="120"/>
      <c r="R44010" s="120"/>
      <c r="T44010" s="120"/>
      <c r="V44010" s="120"/>
      <c r="X44010" s="120"/>
      <c r="Z44010" s="120"/>
    </row>
    <row r="44011" spans="16:26" x14ac:dyDescent="0.25">
      <c r="P44011" s="119"/>
      <c r="R44011" s="119"/>
      <c r="T44011" s="119"/>
      <c r="V44011" s="119"/>
      <c r="X44011" s="119"/>
      <c r="Z44011" s="119"/>
    </row>
    <row r="44012" spans="16:26" x14ac:dyDescent="0.25">
      <c r="P44012" s="120"/>
      <c r="R44012" s="120"/>
      <c r="T44012" s="120"/>
      <c r="V44012" s="120"/>
      <c r="X44012" s="120"/>
      <c r="Z44012" s="120"/>
    </row>
    <row r="44013" spans="16:26" x14ac:dyDescent="0.25">
      <c r="P44013" s="119"/>
      <c r="R44013" s="119"/>
      <c r="T44013" s="119"/>
      <c r="V44013" s="119"/>
      <c r="X44013" s="119"/>
      <c r="Z44013" s="119"/>
    </row>
    <row r="44014" spans="16:26" x14ac:dyDescent="0.25">
      <c r="P44014" s="119"/>
      <c r="R44014" s="119"/>
      <c r="T44014" s="119"/>
      <c r="V44014" s="119"/>
      <c r="X44014" s="119"/>
      <c r="Z44014" s="119"/>
    </row>
    <row r="44015" spans="16:26" x14ac:dyDescent="0.25">
      <c r="P44015" s="119"/>
      <c r="R44015" s="119"/>
      <c r="T44015" s="119"/>
      <c r="V44015" s="119"/>
      <c r="X44015" s="119"/>
      <c r="Z44015" s="119"/>
    </row>
    <row r="44016" spans="16:26" x14ac:dyDescent="0.25">
      <c r="P44016" s="121"/>
      <c r="R44016" s="121"/>
      <c r="T44016" s="121"/>
      <c r="V44016" s="121"/>
      <c r="X44016" s="121"/>
      <c r="Z44016" s="121"/>
    </row>
    <row r="44017" spans="16:26" x14ac:dyDescent="0.25">
      <c r="P44017" s="121"/>
      <c r="R44017" s="121"/>
      <c r="T44017" s="121"/>
      <c r="V44017" s="121"/>
      <c r="X44017" s="121"/>
      <c r="Z44017" s="121"/>
    </row>
    <row r="44018" spans="16:26" x14ac:dyDescent="0.25">
      <c r="P44018" s="121"/>
      <c r="R44018" s="121"/>
      <c r="T44018" s="121"/>
      <c r="V44018" s="121"/>
      <c r="X44018" s="121"/>
      <c r="Z44018" s="121"/>
    </row>
    <row r="44019" spans="16:26" x14ac:dyDescent="0.25">
      <c r="P44019" s="121"/>
      <c r="R44019" s="121"/>
      <c r="T44019" s="121"/>
      <c r="V44019" s="121"/>
      <c r="X44019" s="121"/>
      <c r="Z44019" s="121"/>
    </row>
    <row r="44020" spans="16:26" x14ac:dyDescent="0.25">
      <c r="P44020" s="122"/>
      <c r="R44020" s="122"/>
      <c r="T44020" s="122"/>
      <c r="V44020" s="122"/>
      <c r="X44020" s="122"/>
      <c r="Z44020" s="122"/>
    </row>
    <row r="44021" spans="16:26" x14ac:dyDescent="0.25">
      <c r="P44021" s="118"/>
      <c r="R44021" s="118"/>
      <c r="T44021" s="118"/>
      <c r="V44021" s="118"/>
      <c r="X44021" s="118"/>
      <c r="Z44021" s="118"/>
    </row>
    <row r="44022" spans="16:26" x14ac:dyDescent="0.25">
      <c r="P44022" s="119"/>
      <c r="R44022" s="119"/>
      <c r="T44022" s="119"/>
      <c r="V44022" s="119"/>
      <c r="X44022" s="119"/>
      <c r="Z44022" s="119"/>
    </row>
    <row r="44023" spans="16:26" x14ac:dyDescent="0.25">
      <c r="P44023" s="119"/>
      <c r="R44023" s="119"/>
      <c r="T44023" s="119"/>
      <c r="V44023" s="119"/>
      <c r="X44023" s="119"/>
      <c r="Z44023" s="119"/>
    </row>
    <row r="44024" spans="16:26" x14ac:dyDescent="0.25">
      <c r="P44024" s="120"/>
      <c r="R44024" s="120"/>
      <c r="T44024" s="120"/>
      <c r="V44024" s="120"/>
      <c r="X44024" s="120"/>
      <c r="Z44024" s="120"/>
    </row>
    <row r="44025" spans="16:26" x14ac:dyDescent="0.25">
      <c r="P44025" s="119"/>
      <c r="R44025" s="119"/>
      <c r="T44025" s="119"/>
      <c r="V44025" s="119"/>
      <c r="X44025" s="119"/>
      <c r="Z44025" s="119"/>
    </row>
    <row r="44026" spans="16:26" x14ac:dyDescent="0.25">
      <c r="P44026" s="119"/>
      <c r="R44026" s="119"/>
      <c r="T44026" s="119"/>
      <c r="V44026" s="119"/>
      <c r="X44026" s="119"/>
      <c r="Z44026" s="119"/>
    </row>
    <row r="44027" spans="16:26" x14ac:dyDescent="0.25">
      <c r="P44027" s="120"/>
      <c r="R44027" s="120"/>
      <c r="T44027" s="120"/>
      <c r="V44027" s="120"/>
      <c r="X44027" s="120"/>
      <c r="Z44027" s="120"/>
    </row>
    <row r="44028" spans="16:26" x14ac:dyDescent="0.25">
      <c r="P44028" s="119"/>
      <c r="R44028" s="119"/>
      <c r="T44028" s="119"/>
      <c r="V44028" s="119"/>
      <c r="X44028" s="119"/>
      <c r="Z44028" s="119"/>
    </row>
    <row r="44029" spans="16:26" x14ac:dyDescent="0.25">
      <c r="P44029" s="120"/>
      <c r="R44029" s="120"/>
      <c r="T44029" s="120"/>
      <c r="V44029" s="120"/>
      <c r="X44029" s="120"/>
      <c r="Z44029" s="120"/>
    </row>
    <row r="44030" spans="16:26" x14ac:dyDescent="0.25">
      <c r="P44030" s="119"/>
      <c r="R44030" s="119"/>
      <c r="T44030" s="119"/>
      <c r="V44030" s="119"/>
      <c r="X44030" s="119"/>
      <c r="Z44030" s="119"/>
    </row>
    <row r="44031" spans="16:26" x14ac:dyDescent="0.25">
      <c r="P44031" s="119"/>
      <c r="R44031" s="119"/>
      <c r="T44031" s="119"/>
      <c r="V44031" s="119"/>
      <c r="X44031" s="119"/>
      <c r="Z44031" s="119"/>
    </row>
    <row r="44032" spans="16:26" x14ac:dyDescent="0.25">
      <c r="P44032" s="119"/>
      <c r="R44032" s="119"/>
      <c r="T44032" s="119"/>
      <c r="V44032" s="119"/>
      <c r="X44032" s="119"/>
      <c r="Z44032" s="119"/>
    </row>
    <row r="44033" spans="16:26" x14ac:dyDescent="0.25">
      <c r="P44033" s="121"/>
      <c r="R44033" s="121"/>
      <c r="T44033" s="121"/>
      <c r="V44033" s="121"/>
      <c r="X44033" s="121"/>
      <c r="Z44033" s="121"/>
    </row>
    <row r="44034" spans="16:26" x14ac:dyDescent="0.25">
      <c r="P44034" s="121"/>
      <c r="R44034" s="121"/>
      <c r="T44034" s="121"/>
      <c r="V44034" s="121"/>
      <c r="X44034" s="121"/>
      <c r="Z44034" s="121"/>
    </row>
    <row r="44035" spans="16:26" x14ac:dyDescent="0.25">
      <c r="P44035" s="121"/>
      <c r="R44035" s="121"/>
      <c r="T44035" s="121"/>
      <c r="V44035" s="121"/>
      <c r="X44035" s="121"/>
      <c r="Z44035" s="121"/>
    </row>
    <row r="44036" spans="16:26" x14ac:dyDescent="0.25">
      <c r="P44036" s="121"/>
      <c r="R44036" s="121"/>
      <c r="T44036" s="121"/>
      <c r="V44036" s="121"/>
      <c r="X44036" s="121"/>
      <c r="Z44036" s="121"/>
    </row>
    <row r="44037" spans="16:26" x14ac:dyDescent="0.25">
      <c r="P44037" s="122"/>
      <c r="R44037" s="122"/>
      <c r="T44037" s="122"/>
      <c r="V44037" s="122"/>
      <c r="X44037" s="122"/>
      <c r="Z44037" s="122"/>
    </row>
    <row r="44038" spans="16:26" x14ac:dyDescent="0.25">
      <c r="P44038" s="118"/>
      <c r="R44038" s="118"/>
      <c r="T44038" s="118"/>
      <c r="V44038" s="118"/>
      <c r="X44038" s="118"/>
      <c r="Z44038" s="118"/>
    </row>
    <row r="44039" spans="16:26" x14ac:dyDescent="0.25">
      <c r="P44039" s="119"/>
      <c r="R44039" s="119"/>
      <c r="T44039" s="119"/>
      <c r="V44039" s="119"/>
      <c r="X44039" s="119"/>
      <c r="Z44039" s="119"/>
    </row>
    <row r="44040" spans="16:26" x14ac:dyDescent="0.25">
      <c r="P44040" s="119"/>
      <c r="R44040" s="119"/>
      <c r="T44040" s="119"/>
      <c r="V44040" s="119"/>
      <c r="X44040" s="119"/>
      <c r="Z44040" s="119"/>
    </row>
    <row r="44041" spans="16:26" x14ac:dyDescent="0.25">
      <c r="P44041" s="120"/>
      <c r="R44041" s="120"/>
      <c r="T44041" s="120"/>
      <c r="V44041" s="120"/>
      <c r="X44041" s="120"/>
      <c r="Z44041" s="120"/>
    </row>
    <row r="44042" spans="16:26" x14ac:dyDescent="0.25">
      <c r="P44042" s="119"/>
      <c r="R44042" s="119"/>
      <c r="T44042" s="119"/>
      <c r="V44042" s="119"/>
      <c r="X44042" s="119"/>
      <c r="Z44042" s="119"/>
    </row>
    <row r="44043" spans="16:26" x14ac:dyDescent="0.25">
      <c r="P44043" s="119"/>
      <c r="R44043" s="119"/>
      <c r="T44043" s="119"/>
      <c r="V44043" s="119"/>
      <c r="X44043" s="119"/>
      <c r="Z44043" s="119"/>
    </row>
    <row r="44044" spans="16:26" x14ac:dyDescent="0.25">
      <c r="P44044" s="120"/>
      <c r="R44044" s="120"/>
      <c r="T44044" s="120"/>
      <c r="V44044" s="120"/>
      <c r="X44044" s="120"/>
      <c r="Z44044" s="120"/>
    </row>
    <row r="44045" spans="16:26" x14ac:dyDescent="0.25">
      <c r="P44045" s="119"/>
      <c r="R44045" s="119"/>
      <c r="T44045" s="119"/>
      <c r="V44045" s="119"/>
      <c r="X44045" s="119"/>
      <c r="Z44045" s="119"/>
    </row>
    <row r="44046" spans="16:26" x14ac:dyDescent="0.25">
      <c r="P44046" s="120"/>
      <c r="R44046" s="120"/>
      <c r="T44046" s="120"/>
      <c r="V44046" s="120"/>
      <c r="X44046" s="120"/>
      <c r="Z44046" s="120"/>
    </row>
    <row r="44047" spans="16:26" x14ac:dyDescent="0.25">
      <c r="P44047" s="119"/>
      <c r="R44047" s="119"/>
      <c r="T44047" s="119"/>
      <c r="V44047" s="119"/>
      <c r="X44047" s="119"/>
      <c r="Z44047" s="119"/>
    </row>
    <row r="44048" spans="16:26" x14ac:dyDescent="0.25">
      <c r="P44048" s="119"/>
      <c r="R44048" s="119"/>
      <c r="T44048" s="119"/>
      <c r="V44048" s="119"/>
      <c r="X44048" s="119"/>
      <c r="Z44048" s="119"/>
    </row>
    <row r="44049" spans="16:26" x14ac:dyDescent="0.25">
      <c r="P44049" s="119"/>
      <c r="R44049" s="119"/>
      <c r="T44049" s="119"/>
      <c r="V44049" s="119"/>
      <c r="X44049" s="119"/>
      <c r="Z44049" s="119"/>
    </row>
    <row r="44050" spans="16:26" x14ac:dyDescent="0.25">
      <c r="P44050" s="121"/>
      <c r="R44050" s="121"/>
      <c r="T44050" s="121"/>
      <c r="V44050" s="121"/>
      <c r="X44050" s="121"/>
      <c r="Z44050" s="121"/>
    </row>
    <row r="44051" spans="16:26" x14ac:dyDescent="0.25">
      <c r="P44051" s="121"/>
      <c r="R44051" s="121"/>
      <c r="T44051" s="121"/>
      <c r="V44051" s="121"/>
      <c r="X44051" s="121"/>
      <c r="Z44051" s="121"/>
    </row>
    <row r="44052" spans="16:26" x14ac:dyDescent="0.25">
      <c r="P44052" s="121"/>
      <c r="R44052" s="121"/>
      <c r="T44052" s="121"/>
      <c r="V44052" s="121"/>
      <c r="X44052" s="121"/>
      <c r="Z44052" s="121"/>
    </row>
    <row r="44053" spans="16:26" x14ac:dyDescent="0.25">
      <c r="P44053" s="121"/>
      <c r="R44053" s="121"/>
      <c r="T44053" s="121"/>
      <c r="V44053" s="121"/>
      <c r="X44053" s="121"/>
      <c r="Z44053" s="121"/>
    </row>
    <row r="44054" spans="16:26" x14ac:dyDescent="0.25">
      <c r="P44054" s="122"/>
      <c r="R44054" s="122"/>
      <c r="T44054" s="122"/>
      <c r="V44054" s="122"/>
      <c r="X44054" s="122"/>
      <c r="Z44054" s="122"/>
    </row>
    <row r="44055" spans="16:26" x14ac:dyDescent="0.25">
      <c r="P44055" s="118"/>
      <c r="R44055" s="118"/>
      <c r="T44055" s="118"/>
      <c r="V44055" s="118"/>
      <c r="X44055" s="118"/>
      <c r="Z44055" s="118"/>
    </row>
    <row r="44056" spans="16:26" x14ac:dyDescent="0.25">
      <c r="P44056" s="119"/>
      <c r="R44056" s="119"/>
      <c r="T44056" s="119"/>
      <c r="V44056" s="119"/>
      <c r="X44056" s="119"/>
      <c r="Z44056" s="119"/>
    </row>
    <row r="44057" spans="16:26" x14ac:dyDescent="0.25">
      <c r="P44057" s="119"/>
      <c r="R44057" s="119"/>
      <c r="T44057" s="119"/>
      <c r="V44057" s="119"/>
      <c r="X44057" s="119"/>
      <c r="Z44057" s="119"/>
    </row>
    <row r="44058" spans="16:26" x14ac:dyDescent="0.25">
      <c r="P44058" s="120"/>
      <c r="R44058" s="120"/>
      <c r="T44058" s="120"/>
      <c r="V44058" s="120"/>
      <c r="X44058" s="120"/>
      <c r="Z44058" s="120"/>
    </row>
    <row r="44059" spans="16:26" x14ac:dyDescent="0.25">
      <c r="P44059" s="119"/>
      <c r="R44059" s="119"/>
      <c r="T44059" s="119"/>
      <c r="V44059" s="119"/>
      <c r="X44059" s="119"/>
      <c r="Z44059" s="119"/>
    </row>
    <row r="44060" spans="16:26" x14ac:dyDescent="0.25">
      <c r="P44060" s="119"/>
      <c r="R44060" s="119"/>
      <c r="T44060" s="119"/>
      <c r="V44060" s="119"/>
      <c r="X44060" s="119"/>
      <c r="Z44060" s="119"/>
    </row>
    <row r="44061" spans="16:26" x14ac:dyDescent="0.25">
      <c r="P44061" s="120"/>
      <c r="R44061" s="120"/>
      <c r="T44061" s="120"/>
      <c r="V44061" s="120"/>
      <c r="X44061" s="120"/>
      <c r="Z44061" s="120"/>
    </row>
    <row r="44062" spans="16:26" x14ac:dyDescent="0.25">
      <c r="P44062" s="119"/>
      <c r="R44062" s="119"/>
      <c r="T44062" s="119"/>
      <c r="V44062" s="119"/>
      <c r="X44062" s="119"/>
      <c r="Z44062" s="119"/>
    </row>
    <row r="44063" spans="16:26" x14ac:dyDescent="0.25">
      <c r="P44063" s="120"/>
      <c r="R44063" s="120"/>
      <c r="T44063" s="120"/>
      <c r="V44063" s="120"/>
      <c r="X44063" s="120"/>
      <c r="Z44063" s="120"/>
    </row>
    <row r="44064" spans="16:26" x14ac:dyDescent="0.25">
      <c r="P44064" s="119"/>
      <c r="R44064" s="119"/>
      <c r="T44064" s="119"/>
      <c r="V44064" s="119"/>
      <c r="X44064" s="119"/>
      <c r="Z44064" s="119"/>
    </row>
    <row r="44065" spans="16:26" x14ac:dyDescent="0.25">
      <c r="P44065" s="119"/>
      <c r="R44065" s="119"/>
      <c r="T44065" s="119"/>
      <c r="V44065" s="119"/>
      <c r="X44065" s="119"/>
      <c r="Z44065" s="119"/>
    </row>
    <row r="44066" spans="16:26" x14ac:dyDescent="0.25">
      <c r="P44066" s="119"/>
      <c r="R44066" s="119"/>
      <c r="T44066" s="119"/>
      <c r="V44066" s="119"/>
      <c r="X44066" s="119"/>
      <c r="Z44066" s="119"/>
    </row>
    <row r="44067" spans="16:26" x14ac:dyDescent="0.25">
      <c r="P44067" s="121"/>
      <c r="R44067" s="121"/>
      <c r="T44067" s="121"/>
      <c r="V44067" s="121"/>
      <c r="X44067" s="121"/>
      <c r="Z44067" s="121"/>
    </row>
    <row r="44068" spans="16:26" x14ac:dyDescent="0.25">
      <c r="P44068" s="121"/>
      <c r="R44068" s="121"/>
      <c r="T44068" s="121"/>
      <c r="V44068" s="121"/>
      <c r="X44068" s="121"/>
      <c r="Z44068" s="121"/>
    </row>
    <row r="44069" spans="16:26" x14ac:dyDescent="0.25">
      <c r="P44069" s="121"/>
      <c r="R44069" s="121"/>
      <c r="T44069" s="121"/>
      <c r="V44069" s="121"/>
      <c r="X44069" s="121"/>
      <c r="Z44069" s="121"/>
    </row>
    <row r="44070" spans="16:26" x14ac:dyDescent="0.25">
      <c r="P44070" s="121"/>
      <c r="R44070" s="121"/>
      <c r="T44070" s="121"/>
      <c r="V44070" s="121"/>
      <c r="X44070" s="121"/>
      <c r="Z44070" s="121"/>
    </row>
    <row r="44071" spans="16:26" x14ac:dyDescent="0.25">
      <c r="P44071" s="122"/>
      <c r="R44071" s="122"/>
      <c r="T44071" s="122"/>
      <c r="V44071" s="122"/>
      <c r="X44071" s="122"/>
      <c r="Z44071" s="122"/>
    </row>
    <row r="44072" spans="16:26" x14ac:dyDescent="0.25">
      <c r="P44072" s="118"/>
      <c r="R44072" s="118"/>
      <c r="T44072" s="118"/>
      <c r="V44072" s="118"/>
      <c r="X44072" s="118"/>
      <c r="Z44072" s="118"/>
    </row>
    <row r="44073" spans="16:26" x14ac:dyDescent="0.25">
      <c r="P44073" s="119"/>
      <c r="R44073" s="119"/>
      <c r="T44073" s="119"/>
      <c r="V44073" s="119"/>
      <c r="X44073" s="119"/>
      <c r="Z44073" s="119"/>
    </row>
    <row r="44074" spans="16:26" x14ac:dyDescent="0.25">
      <c r="P44074" s="119"/>
      <c r="R44074" s="119"/>
      <c r="T44074" s="119"/>
      <c r="V44074" s="119"/>
      <c r="X44074" s="119"/>
      <c r="Z44074" s="119"/>
    </row>
    <row r="44075" spans="16:26" x14ac:dyDescent="0.25">
      <c r="P44075" s="120"/>
      <c r="R44075" s="120"/>
      <c r="T44075" s="120"/>
      <c r="V44075" s="120"/>
      <c r="X44075" s="120"/>
      <c r="Z44075" s="120"/>
    </row>
    <row r="44076" spans="16:26" x14ac:dyDescent="0.25">
      <c r="P44076" s="119"/>
      <c r="R44076" s="119"/>
      <c r="T44076" s="119"/>
      <c r="V44076" s="119"/>
      <c r="X44076" s="119"/>
      <c r="Z44076" s="119"/>
    </row>
    <row r="44077" spans="16:26" x14ac:dyDescent="0.25">
      <c r="P44077" s="119"/>
      <c r="R44077" s="119"/>
      <c r="T44077" s="119"/>
      <c r="V44077" s="119"/>
      <c r="X44077" s="119"/>
      <c r="Z44077" s="119"/>
    </row>
    <row r="44078" spans="16:26" x14ac:dyDescent="0.25">
      <c r="P44078" s="120"/>
      <c r="R44078" s="120"/>
      <c r="T44078" s="120"/>
      <c r="V44078" s="120"/>
      <c r="X44078" s="120"/>
      <c r="Z44078" s="120"/>
    </row>
    <row r="44079" spans="16:26" x14ac:dyDescent="0.25">
      <c r="P44079" s="119"/>
      <c r="R44079" s="119"/>
      <c r="T44079" s="119"/>
      <c r="V44079" s="119"/>
      <c r="X44079" s="119"/>
      <c r="Z44079" s="119"/>
    </row>
    <row r="44080" spans="16:26" x14ac:dyDescent="0.25">
      <c r="P44080" s="120"/>
      <c r="R44080" s="120"/>
      <c r="T44080" s="120"/>
      <c r="V44080" s="120"/>
      <c r="X44080" s="120"/>
      <c r="Z44080" s="120"/>
    </row>
    <row r="44081" spans="16:26" x14ac:dyDescent="0.25">
      <c r="P44081" s="119"/>
      <c r="R44081" s="119"/>
      <c r="T44081" s="119"/>
      <c r="V44081" s="119"/>
      <c r="X44081" s="119"/>
      <c r="Z44081" s="119"/>
    </row>
    <row r="44082" spans="16:26" x14ac:dyDescent="0.25">
      <c r="P44082" s="119"/>
      <c r="R44082" s="119"/>
      <c r="T44082" s="119"/>
      <c r="V44082" s="119"/>
      <c r="X44082" s="119"/>
      <c r="Z44082" s="119"/>
    </row>
    <row r="44083" spans="16:26" x14ac:dyDescent="0.25">
      <c r="P44083" s="119"/>
      <c r="R44083" s="119"/>
      <c r="T44083" s="119"/>
      <c r="V44083" s="119"/>
      <c r="X44083" s="119"/>
      <c r="Z44083" s="119"/>
    </row>
    <row r="44084" spans="16:26" x14ac:dyDescent="0.25">
      <c r="P44084" s="121"/>
      <c r="R44084" s="121"/>
      <c r="T44084" s="121"/>
      <c r="V44084" s="121"/>
      <c r="X44084" s="121"/>
      <c r="Z44084" s="121"/>
    </row>
    <row r="44085" spans="16:26" x14ac:dyDescent="0.25">
      <c r="P44085" s="121"/>
      <c r="R44085" s="121"/>
      <c r="T44085" s="121"/>
      <c r="V44085" s="121"/>
      <c r="X44085" s="121"/>
      <c r="Z44085" s="121"/>
    </row>
    <row r="44086" spans="16:26" x14ac:dyDescent="0.25">
      <c r="P44086" s="121"/>
      <c r="R44086" s="121"/>
      <c r="T44086" s="121"/>
      <c r="V44086" s="121"/>
      <c r="X44086" s="121"/>
      <c r="Z44086" s="121"/>
    </row>
    <row r="44087" spans="16:26" x14ac:dyDescent="0.25">
      <c r="P44087" s="121"/>
      <c r="R44087" s="121"/>
      <c r="T44087" s="121"/>
      <c r="V44087" s="121"/>
      <c r="X44087" s="121"/>
      <c r="Z44087" s="121"/>
    </row>
    <row r="44088" spans="16:26" x14ac:dyDescent="0.25">
      <c r="P44088" s="122"/>
      <c r="R44088" s="122"/>
      <c r="T44088" s="122"/>
      <c r="V44088" s="122"/>
      <c r="X44088" s="122"/>
      <c r="Z44088" s="122"/>
    </row>
    <row r="44089" spans="16:26" x14ac:dyDescent="0.25">
      <c r="P44089" s="118"/>
      <c r="R44089" s="118"/>
      <c r="T44089" s="118"/>
      <c r="V44089" s="118"/>
      <c r="X44089" s="118"/>
      <c r="Z44089" s="118"/>
    </row>
    <row r="44090" spans="16:26" x14ac:dyDescent="0.25">
      <c r="P44090" s="119"/>
      <c r="R44090" s="119"/>
      <c r="T44090" s="119"/>
      <c r="V44090" s="119"/>
      <c r="X44090" s="119"/>
      <c r="Z44090" s="119"/>
    </row>
    <row r="44091" spans="16:26" x14ac:dyDescent="0.25">
      <c r="P44091" s="119"/>
      <c r="R44091" s="119"/>
      <c r="T44091" s="119"/>
      <c r="V44091" s="119"/>
      <c r="X44091" s="119"/>
      <c r="Z44091" s="119"/>
    </row>
    <row r="44092" spans="16:26" x14ac:dyDescent="0.25">
      <c r="P44092" s="120"/>
      <c r="R44092" s="120"/>
      <c r="T44092" s="120"/>
      <c r="V44092" s="120"/>
      <c r="X44092" s="120"/>
      <c r="Z44092" s="120"/>
    </row>
    <row r="44093" spans="16:26" x14ac:dyDescent="0.25">
      <c r="P44093" s="119"/>
      <c r="R44093" s="119"/>
      <c r="T44093" s="119"/>
      <c r="V44093" s="119"/>
      <c r="X44093" s="119"/>
      <c r="Z44093" s="119"/>
    </row>
    <row r="44094" spans="16:26" x14ac:dyDescent="0.25">
      <c r="P44094" s="119"/>
      <c r="R44094" s="119"/>
      <c r="T44094" s="119"/>
      <c r="V44094" s="119"/>
      <c r="X44094" s="119"/>
      <c r="Z44094" s="119"/>
    </row>
    <row r="44095" spans="16:26" x14ac:dyDescent="0.25">
      <c r="P44095" s="120"/>
      <c r="R44095" s="120"/>
      <c r="T44095" s="120"/>
      <c r="V44095" s="120"/>
      <c r="X44095" s="120"/>
      <c r="Z44095" s="120"/>
    </row>
    <row r="44096" spans="16:26" x14ac:dyDescent="0.25">
      <c r="P44096" s="119"/>
      <c r="R44096" s="119"/>
      <c r="T44096" s="119"/>
      <c r="V44096" s="119"/>
      <c r="X44096" s="119"/>
      <c r="Z44096" s="119"/>
    </row>
    <row r="44097" spans="16:26" x14ac:dyDescent="0.25">
      <c r="P44097" s="120"/>
      <c r="R44097" s="120"/>
      <c r="T44097" s="120"/>
      <c r="V44097" s="120"/>
      <c r="X44097" s="120"/>
      <c r="Z44097" s="120"/>
    </row>
    <row r="44098" spans="16:26" x14ac:dyDescent="0.25">
      <c r="P44098" s="119"/>
      <c r="R44098" s="119"/>
      <c r="T44098" s="119"/>
      <c r="V44098" s="119"/>
      <c r="X44098" s="119"/>
      <c r="Z44098" s="119"/>
    </row>
    <row r="44099" spans="16:26" x14ac:dyDescent="0.25">
      <c r="P44099" s="119"/>
      <c r="R44099" s="119"/>
      <c r="T44099" s="119"/>
      <c r="V44099" s="119"/>
      <c r="X44099" s="119"/>
      <c r="Z44099" s="119"/>
    </row>
    <row r="44100" spans="16:26" x14ac:dyDescent="0.25">
      <c r="P44100" s="119"/>
      <c r="R44100" s="119"/>
      <c r="T44100" s="119"/>
      <c r="V44100" s="119"/>
      <c r="X44100" s="119"/>
      <c r="Z44100" s="119"/>
    </row>
    <row r="44101" spans="16:26" x14ac:dyDescent="0.25">
      <c r="P44101" s="121"/>
      <c r="R44101" s="121"/>
      <c r="T44101" s="121"/>
      <c r="V44101" s="121"/>
      <c r="X44101" s="121"/>
      <c r="Z44101" s="121"/>
    </row>
    <row r="44102" spans="16:26" x14ac:dyDescent="0.25">
      <c r="P44102" s="121"/>
      <c r="R44102" s="121"/>
      <c r="T44102" s="121"/>
      <c r="V44102" s="121"/>
      <c r="X44102" s="121"/>
      <c r="Z44102" s="121"/>
    </row>
    <row r="44103" spans="16:26" x14ac:dyDescent="0.25">
      <c r="P44103" s="121"/>
      <c r="R44103" s="121"/>
      <c r="T44103" s="121"/>
      <c r="V44103" s="121"/>
      <c r="X44103" s="121"/>
      <c r="Z44103" s="121"/>
    </row>
    <row r="44104" spans="16:26" x14ac:dyDescent="0.25">
      <c r="P44104" s="121"/>
      <c r="R44104" s="121"/>
      <c r="T44104" s="121"/>
      <c r="V44104" s="121"/>
      <c r="X44104" s="121"/>
      <c r="Z44104" s="121"/>
    </row>
    <row r="44105" spans="16:26" x14ac:dyDescent="0.25">
      <c r="P44105" s="122"/>
      <c r="R44105" s="122"/>
      <c r="T44105" s="122"/>
      <c r="V44105" s="122"/>
      <c r="X44105" s="122"/>
      <c r="Z44105" s="122"/>
    </row>
    <row r="44106" spans="16:26" x14ac:dyDescent="0.25">
      <c r="P44106" s="118"/>
      <c r="R44106" s="118"/>
      <c r="T44106" s="118"/>
      <c r="V44106" s="118"/>
      <c r="X44106" s="118"/>
      <c r="Z44106" s="118"/>
    </row>
    <row r="44107" spans="16:26" x14ac:dyDescent="0.25">
      <c r="P44107" s="119"/>
      <c r="R44107" s="119"/>
      <c r="T44107" s="119"/>
      <c r="V44107" s="119"/>
      <c r="X44107" s="119"/>
      <c r="Z44107" s="119"/>
    </row>
    <row r="44108" spans="16:26" x14ac:dyDescent="0.25">
      <c r="P44108" s="119"/>
      <c r="R44108" s="119"/>
      <c r="T44108" s="119"/>
      <c r="V44108" s="119"/>
      <c r="X44108" s="119"/>
      <c r="Z44108" s="119"/>
    </row>
    <row r="44109" spans="16:26" x14ac:dyDescent="0.25">
      <c r="P44109" s="120"/>
      <c r="R44109" s="120"/>
      <c r="T44109" s="120"/>
      <c r="V44109" s="120"/>
      <c r="X44109" s="120"/>
      <c r="Z44109" s="120"/>
    </row>
    <row r="44110" spans="16:26" x14ac:dyDescent="0.25">
      <c r="P44110" s="119"/>
      <c r="R44110" s="119"/>
      <c r="T44110" s="119"/>
      <c r="V44110" s="119"/>
      <c r="X44110" s="119"/>
      <c r="Z44110" s="119"/>
    </row>
    <row r="44111" spans="16:26" x14ac:dyDescent="0.25">
      <c r="P44111" s="119"/>
      <c r="R44111" s="119"/>
      <c r="T44111" s="119"/>
      <c r="V44111" s="119"/>
      <c r="X44111" s="119"/>
      <c r="Z44111" s="119"/>
    </row>
    <row r="44112" spans="16:26" x14ac:dyDescent="0.25">
      <c r="P44112" s="120"/>
      <c r="R44112" s="120"/>
      <c r="T44112" s="120"/>
      <c r="V44112" s="120"/>
      <c r="X44112" s="120"/>
      <c r="Z44112" s="120"/>
    </row>
    <row r="44113" spans="16:26" x14ac:dyDescent="0.25">
      <c r="P44113" s="119"/>
      <c r="R44113" s="119"/>
      <c r="T44113" s="119"/>
      <c r="V44113" s="119"/>
      <c r="X44113" s="119"/>
      <c r="Z44113" s="119"/>
    </row>
    <row r="44114" spans="16:26" x14ac:dyDescent="0.25">
      <c r="P44114" s="120"/>
      <c r="R44114" s="120"/>
      <c r="T44114" s="120"/>
      <c r="V44114" s="120"/>
      <c r="X44114" s="120"/>
      <c r="Z44114" s="120"/>
    </row>
    <row r="44115" spans="16:26" x14ac:dyDescent="0.25">
      <c r="P44115" s="119"/>
      <c r="R44115" s="119"/>
      <c r="T44115" s="119"/>
      <c r="V44115" s="119"/>
      <c r="X44115" s="119"/>
      <c r="Z44115" s="119"/>
    </row>
    <row r="44116" spans="16:26" x14ac:dyDescent="0.25">
      <c r="P44116" s="119"/>
      <c r="R44116" s="119"/>
      <c r="T44116" s="119"/>
      <c r="V44116" s="119"/>
      <c r="X44116" s="119"/>
      <c r="Z44116" s="119"/>
    </row>
    <row r="44117" spans="16:26" x14ac:dyDescent="0.25">
      <c r="P44117" s="119"/>
      <c r="R44117" s="119"/>
      <c r="T44117" s="119"/>
      <c r="V44117" s="119"/>
      <c r="X44117" s="119"/>
      <c r="Z44117" s="119"/>
    </row>
    <row r="44118" spans="16:26" x14ac:dyDescent="0.25">
      <c r="P44118" s="121"/>
      <c r="R44118" s="121"/>
      <c r="T44118" s="121"/>
      <c r="V44118" s="121"/>
      <c r="X44118" s="121"/>
      <c r="Z44118" s="121"/>
    </row>
    <row r="44119" spans="16:26" x14ac:dyDescent="0.25">
      <c r="P44119" s="121"/>
      <c r="R44119" s="121"/>
      <c r="T44119" s="121"/>
      <c r="V44119" s="121"/>
      <c r="X44119" s="121"/>
      <c r="Z44119" s="121"/>
    </row>
    <row r="44120" spans="16:26" x14ac:dyDescent="0.25">
      <c r="P44120" s="121"/>
      <c r="R44120" s="121"/>
      <c r="T44120" s="121"/>
      <c r="V44120" s="121"/>
      <c r="X44120" s="121"/>
      <c r="Z44120" s="121"/>
    </row>
    <row r="44121" spans="16:26" x14ac:dyDescent="0.25">
      <c r="P44121" s="121"/>
      <c r="R44121" s="121"/>
      <c r="T44121" s="121"/>
      <c r="V44121" s="121"/>
      <c r="X44121" s="121"/>
      <c r="Z44121" s="121"/>
    </row>
    <row r="44122" spans="16:26" x14ac:dyDescent="0.25">
      <c r="P44122" s="122"/>
      <c r="R44122" s="122"/>
      <c r="T44122" s="122"/>
      <c r="V44122" s="122"/>
      <c r="X44122" s="122"/>
      <c r="Z44122" s="122"/>
    </row>
    <row r="44123" spans="16:26" x14ac:dyDescent="0.25">
      <c r="P44123" s="118"/>
      <c r="R44123" s="118"/>
      <c r="T44123" s="118"/>
      <c r="V44123" s="118"/>
      <c r="X44123" s="118"/>
      <c r="Z44123" s="118"/>
    </row>
    <row r="44124" spans="16:26" x14ac:dyDescent="0.25">
      <c r="P44124" s="119"/>
      <c r="R44124" s="119"/>
      <c r="T44124" s="119"/>
      <c r="V44124" s="119"/>
      <c r="X44124" s="119"/>
      <c r="Z44124" s="119"/>
    </row>
    <row r="44125" spans="16:26" x14ac:dyDescent="0.25">
      <c r="P44125" s="119"/>
      <c r="R44125" s="119"/>
      <c r="T44125" s="119"/>
      <c r="V44125" s="119"/>
      <c r="X44125" s="119"/>
      <c r="Z44125" s="119"/>
    </row>
    <row r="44126" spans="16:26" x14ac:dyDescent="0.25">
      <c r="P44126" s="120"/>
      <c r="R44126" s="120"/>
      <c r="T44126" s="120"/>
      <c r="V44126" s="120"/>
      <c r="X44126" s="120"/>
      <c r="Z44126" s="120"/>
    </row>
    <row r="44127" spans="16:26" x14ac:dyDescent="0.25">
      <c r="P44127" s="119"/>
      <c r="R44127" s="119"/>
      <c r="T44127" s="119"/>
      <c r="V44127" s="119"/>
      <c r="X44127" s="119"/>
      <c r="Z44127" s="119"/>
    </row>
    <row r="44128" spans="16:26" x14ac:dyDescent="0.25">
      <c r="P44128" s="119"/>
      <c r="R44128" s="119"/>
      <c r="T44128" s="119"/>
      <c r="V44128" s="119"/>
      <c r="X44128" s="119"/>
      <c r="Z44128" s="119"/>
    </row>
    <row r="44129" spans="16:26" x14ac:dyDescent="0.25">
      <c r="P44129" s="120"/>
      <c r="R44129" s="120"/>
      <c r="T44129" s="120"/>
      <c r="V44129" s="120"/>
      <c r="X44129" s="120"/>
      <c r="Z44129" s="120"/>
    </row>
    <row r="44130" spans="16:26" x14ac:dyDescent="0.25">
      <c r="P44130" s="119"/>
      <c r="R44130" s="119"/>
      <c r="T44130" s="119"/>
      <c r="V44130" s="119"/>
      <c r="X44130" s="119"/>
      <c r="Z44130" s="119"/>
    </row>
    <row r="44131" spans="16:26" x14ac:dyDescent="0.25">
      <c r="P44131" s="120"/>
      <c r="R44131" s="120"/>
      <c r="T44131" s="120"/>
      <c r="V44131" s="120"/>
      <c r="X44131" s="120"/>
      <c r="Z44131" s="120"/>
    </row>
    <row r="44132" spans="16:26" x14ac:dyDescent="0.25">
      <c r="P44132" s="119"/>
      <c r="R44132" s="119"/>
      <c r="T44132" s="119"/>
      <c r="V44132" s="119"/>
      <c r="X44132" s="119"/>
      <c r="Z44132" s="119"/>
    </row>
    <row r="44133" spans="16:26" x14ac:dyDescent="0.25">
      <c r="P44133" s="119"/>
      <c r="R44133" s="119"/>
      <c r="T44133" s="119"/>
      <c r="V44133" s="119"/>
      <c r="X44133" s="119"/>
      <c r="Z44133" s="119"/>
    </row>
    <row r="44134" spans="16:26" x14ac:dyDescent="0.25">
      <c r="P44134" s="119"/>
      <c r="R44134" s="119"/>
      <c r="T44134" s="119"/>
      <c r="V44134" s="119"/>
      <c r="X44134" s="119"/>
      <c r="Z44134" s="119"/>
    </row>
    <row r="44135" spans="16:26" x14ac:dyDescent="0.25">
      <c r="P44135" s="121"/>
      <c r="R44135" s="121"/>
      <c r="T44135" s="121"/>
      <c r="V44135" s="121"/>
      <c r="X44135" s="121"/>
      <c r="Z44135" s="121"/>
    </row>
    <row r="44136" spans="16:26" x14ac:dyDescent="0.25">
      <c r="P44136" s="121"/>
      <c r="R44136" s="121"/>
      <c r="T44136" s="121"/>
      <c r="V44136" s="121"/>
      <c r="X44136" s="121"/>
      <c r="Z44136" s="121"/>
    </row>
    <row r="44137" spans="16:26" x14ac:dyDescent="0.25">
      <c r="P44137" s="121"/>
      <c r="R44137" s="121"/>
      <c r="T44137" s="121"/>
      <c r="V44137" s="121"/>
      <c r="X44137" s="121"/>
      <c r="Z44137" s="121"/>
    </row>
    <row r="44138" spans="16:26" x14ac:dyDescent="0.25">
      <c r="P44138" s="121"/>
      <c r="R44138" s="121"/>
      <c r="T44138" s="121"/>
      <c r="V44138" s="121"/>
      <c r="X44138" s="121"/>
      <c r="Z44138" s="121"/>
    </row>
    <row r="44139" spans="16:26" x14ac:dyDescent="0.25">
      <c r="P44139" s="122"/>
      <c r="R44139" s="122"/>
      <c r="T44139" s="122"/>
      <c r="V44139" s="122"/>
      <c r="X44139" s="122"/>
      <c r="Z44139" s="122"/>
    </row>
    <row r="44140" spans="16:26" x14ac:dyDescent="0.25">
      <c r="P44140" s="118"/>
      <c r="R44140" s="118"/>
      <c r="T44140" s="118"/>
      <c r="V44140" s="118"/>
      <c r="X44140" s="118"/>
      <c r="Z44140" s="118"/>
    </row>
    <row r="44141" spans="16:26" x14ac:dyDescent="0.25">
      <c r="P44141" s="119"/>
      <c r="R44141" s="119"/>
      <c r="T44141" s="119"/>
      <c r="V44141" s="119"/>
      <c r="X44141" s="119"/>
      <c r="Z44141" s="119"/>
    </row>
    <row r="44142" spans="16:26" x14ac:dyDescent="0.25">
      <c r="P44142" s="119"/>
      <c r="R44142" s="119"/>
      <c r="T44142" s="119"/>
      <c r="V44142" s="119"/>
      <c r="X44142" s="119"/>
      <c r="Z44142" s="119"/>
    </row>
    <row r="44143" spans="16:26" x14ac:dyDescent="0.25">
      <c r="P44143" s="120"/>
      <c r="R44143" s="120"/>
      <c r="T44143" s="120"/>
      <c r="V44143" s="120"/>
      <c r="X44143" s="120"/>
      <c r="Z44143" s="120"/>
    </row>
    <row r="44144" spans="16:26" x14ac:dyDescent="0.25">
      <c r="P44144" s="119"/>
      <c r="R44144" s="119"/>
      <c r="T44144" s="119"/>
      <c r="V44144" s="119"/>
      <c r="X44144" s="119"/>
      <c r="Z44144" s="119"/>
    </row>
    <row r="44145" spans="16:26" x14ac:dyDescent="0.25">
      <c r="P44145" s="119"/>
      <c r="R44145" s="119"/>
      <c r="T44145" s="119"/>
      <c r="V44145" s="119"/>
      <c r="X44145" s="119"/>
      <c r="Z44145" s="119"/>
    </row>
    <row r="44146" spans="16:26" x14ac:dyDescent="0.25">
      <c r="P44146" s="120"/>
      <c r="R44146" s="120"/>
      <c r="T44146" s="120"/>
      <c r="V44146" s="120"/>
      <c r="X44146" s="120"/>
      <c r="Z44146" s="120"/>
    </row>
    <row r="44147" spans="16:26" x14ac:dyDescent="0.25">
      <c r="P44147" s="119"/>
      <c r="R44147" s="119"/>
      <c r="T44147" s="119"/>
      <c r="V44147" s="119"/>
      <c r="X44147" s="119"/>
      <c r="Z44147" s="119"/>
    </row>
    <row r="44148" spans="16:26" x14ac:dyDescent="0.25">
      <c r="P44148" s="120"/>
      <c r="R44148" s="120"/>
      <c r="T44148" s="120"/>
      <c r="V44148" s="120"/>
      <c r="X44148" s="120"/>
      <c r="Z44148" s="120"/>
    </row>
    <row r="44149" spans="16:26" x14ac:dyDescent="0.25">
      <c r="P44149" s="119"/>
      <c r="R44149" s="119"/>
      <c r="T44149" s="119"/>
      <c r="V44149" s="119"/>
      <c r="X44149" s="119"/>
      <c r="Z44149" s="119"/>
    </row>
    <row r="44150" spans="16:26" x14ac:dyDescent="0.25">
      <c r="P44150" s="119"/>
      <c r="R44150" s="119"/>
      <c r="T44150" s="119"/>
      <c r="V44150" s="119"/>
      <c r="X44150" s="119"/>
      <c r="Z44150" s="119"/>
    </row>
    <row r="44151" spans="16:26" x14ac:dyDescent="0.25">
      <c r="P44151" s="119"/>
      <c r="R44151" s="119"/>
      <c r="T44151" s="119"/>
      <c r="V44151" s="119"/>
      <c r="X44151" s="119"/>
      <c r="Z44151" s="119"/>
    </row>
    <row r="44152" spans="16:26" x14ac:dyDescent="0.25">
      <c r="P44152" s="121"/>
      <c r="R44152" s="121"/>
      <c r="T44152" s="121"/>
      <c r="V44152" s="121"/>
      <c r="X44152" s="121"/>
      <c r="Z44152" s="121"/>
    </row>
    <row r="44153" spans="16:26" x14ac:dyDescent="0.25">
      <c r="P44153" s="121"/>
      <c r="R44153" s="121"/>
      <c r="T44153" s="121"/>
      <c r="V44153" s="121"/>
      <c r="X44153" s="121"/>
      <c r="Z44153" s="121"/>
    </row>
    <row r="44154" spans="16:26" x14ac:dyDescent="0.25">
      <c r="P44154" s="121"/>
      <c r="R44154" s="121"/>
      <c r="T44154" s="121"/>
      <c r="V44154" s="121"/>
      <c r="X44154" s="121"/>
      <c r="Z44154" s="121"/>
    </row>
    <row r="44155" spans="16:26" x14ac:dyDescent="0.25">
      <c r="P44155" s="121"/>
      <c r="R44155" s="121"/>
      <c r="T44155" s="121"/>
      <c r="V44155" s="121"/>
      <c r="X44155" s="121"/>
      <c r="Z44155" s="121"/>
    </row>
    <row r="44156" spans="16:26" x14ac:dyDescent="0.25">
      <c r="P44156" s="122"/>
      <c r="R44156" s="122"/>
      <c r="T44156" s="122"/>
      <c r="V44156" s="122"/>
      <c r="X44156" s="122"/>
      <c r="Z44156" s="122"/>
    </row>
    <row r="44157" spans="16:26" x14ac:dyDescent="0.25">
      <c r="P44157" s="118"/>
      <c r="R44157" s="118"/>
      <c r="T44157" s="118"/>
      <c r="V44157" s="118"/>
      <c r="X44157" s="118"/>
      <c r="Z44157" s="118"/>
    </row>
    <row r="44158" spans="16:26" x14ac:dyDescent="0.25">
      <c r="P44158" s="119"/>
      <c r="R44158" s="119"/>
      <c r="T44158" s="119"/>
      <c r="V44158" s="119"/>
      <c r="X44158" s="119"/>
      <c r="Z44158" s="119"/>
    </row>
    <row r="44159" spans="16:26" x14ac:dyDescent="0.25">
      <c r="P44159" s="119"/>
      <c r="R44159" s="119"/>
      <c r="T44159" s="119"/>
      <c r="V44159" s="119"/>
      <c r="X44159" s="119"/>
      <c r="Z44159" s="119"/>
    </row>
    <row r="44160" spans="16:26" x14ac:dyDescent="0.25">
      <c r="P44160" s="120"/>
      <c r="R44160" s="120"/>
      <c r="T44160" s="120"/>
      <c r="V44160" s="120"/>
      <c r="X44160" s="120"/>
      <c r="Z44160" s="120"/>
    </row>
    <row r="44161" spans="16:26" x14ac:dyDescent="0.25">
      <c r="P44161" s="119"/>
      <c r="R44161" s="119"/>
      <c r="T44161" s="119"/>
      <c r="V44161" s="119"/>
      <c r="X44161" s="119"/>
      <c r="Z44161" s="119"/>
    </row>
    <row r="44162" spans="16:26" x14ac:dyDescent="0.25">
      <c r="P44162" s="119"/>
      <c r="R44162" s="119"/>
      <c r="T44162" s="119"/>
      <c r="V44162" s="119"/>
      <c r="X44162" s="119"/>
      <c r="Z44162" s="119"/>
    </row>
    <row r="44163" spans="16:26" x14ac:dyDescent="0.25">
      <c r="P44163" s="120"/>
      <c r="R44163" s="120"/>
      <c r="T44163" s="120"/>
      <c r="V44163" s="120"/>
      <c r="X44163" s="120"/>
      <c r="Z44163" s="120"/>
    </row>
    <row r="44164" spans="16:26" x14ac:dyDescent="0.25">
      <c r="P44164" s="119"/>
      <c r="R44164" s="119"/>
      <c r="T44164" s="119"/>
      <c r="V44164" s="119"/>
      <c r="X44164" s="119"/>
      <c r="Z44164" s="119"/>
    </row>
    <row r="44165" spans="16:26" x14ac:dyDescent="0.25">
      <c r="P44165" s="120"/>
      <c r="R44165" s="120"/>
      <c r="T44165" s="120"/>
      <c r="V44165" s="120"/>
      <c r="X44165" s="120"/>
      <c r="Z44165" s="120"/>
    </row>
    <row r="44166" spans="16:26" x14ac:dyDescent="0.25">
      <c r="P44166" s="119"/>
      <c r="R44166" s="119"/>
      <c r="T44166" s="119"/>
      <c r="V44166" s="119"/>
      <c r="X44166" s="119"/>
      <c r="Z44166" s="119"/>
    </row>
    <row r="44167" spans="16:26" x14ac:dyDescent="0.25">
      <c r="P44167" s="119"/>
      <c r="R44167" s="119"/>
      <c r="T44167" s="119"/>
      <c r="V44167" s="119"/>
      <c r="X44167" s="119"/>
      <c r="Z44167" s="119"/>
    </row>
    <row r="44168" spans="16:26" x14ac:dyDescent="0.25">
      <c r="P44168" s="119"/>
      <c r="R44168" s="119"/>
      <c r="T44168" s="119"/>
      <c r="V44168" s="119"/>
      <c r="X44168" s="119"/>
      <c r="Z44168" s="119"/>
    </row>
    <row r="44169" spans="16:26" x14ac:dyDescent="0.25">
      <c r="P44169" s="121"/>
      <c r="R44169" s="121"/>
      <c r="T44169" s="121"/>
      <c r="V44169" s="121"/>
      <c r="X44169" s="121"/>
      <c r="Z44169" s="121"/>
    </row>
    <row r="44170" spans="16:26" x14ac:dyDescent="0.25">
      <c r="P44170" s="121"/>
      <c r="R44170" s="121"/>
      <c r="T44170" s="121"/>
      <c r="V44170" s="121"/>
      <c r="X44170" s="121"/>
      <c r="Z44170" s="121"/>
    </row>
    <row r="44171" spans="16:26" x14ac:dyDescent="0.25">
      <c r="P44171" s="121"/>
      <c r="R44171" s="121"/>
      <c r="T44171" s="121"/>
      <c r="V44171" s="121"/>
      <c r="X44171" s="121"/>
      <c r="Z44171" s="121"/>
    </row>
    <row r="44172" spans="16:26" x14ac:dyDescent="0.25">
      <c r="P44172" s="121"/>
      <c r="R44172" s="121"/>
      <c r="T44172" s="121"/>
      <c r="V44172" s="121"/>
      <c r="X44172" s="121"/>
      <c r="Z44172" s="121"/>
    </row>
    <row r="44173" spans="16:26" x14ac:dyDescent="0.25">
      <c r="P44173" s="122"/>
      <c r="R44173" s="122"/>
      <c r="T44173" s="122"/>
      <c r="V44173" s="122"/>
      <c r="X44173" s="122"/>
      <c r="Z44173" s="122"/>
    </row>
    <row r="44174" spans="16:26" x14ac:dyDescent="0.25">
      <c r="P44174" s="118"/>
      <c r="R44174" s="118"/>
      <c r="T44174" s="118"/>
      <c r="V44174" s="118"/>
      <c r="X44174" s="118"/>
      <c r="Z44174" s="118"/>
    </row>
    <row r="44175" spans="16:26" x14ac:dyDescent="0.25">
      <c r="P44175" s="119"/>
      <c r="R44175" s="119"/>
      <c r="T44175" s="119"/>
      <c r="V44175" s="119"/>
      <c r="X44175" s="119"/>
      <c r="Z44175" s="119"/>
    </row>
    <row r="44176" spans="16:26" x14ac:dyDescent="0.25">
      <c r="P44176" s="119"/>
      <c r="R44176" s="119"/>
      <c r="T44176" s="119"/>
      <c r="V44176" s="119"/>
      <c r="X44176" s="119"/>
      <c r="Z44176" s="119"/>
    </row>
    <row r="44177" spans="16:26" x14ac:dyDescent="0.25">
      <c r="P44177" s="120"/>
      <c r="R44177" s="120"/>
      <c r="T44177" s="120"/>
      <c r="V44177" s="120"/>
      <c r="X44177" s="120"/>
      <c r="Z44177" s="120"/>
    </row>
    <row r="44178" spans="16:26" x14ac:dyDescent="0.25">
      <c r="P44178" s="119"/>
      <c r="R44178" s="119"/>
      <c r="T44178" s="119"/>
      <c r="V44178" s="119"/>
      <c r="X44178" s="119"/>
      <c r="Z44178" s="119"/>
    </row>
    <row r="44179" spans="16:26" x14ac:dyDescent="0.25">
      <c r="P44179" s="119"/>
      <c r="R44179" s="119"/>
      <c r="T44179" s="119"/>
      <c r="V44179" s="119"/>
      <c r="X44179" s="119"/>
      <c r="Z44179" s="119"/>
    </row>
    <row r="44180" spans="16:26" x14ac:dyDescent="0.25">
      <c r="P44180" s="120"/>
      <c r="R44180" s="120"/>
      <c r="T44180" s="120"/>
      <c r="V44180" s="120"/>
      <c r="X44180" s="120"/>
      <c r="Z44180" s="120"/>
    </row>
    <row r="44181" spans="16:26" x14ac:dyDescent="0.25">
      <c r="P44181" s="119"/>
      <c r="R44181" s="119"/>
      <c r="T44181" s="119"/>
      <c r="V44181" s="119"/>
      <c r="X44181" s="119"/>
      <c r="Z44181" s="119"/>
    </row>
    <row r="44182" spans="16:26" x14ac:dyDescent="0.25">
      <c r="P44182" s="120"/>
      <c r="R44182" s="120"/>
      <c r="T44182" s="120"/>
      <c r="V44182" s="120"/>
      <c r="X44182" s="120"/>
      <c r="Z44182" s="120"/>
    </row>
    <row r="44183" spans="16:26" x14ac:dyDescent="0.25">
      <c r="P44183" s="119"/>
      <c r="R44183" s="119"/>
      <c r="T44183" s="119"/>
      <c r="V44183" s="119"/>
      <c r="X44183" s="119"/>
      <c r="Z44183" s="119"/>
    </row>
    <row r="44184" spans="16:26" x14ac:dyDescent="0.25">
      <c r="P44184" s="119"/>
      <c r="R44184" s="119"/>
      <c r="T44184" s="119"/>
      <c r="V44184" s="119"/>
      <c r="X44184" s="119"/>
      <c r="Z44184" s="119"/>
    </row>
    <row r="44185" spans="16:26" x14ac:dyDescent="0.25">
      <c r="P44185" s="119"/>
      <c r="R44185" s="119"/>
      <c r="T44185" s="119"/>
      <c r="V44185" s="119"/>
      <c r="X44185" s="119"/>
      <c r="Z44185" s="119"/>
    </row>
    <row r="44186" spans="16:26" x14ac:dyDescent="0.25">
      <c r="P44186" s="121"/>
      <c r="R44186" s="121"/>
      <c r="T44186" s="121"/>
      <c r="V44186" s="121"/>
      <c r="X44186" s="121"/>
      <c r="Z44186" s="121"/>
    </row>
    <row r="44187" spans="16:26" x14ac:dyDescent="0.25">
      <c r="P44187" s="121"/>
      <c r="R44187" s="121"/>
      <c r="T44187" s="121"/>
      <c r="V44187" s="121"/>
      <c r="X44187" s="121"/>
      <c r="Z44187" s="121"/>
    </row>
    <row r="44188" spans="16:26" x14ac:dyDescent="0.25">
      <c r="P44188" s="121"/>
      <c r="R44188" s="121"/>
      <c r="T44188" s="121"/>
      <c r="V44188" s="121"/>
      <c r="X44188" s="121"/>
      <c r="Z44188" s="121"/>
    </row>
    <row r="44189" spans="16:26" x14ac:dyDescent="0.25">
      <c r="P44189" s="121"/>
      <c r="R44189" s="121"/>
      <c r="T44189" s="121"/>
      <c r="V44189" s="121"/>
      <c r="X44189" s="121"/>
      <c r="Z44189" s="121"/>
    </row>
    <row r="44190" spans="16:26" x14ac:dyDescent="0.25">
      <c r="P44190" s="122"/>
      <c r="R44190" s="122"/>
      <c r="T44190" s="122"/>
      <c r="V44190" s="122"/>
      <c r="X44190" s="122"/>
      <c r="Z44190" s="122"/>
    </row>
    <row r="44191" spans="16:26" x14ac:dyDescent="0.25">
      <c r="P44191" s="118"/>
      <c r="R44191" s="118"/>
      <c r="T44191" s="118"/>
      <c r="V44191" s="118"/>
      <c r="X44191" s="118"/>
      <c r="Z44191" s="118"/>
    </row>
    <row r="44192" spans="16:26" x14ac:dyDescent="0.25">
      <c r="P44192" s="119"/>
      <c r="R44192" s="119"/>
      <c r="T44192" s="119"/>
      <c r="V44192" s="119"/>
      <c r="X44192" s="119"/>
      <c r="Z44192" s="119"/>
    </row>
    <row r="44193" spans="16:26" x14ac:dyDescent="0.25">
      <c r="P44193" s="119"/>
      <c r="R44193" s="119"/>
      <c r="T44193" s="119"/>
      <c r="V44193" s="119"/>
      <c r="X44193" s="119"/>
      <c r="Z44193" s="119"/>
    </row>
    <row r="44194" spans="16:26" x14ac:dyDescent="0.25">
      <c r="P44194" s="120"/>
      <c r="R44194" s="120"/>
      <c r="T44194" s="120"/>
      <c r="V44194" s="120"/>
      <c r="X44194" s="120"/>
      <c r="Z44194" s="120"/>
    </row>
    <row r="44195" spans="16:26" x14ac:dyDescent="0.25">
      <c r="P44195" s="119"/>
      <c r="R44195" s="119"/>
      <c r="T44195" s="119"/>
      <c r="V44195" s="119"/>
      <c r="X44195" s="119"/>
      <c r="Z44195" s="119"/>
    </row>
    <row r="44196" spans="16:26" x14ac:dyDescent="0.25">
      <c r="P44196" s="119"/>
      <c r="R44196" s="119"/>
      <c r="T44196" s="119"/>
      <c r="V44196" s="119"/>
      <c r="X44196" s="119"/>
      <c r="Z44196" s="119"/>
    </row>
    <row r="44197" spans="16:26" x14ac:dyDescent="0.25">
      <c r="P44197" s="120"/>
      <c r="R44197" s="120"/>
      <c r="T44197" s="120"/>
      <c r="V44197" s="120"/>
      <c r="X44197" s="120"/>
      <c r="Z44197" s="120"/>
    </row>
    <row r="44198" spans="16:26" x14ac:dyDescent="0.25">
      <c r="P44198" s="119"/>
      <c r="R44198" s="119"/>
      <c r="T44198" s="119"/>
      <c r="V44198" s="119"/>
      <c r="X44198" s="119"/>
      <c r="Z44198" s="119"/>
    </row>
    <row r="44199" spans="16:26" x14ac:dyDescent="0.25">
      <c r="P44199" s="120"/>
      <c r="R44199" s="120"/>
      <c r="T44199" s="120"/>
      <c r="V44199" s="120"/>
      <c r="X44199" s="120"/>
      <c r="Z44199" s="120"/>
    </row>
    <row r="44200" spans="16:26" x14ac:dyDescent="0.25">
      <c r="P44200" s="119"/>
      <c r="R44200" s="119"/>
      <c r="T44200" s="119"/>
      <c r="V44200" s="119"/>
      <c r="X44200" s="119"/>
      <c r="Z44200" s="119"/>
    </row>
    <row r="44201" spans="16:26" x14ac:dyDescent="0.25">
      <c r="P44201" s="119"/>
      <c r="R44201" s="119"/>
      <c r="T44201" s="119"/>
      <c r="V44201" s="119"/>
      <c r="X44201" s="119"/>
      <c r="Z44201" s="119"/>
    </row>
    <row r="44202" spans="16:26" x14ac:dyDescent="0.25">
      <c r="P44202" s="119"/>
      <c r="R44202" s="119"/>
      <c r="T44202" s="119"/>
      <c r="V44202" s="119"/>
      <c r="X44202" s="119"/>
      <c r="Z44202" s="119"/>
    </row>
    <row r="44203" spans="16:26" x14ac:dyDescent="0.25">
      <c r="P44203" s="121"/>
      <c r="R44203" s="121"/>
      <c r="T44203" s="121"/>
      <c r="V44203" s="121"/>
      <c r="X44203" s="121"/>
      <c r="Z44203" s="121"/>
    </row>
    <row r="44204" spans="16:26" x14ac:dyDescent="0.25">
      <c r="P44204" s="121"/>
      <c r="R44204" s="121"/>
      <c r="T44204" s="121"/>
      <c r="V44204" s="121"/>
      <c r="X44204" s="121"/>
      <c r="Z44204" s="121"/>
    </row>
    <row r="44205" spans="16:26" x14ac:dyDescent="0.25">
      <c r="P44205" s="121"/>
      <c r="R44205" s="121"/>
      <c r="T44205" s="121"/>
      <c r="V44205" s="121"/>
      <c r="X44205" s="121"/>
      <c r="Z44205" s="121"/>
    </row>
    <row r="44206" spans="16:26" x14ac:dyDescent="0.25">
      <c r="P44206" s="121"/>
      <c r="R44206" s="121"/>
      <c r="T44206" s="121"/>
      <c r="V44206" s="121"/>
      <c r="X44206" s="121"/>
      <c r="Z44206" s="121"/>
    </row>
    <row r="44207" spans="16:26" x14ac:dyDescent="0.25">
      <c r="P44207" s="122"/>
      <c r="R44207" s="122"/>
      <c r="T44207" s="122"/>
      <c r="V44207" s="122"/>
      <c r="X44207" s="122"/>
      <c r="Z44207" s="122"/>
    </row>
    <row r="44208" spans="16:26" x14ac:dyDescent="0.25">
      <c r="P44208" s="118"/>
      <c r="R44208" s="118"/>
      <c r="T44208" s="118"/>
      <c r="V44208" s="118"/>
      <c r="X44208" s="118"/>
      <c r="Z44208" s="118"/>
    </row>
    <row r="44209" spans="16:26" x14ac:dyDescent="0.25">
      <c r="P44209" s="119"/>
      <c r="R44209" s="119"/>
      <c r="T44209" s="119"/>
      <c r="V44209" s="119"/>
      <c r="X44209" s="119"/>
      <c r="Z44209" s="119"/>
    </row>
    <row r="44210" spans="16:26" x14ac:dyDescent="0.25">
      <c r="P44210" s="119"/>
      <c r="R44210" s="119"/>
      <c r="T44210" s="119"/>
      <c r="V44210" s="119"/>
      <c r="X44210" s="119"/>
      <c r="Z44210" s="119"/>
    </row>
    <row r="44211" spans="16:26" x14ac:dyDescent="0.25">
      <c r="P44211" s="120"/>
      <c r="R44211" s="120"/>
      <c r="T44211" s="120"/>
      <c r="V44211" s="120"/>
      <c r="X44211" s="120"/>
      <c r="Z44211" s="120"/>
    </row>
    <row r="44212" spans="16:26" x14ac:dyDescent="0.25">
      <c r="P44212" s="119"/>
      <c r="R44212" s="119"/>
      <c r="T44212" s="119"/>
      <c r="V44212" s="119"/>
      <c r="X44212" s="119"/>
      <c r="Z44212" s="119"/>
    </row>
    <row r="44213" spans="16:26" x14ac:dyDescent="0.25">
      <c r="P44213" s="119"/>
      <c r="R44213" s="119"/>
      <c r="T44213" s="119"/>
      <c r="V44213" s="119"/>
      <c r="X44213" s="119"/>
      <c r="Z44213" s="119"/>
    </row>
    <row r="44214" spans="16:26" x14ac:dyDescent="0.25">
      <c r="P44214" s="120"/>
      <c r="R44214" s="120"/>
      <c r="T44214" s="120"/>
      <c r="V44214" s="120"/>
      <c r="X44214" s="120"/>
      <c r="Z44214" s="120"/>
    </row>
    <row r="44215" spans="16:26" x14ac:dyDescent="0.25">
      <c r="P44215" s="119"/>
      <c r="R44215" s="119"/>
      <c r="T44215" s="119"/>
      <c r="V44215" s="119"/>
      <c r="X44215" s="119"/>
      <c r="Z44215" s="119"/>
    </row>
    <row r="44216" spans="16:26" x14ac:dyDescent="0.25">
      <c r="P44216" s="120"/>
      <c r="R44216" s="120"/>
      <c r="T44216" s="120"/>
      <c r="V44216" s="120"/>
      <c r="X44216" s="120"/>
      <c r="Z44216" s="120"/>
    </row>
    <row r="44217" spans="16:26" x14ac:dyDescent="0.25">
      <c r="P44217" s="119"/>
      <c r="R44217" s="119"/>
      <c r="T44217" s="119"/>
      <c r="V44217" s="119"/>
      <c r="X44217" s="119"/>
      <c r="Z44217" s="119"/>
    </row>
    <row r="44218" spans="16:26" x14ac:dyDescent="0.25">
      <c r="P44218" s="119"/>
      <c r="R44218" s="119"/>
      <c r="T44218" s="119"/>
      <c r="V44218" s="119"/>
      <c r="X44218" s="119"/>
      <c r="Z44218" s="119"/>
    </row>
    <row r="44219" spans="16:26" x14ac:dyDescent="0.25">
      <c r="P44219" s="119"/>
      <c r="R44219" s="119"/>
      <c r="T44219" s="119"/>
      <c r="V44219" s="119"/>
      <c r="X44219" s="119"/>
      <c r="Z44219" s="119"/>
    </row>
    <row r="44220" spans="16:26" x14ac:dyDescent="0.25">
      <c r="P44220" s="121"/>
      <c r="R44220" s="121"/>
      <c r="T44220" s="121"/>
      <c r="V44220" s="121"/>
      <c r="X44220" s="121"/>
      <c r="Z44220" s="121"/>
    </row>
    <row r="44221" spans="16:26" x14ac:dyDescent="0.25">
      <c r="P44221" s="121"/>
      <c r="R44221" s="121"/>
      <c r="T44221" s="121"/>
      <c r="V44221" s="121"/>
      <c r="X44221" s="121"/>
      <c r="Z44221" s="121"/>
    </row>
    <row r="44222" spans="16:26" x14ac:dyDescent="0.25">
      <c r="P44222" s="121"/>
      <c r="R44222" s="121"/>
      <c r="T44222" s="121"/>
      <c r="V44222" s="121"/>
      <c r="X44222" s="121"/>
      <c r="Z44222" s="121"/>
    </row>
    <row r="44223" spans="16:26" x14ac:dyDescent="0.25">
      <c r="P44223" s="121"/>
      <c r="R44223" s="121"/>
      <c r="T44223" s="121"/>
      <c r="V44223" s="121"/>
      <c r="X44223" s="121"/>
      <c r="Z44223" s="121"/>
    </row>
    <row r="44224" spans="16:26" x14ac:dyDescent="0.25">
      <c r="P44224" s="122"/>
      <c r="R44224" s="122"/>
      <c r="T44224" s="122"/>
      <c r="V44224" s="122"/>
      <c r="X44224" s="122"/>
      <c r="Z44224" s="122"/>
    </row>
    <row r="44225" spans="16:26" x14ac:dyDescent="0.25">
      <c r="P44225" s="118"/>
      <c r="R44225" s="118"/>
      <c r="T44225" s="118"/>
      <c r="V44225" s="118"/>
      <c r="X44225" s="118"/>
      <c r="Z44225" s="118"/>
    </row>
    <row r="44226" spans="16:26" x14ac:dyDescent="0.25">
      <c r="P44226" s="119"/>
      <c r="R44226" s="119"/>
      <c r="T44226" s="119"/>
      <c r="V44226" s="119"/>
      <c r="X44226" s="119"/>
      <c r="Z44226" s="119"/>
    </row>
    <row r="44227" spans="16:26" x14ac:dyDescent="0.25">
      <c r="P44227" s="119"/>
      <c r="R44227" s="119"/>
      <c r="T44227" s="119"/>
      <c r="V44227" s="119"/>
      <c r="X44227" s="119"/>
      <c r="Z44227" s="119"/>
    </row>
    <row r="44228" spans="16:26" x14ac:dyDescent="0.25">
      <c r="P44228" s="120"/>
      <c r="R44228" s="120"/>
      <c r="T44228" s="120"/>
      <c r="V44228" s="120"/>
      <c r="X44228" s="120"/>
      <c r="Z44228" s="120"/>
    </row>
    <row r="44229" spans="16:26" x14ac:dyDescent="0.25">
      <c r="P44229" s="119"/>
      <c r="R44229" s="119"/>
      <c r="T44229" s="119"/>
      <c r="V44229" s="119"/>
      <c r="X44229" s="119"/>
      <c r="Z44229" s="119"/>
    </row>
    <row r="44230" spans="16:26" x14ac:dyDescent="0.25">
      <c r="P44230" s="119"/>
      <c r="R44230" s="119"/>
      <c r="T44230" s="119"/>
      <c r="V44230" s="119"/>
      <c r="X44230" s="119"/>
      <c r="Z44230" s="119"/>
    </row>
    <row r="44231" spans="16:26" x14ac:dyDescent="0.25">
      <c r="P44231" s="120"/>
      <c r="R44231" s="120"/>
      <c r="T44231" s="120"/>
      <c r="V44231" s="120"/>
      <c r="X44231" s="120"/>
      <c r="Z44231" s="120"/>
    </row>
    <row r="44232" spans="16:26" x14ac:dyDescent="0.25">
      <c r="P44232" s="119"/>
      <c r="R44232" s="119"/>
      <c r="T44232" s="119"/>
      <c r="V44232" s="119"/>
      <c r="X44232" s="119"/>
      <c r="Z44232" s="119"/>
    </row>
    <row r="44233" spans="16:26" x14ac:dyDescent="0.25">
      <c r="P44233" s="120"/>
      <c r="R44233" s="120"/>
      <c r="T44233" s="120"/>
      <c r="V44233" s="120"/>
      <c r="X44233" s="120"/>
      <c r="Z44233" s="120"/>
    </row>
    <row r="44234" spans="16:26" x14ac:dyDescent="0.25">
      <c r="P44234" s="119"/>
      <c r="R44234" s="119"/>
      <c r="T44234" s="119"/>
      <c r="V44234" s="119"/>
      <c r="X44234" s="119"/>
      <c r="Z44234" s="119"/>
    </row>
    <row r="44235" spans="16:26" x14ac:dyDescent="0.25">
      <c r="P44235" s="119"/>
      <c r="R44235" s="119"/>
      <c r="T44235" s="119"/>
      <c r="V44235" s="119"/>
      <c r="X44235" s="119"/>
      <c r="Z44235" s="119"/>
    </row>
    <row r="44236" spans="16:26" x14ac:dyDescent="0.25">
      <c r="P44236" s="119"/>
      <c r="R44236" s="119"/>
      <c r="T44236" s="119"/>
      <c r="V44236" s="119"/>
      <c r="X44236" s="119"/>
      <c r="Z44236" s="119"/>
    </row>
    <row r="44237" spans="16:26" x14ac:dyDescent="0.25">
      <c r="P44237" s="121"/>
      <c r="R44237" s="121"/>
      <c r="T44237" s="121"/>
      <c r="V44237" s="121"/>
      <c r="X44237" s="121"/>
      <c r="Z44237" s="121"/>
    </row>
    <row r="44238" spans="16:26" x14ac:dyDescent="0.25">
      <c r="P44238" s="121"/>
      <c r="R44238" s="121"/>
      <c r="T44238" s="121"/>
      <c r="V44238" s="121"/>
      <c r="X44238" s="121"/>
      <c r="Z44238" s="121"/>
    </row>
    <row r="44239" spans="16:26" x14ac:dyDescent="0.25">
      <c r="P44239" s="121"/>
      <c r="R44239" s="121"/>
      <c r="T44239" s="121"/>
      <c r="V44239" s="121"/>
      <c r="X44239" s="121"/>
      <c r="Z44239" s="121"/>
    </row>
    <row r="44240" spans="16:26" x14ac:dyDescent="0.25">
      <c r="P44240" s="121"/>
      <c r="R44240" s="121"/>
      <c r="T44240" s="121"/>
      <c r="V44240" s="121"/>
      <c r="X44240" s="121"/>
      <c r="Z44240" s="121"/>
    </row>
    <row r="44241" spans="16:26" x14ac:dyDescent="0.25">
      <c r="P44241" s="122"/>
      <c r="R44241" s="122"/>
      <c r="T44241" s="122"/>
      <c r="V44241" s="122"/>
      <c r="X44241" s="122"/>
      <c r="Z44241" s="122"/>
    </row>
    <row r="44242" spans="16:26" x14ac:dyDescent="0.25">
      <c r="P44242" s="118"/>
      <c r="R44242" s="118"/>
      <c r="T44242" s="118"/>
      <c r="V44242" s="118"/>
      <c r="X44242" s="118"/>
      <c r="Z44242" s="118"/>
    </row>
    <row r="44243" spans="16:26" x14ac:dyDescent="0.25">
      <c r="P44243" s="119"/>
      <c r="R44243" s="119"/>
      <c r="T44243" s="119"/>
      <c r="V44243" s="119"/>
      <c r="X44243" s="119"/>
      <c r="Z44243" s="119"/>
    </row>
    <row r="44244" spans="16:26" x14ac:dyDescent="0.25">
      <c r="P44244" s="119"/>
      <c r="R44244" s="119"/>
      <c r="T44244" s="119"/>
      <c r="V44244" s="119"/>
      <c r="X44244" s="119"/>
      <c r="Z44244" s="119"/>
    </row>
    <row r="44245" spans="16:26" x14ac:dyDescent="0.25">
      <c r="P44245" s="120"/>
      <c r="R44245" s="120"/>
      <c r="T44245" s="120"/>
      <c r="V44245" s="120"/>
      <c r="X44245" s="120"/>
      <c r="Z44245" s="120"/>
    </row>
    <row r="44246" spans="16:26" x14ac:dyDescent="0.25">
      <c r="P44246" s="119"/>
      <c r="R44246" s="119"/>
      <c r="T44246" s="119"/>
      <c r="V44246" s="119"/>
      <c r="X44246" s="119"/>
      <c r="Z44246" s="119"/>
    </row>
    <row r="44247" spans="16:26" x14ac:dyDescent="0.25">
      <c r="P44247" s="119"/>
      <c r="R44247" s="119"/>
      <c r="T44247" s="119"/>
      <c r="V44247" s="119"/>
      <c r="X44247" s="119"/>
      <c r="Z44247" s="119"/>
    </row>
    <row r="44248" spans="16:26" x14ac:dyDescent="0.25">
      <c r="P44248" s="120"/>
      <c r="R44248" s="120"/>
      <c r="T44248" s="120"/>
      <c r="V44248" s="120"/>
      <c r="X44248" s="120"/>
      <c r="Z44248" s="120"/>
    </row>
    <row r="44249" spans="16:26" x14ac:dyDescent="0.25">
      <c r="P44249" s="119"/>
      <c r="R44249" s="119"/>
      <c r="T44249" s="119"/>
      <c r="V44249" s="119"/>
      <c r="X44249" s="119"/>
      <c r="Z44249" s="119"/>
    </row>
    <row r="44250" spans="16:26" x14ac:dyDescent="0.25">
      <c r="P44250" s="120"/>
      <c r="R44250" s="120"/>
      <c r="T44250" s="120"/>
      <c r="V44250" s="120"/>
      <c r="X44250" s="120"/>
      <c r="Z44250" s="120"/>
    </row>
    <row r="44251" spans="16:26" x14ac:dyDescent="0.25">
      <c r="P44251" s="119"/>
      <c r="R44251" s="119"/>
      <c r="T44251" s="119"/>
      <c r="V44251" s="119"/>
      <c r="X44251" s="119"/>
      <c r="Z44251" s="119"/>
    </row>
    <row r="44252" spans="16:26" x14ac:dyDescent="0.25">
      <c r="P44252" s="119"/>
      <c r="R44252" s="119"/>
      <c r="T44252" s="119"/>
      <c r="V44252" s="119"/>
      <c r="X44252" s="119"/>
      <c r="Z44252" s="119"/>
    </row>
    <row r="44253" spans="16:26" x14ac:dyDescent="0.25">
      <c r="P44253" s="119"/>
      <c r="R44253" s="119"/>
      <c r="T44253" s="119"/>
      <c r="V44253" s="119"/>
      <c r="X44253" s="119"/>
      <c r="Z44253" s="119"/>
    </row>
    <row r="44254" spans="16:26" x14ac:dyDescent="0.25">
      <c r="P44254" s="121"/>
      <c r="R44254" s="121"/>
      <c r="T44254" s="121"/>
      <c r="V44254" s="121"/>
      <c r="X44254" s="121"/>
      <c r="Z44254" s="121"/>
    </row>
    <row r="44255" spans="16:26" x14ac:dyDescent="0.25">
      <c r="P44255" s="121"/>
      <c r="R44255" s="121"/>
      <c r="T44255" s="121"/>
      <c r="V44255" s="121"/>
      <c r="X44255" s="121"/>
      <c r="Z44255" s="121"/>
    </row>
    <row r="44256" spans="16:26" x14ac:dyDescent="0.25">
      <c r="P44256" s="121"/>
      <c r="R44256" s="121"/>
      <c r="T44256" s="121"/>
      <c r="V44256" s="121"/>
      <c r="X44256" s="121"/>
      <c r="Z44256" s="121"/>
    </row>
    <row r="44257" spans="16:26" x14ac:dyDescent="0.25">
      <c r="P44257" s="121"/>
      <c r="R44257" s="121"/>
      <c r="T44257" s="121"/>
      <c r="V44257" s="121"/>
      <c r="X44257" s="121"/>
      <c r="Z44257" s="121"/>
    </row>
    <row r="44258" spans="16:26" x14ac:dyDescent="0.25">
      <c r="P44258" s="122"/>
      <c r="R44258" s="122"/>
      <c r="T44258" s="122"/>
      <c r="V44258" s="122"/>
      <c r="X44258" s="122"/>
      <c r="Z44258" s="122"/>
    </row>
    <row r="44259" spans="16:26" x14ac:dyDescent="0.25">
      <c r="P44259" s="118"/>
      <c r="R44259" s="118"/>
      <c r="T44259" s="118"/>
      <c r="V44259" s="118"/>
      <c r="X44259" s="118"/>
      <c r="Z44259" s="118"/>
    </row>
    <row r="44260" spans="16:26" x14ac:dyDescent="0.25">
      <c r="P44260" s="119"/>
      <c r="R44260" s="119"/>
      <c r="T44260" s="119"/>
      <c r="V44260" s="119"/>
      <c r="X44260" s="119"/>
      <c r="Z44260" s="119"/>
    </row>
    <row r="44261" spans="16:26" x14ac:dyDescent="0.25">
      <c r="P44261" s="119"/>
      <c r="R44261" s="119"/>
      <c r="T44261" s="119"/>
      <c r="V44261" s="119"/>
      <c r="X44261" s="119"/>
      <c r="Z44261" s="119"/>
    </row>
    <row r="44262" spans="16:26" x14ac:dyDescent="0.25">
      <c r="P44262" s="120"/>
      <c r="R44262" s="120"/>
      <c r="T44262" s="120"/>
      <c r="V44262" s="120"/>
      <c r="X44262" s="120"/>
      <c r="Z44262" s="120"/>
    </row>
    <row r="44263" spans="16:26" x14ac:dyDescent="0.25">
      <c r="P44263" s="119"/>
      <c r="R44263" s="119"/>
      <c r="T44263" s="119"/>
      <c r="V44263" s="119"/>
      <c r="X44263" s="119"/>
      <c r="Z44263" s="119"/>
    </row>
    <row r="44264" spans="16:26" x14ac:dyDescent="0.25">
      <c r="P44264" s="119"/>
      <c r="R44264" s="119"/>
      <c r="T44264" s="119"/>
      <c r="V44264" s="119"/>
      <c r="X44264" s="119"/>
      <c r="Z44264" s="119"/>
    </row>
    <row r="44265" spans="16:26" x14ac:dyDescent="0.25">
      <c r="P44265" s="120"/>
      <c r="R44265" s="120"/>
      <c r="T44265" s="120"/>
      <c r="V44265" s="120"/>
      <c r="X44265" s="120"/>
      <c r="Z44265" s="120"/>
    </row>
    <row r="44266" spans="16:26" x14ac:dyDescent="0.25">
      <c r="P44266" s="119"/>
      <c r="R44266" s="119"/>
      <c r="T44266" s="119"/>
      <c r="V44266" s="119"/>
      <c r="X44266" s="119"/>
      <c r="Z44266" s="119"/>
    </row>
    <row r="44267" spans="16:26" x14ac:dyDescent="0.25">
      <c r="P44267" s="120"/>
      <c r="R44267" s="120"/>
      <c r="T44267" s="120"/>
      <c r="V44267" s="120"/>
      <c r="X44267" s="120"/>
      <c r="Z44267" s="120"/>
    </row>
    <row r="44268" spans="16:26" x14ac:dyDescent="0.25">
      <c r="P44268" s="119"/>
      <c r="R44268" s="119"/>
      <c r="T44268" s="119"/>
      <c r="V44268" s="119"/>
      <c r="X44268" s="119"/>
      <c r="Z44268" s="119"/>
    </row>
    <row r="44269" spans="16:26" x14ac:dyDescent="0.25">
      <c r="P44269" s="119"/>
      <c r="R44269" s="119"/>
      <c r="T44269" s="119"/>
      <c r="V44269" s="119"/>
      <c r="X44269" s="119"/>
      <c r="Z44269" s="119"/>
    </row>
    <row r="44270" spans="16:26" x14ac:dyDescent="0.25">
      <c r="P44270" s="119"/>
      <c r="R44270" s="119"/>
      <c r="T44270" s="119"/>
      <c r="V44270" s="119"/>
      <c r="X44270" s="119"/>
      <c r="Z44270" s="119"/>
    </row>
    <row r="44271" spans="16:26" x14ac:dyDescent="0.25">
      <c r="P44271" s="121"/>
      <c r="R44271" s="121"/>
      <c r="T44271" s="121"/>
      <c r="V44271" s="121"/>
      <c r="X44271" s="121"/>
      <c r="Z44271" s="121"/>
    </row>
    <row r="44272" spans="16:26" x14ac:dyDescent="0.25">
      <c r="P44272" s="121"/>
      <c r="R44272" s="121"/>
      <c r="T44272" s="121"/>
      <c r="V44272" s="121"/>
      <c r="X44272" s="121"/>
      <c r="Z44272" s="121"/>
    </row>
    <row r="44273" spans="16:26" x14ac:dyDescent="0.25">
      <c r="P44273" s="121"/>
      <c r="R44273" s="121"/>
      <c r="T44273" s="121"/>
      <c r="V44273" s="121"/>
      <c r="X44273" s="121"/>
      <c r="Z44273" s="121"/>
    </row>
    <row r="44274" spans="16:26" x14ac:dyDescent="0.25">
      <c r="P44274" s="121"/>
      <c r="R44274" s="121"/>
      <c r="T44274" s="121"/>
      <c r="V44274" s="121"/>
      <c r="X44274" s="121"/>
      <c r="Z44274" s="121"/>
    </row>
    <row r="44275" spans="16:26" x14ac:dyDescent="0.25">
      <c r="P44275" s="122"/>
      <c r="R44275" s="122"/>
      <c r="T44275" s="122"/>
      <c r="V44275" s="122"/>
      <c r="X44275" s="122"/>
      <c r="Z44275" s="122"/>
    </row>
    <row r="44276" spans="16:26" x14ac:dyDescent="0.25">
      <c r="P44276" s="118"/>
      <c r="R44276" s="118"/>
      <c r="T44276" s="118"/>
      <c r="V44276" s="118"/>
      <c r="X44276" s="118"/>
      <c r="Z44276" s="118"/>
    </row>
    <row r="44277" spans="16:26" x14ac:dyDescent="0.25">
      <c r="P44277" s="119"/>
      <c r="R44277" s="119"/>
      <c r="T44277" s="119"/>
      <c r="V44277" s="119"/>
      <c r="X44277" s="119"/>
      <c r="Z44277" s="119"/>
    </row>
    <row r="44278" spans="16:26" x14ac:dyDescent="0.25">
      <c r="P44278" s="119"/>
      <c r="R44278" s="119"/>
      <c r="T44278" s="119"/>
      <c r="V44278" s="119"/>
      <c r="X44278" s="119"/>
      <c r="Z44278" s="119"/>
    </row>
    <row r="44279" spans="16:26" x14ac:dyDescent="0.25">
      <c r="P44279" s="120"/>
      <c r="R44279" s="120"/>
      <c r="T44279" s="120"/>
      <c r="V44279" s="120"/>
      <c r="X44279" s="120"/>
      <c r="Z44279" s="120"/>
    </row>
    <row r="44280" spans="16:26" x14ac:dyDescent="0.25">
      <c r="P44280" s="119"/>
      <c r="R44280" s="119"/>
      <c r="T44280" s="119"/>
      <c r="V44280" s="119"/>
      <c r="X44280" s="119"/>
      <c r="Z44280" s="119"/>
    </row>
    <row r="44281" spans="16:26" x14ac:dyDescent="0.25">
      <c r="P44281" s="119"/>
      <c r="R44281" s="119"/>
      <c r="T44281" s="119"/>
      <c r="V44281" s="119"/>
      <c r="X44281" s="119"/>
      <c r="Z44281" s="119"/>
    </row>
    <row r="44282" spans="16:26" x14ac:dyDescent="0.25">
      <c r="P44282" s="120"/>
      <c r="R44282" s="120"/>
      <c r="T44282" s="120"/>
      <c r="V44282" s="120"/>
      <c r="X44282" s="120"/>
      <c r="Z44282" s="120"/>
    </row>
    <row r="44283" spans="16:26" x14ac:dyDescent="0.25">
      <c r="P44283" s="119"/>
      <c r="R44283" s="119"/>
      <c r="T44283" s="119"/>
      <c r="V44283" s="119"/>
      <c r="X44283" s="119"/>
      <c r="Z44283" s="119"/>
    </row>
    <row r="44284" spans="16:26" x14ac:dyDescent="0.25">
      <c r="P44284" s="120"/>
      <c r="R44284" s="120"/>
      <c r="T44284" s="120"/>
      <c r="V44284" s="120"/>
      <c r="X44284" s="120"/>
      <c r="Z44284" s="120"/>
    </row>
    <row r="44285" spans="16:26" x14ac:dyDescent="0.25">
      <c r="P44285" s="119"/>
      <c r="R44285" s="119"/>
      <c r="T44285" s="119"/>
      <c r="V44285" s="119"/>
      <c r="X44285" s="119"/>
      <c r="Z44285" s="119"/>
    </row>
    <row r="44286" spans="16:26" x14ac:dyDescent="0.25">
      <c r="P44286" s="119"/>
      <c r="R44286" s="119"/>
      <c r="T44286" s="119"/>
      <c r="V44286" s="119"/>
      <c r="X44286" s="119"/>
      <c r="Z44286" s="119"/>
    </row>
    <row r="44287" spans="16:26" x14ac:dyDescent="0.25">
      <c r="P44287" s="119"/>
      <c r="R44287" s="119"/>
      <c r="T44287" s="119"/>
      <c r="V44287" s="119"/>
      <c r="X44287" s="119"/>
      <c r="Z44287" s="119"/>
    </row>
    <row r="44288" spans="16:26" x14ac:dyDescent="0.25">
      <c r="P44288" s="121"/>
      <c r="R44288" s="121"/>
      <c r="T44288" s="121"/>
      <c r="V44288" s="121"/>
      <c r="X44288" s="121"/>
      <c r="Z44288" s="121"/>
    </row>
    <row r="44289" spans="16:26" x14ac:dyDescent="0.25">
      <c r="P44289" s="121"/>
      <c r="R44289" s="121"/>
      <c r="T44289" s="121"/>
      <c r="V44289" s="121"/>
      <c r="X44289" s="121"/>
      <c r="Z44289" s="121"/>
    </row>
    <row r="44290" spans="16:26" x14ac:dyDescent="0.25">
      <c r="P44290" s="121"/>
      <c r="R44290" s="121"/>
      <c r="T44290" s="121"/>
      <c r="V44290" s="121"/>
      <c r="X44290" s="121"/>
      <c r="Z44290" s="121"/>
    </row>
    <row r="44291" spans="16:26" x14ac:dyDescent="0.25">
      <c r="P44291" s="121"/>
      <c r="R44291" s="121"/>
      <c r="T44291" s="121"/>
      <c r="V44291" s="121"/>
      <c r="X44291" s="121"/>
      <c r="Z44291" s="121"/>
    </row>
    <row r="44292" spans="16:26" x14ac:dyDescent="0.25">
      <c r="P44292" s="122"/>
      <c r="R44292" s="122"/>
      <c r="T44292" s="122"/>
      <c r="V44292" s="122"/>
      <c r="X44292" s="122"/>
      <c r="Z44292" s="122"/>
    </row>
    <row r="44293" spans="16:26" x14ac:dyDescent="0.25">
      <c r="P44293" s="118"/>
      <c r="R44293" s="118"/>
      <c r="T44293" s="118"/>
      <c r="V44293" s="118"/>
      <c r="X44293" s="118"/>
      <c r="Z44293" s="118"/>
    </row>
    <row r="44294" spans="16:26" x14ac:dyDescent="0.25">
      <c r="P44294" s="119"/>
      <c r="R44294" s="119"/>
      <c r="T44294" s="119"/>
      <c r="V44294" s="119"/>
      <c r="X44294" s="119"/>
      <c r="Z44294" s="119"/>
    </row>
    <row r="44295" spans="16:26" x14ac:dyDescent="0.25">
      <c r="P44295" s="119"/>
      <c r="R44295" s="119"/>
      <c r="T44295" s="119"/>
      <c r="V44295" s="119"/>
      <c r="X44295" s="119"/>
      <c r="Z44295" s="119"/>
    </row>
    <row r="44296" spans="16:26" x14ac:dyDescent="0.25">
      <c r="P44296" s="120"/>
      <c r="R44296" s="120"/>
      <c r="T44296" s="120"/>
      <c r="V44296" s="120"/>
      <c r="X44296" s="120"/>
      <c r="Z44296" s="120"/>
    </row>
    <row r="44297" spans="16:26" x14ac:dyDescent="0.25">
      <c r="P44297" s="119"/>
      <c r="R44297" s="119"/>
      <c r="T44297" s="119"/>
      <c r="V44297" s="119"/>
      <c r="X44297" s="119"/>
      <c r="Z44297" s="119"/>
    </row>
    <row r="44298" spans="16:26" x14ac:dyDescent="0.25">
      <c r="P44298" s="119"/>
      <c r="R44298" s="119"/>
      <c r="T44298" s="119"/>
      <c r="V44298" s="119"/>
      <c r="X44298" s="119"/>
      <c r="Z44298" s="119"/>
    </row>
    <row r="44299" spans="16:26" x14ac:dyDescent="0.25">
      <c r="P44299" s="120"/>
      <c r="R44299" s="120"/>
      <c r="T44299" s="120"/>
      <c r="V44299" s="120"/>
      <c r="X44299" s="120"/>
      <c r="Z44299" s="120"/>
    </row>
    <row r="44300" spans="16:26" x14ac:dyDescent="0.25">
      <c r="P44300" s="119"/>
      <c r="R44300" s="119"/>
      <c r="T44300" s="119"/>
      <c r="V44300" s="119"/>
      <c r="X44300" s="119"/>
      <c r="Z44300" s="119"/>
    </row>
    <row r="44301" spans="16:26" x14ac:dyDescent="0.25">
      <c r="P44301" s="120"/>
      <c r="R44301" s="120"/>
      <c r="T44301" s="120"/>
      <c r="V44301" s="120"/>
      <c r="X44301" s="120"/>
      <c r="Z44301" s="120"/>
    </row>
    <row r="44302" spans="16:26" x14ac:dyDescent="0.25">
      <c r="P44302" s="119"/>
      <c r="R44302" s="119"/>
      <c r="T44302" s="119"/>
      <c r="V44302" s="119"/>
      <c r="X44302" s="119"/>
      <c r="Z44302" s="119"/>
    </row>
    <row r="44303" spans="16:26" x14ac:dyDescent="0.25">
      <c r="P44303" s="119"/>
      <c r="R44303" s="119"/>
      <c r="T44303" s="119"/>
      <c r="V44303" s="119"/>
      <c r="X44303" s="119"/>
      <c r="Z44303" s="119"/>
    </row>
    <row r="44304" spans="16:26" x14ac:dyDescent="0.25">
      <c r="P44304" s="119"/>
      <c r="R44304" s="119"/>
      <c r="T44304" s="119"/>
      <c r="V44304" s="119"/>
      <c r="X44304" s="119"/>
      <c r="Z44304" s="119"/>
    </row>
    <row r="44305" spans="16:26" x14ac:dyDescent="0.25">
      <c r="P44305" s="121"/>
      <c r="R44305" s="121"/>
      <c r="T44305" s="121"/>
      <c r="V44305" s="121"/>
      <c r="X44305" s="121"/>
      <c r="Z44305" s="121"/>
    </row>
    <row r="44306" spans="16:26" x14ac:dyDescent="0.25">
      <c r="P44306" s="121"/>
      <c r="R44306" s="121"/>
      <c r="T44306" s="121"/>
      <c r="V44306" s="121"/>
      <c r="X44306" s="121"/>
      <c r="Z44306" s="121"/>
    </row>
    <row r="44307" spans="16:26" x14ac:dyDescent="0.25">
      <c r="P44307" s="121"/>
      <c r="R44307" s="121"/>
      <c r="T44307" s="121"/>
      <c r="V44307" s="121"/>
      <c r="X44307" s="121"/>
      <c r="Z44307" s="121"/>
    </row>
    <row r="44308" spans="16:26" x14ac:dyDescent="0.25">
      <c r="P44308" s="121"/>
      <c r="R44308" s="121"/>
      <c r="T44308" s="121"/>
      <c r="V44308" s="121"/>
      <c r="X44308" s="121"/>
      <c r="Z44308" s="121"/>
    </row>
    <row r="44309" spans="16:26" x14ac:dyDescent="0.25">
      <c r="P44309" s="122"/>
      <c r="R44309" s="122"/>
      <c r="T44309" s="122"/>
      <c r="V44309" s="122"/>
      <c r="X44309" s="122"/>
      <c r="Z44309" s="122"/>
    </row>
    <row r="44310" spans="16:26" x14ac:dyDescent="0.25">
      <c r="P44310" s="118"/>
      <c r="R44310" s="118"/>
      <c r="T44310" s="118"/>
      <c r="V44310" s="118"/>
      <c r="X44310" s="118"/>
      <c r="Z44310" s="118"/>
    </row>
    <row r="44311" spans="16:26" x14ac:dyDescent="0.25">
      <c r="P44311" s="119"/>
      <c r="R44311" s="119"/>
      <c r="T44311" s="119"/>
      <c r="V44311" s="119"/>
      <c r="X44311" s="119"/>
      <c r="Z44311" s="119"/>
    </row>
    <row r="44312" spans="16:26" x14ac:dyDescent="0.25">
      <c r="P44312" s="119"/>
      <c r="R44312" s="119"/>
      <c r="T44312" s="119"/>
      <c r="V44312" s="119"/>
      <c r="X44312" s="119"/>
      <c r="Z44312" s="119"/>
    </row>
    <row r="44313" spans="16:26" x14ac:dyDescent="0.25">
      <c r="P44313" s="120"/>
      <c r="R44313" s="120"/>
      <c r="T44313" s="120"/>
      <c r="V44313" s="120"/>
      <c r="X44313" s="120"/>
      <c r="Z44313" s="120"/>
    </row>
    <row r="44314" spans="16:26" x14ac:dyDescent="0.25">
      <c r="P44314" s="119"/>
      <c r="R44314" s="119"/>
      <c r="T44314" s="119"/>
      <c r="V44314" s="119"/>
      <c r="X44314" s="119"/>
      <c r="Z44314" s="119"/>
    </row>
    <row r="44315" spans="16:26" x14ac:dyDescent="0.25">
      <c r="P44315" s="119"/>
      <c r="R44315" s="119"/>
      <c r="T44315" s="119"/>
      <c r="V44315" s="119"/>
      <c r="X44315" s="119"/>
      <c r="Z44315" s="119"/>
    </row>
    <row r="44316" spans="16:26" x14ac:dyDescent="0.25">
      <c r="P44316" s="120"/>
      <c r="R44316" s="120"/>
      <c r="T44316" s="120"/>
      <c r="V44316" s="120"/>
      <c r="X44316" s="120"/>
      <c r="Z44316" s="120"/>
    </row>
    <row r="44317" spans="16:26" x14ac:dyDescent="0.25">
      <c r="P44317" s="119"/>
      <c r="R44317" s="119"/>
      <c r="T44317" s="119"/>
      <c r="V44317" s="119"/>
      <c r="X44317" s="119"/>
      <c r="Z44317" s="119"/>
    </row>
    <row r="44318" spans="16:26" x14ac:dyDescent="0.25">
      <c r="P44318" s="120"/>
      <c r="R44318" s="120"/>
      <c r="T44318" s="120"/>
      <c r="V44318" s="120"/>
      <c r="X44318" s="120"/>
      <c r="Z44318" s="120"/>
    </row>
    <row r="44319" spans="16:26" x14ac:dyDescent="0.25">
      <c r="P44319" s="119"/>
      <c r="R44319" s="119"/>
      <c r="T44319" s="119"/>
      <c r="V44319" s="119"/>
      <c r="X44319" s="119"/>
      <c r="Z44319" s="119"/>
    </row>
    <row r="44320" spans="16:26" x14ac:dyDescent="0.25">
      <c r="P44320" s="119"/>
      <c r="R44320" s="119"/>
      <c r="T44320" s="119"/>
      <c r="V44320" s="119"/>
      <c r="X44320" s="119"/>
      <c r="Z44320" s="119"/>
    </row>
    <row r="44321" spans="16:26" x14ac:dyDescent="0.25">
      <c r="P44321" s="119"/>
      <c r="R44321" s="119"/>
      <c r="T44321" s="119"/>
      <c r="V44321" s="119"/>
      <c r="X44321" s="119"/>
      <c r="Z44321" s="119"/>
    </row>
    <row r="44322" spans="16:26" x14ac:dyDescent="0.25">
      <c r="P44322" s="121"/>
      <c r="R44322" s="121"/>
      <c r="T44322" s="121"/>
      <c r="V44322" s="121"/>
      <c r="X44322" s="121"/>
      <c r="Z44322" s="121"/>
    </row>
    <row r="44323" spans="16:26" x14ac:dyDescent="0.25">
      <c r="P44323" s="121"/>
      <c r="R44323" s="121"/>
      <c r="T44323" s="121"/>
      <c r="V44323" s="121"/>
      <c r="X44323" s="121"/>
      <c r="Z44323" s="121"/>
    </row>
    <row r="44324" spans="16:26" x14ac:dyDescent="0.25">
      <c r="P44324" s="121"/>
      <c r="R44324" s="121"/>
      <c r="T44324" s="121"/>
      <c r="V44324" s="121"/>
      <c r="X44324" s="121"/>
      <c r="Z44324" s="121"/>
    </row>
    <row r="44325" spans="16:26" x14ac:dyDescent="0.25">
      <c r="P44325" s="121"/>
      <c r="R44325" s="121"/>
      <c r="T44325" s="121"/>
      <c r="V44325" s="121"/>
      <c r="X44325" s="121"/>
      <c r="Z44325" s="121"/>
    </row>
    <row r="44326" spans="16:26" x14ac:dyDescent="0.25">
      <c r="P44326" s="122"/>
      <c r="R44326" s="122"/>
      <c r="T44326" s="122"/>
      <c r="V44326" s="122"/>
      <c r="X44326" s="122"/>
      <c r="Z44326" s="122"/>
    </row>
    <row r="44327" spans="16:26" x14ac:dyDescent="0.25">
      <c r="P44327" s="118"/>
      <c r="R44327" s="118"/>
      <c r="T44327" s="118"/>
      <c r="V44327" s="118"/>
      <c r="X44327" s="118"/>
      <c r="Z44327" s="118"/>
    </row>
    <row r="44328" spans="16:26" x14ac:dyDescent="0.25">
      <c r="P44328" s="119"/>
      <c r="R44328" s="119"/>
      <c r="T44328" s="119"/>
      <c r="V44328" s="119"/>
      <c r="X44328" s="119"/>
      <c r="Z44328" s="119"/>
    </row>
    <row r="44329" spans="16:26" x14ac:dyDescent="0.25">
      <c r="P44329" s="119"/>
      <c r="R44329" s="119"/>
      <c r="T44329" s="119"/>
      <c r="V44329" s="119"/>
      <c r="X44329" s="119"/>
      <c r="Z44329" s="119"/>
    </row>
    <row r="44330" spans="16:26" x14ac:dyDescent="0.25">
      <c r="P44330" s="120"/>
      <c r="R44330" s="120"/>
      <c r="T44330" s="120"/>
      <c r="V44330" s="120"/>
      <c r="X44330" s="120"/>
      <c r="Z44330" s="120"/>
    </row>
    <row r="44331" spans="16:26" x14ac:dyDescent="0.25">
      <c r="P44331" s="119"/>
      <c r="R44331" s="119"/>
      <c r="T44331" s="119"/>
      <c r="V44331" s="119"/>
      <c r="X44331" s="119"/>
      <c r="Z44331" s="119"/>
    </row>
    <row r="44332" spans="16:26" x14ac:dyDescent="0.25">
      <c r="P44332" s="119"/>
      <c r="R44332" s="119"/>
      <c r="T44332" s="119"/>
      <c r="V44332" s="119"/>
      <c r="X44332" s="119"/>
      <c r="Z44332" s="119"/>
    </row>
    <row r="44333" spans="16:26" x14ac:dyDescent="0.25">
      <c r="P44333" s="120"/>
      <c r="R44333" s="120"/>
      <c r="T44333" s="120"/>
      <c r="V44333" s="120"/>
      <c r="X44333" s="120"/>
      <c r="Z44333" s="120"/>
    </row>
    <row r="44334" spans="16:26" x14ac:dyDescent="0.25">
      <c r="P44334" s="119"/>
      <c r="R44334" s="119"/>
      <c r="T44334" s="119"/>
      <c r="V44334" s="119"/>
      <c r="X44334" s="119"/>
      <c r="Z44334" s="119"/>
    </row>
    <row r="44335" spans="16:26" x14ac:dyDescent="0.25">
      <c r="P44335" s="120"/>
      <c r="R44335" s="120"/>
      <c r="T44335" s="120"/>
      <c r="V44335" s="120"/>
      <c r="X44335" s="120"/>
      <c r="Z44335" s="120"/>
    </row>
    <row r="44336" spans="16:26" x14ac:dyDescent="0.25">
      <c r="P44336" s="119"/>
      <c r="R44336" s="119"/>
      <c r="T44336" s="119"/>
      <c r="V44336" s="119"/>
      <c r="X44336" s="119"/>
      <c r="Z44336" s="119"/>
    </row>
    <row r="44337" spans="16:26" x14ac:dyDescent="0.25">
      <c r="P44337" s="119"/>
      <c r="R44337" s="119"/>
      <c r="T44337" s="119"/>
      <c r="V44337" s="119"/>
      <c r="X44337" s="119"/>
      <c r="Z44337" s="119"/>
    </row>
    <row r="44338" spans="16:26" x14ac:dyDescent="0.25">
      <c r="P44338" s="119"/>
      <c r="R44338" s="119"/>
      <c r="T44338" s="119"/>
      <c r="V44338" s="119"/>
      <c r="X44338" s="119"/>
      <c r="Z44338" s="119"/>
    </row>
    <row r="44339" spans="16:26" x14ac:dyDescent="0.25">
      <c r="P44339" s="121"/>
      <c r="R44339" s="121"/>
      <c r="T44339" s="121"/>
      <c r="V44339" s="121"/>
      <c r="X44339" s="121"/>
      <c r="Z44339" s="121"/>
    </row>
    <row r="44340" spans="16:26" x14ac:dyDescent="0.25">
      <c r="P44340" s="121"/>
      <c r="R44340" s="121"/>
      <c r="T44340" s="121"/>
      <c r="V44340" s="121"/>
      <c r="X44340" s="121"/>
      <c r="Z44340" s="121"/>
    </row>
    <row r="44341" spans="16:26" x14ac:dyDescent="0.25">
      <c r="P44341" s="121"/>
      <c r="R44341" s="121"/>
      <c r="T44341" s="121"/>
      <c r="V44341" s="121"/>
      <c r="X44341" s="121"/>
      <c r="Z44341" s="121"/>
    </row>
    <row r="44342" spans="16:26" x14ac:dyDescent="0.25">
      <c r="P44342" s="121"/>
      <c r="R44342" s="121"/>
      <c r="T44342" s="121"/>
      <c r="V44342" s="121"/>
      <c r="X44342" s="121"/>
      <c r="Z44342" s="121"/>
    </row>
    <row r="44343" spans="16:26" x14ac:dyDescent="0.25">
      <c r="P44343" s="122"/>
      <c r="R44343" s="122"/>
      <c r="T44343" s="122"/>
      <c r="V44343" s="122"/>
      <c r="X44343" s="122"/>
      <c r="Z44343" s="122"/>
    </row>
    <row r="44344" spans="16:26" x14ac:dyDescent="0.25">
      <c r="P44344" s="118"/>
      <c r="R44344" s="118"/>
      <c r="T44344" s="118"/>
      <c r="V44344" s="118"/>
      <c r="X44344" s="118"/>
      <c r="Z44344" s="118"/>
    </row>
    <row r="44345" spans="16:26" x14ac:dyDescent="0.25">
      <c r="P44345" s="119"/>
      <c r="R44345" s="119"/>
      <c r="T44345" s="119"/>
      <c r="V44345" s="119"/>
      <c r="X44345" s="119"/>
      <c r="Z44345" s="119"/>
    </row>
    <row r="44346" spans="16:26" x14ac:dyDescent="0.25">
      <c r="P44346" s="119"/>
      <c r="R44346" s="119"/>
      <c r="T44346" s="119"/>
      <c r="V44346" s="119"/>
      <c r="X44346" s="119"/>
      <c r="Z44346" s="119"/>
    </row>
    <row r="44347" spans="16:26" x14ac:dyDescent="0.25">
      <c r="P44347" s="120"/>
      <c r="R44347" s="120"/>
      <c r="T44347" s="120"/>
      <c r="V44347" s="120"/>
      <c r="X44347" s="120"/>
      <c r="Z44347" s="120"/>
    </row>
    <row r="44348" spans="16:26" x14ac:dyDescent="0.25">
      <c r="P44348" s="119"/>
      <c r="R44348" s="119"/>
      <c r="T44348" s="119"/>
      <c r="V44348" s="119"/>
      <c r="X44348" s="119"/>
      <c r="Z44348" s="119"/>
    </row>
    <row r="44349" spans="16:26" x14ac:dyDescent="0.25">
      <c r="P44349" s="119"/>
      <c r="R44349" s="119"/>
      <c r="T44349" s="119"/>
      <c r="V44349" s="119"/>
      <c r="X44349" s="119"/>
      <c r="Z44349" s="119"/>
    </row>
    <row r="44350" spans="16:26" x14ac:dyDescent="0.25">
      <c r="P44350" s="120"/>
      <c r="R44350" s="120"/>
      <c r="T44350" s="120"/>
      <c r="V44350" s="120"/>
      <c r="X44350" s="120"/>
      <c r="Z44350" s="120"/>
    </row>
    <row r="44351" spans="16:26" x14ac:dyDescent="0.25">
      <c r="P44351" s="119"/>
      <c r="R44351" s="119"/>
      <c r="T44351" s="119"/>
      <c r="V44351" s="119"/>
      <c r="X44351" s="119"/>
      <c r="Z44351" s="119"/>
    </row>
    <row r="44352" spans="16:26" x14ac:dyDescent="0.25">
      <c r="P44352" s="120"/>
      <c r="R44352" s="120"/>
      <c r="T44352" s="120"/>
      <c r="V44352" s="120"/>
      <c r="X44352" s="120"/>
      <c r="Z44352" s="120"/>
    </row>
    <row r="44353" spans="16:26" x14ac:dyDescent="0.25">
      <c r="P44353" s="119"/>
      <c r="R44353" s="119"/>
      <c r="T44353" s="119"/>
      <c r="V44353" s="119"/>
      <c r="X44353" s="119"/>
      <c r="Z44353" s="119"/>
    </row>
    <row r="44354" spans="16:26" x14ac:dyDescent="0.25">
      <c r="P44354" s="119"/>
      <c r="R44354" s="119"/>
      <c r="T44354" s="119"/>
      <c r="V44354" s="119"/>
      <c r="X44354" s="119"/>
      <c r="Z44354" s="119"/>
    </row>
    <row r="44355" spans="16:26" x14ac:dyDescent="0.25">
      <c r="P44355" s="119"/>
      <c r="R44355" s="119"/>
      <c r="T44355" s="119"/>
      <c r="V44355" s="119"/>
      <c r="X44355" s="119"/>
      <c r="Z44355" s="119"/>
    </row>
    <row r="44356" spans="16:26" x14ac:dyDescent="0.25">
      <c r="P44356" s="121"/>
      <c r="R44356" s="121"/>
      <c r="T44356" s="121"/>
      <c r="V44356" s="121"/>
      <c r="X44356" s="121"/>
      <c r="Z44356" s="121"/>
    </row>
    <row r="44357" spans="16:26" x14ac:dyDescent="0.25">
      <c r="P44357" s="121"/>
      <c r="R44357" s="121"/>
      <c r="T44357" s="121"/>
      <c r="V44357" s="121"/>
      <c r="X44357" s="121"/>
      <c r="Z44357" s="121"/>
    </row>
    <row r="44358" spans="16:26" x14ac:dyDescent="0.25">
      <c r="P44358" s="121"/>
      <c r="R44358" s="121"/>
      <c r="T44358" s="121"/>
      <c r="V44358" s="121"/>
      <c r="X44358" s="121"/>
      <c r="Z44358" s="121"/>
    </row>
    <row r="44359" spans="16:26" x14ac:dyDescent="0.25">
      <c r="P44359" s="121"/>
      <c r="R44359" s="121"/>
      <c r="T44359" s="121"/>
      <c r="V44359" s="121"/>
      <c r="X44359" s="121"/>
      <c r="Z44359" s="121"/>
    </row>
    <row r="44360" spans="16:26" x14ac:dyDescent="0.25">
      <c r="P44360" s="122"/>
      <c r="R44360" s="122"/>
      <c r="T44360" s="122"/>
      <c r="V44360" s="122"/>
      <c r="X44360" s="122"/>
      <c r="Z44360" s="122"/>
    </row>
    <row r="44361" spans="16:26" x14ac:dyDescent="0.25">
      <c r="P44361" s="118"/>
      <c r="R44361" s="118"/>
      <c r="T44361" s="118"/>
      <c r="V44361" s="118"/>
      <c r="X44361" s="118"/>
      <c r="Z44361" s="118"/>
    </row>
    <row r="44362" spans="16:26" x14ac:dyDescent="0.25">
      <c r="P44362" s="119"/>
      <c r="R44362" s="119"/>
      <c r="T44362" s="119"/>
      <c r="V44362" s="119"/>
      <c r="X44362" s="119"/>
      <c r="Z44362" s="119"/>
    </row>
    <row r="44363" spans="16:26" x14ac:dyDescent="0.25">
      <c r="P44363" s="119"/>
      <c r="R44363" s="119"/>
      <c r="T44363" s="119"/>
      <c r="V44363" s="119"/>
      <c r="X44363" s="119"/>
      <c r="Z44363" s="119"/>
    </row>
    <row r="44364" spans="16:26" x14ac:dyDescent="0.25">
      <c r="P44364" s="120"/>
      <c r="R44364" s="120"/>
      <c r="T44364" s="120"/>
      <c r="V44364" s="120"/>
      <c r="X44364" s="120"/>
      <c r="Z44364" s="120"/>
    </row>
    <row r="44365" spans="16:26" x14ac:dyDescent="0.25">
      <c r="P44365" s="119"/>
      <c r="R44365" s="119"/>
      <c r="T44365" s="119"/>
      <c r="V44365" s="119"/>
      <c r="X44365" s="119"/>
      <c r="Z44365" s="119"/>
    </row>
    <row r="44366" spans="16:26" x14ac:dyDescent="0.25">
      <c r="P44366" s="119"/>
      <c r="R44366" s="119"/>
      <c r="T44366" s="119"/>
      <c r="V44366" s="119"/>
      <c r="X44366" s="119"/>
      <c r="Z44366" s="119"/>
    </row>
    <row r="44367" spans="16:26" x14ac:dyDescent="0.25">
      <c r="P44367" s="120"/>
      <c r="R44367" s="120"/>
      <c r="T44367" s="120"/>
      <c r="V44367" s="120"/>
      <c r="X44367" s="120"/>
      <c r="Z44367" s="120"/>
    </row>
    <row r="44368" spans="16:26" x14ac:dyDescent="0.25">
      <c r="P44368" s="119"/>
      <c r="R44368" s="119"/>
      <c r="T44368" s="119"/>
      <c r="V44368" s="119"/>
      <c r="X44368" s="119"/>
      <c r="Z44368" s="119"/>
    </row>
    <row r="44369" spans="16:26" x14ac:dyDescent="0.25">
      <c r="P44369" s="120"/>
      <c r="R44369" s="120"/>
      <c r="T44369" s="120"/>
      <c r="V44369" s="120"/>
      <c r="X44369" s="120"/>
      <c r="Z44369" s="120"/>
    </row>
    <row r="44370" spans="16:26" x14ac:dyDescent="0.25">
      <c r="P44370" s="119"/>
      <c r="R44370" s="119"/>
      <c r="T44370" s="119"/>
      <c r="V44370" s="119"/>
      <c r="X44370" s="119"/>
      <c r="Z44370" s="119"/>
    </row>
    <row r="44371" spans="16:26" x14ac:dyDescent="0.25">
      <c r="P44371" s="119"/>
      <c r="R44371" s="119"/>
      <c r="T44371" s="119"/>
      <c r="V44371" s="119"/>
      <c r="X44371" s="119"/>
      <c r="Z44371" s="119"/>
    </row>
    <row r="44372" spans="16:26" x14ac:dyDescent="0.25">
      <c r="P44372" s="119"/>
      <c r="R44372" s="119"/>
      <c r="T44372" s="119"/>
      <c r="V44372" s="119"/>
      <c r="X44372" s="119"/>
      <c r="Z44372" s="119"/>
    </row>
    <row r="44373" spans="16:26" x14ac:dyDescent="0.25">
      <c r="P44373" s="121"/>
      <c r="R44373" s="121"/>
      <c r="T44373" s="121"/>
      <c r="V44373" s="121"/>
      <c r="X44373" s="121"/>
      <c r="Z44373" s="121"/>
    </row>
    <row r="44374" spans="16:26" x14ac:dyDescent="0.25">
      <c r="P44374" s="121"/>
      <c r="R44374" s="121"/>
      <c r="T44374" s="121"/>
      <c r="V44374" s="121"/>
      <c r="X44374" s="121"/>
      <c r="Z44374" s="121"/>
    </row>
    <row r="44375" spans="16:26" x14ac:dyDescent="0.25">
      <c r="P44375" s="121"/>
      <c r="R44375" s="121"/>
      <c r="T44375" s="121"/>
      <c r="V44375" s="121"/>
      <c r="X44375" s="121"/>
      <c r="Z44375" s="121"/>
    </row>
    <row r="44376" spans="16:26" x14ac:dyDescent="0.25">
      <c r="P44376" s="121"/>
      <c r="R44376" s="121"/>
      <c r="T44376" s="121"/>
      <c r="V44376" s="121"/>
      <c r="X44376" s="121"/>
      <c r="Z44376" s="121"/>
    </row>
    <row r="44377" spans="16:26" x14ac:dyDescent="0.25">
      <c r="P44377" s="122"/>
      <c r="R44377" s="122"/>
      <c r="T44377" s="122"/>
      <c r="V44377" s="122"/>
      <c r="X44377" s="122"/>
      <c r="Z44377" s="122"/>
    </row>
    <row r="44378" spans="16:26" x14ac:dyDescent="0.25">
      <c r="P44378" s="118"/>
      <c r="R44378" s="118"/>
      <c r="T44378" s="118"/>
      <c r="V44378" s="118"/>
      <c r="X44378" s="118"/>
      <c r="Z44378" s="118"/>
    </row>
    <row r="44379" spans="16:26" x14ac:dyDescent="0.25">
      <c r="P44379" s="119"/>
      <c r="R44379" s="119"/>
      <c r="T44379" s="119"/>
      <c r="V44379" s="119"/>
      <c r="X44379" s="119"/>
      <c r="Z44379" s="119"/>
    </row>
    <row r="44380" spans="16:26" x14ac:dyDescent="0.25">
      <c r="P44380" s="119"/>
      <c r="R44380" s="119"/>
      <c r="T44380" s="119"/>
      <c r="V44380" s="119"/>
      <c r="X44380" s="119"/>
      <c r="Z44380" s="119"/>
    </row>
    <row r="44381" spans="16:26" x14ac:dyDescent="0.25">
      <c r="P44381" s="120"/>
      <c r="R44381" s="120"/>
      <c r="T44381" s="120"/>
      <c r="V44381" s="120"/>
      <c r="X44381" s="120"/>
      <c r="Z44381" s="120"/>
    </row>
    <row r="44382" spans="16:26" x14ac:dyDescent="0.25">
      <c r="P44382" s="119"/>
      <c r="R44382" s="119"/>
      <c r="T44382" s="119"/>
      <c r="V44382" s="119"/>
      <c r="X44382" s="119"/>
      <c r="Z44382" s="119"/>
    </row>
    <row r="44383" spans="16:26" x14ac:dyDescent="0.25">
      <c r="P44383" s="119"/>
      <c r="R44383" s="119"/>
      <c r="T44383" s="119"/>
      <c r="V44383" s="119"/>
      <c r="X44383" s="119"/>
      <c r="Z44383" s="119"/>
    </row>
    <row r="44384" spans="16:26" x14ac:dyDescent="0.25">
      <c r="P44384" s="120"/>
      <c r="R44384" s="120"/>
      <c r="T44384" s="120"/>
      <c r="V44384" s="120"/>
      <c r="X44384" s="120"/>
      <c r="Z44384" s="120"/>
    </row>
    <row r="44385" spans="16:26" x14ac:dyDescent="0.25">
      <c r="P44385" s="119"/>
      <c r="R44385" s="119"/>
      <c r="T44385" s="119"/>
      <c r="V44385" s="119"/>
      <c r="X44385" s="119"/>
      <c r="Z44385" s="119"/>
    </row>
    <row r="44386" spans="16:26" x14ac:dyDescent="0.25">
      <c r="P44386" s="120"/>
      <c r="R44386" s="120"/>
      <c r="T44386" s="120"/>
      <c r="V44386" s="120"/>
      <c r="X44386" s="120"/>
      <c r="Z44386" s="120"/>
    </row>
    <row r="44387" spans="16:26" x14ac:dyDescent="0.25">
      <c r="P44387" s="119"/>
      <c r="R44387" s="119"/>
      <c r="T44387" s="119"/>
      <c r="V44387" s="119"/>
      <c r="X44387" s="119"/>
      <c r="Z44387" s="119"/>
    </row>
    <row r="44388" spans="16:26" x14ac:dyDescent="0.25">
      <c r="P44388" s="119"/>
      <c r="R44388" s="119"/>
      <c r="T44388" s="119"/>
      <c r="V44388" s="119"/>
      <c r="X44388" s="119"/>
      <c r="Z44388" s="119"/>
    </row>
    <row r="44389" spans="16:26" x14ac:dyDescent="0.25">
      <c r="P44389" s="119"/>
      <c r="R44389" s="119"/>
      <c r="T44389" s="119"/>
      <c r="V44389" s="119"/>
      <c r="X44389" s="119"/>
      <c r="Z44389" s="119"/>
    </row>
    <row r="44390" spans="16:26" x14ac:dyDescent="0.25">
      <c r="P44390" s="121"/>
      <c r="R44390" s="121"/>
      <c r="T44390" s="121"/>
      <c r="V44390" s="121"/>
      <c r="X44390" s="121"/>
      <c r="Z44390" s="121"/>
    </row>
    <row r="44391" spans="16:26" x14ac:dyDescent="0.25">
      <c r="P44391" s="121"/>
      <c r="R44391" s="121"/>
      <c r="T44391" s="121"/>
      <c r="V44391" s="121"/>
      <c r="X44391" s="121"/>
      <c r="Z44391" s="121"/>
    </row>
    <row r="44392" spans="16:26" x14ac:dyDescent="0.25">
      <c r="P44392" s="121"/>
      <c r="R44392" s="121"/>
      <c r="T44392" s="121"/>
      <c r="V44392" s="121"/>
      <c r="X44392" s="121"/>
      <c r="Z44392" s="121"/>
    </row>
    <row r="44393" spans="16:26" x14ac:dyDescent="0.25">
      <c r="P44393" s="121"/>
      <c r="R44393" s="121"/>
      <c r="T44393" s="121"/>
      <c r="V44393" s="121"/>
      <c r="X44393" s="121"/>
      <c r="Z44393" s="121"/>
    </row>
    <row r="44394" spans="16:26" x14ac:dyDescent="0.25">
      <c r="P44394" s="122"/>
      <c r="R44394" s="122"/>
      <c r="T44394" s="122"/>
      <c r="V44394" s="122"/>
      <c r="X44394" s="122"/>
      <c r="Z44394" s="122"/>
    </row>
    <row r="44395" spans="16:26" x14ac:dyDescent="0.25">
      <c r="P44395" s="118"/>
      <c r="R44395" s="118"/>
      <c r="T44395" s="118"/>
      <c r="V44395" s="118"/>
      <c r="X44395" s="118"/>
      <c r="Z44395" s="118"/>
    </row>
    <row r="44396" spans="16:26" x14ac:dyDescent="0.25">
      <c r="P44396" s="119"/>
      <c r="R44396" s="119"/>
      <c r="T44396" s="119"/>
      <c r="V44396" s="119"/>
      <c r="X44396" s="119"/>
      <c r="Z44396" s="119"/>
    </row>
    <row r="44397" spans="16:26" x14ac:dyDescent="0.25">
      <c r="P44397" s="119"/>
      <c r="R44397" s="119"/>
      <c r="T44397" s="119"/>
      <c r="V44397" s="119"/>
      <c r="X44397" s="119"/>
      <c r="Z44397" s="119"/>
    </row>
    <row r="44398" spans="16:26" x14ac:dyDescent="0.25">
      <c r="P44398" s="120"/>
      <c r="R44398" s="120"/>
      <c r="T44398" s="120"/>
      <c r="V44398" s="120"/>
      <c r="X44398" s="120"/>
      <c r="Z44398" s="120"/>
    </row>
    <row r="44399" spans="16:26" x14ac:dyDescent="0.25">
      <c r="P44399" s="119"/>
      <c r="R44399" s="119"/>
      <c r="T44399" s="119"/>
      <c r="V44399" s="119"/>
      <c r="X44399" s="119"/>
      <c r="Z44399" s="119"/>
    </row>
    <row r="44400" spans="16:26" x14ac:dyDescent="0.25">
      <c r="P44400" s="119"/>
      <c r="R44400" s="119"/>
      <c r="T44400" s="119"/>
      <c r="V44400" s="119"/>
      <c r="X44400" s="119"/>
      <c r="Z44400" s="119"/>
    </row>
    <row r="44401" spans="16:26" x14ac:dyDescent="0.25">
      <c r="P44401" s="120"/>
      <c r="R44401" s="120"/>
      <c r="T44401" s="120"/>
      <c r="V44401" s="120"/>
      <c r="X44401" s="120"/>
      <c r="Z44401" s="120"/>
    </row>
    <row r="44402" spans="16:26" x14ac:dyDescent="0.25">
      <c r="P44402" s="119"/>
      <c r="R44402" s="119"/>
      <c r="T44402" s="119"/>
      <c r="V44402" s="119"/>
      <c r="X44402" s="119"/>
      <c r="Z44402" s="119"/>
    </row>
    <row r="44403" spans="16:26" x14ac:dyDescent="0.25">
      <c r="P44403" s="120"/>
      <c r="R44403" s="120"/>
      <c r="T44403" s="120"/>
      <c r="V44403" s="120"/>
      <c r="X44403" s="120"/>
      <c r="Z44403" s="120"/>
    </row>
    <row r="44404" spans="16:26" x14ac:dyDescent="0.25">
      <c r="P44404" s="119"/>
      <c r="R44404" s="119"/>
      <c r="T44404" s="119"/>
      <c r="V44404" s="119"/>
      <c r="X44404" s="119"/>
      <c r="Z44404" s="119"/>
    </row>
    <row r="44405" spans="16:26" x14ac:dyDescent="0.25">
      <c r="P44405" s="119"/>
      <c r="R44405" s="119"/>
      <c r="T44405" s="119"/>
      <c r="V44405" s="119"/>
      <c r="X44405" s="119"/>
      <c r="Z44405" s="119"/>
    </row>
    <row r="44406" spans="16:26" x14ac:dyDescent="0.25">
      <c r="P44406" s="119"/>
      <c r="R44406" s="119"/>
      <c r="T44406" s="119"/>
      <c r="V44406" s="119"/>
      <c r="X44406" s="119"/>
      <c r="Z44406" s="119"/>
    </row>
    <row r="44407" spans="16:26" x14ac:dyDescent="0.25">
      <c r="P44407" s="121"/>
      <c r="R44407" s="121"/>
      <c r="T44407" s="121"/>
      <c r="V44407" s="121"/>
      <c r="X44407" s="121"/>
      <c r="Z44407" s="121"/>
    </row>
    <row r="44408" spans="16:26" x14ac:dyDescent="0.25">
      <c r="P44408" s="121"/>
      <c r="R44408" s="121"/>
      <c r="T44408" s="121"/>
      <c r="V44408" s="121"/>
      <c r="X44408" s="121"/>
      <c r="Z44408" s="121"/>
    </row>
    <row r="44409" spans="16:26" x14ac:dyDescent="0.25">
      <c r="P44409" s="121"/>
      <c r="R44409" s="121"/>
      <c r="T44409" s="121"/>
      <c r="V44409" s="121"/>
      <c r="X44409" s="121"/>
      <c r="Z44409" s="121"/>
    </row>
    <row r="44410" spans="16:26" x14ac:dyDescent="0.25">
      <c r="P44410" s="121"/>
      <c r="R44410" s="121"/>
      <c r="T44410" s="121"/>
      <c r="V44410" s="121"/>
      <c r="X44410" s="121"/>
      <c r="Z44410" s="121"/>
    </row>
    <row r="44411" spans="16:26" x14ac:dyDescent="0.25">
      <c r="P44411" s="122"/>
      <c r="R44411" s="122"/>
      <c r="T44411" s="122"/>
      <c r="V44411" s="122"/>
      <c r="X44411" s="122"/>
      <c r="Z44411" s="122"/>
    </row>
    <row r="44412" spans="16:26" x14ac:dyDescent="0.25">
      <c r="P44412" s="118"/>
      <c r="R44412" s="118"/>
      <c r="T44412" s="118"/>
      <c r="V44412" s="118"/>
      <c r="X44412" s="118"/>
      <c r="Z44412" s="118"/>
    </row>
    <row r="44413" spans="16:26" x14ac:dyDescent="0.25">
      <c r="P44413" s="119"/>
      <c r="R44413" s="119"/>
      <c r="T44413" s="119"/>
      <c r="V44413" s="119"/>
      <c r="X44413" s="119"/>
      <c r="Z44413" s="119"/>
    </row>
    <row r="44414" spans="16:26" x14ac:dyDescent="0.25">
      <c r="P44414" s="119"/>
      <c r="R44414" s="119"/>
      <c r="T44414" s="119"/>
      <c r="V44414" s="119"/>
      <c r="X44414" s="119"/>
      <c r="Z44414" s="119"/>
    </row>
    <row r="44415" spans="16:26" x14ac:dyDescent="0.25">
      <c r="P44415" s="120"/>
      <c r="R44415" s="120"/>
      <c r="T44415" s="120"/>
      <c r="V44415" s="120"/>
      <c r="X44415" s="120"/>
      <c r="Z44415" s="120"/>
    </row>
    <row r="44416" spans="16:26" x14ac:dyDescent="0.25">
      <c r="P44416" s="119"/>
      <c r="R44416" s="119"/>
      <c r="T44416" s="119"/>
      <c r="V44416" s="119"/>
      <c r="X44416" s="119"/>
      <c r="Z44416" s="119"/>
    </row>
    <row r="44417" spans="16:26" x14ac:dyDescent="0.25">
      <c r="P44417" s="119"/>
      <c r="R44417" s="119"/>
      <c r="T44417" s="119"/>
      <c r="V44417" s="119"/>
      <c r="X44417" s="119"/>
      <c r="Z44417" s="119"/>
    </row>
    <row r="44418" spans="16:26" x14ac:dyDescent="0.25">
      <c r="P44418" s="120"/>
      <c r="R44418" s="120"/>
      <c r="T44418" s="120"/>
      <c r="V44418" s="120"/>
      <c r="X44418" s="120"/>
      <c r="Z44418" s="120"/>
    </row>
    <row r="44419" spans="16:26" x14ac:dyDescent="0.25">
      <c r="P44419" s="119"/>
      <c r="R44419" s="119"/>
      <c r="T44419" s="119"/>
      <c r="V44419" s="119"/>
      <c r="X44419" s="119"/>
      <c r="Z44419" s="119"/>
    </row>
    <row r="44420" spans="16:26" x14ac:dyDescent="0.25">
      <c r="P44420" s="120"/>
      <c r="R44420" s="120"/>
      <c r="T44420" s="120"/>
      <c r="V44420" s="120"/>
      <c r="X44420" s="120"/>
      <c r="Z44420" s="120"/>
    </row>
    <row r="44421" spans="16:26" x14ac:dyDescent="0.25">
      <c r="P44421" s="119"/>
      <c r="R44421" s="119"/>
      <c r="T44421" s="119"/>
      <c r="V44421" s="119"/>
      <c r="X44421" s="119"/>
      <c r="Z44421" s="119"/>
    </row>
    <row r="44422" spans="16:26" x14ac:dyDescent="0.25">
      <c r="P44422" s="119"/>
      <c r="R44422" s="119"/>
      <c r="T44422" s="119"/>
      <c r="V44422" s="119"/>
      <c r="X44422" s="119"/>
      <c r="Z44422" s="119"/>
    </row>
    <row r="44423" spans="16:26" x14ac:dyDescent="0.25">
      <c r="P44423" s="119"/>
      <c r="R44423" s="119"/>
      <c r="T44423" s="119"/>
      <c r="V44423" s="119"/>
      <c r="X44423" s="119"/>
      <c r="Z44423" s="119"/>
    </row>
    <row r="44424" spans="16:26" x14ac:dyDescent="0.25">
      <c r="P44424" s="121"/>
      <c r="R44424" s="121"/>
      <c r="T44424" s="121"/>
      <c r="V44424" s="121"/>
      <c r="X44424" s="121"/>
      <c r="Z44424" s="121"/>
    </row>
    <row r="44425" spans="16:26" x14ac:dyDescent="0.25">
      <c r="P44425" s="121"/>
      <c r="R44425" s="121"/>
      <c r="T44425" s="121"/>
      <c r="V44425" s="121"/>
      <c r="X44425" s="121"/>
      <c r="Z44425" s="121"/>
    </row>
    <row r="44426" spans="16:26" x14ac:dyDescent="0.25">
      <c r="P44426" s="121"/>
      <c r="R44426" s="121"/>
      <c r="T44426" s="121"/>
      <c r="V44426" s="121"/>
      <c r="X44426" s="121"/>
      <c r="Z44426" s="121"/>
    </row>
    <row r="44427" spans="16:26" x14ac:dyDescent="0.25">
      <c r="P44427" s="121"/>
      <c r="R44427" s="121"/>
      <c r="T44427" s="121"/>
      <c r="V44427" s="121"/>
      <c r="X44427" s="121"/>
      <c r="Z44427" s="121"/>
    </row>
    <row r="44428" spans="16:26" x14ac:dyDescent="0.25">
      <c r="P44428" s="122"/>
      <c r="R44428" s="122"/>
      <c r="T44428" s="122"/>
      <c r="V44428" s="122"/>
      <c r="X44428" s="122"/>
      <c r="Z44428" s="122"/>
    </row>
    <row r="44429" spans="16:26" x14ac:dyDescent="0.25">
      <c r="P44429" s="118"/>
      <c r="R44429" s="118"/>
      <c r="T44429" s="118"/>
      <c r="V44429" s="118"/>
      <c r="X44429" s="118"/>
      <c r="Z44429" s="118"/>
    </row>
    <row r="44430" spans="16:26" x14ac:dyDescent="0.25">
      <c r="P44430" s="119"/>
      <c r="R44430" s="119"/>
      <c r="T44430" s="119"/>
      <c r="V44430" s="119"/>
      <c r="X44430" s="119"/>
      <c r="Z44430" s="119"/>
    </row>
    <row r="44431" spans="16:26" x14ac:dyDescent="0.25">
      <c r="P44431" s="119"/>
      <c r="R44431" s="119"/>
      <c r="T44431" s="119"/>
      <c r="V44431" s="119"/>
      <c r="X44431" s="119"/>
      <c r="Z44431" s="119"/>
    </row>
    <row r="44432" spans="16:26" x14ac:dyDescent="0.25">
      <c r="P44432" s="120"/>
      <c r="R44432" s="120"/>
      <c r="T44432" s="120"/>
      <c r="V44432" s="120"/>
      <c r="X44432" s="120"/>
      <c r="Z44432" s="120"/>
    </row>
    <row r="44433" spans="16:26" x14ac:dyDescent="0.25">
      <c r="P44433" s="119"/>
      <c r="R44433" s="119"/>
      <c r="T44433" s="119"/>
      <c r="V44433" s="119"/>
      <c r="X44433" s="119"/>
      <c r="Z44433" s="119"/>
    </row>
    <row r="44434" spans="16:26" x14ac:dyDescent="0.25">
      <c r="P44434" s="119"/>
      <c r="R44434" s="119"/>
      <c r="T44434" s="119"/>
      <c r="V44434" s="119"/>
      <c r="X44434" s="119"/>
      <c r="Z44434" s="119"/>
    </row>
    <row r="44435" spans="16:26" x14ac:dyDescent="0.25">
      <c r="P44435" s="120"/>
      <c r="R44435" s="120"/>
      <c r="T44435" s="120"/>
      <c r="V44435" s="120"/>
      <c r="X44435" s="120"/>
      <c r="Z44435" s="120"/>
    </row>
    <row r="44436" spans="16:26" x14ac:dyDescent="0.25">
      <c r="P44436" s="119"/>
      <c r="R44436" s="119"/>
      <c r="T44436" s="119"/>
      <c r="V44436" s="119"/>
      <c r="X44436" s="119"/>
      <c r="Z44436" s="119"/>
    </row>
    <row r="44437" spans="16:26" x14ac:dyDescent="0.25">
      <c r="P44437" s="120"/>
      <c r="R44437" s="120"/>
      <c r="T44437" s="120"/>
      <c r="V44437" s="120"/>
      <c r="X44437" s="120"/>
      <c r="Z44437" s="120"/>
    </row>
    <row r="44438" spans="16:26" x14ac:dyDescent="0.25">
      <c r="P44438" s="119"/>
      <c r="R44438" s="119"/>
      <c r="T44438" s="119"/>
      <c r="V44438" s="119"/>
      <c r="X44438" s="119"/>
      <c r="Z44438" s="119"/>
    </row>
    <row r="44439" spans="16:26" x14ac:dyDescent="0.25">
      <c r="P44439" s="119"/>
      <c r="R44439" s="119"/>
      <c r="T44439" s="119"/>
      <c r="V44439" s="119"/>
      <c r="X44439" s="119"/>
      <c r="Z44439" s="119"/>
    </row>
    <row r="44440" spans="16:26" x14ac:dyDescent="0.25">
      <c r="P44440" s="119"/>
      <c r="R44440" s="119"/>
      <c r="T44440" s="119"/>
      <c r="V44440" s="119"/>
      <c r="X44440" s="119"/>
      <c r="Z44440" s="119"/>
    </row>
    <row r="44441" spans="16:26" x14ac:dyDescent="0.25">
      <c r="P44441" s="121"/>
      <c r="R44441" s="121"/>
      <c r="T44441" s="121"/>
      <c r="V44441" s="121"/>
      <c r="X44441" s="121"/>
      <c r="Z44441" s="121"/>
    </row>
    <row r="44442" spans="16:26" x14ac:dyDescent="0.25">
      <c r="P44442" s="121"/>
      <c r="R44442" s="121"/>
      <c r="T44442" s="121"/>
      <c r="V44442" s="121"/>
      <c r="X44442" s="121"/>
      <c r="Z44442" s="121"/>
    </row>
    <row r="44443" spans="16:26" x14ac:dyDescent="0.25">
      <c r="P44443" s="121"/>
      <c r="R44443" s="121"/>
      <c r="T44443" s="121"/>
      <c r="V44443" s="121"/>
      <c r="X44443" s="121"/>
      <c r="Z44443" s="121"/>
    </row>
    <row r="44444" spans="16:26" x14ac:dyDescent="0.25">
      <c r="P44444" s="121"/>
      <c r="R44444" s="121"/>
      <c r="T44444" s="121"/>
      <c r="V44444" s="121"/>
      <c r="X44444" s="121"/>
      <c r="Z44444" s="121"/>
    </row>
    <row r="44445" spans="16:26" x14ac:dyDescent="0.25">
      <c r="P44445" s="122"/>
      <c r="R44445" s="122"/>
      <c r="T44445" s="122"/>
      <c r="V44445" s="122"/>
      <c r="X44445" s="122"/>
      <c r="Z44445" s="122"/>
    </row>
    <row r="44446" spans="16:26" x14ac:dyDescent="0.25">
      <c r="P44446" s="118"/>
      <c r="R44446" s="118"/>
      <c r="T44446" s="118"/>
      <c r="V44446" s="118"/>
      <c r="X44446" s="118"/>
      <c r="Z44446" s="118"/>
    </row>
    <row r="44447" spans="16:26" x14ac:dyDescent="0.25">
      <c r="P44447" s="119"/>
      <c r="R44447" s="119"/>
      <c r="T44447" s="119"/>
      <c r="V44447" s="119"/>
      <c r="X44447" s="119"/>
      <c r="Z44447" s="119"/>
    </row>
    <row r="44448" spans="16:26" x14ac:dyDescent="0.25">
      <c r="P44448" s="119"/>
      <c r="R44448" s="119"/>
      <c r="T44448" s="119"/>
      <c r="V44448" s="119"/>
      <c r="X44448" s="119"/>
      <c r="Z44448" s="119"/>
    </row>
    <row r="44449" spans="16:26" x14ac:dyDescent="0.25">
      <c r="P44449" s="120"/>
      <c r="R44449" s="120"/>
      <c r="T44449" s="120"/>
      <c r="V44449" s="120"/>
      <c r="X44449" s="120"/>
      <c r="Z44449" s="120"/>
    </row>
    <row r="44450" spans="16:26" x14ac:dyDescent="0.25">
      <c r="P44450" s="119"/>
      <c r="R44450" s="119"/>
      <c r="T44450" s="119"/>
      <c r="V44450" s="119"/>
      <c r="X44450" s="119"/>
      <c r="Z44450" s="119"/>
    </row>
    <row r="44451" spans="16:26" x14ac:dyDescent="0.25">
      <c r="P44451" s="119"/>
      <c r="R44451" s="119"/>
      <c r="T44451" s="119"/>
      <c r="V44451" s="119"/>
      <c r="X44451" s="119"/>
      <c r="Z44451" s="119"/>
    </row>
    <row r="44452" spans="16:26" x14ac:dyDescent="0.25">
      <c r="P44452" s="120"/>
      <c r="R44452" s="120"/>
      <c r="T44452" s="120"/>
      <c r="V44452" s="120"/>
      <c r="X44452" s="120"/>
      <c r="Z44452" s="120"/>
    </row>
    <row r="44453" spans="16:26" x14ac:dyDescent="0.25">
      <c r="P44453" s="119"/>
      <c r="R44453" s="119"/>
      <c r="T44453" s="119"/>
      <c r="V44453" s="119"/>
      <c r="X44453" s="119"/>
      <c r="Z44453" s="119"/>
    </row>
    <row r="44454" spans="16:26" x14ac:dyDescent="0.25">
      <c r="P44454" s="120"/>
      <c r="R44454" s="120"/>
      <c r="T44454" s="120"/>
      <c r="V44454" s="120"/>
      <c r="X44454" s="120"/>
      <c r="Z44454" s="120"/>
    </row>
    <row r="44455" spans="16:26" x14ac:dyDescent="0.25">
      <c r="P44455" s="119"/>
      <c r="R44455" s="119"/>
      <c r="T44455" s="119"/>
      <c r="V44455" s="119"/>
      <c r="X44455" s="119"/>
      <c r="Z44455" s="119"/>
    </row>
    <row r="44456" spans="16:26" x14ac:dyDescent="0.25">
      <c r="P44456" s="119"/>
      <c r="R44456" s="119"/>
      <c r="T44456" s="119"/>
      <c r="V44456" s="119"/>
      <c r="X44456" s="119"/>
      <c r="Z44456" s="119"/>
    </row>
    <row r="44457" spans="16:26" x14ac:dyDescent="0.25">
      <c r="P44457" s="119"/>
      <c r="R44457" s="119"/>
      <c r="T44457" s="119"/>
      <c r="V44457" s="119"/>
      <c r="X44457" s="119"/>
      <c r="Z44457" s="119"/>
    </row>
    <row r="44458" spans="16:26" x14ac:dyDescent="0.25">
      <c r="P44458" s="121"/>
      <c r="R44458" s="121"/>
      <c r="T44458" s="121"/>
      <c r="V44458" s="121"/>
      <c r="X44458" s="121"/>
      <c r="Z44458" s="121"/>
    </row>
    <row r="44459" spans="16:26" x14ac:dyDescent="0.25">
      <c r="P44459" s="121"/>
      <c r="R44459" s="121"/>
      <c r="T44459" s="121"/>
      <c r="V44459" s="121"/>
      <c r="X44459" s="121"/>
      <c r="Z44459" s="121"/>
    </row>
    <row r="44460" spans="16:26" x14ac:dyDescent="0.25">
      <c r="P44460" s="121"/>
      <c r="R44460" s="121"/>
      <c r="T44460" s="121"/>
      <c r="V44460" s="121"/>
      <c r="X44460" s="121"/>
      <c r="Z44460" s="121"/>
    </row>
    <row r="44461" spans="16:26" x14ac:dyDescent="0.25">
      <c r="P44461" s="121"/>
      <c r="R44461" s="121"/>
      <c r="T44461" s="121"/>
      <c r="V44461" s="121"/>
      <c r="X44461" s="121"/>
      <c r="Z44461" s="121"/>
    </row>
    <row r="44462" spans="16:26" x14ac:dyDescent="0.25">
      <c r="P44462" s="122"/>
      <c r="R44462" s="122"/>
      <c r="T44462" s="122"/>
      <c r="V44462" s="122"/>
      <c r="X44462" s="122"/>
      <c r="Z44462" s="122"/>
    </row>
    <row r="44463" spans="16:26" x14ac:dyDescent="0.25">
      <c r="P44463" s="118"/>
      <c r="R44463" s="118"/>
      <c r="T44463" s="118"/>
      <c r="V44463" s="118"/>
      <c r="X44463" s="118"/>
      <c r="Z44463" s="118"/>
    </row>
    <row r="44464" spans="16:26" x14ac:dyDescent="0.25">
      <c r="P44464" s="119"/>
      <c r="R44464" s="119"/>
      <c r="T44464" s="119"/>
      <c r="V44464" s="119"/>
      <c r="X44464" s="119"/>
      <c r="Z44464" s="119"/>
    </row>
    <row r="44465" spans="16:26" x14ac:dyDescent="0.25">
      <c r="P44465" s="119"/>
      <c r="R44465" s="119"/>
      <c r="T44465" s="119"/>
      <c r="V44465" s="119"/>
      <c r="X44465" s="119"/>
      <c r="Z44465" s="119"/>
    </row>
    <row r="44466" spans="16:26" x14ac:dyDescent="0.25">
      <c r="P44466" s="120"/>
      <c r="R44466" s="120"/>
      <c r="T44466" s="120"/>
      <c r="V44466" s="120"/>
      <c r="X44466" s="120"/>
      <c r="Z44466" s="120"/>
    </row>
    <row r="44467" spans="16:26" x14ac:dyDescent="0.25">
      <c r="P44467" s="119"/>
      <c r="R44467" s="119"/>
      <c r="T44467" s="119"/>
      <c r="V44467" s="119"/>
      <c r="X44467" s="119"/>
      <c r="Z44467" s="119"/>
    </row>
    <row r="44468" spans="16:26" x14ac:dyDescent="0.25">
      <c r="P44468" s="119"/>
      <c r="R44468" s="119"/>
      <c r="T44468" s="119"/>
      <c r="V44468" s="119"/>
      <c r="X44468" s="119"/>
      <c r="Z44468" s="119"/>
    </row>
    <row r="44469" spans="16:26" x14ac:dyDescent="0.25">
      <c r="P44469" s="120"/>
      <c r="R44469" s="120"/>
      <c r="T44469" s="120"/>
      <c r="V44469" s="120"/>
      <c r="X44469" s="120"/>
      <c r="Z44469" s="120"/>
    </row>
    <row r="44470" spans="16:26" x14ac:dyDescent="0.25">
      <c r="P44470" s="119"/>
      <c r="R44470" s="119"/>
      <c r="T44470" s="119"/>
      <c r="V44470" s="119"/>
      <c r="X44470" s="119"/>
      <c r="Z44470" s="119"/>
    </row>
    <row r="44471" spans="16:26" x14ac:dyDescent="0.25">
      <c r="P44471" s="120"/>
      <c r="R44471" s="120"/>
      <c r="T44471" s="120"/>
      <c r="V44471" s="120"/>
      <c r="X44471" s="120"/>
      <c r="Z44471" s="120"/>
    </row>
    <row r="44472" spans="16:26" x14ac:dyDescent="0.25">
      <c r="P44472" s="119"/>
      <c r="R44472" s="119"/>
      <c r="T44472" s="119"/>
      <c r="V44472" s="119"/>
      <c r="X44472" s="119"/>
      <c r="Z44472" s="119"/>
    </row>
    <row r="44473" spans="16:26" x14ac:dyDescent="0.25">
      <c r="P44473" s="119"/>
      <c r="R44473" s="119"/>
      <c r="T44473" s="119"/>
      <c r="V44473" s="119"/>
      <c r="X44473" s="119"/>
      <c r="Z44473" s="119"/>
    </row>
    <row r="44474" spans="16:26" x14ac:dyDescent="0.25">
      <c r="P44474" s="119"/>
      <c r="R44474" s="119"/>
      <c r="T44474" s="119"/>
      <c r="V44474" s="119"/>
      <c r="X44474" s="119"/>
      <c r="Z44474" s="119"/>
    </row>
    <row r="44475" spans="16:26" x14ac:dyDescent="0.25">
      <c r="P44475" s="121"/>
      <c r="R44475" s="121"/>
      <c r="T44475" s="121"/>
      <c r="V44475" s="121"/>
      <c r="X44475" s="121"/>
      <c r="Z44475" s="121"/>
    </row>
    <row r="44476" spans="16:26" x14ac:dyDescent="0.25">
      <c r="P44476" s="121"/>
      <c r="R44476" s="121"/>
      <c r="T44476" s="121"/>
      <c r="V44476" s="121"/>
      <c r="X44476" s="121"/>
      <c r="Z44476" s="121"/>
    </row>
    <row r="44477" spans="16:26" x14ac:dyDescent="0.25">
      <c r="P44477" s="121"/>
      <c r="R44477" s="121"/>
      <c r="T44477" s="121"/>
      <c r="V44477" s="121"/>
      <c r="X44477" s="121"/>
      <c r="Z44477" s="121"/>
    </row>
    <row r="44478" spans="16:26" x14ac:dyDescent="0.25">
      <c r="P44478" s="121"/>
      <c r="R44478" s="121"/>
      <c r="T44478" s="121"/>
      <c r="V44478" s="121"/>
      <c r="X44478" s="121"/>
      <c r="Z44478" s="121"/>
    </row>
    <row r="44479" spans="16:26" x14ac:dyDescent="0.25">
      <c r="P44479" s="122"/>
      <c r="R44479" s="122"/>
      <c r="T44479" s="122"/>
      <c r="V44479" s="122"/>
      <c r="X44479" s="122"/>
      <c r="Z44479" s="122"/>
    </row>
    <row r="44480" spans="16:26" x14ac:dyDescent="0.25">
      <c r="P44480" s="118"/>
      <c r="R44480" s="118"/>
      <c r="T44480" s="118"/>
      <c r="V44480" s="118"/>
      <c r="X44480" s="118"/>
      <c r="Z44480" s="118"/>
    </row>
    <row r="44481" spans="16:26" x14ac:dyDescent="0.25">
      <c r="P44481" s="119"/>
      <c r="R44481" s="119"/>
      <c r="T44481" s="119"/>
      <c r="V44481" s="119"/>
      <c r="X44481" s="119"/>
      <c r="Z44481" s="119"/>
    </row>
    <row r="44482" spans="16:26" x14ac:dyDescent="0.25">
      <c r="P44482" s="119"/>
      <c r="R44482" s="119"/>
      <c r="T44482" s="119"/>
      <c r="V44482" s="119"/>
      <c r="X44482" s="119"/>
      <c r="Z44482" s="119"/>
    </row>
    <row r="44483" spans="16:26" x14ac:dyDescent="0.25">
      <c r="P44483" s="120"/>
      <c r="R44483" s="120"/>
      <c r="T44483" s="120"/>
      <c r="V44483" s="120"/>
      <c r="X44483" s="120"/>
      <c r="Z44483" s="120"/>
    </row>
    <row r="44484" spans="16:26" x14ac:dyDescent="0.25">
      <c r="P44484" s="119"/>
      <c r="R44484" s="119"/>
      <c r="T44484" s="119"/>
      <c r="V44484" s="119"/>
      <c r="X44484" s="119"/>
      <c r="Z44484" s="119"/>
    </row>
    <row r="44485" spans="16:26" x14ac:dyDescent="0.25">
      <c r="P44485" s="119"/>
      <c r="R44485" s="119"/>
      <c r="T44485" s="119"/>
      <c r="V44485" s="119"/>
      <c r="X44485" s="119"/>
      <c r="Z44485" s="119"/>
    </row>
    <row r="44486" spans="16:26" x14ac:dyDescent="0.25">
      <c r="P44486" s="120"/>
      <c r="R44486" s="120"/>
      <c r="T44486" s="120"/>
      <c r="V44486" s="120"/>
      <c r="X44486" s="120"/>
      <c r="Z44486" s="120"/>
    </row>
    <row r="44487" spans="16:26" x14ac:dyDescent="0.25">
      <c r="P44487" s="119"/>
      <c r="R44487" s="119"/>
      <c r="T44487" s="119"/>
      <c r="V44487" s="119"/>
      <c r="X44487" s="119"/>
      <c r="Z44487" s="119"/>
    </row>
    <row r="44488" spans="16:26" x14ac:dyDescent="0.25">
      <c r="P44488" s="120"/>
      <c r="R44488" s="120"/>
      <c r="T44488" s="120"/>
      <c r="V44488" s="120"/>
      <c r="X44488" s="120"/>
      <c r="Z44488" s="120"/>
    </row>
    <row r="44489" spans="16:26" x14ac:dyDescent="0.25">
      <c r="P44489" s="119"/>
      <c r="R44489" s="119"/>
      <c r="T44489" s="119"/>
      <c r="V44489" s="119"/>
      <c r="X44489" s="119"/>
      <c r="Z44489" s="119"/>
    </row>
    <row r="44490" spans="16:26" x14ac:dyDescent="0.25">
      <c r="P44490" s="119"/>
      <c r="R44490" s="119"/>
      <c r="T44490" s="119"/>
      <c r="V44490" s="119"/>
      <c r="X44490" s="119"/>
      <c r="Z44490" s="119"/>
    </row>
    <row r="44491" spans="16:26" x14ac:dyDescent="0.25">
      <c r="P44491" s="119"/>
      <c r="R44491" s="119"/>
      <c r="T44491" s="119"/>
      <c r="V44491" s="119"/>
      <c r="X44491" s="119"/>
      <c r="Z44491" s="119"/>
    </row>
    <row r="44492" spans="16:26" x14ac:dyDescent="0.25">
      <c r="P44492" s="121"/>
      <c r="R44492" s="121"/>
      <c r="T44492" s="121"/>
      <c r="V44492" s="121"/>
      <c r="X44492" s="121"/>
      <c r="Z44492" s="121"/>
    </row>
    <row r="44493" spans="16:26" x14ac:dyDescent="0.25">
      <c r="P44493" s="121"/>
      <c r="R44493" s="121"/>
      <c r="T44493" s="121"/>
      <c r="V44493" s="121"/>
      <c r="X44493" s="121"/>
      <c r="Z44493" s="121"/>
    </row>
    <row r="44494" spans="16:26" x14ac:dyDescent="0.25">
      <c r="P44494" s="121"/>
      <c r="R44494" s="121"/>
      <c r="T44494" s="121"/>
      <c r="V44494" s="121"/>
      <c r="X44494" s="121"/>
      <c r="Z44494" s="121"/>
    </row>
    <row r="44495" spans="16:26" x14ac:dyDescent="0.25">
      <c r="P44495" s="121"/>
      <c r="R44495" s="121"/>
      <c r="T44495" s="121"/>
      <c r="V44495" s="121"/>
      <c r="X44495" s="121"/>
      <c r="Z44495" s="121"/>
    </row>
    <row r="44496" spans="16:26" x14ac:dyDescent="0.25">
      <c r="P44496" s="122"/>
      <c r="R44496" s="122"/>
      <c r="T44496" s="122"/>
      <c r="V44496" s="122"/>
      <c r="X44496" s="122"/>
      <c r="Z44496" s="122"/>
    </row>
    <row r="44497" spans="16:26" x14ac:dyDescent="0.25">
      <c r="P44497" s="118"/>
      <c r="R44497" s="118"/>
      <c r="T44497" s="118"/>
      <c r="V44497" s="118"/>
      <c r="X44497" s="118"/>
      <c r="Z44497" s="118"/>
    </row>
    <row r="44498" spans="16:26" x14ac:dyDescent="0.25">
      <c r="P44498" s="119"/>
      <c r="R44498" s="119"/>
      <c r="T44498" s="119"/>
      <c r="V44498" s="119"/>
      <c r="X44498" s="119"/>
      <c r="Z44498" s="119"/>
    </row>
    <row r="44499" spans="16:26" x14ac:dyDescent="0.25">
      <c r="P44499" s="119"/>
      <c r="R44499" s="119"/>
      <c r="T44499" s="119"/>
      <c r="V44499" s="119"/>
      <c r="X44499" s="119"/>
      <c r="Z44499" s="119"/>
    </row>
    <row r="44500" spans="16:26" x14ac:dyDescent="0.25">
      <c r="P44500" s="120"/>
      <c r="R44500" s="120"/>
      <c r="T44500" s="120"/>
      <c r="V44500" s="120"/>
      <c r="X44500" s="120"/>
      <c r="Z44500" s="120"/>
    </row>
    <row r="44501" spans="16:26" x14ac:dyDescent="0.25">
      <c r="P44501" s="119"/>
      <c r="R44501" s="119"/>
      <c r="T44501" s="119"/>
      <c r="V44501" s="119"/>
      <c r="X44501" s="119"/>
      <c r="Z44501" s="119"/>
    </row>
    <row r="44502" spans="16:26" x14ac:dyDescent="0.25">
      <c r="P44502" s="119"/>
      <c r="R44502" s="119"/>
      <c r="T44502" s="119"/>
      <c r="V44502" s="119"/>
      <c r="X44502" s="119"/>
      <c r="Z44502" s="119"/>
    </row>
    <row r="44503" spans="16:26" x14ac:dyDescent="0.25">
      <c r="P44503" s="120"/>
      <c r="R44503" s="120"/>
      <c r="T44503" s="120"/>
      <c r="V44503" s="120"/>
      <c r="X44503" s="120"/>
      <c r="Z44503" s="120"/>
    </row>
    <row r="44504" spans="16:26" x14ac:dyDescent="0.25">
      <c r="P44504" s="119"/>
      <c r="R44504" s="119"/>
      <c r="T44504" s="119"/>
      <c r="V44504" s="119"/>
      <c r="X44504" s="119"/>
      <c r="Z44504" s="119"/>
    </row>
    <row r="44505" spans="16:26" x14ac:dyDescent="0.25">
      <c r="P44505" s="120"/>
      <c r="R44505" s="120"/>
      <c r="T44505" s="120"/>
      <c r="V44505" s="120"/>
      <c r="X44505" s="120"/>
      <c r="Z44505" s="120"/>
    </row>
    <row r="44506" spans="16:26" x14ac:dyDescent="0.25">
      <c r="P44506" s="119"/>
      <c r="R44506" s="119"/>
      <c r="T44506" s="119"/>
      <c r="V44506" s="119"/>
      <c r="X44506" s="119"/>
      <c r="Z44506" s="119"/>
    </row>
    <row r="44507" spans="16:26" x14ac:dyDescent="0.25">
      <c r="P44507" s="119"/>
      <c r="R44507" s="119"/>
      <c r="T44507" s="119"/>
      <c r="V44507" s="119"/>
      <c r="X44507" s="119"/>
      <c r="Z44507" s="119"/>
    </row>
    <row r="44508" spans="16:26" x14ac:dyDescent="0.25">
      <c r="P44508" s="119"/>
      <c r="R44508" s="119"/>
      <c r="T44508" s="119"/>
      <c r="V44508" s="119"/>
      <c r="X44508" s="119"/>
      <c r="Z44508" s="119"/>
    </row>
    <row r="44509" spans="16:26" x14ac:dyDescent="0.25">
      <c r="P44509" s="121"/>
      <c r="R44509" s="121"/>
      <c r="T44509" s="121"/>
      <c r="V44509" s="121"/>
      <c r="X44509" s="121"/>
      <c r="Z44509" s="121"/>
    </row>
    <row r="44510" spans="16:26" x14ac:dyDescent="0.25">
      <c r="P44510" s="121"/>
      <c r="R44510" s="121"/>
      <c r="T44510" s="121"/>
      <c r="V44510" s="121"/>
      <c r="X44510" s="121"/>
      <c r="Z44510" s="121"/>
    </row>
    <row r="44511" spans="16:26" x14ac:dyDescent="0.25">
      <c r="P44511" s="121"/>
      <c r="R44511" s="121"/>
      <c r="T44511" s="121"/>
      <c r="V44511" s="121"/>
      <c r="X44511" s="121"/>
      <c r="Z44511" s="121"/>
    </row>
    <row r="44512" spans="16:26" x14ac:dyDescent="0.25">
      <c r="P44512" s="121"/>
      <c r="R44512" s="121"/>
      <c r="T44512" s="121"/>
      <c r="V44512" s="121"/>
      <c r="X44512" s="121"/>
      <c r="Z44512" s="121"/>
    </row>
    <row r="44513" spans="16:26" x14ac:dyDescent="0.25">
      <c r="P44513" s="122"/>
      <c r="R44513" s="122"/>
      <c r="T44513" s="122"/>
      <c r="V44513" s="122"/>
      <c r="X44513" s="122"/>
      <c r="Z44513" s="122"/>
    </row>
    <row r="44514" spans="16:26" x14ac:dyDescent="0.25">
      <c r="P44514" s="118"/>
      <c r="R44514" s="118"/>
      <c r="T44514" s="118"/>
      <c r="V44514" s="118"/>
      <c r="X44514" s="118"/>
      <c r="Z44514" s="118"/>
    </row>
    <row r="44515" spans="16:26" x14ac:dyDescent="0.25">
      <c r="P44515" s="119"/>
      <c r="R44515" s="119"/>
      <c r="T44515" s="119"/>
      <c r="V44515" s="119"/>
      <c r="X44515" s="119"/>
      <c r="Z44515" s="119"/>
    </row>
    <row r="44516" spans="16:26" x14ac:dyDescent="0.25">
      <c r="P44516" s="119"/>
      <c r="R44516" s="119"/>
      <c r="T44516" s="119"/>
      <c r="V44516" s="119"/>
      <c r="X44516" s="119"/>
      <c r="Z44516" s="119"/>
    </row>
    <row r="44517" spans="16:26" x14ac:dyDescent="0.25">
      <c r="P44517" s="120"/>
      <c r="R44517" s="120"/>
      <c r="T44517" s="120"/>
      <c r="V44517" s="120"/>
      <c r="X44517" s="120"/>
      <c r="Z44517" s="120"/>
    </row>
    <row r="44518" spans="16:26" x14ac:dyDescent="0.25">
      <c r="P44518" s="119"/>
      <c r="R44518" s="119"/>
      <c r="T44518" s="119"/>
      <c r="V44518" s="119"/>
      <c r="X44518" s="119"/>
      <c r="Z44518" s="119"/>
    </row>
    <row r="44519" spans="16:26" x14ac:dyDescent="0.25">
      <c r="P44519" s="119"/>
      <c r="R44519" s="119"/>
      <c r="T44519" s="119"/>
      <c r="V44519" s="119"/>
      <c r="X44519" s="119"/>
      <c r="Z44519" s="119"/>
    </row>
    <row r="44520" spans="16:26" x14ac:dyDescent="0.25">
      <c r="P44520" s="120"/>
      <c r="R44520" s="120"/>
      <c r="T44520" s="120"/>
      <c r="V44520" s="120"/>
      <c r="X44520" s="120"/>
      <c r="Z44520" s="120"/>
    </row>
    <row r="44521" spans="16:26" x14ac:dyDescent="0.25">
      <c r="P44521" s="119"/>
      <c r="R44521" s="119"/>
      <c r="T44521" s="119"/>
      <c r="V44521" s="119"/>
      <c r="X44521" s="119"/>
      <c r="Z44521" s="119"/>
    </row>
    <row r="44522" spans="16:26" x14ac:dyDescent="0.25">
      <c r="P44522" s="120"/>
      <c r="R44522" s="120"/>
      <c r="T44522" s="120"/>
      <c r="V44522" s="120"/>
      <c r="X44522" s="120"/>
      <c r="Z44522" s="120"/>
    </row>
    <row r="44523" spans="16:26" x14ac:dyDescent="0.25">
      <c r="P44523" s="119"/>
      <c r="R44523" s="119"/>
      <c r="T44523" s="119"/>
      <c r="V44523" s="119"/>
      <c r="X44523" s="119"/>
      <c r="Z44523" s="119"/>
    </row>
    <row r="44524" spans="16:26" x14ac:dyDescent="0.25">
      <c r="P44524" s="119"/>
      <c r="R44524" s="119"/>
      <c r="T44524" s="119"/>
      <c r="V44524" s="119"/>
      <c r="X44524" s="119"/>
      <c r="Z44524" s="119"/>
    </row>
    <row r="44525" spans="16:26" x14ac:dyDescent="0.25">
      <c r="P44525" s="119"/>
      <c r="R44525" s="119"/>
      <c r="T44525" s="119"/>
      <c r="V44525" s="119"/>
      <c r="X44525" s="119"/>
      <c r="Z44525" s="119"/>
    </row>
    <row r="44526" spans="16:26" x14ac:dyDescent="0.25">
      <c r="P44526" s="121"/>
      <c r="R44526" s="121"/>
      <c r="T44526" s="121"/>
      <c r="V44526" s="121"/>
      <c r="X44526" s="121"/>
      <c r="Z44526" s="121"/>
    </row>
    <row r="44527" spans="16:26" x14ac:dyDescent="0.25">
      <c r="P44527" s="121"/>
      <c r="R44527" s="121"/>
      <c r="T44527" s="121"/>
      <c r="V44527" s="121"/>
      <c r="X44527" s="121"/>
      <c r="Z44527" s="121"/>
    </row>
    <row r="44528" spans="16:26" x14ac:dyDescent="0.25">
      <c r="P44528" s="121"/>
      <c r="R44528" s="121"/>
      <c r="T44528" s="121"/>
      <c r="V44528" s="121"/>
      <c r="X44528" s="121"/>
      <c r="Z44528" s="121"/>
    </row>
    <row r="44529" spans="16:26" x14ac:dyDescent="0.25">
      <c r="P44529" s="121"/>
      <c r="R44529" s="121"/>
      <c r="T44529" s="121"/>
      <c r="V44529" s="121"/>
      <c r="X44529" s="121"/>
      <c r="Z44529" s="121"/>
    </row>
    <row r="44530" spans="16:26" x14ac:dyDescent="0.25">
      <c r="P44530" s="122"/>
      <c r="R44530" s="122"/>
      <c r="T44530" s="122"/>
      <c r="V44530" s="122"/>
      <c r="X44530" s="122"/>
      <c r="Z44530" s="122"/>
    </row>
    <row r="44531" spans="16:26" x14ac:dyDescent="0.25">
      <c r="P44531" s="118"/>
      <c r="R44531" s="118"/>
      <c r="T44531" s="118"/>
      <c r="V44531" s="118"/>
      <c r="X44531" s="118"/>
      <c r="Z44531" s="118"/>
    </row>
    <row r="44532" spans="16:26" x14ac:dyDescent="0.25">
      <c r="P44532" s="119"/>
      <c r="R44532" s="119"/>
      <c r="T44532" s="119"/>
      <c r="V44532" s="119"/>
      <c r="X44532" s="119"/>
      <c r="Z44532" s="119"/>
    </row>
    <row r="44533" spans="16:26" x14ac:dyDescent="0.25">
      <c r="P44533" s="119"/>
      <c r="R44533" s="119"/>
      <c r="T44533" s="119"/>
      <c r="V44533" s="119"/>
      <c r="X44533" s="119"/>
      <c r="Z44533" s="119"/>
    </row>
    <row r="44534" spans="16:26" x14ac:dyDescent="0.25">
      <c r="P44534" s="120"/>
      <c r="R44534" s="120"/>
      <c r="T44534" s="120"/>
      <c r="V44534" s="120"/>
      <c r="X44534" s="120"/>
      <c r="Z44534" s="120"/>
    </row>
    <row r="44535" spans="16:26" x14ac:dyDescent="0.25">
      <c r="P44535" s="119"/>
      <c r="R44535" s="119"/>
      <c r="T44535" s="119"/>
      <c r="V44535" s="119"/>
      <c r="X44535" s="119"/>
      <c r="Z44535" s="119"/>
    </row>
    <row r="44536" spans="16:26" x14ac:dyDescent="0.25">
      <c r="P44536" s="119"/>
      <c r="R44536" s="119"/>
      <c r="T44536" s="119"/>
      <c r="V44536" s="119"/>
      <c r="X44536" s="119"/>
      <c r="Z44536" s="119"/>
    </row>
    <row r="44537" spans="16:26" x14ac:dyDescent="0.25">
      <c r="P44537" s="120"/>
      <c r="R44537" s="120"/>
      <c r="T44537" s="120"/>
      <c r="V44537" s="120"/>
      <c r="X44537" s="120"/>
      <c r="Z44537" s="120"/>
    </row>
    <row r="44538" spans="16:26" x14ac:dyDescent="0.25">
      <c r="P44538" s="119"/>
      <c r="R44538" s="119"/>
      <c r="T44538" s="119"/>
      <c r="V44538" s="119"/>
      <c r="X44538" s="119"/>
      <c r="Z44538" s="119"/>
    </row>
    <row r="44539" spans="16:26" x14ac:dyDescent="0.25">
      <c r="P44539" s="120"/>
      <c r="R44539" s="120"/>
      <c r="T44539" s="120"/>
      <c r="V44539" s="120"/>
      <c r="X44539" s="120"/>
      <c r="Z44539" s="120"/>
    </row>
    <row r="44540" spans="16:26" x14ac:dyDescent="0.25">
      <c r="P44540" s="119"/>
      <c r="R44540" s="119"/>
      <c r="T44540" s="119"/>
      <c r="V44540" s="119"/>
      <c r="X44540" s="119"/>
      <c r="Z44540" s="119"/>
    </row>
    <row r="44541" spans="16:26" x14ac:dyDescent="0.25">
      <c r="P44541" s="119"/>
      <c r="R44541" s="119"/>
      <c r="T44541" s="119"/>
      <c r="V44541" s="119"/>
      <c r="X44541" s="119"/>
      <c r="Z44541" s="119"/>
    </row>
    <row r="44542" spans="16:26" x14ac:dyDescent="0.25">
      <c r="P44542" s="119"/>
      <c r="R44542" s="119"/>
      <c r="T44542" s="119"/>
      <c r="V44542" s="119"/>
      <c r="X44542" s="119"/>
      <c r="Z44542" s="119"/>
    </row>
    <row r="44543" spans="16:26" x14ac:dyDescent="0.25">
      <c r="P44543" s="121"/>
      <c r="R44543" s="121"/>
      <c r="T44543" s="121"/>
      <c r="V44543" s="121"/>
      <c r="X44543" s="121"/>
      <c r="Z44543" s="121"/>
    </row>
    <row r="44544" spans="16:26" x14ac:dyDescent="0.25">
      <c r="P44544" s="121"/>
      <c r="R44544" s="121"/>
      <c r="T44544" s="121"/>
      <c r="V44544" s="121"/>
      <c r="X44544" s="121"/>
      <c r="Z44544" s="121"/>
    </row>
    <row r="44545" spans="16:26" x14ac:dyDescent="0.25">
      <c r="P44545" s="121"/>
      <c r="R44545" s="121"/>
      <c r="T44545" s="121"/>
      <c r="V44545" s="121"/>
      <c r="X44545" s="121"/>
      <c r="Z44545" s="121"/>
    </row>
    <row r="44546" spans="16:26" x14ac:dyDescent="0.25">
      <c r="P44546" s="121"/>
      <c r="R44546" s="121"/>
      <c r="T44546" s="121"/>
      <c r="V44546" s="121"/>
      <c r="X44546" s="121"/>
      <c r="Z44546" s="121"/>
    </row>
    <row r="44547" spans="16:26" x14ac:dyDescent="0.25">
      <c r="P44547" s="122"/>
      <c r="R44547" s="122"/>
      <c r="T44547" s="122"/>
      <c r="V44547" s="122"/>
      <c r="X44547" s="122"/>
      <c r="Z44547" s="122"/>
    </row>
    <row r="44548" spans="16:26" x14ac:dyDescent="0.25">
      <c r="P44548" s="118"/>
      <c r="R44548" s="118"/>
      <c r="T44548" s="118"/>
      <c r="V44548" s="118"/>
      <c r="X44548" s="118"/>
      <c r="Z44548" s="118"/>
    </row>
    <row r="44549" spans="16:26" x14ac:dyDescent="0.25">
      <c r="P44549" s="119"/>
      <c r="R44549" s="119"/>
      <c r="T44549" s="119"/>
      <c r="V44549" s="119"/>
      <c r="X44549" s="119"/>
      <c r="Z44549" s="119"/>
    </row>
    <row r="44550" spans="16:26" x14ac:dyDescent="0.25">
      <c r="P44550" s="119"/>
      <c r="R44550" s="119"/>
      <c r="T44550" s="119"/>
      <c r="V44550" s="119"/>
      <c r="X44550" s="119"/>
      <c r="Z44550" s="119"/>
    </row>
    <row r="44551" spans="16:26" x14ac:dyDescent="0.25">
      <c r="P44551" s="120"/>
      <c r="R44551" s="120"/>
      <c r="T44551" s="120"/>
      <c r="V44551" s="120"/>
      <c r="X44551" s="120"/>
      <c r="Z44551" s="120"/>
    </row>
    <row r="44552" spans="16:26" x14ac:dyDescent="0.25">
      <c r="P44552" s="119"/>
      <c r="R44552" s="119"/>
      <c r="T44552" s="119"/>
      <c r="V44552" s="119"/>
      <c r="X44552" s="119"/>
      <c r="Z44552" s="119"/>
    </row>
    <row r="44553" spans="16:26" x14ac:dyDescent="0.25">
      <c r="P44553" s="119"/>
      <c r="R44553" s="119"/>
      <c r="T44553" s="119"/>
      <c r="V44553" s="119"/>
      <c r="X44553" s="119"/>
      <c r="Z44553" s="119"/>
    </row>
    <row r="44554" spans="16:26" x14ac:dyDescent="0.25">
      <c r="P44554" s="120"/>
      <c r="R44554" s="120"/>
      <c r="T44554" s="120"/>
      <c r="V44554" s="120"/>
      <c r="X44554" s="120"/>
      <c r="Z44554" s="120"/>
    </row>
    <row r="44555" spans="16:26" x14ac:dyDescent="0.25">
      <c r="P44555" s="119"/>
      <c r="R44555" s="119"/>
      <c r="T44555" s="119"/>
      <c r="V44555" s="119"/>
      <c r="X44555" s="119"/>
      <c r="Z44555" s="119"/>
    </row>
    <row r="44556" spans="16:26" x14ac:dyDescent="0.25">
      <c r="P44556" s="120"/>
      <c r="R44556" s="120"/>
      <c r="T44556" s="120"/>
      <c r="V44556" s="120"/>
      <c r="X44556" s="120"/>
      <c r="Z44556" s="120"/>
    </row>
    <row r="44557" spans="16:26" x14ac:dyDescent="0.25">
      <c r="P44557" s="119"/>
      <c r="R44557" s="119"/>
      <c r="T44557" s="119"/>
      <c r="V44557" s="119"/>
      <c r="X44557" s="119"/>
      <c r="Z44557" s="119"/>
    </row>
    <row r="44558" spans="16:26" x14ac:dyDescent="0.25">
      <c r="P44558" s="119"/>
      <c r="R44558" s="119"/>
      <c r="T44558" s="119"/>
      <c r="V44558" s="119"/>
      <c r="X44558" s="119"/>
      <c r="Z44558" s="119"/>
    </row>
    <row r="44559" spans="16:26" x14ac:dyDescent="0.25">
      <c r="P44559" s="119"/>
      <c r="R44559" s="119"/>
      <c r="T44559" s="119"/>
      <c r="V44559" s="119"/>
      <c r="X44559" s="119"/>
      <c r="Z44559" s="119"/>
    </row>
    <row r="44560" spans="16:26" x14ac:dyDescent="0.25">
      <c r="P44560" s="121"/>
      <c r="R44560" s="121"/>
      <c r="T44560" s="121"/>
      <c r="V44560" s="121"/>
      <c r="X44560" s="121"/>
      <c r="Z44560" s="121"/>
    </row>
    <row r="44561" spans="16:26" x14ac:dyDescent="0.25">
      <c r="P44561" s="121"/>
      <c r="R44561" s="121"/>
      <c r="T44561" s="121"/>
      <c r="V44561" s="121"/>
      <c r="X44561" s="121"/>
      <c r="Z44561" s="121"/>
    </row>
    <row r="44562" spans="16:26" x14ac:dyDescent="0.25">
      <c r="P44562" s="121"/>
      <c r="R44562" s="121"/>
      <c r="T44562" s="121"/>
      <c r="V44562" s="121"/>
      <c r="X44562" s="121"/>
      <c r="Z44562" s="121"/>
    </row>
    <row r="44563" spans="16:26" x14ac:dyDescent="0.25">
      <c r="P44563" s="121"/>
      <c r="R44563" s="121"/>
      <c r="T44563" s="121"/>
      <c r="V44563" s="121"/>
      <c r="X44563" s="121"/>
      <c r="Z44563" s="121"/>
    </row>
    <row r="44564" spans="16:26" x14ac:dyDescent="0.25">
      <c r="P44564" s="122"/>
      <c r="R44564" s="122"/>
      <c r="T44564" s="122"/>
      <c r="V44564" s="122"/>
      <c r="X44564" s="122"/>
      <c r="Z44564" s="122"/>
    </row>
    <row r="44565" spans="16:26" x14ac:dyDescent="0.25">
      <c r="P44565" s="118"/>
      <c r="R44565" s="118"/>
      <c r="T44565" s="118"/>
      <c r="V44565" s="118"/>
      <c r="X44565" s="118"/>
      <c r="Z44565" s="118"/>
    </row>
    <row r="44566" spans="16:26" x14ac:dyDescent="0.25">
      <c r="P44566" s="119"/>
      <c r="R44566" s="119"/>
      <c r="T44566" s="119"/>
      <c r="V44566" s="119"/>
      <c r="X44566" s="119"/>
      <c r="Z44566" s="119"/>
    </row>
    <row r="44567" spans="16:26" x14ac:dyDescent="0.25">
      <c r="P44567" s="119"/>
      <c r="R44567" s="119"/>
      <c r="T44567" s="119"/>
      <c r="V44567" s="119"/>
      <c r="X44567" s="119"/>
      <c r="Z44567" s="119"/>
    </row>
    <row r="44568" spans="16:26" x14ac:dyDescent="0.25">
      <c r="P44568" s="120"/>
      <c r="R44568" s="120"/>
      <c r="T44568" s="120"/>
      <c r="V44568" s="120"/>
      <c r="X44568" s="120"/>
      <c r="Z44568" s="120"/>
    </row>
    <row r="44569" spans="16:26" x14ac:dyDescent="0.25">
      <c r="P44569" s="119"/>
      <c r="R44569" s="119"/>
      <c r="T44569" s="119"/>
      <c r="V44569" s="119"/>
      <c r="X44569" s="119"/>
      <c r="Z44569" s="119"/>
    </row>
    <row r="44570" spans="16:26" x14ac:dyDescent="0.25">
      <c r="P44570" s="119"/>
      <c r="R44570" s="119"/>
      <c r="T44570" s="119"/>
      <c r="V44570" s="119"/>
      <c r="X44570" s="119"/>
      <c r="Z44570" s="119"/>
    </row>
    <row r="44571" spans="16:26" x14ac:dyDescent="0.25">
      <c r="P44571" s="120"/>
      <c r="R44571" s="120"/>
      <c r="T44571" s="120"/>
      <c r="V44571" s="120"/>
      <c r="X44571" s="120"/>
      <c r="Z44571" s="120"/>
    </row>
    <row r="44572" spans="16:26" x14ac:dyDescent="0.25">
      <c r="P44572" s="119"/>
      <c r="R44572" s="119"/>
      <c r="T44572" s="119"/>
      <c r="V44572" s="119"/>
      <c r="X44572" s="119"/>
      <c r="Z44572" s="119"/>
    </row>
    <row r="44573" spans="16:26" x14ac:dyDescent="0.25">
      <c r="P44573" s="120"/>
      <c r="R44573" s="120"/>
      <c r="T44573" s="120"/>
      <c r="V44573" s="120"/>
      <c r="X44573" s="120"/>
      <c r="Z44573" s="120"/>
    </row>
    <row r="44574" spans="16:26" x14ac:dyDescent="0.25">
      <c r="P44574" s="119"/>
      <c r="R44574" s="119"/>
      <c r="T44574" s="119"/>
      <c r="V44574" s="119"/>
      <c r="X44574" s="119"/>
      <c r="Z44574" s="119"/>
    </row>
    <row r="44575" spans="16:26" x14ac:dyDescent="0.25">
      <c r="P44575" s="119"/>
      <c r="R44575" s="119"/>
      <c r="T44575" s="119"/>
      <c r="V44575" s="119"/>
      <c r="X44575" s="119"/>
      <c r="Z44575" s="119"/>
    </row>
    <row r="44576" spans="16:26" x14ac:dyDescent="0.25">
      <c r="P44576" s="119"/>
      <c r="R44576" s="119"/>
      <c r="T44576" s="119"/>
      <c r="V44576" s="119"/>
      <c r="X44576" s="119"/>
      <c r="Z44576" s="119"/>
    </row>
    <row r="44577" spans="16:26" x14ac:dyDescent="0.25">
      <c r="P44577" s="121"/>
      <c r="R44577" s="121"/>
      <c r="T44577" s="121"/>
      <c r="V44577" s="121"/>
      <c r="X44577" s="121"/>
      <c r="Z44577" s="121"/>
    </row>
    <row r="44578" spans="16:26" x14ac:dyDescent="0.25">
      <c r="P44578" s="121"/>
      <c r="R44578" s="121"/>
      <c r="T44578" s="121"/>
      <c r="V44578" s="121"/>
      <c r="X44578" s="121"/>
      <c r="Z44578" s="121"/>
    </row>
    <row r="44579" spans="16:26" x14ac:dyDescent="0.25">
      <c r="P44579" s="121"/>
      <c r="R44579" s="121"/>
      <c r="T44579" s="121"/>
      <c r="V44579" s="121"/>
      <c r="X44579" s="121"/>
      <c r="Z44579" s="121"/>
    </row>
    <row r="44580" spans="16:26" x14ac:dyDescent="0.25">
      <c r="P44580" s="121"/>
      <c r="R44580" s="121"/>
      <c r="T44580" s="121"/>
      <c r="V44580" s="121"/>
      <c r="X44580" s="121"/>
      <c r="Z44580" s="121"/>
    </row>
    <row r="44581" spans="16:26" x14ac:dyDescent="0.25">
      <c r="P44581" s="122"/>
      <c r="R44581" s="122"/>
      <c r="T44581" s="122"/>
      <c r="V44581" s="122"/>
      <c r="X44581" s="122"/>
      <c r="Z44581" s="122"/>
    </row>
    <row r="44582" spans="16:26" x14ac:dyDescent="0.25">
      <c r="P44582" s="118"/>
      <c r="R44582" s="118"/>
      <c r="T44582" s="118"/>
      <c r="V44582" s="118"/>
      <c r="X44582" s="118"/>
      <c r="Z44582" s="118"/>
    </row>
    <row r="44583" spans="16:26" x14ac:dyDescent="0.25">
      <c r="P44583" s="119"/>
      <c r="R44583" s="119"/>
      <c r="T44583" s="119"/>
      <c r="V44583" s="119"/>
      <c r="X44583" s="119"/>
      <c r="Z44583" s="119"/>
    </row>
    <row r="44584" spans="16:26" x14ac:dyDescent="0.25">
      <c r="P44584" s="119"/>
      <c r="R44584" s="119"/>
      <c r="T44584" s="119"/>
      <c r="V44584" s="119"/>
      <c r="X44584" s="119"/>
      <c r="Z44584" s="119"/>
    </row>
    <row r="44585" spans="16:26" x14ac:dyDescent="0.25">
      <c r="P44585" s="120"/>
      <c r="R44585" s="120"/>
      <c r="T44585" s="120"/>
      <c r="V44585" s="120"/>
      <c r="X44585" s="120"/>
      <c r="Z44585" s="120"/>
    </row>
    <row r="44586" spans="16:26" x14ac:dyDescent="0.25">
      <c r="P44586" s="119"/>
      <c r="R44586" s="119"/>
      <c r="T44586" s="119"/>
      <c r="V44586" s="119"/>
      <c r="X44586" s="119"/>
      <c r="Z44586" s="119"/>
    </row>
    <row r="44587" spans="16:26" x14ac:dyDescent="0.25">
      <c r="P44587" s="119"/>
      <c r="R44587" s="119"/>
      <c r="T44587" s="119"/>
      <c r="V44587" s="119"/>
      <c r="X44587" s="119"/>
      <c r="Z44587" s="119"/>
    </row>
    <row r="44588" spans="16:26" x14ac:dyDescent="0.25">
      <c r="P44588" s="120"/>
      <c r="R44588" s="120"/>
      <c r="T44588" s="120"/>
      <c r="V44588" s="120"/>
      <c r="X44588" s="120"/>
      <c r="Z44588" s="120"/>
    </row>
    <row r="44589" spans="16:26" x14ac:dyDescent="0.25">
      <c r="P44589" s="119"/>
      <c r="R44589" s="119"/>
      <c r="T44589" s="119"/>
      <c r="V44589" s="119"/>
      <c r="X44589" s="119"/>
      <c r="Z44589" s="119"/>
    </row>
    <row r="44590" spans="16:26" x14ac:dyDescent="0.25">
      <c r="P44590" s="120"/>
      <c r="R44590" s="120"/>
      <c r="T44590" s="120"/>
      <c r="V44590" s="120"/>
      <c r="X44590" s="120"/>
      <c r="Z44590" s="120"/>
    </row>
    <row r="44591" spans="16:26" x14ac:dyDescent="0.25">
      <c r="P44591" s="119"/>
      <c r="R44591" s="119"/>
      <c r="T44591" s="119"/>
      <c r="V44591" s="119"/>
      <c r="X44591" s="119"/>
      <c r="Z44591" s="119"/>
    </row>
    <row r="44592" spans="16:26" x14ac:dyDescent="0.25">
      <c r="P44592" s="119"/>
      <c r="R44592" s="119"/>
      <c r="T44592" s="119"/>
      <c r="V44592" s="119"/>
      <c r="X44592" s="119"/>
      <c r="Z44592" s="119"/>
    </row>
    <row r="44593" spans="16:26" x14ac:dyDescent="0.25">
      <c r="P44593" s="119"/>
      <c r="R44593" s="119"/>
      <c r="T44593" s="119"/>
      <c r="V44593" s="119"/>
      <c r="X44593" s="119"/>
      <c r="Z44593" s="119"/>
    </row>
    <row r="44594" spans="16:26" x14ac:dyDescent="0.25">
      <c r="P44594" s="121"/>
      <c r="R44594" s="121"/>
      <c r="T44594" s="121"/>
      <c r="V44594" s="121"/>
      <c r="X44594" s="121"/>
      <c r="Z44594" s="121"/>
    </row>
    <row r="44595" spans="16:26" x14ac:dyDescent="0.25">
      <c r="P44595" s="121"/>
      <c r="R44595" s="121"/>
      <c r="T44595" s="121"/>
      <c r="V44595" s="121"/>
      <c r="X44595" s="121"/>
      <c r="Z44595" s="121"/>
    </row>
    <row r="44596" spans="16:26" x14ac:dyDescent="0.25">
      <c r="P44596" s="121"/>
      <c r="R44596" s="121"/>
      <c r="T44596" s="121"/>
      <c r="V44596" s="121"/>
      <c r="X44596" s="121"/>
      <c r="Z44596" s="121"/>
    </row>
    <row r="44597" spans="16:26" x14ac:dyDescent="0.25">
      <c r="P44597" s="121"/>
      <c r="R44597" s="121"/>
      <c r="T44597" s="121"/>
      <c r="V44597" s="121"/>
      <c r="X44597" s="121"/>
      <c r="Z44597" s="121"/>
    </row>
    <row r="44598" spans="16:26" x14ac:dyDescent="0.25">
      <c r="P44598" s="122"/>
      <c r="R44598" s="122"/>
      <c r="T44598" s="122"/>
      <c r="V44598" s="122"/>
      <c r="X44598" s="122"/>
      <c r="Z44598" s="122"/>
    </row>
    <row r="44599" spans="16:26" x14ac:dyDescent="0.25">
      <c r="P44599" s="118"/>
      <c r="R44599" s="118"/>
      <c r="T44599" s="118"/>
      <c r="V44599" s="118"/>
      <c r="X44599" s="118"/>
      <c r="Z44599" s="118"/>
    </row>
    <row r="44600" spans="16:26" x14ac:dyDescent="0.25">
      <c r="P44600" s="119"/>
      <c r="R44600" s="119"/>
      <c r="T44600" s="119"/>
      <c r="V44600" s="119"/>
      <c r="X44600" s="119"/>
      <c r="Z44600" s="119"/>
    </row>
    <row r="44601" spans="16:26" x14ac:dyDescent="0.25">
      <c r="P44601" s="119"/>
      <c r="R44601" s="119"/>
      <c r="T44601" s="119"/>
      <c r="V44601" s="119"/>
      <c r="X44601" s="119"/>
      <c r="Z44601" s="119"/>
    </row>
    <row r="44602" spans="16:26" x14ac:dyDescent="0.25">
      <c r="P44602" s="120"/>
      <c r="R44602" s="120"/>
      <c r="T44602" s="120"/>
      <c r="V44602" s="120"/>
      <c r="X44602" s="120"/>
      <c r="Z44602" s="120"/>
    </row>
    <row r="44603" spans="16:26" x14ac:dyDescent="0.25">
      <c r="P44603" s="119"/>
      <c r="R44603" s="119"/>
      <c r="T44603" s="119"/>
      <c r="V44603" s="119"/>
      <c r="X44603" s="119"/>
      <c r="Z44603" s="119"/>
    </row>
    <row r="44604" spans="16:26" x14ac:dyDescent="0.25">
      <c r="P44604" s="119"/>
      <c r="R44604" s="119"/>
      <c r="T44604" s="119"/>
      <c r="V44604" s="119"/>
      <c r="X44604" s="119"/>
      <c r="Z44604" s="119"/>
    </row>
    <row r="44605" spans="16:26" x14ac:dyDescent="0.25">
      <c r="P44605" s="120"/>
      <c r="R44605" s="120"/>
      <c r="T44605" s="120"/>
      <c r="V44605" s="120"/>
      <c r="X44605" s="120"/>
      <c r="Z44605" s="120"/>
    </row>
    <row r="44606" spans="16:26" x14ac:dyDescent="0.25">
      <c r="P44606" s="119"/>
      <c r="R44606" s="119"/>
      <c r="T44606" s="119"/>
      <c r="V44606" s="119"/>
      <c r="X44606" s="119"/>
      <c r="Z44606" s="119"/>
    </row>
    <row r="44607" spans="16:26" x14ac:dyDescent="0.25">
      <c r="P44607" s="120"/>
      <c r="R44607" s="120"/>
      <c r="T44607" s="120"/>
      <c r="V44607" s="120"/>
      <c r="X44607" s="120"/>
      <c r="Z44607" s="120"/>
    </row>
    <row r="44608" spans="16:26" x14ac:dyDescent="0.25">
      <c r="P44608" s="119"/>
      <c r="R44608" s="119"/>
      <c r="T44608" s="119"/>
      <c r="V44608" s="119"/>
      <c r="X44608" s="119"/>
      <c r="Z44608" s="119"/>
    </row>
    <row r="44609" spans="16:26" x14ac:dyDescent="0.25">
      <c r="P44609" s="119"/>
      <c r="R44609" s="119"/>
      <c r="T44609" s="119"/>
      <c r="V44609" s="119"/>
      <c r="X44609" s="119"/>
      <c r="Z44609" s="119"/>
    </row>
    <row r="44610" spans="16:26" x14ac:dyDescent="0.25">
      <c r="P44610" s="119"/>
      <c r="R44610" s="119"/>
      <c r="T44610" s="119"/>
      <c r="V44610" s="119"/>
      <c r="X44610" s="119"/>
      <c r="Z44610" s="119"/>
    </row>
    <row r="44611" spans="16:26" x14ac:dyDescent="0.25">
      <c r="P44611" s="121"/>
      <c r="R44611" s="121"/>
      <c r="T44611" s="121"/>
      <c r="V44611" s="121"/>
      <c r="X44611" s="121"/>
      <c r="Z44611" s="121"/>
    </row>
    <row r="44612" spans="16:26" x14ac:dyDescent="0.25">
      <c r="P44612" s="121"/>
      <c r="R44612" s="121"/>
      <c r="T44612" s="121"/>
      <c r="V44612" s="121"/>
      <c r="X44612" s="121"/>
      <c r="Z44612" s="121"/>
    </row>
    <row r="44613" spans="16:26" x14ac:dyDescent="0.25">
      <c r="P44613" s="121"/>
      <c r="R44613" s="121"/>
      <c r="T44613" s="121"/>
      <c r="V44613" s="121"/>
      <c r="X44613" s="121"/>
      <c r="Z44613" s="121"/>
    </row>
    <row r="44614" spans="16:26" x14ac:dyDescent="0.25">
      <c r="P44614" s="121"/>
      <c r="R44614" s="121"/>
      <c r="T44614" s="121"/>
      <c r="V44614" s="121"/>
      <c r="X44614" s="121"/>
      <c r="Z44614" s="121"/>
    </row>
    <row r="44615" spans="16:26" x14ac:dyDescent="0.25">
      <c r="P44615" s="122"/>
      <c r="R44615" s="122"/>
      <c r="T44615" s="122"/>
      <c r="V44615" s="122"/>
      <c r="X44615" s="122"/>
      <c r="Z44615" s="122"/>
    </row>
    <row r="44616" spans="16:26" x14ac:dyDescent="0.25">
      <c r="P44616" s="118"/>
      <c r="R44616" s="118"/>
      <c r="T44616" s="118"/>
      <c r="V44616" s="118"/>
      <c r="X44616" s="118"/>
      <c r="Z44616" s="118"/>
    </row>
    <row r="44617" spans="16:26" x14ac:dyDescent="0.25">
      <c r="P44617" s="119"/>
      <c r="R44617" s="119"/>
      <c r="T44617" s="119"/>
      <c r="V44617" s="119"/>
      <c r="X44617" s="119"/>
      <c r="Z44617" s="119"/>
    </row>
    <row r="44618" spans="16:26" x14ac:dyDescent="0.25">
      <c r="P44618" s="119"/>
      <c r="R44618" s="119"/>
      <c r="T44618" s="119"/>
      <c r="V44618" s="119"/>
      <c r="X44618" s="119"/>
      <c r="Z44618" s="119"/>
    </row>
    <row r="44619" spans="16:26" x14ac:dyDescent="0.25">
      <c r="P44619" s="120"/>
      <c r="R44619" s="120"/>
      <c r="T44619" s="120"/>
      <c r="V44619" s="120"/>
      <c r="X44619" s="120"/>
      <c r="Z44619" s="120"/>
    </row>
    <row r="44620" spans="16:26" x14ac:dyDescent="0.25">
      <c r="P44620" s="119"/>
      <c r="R44620" s="119"/>
      <c r="T44620" s="119"/>
      <c r="V44620" s="119"/>
      <c r="X44620" s="119"/>
      <c r="Z44620" s="119"/>
    </row>
    <row r="44621" spans="16:26" x14ac:dyDescent="0.25">
      <c r="P44621" s="119"/>
      <c r="R44621" s="119"/>
      <c r="T44621" s="119"/>
      <c r="V44621" s="119"/>
      <c r="X44621" s="119"/>
      <c r="Z44621" s="119"/>
    </row>
    <row r="44622" spans="16:26" x14ac:dyDescent="0.25">
      <c r="P44622" s="120"/>
      <c r="R44622" s="120"/>
      <c r="T44622" s="120"/>
      <c r="V44622" s="120"/>
      <c r="X44622" s="120"/>
      <c r="Z44622" s="120"/>
    </row>
    <row r="44623" spans="16:26" x14ac:dyDescent="0.25">
      <c r="P44623" s="119"/>
      <c r="R44623" s="119"/>
      <c r="T44623" s="119"/>
      <c r="V44623" s="119"/>
      <c r="X44623" s="119"/>
      <c r="Z44623" s="119"/>
    </row>
    <row r="44624" spans="16:26" x14ac:dyDescent="0.25">
      <c r="P44624" s="120"/>
      <c r="R44624" s="120"/>
      <c r="T44624" s="120"/>
      <c r="V44624" s="120"/>
      <c r="X44624" s="120"/>
      <c r="Z44624" s="120"/>
    </row>
    <row r="44625" spans="16:26" x14ac:dyDescent="0.25">
      <c r="P44625" s="119"/>
      <c r="R44625" s="119"/>
      <c r="T44625" s="119"/>
      <c r="V44625" s="119"/>
      <c r="X44625" s="119"/>
      <c r="Z44625" s="119"/>
    </row>
    <row r="44626" spans="16:26" x14ac:dyDescent="0.25">
      <c r="P44626" s="119"/>
      <c r="R44626" s="119"/>
      <c r="T44626" s="119"/>
      <c r="V44626" s="119"/>
      <c r="X44626" s="119"/>
      <c r="Z44626" s="119"/>
    </row>
    <row r="44627" spans="16:26" x14ac:dyDescent="0.25">
      <c r="P44627" s="119"/>
      <c r="R44627" s="119"/>
      <c r="T44627" s="119"/>
      <c r="V44627" s="119"/>
      <c r="X44627" s="119"/>
      <c r="Z44627" s="119"/>
    </row>
    <row r="44628" spans="16:26" x14ac:dyDescent="0.25">
      <c r="P44628" s="121"/>
      <c r="R44628" s="121"/>
      <c r="T44628" s="121"/>
      <c r="V44628" s="121"/>
      <c r="X44628" s="121"/>
      <c r="Z44628" s="121"/>
    </row>
    <row r="44629" spans="16:26" x14ac:dyDescent="0.25">
      <c r="P44629" s="121"/>
      <c r="R44629" s="121"/>
      <c r="T44629" s="121"/>
      <c r="V44629" s="121"/>
      <c r="X44629" s="121"/>
      <c r="Z44629" s="121"/>
    </row>
    <row r="44630" spans="16:26" x14ac:dyDescent="0.25">
      <c r="P44630" s="121"/>
      <c r="R44630" s="121"/>
      <c r="T44630" s="121"/>
      <c r="V44630" s="121"/>
      <c r="X44630" s="121"/>
      <c r="Z44630" s="121"/>
    </row>
    <row r="44631" spans="16:26" x14ac:dyDescent="0.25">
      <c r="P44631" s="121"/>
      <c r="R44631" s="121"/>
      <c r="T44631" s="121"/>
      <c r="V44631" s="121"/>
      <c r="X44631" s="121"/>
      <c r="Z44631" s="121"/>
    </row>
    <row r="44632" spans="16:26" x14ac:dyDescent="0.25">
      <c r="P44632" s="122"/>
      <c r="R44632" s="122"/>
      <c r="T44632" s="122"/>
      <c r="V44632" s="122"/>
      <c r="X44632" s="122"/>
      <c r="Z44632" s="122"/>
    </row>
    <row r="44633" spans="16:26" x14ac:dyDescent="0.25">
      <c r="P44633" s="118"/>
      <c r="R44633" s="118"/>
      <c r="T44633" s="118"/>
      <c r="V44633" s="118"/>
      <c r="X44633" s="118"/>
      <c r="Z44633" s="118"/>
    </row>
    <row r="44634" spans="16:26" x14ac:dyDescent="0.25">
      <c r="P44634" s="119"/>
      <c r="R44634" s="119"/>
      <c r="T44634" s="119"/>
      <c r="V44634" s="119"/>
      <c r="X44634" s="119"/>
      <c r="Z44634" s="119"/>
    </row>
    <row r="44635" spans="16:26" x14ac:dyDescent="0.25">
      <c r="P44635" s="119"/>
      <c r="R44635" s="119"/>
      <c r="T44635" s="119"/>
      <c r="V44635" s="119"/>
      <c r="X44635" s="119"/>
      <c r="Z44635" s="119"/>
    </row>
    <row r="44636" spans="16:26" x14ac:dyDescent="0.25">
      <c r="P44636" s="120"/>
      <c r="R44636" s="120"/>
      <c r="T44636" s="120"/>
      <c r="V44636" s="120"/>
      <c r="X44636" s="120"/>
      <c r="Z44636" s="120"/>
    </row>
    <row r="44637" spans="16:26" x14ac:dyDescent="0.25">
      <c r="P44637" s="119"/>
      <c r="R44637" s="119"/>
      <c r="T44637" s="119"/>
      <c r="V44637" s="119"/>
      <c r="X44637" s="119"/>
      <c r="Z44637" s="119"/>
    </row>
    <row r="44638" spans="16:26" x14ac:dyDescent="0.25">
      <c r="P44638" s="119"/>
      <c r="R44638" s="119"/>
      <c r="T44638" s="119"/>
      <c r="V44638" s="119"/>
      <c r="X44638" s="119"/>
      <c r="Z44638" s="119"/>
    </row>
    <row r="44639" spans="16:26" x14ac:dyDescent="0.25">
      <c r="P44639" s="120"/>
      <c r="R44639" s="120"/>
      <c r="T44639" s="120"/>
      <c r="V44639" s="120"/>
      <c r="X44639" s="120"/>
      <c r="Z44639" s="120"/>
    </row>
    <row r="44640" spans="16:26" x14ac:dyDescent="0.25">
      <c r="P44640" s="119"/>
      <c r="R44640" s="119"/>
      <c r="T44640" s="119"/>
      <c r="V44640" s="119"/>
      <c r="X44640" s="119"/>
      <c r="Z44640" s="119"/>
    </row>
    <row r="44641" spans="16:26" x14ac:dyDescent="0.25">
      <c r="P44641" s="120"/>
      <c r="R44641" s="120"/>
      <c r="T44641" s="120"/>
      <c r="V44641" s="120"/>
      <c r="X44641" s="120"/>
      <c r="Z44641" s="120"/>
    </row>
    <row r="44642" spans="16:26" x14ac:dyDescent="0.25">
      <c r="P44642" s="119"/>
      <c r="R44642" s="119"/>
      <c r="T44642" s="119"/>
      <c r="V44642" s="119"/>
      <c r="X44642" s="119"/>
      <c r="Z44642" s="119"/>
    </row>
    <row r="44643" spans="16:26" x14ac:dyDescent="0.25">
      <c r="P44643" s="119"/>
      <c r="R44643" s="119"/>
      <c r="T44643" s="119"/>
      <c r="V44643" s="119"/>
      <c r="X44643" s="119"/>
      <c r="Z44643" s="119"/>
    </row>
    <row r="44644" spans="16:26" x14ac:dyDescent="0.25">
      <c r="P44644" s="119"/>
      <c r="R44644" s="119"/>
      <c r="T44644" s="119"/>
      <c r="V44644" s="119"/>
      <c r="X44644" s="119"/>
      <c r="Z44644" s="119"/>
    </row>
    <row r="44645" spans="16:26" x14ac:dyDescent="0.25">
      <c r="P44645" s="121"/>
      <c r="R44645" s="121"/>
      <c r="T44645" s="121"/>
      <c r="V44645" s="121"/>
      <c r="X44645" s="121"/>
      <c r="Z44645" s="121"/>
    </row>
    <row r="44646" spans="16:26" x14ac:dyDescent="0.25">
      <c r="P44646" s="121"/>
      <c r="R44646" s="121"/>
      <c r="T44646" s="121"/>
      <c r="V44646" s="121"/>
      <c r="X44646" s="121"/>
      <c r="Z44646" s="121"/>
    </row>
    <row r="44647" spans="16:26" x14ac:dyDescent="0.25">
      <c r="P44647" s="121"/>
      <c r="R44647" s="121"/>
      <c r="T44647" s="121"/>
      <c r="V44647" s="121"/>
      <c r="X44647" s="121"/>
      <c r="Z44647" s="121"/>
    </row>
    <row r="44648" spans="16:26" x14ac:dyDescent="0.25">
      <c r="P44648" s="121"/>
      <c r="R44648" s="121"/>
      <c r="T44648" s="121"/>
      <c r="V44648" s="121"/>
      <c r="X44648" s="121"/>
      <c r="Z44648" s="121"/>
    </row>
    <row r="44649" spans="16:26" x14ac:dyDescent="0.25">
      <c r="P44649" s="122"/>
      <c r="R44649" s="122"/>
      <c r="T44649" s="122"/>
      <c r="V44649" s="122"/>
      <c r="X44649" s="122"/>
      <c r="Z44649" s="122"/>
    </row>
    <row r="44650" spans="16:26" x14ac:dyDescent="0.25">
      <c r="P44650" s="118"/>
      <c r="R44650" s="118"/>
      <c r="T44650" s="118"/>
      <c r="V44650" s="118"/>
      <c r="X44650" s="118"/>
      <c r="Z44650" s="118"/>
    </row>
    <row r="44651" spans="16:26" x14ac:dyDescent="0.25">
      <c r="P44651" s="119"/>
      <c r="R44651" s="119"/>
      <c r="T44651" s="119"/>
      <c r="V44651" s="119"/>
      <c r="X44651" s="119"/>
      <c r="Z44651" s="119"/>
    </row>
    <row r="44652" spans="16:26" x14ac:dyDescent="0.25">
      <c r="P44652" s="119"/>
      <c r="R44652" s="119"/>
      <c r="T44652" s="119"/>
      <c r="V44652" s="119"/>
      <c r="X44652" s="119"/>
      <c r="Z44652" s="119"/>
    </row>
    <row r="44653" spans="16:26" x14ac:dyDescent="0.25">
      <c r="P44653" s="120"/>
      <c r="R44653" s="120"/>
      <c r="T44653" s="120"/>
      <c r="V44653" s="120"/>
      <c r="X44653" s="120"/>
      <c r="Z44653" s="120"/>
    </row>
    <row r="44654" spans="16:26" x14ac:dyDescent="0.25">
      <c r="P44654" s="119"/>
      <c r="R44654" s="119"/>
      <c r="T44654" s="119"/>
      <c r="V44654" s="119"/>
      <c r="X44654" s="119"/>
      <c r="Z44654" s="119"/>
    </row>
    <row r="44655" spans="16:26" x14ac:dyDescent="0.25">
      <c r="P44655" s="119"/>
      <c r="R44655" s="119"/>
      <c r="T44655" s="119"/>
      <c r="V44655" s="119"/>
      <c r="X44655" s="119"/>
      <c r="Z44655" s="119"/>
    </row>
    <row r="44656" spans="16:26" x14ac:dyDescent="0.25">
      <c r="P44656" s="120"/>
      <c r="R44656" s="120"/>
      <c r="T44656" s="120"/>
      <c r="V44656" s="120"/>
      <c r="X44656" s="120"/>
      <c r="Z44656" s="120"/>
    </row>
    <row r="44657" spans="16:26" x14ac:dyDescent="0.25">
      <c r="P44657" s="119"/>
      <c r="R44657" s="119"/>
      <c r="T44657" s="119"/>
      <c r="V44657" s="119"/>
      <c r="X44657" s="119"/>
      <c r="Z44657" s="119"/>
    </row>
    <row r="44658" spans="16:26" x14ac:dyDescent="0.25">
      <c r="P44658" s="120"/>
      <c r="R44658" s="120"/>
      <c r="T44658" s="120"/>
      <c r="V44658" s="120"/>
      <c r="X44658" s="120"/>
      <c r="Z44658" s="120"/>
    </row>
    <row r="44659" spans="16:26" x14ac:dyDescent="0.25">
      <c r="P44659" s="119"/>
      <c r="R44659" s="119"/>
      <c r="T44659" s="119"/>
      <c r="V44659" s="119"/>
      <c r="X44659" s="119"/>
      <c r="Z44659" s="119"/>
    </row>
    <row r="44660" spans="16:26" x14ac:dyDescent="0.25">
      <c r="P44660" s="119"/>
      <c r="R44660" s="119"/>
      <c r="T44660" s="119"/>
      <c r="V44660" s="119"/>
      <c r="X44660" s="119"/>
      <c r="Z44660" s="119"/>
    </row>
    <row r="44661" spans="16:26" x14ac:dyDescent="0.25">
      <c r="P44661" s="119"/>
      <c r="R44661" s="119"/>
      <c r="T44661" s="119"/>
      <c r="V44661" s="119"/>
      <c r="X44661" s="119"/>
      <c r="Z44661" s="119"/>
    </row>
    <row r="44662" spans="16:26" x14ac:dyDescent="0.25">
      <c r="P44662" s="121"/>
      <c r="R44662" s="121"/>
      <c r="T44662" s="121"/>
      <c r="V44662" s="121"/>
      <c r="X44662" s="121"/>
      <c r="Z44662" s="121"/>
    </row>
    <row r="44663" spans="16:26" x14ac:dyDescent="0.25">
      <c r="P44663" s="121"/>
      <c r="R44663" s="121"/>
      <c r="T44663" s="121"/>
      <c r="V44663" s="121"/>
      <c r="X44663" s="121"/>
      <c r="Z44663" s="121"/>
    </row>
    <row r="44664" spans="16:26" x14ac:dyDescent="0.25">
      <c r="P44664" s="121"/>
      <c r="R44664" s="121"/>
      <c r="T44664" s="121"/>
      <c r="V44664" s="121"/>
      <c r="X44664" s="121"/>
      <c r="Z44664" s="121"/>
    </row>
    <row r="44665" spans="16:26" x14ac:dyDescent="0.25">
      <c r="P44665" s="121"/>
      <c r="R44665" s="121"/>
      <c r="T44665" s="121"/>
      <c r="V44665" s="121"/>
      <c r="X44665" s="121"/>
      <c r="Z44665" s="121"/>
    </row>
    <row r="44666" spans="16:26" x14ac:dyDescent="0.25">
      <c r="P44666" s="122"/>
      <c r="R44666" s="122"/>
      <c r="T44666" s="122"/>
      <c r="V44666" s="122"/>
      <c r="X44666" s="122"/>
      <c r="Z44666" s="122"/>
    </row>
    <row r="44667" spans="16:26" x14ac:dyDescent="0.25">
      <c r="P44667" s="118"/>
      <c r="R44667" s="118"/>
      <c r="T44667" s="118"/>
      <c r="V44667" s="118"/>
      <c r="X44667" s="118"/>
      <c r="Z44667" s="118"/>
    </row>
    <row r="44668" spans="16:26" x14ac:dyDescent="0.25">
      <c r="P44668" s="119"/>
      <c r="R44668" s="119"/>
      <c r="T44668" s="119"/>
      <c r="V44668" s="119"/>
      <c r="X44668" s="119"/>
      <c r="Z44668" s="119"/>
    </row>
    <row r="44669" spans="16:26" x14ac:dyDescent="0.25">
      <c r="P44669" s="119"/>
      <c r="R44669" s="119"/>
      <c r="T44669" s="119"/>
      <c r="V44669" s="119"/>
      <c r="X44669" s="119"/>
      <c r="Z44669" s="119"/>
    </row>
    <row r="44670" spans="16:26" x14ac:dyDescent="0.25">
      <c r="P44670" s="120"/>
      <c r="R44670" s="120"/>
      <c r="T44670" s="120"/>
      <c r="V44670" s="120"/>
      <c r="X44670" s="120"/>
      <c r="Z44670" s="120"/>
    </row>
    <row r="44671" spans="16:26" x14ac:dyDescent="0.25">
      <c r="P44671" s="119"/>
      <c r="R44671" s="119"/>
      <c r="T44671" s="119"/>
      <c r="V44671" s="119"/>
      <c r="X44671" s="119"/>
      <c r="Z44671" s="119"/>
    </row>
    <row r="44672" spans="16:26" x14ac:dyDescent="0.25">
      <c r="P44672" s="119"/>
      <c r="R44672" s="119"/>
      <c r="T44672" s="119"/>
      <c r="V44672" s="119"/>
      <c r="X44672" s="119"/>
      <c r="Z44672" s="119"/>
    </row>
    <row r="44673" spans="16:26" x14ac:dyDescent="0.25">
      <c r="P44673" s="120"/>
      <c r="R44673" s="120"/>
      <c r="T44673" s="120"/>
      <c r="V44673" s="120"/>
      <c r="X44673" s="120"/>
      <c r="Z44673" s="120"/>
    </row>
    <row r="44674" spans="16:26" x14ac:dyDescent="0.25">
      <c r="P44674" s="119"/>
      <c r="R44674" s="119"/>
      <c r="T44674" s="119"/>
      <c r="V44674" s="119"/>
      <c r="X44674" s="119"/>
      <c r="Z44674" s="119"/>
    </row>
    <row r="44675" spans="16:26" x14ac:dyDescent="0.25">
      <c r="P44675" s="120"/>
      <c r="R44675" s="120"/>
      <c r="T44675" s="120"/>
      <c r="V44675" s="120"/>
      <c r="X44675" s="120"/>
      <c r="Z44675" s="120"/>
    </row>
    <row r="44676" spans="16:26" x14ac:dyDescent="0.25">
      <c r="P44676" s="119"/>
      <c r="R44676" s="119"/>
      <c r="T44676" s="119"/>
      <c r="V44676" s="119"/>
      <c r="X44676" s="119"/>
      <c r="Z44676" s="119"/>
    </row>
    <row r="44677" spans="16:26" x14ac:dyDescent="0.25">
      <c r="P44677" s="119"/>
      <c r="R44677" s="119"/>
      <c r="T44677" s="119"/>
      <c r="V44677" s="119"/>
      <c r="X44677" s="119"/>
      <c r="Z44677" s="119"/>
    </row>
    <row r="44678" spans="16:26" x14ac:dyDescent="0.25">
      <c r="P44678" s="119"/>
      <c r="R44678" s="119"/>
      <c r="T44678" s="119"/>
      <c r="V44678" s="119"/>
      <c r="X44678" s="119"/>
      <c r="Z44678" s="119"/>
    </row>
    <row r="44679" spans="16:26" x14ac:dyDescent="0.25">
      <c r="P44679" s="121"/>
      <c r="R44679" s="121"/>
      <c r="T44679" s="121"/>
      <c r="V44679" s="121"/>
      <c r="X44679" s="121"/>
      <c r="Z44679" s="121"/>
    </row>
    <row r="44680" spans="16:26" x14ac:dyDescent="0.25">
      <c r="P44680" s="121"/>
      <c r="R44680" s="121"/>
      <c r="T44680" s="121"/>
      <c r="V44680" s="121"/>
      <c r="X44680" s="121"/>
      <c r="Z44680" s="121"/>
    </row>
    <row r="44681" spans="16:26" x14ac:dyDescent="0.25">
      <c r="P44681" s="121"/>
      <c r="R44681" s="121"/>
      <c r="T44681" s="121"/>
      <c r="V44681" s="121"/>
      <c r="X44681" s="121"/>
      <c r="Z44681" s="121"/>
    </row>
    <row r="44682" spans="16:26" x14ac:dyDescent="0.25">
      <c r="P44682" s="121"/>
      <c r="R44682" s="121"/>
      <c r="T44682" s="121"/>
      <c r="V44682" s="121"/>
      <c r="X44682" s="121"/>
      <c r="Z44682" s="121"/>
    </row>
    <row r="44683" spans="16:26" x14ac:dyDescent="0.25">
      <c r="P44683" s="122"/>
      <c r="R44683" s="122"/>
      <c r="T44683" s="122"/>
      <c r="V44683" s="122"/>
      <c r="X44683" s="122"/>
      <c r="Z44683" s="122"/>
    </row>
    <row r="44684" spans="16:26" x14ac:dyDescent="0.25">
      <c r="P44684" s="118"/>
      <c r="R44684" s="118"/>
      <c r="T44684" s="118"/>
      <c r="V44684" s="118"/>
      <c r="X44684" s="118"/>
      <c r="Z44684" s="118"/>
    </row>
    <row r="44685" spans="16:26" x14ac:dyDescent="0.25">
      <c r="P44685" s="119"/>
      <c r="R44685" s="119"/>
      <c r="T44685" s="119"/>
      <c r="V44685" s="119"/>
      <c r="X44685" s="119"/>
      <c r="Z44685" s="119"/>
    </row>
    <row r="44686" spans="16:26" x14ac:dyDescent="0.25">
      <c r="P44686" s="119"/>
      <c r="R44686" s="119"/>
      <c r="T44686" s="119"/>
      <c r="V44686" s="119"/>
      <c r="X44686" s="119"/>
      <c r="Z44686" s="119"/>
    </row>
    <row r="44687" spans="16:26" x14ac:dyDescent="0.25">
      <c r="P44687" s="120"/>
      <c r="R44687" s="120"/>
      <c r="T44687" s="120"/>
      <c r="V44687" s="120"/>
      <c r="X44687" s="120"/>
      <c r="Z44687" s="120"/>
    </row>
    <row r="44688" spans="16:26" x14ac:dyDescent="0.25">
      <c r="P44688" s="119"/>
      <c r="R44688" s="119"/>
      <c r="T44688" s="119"/>
      <c r="V44688" s="119"/>
      <c r="X44688" s="119"/>
      <c r="Z44688" s="119"/>
    </row>
    <row r="44689" spans="16:26" x14ac:dyDescent="0.25">
      <c r="P44689" s="119"/>
      <c r="R44689" s="119"/>
      <c r="T44689" s="119"/>
      <c r="V44689" s="119"/>
      <c r="X44689" s="119"/>
      <c r="Z44689" s="119"/>
    </row>
    <row r="44690" spans="16:26" x14ac:dyDescent="0.25">
      <c r="P44690" s="120"/>
      <c r="R44690" s="120"/>
      <c r="T44690" s="120"/>
      <c r="V44690" s="120"/>
      <c r="X44690" s="120"/>
      <c r="Z44690" s="120"/>
    </row>
    <row r="44691" spans="16:26" x14ac:dyDescent="0.25">
      <c r="P44691" s="119"/>
      <c r="R44691" s="119"/>
      <c r="T44691" s="119"/>
      <c r="V44691" s="119"/>
      <c r="X44691" s="119"/>
      <c r="Z44691" s="119"/>
    </row>
    <row r="44692" spans="16:26" x14ac:dyDescent="0.25">
      <c r="P44692" s="120"/>
      <c r="R44692" s="120"/>
      <c r="T44692" s="120"/>
      <c r="V44692" s="120"/>
      <c r="X44692" s="120"/>
      <c r="Z44692" s="120"/>
    </row>
    <row r="44693" spans="16:26" x14ac:dyDescent="0.25">
      <c r="P44693" s="119"/>
      <c r="R44693" s="119"/>
      <c r="T44693" s="119"/>
      <c r="V44693" s="119"/>
      <c r="X44693" s="119"/>
      <c r="Z44693" s="119"/>
    </row>
    <row r="44694" spans="16:26" x14ac:dyDescent="0.25">
      <c r="P44694" s="119"/>
      <c r="R44694" s="119"/>
      <c r="T44694" s="119"/>
      <c r="V44694" s="119"/>
      <c r="X44694" s="119"/>
      <c r="Z44694" s="119"/>
    </row>
    <row r="44695" spans="16:26" x14ac:dyDescent="0.25">
      <c r="P44695" s="119"/>
      <c r="R44695" s="119"/>
      <c r="T44695" s="119"/>
      <c r="V44695" s="119"/>
      <c r="X44695" s="119"/>
      <c r="Z44695" s="119"/>
    </row>
    <row r="44696" spans="16:26" x14ac:dyDescent="0.25">
      <c r="P44696" s="121"/>
      <c r="R44696" s="121"/>
      <c r="T44696" s="121"/>
      <c r="V44696" s="121"/>
      <c r="X44696" s="121"/>
      <c r="Z44696" s="121"/>
    </row>
    <row r="44697" spans="16:26" x14ac:dyDescent="0.25">
      <c r="P44697" s="121"/>
      <c r="R44697" s="121"/>
      <c r="T44697" s="121"/>
      <c r="V44697" s="121"/>
      <c r="X44697" s="121"/>
      <c r="Z44697" s="121"/>
    </row>
    <row r="44698" spans="16:26" x14ac:dyDescent="0.25">
      <c r="P44698" s="121"/>
      <c r="R44698" s="121"/>
      <c r="T44698" s="121"/>
      <c r="V44698" s="121"/>
      <c r="X44698" s="121"/>
      <c r="Z44698" s="121"/>
    </row>
    <row r="44699" spans="16:26" x14ac:dyDescent="0.25">
      <c r="P44699" s="121"/>
      <c r="R44699" s="121"/>
      <c r="T44699" s="121"/>
      <c r="V44699" s="121"/>
      <c r="X44699" s="121"/>
      <c r="Z44699" s="121"/>
    </row>
    <row r="44700" spans="16:26" x14ac:dyDescent="0.25">
      <c r="P44700" s="122"/>
      <c r="R44700" s="122"/>
      <c r="T44700" s="122"/>
      <c r="V44700" s="122"/>
      <c r="X44700" s="122"/>
      <c r="Z44700" s="122"/>
    </row>
    <row r="44701" spans="16:26" x14ac:dyDescent="0.25">
      <c r="P44701" s="118"/>
      <c r="R44701" s="118"/>
      <c r="T44701" s="118"/>
      <c r="V44701" s="118"/>
      <c r="X44701" s="118"/>
      <c r="Z44701" s="118"/>
    </row>
    <row r="44702" spans="16:26" x14ac:dyDescent="0.25">
      <c r="P44702" s="119"/>
      <c r="R44702" s="119"/>
      <c r="T44702" s="119"/>
      <c r="V44702" s="119"/>
      <c r="X44702" s="119"/>
      <c r="Z44702" s="119"/>
    </row>
    <row r="44703" spans="16:26" x14ac:dyDescent="0.25">
      <c r="P44703" s="119"/>
      <c r="R44703" s="119"/>
      <c r="T44703" s="119"/>
      <c r="V44703" s="119"/>
      <c r="X44703" s="119"/>
      <c r="Z44703" s="119"/>
    </row>
    <row r="44704" spans="16:26" x14ac:dyDescent="0.25">
      <c r="P44704" s="120"/>
      <c r="R44704" s="120"/>
      <c r="T44704" s="120"/>
      <c r="V44704" s="120"/>
      <c r="X44704" s="120"/>
      <c r="Z44704" s="120"/>
    </row>
    <row r="44705" spans="16:26" x14ac:dyDescent="0.25">
      <c r="P44705" s="119"/>
      <c r="R44705" s="119"/>
      <c r="T44705" s="119"/>
      <c r="V44705" s="119"/>
      <c r="X44705" s="119"/>
      <c r="Z44705" s="119"/>
    </row>
    <row r="44706" spans="16:26" x14ac:dyDescent="0.25">
      <c r="P44706" s="119"/>
      <c r="R44706" s="119"/>
      <c r="T44706" s="119"/>
      <c r="V44706" s="119"/>
      <c r="X44706" s="119"/>
      <c r="Z44706" s="119"/>
    </row>
    <row r="44707" spans="16:26" x14ac:dyDescent="0.25">
      <c r="P44707" s="120"/>
      <c r="R44707" s="120"/>
      <c r="T44707" s="120"/>
      <c r="V44707" s="120"/>
      <c r="X44707" s="120"/>
      <c r="Z44707" s="120"/>
    </row>
    <row r="44708" spans="16:26" x14ac:dyDescent="0.25">
      <c r="P44708" s="119"/>
      <c r="R44708" s="119"/>
      <c r="T44708" s="119"/>
      <c r="V44708" s="119"/>
      <c r="X44708" s="119"/>
      <c r="Z44708" s="119"/>
    </row>
    <row r="44709" spans="16:26" x14ac:dyDescent="0.25">
      <c r="P44709" s="120"/>
      <c r="R44709" s="120"/>
      <c r="T44709" s="120"/>
      <c r="V44709" s="120"/>
      <c r="X44709" s="120"/>
      <c r="Z44709" s="120"/>
    </row>
    <row r="44710" spans="16:26" x14ac:dyDescent="0.25">
      <c r="P44710" s="119"/>
      <c r="R44710" s="119"/>
      <c r="T44710" s="119"/>
      <c r="V44710" s="119"/>
      <c r="X44710" s="119"/>
      <c r="Z44710" s="119"/>
    </row>
    <row r="44711" spans="16:26" x14ac:dyDescent="0.25">
      <c r="P44711" s="119"/>
      <c r="R44711" s="119"/>
      <c r="T44711" s="119"/>
      <c r="V44711" s="119"/>
      <c r="X44711" s="119"/>
      <c r="Z44711" s="119"/>
    </row>
    <row r="44712" spans="16:26" x14ac:dyDescent="0.25">
      <c r="P44712" s="119"/>
      <c r="R44712" s="119"/>
      <c r="T44712" s="119"/>
      <c r="V44712" s="119"/>
      <c r="X44712" s="119"/>
      <c r="Z44712" s="119"/>
    </row>
    <row r="44713" spans="16:26" x14ac:dyDescent="0.25">
      <c r="P44713" s="121"/>
      <c r="R44713" s="121"/>
      <c r="T44713" s="121"/>
      <c r="V44713" s="121"/>
      <c r="X44713" s="121"/>
      <c r="Z44713" s="121"/>
    </row>
    <row r="44714" spans="16:26" x14ac:dyDescent="0.25">
      <c r="P44714" s="121"/>
      <c r="R44714" s="121"/>
      <c r="T44714" s="121"/>
      <c r="V44714" s="121"/>
      <c r="X44714" s="121"/>
      <c r="Z44714" s="121"/>
    </row>
    <row r="44715" spans="16:26" x14ac:dyDescent="0.25">
      <c r="P44715" s="121"/>
      <c r="R44715" s="121"/>
      <c r="T44715" s="121"/>
      <c r="V44715" s="121"/>
      <c r="X44715" s="121"/>
      <c r="Z44715" s="121"/>
    </row>
    <row r="44716" spans="16:26" x14ac:dyDescent="0.25">
      <c r="P44716" s="121"/>
      <c r="R44716" s="121"/>
      <c r="T44716" s="121"/>
      <c r="V44716" s="121"/>
      <c r="X44716" s="121"/>
      <c r="Z44716" s="121"/>
    </row>
    <row r="44717" spans="16:26" x14ac:dyDescent="0.25">
      <c r="P44717" s="122"/>
      <c r="R44717" s="122"/>
      <c r="T44717" s="122"/>
      <c r="V44717" s="122"/>
      <c r="X44717" s="122"/>
      <c r="Z44717" s="122"/>
    </row>
    <row r="44718" spans="16:26" x14ac:dyDescent="0.25">
      <c r="P44718" s="118"/>
      <c r="R44718" s="118"/>
      <c r="T44718" s="118"/>
      <c r="V44718" s="118"/>
      <c r="X44718" s="118"/>
      <c r="Z44718" s="118"/>
    </row>
    <row r="44719" spans="16:26" x14ac:dyDescent="0.25">
      <c r="P44719" s="119"/>
      <c r="R44719" s="119"/>
      <c r="T44719" s="119"/>
      <c r="V44719" s="119"/>
      <c r="X44719" s="119"/>
      <c r="Z44719" s="119"/>
    </row>
    <row r="44720" spans="16:26" x14ac:dyDescent="0.25">
      <c r="P44720" s="119"/>
      <c r="R44720" s="119"/>
      <c r="T44720" s="119"/>
      <c r="V44720" s="119"/>
      <c r="X44720" s="119"/>
      <c r="Z44720" s="119"/>
    </row>
    <row r="44721" spans="16:26" x14ac:dyDescent="0.25">
      <c r="P44721" s="120"/>
      <c r="R44721" s="120"/>
      <c r="T44721" s="120"/>
      <c r="V44721" s="120"/>
      <c r="X44721" s="120"/>
      <c r="Z44721" s="120"/>
    </row>
    <row r="44722" spans="16:26" x14ac:dyDescent="0.25">
      <c r="P44722" s="119"/>
      <c r="R44722" s="119"/>
      <c r="T44722" s="119"/>
      <c r="V44722" s="119"/>
      <c r="X44722" s="119"/>
      <c r="Z44722" s="119"/>
    </row>
    <row r="44723" spans="16:26" x14ac:dyDescent="0.25">
      <c r="P44723" s="119"/>
      <c r="R44723" s="119"/>
      <c r="T44723" s="119"/>
      <c r="V44723" s="119"/>
      <c r="X44723" s="119"/>
      <c r="Z44723" s="119"/>
    </row>
    <row r="44724" spans="16:26" x14ac:dyDescent="0.25">
      <c r="P44724" s="120"/>
      <c r="R44724" s="120"/>
      <c r="T44724" s="120"/>
      <c r="V44724" s="120"/>
      <c r="X44724" s="120"/>
      <c r="Z44724" s="120"/>
    </row>
    <row r="44725" spans="16:26" x14ac:dyDescent="0.25">
      <c r="P44725" s="119"/>
      <c r="R44725" s="119"/>
      <c r="T44725" s="119"/>
      <c r="V44725" s="119"/>
      <c r="X44725" s="119"/>
      <c r="Z44725" s="119"/>
    </row>
    <row r="44726" spans="16:26" x14ac:dyDescent="0.25">
      <c r="P44726" s="120"/>
      <c r="R44726" s="120"/>
      <c r="T44726" s="120"/>
      <c r="V44726" s="120"/>
      <c r="X44726" s="120"/>
      <c r="Z44726" s="120"/>
    </row>
    <row r="44727" spans="16:26" x14ac:dyDescent="0.25">
      <c r="P44727" s="119"/>
      <c r="R44727" s="119"/>
      <c r="T44727" s="119"/>
      <c r="V44727" s="119"/>
      <c r="X44727" s="119"/>
      <c r="Z44727" s="119"/>
    </row>
    <row r="44728" spans="16:26" x14ac:dyDescent="0.25">
      <c r="P44728" s="119"/>
      <c r="R44728" s="119"/>
      <c r="T44728" s="119"/>
      <c r="V44728" s="119"/>
      <c r="X44728" s="119"/>
      <c r="Z44728" s="119"/>
    </row>
    <row r="44729" spans="16:26" x14ac:dyDescent="0.25">
      <c r="P44729" s="119"/>
      <c r="R44729" s="119"/>
      <c r="T44729" s="119"/>
      <c r="V44729" s="119"/>
      <c r="X44729" s="119"/>
      <c r="Z44729" s="119"/>
    </row>
    <row r="44730" spans="16:26" x14ac:dyDescent="0.25">
      <c r="P44730" s="121"/>
      <c r="R44730" s="121"/>
      <c r="T44730" s="121"/>
      <c r="V44730" s="121"/>
      <c r="X44730" s="121"/>
      <c r="Z44730" s="121"/>
    </row>
    <row r="44731" spans="16:26" x14ac:dyDescent="0.25">
      <c r="P44731" s="121"/>
      <c r="R44731" s="121"/>
      <c r="T44731" s="121"/>
      <c r="V44731" s="121"/>
      <c r="X44731" s="121"/>
      <c r="Z44731" s="121"/>
    </row>
    <row r="44732" spans="16:26" x14ac:dyDescent="0.25">
      <c r="P44732" s="121"/>
      <c r="R44732" s="121"/>
      <c r="T44732" s="121"/>
      <c r="V44732" s="121"/>
      <c r="X44732" s="121"/>
      <c r="Z44732" s="121"/>
    </row>
    <row r="44733" spans="16:26" x14ac:dyDescent="0.25">
      <c r="P44733" s="121"/>
      <c r="R44733" s="121"/>
      <c r="T44733" s="121"/>
      <c r="V44733" s="121"/>
      <c r="X44733" s="121"/>
      <c r="Z44733" s="121"/>
    </row>
    <row r="44734" spans="16:26" x14ac:dyDescent="0.25">
      <c r="P44734" s="122"/>
      <c r="R44734" s="122"/>
      <c r="T44734" s="122"/>
      <c r="V44734" s="122"/>
      <c r="X44734" s="122"/>
      <c r="Z44734" s="122"/>
    </row>
    <row r="44735" spans="16:26" x14ac:dyDescent="0.25">
      <c r="P44735" s="118"/>
      <c r="R44735" s="118"/>
      <c r="T44735" s="118"/>
      <c r="V44735" s="118"/>
      <c r="X44735" s="118"/>
      <c r="Z44735" s="118"/>
    </row>
    <row r="44736" spans="16:26" x14ac:dyDescent="0.25">
      <c r="P44736" s="119"/>
      <c r="R44736" s="119"/>
      <c r="T44736" s="119"/>
      <c r="V44736" s="119"/>
      <c r="X44736" s="119"/>
      <c r="Z44736" s="119"/>
    </row>
    <row r="44737" spans="16:26" x14ac:dyDescent="0.25">
      <c r="P44737" s="119"/>
      <c r="R44737" s="119"/>
      <c r="T44737" s="119"/>
      <c r="V44737" s="119"/>
      <c r="X44737" s="119"/>
      <c r="Z44737" s="119"/>
    </row>
    <row r="44738" spans="16:26" x14ac:dyDescent="0.25">
      <c r="P44738" s="120"/>
      <c r="R44738" s="120"/>
      <c r="T44738" s="120"/>
      <c r="V44738" s="120"/>
      <c r="X44738" s="120"/>
      <c r="Z44738" s="120"/>
    </row>
    <row r="44739" spans="16:26" x14ac:dyDescent="0.25">
      <c r="P44739" s="119"/>
      <c r="R44739" s="119"/>
      <c r="T44739" s="119"/>
      <c r="V44739" s="119"/>
      <c r="X44739" s="119"/>
      <c r="Z44739" s="119"/>
    </row>
    <row r="44740" spans="16:26" x14ac:dyDescent="0.25">
      <c r="P44740" s="119"/>
      <c r="R44740" s="119"/>
      <c r="T44740" s="119"/>
      <c r="V44740" s="119"/>
      <c r="X44740" s="119"/>
      <c r="Z44740" s="119"/>
    </row>
    <row r="44741" spans="16:26" x14ac:dyDescent="0.25">
      <c r="P44741" s="120"/>
      <c r="R44741" s="120"/>
      <c r="T44741" s="120"/>
      <c r="V44741" s="120"/>
      <c r="X44741" s="120"/>
      <c r="Z44741" s="120"/>
    </row>
    <row r="44742" spans="16:26" x14ac:dyDescent="0.25">
      <c r="P44742" s="119"/>
      <c r="R44742" s="119"/>
      <c r="T44742" s="119"/>
      <c r="V44742" s="119"/>
      <c r="X44742" s="119"/>
      <c r="Z44742" s="119"/>
    </row>
    <row r="44743" spans="16:26" x14ac:dyDescent="0.25">
      <c r="P44743" s="120"/>
      <c r="R44743" s="120"/>
      <c r="T44743" s="120"/>
      <c r="V44743" s="120"/>
      <c r="X44743" s="120"/>
      <c r="Z44743" s="120"/>
    </row>
    <row r="44744" spans="16:26" x14ac:dyDescent="0.25">
      <c r="P44744" s="119"/>
      <c r="R44744" s="119"/>
      <c r="T44744" s="119"/>
      <c r="V44744" s="119"/>
      <c r="X44744" s="119"/>
      <c r="Z44744" s="119"/>
    </row>
    <row r="44745" spans="16:26" x14ac:dyDescent="0.25">
      <c r="P44745" s="119"/>
      <c r="R44745" s="119"/>
      <c r="T44745" s="119"/>
      <c r="V44745" s="119"/>
      <c r="X44745" s="119"/>
      <c r="Z44745" s="119"/>
    </row>
    <row r="44746" spans="16:26" x14ac:dyDescent="0.25">
      <c r="P44746" s="119"/>
      <c r="R44746" s="119"/>
      <c r="T44746" s="119"/>
      <c r="V44746" s="119"/>
      <c r="X44746" s="119"/>
      <c r="Z44746" s="119"/>
    </row>
    <row r="44747" spans="16:26" x14ac:dyDescent="0.25">
      <c r="P44747" s="121"/>
      <c r="R44747" s="121"/>
      <c r="T44747" s="121"/>
      <c r="V44747" s="121"/>
      <c r="X44747" s="121"/>
      <c r="Z44747" s="121"/>
    </row>
    <row r="44748" spans="16:26" x14ac:dyDescent="0.25">
      <c r="P44748" s="121"/>
      <c r="R44748" s="121"/>
      <c r="T44748" s="121"/>
      <c r="V44748" s="121"/>
      <c r="X44748" s="121"/>
      <c r="Z44748" s="121"/>
    </row>
    <row r="44749" spans="16:26" x14ac:dyDescent="0.25">
      <c r="P44749" s="121"/>
      <c r="R44749" s="121"/>
      <c r="T44749" s="121"/>
      <c r="V44749" s="121"/>
      <c r="X44749" s="121"/>
      <c r="Z44749" s="121"/>
    </row>
    <row r="44750" spans="16:26" x14ac:dyDescent="0.25">
      <c r="P44750" s="121"/>
      <c r="R44750" s="121"/>
      <c r="T44750" s="121"/>
      <c r="V44750" s="121"/>
      <c r="X44750" s="121"/>
      <c r="Z44750" s="121"/>
    </row>
    <row r="44751" spans="16:26" x14ac:dyDescent="0.25">
      <c r="P44751" s="122"/>
      <c r="R44751" s="122"/>
      <c r="T44751" s="122"/>
      <c r="V44751" s="122"/>
      <c r="X44751" s="122"/>
      <c r="Z44751" s="122"/>
    </row>
    <row r="44752" spans="16:26" x14ac:dyDescent="0.25">
      <c r="P44752" s="118"/>
      <c r="R44752" s="118"/>
      <c r="T44752" s="118"/>
      <c r="V44752" s="118"/>
      <c r="X44752" s="118"/>
      <c r="Z44752" s="118"/>
    </row>
    <row r="44753" spans="16:26" x14ac:dyDescent="0.25">
      <c r="P44753" s="119"/>
      <c r="R44753" s="119"/>
      <c r="T44753" s="119"/>
      <c r="V44753" s="119"/>
      <c r="X44753" s="119"/>
      <c r="Z44753" s="119"/>
    </row>
    <row r="44754" spans="16:26" x14ac:dyDescent="0.25">
      <c r="P44754" s="119"/>
      <c r="R44754" s="119"/>
      <c r="T44754" s="119"/>
      <c r="V44754" s="119"/>
      <c r="X44754" s="119"/>
      <c r="Z44754" s="119"/>
    </row>
    <row r="44755" spans="16:26" x14ac:dyDescent="0.25">
      <c r="P44755" s="120"/>
      <c r="R44755" s="120"/>
      <c r="T44755" s="120"/>
      <c r="V44755" s="120"/>
      <c r="X44755" s="120"/>
      <c r="Z44755" s="120"/>
    </row>
    <row r="44756" spans="16:26" x14ac:dyDescent="0.25">
      <c r="P44756" s="119"/>
      <c r="R44756" s="119"/>
      <c r="T44756" s="119"/>
      <c r="V44756" s="119"/>
      <c r="X44756" s="119"/>
      <c r="Z44756" s="119"/>
    </row>
    <row r="44757" spans="16:26" x14ac:dyDescent="0.25">
      <c r="P44757" s="119"/>
      <c r="R44757" s="119"/>
      <c r="T44757" s="119"/>
      <c r="V44757" s="119"/>
      <c r="X44757" s="119"/>
      <c r="Z44757" s="119"/>
    </row>
    <row r="44758" spans="16:26" x14ac:dyDescent="0.25">
      <c r="P44758" s="120"/>
      <c r="R44758" s="120"/>
      <c r="T44758" s="120"/>
      <c r="V44758" s="120"/>
      <c r="X44758" s="120"/>
      <c r="Z44758" s="120"/>
    </row>
    <row r="44759" spans="16:26" x14ac:dyDescent="0.25">
      <c r="P44759" s="119"/>
      <c r="R44759" s="119"/>
      <c r="T44759" s="119"/>
      <c r="V44759" s="119"/>
      <c r="X44759" s="119"/>
      <c r="Z44759" s="119"/>
    </row>
    <row r="44760" spans="16:26" x14ac:dyDescent="0.25">
      <c r="P44760" s="120"/>
      <c r="R44760" s="120"/>
      <c r="T44760" s="120"/>
      <c r="V44760" s="120"/>
      <c r="X44760" s="120"/>
      <c r="Z44760" s="120"/>
    </row>
    <row r="44761" spans="16:26" x14ac:dyDescent="0.25">
      <c r="P44761" s="119"/>
      <c r="R44761" s="119"/>
      <c r="T44761" s="119"/>
      <c r="V44761" s="119"/>
      <c r="X44761" s="119"/>
      <c r="Z44761" s="119"/>
    </row>
    <row r="44762" spans="16:26" x14ac:dyDescent="0.25">
      <c r="P44762" s="119"/>
      <c r="R44762" s="119"/>
      <c r="T44762" s="119"/>
      <c r="V44762" s="119"/>
      <c r="X44762" s="119"/>
      <c r="Z44762" s="119"/>
    </row>
    <row r="44763" spans="16:26" x14ac:dyDescent="0.25">
      <c r="P44763" s="119"/>
      <c r="R44763" s="119"/>
      <c r="T44763" s="119"/>
      <c r="V44763" s="119"/>
      <c r="X44763" s="119"/>
      <c r="Z44763" s="119"/>
    </row>
    <row r="44764" spans="16:26" x14ac:dyDescent="0.25">
      <c r="P44764" s="121"/>
      <c r="R44764" s="121"/>
      <c r="T44764" s="121"/>
      <c r="V44764" s="121"/>
      <c r="X44764" s="121"/>
      <c r="Z44764" s="121"/>
    </row>
    <row r="44765" spans="16:26" x14ac:dyDescent="0.25">
      <c r="P44765" s="121"/>
      <c r="R44765" s="121"/>
      <c r="T44765" s="121"/>
      <c r="V44765" s="121"/>
      <c r="X44765" s="121"/>
      <c r="Z44765" s="121"/>
    </row>
    <row r="44766" spans="16:26" x14ac:dyDescent="0.25">
      <c r="P44766" s="121"/>
      <c r="R44766" s="121"/>
      <c r="T44766" s="121"/>
      <c r="V44766" s="121"/>
      <c r="X44766" s="121"/>
      <c r="Z44766" s="121"/>
    </row>
    <row r="44767" spans="16:26" x14ac:dyDescent="0.25">
      <c r="P44767" s="121"/>
      <c r="R44767" s="121"/>
      <c r="T44767" s="121"/>
      <c r="V44767" s="121"/>
      <c r="X44767" s="121"/>
      <c r="Z44767" s="121"/>
    </row>
    <row r="44768" spans="16:26" x14ac:dyDescent="0.25">
      <c r="P44768" s="122"/>
      <c r="R44768" s="122"/>
      <c r="T44768" s="122"/>
      <c r="V44768" s="122"/>
      <c r="X44768" s="122"/>
      <c r="Z44768" s="122"/>
    </row>
    <row r="44769" spans="16:26" x14ac:dyDescent="0.25">
      <c r="P44769" s="118"/>
      <c r="R44769" s="118"/>
      <c r="T44769" s="118"/>
      <c r="V44769" s="118"/>
      <c r="X44769" s="118"/>
      <c r="Z44769" s="118"/>
    </row>
    <row r="44770" spans="16:26" x14ac:dyDescent="0.25">
      <c r="P44770" s="119"/>
      <c r="R44770" s="119"/>
      <c r="T44770" s="119"/>
      <c r="V44770" s="119"/>
      <c r="X44770" s="119"/>
      <c r="Z44770" s="119"/>
    </row>
    <row r="44771" spans="16:26" x14ac:dyDescent="0.25">
      <c r="P44771" s="119"/>
      <c r="R44771" s="119"/>
      <c r="T44771" s="119"/>
      <c r="V44771" s="119"/>
      <c r="X44771" s="119"/>
      <c r="Z44771" s="119"/>
    </row>
    <row r="44772" spans="16:26" x14ac:dyDescent="0.25">
      <c r="P44772" s="120"/>
      <c r="R44772" s="120"/>
      <c r="T44772" s="120"/>
      <c r="V44772" s="120"/>
      <c r="X44772" s="120"/>
      <c r="Z44772" s="120"/>
    </row>
    <row r="44773" spans="16:26" x14ac:dyDescent="0.25">
      <c r="P44773" s="119"/>
      <c r="R44773" s="119"/>
      <c r="T44773" s="119"/>
      <c r="V44773" s="119"/>
      <c r="X44773" s="119"/>
      <c r="Z44773" s="119"/>
    </row>
    <row r="44774" spans="16:26" x14ac:dyDescent="0.25">
      <c r="P44774" s="119"/>
      <c r="R44774" s="119"/>
      <c r="T44774" s="119"/>
      <c r="V44774" s="119"/>
      <c r="X44774" s="119"/>
      <c r="Z44774" s="119"/>
    </row>
    <row r="44775" spans="16:26" x14ac:dyDescent="0.25">
      <c r="P44775" s="120"/>
      <c r="R44775" s="120"/>
      <c r="T44775" s="120"/>
      <c r="V44775" s="120"/>
      <c r="X44775" s="120"/>
      <c r="Z44775" s="120"/>
    </row>
    <row r="44776" spans="16:26" x14ac:dyDescent="0.25">
      <c r="P44776" s="119"/>
      <c r="R44776" s="119"/>
      <c r="T44776" s="119"/>
      <c r="V44776" s="119"/>
      <c r="X44776" s="119"/>
      <c r="Z44776" s="119"/>
    </row>
    <row r="44777" spans="16:26" x14ac:dyDescent="0.25">
      <c r="P44777" s="120"/>
      <c r="R44777" s="120"/>
      <c r="T44777" s="120"/>
      <c r="V44777" s="120"/>
      <c r="X44777" s="120"/>
      <c r="Z44777" s="120"/>
    </row>
    <row r="44778" spans="16:26" x14ac:dyDescent="0.25">
      <c r="P44778" s="119"/>
      <c r="R44778" s="119"/>
      <c r="T44778" s="119"/>
      <c r="V44778" s="119"/>
      <c r="X44778" s="119"/>
      <c r="Z44778" s="119"/>
    </row>
    <row r="44779" spans="16:26" x14ac:dyDescent="0.25">
      <c r="P44779" s="119"/>
      <c r="R44779" s="119"/>
      <c r="T44779" s="119"/>
      <c r="V44779" s="119"/>
      <c r="X44779" s="119"/>
      <c r="Z44779" s="119"/>
    </row>
    <row r="44780" spans="16:26" x14ac:dyDescent="0.25">
      <c r="P44780" s="119"/>
      <c r="R44780" s="119"/>
      <c r="T44780" s="119"/>
      <c r="V44780" s="119"/>
      <c r="X44780" s="119"/>
      <c r="Z44780" s="119"/>
    </row>
    <row r="44781" spans="16:26" x14ac:dyDescent="0.25">
      <c r="P44781" s="121"/>
      <c r="R44781" s="121"/>
      <c r="T44781" s="121"/>
      <c r="V44781" s="121"/>
      <c r="X44781" s="121"/>
      <c r="Z44781" s="121"/>
    </row>
    <row r="44782" spans="16:26" x14ac:dyDescent="0.25">
      <c r="P44782" s="121"/>
      <c r="R44782" s="121"/>
      <c r="T44782" s="121"/>
      <c r="V44782" s="121"/>
      <c r="X44782" s="121"/>
      <c r="Z44782" s="121"/>
    </row>
    <row r="44783" spans="16:26" x14ac:dyDescent="0.25">
      <c r="P44783" s="121"/>
      <c r="R44783" s="121"/>
      <c r="T44783" s="121"/>
      <c r="V44783" s="121"/>
      <c r="X44783" s="121"/>
      <c r="Z44783" s="121"/>
    </row>
    <row r="44784" spans="16:26" x14ac:dyDescent="0.25">
      <c r="P44784" s="121"/>
      <c r="R44784" s="121"/>
      <c r="T44784" s="121"/>
      <c r="V44784" s="121"/>
      <c r="X44784" s="121"/>
      <c r="Z44784" s="121"/>
    </row>
    <row r="44785" spans="16:26" x14ac:dyDescent="0.25">
      <c r="P44785" s="122"/>
      <c r="R44785" s="122"/>
      <c r="T44785" s="122"/>
      <c r="V44785" s="122"/>
      <c r="X44785" s="122"/>
      <c r="Z44785" s="122"/>
    </row>
    <row r="44786" spans="16:26" x14ac:dyDescent="0.25">
      <c r="P44786" s="118"/>
      <c r="R44786" s="118"/>
      <c r="T44786" s="118"/>
      <c r="V44786" s="118"/>
      <c r="X44786" s="118"/>
      <c r="Z44786" s="118"/>
    </row>
    <row r="44787" spans="16:26" x14ac:dyDescent="0.25">
      <c r="P44787" s="119"/>
      <c r="R44787" s="119"/>
      <c r="T44787" s="119"/>
      <c r="V44787" s="119"/>
      <c r="X44787" s="119"/>
      <c r="Z44787" s="119"/>
    </row>
    <row r="44788" spans="16:26" x14ac:dyDescent="0.25">
      <c r="P44788" s="119"/>
      <c r="R44788" s="119"/>
      <c r="T44788" s="119"/>
      <c r="V44788" s="119"/>
      <c r="X44788" s="119"/>
      <c r="Z44788" s="119"/>
    </row>
    <row r="44789" spans="16:26" x14ac:dyDescent="0.25">
      <c r="P44789" s="120"/>
      <c r="R44789" s="120"/>
      <c r="T44789" s="120"/>
      <c r="V44789" s="120"/>
      <c r="X44789" s="120"/>
      <c r="Z44789" s="120"/>
    </row>
    <row r="44790" spans="16:26" x14ac:dyDescent="0.25">
      <c r="P44790" s="119"/>
      <c r="R44790" s="119"/>
      <c r="T44790" s="119"/>
      <c r="V44790" s="119"/>
      <c r="X44790" s="119"/>
      <c r="Z44790" s="119"/>
    </row>
    <row r="44791" spans="16:26" x14ac:dyDescent="0.25">
      <c r="P44791" s="119"/>
      <c r="R44791" s="119"/>
      <c r="T44791" s="119"/>
      <c r="V44791" s="119"/>
      <c r="X44791" s="119"/>
      <c r="Z44791" s="119"/>
    </row>
    <row r="44792" spans="16:26" x14ac:dyDescent="0.25">
      <c r="P44792" s="120"/>
      <c r="R44792" s="120"/>
      <c r="T44792" s="120"/>
      <c r="V44792" s="120"/>
      <c r="X44792" s="120"/>
      <c r="Z44792" s="120"/>
    </row>
    <row r="44793" spans="16:26" x14ac:dyDescent="0.25">
      <c r="P44793" s="119"/>
      <c r="R44793" s="119"/>
      <c r="T44793" s="119"/>
      <c r="V44793" s="119"/>
      <c r="X44793" s="119"/>
      <c r="Z44793" s="119"/>
    </row>
    <row r="44794" spans="16:26" x14ac:dyDescent="0.25">
      <c r="P44794" s="120"/>
      <c r="R44794" s="120"/>
      <c r="T44794" s="120"/>
      <c r="V44794" s="120"/>
      <c r="X44794" s="120"/>
      <c r="Z44794" s="120"/>
    </row>
    <row r="44795" spans="16:26" x14ac:dyDescent="0.25">
      <c r="P44795" s="119"/>
      <c r="R44795" s="119"/>
      <c r="T44795" s="119"/>
      <c r="V44795" s="119"/>
      <c r="X44795" s="119"/>
      <c r="Z44795" s="119"/>
    </row>
    <row r="44796" spans="16:26" x14ac:dyDescent="0.25">
      <c r="P44796" s="119"/>
      <c r="R44796" s="119"/>
      <c r="T44796" s="119"/>
      <c r="V44796" s="119"/>
      <c r="X44796" s="119"/>
      <c r="Z44796" s="119"/>
    </row>
    <row r="44797" spans="16:26" x14ac:dyDescent="0.25">
      <c r="P44797" s="119"/>
      <c r="R44797" s="119"/>
      <c r="T44797" s="119"/>
      <c r="V44797" s="119"/>
      <c r="X44797" s="119"/>
      <c r="Z44797" s="119"/>
    </row>
    <row r="44798" spans="16:26" x14ac:dyDescent="0.25">
      <c r="P44798" s="121"/>
      <c r="R44798" s="121"/>
      <c r="T44798" s="121"/>
      <c r="V44798" s="121"/>
      <c r="X44798" s="121"/>
      <c r="Z44798" s="121"/>
    </row>
    <row r="44799" spans="16:26" x14ac:dyDescent="0.25">
      <c r="P44799" s="121"/>
      <c r="R44799" s="121"/>
      <c r="T44799" s="121"/>
      <c r="V44799" s="121"/>
      <c r="X44799" s="121"/>
      <c r="Z44799" s="121"/>
    </row>
    <row r="44800" spans="16:26" x14ac:dyDescent="0.25">
      <c r="P44800" s="121"/>
      <c r="R44800" s="121"/>
      <c r="T44800" s="121"/>
      <c r="V44800" s="121"/>
      <c r="X44800" s="121"/>
      <c r="Z44800" s="121"/>
    </row>
    <row r="44801" spans="16:26" x14ac:dyDescent="0.25">
      <c r="P44801" s="121"/>
      <c r="R44801" s="121"/>
      <c r="T44801" s="121"/>
      <c r="V44801" s="121"/>
      <c r="X44801" s="121"/>
      <c r="Z44801" s="121"/>
    </row>
    <row r="44802" spans="16:26" x14ac:dyDescent="0.25">
      <c r="P44802" s="122"/>
      <c r="R44802" s="122"/>
      <c r="T44802" s="122"/>
      <c r="V44802" s="122"/>
      <c r="X44802" s="122"/>
      <c r="Z44802" s="122"/>
    </row>
    <row r="44803" spans="16:26" x14ac:dyDescent="0.25">
      <c r="P44803" s="118"/>
      <c r="R44803" s="118"/>
      <c r="T44803" s="118"/>
      <c r="V44803" s="118"/>
      <c r="X44803" s="118"/>
      <c r="Z44803" s="118"/>
    </row>
    <row r="44804" spans="16:26" x14ac:dyDescent="0.25">
      <c r="P44804" s="119"/>
      <c r="R44804" s="119"/>
      <c r="T44804" s="119"/>
      <c r="V44804" s="119"/>
      <c r="X44804" s="119"/>
      <c r="Z44804" s="119"/>
    </row>
    <row r="44805" spans="16:26" x14ac:dyDescent="0.25">
      <c r="P44805" s="119"/>
      <c r="R44805" s="119"/>
      <c r="T44805" s="119"/>
      <c r="V44805" s="119"/>
      <c r="X44805" s="119"/>
      <c r="Z44805" s="119"/>
    </row>
    <row r="44806" spans="16:26" x14ac:dyDescent="0.25">
      <c r="P44806" s="120"/>
      <c r="R44806" s="120"/>
      <c r="T44806" s="120"/>
      <c r="V44806" s="120"/>
      <c r="X44806" s="120"/>
      <c r="Z44806" s="120"/>
    </row>
    <row r="44807" spans="16:26" x14ac:dyDescent="0.25">
      <c r="P44807" s="119"/>
      <c r="R44807" s="119"/>
      <c r="T44807" s="119"/>
      <c r="V44807" s="119"/>
      <c r="X44807" s="119"/>
      <c r="Z44807" s="119"/>
    </row>
    <row r="44808" spans="16:26" x14ac:dyDescent="0.25">
      <c r="P44808" s="119"/>
      <c r="R44808" s="119"/>
      <c r="T44808" s="119"/>
      <c r="V44808" s="119"/>
      <c r="X44808" s="119"/>
      <c r="Z44808" s="119"/>
    </row>
    <row r="44809" spans="16:26" x14ac:dyDescent="0.25">
      <c r="P44809" s="120"/>
      <c r="R44809" s="120"/>
      <c r="T44809" s="120"/>
      <c r="V44809" s="120"/>
      <c r="X44809" s="120"/>
      <c r="Z44809" s="120"/>
    </row>
    <row r="44810" spans="16:26" x14ac:dyDescent="0.25">
      <c r="P44810" s="119"/>
      <c r="R44810" s="119"/>
      <c r="T44810" s="119"/>
      <c r="V44810" s="119"/>
      <c r="X44810" s="119"/>
      <c r="Z44810" s="119"/>
    </row>
    <row r="44811" spans="16:26" x14ac:dyDescent="0.25">
      <c r="P44811" s="120"/>
      <c r="R44811" s="120"/>
      <c r="T44811" s="120"/>
      <c r="V44811" s="120"/>
      <c r="X44811" s="120"/>
      <c r="Z44811" s="120"/>
    </row>
    <row r="44812" spans="16:26" x14ac:dyDescent="0.25">
      <c r="P44812" s="119"/>
      <c r="R44812" s="119"/>
      <c r="T44812" s="119"/>
      <c r="V44812" s="119"/>
      <c r="X44812" s="119"/>
      <c r="Z44812" s="119"/>
    </row>
    <row r="44813" spans="16:26" x14ac:dyDescent="0.25">
      <c r="P44813" s="119"/>
      <c r="R44813" s="119"/>
      <c r="T44813" s="119"/>
      <c r="V44813" s="119"/>
      <c r="X44813" s="119"/>
      <c r="Z44813" s="119"/>
    </row>
    <row r="44814" spans="16:26" x14ac:dyDescent="0.25">
      <c r="P44814" s="119"/>
      <c r="R44814" s="119"/>
      <c r="T44814" s="119"/>
      <c r="V44814" s="119"/>
      <c r="X44814" s="119"/>
      <c r="Z44814" s="119"/>
    </row>
    <row r="44815" spans="16:26" x14ac:dyDescent="0.25">
      <c r="P44815" s="121"/>
      <c r="R44815" s="121"/>
      <c r="T44815" s="121"/>
      <c r="V44815" s="121"/>
      <c r="X44815" s="121"/>
      <c r="Z44815" s="121"/>
    </row>
    <row r="44816" spans="16:26" x14ac:dyDescent="0.25">
      <c r="P44816" s="121"/>
      <c r="R44816" s="121"/>
      <c r="T44816" s="121"/>
      <c r="V44816" s="121"/>
      <c r="X44816" s="121"/>
      <c r="Z44816" s="121"/>
    </row>
    <row r="44817" spans="16:26" x14ac:dyDescent="0.25">
      <c r="P44817" s="121"/>
      <c r="R44817" s="121"/>
      <c r="T44817" s="121"/>
      <c r="V44817" s="121"/>
      <c r="X44817" s="121"/>
      <c r="Z44817" s="121"/>
    </row>
    <row r="44818" spans="16:26" x14ac:dyDescent="0.25">
      <c r="P44818" s="121"/>
      <c r="R44818" s="121"/>
      <c r="T44818" s="121"/>
      <c r="V44818" s="121"/>
      <c r="X44818" s="121"/>
      <c r="Z44818" s="121"/>
    </row>
    <row r="44819" spans="16:26" x14ac:dyDescent="0.25">
      <c r="P44819" s="122"/>
      <c r="R44819" s="122"/>
      <c r="T44819" s="122"/>
      <c r="V44819" s="122"/>
      <c r="X44819" s="122"/>
      <c r="Z44819" s="122"/>
    </row>
    <row r="44820" spans="16:26" x14ac:dyDescent="0.25">
      <c r="P44820" s="118"/>
      <c r="R44820" s="118"/>
      <c r="T44820" s="118"/>
      <c r="V44820" s="118"/>
      <c r="X44820" s="118"/>
      <c r="Z44820" s="118"/>
    </row>
    <row r="44821" spans="16:26" x14ac:dyDescent="0.25">
      <c r="P44821" s="119"/>
      <c r="R44821" s="119"/>
      <c r="T44821" s="119"/>
      <c r="V44821" s="119"/>
      <c r="X44821" s="119"/>
      <c r="Z44821" s="119"/>
    </row>
    <row r="44822" spans="16:26" x14ac:dyDescent="0.25">
      <c r="P44822" s="119"/>
      <c r="R44822" s="119"/>
      <c r="T44822" s="119"/>
      <c r="V44822" s="119"/>
      <c r="X44822" s="119"/>
      <c r="Z44822" s="119"/>
    </row>
    <row r="44823" spans="16:26" x14ac:dyDescent="0.25">
      <c r="P44823" s="120"/>
      <c r="R44823" s="120"/>
      <c r="T44823" s="120"/>
      <c r="V44823" s="120"/>
      <c r="X44823" s="120"/>
      <c r="Z44823" s="120"/>
    </row>
    <row r="44824" spans="16:26" x14ac:dyDescent="0.25">
      <c r="P44824" s="119"/>
      <c r="R44824" s="119"/>
      <c r="T44824" s="119"/>
      <c r="V44824" s="119"/>
      <c r="X44824" s="119"/>
      <c r="Z44824" s="119"/>
    </row>
    <row r="44825" spans="16:26" x14ac:dyDescent="0.25">
      <c r="P44825" s="119"/>
      <c r="R44825" s="119"/>
      <c r="T44825" s="119"/>
      <c r="V44825" s="119"/>
      <c r="X44825" s="119"/>
      <c r="Z44825" s="119"/>
    </row>
    <row r="44826" spans="16:26" x14ac:dyDescent="0.25">
      <c r="P44826" s="120"/>
      <c r="R44826" s="120"/>
      <c r="T44826" s="120"/>
      <c r="V44826" s="120"/>
      <c r="X44826" s="120"/>
      <c r="Z44826" s="120"/>
    </row>
    <row r="44827" spans="16:26" x14ac:dyDescent="0.25">
      <c r="P44827" s="119"/>
      <c r="R44827" s="119"/>
      <c r="T44827" s="119"/>
      <c r="V44827" s="119"/>
      <c r="X44827" s="119"/>
      <c r="Z44827" s="119"/>
    </row>
    <row r="44828" spans="16:26" x14ac:dyDescent="0.25">
      <c r="P44828" s="120"/>
      <c r="R44828" s="120"/>
      <c r="T44828" s="120"/>
      <c r="V44828" s="120"/>
      <c r="X44828" s="120"/>
      <c r="Z44828" s="120"/>
    </row>
    <row r="44829" spans="16:26" x14ac:dyDescent="0.25">
      <c r="P44829" s="119"/>
      <c r="R44829" s="119"/>
      <c r="T44829" s="119"/>
      <c r="V44829" s="119"/>
      <c r="X44829" s="119"/>
      <c r="Z44829" s="119"/>
    </row>
    <row r="44830" spans="16:26" x14ac:dyDescent="0.25">
      <c r="P44830" s="119"/>
      <c r="R44830" s="119"/>
      <c r="T44830" s="119"/>
      <c r="V44830" s="119"/>
      <c r="X44830" s="119"/>
      <c r="Z44830" s="119"/>
    </row>
    <row r="44831" spans="16:26" x14ac:dyDescent="0.25">
      <c r="P44831" s="119"/>
      <c r="R44831" s="119"/>
      <c r="T44831" s="119"/>
      <c r="V44831" s="119"/>
      <c r="X44831" s="119"/>
      <c r="Z44831" s="119"/>
    </row>
    <row r="44832" spans="16:26" x14ac:dyDescent="0.25">
      <c r="P44832" s="121"/>
      <c r="R44832" s="121"/>
      <c r="T44832" s="121"/>
      <c r="V44832" s="121"/>
      <c r="X44832" s="121"/>
      <c r="Z44832" s="121"/>
    </row>
    <row r="44833" spans="16:26" x14ac:dyDescent="0.25">
      <c r="P44833" s="121"/>
      <c r="R44833" s="121"/>
      <c r="T44833" s="121"/>
      <c r="V44833" s="121"/>
      <c r="X44833" s="121"/>
      <c r="Z44833" s="121"/>
    </row>
    <row r="44834" spans="16:26" x14ac:dyDescent="0.25">
      <c r="P44834" s="121"/>
      <c r="R44834" s="121"/>
      <c r="T44834" s="121"/>
      <c r="V44834" s="121"/>
      <c r="X44834" s="121"/>
      <c r="Z44834" s="121"/>
    </row>
    <row r="44835" spans="16:26" x14ac:dyDescent="0.25">
      <c r="P44835" s="121"/>
      <c r="R44835" s="121"/>
      <c r="T44835" s="121"/>
      <c r="V44835" s="121"/>
      <c r="X44835" s="121"/>
      <c r="Z44835" s="121"/>
    </row>
    <row r="44836" spans="16:26" x14ac:dyDescent="0.25">
      <c r="P44836" s="122"/>
      <c r="R44836" s="122"/>
      <c r="T44836" s="122"/>
      <c r="V44836" s="122"/>
      <c r="X44836" s="122"/>
      <c r="Z44836" s="122"/>
    </row>
    <row r="44837" spans="16:26" x14ac:dyDescent="0.25">
      <c r="P44837" s="118"/>
      <c r="R44837" s="118"/>
      <c r="T44837" s="118"/>
      <c r="V44837" s="118"/>
      <c r="X44837" s="118"/>
      <c r="Z44837" s="118"/>
    </row>
    <row r="44838" spans="16:26" x14ac:dyDescent="0.25">
      <c r="P44838" s="119"/>
      <c r="R44838" s="119"/>
      <c r="T44838" s="119"/>
      <c r="V44838" s="119"/>
      <c r="X44838" s="119"/>
      <c r="Z44838" s="119"/>
    </row>
    <row r="44839" spans="16:26" x14ac:dyDescent="0.25">
      <c r="P44839" s="119"/>
      <c r="R44839" s="119"/>
      <c r="T44839" s="119"/>
      <c r="V44839" s="119"/>
      <c r="X44839" s="119"/>
      <c r="Z44839" s="119"/>
    </row>
    <row r="44840" spans="16:26" x14ac:dyDescent="0.25">
      <c r="P44840" s="120"/>
      <c r="R44840" s="120"/>
      <c r="T44840" s="120"/>
      <c r="V44840" s="120"/>
      <c r="X44840" s="120"/>
      <c r="Z44840" s="120"/>
    </row>
    <row r="44841" spans="16:26" x14ac:dyDescent="0.25">
      <c r="P44841" s="119"/>
      <c r="R44841" s="119"/>
      <c r="T44841" s="119"/>
      <c r="V44841" s="119"/>
      <c r="X44841" s="119"/>
      <c r="Z44841" s="119"/>
    </row>
    <row r="44842" spans="16:26" x14ac:dyDescent="0.25">
      <c r="P44842" s="119"/>
      <c r="R44842" s="119"/>
      <c r="T44842" s="119"/>
      <c r="V44842" s="119"/>
      <c r="X44842" s="119"/>
      <c r="Z44842" s="119"/>
    </row>
    <row r="44843" spans="16:26" x14ac:dyDescent="0.25">
      <c r="P44843" s="120"/>
      <c r="R44843" s="120"/>
      <c r="T44843" s="120"/>
      <c r="V44843" s="120"/>
      <c r="X44843" s="120"/>
      <c r="Z44843" s="120"/>
    </row>
    <row r="44844" spans="16:26" x14ac:dyDescent="0.25">
      <c r="P44844" s="119"/>
      <c r="R44844" s="119"/>
      <c r="T44844" s="119"/>
      <c r="V44844" s="119"/>
      <c r="X44844" s="119"/>
      <c r="Z44844" s="119"/>
    </row>
    <row r="44845" spans="16:26" x14ac:dyDescent="0.25">
      <c r="P44845" s="120"/>
      <c r="R44845" s="120"/>
      <c r="T44845" s="120"/>
      <c r="V44845" s="120"/>
      <c r="X44845" s="120"/>
      <c r="Z44845" s="120"/>
    </row>
    <row r="44846" spans="16:26" x14ac:dyDescent="0.25">
      <c r="P44846" s="119"/>
      <c r="R44846" s="119"/>
      <c r="T44846" s="119"/>
      <c r="V44846" s="119"/>
      <c r="X44846" s="119"/>
      <c r="Z44846" s="119"/>
    </row>
    <row r="44847" spans="16:26" x14ac:dyDescent="0.25">
      <c r="P44847" s="119"/>
      <c r="R44847" s="119"/>
      <c r="T44847" s="119"/>
      <c r="V44847" s="119"/>
      <c r="X44847" s="119"/>
      <c r="Z44847" s="119"/>
    </row>
    <row r="44848" spans="16:26" x14ac:dyDescent="0.25">
      <c r="P44848" s="119"/>
      <c r="R44848" s="119"/>
      <c r="T44848" s="119"/>
      <c r="V44848" s="119"/>
      <c r="X44848" s="119"/>
      <c r="Z44848" s="119"/>
    </row>
    <row r="44849" spans="16:26" x14ac:dyDescent="0.25">
      <c r="P44849" s="121"/>
      <c r="R44849" s="121"/>
      <c r="T44849" s="121"/>
      <c r="V44849" s="121"/>
      <c r="X44849" s="121"/>
      <c r="Z44849" s="121"/>
    </row>
    <row r="44850" spans="16:26" x14ac:dyDescent="0.25">
      <c r="P44850" s="121"/>
      <c r="R44850" s="121"/>
      <c r="T44850" s="121"/>
      <c r="V44850" s="121"/>
      <c r="X44850" s="121"/>
      <c r="Z44850" s="121"/>
    </row>
    <row r="44851" spans="16:26" x14ac:dyDescent="0.25">
      <c r="P44851" s="121"/>
      <c r="R44851" s="121"/>
      <c r="T44851" s="121"/>
      <c r="V44851" s="121"/>
      <c r="X44851" s="121"/>
      <c r="Z44851" s="121"/>
    </row>
    <row r="44852" spans="16:26" x14ac:dyDescent="0.25">
      <c r="P44852" s="121"/>
      <c r="R44852" s="121"/>
      <c r="T44852" s="121"/>
      <c r="V44852" s="121"/>
      <c r="X44852" s="121"/>
      <c r="Z44852" s="121"/>
    </row>
    <row r="44853" spans="16:26" x14ac:dyDescent="0.25">
      <c r="P44853" s="122"/>
      <c r="R44853" s="122"/>
      <c r="T44853" s="122"/>
      <c r="V44853" s="122"/>
      <c r="X44853" s="122"/>
      <c r="Z44853" s="122"/>
    </row>
    <row r="44854" spans="16:26" x14ac:dyDescent="0.25">
      <c r="P44854" s="118"/>
      <c r="R44854" s="118"/>
      <c r="T44854" s="118"/>
      <c r="V44854" s="118"/>
      <c r="X44854" s="118"/>
      <c r="Z44854" s="118"/>
    </row>
    <row r="44855" spans="16:26" x14ac:dyDescent="0.25">
      <c r="P44855" s="119"/>
      <c r="R44855" s="119"/>
      <c r="T44855" s="119"/>
      <c r="V44855" s="119"/>
      <c r="X44855" s="119"/>
      <c r="Z44855" s="119"/>
    </row>
    <row r="44856" spans="16:26" x14ac:dyDescent="0.25">
      <c r="P44856" s="119"/>
      <c r="R44856" s="119"/>
      <c r="T44856" s="119"/>
      <c r="V44856" s="119"/>
      <c r="X44856" s="119"/>
      <c r="Z44856" s="119"/>
    </row>
    <row r="44857" spans="16:26" x14ac:dyDescent="0.25">
      <c r="P44857" s="120"/>
      <c r="R44857" s="120"/>
      <c r="T44857" s="120"/>
      <c r="V44857" s="120"/>
      <c r="X44857" s="120"/>
      <c r="Z44857" s="120"/>
    </row>
    <row r="44858" spans="16:26" x14ac:dyDescent="0.25">
      <c r="P44858" s="119"/>
      <c r="R44858" s="119"/>
      <c r="T44858" s="119"/>
      <c r="V44858" s="119"/>
      <c r="X44858" s="119"/>
      <c r="Z44858" s="119"/>
    </row>
    <row r="44859" spans="16:26" x14ac:dyDescent="0.25">
      <c r="P44859" s="119"/>
      <c r="R44859" s="119"/>
      <c r="T44859" s="119"/>
      <c r="V44859" s="119"/>
      <c r="X44859" s="119"/>
      <c r="Z44859" s="119"/>
    </row>
    <row r="44860" spans="16:26" x14ac:dyDescent="0.25">
      <c r="P44860" s="120"/>
      <c r="R44860" s="120"/>
      <c r="T44860" s="120"/>
      <c r="V44860" s="120"/>
      <c r="X44860" s="120"/>
      <c r="Z44860" s="120"/>
    </row>
    <row r="44861" spans="16:26" x14ac:dyDescent="0.25">
      <c r="P44861" s="119"/>
      <c r="R44861" s="119"/>
      <c r="T44861" s="119"/>
      <c r="V44861" s="119"/>
      <c r="X44861" s="119"/>
      <c r="Z44861" s="119"/>
    </row>
    <row r="44862" spans="16:26" x14ac:dyDescent="0.25">
      <c r="P44862" s="120"/>
      <c r="R44862" s="120"/>
      <c r="T44862" s="120"/>
      <c r="V44862" s="120"/>
      <c r="X44862" s="120"/>
      <c r="Z44862" s="120"/>
    </row>
    <row r="44863" spans="16:26" x14ac:dyDescent="0.25">
      <c r="P44863" s="119"/>
      <c r="R44863" s="119"/>
      <c r="T44863" s="119"/>
      <c r="V44863" s="119"/>
      <c r="X44863" s="119"/>
      <c r="Z44863" s="119"/>
    </row>
    <row r="44864" spans="16:26" x14ac:dyDescent="0.25">
      <c r="P44864" s="119"/>
      <c r="R44864" s="119"/>
      <c r="T44864" s="119"/>
      <c r="V44864" s="119"/>
      <c r="X44864" s="119"/>
      <c r="Z44864" s="119"/>
    </row>
    <row r="44865" spans="16:26" x14ac:dyDescent="0.25">
      <c r="P44865" s="119"/>
      <c r="R44865" s="119"/>
      <c r="T44865" s="119"/>
      <c r="V44865" s="119"/>
      <c r="X44865" s="119"/>
      <c r="Z44865" s="119"/>
    </row>
    <row r="44866" spans="16:26" x14ac:dyDescent="0.25">
      <c r="P44866" s="121"/>
      <c r="R44866" s="121"/>
      <c r="T44866" s="121"/>
      <c r="V44866" s="121"/>
      <c r="X44866" s="121"/>
      <c r="Z44866" s="121"/>
    </row>
    <row r="44867" spans="16:26" x14ac:dyDescent="0.25">
      <c r="P44867" s="121"/>
      <c r="R44867" s="121"/>
      <c r="T44867" s="121"/>
      <c r="V44867" s="121"/>
      <c r="X44867" s="121"/>
      <c r="Z44867" s="121"/>
    </row>
    <row r="44868" spans="16:26" x14ac:dyDescent="0.25">
      <c r="P44868" s="121"/>
      <c r="R44868" s="121"/>
      <c r="T44868" s="121"/>
      <c r="V44868" s="121"/>
      <c r="X44868" s="121"/>
      <c r="Z44868" s="121"/>
    </row>
    <row r="44869" spans="16:26" x14ac:dyDescent="0.25">
      <c r="P44869" s="121"/>
      <c r="R44869" s="121"/>
      <c r="T44869" s="121"/>
      <c r="V44869" s="121"/>
      <c r="X44869" s="121"/>
      <c r="Z44869" s="121"/>
    </row>
    <row r="44870" spans="16:26" x14ac:dyDescent="0.25">
      <c r="P44870" s="122"/>
      <c r="R44870" s="122"/>
      <c r="T44870" s="122"/>
      <c r="V44870" s="122"/>
      <c r="X44870" s="122"/>
      <c r="Z44870" s="122"/>
    </row>
    <row r="44871" spans="16:26" x14ac:dyDescent="0.25">
      <c r="P44871" s="118"/>
      <c r="R44871" s="118"/>
      <c r="T44871" s="118"/>
      <c r="V44871" s="118"/>
      <c r="X44871" s="118"/>
      <c r="Z44871" s="118"/>
    </row>
    <row r="44872" spans="16:26" x14ac:dyDescent="0.25">
      <c r="P44872" s="119"/>
      <c r="R44872" s="119"/>
      <c r="T44872" s="119"/>
      <c r="V44872" s="119"/>
      <c r="X44872" s="119"/>
      <c r="Z44872" s="119"/>
    </row>
    <row r="44873" spans="16:26" x14ac:dyDescent="0.25">
      <c r="P44873" s="119"/>
      <c r="R44873" s="119"/>
      <c r="T44873" s="119"/>
      <c r="V44873" s="119"/>
      <c r="X44873" s="119"/>
      <c r="Z44873" s="119"/>
    </row>
    <row r="44874" spans="16:26" x14ac:dyDescent="0.25">
      <c r="P44874" s="120"/>
      <c r="R44874" s="120"/>
      <c r="T44874" s="120"/>
      <c r="V44874" s="120"/>
      <c r="X44874" s="120"/>
      <c r="Z44874" s="120"/>
    </row>
    <row r="44875" spans="16:26" x14ac:dyDescent="0.25">
      <c r="P44875" s="119"/>
      <c r="R44875" s="119"/>
      <c r="T44875" s="119"/>
      <c r="V44875" s="119"/>
      <c r="X44875" s="119"/>
      <c r="Z44875" s="119"/>
    </row>
    <row r="44876" spans="16:26" x14ac:dyDescent="0.25">
      <c r="P44876" s="119"/>
      <c r="R44876" s="119"/>
      <c r="T44876" s="119"/>
      <c r="V44876" s="119"/>
      <c r="X44876" s="119"/>
      <c r="Z44876" s="119"/>
    </row>
    <row r="44877" spans="16:26" x14ac:dyDescent="0.25">
      <c r="P44877" s="120"/>
      <c r="R44877" s="120"/>
      <c r="T44877" s="120"/>
      <c r="V44877" s="120"/>
      <c r="X44877" s="120"/>
      <c r="Z44877" s="120"/>
    </row>
    <row r="44878" spans="16:26" x14ac:dyDescent="0.25">
      <c r="P44878" s="119"/>
      <c r="R44878" s="119"/>
      <c r="T44878" s="119"/>
      <c r="V44878" s="119"/>
      <c r="X44878" s="119"/>
      <c r="Z44878" s="119"/>
    </row>
    <row r="44879" spans="16:26" x14ac:dyDescent="0.25">
      <c r="P44879" s="120"/>
      <c r="R44879" s="120"/>
      <c r="T44879" s="120"/>
      <c r="V44879" s="120"/>
      <c r="X44879" s="120"/>
      <c r="Z44879" s="120"/>
    </row>
    <row r="44880" spans="16:26" x14ac:dyDescent="0.25">
      <c r="P44880" s="119"/>
      <c r="R44880" s="119"/>
      <c r="T44880" s="119"/>
      <c r="V44880" s="119"/>
      <c r="X44880" s="119"/>
      <c r="Z44880" s="119"/>
    </row>
    <row r="44881" spans="16:26" x14ac:dyDescent="0.25">
      <c r="P44881" s="119"/>
      <c r="R44881" s="119"/>
      <c r="T44881" s="119"/>
      <c r="V44881" s="119"/>
      <c r="X44881" s="119"/>
      <c r="Z44881" s="119"/>
    </row>
    <row r="44882" spans="16:26" x14ac:dyDescent="0.25">
      <c r="P44882" s="119"/>
      <c r="R44882" s="119"/>
      <c r="T44882" s="119"/>
      <c r="V44882" s="119"/>
      <c r="X44882" s="119"/>
      <c r="Z44882" s="119"/>
    </row>
    <row r="44883" spans="16:26" x14ac:dyDescent="0.25">
      <c r="P44883" s="121"/>
      <c r="R44883" s="121"/>
      <c r="T44883" s="121"/>
      <c r="V44883" s="121"/>
      <c r="X44883" s="121"/>
      <c r="Z44883" s="121"/>
    </row>
    <row r="44884" spans="16:26" x14ac:dyDescent="0.25">
      <c r="P44884" s="121"/>
      <c r="R44884" s="121"/>
      <c r="T44884" s="121"/>
      <c r="V44884" s="121"/>
      <c r="X44884" s="121"/>
      <c r="Z44884" s="121"/>
    </row>
    <row r="44885" spans="16:26" x14ac:dyDescent="0.25">
      <c r="P44885" s="121"/>
      <c r="R44885" s="121"/>
      <c r="T44885" s="121"/>
      <c r="V44885" s="121"/>
      <c r="X44885" s="121"/>
      <c r="Z44885" s="121"/>
    </row>
    <row r="44886" spans="16:26" x14ac:dyDescent="0.25">
      <c r="P44886" s="121"/>
      <c r="R44886" s="121"/>
      <c r="T44886" s="121"/>
      <c r="V44886" s="121"/>
      <c r="X44886" s="121"/>
      <c r="Z44886" s="121"/>
    </row>
    <row r="44887" spans="16:26" x14ac:dyDescent="0.25">
      <c r="P44887" s="122"/>
      <c r="R44887" s="122"/>
      <c r="T44887" s="122"/>
      <c r="V44887" s="122"/>
      <c r="X44887" s="122"/>
      <c r="Z44887" s="122"/>
    </row>
    <row r="44888" spans="16:26" x14ac:dyDescent="0.25">
      <c r="P44888" s="118"/>
      <c r="R44888" s="118"/>
      <c r="T44888" s="118"/>
      <c r="V44888" s="118"/>
      <c r="X44888" s="118"/>
      <c r="Z44888" s="118"/>
    </row>
    <row r="44889" spans="16:26" x14ac:dyDescent="0.25">
      <c r="P44889" s="119"/>
      <c r="R44889" s="119"/>
      <c r="T44889" s="119"/>
      <c r="V44889" s="119"/>
      <c r="X44889" s="119"/>
      <c r="Z44889" s="119"/>
    </row>
    <row r="44890" spans="16:26" x14ac:dyDescent="0.25">
      <c r="P44890" s="119"/>
      <c r="R44890" s="119"/>
      <c r="T44890" s="119"/>
      <c r="V44890" s="119"/>
      <c r="X44890" s="119"/>
      <c r="Z44890" s="119"/>
    </row>
    <row r="44891" spans="16:26" x14ac:dyDescent="0.25">
      <c r="P44891" s="120"/>
      <c r="R44891" s="120"/>
      <c r="T44891" s="120"/>
      <c r="V44891" s="120"/>
      <c r="X44891" s="120"/>
      <c r="Z44891" s="120"/>
    </row>
    <row r="44892" spans="16:26" x14ac:dyDescent="0.25">
      <c r="P44892" s="119"/>
      <c r="R44892" s="119"/>
      <c r="T44892" s="119"/>
      <c r="V44892" s="119"/>
      <c r="X44892" s="119"/>
      <c r="Z44892" s="119"/>
    </row>
    <row r="44893" spans="16:26" x14ac:dyDescent="0.25">
      <c r="P44893" s="119"/>
      <c r="R44893" s="119"/>
      <c r="T44893" s="119"/>
      <c r="V44893" s="119"/>
      <c r="X44893" s="119"/>
      <c r="Z44893" s="119"/>
    </row>
    <row r="44894" spans="16:26" x14ac:dyDescent="0.25">
      <c r="P44894" s="120"/>
      <c r="R44894" s="120"/>
      <c r="T44894" s="120"/>
      <c r="V44894" s="120"/>
      <c r="X44894" s="120"/>
      <c r="Z44894" s="120"/>
    </row>
    <row r="44895" spans="16:26" x14ac:dyDescent="0.25">
      <c r="P44895" s="119"/>
      <c r="R44895" s="119"/>
      <c r="T44895" s="119"/>
      <c r="V44895" s="119"/>
      <c r="X44895" s="119"/>
      <c r="Z44895" s="119"/>
    </row>
    <row r="44896" spans="16:26" x14ac:dyDescent="0.25">
      <c r="P44896" s="120"/>
      <c r="R44896" s="120"/>
      <c r="T44896" s="120"/>
      <c r="V44896" s="120"/>
      <c r="X44896" s="120"/>
      <c r="Z44896" s="120"/>
    </row>
    <row r="44897" spans="16:26" x14ac:dyDescent="0.25">
      <c r="P44897" s="119"/>
      <c r="R44897" s="119"/>
      <c r="T44897" s="119"/>
      <c r="V44897" s="119"/>
      <c r="X44897" s="119"/>
      <c r="Z44897" s="119"/>
    </row>
    <row r="44898" spans="16:26" x14ac:dyDescent="0.25">
      <c r="P44898" s="119"/>
      <c r="R44898" s="119"/>
      <c r="T44898" s="119"/>
      <c r="V44898" s="119"/>
      <c r="X44898" s="119"/>
      <c r="Z44898" s="119"/>
    </row>
    <row r="44899" spans="16:26" x14ac:dyDescent="0.25">
      <c r="P44899" s="119"/>
      <c r="R44899" s="119"/>
      <c r="T44899" s="119"/>
      <c r="V44899" s="119"/>
      <c r="X44899" s="119"/>
      <c r="Z44899" s="119"/>
    </row>
    <row r="44900" spans="16:26" x14ac:dyDescent="0.25">
      <c r="P44900" s="121"/>
      <c r="R44900" s="121"/>
      <c r="T44900" s="121"/>
      <c r="V44900" s="121"/>
      <c r="X44900" s="121"/>
      <c r="Z44900" s="121"/>
    </row>
    <row r="44901" spans="16:26" x14ac:dyDescent="0.25">
      <c r="P44901" s="121"/>
      <c r="R44901" s="121"/>
      <c r="T44901" s="121"/>
      <c r="V44901" s="121"/>
      <c r="X44901" s="121"/>
      <c r="Z44901" s="121"/>
    </row>
    <row r="44902" spans="16:26" x14ac:dyDescent="0.25">
      <c r="P44902" s="121"/>
      <c r="R44902" s="121"/>
      <c r="T44902" s="121"/>
      <c r="V44902" s="121"/>
      <c r="X44902" s="121"/>
      <c r="Z44902" s="121"/>
    </row>
    <row r="44903" spans="16:26" x14ac:dyDescent="0.25">
      <c r="P44903" s="121"/>
      <c r="R44903" s="121"/>
      <c r="T44903" s="121"/>
      <c r="V44903" s="121"/>
      <c r="X44903" s="121"/>
      <c r="Z44903" s="121"/>
    </row>
    <row r="44904" spans="16:26" x14ac:dyDescent="0.25">
      <c r="P44904" s="122"/>
      <c r="R44904" s="122"/>
      <c r="T44904" s="122"/>
      <c r="V44904" s="122"/>
      <c r="X44904" s="122"/>
      <c r="Z44904" s="122"/>
    </row>
    <row r="44905" spans="16:26" x14ac:dyDescent="0.25">
      <c r="P44905" s="118"/>
      <c r="R44905" s="118"/>
      <c r="T44905" s="118"/>
      <c r="V44905" s="118"/>
      <c r="X44905" s="118"/>
      <c r="Z44905" s="118"/>
    </row>
    <row r="44906" spans="16:26" x14ac:dyDescent="0.25">
      <c r="P44906" s="119"/>
      <c r="R44906" s="119"/>
      <c r="T44906" s="119"/>
      <c r="V44906" s="119"/>
      <c r="X44906" s="119"/>
      <c r="Z44906" s="119"/>
    </row>
    <row r="44907" spans="16:26" x14ac:dyDescent="0.25">
      <c r="P44907" s="119"/>
      <c r="R44907" s="119"/>
      <c r="T44907" s="119"/>
      <c r="V44907" s="119"/>
      <c r="X44907" s="119"/>
      <c r="Z44907" s="119"/>
    </row>
    <row r="44908" spans="16:26" x14ac:dyDescent="0.25">
      <c r="P44908" s="120"/>
      <c r="R44908" s="120"/>
      <c r="T44908" s="120"/>
      <c r="V44908" s="120"/>
      <c r="X44908" s="120"/>
      <c r="Z44908" s="120"/>
    </row>
    <row r="44909" spans="16:26" x14ac:dyDescent="0.25">
      <c r="P44909" s="119"/>
      <c r="R44909" s="119"/>
      <c r="T44909" s="119"/>
      <c r="V44909" s="119"/>
      <c r="X44909" s="119"/>
      <c r="Z44909" s="119"/>
    </row>
    <row r="44910" spans="16:26" x14ac:dyDescent="0.25">
      <c r="P44910" s="119"/>
      <c r="R44910" s="119"/>
      <c r="T44910" s="119"/>
      <c r="V44910" s="119"/>
      <c r="X44910" s="119"/>
      <c r="Z44910" s="119"/>
    </row>
    <row r="44911" spans="16:26" x14ac:dyDescent="0.25">
      <c r="P44911" s="120"/>
      <c r="R44911" s="120"/>
      <c r="T44911" s="120"/>
      <c r="V44911" s="120"/>
      <c r="X44911" s="120"/>
      <c r="Z44911" s="120"/>
    </row>
    <row r="44912" spans="16:26" x14ac:dyDescent="0.25">
      <c r="P44912" s="119"/>
      <c r="R44912" s="119"/>
      <c r="T44912" s="119"/>
      <c r="V44912" s="119"/>
      <c r="X44912" s="119"/>
      <c r="Z44912" s="119"/>
    </row>
    <row r="44913" spans="16:26" x14ac:dyDescent="0.25">
      <c r="P44913" s="120"/>
      <c r="R44913" s="120"/>
      <c r="T44913" s="120"/>
      <c r="V44913" s="120"/>
      <c r="X44913" s="120"/>
      <c r="Z44913" s="120"/>
    </row>
    <row r="44914" spans="16:26" x14ac:dyDescent="0.25">
      <c r="P44914" s="119"/>
      <c r="R44914" s="119"/>
      <c r="T44914" s="119"/>
      <c r="V44914" s="119"/>
      <c r="X44914" s="119"/>
      <c r="Z44914" s="119"/>
    </row>
    <row r="44915" spans="16:26" x14ac:dyDescent="0.25">
      <c r="P44915" s="119"/>
      <c r="R44915" s="119"/>
      <c r="T44915" s="119"/>
      <c r="V44915" s="119"/>
      <c r="X44915" s="119"/>
      <c r="Z44915" s="119"/>
    </row>
    <row r="44916" spans="16:26" x14ac:dyDescent="0.25">
      <c r="P44916" s="119"/>
      <c r="R44916" s="119"/>
      <c r="T44916" s="119"/>
      <c r="V44916" s="119"/>
      <c r="X44916" s="119"/>
      <c r="Z44916" s="119"/>
    </row>
    <row r="44917" spans="16:26" x14ac:dyDescent="0.25">
      <c r="P44917" s="121"/>
      <c r="R44917" s="121"/>
      <c r="T44917" s="121"/>
      <c r="V44917" s="121"/>
      <c r="X44917" s="121"/>
      <c r="Z44917" s="121"/>
    </row>
    <row r="44918" spans="16:26" x14ac:dyDescent="0.25">
      <c r="P44918" s="121"/>
      <c r="R44918" s="121"/>
      <c r="T44918" s="121"/>
      <c r="V44918" s="121"/>
      <c r="X44918" s="121"/>
      <c r="Z44918" s="121"/>
    </row>
    <row r="44919" spans="16:26" x14ac:dyDescent="0.25">
      <c r="P44919" s="121"/>
      <c r="R44919" s="121"/>
      <c r="T44919" s="121"/>
      <c r="V44919" s="121"/>
      <c r="X44919" s="121"/>
      <c r="Z44919" s="121"/>
    </row>
    <row r="44920" spans="16:26" x14ac:dyDescent="0.25">
      <c r="P44920" s="121"/>
      <c r="R44920" s="121"/>
      <c r="T44920" s="121"/>
      <c r="V44920" s="121"/>
      <c r="X44920" s="121"/>
      <c r="Z44920" s="121"/>
    </row>
    <row r="44921" spans="16:26" x14ac:dyDescent="0.25">
      <c r="P44921" s="122"/>
      <c r="R44921" s="122"/>
      <c r="T44921" s="122"/>
      <c r="V44921" s="122"/>
      <c r="X44921" s="122"/>
      <c r="Z44921" s="122"/>
    </row>
    <row r="44922" spans="16:26" x14ac:dyDescent="0.25">
      <c r="P44922" s="118"/>
      <c r="R44922" s="118"/>
      <c r="T44922" s="118"/>
      <c r="V44922" s="118"/>
      <c r="X44922" s="118"/>
      <c r="Z44922" s="118"/>
    </row>
    <row r="44923" spans="16:26" x14ac:dyDescent="0.25">
      <c r="P44923" s="119"/>
      <c r="R44923" s="119"/>
      <c r="T44923" s="119"/>
      <c r="V44923" s="119"/>
      <c r="X44923" s="119"/>
      <c r="Z44923" s="119"/>
    </row>
    <row r="44924" spans="16:26" x14ac:dyDescent="0.25">
      <c r="P44924" s="119"/>
      <c r="R44924" s="119"/>
      <c r="T44924" s="119"/>
      <c r="V44924" s="119"/>
      <c r="X44924" s="119"/>
      <c r="Z44924" s="119"/>
    </row>
    <row r="44925" spans="16:26" x14ac:dyDescent="0.25">
      <c r="P44925" s="120"/>
      <c r="R44925" s="120"/>
      <c r="T44925" s="120"/>
      <c r="V44925" s="120"/>
      <c r="X44925" s="120"/>
      <c r="Z44925" s="120"/>
    </row>
    <row r="44926" spans="16:26" x14ac:dyDescent="0.25">
      <c r="P44926" s="119"/>
      <c r="R44926" s="119"/>
      <c r="T44926" s="119"/>
      <c r="V44926" s="119"/>
      <c r="X44926" s="119"/>
      <c r="Z44926" s="119"/>
    </row>
    <row r="44927" spans="16:26" x14ac:dyDescent="0.25">
      <c r="P44927" s="119"/>
      <c r="R44927" s="119"/>
      <c r="T44927" s="119"/>
      <c r="V44927" s="119"/>
      <c r="X44927" s="119"/>
      <c r="Z44927" s="119"/>
    </row>
    <row r="44928" spans="16:26" x14ac:dyDescent="0.25">
      <c r="P44928" s="120"/>
      <c r="R44928" s="120"/>
      <c r="T44928" s="120"/>
      <c r="V44928" s="120"/>
      <c r="X44928" s="120"/>
      <c r="Z44928" s="120"/>
    </row>
    <row r="44929" spans="16:26" x14ac:dyDescent="0.25">
      <c r="P44929" s="119"/>
      <c r="R44929" s="119"/>
      <c r="T44929" s="119"/>
      <c r="V44929" s="119"/>
      <c r="X44929" s="119"/>
      <c r="Z44929" s="119"/>
    </row>
    <row r="44930" spans="16:26" x14ac:dyDescent="0.25">
      <c r="P44930" s="120"/>
      <c r="R44930" s="120"/>
      <c r="T44930" s="120"/>
      <c r="V44930" s="120"/>
      <c r="X44930" s="120"/>
      <c r="Z44930" s="120"/>
    </row>
    <row r="44931" spans="16:26" x14ac:dyDescent="0.25">
      <c r="P44931" s="119"/>
      <c r="R44931" s="119"/>
      <c r="T44931" s="119"/>
      <c r="V44931" s="119"/>
      <c r="X44931" s="119"/>
      <c r="Z44931" s="119"/>
    </row>
    <row r="44932" spans="16:26" x14ac:dyDescent="0.25">
      <c r="P44932" s="119"/>
      <c r="R44932" s="119"/>
      <c r="T44932" s="119"/>
      <c r="V44932" s="119"/>
      <c r="X44932" s="119"/>
      <c r="Z44932" s="119"/>
    </row>
    <row r="44933" spans="16:26" x14ac:dyDescent="0.25">
      <c r="P44933" s="119"/>
      <c r="R44933" s="119"/>
      <c r="T44933" s="119"/>
      <c r="V44933" s="119"/>
      <c r="X44933" s="119"/>
      <c r="Z44933" s="119"/>
    </row>
    <row r="44934" spans="16:26" x14ac:dyDescent="0.25">
      <c r="P44934" s="121"/>
      <c r="R44934" s="121"/>
      <c r="T44934" s="121"/>
      <c r="V44934" s="121"/>
      <c r="X44934" s="121"/>
      <c r="Z44934" s="121"/>
    </row>
    <row r="44935" spans="16:26" x14ac:dyDescent="0.25">
      <c r="P44935" s="121"/>
      <c r="R44935" s="121"/>
      <c r="T44935" s="121"/>
      <c r="V44935" s="121"/>
      <c r="X44935" s="121"/>
      <c r="Z44935" s="121"/>
    </row>
    <row r="44936" spans="16:26" x14ac:dyDescent="0.25">
      <c r="P44936" s="121"/>
      <c r="R44936" s="121"/>
      <c r="T44936" s="121"/>
      <c r="V44936" s="121"/>
      <c r="X44936" s="121"/>
      <c r="Z44936" s="121"/>
    </row>
    <row r="44937" spans="16:26" x14ac:dyDescent="0.25">
      <c r="P44937" s="121"/>
      <c r="R44937" s="121"/>
      <c r="T44937" s="121"/>
      <c r="V44937" s="121"/>
      <c r="X44937" s="121"/>
      <c r="Z44937" s="121"/>
    </row>
    <row r="44938" spans="16:26" x14ac:dyDescent="0.25">
      <c r="P44938" s="122"/>
      <c r="R44938" s="122"/>
      <c r="T44938" s="122"/>
      <c r="V44938" s="122"/>
      <c r="X44938" s="122"/>
      <c r="Z44938" s="122"/>
    </row>
    <row r="44939" spans="16:26" x14ac:dyDescent="0.25">
      <c r="P44939" s="118"/>
      <c r="R44939" s="118"/>
      <c r="T44939" s="118"/>
      <c r="V44939" s="118"/>
      <c r="X44939" s="118"/>
      <c r="Z44939" s="118"/>
    </row>
    <row r="44940" spans="16:26" x14ac:dyDescent="0.25">
      <c r="P44940" s="119"/>
      <c r="R44940" s="119"/>
      <c r="T44940" s="119"/>
      <c r="V44940" s="119"/>
      <c r="X44940" s="119"/>
      <c r="Z44940" s="119"/>
    </row>
    <row r="44941" spans="16:26" x14ac:dyDescent="0.25">
      <c r="P44941" s="119"/>
      <c r="R44941" s="119"/>
      <c r="T44941" s="119"/>
      <c r="V44941" s="119"/>
      <c r="X44941" s="119"/>
      <c r="Z44941" s="119"/>
    </row>
    <row r="44942" spans="16:26" x14ac:dyDescent="0.25">
      <c r="P44942" s="120"/>
      <c r="R44942" s="120"/>
      <c r="T44942" s="120"/>
      <c r="V44942" s="120"/>
      <c r="X44942" s="120"/>
      <c r="Z44942" s="120"/>
    </row>
    <row r="44943" spans="16:26" x14ac:dyDescent="0.25">
      <c r="P44943" s="119"/>
      <c r="R44943" s="119"/>
      <c r="T44943" s="119"/>
      <c r="V44943" s="119"/>
      <c r="X44943" s="119"/>
      <c r="Z44943" s="119"/>
    </row>
    <row r="44944" spans="16:26" x14ac:dyDescent="0.25">
      <c r="P44944" s="119"/>
      <c r="R44944" s="119"/>
      <c r="T44944" s="119"/>
      <c r="V44944" s="119"/>
      <c r="X44944" s="119"/>
      <c r="Z44944" s="119"/>
    </row>
    <row r="44945" spans="16:26" x14ac:dyDescent="0.25">
      <c r="P44945" s="120"/>
      <c r="R44945" s="120"/>
      <c r="T44945" s="120"/>
      <c r="V44945" s="120"/>
      <c r="X44945" s="120"/>
      <c r="Z44945" s="120"/>
    </row>
    <row r="44946" spans="16:26" x14ac:dyDescent="0.25">
      <c r="P44946" s="119"/>
      <c r="R44946" s="119"/>
      <c r="T44946" s="119"/>
      <c r="V44946" s="119"/>
      <c r="X44946" s="119"/>
      <c r="Z44946" s="119"/>
    </row>
    <row r="44947" spans="16:26" x14ac:dyDescent="0.25">
      <c r="P44947" s="120"/>
      <c r="R44947" s="120"/>
      <c r="T44947" s="120"/>
      <c r="V44947" s="120"/>
      <c r="X44947" s="120"/>
      <c r="Z44947" s="120"/>
    </row>
    <row r="44948" spans="16:26" x14ac:dyDescent="0.25">
      <c r="P44948" s="119"/>
      <c r="R44948" s="119"/>
      <c r="T44948" s="119"/>
      <c r="V44948" s="119"/>
      <c r="X44948" s="119"/>
      <c r="Z44948" s="119"/>
    </row>
    <row r="44949" spans="16:26" x14ac:dyDescent="0.25">
      <c r="P44949" s="119"/>
      <c r="R44949" s="119"/>
      <c r="T44949" s="119"/>
      <c r="V44949" s="119"/>
      <c r="X44949" s="119"/>
      <c r="Z44949" s="119"/>
    </row>
    <row r="44950" spans="16:26" x14ac:dyDescent="0.25">
      <c r="P44950" s="119"/>
      <c r="R44950" s="119"/>
      <c r="T44950" s="119"/>
      <c r="V44950" s="119"/>
      <c r="X44950" s="119"/>
      <c r="Z44950" s="119"/>
    </row>
    <row r="44951" spans="16:26" x14ac:dyDescent="0.25">
      <c r="P44951" s="121"/>
      <c r="R44951" s="121"/>
      <c r="T44951" s="121"/>
      <c r="V44951" s="121"/>
      <c r="X44951" s="121"/>
      <c r="Z44951" s="121"/>
    </row>
    <row r="44952" spans="16:26" x14ac:dyDescent="0.25">
      <c r="P44952" s="121"/>
      <c r="R44952" s="121"/>
      <c r="T44952" s="121"/>
      <c r="V44952" s="121"/>
      <c r="X44952" s="121"/>
      <c r="Z44952" s="121"/>
    </row>
    <row r="44953" spans="16:26" x14ac:dyDescent="0.25">
      <c r="P44953" s="121"/>
      <c r="R44953" s="121"/>
      <c r="T44953" s="121"/>
      <c r="V44953" s="121"/>
      <c r="X44953" s="121"/>
      <c r="Z44953" s="121"/>
    </row>
    <row r="44954" spans="16:26" x14ac:dyDescent="0.25">
      <c r="P44954" s="121"/>
      <c r="R44954" s="121"/>
      <c r="T44954" s="121"/>
      <c r="V44954" s="121"/>
      <c r="X44954" s="121"/>
      <c r="Z44954" s="121"/>
    </row>
    <row r="44955" spans="16:26" x14ac:dyDescent="0.25">
      <c r="P44955" s="122"/>
      <c r="R44955" s="122"/>
      <c r="T44955" s="122"/>
      <c r="V44955" s="122"/>
      <c r="X44955" s="122"/>
      <c r="Z44955" s="122"/>
    </row>
    <row r="44956" spans="16:26" x14ac:dyDescent="0.25">
      <c r="P44956" s="118"/>
      <c r="R44956" s="118"/>
      <c r="T44956" s="118"/>
      <c r="V44956" s="118"/>
      <c r="X44956" s="118"/>
      <c r="Z44956" s="118"/>
    </row>
    <row r="44957" spans="16:26" x14ac:dyDescent="0.25">
      <c r="P44957" s="119"/>
      <c r="R44957" s="119"/>
      <c r="T44957" s="119"/>
      <c r="V44957" s="119"/>
      <c r="X44957" s="119"/>
      <c r="Z44957" s="119"/>
    </row>
    <row r="44958" spans="16:26" x14ac:dyDescent="0.25">
      <c r="P44958" s="119"/>
      <c r="R44958" s="119"/>
      <c r="T44958" s="119"/>
      <c r="V44958" s="119"/>
      <c r="X44958" s="119"/>
      <c r="Z44958" s="119"/>
    </row>
    <row r="44959" spans="16:26" x14ac:dyDescent="0.25">
      <c r="P44959" s="120"/>
      <c r="R44959" s="120"/>
      <c r="T44959" s="120"/>
      <c r="V44959" s="120"/>
      <c r="X44959" s="120"/>
      <c r="Z44959" s="120"/>
    </row>
    <row r="44960" spans="16:26" x14ac:dyDescent="0.25">
      <c r="P44960" s="119"/>
      <c r="R44960" s="119"/>
      <c r="T44960" s="119"/>
      <c r="V44960" s="119"/>
      <c r="X44960" s="119"/>
      <c r="Z44960" s="119"/>
    </row>
    <row r="44961" spans="16:26" x14ac:dyDescent="0.25">
      <c r="P44961" s="119"/>
      <c r="R44961" s="119"/>
      <c r="T44961" s="119"/>
      <c r="V44961" s="119"/>
      <c r="X44961" s="119"/>
      <c r="Z44961" s="119"/>
    </row>
    <row r="44962" spans="16:26" x14ac:dyDescent="0.25">
      <c r="P44962" s="120"/>
      <c r="R44962" s="120"/>
      <c r="T44962" s="120"/>
      <c r="V44962" s="120"/>
      <c r="X44962" s="120"/>
      <c r="Z44962" s="120"/>
    </row>
    <row r="44963" spans="16:26" x14ac:dyDescent="0.25">
      <c r="P44963" s="119"/>
      <c r="R44963" s="119"/>
      <c r="T44963" s="119"/>
      <c r="V44963" s="119"/>
      <c r="X44963" s="119"/>
      <c r="Z44963" s="119"/>
    </row>
    <row r="44964" spans="16:26" x14ac:dyDescent="0.25">
      <c r="P44964" s="120"/>
      <c r="R44964" s="120"/>
      <c r="T44964" s="120"/>
      <c r="V44964" s="120"/>
      <c r="X44964" s="120"/>
      <c r="Z44964" s="120"/>
    </row>
    <row r="44965" spans="16:26" x14ac:dyDescent="0.25">
      <c r="P44965" s="119"/>
      <c r="R44965" s="119"/>
      <c r="T44965" s="119"/>
      <c r="V44965" s="119"/>
      <c r="X44965" s="119"/>
      <c r="Z44965" s="119"/>
    </row>
    <row r="44966" spans="16:26" x14ac:dyDescent="0.25">
      <c r="P44966" s="119"/>
      <c r="R44966" s="119"/>
      <c r="T44966" s="119"/>
      <c r="V44966" s="119"/>
      <c r="X44966" s="119"/>
      <c r="Z44966" s="119"/>
    </row>
    <row r="44967" spans="16:26" x14ac:dyDescent="0.25">
      <c r="P44967" s="119"/>
      <c r="R44967" s="119"/>
      <c r="T44967" s="119"/>
      <c r="V44967" s="119"/>
      <c r="X44967" s="119"/>
      <c r="Z44967" s="119"/>
    </row>
    <row r="44968" spans="16:26" x14ac:dyDescent="0.25">
      <c r="P44968" s="121"/>
      <c r="R44968" s="121"/>
      <c r="T44968" s="121"/>
      <c r="V44968" s="121"/>
      <c r="X44968" s="121"/>
      <c r="Z44968" s="121"/>
    </row>
    <row r="44969" spans="16:26" x14ac:dyDescent="0.25">
      <c r="P44969" s="121"/>
      <c r="R44969" s="121"/>
      <c r="T44969" s="121"/>
      <c r="V44969" s="121"/>
      <c r="X44969" s="121"/>
      <c r="Z44969" s="121"/>
    </row>
    <row r="44970" spans="16:26" x14ac:dyDescent="0.25">
      <c r="P44970" s="121"/>
      <c r="R44970" s="121"/>
      <c r="T44970" s="121"/>
      <c r="V44970" s="121"/>
      <c r="X44970" s="121"/>
      <c r="Z44970" s="121"/>
    </row>
    <row r="44971" spans="16:26" x14ac:dyDescent="0.25">
      <c r="P44971" s="121"/>
      <c r="R44971" s="121"/>
      <c r="T44971" s="121"/>
      <c r="V44971" s="121"/>
      <c r="X44971" s="121"/>
      <c r="Z44971" s="121"/>
    </row>
    <row r="44972" spans="16:26" x14ac:dyDescent="0.25">
      <c r="P44972" s="122"/>
      <c r="R44972" s="122"/>
      <c r="T44972" s="122"/>
      <c r="V44972" s="122"/>
      <c r="X44972" s="122"/>
      <c r="Z44972" s="122"/>
    </row>
    <row r="44973" spans="16:26" x14ac:dyDescent="0.25">
      <c r="P44973" s="118"/>
      <c r="R44973" s="118"/>
      <c r="T44973" s="118"/>
      <c r="V44973" s="118"/>
      <c r="X44973" s="118"/>
      <c r="Z44973" s="118"/>
    </row>
    <row r="44974" spans="16:26" x14ac:dyDescent="0.25">
      <c r="P44974" s="119"/>
      <c r="R44974" s="119"/>
      <c r="T44974" s="119"/>
      <c r="V44974" s="119"/>
      <c r="X44974" s="119"/>
      <c r="Z44974" s="119"/>
    </row>
    <row r="44975" spans="16:26" x14ac:dyDescent="0.25">
      <c r="P44975" s="119"/>
      <c r="R44975" s="119"/>
      <c r="T44975" s="119"/>
      <c r="V44975" s="119"/>
      <c r="X44975" s="119"/>
      <c r="Z44975" s="119"/>
    </row>
    <row r="44976" spans="16:26" x14ac:dyDescent="0.25">
      <c r="P44976" s="120"/>
      <c r="R44976" s="120"/>
      <c r="T44976" s="120"/>
      <c r="V44976" s="120"/>
      <c r="X44976" s="120"/>
      <c r="Z44976" s="120"/>
    </row>
    <row r="44977" spans="16:26" x14ac:dyDescent="0.25">
      <c r="P44977" s="119"/>
      <c r="R44977" s="119"/>
      <c r="T44977" s="119"/>
      <c r="V44977" s="119"/>
      <c r="X44977" s="119"/>
      <c r="Z44977" s="119"/>
    </row>
    <row r="44978" spans="16:26" x14ac:dyDescent="0.25">
      <c r="P44978" s="119"/>
      <c r="R44978" s="119"/>
      <c r="T44978" s="119"/>
      <c r="V44978" s="119"/>
      <c r="X44978" s="119"/>
      <c r="Z44978" s="119"/>
    </row>
    <row r="44979" spans="16:26" x14ac:dyDescent="0.25">
      <c r="P44979" s="120"/>
      <c r="R44979" s="120"/>
      <c r="T44979" s="120"/>
      <c r="V44979" s="120"/>
      <c r="X44979" s="120"/>
      <c r="Z44979" s="120"/>
    </row>
    <row r="44980" spans="16:26" x14ac:dyDescent="0.25">
      <c r="P44980" s="119"/>
      <c r="R44980" s="119"/>
      <c r="T44980" s="119"/>
      <c r="V44980" s="119"/>
      <c r="X44980" s="119"/>
      <c r="Z44980" s="119"/>
    </row>
    <row r="44981" spans="16:26" x14ac:dyDescent="0.25">
      <c r="P44981" s="120"/>
      <c r="R44981" s="120"/>
      <c r="T44981" s="120"/>
      <c r="V44981" s="120"/>
      <c r="X44981" s="120"/>
      <c r="Z44981" s="120"/>
    </row>
    <row r="44982" spans="16:26" x14ac:dyDescent="0.25">
      <c r="P44982" s="119"/>
      <c r="R44982" s="119"/>
      <c r="T44982" s="119"/>
      <c r="V44982" s="119"/>
      <c r="X44982" s="119"/>
      <c r="Z44982" s="119"/>
    </row>
    <row r="44983" spans="16:26" x14ac:dyDescent="0.25">
      <c r="P44983" s="119"/>
      <c r="R44983" s="119"/>
      <c r="T44983" s="119"/>
      <c r="V44983" s="119"/>
      <c r="X44983" s="119"/>
      <c r="Z44983" s="119"/>
    </row>
    <row r="44984" spans="16:26" x14ac:dyDescent="0.25">
      <c r="P44984" s="119"/>
      <c r="R44984" s="119"/>
      <c r="T44984" s="119"/>
      <c r="V44984" s="119"/>
      <c r="X44984" s="119"/>
      <c r="Z44984" s="119"/>
    </row>
    <row r="44985" spans="16:26" x14ac:dyDescent="0.25">
      <c r="P44985" s="121"/>
      <c r="R44985" s="121"/>
      <c r="T44985" s="121"/>
      <c r="V44985" s="121"/>
      <c r="X44985" s="121"/>
      <c r="Z44985" s="121"/>
    </row>
    <row r="44986" spans="16:26" x14ac:dyDescent="0.25">
      <c r="P44986" s="121"/>
      <c r="R44986" s="121"/>
      <c r="T44986" s="121"/>
      <c r="V44986" s="121"/>
      <c r="X44986" s="121"/>
      <c r="Z44986" s="121"/>
    </row>
    <row r="44987" spans="16:26" x14ac:dyDescent="0.25">
      <c r="P44987" s="121"/>
      <c r="R44987" s="121"/>
      <c r="T44987" s="121"/>
      <c r="V44987" s="121"/>
      <c r="X44987" s="121"/>
      <c r="Z44987" s="121"/>
    </row>
    <row r="44988" spans="16:26" x14ac:dyDescent="0.25">
      <c r="P44988" s="121"/>
      <c r="R44988" s="121"/>
      <c r="T44988" s="121"/>
      <c r="V44988" s="121"/>
      <c r="X44988" s="121"/>
      <c r="Z44988" s="121"/>
    </row>
    <row r="44989" spans="16:26" x14ac:dyDescent="0.25">
      <c r="P44989" s="122"/>
      <c r="R44989" s="122"/>
      <c r="T44989" s="122"/>
      <c r="V44989" s="122"/>
      <c r="X44989" s="122"/>
      <c r="Z44989" s="122"/>
    </row>
    <row r="44990" spans="16:26" x14ac:dyDescent="0.25">
      <c r="P44990" s="118"/>
      <c r="R44990" s="118"/>
      <c r="T44990" s="118"/>
      <c r="V44990" s="118"/>
      <c r="X44990" s="118"/>
      <c r="Z44990" s="118"/>
    </row>
    <row r="44991" spans="16:26" x14ac:dyDescent="0.25">
      <c r="P44991" s="119"/>
      <c r="R44991" s="119"/>
      <c r="T44991" s="119"/>
      <c r="V44991" s="119"/>
      <c r="X44991" s="119"/>
      <c r="Z44991" s="119"/>
    </row>
    <row r="44992" spans="16:26" x14ac:dyDescent="0.25">
      <c r="P44992" s="119"/>
      <c r="R44992" s="119"/>
      <c r="T44992" s="119"/>
      <c r="V44992" s="119"/>
      <c r="X44992" s="119"/>
      <c r="Z44992" s="119"/>
    </row>
    <row r="44993" spans="16:26" x14ac:dyDescent="0.25">
      <c r="P44993" s="120"/>
      <c r="R44993" s="120"/>
      <c r="T44993" s="120"/>
      <c r="V44993" s="120"/>
      <c r="X44993" s="120"/>
      <c r="Z44993" s="120"/>
    </row>
    <row r="44994" spans="16:26" x14ac:dyDescent="0.25">
      <c r="P44994" s="119"/>
      <c r="R44994" s="119"/>
      <c r="T44994" s="119"/>
      <c r="V44994" s="119"/>
      <c r="X44994" s="119"/>
      <c r="Z44994" s="119"/>
    </row>
    <row r="44995" spans="16:26" x14ac:dyDescent="0.25">
      <c r="P44995" s="119"/>
      <c r="R44995" s="119"/>
      <c r="T44995" s="119"/>
      <c r="V44995" s="119"/>
      <c r="X44995" s="119"/>
      <c r="Z44995" s="119"/>
    </row>
    <row r="44996" spans="16:26" x14ac:dyDescent="0.25">
      <c r="P44996" s="120"/>
      <c r="R44996" s="120"/>
      <c r="T44996" s="120"/>
      <c r="V44996" s="120"/>
      <c r="X44996" s="120"/>
      <c r="Z44996" s="120"/>
    </row>
    <row r="44997" spans="16:26" x14ac:dyDescent="0.25">
      <c r="P44997" s="119"/>
      <c r="R44997" s="119"/>
      <c r="T44997" s="119"/>
      <c r="V44997" s="119"/>
      <c r="X44997" s="119"/>
      <c r="Z44997" s="119"/>
    </row>
    <row r="44998" spans="16:26" x14ac:dyDescent="0.25">
      <c r="P44998" s="120"/>
      <c r="R44998" s="120"/>
      <c r="T44998" s="120"/>
      <c r="V44998" s="120"/>
      <c r="X44998" s="120"/>
      <c r="Z44998" s="120"/>
    </row>
    <row r="44999" spans="16:26" x14ac:dyDescent="0.25">
      <c r="P44999" s="119"/>
      <c r="R44999" s="119"/>
      <c r="T44999" s="119"/>
      <c r="V44999" s="119"/>
      <c r="X44999" s="119"/>
      <c r="Z44999" s="119"/>
    </row>
    <row r="45000" spans="16:26" x14ac:dyDescent="0.25">
      <c r="P45000" s="119"/>
      <c r="R45000" s="119"/>
      <c r="T45000" s="119"/>
      <c r="V45000" s="119"/>
      <c r="X45000" s="119"/>
      <c r="Z45000" s="119"/>
    </row>
    <row r="45001" spans="16:26" x14ac:dyDescent="0.25">
      <c r="P45001" s="119"/>
      <c r="R45001" s="119"/>
      <c r="T45001" s="119"/>
      <c r="V45001" s="119"/>
      <c r="X45001" s="119"/>
      <c r="Z45001" s="119"/>
    </row>
    <row r="45002" spans="16:26" x14ac:dyDescent="0.25">
      <c r="P45002" s="121"/>
      <c r="R45002" s="121"/>
      <c r="T45002" s="121"/>
      <c r="V45002" s="121"/>
      <c r="X45002" s="121"/>
      <c r="Z45002" s="121"/>
    </row>
    <row r="45003" spans="16:26" x14ac:dyDescent="0.25">
      <c r="P45003" s="121"/>
      <c r="R45003" s="121"/>
      <c r="T45003" s="121"/>
      <c r="V45003" s="121"/>
      <c r="X45003" s="121"/>
      <c r="Z45003" s="121"/>
    </row>
    <row r="45004" spans="16:26" x14ac:dyDescent="0.25">
      <c r="P45004" s="121"/>
      <c r="R45004" s="121"/>
      <c r="T45004" s="121"/>
      <c r="V45004" s="121"/>
      <c r="X45004" s="121"/>
      <c r="Z45004" s="121"/>
    </row>
    <row r="45005" spans="16:26" x14ac:dyDescent="0.25">
      <c r="P45005" s="121"/>
      <c r="R45005" s="121"/>
      <c r="T45005" s="121"/>
      <c r="V45005" s="121"/>
      <c r="X45005" s="121"/>
      <c r="Z45005" s="121"/>
    </row>
    <row r="45006" spans="16:26" x14ac:dyDescent="0.25">
      <c r="P45006" s="122"/>
      <c r="R45006" s="122"/>
      <c r="T45006" s="122"/>
      <c r="V45006" s="122"/>
      <c r="X45006" s="122"/>
      <c r="Z45006" s="122"/>
    </row>
    <row r="45007" spans="16:26" x14ac:dyDescent="0.25">
      <c r="P45007" s="118"/>
      <c r="R45007" s="118"/>
      <c r="T45007" s="118"/>
      <c r="V45007" s="118"/>
      <c r="X45007" s="118"/>
      <c r="Z45007" s="118"/>
    </row>
    <row r="45008" spans="16:26" x14ac:dyDescent="0.25">
      <c r="P45008" s="119"/>
      <c r="R45008" s="119"/>
      <c r="T45008" s="119"/>
      <c r="V45008" s="119"/>
      <c r="X45008" s="119"/>
      <c r="Z45008" s="119"/>
    </row>
    <row r="45009" spans="16:26" x14ac:dyDescent="0.25">
      <c r="P45009" s="119"/>
      <c r="R45009" s="119"/>
      <c r="T45009" s="119"/>
      <c r="V45009" s="119"/>
      <c r="X45009" s="119"/>
      <c r="Z45009" s="119"/>
    </row>
    <row r="45010" spans="16:26" x14ac:dyDescent="0.25">
      <c r="P45010" s="120"/>
      <c r="R45010" s="120"/>
      <c r="T45010" s="120"/>
      <c r="V45010" s="120"/>
      <c r="X45010" s="120"/>
      <c r="Z45010" s="120"/>
    </row>
    <row r="45011" spans="16:26" x14ac:dyDescent="0.25">
      <c r="P45011" s="119"/>
      <c r="R45011" s="119"/>
      <c r="T45011" s="119"/>
      <c r="V45011" s="119"/>
      <c r="X45011" s="119"/>
      <c r="Z45011" s="119"/>
    </row>
    <row r="45012" spans="16:26" x14ac:dyDescent="0.25">
      <c r="P45012" s="119"/>
      <c r="R45012" s="119"/>
      <c r="T45012" s="119"/>
      <c r="V45012" s="119"/>
      <c r="X45012" s="119"/>
      <c r="Z45012" s="119"/>
    </row>
    <row r="45013" spans="16:26" x14ac:dyDescent="0.25">
      <c r="P45013" s="120"/>
      <c r="R45013" s="120"/>
      <c r="T45013" s="120"/>
      <c r="V45013" s="120"/>
      <c r="X45013" s="120"/>
      <c r="Z45013" s="120"/>
    </row>
    <row r="45014" spans="16:26" x14ac:dyDescent="0.25">
      <c r="P45014" s="119"/>
      <c r="R45014" s="119"/>
      <c r="T45014" s="119"/>
      <c r="V45014" s="119"/>
      <c r="X45014" s="119"/>
      <c r="Z45014" s="119"/>
    </row>
    <row r="45015" spans="16:26" x14ac:dyDescent="0.25">
      <c r="P45015" s="120"/>
      <c r="R45015" s="120"/>
      <c r="T45015" s="120"/>
      <c r="V45015" s="120"/>
      <c r="X45015" s="120"/>
      <c r="Z45015" s="120"/>
    </row>
    <row r="45016" spans="16:26" x14ac:dyDescent="0.25">
      <c r="P45016" s="119"/>
      <c r="R45016" s="119"/>
      <c r="T45016" s="119"/>
      <c r="V45016" s="119"/>
      <c r="X45016" s="119"/>
      <c r="Z45016" s="119"/>
    </row>
    <row r="45017" spans="16:26" x14ac:dyDescent="0.25">
      <c r="P45017" s="119"/>
      <c r="R45017" s="119"/>
      <c r="T45017" s="119"/>
      <c r="V45017" s="119"/>
      <c r="X45017" s="119"/>
      <c r="Z45017" s="119"/>
    </row>
    <row r="45018" spans="16:26" x14ac:dyDescent="0.25">
      <c r="P45018" s="119"/>
      <c r="R45018" s="119"/>
      <c r="T45018" s="119"/>
      <c r="V45018" s="119"/>
      <c r="X45018" s="119"/>
      <c r="Z45018" s="119"/>
    </row>
    <row r="45019" spans="16:26" x14ac:dyDescent="0.25">
      <c r="P45019" s="121"/>
      <c r="R45019" s="121"/>
      <c r="T45019" s="121"/>
      <c r="V45019" s="121"/>
      <c r="X45019" s="121"/>
      <c r="Z45019" s="121"/>
    </row>
    <row r="45020" spans="16:26" x14ac:dyDescent="0.25">
      <c r="P45020" s="121"/>
      <c r="R45020" s="121"/>
      <c r="T45020" s="121"/>
      <c r="V45020" s="121"/>
      <c r="X45020" s="121"/>
      <c r="Z45020" s="121"/>
    </row>
    <row r="45021" spans="16:26" x14ac:dyDescent="0.25">
      <c r="P45021" s="121"/>
      <c r="R45021" s="121"/>
      <c r="T45021" s="121"/>
      <c r="V45021" s="121"/>
      <c r="X45021" s="121"/>
      <c r="Z45021" s="121"/>
    </row>
    <row r="45022" spans="16:26" x14ac:dyDescent="0.25">
      <c r="P45022" s="121"/>
      <c r="R45022" s="121"/>
      <c r="T45022" s="121"/>
      <c r="V45022" s="121"/>
      <c r="X45022" s="121"/>
      <c r="Z45022" s="121"/>
    </row>
    <row r="45023" spans="16:26" x14ac:dyDescent="0.25">
      <c r="P45023" s="122"/>
      <c r="R45023" s="122"/>
      <c r="T45023" s="122"/>
      <c r="V45023" s="122"/>
      <c r="X45023" s="122"/>
      <c r="Z45023" s="122"/>
    </row>
    <row r="45024" spans="16:26" x14ac:dyDescent="0.25">
      <c r="P45024" s="118"/>
      <c r="R45024" s="118"/>
      <c r="T45024" s="118"/>
      <c r="V45024" s="118"/>
      <c r="X45024" s="118"/>
      <c r="Z45024" s="118"/>
    </row>
    <row r="45025" spans="16:26" x14ac:dyDescent="0.25">
      <c r="P45025" s="119"/>
      <c r="R45025" s="119"/>
      <c r="T45025" s="119"/>
      <c r="V45025" s="119"/>
      <c r="X45025" s="119"/>
      <c r="Z45025" s="119"/>
    </row>
    <row r="45026" spans="16:26" x14ac:dyDescent="0.25">
      <c r="P45026" s="119"/>
      <c r="R45026" s="119"/>
      <c r="T45026" s="119"/>
      <c r="V45026" s="119"/>
      <c r="X45026" s="119"/>
      <c r="Z45026" s="119"/>
    </row>
    <row r="45027" spans="16:26" x14ac:dyDescent="0.25">
      <c r="P45027" s="120"/>
      <c r="R45027" s="120"/>
      <c r="T45027" s="120"/>
      <c r="V45027" s="120"/>
      <c r="X45027" s="120"/>
      <c r="Z45027" s="120"/>
    </row>
    <row r="45028" spans="16:26" x14ac:dyDescent="0.25">
      <c r="P45028" s="119"/>
      <c r="R45028" s="119"/>
      <c r="T45028" s="119"/>
      <c r="V45028" s="119"/>
      <c r="X45028" s="119"/>
      <c r="Z45028" s="119"/>
    </row>
    <row r="45029" spans="16:26" x14ac:dyDescent="0.25">
      <c r="P45029" s="119"/>
      <c r="R45029" s="119"/>
      <c r="T45029" s="119"/>
      <c r="V45029" s="119"/>
      <c r="X45029" s="119"/>
      <c r="Z45029" s="119"/>
    </row>
    <row r="45030" spans="16:26" x14ac:dyDescent="0.25">
      <c r="P45030" s="120"/>
      <c r="R45030" s="120"/>
      <c r="T45030" s="120"/>
      <c r="V45030" s="120"/>
      <c r="X45030" s="120"/>
      <c r="Z45030" s="120"/>
    </row>
    <row r="45031" spans="16:26" x14ac:dyDescent="0.25">
      <c r="P45031" s="119"/>
      <c r="R45031" s="119"/>
      <c r="T45031" s="119"/>
      <c r="V45031" s="119"/>
      <c r="X45031" s="119"/>
      <c r="Z45031" s="119"/>
    </row>
    <row r="45032" spans="16:26" x14ac:dyDescent="0.25">
      <c r="P45032" s="120"/>
      <c r="R45032" s="120"/>
      <c r="T45032" s="120"/>
      <c r="V45032" s="120"/>
      <c r="X45032" s="120"/>
      <c r="Z45032" s="120"/>
    </row>
    <row r="45033" spans="16:26" x14ac:dyDescent="0.25">
      <c r="P45033" s="119"/>
      <c r="R45033" s="119"/>
      <c r="T45033" s="119"/>
      <c r="V45033" s="119"/>
      <c r="X45033" s="119"/>
      <c r="Z45033" s="119"/>
    </row>
    <row r="45034" spans="16:26" x14ac:dyDescent="0.25">
      <c r="P45034" s="119"/>
      <c r="R45034" s="119"/>
      <c r="T45034" s="119"/>
      <c r="V45034" s="119"/>
      <c r="X45034" s="119"/>
      <c r="Z45034" s="119"/>
    </row>
    <row r="45035" spans="16:26" x14ac:dyDescent="0.25">
      <c r="P45035" s="119"/>
      <c r="R45035" s="119"/>
      <c r="T45035" s="119"/>
      <c r="V45035" s="119"/>
      <c r="X45035" s="119"/>
      <c r="Z45035" s="119"/>
    </row>
    <row r="45036" spans="16:26" x14ac:dyDescent="0.25">
      <c r="P45036" s="121"/>
      <c r="R45036" s="121"/>
      <c r="T45036" s="121"/>
      <c r="V45036" s="121"/>
      <c r="X45036" s="121"/>
      <c r="Z45036" s="121"/>
    </row>
    <row r="45037" spans="16:26" x14ac:dyDescent="0.25">
      <c r="P45037" s="121"/>
      <c r="R45037" s="121"/>
      <c r="T45037" s="121"/>
      <c r="V45037" s="121"/>
      <c r="X45037" s="121"/>
      <c r="Z45037" s="121"/>
    </row>
    <row r="45038" spans="16:26" x14ac:dyDescent="0.25">
      <c r="P45038" s="121"/>
      <c r="R45038" s="121"/>
      <c r="T45038" s="121"/>
      <c r="V45038" s="121"/>
      <c r="X45038" s="121"/>
      <c r="Z45038" s="121"/>
    </row>
    <row r="45039" spans="16:26" x14ac:dyDescent="0.25">
      <c r="P45039" s="121"/>
      <c r="R45039" s="121"/>
      <c r="T45039" s="121"/>
      <c r="V45039" s="121"/>
      <c r="X45039" s="121"/>
      <c r="Z45039" s="121"/>
    </row>
    <row r="45040" spans="16:26" x14ac:dyDescent="0.25">
      <c r="P45040" s="122"/>
      <c r="R45040" s="122"/>
      <c r="T45040" s="122"/>
      <c r="V45040" s="122"/>
      <c r="X45040" s="122"/>
      <c r="Z45040" s="122"/>
    </row>
    <row r="45041" spans="16:26" x14ac:dyDescent="0.25">
      <c r="P45041" s="118"/>
      <c r="R45041" s="118"/>
      <c r="T45041" s="118"/>
      <c r="V45041" s="118"/>
      <c r="X45041" s="118"/>
      <c r="Z45041" s="118"/>
    </row>
    <row r="45042" spans="16:26" x14ac:dyDescent="0.25">
      <c r="P45042" s="119"/>
      <c r="R45042" s="119"/>
      <c r="T45042" s="119"/>
      <c r="V45042" s="119"/>
      <c r="X45042" s="119"/>
      <c r="Z45042" s="119"/>
    </row>
    <row r="45043" spans="16:26" x14ac:dyDescent="0.25">
      <c r="P45043" s="119"/>
      <c r="R45043" s="119"/>
      <c r="T45043" s="119"/>
      <c r="V45043" s="119"/>
      <c r="X45043" s="119"/>
      <c r="Z45043" s="119"/>
    </row>
    <row r="45044" spans="16:26" x14ac:dyDescent="0.25">
      <c r="P45044" s="120"/>
      <c r="R45044" s="120"/>
      <c r="T45044" s="120"/>
      <c r="V45044" s="120"/>
      <c r="X45044" s="120"/>
      <c r="Z45044" s="120"/>
    </row>
    <row r="45045" spans="16:26" x14ac:dyDescent="0.25">
      <c r="P45045" s="119"/>
      <c r="R45045" s="119"/>
      <c r="T45045" s="119"/>
      <c r="V45045" s="119"/>
      <c r="X45045" s="119"/>
      <c r="Z45045" s="119"/>
    </row>
    <row r="45046" spans="16:26" x14ac:dyDescent="0.25">
      <c r="P45046" s="119"/>
      <c r="R45046" s="119"/>
      <c r="T45046" s="119"/>
      <c r="V45046" s="119"/>
      <c r="X45046" s="119"/>
      <c r="Z45046" s="119"/>
    </row>
    <row r="45047" spans="16:26" x14ac:dyDescent="0.25">
      <c r="P45047" s="120"/>
      <c r="R45047" s="120"/>
      <c r="T45047" s="120"/>
      <c r="V45047" s="120"/>
      <c r="X45047" s="120"/>
      <c r="Z45047" s="120"/>
    </row>
    <row r="45048" spans="16:26" x14ac:dyDescent="0.25">
      <c r="P45048" s="119"/>
      <c r="R45048" s="119"/>
      <c r="T45048" s="119"/>
      <c r="V45048" s="119"/>
      <c r="X45048" s="119"/>
      <c r="Z45048" s="119"/>
    </row>
    <row r="45049" spans="16:26" x14ac:dyDescent="0.25">
      <c r="P45049" s="120"/>
      <c r="R45049" s="120"/>
      <c r="T45049" s="120"/>
      <c r="V45049" s="120"/>
      <c r="X45049" s="120"/>
      <c r="Z45049" s="120"/>
    </row>
    <row r="45050" spans="16:26" x14ac:dyDescent="0.25">
      <c r="P45050" s="119"/>
      <c r="R45050" s="119"/>
      <c r="T45050" s="119"/>
      <c r="V45050" s="119"/>
      <c r="X45050" s="119"/>
      <c r="Z45050" s="119"/>
    </row>
    <row r="45051" spans="16:26" x14ac:dyDescent="0.25">
      <c r="P45051" s="119"/>
      <c r="R45051" s="119"/>
      <c r="T45051" s="119"/>
      <c r="V45051" s="119"/>
      <c r="X45051" s="119"/>
      <c r="Z45051" s="119"/>
    </row>
    <row r="45052" spans="16:26" x14ac:dyDescent="0.25">
      <c r="P45052" s="119"/>
      <c r="R45052" s="119"/>
      <c r="T45052" s="119"/>
      <c r="V45052" s="119"/>
      <c r="X45052" s="119"/>
      <c r="Z45052" s="119"/>
    </row>
    <row r="45053" spans="16:26" x14ac:dyDescent="0.25">
      <c r="P45053" s="121"/>
      <c r="R45053" s="121"/>
      <c r="T45053" s="121"/>
      <c r="V45053" s="121"/>
      <c r="X45053" s="121"/>
      <c r="Z45053" s="121"/>
    </row>
    <row r="45054" spans="16:26" x14ac:dyDescent="0.25">
      <c r="P45054" s="121"/>
      <c r="R45054" s="121"/>
      <c r="T45054" s="121"/>
      <c r="V45054" s="121"/>
      <c r="X45054" s="121"/>
      <c r="Z45054" s="121"/>
    </row>
    <row r="45055" spans="16:26" x14ac:dyDescent="0.25">
      <c r="P45055" s="121"/>
      <c r="R45055" s="121"/>
      <c r="T45055" s="121"/>
      <c r="V45055" s="121"/>
      <c r="X45055" s="121"/>
      <c r="Z45055" s="121"/>
    </row>
    <row r="45056" spans="16:26" x14ac:dyDescent="0.25">
      <c r="P45056" s="121"/>
      <c r="R45056" s="121"/>
      <c r="T45056" s="121"/>
      <c r="V45056" s="121"/>
      <c r="X45056" s="121"/>
      <c r="Z45056" s="121"/>
    </row>
    <row r="45057" spans="16:26" x14ac:dyDescent="0.25">
      <c r="P45057" s="122"/>
      <c r="R45057" s="122"/>
      <c r="T45057" s="122"/>
      <c r="V45057" s="122"/>
      <c r="X45057" s="122"/>
      <c r="Z45057" s="122"/>
    </row>
    <row r="45058" spans="16:26" x14ac:dyDescent="0.25">
      <c r="P45058" s="118"/>
      <c r="R45058" s="118"/>
      <c r="T45058" s="118"/>
      <c r="V45058" s="118"/>
      <c r="X45058" s="118"/>
      <c r="Z45058" s="118"/>
    </row>
    <row r="45059" spans="16:26" x14ac:dyDescent="0.25">
      <c r="P45059" s="119"/>
      <c r="R45059" s="119"/>
      <c r="T45059" s="119"/>
      <c r="V45059" s="119"/>
      <c r="X45059" s="119"/>
      <c r="Z45059" s="119"/>
    </row>
    <row r="45060" spans="16:26" x14ac:dyDescent="0.25">
      <c r="P45060" s="119"/>
      <c r="R45060" s="119"/>
      <c r="T45060" s="119"/>
      <c r="V45060" s="119"/>
      <c r="X45060" s="119"/>
      <c r="Z45060" s="119"/>
    </row>
    <row r="45061" spans="16:26" x14ac:dyDescent="0.25">
      <c r="P45061" s="120"/>
      <c r="R45061" s="120"/>
      <c r="T45061" s="120"/>
      <c r="V45061" s="120"/>
      <c r="X45061" s="120"/>
      <c r="Z45061" s="120"/>
    </row>
    <row r="45062" spans="16:26" x14ac:dyDescent="0.25">
      <c r="P45062" s="119"/>
      <c r="R45062" s="119"/>
      <c r="T45062" s="119"/>
      <c r="V45062" s="119"/>
      <c r="X45062" s="119"/>
      <c r="Z45062" s="119"/>
    </row>
    <row r="45063" spans="16:26" x14ac:dyDescent="0.25">
      <c r="P45063" s="119"/>
      <c r="R45063" s="119"/>
      <c r="T45063" s="119"/>
      <c r="V45063" s="119"/>
      <c r="X45063" s="119"/>
      <c r="Z45063" s="119"/>
    </row>
    <row r="45064" spans="16:26" x14ac:dyDescent="0.25">
      <c r="P45064" s="120"/>
      <c r="R45064" s="120"/>
      <c r="T45064" s="120"/>
      <c r="V45064" s="120"/>
      <c r="X45064" s="120"/>
      <c r="Z45064" s="120"/>
    </row>
    <row r="45065" spans="16:26" x14ac:dyDescent="0.25">
      <c r="P45065" s="119"/>
      <c r="R45065" s="119"/>
      <c r="T45065" s="119"/>
      <c r="V45065" s="119"/>
      <c r="X45065" s="119"/>
      <c r="Z45065" s="119"/>
    </row>
    <row r="45066" spans="16:26" x14ac:dyDescent="0.25">
      <c r="P45066" s="120"/>
      <c r="R45066" s="120"/>
      <c r="T45066" s="120"/>
      <c r="V45066" s="120"/>
      <c r="X45066" s="120"/>
      <c r="Z45066" s="120"/>
    </row>
    <row r="45067" spans="16:26" x14ac:dyDescent="0.25">
      <c r="P45067" s="119"/>
      <c r="R45067" s="119"/>
      <c r="T45067" s="119"/>
      <c r="V45067" s="119"/>
      <c r="X45067" s="119"/>
      <c r="Z45067" s="119"/>
    </row>
    <row r="45068" spans="16:26" x14ac:dyDescent="0.25">
      <c r="P45068" s="119"/>
      <c r="R45068" s="119"/>
      <c r="T45068" s="119"/>
      <c r="V45068" s="119"/>
      <c r="X45068" s="119"/>
      <c r="Z45068" s="119"/>
    </row>
    <row r="45069" spans="16:26" x14ac:dyDescent="0.25">
      <c r="P45069" s="119"/>
      <c r="R45069" s="119"/>
      <c r="T45069" s="119"/>
      <c r="V45069" s="119"/>
      <c r="X45069" s="119"/>
      <c r="Z45069" s="119"/>
    </row>
    <row r="45070" spans="16:26" x14ac:dyDescent="0.25">
      <c r="P45070" s="121"/>
      <c r="R45070" s="121"/>
      <c r="T45070" s="121"/>
      <c r="V45070" s="121"/>
      <c r="X45070" s="121"/>
      <c r="Z45070" s="121"/>
    </row>
    <row r="45071" spans="16:26" x14ac:dyDescent="0.25">
      <c r="P45071" s="121"/>
      <c r="R45071" s="121"/>
      <c r="T45071" s="121"/>
      <c r="V45071" s="121"/>
      <c r="X45071" s="121"/>
      <c r="Z45071" s="121"/>
    </row>
    <row r="45072" spans="16:26" x14ac:dyDescent="0.25">
      <c r="P45072" s="121"/>
      <c r="R45072" s="121"/>
      <c r="T45072" s="121"/>
      <c r="V45072" s="121"/>
      <c r="X45072" s="121"/>
      <c r="Z45072" s="121"/>
    </row>
    <row r="45073" spans="16:26" x14ac:dyDescent="0.25">
      <c r="P45073" s="121"/>
      <c r="R45073" s="121"/>
      <c r="T45073" s="121"/>
      <c r="V45073" s="121"/>
      <c r="X45073" s="121"/>
      <c r="Z45073" s="121"/>
    </row>
    <row r="45074" spans="16:26" x14ac:dyDescent="0.25">
      <c r="P45074" s="122"/>
      <c r="R45074" s="122"/>
      <c r="T45074" s="122"/>
      <c r="V45074" s="122"/>
      <c r="X45074" s="122"/>
      <c r="Z45074" s="122"/>
    </row>
    <row r="45075" spans="16:26" x14ac:dyDescent="0.25">
      <c r="P45075" s="118"/>
      <c r="R45075" s="118"/>
      <c r="T45075" s="118"/>
      <c r="V45075" s="118"/>
      <c r="X45075" s="118"/>
      <c r="Z45075" s="118"/>
    </row>
    <row r="45076" spans="16:26" x14ac:dyDescent="0.25">
      <c r="P45076" s="119"/>
      <c r="R45076" s="119"/>
      <c r="T45076" s="119"/>
      <c r="V45076" s="119"/>
      <c r="X45076" s="119"/>
      <c r="Z45076" s="119"/>
    </row>
    <row r="45077" spans="16:26" x14ac:dyDescent="0.25">
      <c r="P45077" s="119"/>
      <c r="R45077" s="119"/>
      <c r="T45077" s="119"/>
      <c r="V45077" s="119"/>
      <c r="X45077" s="119"/>
      <c r="Z45077" s="119"/>
    </row>
    <row r="45078" spans="16:26" x14ac:dyDescent="0.25">
      <c r="P45078" s="120"/>
      <c r="R45078" s="120"/>
      <c r="T45078" s="120"/>
      <c r="V45078" s="120"/>
      <c r="X45078" s="120"/>
      <c r="Z45078" s="120"/>
    </row>
    <row r="45079" spans="16:26" x14ac:dyDescent="0.25">
      <c r="P45079" s="119"/>
      <c r="R45079" s="119"/>
      <c r="T45079" s="119"/>
      <c r="V45079" s="119"/>
      <c r="X45079" s="119"/>
      <c r="Z45079" s="119"/>
    </row>
    <row r="45080" spans="16:26" x14ac:dyDescent="0.25">
      <c r="P45080" s="119"/>
      <c r="R45080" s="119"/>
      <c r="T45080" s="119"/>
      <c r="V45080" s="119"/>
      <c r="X45080" s="119"/>
      <c r="Z45080" s="119"/>
    </row>
    <row r="45081" spans="16:26" x14ac:dyDescent="0.25">
      <c r="P45081" s="120"/>
      <c r="R45081" s="120"/>
      <c r="T45081" s="120"/>
      <c r="V45081" s="120"/>
      <c r="X45081" s="120"/>
      <c r="Z45081" s="120"/>
    </row>
    <row r="45082" spans="16:26" x14ac:dyDescent="0.25">
      <c r="P45082" s="119"/>
      <c r="R45082" s="119"/>
      <c r="T45082" s="119"/>
      <c r="V45082" s="119"/>
      <c r="X45082" s="119"/>
      <c r="Z45082" s="119"/>
    </row>
    <row r="45083" spans="16:26" x14ac:dyDescent="0.25">
      <c r="P45083" s="120"/>
      <c r="R45083" s="120"/>
      <c r="T45083" s="120"/>
      <c r="V45083" s="120"/>
      <c r="X45083" s="120"/>
      <c r="Z45083" s="120"/>
    </row>
    <row r="45084" spans="16:26" x14ac:dyDescent="0.25">
      <c r="P45084" s="119"/>
      <c r="R45084" s="119"/>
      <c r="T45084" s="119"/>
      <c r="V45084" s="119"/>
      <c r="X45084" s="119"/>
      <c r="Z45084" s="119"/>
    </row>
    <row r="45085" spans="16:26" x14ac:dyDescent="0.25">
      <c r="P45085" s="119"/>
      <c r="R45085" s="119"/>
      <c r="T45085" s="119"/>
      <c r="V45085" s="119"/>
      <c r="X45085" s="119"/>
      <c r="Z45085" s="119"/>
    </row>
    <row r="45086" spans="16:26" x14ac:dyDescent="0.25">
      <c r="P45086" s="119"/>
      <c r="R45086" s="119"/>
      <c r="T45086" s="119"/>
      <c r="V45086" s="119"/>
      <c r="X45086" s="119"/>
      <c r="Z45086" s="119"/>
    </row>
    <row r="45087" spans="16:26" x14ac:dyDescent="0.25">
      <c r="P45087" s="121"/>
      <c r="R45087" s="121"/>
      <c r="T45087" s="121"/>
      <c r="V45087" s="121"/>
      <c r="X45087" s="121"/>
      <c r="Z45087" s="121"/>
    </row>
    <row r="45088" spans="16:26" x14ac:dyDescent="0.25">
      <c r="P45088" s="121"/>
      <c r="R45088" s="121"/>
      <c r="T45088" s="121"/>
      <c r="V45088" s="121"/>
      <c r="X45088" s="121"/>
      <c r="Z45088" s="121"/>
    </row>
    <row r="45089" spans="16:26" x14ac:dyDescent="0.25">
      <c r="P45089" s="121"/>
      <c r="R45089" s="121"/>
      <c r="T45089" s="121"/>
      <c r="V45089" s="121"/>
      <c r="X45089" s="121"/>
      <c r="Z45089" s="121"/>
    </row>
    <row r="45090" spans="16:26" x14ac:dyDescent="0.25">
      <c r="P45090" s="121"/>
      <c r="R45090" s="121"/>
      <c r="T45090" s="121"/>
      <c r="V45090" s="121"/>
      <c r="X45090" s="121"/>
      <c r="Z45090" s="121"/>
    </row>
    <row r="45091" spans="16:26" x14ac:dyDescent="0.25">
      <c r="P45091" s="122"/>
      <c r="R45091" s="122"/>
      <c r="T45091" s="122"/>
      <c r="V45091" s="122"/>
      <c r="X45091" s="122"/>
      <c r="Z45091" s="122"/>
    </row>
    <row r="45092" spans="16:26" x14ac:dyDescent="0.25">
      <c r="P45092" s="118"/>
      <c r="R45092" s="118"/>
      <c r="T45092" s="118"/>
      <c r="V45092" s="118"/>
      <c r="X45092" s="118"/>
      <c r="Z45092" s="118"/>
    </row>
    <row r="45093" spans="16:26" x14ac:dyDescent="0.25">
      <c r="P45093" s="119"/>
      <c r="R45093" s="119"/>
      <c r="T45093" s="119"/>
      <c r="V45093" s="119"/>
      <c r="X45093" s="119"/>
      <c r="Z45093" s="119"/>
    </row>
    <row r="45094" spans="16:26" x14ac:dyDescent="0.25">
      <c r="P45094" s="119"/>
      <c r="R45094" s="119"/>
      <c r="T45094" s="119"/>
      <c r="V45094" s="119"/>
      <c r="X45094" s="119"/>
      <c r="Z45094" s="119"/>
    </row>
    <row r="45095" spans="16:26" x14ac:dyDescent="0.25">
      <c r="P45095" s="120"/>
      <c r="R45095" s="120"/>
      <c r="T45095" s="120"/>
      <c r="V45095" s="120"/>
      <c r="X45095" s="120"/>
      <c r="Z45095" s="120"/>
    </row>
    <row r="45096" spans="16:26" x14ac:dyDescent="0.25">
      <c r="P45096" s="119"/>
      <c r="R45096" s="119"/>
      <c r="T45096" s="119"/>
      <c r="V45096" s="119"/>
      <c r="X45096" s="119"/>
      <c r="Z45096" s="119"/>
    </row>
    <row r="45097" spans="16:26" x14ac:dyDescent="0.25">
      <c r="P45097" s="119"/>
      <c r="R45097" s="119"/>
      <c r="T45097" s="119"/>
      <c r="V45097" s="119"/>
      <c r="X45097" s="119"/>
      <c r="Z45097" s="119"/>
    </row>
    <row r="45098" spans="16:26" x14ac:dyDescent="0.25">
      <c r="P45098" s="120"/>
      <c r="R45098" s="120"/>
      <c r="T45098" s="120"/>
      <c r="V45098" s="120"/>
      <c r="X45098" s="120"/>
      <c r="Z45098" s="120"/>
    </row>
    <row r="45099" spans="16:26" x14ac:dyDescent="0.25">
      <c r="P45099" s="119"/>
      <c r="R45099" s="119"/>
      <c r="T45099" s="119"/>
      <c r="V45099" s="119"/>
      <c r="X45099" s="119"/>
      <c r="Z45099" s="119"/>
    </row>
    <row r="45100" spans="16:26" x14ac:dyDescent="0.25">
      <c r="P45100" s="120"/>
      <c r="R45100" s="120"/>
      <c r="T45100" s="120"/>
      <c r="V45100" s="120"/>
      <c r="X45100" s="120"/>
      <c r="Z45100" s="120"/>
    </row>
    <row r="45101" spans="16:26" x14ac:dyDescent="0.25">
      <c r="P45101" s="119"/>
      <c r="R45101" s="119"/>
      <c r="T45101" s="119"/>
      <c r="V45101" s="119"/>
      <c r="X45101" s="119"/>
      <c r="Z45101" s="119"/>
    </row>
    <row r="45102" spans="16:26" x14ac:dyDescent="0.25">
      <c r="P45102" s="119"/>
      <c r="R45102" s="119"/>
      <c r="T45102" s="119"/>
      <c r="V45102" s="119"/>
      <c r="X45102" s="119"/>
      <c r="Z45102" s="119"/>
    </row>
    <row r="45103" spans="16:26" x14ac:dyDescent="0.25">
      <c r="P45103" s="119"/>
      <c r="R45103" s="119"/>
      <c r="T45103" s="119"/>
      <c r="V45103" s="119"/>
      <c r="X45103" s="119"/>
      <c r="Z45103" s="119"/>
    </row>
    <row r="45104" spans="16:26" x14ac:dyDescent="0.25">
      <c r="P45104" s="121"/>
      <c r="R45104" s="121"/>
      <c r="T45104" s="121"/>
      <c r="V45104" s="121"/>
      <c r="X45104" s="121"/>
      <c r="Z45104" s="121"/>
    </row>
    <row r="45105" spans="16:26" x14ac:dyDescent="0.25">
      <c r="P45105" s="121"/>
      <c r="R45105" s="121"/>
      <c r="T45105" s="121"/>
      <c r="V45105" s="121"/>
      <c r="X45105" s="121"/>
      <c r="Z45105" s="121"/>
    </row>
    <row r="45106" spans="16:26" x14ac:dyDescent="0.25">
      <c r="P45106" s="121"/>
      <c r="R45106" s="121"/>
      <c r="T45106" s="121"/>
      <c r="V45106" s="121"/>
      <c r="X45106" s="121"/>
      <c r="Z45106" s="121"/>
    </row>
    <row r="45107" spans="16:26" x14ac:dyDescent="0.25">
      <c r="P45107" s="121"/>
      <c r="R45107" s="121"/>
      <c r="T45107" s="121"/>
      <c r="V45107" s="121"/>
      <c r="X45107" s="121"/>
      <c r="Z45107" s="121"/>
    </row>
    <row r="45108" spans="16:26" x14ac:dyDescent="0.25">
      <c r="P45108" s="122"/>
      <c r="R45108" s="122"/>
      <c r="T45108" s="122"/>
      <c r="V45108" s="122"/>
      <c r="X45108" s="122"/>
      <c r="Z45108" s="122"/>
    </row>
    <row r="45109" spans="16:26" x14ac:dyDescent="0.25">
      <c r="P45109" s="118"/>
      <c r="R45109" s="118"/>
      <c r="T45109" s="118"/>
      <c r="V45109" s="118"/>
      <c r="X45109" s="118"/>
      <c r="Z45109" s="118"/>
    </row>
    <row r="45110" spans="16:26" x14ac:dyDescent="0.25">
      <c r="P45110" s="119"/>
      <c r="R45110" s="119"/>
      <c r="T45110" s="119"/>
      <c r="V45110" s="119"/>
      <c r="X45110" s="119"/>
      <c r="Z45110" s="119"/>
    </row>
    <row r="45111" spans="16:26" x14ac:dyDescent="0.25">
      <c r="P45111" s="119"/>
      <c r="R45111" s="119"/>
      <c r="T45111" s="119"/>
      <c r="V45111" s="119"/>
      <c r="X45111" s="119"/>
      <c r="Z45111" s="119"/>
    </row>
    <row r="45112" spans="16:26" x14ac:dyDescent="0.25">
      <c r="P45112" s="120"/>
      <c r="R45112" s="120"/>
      <c r="T45112" s="120"/>
      <c r="V45112" s="120"/>
      <c r="X45112" s="120"/>
      <c r="Z45112" s="120"/>
    </row>
    <row r="45113" spans="16:26" x14ac:dyDescent="0.25">
      <c r="P45113" s="119"/>
      <c r="R45113" s="119"/>
      <c r="T45113" s="119"/>
      <c r="V45113" s="119"/>
      <c r="X45113" s="119"/>
      <c r="Z45113" s="119"/>
    </row>
    <row r="45114" spans="16:26" x14ac:dyDescent="0.25">
      <c r="P45114" s="119"/>
      <c r="R45114" s="119"/>
      <c r="T45114" s="119"/>
      <c r="V45114" s="119"/>
      <c r="X45114" s="119"/>
      <c r="Z45114" s="119"/>
    </row>
    <row r="45115" spans="16:26" x14ac:dyDescent="0.25">
      <c r="P45115" s="120"/>
      <c r="R45115" s="120"/>
      <c r="T45115" s="120"/>
      <c r="V45115" s="120"/>
      <c r="X45115" s="120"/>
      <c r="Z45115" s="120"/>
    </row>
    <row r="45116" spans="16:26" x14ac:dyDescent="0.25">
      <c r="P45116" s="119"/>
      <c r="R45116" s="119"/>
      <c r="T45116" s="119"/>
      <c r="V45116" s="119"/>
      <c r="X45116" s="119"/>
      <c r="Z45116" s="119"/>
    </row>
    <row r="45117" spans="16:26" x14ac:dyDescent="0.25">
      <c r="P45117" s="120"/>
      <c r="R45117" s="120"/>
      <c r="T45117" s="120"/>
      <c r="V45117" s="120"/>
      <c r="X45117" s="120"/>
      <c r="Z45117" s="120"/>
    </row>
    <row r="45118" spans="16:26" x14ac:dyDescent="0.25">
      <c r="P45118" s="119"/>
      <c r="R45118" s="119"/>
      <c r="T45118" s="119"/>
      <c r="V45118" s="119"/>
      <c r="X45118" s="119"/>
      <c r="Z45118" s="119"/>
    </row>
    <row r="45119" spans="16:26" x14ac:dyDescent="0.25">
      <c r="P45119" s="119"/>
      <c r="R45119" s="119"/>
      <c r="T45119" s="119"/>
      <c r="V45119" s="119"/>
      <c r="X45119" s="119"/>
      <c r="Z45119" s="119"/>
    </row>
    <row r="45120" spans="16:26" x14ac:dyDescent="0.25">
      <c r="P45120" s="119"/>
      <c r="R45120" s="119"/>
      <c r="T45120" s="119"/>
      <c r="V45120" s="119"/>
      <c r="X45120" s="119"/>
      <c r="Z45120" s="119"/>
    </row>
    <row r="45121" spans="16:26" x14ac:dyDescent="0.25">
      <c r="P45121" s="121"/>
      <c r="R45121" s="121"/>
      <c r="T45121" s="121"/>
      <c r="V45121" s="121"/>
      <c r="X45121" s="121"/>
      <c r="Z45121" s="121"/>
    </row>
    <row r="45122" spans="16:26" x14ac:dyDescent="0.25">
      <c r="P45122" s="121"/>
      <c r="R45122" s="121"/>
      <c r="T45122" s="121"/>
      <c r="V45122" s="121"/>
      <c r="X45122" s="121"/>
      <c r="Z45122" s="121"/>
    </row>
    <row r="45123" spans="16:26" x14ac:dyDescent="0.25">
      <c r="P45123" s="121"/>
      <c r="R45123" s="121"/>
      <c r="T45123" s="121"/>
      <c r="V45123" s="121"/>
      <c r="X45123" s="121"/>
      <c r="Z45123" s="121"/>
    </row>
    <row r="45124" spans="16:26" x14ac:dyDescent="0.25">
      <c r="P45124" s="121"/>
      <c r="R45124" s="121"/>
      <c r="T45124" s="121"/>
      <c r="V45124" s="121"/>
      <c r="X45124" s="121"/>
      <c r="Z45124" s="121"/>
    </row>
    <row r="45125" spans="16:26" x14ac:dyDescent="0.25">
      <c r="P45125" s="122"/>
      <c r="R45125" s="122"/>
      <c r="T45125" s="122"/>
      <c r="V45125" s="122"/>
      <c r="X45125" s="122"/>
      <c r="Z45125" s="122"/>
    </row>
    <row r="45126" spans="16:26" x14ac:dyDescent="0.25">
      <c r="P45126" s="118"/>
      <c r="R45126" s="118"/>
      <c r="T45126" s="118"/>
      <c r="V45126" s="118"/>
      <c r="X45126" s="118"/>
      <c r="Z45126" s="118"/>
    </row>
    <row r="45127" spans="16:26" x14ac:dyDescent="0.25">
      <c r="P45127" s="119"/>
      <c r="R45127" s="119"/>
      <c r="T45127" s="119"/>
      <c r="V45127" s="119"/>
      <c r="X45127" s="119"/>
      <c r="Z45127" s="119"/>
    </row>
    <row r="45128" spans="16:26" x14ac:dyDescent="0.25">
      <c r="P45128" s="119"/>
      <c r="R45128" s="119"/>
      <c r="T45128" s="119"/>
      <c r="V45128" s="119"/>
      <c r="X45128" s="119"/>
      <c r="Z45128" s="119"/>
    </row>
    <row r="45129" spans="16:26" x14ac:dyDescent="0.25">
      <c r="P45129" s="120"/>
      <c r="R45129" s="120"/>
      <c r="T45129" s="120"/>
      <c r="V45129" s="120"/>
      <c r="X45129" s="120"/>
      <c r="Z45129" s="120"/>
    </row>
    <row r="45130" spans="16:26" x14ac:dyDescent="0.25">
      <c r="P45130" s="119"/>
      <c r="R45130" s="119"/>
      <c r="T45130" s="119"/>
      <c r="V45130" s="119"/>
      <c r="X45130" s="119"/>
      <c r="Z45130" s="119"/>
    </row>
    <row r="45131" spans="16:26" x14ac:dyDescent="0.25">
      <c r="P45131" s="119"/>
      <c r="R45131" s="119"/>
      <c r="T45131" s="119"/>
      <c r="V45131" s="119"/>
      <c r="X45131" s="119"/>
      <c r="Z45131" s="119"/>
    </row>
    <row r="45132" spans="16:26" x14ac:dyDescent="0.25">
      <c r="P45132" s="120"/>
      <c r="R45132" s="120"/>
      <c r="T45132" s="120"/>
      <c r="V45132" s="120"/>
      <c r="X45132" s="120"/>
      <c r="Z45132" s="120"/>
    </row>
    <row r="45133" spans="16:26" x14ac:dyDescent="0.25">
      <c r="P45133" s="119"/>
      <c r="R45133" s="119"/>
      <c r="T45133" s="119"/>
      <c r="V45133" s="119"/>
      <c r="X45133" s="119"/>
      <c r="Z45133" s="119"/>
    </row>
    <row r="45134" spans="16:26" x14ac:dyDescent="0.25">
      <c r="P45134" s="120"/>
      <c r="R45134" s="120"/>
      <c r="T45134" s="120"/>
      <c r="V45134" s="120"/>
      <c r="X45134" s="120"/>
      <c r="Z45134" s="120"/>
    </row>
    <row r="45135" spans="16:26" x14ac:dyDescent="0.25">
      <c r="P45135" s="119"/>
      <c r="R45135" s="119"/>
      <c r="T45135" s="119"/>
      <c r="V45135" s="119"/>
      <c r="X45135" s="119"/>
      <c r="Z45135" s="119"/>
    </row>
    <row r="45136" spans="16:26" x14ac:dyDescent="0.25">
      <c r="P45136" s="119"/>
      <c r="R45136" s="119"/>
      <c r="T45136" s="119"/>
      <c r="V45136" s="119"/>
      <c r="X45136" s="119"/>
      <c r="Z45136" s="119"/>
    </row>
    <row r="45137" spans="16:26" x14ac:dyDescent="0.25">
      <c r="P45137" s="119"/>
      <c r="R45137" s="119"/>
      <c r="T45137" s="119"/>
      <c r="V45137" s="119"/>
      <c r="X45137" s="119"/>
      <c r="Z45137" s="119"/>
    </row>
    <row r="45138" spans="16:26" x14ac:dyDescent="0.25">
      <c r="P45138" s="121"/>
      <c r="R45138" s="121"/>
      <c r="T45138" s="121"/>
      <c r="V45138" s="121"/>
      <c r="X45138" s="121"/>
      <c r="Z45138" s="121"/>
    </row>
    <row r="45139" spans="16:26" x14ac:dyDescent="0.25">
      <c r="P45139" s="121"/>
      <c r="R45139" s="121"/>
      <c r="T45139" s="121"/>
      <c r="V45139" s="121"/>
      <c r="X45139" s="121"/>
      <c r="Z45139" s="121"/>
    </row>
    <row r="45140" spans="16:26" x14ac:dyDescent="0.25">
      <c r="P45140" s="121"/>
      <c r="R45140" s="121"/>
      <c r="T45140" s="121"/>
      <c r="V45140" s="121"/>
      <c r="X45140" s="121"/>
      <c r="Z45140" s="121"/>
    </row>
    <row r="45141" spans="16:26" x14ac:dyDescent="0.25">
      <c r="P45141" s="121"/>
      <c r="R45141" s="121"/>
      <c r="T45141" s="121"/>
      <c r="V45141" s="121"/>
      <c r="X45141" s="121"/>
      <c r="Z45141" s="121"/>
    </row>
    <row r="45142" spans="16:26" x14ac:dyDescent="0.25">
      <c r="P45142" s="122"/>
      <c r="R45142" s="122"/>
      <c r="T45142" s="122"/>
      <c r="V45142" s="122"/>
      <c r="X45142" s="122"/>
      <c r="Z45142" s="122"/>
    </row>
    <row r="45143" spans="16:26" x14ac:dyDescent="0.25">
      <c r="P45143" s="118"/>
      <c r="R45143" s="118"/>
      <c r="T45143" s="118"/>
      <c r="V45143" s="118"/>
      <c r="X45143" s="118"/>
      <c r="Z45143" s="118"/>
    </row>
    <row r="45144" spans="16:26" x14ac:dyDescent="0.25">
      <c r="P45144" s="119"/>
      <c r="R45144" s="119"/>
      <c r="T45144" s="119"/>
      <c r="V45144" s="119"/>
      <c r="X45144" s="119"/>
      <c r="Z45144" s="119"/>
    </row>
    <row r="45145" spans="16:26" x14ac:dyDescent="0.25">
      <c r="P45145" s="119"/>
      <c r="R45145" s="119"/>
      <c r="T45145" s="119"/>
      <c r="V45145" s="119"/>
      <c r="X45145" s="119"/>
      <c r="Z45145" s="119"/>
    </row>
    <row r="45146" spans="16:26" x14ac:dyDescent="0.25">
      <c r="P45146" s="120"/>
      <c r="R45146" s="120"/>
      <c r="T45146" s="120"/>
      <c r="V45146" s="120"/>
      <c r="X45146" s="120"/>
      <c r="Z45146" s="120"/>
    </row>
    <row r="45147" spans="16:26" x14ac:dyDescent="0.25">
      <c r="P45147" s="119"/>
      <c r="R45147" s="119"/>
      <c r="T45147" s="119"/>
      <c r="V45147" s="119"/>
      <c r="X45147" s="119"/>
      <c r="Z45147" s="119"/>
    </row>
    <row r="45148" spans="16:26" x14ac:dyDescent="0.25">
      <c r="P45148" s="119"/>
      <c r="R45148" s="119"/>
      <c r="T45148" s="119"/>
      <c r="V45148" s="119"/>
      <c r="X45148" s="119"/>
      <c r="Z45148" s="119"/>
    </row>
    <row r="45149" spans="16:26" x14ac:dyDescent="0.25">
      <c r="P45149" s="120"/>
      <c r="R45149" s="120"/>
      <c r="T45149" s="120"/>
      <c r="V45149" s="120"/>
      <c r="X45149" s="120"/>
      <c r="Z45149" s="120"/>
    </row>
    <row r="45150" spans="16:26" x14ac:dyDescent="0.25">
      <c r="P45150" s="119"/>
      <c r="R45150" s="119"/>
      <c r="T45150" s="119"/>
      <c r="V45150" s="119"/>
      <c r="X45150" s="119"/>
      <c r="Z45150" s="119"/>
    </row>
    <row r="45151" spans="16:26" x14ac:dyDescent="0.25">
      <c r="P45151" s="120"/>
      <c r="R45151" s="120"/>
      <c r="T45151" s="120"/>
      <c r="V45151" s="120"/>
      <c r="X45151" s="120"/>
      <c r="Z45151" s="120"/>
    </row>
    <row r="45152" spans="16:26" x14ac:dyDescent="0.25">
      <c r="P45152" s="119"/>
      <c r="R45152" s="119"/>
      <c r="T45152" s="119"/>
      <c r="V45152" s="119"/>
      <c r="X45152" s="119"/>
      <c r="Z45152" s="119"/>
    </row>
    <row r="45153" spans="16:26" x14ac:dyDescent="0.25">
      <c r="P45153" s="119"/>
      <c r="R45153" s="119"/>
      <c r="T45153" s="119"/>
      <c r="V45153" s="119"/>
      <c r="X45153" s="119"/>
      <c r="Z45153" s="119"/>
    </row>
    <row r="45154" spans="16:26" x14ac:dyDescent="0.25">
      <c r="P45154" s="119"/>
      <c r="R45154" s="119"/>
      <c r="T45154" s="119"/>
      <c r="V45154" s="119"/>
      <c r="X45154" s="119"/>
      <c r="Z45154" s="119"/>
    </row>
    <row r="45155" spans="16:26" x14ac:dyDescent="0.25">
      <c r="P45155" s="121"/>
      <c r="R45155" s="121"/>
      <c r="T45155" s="121"/>
      <c r="V45155" s="121"/>
      <c r="X45155" s="121"/>
      <c r="Z45155" s="121"/>
    </row>
    <row r="45156" spans="16:26" x14ac:dyDescent="0.25">
      <c r="P45156" s="121"/>
      <c r="R45156" s="121"/>
      <c r="T45156" s="121"/>
      <c r="V45156" s="121"/>
      <c r="X45156" s="121"/>
      <c r="Z45156" s="121"/>
    </row>
    <row r="45157" spans="16:26" x14ac:dyDescent="0.25">
      <c r="P45157" s="121"/>
      <c r="R45157" s="121"/>
      <c r="T45157" s="121"/>
      <c r="V45157" s="121"/>
      <c r="X45157" s="121"/>
      <c r="Z45157" s="121"/>
    </row>
    <row r="45158" spans="16:26" x14ac:dyDescent="0.25">
      <c r="P45158" s="121"/>
      <c r="R45158" s="121"/>
      <c r="T45158" s="121"/>
      <c r="V45158" s="121"/>
      <c r="X45158" s="121"/>
      <c r="Z45158" s="121"/>
    </row>
    <row r="45159" spans="16:26" x14ac:dyDescent="0.25">
      <c r="P45159" s="122"/>
      <c r="R45159" s="122"/>
      <c r="T45159" s="122"/>
      <c r="V45159" s="122"/>
      <c r="X45159" s="122"/>
      <c r="Z45159" s="122"/>
    </row>
    <row r="45160" spans="16:26" x14ac:dyDescent="0.25">
      <c r="P45160" s="118"/>
      <c r="R45160" s="118"/>
      <c r="T45160" s="118"/>
      <c r="V45160" s="118"/>
      <c r="X45160" s="118"/>
      <c r="Z45160" s="118"/>
    </row>
    <row r="45161" spans="16:26" x14ac:dyDescent="0.25">
      <c r="P45161" s="119"/>
      <c r="R45161" s="119"/>
      <c r="T45161" s="119"/>
      <c r="V45161" s="119"/>
      <c r="X45161" s="119"/>
      <c r="Z45161" s="119"/>
    </row>
    <row r="45162" spans="16:26" x14ac:dyDescent="0.25">
      <c r="P45162" s="119"/>
      <c r="R45162" s="119"/>
      <c r="T45162" s="119"/>
      <c r="V45162" s="119"/>
      <c r="X45162" s="119"/>
      <c r="Z45162" s="119"/>
    </row>
    <row r="45163" spans="16:26" x14ac:dyDescent="0.25">
      <c r="P45163" s="120"/>
      <c r="R45163" s="120"/>
      <c r="T45163" s="120"/>
      <c r="V45163" s="120"/>
      <c r="X45163" s="120"/>
      <c r="Z45163" s="120"/>
    </row>
    <row r="45164" spans="16:26" x14ac:dyDescent="0.25">
      <c r="P45164" s="119"/>
      <c r="R45164" s="119"/>
      <c r="T45164" s="119"/>
      <c r="V45164" s="119"/>
      <c r="X45164" s="119"/>
      <c r="Z45164" s="119"/>
    </row>
    <row r="45165" spans="16:26" x14ac:dyDescent="0.25">
      <c r="P45165" s="119"/>
      <c r="R45165" s="119"/>
      <c r="T45165" s="119"/>
      <c r="V45165" s="119"/>
      <c r="X45165" s="119"/>
      <c r="Z45165" s="119"/>
    </row>
    <row r="45166" spans="16:26" x14ac:dyDescent="0.25">
      <c r="P45166" s="120"/>
      <c r="R45166" s="120"/>
      <c r="T45166" s="120"/>
      <c r="V45166" s="120"/>
      <c r="X45166" s="120"/>
      <c r="Z45166" s="120"/>
    </row>
    <row r="45167" spans="16:26" x14ac:dyDescent="0.25">
      <c r="P45167" s="119"/>
      <c r="R45167" s="119"/>
      <c r="T45167" s="119"/>
      <c r="V45167" s="119"/>
      <c r="X45167" s="119"/>
      <c r="Z45167" s="119"/>
    </row>
    <row r="45168" spans="16:26" x14ac:dyDescent="0.25">
      <c r="P45168" s="120"/>
      <c r="R45168" s="120"/>
      <c r="T45168" s="120"/>
      <c r="V45168" s="120"/>
      <c r="X45168" s="120"/>
      <c r="Z45168" s="120"/>
    </row>
    <row r="45169" spans="16:26" x14ac:dyDescent="0.25">
      <c r="P45169" s="119"/>
      <c r="R45169" s="119"/>
      <c r="T45169" s="119"/>
      <c r="V45169" s="119"/>
      <c r="X45169" s="119"/>
      <c r="Z45169" s="119"/>
    </row>
    <row r="45170" spans="16:26" x14ac:dyDescent="0.25">
      <c r="P45170" s="119"/>
      <c r="R45170" s="119"/>
      <c r="T45170" s="119"/>
      <c r="V45170" s="119"/>
      <c r="X45170" s="119"/>
      <c r="Z45170" s="119"/>
    </row>
    <row r="45171" spans="16:26" x14ac:dyDescent="0.25">
      <c r="P45171" s="119"/>
      <c r="R45171" s="119"/>
      <c r="T45171" s="119"/>
      <c r="V45171" s="119"/>
      <c r="X45171" s="119"/>
      <c r="Z45171" s="119"/>
    </row>
    <row r="45172" spans="16:26" x14ac:dyDescent="0.25">
      <c r="P45172" s="121"/>
      <c r="R45172" s="121"/>
      <c r="T45172" s="121"/>
      <c r="V45172" s="121"/>
      <c r="X45172" s="121"/>
      <c r="Z45172" s="121"/>
    </row>
    <row r="45173" spans="16:26" x14ac:dyDescent="0.25">
      <c r="P45173" s="121"/>
      <c r="R45173" s="121"/>
      <c r="T45173" s="121"/>
      <c r="V45173" s="121"/>
      <c r="X45173" s="121"/>
      <c r="Z45173" s="121"/>
    </row>
    <row r="45174" spans="16:26" x14ac:dyDescent="0.25">
      <c r="P45174" s="121"/>
      <c r="R45174" s="121"/>
      <c r="T45174" s="121"/>
      <c r="V45174" s="121"/>
      <c r="X45174" s="121"/>
      <c r="Z45174" s="121"/>
    </row>
    <row r="45175" spans="16:26" x14ac:dyDescent="0.25">
      <c r="P45175" s="121"/>
      <c r="R45175" s="121"/>
      <c r="T45175" s="121"/>
      <c r="V45175" s="121"/>
      <c r="X45175" s="121"/>
      <c r="Z45175" s="121"/>
    </row>
    <row r="45176" spans="16:26" x14ac:dyDescent="0.25">
      <c r="P45176" s="122"/>
      <c r="R45176" s="122"/>
      <c r="T45176" s="122"/>
      <c r="V45176" s="122"/>
      <c r="X45176" s="122"/>
      <c r="Z45176" s="122"/>
    </row>
    <row r="45177" spans="16:26" x14ac:dyDescent="0.25">
      <c r="P45177" s="118"/>
      <c r="R45177" s="118"/>
      <c r="T45177" s="118"/>
      <c r="V45177" s="118"/>
      <c r="X45177" s="118"/>
      <c r="Z45177" s="118"/>
    </row>
    <row r="45178" spans="16:26" x14ac:dyDescent="0.25">
      <c r="P45178" s="119"/>
      <c r="R45178" s="119"/>
      <c r="T45178" s="119"/>
      <c r="V45178" s="119"/>
      <c r="X45178" s="119"/>
      <c r="Z45178" s="119"/>
    </row>
    <row r="45179" spans="16:26" x14ac:dyDescent="0.25">
      <c r="P45179" s="119"/>
      <c r="R45179" s="119"/>
      <c r="T45179" s="119"/>
      <c r="V45179" s="119"/>
      <c r="X45179" s="119"/>
      <c r="Z45179" s="119"/>
    </row>
    <row r="45180" spans="16:26" x14ac:dyDescent="0.25">
      <c r="P45180" s="120"/>
      <c r="R45180" s="120"/>
      <c r="T45180" s="120"/>
      <c r="V45180" s="120"/>
      <c r="X45180" s="120"/>
      <c r="Z45180" s="120"/>
    </row>
    <row r="45181" spans="16:26" x14ac:dyDescent="0.25">
      <c r="P45181" s="119"/>
      <c r="R45181" s="119"/>
      <c r="T45181" s="119"/>
      <c r="V45181" s="119"/>
      <c r="X45181" s="119"/>
      <c r="Z45181" s="119"/>
    </row>
    <row r="45182" spans="16:26" x14ac:dyDescent="0.25">
      <c r="P45182" s="119"/>
      <c r="R45182" s="119"/>
      <c r="T45182" s="119"/>
      <c r="V45182" s="119"/>
      <c r="X45182" s="119"/>
      <c r="Z45182" s="119"/>
    </row>
    <row r="45183" spans="16:26" x14ac:dyDescent="0.25">
      <c r="P45183" s="120"/>
      <c r="R45183" s="120"/>
      <c r="T45183" s="120"/>
      <c r="V45183" s="120"/>
      <c r="X45183" s="120"/>
      <c r="Z45183" s="120"/>
    </row>
    <row r="45184" spans="16:26" x14ac:dyDescent="0.25">
      <c r="P45184" s="119"/>
      <c r="R45184" s="119"/>
      <c r="T45184" s="119"/>
      <c r="V45184" s="119"/>
      <c r="X45184" s="119"/>
      <c r="Z45184" s="119"/>
    </row>
    <row r="45185" spans="16:26" x14ac:dyDescent="0.25">
      <c r="P45185" s="120"/>
      <c r="R45185" s="120"/>
      <c r="T45185" s="120"/>
      <c r="V45185" s="120"/>
      <c r="X45185" s="120"/>
      <c r="Z45185" s="120"/>
    </row>
    <row r="45186" spans="16:26" x14ac:dyDescent="0.25">
      <c r="P45186" s="119"/>
      <c r="R45186" s="119"/>
      <c r="T45186" s="119"/>
      <c r="V45186" s="119"/>
      <c r="X45186" s="119"/>
      <c r="Z45186" s="119"/>
    </row>
    <row r="45187" spans="16:26" x14ac:dyDescent="0.25">
      <c r="P45187" s="119"/>
      <c r="R45187" s="119"/>
      <c r="T45187" s="119"/>
      <c r="V45187" s="119"/>
      <c r="X45187" s="119"/>
      <c r="Z45187" s="119"/>
    </row>
    <row r="45188" spans="16:26" x14ac:dyDescent="0.25">
      <c r="P45188" s="119"/>
      <c r="R45188" s="119"/>
      <c r="T45188" s="119"/>
      <c r="V45188" s="119"/>
      <c r="X45188" s="119"/>
      <c r="Z45188" s="119"/>
    </row>
    <row r="45189" spans="16:26" x14ac:dyDescent="0.25">
      <c r="P45189" s="121"/>
      <c r="R45189" s="121"/>
      <c r="T45189" s="121"/>
      <c r="V45189" s="121"/>
      <c r="X45189" s="121"/>
      <c r="Z45189" s="121"/>
    </row>
    <row r="45190" spans="16:26" x14ac:dyDescent="0.25">
      <c r="P45190" s="121"/>
      <c r="R45190" s="121"/>
      <c r="T45190" s="121"/>
      <c r="V45190" s="121"/>
      <c r="X45190" s="121"/>
      <c r="Z45190" s="121"/>
    </row>
    <row r="45191" spans="16:26" x14ac:dyDescent="0.25">
      <c r="P45191" s="121"/>
      <c r="R45191" s="121"/>
      <c r="T45191" s="121"/>
      <c r="V45191" s="121"/>
      <c r="X45191" s="121"/>
      <c r="Z45191" s="121"/>
    </row>
    <row r="45192" spans="16:26" x14ac:dyDescent="0.25">
      <c r="P45192" s="121"/>
      <c r="R45192" s="121"/>
      <c r="T45192" s="121"/>
      <c r="V45192" s="121"/>
      <c r="X45192" s="121"/>
      <c r="Z45192" s="121"/>
    </row>
    <row r="45193" spans="16:26" x14ac:dyDescent="0.25">
      <c r="P45193" s="122"/>
      <c r="R45193" s="122"/>
      <c r="T45193" s="122"/>
      <c r="V45193" s="122"/>
      <c r="X45193" s="122"/>
      <c r="Z45193" s="122"/>
    </row>
    <row r="45194" spans="16:26" x14ac:dyDescent="0.25">
      <c r="P45194" s="118"/>
      <c r="R45194" s="118"/>
      <c r="T45194" s="118"/>
      <c r="V45194" s="118"/>
      <c r="X45194" s="118"/>
      <c r="Z45194" s="118"/>
    </row>
    <row r="45195" spans="16:26" x14ac:dyDescent="0.25">
      <c r="P45195" s="119"/>
      <c r="R45195" s="119"/>
      <c r="T45195" s="119"/>
      <c r="V45195" s="119"/>
      <c r="X45195" s="119"/>
      <c r="Z45195" s="119"/>
    </row>
    <row r="45196" spans="16:26" x14ac:dyDescent="0.25">
      <c r="P45196" s="119"/>
      <c r="R45196" s="119"/>
      <c r="T45196" s="119"/>
      <c r="V45196" s="119"/>
      <c r="X45196" s="119"/>
      <c r="Z45196" s="119"/>
    </row>
    <row r="45197" spans="16:26" x14ac:dyDescent="0.25">
      <c r="P45197" s="120"/>
      <c r="R45197" s="120"/>
      <c r="T45197" s="120"/>
      <c r="V45197" s="120"/>
      <c r="X45197" s="120"/>
      <c r="Z45197" s="120"/>
    </row>
    <row r="45198" spans="16:26" x14ac:dyDescent="0.25">
      <c r="P45198" s="119"/>
      <c r="R45198" s="119"/>
      <c r="T45198" s="119"/>
      <c r="V45198" s="119"/>
      <c r="X45198" s="119"/>
      <c r="Z45198" s="119"/>
    </row>
    <row r="45199" spans="16:26" x14ac:dyDescent="0.25">
      <c r="P45199" s="119"/>
      <c r="R45199" s="119"/>
      <c r="T45199" s="119"/>
      <c r="V45199" s="119"/>
      <c r="X45199" s="119"/>
      <c r="Z45199" s="119"/>
    </row>
    <row r="45200" spans="16:26" x14ac:dyDescent="0.25">
      <c r="P45200" s="120"/>
      <c r="R45200" s="120"/>
      <c r="T45200" s="120"/>
      <c r="V45200" s="120"/>
      <c r="X45200" s="120"/>
      <c r="Z45200" s="120"/>
    </row>
    <row r="45201" spans="16:26" x14ac:dyDescent="0.25">
      <c r="P45201" s="119"/>
      <c r="R45201" s="119"/>
      <c r="T45201" s="119"/>
      <c r="V45201" s="119"/>
      <c r="X45201" s="119"/>
      <c r="Z45201" s="119"/>
    </row>
    <row r="45202" spans="16:26" x14ac:dyDescent="0.25">
      <c r="P45202" s="120"/>
      <c r="R45202" s="120"/>
      <c r="T45202" s="120"/>
      <c r="V45202" s="120"/>
      <c r="X45202" s="120"/>
      <c r="Z45202" s="120"/>
    </row>
    <row r="45203" spans="16:26" x14ac:dyDescent="0.25">
      <c r="P45203" s="119"/>
      <c r="R45203" s="119"/>
      <c r="T45203" s="119"/>
      <c r="V45203" s="119"/>
      <c r="X45203" s="119"/>
      <c r="Z45203" s="119"/>
    </row>
    <row r="45204" spans="16:26" x14ac:dyDescent="0.25">
      <c r="P45204" s="119"/>
      <c r="R45204" s="119"/>
      <c r="T45204" s="119"/>
      <c r="V45204" s="119"/>
      <c r="X45204" s="119"/>
      <c r="Z45204" s="119"/>
    </row>
    <row r="45205" spans="16:26" x14ac:dyDescent="0.25">
      <c r="P45205" s="119"/>
      <c r="R45205" s="119"/>
      <c r="T45205" s="119"/>
      <c r="V45205" s="119"/>
      <c r="X45205" s="119"/>
      <c r="Z45205" s="119"/>
    </row>
    <row r="45206" spans="16:26" x14ac:dyDescent="0.25">
      <c r="P45206" s="121"/>
      <c r="R45206" s="121"/>
      <c r="T45206" s="121"/>
      <c r="V45206" s="121"/>
      <c r="X45206" s="121"/>
      <c r="Z45206" s="121"/>
    </row>
    <row r="45207" spans="16:26" x14ac:dyDescent="0.25">
      <c r="P45207" s="121"/>
      <c r="R45207" s="121"/>
      <c r="T45207" s="121"/>
      <c r="V45207" s="121"/>
      <c r="X45207" s="121"/>
      <c r="Z45207" s="121"/>
    </row>
    <row r="45208" spans="16:26" x14ac:dyDescent="0.25">
      <c r="P45208" s="121"/>
      <c r="R45208" s="121"/>
      <c r="T45208" s="121"/>
      <c r="V45208" s="121"/>
      <c r="X45208" s="121"/>
      <c r="Z45208" s="121"/>
    </row>
    <row r="45209" spans="16:26" x14ac:dyDescent="0.25">
      <c r="P45209" s="121"/>
      <c r="R45209" s="121"/>
      <c r="T45209" s="121"/>
      <c r="V45209" s="121"/>
      <c r="X45209" s="121"/>
      <c r="Z45209" s="121"/>
    </row>
    <row r="45210" spans="16:26" x14ac:dyDescent="0.25">
      <c r="P45210" s="122"/>
      <c r="R45210" s="122"/>
      <c r="T45210" s="122"/>
      <c r="V45210" s="122"/>
      <c r="X45210" s="122"/>
      <c r="Z45210" s="122"/>
    </row>
    <row r="45211" spans="16:26" x14ac:dyDescent="0.25">
      <c r="P45211" s="118"/>
      <c r="R45211" s="118"/>
      <c r="T45211" s="118"/>
      <c r="V45211" s="118"/>
      <c r="X45211" s="118"/>
      <c r="Z45211" s="118"/>
    </row>
    <row r="45212" spans="16:26" x14ac:dyDescent="0.25">
      <c r="P45212" s="119"/>
      <c r="R45212" s="119"/>
      <c r="T45212" s="119"/>
      <c r="V45212" s="119"/>
      <c r="X45212" s="119"/>
      <c r="Z45212" s="119"/>
    </row>
    <row r="45213" spans="16:26" x14ac:dyDescent="0.25">
      <c r="P45213" s="119"/>
      <c r="R45213" s="119"/>
      <c r="T45213" s="119"/>
      <c r="V45213" s="119"/>
      <c r="X45213" s="119"/>
      <c r="Z45213" s="119"/>
    </row>
    <row r="45214" spans="16:26" x14ac:dyDescent="0.25">
      <c r="P45214" s="120"/>
      <c r="R45214" s="120"/>
      <c r="T45214" s="120"/>
      <c r="V45214" s="120"/>
      <c r="X45214" s="120"/>
      <c r="Z45214" s="120"/>
    </row>
    <row r="45215" spans="16:26" x14ac:dyDescent="0.25">
      <c r="P45215" s="119"/>
      <c r="R45215" s="119"/>
      <c r="T45215" s="119"/>
      <c r="V45215" s="119"/>
      <c r="X45215" s="119"/>
      <c r="Z45215" s="119"/>
    </row>
    <row r="45216" spans="16:26" x14ac:dyDescent="0.25">
      <c r="P45216" s="119"/>
      <c r="R45216" s="119"/>
      <c r="T45216" s="119"/>
      <c r="V45216" s="119"/>
      <c r="X45216" s="119"/>
      <c r="Z45216" s="119"/>
    </row>
    <row r="45217" spans="16:26" x14ac:dyDescent="0.25">
      <c r="P45217" s="120"/>
      <c r="R45217" s="120"/>
      <c r="T45217" s="120"/>
      <c r="V45217" s="120"/>
      <c r="X45217" s="120"/>
      <c r="Z45217" s="120"/>
    </row>
    <row r="45218" spans="16:26" x14ac:dyDescent="0.25">
      <c r="P45218" s="119"/>
      <c r="R45218" s="119"/>
      <c r="T45218" s="119"/>
      <c r="V45218" s="119"/>
      <c r="X45218" s="119"/>
      <c r="Z45218" s="119"/>
    </row>
    <row r="45219" spans="16:26" x14ac:dyDescent="0.25">
      <c r="P45219" s="120"/>
      <c r="R45219" s="120"/>
      <c r="T45219" s="120"/>
      <c r="V45219" s="120"/>
      <c r="X45219" s="120"/>
      <c r="Z45219" s="120"/>
    </row>
    <row r="45220" spans="16:26" x14ac:dyDescent="0.25">
      <c r="P45220" s="119"/>
      <c r="R45220" s="119"/>
      <c r="T45220" s="119"/>
      <c r="V45220" s="119"/>
      <c r="X45220" s="119"/>
      <c r="Z45220" s="119"/>
    </row>
    <row r="45221" spans="16:26" x14ac:dyDescent="0.25">
      <c r="P45221" s="119"/>
      <c r="R45221" s="119"/>
      <c r="T45221" s="119"/>
      <c r="V45221" s="119"/>
      <c r="X45221" s="119"/>
      <c r="Z45221" s="119"/>
    </row>
    <row r="45222" spans="16:26" x14ac:dyDescent="0.25">
      <c r="P45222" s="119"/>
      <c r="R45222" s="119"/>
      <c r="T45222" s="119"/>
      <c r="V45222" s="119"/>
      <c r="X45222" s="119"/>
      <c r="Z45222" s="119"/>
    </row>
    <row r="45223" spans="16:26" x14ac:dyDescent="0.25">
      <c r="P45223" s="121"/>
      <c r="R45223" s="121"/>
      <c r="T45223" s="121"/>
      <c r="V45223" s="121"/>
      <c r="X45223" s="121"/>
      <c r="Z45223" s="121"/>
    </row>
    <row r="45224" spans="16:26" x14ac:dyDescent="0.25">
      <c r="P45224" s="121"/>
      <c r="R45224" s="121"/>
      <c r="T45224" s="121"/>
      <c r="V45224" s="121"/>
      <c r="X45224" s="121"/>
      <c r="Z45224" s="121"/>
    </row>
    <row r="45225" spans="16:26" x14ac:dyDescent="0.25">
      <c r="P45225" s="121"/>
      <c r="R45225" s="121"/>
      <c r="T45225" s="121"/>
      <c r="V45225" s="121"/>
      <c r="X45225" s="121"/>
      <c r="Z45225" s="121"/>
    </row>
    <row r="45226" spans="16:26" x14ac:dyDescent="0.25">
      <c r="P45226" s="121"/>
      <c r="R45226" s="121"/>
      <c r="T45226" s="121"/>
      <c r="V45226" s="121"/>
      <c r="X45226" s="121"/>
      <c r="Z45226" s="121"/>
    </row>
    <row r="45227" spans="16:26" x14ac:dyDescent="0.25">
      <c r="P45227" s="122"/>
      <c r="R45227" s="122"/>
      <c r="T45227" s="122"/>
      <c r="V45227" s="122"/>
      <c r="X45227" s="122"/>
      <c r="Z45227" s="122"/>
    </row>
    <row r="45228" spans="16:26" x14ac:dyDescent="0.25">
      <c r="P45228" s="118"/>
      <c r="R45228" s="118"/>
      <c r="T45228" s="118"/>
      <c r="V45228" s="118"/>
      <c r="X45228" s="118"/>
      <c r="Z45228" s="118"/>
    </row>
    <row r="45229" spans="16:26" x14ac:dyDescent="0.25">
      <c r="P45229" s="119"/>
      <c r="R45229" s="119"/>
      <c r="T45229" s="119"/>
      <c r="V45229" s="119"/>
      <c r="X45229" s="119"/>
      <c r="Z45229" s="119"/>
    </row>
    <row r="45230" spans="16:26" x14ac:dyDescent="0.25">
      <c r="P45230" s="119"/>
      <c r="R45230" s="119"/>
      <c r="T45230" s="119"/>
      <c r="V45230" s="119"/>
      <c r="X45230" s="119"/>
      <c r="Z45230" s="119"/>
    </row>
    <row r="45231" spans="16:26" x14ac:dyDescent="0.25">
      <c r="P45231" s="120"/>
      <c r="R45231" s="120"/>
      <c r="T45231" s="120"/>
      <c r="V45231" s="120"/>
      <c r="X45231" s="120"/>
      <c r="Z45231" s="120"/>
    </row>
    <row r="45232" spans="16:26" x14ac:dyDescent="0.25">
      <c r="P45232" s="119"/>
      <c r="R45232" s="119"/>
      <c r="T45232" s="119"/>
      <c r="V45232" s="119"/>
      <c r="X45232" s="119"/>
      <c r="Z45232" s="119"/>
    </row>
    <row r="45233" spans="16:26" x14ac:dyDescent="0.25">
      <c r="P45233" s="119"/>
      <c r="R45233" s="119"/>
      <c r="T45233" s="119"/>
      <c r="V45233" s="119"/>
      <c r="X45233" s="119"/>
      <c r="Z45233" s="119"/>
    </row>
    <row r="45234" spans="16:26" x14ac:dyDescent="0.25">
      <c r="P45234" s="120"/>
      <c r="R45234" s="120"/>
      <c r="T45234" s="120"/>
      <c r="V45234" s="120"/>
      <c r="X45234" s="120"/>
      <c r="Z45234" s="120"/>
    </row>
    <row r="45235" spans="16:26" x14ac:dyDescent="0.25">
      <c r="P45235" s="119"/>
      <c r="R45235" s="119"/>
      <c r="T45235" s="119"/>
      <c r="V45235" s="119"/>
      <c r="X45235" s="119"/>
      <c r="Z45235" s="119"/>
    </row>
    <row r="45236" spans="16:26" x14ac:dyDescent="0.25">
      <c r="P45236" s="120"/>
      <c r="R45236" s="120"/>
      <c r="T45236" s="120"/>
      <c r="V45236" s="120"/>
      <c r="X45236" s="120"/>
      <c r="Z45236" s="120"/>
    </row>
    <row r="45237" spans="16:26" x14ac:dyDescent="0.25">
      <c r="P45237" s="119"/>
      <c r="R45237" s="119"/>
      <c r="T45237" s="119"/>
      <c r="V45237" s="119"/>
      <c r="X45237" s="119"/>
      <c r="Z45237" s="119"/>
    </row>
    <row r="45238" spans="16:26" x14ac:dyDescent="0.25">
      <c r="P45238" s="119"/>
      <c r="R45238" s="119"/>
      <c r="T45238" s="119"/>
      <c r="V45238" s="119"/>
      <c r="X45238" s="119"/>
      <c r="Z45238" s="119"/>
    </row>
    <row r="45239" spans="16:26" x14ac:dyDescent="0.25">
      <c r="P45239" s="119"/>
      <c r="R45239" s="119"/>
      <c r="T45239" s="119"/>
      <c r="V45239" s="119"/>
      <c r="X45239" s="119"/>
      <c r="Z45239" s="119"/>
    </row>
    <row r="45240" spans="16:26" x14ac:dyDescent="0.25">
      <c r="P45240" s="121"/>
      <c r="R45240" s="121"/>
      <c r="T45240" s="121"/>
      <c r="V45240" s="121"/>
      <c r="X45240" s="121"/>
      <c r="Z45240" s="121"/>
    </row>
    <row r="45241" spans="16:26" x14ac:dyDescent="0.25">
      <c r="P45241" s="121"/>
      <c r="R45241" s="121"/>
      <c r="T45241" s="121"/>
      <c r="V45241" s="121"/>
      <c r="X45241" s="121"/>
      <c r="Z45241" s="121"/>
    </row>
    <row r="45242" spans="16:26" x14ac:dyDescent="0.25">
      <c r="P45242" s="121"/>
      <c r="R45242" s="121"/>
      <c r="T45242" s="121"/>
      <c r="V45242" s="121"/>
      <c r="X45242" s="121"/>
      <c r="Z45242" s="121"/>
    </row>
    <row r="45243" spans="16:26" x14ac:dyDescent="0.25">
      <c r="P45243" s="121"/>
      <c r="R45243" s="121"/>
      <c r="T45243" s="121"/>
      <c r="V45243" s="121"/>
      <c r="X45243" s="121"/>
      <c r="Z45243" s="121"/>
    </row>
    <row r="45244" spans="16:26" x14ac:dyDescent="0.25">
      <c r="P45244" s="122"/>
      <c r="R45244" s="122"/>
      <c r="T45244" s="122"/>
      <c r="V45244" s="122"/>
      <c r="X45244" s="122"/>
      <c r="Z45244" s="122"/>
    </row>
    <row r="45245" spans="16:26" x14ac:dyDescent="0.25">
      <c r="P45245" s="118"/>
      <c r="R45245" s="118"/>
      <c r="T45245" s="118"/>
      <c r="V45245" s="118"/>
      <c r="X45245" s="118"/>
      <c r="Z45245" s="118"/>
    </row>
    <row r="45246" spans="16:26" x14ac:dyDescent="0.25">
      <c r="P45246" s="119"/>
      <c r="R45246" s="119"/>
      <c r="T45246" s="119"/>
      <c r="V45246" s="119"/>
      <c r="X45246" s="119"/>
      <c r="Z45246" s="119"/>
    </row>
    <row r="45247" spans="16:26" x14ac:dyDescent="0.25">
      <c r="P45247" s="119"/>
      <c r="R45247" s="119"/>
      <c r="T45247" s="119"/>
      <c r="V45247" s="119"/>
      <c r="X45247" s="119"/>
      <c r="Z45247" s="119"/>
    </row>
    <row r="45248" spans="16:26" x14ac:dyDescent="0.25">
      <c r="P45248" s="120"/>
      <c r="R45248" s="120"/>
      <c r="T45248" s="120"/>
      <c r="V45248" s="120"/>
      <c r="X45248" s="120"/>
      <c r="Z45248" s="120"/>
    </row>
    <row r="45249" spans="16:26" x14ac:dyDescent="0.25">
      <c r="P45249" s="119"/>
      <c r="R45249" s="119"/>
      <c r="T45249" s="119"/>
      <c r="V45249" s="119"/>
      <c r="X45249" s="119"/>
      <c r="Z45249" s="119"/>
    </row>
    <row r="45250" spans="16:26" x14ac:dyDescent="0.25">
      <c r="P45250" s="119"/>
      <c r="R45250" s="119"/>
      <c r="T45250" s="119"/>
      <c r="V45250" s="119"/>
      <c r="X45250" s="119"/>
      <c r="Z45250" s="119"/>
    </row>
    <row r="45251" spans="16:26" x14ac:dyDescent="0.25">
      <c r="P45251" s="120"/>
      <c r="R45251" s="120"/>
      <c r="T45251" s="120"/>
      <c r="V45251" s="120"/>
      <c r="X45251" s="120"/>
      <c r="Z45251" s="120"/>
    </row>
    <row r="45252" spans="16:26" x14ac:dyDescent="0.25">
      <c r="P45252" s="119"/>
      <c r="R45252" s="119"/>
      <c r="T45252" s="119"/>
      <c r="V45252" s="119"/>
      <c r="X45252" s="119"/>
      <c r="Z45252" s="119"/>
    </row>
    <row r="45253" spans="16:26" x14ac:dyDescent="0.25">
      <c r="P45253" s="120"/>
      <c r="R45253" s="120"/>
      <c r="T45253" s="120"/>
      <c r="V45253" s="120"/>
      <c r="X45253" s="120"/>
      <c r="Z45253" s="120"/>
    </row>
    <row r="45254" spans="16:26" x14ac:dyDescent="0.25">
      <c r="P45254" s="119"/>
      <c r="R45254" s="119"/>
      <c r="T45254" s="119"/>
      <c r="V45254" s="119"/>
      <c r="X45254" s="119"/>
      <c r="Z45254" s="119"/>
    </row>
    <row r="45255" spans="16:26" x14ac:dyDescent="0.25">
      <c r="P45255" s="119"/>
      <c r="R45255" s="119"/>
      <c r="T45255" s="119"/>
      <c r="V45255" s="119"/>
      <c r="X45255" s="119"/>
      <c r="Z45255" s="119"/>
    </row>
    <row r="45256" spans="16:26" x14ac:dyDescent="0.25">
      <c r="P45256" s="119"/>
      <c r="R45256" s="119"/>
      <c r="T45256" s="119"/>
      <c r="V45256" s="119"/>
      <c r="X45256" s="119"/>
      <c r="Z45256" s="119"/>
    </row>
    <row r="45257" spans="16:26" x14ac:dyDescent="0.25">
      <c r="P45257" s="121"/>
      <c r="R45257" s="121"/>
      <c r="T45257" s="121"/>
      <c r="V45257" s="121"/>
      <c r="X45257" s="121"/>
      <c r="Z45257" s="121"/>
    </row>
    <row r="45258" spans="16:26" x14ac:dyDescent="0.25">
      <c r="P45258" s="121"/>
      <c r="R45258" s="121"/>
      <c r="T45258" s="121"/>
      <c r="V45258" s="121"/>
      <c r="X45258" s="121"/>
      <c r="Z45258" s="121"/>
    </row>
    <row r="45259" spans="16:26" x14ac:dyDescent="0.25">
      <c r="P45259" s="121"/>
      <c r="R45259" s="121"/>
      <c r="T45259" s="121"/>
      <c r="V45259" s="121"/>
      <c r="X45259" s="121"/>
      <c r="Z45259" s="121"/>
    </row>
    <row r="45260" spans="16:26" x14ac:dyDescent="0.25">
      <c r="P45260" s="121"/>
      <c r="R45260" s="121"/>
      <c r="T45260" s="121"/>
      <c r="V45260" s="121"/>
      <c r="X45260" s="121"/>
      <c r="Z45260" s="121"/>
    </row>
    <row r="45261" spans="16:26" x14ac:dyDescent="0.25">
      <c r="P45261" s="122"/>
      <c r="R45261" s="122"/>
      <c r="T45261" s="122"/>
      <c r="V45261" s="122"/>
      <c r="X45261" s="122"/>
      <c r="Z45261" s="122"/>
    </row>
    <row r="45262" spans="16:26" x14ac:dyDescent="0.25">
      <c r="P45262" s="118"/>
      <c r="R45262" s="118"/>
      <c r="T45262" s="118"/>
      <c r="V45262" s="118"/>
      <c r="X45262" s="118"/>
      <c r="Z45262" s="118"/>
    </row>
    <row r="45263" spans="16:26" x14ac:dyDescent="0.25">
      <c r="P45263" s="119"/>
      <c r="R45263" s="119"/>
      <c r="T45263" s="119"/>
      <c r="V45263" s="119"/>
      <c r="X45263" s="119"/>
      <c r="Z45263" s="119"/>
    </row>
    <row r="45264" spans="16:26" x14ac:dyDescent="0.25">
      <c r="P45264" s="119"/>
      <c r="R45264" s="119"/>
      <c r="T45264" s="119"/>
      <c r="V45264" s="119"/>
      <c r="X45264" s="119"/>
      <c r="Z45264" s="119"/>
    </row>
    <row r="45265" spans="16:26" x14ac:dyDescent="0.25">
      <c r="P45265" s="120"/>
      <c r="R45265" s="120"/>
      <c r="T45265" s="120"/>
      <c r="V45265" s="120"/>
      <c r="X45265" s="120"/>
      <c r="Z45265" s="120"/>
    </row>
    <row r="45266" spans="16:26" x14ac:dyDescent="0.25">
      <c r="P45266" s="119"/>
      <c r="R45266" s="119"/>
      <c r="T45266" s="119"/>
      <c r="V45266" s="119"/>
      <c r="X45266" s="119"/>
      <c r="Z45266" s="119"/>
    </row>
    <row r="45267" spans="16:26" x14ac:dyDescent="0.25">
      <c r="P45267" s="119"/>
      <c r="R45267" s="119"/>
      <c r="T45267" s="119"/>
      <c r="V45267" s="119"/>
      <c r="X45267" s="119"/>
      <c r="Z45267" s="119"/>
    </row>
    <row r="45268" spans="16:26" x14ac:dyDescent="0.25">
      <c r="P45268" s="120"/>
      <c r="R45268" s="120"/>
      <c r="T45268" s="120"/>
      <c r="V45268" s="120"/>
      <c r="X45268" s="120"/>
      <c r="Z45268" s="120"/>
    </row>
    <row r="45269" spans="16:26" x14ac:dyDescent="0.25">
      <c r="P45269" s="119"/>
      <c r="R45269" s="119"/>
      <c r="T45269" s="119"/>
      <c r="V45269" s="119"/>
      <c r="X45269" s="119"/>
      <c r="Z45269" s="119"/>
    </row>
    <row r="45270" spans="16:26" x14ac:dyDescent="0.25">
      <c r="P45270" s="120"/>
      <c r="R45270" s="120"/>
      <c r="T45270" s="120"/>
      <c r="V45270" s="120"/>
      <c r="X45270" s="120"/>
      <c r="Z45270" s="120"/>
    </row>
    <row r="45271" spans="16:26" x14ac:dyDescent="0.25">
      <c r="P45271" s="119"/>
      <c r="R45271" s="119"/>
      <c r="T45271" s="119"/>
      <c r="V45271" s="119"/>
      <c r="X45271" s="119"/>
      <c r="Z45271" s="119"/>
    </row>
    <row r="45272" spans="16:26" x14ac:dyDescent="0.25">
      <c r="P45272" s="119"/>
      <c r="R45272" s="119"/>
      <c r="T45272" s="119"/>
      <c r="V45272" s="119"/>
      <c r="X45272" s="119"/>
      <c r="Z45272" s="119"/>
    </row>
    <row r="45273" spans="16:26" x14ac:dyDescent="0.25">
      <c r="P45273" s="119"/>
      <c r="R45273" s="119"/>
      <c r="T45273" s="119"/>
      <c r="V45273" s="119"/>
      <c r="X45273" s="119"/>
      <c r="Z45273" s="119"/>
    </row>
    <row r="45274" spans="16:26" x14ac:dyDescent="0.25">
      <c r="P45274" s="121"/>
      <c r="R45274" s="121"/>
      <c r="T45274" s="121"/>
      <c r="V45274" s="121"/>
      <c r="X45274" s="121"/>
      <c r="Z45274" s="121"/>
    </row>
    <row r="45275" spans="16:26" x14ac:dyDescent="0.25">
      <c r="P45275" s="121"/>
      <c r="R45275" s="121"/>
      <c r="T45275" s="121"/>
      <c r="V45275" s="121"/>
      <c r="X45275" s="121"/>
      <c r="Z45275" s="121"/>
    </row>
    <row r="45276" spans="16:26" x14ac:dyDescent="0.25">
      <c r="P45276" s="121"/>
      <c r="R45276" s="121"/>
      <c r="T45276" s="121"/>
      <c r="V45276" s="121"/>
      <c r="X45276" s="121"/>
      <c r="Z45276" s="121"/>
    </row>
    <row r="45277" spans="16:26" x14ac:dyDescent="0.25">
      <c r="P45277" s="121"/>
      <c r="R45277" s="121"/>
      <c r="T45277" s="121"/>
      <c r="V45277" s="121"/>
      <c r="X45277" s="121"/>
      <c r="Z45277" s="121"/>
    </row>
    <row r="45278" spans="16:26" x14ac:dyDescent="0.25">
      <c r="P45278" s="122"/>
      <c r="R45278" s="122"/>
      <c r="T45278" s="122"/>
      <c r="V45278" s="122"/>
      <c r="X45278" s="122"/>
      <c r="Z45278" s="122"/>
    </row>
    <row r="45279" spans="16:26" x14ac:dyDescent="0.25">
      <c r="P45279" s="118"/>
      <c r="R45279" s="118"/>
      <c r="T45279" s="118"/>
      <c r="V45279" s="118"/>
      <c r="X45279" s="118"/>
      <c r="Z45279" s="118"/>
    </row>
    <row r="45280" spans="16:26" x14ac:dyDescent="0.25">
      <c r="P45280" s="119"/>
      <c r="R45280" s="119"/>
      <c r="T45280" s="119"/>
      <c r="V45280" s="119"/>
      <c r="X45280" s="119"/>
      <c r="Z45280" s="119"/>
    </row>
    <row r="45281" spans="16:26" x14ac:dyDescent="0.25">
      <c r="P45281" s="119"/>
      <c r="R45281" s="119"/>
      <c r="T45281" s="119"/>
      <c r="V45281" s="119"/>
      <c r="X45281" s="119"/>
      <c r="Z45281" s="119"/>
    </row>
    <row r="45282" spans="16:26" x14ac:dyDescent="0.25">
      <c r="P45282" s="120"/>
      <c r="R45282" s="120"/>
      <c r="T45282" s="120"/>
      <c r="V45282" s="120"/>
      <c r="X45282" s="120"/>
      <c r="Z45282" s="120"/>
    </row>
    <row r="45283" spans="16:26" x14ac:dyDescent="0.25">
      <c r="P45283" s="119"/>
      <c r="R45283" s="119"/>
      <c r="T45283" s="119"/>
      <c r="V45283" s="119"/>
      <c r="X45283" s="119"/>
      <c r="Z45283" s="119"/>
    </row>
    <row r="45284" spans="16:26" x14ac:dyDescent="0.25">
      <c r="P45284" s="119"/>
      <c r="R45284" s="119"/>
      <c r="T45284" s="119"/>
      <c r="V45284" s="119"/>
      <c r="X45284" s="119"/>
      <c r="Z45284" s="119"/>
    </row>
    <row r="45285" spans="16:26" x14ac:dyDescent="0.25">
      <c r="P45285" s="120"/>
      <c r="R45285" s="120"/>
      <c r="T45285" s="120"/>
      <c r="V45285" s="120"/>
      <c r="X45285" s="120"/>
      <c r="Z45285" s="120"/>
    </row>
    <row r="45286" spans="16:26" x14ac:dyDescent="0.25">
      <c r="P45286" s="119"/>
      <c r="R45286" s="119"/>
      <c r="T45286" s="119"/>
      <c r="V45286" s="119"/>
      <c r="X45286" s="119"/>
      <c r="Z45286" s="119"/>
    </row>
    <row r="45287" spans="16:26" x14ac:dyDescent="0.25">
      <c r="P45287" s="120"/>
      <c r="R45287" s="120"/>
      <c r="T45287" s="120"/>
      <c r="V45287" s="120"/>
      <c r="X45287" s="120"/>
      <c r="Z45287" s="120"/>
    </row>
    <row r="45288" spans="16:26" x14ac:dyDescent="0.25">
      <c r="P45288" s="119"/>
      <c r="R45288" s="119"/>
      <c r="T45288" s="119"/>
      <c r="V45288" s="119"/>
      <c r="X45288" s="119"/>
      <c r="Z45288" s="119"/>
    </row>
    <row r="45289" spans="16:26" x14ac:dyDescent="0.25">
      <c r="P45289" s="119"/>
      <c r="R45289" s="119"/>
      <c r="T45289" s="119"/>
      <c r="V45289" s="119"/>
      <c r="X45289" s="119"/>
      <c r="Z45289" s="119"/>
    </row>
    <row r="45290" spans="16:26" x14ac:dyDescent="0.25">
      <c r="P45290" s="119"/>
      <c r="R45290" s="119"/>
      <c r="T45290" s="119"/>
      <c r="V45290" s="119"/>
      <c r="X45290" s="119"/>
      <c r="Z45290" s="119"/>
    </row>
    <row r="45291" spans="16:26" x14ac:dyDescent="0.25">
      <c r="P45291" s="121"/>
      <c r="R45291" s="121"/>
      <c r="T45291" s="121"/>
      <c r="V45291" s="121"/>
      <c r="X45291" s="121"/>
      <c r="Z45291" s="121"/>
    </row>
    <row r="45292" spans="16:26" x14ac:dyDescent="0.25">
      <c r="P45292" s="121"/>
      <c r="R45292" s="121"/>
      <c r="T45292" s="121"/>
      <c r="V45292" s="121"/>
      <c r="X45292" s="121"/>
      <c r="Z45292" s="121"/>
    </row>
    <row r="45293" spans="16:26" x14ac:dyDescent="0.25">
      <c r="P45293" s="121"/>
      <c r="R45293" s="121"/>
      <c r="T45293" s="121"/>
      <c r="V45293" s="121"/>
      <c r="X45293" s="121"/>
      <c r="Z45293" s="121"/>
    </row>
    <row r="45294" spans="16:26" x14ac:dyDescent="0.25">
      <c r="P45294" s="121"/>
      <c r="R45294" s="121"/>
      <c r="T45294" s="121"/>
      <c r="V45294" s="121"/>
      <c r="X45294" s="121"/>
      <c r="Z45294" s="121"/>
    </row>
    <row r="45295" spans="16:26" x14ac:dyDescent="0.25">
      <c r="P45295" s="122"/>
      <c r="R45295" s="122"/>
      <c r="T45295" s="122"/>
      <c r="V45295" s="122"/>
      <c r="X45295" s="122"/>
      <c r="Z45295" s="122"/>
    </row>
    <row r="45296" spans="16:26" x14ac:dyDescent="0.25">
      <c r="P45296" s="118"/>
      <c r="R45296" s="118"/>
      <c r="T45296" s="118"/>
      <c r="V45296" s="118"/>
      <c r="X45296" s="118"/>
      <c r="Z45296" s="118"/>
    </row>
    <row r="45297" spans="16:26" x14ac:dyDescent="0.25">
      <c r="P45297" s="119"/>
      <c r="R45297" s="119"/>
      <c r="T45297" s="119"/>
      <c r="V45297" s="119"/>
      <c r="X45297" s="119"/>
      <c r="Z45297" s="119"/>
    </row>
    <row r="45298" spans="16:26" x14ac:dyDescent="0.25">
      <c r="P45298" s="119"/>
      <c r="R45298" s="119"/>
      <c r="T45298" s="119"/>
      <c r="V45298" s="119"/>
      <c r="X45298" s="119"/>
      <c r="Z45298" s="119"/>
    </row>
    <row r="45299" spans="16:26" x14ac:dyDescent="0.25">
      <c r="P45299" s="120"/>
      <c r="R45299" s="120"/>
      <c r="T45299" s="120"/>
      <c r="V45299" s="120"/>
      <c r="X45299" s="120"/>
      <c r="Z45299" s="120"/>
    </row>
    <row r="45300" spans="16:26" x14ac:dyDescent="0.25">
      <c r="P45300" s="119"/>
      <c r="R45300" s="119"/>
      <c r="T45300" s="119"/>
      <c r="V45300" s="119"/>
      <c r="X45300" s="119"/>
      <c r="Z45300" s="119"/>
    </row>
    <row r="45301" spans="16:26" x14ac:dyDescent="0.25">
      <c r="P45301" s="119"/>
      <c r="R45301" s="119"/>
      <c r="T45301" s="119"/>
      <c r="V45301" s="119"/>
      <c r="X45301" s="119"/>
      <c r="Z45301" s="119"/>
    </row>
    <row r="45302" spans="16:26" x14ac:dyDescent="0.25">
      <c r="P45302" s="120"/>
      <c r="R45302" s="120"/>
      <c r="T45302" s="120"/>
      <c r="V45302" s="120"/>
      <c r="X45302" s="120"/>
      <c r="Z45302" s="120"/>
    </row>
    <row r="45303" spans="16:26" x14ac:dyDescent="0.25">
      <c r="P45303" s="119"/>
      <c r="R45303" s="119"/>
      <c r="T45303" s="119"/>
      <c r="V45303" s="119"/>
      <c r="X45303" s="119"/>
      <c r="Z45303" s="119"/>
    </row>
    <row r="45304" spans="16:26" x14ac:dyDescent="0.25">
      <c r="P45304" s="120"/>
      <c r="R45304" s="120"/>
      <c r="T45304" s="120"/>
      <c r="V45304" s="120"/>
      <c r="X45304" s="120"/>
      <c r="Z45304" s="120"/>
    </row>
    <row r="45305" spans="16:26" x14ac:dyDescent="0.25">
      <c r="P45305" s="119"/>
      <c r="R45305" s="119"/>
      <c r="T45305" s="119"/>
      <c r="V45305" s="119"/>
      <c r="X45305" s="119"/>
      <c r="Z45305" s="119"/>
    </row>
    <row r="45306" spans="16:26" x14ac:dyDescent="0.25">
      <c r="P45306" s="119"/>
      <c r="R45306" s="119"/>
      <c r="T45306" s="119"/>
      <c r="V45306" s="119"/>
      <c r="X45306" s="119"/>
      <c r="Z45306" s="119"/>
    </row>
    <row r="45307" spans="16:26" x14ac:dyDescent="0.25">
      <c r="P45307" s="119"/>
      <c r="R45307" s="119"/>
      <c r="T45307" s="119"/>
      <c r="V45307" s="119"/>
      <c r="X45307" s="119"/>
      <c r="Z45307" s="119"/>
    </row>
    <row r="45308" spans="16:26" x14ac:dyDescent="0.25">
      <c r="P45308" s="121"/>
      <c r="R45308" s="121"/>
      <c r="T45308" s="121"/>
      <c r="V45308" s="121"/>
      <c r="X45308" s="121"/>
      <c r="Z45308" s="121"/>
    </row>
    <row r="45309" spans="16:26" x14ac:dyDescent="0.25">
      <c r="P45309" s="121"/>
      <c r="R45309" s="121"/>
      <c r="T45309" s="121"/>
      <c r="V45309" s="121"/>
      <c r="X45309" s="121"/>
      <c r="Z45309" s="121"/>
    </row>
    <row r="45310" spans="16:26" x14ac:dyDescent="0.25">
      <c r="P45310" s="121"/>
      <c r="R45310" s="121"/>
      <c r="T45310" s="121"/>
      <c r="V45310" s="121"/>
      <c r="X45310" s="121"/>
      <c r="Z45310" s="121"/>
    </row>
    <row r="45311" spans="16:26" x14ac:dyDescent="0.25">
      <c r="P45311" s="121"/>
      <c r="R45311" s="121"/>
      <c r="T45311" s="121"/>
      <c r="V45311" s="121"/>
      <c r="X45311" s="121"/>
      <c r="Z45311" s="121"/>
    </row>
    <row r="45312" spans="16:26" x14ac:dyDescent="0.25">
      <c r="P45312" s="122"/>
      <c r="R45312" s="122"/>
      <c r="T45312" s="122"/>
      <c r="V45312" s="122"/>
      <c r="X45312" s="122"/>
      <c r="Z45312" s="122"/>
    </row>
    <row r="45313" spans="16:26" x14ac:dyDescent="0.25">
      <c r="P45313" s="118"/>
      <c r="R45313" s="118"/>
      <c r="T45313" s="118"/>
      <c r="V45313" s="118"/>
      <c r="X45313" s="118"/>
      <c r="Z45313" s="118"/>
    </row>
    <row r="45314" spans="16:26" x14ac:dyDescent="0.25">
      <c r="P45314" s="119"/>
      <c r="R45314" s="119"/>
      <c r="T45314" s="119"/>
      <c r="V45314" s="119"/>
      <c r="X45314" s="119"/>
      <c r="Z45314" s="119"/>
    </row>
    <row r="45315" spans="16:26" x14ac:dyDescent="0.25">
      <c r="P45315" s="119"/>
      <c r="R45315" s="119"/>
      <c r="T45315" s="119"/>
      <c r="V45315" s="119"/>
      <c r="X45315" s="119"/>
      <c r="Z45315" s="119"/>
    </row>
    <row r="45316" spans="16:26" x14ac:dyDescent="0.25">
      <c r="P45316" s="120"/>
      <c r="R45316" s="120"/>
      <c r="T45316" s="120"/>
      <c r="V45316" s="120"/>
      <c r="X45316" s="120"/>
      <c r="Z45316" s="120"/>
    </row>
    <row r="45317" spans="16:26" x14ac:dyDescent="0.25">
      <c r="P45317" s="119"/>
      <c r="R45317" s="119"/>
      <c r="T45317" s="119"/>
      <c r="V45317" s="119"/>
      <c r="X45317" s="119"/>
      <c r="Z45317" s="119"/>
    </row>
    <row r="45318" spans="16:26" x14ac:dyDescent="0.25">
      <c r="P45318" s="119"/>
      <c r="R45318" s="119"/>
      <c r="T45318" s="119"/>
      <c r="V45318" s="119"/>
      <c r="X45318" s="119"/>
      <c r="Z45318" s="119"/>
    </row>
    <row r="45319" spans="16:26" x14ac:dyDescent="0.25">
      <c r="P45319" s="120"/>
      <c r="R45319" s="120"/>
      <c r="T45319" s="120"/>
      <c r="V45319" s="120"/>
      <c r="X45319" s="120"/>
      <c r="Z45319" s="120"/>
    </row>
    <row r="45320" spans="16:26" x14ac:dyDescent="0.25">
      <c r="P45320" s="119"/>
      <c r="R45320" s="119"/>
      <c r="T45320" s="119"/>
      <c r="V45320" s="119"/>
      <c r="X45320" s="119"/>
      <c r="Z45320" s="119"/>
    </row>
    <row r="45321" spans="16:26" x14ac:dyDescent="0.25">
      <c r="P45321" s="120"/>
      <c r="R45321" s="120"/>
      <c r="T45321" s="120"/>
      <c r="V45321" s="120"/>
      <c r="X45321" s="120"/>
      <c r="Z45321" s="120"/>
    </row>
    <row r="45322" spans="16:26" x14ac:dyDescent="0.25">
      <c r="P45322" s="119"/>
      <c r="R45322" s="119"/>
      <c r="T45322" s="119"/>
      <c r="V45322" s="119"/>
      <c r="X45322" s="119"/>
      <c r="Z45322" s="119"/>
    </row>
    <row r="45323" spans="16:26" x14ac:dyDescent="0.25">
      <c r="P45323" s="119"/>
      <c r="R45323" s="119"/>
      <c r="T45323" s="119"/>
      <c r="V45323" s="119"/>
      <c r="X45323" s="119"/>
      <c r="Z45323" s="119"/>
    </row>
    <row r="45324" spans="16:26" x14ac:dyDescent="0.25">
      <c r="P45324" s="119"/>
      <c r="R45324" s="119"/>
      <c r="T45324" s="119"/>
      <c r="V45324" s="119"/>
      <c r="X45324" s="119"/>
      <c r="Z45324" s="119"/>
    </row>
    <row r="45325" spans="16:26" x14ac:dyDescent="0.25">
      <c r="P45325" s="121"/>
      <c r="R45325" s="121"/>
      <c r="T45325" s="121"/>
      <c r="V45325" s="121"/>
      <c r="X45325" s="121"/>
      <c r="Z45325" s="121"/>
    </row>
    <row r="45326" spans="16:26" x14ac:dyDescent="0.25">
      <c r="P45326" s="121"/>
      <c r="R45326" s="121"/>
      <c r="T45326" s="121"/>
      <c r="V45326" s="121"/>
      <c r="X45326" s="121"/>
      <c r="Z45326" s="121"/>
    </row>
    <row r="45327" spans="16:26" x14ac:dyDescent="0.25">
      <c r="P45327" s="121"/>
      <c r="R45327" s="121"/>
      <c r="T45327" s="121"/>
      <c r="V45327" s="121"/>
      <c r="X45327" s="121"/>
      <c r="Z45327" s="121"/>
    </row>
    <row r="45328" spans="16:26" x14ac:dyDescent="0.25">
      <c r="P45328" s="121"/>
      <c r="R45328" s="121"/>
      <c r="T45328" s="121"/>
      <c r="V45328" s="121"/>
      <c r="X45328" s="121"/>
      <c r="Z45328" s="121"/>
    </row>
    <row r="45329" spans="16:26" x14ac:dyDescent="0.25">
      <c r="P45329" s="122"/>
      <c r="R45329" s="122"/>
      <c r="T45329" s="122"/>
      <c r="V45329" s="122"/>
      <c r="X45329" s="122"/>
      <c r="Z45329" s="122"/>
    </row>
    <row r="45330" spans="16:26" x14ac:dyDescent="0.25">
      <c r="P45330" s="118"/>
      <c r="R45330" s="118"/>
      <c r="T45330" s="118"/>
      <c r="V45330" s="118"/>
      <c r="X45330" s="118"/>
      <c r="Z45330" s="118"/>
    </row>
    <row r="45331" spans="16:26" x14ac:dyDescent="0.25">
      <c r="P45331" s="119"/>
      <c r="R45331" s="119"/>
      <c r="T45331" s="119"/>
      <c r="V45331" s="119"/>
      <c r="X45331" s="119"/>
      <c r="Z45331" s="119"/>
    </row>
    <row r="45332" spans="16:26" x14ac:dyDescent="0.25">
      <c r="P45332" s="119"/>
      <c r="R45332" s="119"/>
      <c r="T45332" s="119"/>
      <c r="V45332" s="119"/>
      <c r="X45332" s="119"/>
      <c r="Z45332" s="119"/>
    </row>
    <row r="45333" spans="16:26" x14ac:dyDescent="0.25">
      <c r="P45333" s="120"/>
      <c r="R45333" s="120"/>
      <c r="T45333" s="120"/>
      <c r="V45333" s="120"/>
      <c r="X45333" s="120"/>
      <c r="Z45333" s="120"/>
    </row>
    <row r="45334" spans="16:26" x14ac:dyDescent="0.25">
      <c r="P45334" s="119"/>
      <c r="R45334" s="119"/>
      <c r="T45334" s="119"/>
      <c r="V45334" s="119"/>
      <c r="X45334" s="119"/>
      <c r="Z45334" s="119"/>
    </row>
    <row r="45335" spans="16:26" x14ac:dyDescent="0.25">
      <c r="P45335" s="119"/>
      <c r="R45335" s="119"/>
      <c r="T45335" s="119"/>
      <c r="V45335" s="119"/>
      <c r="X45335" s="119"/>
      <c r="Z45335" s="119"/>
    </row>
    <row r="45336" spans="16:26" x14ac:dyDescent="0.25">
      <c r="P45336" s="120"/>
      <c r="R45336" s="120"/>
      <c r="T45336" s="120"/>
      <c r="V45336" s="120"/>
      <c r="X45336" s="120"/>
      <c r="Z45336" s="120"/>
    </row>
    <row r="45337" spans="16:26" x14ac:dyDescent="0.25">
      <c r="P45337" s="119"/>
      <c r="R45337" s="119"/>
      <c r="T45337" s="119"/>
      <c r="V45337" s="119"/>
      <c r="X45337" s="119"/>
      <c r="Z45337" s="119"/>
    </row>
    <row r="45338" spans="16:26" x14ac:dyDescent="0.25">
      <c r="P45338" s="120"/>
      <c r="R45338" s="120"/>
      <c r="T45338" s="120"/>
      <c r="V45338" s="120"/>
      <c r="X45338" s="120"/>
      <c r="Z45338" s="120"/>
    </row>
    <row r="45339" spans="16:26" x14ac:dyDescent="0.25">
      <c r="P45339" s="119"/>
      <c r="R45339" s="119"/>
      <c r="T45339" s="119"/>
      <c r="V45339" s="119"/>
      <c r="X45339" s="119"/>
      <c r="Z45339" s="119"/>
    </row>
    <row r="45340" spans="16:26" x14ac:dyDescent="0.25">
      <c r="P45340" s="119"/>
      <c r="R45340" s="119"/>
      <c r="T45340" s="119"/>
      <c r="V45340" s="119"/>
      <c r="X45340" s="119"/>
      <c r="Z45340" s="119"/>
    </row>
    <row r="45341" spans="16:26" x14ac:dyDescent="0.25">
      <c r="P45341" s="119"/>
      <c r="R45341" s="119"/>
      <c r="T45341" s="119"/>
      <c r="V45341" s="119"/>
      <c r="X45341" s="119"/>
      <c r="Z45341" s="119"/>
    </row>
    <row r="45342" spans="16:26" x14ac:dyDescent="0.25">
      <c r="P45342" s="121"/>
      <c r="R45342" s="121"/>
      <c r="T45342" s="121"/>
      <c r="V45342" s="121"/>
      <c r="X45342" s="121"/>
      <c r="Z45342" s="121"/>
    </row>
    <row r="45343" spans="16:26" x14ac:dyDescent="0.25">
      <c r="P45343" s="121"/>
      <c r="R45343" s="121"/>
      <c r="T45343" s="121"/>
      <c r="V45343" s="121"/>
      <c r="X45343" s="121"/>
      <c r="Z45343" s="121"/>
    </row>
    <row r="45344" spans="16:26" x14ac:dyDescent="0.25">
      <c r="P45344" s="121"/>
      <c r="R45344" s="121"/>
      <c r="T45344" s="121"/>
      <c r="V45344" s="121"/>
      <c r="X45344" s="121"/>
      <c r="Z45344" s="121"/>
    </row>
    <row r="45345" spans="16:26" x14ac:dyDescent="0.25">
      <c r="P45345" s="121"/>
      <c r="R45345" s="121"/>
      <c r="T45345" s="121"/>
      <c r="V45345" s="121"/>
      <c r="X45345" s="121"/>
      <c r="Z45345" s="121"/>
    </row>
    <row r="45346" spans="16:26" x14ac:dyDescent="0.25">
      <c r="P45346" s="122"/>
      <c r="R45346" s="122"/>
      <c r="T45346" s="122"/>
      <c r="V45346" s="122"/>
      <c r="X45346" s="122"/>
      <c r="Z45346" s="122"/>
    </row>
    <row r="45347" spans="16:26" x14ac:dyDescent="0.25">
      <c r="P45347" s="118"/>
      <c r="R45347" s="118"/>
      <c r="T45347" s="118"/>
      <c r="V45347" s="118"/>
      <c r="X45347" s="118"/>
      <c r="Z45347" s="118"/>
    </row>
    <row r="45348" spans="16:26" x14ac:dyDescent="0.25">
      <c r="P45348" s="119"/>
      <c r="R45348" s="119"/>
      <c r="T45348" s="119"/>
      <c r="V45348" s="119"/>
      <c r="X45348" s="119"/>
      <c r="Z45348" s="119"/>
    </row>
    <row r="45349" spans="16:26" x14ac:dyDescent="0.25">
      <c r="P45349" s="119"/>
      <c r="R45349" s="119"/>
      <c r="T45349" s="119"/>
      <c r="V45349" s="119"/>
      <c r="X45349" s="119"/>
      <c r="Z45349" s="119"/>
    </row>
    <row r="45350" spans="16:26" x14ac:dyDescent="0.25">
      <c r="P45350" s="120"/>
      <c r="R45350" s="120"/>
      <c r="T45350" s="120"/>
      <c r="V45350" s="120"/>
      <c r="X45350" s="120"/>
      <c r="Z45350" s="120"/>
    </row>
    <row r="45351" spans="16:26" x14ac:dyDescent="0.25">
      <c r="P45351" s="119"/>
      <c r="R45351" s="119"/>
      <c r="T45351" s="119"/>
      <c r="V45351" s="119"/>
      <c r="X45351" s="119"/>
      <c r="Z45351" s="119"/>
    </row>
    <row r="45352" spans="16:26" x14ac:dyDescent="0.25">
      <c r="P45352" s="119"/>
      <c r="R45352" s="119"/>
      <c r="T45352" s="119"/>
      <c r="V45352" s="119"/>
      <c r="X45352" s="119"/>
      <c r="Z45352" s="119"/>
    </row>
    <row r="45353" spans="16:26" x14ac:dyDescent="0.25">
      <c r="P45353" s="120"/>
      <c r="R45353" s="120"/>
      <c r="T45353" s="120"/>
      <c r="V45353" s="120"/>
      <c r="X45353" s="120"/>
      <c r="Z45353" s="120"/>
    </row>
    <row r="45354" spans="16:26" x14ac:dyDescent="0.25">
      <c r="P45354" s="119"/>
      <c r="R45354" s="119"/>
      <c r="T45354" s="119"/>
      <c r="V45354" s="119"/>
      <c r="X45354" s="119"/>
      <c r="Z45354" s="119"/>
    </row>
    <row r="45355" spans="16:26" x14ac:dyDescent="0.25">
      <c r="P45355" s="120"/>
      <c r="R45355" s="120"/>
      <c r="T45355" s="120"/>
      <c r="V45355" s="120"/>
      <c r="X45355" s="120"/>
      <c r="Z45355" s="120"/>
    </row>
    <row r="45356" spans="16:26" x14ac:dyDescent="0.25">
      <c r="P45356" s="119"/>
      <c r="R45356" s="119"/>
      <c r="T45356" s="119"/>
      <c r="V45356" s="119"/>
      <c r="X45356" s="119"/>
      <c r="Z45356" s="119"/>
    </row>
    <row r="45357" spans="16:26" x14ac:dyDescent="0.25">
      <c r="P45357" s="119"/>
      <c r="R45357" s="119"/>
      <c r="T45357" s="119"/>
      <c r="V45357" s="119"/>
      <c r="X45357" s="119"/>
      <c r="Z45357" s="119"/>
    </row>
    <row r="45358" spans="16:26" x14ac:dyDescent="0.25">
      <c r="P45358" s="119"/>
      <c r="R45358" s="119"/>
      <c r="T45358" s="119"/>
      <c r="V45358" s="119"/>
      <c r="X45358" s="119"/>
      <c r="Z45358" s="119"/>
    </row>
    <row r="45359" spans="16:26" x14ac:dyDescent="0.25">
      <c r="P45359" s="121"/>
      <c r="R45359" s="121"/>
      <c r="T45359" s="121"/>
      <c r="V45359" s="121"/>
      <c r="X45359" s="121"/>
      <c r="Z45359" s="121"/>
    </row>
    <row r="45360" spans="16:26" x14ac:dyDescent="0.25">
      <c r="P45360" s="121"/>
      <c r="R45360" s="121"/>
      <c r="T45360" s="121"/>
      <c r="V45360" s="121"/>
      <c r="X45360" s="121"/>
      <c r="Z45360" s="121"/>
    </row>
    <row r="45361" spans="16:26" x14ac:dyDescent="0.25">
      <c r="P45361" s="121"/>
      <c r="R45361" s="121"/>
      <c r="T45361" s="121"/>
      <c r="V45361" s="121"/>
      <c r="X45361" s="121"/>
      <c r="Z45361" s="121"/>
    </row>
    <row r="45362" spans="16:26" x14ac:dyDescent="0.25">
      <c r="P45362" s="121"/>
      <c r="R45362" s="121"/>
      <c r="T45362" s="121"/>
      <c r="V45362" s="121"/>
      <c r="X45362" s="121"/>
      <c r="Z45362" s="121"/>
    </row>
    <row r="45363" spans="16:26" x14ac:dyDescent="0.25">
      <c r="P45363" s="122"/>
      <c r="R45363" s="122"/>
      <c r="T45363" s="122"/>
      <c r="V45363" s="122"/>
      <c r="X45363" s="122"/>
      <c r="Z45363" s="122"/>
    </row>
    <row r="45364" spans="16:26" x14ac:dyDescent="0.25">
      <c r="P45364" s="118"/>
      <c r="R45364" s="118"/>
      <c r="T45364" s="118"/>
      <c r="V45364" s="118"/>
      <c r="X45364" s="118"/>
      <c r="Z45364" s="118"/>
    </row>
    <row r="45365" spans="16:26" x14ac:dyDescent="0.25">
      <c r="P45365" s="119"/>
      <c r="R45365" s="119"/>
      <c r="T45365" s="119"/>
      <c r="V45365" s="119"/>
      <c r="X45365" s="119"/>
      <c r="Z45365" s="119"/>
    </row>
    <row r="45366" spans="16:26" x14ac:dyDescent="0.25">
      <c r="P45366" s="119"/>
      <c r="R45366" s="119"/>
      <c r="T45366" s="119"/>
      <c r="V45366" s="119"/>
      <c r="X45366" s="119"/>
      <c r="Z45366" s="119"/>
    </row>
    <row r="45367" spans="16:26" x14ac:dyDescent="0.25">
      <c r="P45367" s="120"/>
      <c r="R45367" s="120"/>
      <c r="T45367" s="120"/>
      <c r="V45367" s="120"/>
      <c r="X45367" s="120"/>
      <c r="Z45367" s="120"/>
    </row>
    <row r="45368" spans="16:26" x14ac:dyDescent="0.25">
      <c r="P45368" s="119"/>
      <c r="R45368" s="119"/>
      <c r="T45368" s="119"/>
      <c r="V45368" s="119"/>
      <c r="X45368" s="119"/>
      <c r="Z45368" s="119"/>
    </row>
    <row r="45369" spans="16:26" x14ac:dyDescent="0.25">
      <c r="P45369" s="119"/>
      <c r="R45369" s="119"/>
      <c r="T45369" s="119"/>
      <c r="V45369" s="119"/>
      <c r="X45369" s="119"/>
      <c r="Z45369" s="119"/>
    </row>
    <row r="45370" spans="16:26" x14ac:dyDescent="0.25">
      <c r="P45370" s="120"/>
      <c r="R45370" s="120"/>
      <c r="T45370" s="120"/>
      <c r="V45370" s="120"/>
      <c r="X45370" s="120"/>
      <c r="Z45370" s="120"/>
    </row>
    <row r="45371" spans="16:26" x14ac:dyDescent="0.25">
      <c r="P45371" s="119"/>
      <c r="R45371" s="119"/>
      <c r="T45371" s="119"/>
      <c r="V45371" s="119"/>
      <c r="X45371" s="119"/>
      <c r="Z45371" s="119"/>
    </row>
    <row r="45372" spans="16:26" x14ac:dyDescent="0.25">
      <c r="P45372" s="120"/>
      <c r="R45372" s="120"/>
      <c r="T45372" s="120"/>
      <c r="V45372" s="120"/>
      <c r="X45372" s="120"/>
      <c r="Z45372" s="120"/>
    </row>
    <row r="45373" spans="16:26" x14ac:dyDescent="0.25">
      <c r="P45373" s="119"/>
      <c r="R45373" s="119"/>
      <c r="T45373" s="119"/>
      <c r="V45373" s="119"/>
      <c r="X45373" s="119"/>
      <c r="Z45373" s="119"/>
    </row>
    <row r="45374" spans="16:26" x14ac:dyDescent="0.25">
      <c r="P45374" s="119"/>
      <c r="R45374" s="119"/>
      <c r="T45374" s="119"/>
      <c r="V45374" s="119"/>
      <c r="X45374" s="119"/>
      <c r="Z45374" s="119"/>
    </row>
    <row r="45375" spans="16:26" x14ac:dyDescent="0.25">
      <c r="P45375" s="119"/>
      <c r="R45375" s="119"/>
      <c r="T45375" s="119"/>
      <c r="V45375" s="119"/>
      <c r="X45375" s="119"/>
      <c r="Z45375" s="119"/>
    </row>
    <row r="45376" spans="16:26" x14ac:dyDescent="0.25">
      <c r="P45376" s="121"/>
      <c r="R45376" s="121"/>
      <c r="T45376" s="121"/>
      <c r="V45376" s="121"/>
      <c r="X45376" s="121"/>
      <c r="Z45376" s="121"/>
    </row>
    <row r="45377" spans="16:26" x14ac:dyDescent="0.25">
      <c r="P45377" s="121"/>
      <c r="R45377" s="121"/>
      <c r="T45377" s="121"/>
      <c r="V45377" s="121"/>
      <c r="X45377" s="121"/>
      <c r="Z45377" s="121"/>
    </row>
    <row r="45378" spans="16:26" x14ac:dyDescent="0.25">
      <c r="P45378" s="121"/>
      <c r="R45378" s="121"/>
      <c r="T45378" s="121"/>
      <c r="V45378" s="121"/>
      <c r="X45378" s="121"/>
      <c r="Z45378" s="121"/>
    </row>
    <row r="45379" spans="16:26" x14ac:dyDescent="0.25">
      <c r="P45379" s="121"/>
      <c r="R45379" s="121"/>
      <c r="T45379" s="121"/>
      <c r="V45379" s="121"/>
      <c r="X45379" s="121"/>
      <c r="Z45379" s="121"/>
    </row>
    <row r="45380" spans="16:26" x14ac:dyDescent="0.25">
      <c r="P45380" s="122"/>
      <c r="R45380" s="122"/>
      <c r="T45380" s="122"/>
      <c r="V45380" s="122"/>
      <c r="X45380" s="122"/>
      <c r="Z45380" s="122"/>
    </row>
    <row r="45381" spans="16:26" x14ac:dyDescent="0.25">
      <c r="P45381" s="118"/>
      <c r="R45381" s="118"/>
      <c r="T45381" s="118"/>
      <c r="V45381" s="118"/>
      <c r="X45381" s="118"/>
      <c r="Z45381" s="118"/>
    </row>
    <row r="45382" spans="16:26" x14ac:dyDescent="0.25">
      <c r="P45382" s="119"/>
      <c r="R45382" s="119"/>
      <c r="T45382" s="119"/>
      <c r="V45382" s="119"/>
      <c r="X45382" s="119"/>
      <c r="Z45382" s="119"/>
    </row>
    <row r="45383" spans="16:26" x14ac:dyDescent="0.25">
      <c r="P45383" s="119"/>
      <c r="R45383" s="119"/>
      <c r="T45383" s="119"/>
      <c r="V45383" s="119"/>
      <c r="X45383" s="119"/>
      <c r="Z45383" s="119"/>
    </row>
    <row r="45384" spans="16:26" x14ac:dyDescent="0.25">
      <c r="P45384" s="120"/>
      <c r="R45384" s="120"/>
      <c r="T45384" s="120"/>
      <c r="V45384" s="120"/>
      <c r="X45384" s="120"/>
      <c r="Z45384" s="120"/>
    </row>
    <row r="45385" spans="16:26" x14ac:dyDescent="0.25">
      <c r="P45385" s="119"/>
      <c r="R45385" s="119"/>
      <c r="T45385" s="119"/>
      <c r="V45385" s="119"/>
      <c r="X45385" s="119"/>
      <c r="Z45385" s="119"/>
    </row>
    <row r="45386" spans="16:26" x14ac:dyDescent="0.25">
      <c r="P45386" s="119"/>
      <c r="R45386" s="119"/>
      <c r="T45386" s="119"/>
      <c r="V45386" s="119"/>
      <c r="X45386" s="119"/>
      <c r="Z45386" s="119"/>
    </row>
    <row r="45387" spans="16:26" x14ac:dyDescent="0.25">
      <c r="P45387" s="120"/>
      <c r="R45387" s="120"/>
      <c r="T45387" s="120"/>
      <c r="V45387" s="120"/>
      <c r="X45387" s="120"/>
      <c r="Z45387" s="120"/>
    </row>
    <row r="45388" spans="16:26" x14ac:dyDescent="0.25">
      <c r="P45388" s="119"/>
      <c r="R45388" s="119"/>
      <c r="T45388" s="119"/>
      <c r="V45388" s="119"/>
      <c r="X45388" s="119"/>
      <c r="Z45388" s="119"/>
    </row>
    <row r="45389" spans="16:26" x14ac:dyDescent="0.25">
      <c r="P45389" s="120"/>
      <c r="R45389" s="120"/>
      <c r="T45389" s="120"/>
      <c r="V45389" s="120"/>
      <c r="X45389" s="120"/>
      <c r="Z45389" s="120"/>
    </row>
    <row r="45390" spans="16:26" x14ac:dyDescent="0.25">
      <c r="P45390" s="119"/>
      <c r="R45390" s="119"/>
      <c r="T45390" s="119"/>
      <c r="V45390" s="119"/>
      <c r="X45390" s="119"/>
      <c r="Z45390" s="119"/>
    </row>
    <row r="45391" spans="16:26" x14ac:dyDescent="0.25">
      <c r="P45391" s="119"/>
      <c r="R45391" s="119"/>
      <c r="T45391" s="119"/>
      <c r="V45391" s="119"/>
      <c r="X45391" s="119"/>
      <c r="Z45391" s="119"/>
    </row>
    <row r="45392" spans="16:26" x14ac:dyDescent="0.25">
      <c r="P45392" s="119"/>
      <c r="R45392" s="119"/>
      <c r="T45392" s="119"/>
      <c r="V45392" s="119"/>
      <c r="X45392" s="119"/>
      <c r="Z45392" s="119"/>
    </row>
    <row r="45393" spans="16:26" x14ac:dyDescent="0.25">
      <c r="P45393" s="121"/>
      <c r="R45393" s="121"/>
      <c r="T45393" s="121"/>
      <c r="V45393" s="121"/>
      <c r="X45393" s="121"/>
      <c r="Z45393" s="121"/>
    </row>
    <row r="45394" spans="16:26" x14ac:dyDescent="0.25">
      <c r="P45394" s="121"/>
      <c r="R45394" s="121"/>
      <c r="T45394" s="121"/>
      <c r="V45394" s="121"/>
      <c r="X45394" s="121"/>
      <c r="Z45394" s="121"/>
    </row>
    <row r="45395" spans="16:26" x14ac:dyDescent="0.25">
      <c r="P45395" s="121"/>
      <c r="R45395" s="121"/>
      <c r="T45395" s="121"/>
      <c r="V45395" s="121"/>
      <c r="X45395" s="121"/>
      <c r="Z45395" s="121"/>
    </row>
    <row r="45396" spans="16:26" x14ac:dyDescent="0.25">
      <c r="P45396" s="121"/>
      <c r="R45396" s="121"/>
      <c r="T45396" s="121"/>
      <c r="V45396" s="121"/>
      <c r="X45396" s="121"/>
      <c r="Z45396" s="121"/>
    </row>
    <row r="45397" spans="16:26" x14ac:dyDescent="0.25">
      <c r="P45397" s="122"/>
      <c r="R45397" s="122"/>
      <c r="T45397" s="122"/>
      <c r="V45397" s="122"/>
      <c r="X45397" s="122"/>
      <c r="Z45397" s="122"/>
    </row>
    <row r="45398" spans="16:26" x14ac:dyDescent="0.25">
      <c r="P45398" s="118"/>
      <c r="R45398" s="118"/>
      <c r="T45398" s="118"/>
      <c r="V45398" s="118"/>
      <c r="X45398" s="118"/>
      <c r="Z45398" s="118"/>
    </row>
    <row r="45399" spans="16:26" x14ac:dyDescent="0.25">
      <c r="P45399" s="119"/>
      <c r="R45399" s="119"/>
      <c r="T45399" s="119"/>
      <c r="V45399" s="119"/>
      <c r="X45399" s="119"/>
      <c r="Z45399" s="119"/>
    </row>
    <row r="45400" spans="16:26" x14ac:dyDescent="0.25">
      <c r="P45400" s="119"/>
      <c r="R45400" s="119"/>
      <c r="T45400" s="119"/>
      <c r="V45400" s="119"/>
      <c r="X45400" s="119"/>
      <c r="Z45400" s="119"/>
    </row>
    <row r="45401" spans="16:26" x14ac:dyDescent="0.25">
      <c r="P45401" s="120"/>
      <c r="R45401" s="120"/>
      <c r="T45401" s="120"/>
      <c r="V45401" s="120"/>
      <c r="X45401" s="120"/>
      <c r="Z45401" s="120"/>
    </row>
    <row r="45402" spans="16:26" x14ac:dyDescent="0.25">
      <c r="P45402" s="119"/>
      <c r="R45402" s="119"/>
      <c r="T45402" s="119"/>
      <c r="V45402" s="119"/>
      <c r="X45402" s="119"/>
      <c r="Z45402" s="119"/>
    </row>
    <row r="45403" spans="16:26" x14ac:dyDescent="0.25">
      <c r="P45403" s="119"/>
      <c r="R45403" s="119"/>
      <c r="T45403" s="119"/>
      <c r="V45403" s="119"/>
      <c r="X45403" s="119"/>
      <c r="Z45403" s="119"/>
    </row>
    <row r="45404" spans="16:26" x14ac:dyDescent="0.25">
      <c r="P45404" s="120"/>
      <c r="R45404" s="120"/>
      <c r="T45404" s="120"/>
      <c r="V45404" s="120"/>
      <c r="X45404" s="120"/>
      <c r="Z45404" s="120"/>
    </row>
    <row r="45405" spans="16:26" x14ac:dyDescent="0.25">
      <c r="P45405" s="119"/>
      <c r="R45405" s="119"/>
      <c r="T45405" s="119"/>
      <c r="V45405" s="119"/>
      <c r="X45405" s="119"/>
      <c r="Z45405" s="119"/>
    </row>
    <row r="45406" spans="16:26" x14ac:dyDescent="0.25">
      <c r="P45406" s="120"/>
      <c r="R45406" s="120"/>
      <c r="T45406" s="120"/>
      <c r="V45406" s="120"/>
      <c r="X45406" s="120"/>
      <c r="Z45406" s="120"/>
    </row>
    <row r="45407" spans="16:26" x14ac:dyDescent="0.25">
      <c r="P45407" s="119"/>
      <c r="R45407" s="119"/>
      <c r="T45407" s="119"/>
      <c r="V45407" s="119"/>
      <c r="X45407" s="119"/>
      <c r="Z45407" s="119"/>
    </row>
    <row r="45408" spans="16:26" x14ac:dyDescent="0.25">
      <c r="P45408" s="119"/>
      <c r="R45408" s="119"/>
      <c r="T45408" s="119"/>
      <c r="V45408" s="119"/>
      <c r="X45408" s="119"/>
      <c r="Z45408" s="119"/>
    </row>
    <row r="45409" spans="16:26" x14ac:dyDescent="0.25">
      <c r="P45409" s="119"/>
      <c r="R45409" s="119"/>
      <c r="T45409" s="119"/>
      <c r="V45409" s="119"/>
      <c r="X45409" s="119"/>
      <c r="Z45409" s="119"/>
    </row>
    <row r="45410" spans="16:26" x14ac:dyDescent="0.25">
      <c r="P45410" s="121"/>
      <c r="R45410" s="121"/>
      <c r="T45410" s="121"/>
      <c r="V45410" s="121"/>
      <c r="X45410" s="121"/>
      <c r="Z45410" s="121"/>
    </row>
    <row r="45411" spans="16:26" x14ac:dyDescent="0.25">
      <c r="P45411" s="121"/>
      <c r="R45411" s="121"/>
      <c r="T45411" s="121"/>
      <c r="V45411" s="121"/>
      <c r="X45411" s="121"/>
      <c r="Z45411" s="121"/>
    </row>
    <row r="45412" spans="16:26" x14ac:dyDescent="0.25">
      <c r="P45412" s="121"/>
      <c r="R45412" s="121"/>
      <c r="T45412" s="121"/>
      <c r="V45412" s="121"/>
      <c r="X45412" s="121"/>
      <c r="Z45412" s="121"/>
    </row>
    <row r="45413" spans="16:26" x14ac:dyDescent="0.25">
      <c r="P45413" s="121"/>
      <c r="R45413" s="121"/>
      <c r="T45413" s="121"/>
      <c r="V45413" s="121"/>
      <c r="X45413" s="121"/>
      <c r="Z45413" s="121"/>
    </row>
    <row r="45414" spans="16:26" x14ac:dyDescent="0.25">
      <c r="P45414" s="122"/>
      <c r="R45414" s="122"/>
      <c r="T45414" s="122"/>
      <c r="V45414" s="122"/>
      <c r="X45414" s="122"/>
      <c r="Z45414" s="122"/>
    </row>
    <row r="45415" spans="16:26" x14ac:dyDescent="0.25">
      <c r="P45415" s="118"/>
      <c r="R45415" s="118"/>
      <c r="T45415" s="118"/>
      <c r="V45415" s="118"/>
      <c r="X45415" s="118"/>
      <c r="Z45415" s="118"/>
    </row>
    <row r="45416" spans="16:26" x14ac:dyDescent="0.25">
      <c r="P45416" s="119"/>
      <c r="R45416" s="119"/>
      <c r="T45416" s="119"/>
      <c r="V45416" s="119"/>
      <c r="X45416" s="119"/>
      <c r="Z45416" s="119"/>
    </row>
    <row r="45417" spans="16:26" x14ac:dyDescent="0.25">
      <c r="P45417" s="119"/>
      <c r="R45417" s="119"/>
      <c r="T45417" s="119"/>
      <c r="V45417" s="119"/>
      <c r="X45417" s="119"/>
      <c r="Z45417" s="119"/>
    </row>
    <row r="45418" spans="16:26" x14ac:dyDescent="0.25">
      <c r="P45418" s="120"/>
      <c r="R45418" s="120"/>
      <c r="T45418" s="120"/>
      <c r="V45418" s="120"/>
      <c r="X45418" s="120"/>
      <c r="Z45418" s="120"/>
    </row>
    <row r="45419" spans="16:26" x14ac:dyDescent="0.25">
      <c r="P45419" s="119"/>
      <c r="R45419" s="119"/>
      <c r="T45419" s="119"/>
      <c r="V45419" s="119"/>
      <c r="X45419" s="119"/>
      <c r="Z45419" s="119"/>
    </row>
    <row r="45420" spans="16:26" x14ac:dyDescent="0.25">
      <c r="P45420" s="119"/>
      <c r="R45420" s="119"/>
      <c r="T45420" s="119"/>
      <c r="V45420" s="119"/>
      <c r="X45420" s="119"/>
      <c r="Z45420" s="119"/>
    </row>
    <row r="45421" spans="16:26" x14ac:dyDescent="0.25">
      <c r="P45421" s="120"/>
      <c r="R45421" s="120"/>
      <c r="T45421" s="120"/>
      <c r="V45421" s="120"/>
      <c r="X45421" s="120"/>
      <c r="Z45421" s="120"/>
    </row>
    <row r="45422" spans="16:26" x14ac:dyDescent="0.25">
      <c r="P45422" s="119"/>
      <c r="R45422" s="119"/>
      <c r="T45422" s="119"/>
      <c r="V45422" s="119"/>
      <c r="X45422" s="119"/>
      <c r="Z45422" s="119"/>
    </row>
    <row r="45423" spans="16:26" x14ac:dyDescent="0.25">
      <c r="P45423" s="120"/>
      <c r="R45423" s="120"/>
      <c r="T45423" s="120"/>
      <c r="V45423" s="120"/>
      <c r="X45423" s="120"/>
      <c r="Z45423" s="120"/>
    </row>
    <row r="45424" spans="16:26" x14ac:dyDescent="0.25">
      <c r="P45424" s="119"/>
      <c r="R45424" s="119"/>
      <c r="T45424" s="119"/>
      <c r="V45424" s="119"/>
      <c r="X45424" s="119"/>
      <c r="Z45424" s="119"/>
    </row>
    <row r="45425" spans="16:26" x14ac:dyDescent="0.25">
      <c r="P45425" s="119"/>
      <c r="R45425" s="119"/>
      <c r="T45425" s="119"/>
      <c r="V45425" s="119"/>
      <c r="X45425" s="119"/>
      <c r="Z45425" s="119"/>
    </row>
    <row r="45426" spans="16:26" x14ac:dyDescent="0.25">
      <c r="P45426" s="119"/>
      <c r="R45426" s="119"/>
      <c r="T45426" s="119"/>
      <c r="V45426" s="119"/>
      <c r="X45426" s="119"/>
      <c r="Z45426" s="119"/>
    </row>
    <row r="45427" spans="16:26" x14ac:dyDescent="0.25">
      <c r="P45427" s="121"/>
      <c r="R45427" s="121"/>
      <c r="T45427" s="121"/>
      <c r="V45427" s="121"/>
      <c r="X45427" s="121"/>
      <c r="Z45427" s="121"/>
    </row>
    <row r="45428" spans="16:26" x14ac:dyDescent="0.25">
      <c r="P45428" s="121"/>
      <c r="R45428" s="121"/>
      <c r="T45428" s="121"/>
      <c r="V45428" s="121"/>
      <c r="X45428" s="121"/>
      <c r="Z45428" s="121"/>
    </row>
    <row r="45429" spans="16:26" x14ac:dyDescent="0.25">
      <c r="P45429" s="121"/>
      <c r="R45429" s="121"/>
      <c r="T45429" s="121"/>
      <c r="V45429" s="121"/>
      <c r="X45429" s="121"/>
      <c r="Z45429" s="121"/>
    </row>
    <row r="45430" spans="16:26" x14ac:dyDescent="0.25">
      <c r="P45430" s="121"/>
      <c r="R45430" s="121"/>
      <c r="T45430" s="121"/>
      <c r="V45430" s="121"/>
      <c r="X45430" s="121"/>
      <c r="Z45430" s="121"/>
    </row>
    <row r="45431" spans="16:26" x14ac:dyDescent="0.25">
      <c r="P45431" s="122"/>
      <c r="R45431" s="122"/>
      <c r="T45431" s="122"/>
      <c r="V45431" s="122"/>
      <c r="X45431" s="122"/>
      <c r="Z45431" s="122"/>
    </row>
    <row r="45432" spans="16:26" x14ac:dyDescent="0.25">
      <c r="P45432" s="118"/>
      <c r="R45432" s="118"/>
      <c r="T45432" s="118"/>
      <c r="V45432" s="118"/>
      <c r="X45432" s="118"/>
      <c r="Z45432" s="118"/>
    </row>
    <row r="45433" spans="16:26" x14ac:dyDescent="0.25">
      <c r="P45433" s="119"/>
      <c r="R45433" s="119"/>
      <c r="T45433" s="119"/>
      <c r="V45433" s="119"/>
      <c r="X45433" s="119"/>
      <c r="Z45433" s="119"/>
    </row>
    <row r="45434" spans="16:26" x14ac:dyDescent="0.25">
      <c r="P45434" s="119"/>
      <c r="R45434" s="119"/>
      <c r="T45434" s="119"/>
      <c r="V45434" s="119"/>
      <c r="X45434" s="119"/>
      <c r="Z45434" s="119"/>
    </row>
    <row r="45435" spans="16:26" x14ac:dyDescent="0.25">
      <c r="P45435" s="120"/>
      <c r="R45435" s="120"/>
      <c r="T45435" s="120"/>
      <c r="V45435" s="120"/>
      <c r="X45435" s="120"/>
      <c r="Z45435" s="120"/>
    </row>
    <row r="45436" spans="16:26" x14ac:dyDescent="0.25">
      <c r="P45436" s="119"/>
      <c r="R45436" s="119"/>
      <c r="T45436" s="119"/>
      <c r="V45436" s="119"/>
      <c r="X45436" s="119"/>
      <c r="Z45436" s="119"/>
    </row>
    <row r="45437" spans="16:26" x14ac:dyDescent="0.25">
      <c r="P45437" s="119"/>
      <c r="R45437" s="119"/>
      <c r="T45437" s="119"/>
      <c r="V45437" s="119"/>
      <c r="X45437" s="119"/>
      <c r="Z45437" s="119"/>
    </row>
    <row r="45438" spans="16:26" x14ac:dyDescent="0.25">
      <c r="P45438" s="120"/>
      <c r="R45438" s="120"/>
      <c r="T45438" s="120"/>
      <c r="V45438" s="120"/>
      <c r="X45438" s="120"/>
      <c r="Z45438" s="120"/>
    </row>
    <row r="45439" spans="16:26" x14ac:dyDescent="0.25">
      <c r="P45439" s="119"/>
      <c r="R45439" s="119"/>
      <c r="T45439" s="119"/>
      <c r="V45439" s="119"/>
      <c r="X45439" s="119"/>
      <c r="Z45439" s="119"/>
    </row>
    <row r="45440" spans="16:26" x14ac:dyDescent="0.25">
      <c r="P45440" s="120"/>
      <c r="R45440" s="120"/>
      <c r="T45440" s="120"/>
      <c r="V45440" s="120"/>
      <c r="X45440" s="120"/>
      <c r="Z45440" s="120"/>
    </row>
    <row r="45441" spans="16:26" x14ac:dyDescent="0.25">
      <c r="P45441" s="119"/>
      <c r="R45441" s="119"/>
      <c r="T45441" s="119"/>
      <c r="V45441" s="119"/>
      <c r="X45441" s="119"/>
      <c r="Z45441" s="119"/>
    </row>
    <row r="45442" spans="16:26" x14ac:dyDescent="0.25">
      <c r="P45442" s="119"/>
      <c r="R45442" s="119"/>
      <c r="T45442" s="119"/>
      <c r="V45442" s="119"/>
      <c r="X45442" s="119"/>
      <c r="Z45442" s="119"/>
    </row>
    <row r="45443" spans="16:26" x14ac:dyDescent="0.25">
      <c r="P45443" s="119"/>
      <c r="R45443" s="119"/>
      <c r="T45443" s="119"/>
      <c r="V45443" s="119"/>
      <c r="X45443" s="119"/>
      <c r="Z45443" s="119"/>
    </row>
    <row r="45444" spans="16:26" x14ac:dyDescent="0.25">
      <c r="P45444" s="121"/>
      <c r="R45444" s="121"/>
      <c r="T45444" s="121"/>
      <c r="V45444" s="121"/>
      <c r="X45444" s="121"/>
      <c r="Z45444" s="121"/>
    </row>
    <row r="45445" spans="16:26" x14ac:dyDescent="0.25">
      <c r="P45445" s="121"/>
      <c r="R45445" s="121"/>
      <c r="T45445" s="121"/>
      <c r="V45445" s="121"/>
      <c r="X45445" s="121"/>
      <c r="Z45445" s="121"/>
    </row>
    <row r="45446" spans="16:26" x14ac:dyDescent="0.25">
      <c r="P45446" s="121"/>
      <c r="R45446" s="121"/>
      <c r="T45446" s="121"/>
      <c r="V45446" s="121"/>
      <c r="X45446" s="121"/>
      <c r="Z45446" s="121"/>
    </row>
    <row r="45447" spans="16:26" x14ac:dyDescent="0.25">
      <c r="P45447" s="121"/>
      <c r="R45447" s="121"/>
      <c r="T45447" s="121"/>
      <c r="V45447" s="121"/>
      <c r="X45447" s="121"/>
      <c r="Z45447" s="121"/>
    </row>
    <row r="45448" spans="16:26" x14ac:dyDescent="0.25">
      <c r="P45448" s="122"/>
      <c r="R45448" s="122"/>
      <c r="T45448" s="122"/>
      <c r="V45448" s="122"/>
      <c r="X45448" s="122"/>
      <c r="Z45448" s="122"/>
    </row>
    <row r="45449" spans="16:26" x14ac:dyDescent="0.25">
      <c r="P45449" s="118"/>
      <c r="R45449" s="118"/>
      <c r="T45449" s="118"/>
      <c r="V45449" s="118"/>
      <c r="X45449" s="118"/>
      <c r="Z45449" s="118"/>
    </row>
    <row r="45450" spans="16:26" x14ac:dyDescent="0.25">
      <c r="P45450" s="119"/>
      <c r="R45450" s="119"/>
      <c r="T45450" s="119"/>
      <c r="V45450" s="119"/>
      <c r="X45450" s="119"/>
      <c r="Z45450" s="119"/>
    </row>
    <row r="45451" spans="16:26" x14ac:dyDescent="0.25">
      <c r="P45451" s="119"/>
      <c r="R45451" s="119"/>
      <c r="T45451" s="119"/>
      <c r="V45451" s="119"/>
      <c r="X45451" s="119"/>
      <c r="Z45451" s="119"/>
    </row>
    <row r="45452" spans="16:26" x14ac:dyDescent="0.25">
      <c r="P45452" s="120"/>
      <c r="R45452" s="120"/>
      <c r="T45452" s="120"/>
      <c r="V45452" s="120"/>
      <c r="X45452" s="120"/>
      <c r="Z45452" s="120"/>
    </row>
    <row r="45453" spans="16:26" x14ac:dyDescent="0.25">
      <c r="P45453" s="119"/>
      <c r="R45453" s="119"/>
      <c r="T45453" s="119"/>
      <c r="V45453" s="119"/>
      <c r="X45453" s="119"/>
      <c r="Z45453" s="119"/>
    </row>
    <row r="45454" spans="16:26" x14ac:dyDescent="0.25">
      <c r="P45454" s="119"/>
      <c r="R45454" s="119"/>
      <c r="T45454" s="119"/>
      <c r="V45454" s="119"/>
      <c r="X45454" s="119"/>
      <c r="Z45454" s="119"/>
    </row>
    <row r="45455" spans="16:26" x14ac:dyDescent="0.25">
      <c r="P45455" s="120"/>
      <c r="R45455" s="120"/>
      <c r="T45455" s="120"/>
      <c r="V45455" s="120"/>
      <c r="X45455" s="120"/>
      <c r="Z45455" s="120"/>
    </row>
    <row r="45456" spans="16:26" x14ac:dyDescent="0.25">
      <c r="P45456" s="119"/>
      <c r="R45456" s="119"/>
      <c r="T45456" s="119"/>
      <c r="V45456" s="119"/>
      <c r="X45456" s="119"/>
      <c r="Z45456" s="119"/>
    </row>
    <row r="45457" spans="16:26" x14ac:dyDescent="0.25">
      <c r="P45457" s="120"/>
      <c r="R45457" s="120"/>
      <c r="T45457" s="120"/>
      <c r="V45457" s="120"/>
      <c r="X45457" s="120"/>
      <c r="Z45457" s="120"/>
    </row>
    <row r="45458" spans="16:26" x14ac:dyDescent="0.25">
      <c r="P45458" s="119"/>
      <c r="R45458" s="119"/>
      <c r="T45458" s="119"/>
      <c r="V45458" s="119"/>
      <c r="X45458" s="119"/>
      <c r="Z45458" s="119"/>
    </row>
    <row r="45459" spans="16:26" x14ac:dyDescent="0.25">
      <c r="P45459" s="119"/>
      <c r="R45459" s="119"/>
      <c r="T45459" s="119"/>
      <c r="V45459" s="119"/>
      <c r="X45459" s="119"/>
      <c r="Z45459" s="119"/>
    </row>
    <row r="45460" spans="16:26" x14ac:dyDescent="0.25">
      <c r="P45460" s="119"/>
      <c r="R45460" s="119"/>
      <c r="T45460" s="119"/>
      <c r="V45460" s="119"/>
      <c r="X45460" s="119"/>
      <c r="Z45460" s="119"/>
    </row>
    <row r="45461" spans="16:26" x14ac:dyDescent="0.25">
      <c r="P45461" s="121"/>
      <c r="R45461" s="121"/>
      <c r="T45461" s="121"/>
      <c r="V45461" s="121"/>
      <c r="X45461" s="121"/>
      <c r="Z45461" s="121"/>
    </row>
    <row r="45462" spans="16:26" x14ac:dyDescent="0.25">
      <c r="P45462" s="121"/>
      <c r="R45462" s="121"/>
      <c r="T45462" s="121"/>
      <c r="V45462" s="121"/>
      <c r="X45462" s="121"/>
      <c r="Z45462" s="121"/>
    </row>
    <row r="45463" spans="16:26" x14ac:dyDescent="0.25">
      <c r="P45463" s="121"/>
      <c r="R45463" s="121"/>
      <c r="T45463" s="121"/>
      <c r="V45463" s="121"/>
      <c r="X45463" s="121"/>
      <c r="Z45463" s="121"/>
    </row>
    <row r="45464" spans="16:26" x14ac:dyDescent="0.25">
      <c r="P45464" s="121"/>
      <c r="R45464" s="121"/>
      <c r="T45464" s="121"/>
      <c r="V45464" s="121"/>
      <c r="X45464" s="121"/>
      <c r="Z45464" s="121"/>
    </row>
    <row r="45465" spans="16:26" x14ac:dyDescent="0.25">
      <c r="P45465" s="122"/>
      <c r="R45465" s="122"/>
      <c r="T45465" s="122"/>
      <c r="V45465" s="122"/>
      <c r="X45465" s="122"/>
      <c r="Z45465" s="122"/>
    </row>
    <row r="45466" spans="16:26" x14ac:dyDescent="0.25">
      <c r="P45466" s="118"/>
      <c r="R45466" s="118"/>
      <c r="T45466" s="118"/>
      <c r="V45466" s="118"/>
      <c r="X45466" s="118"/>
      <c r="Z45466" s="118"/>
    </row>
    <row r="45467" spans="16:26" x14ac:dyDescent="0.25">
      <c r="P45467" s="119"/>
      <c r="R45467" s="119"/>
      <c r="T45467" s="119"/>
      <c r="V45467" s="119"/>
      <c r="X45467" s="119"/>
      <c r="Z45467" s="119"/>
    </row>
    <row r="45468" spans="16:26" x14ac:dyDescent="0.25">
      <c r="P45468" s="119"/>
      <c r="R45468" s="119"/>
      <c r="T45468" s="119"/>
      <c r="V45468" s="119"/>
      <c r="X45468" s="119"/>
      <c r="Z45468" s="119"/>
    </row>
    <row r="45469" spans="16:26" x14ac:dyDescent="0.25">
      <c r="P45469" s="120"/>
      <c r="R45469" s="120"/>
      <c r="T45469" s="120"/>
      <c r="V45469" s="120"/>
      <c r="X45469" s="120"/>
      <c r="Z45469" s="120"/>
    </row>
    <row r="45470" spans="16:26" x14ac:dyDescent="0.25">
      <c r="P45470" s="119"/>
      <c r="R45470" s="119"/>
      <c r="T45470" s="119"/>
      <c r="V45470" s="119"/>
      <c r="X45470" s="119"/>
      <c r="Z45470" s="119"/>
    </row>
    <row r="45471" spans="16:26" x14ac:dyDescent="0.25">
      <c r="P45471" s="119"/>
      <c r="R45471" s="119"/>
      <c r="T45471" s="119"/>
      <c r="V45471" s="119"/>
      <c r="X45471" s="119"/>
      <c r="Z45471" s="119"/>
    </row>
    <row r="45472" spans="16:26" x14ac:dyDescent="0.25">
      <c r="P45472" s="120"/>
      <c r="R45472" s="120"/>
      <c r="T45472" s="120"/>
      <c r="V45472" s="120"/>
      <c r="X45472" s="120"/>
      <c r="Z45472" s="120"/>
    </row>
    <row r="45473" spans="16:26" x14ac:dyDescent="0.25">
      <c r="P45473" s="119"/>
      <c r="R45473" s="119"/>
      <c r="T45473" s="119"/>
      <c r="V45473" s="119"/>
      <c r="X45473" s="119"/>
      <c r="Z45473" s="119"/>
    </row>
    <row r="45474" spans="16:26" x14ac:dyDescent="0.25">
      <c r="P45474" s="120"/>
      <c r="R45474" s="120"/>
      <c r="T45474" s="120"/>
      <c r="V45474" s="120"/>
      <c r="X45474" s="120"/>
      <c r="Z45474" s="120"/>
    </row>
    <row r="45475" spans="16:26" x14ac:dyDescent="0.25">
      <c r="P45475" s="119"/>
      <c r="R45475" s="119"/>
      <c r="T45475" s="119"/>
      <c r="V45475" s="119"/>
      <c r="X45475" s="119"/>
      <c r="Z45475" s="119"/>
    </row>
    <row r="45476" spans="16:26" x14ac:dyDescent="0.25">
      <c r="P45476" s="119"/>
      <c r="R45476" s="119"/>
      <c r="T45476" s="119"/>
      <c r="V45476" s="119"/>
      <c r="X45476" s="119"/>
      <c r="Z45476" s="119"/>
    </row>
    <row r="45477" spans="16:26" x14ac:dyDescent="0.25">
      <c r="P45477" s="119"/>
      <c r="R45477" s="119"/>
      <c r="T45477" s="119"/>
      <c r="V45477" s="119"/>
      <c r="X45477" s="119"/>
      <c r="Z45477" s="119"/>
    </row>
    <row r="45478" spans="16:26" x14ac:dyDescent="0.25">
      <c r="P45478" s="121"/>
      <c r="R45478" s="121"/>
      <c r="T45478" s="121"/>
      <c r="V45478" s="121"/>
      <c r="X45478" s="121"/>
      <c r="Z45478" s="121"/>
    </row>
    <row r="45479" spans="16:26" x14ac:dyDescent="0.25">
      <c r="P45479" s="121"/>
      <c r="R45479" s="121"/>
      <c r="T45479" s="121"/>
      <c r="V45479" s="121"/>
      <c r="X45479" s="121"/>
      <c r="Z45479" s="121"/>
    </row>
    <row r="45480" spans="16:26" x14ac:dyDescent="0.25">
      <c r="P45480" s="121"/>
      <c r="R45480" s="121"/>
      <c r="T45480" s="121"/>
      <c r="V45480" s="121"/>
      <c r="X45480" s="121"/>
      <c r="Z45480" s="121"/>
    </row>
    <row r="45481" spans="16:26" x14ac:dyDescent="0.25">
      <c r="P45481" s="121"/>
      <c r="R45481" s="121"/>
      <c r="T45481" s="121"/>
      <c r="V45481" s="121"/>
      <c r="X45481" s="121"/>
      <c r="Z45481" s="121"/>
    </row>
    <row r="45482" spans="16:26" x14ac:dyDescent="0.25">
      <c r="P45482" s="122"/>
      <c r="R45482" s="122"/>
      <c r="T45482" s="122"/>
      <c r="V45482" s="122"/>
      <c r="X45482" s="122"/>
      <c r="Z45482" s="122"/>
    </row>
    <row r="45483" spans="16:26" x14ac:dyDescent="0.25">
      <c r="P45483" s="118"/>
      <c r="R45483" s="118"/>
      <c r="T45483" s="118"/>
      <c r="V45483" s="118"/>
      <c r="X45483" s="118"/>
      <c r="Z45483" s="118"/>
    </row>
    <row r="45484" spans="16:26" x14ac:dyDescent="0.25">
      <c r="P45484" s="119"/>
      <c r="R45484" s="119"/>
      <c r="T45484" s="119"/>
      <c r="V45484" s="119"/>
      <c r="X45484" s="119"/>
      <c r="Z45484" s="119"/>
    </row>
    <row r="45485" spans="16:26" x14ac:dyDescent="0.25">
      <c r="P45485" s="119"/>
      <c r="R45485" s="119"/>
      <c r="T45485" s="119"/>
      <c r="V45485" s="119"/>
      <c r="X45485" s="119"/>
      <c r="Z45485" s="119"/>
    </row>
    <row r="45486" spans="16:26" x14ac:dyDescent="0.25">
      <c r="P45486" s="120"/>
      <c r="R45486" s="120"/>
      <c r="T45486" s="120"/>
      <c r="V45486" s="120"/>
      <c r="X45486" s="120"/>
      <c r="Z45486" s="120"/>
    </row>
    <row r="45487" spans="16:26" x14ac:dyDescent="0.25">
      <c r="P45487" s="119"/>
      <c r="R45487" s="119"/>
      <c r="T45487" s="119"/>
      <c r="V45487" s="119"/>
      <c r="X45487" s="119"/>
      <c r="Z45487" s="119"/>
    </row>
    <row r="45488" spans="16:26" x14ac:dyDescent="0.25">
      <c r="P45488" s="119"/>
      <c r="R45488" s="119"/>
      <c r="T45488" s="119"/>
      <c r="V45488" s="119"/>
      <c r="X45488" s="119"/>
      <c r="Z45488" s="119"/>
    </row>
    <row r="45489" spans="16:26" x14ac:dyDescent="0.25">
      <c r="P45489" s="120"/>
      <c r="R45489" s="120"/>
      <c r="T45489" s="120"/>
      <c r="V45489" s="120"/>
      <c r="X45489" s="120"/>
      <c r="Z45489" s="120"/>
    </row>
    <row r="45490" spans="16:26" x14ac:dyDescent="0.25">
      <c r="P45490" s="119"/>
      <c r="R45490" s="119"/>
      <c r="T45490" s="119"/>
      <c r="V45490" s="119"/>
      <c r="X45490" s="119"/>
      <c r="Z45490" s="119"/>
    </row>
    <row r="45491" spans="16:26" x14ac:dyDescent="0.25">
      <c r="P45491" s="120"/>
      <c r="R45491" s="120"/>
      <c r="T45491" s="120"/>
      <c r="V45491" s="120"/>
      <c r="X45491" s="120"/>
      <c r="Z45491" s="120"/>
    </row>
    <row r="45492" spans="16:26" x14ac:dyDescent="0.25">
      <c r="P45492" s="119"/>
      <c r="R45492" s="119"/>
      <c r="T45492" s="119"/>
      <c r="V45492" s="119"/>
      <c r="X45492" s="119"/>
      <c r="Z45492" s="119"/>
    </row>
    <row r="45493" spans="16:26" x14ac:dyDescent="0.25">
      <c r="P45493" s="119"/>
      <c r="R45493" s="119"/>
      <c r="T45493" s="119"/>
      <c r="V45493" s="119"/>
      <c r="X45493" s="119"/>
      <c r="Z45493" s="119"/>
    </row>
    <row r="45494" spans="16:26" x14ac:dyDescent="0.25">
      <c r="P45494" s="119"/>
      <c r="R45494" s="119"/>
      <c r="T45494" s="119"/>
      <c r="V45494" s="119"/>
      <c r="X45494" s="119"/>
      <c r="Z45494" s="119"/>
    </row>
    <row r="45495" spans="16:26" x14ac:dyDescent="0.25">
      <c r="P45495" s="121"/>
      <c r="R45495" s="121"/>
      <c r="T45495" s="121"/>
      <c r="V45495" s="121"/>
      <c r="X45495" s="121"/>
      <c r="Z45495" s="121"/>
    </row>
    <row r="45496" spans="16:26" x14ac:dyDescent="0.25">
      <c r="P45496" s="121"/>
      <c r="R45496" s="121"/>
      <c r="T45496" s="121"/>
      <c r="V45496" s="121"/>
      <c r="X45496" s="121"/>
      <c r="Z45496" s="121"/>
    </row>
    <row r="45497" spans="16:26" x14ac:dyDescent="0.25">
      <c r="P45497" s="121"/>
      <c r="R45497" s="121"/>
      <c r="T45497" s="121"/>
      <c r="V45497" s="121"/>
      <c r="X45497" s="121"/>
      <c r="Z45497" s="121"/>
    </row>
    <row r="45498" spans="16:26" x14ac:dyDescent="0.25">
      <c r="P45498" s="121"/>
      <c r="R45498" s="121"/>
      <c r="T45498" s="121"/>
      <c r="V45498" s="121"/>
      <c r="X45498" s="121"/>
      <c r="Z45498" s="121"/>
    </row>
    <row r="45499" spans="16:26" x14ac:dyDescent="0.25">
      <c r="P45499" s="122"/>
      <c r="R45499" s="122"/>
      <c r="T45499" s="122"/>
      <c r="V45499" s="122"/>
      <c r="X45499" s="122"/>
      <c r="Z45499" s="122"/>
    </row>
    <row r="45500" spans="16:26" x14ac:dyDescent="0.25">
      <c r="P45500" s="118"/>
      <c r="R45500" s="118"/>
      <c r="T45500" s="118"/>
      <c r="V45500" s="118"/>
      <c r="X45500" s="118"/>
      <c r="Z45500" s="118"/>
    </row>
    <row r="45501" spans="16:26" x14ac:dyDescent="0.25">
      <c r="P45501" s="119"/>
      <c r="R45501" s="119"/>
      <c r="T45501" s="119"/>
      <c r="V45501" s="119"/>
      <c r="X45501" s="119"/>
      <c r="Z45501" s="119"/>
    </row>
    <row r="45502" spans="16:26" x14ac:dyDescent="0.25">
      <c r="P45502" s="119"/>
      <c r="R45502" s="119"/>
      <c r="T45502" s="119"/>
      <c r="V45502" s="119"/>
      <c r="X45502" s="119"/>
      <c r="Z45502" s="119"/>
    </row>
    <row r="45503" spans="16:26" x14ac:dyDescent="0.25">
      <c r="P45503" s="120"/>
      <c r="R45503" s="120"/>
      <c r="T45503" s="120"/>
      <c r="V45503" s="120"/>
      <c r="X45503" s="120"/>
      <c r="Z45503" s="120"/>
    </row>
    <row r="45504" spans="16:26" x14ac:dyDescent="0.25">
      <c r="P45504" s="119"/>
      <c r="R45504" s="119"/>
      <c r="T45504" s="119"/>
      <c r="V45504" s="119"/>
      <c r="X45504" s="119"/>
      <c r="Z45504" s="119"/>
    </row>
    <row r="45505" spans="16:26" x14ac:dyDescent="0.25">
      <c r="P45505" s="119"/>
      <c r="R45505" s="119"/>
      <c r="T45505" s="119"/>
      <c r="V45505" s="119"/>
      <c r="X45505" s="119"/>
      <c r="Z45505" s="119"/>
    </row>
    <row r="45506" spans="16:26" x14ac:dyDescent="0.25">
      <c r="P45506" s="120"/>
      <c r="R45506" s="120"/>
      <c r="T45506" s="120"/>
      <c r="V45506" s="120"/>
      <c r="X45506" s="120"/>
      <c r="Z45506" s="120"/>
    </row>
    <row r="45507" spans="16:26" x14ac:dyDescent="0.25">
      <c r="P45507" s="119"/>
      <c r="R45507" s="119"/>
      <c r="T45507" s="119"/>
      <c r="V45507" s="119"/>
      <c r="X45507" s="119"/>
      <c r="Z45507" s="119"/>
    </row>
    <row r="45508" spans="16:26" x14ac:dyDescent="0.25">
      <c r="P45508" s="120"/>
      <c r="R45508" s="120"/>
      <c r="T45508" s="120"/>
      <c r="V45508" s="120"/>
      <c r="X45508" s="120"/>
      <c r="Z45508" s="120"/>
    </row>
    <row r="45509" spans="16:26" x14ac:dyDescent="0.25">
      <c r="P45509" s="119"/>
      <c r="R45509" s="119"/>
      <c r="T45509" s="119"/>
      <c r="V45509" s="119"/>
      <c r="X45509" s="119"/>
      <c r="Z45509" s="119"/>
    </row>
    <row r="45510" spans="16:26" x14ac:dyDescent="0.25">
      <c r="P45510" s="119"/>
      <c r="R45510" s="119"/>
      <c r="T45510" s="119"/>
      <c r="V45510" s="119"/>
      <c r="X45510" s="119"/>
      <c r="Z45510" s="119"/>
    </row>
    <row r="45511" spans="16:26" x14ac:dyDescent="0.25">
      <c r="P45511" s="119"/>
      <c r="R45511" s="119"/>
      <c r="T45511" s="119"/>
      <c r="V45511" s="119"/>
      <c r="X45511" s="119"/>
      <c r="Z45511" s="119"/>
    </row>
    <row r="45512" spans="16:26" x14ac:dyDescent="0.25">
      <c r="P45512" s="121"/>
      <c r="R45512" s="121"/>
      <c r="T45512" s="121"/>
      <c r="V45512" s="121"/>
      <c r="X45512" s="121"/>
      <c r="Z45512" s="121"/>
    </row>
    <row r="45513" spans="16:26" x14ac:dyDescent="0.25">
      <c r="P45513" s="121"/>
      <c r="R45513" s="121"/>
      <c r="T45513" s="121"/>
      <c r="V45513" s="121"/>
      <c r="X45513" s="121"/>
      <c r="Z45513" s="121"/>
    </row>
    <row r="45514" spans="16:26" x14ac:dyDescent="0.25">
      <c r="P45514" s="121"/>
      <c r="R45514" s="121"/>
      <c r="T45514" s="121"/>
      <c r="V45514" s="121"/>
      <c r="X45514" s="121"/>
      <c r="Z45514" s="121"/>
    </row>
    <row r="45515" spans="16:26" x14ac:dyDescent="0.25">
      <c r="P45515" s="121"/>
      <c r="R45515" s="121"/>
      <c r="T45515" s="121"/>
      <c r="V45515" s="121"/>
      <c r="X45515" s="121"/>
      <c r="Z45515" s="121"/>
    </row>
    <row r="45516" spans="16:26" x14ac:dyDescent="0.25">
      <c r="P45516" s="122"/>
      <c r="R45516" s="122"/>
      <c r="T45516" s="122"/>
      <c r="V45516" s="122"/>
      <c r="X45516" s="122"/>
      <c r="Z45516" s="122"/>
    </row>
    <row r="45517" spans="16:26" x14ac:dyDescent="0.25">
      <c r="P45517" s="118"/>
      <c r="R45517" s="118"/>
      <c r="T45517" s="118"/>
      <c r="V45517" s="118"/>
      <c r="X45517" s="118"/>
      <c r="Z45517" s="118"/>
    </row>
    <row r="45518" spans="16:26" x14ac:dyDescent="0.25">
      <c r="P45518" s="119"/>
      <c r="R45518" s="119"/>
      <c r="T45518" s="119"/>
      <c r="V45518" s="119"/>
      <c r="X45518" s="119"/>
      <c r="Z45518" s="119"/>
    </row>
    <row r="45519" spans="16:26" x14ac:dyDescent="0.25">
      <c r="P45519" s="119"/>
      <c r="R45519" s="119"/>
      <c r="T45519" s="119"/>
      <c r="V45519" s="119"/>
      <c r="X45519" s="119"/>
      <c r="Z45519" s="119"/>
    </row>
    <row r="45520" spans="16:26" x14ac:dyDescent="0.25">
      <c r="P45520" s="120"/>
      <c r="R45520" s="120"/>
      <c r="T45520" s="120"/>
      <c r="V45520" s="120"/>
      <c r="X45520" s="120"/>
      <c r="Z45520" s="120"/>
    </row>
    <row r="45521" spans="16:26" x14ac:dyDescent="0.25">
      <c r="P45521" s="119"/>
      <c r="R45521" s="119"/>
      <c r="T45521" s="119"/>
      <c r="V45521" s="119"/>
      <c r="X45521" s="119"/>
      <c r="Z45521" s="119"/>
    </row>
    <row r="45522" spans="16:26" x14ac:dyDescent="0.25">
      <c r="P45522" s="119"/>
      <c r="R45522" s="119"/>
      <c r="T45522" s="119"/>
      <c r="V45522" s="119"/>
      <c r="X45522" s="119"/>
      <c r="Z45522" s="119"/>
    </row>
    <row r="45523" spans="16:26" x14ac:dyDescent="0.25">
      <c r="P45523" s="120"/>
      <c r="R45523" s="120"/>
      <c r="T45523" s="120"/>
      <c r="V45523" s="120"/>
      <c r="X45523" s="120"/>
      <c r="Z45523" s="120"/>
    </row>
    <row r="45524" spans="16:26" x14ac:dyDescent="0.25">
      <c r="P45524" s="119"/>
      <c r="R45524" s="119"/>
      <c r="T45524" s="119"/>
      <c r="V45524" s="119"/>
      <c r="X45524" s="119"/>
      <c r="Z45524" s="119"/>
    </row>
    <row r="45525" spans="16:26" x14ac:dyDescent="0.25">
      <c r="P45525" s="120"/>
      <c r="R45525" s="120"/>
      <c r="T45525" s="120"/>
      <c r="V45525" s="120"/>
      <c r="X45525" s="120"/>
      <c r="Z45525" s="120"/>
    </row>
    <row r="45526" spans="16:26" x14ac:dyDescent="0.25">
      <c r="P45526" s="119"/>
      <c r="R45526" s="119"/>
      <c r="T45526" s="119"/>
      <c r="V45526" s="119"/>
      <c r="X45526" s="119"/>
      <c r="Z45526" s="119"/>
    </row>
    <row r="45527" spans="16:26" x14ac:dyDescent="0.25">
      <c r="P45527" s="119"/>
      <c r="R45527" s="119"/>
      <c r="T45527" s="119"/>
      <c r="V45527" s="119"/>
      <c r="X45527" s="119"/>
      <c r="Z45527" s="119"/>
    </row>
    <row r="45528" spans="16:26" x14ac:dyDescent="0.25">
      <c r="P45528" s="119"/>
      <c r="R45528" s="119"/>
      <c r="T45528" s="119"/>
      <c r="V45528" s="119"/>
      <c r="X45528" s="119"/>
      <c r="Z45528" s="119"/>
    </row>
    <row r="45529" spans="16:26" x14ac:dyDescent="0.25">
      <c r="P45529" s="121"/>
      <c r="R45529" s="121"/>
      <c r="T45529" s="121"/>
      <c r="V45529" s="121"/>
      <c r="X45529" s="121"/>
      <c r="Z45529" s="121"/>
    </row>
    <row r="45530" spans="16:26" x14ac:dyDescent="0.25">
      <c r="P45530" s="121"/>
      <c r="R45530" s="121"/>
      <c r="T45530" s="121"/>
      <c r="V45530" s="121"/>
      <c r="X45530" s="121"/>
      <c r="Z45530" s="121"/>
    </row>
    <row r="45531" spans="16:26" x14ac:dyDescent="0.25">
      <c r="P45531" s="121"/>
      <c r="R45531" s="121"/>
      <c r="T45531" s="121"/>
      <c r="V45531" s="121"/>
      <c r="X45531" s="121"/>
      <c r="Z45531" s="121"/>
    </row>
    <row r="45532" spans="16:26" x14ac:dyDescent="0.25">
      <c r="P45532" s="121"/>
      <c r="R45532" s="121"/>
      <c r="T45532" s="121"/>
      <c r="V45532" s="121"/>
      <c r="X45532" s="121"/>
      <c r="Z45532" s="121"/>
    </row>
    <row r="45533" spans="16:26" x14ac:dyDescent="0.25">
      <c r="P45533" s="122"/>
      <c r="R45533" s="122"/>
      <c r="T45533" s="122"/>
      <c r="V45533" s="122"/>
      <c r="X45533" s="122"/>
      <c r="Z45533" s="122"/>
    </row>
    <row r="45534" spans="16:26" x14ac:dyDescent="0.25">
      <c r="P45534" s="118"/>
      <c r="R45534" s="118"/>
      <c r="T45534" s="118"/>
      <c r="V45534" s="118"/>
      <c r="X45534" s="118"/>
      <c r="Z45534" s="118"/>
    </row>
    <row r="45535" spans="16:26" x14ac:dyDescent="0.25">
      <c r="P45535" s="119"/>
      <c r="R45535" s="119"/>
      <c r="T45535" s="119"/>
      <c r="V45535" s="119"/>
      <c r="X45535" s="119"/>
      <c r="Z45535" s="119"/>
    </row>
    <row r="45536" spans="16:26" x14ac:dyDescent="0.25">
      <c r="P45536" s="119"/>
      <c r="R45536" s="119"/>
      <c r="T45536" s="119"/>
      <c r="V45536" s="119"/>
      <c r="X45536" s="119"/>
      <c r="Z45536" s="119"/>
    </row>
    <row r="45537" spans="16:26" x14ac:dyDescent="0.25">
      <c r="P45537" s="120"/>
      <c r="R45537" s="120"/>
      <c r="T45537" s="120"/>
      <c r="V45537" s="120"/>
      <c r="X45537" s="120"/>
      <c r="Z45537" s="120"/>
    </row>
    <row r="45538" spans="16:26" x14ac:dyDescent="0.25">
      <c r="P45538" s="119"/>
      <c r="R45538" s="119"/>
      <c r="T45538" s="119"/>
      <c r="V45538" s="119"/>
      <c r="X45538" s="119"/>
      <c r="Z45538" s="119"/>
    </row>
    <row r="45539" spans="16:26" x14ac:dyDescent="0.25">
      <c r="P45539" s="119"/>
      <c r="R45539" s="119"/>
      <c r="T45539" s="119"/>
      <c r="V45539" s="119"/>
      <c r="X45539" s="119"/>
      <c r="Z45539" s="119"/>
    </row>
    <row r="45540" spans="16:26" x14ac:dyDescent="0.25">
      <c r="P45540" s="120"/>
      <c r="R45540" s="120"/>
      <c r="T45540" s="120"/>
      <c r="V45540" s="120"/>
      <c r="X45540" s="120"/>
      <c r="Z45540" s="120"/>
    </row>
    <row r="45541" spans="16:26" x14ac:dyDescent="0.25">
      <c r="P45541" s="119"/>
      <c r="R45541" s="119"/>
      <c r="T45541" s="119"/>
      <c r="V45541" s="119"/>
      <c r="X45541" s="119"/>
      <c r="Z45541" s="119"/>
    </row>
    <row r="45542" spans="16:26" x14ac:dyDescent="0.25">
      <c r="P45542" s="120"/>
      <c r="R45542" s="120"/>
      <c r="T45542" s="120"/>
      <c r="V45542" s="120"/>
      <c r="X45542" s="120"/>
      <c r="Z45542" s="120"/>
    </row>
    <row r="45543" spans="16:26" x14ac:dyDescent="0.25">
      <c r="P45543" s="119"/>
      <c r="R45543" s="119"/>
      <c r="T45543" s="119"/>
      <c r="V45543" s="119"/>
      <c r="X45543" s="119"/>
      <c r="Z45543" s="119"/>
    </row>
    <row r="45544" spans="16:26" x14ac:dyDescent="0.25">
      <c r="P45544" s="119"/>
      <c r="R45544" s="119"/>
      <c r="T45544" s="119"/>
      <c r="V45544" s="119"/>
      <c r="X45544" s="119"/>
      <c r="Z45544" s="119"/>
    </row>
    <row r="45545" spans="16:26" x14ac:dyDescent="0.25">
      <c r="P45545" s="119"/>
      <c r="R45545" s="119"/>
      <c r="T45545" s="119"/>
      <c r="V45545" s="119"/>
      <c r="X45545" s="119"/>
      <c r="Z45545" s="119"/>
    </row>
    <row r="45546" spans="16:26" x14ac:dyDescent="0.25">
      <c r="P45546" s="121"/>
      <c r="R45546" s="121"/>
      <c r="T45546" s="121"/>
      <c r="V45546" s="121"/>
      <c r="X45546" s="121"/>
      <c r="Z45546" s="121"/>
    </row>
    <row r="45547" spans="16:26" x14ac:dyDescent="0.25">
      <c r="P45547" s="121"/>
      <c r="R45547" s="121"/>
      <c r="T45547" s="121"/>
      <c r="V45547" s="121"/>
      <c r="X45547" s="121"/>
      <c r="Z45547" s="121"/>
    </row>
    <row r="45548" spans="16:26" x14ac:dyDescent="0.25">
      <c r="P45548" s="121"/>
      <c r="R45548" s="121"/>
      <c r="T45548" s="121"/>
      <c r="V45548" s="121"/>
      <c r="X45548" s="121"/>
      <c r="Z45548" s="121"/>
    </row>
    <row r="45549" spans="16:26" x14ac:dyDescent="0.25">
      <c r="P45549" s="121"/>
      <c r="R45549" s="121"/>
      <c r="T45549" s="121"/>
      <c r="V45549" s="121"/>
      <c r="X45549" s="121"/>
      <c r="Z45549" s="121"/>
    </row>
    <row r="45550" spans="16:26" x14ac:dyDescent="0.25">
      <c r="P45550" s="122"/>
      <c r="R45550" s="122"/>
      <c r="T45550" s="122"/>
      <c r="V45550" s="122"/>
      <c r="X45550" s="122"/>
      <c r="Z45550" s="122"/>
    </row>
    <row r="45551" spans="16:26" x14ac:dyDescent="0.25">
      <c r="P45551" s="118"/>
      <c r="R45551" s="118"/>
      <c r="T45551" s="118"/>
      <c r="V45551" s="118"/>
      <c r="X45551" s="118"/>
      <c r="Z45551" s="118"/>
    </row>
    <row r="45552" spans="16:26" x14ac:dyDescent="0.25">
      <c r="P45552" s="119"/>
      <c r="R45552" s="119"/>
      <c r="T45552" s="119"/>
      <c r="V45552" s="119"/>
      <c r="X45552" s="119"/>
      <c r="Z45552" s="119"/>
    </row>
    <row r="45553" spans="16:26" x14ac:dyDescent="0.25">
      <c r="P45553" s="119"/>
      <c r="R45553" s="119"/>
      <c r="T45553" s="119"/>
      <c r="V45553" s="119"/>
      <c r="X45553" s="119"/>
      <c r="Z45553" s="119"/>
    </row>
    <row r="45554" spans="16:26" x14ac:dyDescent="0.25">
      <c r="P45554" s="120"/>
      <c r="R45554" s="120"/>
      <c r="T45554" s="120"/>
      <c r="V45554" s="120"/>
      <c r="X45554" s="120"/>
      <c r="Z45554" s="120"/>
    </row>
    <row r="45555" spans="16:26" x14ac:dyDescent="0.25">
      <c r="P45555" s="119"/>
      <c r="R45555" s="119"/>
      <c r="T45555" s="119"/>
      <c r="V45555" s="119"/>
      <c r="X45555" s="119"/>
      <c r="Z45555" s="119"/>
    </row>
    <row r="45556" spans="16:26" x14ac:dyDescent="0.25">
      <c r="P45556" s="119"/>
      <c r="R45556" s="119"/>
      <c r="T45556" s="119"/>
      <c r="V45556" s="119"/>
      <c r="X45556" s="119"/>
      <c r="Z45556" s="119"/>
    </row>
    <row r="45557" spans="16:26" x14ac:dyDescent="0.25">
      <c r="P45557" s="120"/>
      <c r="R45557" s="120"/>
      <c r="T45557" s="120"/>
      <c r="V45557" s="120"/>
      <c r="X45557" s="120"/>
      <c r="Z45557" s="120"/>
    </row>
    <row r="45558" spans="16:26" x14ac:dyDescent="0.25">
      <c r="P45558" s="119"/>
      <c r="R45558" s="119"/>
      <c r="T45558" s="119"/>
      <c r="V45558" s="119"/>
      <c r="X45558" s="119"/>
      <c r="Z45558" s="119"/>
    </row>
    <row r="45559" spans="16:26" x14ac:dyDescent="0.25">
      <c r="P45559" s="120"/>
      <c r="R45559" s="120"/>
      <c r="T45559" s="120"/>
      <c r="V45559" s="120"/>
      <c r="X45559" s="120"/>
      <c r="Z45559" s="120"/>
    </row>
    <row r="45560" spans="16:26" x14ac:dyDescent="0.25">
      <c r="P45560" s="119"/>
      <c r="R45560" s="119"/>
      <c r="T45560" s="119"/>
      <c r="V45560" s="119"/>
      <c r="X45560" s="119"/>
      <c r="Z45560" s="119"/>
    </row>
    <row r="45561" spans="16:26" x14ac:dyDescent="0.25">
      <c r="P45561" s="119"/>
      <c r="R45561" s="119"/>
      <c r="T45561" s="119"/>
      <c r="V45561" s="119"/>
      <c r="X45561" s="119"/>
      <c r="Z45561" s="119"/>
    </row>
    <row r="45562" spans="16:26" x14ac:dyDescent="0.25">
      <c r="P45562" s="119"/>
      <c r="R45562" s="119"/>
      <c r="T45562" s="119"/>
      <c r="V45562" s="119"/>
      <c r="X45562" s="119"/>
      <c r="Z45562" s="119"/>
    </row>
    <row r="45563" spans="16:26" x14ac:dyDescent="0.25">
      <c r="P45563" s="121"/>
      <c r="R45563" s="121"/>
      <c r="T45563" s="121"/>
      <c r="V45563" s="121"/>
      <c r="X45563" s="121"/>
      <c r="Z45563" s="121"/>
    </row>
    <row r="45564" spans="16:26" x14ac:dyDescent="0.25">
      <c r="P45564" s="121"/>
      <c r="R45564" s="121"/>
      <c r="T45564" s="121"/>
      <c r="V45564" s="121"/>
      <c r="X45564" s="121"/>
      <c r="Z45564" s="121"/>
    </row>
    <row r="45565" spans="16:26" x14ac:dyDescent="0.25">
      <c r="P45565" s="121"/>
      <c r="R45565" s="121"/>
      <c r="T45565" s="121"/>
      <c r="V45565" s="121"/>
      <c r="X45565" s="121"/>
      <c r="Z45565" s="121"/>
    </row>
    <row r="45566" spans="16:26" x14ac:dyDescent="0.25">
      <c r="P45566" s="121"/>
      <c r="R45566" s="121"/>
      <c r="T45566" s="121"/>
      <c r="V45566" s="121"/>
      <c r="X45566" s="121"/>
      <c r="Z45566" s="121"/>
    </row>
    <row r="45567" spans="16:26" x14ac:dyDescent="0.25">
      <c r="P45567" s="122"/>
      <c r="R45567" s="122"/>
      <c r="T45567" s="122"/>
      <c r="V45567" s="122"/>
      <c r="X45567" s="122"/>
      <c r="Z45567" s="122"/>
    </row>
    <row r="45568" spans="16:26" x14ac:dyDescent="0.25">
      <c r="P45568" s="118"/>
      <c r="R45568" s="118"/>
      <c r="T45568" s="118"/>
      <c r="V45568" s="118"/>
      <c r="X45568" s="118"/>
      <c r="Z45568" s="118"/>
    </row>
    <row r="45569" spans="16:26" x14ac:dyDescent="0.25">
      <c r="P45569" s="119"/>
      <c r="R45569" s="119"/>
      <c r="T45569" s="119"/>
      <c r="V45569" s="119"/>
      <c r="X45569" s="119"/>
      <c r="Z45569" s="119"/>
    </row>
    <row r="45570" spans="16:26" x14ac:dyDescent="0.25">
      <c r="P45570" s="119"/>
      <c r="R45570" s="119"/>
      <c r="T45570" s="119"/>
      <c r="V45570" s="119"/>
      <c r="X45570" s="119"/>
      <c r="Z45570" s="119"/>
    </row>
    <row r="45571" spans="16:26" x14ac:dyDescent="0.25">
      <c r="P45571" s="120"/>
      <c r="R45571" s="120"/>
      <c r="T45571" s="120"/>
      <c r="V45571" s="120"/>
      <c r="X45571" s="120"/>
      <c r="Z45571" s="120"/>
    </row>
    <row r="45572" spans="16:26" x14ac:dyDescent="0.25">
      <c r="P45572" s="119"/>
      <c r="R45572" s="119"/>
      <c r="T45572" s="119"/>
      <c r="V45572" s="119"/>
      <c r="X45572" s="119"/>
      <c r="Z45572" s="119"/>
    </row>
    <row r="45573" spans="16:26" x14ac:dyDescent="0.25">
      <c r="P45573" s="119"/>
      <c r="R45573" s="119"/>
      <c r="T45573" s="119"/>
      <c r="V45573" s="119"/>
      <c r="X45573" s="119"/>
      <c r="Z45573" s="119"/>
    </row>
    <row r="45574" spans="16:26" x14ac:dyDescent="0.25">
      <c r="P45574" s="120"/>
      <c r="R45574" s="120"/>
      <c r="T45574" s="120"/>
      <c r="V45574" s="120"/>
      <c r="X45574" s="120"/>
      <c r="Z45574" s="120"/>
    </row>
    <row r="45575" spans="16:26" x14ac:dyDescent="0.25">
      <c r="P45575" s="119"/>
      <c r="R45575" s="119"/>
      <c r="T45575" s="119"/>
      <c r="V45575" s="119"/>
      <c r="X45575" s="119"/>
      <c r="Z45575" s="119"/>
    </row>
    <row r="45576" spans="16:26" x14ac:dyDescent="0.25">
      <c r="P45576" s="120"/>
      <c r="R45576" s="120"/>
      <c r="T45576" s="120"/>
      <c r="V45576" s="120"/>
      <c r="X45576" s="120"/>
      <c r="Z45576" s="120"/>
    </row>
    <row r="45577" spans="16:26" x14ac:dyDescent="0.25">
      <c r="P45577" s="119"/>
      <c r="R45577" s="119"/>
      <c r="T45577" s="119"/>
      <c r="V45577" s="119"/>
      <c r="X45577" s="119"/>
      <c r="Z45577" s="119"/>
    </row>
    <row r="45578" spans="16:26" x14ac:dyDescent="0.25">
      <c r="P45578" s="119"/>
      <c r="R45578" s="119"/>
      <c r="T45578" s="119"/>
      <c r="V45578" s="119"/>
      <c r="X45578" s="119"/>
      <c r="Z45578" s="119"/>
    </row>
    <row r="45579" spans="16:26" x14ac:dyDescent="0.25">
      <c r="P45579" s="119"/>
      <c r="R45579" s="119"/>
      <c r="T45579" s="119"/>
      <c r="V45579" s="119"/>
      <c r="X45579" s="119"/>
      <c r="Z45579" s="119"/>
    </row>
    <row r="45580" spans="16:26" x14ac:dyDescent="0.25">
      <c r="P45580" s="121"/>
      <c r="R45580" s="121"/>
      <c r="T45580" s="121"/>
      <c r="V45580" s="121"/>
      <c r="X45580" s="121"/>
      <c r="Z45580" s="121"/>
    </row>
    <row r="45581" spans="16:26" x14ac:dyDescent="0.25">
      <c r="P45581" s="121"/>
      <c r="R45581" s="121"/>
      <c r="T45581" s="121"/>
      <c r="V45581" s="121"/>
      <c r="X45581" s="121"/>
      <c r="Z45581" s="121"/>
    </row>
    <row r="45582" spans="16:26" x14ac:dyDescent="0.25">
      <c r="P45582" s="121"/>
      <c r="R45582" s="121"/>
      <c r="T45582" s="121"/>
      <c r="V45582" s="121"/>
      <c r="X45582" s="121"/>
      <c r="Z45582" s="121"/>
    </row>
    <row r="45583" spans="16:26" x14ac:dyDescent="0.25">
      <c r="P45583" s="121"/>
      <c r="R45583" s="121"/>
      <c r="T45583" s="121"/>
      <c r="V45583" s="121"/>
      <c r="X45583" s="121"/>
      <c r="Z45583" s="121"/>
    </row>
    <row r="45584" spans="16:26" x14ac:dyDescent="0.25">
      <c r="P45584" s="122"/>
      <c r="R45584" s="122"/>
      <c r="T45584" s="122"/>
      <c r="V45584" s="122"/>
      <c r="X45584" s="122"/>
      <c r="Z45584" s="122"/>
    </row>
    <row r="45585" spans="16:26" x14ac:dyDescent="0.25">
      <c r="P45585" s="118"/>
      <c r="R45585" s="118"/>
      <c r="T45585" s="118"/>
      <c r="V45585" s="118"/>
      <c r="X45585" s="118"/>
      <c r="Z45585" s="118"/>
    </row>
    <row r="45586" spans="16:26" x14ac:dyDescent="0.25">
      <c r="P45586" s="119"/>
      <c r="R45586" s="119"/>
      <c r="T45586" s="119"/>
      <c r="V45586" s="119"/>
      <c r="X45586" s="119"/>
      <c r="Z45586" s="119"/>
    </row>
    <row r="45587" spans="16:26" x14ac:dyDescent="0.25">
      <c r="P45587" s="119"/>
      <c r="R45587" s="119"/>
      <c r="T45587" s="119"/>
      <c r="V45587" s="119"/>
      <c r="X45587" s="119"/>
      <c r="Z45587" s="119"/>
    </row>
    <row r="45588" spans="16:26" x14ac:dyDescent="0.25">
      <c r="P45588" s="120"/>
      <c r="R45588" s="120"/>
      <c r="T45588" s="120"/>
      <c r="V45588" s="120"/>
      <c r="X45588" s="120"/>
      <c r="Z45588" s="120"/>
    </row>
    <row r="45589" spans="16:26" x14ac:dyDescent="0.25">
      <c r="P45589" s="119"/>
      <c r="R45589" s="119"/>
      <c r="T45589" s="119"/>
      <c r="V45589" s="119"/>
      <c r="X45589" s="119"/>
      <c r="Z45589" s="119"/>
    </row>
    <row r="45590" spans="16:26" x14ac:dyDescent="0.25">
      <c r="P45590" s="119"/>
      <c r="R45590" s="119"/>
      <c r="T45590" s="119"/>
      <c r="V45590" s="119"/>
      <c r="X45590" s="119"/>
      <c r="Z45590" s="119"/>
    </row>
    <row r="45591" spans="16:26" x14ac:dyDescent="0.25">
      <c r="P45591" s="120"/>
      <c r="R45591" s="120"/>
      <c r="T45591" s="120"/>
      <c r="V45591" s="120"/>
      <c r="X45591" s="120"/>
      <c r="Z45591" s="120"/>
    </row>
    <row r="45592" spans="16:26" x14ac:dyDescent="0.25">
      <c r="P45592" s="119"/>
      <c r="R45592" s="119"/>
      <c r="T45592" s="119"/>
      <c r="V45592" s="119"/>
      <c r="X45592" s="119"/>
      <c r="Z45592" s="119"/>
    </row>
    <row r="45593" spans="16:26" x14ac:dyDescent="0.25">
      <c r="P45593" s="120"/>
      <c r="R45593" s="120"/>
      <c r="T45593" s="120"/>
      <c r="V45593" s="120"/>
      <c r="X45593" s="120"/>
      <c r="Z45593" s="120"/>
    </row>
    <row r="45594" spans="16:26" x14ac:dyDescent="0.25">
      <c r="P45594" s="119"/>
      <c r="R45594" s="119"/>
      <c r="T45594" s="119"/>
      <c r="V45594" s="119"/>
      <c r="X45594" s="119"/>
      <c r="Z45594" s="119"/>
    </row>
    <row r="45595" spans="16:26" x14ac:dyDescent="0.25">
      <c r="P45595" s="119"/>
      <c r="R45595" s="119"/>
      <c r="T45595" s="119"/>
      <c r="V45595" s="119"/>
      <c r="X45595" s="119"/>
      <c r="Z45595" s="119"/>
    </row>
    <row r="45596" spans="16:26" x14ac:dyDescent="0.25">
      <c r="P45596" s="119"/>
      <c r="R45596" s="119"/>
      <c r="T45596" s="119"/>
      <c r="V45596" s="119"/>
      <c r="X45596" s="119"/>
      <c r="Z45596" s="119"/>
    </row>
    <row r="45597" spans="16:26" x14ac:dyDescent="0.25">
      <c r="P45597" s="121"/>
      <c r="R45597" s="121"/>
      <c r="T45597" s="121"/>
      <c r="V45597" s="121"/>
      <c r="X45597" s="121"/>
      <c r="Z45597" s="121"/>
    </row>
    <row r="45598" spans="16:26" x14ac:dyDescent="0.25">
      <c r="P45598" s="121"/>
      <c r="R45598" s="121"/>
      <c r="T45598" s="121"/>
      <c r="V45598" s="121"/>
      <c r="X45598" s="121"/>
      <c r="Z45598" s="121"/>
    </row>
    <row r="45599" spans="16:26" x14ac:dyDescent="0.25">
      <c r="P45599" s="121"/>
      <c r="R45599" s="121"/>
      <c r="T45599" s="121"/>
      <c r="V45599" s="121"/>
      <c r="X45599" s="121"/>
      <c r="Z45599" s="121"/>
    </row>
    <row r="45600" spans="16:26" x14ac:dyDescent="0.25">
      <c r="P45600" s="121"/>
      <c r="R45600" s="121"/>
      <c r="T45600" s="121"/>
      <c r="V45600" s="121"/>
      <c r="X45600" s="121"/>
      <c r="Z45600" s="121"/>
    </row>
    <row r="45601" spans="16:26" x14ac:dyDescent="0.25">
      <c r="P45601" s="122"/>
      <c r="R45601" s="122"/>
      <c r="T45601" s="122"/>
      <c r="V45601" s="122"/>
      <c r="X45601" s="122"/>
      <c r="Z45601" s="122"/>
    </row>
    <row r="45602" spans="16:26" x14ac:dyDescent="0.25">
      <c r="P45602" s="118"/>
      <c r="R45602" s="118"/>
      <c r="T45602" s="118"/>
      <c r="V45602" s="118"/>
      <c r="X45602" s="118"/>
      <c r="Z45602" s="118"/>
    </row>
    <row r="45603" spans="16:26" x14ac:dyDescent="0.25">
      <c r="P45603" s="119"/>
      <c r="R45603" s="119"/>
      <c r="T45603" s="119"/>
      <c r="V45603" s="119"/>
      <c r="X45603" s="119"/>
      <c r="Z45603" s="119"/>
    </row>
    <row r="45604" spans="16:26" x14ac:dyDescent="0.25">
      <c r="P45604" s="119"/>
      <c r="R45604" s="119"/>
      <c r="T45604" s="119"/>
      <c r="V45604" s="119"/>
      <c r="X45604" s="119"/>
      <c r="Z45604" s="119"/>
    </row>
    <row r="45605" spans="16:26" x14ac:dyDescent="0.25">
      <c r="P45605" s="120"/>
      <c r="R45605" s="120"/>
      <c r="T45605" s="120"/>
      <c r="V45605" s="120"/>
      <c r="X45605" s="120"/>
      <c r="Z45605" s="120"/>
    </row>
    <row r="45606" spans="16:26" x14ac:dyDescent="0.25">
      <c r="P45606" s="119"/>
      <c r="R45606" s="119"/>
      <c r="T45606" s="119"/>
      <c r="V45606" s="119"/>
      <c r="X45606" s="119"/>
      <c r="Z45606" s="119"/>
    </row>
    <row r="45607" spans="16:26" x14ac:dyDescent="0.25">
      <c r="P45607" s="119"/>
      <c r="R45607" s="119"/>
      <c r="T45607" s="119"/>
      <c r="V45607" s="119"/>
      <c r="X45607" s="119"/>
      <c r="Z45607" s="119"/>
    </row>
    <row r="45608" spans="16:26" x14ac:dyDescent="0.25">
      <c r="P45608" s="120"/>
      <c r="R45608" s="120"/>
      <c r="T45608" s="120"/>
      <c r="V45608" s="120"/>
      <c r="X45608" s="120"/>
      <c r="Z45608" s="120"/>
    </row>
    <row r="45609" spans="16:26" x14ac:dyDescent="0.25">
      <c r="P45609" s="119"/>
      <c r="R45609" s="119"/>
      <c r="T45609" s="119"/>
      <c r="V45609" s="119"/>
      <c r="X45609" s="119"/>
      <c r="Z45609" s="119"/>
    </row>
    <row r="45610" spans="16:26" x14ac:dyDescent="0.25">
      <c r="P45610" s="120"/>
      <c r="R45610" s="120"/>
      <c r="T45610" s="120"/>
      <c r="V45610" s="120"/>
      <c r="X45610" s="120"/>
      <c r="Z45610" s="120"/>
    </row>
    <row r="45611" spans="16:26" x14ac:dyDescent="0.25">
      <c r="P45611" s="119"/>
      <c r="R45611" s="119"/>
      <c r="T45611" s="119"/>
      <c r="V45611" s="119"/>
      <c r="X45611" s="119"/>
      <c r="Z45611" s="119"/>
    </row>
    <row r="45612" spans="16:26" x14ac:dyDescent="0.25">
      <c r="P45612" s="119"/>
      <c r="R45612" s="119"/>
      <c r="T45612" s="119"/>
      <c r="V45612" s="119"/>
      <c r="X45612" s="119"/>
      <c r="Z45612" s="119"/>
    </row>
    <row r="45613" spans="16:26" x14ac:dyDescent="0.25">
      <c r="P45613" s="119"/>
      <c r="R45613" s="119"/>
      <c r="T45613" s="119"/>
      <c r="V45613" s="119"/>
      <c r="X45613" s="119"/>
      <c r="Z45613" s="119"/>
    </row>
    <row r="45614" spans="16:26" x14ac:dyDescent="0.25">
      <c r="P45614" s="121"/>
      <c r="R45614" s="121"/>
      <c r="T45614" s="121"/>
      <c r="V45614" s="121"/>
      <c r="X45614" s="121"/>
      <c r="Z45614" s="121"/>
    </row>
    <row r="45615" spans="16:26" x14ac:dyDescent="0.25">
      <c r="P45615" s="121"/>
      <c r="R45615" s="121"/>
      <c r="T45615" s="121"/>
      <c r="V45615" s="121"/>
      <c r="X45615" s="121"/>
      <c r="Z45615" s="121"/>
    </row>
    <row r="45616" spans="16:26" x14ac:dyDescent="0.25">
      <c r="P45616" s="121"/>
      <c r="R45616" s="121"/>
      <c r="T45616" s="121"/>
      <c r="V45616" s="121"/>
      <c r="X45616" s="121"/>
      <c r="Z45616" s="121"/>
    </row>
    <row r="45617" spans="16:26" x14ac:dyDescent="0.25">
      <c r="P45617" s="121"/>
      <c r="R45617" s="121"/>
      <c r="T45617" s="121"/>
      <c r="V45617" s="121"/>
      <c r="X45617" s="121"/>
      <c r="Z45617" s="121"/>
    </row>
    <row r="45618" spans="16:26" x14ac:dyDescent="0.25">
      <c r="P45618" s="122"/>
      <c r="R45618" s="122"/>
      <c r="T45618" s="122"/>
      <c r="V45618" s="122"/>
      <c r="X45618" s="122"/>
      <c r="Z45618" s="122"/>
    </row>
    <row r="45619" spans="16:26" x14ac:dyDescent="0.25">
      <c r="P45619" s="118"/>
      <c r="R45619" s="118"/>
      <c r="T45619" s="118"/>
      <c r="V45619" s="118"/>
      <c r="X45619" s="118"/>
      <c r="Z45619" s="118"/>
    </row>
    <row r="45620" spans="16:26" x14ac:dyDescent="0.25">
      <c r="P45620" s="119"/>
      <c r="R45620" s="119"/>
      <c r="T45620" s="119"/>
      <c r="V45620" s="119"/>
      <c r="X45620" s="119"/>
      <c r="Z45620" s="119"/>
    </row>
    <row r="45621" spans="16:26" x14ac:dyDescent="0.25">
      <c r="P45621" s="119"/>
      <c r="R45621" s="119"/>
      <c r="T45621" s="119"/>
      <c r="V45621" s="119"/>
      <c r="X45621" s="119"/>
      <c r="Z45621" s="119"/>
    </row>
    <row r="45622" spans="16:26" x14ac:dyDescent="0.25">
      <c r="P45622" s="120"/>
      <c r="R45622" s="120"/>
      <c r="T45622" s="120"/>
      <c r="V45622" s="120"/>
      <c r="X45622" s="120"/>
      <c r="Z45622" s="120"/>
    </row>
    <row r="45623" spans="16:26" x14ac:dyDescent="0.25">
      <c r="P45623" s="119"/>
      <c r="R45623" s="119"/>
      <c r="T45623" s="119"/>
      <c r="V45623" s="119"/>
      <c r="X45623" s="119"/>
      <c r="Z45623" s="119"/>
    </row>
    <row r="45624" spans="16:26" x14ac:dyDescent="0.25">
      <c r="P45624" s="119"/>
      <c r="R45624" s="119"/>
      <c r="T45624" s="119"/>
      <c r="V45624" s="119"/>
      <c r="X45624" s="119"/>
      <c r="Z45624" s="119"/>
    </row>
    <row r="45625" spans="16:26" x14ac:dyDescent="0.25">
      <c r="P45625" s="120"/>
      <c r="R45625" s="120"/>
      <c r="T45625" s="120"/>
      <c r="V45625" s="120"/>
      <c r="X45625" s="120"/>
      <c r="Z45625" s="120"/>
    </row>
    <row r="45626" spans="16:26" x14ac:dyDescent="0.25">
      <c r="P45626" s="119"/>
      <c r="R45626" s="119"/>
      <c r="T45626" s="119"/>
      <c r="V45626" s="119"/>
      <c r="X45626" s="119"/>
      <c r="Z45626" s="119"/>
    </row>
    <row r="45627" spans="16:26" x14ac:dyDescent="0.25">
      <c r="P45627" s="120"/>
      <c r="R45627" s="120"/>
      <c r="T45627" s="120"/>
      <c r="V45627" s="120"/>
      <c r="X45627" s="120"/>
      <c r="Z45627" s="120"/>
    </row>
    <row r="45628" spans="16:26" x14ac:dyDescent="0.25">
      <c r="P45628" s="119"/>
      <c r="R45628" s="119"/>
      <c r="T45628" s="119"/>
      <c r="V45628" s="119"/>
      <c r="X45628" s="119"/>
      <c r="Z45628" s="119"/>
    </row>
    <row r="45629" spans="16:26" x14ac:dyDescent="0.25">
      <c r="P45629" s="119"/>
      <c r="R45629" s="119"/>
      <c r="T45629" s="119"/>
      <c r="V45629" s="119"/>
      <c r="X45629" s="119"/>
      <c r="Z45629" s="119"/>
    </row>
    <row r="45630" spans="16:26" x14ac:dyDescent="0.25">
      <c r="P45630" s="119"/>
      <c r="R45630" s="119"/>
      <c r="T45630" s="119"/>
      <c r="V45630" s="119"/>
      <c r="X45630" s="119"/>
      <c r="Z45630" s="119"/>
    </row>
    <row r="45631" spans="16:26" x14ac:dyDescent="0.25">
      <c r="P45631" s="121"/>
      <c r="R45631" s="121"/>
      <c r="T45631" s="121"/>
      <c r="V45631" s="121"/>
      <c r="X45631" s="121"/>
      <c r="Z45631" s="121"/>
    </row>
    <row r="45632" spans="16:26" x14ac:dyDescent="0.25">
      <c r="P45632" s="121"/>
      <c r="R45632" s="121"/>
      <c r="T45632" s="121"/>
      <c r="V45632" s="121"/>
      <c r="X45632" s="121"/>
      <c r="Z45632" s="121"/>
    </row>
    <row r="45633" spans="16:26" x14ac:dyDescent="0.25">
      <c r="P45633" s="121"/>
      <c r="R45633" s="121"/>
      <c r="T45633" s="121"/>
      <c r="V45633" s="121"/>
      <c r="X45633" s="121"/>
      <c r="Z45633" s="121"/>
    </row>
    <row r="45634" spans="16:26" x14ac:dyDescent="0.25">
      <c r="P45634" s="121"/>
      <c r="R45634" s="121"/>
      <c r="T45634" s="121"/>
      <c r="V45634" s="121"/>
      <c r="X45634" s="121"/>
      <c r="Z45634" s="121"/>
    </row>
    <row r="45635" spans="16:26" x14ac:dyDescent="0.25">
      <c r="P45635" s="122"/>
      <c r="R45635" s="122"/>
      <c r="T45635" s="122"/>
      <c r="V45635" s="122"/>
      <c r="X45635" s="122"/>
      <c r="Z45635" s="122"/>
    </row>
    <row r="45636" spans="16:26" x14ac:dyDescent="0.25">
      <c r="P45636" s="118"/>
      <c r="R45636" s="118"/>
      <c r="T45636" s="118"/>
      <c r="V45636" s="118"/>
      <c r="X45636" s="118"/>
      <c r="Z45636" s="118"/>
    </row>
    <row r="45637" spans="16:26" x14ac:dyDescent="0.25">
      <c r="P45637" s="119"/>
      <c r="R45637" s="119"/>
      <c r="T45637" s="119"/>
      <c r="V45637" s="119"/>
      <c r="X45637" s="119"/>
      <c r="Z45637" s="119"/>
    </row>
    <row r="45638" spans="16:26" x14ac:dyDescent="0.25">
      <c r="P45638" s="119"/>
      <c r="R45638" s="119"/>
      <c r="T45638" s="119"/>
      <c r="V45638" s="119"/>
      <c r="X45638" s="119"/>
      <c r="Z45638" s="119"/>
    </row>
    <row r="45639" spans="16:26" x14ac:dyDescent="0.25">
      <c r="P45639" s="120"/>
      <c r="R45639" s="120"/>
      <c r="T45639" s="120"/>
      <c r="V45639" s="120"/>
      <c r="X45639" s="120"/>
      <c r="Z45639" s="120"/>
    </row>
    <row r="45640" spans="16:26" x14ac:dyDescent="0.25">
      <c r="P45640" s="119"/>
      <c r="R45640" s="119"/>
      <c r="T45640" s="119"/>
      <c r="V45640" s="119"/>
      <c r="X45640" s="119"/>
      <c r="Z45640" s="119"/>
    </row>
    <row r="45641" spans="16:26" x14ac:dyDescent="0.25">
      <c r="P45641" s="119"/>
      <c r="R45641" s="119"/>
      <c r="T45641" s="119"/>
      <c r="V45641" s="119"/>
      <c r="X45641" s="119"/>
      <c r="Z45641" s="119"/>
    </row>
    <row r="45642" spans="16:26" x14ac:dyDescent="0.25">
      <c r="P45642" s="120"/>
      <c r="R45642" s="120"/>
      <c r="T45642" s="120"/>
      <c r="V45642" s="120"/>
      <c r="X45642" s="120"/>
      <c r="Z45642" s="120"/>
    </row>
    <row r="45643" spans="16:26" x14ac:dyDescent="0.25">
      <c r="P45643" s="119"/>
      <c r="R45643" s="119"/>
      <c r="T45643" s="119"/>
      <c r="V45643" s="119"/>
      <c r="X45643" s="119"/>
      <c r="Z45643" s="119"/>
    </row>
    <row r="45644" spans="16:26" x14ac:dyDescent="0.25">
      <c r="P45644" s="120"/>
      <c r="R45644" s="120"/>
      <c r="T45644" s="120"/>
      <c r="V45644" s="120"/>
      <c r="X45644" s="120"/>
      <c r="Z45644" s="120"/>
    </row>
    <row r="45645" spans="16:26" x14ac:dyDescent="0.25">
      <c r="P45645" s="119"/>
      <c r="R45645" s="119"/>
      <c r="T45645" s="119"/>
      <c r="V45645" s="119"/>
      <c r="X45645" s="119"/>
      <c r="Z45645" s="119"/>
    </row>
    <row r="45646" spans="16:26" x14ac:dyDescent="0.25">
      <c r="P45646" s="119"/>
      <c r="R45646" s="119"/>
      <c r="T45646" s="119"/>
      <c r="V45646" s="119"/>
      <c r="X45646" s="119"/>
      <c r="Z45646" s="119"/>
    </row>
    <row r="45647" spans="16:26" x14ac:dyDescent="0.25">
      <c r="P45647" s="119"/>
      <c r="R45647" s="119"/>
      <c r="T45647" s="119"/>
      <c r="V45647" s="119"/>
      <c r="X45647" s="119"/>
      <c r="Z45647" s="119"/>
    </row>
    <row r="45648" spans="16:26" x14ac:dyDescent="0.25">
      <c r="P45648" s="121"/>
      <c r="R45648" s="121"/>
      <c r="T45648" s="121"/>
      <c r="V45648" s="121"/>
      <c r="X45648" s="121"/>
      <c r="Z45648" s="121"/>
    </row>
    <row r="45649" spans="16:26" x14ac:dyDescent="0.25">
      <c r="P45649" s="121"/>
      <c r="R45649" s="121"/>
      <c r="T45649" s="121"/>
      <c r="V45649" s="121"/>
      <c r="X45649" s="121"/>
      <c r="Z45649" s="121"/>
    </row>
    <row r="45650" spans="16:26" x14ac:dyDescent="0.25">
      <c r="P45650" s="121"/>
      <c r="R45650" s="121"/>
      <c r="T45650" s="121"/>
      <c r="V45650" s="121"/>
      <c r="X45650" s="121"/>
      <c r="Z45650" s="121"/>
    </row>
    <row r="45651" spans="16:26" x14ac:dyDescent="0.25">
      <c r="P45651" s="121"/>
      <c r="R45651" s="121"/>
      <c r="T45651" s="121"/>
      <c r="V45651" s="121"/>
      <c r="X45651" s="121"/>
      <c r="Z45651" s="121"/>
    </row>
    <row r="45652" spans="16:26" x14ac:dyDescent="0.25">
      <c r="P45652" s="122"/>
      <c r="R45652" s="122"/>
      <c r="T45652" s="122"/>
      <c r="V45652" s="122"/>
      <c r="X45652" s="122"/>
      <c r="Z45652" s="122"/>
    </row>
    <row r="45653" spans="16:26" x14ac:dyDescent="0.25">
      <c r="P45653" s="118"/>
      <c r="R45653" s="118"/>
      <c r="T45653" s="118"/>
      <c r="V45653" s="118"/>
      <c r="X45653" s="118"/>
      <c r="Z45653" s="118"/>
    </row>
    <row r="45654" spans="16:26" x14ac:dyDescent="0.25">
      <c r="P45654" s="119"/>
      <c r="R45654" s="119"/>
      <c r="T45654" s="119"/>
      <c r="V45654" s="119"/>
      <c r="X45654" s="119"/>
      <c r="Z45654" s="119"/>
    </row>
    <row r="45655" spans="16:26" x14ac:dyDescent="0.25">
      <c r="P45655" s="119"/>
      <c r="R45655" s="119"/>
      <c r="T45655" s="119"/>
      <c r="V45655" s="119"/>
      <c r="X45655" s="119"/>
      <c r="Z45655" s="119"/>
    </row>
    <row r="45656" spans="16:26" x14ac:dyDescent="0.25">
      <c r="P45656" s="120"/>
      <c r="R45656" s="120"/>
      <c r="T45656" s="120"/>
      <c r="V45656" s="120"/>
      <c r="X45656" s="120"/>
      <c r="Z45656" s="120"/>
    </row>
    <row r="45657" spans="16:26" x14ac:dyDescent="0.25">
      <c r="P45657" s="119"/>
      <c r="R45657" s="119"/>
      <c r="T45657" s="119"/>
      <c r="V45657" s="119"/>
      <c r="X45657" s="119"/>
      <c r="Z45657" s="119"/>
    </row>
    <row r="45658" spans="16:26" x14ac:dyDescent="0.25">
      <c r="P45658" s="119"/>
      <c r="R45658" s="119"/>
      <c r="T45658" s="119"/>
      <c r="V45658" s="119"/>
      <c r="X45658" s="119"/>
      <c r="Z45658" s="119"/>
    </row>
    <row r="45659" spans="16:26" x14ac:dyDescent="0.25">
      <c r="P45659" s="120"/>
      <c r="R45659" s="120"/>
      <c r="T45659" s="120"/>
      <c r="V45659" s="120"/>
      <c r="X45659" s="120"/>
      <c r="Z45659" s="120"/>
    </row>
    <row r="45660" spans="16:26" x14ac:dyDescent="0.25">
      <c r="P45660" s="119"/>
      <c r="R45660" s="119"/>
      <c r="T45660" s="119"/>
      <c r="V45660" s="119"/>
      <c r="X45660" s="119"/>
      <c r="Z45660" s="119"/>
    </row>
    <row r="45661" spans="16:26" x14ac:dyDescent="0.25">
      <c r="P45661" s="120"/>
      <c r="R45661" s="120"/>
      <c r="T45661" s="120"/>
      <c r="V45661" s="120"/>
      <c r="X45661" s="120"/>
      <c r="Z45661" s="120"/>
    </row>
    <row r="45662" spans="16:26" x14ac:dyDescent="0.25">
      <c r="P45662" s="119"/>
      <c r="R45662" s="119"/>
      <c r="T45662" s="119"/>
      <c r="V45662" s="119"/>
      <c r="X45662" s="119"/>
      <c r="Z45662" s="119"/>
    </row>
    <row r="45663" spans="16:26" x14ac:dyDescent="0.25">
      <c r="P45663" s="119"/>
      <c r="R45663" s="119"/>
      <c r="T45663" s="119"/>
      <c r="V45663" s="119"/>
      <c r="X45663" s="119"/>
      <c r="Z45663" s="119"/>
    </row>
    <row r="45664" spans="16:26" x14ac:dyDescent="0.25">
      <c r="P45664" s="119"/>
      <c r="R45664" s="119"/>
      <c r="T45664" s="119"/>
      <c r="V45664" s="119"/>
      <c r="X45664" s="119"/>
      <c r="Z45664" s="119"/>
    </row>
    <row r="45665" spans="16:26" x14ac:dyDescent="0.25">
      <c r="P45665" s="121"/>
      <c r="R45665" s="121"/>
      <c r="T45665" s="121"/>
      <c r="V45665" s="121"/>
      <c r="X45665" s="121"/>
      <c r="Z45665" s="121"/>
    </row>
    <row r="45666" spans="16:26" x14ac:dyDescent="0.25">
      <c r="P45666" s="121"/>
      <c r="R45666" s="121"/>
      <c r="T45666" s="121"/>
      <c r="V45666" s="121"/>
      <c r="X45666" s="121"/>
      <c r="Z45666" s="121"/>
    </row>
    <row r="45667" spans="16:26" x14ac:dyDescent="0.25">
      <c r="P45667" s="121"/>
      <c r="R45667" s="121"/>
      <c r="T45667" s="121"/>
      <c r="V45667" s="121"/>
      <c r="X45667" s="121"/>
      <c r="Z45667" s="121"/>
    </row>
    <row r="45668" spans="16:26" x14ac:dyDescent="0.25">
      <c r="P45668" s="121"/>
      <c r="R45668" s="121"/>
      <c r="T45668" s="121"/>
      <c r="V45668" s="121"/>
      <c r="X45668" s="121"/>
      <c r="Z45668" s="121"/>
    </row>
    <row r="45669" spans="16:26" x14ac:dyDescent="0.25">
      <c r="P45669" s="122"/>
      <c r="R45669" s="122"/>
      <c r="T45669" s="122"/>
      <c r="V45669" s="122"/>
      <c r="X45669" s="122"/>
      <c r="Z45669" s="122"/>
    </row>
    <row r="45670" spans="16:26" x14ac:dyDescent="0.25">
      <c r="P45670" s="118"/>
      <c r="R45670" s="118"/>
      <c r="T45670" s="118"/>
      <c r="V45670" s="118"/>
      <c r="X45670" s="118"/>
      <c r="Z45670" s="118"/>
    </row>
    <row r="45671" spans="16:26" x14ac:dyDescent="0.25">
      <c r="P45671" s="119"/>
      <c r="R45671" s="119"/>
      <c r="T45671" s="119"/>
      <c r="V45671" s="119"/>
      <c r="X45671" s="119"/>
      <c r="Z45671" s="119"/>
    </row>
    <row r="45672" spans="16:26" x14ac:dyDescent="0.25">
      <c r="P45672" s="119"/>
      <c r="R45672" s="119"/>
      <c r="T45672" s="119"/>
      <c r="V45672" s="119"/>
      <c r="X45672" s="119"/>
      <c r="Z45672" s="119"/>
    </row>
    <row r="45673" spans="16:26" x14ac:dyDescent="0.25">
      <c r="P45673" s="120"/>
      <c r="R45673" s="120"/>
      <c r="T45673" s="120"/>
      <c r="V45673" s="120"/>
      <c r="X45673" s="120"/>
      <c r="Z45673" s="120"/>
    </row>
    <row r="45674" spans="16:26" x14ac:dyDescent="0.25">
      <c r="P45674" s="119"/>
      <c r="R45674" s="119"/>
      <c r="T45674" s="119"/>
      <c r="V45674" s="119"/>
      <c r="X45674" s="119"/>
      <c r="Z45674" s="119"/>
    </row>
    <row r="45675" spans="16:26" x14ac:dyDescent="0.25">
      <c r="P45675" s="119"/>
      <c r="R45675" s="119"/>
      <c r="T45675" s="119"/>
      <c r="V45675" s="119"/>
      <c r="X45675" s="119"/>
      <c r="Z45675" s="119"/>
    </row>
    <row r="45676" spans="16:26" x14ac:dyDescent="0.25">
      <c r="P45676" s="120"/>
      <c r="R45676" s="120"/>
      <c r="T45676" s="120"/>
      <c r="V45676" s="120"/>
      <c r="X45676" s="120"/>
      <c r="Z45676" s="120"/>
    </row>
    <row r="45677" spans="16:26" x14ac:dyDescent="0.25">
      <c r="P45677" s="119"/>
      <c r="R45677" s="119"/>
      <c r="T45677" s="119"/>
      <c r="V45677" s="119"/>
      <c r="X45677" s="119"/>
      <c r="Z45677" s="119"/>
    </row>
    <row r="45678" spans="16:26" x14ac:dyDescent="0.25">
      <c r="P45678" s="120"/>
      <c r="R45678" s="120"/>
      <c r="T45678" s="120"/>
      <c r="V45678" s="120"/>
      <c r="X45678" s="120"/>
      <c r="Z45678" s="120"/>
    </row>
    <row r="45679" spans="16:26" x14ac:dyDescent="0.25">
      <c r="P45679" s="119"/>
      <c r="R45679" s="119"/>
      <c r="T45679" s="119"/>
      <c r="V45679" s="119"/>
      <c r="X45679" s="119"/>
      <c r="Z45679" s="119"/>
    </row>
    <row r="45680" spans="16:26" x14ac:dyDescent="0.25">
      <c r="P45680" s="119"/>
      <c r="R45680" s="119"/>
      <c r="T45680" s="119"/>
      <c r="V45680" s="119"/>
      <c r="X45680" s="119"/>
      <c r="Z45680" s="119"/>
    </row>
    <row r="45681" spans="16:26" x14ac:dyDescent="0.25">
      <c r="P45681" s="119"/>
      <c r="R45681" s="119"/>
      <c r="T45681" s="119"/>
      <c r="V45681" s="119"/>
      <c r="X45681" s="119"/>
      <c r="Z45681" s="119"/>
    </row>
    <row r="45682" spans="16:26" x14ac:dyDescent="0.25">
      <c r="P45682" s="121"/>
      <c r="R45682" s="121"/>
      <c r="T45682" s="121"/>
      <c r="V45682" s="121"/>
      <c r="X45682" s="121"/>
      <c r="Z45682" s="121"/>
    </row>
    <row r="45683" spans="16:26" x14ac:dyDescent="0.25">
      <c r="P45683" s="121"/>
      <c r="R45683" s="121"/>
      <c r="T45683" s="121"/>
      <c r="V45683" s="121"/>
      <c r="X45683" s="121"/>
      <c r="Z45683" s="121"/>
    </row>
    <row r="45684" spans="16:26" x14ac:dyDescent="0.25">
      <c r="P45684" s="121"/>
      <c r="R45684" s="121"/>
      <c r="T45684" s="121"/>
      <c r="V45684" s="121"/>
      <c r="X45684" s="121"/>
      <c r="Z45684" s="121"/>
    </row>
    <row r="45685" spans="16:26" x14ac:dyDescent="0.25">
      <c r="P45685" s="121"/>
      <c r="R45685" s="121"/>
      <c r="T45685" s="121"/>
      <c r="V45685" s="121"/>
      <c r="X45685" s="121"/>
      <c r="Z45685" s="121"/>
    </row>
    <row r="45686" spans="16:26" x14ac:dyDescent="0.25">
      <c r="P45686" s="122"/>
      <c r="R45686" s="122"/>
      <c r="T45686" s="122"/>
      <c r="V45686" s="122"/>
      <c r="X45686" s="122"/>
      <c r="Z45686" s="122"/>
    </row>
    <row r="45687" spans="16:26" x14ac:dyDescent="0.25">
      <c r="P45687" s="118"/>
      <c r="R45687" s="118"/>
      <c r="T45687" s="118"/>
      <c r="V45687" s="118"/>
      <c r="X45687" s="118"/>
      <c r="Z45687" s="118"/>
    </row>
    <row r="45688" spans="16:26" x14ac:dyDescent="0.25">
      <c r="P45688" s="119"/>
      <c r="R45688" s="119"/>
      <c r="T45688" s="119"/>
      <c r="V45688" s="119"/>
      <c r="X45688" s="119"/>
      <c r="Z45688" s="119"/>
    </row>
    <row r="45689" spans="16:26" x14ac:dyDescent="0.25">
      <c r="P45689" s="119"/>
      <c r="R45689" s="119"/>
      <c r="T45689" s="119"/>
      <c r="V45689" s="119"/>
      <c r="X45689" s="119"/>
      <c r="Z45689" s="119"/>
    </row>
    <row r="45690" spans="16:26" x14ac:dyDescent="0.25">
      <c r="P45690" s="120"/>
      <c r="R45690" s="120"/>
      <c r="T45690" s="120"/>
      <c r="V45690" s="120"/>
      <c r="X45690" s="120"/>
      <c r="Z45690" s="120"/>
    </row>
    <row r="45691" spans="16:26" x14ac:dyDescent="0.25">
      <c r="P45691" s="119"/>
      <c r="R45691" s="119"/>
      <c r="T45691" s="119"/>
      <c r="V45691" s="119"/>
      <c r="X45691" s="119"/>
      <c r="Z45691" s="119"/>
    </row>
    <row r="45692" spans="16:26" x14ac:dyDescent="0.25">
      <c r="P45692" s="119"/>
      <c r="R45692" s="119"/>
      <c r="T45692" s="119"/>
      <c r="V45692" s="119"/>
      <c r="X45692" s="119"/>
      <c r="Z45692" s="119"/>
    </row>
    <row r="45693" spans="16:26" x14ac:dyDescent="0.25">
      <c r="P45693" s="120"/>
      <c r="R45693" s="120"/>
      <c r="T45693" s="120"/>
      <c r="V45693" s="120"/>
      <c r="X45693" s="120"/>
      <c r="Z45693" s="120"/>
    </row>
    <row r="45694" spans="16:26" x14ac:dyDescent="0.25">
      <c r="P45694" s="119"/>
      <c r="R45694" s="119"/>
      <c r="T45694" s="119"/>
      <c r="V45694" s="119"/>
      <c r="X45694" s="119"/>
      <c r="Z45694" s="119"/>
    </row>
    <row r="45695" spans="16:26" x14ac:dyDescent="0.25">
      <c r="P45695" s="120"/>
      <c r="R45695" s="120"/>
      <c r="T45695" s="120"/>
      <c r="V45695" s="120"/>
      <c r="X45695" s="120"/>
      <c r="Z45695" s="120"/>
    </row>
    <row r="45696" spans="16:26" x14ac:dyDescent="0.25">
      <c r="P45696" s="119"/>
      <c r="R45696" s="119"/>
      <c r="T45696" s="119"/>
      <c r="V45696" s="119"/>
      <c r="X45696" s="119"/>
      <c r="Z45696" s="119"/>
    </row>
    <row r="45697" spans="16:26" x14ac:dyDescent="0.25">
      <c r="P45697" s="119"/>
      <c r="R45697" s="119"/>
      <c r="T45697" s="119"/>
      <c r="V45697" s="119"/>
      <c r="X45697" s="119"/>
      <c r="Z45697" s="119"/>
    </row>
    <row r="45698" spans="16:26" x14ac:dyDescent="0.25">
      <c r="P45698" s="119"/>
      <c r="R45698" s="119"/>
      <c r="T45698" s="119"/>
      <c r="V45698" s="119"/>
      <c r="X45698" s="119"/>
      <c r="Z45698" s="119"/>
    </row>
    <row r="45699" spans="16:26" x14ac:dyDescent="0.25">
      <c r="P45699" s="121"/>
      <c r="R45699" s="121"/>
      <c r="T45699" s="121"/>
      <c r="V45699" s="121"/>
      <c r="X45699" s="121"/>
      <c r="Z45699" s="121"/>
    </row>
    <row r="45700" spans="16:26" x14ac:dyDescent="0.25">
      <c r="P45700" s="121"/>
      <c r="R45700" s="121"/>
      <c r="T45700" s="121"/>
      <c r="V45700" s="121"/>
      <c r="X45700" s="121"/>
      <c r="Z45700" s="121"/>
    </row>
    <row r="45701" spans="16:26" x14ac:dyDescent="0.25">
      <c r="P45701" s="121"/>
      <c r="R45701" s="121"/>
      <c r="T45701" s="121"/>
      <c r="V45701" s="121"/>
      <c r="X45701" s="121"/>
      <c r="Z45701" s="121"/>
    </row>
    <row r="45702" spans="16:26" x14ac:dyDescent="0.25">
      <c r="P45702" s="121"/>
      <c r="R45702" s="121"/>
      <c r="T45702" s="121"/>
      <c r="V45702" s="121"/>
      <c r="X45702" s="121"/>
      <c r="Z45702" s="121"/>
    </row>
    <row r="45703" spans="16:26" x14ac:dyDescent="0.25">
      <c r="P45703" s="122"/>
      <c r="R45703" s="122"/>
      <c r="T45703" s="122"/>
      <c r="V45703" s="122"/>
      <c r="X45703" s="122"/>
      <c r="Z45703" s="122"/>
    </row>
    <row r="45704" spans="16:26" x14ac:dyDescent="0.25">
      <c r="P45704" s="118"/>
      <c r="R45704" s="118"/>
      <c r="T45704" s="118"/>
      <c r="V45704" s="118"/>
      <c r="X45704" s="118"/>
      <c r="Z45704" s="118"/>
    </row>
    <row r="45705" spans="16:26" x14ac:dyDescent="0.25">
      <c r="P45705" s="119"/>
      <c r="R45705" s="119"/>
      <c r="T45705" s="119"/>
      <c r="V45705" s="119"/>
      <c r="X45705" s="119"/>
      <c r="Z45705" s="119"/>
    </row>
    <row r="45706" spans="16:26" x14ac:dyDescent="0.25">
      <c r="P45706" s="119"/>
      <c r="R45706" s="119"/>
      <c r="T45706" s="119"/>
      <c r="V45706" s="119"/>
      <c r="X45706" s="119"/>
      <c r="Z45706" s="119"/>
    </row>
    <row r="45707" spans="16:26" x14ac:dyDescent="0.25">
      <c r="P45707" s="120"/>
      <c r="R45707" s="120"/>
      <c r="T45707" s="120"/>
      <c r="V45707" s="120"/>
      <c r="X45707" s="120"/>
      <c r="Z45707" s="120"/>
    </row>
    <row r="45708" spans="16:26" x14ac:dyDescent="0.25">
      <c r="P45708" s="119"/>
      <c r="R45708" s="119"/>
      <c r="T45708" s="119"/>
      <c r="V45708" s="119"/>
      <c r="X45708" s="119"/>
      <c r="Z45708" s="119"/>
    </row>
    <row r="45709" spans="16:26" x14ac:dyDescent="0.25">
      <c r="P45709" s="119"/>
      <c r="R45709" s="119"/>
      <c r="T45709" s="119"/>
      <c r="V45709" s="119"/>
      <c r="X45709" s="119"/>
      <c r="Z45709" s="119"/>
    </row>
    <row r="45710" spans="16:26" x14ac:dyDescent="0.25">
      <c r="P45710" s="120"/>
      <c r="R45710" s="120"/>
      <c r="T45710" s="120"/>
      <c r="V45710" s="120"/>
      <c r="X45710" s="120"/>
      <c r="Z45710" s="120"/>
    </row>
    <row r="45711" spans="16:26" x14ac:dyDescent="0.25">
      <c r="P45711" s="119"/>
      <c r="R45711" s="119"/>
      <c r="T45711" s="119"/>
      <c r="V45711" s="119"/>
      <c r="X45711" s="119"/>
      <c r="Z45711" s="119"/>
    </row>
    <row r="45712" spans="16:26" x14ac:dyDescent="0.25">
      <c r="P45712" s="120"/>
      <c r="R45712" s="120"/>
      <c r="T45712" s="120"/>
      <c r="V45712" s="120"/>
      <c r="X45712" s="120"/>
      <c r="Z45712" s="120"/>
    </row>
    <row r="45713" spans="16:26" x14ac:dyDescent="0.25">
      <c r="P45713" s="119"/>
      <c r="R45713" s="119"/>
      <c r="T45713" s="119"/>
      <c r="V45713" s="119"/>
      <c r="X45713" s="119"/>
      <c r="Z45713" s="119"/>
    </row>
    <row r="45714" spans="16:26" x14ac:dyDescent="0.25">
      <c r="P45714" s="119"/>
      <c r="R45714" s="119"/>
      <c r="T45714" s="119"/>
      <c r="V45714" s="119"/>
      <c r="X45714" s="119"/>
      <c r="Z45714" s="119"/>
    </row>
    <row r="45715" spans="16:26" x14ac:dyDescent="0.25">
      <c r="P45715" s="119"/>
      <c r="R45715" s="119"/>
      <c r="T45715" s="119"/>
      <c r="V45715" s="119"/>
      <c r="X45715" s="119"/>
      <c r="Z45715" s="119"/>
    </row>
    <row r="45716" spans="16:26" x14ac:dyDescent="0.25">
      <c r="P45716" s="121"/>
      <c r="R45716" s="121"/>
      <c r="T45716" s="121"/>
      <c r="V45716" s="121"/>
      <c r="X45716" s="121"/>
      <c r="Z45716" s="121"/>
    </row>
    <row r="45717" spans="16:26" x14ac:dyDescent="0.25">
      <c r="P45717" s="121"/>
      <c r="R45717" s="121"/>
      <c r="T45717" s="121"/>
      <c r="V45717" s="121"/>
      <c r="X45717" s="121"/>
      <c r="Z45717" s="121"/>
    </row>
    <row r="45718" spans="16:26" x14ac:dyDescent="0.25">
      <c r="P45718" s="121"/>
      <c r="R45718" s="121"/>
      <c r="T45718" s="121"/>
      <c r="V45718" s="121"/>
      <c r="X45718" s="121"/>
      <c r="Z45718" s="121"/>
    </row>
    <row r="45719" spans="16:26" x14ac:dyDescent="0.25">
      <c r="P45719" s="121"/>
      <c r="R45719" s="121"/>
      <c r="T45719" s="121"/>
      <c r="V45719" s="121"/>
      <c r="X45719" s="121"/>
      <c r="Z45719" s="121"/>
    </row>
    <row r="45720" spans="16:26" x14ac:dyDescent="0.25">
      <c r="P45720" s="122"/>
      <c r="R45720" s="122"/>
      <c r="T45720" s="122"/>
      <c r="V45720" s="122"/>
      <c r="X45720" s="122"/>
      <c r="Z45720" s="122"/>
    </row>
    <row r="45721" spans="16:26" x14ac:dyDescent="0.25">
      <c r="P45721" s="118"/>
      <c r="R45721" s="118"/>
      <c r="T45721" s="118"/>
      <c r="V45721" s="118"/>
      <c r="X45721" s="118"/>
      <c r="Z45721" s="118"/>
    </row>
    <row r="45722" spans="16:26" x14ac:dyDescent="0.25">
      <c r="P45722" s="119"/>
      <c r="R45722" s="119"/>
      <c r="T45722" s="119"/>
      <c r="V45722" s="119"/>
      <c r="X45722" s="119"/>
      <c r="Z45722" s="119"/>
    </row>
    <row r="45723" spans="16:26" x14ac:dyDescent="0.25">
      <c r="P45723" s="119"/>
      <c r="R45723" s="119"/>
      <c r="T45723" s="119"/>
      <c r="V45723" s="119"/>
      <c r="X45723" s="119"/>
      <c r="Z45723" s="119"/>
    </row>
    <row r="45724" spans="16:26" x14ac:dyDescent="0.25">
      <c r="P45724" s="120"/>
      <c r="R45724" s="120"/>
      <c r="T45724" s="120"/>
      <c r="V45724" s="120"/>
      <c r="X45724" s="120"/>
      <c r="Z45724" s="120"/>
    </row>
    <row r="45725" spans="16:26" x14ac:dyDescent="0.25">
      <c r="P45725" s="119"/>
      <c r="R45725" s="119"/>
      <c r="T45725" s="119"/>
      <c r="V45725" s="119"/>
      <c r="X45725" s="119"/>
      <c r="Z45725" s="119"/>
    </row>
    <row r="45726" spans="16:26" x14ac:dyDescent="0.25">
      <c r="P45726" s="119"/>
      <c r="R45726" s="119"/>
      <c r="T45726" s="119"/>
      <c r="V45726" s="119"/>
      <c r="X45726" s="119"/>
      <c r="Z45726" s="119"/>
    </row>
    <row r="45727" spans="16:26" x14ac:dyDescent="0.25">
      <c r="P45727" s="120"/>
      <c r="R45727" s="120"/>
      <c r="T45727" s="120"/>
      <c r="V45727" s="120"/>
      <c r="X45727" s="120"/>
      <c r="Z45727" s="120"/>
    </row>
    <row r="45728" spans="16:26" x14ac:dyDescent="0.25">
      <c r="P45728" s="119"/>
      <c r="R45728" s="119"/>
      <c r="T45728" s="119"/>
      <c r="V45728" s="119"/>
      <c r="X45728" s="119"/>
      <c r="Z45728" s="119"/>
    </row>
    <row r="45729" spans="16:26" x14ac:dyDescent="0.25">
      <c r="P45729" s="120"/>
      <c r="R45729" s="120"/>
      <c r="T45729" s="120"/>
      <c r="V45729" s="120"/>
      <c r="X45729" s="120"/>
      <c r="Z45729" s="120"/>
    </row>
    <row r="45730" spans="16:26" x14ac:dyDescent="0.25">
      <c r="P45730" s="119"/>
      <c r="R45730" s="119"/>
      <c r="T45730" s="119"/>
      <c r="V45730" s="119"/>
      <c r="X45730" s="119"/>
      <c r="Z45730" s="119"/>
    </row>
    <row r="45731" spans="16:26" x14ac:dyDescent="0.25">
      <c r="P45731" s="119"/>
      <c r="R45731" s="119"/>
      <c r="T45731" s="119"/>
      <c r="V45731" s="119"/>
      <c r="X45731" s="119"/>
      <c r="Z45731" s="119"/>
    </row>
    <row r="45732" spans="16:26" x14ac:dyDescent="0.25">
      <c r="P45732" s="119"/>
      <c r="R45732" s="119"/>
      <c r="T45732" s="119"/>
      <c r="V45732" s="119"/>
      <c r="X45732" s="119"/>
      <c r="Z45732" s="119"/>
    </row>
    <row r="45733" spans="16:26" x14ac:dyDescent="0.25">
      <c r="P45733" s="121"/>
      <c r="R45733" s="121"/>
      <c r="T45733" s="121"/>
      <c r="V45733" s="121"/>
      <c r="X45733" s="121"/>
      <c r="Z45733" s="121"/>
    </row>
    <row r="45734" spans="16:26" x14ac:dyDescent="0.25">
      <c r="P45734" s="121"/>
      <c r="R45734" s="121"/>
      <c r="T45734" s="121"/>
      <c r="V45734" s="121"/>
      <c r="X45734" s="121"/>
      <c r="Z45734" s="121"/>
    </row>
    <row r="45735" spans="16:26" x14ac:dyDescent="0.25">
      <c r="P45735" s="121"/>
      <c r="R45735" s="121"/>
      <c r="T45735" s="121"/>
      <c r="V45735" s="121"/>
      <c r="X45735" s="121"/>
      <c r="Z45735" s="121"/>
    </row>
    <row r="45736" spans="16:26" x14ac:dyDescent="0.25">
      <c r="P45736" s="121"/>
      <c r="R45736" s="121"/>
      <c r="T45736" s="121"/>
      <c r="V45736" s="121"/>
      <c r="X45736" s="121"/>
      <c r="Z45736" s="121"/>
    </row>
    <row r="45737" spans="16:26" x14ac:dyDescent="0.25">
      <c r="P45737" s="122"/>
      <c r="R45737" s="122"/>
      <c r="T45737" s="122"/>
      <c r="V45737" s="122"/>
      <c r="X45737" s="122"/>
      <c r="Z45737" s="122"/>
    </row>
    <row r="45738" spans="16:26" x14ac:dyDescent="0.25">
      <c r="P45738" s="118"/>
      <c r="R45738" s="118"/>
      <c r="T45738" s="118"/>
      <c r="V45738" s="118"/>
      <c r="X45738" s="118"/>
      <c r="Z45738" s="118"/>
    </row>
    <row r="45739" spans="16:26" x14ac:dyDescent="0.25">
      <c r="P45739" s="119"/>
      <c r="R45739" s="119"/>
      <c r="T45739" s="119"/>
      <c r="V45739" s="119"/>
      <c r="X45739" s="119"/>
      <c r="Z45739" s="119"/>
    </row>
    <row r="45740" spans="16:26" x14ac:dyDescent="0.25">
      <c r="P45740" s="119"/>
      <c r="R45740" s="119"/>
      <c r="T45740" s="119"/>
      <c r="V45740" s="119"/>
      <c r="X45740" s="119"/>
      <c r="Z45740" s="119"/>
    </row>
    <row r="45741" spans="16:26" x14ac:dyDescent="0.25">
      <c r="P45741" s="120"/>
      <c r="R45741" s="120"/>
      <c r="T45741" s="120"/>
      <c r="V45741" s="120"/>
      <c r="X45741" s="120"/>
      <c r="Z45741" s="120"/>
    </row>
    <row r="45742" spans="16:26" x14ac:dyDescent="0.25">
      <c r="P45742" s="119"/>
      <c r="R45742" s="119"/>
      <c r="T45742" s="119"/>
      <c r="V45742" s="119"/>
      <c r="X45742" s="119"/>
      <c r="Z45742" s="119"/>
    </row>
    <row r="45743" spans="16:26" x14ac:dyDescent="0.25">
      <c r="P45743" s="119"/>
      <c r="R45743" s="119"/>
      <c r="T45743" s="119"/>
      <c r="V45743" s="119"/>
      <c r="X45743" s="119"/>
      <c r="Z45743" s="119"/>
    </row>
    <row r="45744" spans="16:26" x14ac:dyDescent="0.25">
      <c r="P45744" s="120"/>
      <c r="R45744" s="120"/>
      <c r="T45744" s="120"/>
      <c r="V45744" s="120"/>
      <c r="X45744" s="120"/>
      <c r="Z45744" s="120"/>
    </row>
    <row r="45745" spans="16:26" x14ac:dyDescent="0.25">
      <c r="P45745" s="119"/>
      <c r="R45745" s="119"/>
      <c r="T45745" s="119"/>
      <c r="V45745" s="119"/>
      <c r="X45745" s="119"/>
      <c r="Z45745" s="119"/>
    </row>
    <row r="45746" spans="16:26" x14ac:dyDescent="0.25">
      <c r="P45746" s="120"/>
      <c r="R45746" s="120"/>
      <c r="T45746" s="120"/>
      <c r="V45746" s="120"/>
      <c r="X45746" s="120"/>
      <c r="Z45746" s="120"/>
    </row>
    <row r="45747" spans="16:26" x14ac:dyDescent="0.25">
      <c r="P45747" s="119"/>
      <c r="R45747" s="119"/>
      <c r="T45747" s="119"/>
      <c r="V45747" s="119"/>
      <c r="X45747" s="119"/>
      <c r="Z45747" s="119"/>
    </row>
    <row r="45748" spans="16:26" x14ac:dyDescent="0.25">
      <c r="P45748" s="119"/>
      <c r="R45748" s="119"/>
      <c r="T45748" s="119"/>
      <c r="V45748" s="119"/>
      <c r="X45748" s="119"/>
      <c r="Z45748" s="119"/>
    </row>
    <row r="45749" spans="16:26" x14ac:dyDescent="0.25">
      <c r="P45749" s="119"/>
      <c r="R45749" s="119"/>
      <c r="T45749" s="119"/>
      <c r="V45749" s="119"/>
      <c r="X45749" s="119"/>
      <c r="Z45749" s="119"/>
    </row>
    <row r="45750" spans="16:26" x14ac:dyDescent="0.25">
      <c r="P45750" s="121"/>
      <c r="R45750" s="121"/>
      <c r="T45750" s="121"/>
      <c r="V45750" s="121"/>
      <c r="X45750" s="121"/>
      <c r="Z45750" s="121"/>
    </row>
    <row r="45751" spans="16:26" x14ac:dyDescent="0.25">
      <c r="P45751" s="121"/>
      <c r="R45751" s="121"/>
      <c r="T45751" s="121"/>
      <c r="V45751" s="121"/>
      <c r="X45751" s="121"/>
      <c r="Z45751" s="121"/>
    </row>
    <row r="45752" spans="16:26" x14ac:dyDescent="0.25">
      <c r="P45752" s="121"/>
      <c r="R45752" s="121"/>
      <c r="T45752" s="121"/>
      <c r="V45752" s="121"/>
      <c r="X45752" s="121"/>
      <c r="Z45752" s="121"/>
    </row>
    <row r="45753" spans="16:26" x14ac:dyDescent="0.25">
      <c r="P45753" s="121"/>
      <c r="R45753" s="121"/>
      <c r="T45753" s="121"/>
      <c r="V45753" s="121"/>
      <c r="X45753" s="121"/>
      <c r="Z45753" s="121"/>
    </row>
    <row r="45754" spans="16:26" x14ac:dyDescent="0.25">
      <c r="P45754" s="122"/>
      <c r="R45754" s="122"/>
      <c r="T45754" s="122"/>
      <c r="V45754" s="122"/>
      <c r="X45754" s="122"/>
      <c r="Z45754" s="122"/>
    </row>
    <row r="45755" spans="16:26" x14ac:dyDescent="0.25">
      <c r="P45755" s="118"/>
      <c r="R45755" s="118"/>
      <c r="T45755" s="118"/>
      <c r="V45755" s="118"/>
      <c r="X45755" s="118"/>
      <c r="Z45755" s="118"/>
    </row>
    <row r="45756" spans="16:26" x14ac:dyDescent="0.25">
      <c r="P45756" s="119"/>
      <c r="R45756" s="119"/>
      <c r="T45756" s="119"/>
      <c r="V45756" s="119"/>
      <c r="X45756" s="119"/>
      <c r="Z45756" s="119"/>
    </row>
    <row r="45757" spans="16:26" x14ac:dyDescent="0.25">
      <c r="P45757" s="119"/>
      <c r="R45757" s="119"/>
      <c r="T45757" s="119"/>
      <c r="V45757" s="119"/>
      <c r="X45757" s="119"/>
      <c r="Z45757" s="119"/>
    </row>
    <row r="45758" spans="16:26" x14ac:dyDescent="0.25">
      <c r="P45758" s="120"/>
      <c r="R45758" s="120"/>
      <c r="T45758" s="120"/>
      <c r="V45758" s="120"/>
      <c r="X45758" s="120"/>
      <c r="Z45758" s="120"/>
    </row>
    <row r="45759" spans="16:26" x14ac:dyDescent="0.25">
      <c r="P45759" s="119"/>
      <c r="R45759" s="119"/>
      <c r="T45759" s="119"/>
      <c r="V45759" s="119"/>
      <c r="X45759" s="119"/>
      <c r="Z45759" s="119"/>
    </row>
    <row r="45760" spans="16:26" x14ac:dyDescent="0.25">
      <c r="P45760" s="119"/>
      <c r="R45760" s="119"/>
      <c r="T45760" s="119"/>
      <c r="V45760" s="119"/>
      <c r="X45760" s="119"/>
      <c r="Z45760" s="119"/>
    </row>
    <row r="45761" spans="16:26" x14ac:dyDescent="0.25">
      <c r="P45761" s="120"/>
      <c r="R45761" s="120"/>
      <c r="T45761" s="120"/>
      <c r="V45761" s="120"/>
      <c r="X45761" s="120"/>
      <c r="Z45761" s="120"/>
    </row>
    <row r="45762" spans="16:26" x14ac:dyDescent="0.25">
      <c r="P45762" s="119"/>
      <c r="R45762" s="119"/>
      <c r="T45762" s="119"/>
      <c r="V45762" s="119"/>
      <c r="X45762" s="119"/>
      <c r="Z45762" s="119"/>
    </row>
    <row r="45763" spans="16:26" x14ac:dyDescent="0.25">
      <c r="P45763" s="120"/>
      <c r="R45763" s="120"/>
      <c r="T45763" s="120"/>
      <c r="V45763" s="120"/>
      <c r="X45763" s="120"/>
      <c r="Z45763" s="120"/>
    </row>
    <row r="45764" spans="16:26" x14ac:dyDescent="0.25">
      <c r="P45764" s="119"/>
      <c r="R45764" s="119"/>
      <c r="T45764" s="119"/>
      <c r="V45764" s="119"/>
      <c r="X45764" s="119"/>
      <c r="Z45764" s="119"/>
    </row>
    <row r="45765" spans="16:26" x14ac:dyDescent="0.25">
      <c r="P45765" s="119"/>
      <c r="R45765" s="119"/>
      <c r="T45765" s="119"/>
      <c r="V45765" s="119"/>
      <c r="X45765" s="119"/>
      <c r="Z45765" s="119"/>
    </row>
    <row r="45766" spans="16:26" x14ac:dyDescent="0.25">
      <c r="P45766" s="119"/>
      <c r="R45766" s="119"/>
      <c r="T45766" s="119"/>
      <c r="V45766" s="119"/>
      <c r="X45766" s="119"/>
      <c r="Z45766" s="119"/>
    </row>
    <row r="45767" spans="16:26" x14ac:dyDescent="0.25">
      <c r="P45767" s="121"/>
      <c r="R45767" s="121"/>
      <c r="T45767" s="121"/>
      <c r="V45767" s="121"/>
      <c r="X45767" s="121"/>
      <c r="Z45767" s="121"/>
    </row>
    <row r="45768" spans="16:26" x14ac:dyDescent="0.25">
      <c r="P45768" s="121"/>
      <c r="R45768" s="121"/>
      <c r="T45768" s="121"/>
      <c r="V45768" s="121"/>
      <c r="X45768" s="121"/>
      <c r="Z45768" s="121"/>
    </row>
    <row r="45769" spans="16:26" x14ac:dyDescent="0.25">
      <c r="P45769" s="121"/>
      <c r="R45769" s="121"/>
      <c r="T45769" s="121"/>
      <c r="V45769" s="121"/>
      <c r="X45769" s="121"/>
      <c r="Z45769" s="121"/>
    </row>
    <row r="45770" spans="16:26" x14ac:dyDescent="0.25">
      <c r="P45770" s="121"/>
      <c r="R45770" s="121"/>
      <c r="T45770" s="121"/>
      <c r="V45770" s="121"/>
      <c r="X45770" s="121"/>
      <c r="Z45770" s="121"/>
    </row>
    <row r="45771" spans="16:26" x14ac:dyDescent="0.25">
      <c r="P45771" s="122"/>
      <c r="R45771" s="122"/>
      <c r="T45771" s="122"/>
      <c r="V45771" s="122"/>
      <c r="X45771" s="122"/>
      <c r="Z45771" s="122"/>
    </row>
    <row r="45772" spans="16:26" x14ac:dyDescent="0.25">
      <c r="P45772" s="118"/>
      <c r="R45772" s="118"/>
      <c r="T45772" s="118"/>
      <c r="V45772" s="118"/>
      <c r="X45772" s="118"/>
      <c r="Z45772" s="118"/>
    </row>
    <row r="45773" spans="16:26" x14ac:dyDescent="0.25">
      <c r="P45773" s="119"/>
      <c r="R45773" s="119"/>
      <c r="T45773" s="119"/>
      <c r="V45773" s="119"/>
      <c r="X45773" s="119"/>
      <c r="Z45773" s="119"/>
    </row>
    <row r="45774" spans="16:26" x14ac:dyDescent="0.25">
      <c r="P45774" s="119"/>
      <c r="R45774" s="119"/>
      <c r="T45774" s="119"/>
      <c r="V45774" s="119"/>
      <c r="X45774" s="119"/>
      <c r="Z45774" s="119"/>
    </row>
    <row r="45775" spans="16:26" x14ac:dyDescent="0.25">
      <c r="P45775" s="120"/>
      <c r="R45775" s="120"/>
      <c r="T45775" s="120"/>
      <c r="V45775" s="120"/>
      <c r="X45775" s="120"/>
      <c r="Z45775" s="120"/>
    </row>
    <row r="45776" spans="16:26" x14ac:dyDescent="0.25">
      <c r="P45776" s="119"/>
      <c r="R45776" s="119"/>
      <c r="T45776" s="119"/>
      <c r="V45776" s="119"/>
      <c r="X45776" s="119"/>
      <c r="Z45776" s="119"/>
    </row>
    <row r="45777" spans="16:26" x14ac:dyDescent="0.25">
      <c r="P45777" s="119"/>
      <c r="R45777" s="119"/>
      <c r="T45777" s="119"/>
      <c r="V45777" s="119"/>
      <c r="X45777" s="119"/>
      <c r="Z45777" s="119"/>
    </row>
    <row r="45778" spans="16:26" x14ac:dyDescent="0.25">
      <c r="P45778" s="120"/>
      <c r="R45778" s="120"/>
      <c r="T45778" s="120"/>
      <c r="V45778" s="120"/>
      <c r="X45778" s="120"/>
      <c r="Z45778" s="120"/>
    </row>
    <row r="45779" spans="16:26" x14ac:dyDescent="0.25">
      <c r="P45779" s="119"/>
      <c r="R45779" s="119"/>
      <c r="T45779" s="119"/>
      <c r="V45779" s="119"/>
      <c r="X45779" s="119"/>
      <c r="Z45779" s="119"/>
    </row>
    <row r="45780" spans="16:26" x14ac:dyDescent="0.25">
      <c r="P45780" s="120"/>
      <c r="R45780" s="120"/>
      <c r="T45780" s="120"/>
      <c r="V45780" s="120"/>
      <c r="X45780" s="120"/>
      <c r="Z45780" s="120"/>
    </row>
    <row r="45781" spans="16:26" x14ac:dyDescent="0.25">
      <c r="P45781" s="119"/>
      <c r="R45781" s="119"/>
      <c r="T45781" s="119"/>
      <c r="V45781" s="119"/>
      <c r="X45781" s="119"/>
      <c r="Z45781" s="119"/>
    </row>
    <row r="45782" spans="16:26" x14ac:dyDescent="0.25">
      <c r="P45782" s="119"/>
      <c r="R45782" s="119"/>
      <c r="T45782" s="119"/>
      <c r="V45782" s="119"/>
      <c r="X45782" s="119"/>
      <c r="Z45782" s="119"/>
    </row>
    <row r="45783" spans="16:26" x14ac:dyDescent="0.25">
      <c r="P45783" s="119"/>
      <c r="R45783" s="119"/>
      <c r="T45783" s="119"/>
      <c r="V45783" s="119"/>
      <c r="X45783" s="119"/>
      <c r="Z45783" s="119"/>
    </row>
    <row r="45784" spans="16:26" x14ac:dyDescent="0.25">
      <c r="P45784" s="121"/>
      <c r="R45784" s="121"/>
      <c r="T45784" s="121"/>
      <c r="V45784" s="121"/>
      <c r="X45784" s="121"/>
      <c r="Z45784" s="121"/>
    </row>
    <row r="45785" spans="16:26" x14ac:dyDescent="0.25">
      <c r="P45785" s="121"/>
      <c r="R45785" s="121"/>
      <c r="T45785" s="121"/>
      <c r="V45785" s="121"/>
      <c r="X45785" s="121"/>
      <c r="Z45785" s="121"/>
    </row>
    <row r="45786" spans="16:26" x14ac:dyDescent="0.25">
      <c r="P45786" s="121"/>
      <c r="R45786" s="121"/>
      <c r="T45786" s="121"/>
      <c r="V45786" s="121"/>
      <c r="X45786" s="121"/>
      <c r="Z45786" s="121"/>
    </row>
    <row r="45787" spans="16:26" x14ac:dyDescent="0.25">
      <c r="P45787" s="121"/>
      <c r="R45787" s="121"/>
      <c r="T45787" s="121"/>
      <c r="V45787" s="121"/>
      <c r="X45787" s="121"/>
      <c r="Z45787" s="121"/>
    </row>
    <row r="45788" spans="16:26" x14ac:dyDescent="0.25">
      <c r="P45788" s="122"/>
      <c r="R45788" s="122"/>
      <c r="T45788" s="122"/>
      <c r="V45788" s="122"/>
      <c r="X45788" s="122"/>
      <c r="Z45788" s="122"/>
    </row>
    <row r="45789" spans="16:26" x14ac:dyDescent="0.25">
      <c r="P45789" s="118"/>
      <c r="R45789" s="118"/>
      <c r="T45789" s="118"/>
      <c r="V45789" s="118"/>
      <c r="X45789" s="118"/>
      <c r="Z45789" s="118"/>
    </row>
    <row r="45790" spans="16:26" x14ac:dyDescent="0.25">
      <c r="P45790" s="119"/>
      <c r="R45790" s="119"/>
      <c r="T45790" s="119"/>
      <c r="V45790" s="119"/>
      <c r="X45790" s="119"/>
      <c r="Z45790" s="119"/>
    </row>
    <row r="45791" spans="16:26" x14ac:dyDescent="0.25">
      <c r="P45791" s="119"/>
      <c r="R45791" s="119"/>
      <c r="T45791" s="119"/>
      <c r="V45791" s="119"/>
      <c r="X45791" s="119"/>
      <c r="Z45791" s="119"/>
    </row>
    <row r="45792" spans="16:26" x14ac:dyDescent="0.25">
      <c r="P45792" s="120"/>
      <c r="R45792" s="120"/>
      <c r="T45792" s="120"/>
      <c r="V45792" s="120"/>
      <c r="X45792" s="120"/>
      <c r="Z45792" s="120"/>
    </row>
    <row r="45793" spans="16:26" x14ac:dyDescent="0.25">
      <c r="P45793" s="119"/>
      <c r="R45793" s="119"/>
      <c r="T45793" s="119"/>
      <c r="V45793" s="119"/>
      <c r="X45793" s="119"/>
      <c r="Z45793" s="119"/>
    </row>
    <row r="45794" spans="16:26" x14ac:dyDescent="0.25">
      <c r="P45794" s="119"/>
      <c r="R45794" s="119"/>
      <c r="T45794" s="119"/>
      <c r="V45794" s="119"/>
      <c r="X45794" s="119"/>
      <c r="Z45794" s="119"/>
    </row>
    <row r="45795" spans="16:26" x14ac:dyDescent="0.25">
      <c r="P45795" s="120"/>
      <c r="R45795" s="120"/>
      <c r="T45795" s="120"/>
      <c r="V45795" s="120"/>
      <c r="X45795" s="120"/>
      <c r="Z45795" s="120"/>
    </row>
    <row r="45796" spans="16:26" x14ac:dyDescent="0.25">
      <c r="P45796" s="119"/>
      <c r="R45796" s="119"/>
      <c r="T45796" s="119"/>
      <c r="V45796" s="119"/>
      <c r="X45796" s="119"/>
      <c r="Z45796" s="119"/>
    </row>
    <row r="45797" spans="16:26" x14ac:dyDescent="0.25">
      <c r="P45797" s="120"/>
      <c r="R45797" s="120"/>
      <c r="T45797" s="120"/>
      <c r="V45797" s="120"/>
      <c r="X45797" s="120"/>
      <c r="Z45797" s="120"/>
    </row>
    <row r="45798" spans="16:26" x14ac:dyDescent="0.25">
      <c r="P45798" s="119"/>
      <c r="R45798" s="119"/>
      <c r="T45798" s="119"/>
      <c r="V45798" s="119"/>
      <c r="X45798" s="119"/>
      <c r="Z45798" s="119"/>
    </row>
    <row r="45799" spans="16:26" x14ac:dyDescent="0.25">
      <c r="P45799" s="119"/>
      <c r="R45799" s="119"/>
      <c r="T45799" s="119"/>
      <c r="V45799" s="119"/>
      <c r="X45799" s="119"/>
      <c r="Z45799" s="119"/>
    </row>
    <row r="45800" spans="16:26" x14ac:dyDescent="0.25">
      <c r="P45800" s="119"/>
      <c r="R45800" s="119"/>
      <c r="T45800" s="119"/>
      <c r="V45800" s="119"/>
      <c r="X45800" s="119"/>
      <c r="Z45800" s="119"/>
    </row>
    <row r="45801" spans="16:26" x14ac:dyDescent="0.25">
      <c r="P45801" s="121"/>
      <c r="R45801" s="121"/>
      <c r="T45801" s="121"/>
      <c r="V45801" s="121"/>
      <c r="X45801" s="121"/>
      <c r="Z45801" s="121"/>
    </row>
    <row r="45802" spans="16:26" x14ac:dyDescent="0.25">
      <c r="P45802" s="121"/>
      <c r="R45802" s="121"/>
      <c r="T45802" s="121"/>
      <c r="V45802" s="121"/>
      <c r="X45802" s="121"/>
      <c r="Z45802" s="121"/>
    </row>
    <row r="45803" spans="16:26" x14ac:dyDescent="0.25">
      <c r="P45803" s="121"/>
      <c r="R45803" s="121"/>
      <c r="T45803" s="121"/>
      <c r="V45803" s="121"/>
      <c r="X45803" s="121"/>
      <c r="Z45803" s="121"/>
    </row>
    <row r="45804" spans="16:26" x14ac:dyDescent="0.25">
      <c r="P45804" s="121"/>
      <c r="R45804" s="121"/>
      <c r="T45804" s="121"/>
      <c r="V45804" s="121"/>
      <c r="X45804" s="121"/>
      <c r="Z45804" s="121"/>
    </row>
    <row r="45805" spans="16:26" x14ac:dyDescent="0.25">
      <c r="P45805" s="122"/>
      <c r="R45805" s="122"/>
      <c r="T45805" s="122"/>
      <c r="V45805" s="122"/>
      <c r="X45805" s="122"/>
      <c r="Z45805" s="122"/>
    </row>
    <row r="45806" spans="16:26" x14ac:dyDescent="0.25">
      <c r="P45806" s="118"/>
      <c r="R45806" s="118"/>
      <c r="T45806" s="118"/>
      <c r="V45806" s="118"/>
      <c r="X45806" s="118"/>
      <c r="Z45806" s="118"/>
    </row>
    <row r="45807" spans="16:26" x14ac:dyDescent="0.25">
      <c r="P45807" s="119"/>
      <c r="R45807" s="119"/>
      <c r="T45807" s="119"/>
      <c r="V45807" s="119"/>
      <c r="X45807" s="119"/>
      <c r="Z45807" s="119"/>
    </row>
    <row r="45808" spans="16:26" x14ac:dyDescent="0.25">
      <c r="P45808" s="119"/>
      <c r="R45808" s="119"/>
      <c r="T45808" s="119"/>
      <c r="V45808" s="119"/>
      <c r="X45808" s="119"/>
      <c r="Z45808" s="119"/>
    </row>
    <row r="45809" spans="16:26" x14ac:dyDescent="0.25">
      <c r="P45809" s="120"/>
      <c r="R45809" s="120"/>
      <c r="T45809" s="120"/>
      <c r="V45809" s="120"/>
      <c r="X45809" s="120"/>
      <c r="Z45809" s="120"/>
    </row>
    <row r="45810" spans="16:26" x14ac:dyDescent="0.25">
      <c r="P45810" s="119"/>
      <c r="R45810" s="119"/>
      <c r="T45810" s="119"/>
      <c r="V45810" s="119"/>
      <c r="X45810" s="119"/>
      <c r="Z45810" s="119"/>
    </row>
    <row r="45811" spans="16:26" x14ac:dyDescent="0.25">
      <c r="P45811" s="119"/>
      <c r="R45811" s="119"/>
      <c r="T45811" s="119"/>
      <c r="V45811" s="119"/>
      <c r="X45811" s="119"/>
      <c r="Z45811" s="119"/>
    </row>
    <row r="45812" spans="16:26" x14ac:dyDescent="0.25">
      <c r="P45812" s="120"/>
      <c r="R45812" s="120"/>
      <c r="T45812" s="120"/>
      <c r="V45812" s="120"/>
      <c r="X45812" s="120"/>
      <c r="Z45812" s="120"/>
    </row>
    <row r="45813" spans="16:26" x14ac:dyDescent="0.25">
      <c r="P45813" s="119"/>
      <c r="R45813" s="119"/>
      <c r="T45813" s="119"/>
      <c r="V45813" s="119"/>
      <c r="X45813" s="119"/>
      <c r="Z45813" s="119"/>
    </row>
    <row r="45814" spans="16:26" x14ac:dyDescent="0.25">
      <c r="P45814" s="120"/>
      <c r="R45814" s="120"/>
      <c r="T45814" s="120"/>
      <c r="V45814" s="120"/>
      <c r="X45814" s="120"/>
      <c r="Z45814" s="120"/>
    </row>
    <row r="45815" spans="16:26" x14ac:dyDescent="0.25">
      <c r="P45815" s="119"/>
      <c r="R45815" s="119"/>
      <c r="T45815" s="119"/>
      <c r="V45815" s="119"/>
      <c r="X45815" s="119"/>
      <c r="Z45815" s="119"/>
    </row>
    <row r="45816" spans="16:26" x14ac:dyDescent="0.25">
      <c r="P45816" s="119"/>
      <c r="R45816" s="119"/>
      <c r="T45816" s="119"/>
      <c r="V45816" s="119"/>
      <c r="X45816" s="119"/>
      <c r="Z45816" s="119"/>
    </row>
    <row r="45817" spans="16:26" x14ac:dyDescent="0.25">
      <c r="P45817" s="119"/>
      <c r="R45817" s="119"/>
      <c r="T45817" s="119"/>
      <c r="V45817" s="119"/>
      <c r="X45817" s="119"/>
      <c r="Z45817" s="119"/>
    </row>
    <row r="45818" spans="16:26" x14ac:dyDescent="0.25">
      <c r="P45818" s="121"/>
      <c r="R45818" s="121"/>
      <c r="T45818" s="121"/>
      <c r="V45818" s="121"/>
      <c r="X45818" s="121"/>
      <c r="Z45818" s="121"/>
    </row>
    <row r="45819" spans="16:26" x14ac:dyDescent="0.25">
      <c r="P45819" s="121"/>
      <c r="R45819" s="121"/>
      <c r="T45819" s="121"/>
      <c r="V45819" s="121"/>
      <c r="X45819" s="121"/>
      <c r="Z45819" s="121"/>
    </row>
    <row r="45820" spans="16:26" x14ac:dyDescent="0.25">
      <c r="P45820" s="121"/>
      <c r="R45820" s="121"/>
      <c r="T45820" s="121"/>
      <c r="V45820" s="121"/>
      <c r="X45820" s="121"/>
      <c r="Z45820" s="121"/>
    </row>
    <row r="45821" spans="16:26" x14ac:dyDescent="0.25">
      <c r="P45821" s="121"/>
      <c r="R45821" s="121"/>
      <c r="T45821" s="121"/>
      <c r="V45821" s="121"/>
      <c r="X45821" s="121"/>
      <c r="Z45821" s="121"/>
    </row>
    <row r="45822" spans="16:26" x14ac:dyDescent="0.25">
      <c r="P45822" s="122"/>
      <c r="R45822" s="122"/>
      <c r="T45822" s="122"/>
      <c r="V45822" s="122"/>
      <c r="X45822" s="122"/>
      <c r="Z45822" s="122"/>
    </row>
    <row r="45823" spans="16:26" x14ac:dyDescent="0.25">
      <c r="P45823" s="118"/>
      <c r="R45823" s="118"/>
      <c r="T45823" s="118"/>
      <c r="V45823" s="118"/>
      <c r="X45823" s="118"/>
      <c r="Z45823" s="118"/>
    </row>
    <row r="45824" spans="16:26" x14ac:dyDescent="0.25">
      <c r="P45824" s="119"/>
      <c r="R45824" s="119"/>
      <c r="T45824" s="119"/>
      <c r="V45824" s="119"/>
      <c r="X45824" s="119"/>
      <c r="Z45824" s="119"/>
    </row>
    <row r="45825" spans="16:26" x14ac:dyDescent="0.25">
      <c r="P45825" s="119"/>
      <c r="R45825" s="119"/>
      <c r="T45825" s="119"/>
      <c r="V45825" s="119"/>
      <c r="X45825" s="119"/>
      <c r="Z45825" s="119"/>
    </row>
    <row r="45826" spans="16:26" x14ac:dyDescent="0.25">
      <c r="P45826" s="120"/>
      <c r="R45826" s="120"/>
      <c r="T45826" s="120"/>
      <c r="V45826" s="120"/>
      <c r="X45826" s="120"/>
      <c r="Z45826" s="120"/>
    </row>
    <row r="45827" spans="16:26" x14ac:dyDescent="0.25">
      <c r="P45827" s="119"/>
      <c r="R45827" s="119"/>
      <c r="T45827" s="119"/>
      <c r="V45827" s="119"/>
      <c r="X45827" s="119"/>
      <c r="Z45827" s="119"/>
    </row>
    <row r="45828" spans="16:26" x14ac:dyDescent="0.25">
      <c r="P45828" s="119"/>
      <c r="R45828" s="119"/>
      <c r="T45828" s="119"/>
      <c r="V45828" s="119"/>
      <c r="X45828" s="119"/>
      <c r="Z45828" s="119"/>
    </row>
    <row r="45829" spans="16:26" x14ac:dyDescent="0.25">
      <c r="P45829" s="120"/>
      <c r="R45829" s="120"/>
      <c r="T45829" s="120"/>
      <c r="V45829" s="120"/>
      <c r="X45829" s="120"/>
      <c r="Z45829" s="120"/>
    </row>
    <row r="45830" spans="16:26" x14ac:dyDescent="0.25">
      <c r="P45830" s="119"/>
      <c r="R45830" s="119"/>
      <c r="T45830" s="119"/>
      <c r="V45830" s="119"/>
      <c r="X45830" s="119"/>
      <c r="Z45830" s="119"/>
    </row>
    <row r="45831" spans="16:26" x14ac:dyDescent="0.25">
      <c r="P45831" s="120"/>
      <c r="R45831" s="120"/>
      <c r="T45831" s="120"/>
      <c r="V45831" s="120"/>
      <c r="X45831" s="120"/>
      <c r="Z45831" s="120"/>
    </row>
    <row r="45832" spans="16:26" x14ac:dyDescent="0.25">
      <c r="P45832" s="119"/>
      <c r="R45832" s="119"/>
      <c r="T45832" s="119"/>
      <c r="V45832" s="119"/>
      <c r="X45832" s="119"/>
      <c r="Z45832" s="119"/>
    </row>
    <row r="45833" spans="16:26" x14ac:dyDescent="0.25">
      <c r="P45833" s="119"/>
      <c r="R45833" s="119"/>
      <c r="T45833" s="119"/>
      <c r="V45833" s="119"/>
      <c r="X45833" s="119"/>
      <c r="Z45833" s="119"/>
    </row>
    <row r="45834" spans="16:26" x14ac:dyDescent="0.25">
      <c r="P45834" s="119"/>
      <c r="R45834" s="119"/>
      <c r="T45834" s="119"/>
      <c r="V45834" s="119"/>
      <c r="X45834" s="119"/>
      <c r="Z45834" s="119"/>
    </row>
    <row r="45835" spans="16:26" x14ac:dyDescent="0.25">
      <c r="P45835" s="121"/>
      <c r="R45835" s="121"/>
      <c r="T45835" s="121"/>
      <c r="V45835" s="121"/>
      <c r="X45835" s="121"/>
      <c r="Z45835" s="121"/>
    </row>
    <row r="45836" spans="16:26" x14ac:dyDescent="0.25">
      <c r="P45836" s="121"/>
      <c r="R45836" s="121"/>
      <c r="T45836" s="121"/>
      <c r="V45836" s="121"/>
      <c r="X45836" s="121"/>
      <c r="Z45836" s="121"/>
    </row>
    <row r="45837" spans="16:26" x14ac:dyDescent="0.25">
      <c r="P45837" s="121"/>
      <c r="R45837" s="121"/>
      <c r="T45837" s="121"/>
      <c r="V45837" s="121"/>
      <c r="X45837" s="121"/>
      <c r="Z45837" s="121"/>
    </row>
    <row r="45838" spans="16:26" x14ac:dyDescent="0.25">
      <c r="P45838" s="121"/>
      <c r="R45838" s="121"/>
      <c r="T45838" s="121"/>
      <c r="V45838" s="121"/>
      <c r="X45838" s="121"/>
      <c r="Z45838" s="121"/>
    </row>
    <row r="45839" spans="16:26" x14ac:dyDescent="0.25">
      <c r="P45839" s="122"/>
      <c r="R45839" s="122"/>
      <c r="T45839" s="122"/>
      <c r="V45839" s="122"/>
      <c r="X45839" s="122"/>
      <c r="Z45839" s="122"/>
    </row>
    <row r="45840" spans="16:26" x14ac:dyDescent="0.25">
      <c r="P45840" s="118"/>
      <c r="R45840" s="118"/>
      <c r="T45840" s="118"/>
      <c r="V45840" s="118"/>
      <c r="X45840" s="118"/>
      <c r="Z45840" s="118"/>
    </row>
    <row r="45841" spans="16:26" x14ac:dyDescent="0.25">
      <c r="P45841" s="119"/>
      <c r="R45841" s="119"/>
      <c r="T45841" s="119"/>
      <c r="V45841" s="119"/>
      <c r="X45841" s="119"/>
      <c r="Z45841" s="119"/>
    </row>
    <row r="45842" spans="16:26" x14ac:dyDescent="0.25">
      <c r="P45842" s="119"/>
      <c r="R45842" s="119"/>
      <c r="T45842" s="119"/>
      <c r="V45842" s="119"/>
      <c r="X45842" s="119"/>
      <c r="Z45842" s="119"/>
    </row>
    <row r="45843" spans="16:26" x14ac:dyDescent="0.25">
      <c r="P45843" s="120"/>
      <c r="R45843" s="120"/>
      <c r="T45843" s="120"/>
      <c r="V45843" s="120"/>
      <c r="X45843" s="120"/>
      <c r="Z45843" s="120"/>
    </row>
    <row r="45844" spans="16:26" x14ac:dyDescent="0.25">
      <c r="P45844" s="119"/>
      <c r="R45844" s="119"/>
      <c r="T45844" s="119"/>
      <c r="V45844" s="119"/>
      <c r="X45844" s="119"/>
      <c r="Z45844" s="119"/>
    </row>
    <row r="45845" spans="16:26" x14ac:dyDescent="0.25">
      <c r="P45845" s="119"/>
      <c r="R45845" s="119"/>
      <c r="T45845" s="119"/>
      <c r="V45845" s="119"/>
      <c r="X45845" s="119"/>
      <c r="Z45845" s="119"/>
    </row>
    <row r="45846" spans="16:26" x14ac:dyDescent="0.25">
      <c r="P45846" s="120"/>
      <c r="R45846" s="120"/>
      <c r="T45846" s="120"/>
      <c r="V45846" s="120"/>
      <c r="X45846" s="120"/>
      <c r="Z45846" s="120"/>
    </row>
    <row r="45847" spans="16:26" x14ac:dyDescent="0.25">
      <c r="P45847" s="119"/>
      <c r="R45847" s="119"/>
      <c r="T45847" s="119"/>
      <c r="V45847" s="119"/>
      <c r="X45847" s="119"/>
      <c r="Z45847" s="119"/>
    </row>
    <row r="45848" spans="16:26" x14ac:dyDescent="0.25">
      <c r="P45848" s="120"/>
      <c r="R45848" s="120"/>
      <c r="T45848" s="120"/>
      <c r="V45848" s="120"/>
      <c r="X45848" s="120"/>
      <c r="Z45848" s="120"/>
    </row>
    <row r="45849" spans="16:26" x14ac:dyDescent="0.25">
      <c r="P45849" s="119"/>
      <c r="R45849" s="119"/>
      <c r="T45849" s="119"/>
      <c r="V45849" s="119"/>
      <c r="X45849" s="119"/>
      <c r="Z45849" s="119"/>
    </row>
    <row r="45850" spans="16:26" x14ac:dyDescent="0.25">
      <c r="P45850" s="119"/>
      <c r="R45850" s="119"/>
      <c r="T45850" s="119"/>
      <c r="V45850" s="119"/>
      <c r="X45850" s="119"/>
      <c r="Z45850" s="119"/>
    </row>
    <row r="45851" spans="16:26" x14ac:dyDescent="0.25">
      <c r="P45851" s="119"/>
      <c r="R45851" s="119"/>
      <c r="T45851" s="119"/>
      <c r="V45851" s="119"/>
      <c r="X45851" s="119"/>
      <c r="Z45851" s="119"/>
    </row>
    <row r="45852" spans="16:26" x14ac:dyDescent="0.25">
      <c r="P45852" s="121"/>
      <c r="R45852" s="121"/>
      <c r="T45852" s="121"/>
      <c r="V45852" s="121"/>
      <c r="X45852" s="121"/>
      <c r="Z45852" s="121"/>
    </row>
    <row r="45853" spans="16:26" x14ac:dyDescent="0.25">
      <c r="P45853" s="121"/>
      <c r="R45853" s="121"/>
      <c r="T45853" s="121"/>
      <c r="V45853" s="121"/>
      <c r="X45853" s="121"/>
      <c r="Z45853" s="121"/>
    </row>
    <row r="45854" spans="16:26" x14ac:dyDescent="0.25">
      <c r="P45854" s="121"/>
      <c r="R45854" s="121"/>
      <c r="T45854" s="121"/>
      <c r="V45854" s="121"/>
      <c r="X45854" s="121"/>
      <c r="Z45854" s="121"/>
    </row>
    <row r="45855" spans="16:26" x14ac:dyDescent="0.25">
      <c r="P45855" s="121"/>
      <c r="R45855" s="121"/>
      <c r="T45855" s="121"/>
      <c r="V45855" s="121"/>
      <c r="X45855" s="121"/>
      <c r="Z45855" s="121"/>
    </row>
    <row r="45856" spans="16:26" x14ac:dyDescent="0.25">
      <c r="P45856" s="122"/>
      <c r="R45856" s="122"/>
      <c r="T45856" s="122"/>
      <c r="V45856" s="122"/>
      <c r="X45856" s="122"/>
      <c r="Z45856" s="122"/>
    </row>
    <row r="45857" spans="16:26" x14ac:dyDescent="0.25">
      <c r="P45857" s="118"/>
      <c r="R45857" s="118"/>
      <c r="T45857" s="118"/>
      <c r="V45857" s="118"/>
      <c r="X45857" s="118"/>
      <c r="Z45857" s="118"/>
    </row>
    <row r="45858" spans="16:26" x14ac:dyDescent="0.25">
      <c r="P45858" s="119"/>
      <c r="R45858" s="119"/>
      <c r="T45858" s="119"/>
      <c r="V45858" s="119"/>
      <c r="X45858" s="119"/>
      <c r="Z45858" s="119"/>
    </row>
    <row r="45859" spans="16:26" x14ac:dyDescent="0.25">
      <c r="P45859" s="119"/>
      <c r="R45859" s="119"/>
      <c r="T45859" s="119"/>
      <c r="V45859" s="119"/>
      <c r="X45859" s="119"/>
      <c r="Z45859" s="119"/>
    </row>
    <row r="45860" spans="16:26" x14ac:dyDescent="0.25">
      <c r="P45860" s="120"/>
      <c r="R45860" s="120"/>
      <c r="T45860" s="120"/>
      <c r="V45860" s="120"/>
      <c r="X45860" s="120"/>
      <c r="Z45860" s="120"/>
    </row>
    <row r="45861" spans="16:26" x14ac:dyDescent="0.25">
      <c r="P45861" s="119"/>
      <c r="R45861" s="119"/>
      <c r="T45861" s="119"/>
      <c r="V45861" s="119"/>
      <c r="X45861" s="119"/>
      <c r="Z45861" s="119"/>
    </row>
    <row r="45862" spans="16:26" x14ac:dyDescent="0.25">
      <c r="P45862" s="119"/>
      <c r="R45862" s="119"/>
      <c r="T45862" s="119"/>
      <c r="V45862" s="119"/>
      <c r="X45862" s="119"/>
      <c r="Z45862" s="119"/>
    </row>
    <row r="45863" spans="16:26" x14ac:dyDescent="0.25">
      <c r="P45863" s="120"/>
      <c r="R45863" s="120"/>
      <c r="T45863" s="120"/>
      <c r="V45863" s="120"/>
      <c r="X45863" s="120"/>
      <c r="Z45863" s="120"/>
    </row>
    <row r="45864" spans="16:26" x14ac:dyDescent="0.25">
      <c r="P45864" s="119"/>
      <c r="R45864" s="119"/>
      <c r="T45864" s="119"/>
      <c r="V45864" s="119"/>
      <c r="X45864" s="119"/>
      <c r="Z45864" s="119"/>
    </row>
    <row r="45865" spans="16:26" x14ac:dyDescent="0.25">
      <c r="P45865" s="120"/>
      <c r="R45865" s="120"/>
      <c r="T45865" s="120"/>
      <c r="V45865" s="120"/>
      <c r="X45865" s="120"/>
      <c r="Z45865" s="120"/>
    </row>
    <row r="45866" spans="16:26" x14ac:dyDescent="0.25">
      <c r="P45866" s="119"/>
      <c r="R45866" s="119"/>
      <c r="T45866" s="119"/>
      <c r="V45866" s="119"/>
      <c r="X45866" s="119"/>
      <c r="Z45866" s="119"/>
    </row>
    <row r="45867" spans="16:26" x14ac:dyDescent="0.25">
      <c r="P45867" s="119"/>
      <c r="R45867" s="119"/>
      <c r="T45867" s="119"/>
      <c r="V45867" s="119"/>
      <c r="X45867" s="119"/>
      <c r="Z45867" s="119"/>
    </row>
    <row r="45868" spans="16:26" x14ac:dyDescent="0.25">
      <c r="P45868" s="119"/>
      <c r="R45868" s="119"/>
      <c r="T45868" s="119"/>
      <c r="V45868" s="119"/>
      <c r="X45868" s="119"/>
      <c r="Z45868" s="119"/>
    </row>
    <row r="45869" spans="16:26" x14ac:dyDescent="0.25">
      <c r="P45869" s="121"/>
      <c r="R45869" s="121"/>
      <c r="T45869" s="121"/>
      <c r="V45869" s="121"/>
      <c r="X45869" s="121"/>
      <c r="Z45869" s="121"/>
    </row>
    <row r="45870" spans="16:26" x14ac:dyDescent="0.25">
      <c r="P45870" s="121"/>
      <c r="R45870" s="121"/>
      <c r="T45870" s="121"/>
      <c r="V45870" s="121"/>
      <c r="X45870" s="121"/>
      <c r="Z45870" s="121"/>
    </row>
    <row r="45871" spans="16:26" x14ac:dyDescent="0.25">
      <c r="P45871" s="121"/>
      <c r="R45871" s="121"/>
      <c r="T45871" s="121"/>
      <c r="V45871" s="121"/>
      <c r="X45871" s="121"/>
      <c r="Z45871" s="121"/>
    </row>
    <row r="45872" spans="16:26" x14ac:dyDescent="0.25">
      <c r="P45872" s="121"/>
      <c r="R45872" s="121"/>
      <c r="T45872" s="121"/>
      <c r="V45872" s="121"/>
      <c r="X45872" s="121"/>
      <c r="Z45872" s="121"/>
    </row>
    <row r="45873" spans="16:26" x14ac:dyDescent="0.25">
      <c r="P45873" s="122"/>
      <c r="R45873" s="122"/>
      <c r="T45873" s="122"/>
      <c r="V45873" s="122"/>
      <c r="X45873" s="122"/>
      <c r="Z45873" s="122"/>
    </row>
    <row r="45874" spans="16:26" x14ac:dyDescent="0.25">
      <c r="P45874" s="118"/>
      <c r="R45874" s="118"/>
      <c r="T45874" s="118"/>
      <c r="V45874" s="118"/>
      <c r="X45874" s="118"/>
      <c r="Z45874" s="118"/>
    </row>
    <row r="45875" spans="16:26" x14ac:dyDescent="0.25">
      <c r="P45875" s="119"/>
      <c r="R45875" s="119"/>
      <c r="T45875" s="119"/>
      <c r="V45875" s="119"/>
      <c r="X45875" s="119"/>
      <c r="Z45875" s="119"/>
    </row>
    <row r="45876" spans="16:26" x14ac:dyDescent="0.25">
      <c r="P45876" s="119"/>
      <c r="R45876" s="119"/>
      <c r="T45876" s="119"/>
      <c r="V45876" s="119"/>
      <c r="X45876" s="119"/>
      <c r="Z45876" s="119"/>
    </row>
    <row r="45877" spans="16:26" x14ac:dyDescent="0.25">
      <c r="P45877" s="120"/>
      <c r="R45877" s="120"/>
      <c r="T45877" s="120"/>
      <c r="V45877" s="120"/>
      <c r="X45877" s="120"/>
      <c r="Z45877" s="120"/>
    </row>
    <row r="45878" spans="16:26" x14ac:dyDescent="0.25">
      <c r="P45878" s="119"/>
      <c r="R45878" s="119"/>
      <c r="T45878" s="119"/>
      <c r="V45878" s="119"/>
      <c r="X45878" s="119"/>
      <c r="Z45878" s="119"/>
    </row>
    <row r="45879" spans="16:26" x14ac:dyDescent="0.25">
      <c r="P45879" s="119"/>
      <c r="R45879" s="119"/>
      <c r="T45879" s="119"/>
      <c r="V45879" s="119"/>
      <c r="X45879" s="119"/>
      <c r="Z45879" s="119"/>
    </row>
    <row r="45880" spans="16:26" x14ac:dyDescent="0.25">
      <c r="P45880" s="120"/>
      <c r="R45880" s="120"/>
      <c r="T45880" s="120"/>
      <c r="V45880" s="120"/>
      <c r="X45880" s="120"/>
      <c r="Z45880" s="120"/>
    </row>
    <row r="45881" spans="16:26" x14ac:dyDescent="0.25">
      <c r="P45881" s="119"/>
      <c r="R45881" s="119"/>
      <c r="T45881" s="119"/>
      <c r="V45881" s="119"/>
      <c r="X45881" s="119"/>
      <c r="Z45881" s="119"/>
    </row>
    <row r="45882" spans="16:26" x14ac:dyDescent="0.25">
      <c r="P45882" s="120"/>
      <c r="R45882" s="120"/>
      <c r="T45882" s="120"/>
      <c r="V45882" s="120"/>
      <c r="X45882" s="120"/>
      <c r="Z45882" s="120"/>
    </row>
    <row r="45883" spans="16:26" x14ac:dyDescent="0.25">
      <c r="P45883" s="119"/>
      <c r="R45883" s="119"/>
      <c r="T45883" s="119"/>
      <c r="V45883" s="119"/>
      <c r="X45883" s="119"/>
      <c r="Z45883" s="119"/>
    </row>
    <row r="45884" spans="16:26" x14ac:dyDescent="0.25">
      <c r="P45884" s="119"/>
      <c r="R45884" s="119"/>
      <c r="T45884" s="119"/>
      <c r="V45884" s="119"/>
      <c r="X45884" s="119"/>
      <c r="Z45884" s="119"/>
    </row>
    <row r="45885" spans="16:26" x14ac:dyDescent="0.25">
      <c r="P45885" s="119"/>
      <c r="R45885" s="119"/>
      <c r="T45885" s="119"/>
      <c r="V45885" s="119"/>
      <c r="X45885" s="119"/>
      <c r="Z45885" s="119"/>
    </row>
    <row r="45886" spans="16:26" x14ac:dyDescent="0.25">
      <c r="P45886" s="121"/>
      <c r="R45886" s="121"/>
      <c r="T45886" s="121"/>
      <c r="V45886" s="121"/>
      <c r="X45886" s="121"/>
      <c r="Z45886" s="121"/>
    </row>
    <row r="45887" spans="16:26" x14ac:dyDescent="0.25">
      <c r="P45887" s="121"/>
      <c r="R45887" s="121"/>
      <c r="T45887" s="121"/>
      <c r="V45887" s="121"/>
      <c r="X45887" s="121"/>
      <c r="Z45887" s="121"/>
    </row>
    <row r="45888" spans="16:26" x14ac:dyDescent="0.25">
      <c r="P45888" s="121"/>
      <c r="R45888" s="121"/>
      <c r="T45888" s="121"/>
      <c r="V45888" s="121"/>
      <c r="X45888" s="121"/>
      <c r="Z45888" s="121"/>
    </row>
    <row r="45889" spans="16:26" x14ac:dyDescent="0.25">
      <c r="P45889" s="121"/>
      <c r="R45889" s="121"/>
      <c r="T45889" s="121"/>
      <c r="V45889" s="121"/>
      <c r="X45889" s="121"/>
      <c r="Z45889" s="121"/>
    </row>
    <row r="45890" spans="16:26" x14ac:dyDescent="0.25">
      <c r="P45890" s="122"/>
      <c r="R45890" s="122"/>
      <c r="T45890" s="122"/>
      <c r="V45890" s="122"/>
      <c r="X45890" s="122"/>
      <c r="Z45890" s="122"/>
    </row>
    <row r="45891" spans="16:26" x14ac:dyDescent="0.25">
      <c r="P45891" s="118"/>
      <c r="R45891" s="118"/>
      <c r="T45891" s="118"/>
      <c r="V45891" s="118"/>
      <c r="X45891" s="118"/>
      <c r="Z45891" s="118"/>
    </row>
    <row r="45892" spans="16:26" x14ac:dyDescent="0.25">
      <c r="P45892" s="119"/>
      <c r="R45892" s="119"/>
      <c r="T45892" s="119"/>
      <c r="V45892" s="119"/>
      <c r="X45892" s="119"/>
      <c r="Z45892" s="119"/>
    </row>
    <row r="45893" spans="16:26" x14ac:dyDescent="0.25">
      <c r="P45893" s="119"/>
      <c r="R45893" s="119"/>
      <c r="T45893" s="119"/>
      <c r="V45893" s="119"/>
      <c r="X45893" s="119"/>
      <c r="Z45893" s="119"/>
    </row>
    <row r="45894" spans="16:26" x14ac:dyDescent="0.25">
      <c r="P45894" s="120"/>
      <c r="R45894" s="120"/>
      <c r="T45894" s="120"/>
      <c r="V45894" s="120"/>
      <c r="X45894" s="120"/>
      <c r="Z45894" s="120"/>
    </row>
    <row r="45895" spans="16:26" x14ac:dyDescent="0.25">
      <c r="P45895" s="119"/>
      <c r="R45895" s="119"/>
      <c r="T45895" s="119"/>
      <c r="V45895" s="119"/>
      <c r="X45895" s="119"/>
      <c r="Z45895" s="119"/>
    </row>
    <row r="45896" spans="16:26" x14ac:dyDescent="0.25">
      <c r="P45896" s="119"/>
      <c r="R45896" s="119"/>
      <c r="T45896" s="119"/>
      <c r="V45896" s="119"/>
      <c r="X45896" s="119"/>
      <c r="Z45896" s="119"/>
    </row>
    <row r="45897" spans="16:26" x14ac:dyDescent="0.25">
      <c r="P45897" s="120"/>
      <c r="R45897" s="120"/>
      <c r="T45897" s="120"/>
      <c r="V45897" s="120"/>
      <c r="X45897" s="120"/>
      <c r="Z45897" s="120"/>
    </row>
    <row r="45898" spans="16:26" x14ac:dyDescent="0.25">
      <c r="P45898" s="119"/>
      <c r="R45898" s="119"/>
      <c r="T45898" s="119"/>
      <c r="V45898" s="119"/>
      <c r="X45898" s="119"/>
      <c r="Z45898" s="119"/>
    </row>
    <row r="45899" spans="16:26" x14ac:dyDescent="0.25">
      <c r="P45899" s="120"/>
      <c r="R45899" s="120"/>
      <c r="T45899" s="120"/>
      <c r="V45899" s="120"/>
      <c r="X45899" s="120"/>
      <c r="Z45899" s="120"/>
    </row>
    <row r="45900" spans="16:26" x14ac:dyDescent="0.25">
      <c r="P45900" s="119"/>
      <c r="R45900" s="119"/>
      <c r="T45900" s="119"/>
      <c r="V45900" s="119"/>
      <c r="X45900" s="119"/>
      <c r="Z45900" s="119"/>
    </row>
    <row r="45901" spans="16:26" x14ac:dyDescent="0.25">
      <c r="P45901" s="119"/>
      <c r="R45901" s="119"/>
      <c r="T45901" s="119"/>
      <c r="V45901" s="119"/>
      <c r="X45901" s="119"/>
      <c r="Z45901" s="119"/>
    </row>
    <row r="45902" spans="16:26" x14ac:dyDescent="0.25">
      <c r="P45902" s="119"/>
      <c r="R45902" s="119"/>
      <c r="T45902" s="119"/>
      <c r="V45902" s="119"/>
      <c r="X45902" s="119"/>
      <c r="Z45902" s="119"/>
    </row>
    <row r="45903" spans="16:26" x14ac:dyDescent="0.25">
      <c r="P45903" s="121"/>
      <c r="R45903" s="121"/>
      <c r="T45903" s="121"/>
      <c r="V45903" s="121"/>
      <c r="X45903" s="121"/>
      <c r="Z45903" s="121"/>
    </row>
    <row r="45904" spans="16:26" x14ac:dyDescent="0.25">
      <c r="P45904" s="121"/>
      <c r="R45904" s="121"/>
      <c r="T45904" s="121"/>
      <c r="V45904" s="121"/>
      <c r="X45904" s="121"/>
      <c r="Z45904" s="121"/>
    </row>
    <row r="45905" spans="16:26" x14ac:dyDescent="0.25">
      <c r="P45905" s="121"/>
      <c r="R45905" s="121"/>
      <c r="T45905" s="121"/>
      <c r="V45905" s="121"/>
      <c r="X45905" s="121"/>
      <c r="Z45905" s="121"/>
    </row>
    <row r="45906" spans="16:26" x14ac:dyDescent="0.25">
      <c r="P45906" s="121"/>
      <c r="R45906" s="121"/>
      <c r="T45906" s="121"/>
      <c r="V45906" s="121"/>
      <c r="X45906" s="121"/>
      <c r="Z45906" s="121"/>
    </row>
    <row r="45907" spans="16:26" x14ac:dyDescent="0.25">
      <c r="P45907" s="122"/>
      <c r="R45907" s="122"/>
      <c r="T45907" s="122"/>
      <c r="V45907" s="122"/>
      <c r="X45907" s="122"/>
      <c r="Z45907" s="122"/>
    </row>
    <row r="45908" spans="16:26" x14ac:dyDescent="0.25">
      <c r="P45908" s="118"/>
      <c r="R45908" s="118"/>
      <c r="T45908" s="118"/>
      <c r="V45908" s="118"/>
      <c r="X45908" s="118"/>
      <c r="Z45908" s="118"/>
    </row>
    <row r="45909" spans="16:26" x14ac:dyDescent="0.25">
      <c r="P45909" s="119"/>
      <c r="R45909" s="119"/>
      <c r="T45909" s="119"/>
      <c r="V45909" s="119"/>
      <c r="X45909" s="119"/>
      <c r="Z45909" s="119"/>
    </row>
    <row r="45910" spans="16:26" x14ac:dyDescent="0.25">
      <c r="P45910" s="119"/>
      <c r="R45910" s="119"/>
      <c r="T45910" s="119"/>
      <c r="V45910" s="119"/>
      <c r="X45910" s="119"/>
      <c r="Z45910" s="119"/>
    </row>
    <row r="45911" spans="16:26" x14ac:dyDescent="0.25">
      <c r="P45911" s="120"/>
      <c r="R45911" s="120"/>
      <c r="T45911" s="120"/>
      <c r="V45911" s="120"/>
      <c r="X45911" s="120"/>
      <c r="Z45911" s="120"/>
    </row>
    <row r="45912" spans="16:26" x14ac:dyDescent="0.25">
      <c r="P45912" s="119"/>
      <c r="R45912" s="119"/>
      <c r="T45912" s="119"/>
      <c r="V45912" s="119"/>
      <c r="X45912" s="119"/>
      <c r="Z45912" s="119"/>
    </row>
    <row r="45913" spans="16:26" x14ac:dyDescent="0.25">
      <c r="P45913" s="119"/>
      <c r="R45913" s="119"/>
      <c r="T45913" s="119"/>
      <c r="V45913" s="119"/>
      <c r="X45913" s="119"/>
      <c r="Z45913" s="119"/>
    </row>
    <row r="45914" spans="16:26" x14ac:dyDescent="0.25">
      <c r="P45914" s="120"/>
      <c r="R45914" s="120"/>
      <c r="T45914" s="120"/>
      <c r="V45914" s="120"/>
      <c r="X45914" s="120"/>
      <c r="Z45914" s="120"/>
    </row>
    <row r="45915" spans="16:26" x14ac:dyDescent="0.25">
      <c r="P45915" s="119"/>
      <c r="R45915" s="119"/>
      <c r="T45915" s="119"/>
      <c r="V45915" s="119"/>
      <c r="X45915" s="119"/>
      <c r="Z45915" s="119"/>
    </row>
    <row r="45916" spans="16:26" x14ac:dyDescent="0.25">
      <c r="P45916" s="120"/>
      <c r="R45916" s="120"/>
      <c r="T45916" s="120"/>
      <c r="V45916" s="120"/>
      <c r="X45916" s="120"/>
      <c r="Z45916" s="120"/>
    </row>
    <row r="45917" spans="16:26" x14ac:dyDescent="0.25">
      <c r="P45917" s="119"/>
      <c r="R45917" s="119"/>
      <c r="T45917" s="119"/>
      <c r="V45917" s="119"/>
      <c r="X45917" s="119"/>
      <c r="Z45917" s="119"/>
    </row>
    <row r="45918" spans="16:26" x14ac:dyDescent="0.25">
      <c r="P45918" s="119"/>
      <c r="R45918" s="119"/>
      <c r="T45918" s="119"/>
      <c r="V45918" s="119"/>
      <c r="X45918" s="119"/>
      <c r="Z45918" s="119"/>
    </row>
    <row r="45919" spans="16:26" x14ac:dyDescent="0.25">
      <c r="P45919" s="119"/>
      <c r="R45919" s="119"/>
      <c r="T45919" s="119"/>
      <c r="V45919" s="119"/>
      <c r="X45919" s="119"/>
      <c r="Z45919" s="119"/>
    </row>
    <row r="45920" spans="16:26" x14ac:dyDescent="0.25">
      <c r="P45920" s="121"/>
      <c r="R45920" s="121"/>
      <c r="T45920" s="121"/>
      <c r="V45920" s="121"/>
      <c r="X45920" s="121"/>
      <c r="Z45920" s="121"/>
    </row>
    <row r="45921" spans="16:26" x14ac:dyDescent="0.25">
      <c r="P45921" s="121"/>
      <c r="R45921" s="121"/>
      <c r="T45921" s="121"/>
      <c r="V45921" s="121"/>
      <c r="X45921" s="121"/>
      <c r="Z45921" s="121"/>
    </row>
    <row r="45922" spans="16:26" x14ac:dyDescent="0.25">
      <c r="P45922" s="121"/>
      <c r="R45922" s="121"/>
      <c r="T45922" s="121"/>
      <c r="V45922" s="121"/>
      <c r="X45922" s="121"/>
      <c r="Z45922" s="121"/>
    </row>
    <row r="45923" spans="16:26" x14ac:dyDescent="0.25">
      <c r="P45923" s="121"/>
      <c r="R45923" s="121"/>
      <c r="T45923" s="121"/>
      <c r="V45923" s="121"/>
      <c r="X45923" s="121"/>
      <c r="Z45923" s="121"/>
    </row>
    <row r="45924" spans="16:26" x14ac:dyDescent="0.25">
      <c r="P45924" s="122"/>
      <c r="R45924" s="122"/>
      <c r="T45924" s="122"/>
      <c r="V45924" s="122"/>
      <c r="X45924" s="122"/>
      <c r="Z45924" s="122"/>
    </row>
    <row r="45925" spans="16:26" x14ac:dyDescent="0.25">
      <c r="P45925" s="118"/>
      <c r="R45925" s="118"/>
      <c r="T45925" s="118"/>
      <c r="V45925" s="118"/>
      <c r="X45925" s="118"/>
      <c r="Z45925" s="118"/>
    </row>
    <row r="45926" spans="16:26" x14ac:dyDescent="0.25">
      <c r="P45926" s="119"/>
      <c r="R45926" s="119"/>
      <c r="T45926" s="119"/>
      <c r="V45926" s="119"/>
      <c r="X45926" s="119"/>
      <c r="Z45926" s="119"/>
    </row>
    <row r="45927" spans="16:26" x14ac:dyDescent="0.25">
      <c r="P45927" s="119"/>
      <c r="R45927" s="119"/>
      <c r="T45927" s="119"/>
      <c r="V45927" s="119"/>
      <c r="X45927" s="119"/>
      <c r="Z45927" s="119"/>
    </row>
    <row r="45928" spans="16:26" x14ac:dyDescent="0.25">
      <c r="P45928" s="120"/>
      <c r="R45928" s="120"/>
      <c r="T45928" s="120"/>
      <c r="V45928" s="120"/>
      <c r="X45928" s="120"/>
      <c r="Z45928" s="120"/>
    </row>
    <row r="45929" spans="16:26" x14ac:dyDescent="0.25">
      <c r="P45929" s="119"/>
      <c r="R45929" s="119"/>
      <c r="T45929" s="119"/>
      <c r="V45929" s="119"/>
      <c r="X45929" s="119"/>
      <c r="Z45929" s="119"/>
    </row>
    <row r="45930" spans="16:26" x14ac:dyDescent="0.25">
      <c r="P45930" s="119"/>
      <c r="R45930" s="119"/>
      <c r="T45930" s="119"/>
      <c r="V45930" s="119"/>
      <c r="X45930" s="119"/>
      <c r="Z45930" s="119"/>
    </row>
    <row r="45931" spans="16:26" x14ac:dyDescent="0.25">
      <c r="P45931" s="120"/>
      <c r="R45931" s="120"/>
      <c r="T45931" s="120"/>
      <c r="V45931" s="120"/>
      <c r="X45931" s="120"/>
      <c r="Z45931" s="120"/>
    </row>
    <row r="45932" spans="16:26" x14ac:dyDescent="0.25">
      <c r="P45932" s="119"/>
      <c r="R45932" s="119"/>
      <c r="T45932" s="119"/>
      <c r="V45932" s="119"/>
      <c r="X45932" s="119"/>
      <c r="Z45932" s="119"/>
    </row>
    <row r="45933" spans="16:26" x14ac:dyDescent="0.25">
      <c r="P45933" s="120"/>
      <c r="R45933" s="120"/>
      <c r="T45933" s="120"/>
      <c r="V45933" s="120"/>
      <c r="X45933" s="120"/>
      <c r="Z45933" s="120"/>
    </row>
    <row r="45934" spans="16:26" x14ac:dyDescent="0.25">
      <c r="P45934" s="119"/>
      <c r="R45934" s="119"/>
      <c r="T45934" s="119"/>
      <c r="V45934" s="119"/>
      <c r="X45934" s="119"/>
      <c r="Z45934" s="119"/>
    </row>
    <row r="45935" spans="16:26" x14ac:dyDescent="0.25">
      <c r="P45935" s="119"/>
      <c r="R45935" s="119"/>
      <c r="T45935" s="119"/>
      <c r="V45935" s="119"/>
      <c r="X45935" s="119"/>
      <c r="Z45935" s="119"/>
    </row>
    <row r="45936" spans="16:26" x14ac:dyDescent="0.25">
      <c r="P45936" s="119"/>
      <c r="R45936" s="119"/>
      <c r="T45936" s="119"/>
      <c r="V45936" s="119"/>
      <c r="X45936" s="119"/>
      <c r="Z45936" s="119"/>
    </row>
    <row r="45937" spans="16:26" x14ac:dyDescent="0.25">
      <c r="P45937" s="121"/>
      <c r="R45937" s="121"/>
      <c r="T45937" s="121"/>
      <c r="V45937" s="121"/>
      <c r="X45937" s="121"/>
      <c r="Z45937" s="121"/>
    </row>
    <row r="45938" spans="16:26" x14ac:dyDescent="0.25">
      <c r="P45938" s="121"/>
      <c r="R45938" s="121"/>
      <c r="T45938" s="121"/>
      <c r="V45938" s="121"/>
      <c r="X45938" s="121"/>
      <c r="Z45938" s="121"/>
    </row>
    <row r="45939" spans="16:26" x14ac:dyDescent="0.25">
      <c r="P45939" s="121"/>
      <c r="R45939" s="121"/>
      <c r="T45939" s="121"/>
      <c r="V45939" s="121"/>
      <c r="X45939" s="121"/>
      <c r="Z45939" s="121"/>
    </row>
    <row r="45940" spans="16:26" x14ac:dyDescent="0.25">
      <c r="P45940" s="121"/>
      <c r="R45940" s="121"/>
      <c r="T45940" s="121"/>
      <c r="V45940" s="121"/>
      <c r="X45940" s="121"/>
      <c r="Z45940" s="121"/>
    </row>
    <row r="45941" spans="16:26" x14ac:dyDescent="0.25">
      <c r="P45941" s="122"/>
      <c r="R45941" s="122"/>
      <c r="T45941" s="122"/>
      <c r="V45941" s="122"/>
      <c r="X45941" s="122"/>
      <c r="Z45941" s="122"/>
    </row>
    <row r="45942" spans="16:26" x14ac:dyDescent="0.25">
      <c r="P45942" s="118"/>
      <c r="R45942" s="118"/>
      <c r="T45942" s="118"/>
      <c r="V45942" s="118"/>
      <c r="X45942" s="118"/>
      <c r="Z45942" s="118"/>
    </row>
    <row r="45943" spans="16:26" x14ac:dyDescent="0.25">
      <c r="P45943" s="119"/>
      <c r="R45943" s="119"/>
      <c r="T45943" s="119"/>
      <c r="V45943" s="119"/>
      <c r="X45943" s="119"/>
      <c r="Z45943" s="119"/>
    </row>
    <row r="45944" spans="16:26" x14ac:dyDescent="0.25">
      <c r="P45944" s="119"/>
      <c r="R45944" s="119"/>
      <c r="T45944" s="119"/>
      <c r="V45944" s="119"/>
      <c r="X45944" s="119"/>
      <c r="Z45944" s="119"/>
    </row>
    <row r="45945" spans="16:26" x14ac:dyDescent="0.25">
      <c r="P45945" s="120"/>
      <c r="R45945" s="120"/>
      <c r="T45945" s="120"/>
      <c r="V45945" s="120"/>
      <c r="X45945" s="120"/>
      <c r="Z45945" s="120"/>
    </row>
    <row r="45946" spans="16:26" x14ac:dyDescent="0.25">
      <c r="P45946" s="119"/>
      <c r="R45946" s="119"/>
      <c r="T45946" s="119"/>
      <c r="V45946" s="119"/>
      <c r="X45946" s="119"/>
      <c r="Z45946" s="119"/>
    </row>
    <row r="45947" spans="16:26" x14ac:dyDescent="0.25">
      <c r="P45947" s="119"/>
      <c r="R45947" s="119"/>
      <c r="T45947" s="119"/>
      <c r="V45947" s="119"/>
      <c r="X45947" s="119"/>
      <c r="Z45947" s="119"/>
    </row>
    <row r="45948" spans="16:26" x14ac:dyDescent="0.25">
      <c r="P45948" s="120"/>
      <c r="R45948" s="120"/>
      <c r="T45948" s="120"/>
      <c r="V45948" s="120"/>
      <c r="X45948" s="120"/>
      <c r="Z45948" s="120"/>
    </row>
    <row r="45949" spans="16:26" x14ac:dyDescent="0.25">
      <c r="P45949" s="119"/>
      <c r="R45949" s="119"/>
      <c r="T45949" s="119"/>
      <c r="V45949" s="119"/>
      <c r="X45949" s="119"/>
      <c r="Z45949" s="119"/>
    </row>
    <row r="45950" spans="16:26" x14ac:dyDescent="0.25">
      <c r="P45950" s="120"/>
      <c r="R45950" s="120"/>
      <c r="T45950" s="120"/>
      <c r="V45950" s="120"/>
      <c r="X45950" s="120"/>
      <c r="Z45950" s="120"/>
    </row>
    <row r="45951" spans="16:26" x14ac:dyDescent="0.25">
      <c r="P45951" s="119"/>
      <c r="R45951" s="119"/>
      <c r="T45951" s="119"/>
      <c r="V45951" s="119"/>
      <c r="X45951" s="119"/>
      <c r="Z45951" s="119"/>
    </row>
    <row r="45952" spans="16:26" x14ac:dyDescent="0.25">
      <c r="P45952" s="119"/>
      <c r="R45952" s="119"/>
      <c r="T45952" s="119"/>
      <c r="V45952" s="119"/>
      <c r="X45952" s="119"/>
      <c r="Z45952" s="119"/>
    </row>
    <row r="45953" spans="16:26" x14ac:dyDescent="0.25">
      <c r="P45953" s="119"/>
      <c r="R45953" s="119"/>
      <c r="T45953" s="119"/>
      <c r="V45953" s="119"/>
      <c r="X45953" s="119"/>
      <c r="Z45953" s="119"/>
    </row>
    <row r="45954" spans="16:26" x14ac:dyDescent="0.25">
      <c r="P45954" s="121"/>
      <c r="R45954" s="121"/>
      <c r="T45954" s="121"/>
      <c r="V45954" s="121"/>
      <c r="X45954" s="121"/>
      <c r="Z45954" s="121"/>
    </row>
    <row r="45955" spans="16:26" x14ac:dyDescent="0.25">
      <c r="P45955" s="121"/>
      <c r="R45955" s="121"/>
      <c r="T45955" s="121"/>
      <c r="V45955" s="121"/>
      <c r="X45955" s="121"/>
      <c r="Z45955" s="121"/>
    </row>
    <row r="45956" spans="16:26" x14ac:dyDescent="0.25">
      <c r="P45956" s="121"/>
      <c r="R45956" s="121"/>
      <c r="T45956" s="121"/>
      <c r="V45956" s="121"/>
      <c r="X45956" s="121"/>
      <c r="Z45956" s="121"/>
    </row>
    <row r="45957" spans="16:26" x14ac:dyDescent="0.25">
      <c r="P45957" s="121"/>
      <c r="R45957" s="121"/>
      <c r="T45957" s="121"/>
      <c r="V45957" s="121"/>
      <c r="X45957" s="121"/>
      <c r="Z45957" s="121"/>
    </row>
    <row r="45958" spans="16:26" x14ac:dyDescent="0.25">
      <c r="P45958" s="122"/>
      <c r="R45958" s="122"/>
      <c r="T45958" s="122"/>
      <c r="V45958" s="122"/>
      <c r="X45958" s="122"/>
      <c r="Z45958" s="122"/>
    </row>
    <row r="45959" spans="16:26" x14ac:dyDescent="0.25">
      <c r="P45959" s="118"/>
      <c r="R45959" s="118"/>
      <c r="T45959" s="118"/>
      <c r="V45959" s="118"/>
      <c r="X45959" s="118"/>
      <c r="Z45959" s="118"/>
    </row>
    <row r="45960" spans="16:26" x14ac:dyDescent="0.25">
      <c r="P45960" s="119"/>
      <c r="R45960" s="119"/>
      <c r="T45960" s="119"/>
      <c r="V45960" s="119"/>
      <c r="X45960" s="119"/>
      <c r="Z45960" s="119"/>
    </row>
    <row r="45961" spans="16:26" x14ac:dyDescent="0.25">
      <c r="P45961" s="119"/>
      <c r="R45961" s="119"/>
      <c r="T45961" s="119"/>
      <c r="V45961" s="119"/>
      <c r="X45961" s="119"/>
      <c r="Z45961" s="119"/>
    </row>
    <row r="45962" spans="16:26" x14ac:dyDescent="0.25">
      <c r="P45962" s="120"/>
      <c r="R45962" s="120"/>
      <c r="T45962" s="120"/>
      <c r="V45962" s="120"/>
      <c r="X45962" s="120"/>
      <c r="Z45962" s="120"/>
    </row>
    <row r="45963" spans="16:26" x14ac:dyDescent="0.25">
      <c r="P45963" s="119"/>
      <c r="R45963" s="119"/>
      <c r="T45963" s="119"/>
      <c r="V45963" s="119"/>
      <c r="X45963" s="119"/>
      <c r="Z45963" s="119"/>
    </row>
    <row r="45964" spans="16:26" x14ac:dyDescent="0.25">
      <c r="P45964" s="119"/>
      <c r="R45964" s="119"/>
      <c r="T45964" s="119"/>
      <c r="V45964" s="119"/>
      <c r="X45964" s="119"/>
      <c r="Z45964" s="119"/>
    </row>
    <row r="45965" spans="16:26" x14ac:dyDescent="0.25">
      <c r="P45965" s="120"/>
      <c r="R45965" s="120"/>
      <c r="T45965" s="120"/>
      <c r="V45965" s="120"/>
      <c r="X45965" s="120"/>
      <c r="Z45965" s="120"/>
    </row>
    <row r="45966" spans="16:26" x14ac:dyDescent="0.25">
      <c r="P45966" s="119"/>
      <c r="R45966" s="119"/>
      <c r="T45966" s="119"/>
      <c r="V45966" s="119"/>
      <c r="X45966" s="119"/>
      <c r="Z45966" s="119"/>
    </row>
    <row r="45967" spans="16:26" x14ac:dyDescent="0.25">
      <c r="P45967" s="120"/>
      <c r="R45967" s="120"/>
      <c r="T45967" s="120"/>
      <c r="V45967" s="120"/>
      <c r="X45967" s="120"/>
      <c r="Z45967" s="120"/>
    </row>
    <row r="45968" spans="16:26" x14ac:dyDescent="0.25">
      <c r="P45968" s="119"/>
      <c r="R45968" s="119"/>
      <c r="T45968" s="119"/>
      <c r="V45968" s="119"/>
      <c r="X45968" s="119"/>
      <c r="Z45968" s="119"/>
    </row>
    <row r="45969" spans="16:26" x14ac:dyDescent="0.25">
      <c r="P45969" s="119"/>
      <c r="R45969" s="119"/>
      <c r="T45969" s="119"/>
      <c r="V45969" s="119"/>
      <c r="X45969" s="119"/>
      <c r="Z45969" s="119"/>
    </row>
    <row r="45970" spans="16:26" x14ac:dyDescent="0.25">
      <c r="P45970" s="119"/>
      <c r="R45970" s="119"/>
      <c r="T45970" s="119"/>
      <c r="V45970" s="119"/>
      <c r="X45970" s="119"/>
      <c r="Z45970" s="119"/>
    </row>
    <row r="45971" spans="16:26" x14ac:dyDescent="0.25">
      <c r="P45971" s="121"/>
      <c r="R45971" s="121"/>
      <c r="T45971" s="121"/>
      <c r="V45971" s="121"/>
      <c r="X45971" s="121"/>
      <c r="Z45971" s="121"/>
    </row>
    <row r="45972" spans="16:26" x14ac:dyDescent="0.25">
      <c r="P45972" s="121"/>
      <c r="R45972" s="121"/>
      <c r="T45972" s="121"/>
      <c r="V45972" s="121"/>
      <c r="X45972" s="121"/>
      <c r="Z45972" s="121"/>
    </row>
    <row r="45973" spans="16:26" x14ac:dyDescent="0.25">
      <c r="P45973" s="121"/>
      <c r="R45973" s="121"/>
      <c r="T45973" s="121"/>
      <c r="V45973" s="121"/>
      <c r="X45973" s="121"/>
      <c r="Z45973" s="121"/>
    </row>
    <row r="45974" spans="16:26" x14ac:dyDescent="0.25">
      <c r="P45974" s="121"/>
      <c r="R45974" s="121"/>
      <c r="T45974" s="121"/>
      <c r="V45974" s="121"/>
      <c r="X45974" s="121"/>
      <c r="Z45974" s="121"/>
    </row>
    <row r="45975" spans="16:26" x14ac:dyDescent="0.25">
      <c r="P45975" s="122"/>
      <c r="R45975" s="122"/>
      <c r="T45975" s="122"/>
      <c r="V45975" s="122"/>
      <c r="X45975" s="122"/>
      <c r="Z45975" s="122"/>
    </row>
    <row r="45976" spans="16:26" x14ac:dyDescent="0.25">
      <c r="P45976" s="118"/>
      <c r="R45976" s="118"/>
      <c r="T45976" s="118"/>
      <c r="V45976" s="118"/>
      <c r="X45976" s="118"/>
      <c r="Z45976" s="118"/>
    </row>
    <row r="45977" spans="16:26" x14ac:dyDescent="0.25">
      <c r="P45977" s="119"/>
      <c r="R45977" s="119"/>
      <c r="T45977" s="119"/>
      <c r="V45977" s="119"/>
      <c r="X45977" s="119"/>
      <c r="Z45977" s="119"/>
    </row>
    <row r="45978" spans="16:26" x14ac:dyDescent="0.25">
      <c r="P45978" s="119"/>
      <c r="R45978" s="119"/>
      <c r="T45978" s="119"/>
      <c r="V45978" s="119"/>
      <c r="X45978" s="119"/>
      <c r="Z45978" s="119"/>
    </row>
    <row r="45979" spans="16:26" x14ac:dyDescent="0.25">
      <c r="P45979" s="120"/>
      <c r="R45979" s="120"/>
      <c r="T45979" s="120"/>
      <c r="V45979" s="120"/>
      <c r="X45979" s="120"/>
      <c r="Z45979" s="120"/>
    </row>
    <row r="45980" spans="16:26" x14ac:dyDescent="0.25">
      <c r="P45980" s="119"/>
      <c r="R45980" s="119"/>
      <c r="T45980" s="119"/>
      <c r="V45980" s="119"/>
      <c r="X45980" s="119"/>
      <c r="Z45980" s="119"/>
    </row>
    <row r="45981" spans="16:26" x14ac:dyDescent="0.25">
      <c r="P45981" s="119"/>
      <c r="R45981" s="119"/>
      <c r="T45981" s="119"/>
      <c r="V45981" s="119"/>
      <c r="X45981" s="119"/>
      <c r="Z45981" s="119"/>
    </row>
    <row r="45982" spans="16:26" x14ac:dyDescent="0.25">
      <c r="P45982" s="120"/>
      <c r="R45982" s="120"/>
      <c r="T45982" s="120"/>
      <c r="V45982" s="120"/>
      <c r="X45982" s="120"/>
      <c r="Z45982" s="120"/>
    </row>
    <row r="45983" spans="16:26" x14ac:dyDescent="0.25">
      <c r="P45983" s="119"/>
      <c r="R45983" s="119"/>
      <c r="T45983" s="119"/>
      <c r="V45983" s="119"/>
      <c r="X45983" s="119"/>
      <c r="Z45983" s="119"/>
    </row>
    <row r="45984" spans="16:26" x14ac:dyDescent="0.25">
      <c r="P45984" s="120"/>
      <c r="R45984" s="120"/>
      <c r="T45984" s="120"/>
      <c r="V45984" s="120"/>
      <c r="X45984" s="120"/>
      <c r="Z45984" s="120"/>
    </row>
    <row r="45985" spans="16:26" x14ac:dyDescent="0.25">
      <c r="P45985" s="119"/>
      <c r="R45985" s="119"/>
      <c r="T45985" s="119"/>
      <c r="V45985" s="119"/>
      <c r="X45985" s="119"/>
      <c r="Z45985" s="119"/>
    </row>
    <row r="45986" spans="16:26" x14ac:dyDescent="0.25">
      <c r="P45986" s="119"/>
      <c r="R45986" s="119"/>
      <c r="T45986" s="119"/>
      <c r="V45986" s="119"/>
      <c r="X45986" s="119"/>
      <c r="Z45986" s="119"/>
    </row>
    <row r="45987" spans="16:26" x14ac:dyDescent="0.25">
      <c r="P45987" s="119"/>
      <c r="R45987" s="119"/>
      <c r="T45987" s="119"/>
      <c r="V45987" s="119"/>
      <c r="X45987" s="119"/>
      <c r="Z45987" s="119"/>
    </row>
    <row r="45988" spans="16:26" x14ac:dyDescent="0.25">
      <c r="P45988" s="121"/>
      <c r="R45988" s="121"/>
      <c r="T45988" s="121"/>
      <c r="V45988" s="121"/>
      <c r="X45988" s="121"/>
      <c r="Z45988" s="121"/>
    </row>
    <row r="45989" spans="16:26" x14ac:dyDescent="0.25">
      <c r="P45989" s="121"/>
      <c r="R45989" s="121"/>
      <c r="T45989" s="121"/>
      <c r="V45989" s="121"/>
      <c r="X45989" s="121"/>
      <c r="Z45989" s="121"/>
    </row>
    <row r="45990" spans="16:26" x14ac:dyDescent="0.25">
      <c r="P45990" s="121"/>
      <c r="R45990" s="121"/>
      <c r="T45990" s="121"/>
      <c r="V45990" s="121"/>
      <c r="X45990" s="121"/>
      <c r="Z45990" s="121"/>
    </row>
    <row r="45991" spans="16:26" x14ac:dyDescent="0.25">
      <c r="P45991" s="121"/>
      <c r="R45991" s="121"/>
      <c r="T45991" s="121"/>
      <c r="V45991" s="121"/>
      <c r="X45991" s="121"/>
      <c r="Z45991" s="121"/>
    </row>
    <row r="45992" spans="16:26" x14ac:dyDescent="0.25">
      <c r="P45992" s="122"/>
      <c r="R45992" s="122"/>
      <c r="T45992" s="122"/>
      <c r="V45992" s="122"/>
      <c r="X45992" s="122"/>
      <c r="Z45992" s="122"/>
    </row>
    <row r="45993" spans="16:26" x14ac:dyDescent="0.25">
      <c r="P45993" s="118"/>
      <c r="R45993" s="118"/>
      <c r="T45993" s="118"/>
      <c r="V45993" s="118"/>
      <c r="X45993" s="118"/>
      <c r="Z45993" s="118"/>
    </row>
    <row r="45994" spans="16:26" x14ac:dyDescent="0.25">
      <c r="P45994" s="119"/>
      <c r="R45994" s="119"/>
      <c r="T45994" s="119"/>
      <c r="V45994" s="119"/>
      <c r="X45994" s="119"/>
      <c r="Z45994" s="119"/>
    </row>
    <row r="45995" spans="16:26" x14ac:dyDescent="0.25">
      <c r="P45995" s="119"/>
      <c r="R45995" s="119"/>
      <c r="T45995" s="119"/>
      <c r="V45995" s="119"/>
      <c r="X45995" s="119"/>
      <c r="Z45995" s="119"/>
    </row>
    <row r="45996" spans="16:26" x14ac:dyDescent="0.25">
      <c r="P45996" s="120"/>
      <c r="R45996" s="120"/>
      <c r="T45996" s="120"/>
      <c r="V45996" s="120"/>
      <c r="X45996" s="120"/>
      <c r="Z45996" s="120"/>
    </row>
    <row r="45997" spans="16:26" x14ac:dyDescent="0.25">
      <c r="P45997" s="119"/>
      <c r="R45997" s="119"/>
      <c r="T45997" s="119"/>
      <c r="V45997" s="119"/>
      <c r="X45997" s="119"/>
      <c r="Z45997" s="119"/>
    </row>
    <row r="45998" spans="16:26" x14ac:dyDescent="0.25">
      <c r="P45998" s="119"/>
      <c r="R45998" s="119"/>
      <c r="T45998" s="119"/>
      <c r="V45998" s="119"/>
      <c r="X45998" s="119"/>
      <c r="Z45998" s="119"/>
    </row>
    <row r="45999" spans="16:26" x14ac:dyDescent="0.25">
      <c r="P45999" s="120"/>
      <c r="R45999" s="120"/>
      <c r="T45999" s="120"/>
      <c r="V45999" s="120"/>
      <c r="X45999" s="120"/>
      <c r="Z45999" s="120"/>
    </row>
    <row r="46000" spans="16:26" x14ac:dyDescent="0.25">
      <c r="P46000" s="119"/>
      <c r="R46000" s="119"/>
      <c r="T46000" s="119"/>
      <c r="V46000" s="119"/>
      <c r="X46000" s="119"/>
      <c r="Z46000" s="119"/>
    </row>
    <row r="46001" spans="16:26" x14ac:dyDescent="0.25">
      <c r="P46001" s="120"/>
      <c r="R46001" s="120"/>
      <c r="T46001" s="120"/>
      <c r="V46001" s="120"/>
      <c r="X46001" s="120"/>
      <c r="Z46001" s="120"/>
    </row>
    <row r="46002" spans="16:26" x14ac:dyDescent="0.25">
      <c r="P46002" s="119"/>
      <c r="R46002" s="119"/>
      <c r="T46002" s="119"/>
      <c r="V46002" s="119"/>
      <c r="X46002" s="119"/>
      <c r="Z46002" s="119"/>
    </row>
    <row r="46003" spans="16:26" x14ac:dyDescent="0.25">
      <c r="P46003" s="119"/>
      <c r="R46003" s="119"/>
      <c r="T46003" s="119"/>
      <c r="V46003" s="119"/>
      <c r="X46003" s="119"/>
      <c r="Z46003" s="119"/>
    </row>
    <row r="46004" spans="16:26" x14ac:dyDescent="0.25">
      <c r="P46004" s="119"/>
      <c r="R46004" s="119"/>
      <c r="T46004" s="119"/>
      <c r="V46004" s="119"/>
      <c r="X46004" s="119"/>
      <c r="Z46004" s="119"/>
    </row>
    <row r="46005" spans="16:26" x14ac:dyDescent="0.25">
      <c r="P46005" s="121"/>
      <c r="R46005" s="121"/>
      <c r="T46005" s="121"/>
      <c r="V46005" s="121"/>
      <c r="X46005" s="121"/>
      <c r="Z46005" s="121"/>
    </row>
    <row r="46006" spans="16:26" x14ac:dyDescent="0.25">
      <c r="P46006" s="121"/>
      <c r="R46006" s="121"/>
      <c r="T46006" s="121"/>
      <c r="V46006" s="121"/>
      <c r="X46006" s="121"/>
      <c r="Z46006" s="121"/>
    </row>
    <row r="46007" spans="16:26" x14ac:dyDescent="0.25">
      <c r="P46007" s="121"/>
      <c r="R46007" s="121"/>
      <c r="T46007" s="121"/>
      <c r="V46007" s="121"/>
      <c r="X46007" s="121"/>
      <c r="Z46007" s="121"/>
    </row>
    <row r="46008" spans="16:26" x14ac:dyDescent="0.25">
      <c r="P46008" s="121"/>
      <c r="R46008" s="121"/>
      <c r="T46008" s="121"/>
      <c r="V46008" s="121"/>
      <c r="X46008" s="121"/>
      <c r="Z46008" s="121"/>
    </row>
    <row r="46009" spans="16:26" x14ac:dyDescent="0.25">
      <c r="P46009" s="122"/>
      <c r="R46009" s="122"/>
      <c r="T46009" s="122"/>
      <c r="V46009" s="122"/>
      <c r="X46009" s="122"/>
      <c r="Z46009" s="122"/>
    </row>
    <row r="46010" spans="16:26" x14ac:dyDescent="0.25">
      <c r="P46010" s="118"/>
      <c r="R46010" s="118"/>
      <c r="T46010" s="118"/>
      <c r="V46010" s="118"/>
      <c r="X46010" s="118"/>
      <c r="Z46010" s="118"/>
    </row>
    <row r="46011" spans="16:26" x14ac:dyDescent="0.25">
      <c r="P46011" s="119"/>
      <c r="R46011" s="119"/>
      <c r="T46011" s="119"/>
      <c r="V46011" s="119"/>
      <c r="X46011" s="119"/>
      <c r="Z46011" s="119"/>
    </row>
    <row r="46012" spans="16:26" x14ac:dyDescent="0.25">
      <c r="P46012" s="119"/>
      <c r="R46012" s="119"/>
      <c r="T46012" s="119"/>
      <c r="V46012" s="119"/>
      <c r="X46012" s="119"/>
      <c r="Z46012" s="119"/>
    </row>
    <row r="46013" spans="16:26" x14ac:dyDescent="0.25">
      <c r="P46013" s="120"/>
      <c r="R46013" s="120"/>
      <c r="T46013" s="120"/>
      <c r="V46013" s="120"/>
      <c r="X46013" s="120"/>
      <c r="Z46013" s="120"/>
    </row>
    <row r="46014" spans="16:26" x14ac:dyDescent="0.25">
      <c r="P46014" s="119"/>
      <c r="R46014" s="119"/>
      <c r="T46014" s="119"/>
      <c r="V46014" s="119"/>
      <c r="X46014" s="119"/>
      <c r="Z46014" s="119"/>
    </row>
    <row r="46015" spans="16:26" x14ac:dyDescent="0.25">
      <c r="P46015" s="119"/>
      <c r="R46015" s="119"/>
      <c r="T46015" s="119"/>
      <c r="V46015" s="119"/>
      <c r="X46015" s="119"/>
      <c r="Z46015" s="119"/>
    </row>
    <row r="46016" spans="16:26" x14ac:dyDescent="0.25">
      <c r="P46016" s="120"/>
      <c r="R46016" s="120"/>
      <c r="T46016" s="120"/>
      <c r="V46016" s="120"/>
      <c r="X46016" s="120"/>
      <c r="Z46016" s="120"/>
    </row>
    <row r="46017" spans="16:26" x14ac:dyDescent="0.25">
      <c r="P46017" s="119"/>
      <c r="R46017" s="119"/>
      <c r="T46017" s="119"/>
      <c r="V46017" s="119"/>
      <c r="X46017" s="119"/>
      <c r="Z46017" s="119"/>
    </row>
    <row r="46018" spans="16:26" x14ac:dyDescent="0.25">
      <c r="P46018" s="120"/>
      <c r="R46018" s="120"/>
      <c r="T46018" s="120"/>
      <c r="V46018" s="120"/>
      <c r="X46018" s="120"/>
      <c r="Z46018" s="120"/>
    </row>
    <row r="46019" spans="16:26" x14ac:dyDescent="0.25">
      <c r="P46019" s="119"/>
      <c r="R46019" s="119"/>
      <c r="T46019" s="119"/>
      <c r="V46019" s="119"/>
      <c r="X46019" s="119"/>
      <c r="Z46019" s="119"/>
    </row>
    <row r="46020" spans="16:26" x14ac:dyDescent="0.25">
      <c r="P46020" s="119"/>
      <c r="R46020" s="119"/>
      <c r="T46020" s="119"/>
      <c r="V46020" s="119"/>
      <c r="X46020" s="119"/>
      <c r="Z46020" s="119"/>
    </row>
    <row r="46021" spans="16:26" x14ac:dyDescent="0.25">
      <c r="P46021" s="119"/>
      <c r="R46021" s="119"/>
      <c r="T46021" s="119"/>
      <c r="V46021" s="119"/>
      <c r="X46021" s="119"/>
      <c r="Z46021" s="119"/>
    </row>
    <row r="46022" spans="16:26" x14ac:dyDescent="0.25">
      <c r="P46022" s="121"/>
      <c r="R46022" s="121"/>
      <c r="T46022" s="121"/>
      <c r="V46022" s="121"/>
      <c r="X46022" s="121"/>
      <c r="Z46022" s="121"/>
    </row>
    <row r="46023" spans="16:26" x14ac:dyDescent="0.25">
      <c r="P46023" s="121"/>
      <c r="R46023" s="121"/>
      <c r="T46023" s="121"/>
      <c r="V46023" s="121"/>
      <c r="X46023" s="121"/>
      <c r="Z46023" s="121"/>
    </row>
    <row r="46024" spans="16:26" x14ac:dyDescent="0.25">
      <c r="P46024" s="121"/>
      <c r="R46024" s="121"/>
      <c r="T46024" s="121"/>
      <c r="V46024" s="121"/>
      <c r="X46024" s="121"/>
      <c r="Z46024" s="121"/>
    </row>
    <row r="46025" spans="16:26" x14ac:dyDescent="0.25">
      <c r="P46025" s="121"/>
      <c r="R46025" s="121"/>
      <c r="T46025" s="121"/>
      <c r="V46025" s="121"/>
      <c r="X46025" s="121"/>
      <c r="Z46025" s="121"/>
    </row>
    <row r="46026" spans="16:26" x14ac:dyDescent="0.25">
      <c r="P46026" s="122"/>
      <c r="R46026" s="122"/>
      <c r="T46026" s="122"/>
      <c r="V46026" s="122"/>
      <c r="X46026" s="122"/>
      <c r="Z46026" s="122"/>
    </row>
    <row r="46027" spans="16:26" x14ac:dyDescent="0.25">
      <c r="P46027" s="118"/>
      <c r="R46027" s="118"/>
      <c r="T46027" s="118"/>
      <c r="V46027" s="118"/>
      <c r="X46027" s="118"/>
      <c r="Z46027" s="118"/>
    </row>
    <row r="46028" spans="16:26" x14ac:dyDescent="0.25">
      <c r="P46028" s="119"/>
      <c r="R46028" s="119"/>
      <c r="T46028" s="119"/>
      <c r="V46028" s="119"/>
      <c r="X46028" s="119"/>
      <c r="Z46028" s="119"/>
    </row>
    <row r="46029" spans="16:26" x14ac:dyDescent="0.25">
      <c r="P46029" s="119"/>
      <c r="R46029" s="119"/>
      <c r="T46029" s="119"/>
      <c r="V46029" s="119"/>
      <c r="X46029" s="119"/>
      <c r="Z46029" s="119"/>
    </row>
    <row r="46030" spans="16:26" x14ac:dyDescent="0.25">
      <c r="P46030" s="120"/>
      <c r="R46030" s="120"/>
      <c r="T46030" s="120"/>
      <c r="V46030" s="120"/>
      <c r="X46030" s="120"/>
      <c r="Z46030" s="120"/>
    </row>
    <row r="46031" spans="16:26" x14ac:dyDescent="0.25">
      <c r="P46031" s="119"/>
      <c r="R46031" s="119"/>
      <c r="T46031" s="119"/>
      <c r="V46031" s="119"/>
      <c r="X46031" s="119"/>
      <c r="Z46031" s="119"/>
    </row>
    <row r="46032" spans="16:26" x14ac:dyDescent="0.25">
      <c r="P46032" s="119"/>
      <c r="R46032" s="119"/>
      <c r="T46032" s="119"/>
      <c r="V46032" s="119"/>
      <c r="X46032" s="119"/>
      <c r="Z46032" s="119"/>
    </row>
    <row r="46033" spans="16:26" x14ac:dyDescent="0.25">
      <c r="P46033" s="120"/>
      <c r="R46033" s="120"/>
      <c r="T46033" s="120"/>
      <c r="V46033" s="120"/>
      <c r="X46033" s="120"/>
      <c r="Z46033" s="120"/>
    </row>
    <row r="46034" spans="16:26" x14ac:dyDescent="0.25">
      <c r="P46034" s="119"/>
      <c r="R46034" s="119"/>
      <c r="T46034" s="119"/>
      <c r="V46034" s="119"/>
      <c r="X46034" s="119"/>
      <c r="Z46034" s="119"/>
    </row>
    <row r="46035" spans="16:26" x14ac:dyDescent="0.25">
      <c r="P46035" s="120"/>
      <c r="R46035" s="120"/>
      <c r="T46035" s="120"/>
      <c r="V46035" s="120"/>
      <c r="X46035" s="120"/>
      <c r="Z46035" s="120"/>
    </row>
    <row r="46036" spans="16:26" x14ac:dyDescent="0.25">
      <c r="P46036" s="119"/>
      <c r="R46036" s="119"/>
      <c r="T46036" s="119"/>
      <c r="V46036" s="119"/>
      <c r="X46036" s="119"/>
      <c r="Z46036" s="119"/>
    </row>
    <row r="46037" spans="16:26" x14ac:dyDescent="0.25">
      <c r="P46037" s="119"/>
      <c r="R46037" s="119"/>
      <c r="T46037" s="119"/>
      <c r="V46037" s="119"/>
      <c r="X46037" s="119"/>
      <c r="Z46037" s="119"/>
    </row>
    <row r="46038" spans="16:26" x14ac:dyDescent="0.25">
      <c r="P46038" s="119"/>
      <c r="R46038" s="119"/>
      <c r="T46038" s="119"/>
      <c r="V46038" s="119"/>
      <c r="X46038" s="119"/>
      <c r="Z46038" s="119"/>
    </row>
    <row r="46039" spans="16:26" x14ac:dyDescent="0.25">
      <c r="P46039" s="121"/>
      <c r="R46039" s="121"/>
      <c r="T46039" s="121"/>
      <c r="V46039" s="121"/>
      <c r="X46039" s="121"/>
      <c r="Z46039" s="121"/>
    </row>
    <row r="46040" spans="16:26" x14ac:dyDescent="0.25">
      <c r="P46040" s="121"/>
      <c r="R46040" s="121"/>
      <c r="T46040" s="121"/>
      <c r="V46040" s="121"/>
      <c r="X46040" s="121"/>
      <c r="Z46040" s="121"/>
    </row>
    <row r="46041" spans="16:26" x14ac:dyDescent="0.25">
      <c r="P46041" s="121"/>
      <c r="R46041" s="121"/>
      <c r="T46041" s="121"/>
      <c r="V46041" s="121"/>
      <c r="X46041" s="121"/>
      <c r="Z46041" s="121"/>
    </row>
    <row r="46042" spans="16:26" x14ac:dyDescent="0.25">
      <c r="P46042" s="121"/>
      <c r="R46042" s="121"/>
      <c r="T46042" s="121"/>
      <c r="V46042" s="121"/>
      <c r="X46042" s="121"/>
      <c r="Z46042" s="121"/>
    </row>
    <row r="46043" spans="16:26" x14ac:dyDescent="0.25">
      <c r="P46043" s="122"/>
      <c r="R46043" s="122"/>
      <c r="T46043" s="122"/>
      <c r="V46043" s="122"/>
      <c r="X46043" s="122"/>
      <c r="Z46043" s="122"/>
    </row>
    <row r="46044" spans="16:26" x14ac:dyDescent="0.25">
      <c r="P46044" s="118"/>
      <c r="R46044" s="118"/>
      <c r="T46044" s="118"/>
      <c r="V46044" s="118"/>
      <c r="X46044" s="118"/>
      <c r="Z46044" s="118"/>
    </row>
    <row r="46045" spans="16:26" x14ac:dyDescent="0.25">
      <c r="P46045" s="119"/>
      <c r="R46045" s="119"/>
      <c r="T46045" s="119"/>
      <c r="V46045" s="119"/>
      <c r="X46045" s="119"/>
      <c r="Z46045" s="119"/>
    </row>
    <row r="46046" spans="16:26" x14ac:dyDescent="0.25">
      <c r="P46046" s="119"/>
      <c r="R46046" s="119"/>
      <c r="T46046" s="119"/>
      <c r="V46046" s="119"/>
      <c r="X46046" s="119"/>
      <c r="Z46046" s="119"/>
    </row>
    <row r="46047" spans="16:26" x14ac:dyDescent="0.25">
      <c r="P46047" s="120"/>
      <c r="R46047" s="120"/>
      <c r="T46047" s="120"/>
      <c r="V46047" s="120"/>
      <c r="X46047" s="120"/>
      <c r="Z46047" s="120"/>
    </row>
    <row r="46048" spans="16:26" x14ac:dyDescent="0.25">
      <c r="P46048" s="119"/>
      <c r="R46048" s="119"/>
      <c r="T46048" s="119"/>
      <c r="V46048" s="119"/>
      <c r="X46048" s="119"/>
      <c r="Z46048" s="119"/>
    </row>
    <row r="46049" spans="16:26" x14ac:dyDescent="0.25">
      <c r="P46049" s="119"/>
      <c r="R46049" s="119"/>
      <c r="T46049" s="119"/>
      <c r="V46049" s="119"/>
      <c r="X46049" s="119"/>
      <c r="Z46049" s="119"/>
    </row>
    <row r="46050" spans="16:26" x14ac:dyDescent="0.25">
      <c r="P46050" s="120"/>
      <c r="R46050" s="120"/>
      <c r="T46050" s="120"/>
      <c r="V46050" s="120"/>
      <c r="X46050" s="120"/>
      <c r="Z46050" s="120"/>
    </row>
    <row r="46051" spans="16:26" x14ac:dyDescent="0.25">
      <c r="P46051" s="119"/>
      <c r="R46051" s="119"/>
      <c r="T46051" s="119"/>
      <c r="V46051" s="119"/>
      <c r="X46051" s="119"/>
      <c r="Z46051" s="119"/>
    </row>
    <row r="46052" spans="16:26" x14ac:dyDescent="0.25">
      <c r="P46052" s="120"/>
      <c r="R46052" s="120"/>
      <c r="T46052" s="120"/>
      <c r="V46052" s="120"/>
      <c r="X46052" s="120"/>
      <c r="Z46052" s="120"/>
    </row>
    <row r="46053" spans="16:26" x14ac:dyDescent="0.25">
      <c r="P46053" s="119"/>
      <c r="R46053" s="119"/>
      <c r="T46053" s="119"/>
      <c r="V46053" s="119"/>
      <c r="X46053" s="119"/>
      <c r="Z46053" s="119"/>
    </row>
    <row r="46054" spans="16:26" x14ac:dyDescent="0.25">
      <c r="P46054" s="119"/>
      <c r="R46054" s="119"/>
      <c r="T46054" s="119"/>
      <c r="V46054" s="119"/>
      <c r="X46054" s="119"/>
      <c r="Z46054" s="119"/>
    </row>
    <row r="46055" spans="16:26" x14ac:dyDescent="0.25">
      <c r="P46055" s="119"/>
      <c r="R46055" s="119"/>
      <c r="T46055" s="119"/>
      <c r="V46055" s="119"/>
      <c r="X46055" s="119"/>
      <c r="Z46055" s="119"/>
    </row>
    <row r="46056" spans="16:26" x14ac:dyDescent="0.25">
      <c r="P46056" s="121"/>
      <c r="R46056" s="121"/>
      <c r="T46056" s="121"/>
      <c r="V46056" s="121"/>
      <c r="X46056" s="121"/>
      <c r="Z46056" s="121"/>
    </row>
    <row r="46057" spans="16:26" x14ac:dyDescent="0.25">
      <c r="P46057" s="121"/>
      <c r="R46057" s="121"/>
      <c r="T46057" s="121"/>
      <c r="V46057" s="121"/>
      <c r="X46057" s="121"/>
      <c r="Z46057" s="121"/>
    </row>
    <row r="46058" spans="16:26" x14ac:dyDescent="0.25">
      <c r="P46058" s="121"/>
      <c r="R46058" s="121"/>
      <c r="T46058" s="121"/>
      <c r="V46058" s="121"/>
      <c r="X46058" s="121"/>
      <c r="Z46058" s="121"/>
    </row>
    <row r="46059" spans="16:26" x14ac:dyDescent="0.25">
      <c r="P46059" s="121"/>
      <c r="R46059" s="121"/>
      <c r="T46059" s="121"/>
      <c r="V46059" s="121"/>
      <c r="X46059" s="121"/>
      <c r="Z46059" s="121"/>
    </row>
    <row r="46060" spans="16:26" x14ac:dyDescent="0.25">
      <c r="P46060" s="122"/>
      <c r="R46060" s="122"/>
      <c r="T46060" s="122"/>
      <c r="V46060" s="122"/>
      <c r="X46060" s="122"/>
      <c r="Z46060" s="122"/>
    </row>
    <row r="46061" spans="16:26" x14ac:dyDescent="0.25">
      <c r="P46061" s="118"/>
      <c r="R46061" s="118"/>
      <c r="T46061" s="118"/>
      <c r="V46061" s="118"/>
      <c r="X46061" s="118"/>
      <c r="Z46061" s="118"/>
    </row>
    <row r="46062" spans="16:26" x14ac:dyDescent="0.25">
      <c r="P46062" s="119"/>
      <c r="R46062" s="119"/>
      <c r="T46062" s="119"/>
      <c r="V46062" s="119"/>
      <c r="X46062" s="119"/>
      <c r="Z46062" s="119"/>
    </row>
    <row r="46063" spans="16:26" x14ac:dyDescent="0.25">
      <c r="P46063" s="119"/>
      <c r="R46063" s="119"/>
      <c r="T46063" s="119"/>
      <c r="V46063" s="119"/>
      <c r="X46063" s="119"/>
      <c r="Z46063" s="119"/>
    </row>
    <row r="46064" spans="16:26" x14ac:dyDescent="0.25">
      <c r="P46064" s="120"/>
      <c r="R46064" s="120"/>
      <c r="T46064" s="120"/>
      <c r="V46064" s="120"/>
      <c r="X46064" s="120"/>
      <c r="Z46064" s="120"/>
    </row>
    <row r="46065" spans="16:26" x14ac:dyDescent="0.25">
      <c r="P46065" s="119"/>
      <c r="R46065" s="119"/>
      <c r="T46065" s="119"/>
      <c r="V46065" s="119"/>
      <c r="X46065" s="119"/>
      <c r="Z46065" s="119"/>
    </row>
    <row r="46066" spans="16:26" x14ac:dyDescent="0.25">
      <c r="P46066" s="119"/>
      <c r="R46066" s="119"/>
      <c r="T46066" s="119"/>
      <c r="V46066" s="119"/>
      <c r="X46066" s="119"/>
      <c r="Z46066" s="119"/>
    </row>
    <row r="46067" spans="16:26" x14ac:dyDescent="0.25">
      <c r="P46067" s="120"/>
      <c r="R46067" s="120"/>
      <c r="T46067" s="120"/>
      <c r="V46067" s="120"/>
      <c r="X46067" s="120"/>
      <c r="Z46067" s="120"/>
    </row>
    <row r="46068" spans="16:26" x14ac:dyDescent="0.25">
      <c r="P46068" s="119"/>
      <c r="R46068" s="119"/>
      <c r="T46068" s="119"/>
      <c r="V46068" s="119"/>
      <c r="X46068" s="119"/>
      <c r="Z46068" s="119"/>
    </row>
    <row r="46069" spans="16:26" x14ac:dyDescent="0.25">
      <c r="P46069" s="120"/>
      <c r="R46069" s="120"/>
      <c r="T46069" s="120"/>
      <c r="V46069" s="120"/>
      <c r="X46069" s="120"/>
      <c r="Z46069" s="120"/>
    </row>
    <row r="46070" spans="16:26" x14ac:dyDescent="0.25">
      <c r="P46070" s="119"/>
      <c r="R46070" s="119"/>
      <c r="T46070" s="119"/>
      <c r="V46070" s="119"/>
      <c r="X46070" s="119"/>
      <c r="Z46070" s="119"/>
    </row>
    <row r="46071" spans="16:26" x14ac:dyDescent="0.25">
      <c r="P46071" s="119"/>
      <c r="R46071" s="119"/>
      <c r="T46071" s="119"/>
      <c r="V46071" s="119"/>
      <c r="X46071" s="119"/>
      <c r="Z46071" s="119"/>
    </row>
    <row r="46072" spans="16:26" x14ac:dyDescent="0.25">
      <c r="P46072" s="119"/>
      <c r="R46072" s="119"/>
      <c r="T46072" s="119"/>
      <c r="V46072" s="119"/>
      <c r="X46072" s="119"/>
      <c r="Z46072" s="119"/>
    </row>
    <row r="46073" spans="16:26" x14ac:dyDescent="0.25">
      <c r="P46073" s="121"/>
      <c r="R46073" s="121"/>
      <c r="T46073" s="121"/>
      <c r="V46073" s="121"/>
      <c r="X46073" s="121"/>
      <c r="Z46073" s="121"/>
    </row>
    <row r="46074" spans="16:26" x14ac:dyDescent="0.25">
      <c r="P46074" s="121"/>
      <c r="R46074" s="121"/>
      <c r="T46074" s="121"/>
      <c r="V46074" s="121"/>
      <c r="X46074" s="121"/>
      <c r="Z46074" s="121"/>
    </row>
    <row r="46075" spans="16:26" x14ac:dyDescent="0.25">
      <c r="P46075" s="121"/>
      <c r="R46075" s="121"/>
      <c r="T46075" s="121"/>
      <c r="V46075" s="121"/>
      <c r="X46075" s="121"/>
      <c r="Z46075" s="121"/>
    </row>
    <row r="46076" spans="16:26" x14ac:dyDescent="0.25">
      <c r="P46076" s="121"/>
      <c r="R46076" s="121"/>
      <c r="T46076" s="121"/>
      <c r="V46076" s="121"/>
      <c r="X46076" s="121"/>
      <c r="Z46076" s="121"/>
    </row>
    <row r="46077" spans="16:26" x14ac:dyDescent="0.25">
      <c r="P46077" s="122"/>
      <c r="R46077" s="122"/>
      <c r="T46077" s="122"/>
      <c r="V46077" s="122"/>
      <c r="X46077" s="122"/>
      <c r="Z46077" s="122"/>
    </row>
    <row r="46078" spans="16:26" x14ac:dyDescent="0.25">
      <c r="P46078" s="118"/>
      <c r="R46078" s="118"/>
      <c r="T46078" s="118"/>
      <c r="V46078" s="118"/>
      <c r="X46078" s="118"/>
      <c r="Z46078" s="118"/>
    </row>
    <row r="46079" spans="16:26" x14ac:dyDescent="0.25">
      <c r="P46079" s="119"/>
      <c r="R46079" s="119"/>
      <c r="T46079" s="119"/>
      <c r="V46079" s="119"/>
      <c r="X46079" s="119"/>
      <c r="Z46079" s="119"/>
    </row>
    <row r="46080" spans="16:26" x14ac:dyDescent="0.25">
      <c r="P46080" s="119"/>
      <c r="R46080" s="119"/>
      <c r="T46080" s="119"/>
      <c r="V46080" s="119"/>
      <c r="X46080" s="119"/>
      <c r="Z46080" s="119"/>
    </row>
    <row r="46081" spans="16:26" x14ac:dyDescent="0.25">
      <c r="P46081" s="120"/>
      <c r="R46081" s="120"/>
      <c r="T46081" s="120"/>
      <c r="V46081" s="120"/>
      <c r="X46081" s="120"/>
      <c r="Z46081" s="120"/>
    </row>
    <row r="46082" spans="16:26" x14ac:dyDescent="0.25">
      <c r="P46082" s="119"/>
      <c r="R46082" s="119"/>
      <c r="T46082" s="119"/>
      <c r="V46082" s="119"/>
      <c r="X46082" s="119"/>
      <c r="Z46082" s="119"/>
    </row>
    <row r="46083" spans="16:26" x14ac:dyDescent="0.25">
      <c r="P46083" s="119"/>
      <c r="R46083" s="119"/>
      <c r="T46083" s="119"/>
      <c r="V46083" s="119"/>
      <c r="X46083" s="119"/>
      <c r="Z46083" s="119"/>
    </row>
    <row r="46084" spans="16:26" x14ac:dyDescent="0.25">
      <c r="P46084" s="120"/>
      <c r="R46084" s="120"/>
      <c r="T46084" s="120"/>
      <c r="V46084" s="120"/>
      <c r="X46084" s="120"/>
      <c r="Z46084" s="120"/>
    </row>
    <row r="46085" spans="16:26" x14ac:dyDescent="0.25">
      <c r="P46085" s="119"/>
      <c r="R46085" s="119"/>
      <c r="T46085" s="119"/>
      <c r="V46085" s="119"/>
      <c r="X46085" s="119"/>
      <c r="Z46085" s="119"/>
    </row>
    <row r="46086" spans="16:26" x14ac:dyDescent="0.25">
      <c r="P46086" s="120"/>
      <c r="R46086" s="120"/>
      <c r="T46086" s="120"/>
      <c r="V46086" s="120"/>
      <c r="X46086" s="120"/>
      <c r="Z46086" s="120"/>
    </row>
    <row r="46087" spans="16:26" x14ac:dyDescent="0.25">
      <c r="P46087" s="119"/>
      <c r="R46087" s="119"/>
      <c r="T46087" s="119"/>
      <c r="V46087" s="119"/>
      <c r="X46087" s="119"/>
      <c r="Z46087" s="119"/>
    </row>
    <row r="46088" spans="16:26" x14ac:dyDescent="0.25">
      <c r="P46088" s="119"/>
      <c r="R46088" s="119"/>
      <c r="T46088" s="119"/>
      <c r="V46088" s="119"/>
      <c r="X46088" s="119"/>
      <c r="Z46088" s="119"/>
    </row>
    <row r="46089" spans="16:26" x14ac:dyDescent="0.25">
      <c r="P46089" s="119"/>
      <c r="R46089" s="119"/>
      <c r="T46089" s="119"/>
      <c r="V46089" s="119"/>
      <c r="X46089" s="119"/>
      <c r="Z46089" s="119"/>
    </row>
    <row r="46090" spans="16:26" x14ac:dyDescent="0.25">
      <c r="P46090" s="121"/>
      <c r="R46090" s="121"/>
      <c r="T46090" s="121"/>
      <c r="V46090" s="121"/>
      <c r="X46090" s="121"/>
      <c r="Z46090" s="121"/>
    </row>
    <row r="46091" spans="16:26" x14ac:dyDescent="0.25">
      <c r="P46091" s="121"/>
      <c r="R46091" s="121"/>
      <c r="T46091" s="121"/>
      <c r="V46091" s="121"/>
      <c r="X46091" s="121"/>
      <c r="Z46091" s="121"/>
    </row>
    <row r="46092" spans="16:26" x14ac:dyDescent="0.25">
      <c r="P46092" s="121"/>
      <c r="R46092" s="121"/>
      <c r="T46092" s="121"/>
      <c r="V46092" s="121"/>
      <c r="X46092" s="121"/>
      <c r="Z46092" s="121"/>
    </row>
    <row r="46093" spans="16:26" x14ac:dyDescent="0.25">
      <c r="P46093" s="121"/>
      <c r="R46093" s="121"/>
      <c r="T46093" s="121"/>
      <c r="V46093" s="121"/>
      <c r="X46093" s="121"/>
      <c r="Z46093" s="121"/>
    </row>
    <row r="46094" spans="16:26" x14ac:dyDescent="0.25">
      <c r="P46094" s="122"/>
      <c r="R46094" s="122"/>
      <c r="T46094" s="122"/>
      <c r="V46094" s="122"/>
      <c r="X46094" s="122"/>
      <c r="Z46094" s="122"/>
    </row>
    <row r="46095" spans="16:26" x14ac:dyDescent="0.25">
      <c r="P46095" s="118"/>
      <c r="R46095" s="118"/>
      <c r="T46095" s="118"/>
      <c r="V46095" s="118"/>
      <c r="X46095" s="118"/>
      <c r="Z46095" s="118"/>
    </row>
    <row r="46096" spans="16:26" x14ac:dyDescent="0.25">
      <c r="P46096" s="119"/>
      <c r="R46096" s="119"/>
      <c r="T46096" s="119"/>
      <c r="V46096" s="119"/>
      <c r="X46096" s="119"/>
      <c r="Z46096" s="119"/>
    </row>
    <row r="46097" spans="16:26" x14ac:dyDescent="0.25">
      <c r="P46097" s="119"/>
      <c r="R46097" s="119"/>
      <c r="T46097" s="119"/>
      <c r="V46097" s="119"/>
      <c r="X46097" s="119"/>
      <c r="Z46097" s="119"/>
    </row>
    <row r="46098" spans="16:26" x14ac:dyDescent="0.25">
      <c r="P46098" s="120"/>
      <c r="R46098" s="120"/>
      <c r="T46098" s="120"/>
      <c r="V46098" s="120"/>
      <c r="X46098" s="120"/>
      <c r="Z46098" s="120"/>
    </row>
    <row r="46099" spans="16:26" x14ac:dyDescent="0.25">
      <c r="P46099" s="119"/>
      <c r="R46099" s="119"/>
      <c r="T46099" s="119"/>
      <c r="V46099" s="119"/>
      <c r="X46099" s="119"/>
      <c r="Z46099" s="119"/>
    </row>
    <row r="46100" spans="16:26" x14ac:dyDescent="0.25">
      <c r="P46100" s="119"/>
      <c r="R46100" s="119"/>
      <c r="T46100" s="119"/>
      <c r="V46100" s="119"/>
      <c r="X46100" s="119"/>
      <c r="Z46100" s="119"/>
    </row>
    <row r="46101" spans="16:26" x14ac:dyDescent="0.25">
      <c r="P46101" s="120"/>
      <c r="R46101" s="120"/>
      <c r="T46101" s="120"/>
      <c r="V46101" s="120"/>
      <c r="X46101" s="120"/>
      <c r="Z46101" s="120"/>
    </row>
    <row r="46102" spans="16:26" x14ac:dyDescent="0.25">
      <c r="P46102" s="119"/>
      <c r="R46102" s="119"/>
      <c r="T46102" s="119"/>
      <c r="V46102" s="119"/>
      <c r="X46102" s="119"/>
      <c r="Z46102" s="119"/>
    </row>
    <row r="46103" spans="16:26" x14ac:dyDescent="0.25">
      <c r="P46103" s="120"/>
      <c r="R46103" s="120"/>
      <c r="T46103" s="120"/>
      <c r="V46103" s="120"/>
      <c r="X46103" s="120"/>
      <c r="Z46103" s="120"/>
    </row>
    <row r="46104" spans="16:26" x14ac:dyDescent="0.25">
      <c r="P46104" s="119"/>
      <c r="R46104" s="119"/>
      <c r="T46104" s="119"/>
      <c r="V46104" s="119"/>
      <c r="X46104" s="119"/>
      <c r="Z46104" s="119"/>
    </row>
    <row r="46105" spans="16:26" x14ac:dyDescent="0.25">
      <c r="P46105" s="119"/>
      <c r="R46105" s="119"/>
      <c r="T46105" s="119"/>
      <c r="V46105" s="119"/>
      <c r="X46105" s="119"/>
      <c r="Z46105" s="119"/>
    </row>
    <row r="46106" spans="16:26" x14ac:dyDescent="0.25">
      <c r="P46106" s="119"/>
      <c r="R46106" s="119"/>
      <c r="T46106" s="119"/>
      <c r="V46106" s="119"/>
      <c r="X46106" s="119"/>
      <c r="Z46106" s="119"/>
    </row>
    <row r="46107" spans="16:26" x14ac:dyDescent="0.25">
      <c r="P46107" s="121"/>
      <c r="R46107" s="121"/>
      <c r="T46107" s="121"/>
      <c r="V46107" s="121"/>
      <c r="X46107" s="121"/>
      <c r="Z46107" s="121"/>
    </row>
    <row r="46108" spans="16:26" x14ac:dyDescent="0.25">
      <c r="P46108" s="121"/>
      <c r="R46108" s="121"/>
      <c r="T46108" s="121"/>
      <c r="V46108" s="121"/>
      <c r="X46108" s="121"/>
      <c r="Z46108" s="121"/>
    </row>
    <row r="46109" spans="16:26" x14ac:dyDescent="0.25">
      <c r="P46109" s="121"/>
      <c r="R46109" s="121"/>
      <c r="T46109" s="121"/>
      <c r="V46109" s="121"/>
      <c r="X46109" s="121"/>
      <c r="Z46109" s="121"/>
    </row>
    <row r="46110" spans="16:26" x14ac:dyDescent="0.25">
      <c r="P46110" s="121"/>
      <c r="R46110" s="121"/>
      <c r="T46110" s="121"/>
      <c r="V46110" s="121"/>
      <c r="X46110" s="121"/>
      <c r="Z46110" s="121"/>
    </row>
    <row r="46111" spans="16:26" x14ac:dyDescent="0.25">
      <c r="P46111" s="122"/>
      <c r="R46111" s="122"/>
      <c r="T46111" s="122"/>
      <c r="V46111" s="122"/>
      <c r="X46111" s="122"/>
      <c r="Z46111" s="122"/>
    </row>
    <row r="46112" spans="16:26" x14ac:dyDescent="0.25">
      <c r="P46112" s="118"/>
      <c r="R46112" s="118"/>
      <c r="T46112" s="118"/>
      <c r="V46112" s="118"/>
      <c r="X46112" s="118"/>
      <c r="Z46112" s="118"/>
    </row>
    <row r="46113" spans="16:26" x14ac:dyDescent="0.25">
      <c r="P46113" s="119"/>
      <c r="R46113" s="119"/>
      <c r="T46113" s="119"/>
      <c r="V46113" s="119"/>
      <c r="X46113" s="119"/>
      <c r="Z46113" s="119"/>
    </row>
    <row r="46114" spans="16:26" x14ac:dyDescent="0.25">
      <c r="P46114" s="119"/>
      <c r="R46114" s="119"/>
      <c r="T46114" s="119"/>
      <c r="V46114" s="119"/>
      <c r="X46114" s="119"/>
      <c r="Z46114" s="119"/>
    </row>
    <row r="46115" spans="16:26" x14ac:dyDescent="0.25">
      <c r="P46115" s="120"/>
      <c r="R46115" s="120"/>
      <c r="T46115" s="120"/>
      <c r="V46115" s="120"/>
      <c r="X46115" s="120"/>
      <c r="Z46115" s="120"/>
    </row>
    <row r="46116" spans="16:26" x14ac:dyDescent="0.25">
      <c r="P46116" s="119"/>
      <c r="R46116" s="119"/>
      <c r="T46116" s="119"/>
      <c r="V46116" s="119"/>
      <c r="X46116" s="119"/>
      <c r="Z46116" s="119"/>
    </row>
    <row r="46117" spans="16:26" x14ac:dyDescent="0.25">
      <c r="P46117" s="119"/>
      <c r="R46117" s="119"/>
      <c r="T46117" s="119"/>
      <c r="V46117" s="119"/>
      <c r="X46117" s="119"/>
      <c r="Z46117" s="119"/>
    </row>
    <row r="46118" spans="16:26" x14ac:dyDescent="0.25">
      <c r="P46118" s="120"/>
      <c r="R46118" s="120"/>
      <c r="T46118" s="120"/>
      <c r="V46118" s="120"/>
      <c r="X46118" s="120"/>
      <c r="Z46118" s="120"/>
    </row>
    <row r="46119" spans="16:26" x14ac:dyDescent="0.25">
      <c r="P46119" s="119"/>
      <c r="R46119" s="119"/>
      <c r="T46119" s="119"/>
      <c r="V46119" s="119"/>
      <c r="X46119" s="119"/>
      <c r="Z46119" s="119"/>
    </row>
    <row r="46120" spans="16:26" x14ac:dyDescent="0.25">
      <c r="P46120" s="120"/>
      <c r="R46120" s="120"/>
      <c r="T46120" s="120"/>
      <c r="V46120" s="120"/>
      <c r="X46120" s="120"/>
      <c r="Z46120" s="120"/>
    </row>
    <row r="46121" spans="16:26" x14ac:dyDescent="0.25">
      <c r="P46121" s="119"/>
      <c r="R46121" s="119"/>
      <c r="T46121" s="119"/>
      <c r="V46121" s="119"/>
      <c r="X46121" s="119"/>
      <c r="Z46121" s="119"/>
    </row>
    <row r="46122" spans="16:26" x14ac:dyDescent="0.25">
      <c r="P46122" s="119"/>
      <c r="R46122" s="119"/>
      <c r="T46122" s="119"/>
      <c r="V46122" s="119"/>
      <c r="X46122" s="119"/>
      <c r="Z46122" s="119"/>
    </row>
    <row r="46123" spans="16:26" x14ac:dyDescent="0.25">
      <c r="P46123" s="119"/>
      <c r="R46123" s="119"/>
      <c r="T46123" s="119"/>
      <c r="V46123" s="119"/>
      <c r="X46123" s="119"/>
      <c r="Z46123" s="119"/>
    </row>
    <row r="46124" spans="16:26" x14ac:dyDescent="0.25">
      <c r="P46124" s="121"/>
      <c r="R46124" s="121"/>
      <c r="T46124" s="121"/>
      <c r="V46124" s="121"/>
      <c r="X46124" s="121"/>
      <c r="Z46124" s="121"/>
    </row>
    <row r="46125" spans="16:26" x14ac:dyDescent="0.25">
      <c r="P46125" s="121"/>
      <c r="R46125" s="121"/>
      <c r="T46125" s="121"/>
      <c r="V46125" s="121"/>
      <c r="X46125" s="121"/>
      <c r="Z46125" s="121"/>
    </row>
    <row r="46126" spans="16:26" x14ac:dyDescent="0.25">
      <c r="P46126" s="121"/>
      <c r="R46126" s="121"/>
      <c r="T46126" s="121"/>
      <c r="V46126" s="121"/>
      <c r="X46126" s="121"/>
      <c r="Z46126" s="121"/>
    </row>
    <row r="46127" spans="16:26" x14ac:dyDescent="0.25">
      <c r="P46127" s="121"/>
      <c r="R46127" s="121"/>
      <c r="T46127" s="121"/>
      <c r="V46127" s="121"/>
      <c r="X46127" s="121"/>
      <c r="Z46127" s="121"/>
    </row>
    <row r="46128" spans="16:26" x14ac:dyDescent="0.25">
      <c r="P46128" s="122"/>
      <c r="R46128" s="122"/>
      <c r="T46128" s="122"/>
      <c r="V46128" s="122"/>
      <c r="X46128" s="122"/>
      <c r="Z46128" s="122"/>
    </row>
    <row r="46129" spans="16:26" x14ac:dyDescent="0.25">
      <c r="P46129" s="118"/>
      <c r="R46129" s="118"/>
      <c r="T46129" s="118"/>
      <c r="V46129" s="118"/>
      <c r="X46129" s="118"/>
      <c r="Z46129" s="118"/>
    </row>
    <row r="46130" spans="16:26" x14ac:dyDescent="0.25">
      <c r="P46130" s="119"/>
      <c r="R46130" s="119"/>
      <c r="T46130" s="119"/>
      <c r="V46130" s="119"/>
      <c r="X46130" s="119"/>
      <c r="Z46130" s="119"/>
    </row>
    <row r="46131" spans="16:26" x14ac:dyDescent="0.25">
      <c r="P46131" s="119"/>
      <c r="R46131" s="119"/>
      <c r="T46131" s="119"/>
      <c r="V46131" s="119"/>
      <c r="X46131" s="119"/>
      <c r="Z46131" s="119"/>
    </row>
    <row r="46132" spans="16:26" x14ac:dyDescent="0.25">
      <c r="P46132" s="120"/>
      <c r="R46132" s="120"/>
      <c r="T46132" s="120"/>
      <c r="V46132" s="120"/>
      <c r="X46132" s="120"/>
      <c r="Z46132" s="120"/>
    </row>
    <row r="46133" spans="16:26" x14ac:dyDescent="0.25">
      <c r="P46133" s="119"/>
      <c r="R46133" s="119"/>
      <c r="T46133" s="119"/>
      <c r="V46133" s="119"/>
      <c r="X46133" s="119"/>
      <c r="Z46133" s="119"/>
    </row>
    <row r="46134" spans="16:26" x14ac:dyDescent="0.25">
      <c r="P46134" s="119"/>
      <c r="R46134" s="119"/>
      <c r="T46134" s="119"/>
      <c r="V46134" s="119"/>
      <c r="X46134" s="119"/>
      <c r="Z46134" s="119"/>
    </row>
    <row r="46135" spans="16:26" x14ac:dyDescent="0.25">
      <c r="P46135" s="120"/>
      <c r="R46135" s="120"/>
      <c r="T46135" s="120"/>
      <c r="V46135" s="120"/>
      <c r="X46135" s="120"/>
      <c r="Z46135" s="120"/>
    </row>
    <row r="46136" spans="16:26" x14ac:dyDescent="0.25">
      <c r="P46136" s="119"/>
      <c r="R46136" s="119"/>
      <c r="T46136" s="119"/>
      <c r="V46136" s="119"/>
      <c r="X46136" s="119"/>
      <c r="Z46136" s="119"/>
    </row>
    <row r="46137" spans="16:26" x14ac:dyDescent="0.25">
      <c r="P46137" s="120"/>
      <c r="R46137" s="120"/>
      <c r="T46137" s="120"/>
      <c r="V46137" s="120"/>
      <c r="X46137" s="120"/>
      <c r="Z46137" s="120"/>
    </row>
    <row r="46138" spans="16:26" x14ac:dyDescent="0.25">
      <c r="P46138" s="119"/>
      <c r="R46138" s="119"/>
      <c r="T46138" s="119"/>
      <c r="V46138" s="119"/>
      <c r="X46138" s="119"/>
      <c r="Z46138" s="119"/>
    </row>
    <row r="46139" spans="16:26" x14ac:dyDescent="0.25">
      <c r="P46139" s="119"/>
      <c r="R46139" s="119"/>
      <c r="T46139" s="119"/>
      <c r="V46139" s="119"/>
      <c r="X46139" s="119"/>
      <c r="Z46139" s="119"/>
    </row>
    <row r="46140" spans="16:26" x14ac:dyDescent="0.25">
      <c r="P46140" s="119"/>
      <c r="R46140" s="119"/>
      <c r="T46140" s="119"/>
      <c r="V46140" s="119"/>
      <c r="X46140" s="119"/>
      <c r="Z46140" s="119"/>
    </row>
    <row r="46141" spans="16:26" x14ac:dyDescent="0.25">
      <c r="P46141" s="121"/>
      <c r="R46141" s="121"/>
      <c r="T46141" s="121"/>
      <c r="V46141" s="121"/>
      <c r="X46141" s="121"/>
      <c r="Z46141" s="121"/>
    </row>
    <row r="46142" spans="16:26" x14ac:dyDescent="0.25">
      <c r="P46142" s="121"/>
      <c r="R46142" s="121"/>
      <c r="T46142" s="121"/>
      <c r="V46142" s="121"/>
      <c r="X46142" s="121"/>
      <c r="Z46142" s="121"/>
    </row>
    <row r="46143" spans="16:26" x14ac:dyDescent="0.25">
      <c r="P46143" s="121"/>
      <c r="R46143" s="121"/>
      <c r="T46143" s="121"/>
      <c r="V46143" s="121"/>
      <c r="X46143" s="121"/>
      <c r="Z46143" s="121"/>
    </row>
    <row r="46144" spans="16:26" x14ac:dyDescent="0.25">
      <c r="P46144" s="121"/>
      <c r="R46144" s="121"/>
      <c r="T46144" s="121"/>
      <c r="V46144" s="121"/>
      <c r="X46144" s="121"/>
      <c r="Z46144" s="121"/>
    </row>
    <row r="46145" spans="16:26" x14ac:dyDescent="0.25">
      <c r="P46145" s="122"/>
      <c r="R46145" s="122"/>
      <c r="T46145" s="122"/>
      <c r="V46145" s="122"/>
      <c r="X46145" s="122"/>
      <c r="Z46145" s="122"/>
    </row>
    <row r="46146" spans="16:26" x14ac:dyDescent="0.25">
      <c r="P46146" s="118"/>
      <c r="R46146" s="118"/>
      <c r="T46146" s="118"/>
      <c r="V46146" s="118"/>
      <c r="X46146" s="118"/>
      <c r="Z46146" s="118"/>
    </row>
    <row r="46147" spans="16:26" x14ac:dyDescent="0.25">
      <c r="P46147" s="119"/>
      <c r="R46147" s="119"/>
      <c r="T46147" s="119"/>
      <c r="V46147" s="119"/>
      <c r="X46147" s="119"/>
      <c r="Z46147" s="119"/>
    </row>
    <row r="46148" spans="16:26" x14ac:dyDescent="0.25">
      <c r="P46148" s="119"/>
      <c r="R46148" s="119"/>
      <c r="T46148" s="119"/>
      <c r="V46148" s="119"/>
      <c r="X46148" s="119"/>
      <c r="Z46148" s="119"/>
    </row>
    <row r="46149" spans="16:26" x14ac:dyDescent="0.25">
      <c r="P46149" s="120"/>
      <c r="R46149" s="120"/>
      <c r="T46149" s="120"/>
      <c r="V46149" s="120"/>
      <c r="X46149" s="120"/>
      <c r="Z46149" s="120"/>
    </row>
    <row r="46150" spans="16:26" x14ac:dyDescent="0.25">
      <c r="P46150" s="119"/>
      <c r="R46150" s="119"/>
      <c r="T46150" s="119"/>
      <c r="V46150" s="119"/>
      <c r="X46150" s="119"/>
      <c r="Z46150" s="119"/>
    </row>
    <row r="46151" spans="16:26" x14ac:dyDescent="0.25">
      <c r="P46151" s="119"/>
      <c r="R46151" s="119"/>
      <c r="T46151" s="119"/>
      <c r="V46151" s="119"/>
      <c r="X46151" s="119"/>
      <c r="Z46151" s="119"/>
    </row>
    <row r="46152" spans="16:26" x14ac:dyDescent="0.25">
      <c r="P46152" s="120"/>
      <c r="R46152" s="120"/>
      <c r="T46152" s="120"/>
      <c r="V46152" s="120"/>
      <c r="X46152" s="120"/>
      <c r="Z46152" s="120"/>
    </row>
    <row r="46153" spans="16:26" x14ac:dyDescent="0.25">
      <c r="P46153" s="119"/>
      <c r="R46153" s="119"/>
      <c r="T46153" s="119"/>
      <c r="V46153" s="119"/>
      <c r="X46153" s="119"/>
      <c r="Z46153" s="119"/>
    </row>
    <row r="46154" spans="16:26" x14ac:dyDescent="0.25">
      <c r="P46154" s="120"/>
      <c r="R46154" s="120"/>
      <c r="T46154" s="120"/>
      <c r="V46154" s="120"/>
      <c r="X46154" s="120"/>
      <c r="Z46154" s="120"/>
    </row>
    <row r="46155" spans="16:26" x14ac:dyDescent="0.25">
      <c r="P46155" s="119"/>
      <c r="R46155" s="119"/>
      <c r="T46155" s="119"/>
      <c r="V46155" s="119"/>
      <c r="X46155" s="119"/>
      <c r="Z46155" s="119"/>
    </row>
    <row r="46156" spans="16:26" x14ac:dyDescent="0.25">
      <c r="P46156" s="119"/>
      <c r="R46156" s="119"/>
      <c r="T46156" s="119"/>
      <c r="V46156" s="119"/>
      <c r="X46156" s="119"/>
      <c r="Z46156" s="119"/>
    </row>
    <row r="46157" spans="16:26" x14ac:dyDescent="0.25">
      <c r="P46157" s="119"/>
      <c r="R46157" s="119"/>
      <c r="T46157" s="119"/>
      <c r="V46157" s="119"/>
      <c r="X46157" s="119"/>
      <c r="Z46157" s="119"/>
    </row>
    <row r="46158" spans="16:26" x14ac:dyDescent="0.25">
      <c r="P46158" s="121"/>
      <c r="R46158" s="121"/>
      <c r="T46158" s="121"/>
      <c r="V46158" s="121"/>
      <c r="X46158" s="121"/>
      <c r="Z46158" s="121"/>
    </row>
    <row r="46159" spans="16:26" x14ac:dyDescent="0.25">
      <c r="P46159" s="121"/>
      <c r="R46159" s="121"/>
      <c r="T46159" s="121"/>
      <c r="V46159" s="121"/>
      <c r="X46159" s="121"/>
      <c r="Z46159" s="121"/>
    </row>
    <row r="46160" spans="16:26" x14ac:dyDescent="0.25">
      <c r="P46160" s="121"/>
      <c r="R46160" s="121"/>
      <c r="T46160" s="121"/>
      <c r="V46160" s="121"/>
      <c r="X46160" s="121"/>
      <c r="Z46160" s="121"/>
    </row>
    <row r="46161" spans="16:26" x14ac:dyDescent="0.25">
      <c r="P46161" s="121"/>
      <c r="R46161" s="121"/>
      <c r="T46161" s="121"/>
      <c r="V46161" s="121"/>
      <c r="X46161" s="121"/>
      <c r="Z46161" s="121"/>
    </row>
    <row r="46162" spans="16:26" x14ac:dyDescent="0.25">
      <c r="P46162" s="122"/>
      <c r="R46162" s="122"/>
      <c r="T46162" s="122"/>
      <c r="V46162" s="122"/>
      <c r="X46162" s="122"/>
      <c r="Z46162" s="122"/>
    </row>
    <row r="46163" spans="16:26" x14ac:dyDescent="0.25">
      <c r="P46163" s="118"/>
      <c r="R46163" s="118"/>
      <c r="T46163" s="118"/>
      <c r="V46163" s="118"/>
      <c r="X46163" s="118"/>
      <c r="Z46163" s="118"/>
    </row>
    <row r="46164" spans="16:26" x14ac:dyDescent="0.25">
      <c r="P46164" s="119"/>
      <c r="R46164" s="119"/>
      <c r="T46164" s="119"/>
      <c r="V46164" s="119"/>
      <c r="X46164" s="119"/>
      <c r="Z46164" s="119"/>
    </row>
    <row r="46165" spans="16:26" x14ac:dyDescent="0.25">
      <c r="P46165" s="119"/>
      <c r="R46165" s="119"/>
      <c r="T46165" s="119"/>
      <c r="V46165" s="119"/>
      <c r="X46165" s="119"/>
      <c r="Z46165" s="119"/>
    </row>
    <row r="46166" spans="16:26" x14ac:dyDescent="0.25">
      <c r="P46166" s="120"/>
      <c r="R46166" s="120"/>
      <c r="T46166" s="120"/>
      <c r="V46166" s="120"/>
      <c r="X46166" s="120"/>
      <c r="Z46166" s="120"/>
    </row>
    <row r="46167" spans="16:26" x14ac:dyDescent="0.25">
      <c r="P46167" s="119"/>
      <c r="R46167" s="119"/>
      <c r="T46167" s="119"/>
      <c r="V46167" s="119"/>
      <c r="X46167" s="119"/>
      <c r="Z46167" s="119"/>
    </row>
    <row r="46168" spans="16:26" x14ac:dyDescent="0.25">
      <c r="P46168" s="119"/>
      <c r="R46168" s="119"/>
      <c r="T46168" s="119"/>
      <c r="V46168" s="119"/>
      <c r="X46168" s="119"/>
      <c r="Z46168" s="119"/>
    </row>
    <row r="46169" spans="16:26" x14ac:dyDescent="0.25">
      <c r="P46169" s="120"/>
      <c r="R46169" s="120"/>
      <c r="T46169" s="120"/>
      <c r="V46169" s="120"/>
      <c r="X46169" s="120"/>
      <c r="Z46169" s="120"/>
    </row>
    <row r="46170" spans="16:26" x14ac:dyDescent="0.25">
      <c r="P46170" s="119"/>
      <c r="R46170" s="119"/>
      <c r="T46170" s="119"/>
      <c r="V46170" s="119"/>
      <c r="X46170" s="119"/>
      <c r="Z46170" s="119"/>
    </row>
    <row r="46171" spans="16:26" x14ac:dyDescent="0.25">
      <c r="P46171" s="120"/>
      <c r="R46171" s="120"/>
      <c r="T46171" s="120"/>
      <c r="V46171" s="120"/>
      <c r="X46171" s="120"/>
      <c r="Z46171" s="120"/>
    </row>
    <row r="46172" spans="16:26" x14ac:dyDescent="0.25">
      <c r="P46172" s="119"/>
      <c r="R46172" s="119"/>
      <c r="T46172" s="119"/>
      <c r="V46172" s="119"/>
      <c r="X46172" s="119"/>
      <c r="Z46172" s="119"/>
    </row>
    <row r="46173" spans="16:26" x14ac:dyDescent="0.25">
      <c r="P46173" s="119"/>
      <c r="R46173" s="119"/>
      <c r="T46173" s="119"/>
      <c r="V46173" s="119"/>
      <c r="X46173" s="119"/>
      <c r="Z46173" s="119"/>
    </row>
    <row r="46174" spans="16:26" x14ac:dyDescent="0.25">
      <c r="P46174" s="119"/>
      <c r="R46174" s="119"/>
      <c r="T46174" s="119"/>
      <c r="V46174" s="119"/>
      <c r="X46174" s="119"/>
      <c r="Z46174" s="119"/>
    </row>
    <row r="46175" spans="16:26" x14ac:dyDescent="0.25">
      <c r="P46175" s="121"/>
      <c r="R46175" s="121"/>
      <c r="T46175" s="121"/>
      <c r="V46175" s="121"/>
      <c r="X46175" s="121"/>
      <c r="Z46175" s="121"/>
    </row>
    <row r="46176" spans="16:26" x14ac:dyDescent="0.25">
      <c r="P46176" s="121"/>
      <c r="R46176" s="121"/>
      <c r="T46176" s="121"/>
      <c r="V46176" s="121"/>
      <c r="X46176" s="121"/>
      <c r="Z46176" s="121"/>
    </row>
    <row r="46177" spans="16:26" x14ac:dyDescent="0.25">
      <c r="P46177" s="121"/>
      <c r="R46177" s="121"/>
      <c r="T46177" s="121"/>
      <c r="V46177" s="121"/>
      <c r="X46177" s="121"/>
      <c r="Z46177" s="121"/>
    </row>
    <row r="46178" spans="16:26" x14ac:dyDescent="0.25">
      <c r="P46178" s="121"/>
      <c r="R46178" s="121"/>
      <c r="T46178" s="121"/>
      <c r="V46178" s="121"/>
      <c r="X46178" s="121"/>
      <c r="Z46178" s="121"/>
    </row>
    <row r="46179" spans="16:26" x14ac:dyDescent="0.25">
      <c r="P46179" s="122"/>
      <c r="R46179" s="122"/>
      <c r="T46179" s="122"/>
      <c r="V46179" s="122"/>
      <c r="X46179" s="122"/>
      <c r="Z46179" s="122"/>
    </row>
    <row r="46180" spans="16:26" x14ac:dyDescent="0.25">
      <c r="P46180" s="118"/>
      <c r="R46180" s="118"/>
      <c r="T46180" s="118"/>
      <c r="V46180" s="118"/>
      <c r="X46180" s="118"/>
      <c r="Z46180" s="118"/>
    </row>
    <row r="46181" spans="16:26" x14ac:dyDescent="0.25">
      <c r="P46181" s="119"/>
      <c r="R46181" s="119"/>
      <c r="T46181" s="119"/>
      <c r="V46181" s="119"/>
      <c r="X46181" s="119"/>
      <c r="Z46181" s="119"/>
    </row>
    <row r="46182" spans="16:26" x14ac:dyDescent="0.25">
      <c r="P46182" s="119"/>
      <c r="R46182" s="119"/>
      <c r="T46182" s="119"/>
      <c r="V46182" s="119"/>
      <c r="X46182" s="119"/>
      <c r="Z46182" s="119"/>
    </row>
    <row r="46183" spans="16:26" x14ac:dyDescent="0.25">
      <c r="P46183" s="120"/>
      <c r="R46183" s="120"/>
      <c r="T46183" s="120"/>
      <c r="V46183" s="120"/>
      <c r="X46183" s="120"/>
      <c r="Z46183" s="120"/>
    </row>
    <row r="46184" spans="16:26" x14ac:dyDescent="0.25">
      <c r="P46184" s="119"/>
      <c r="R46184" s="119"/>
      <c r="T46184" s="119"/>
      <c r="V46184" s="119"/>
      <c r="X46184" s="119"/>
      <c r="Z46184" s="119"/>
    </row>
    <row r="46185" spans="16:26" x14ac:dyDescent="0.25">
      <c r="P46185" s="119"/>
      <c r="R46185" s="119"/>
      <c r="T46185" s="119"/>
      <c r="V46185" s="119"/>
      <c r="X46185" s="119"/>
      <c r="Z46185" s="119"/>
    </row>
    <row r="46186" spans="16:26" x14ac:dyDescent="0.25">
      <c r="P46186" s="120"/>
      <c r="R46186" s="120"/>
      <c r="T46186" s="120"/>
      <c r="V46186" s="120"/>
      <c r="X46186" s="120"/>
      <c r="Z46186" s="120"/>
    </row>
    <row r="46187" spans="16:26" x14ac:dyDescent="0.25">
      <c r="P46187" s="119"/>
      <c r="R46187" s="119"/>
      <c r="T46187" s="119"/>
      <c r="V46187" s="119"/>
      <c r="X46187" s="119"/>
      <c r="Z46187" s="119"/>
    </row>
    <row r="46188" spans="16:26" x14ac:dyDescent="0.25">
      <c r="P46188" s="120"/>
      <c r="R46188" s="120"/>
      <c r="T46188" s="120"/>
      <c r="V46188" s="120"/>
      <c r="X46188" s="120"/>
      <c r="Z46188" s="120"/>
    </row>
    <row r="46189" spans="16:26" x14ac:dyDescent="0.25">
      <c r="P46189" s="119"/>
      <c r="R46189" s="119"/>
      <c r="T46189" s="119"/>
      <c r="V46189" s="119"/>
      <c r="X46189" s="119"/>
      <c r="Z46189" s="119"/>
    </row>
    <row r="46190" spans="16:26" x14ac:dyDescent="0.25">
      <c r="P46190" s="119"/>
      <c r="R46190" s="119"/>
      <c r="T46190" s="119"/>
      <c r="V46190" s="119"/>
      <c r="X46190" s="119"/>
      <c r="Z46190" s="119"/>
    </row>
    <row r="46191" spans="16:26" x14ac:dyDescent="0.25">
      <c r="P46191" s="119"/>
      <c r="R46191" s="119"/>
      <c r="T46191" s="119"/>
      <c r="V46191" s="119"/>
      <c r="X46191" s="119"/>
      <c r="Z46191" s="119"/>
    </row>
    <row r="46192" spans="16:26" x14ac:dyDescent="0.25">
      <c r="P46192" s="121"/>
      <c r="R46192" s="121"/>
      <c r="T46192" s="121"/>
      <c r="V46192" s="121"/>
      <c r="X46192" s="121"/>
      <c r="Z46192" s="121"/>
    </row>
    <row r="46193" spans="16:26" x14ac:dyDescent="0.25">
      <c r="P46193" s="121"/>
      <c r="R46193" s="121"/>
      <c r="T46193" s="121"/>
      <c r="V46193" s="121"/>
      <c r="X46193" s="121"/>
      <c r="Z46193" s="121"/>
    </row>
    <row r="46194" spans="16:26" x14ac:dyDescent="0.25">
      <c r="P46194" s="121"/>
      <c r="R46194" s="121"/>
      <c r="T46194" s="121"/>
      <c r="V46194" s="121"/>
      <c r="X46194" s="121"/>
      <c r="Z46194" s="121"/>
    </row>
    <row r="46195" spans="16:26" x14ac:dyDescent="0.25">
      <c r="P46195" s="121"/>
      <c r="R46195" s="121"/>
      <c r="T46195" s="121"/>
      <c r="V46195" s="121"/>
      <c r="X46195" s="121"/>
      <c r="Z46195" s="121"/>
    </row>
    <row r="46196" spans="16:26" x14ac:dyDescent="0.25">
      <c r="P46196" s="122"/>
      <c r="R46196" s="122"/>
      <c r="T46196" s="122"/>
      <c r="V46196" s="122"/>
      <c r="X46196" s="122"/>
      <c r="Z46196" s="122"/>
    </row>
    <row r="46197" spans="16:26" x14ac:dyDescent="0.25">
      <c r="P46197" s="118"/>
      <c r="R46197" s="118"/>
      <c r="T46197" s="118"/>
      <c r="V46197" s="118"/>
      <c r="X46197" s="118"/>
      <c r="Z46197" s="118"/>
    </row>
    <row r="46198" spans="16:26" x14ac:dyDescent="0.25">
      <c r="P46198" s="119"/>
      <c r="R46198" s="119"/>
      <c r="T46198" s="119"/>
      <c r="V46198" s="119"/>
      <c r="X46198" s="119"/>
      <c r="Z46198" s="119"/>
    </row>
    <row r="46199" spans="16:26" x14ac:dyDescent="0.25">
      <c r="P46199" s="119"/>
      <c r="R46199" s="119"/>
      <c r="T46199" s="119"/>
      <c r="V46199" s="119"/>
      <c r="X46199" s="119"/>
      <c r="Z46199" s="119"/>
    </row>
    <row r="46200" spans="16:26" x14ac:dyDescent="0.25">
      <c r="P46200" s="120"/>
      <c r="R46200" s="120"/>
      <c r="T46200" s="120"/>
      <c r="V46200" s="120"/>
      <c r="X46200" s="120"/>
      <c r="Z46200" s="120"/>
    </row>
    <row r="46201" spans="16:26" x14ac:dyDescent="0.25">
      <c r="P46201" s="119"/>
      <c r="R46201" s="119"/>
      <c r="T46201" s="119"/>
      <c r="V46201" s="119"/>
      <c r="X46201" s="119"/>
      <c r="Z46201" s="119"/>
    </row>
    <row r="46202" spans="16:26" x14ac:dyDescent="0.25">
      <c r="P46202" s="119"/>
      <c r="R46202" s="119"/>
      <c r="T46202" s="119"/>
      <c r="V46202" s="119"/>
      <c r="X46202" s="119"/>
      <c r="Z46202" s="119"/>
    </row>
    <row r="46203" spans="16:26" x14ac:dyDescent="0.25">
      <c r="P46203" s="120"/>
      <c r="R46203" s="120"/>
      <c r="T46203" s="120"/>
      <c r="V46203" s="120"/>
      <c r="X46203" s="120"/>
      <c r="Z46203" s="120"/>
    </row>
    <row r="46204" spans="16:26" x14ac:dyDescent="0.25">
      <c r="P46204" s="119"/>
      <c r="R46204" s="119"/>
      <c r="T46204" s="119"/>
      <c r="V46204" s="119"/>
      <c r="X46204" s="119"/>
      <c r="Z46204" s="119"/>
    </row>
    <row r="46205" spans="16:26" x14ac:dyDescent="0.25">
      <c r="P46205" s="120"/>
      <c r="R46205" s="120"/>
      <c r="T46205" s="120"/>
      <c r="V46205" s="120"/>
      <c r="X46205" s="120"/>
      <c r="Z46205" s="120"/>
    </row>
    <row r="46206" spans="16:26" x14ac:dyDescent="0.25">
      <c r="P46206" s="119"/>
      <c r="R46206" s="119"/>
      <c r="T46206" s="119"/>
      <c r="V46206" s="119"/>
      <c r="X46206" s="119"/>
      <c r="Z46206" s="119"/>
    </row>
    <row r="46207" spans="16:26" x14ac:dyDescent="0.25">
      <c r="P46207" s="119"/>
      <c r="R46207" s="119"/>
      <c r="T46207" s="119"/>
      <c r="V46207" s="119"/>
      <c r="X46207" s="119"/>
      <c r="Z46207" s="119"/>
    </row>
    <row r="46208" spans="16:26" x14ac:dyDescent="0.25">
      <c r="P46208" s="119"/>
      <c r="R46208" s="119"/>
      <c r="T46208" s="119"/>
      <c r="V46208" s="119"/>
      <c r="X46208" s="119"/>
      <c r="Z46208" s="119"/>
    </row>
    <row r="46209" spans="16:26" x14ac:dyDescent="0.25">
      <c r="P46209" s="121"/>
      <c r="R46209" s="121"/>
      <c r="T46209" s="121"/>
      <c r="V46209" s="121"/>
      <c r="X46209" s="121"/>
      <c r="Z46209" s="121"/>
    </row>
    <row r="46210" spans="16:26" x14ac:dyDescent="0.25">
      <c r="P46210" s="121"/>
      <c r="R46210" s="121"/>
      <c r="T46210" s="121"/>
      <c r="V46210" s="121"/>
      <c r="X46210" s="121"/>
      <c r="Z46210" s="121"/>
    </row>
    <row r="46211" spans="16:26" x14ac:dyDescent="0.25">
      <c r="P46211" s="121"/>
      <c r="R46211" s="121"/>
      <c r="T46211" s="121"/>
      <c r="V46211" s="121"/>
      <c r="X46211" s="121"/>
      <c r="Z46211" s="121"/>
    </row>
    <row r="46212" spans="16:26" x14ac:dyDescent="0.25">
      <c r="P46212" s="121"/>
      <c r="R46212" s="121"/>
      <c r="T46212" s="121"/>
      <c r="V46212" s="121"/>
      <c r="X46212" s="121"/>
      <c r="Z46212" s="121"/>
    </row>
    <row r="46213" spans="16:26" x14ac:dyDescent="0.25">
      <c r="P46213" s="122"/>
      <c r="R46213" s="122"/>
      <c r="T46213" s="122"/>
      <c r="V46213" s="122"/>
      <c r="X46213" s="122"/>
      <c r="Z46213" s="122"/>
    </row>
    <row r="46214" spans="16:26" x14ac:dyDescent="0.25">
      <c r="P46214" s="118"/>
      <c r="R46214" s="118"/>
      <c r="T46214" s="118"/>
      <c r="V46214" s="118"/>
      <c r="X46214" s="118"/>
      <c r="Z46214" s="118"/>
    </row>
    <row r="46215" spans="16:26" x14ac:dyDescent="0.25">
      <c r="P46215" s="119"/>
      <c r="R46215" s="119"/>
      <c r="T46215" s="119"/>
      <c r="V46215" s="119"/>
      <c r="X46215" s="119"/>
      <c r="Z46215" s="119"/>
    </row>
    <row r="46216" spans="16:26" x14ac:dyDescent="0.25">
      <c r="P46216" s="119"/>
      <c r="R46216" s="119"/>
      <c r="T46216" s="119"/>
      <c r="V46216" s="119"/>
      <c r="X46216" s="119"/>
      <c r="Z46216" s="119"/>
    </row>
    <row r="46217" spans="16:26" x14ac:dyDescent="0.25">
      <c r="P46217" s="120"/>
      <c r="R46217" s="120"/>
      <c r="T46217" s="120"/>
      <c r="V46217" s="120"/>
      <c r="X46217" s="120"/>
      <c r="Z46217" s="120"/>
    </row>
    <row r="46218" spans="16:26" x14ac:dyDescent="0.25">
      <c r="P46218" s="119"/>
      <c r="R46218" s="119"/>
      <c r="T46218" s="119"/>
      <c r="V46218" s="119"/>
      <c r="X46218" s="119"/>
      <c r="Z46218" s="119"/>
    </row>
    <row r="46219" spans="16:26" x14ac:dyDescent="0.25">
      <c r="P46219" s="119"/>
      <c r="R46219" s="119"/>
      <c r="T46219" s="119"/>
      <c r="V46219" s="119"/>
      <c r="X46219" s="119"/>
      <c r="Z46219" s="119"/>
    </row>
    <row r="46220" spans="16:26" x14ac:dyDescent="0.25">
      <c r="P46220" s="120"/>
      <c r="R46220" s="120"/>
      <c r="T46220" s="120"/>
      <c r="V46220" s="120"/>
      <c r="X46220" s="120"/>
      <c r="Z46220" s="120"/>
    </row>
    <row r="46221" spans="16:26" x14ac:dyDescent="0.25">
      <c r="P46221" s="119"/>
      <c r="R46221" s="119"/>
      <c r="T46221" s="119"/>
      <c r="V46221" s="119"/>
      <c r="X46221" s="119"/>
      <c r="Z46221" s="119"/>
    </row>
    <row r="46222" spans="16:26" x14ac:dyDescent="0.25">
      <c r="P46222" s="120"/>
      <c r="R46222" s="120"/>
      <c r="T46222" s="120"/>
      <c r="V46222" s="120"/>
      <c r="X46222" s="120"/>
      <c r="Z46222" s="120"/>
    </row>
    <row r="46223" spans="16:26" x14ac:dyDescent="0.25">
      <c r="P46223" s="119"/>
      <c r="R46223" s="119"/>
      <c r="T46223" s="119"/>
      <c r="V46223" s="119"/>
      <c r="X46223" s="119"/>
      <c r="Z46223" s="119"/>
    </row>
    <row r="46224" spans="16:26" x14ac:dyDescent="0.25">
      <c r="P46224" s="119"/>
      <c r="R46224" s="119"/>
      <c r="T46224" s="119"/>
      <c r="V46224" s="119"/>
      <c r="X46224" s="119"/>
      <c r="Z46224" s="119"/>
    </row>
    <row r="46225" spans="16:26" x14ac:dyDescent="0.25">
      <c r="P46225" s="119"/>
      <c r="R46225" s="119"/>
      <c r="T46225" s="119"/>
      <c r="V46225" s="119"/>
      <c r="X46225" s="119"/>
      <c r="Z46225" s="119"/>
    </row>
    <row r="46226" spans="16:26" x14ac:dyDescent="0.25">
      <c r="P46226" s="121"/>
      <c r="R46226" s="121"/>
      <c r="T46226" s="121"/>
      <c r="V46226" s="121"/>
      <c r="X46226" s="121"/>
      <c r="Z46226" s="121"/>
    </row>
    <row r="46227" spans="16:26" x14ac:dyDescent="0.25">
      <c r="P46227" s="121"/>
      <c r="R46227" s="121"/>
      <c r="T46227" s="121"/>
      <c r="V46227" s="121"/>
      <c r="X46227" s="121"/>
      <c r="Z46227" s="121"/>
    </row>
    <row r="46228" spans="16:26" x14ac:dyDescent="0.25">
      <c r="P46228" s="121"/>
      <c r="R46228" s="121"/>
      <c r="T46228" s="121"/>
      <c r="V46228" s="121"/>
      <c r="X46228" s="121"/>
      <c r="Z46228" s="121"/>
    </row>
    <row r="46229" spans="16:26" x14ac:dyDescent="0.25">
      <c r="P46229" s="121"/>
      <c r="R46229" s="121"/>
      <c r="T46229" s="121"/>
      <c r="V46229" s="121"/>
      <c r="X46229" s="121"/>
      <c r="Z46229" s="121"/>
    </row>
    <row r="46230" spans="16:26" x14ac:dyDescent="0.25">
      <c r="P46230" s="122"/>
      <c r="R46230" s="122"/>
      <c r="T46230" s="122"/>
      <c r="V46230" s="122"/>
      <c r="X46230" s="122"/>
      <c r="Z46230" s="122"/>
    </row>
    <row r="46231" spans="16:26" x14ac:dyDescent="0.25">
      <c r="P46231" s="118"/>
      <c r="R46231" s="118"/>
      <c r="T46231" s="118"/>
      <c r="V46231" s="118"/>
      <c r="X46231" s="118"/>
      <c r="Z46231" s="118"/>
    </row>
    <row r="46232" spans="16:26" x14ac:dyDescent="0.25">
      <c r="P46232" s="119"/>
      <c r="R46232" s="119"/>
      <c r="T46232" s="119"/>
      <c r="V46232" s="119"/>
      <c r="X46232" s="119"/>
      <c r="Z46232" s="119"/>
    </row>
    <row r="46233" spans="16:26" x14ac:dyDescent="0.25">
      <c r="P46233" s="119"/>
      <c r="R46233" s="119"/>
      <c r="T46233" s="119"/>
      <c r="V46233" s="119"/>
      <c r="X46233" s="119"/>
      <c r="Z46233" s="119"/>
    </row>
    <row r="46234" spans="16:26" x14ac:dyDescent="0.25">
      <c r="P46234" s="120"/>
      <c r="R46234" s="120"/>
      <c r="T46234" s="120"/>
      <c r="V46234" s="120"/>
      <c r="X46234" s="120"/>
      <c r="Z46234" s="120"/>
    </row>
    <row r="46235" spans="16:26" x14ac:dyDescent="0.25">
      <c r="P46235" s="119"/>
      <c r="R46235" s="119"/>
      <c r="T46235" s="119"/>
      <c r="V46235" s="119"/>
      <c r="X46235" s="119"/>
      <c r="Z46235" s="119"/>
    </row>
    <row r="46236" spans="16:26" x14ac:dyDescent="0.25">
      <c r="P46236" s="119"/>
      <c r="R46236" s="119"/>
      <c r="T46236" s="119"/>
      <c r="V46236" s="119"/>
      <c r="X46236" s="119"/>
      <c r="Z46236" s="119"/>
    </row>
    <row r="46237" spans="16:26" x14ac:dyDescent="0.25">
      <c r="P46237" s="120"/>
      <c r="R46237" s="120"/>
      <c r="T46237" s="120"/>
      <c r="V46237" s="120"/>
      <c r="X46237" s="120"/>
      <c r="Z46237" s="120"/>
    </row>
    <row r="46238" spans="16:26" x14ac:dyDescent="0.25">
      <c r="P46238" s="119"/>
      <c r="R46238" s="119"/>
      <c r="T46238" s="119"/>
      <c r="V46238" s="119"/>
      <c r="X46238" s="119"/>
      <c r="Z46238" s="119"/>
    </row>
    <row r="46239" spans="16:26" x14ac:dyDescent="0.25">
      <c r="P46239" s="120"/>
      <c r="R46239" s="120"/>
      <c r="T46239" s="120"/>
      <c r="V46239" s="120"/>
      <c r="X46239" s="120"/>
      <c r="Z46239" s="120"/>
    </row>
    <row r="46240" spans="16:26" x14ac:dyDescent="0.25">
      <c r="P46240" s="119"/>
      <c r="R46240" s="119"/>
      <c r="T46240" s="119"/>
      <c r="V46240" s="119"/>
      <c r="X46240" s="119"/>
      <c r="Z46240" s="119"/>
    </row>
    <row r="46241" spans="16:26" x14ac:dyDescent="0.25">
      <c r="P46241" s="119"/>
      <c r="R46241" s="119"/>
      <c r="T46241" s="119"/>
      <c r="V46241" s="119"/>
      <c r="X46241" s="119"/>
      <c r="Z46241" s="119"/>
    </row>
    <row r="46242" spans="16:26" x14ac:dyDescent="0.25">
      <c r="P46242" s="119"/>
      <c r="R46242" s="119"/>
      <c r="T46242" s="119"/>
      <c r="V46242" s="119"/>
      <c r="X46242" s="119"/>
      <c r="Z46242" s="119"/>
    </row>
    <row r="46243" spans="16:26" x14ac:dyDescent="0.25">
      <c r="P46243" s="121"/>
      <c r="R46243" s="121"/>
      <c r="T46243" s="121"/>
      <c r="V46243" s="121"/>
      <c r="X46243" s="121"/>
      <c r="Z46243" s="121"/>
    </row>
    <row r="46244" spans="16:26" x14ac:dyDescent="0.25">
      <c r="P46244" s="121"/>
      <c r="R46244" s="121"/>
      <c r="T46244" s="121"/>
      <c r="V46244" s="121"/>
      <c r="X46244" s="121"/>
      <c r="Z46244" s="121"/>
    </row>
    <row r="46245" spans="16:26" x14ac:dyDescent="0.25">
      <c r="P46245" s="121"/>
      <c r="R46245" s="121"/>
      <c r="T46245" s="121"/>
      <c r="V46245" s="121"/>
      <c r="X46245" s="121"/>
      <c r="Z46245" s="121"/>
    </row>
    <row r="46246" spans="16:26" x14ac:dyDescent="0.25">
      <c r="P46246" s="121"/>
      <c r="R46246" s="121"/>
      <c r="T46246" s="121"/>
      <c r="V46246" s="121"/>
      <c r="X46246" s="121"/>
      <c r="Z46246" s="121"/>
    </row>
    <row r="46247" spans="16:26" x14ac:dyDescent="0.25">
      <c r="P46247" s="122"/>
      <c r="R46247" s="122"/>
      <c r="T46247" s="122"/>
      <c r="V46247" s="122"/>
      <c r="X46247" s="122"/>
      <c r="Z46247" s="122"/>
    </row>
    <row r="46248" spans="16:26" x14ac:dyDescent="0.25">
      <c r="P46248" s="118"/>
      <c r="R46248" s="118"/>
      <c r="T46248" s="118"/>
      <c r="V46248" s="118"/>
      <c r="X46248" s="118"/>
      <c r="Z46248" s="118"/>
    </row>
    <row r="46249" spans="16:26" x14ac:dyDescent="0.25">
      <c r="P46249" s="119"/>
      <c r="R46249" s="119"/>
      <c r="T46249" s="119"/>
      <c r="V46249" s="119"/>
      <c r="X46249" s="119"/>
      <c r="Z46249" s="119"/>
    </row>
    <row r="46250" spans="16:26" x14ac:dyDescent="0.25">
      <c r="P46250" s="119"/>
      <c r="R46250" s="119"/>
      <c r="T46250" s="119"/>
      <c r="V46250" s="119"/>
      <c r="X46250" s="119"/>
      <c r="Z46250" s="119"/>
    </row>
    <row r="46251" spans="16:26" x14ac:dyDescent="0.25">
      <c r="P46251" s="120"/>
      <c r="R46251" s="120"/>
      <c r="T46251" s="120"/>
      <c r="V46251" s="120"/>
      <c r="X46251" s="120"/>
      <c r="Z46251" s="120"/>
    </row>
    <row r="46252" spans="16:26" x14ac:dyDescent="0.25">
      <c r="P46252" s="119"/>
      <c r="R46252" s="119"/>
      <c r="T46252" s="119"/>
      <c r="V46252" s="119"/>
      <c r="X46252" s="119"/>
      <c r="Z46252" s="119"/>
    </row>
    <row r="46253" spans="16:26" x14ac:dyDescent="0.25">
      <c r="P46253" s="119"/>
      <c r="R46253" s="119"/>
      <c r="T46253" s="119"/>
      <c r="V46253" s="119"/>
      <c r="X46253" s="119"/>
      <c r="Z46253" s="119"/>
    </row>
    <row r="46254" spans="16:26" x14ac:dyDescent="0.25">
      <c r="P46254" s="120"/>
      <c r="R46254" s="120"/>
      <c r="T46254" s="120"/>
      <c r="V46254" s="120"/>
      <c r="X46254" s="120"/>
      <c r="Z46254" s="120"/>
    </row>
    <row r="46255" spans="16:26" x14ac:dyDescent="0.25">
      <c r="P46255" s="119"/>
      <c r="R46255" s="119"/>
      <c r="T46255" s="119"/>
      <c r="V46255" s="119"/>
      <c r="X46255" s="119"/>
      <c r="Z46255" s="119"/>
    </row>
    <row r="46256" spans="16:26" x14ac:dyDescent="0.25">
      <c r="P46256" s="120"/>
      <c r="R46256" s="120"/>
      <c r="T46256" s="120"/>
      <c r="V46256" s="120"/>
      <c r="X46256" s="120"/>
      <c r="Z46256" s="120"/>
    </row>
    <row r="46257" spans="16:26" x14ac:dyDescent="0.25">
      <c r="P46257" s="119"/>
      <c r="R46257" s="119"/>
      <c r="T46257" s="119"/>
      <c r="V46257" s="119"/>
      <c r="X46257" s="119"/>
      <c r="Z46257" s="119"/>
    </row>
    <row r="46258" spans="16:26" x14ac:dyDescent="0.25">
      <c r="P46258" s="119"/>
      <c r="R46258" s="119"/>
      <c r="T46258" s="119"/>
      <c r="V46258" s="119"/>
      <c r="X46258" s="119"/>
      <c r="Z46258" s="119"/>
    </row>
    <row r="46259" spans="16:26" x14ac:dyDescent="0.25">
      <c r="P46259" s="119"/>
      <c r="R46259" s="119"/>
      <c r="T46259" s="119"/>
      <c r="V46259" s="119"/>
      <c r="X46259" s="119"/>
      <c r="Z46259" s="119"/>
    </row>
    <row r="46260" spans="16:26" x14ac:dyDescent="0.25">
      <c r="P46260" s="121"/>
      <c r="R46260" s="121"/>
      <c r="T46260" s="121"/>
      <c r="V46260" s="121"/>
      <c r="X46260" s="121"/>
      <c r="Z46260" s="121"/>
    </row>
    <row r="46261" spans="16:26" x14ac:dyDescent="0.25">
      <c r="P46261" s="121"/>
      <c r="R46261" s="121"/>
      <c r="T46261" s="121"/>
      <c r="V46261" s="121"/>
      <c r="X46261" s="121"/>
      <c r="Z46261" s="121"/>
    </row>
    <row r="46262" spans="16:26" x14ac:dyDescent="0.25">
      <c r="P46262" s="121"/>
      <c r="R46262" s="121"/>
      <c r="T46262" s="121"/>
      <c r="V46262" s="121"/>
      <c r="X46262" s="121"/>
      <c r="Z46262" s="121"/>
    </row>
    <row r="46263" spans="16:26" x14ac:dyDescent="0.25">
      <c r="P46263" s="121"/>
      <c r="R46263" s="121"/>
      <c r="T46263" s="121"/>
      <c r="V46263" s="121"/>
      <c r="X46263" s="121"/>
      <c r="Z46263" s="121"/>
    </row>
    <row r="46264" spans="16:26" x14ac:dyDescent="0.25">
      <c r="P46264" s="122"/>
      <c r="R46264" s="122"/>
      <c r="T46264" s="122"/>
      <c r="V46264" s="122"/>
      <c r="X46264" s="122"/>
      <c r="Z46264" s="122"/>
    </row>
    <row r="46265" spans="16:26" x14ac:dyDescent="0.25">
      <c r="P46265" s="118"/>
      <c r="R46265" s="118"/>
      <c r="T46265" s="118"/>
      <c r="V46265" s="118"/>
      <c r="X46265" s="118"/>
      <c r="Z46265" s="118"/>
    </row>
    <row r="46266" spans="16:26" x14ac:dyDescent="0.25">
      <c r="P46266" s="119"/>
      <c r="R46266" s="119"/>
      <c r="T46266" s="119"/>
      <c r="V46266" s="119"/>
      <c r="X46266" s="119"/>
      <c r="Z46266" s="119"/>
    </row>
    <row r="46267" spans="16:26" x14ac:dyDescent="0.25">
      <c r="P46267" s="119"/>
      <c r="R46267" s="119"/>
      <c r="T46267" s="119"/>
      <c r="V46267" s="119"/>
      <c r="X46267" s="119"/>
      <c r="Z46267" s="119"/>
    </row>
    <row r="46268" spans="16:26" x14ac:dyDescent="0.25">
      <c r="P46268" s="120"/>
      <c r="R46268" s="120"/>
      <c r="T46268" s="120"/>
      <c r="V46268" s="120"/>
      <c r="X46268" s="120"/>
      <c r="Z46268" s="120"/>
    </row>
    <row r="46269" spans="16:26" x14ac:dyDescent="0.25">
      <c r="P46269" s="119"/>
      <c r="R46269" s="119"/>
      <c r="T46269" s="119"/>
      <c r="V46269" s="119"/>
      <c r="X46269" s="119"/>
      <c r="Z46269" s="119"/>
    </row>
    <row r="46270" spans="16:26" x14ac:dyDescent="0.25">
      <c r="P46270" s="119"/>
      <c r="R46270" s="119"/>
      <c r="T46270" s="119"/>
      <c r="V46270" s="119"/>
      <c r="X46270" s="119"/>
      <c r="Z46270" s="119"/>
    </row>
    <row r="46271" spans="16:26" x14ac:dyDescent="0.25">
      <c r="P46271" s="120"/>
      <c r="R46271" s="120"/>
      <c r="T46271" s="120"/>
      <c r="V46271" s="120"/>
      <c r="X46271" s="120"/>
      <c r="Z46271" s="120"/>
    </row>
    <row r="46272" spans="16:26" x14ac:dyDescent="0.25">
      <c r="P46272" s="119"/>
      <c r="R46272" s="119"/>
      <c r="T46272" s="119"/>
      <c r="V46272" s="119"/>
      <c r="X46272" s="119"/>
      <c r="Z46272" s="119"/>
    </row>
    <row r="46273" spans="16:26" x14ac:dyDescent="0.25">
      <c r="P46273" s="120"/>
      <c r="R46273" s="120"/>
      <c r="T46273" s="120"/>
      <c r="V46273" s="120"/>
      <c r="X46273" s="120"/>
      <c r="Z46273" s="120"/>
    </row>
    <row r="46274" spans="16:26" x14ac:dyDescent="0.25">
      <c r="P46274" s="119"/>
      <c r="R46274" s="119"/>
      <c r="T46274" s="119"/>
      <c r="V46274" s="119"/>
      <c r="X46274" s="119"/>
      <c r="Z46274" s="119"/>
    </row>
    <row r="46275" spans="16:26" x14ac:dyDescent="0.25">
      <c r="P46275" s="119"/>
      <c r="R46275" s="119"/>
      <c r="T46275" s="119"/>
      <c r="V46275" s="119"/>
      <c r="X46275" s="119"/>
      <c r="Z46275" s="119"/>
    </row>
    <row r="46276" spans="16:26" x14ac:dyDescent="0.25">
      <c r="P46276" s="119"/>
      <c r="R46276" s="119"/>
      <c r="T46276" s="119"/>
      <c r="V46276" s="119"/>
      <c r="X46276" s="119"/>
      <c r="Z46276" s="119"/>
    </row>
    <row r="46277" spans="16:26" x14ac:dyDescent="0.25">
      <c r="P46277" s="121"/>
      <c r="R46277" s="121"/>
      <c r="T46277" s="121"/>
      <c r="V46277" s="121"/>
      <c r="X46277" s="121"/>
      <c r="Z46277" s="121"/>
    </row>
    <row r="46278" spans="16:26" x14ac:dyDescent="0.25">
      <c r="P46278" s="121"/>
      <c r="R46278" s="121"/>
      <c r="T46278" s="121"/>
      <c r="V46278" s="121"/>
      <c r="X46278" s="121"/>
      <c r="Z46278" s="121"/>
    </row>
    <row r="46279" spans="16:26" x14ac:dyDescent="0.25">
      <c r="P46279" s="121"/>
      <c r="R46279" s="121"/>
      <c r="T46279" s="121"/>
      <c r="V46279" s="121"/>
      <c r="X46279" s="121"/>
      <c r="Z46279" s="121"/>
    </row>
    <row r="46280" spans="16:26" x14ac:dyDescent="0.25">
      <c r="P46280" s="121"/>
      <c r="R46280" s="121"/>
      <c r="T46280" s="121"/>
      <c r="V46280" s="121"/>
      <c r="X46280" s="121"/>
      <c r="Z46280" s="121"/>
    </row>
    <row r="46281" spans="16:26" x14ac:dyDescent="0.25">
      <c r="P46281" s="122"/>
      <c r="R46281" s="122"/>
      <c r="T46281" s="122"/>
      <c r="V46281" s="122"/>
      <c r="X46281" s="122"/>
      <c r="Z46281" s="122"/>
    </row>
    <row r="46282" spans="16:26" x14ac:dyDescent="0.25">
      <c r="P46282" s="118"/>
      <c r="R46282" s="118"/>
      <c r="T46282" s="118"/>
      <c r="V46282" s="118"/>
      <c r="X46282" s="118"/>
      <c r="Z46282" s="118"/>
    </row>
    <row r="46283" spans="16:26" x14ac:dyDescent="0.25">
      <c r="P46283" s="119"/>
      <c r="R46283" s="119"/>
      <c r="T46283" s="119"/>
      <c r="V46283" s="119"/>
      <c r="X46283" s="119"/>
      <c r="Z46283" s="119"/>
    </row>
    <row r="46284" spans="16:26" x14ac:dyDescent="0.25">
      <c r="P46284" s="119"/>
      <c r="R46284" s="119"/>
      <c r="T46284" s="119"/>
      <c r="V46284" s="119"/>
      <c r="X46284" s="119"/>
      <c r="Z46284" s="119"/>
    </row>
    <row r="46285" spans="16:26" x14ac:dyDescent="0.25">
      <c r="P46285" s="120"/>
      <c r="R46285" s="120"/>
      <c r="T46285" s="120"/>
      <c r="V46285" s="120"/>
      <c r="X46285" s="120"/>
      <c r="Z46285" s="120"/>
    </row>
    <row r="46286" spans="16:26" x14ac:dyDescent="0.25">
      <c r="P46286" s="119"/>
      <c r="R46286" s="119"/>
      <c r="T46286" s="119"/>
      <c r="V46286" s="119"/>
      <c r="X46286" s="119"/>
      <c r="Z46286" s="119"/>
    </row>
    <row r="46287" spans="16:26" x14ac:dyDescent="0.25">
      <c r="P46287" s="119"/>
      <c r="R46287" s="119"/>
      <c r="T46287" s="119"/>
      <c r="V46287" s="119"/>
      <c r="X46287" s="119"/>
      <c r="Z46287" s="119"/>
    </row>
    <row r="46288" spans="16:26" x14ac:dyDescent="0.25">
      <c r="P46288" s="120"/>
      <c r="R46288" s="120"/>
      <c r="T46288" s="120"/>
      <c r="V46288" s="120"/>
      <c r="X46288" s="120"/>
      <c r="Z46288" s="120"/>
    </row>
    <row r="46289" spans="16:26" x14ac:dyDescent="0.25">
      <c r="P46289" s="119"/>
      <c r="R46289" s="119"/>
      <c r="T46289" s="119"/>
      <c r="V46289" s="119"/>
      <c r="X46289" s="119"/>
      <c r="Z46289" s="119"/>
    </row>
    <row r="46290" spans="16:26" x14ac:dyDescent="0.25">
      <c r="P46290" s="120"/>
      <c r="R46290" s="120"/>
      <c r="T46290" s="120"/>
      <c r="V46290" s="120"/>
      <c r="X46290" s="120"/>
      <c r="Z46290" s="120"/>
    </row>
    <row r="46291" spans="16:26" x14ac:dyDescent="0.25">
      <c r="P46291" s="119"/>
      <c r="R46291" s="119"/>
      <c r="T46291" s="119"/>
      <c r="V46291" s="119"/>
      <c r="X46291" s="119"/>
      <c r="Z46291" s="119"/>
    </row>
    <row r="46292" spans="16:26" x14ac:dyDescent="0.25">
      <c r="P46292" s="119"/>
      <c r="R46292" s="119"/>
      <c r="T46292" s="119"/>
      <c r="V46292" s="119"/>
      <c r="X46292" s="119"/>
      <c r="Z46292" s="119"/>
    </row>
    <row r="46293" spans="16:26" x14ac:dyDescent="0.25">
      <c r="P46293" s="119"/>
      <c r="R46293" s="119"/>
      <c r="T46293" s="119"/>
      <c r="V46293" s="119"/>
      <c r="X46293" s="119"/>
      <c r="Z46293" s="119"/>
    </row>
    <row r="46294" spans="16:26" x14ac:dyDescent="0.25">
      <c r="P46294" s="121"/>
      <c r="R46294" s="121"/>
      <c r="T46294" s="121"/>
      <c r="V46294" s="121"/>
      <c r="X46294" s="121"/>
      <c r="Z46294" s="121"/>
    </row>
    <row r="46295" spans="16:26" x14ac:dyDescent="0.25">
      <c r="P46295" s="121"/>
      <c r="R46295" s="121"/>
      <c r="T46295" s="121"/>
      <c r="V46295" s="121"/>
      <c r="X46295" s="121"/>
      <c r="Z46295" s="121"/>
    </row>
    <row r="46296" spans="16:26" x14ac:dyDescent="0.25">
      <c r="P46296" s="121"/>
      <c r="R46296" s="121"/>
      <c r="T46296" s="121"/>
      <c r="V46296" s="121"/>
      <c r="X46296" s="121"/>
      <c r="Z46296" s="121"/>
    </row>
    <row r="46297" spans="16:26" x14ac:dyDescent="0.25">
      <c r="P46297" s="121"/>
      <c r="R46297" s="121"/>
      <c r="T46297" s="121"/>
      <c r="V46297" s="121"/>
      <c r="X46297" s="121"/>
      <c r="Z46297" s="121"/>
    </row>
    <row r="46298" spans="16:26" x14ac:dyDescent="0.25">
      <c r="P46298" s="122"/>
      <c r="R46298" s="122"/>
      <c r="T46298" s="122"/>
      <c r="V46298" s="122"/>
      <c r="X46298" s="122"/>
      <c r="Z46298" s="122"/>
    </row>
    <row r="46299" spans="16:26" x14ac:dyDescent="0.25">
      <c r="P46299" s="118"/>
      <c r="R46299" s="118"/>
      <c r="T46299" s="118"/>
      <c r="V46299" s="118"/>
      <c r="X46299" s="118"/>
      <c r="Z46299" s="118"/>
    </row>
    <row r="46300" spans="16:26" x14ac:dyDescent="0.25">
      <c r="P46300" s="119"/>
      <c r="R46300" s="119"/>
      <c r="T46300" s="119"/>
      <c r="V46300" s="119"/>
      <c r="X46300" s="119"/>
      <c r="Z46300" s="119"/>
    </row>
    <row r="46301" spans="16:26" x14ac:dyDescent="0.25">
      <c r="P46301" s="119"/>
      <c r="R46301" s="119"/>
      <c r="T46301" s="119"/>
      <c r="V46301" s="119"/>
      <c r="X46301" s="119"/>
      <c r="Z46301" s="119"/>
    </row>
    <row r="46302" spans="16:26" x14ac:dyDescent="0.25">
      <c r="P46302" s="120"/>
      <c r="R46302" s="120"/>
      <c r="T46302" s="120"/>
      <c r="V46302" s="120"/>
      <c r="X46302" s="120"/>
      <c r="Z46302" s="120"/>
    </row>
    <row r="46303" spans="16:26" x14ac:dyDescent="0.25">
      <c r="P46303" s="119"/>
      <c r="R46303" s="119"/>
      <c r="T46303" s="119"/>
      <c r="V46303" s="119"/>
      <c r="X46303" s="119"/>
      <c r="Z46303" s="119"/>
    </row>
    <row r="46304" spans="16:26" x14ac:dyDescent="0.25">
      <c r="P46304" s="119"/>
      <c r="R46304" s="119"/>
      <c r="T46304" s="119"/>
      <c r="V46304" s="119"/>
      <c r="X46304" s="119"/>
      <c r="Z46304" s="119"/>
    </row>
    <row r="46305" spans="16:26" x14ac:dyDescent="0.25">
      <c r="P46305" s="120"/>
      <c r="R46305" s="120"/>
      <c r="T46305" s="120"/>
      <c r="V46305" s="120"/>
      <c r="X46305" s="120"/>
      <c r="Z46305" s="120"/>
    </row>
    <row r="46306" spans="16:26" x14ac:dyDescent="0.25">
      <c r="P46306" s="119"/>
      <c r="R46306" s="119"/>
      <c r="T46306" s="119"/>
      <c r="V46306" s="119"/>
      <c r="X46306" s="119"/>
      <c r="Z46306" s="119"/>
    </row>
    <row r="46307" spans="16:26" x14ac:dyDescent="0.25">
      <c r="P46307" s="120"/>
      <c r="R46307" s="120"/>
      <c r="T46307" s="120"/>
      <c r="V46307" s="120"/>
      <c r="X46307" s="120"/>
      <c r="Z46307" s="120"/>
    </row>
    <row r="46308" spans="16:26" x14ac:dyDescent="0.25">
      <c r="P46308" s="119"/>
      <c r="R46308" s="119"/>
      <c r="T46308" s="119"/>
      <c r="V46308" s="119"/>
      <c r="X46308" s="119"/>
      <c r="Z46308" s="119"/>
    </row>
    <row r="46309" spans="16:26" x14ac:dyDescent="0.25">
      <c r="P46309" s="119"/>
      <c r="R46309" s="119"/>
      <c r="T46309" s="119"/>
      <c r="V46309" s="119"/>
      <c r="X46309" s="119"/>
      <c r="Z46309" s="119"/>
    </row>
    <row r="46310" spans="16:26" x14ac:dyDescent="0.25">
      <c r="P46310" s="119"/>
      <c r="R46310" s="119"/>
      <c r="T46310" s="119"/>
      <c r="V46310" s="119"/>
      <c r="X46310" s="119"/>
      <c r="Z46310" s="119"/>
    </row>
    <row r="46311" spans="16:26" x14ac:dyDescent="0.25">
      <c r="P46311" s="121"/>
      <c r="R46311" s="121"/>
      <c r="T46311" s="121"/>
      <c r="V46311" s="121"/>
      <c r="X46311" s="121"/>
      <c r="Z46311" s="121"/>
    </row>
    <row r="46312" spans="16:26" x14ac:dyDescent="0.25">
      <c r="P46312" s="121"/>
      <c r="R46312" s="121"/>
      <c r="T46312" s="121"/>
      <c r="V46312" s="121"/>
      <c r="X46312" s="121"/>
      <c r="Z46312" s="121"/>
    </row>
    <row r="46313" spans="16:26" x14ac:dyDescent="0.25">
      <c r="P46313" s="121"/>
      <c r="R46313" s="121"/>
      <c r="T46313" s="121"/>
      <c r="V46313" s="121"/>
      <c r="X46313" s="121"/>
      <c r="Z46313" s="121"/>
    </row>
    <row r="46314" spans="16:26" x14ac:dyDescent="0.25">
      <c r="P46314" s="121"/>
      <c r="R46314" s="121"/>
      <c r="T46314" s="121"/>
      <c r="V46314" s="121"/>
      <c r="X46314" s="121"/>
      <c r="Z46314" s="121"/>
    </row>
    <row r="46315" spans="16:26" x14ac:dyDescent="0.25">
      <c r="P46315" s="122"/>
      <c r="R46315" s="122"/>
      <c r="T46315" s="122"/>
      <c r="V46315" s="122"/>
      <c r="X46315" s="122"/>
      <c r="Z46315" s="122"/>
    </row>
    <row r="46316" spans="16:26" x14ac:dyDescent="0.25">
      <c r="P46316" s="118"/>
      <c r="R46316" s="118"/>
      <c r="T46316" s="118"/>
      <c r="V46316" s="118"/>
      <c r="X46316" s="118"/>
      <c r="Z46316" s="118"/>
    </row>
    <row r="46317" spans="16:26" x14ac:dyDescent="0.25">
      <c r="P46317" s="119"/>
      <c r="R46317" s="119"/>
      <c r="T46317" s="119"/>
      <c r="V46317" s="119"/>
      <c r="X46317" s="119"/>
      <c r="Z46317" s="119"/>
    </row>
    <row r="46318" spans="16:26" x14ac:dyDescent="0.25">
      <c r="P46318" s="119"/>
      <c r="R46318" s="119"/>
      <c r="T46318" s="119"/>
      <c r="V46318" s="119"/>
      <c r="X46318" s="119"/>
      <c r="Z46318" s="119"/>
    </row>
    <row r="46319" spans="16:26" x14ac:dyDescent="0.25">
      <c r="P46319" s="120"/>
      <c r="R46319" s="120"/>
      <c r="T46319" s="120"/>
      <c r="V46319" s="120"/>
      <c r="X46319" s="120"/>
      <c r="Z46319" s="120"/>
    </row>
    <row r="46320" spans="16:26" x14ac:dyDescent="0.25">
      <c r="P46320" s="119"/>
      <c r="R46320" s="119"/>
      <c r="T46320" s="119"/>
      <c r="V46320" s="119"/>
      <c r="X46320" s="119"/>
      <c r="Z46320" s="119"/>
    </row>
    <row r="46321" spans="16:26" x14ac:dyDescent="0.25">
      <c r="P46321" s="119"/>
      <c r="R46321" s="119"/>
      <c r="T46321" s="119"/>
      <c r="V46321" s="119"/>
      <c r="X46321" s="119"/>
      <c r="Z46321" s="119"/>
    </row>
    <row r="46322" spans="16:26" x14ac:dyDescent="0.25">
      <c r="P46322" s="120"/>
      <c r="R46322" s="120"/>
      <c r="T46322" s="120"/>
      <c r="V46322" s="120"/>
      <c r="X46322" s="120"/>
      <c r="Z46322" s="120"/>
    </row>
    <row r="46323" spans="16:26" x14ac:dyDescent="0.25">
      <c r="P46323" s="119"/>
      <c r="R46323" s="119"/>
      <c r="T46323" s="119"/>
      <c r="V46323" s="119"/>
      <c r="X46323" s="119"/>
      <c r="Z46323" s="119"/>
    </row>
    <row r="46324" spans="16:26" x14ac:dyDescent="0.25">
      <c r="P46324" s="120"/>
      <c r="R46324" s="120"/>
      <c r="T46324" s="120"/>
      <c r="V46324" s="120"/>
      <c r="X46324" s="120"/>
      <c r="Z46324" s="120"/>
    </row>
    <row r="46325" spans="16:26" x14ac:dyDescent="0.25">
      <c r="P46325" s="119"/>
      <c r="R46325" s="119"/>
      <c r="T46325" s="119"/>
      <c r="V46325" s="119"/>
      <c r="X46325" s="119"/>
      <c r="Z46325" s="119"/>
    </row>
    <row r="46326" spans="16:26" x14ac:dyDescent="0.25">
      <c r="P46326" s="119"/>
      <c r="R46326" s="119"/>
      <c r="T46326" s="119"/>
      <c r="V46326" s="119"/>
      <c r="X46326" s="119"/>
      <c r="Z46326" s="119"/>
    </row>
    <row r="46327" spans="16:26" x14ac:dyDescent="0.25">
      <c r="P46327" s="119"/>
      <c r="R46327" s="119"/>
      <c r="T46327" s="119"/>
      <c r="V46327" s="119"/>
      <c r="X46327" s="119"/>
      <c r="Z46327" s="119"/>
    </row>
    <row r="46328" spans="16:26" x14ac:dyDescent="0.25">
      <c r="P46328" s="121"/>
      <c r="R46328" s="121"/>
      <c r="T46328" s="121"/>
      <c r="V46328" s="121"/>
      <c r="X46328" s="121"/>
      <c r="Z46328" s="121"/>
    </row>
    <row r="46329" spans="16:26" x14ac:dyDescent="0.25">
      <c r="P46329" s="121"/>
      <c r="R46329" s="121"/>
      <c r="T46329" s="121"/>
      <c r="V46329" s="121"/>
      <c r="X46329" s="121"/>
      <c r="Z46329" s="121"/>
    </row>
    <row r="46330" spans="16:26" x14ac:dyDescent="0.25">
      <c r="P46330" s="121"/>
      <c r="R46330" s="121"/>
      <c r="T46330" s="121"/>
      <c r="V46330" s="121"/>
      <c r="X46330" s="121"/>
      <c r="Z46330" s="121"/>
    </row>
    <row r="46331" spans="16:26" x14ac:dyDescent="0.25">
      <c r="P46331" s="121"/>
      <c r="R46331" s="121"/>
      <c r="T46331" s="121"/>
      <c r="V46331" s="121"/>
      <c r="X46331" s="121"/>
      <c r="Z46331" s="121"/>
    </row>
    <row r="46332" spans="16:26" x14ac:dyDescent="0.25">
      <c r="P46332" s="122"/>
      <c r="R46332" s="122"/>
      <c r="T46332" s="122"/>
      <c r="V46332" s="122"/>
      <c r="X46332" s="122"/>
      <c r="Z46332" s="122"/>
    </row>
    <row r="46333" spans="16:26" x14ac:dyDescent="0.25">
      <c r="P46333" s="118"/>
      <c r="R46333" s="118"/>
      <c r="T46333" s="118"/>
      <c r="V46333" s="118"/>
      <c r="X46333" s="118"/>
      <c r="Z46333" s="118"/>
    </row>
    <row r="46334" spans="16:26" x14ac:dyDescent="0.25">
      <c r="P46334" s="119"/>
      <c r="R46334" s="119"/>
      <c r="T46334" s="119"/>
      <c r="V46334" s="119"/>
      <c r="X46334" s="119"/>
      <c r="Z46334" s="119"/>
    </row>
    <row r="46335" spans="16:26" x14ac:dyDescent="0.25">
      <c r="P46335" s="119"/>
      <c r="R46335" s="119"/>
      <c r="T46335" s="119"/>
      <c r="V46335" s="119"/>
      <c r="X46335" s="119"/>
      <c r="Z46335" s="119"/>
    </row>
    <row r="46336" spans="16:26" x14ac:dyDescent="0.25">
      <c r="P46336" s="120"/>
      <c r="R46336" s="120"/>
      <c r="T46336" s="120"/>
      <c r="V46336" s="120"/>
      <c r="X46336" s="120"/>
      <c r="Z46336" s="120"/>
    </row>
    <row r="46337" spans="16:26" x14ac:dyDescent="0.25">
      <c r="P46337" s="119"/>
      <c r="R46337" s="119"/>
      <c r="T46337" s="119"/>
      <c r="V46337" s="119"/>
      <c r="X46337" s="119"/>
      <c r="Z46337" s="119"/>
    </row>
    <row r="46338" spans="16:26" x14ac:dyDescent="0.25">
      <c r="P46338" s="119"/>
      <c r="R46338" s="119"/>
      <c r="T46338" s="119"/>
      <c r="V46338" s="119"/>
      <c r="X46338" s="119"/>
      <c r="Z46338" s="119"/>
    </row>
    <row r="46339" spans="16:26" x14ac:dyDescent="0.25">
      <c r="P46339" s="120"/>
      <c r="R46339" s="120"/>
      <c r="T46339" s="120"/>
      <c r="V46339" s="120"/>
      <c r="X46339" s="120"/>
      <c r="Z46339" s="120"/>
    </row>
    <row r="46340" spans="16:26" x14ac:dyDescent="0.25">
      <c r="P46340" s="119"/>
      <c r="R46340" s="119"/>
      <c r="T46340" s="119"/>
      <c r="V46340" s="119"/>
      <c r="X46340" s="119"/>
      <c r="Z46340" s="119"/>
    </row>
    <row r="46341" spans="16:26" x14ac:dyDescent="0.25">
      <c r="P46341" s="120"/>
      <c r="R46341" s="120"/>
      <c r="T46341" s="120"/>
      <c r="V46341" s="120"/>
      <c r="X46341" s="120"/>
      <c r="Z46341" s="120"/>
    </row>
    <row r="46342" spans="16:26" x14ac:dyDescent="0.25">
      <c r="P46342" s="119"/>
      <c r="R46342" s="119"/>
      <c r="T46342" s="119"/>
      <c r="V46342" s="119"/>
      <c r="X46342" s="119"/>
      <c r="Z46342" s="119"/>
    </row>
    <row r="46343" spans="16:26" x14ac:dyDescent="0.25">
      <c r="P46343" s="119"/>
      <c r="R46343" s="119"/>
      <c r="T46343" s="119"/>
      <c r="V46343" s="119"/>
      <c r="X46343" s="119"/>
      <c r="Z46343" s="119"/>
    </row>
    <row r="46344" spans="16:26" x14ac:dyDescent="0.25">
      <c r="P46344" s="119"/>
      <c r="R46344" s="119"/>
      <c r="T46344" s="119"/>
      <c r="V46344" s="119"/>
      <c r="X46344" s="119"/>
      <c r="Z46344" s="119"/>
    </row>
    <row r="46345" spans="16:26" x14ac:dyDescent="0.25">
      <c r="P46345" s="121"/>
      <c r="R46345" s="121"/>
      <c r="T46345" s="121"/>
      <c r="V46345" s="121"/>
      <c r="X46345" s="121"/>
      <c r="Z46345" s="121"/>
    </row>
    <row r="46346" spans="16:26" x14ac:dyDescent="0.25">
      <c r="P46346" s="121"/>
      <c r="R46346" s="121"/>
      <c r="T46346" s="121"/>
      <c r="V46346" s="121"/>
      <c r="X46346" s="121"/>
      <c r="Z46346" s="121"/>
    </row>
    <row r="46347" spans="16:26" x14ac:dyDescent="0.25">
      <c r="P46347" s="121"/>
      <c r="R46347" s="121"/>
      <c r="T46347" s="121"/>
      <c r="V46347" s="121"/>
      <c r="X46347" s="121"/>
      <c r="Z46347" s="121"/>
    </row>
    <row r="46348" spans="16:26" x14ac:dyDescent="0.25">
      <c r="P46348" s="121"/>
      <c r="R46348" s="121"/>
      <c r="T46348" s="121"/>
      <c r="V46348" s="121"/>
      <c r="X46348" s="121"/>
      <c r="Z46348" s="121"/>
    </row>
    <row r="46349" spans="16:26" x14ac:dyDescent="0.25">
      <c r="P46349" s="122"/>
      <c r="R46349" s="122"/>
      <c r="T46349" s="122"/>
      <c r="V46349" s="122"/>
      <c r="X46349" s="122"/>
      <c r="Z46349" s="122"/>
    </row>
    <row r="46350" spans="16:26" x14ac:dyDescent="0.25">
      <c r="P46350" s="118"/>
      <c r="R46350" s="118"/>
      <c r="T46350" s="118"/>
      <c r="V46350" s="118"/>
      <c r="X46350" s="118"/>
      <c r="Z46350" s="118"/>
    </row>
    <row r="46351" spans="16:26" x14ac:dyDescent="0.25">
      <c r="P46351" s="119"/>
      <c r="R46351" s="119"/>
      <c r="T46351" s="119"/>
      <c r="V46351" s="119"/>
      <c r="X46351" s="119"/>
      <c r="Z46351" s="119"/>
    </row>
    <row r="46352" spans="16:26" x14ac:dyDescent="0.25">
      <c r="P46352" s="119"/>
      <c r="R46352" s="119"/>
      <c r="T46352" s="119"/>
      <c r="V46352" s="119"/>
      <c r="X46352" s="119"/>
      <c r="Z46352" s="119"/>
    </row>
    <row r="46353" spans="16:26" x14ac:dyDescent="0.25">
      <c r="P46353" s="120"/>
      <c r="R46353" s="120"/>
      <c r="T46353" s="120"/>
      <c r="V46353" s="120"/>
      <c r="X46353" s="120"/>
      <c r="Z46353" s="120"/>
    </row>
    <row r="46354" spans="16:26" x14ac:dyDescent="0.25">
      <c r="P46354" s="119"/>
      <c r="R46354" s="119"/>
      <c r="T46354" s="119"/>
      <c r="V46354" s="119"/>
      <c r="X46354" s="119"/>
      <c r="Z46354" s="119"/>
    </row>
    <row r="46355" spans="16:26" x14ac:dyDescent="0.25">
      <c r="P46355" s="119"/>
      <c r="R46355" s="119"/>
      <c r="T46355" s="119"/>
      <c r="V46355" s="119"/>
      <c r="X46355" s="119"/>
      <c r="Z46355" s="119"/>
    </row>
    <row r="46356" spans="16:26" x14ac:dyDescent="0.25">
      <c r="P46356" s="120"/>
      <c r="R46356" s="120"/>
      <c r="T46356" s="120"/>
      <c r="V46356" s="120"/>
      <c r="X46356" s="120"/>
      <c r="Z46356" s="120"/>
    </row>
    <row r="46357" spans="16:26" x14ac:dyDescent="0.25">
      <c r="P46357" s="119"/>
      <c r="R46357" s="119"/>
      <c r="T46357" s="119"/>
      <c r="V46357" s="119"/>
      <c r="X46357" s="119"/>
      <c r="Z46357" s="119"/>
    </row>
    <row r="46358" spans="16:26" x14ac:dyDescent="0.25">
      <c r="P46358" s="120"/>
      <c r="R46358" s="120"/>
      <c r="T46358" s="120"/>
      <c r="V46358" s="120"/>
      <c r="X46358" s="120"/>
      <c r="Z46358" s="120"/>
    </row>
    <row r="46359" spans="16:26" x14ac:dyDescent="0.25">
      <c r="P46359" s="119"/>
      <c r="R46359" s="119"/>
      <c r="T46359" s="119"/>
      <c r="V46359" s="119"/>
      <c r="X46359" s="119"/>
      <c r="Z46359" s="119"/>
    </row>
    <row r="46360" spans="16:26" x14ac:dyDescent="0.25">
      <c r="P46360" s="119"/>
      <c r="R46360" s="119"/>
      <c r="T46360" s="119"/>
      <c r="V46360" s="119"/>
      <c r="X46360" s="119"/>
      <c r="Z46360" s="119"/>
    </row>
    <row r="46361" spans="16:26" x14ac:dyDescent="0.25">
      <c r="P46361" s="119"/>
      <c r="R46361" s="119"/>
      <c r="T46361" s="119"/>
      <c r="V46361" s="119"/>
      <c r="X46361" s="119"/>
      <c r="Z46361" s="119"/>
    </row>
    <row r="46362" spans="16:26" x14ac:dyDescent="0.25">
      <c r="P46362" s="121"/>
      <c r="R46362" s="121"/>
      <c r="T46362" s="121"/>
      <c r="V46362" s="121"/>
      <c r="X46362" s="121"/>
      <c r="Z46362" s="121"/>
    </row>
    <row r="46363" spans="16:26" x14ac:dyDescent="0.25">
      <c r="P46363" s="121"/>
      <c r="R46363" s="121"/>
      <c r="T46363" s="121"/>
      <c r="V46363" s="121"/>
      <c r="X46363" s="121"/>
      <c r="Z46363" s="121"/>
    </row>
    <row r="46364" spans="16:26" x14ac:dyDescent="0.25">
      <c r="P46364" s="121"/>
      <c r="R46364" s="121"/>
      <c r="T46364" s="121"/>
      <c r="V46364" s="121"/>
      <c r="X46364" s="121"/>
      <c r="Z46364" s="121"/>
    </row>
    <row r="46365" spans="16:26" x14ac:dyDescent="0.25">
      <c r="P46365" s="121"/>
      <c r="R46365" s="121"/>
      <c r="T46365" s="121"/>
      <c r="V46365" s="121"/>
      <c r="X46365" s="121"/>
      <c r="Z46365" s="121"/>
    </row>
    <row r="46366" spans="16:26" x14ac:dyDescent="0.25">
      <c r="P46366" s="122"/>
      <c r="R46366" s="122"/>
      <c r="T46366" s="122"/>
      <c r="V46366" s="122"/>
      <c r="X46366" s="122"/>
      <c r="Z46366" s="122"/>
    </row>
    <row r="46367" spans="16:26" x14ac:dyDescent="0.25">
      <c r="P46367" s="118"/>
      <c r="R46367" s="118"/>
      <c r="T46367" s="118"/>
      <c r="V46367" s="118"/>
      <c r="X46367" s="118"/>
      <c r="Z46367" s="118"/>
    </row>
    <row r="46368" spans="16:26" x14ac:dyDescent="0.25">
      <c r="P46368" s="119"/>
      <c r="R46368" s="119"/>
      <c r="T46368" s="119"/>
      <c r="V46368" s="119"/>
      <c r="X46368" s="119"/>
      <c r="Z46368" s="119"/>
    </row>
    <row r="46369" spans="16:26" x14ac:dyDescent="0.25">
      <c r="P46369" s="119"/>
      <c r="R46369" s="119"/>
      <c r="T46369" s="119"/>
      <c r="V46369" s="119"/>
      <c r="X46369" s="119"/>
      <c r="Z46369" s="119"/>
    </row>
    <row r="46370" spans="16:26" x14ac:dyDescent="0.25">
      <c r="P46370" s="120"/>
      <c r="R46370" s="120"/>
      <c r="T46370" s="120"/>
      <c r="V46370" s="120"/>
      <c r="X46370" s="120"/>
      <c r="Z46370" s="120"/>
    </row>
    <row r="46371" spans="16:26" x14ac:dyDescent="0.25">
      <c r="P46371" s="119"/>
      <c r="R46371" s="119"/>
      <c r="T46371" s="119"/>
      <c r="V46371" s="119"/>
      <c r="X46371" s="119"/>
      <c r="Z46371" s="119"/>
    </row>
    <row r="46372" spans="16:26" x14ac:dyDescent="0.25">
      <c r="P46372" s="119"/>
      <c r="R46372" s="119"/>
      <c r="T46372" s="119"/>
      <c r="V46372" s="119"/>
      <c r="X46372" s="119"/>
      <c r="Z46372" s="119"/>
    </row>
    <row r="46373" spans="16:26" x14ac:dyDescent="0.25">
      <c r="P46373" s="120"/>
      <c r="R46373" s="120"/>
      <c r="T46373" s="120"/>
      <c r="V46373" s="120"/>
      <c r="X46373" s="120"/>
      <c r="Z46373" s="120"/>
    </row>
    <row r="46374" spans="16:26" x14ac:dyDescent="0.25">
      <c r="P46374" s="119"/>
      <c r="R46374" s="119"/>
      <c r="T46374" s="119"/>
      <c r="V46374" s="119"/>
      <c r="X46374" s="119"/>
      <c r="Z46374" s="119"/>
    </row>
    <row r="46375" spans="16:26" x14ac:dyDescent="0.25">
      <c r="P46375" s="120"/>
      <c r="R46375" s="120"/>
      <c r="T46375" s="120"/>
      <c r="V46375" s="120"/>
      <c r="X46375" s="120"/>
      <c r="Z46375" s="120"/>
    </row>
    <row r="46376" spans="16:26" x14ac:dyDescent="0.25">
      <c r="P46376" s="119"/>
      <c r="R46376" s="119"/>
      <c r="T46376" s="119"/>
      <c r="V46376" s="119"/>
      <c r="X46376" s="119"/>
      <c r="Z46376" s="119"/>
    </row>
    <row r="46377" spans="16:26" x14ac:dyDescent="0.25">
      <c r="P46377" s="119"/>
      <c r="R46377" s="119"/>
      <c r="T46377" s="119"/>
      <c r="V46377" s="119"/>
      <c r="X46377" s="119"/>
      <c r="Z46377" s="119"/>
    </row>
    <row r="46378" spans="16:26" x14ac:dyDescent="0.25">
      <c r="P46378" s="119"/>
      <c r="R46378" s="119"/>
      <c r="T46378" s="119"/>
      <c r="V46378" s="119"/>
      <c r="X46378" s="119"/>
      <c r="Z46378" s="119"/>
    </row>
    <row r="46379" spans="16:26" x14ac:dyDescent="0.25">
      <c r="P46379" s="121"/>
      <c r="R46379" s="121"/>
      <c r="T46379" s="121"/>
      <c r="V46379" s="121"/>
      <c r="X46379" s="121"/>
      <c r="Z46379" s="121"/>
    </row>
    <row r="46380" spans="16:26" x14ac:dyDescent="0.25">
      <c r="P46380" s="121"/>
      <c r="R46380" s="121"/>
      <c r="T46380" s="121"/>
      <c r="V46380" s="121"/>
      <c r="X46380" s="121"/>
      <c r="Z46380" s="121"/>
    </row>
    <row r="46381" spans="16:26" x14ac:dyDescent="0.25">
      <c r="P46381" s="121"/>
      <c r="R46381" s="121"/>
      <c r="T46381" s="121"/>
      <c r="V46381" s="121"/>
      <c r="X46381" s="121"/>
      <c r="Z46381" s="121"/>
    </row>
    <row r="46382" spans="16:26" x14ac:dyDescent="0.25">
      <c r="P46382" s="121"/>
      <c r="R46382" s="121"/>
      <c r="T46382" s="121"/>
      <c r="V46382" s="121"/>
      <c r="X46382" s="121"/>
      <c r="Z46382" s="121"/>
    </row>
    <row r="46383" spans="16:26" x14ac:dyDescent="0.25">
      <c r="P46383" s="122"/>
      <c r="R46383" s="122"/>
      <c r="T46383" s="122"/>
      <c r="V46383" s="122"/>
      <c r="X46383" s="122"/>
      <c r="Z46383" s="122"/>
    </row>
    <row r="46384" spans="16:26" x14ac:dyDescent="0.25">
      <c r="P46384" s="118"/>
      <c r="R46384" s="118"/>
      <c r="T46384" s="118"/>
      <c r="V46384" s="118"/>
      <c r="X46384" s="118"/>
      <c r="Z46384" s="118"/>
    </row>
    <row r="46385" spans="16:26" x14ac:dyDescent="0.25">
      <c r="P46385" s="119"/>
      <c r="R46385" s="119"/>
      <c r="T46385" s="119"/>
      <c r="V46385" s="119"/>
      <c r="X46385" s="119"/>
      <c r="Z46385" s="119"/>
    </row>
    <row r="46386" spans="16:26" x14ac:dyDescent="0.25">
      <c r="P46386" s="119"/>
      <c r="R46386" s="119"/>
      <c r="T46386" s="119"/>
      <c r="V46386" s="119"/>
      <c r="X46386" s="119"/>
      <c r="Z46386" s="119"/>
    </row>
    <row r="46387" spans="16:26" x14ac:dyDescent="0.25">
      <c r="P46387" s="120"/>
      <c r="R46387" s="120"/>
      <c r="T46387" s="120"/>
      <c r="V46387" s="120"/>
      <c r="X46387" s="120"/>
      <c r="Z46387" s="120"/>
    </row>
    <row r="46388" spans="16:26" x14ac:dyDescent="0.25">
      <c r="P46388" s="119"/>
      <c r="R46388" s="119"/>
      <c r="T46388" s="119"/>
      <c r="V46388" s="119"/>
      <c r="X46388" s="119"/>
      <c r="Z46388" s="119"/>
    </row>
    <row r="46389" spans="16:26" x14ac:dyDescent="0.25">
      <c r="P46389" s="119"/>
      <c r="R46389" s="119"/>
      <c r="T46389" s="119"/>
      <c r="V46389" s="119"/>
      <c r="X46389" s="119"/>
      <c r="Z46389" s="119"/>
    </row>
    <row r="46390" spans="16:26" x14ac:dyDescent="0.25">
      <c r="P46390" s="120"/>
      <c r="R46390" s="120"/>
      <c r="T46390" s="120"/>
      <c r="V46390" s="120"/>
      <c r="X46390" s="120"/>
      <c r="Z46390" s="120"/>
    </row>
    <row r="46391" spans="16:26" x14ac:dyDescent="0.25">
      <c r="P46391" s="119"/>
      <c r="R46391" s="119"/>
      <c r="T46391" s="119"/>
      <c r="V46391" s="119"/>
      <c r="X46391" s="119"/>
      <c r="Z46391" s="119"/>
    </row>
    <row r="46392" spans="16:26" x14ac:dyDescent="0.25">
      <c r="P46392" s="120"/>
      <c r="R46392" s="120"/>
      <c r="T46392" s="120"/>
      <c r="V46392" s="120"/>
      <c r="X46392" s="120"/>
      <c r="Z46392" s="120"/>
    </row>
    <row r="46393" spans="16:26" x14ac:dyDescent="0.25">
      <c r="P46393" s="119"/>
      <c r="R46393" s="119"/>
      <c r="T46393" s="119"/>
      <c r="V46393" s="119"/>
      <c r="X46393" s="119"/>
      <c r="Z46393" s="119"/>
    </row>
    <row r="46394" spans="16:26" x14ac:dyDescent="0.25">
      <c r="P46394" s="119"/>
      <c r="R46394" s="119"/>
      <c r="T46394" s="119"/>
      <c r="V46394" s="119"/>
      <c r="X46394" s="119"/>
      <c r="Z46394" s="119"/>
    </row>
    <row r="46395" spans="16:26" x14ac:dyDescent="0.25">
      <c r="P46395" s="119"/>
      <c r="R46395" s="119"/>
      <c r="T46395" s="119"/>
      <c r="V46395" s="119"/>
      <c r="X46395" s="119"/>
      <c r="Z46395" s="119"/>
    </row>
    <row r="46396" spans="16:26" x14ac:dyDescent="0.25">
      <c r="P46396" s="121"/>
      <c r="R46396" s="121"/>
      <c r="T46396" s="121"/>
      <c r="V46396" s="121"/>
      <c r="X46396" s="121"/>
      <c r="Z46396" s="121"/>
    </row>
    <row r="46397" spans="16:26" x14ac:dyDescent="0.25">
      <c r="P46397" s="121"/>
      <c r="R46397" s="121"/>
      <c r="T46397" s="121"/>
      <c r="V46397" s="121"/>
      <c r="X46397" s="121"/>
      <c r="Z46397" s="121"/>
    </row>
    <row r="46398" spans="16:26" x14ac:dyDescent="0.25">
      <c r="P46398" s="121"/>
      <c r="R46398" s="121"/>
      <c r="T46398" s="121"/>
      <c r="V46398" s="121"/>
      <c r="X46398" s="121"/>
      <c r="Z46398" s="121"/>
    </row>
    <row r="46399" spans="16:26" x14ac:dyDescent="0.25">
      <c r="P46399" s="121"/>
      <c r="R46399" s="121"/>
      <c r="T46399" s="121"/>
      <c r="V46399" s="121"/>
      <c r="X46399" s="121"/>
      <c r="Z46399" s="121"/>
    </row>
    <row r="46400" spans="16:26" x14ac:dyDescent="0.25">
      <c r="P46400" s="122"/>
      <c r="R46400" s="122"/>
      <c r="T46400" s="122"/>
      <c r="V46400" s="122"/>
      <c r="X46400" s="122"/>
      <c r="Z46400" s="122"/>
    </row>
    <row r="46401" spans="16:26" x14ac:dyDescent="0.25">
      <c r="P46401" s="118"/>
      <c r="R46401" s="118"/>
      <c r="T46401" s="118"/>
      <c r="V46401" s="118"/>
      <c r="X46401" s="118"/>
      <c r="Z46401" s="118"/>
    </row>
    <row r="46402" spans="16:26" x14ac:dyDescent="0.25">
      <c r="P46402" s="119"/>
      <c r="R46402" s="119"/>
      <c r="T46402" s="119"/>
      <c r="V46402" s="119"/>
      <c r="X46402" s="119"/>
      <c r="Z46402" s="119"/>
    </row>
    <row r="46403" spans="16:26" x14ac:dyDescent="0.25">
      <c r="P46403" s="119"/>
      <c r="R46403" s="119"/>
      <c r="T46403" s="119"/>
      <c r="V46403" s="119"/>
      <c r="X46403" s="119"/>
      <c r="Z46403" s="119"/>
    </row>
    <row r="46404" spans="16:26" x14ac:dyDescent="0.25">
      <c r="P46404" s="120"/>
      <c r="R46404" s="120"/>
      <c r="T46404" s="120"/>
      <c r="V46404" s="120"/>
      <c r="X46404" s="120"/>
      <c r="Z46404" s="120"/>
    </row>
    <row r="46405" spans="16:26" x14ac:dyDescent="0.25">
      <c r="P46405" s="119"/>
      <c r="R46405" s="119"/>
      <c r="T46405" s="119"/>
      <c r="V46405" s="119"/>
      <c r="X46405" s="119"/>
      <c r="Z46405" s="119"/>
    </row>
    <row r="46406" spans="16:26" x14ac:dyDescent="0.25">
      <c r="P46406" s="119"/>
      <c r="R46406" s="119"/>
      <c r="T46406" s="119"/>
      <c r="V46406" s="119"/>
      <c r="X46406" s="119"/>
      <c r="Z46406" s="119"/>
    </row>
    <row r="46407" spans="16:26" x14ac:dyDescent="0.25">
      <c r="P46407" s="120"/>
      <c r="R46407" s="120"/>
      <c r="T46407" s="120"/>
      <c r="V46407" s="120"/>
      <c r="X46407" s="120"/>
      <c r="Z46407" s="120"/>
    </row>
    <row r="46408" spans="16:26" x14ac:dyDescent="0.25">
      <c r="P46408" s="119"/>
      <c r="R46408" s="119"/>
      <c r="T46408" s="119"/>
      <c r="V46408" s="119"/>
      <c r="X46408" s="119"/>
      <c r="Z46408" s="119"/>
    </row>
    <row r="46409" spans="16:26" x14ac:dyDescent="0.25">
      <c r="P46409" s="120"/>
      <c r="R46409" s="120"/>
      <c r="T46409" s="120"/>
      <c r="V46409" s="120"/>
      <c r="X46409" s="120"/>
      <c r="Z46409" s="120"/>
    </row>
    <row r="46410" spans="16:26" x14ac:dyDescent="0.25">
      <c r="P46410" s="119"/>
      <c r="R46410" s="119"/>
      <c r="T46410" s="119"/>
      <c r="V46410" s="119"/>
      <c r="X46410" s="119"/>
      <c r="Z46410" s="119"/>
    </row>
    <row r="46411" spans="16:26" x14ac:dyDescent="0.25">
      <c r="P46411" s="119"/>
      <c r="R46411" s="119"/>
      <c r="T46411" s="119"/>
      <c r="V46411" s="119"/>
      <c r="X46411" s="119"/>
      <c r="Z46411" s="119"/>
    </row>
    <row r="46412" spans="16:26" x14ac:dyDescent="0.25">
      <c r="P46412" s="119"/>
      <c r="R46412" s="119"/>
      <c r="T46412" s="119"/>
      <c r="V46412" s="119"/>
      <c r="X46412" s="119"/>
      <c r="Z46412" s="119"/>
    </row>
    <row r="46413" spans="16:26" x14ac:dyDescent="0.25">
      <c r="P46413" s="121"/>
      <c r="R46413" s="121"/>
      <c r="T46413" s="121"/>
      <c r="V46413" s="121"/>
      <c r="X46413" s="121"/>
      <c r="Z46413" s="121"/>
    </row>
    <row r="46414" spans="16:26" x14ac:dyDescent="0.25">
      <c r="P46414" s="121"/>
      <c r="R46414" s="121"/>
      <c r="T46414" s="121"/>
      <c r="V46414" s="121"/>
      <c r="X46414" s="121"/>
      <c r="Z46414" s="121"/>
    </row>
    <row r="46415" spans="16:26" x14ac:dyDescent="0.25">
      <c r="P46415" s="121"/>
      <c r="R46415" s="121"/>
      <c r="T46415" s="121"/>
      <c r="V46415" s="121"/>
      <c r="X46415" s="121"/>
      <c r="Z46415" s="121"/>
    </row>
    <row r="46416" spans="16:26" x14ac:dyDescent="0.25">
      <c r="P46416" s="121"/>
      <c r="R46416" s="121"/>
      <c r="T46416" s="121"/>
      <c r="V46416" s="121"/>
      <c r="X46416" s="121"/>
      <c r="Z46416" s="121"/>
    </row>
    <row r="46417" spans="16:26" x14ac:dyDescent="0.25">
      <c r="P46417" s="122"/>
      <c r="R46417" s="122"/>
      <c r="T46417" s="122"/>
      <c r="V46417" s="122"/>
      <c r="X46417" s="122"/>
      <c r="Z46417" s="122"/>
    </row>
    <row r="46418" spans="16:26" x14ac:dyDescent="0.25">
      <c r="P46418" s="118"/>
      <c r="R46418" s="118"/>
      <c r="T46418" s="118"/>
      <c r="V46418" s="118"/>
      <c r="X46418" s="118"/>
      <c r="Z46418" s="118"/>
    </row>
    <row r="46419" spans="16:26" x14ac:dyDescent="0.25">
      <c r="P46419" s="119"/>
      <c r="R46419" s="119"/>
      <c r="T46419" s="119"/>
      <c r="V46419" s="119"/>
      <c r="X46419" s="119"/>
      <c r="Z46419" s="119"/>
    </row>
    <row r="46420" spans="16:26" x14ac:dyDescent="0.25">
      <c r="P46420" s="119"/>
      <c r="R46420" s="119"/>
      <c r="T46420" s="119"/>
      <c r="V46420" s="119"/>
      <c r="X46420" s="119"/>
      <c r="Z46420" s="119"/>
    </row>
    <row r="46421" spans="16:26" x14ac:dyDescent="0.25">
      <c r="P46421" s="120"/>
      <c r="R46421" s="120"/>
      <c r="T46421" s="120"/>
      <c r="V46421" s="120"/>
      <c r="X46421" s="120"/>
      <c r="Z46421" s="120"/>
    </row>
    <row r="46422" spans="16:26" x14ac:dyDescent="0.25">
      <c r="P46422" s="119"/>
      <c r="R46422" s="119"/>
      <c r="T46422" s="119"/>
      <c r="V46422" s="119"/>
      <c r="X46422" s="119"/>
      <c r="Z46422" s="119"/>
    </row>
    <row r="46423" spans="16:26" x14ac:dyDescent="0.25">
      <c r="P46423" s="119"/>
      <c r="R46423" s="119"/>
      <c r="T46423" s="119"/>
      <c r="V46423" s="119"/>
      <c r="X46423" s="119"/>
      <c r="Z46423" s="119"/>
    </row>
    <row r="46424" spans="16:26" x14ac:dyDescent="0.25">
      <c r="P46424" s="120"/>
      <c r="R46424" s="120"/>
      <c r="T46424" s="120"/>
      <c r="V46424" s="120"/>
      <c r="X46424" s="120"/>
      <c r="Z46424" s="120"/>
    </row>
    <row r="46425" spans="16:26" x14ac:dyDescent="0.25">
      <c r="P46425" s="119"/>
      <c r="R46425" s="119"/>
      <c r="T46425" s="119"/>
      <c r="V46425" s="119"/>
      <c r="X46425" s="119"/>
      <c r="Z46425" s="119"/>
    </row>
    <row r="46426" spans="16:26" x14ac:dyDescent="0.25">
      <c r="P46426" s="120"/>
      <c r="R46426" s="120"/>
      <c r="T46426" s="120"/>
      <c r="V46426" s="120"/>
      <c r="X46426" s="120"/>
      <c r="Z46426" s="120"/>
    </row>
    <row r="46427" spans="16:26" x14ac:dyDescent="0.25">
      <c r="P46427" s="119"/>
      <c r="R46427" s="119"/>
      <c r="T46427" s="119"/>
      <c r="V46427" s="119"/>
      <c r="X46427" s="119"/>
      <c r="Z46427" s="119"/>
    </row>
    <row r="46428" spans="16:26" x14ac:dyDescent="0.25">
      <c r="P46428" s="119"/>
      <c r="R46428" s="119"/>
      <c r="T46428" s="119"/>
      <c r="V46428" s="119"/>
      <c r="X46428" s="119"/>
      <c r="Z46428" s="119"/>
    </row>
    <row r="46429" spans="16:26" x14ac:dyDescent="0.25">
      <c r="P46429" s="119"/>
      <c r="R46429" s="119"/>
      <c r="T46429" s="119"/>
      <c r="V46429" s="119"/>
      <c r="X46429" s="119"/>
      <c r="Z46429" s="119"/>
    </row>
    <row r="46430" spans="16:26" x14ac:dyDescent="0.25">
      <c r="P46430" s="121"/>
      <c r="R46430" s="121"/>
      <c r="T46430" s="121"/>
      <c r="V46430" s="121"/>
      <c r="X46430" s="121"/>
      <c r="Z46430" s="121"/>
    </row>
    <row r="46431" spans="16:26" x14ac:dyDescent="0.25">
      <c r="P46431" s="121"/>
      <c r="R46431" s="121"/>
      <c r="T46431" s="121"/>
      <c r="V46431" s="121"/>
      <c r="X46431" s="121"/>
      <c r="Z46431" s="121"/>
    </row>
    <row r="46432" spans="16:26" x14ac:dyDescent="0.25">
      <c r="P46432" s="121"/>
      <c r="R46432" s="121"/>
      <c r="T46432" s="121"/>
      <c r="V46432" s="121"/>
      <c r="X46432" s="121"/>
      <c r="Z46432" s="121"/>
    </row>
    <row r="46433" spans="16:26" x14ac:dyDescent="0.25">
      <c r="P46433" s="121"/>
      <c r="R46433" s="121"/>
      <c r="T46433" s="121"/>
      <c r="V46433" s="121"/>
      <c r="X46433" s="121"/>
      <c r="Z46433" s="121"/>
    </row>
    <row r="46434" spans="16:26" x14ac:dyDescent="0.25">
      <c r="P46434" s="122"/>
      <c r="R46434" s="122"/>
      <c r="T46434" s="122"/>
      <c r="V46434" s="122"/>
      <c r="X46434" s="122"/>
      <c r="Z46434" s="122"/>
    </row>
    <row r="46435" spans="16:26" x14ac:dyDescent="0.25">
      <c r="P46435" s="118"/>
      <c r="R46435" s="118"/>
      <c r="T46435" s="118"/>
      <c r="V46435" s="118"/>
      <c r="X46435" s="118"/>
      <c r="Z46435" s="118"/>
    </row>
    <row r="46436" spans="16:26" x14ac:dyDescent="0.25">
      <c r="P46436" s="119"/>
      <c r="R46436" s="119"/>
      <c r="T46436" s="119"/>
      <c r="V46436" s="119"/>
      <c r="X46436" s="119"/>
      <c r="Z46436" s="119"/>
    </row>
    <row r="46437" spans="16:26" x14ac:dyDescent="0.25">
      <c r="P46437" s="119"/>
      <c r="R46437" s="119"/>
      <c r="T46437" s="119"/>
      <c r="V46437" s="119"/>
      <c r="X46437" s="119"/>
      <c r="Z46437" s="119"/>
    </row>
    <row r="46438" spans="16:26" x14ac:dyDescent="0.25">
      <c r="P46438" s="120"/>
      <c r="R46438" s="120"/>
      <c r="T46438" s="120"/>
      <c r="V46438" s="120"/>
      <c r="X46438" s="120"/>
      <c r="Z46438" s="120"/>
    </row>
    <row r="46439" spans="16:26" x14ac:dyDescent="0.25">
      <c r="P46439" s="119"/>
      <c r="R46439" s="119"/>
      <c r="T46439" s="119"/>
      <c r="V46439" s="119"/>
      <c r="X46439" s="119"/>
      <c r="Z46439" s="119"/>
    </row>
    <row r="46440" spans="16:26" x14ac:dyDescent="0.25">
      <c r="P46440" s="119"/>
      <c r="R46440" s="119"/>
      <c r="T46440" s="119"/>
      <c r="V46440" s="119"/>
      <c r="X46440" s="119"/>
      <c r="Z46440" s="119"/>
    </row>
    <row r="46441" spans="16:26" x14ac:dyDescent="0.25">
      <c r="P46441" s="120"/>
      <c r="R46441" s="120"/>
      <c r="T46441" s="120"/>
      <c r="V46441" s="120"/>
      <c r="X46441" s="120"/>
      <c r="Z46441" s="120"/>
    </row>
    <row r="46442" spans="16:26" x14ac:dyDescent="0.25">
      <c r="P46442" s="119"/>
      <c r="R46442" s="119"/>
      <c r="T46442" s="119"/>
      <c r="V46442" s="119"/>
      <c r="X46442" s="119"/>
      <c r="Z46442" s="119"/>
    </row>
    <row r="46443" spans="16:26" x14ac:dyDescent="0.25">
      <c r="P46443" s="120"/>
      <c r="R46443" s="120"/>
      <c r="T46443" s="120"/>
      <c r="V46443" s="120"/>
      <c r="X46443" s="120"/>
      <c r="Z46443" s="120"/>
    </row>
    <row r="46444" spans="16:26" x14ac:dyDescent="0.25">
      <c r="P46444" s="119"/>
      <c r="R46444" s="119"/>
      <c r="T46444" s="119"/>
      <c r="V46444" s="119"/>
      <c r="X46444" s="119"/>
      <c r="Z46444" s="119"/>
    </row>
    <row r="46445" spans="16:26" x14ac:dyDescent="0.25">
      <c r="P46445" s="119"/>
      <c r="R46445" s="119"/>
      <c r="T46445" s="119"/>
      <c r="V46445" s="119"/>
      <c r="X46445" s="119"/>
      <c r="Z46445" s="119"/>
    </row>
    <row r="46446" spans="16:26" x14ac:dyDescent="0.25">
      <c r="P46446" s="119"/>
      <c r="R46446" s="119"/>
      <c r="T46446" s="119"/>
      <c r="V46446" s="119"/>
      <c r="X46446" s="119"/>
      <c r="Z46446" s="119"/>
    </row>
    <row r="46447" spans="16:26" x14ac:dyDescent="0.25">
      <c r="P46447" s="121"/>
      <c r="R46447" s="121"/>
      <c r="T46447" s="121"/>
      <c r="V46447" s="121"/>
      <c r="X46447" s="121"/>
      <c r="Z46447" s="121"/>
    </row>
    <row r="46448" spans="16:26" x14ac:dyDescent="0.25">
      <c r="P46448" s="121"/>
      <c r="R46448" s="121"/>
      <c r="T46448" s="121"/>
      <c r="V46448" s="121"/>
      <c r="X46448" s="121"/>
      <c r="Z46448" s="121"/>
    </row>
    <row r="46449" spans="16:26" x14ac:dyDescent="0.25">
      <c r="P46449" s="121"/>
      <c r="R46449" s="121"/>
      <c r="T46449" s="121"/>
      <c r="V46449" s="121"/>
      <c r="X46449" s="121"/>
      <c r="Z46449" s="121"/>
    </row>
    <row r="46450" spans="16:26" x14ac:dyDescent="0.25">
      <c r="P46450" s="121"/>
      <c r="R46450" s="121"/>
      <c r="T46450" s="121"/>
      <c r="V46450" s="121"/>
      <c r="X46450" s="121"/>
      <c r="Z46450" s="121"/>
    </row>
    <row r="46451" spans="16:26" x14ac:dyDescent="0.25">
      <c r="P46451" s="122"/>
      <c r="R46451" s="122"/>
      <c r="T46451" s="122"/>
      <c r="V46451" s="122"/>
      <c r="X46451" s="122"/>
      <c r="Z46451" s="122"/>
    </row>
    <row r="46452" spans="16:26" x14ac:dyDescent="0.25">
      <c r="P46452" s="118"/>
      <c r="R46452" s="118"/>
      <c r="T46452" s="118"/>
      <c r="V46452" s="118"/>
      <c r="X46452" s="118"/>
      <c r="Z46452" s="118"/>
    </row>
    <row r="46453" spans="16:26" x14ac:dyDescent="0.25">
      <c r="P46453" s="119"/>
      <c r="R46453" s="119"/>
      <c r="T46453" s="119"/>
      <c r="V46453" s="119"/>
      <c r="X46453" s="119"/>
      <c r="Z46453" s="119"/>
    </row>
    <row r="46454" spans="16:26" x14ac:dyDescent="0.25">
      <c r="P46454" s="119"/>
      <c r="R46454" s="119"/>
      <c r="T46454" s="119"/>
      <c r="V46454" s="119"/>
      <c r="X46454" s="119"/>
      <c r="Z46454" s="119"/>
    </row>
    <row r="46455" spans="16:26" x14ac:dyDescent="0.25">
      <c r="P46455" s="120"/>
      <c r="R46455" s="120"/>
      <c r="T46455" s="120"/>
      <c r="V46455" s="120"/>
      <c r="X46455" s="120"/>
      <c r="Z46455" s="120"/>
    </row>
    <row r="46456" spans="16:26" x14ac:dyDescent="0.25">
      <c r="P46456" s="119"/>
      <c r="R46456" s="119"/>
      <c r="T46456" s="119"/>
      <c r="V46456" s="119"/>
      <c r="X46456" s="119"/>
      <c r="Z46456" s="119"/>
    </row>
    <row r="46457" spans="16:26" x14ac:dyDescent="0.25">
      <c r="P46457" s="119"/>
      <c r="R46457" s="119"/>
      <c r="T46457" s="119"/>
      <c r="V46457" s="119"/>
      <c r="X46457" s="119"/>
      <c r="Z46457" s="119"/>
    </row>
    <row r="46458" spans="16:26" x14ac:dyDescent="0.25">
      <c r="P46458" s="120"/>
      <c r="R46458" s="120"/>
      <c r="T46458" s="120"/>
      <c r="V46458" s="120"/>
      <c r="X46458" s="120"/>
      <c r="Z46458" s="120"/>
    </row>
    <row r="46459" spans="16:26" x14ac:dyDescent="0.25">
      <c r="P46459" s="119"/>
      <c r="R46459" s="119"/>
      <c r="T46459" s="119"/>
      <c r="V46459" s="119"/>
      <c r="X46459" s="119"/>
      <c r="Z46459" s="119"/>
    </row>
    <row r="46460" spans="16:26" x14ac:dyDescent="0.25">
      <c r="P46460" s="120"/>
      <c r="R46460" s="120"/>
      <c r="T46460" s="120"/>
      <c r="V46460" s="120"/>
      <c r="X46460" s="120"/>
      <c r="Z46460" s="120"/>
    </row>
    <row r="46461" spans="16:26" x14ac:dyDescent="0.25">
      <c r="P46461" s="119"/>
      <c r="R46461" s="119"/>
      <c r="T46461" s="119"/>
      <c r="V46461" s="119"/>
      <c r="X46461" s="119"/>
      <c r="Z46461" s="119"/>
    </row>
    <row r="46462" spans="16:26" x14ac:dyDescent="0.25">
      <c r="P46462" s="119"/>
      <c r="R46462" s="119"/>
      <c r="T46462" s="119"/>
      <c r="V46462" s="119"/>
      <c r="X46462" s="119"/>
      <c r="Z46462" s="119"/>
    </row>
    <row r="46463" spans="16:26" x14ac:dyDescent="0.25">
      <c r="P46463" s="119"/>
      <c r="R46463" s="119"/>
      <c r="T46463" s="119"/>
      <c r="V46463" s="119"/>
      <c r="X46463" s="119"/>
      <c r="Z46463" s="119"/>
    </row>
    <row r="46464" spans="16:26" x14ac:dyDescent="0.25">
      <c r="P46464" s="121"/>
      <c r="R46464" s="121"/>
      <c r="T46464" s="121"/>
      <c r="V46464" s="121"/>
      <c r="X46464" s="121"/>
      <c r="Z46464" s="121"/>
    </row>
    <row r="46465" spans="16:26" x14ac:dyDescent="0.25">
      <c r="P46465" s="121"/>
      <c r="R46465" s="121"/>
      <c r="T46465" s="121"/>
      <c r="V46465" s="121"/>
      <c r="X46465" s="121"/>
      <c r="Z46465" s="121"/>
    </row>
    <row r="46466" spans="16:26" x14ac:dyDescent="0.25">
      <c r="P46466" s="121"/>
      <c r="R46466" s="121"/>
      <c r="T46466" s="121"/>
      <c r="V46466" s="121"/>
      <c r="X46466" s="121"/>
      <c r="Z46466" s="121"/>
    </row>
    <row r="46467" spans="16:26" x14ac:dyDescent="0.25">
      <c r="P46467" s="121"/>
      <c r="R46467" s="121"/>
      <c r="T46467" s="121"/>
      <c r="V46467" s="121"/>
      <c r="X46467" s="121"/>
      <c r="Z46467" s="121"/>
    </row>
    <row r="46468" spans="16:26" x14ac:dyDescent="0.25">
      <c r="P46468" s="122"/>
      <c r="R46468" s="122"/>
      <c r="T46468" s="122"/>
      <c r="V46468" s="122"/>
      <c r="X46468" s="122"/>
      <c r="Z46468" s="122"/>
    </row>
    <row r="46469" spans="16:26" x14ac:dyDescent="0.25">
      <c r="P46469" s="118"/>
      <c r="R46469" s="118"/>
      <c r="T46469" s="118"/>
      <c r="V46469" s="118"/>
      <c r="X46469" s="118"/>
      <c r="Z46469" s="118"/>
    </row>
    <row r="46470" spans="16:26" x14ac:dyDescent="0.25">
      <c r="P46470" s="119"/>
      <c r="R46470" s="119"/>
      <c r="T46470" s="119"/>
      <c r="V46470" s="119"/>
      <c r="X46470" s="119"/>
      <c r="Z46470" s="119"/>
    </row>
    <row r="46471" spans="16:26" x14ac:dyDescent="0.25">
      <c r="P46471" s="119"/>
      <c r="R46471" s="119"/>
      <c r="T46471" s="119"/>
      <c r="V46471" s="119"/>
      <c r="X46471" s="119"/>
      <c r="Z46471" s="119"/>
    </row>
    <row r="46472" spans="16:26" x14ac:dyDescent="0.25">
      <c r="P46472" s="120"/>
      <c r="R46472" s="120"/>
      <c r="T46472" s="120"/>
      <c r="V46472" s="120"/>
      <c r="X46472" s="120"/>
      <c r="Z46472" s="120"/>
    </row>
    <row r="46473" spans="16:26" x14ac:dyDescent="0.25">
      <c r="P46473" s="119"/>
      <c r="R46473" s="119"/>
      <c r="T46473" s="119"/>
      <c r="V46473" s="119"/>
      <c r="X46473" s="119"/>
      <c r="Z46473" s="119"/>
    </row>
    <row r="46474" spans="16:26" x14ac:dyDescent="0.25">
      <c r="P46474" s="119"/>
      <c r="R46474" s="119"/>
      <c r="T46474" s="119"/>
      <c r="V46474" s="119"/>
      <c r="X46474" s="119"/>
      <c r="Z46474" s="119"/>
    </row>
    <row r="46475" spans="16:26" x14ac:dyDescent="0.25">
      <c r="P46475" s="120"/>
      <c r="R46475" s="120"/>
      <c r="T46475" s="120"/>
      <c r="V46475" s="120"/>
      <c r="X46475" s="120"/>
      <c r="Z46475" s="120"/>
    </row>
    <row r="46476" spans="16:26" x14ac:dyDescent="0.25">
      <c r="P46476" s="119"/>
      <c r="R46476" s="119"/>
      <c r="T46476" s="119"/>
      <c r="V46476" s="119"/>
      <c r="X46476" s="119"/>
      <c r="Z46476" s="119"/>
    </row>
    <row r="46477" spans="16:26" x14ac:dyDescent="0.25">
      <c r="P46477" s="120"/>
      <c r="R46477" s="120"/>
      <c r="T46477" s="120"/>
      <c r="V46477" s="120"/>
      <c r="X46477" s="120"/>
      <c r="Z46477" s="120"/>
    </row>
    <row r="46478" spans="16:26" x14ac:dyDescent="0.25">
      <c r="P46478" s="119"/>
      <c r="R46478" s="119"/>
      <c r="T46478" s="119"/>
      <c r="V46478" s="119"/>
      <c r="X46478" s="119"/>
      <c r="Z46478" s="119"/>
    </row>
    <row r="46479" spans="16:26" x14ac:dyDescent="0.25">
      <c r="P46479" s="119"/>
      <c r="R46479" s="119"/>
      <c r="T46479" s="119"/>
      <c r="V46479" s="119"/>
      <c r="X46479" s="119"/>
      <c r="Z46479" s="119"/>
    </row>
    <row r="46480" spans="16:26" x14ac:dyDescent="0.25">
      <c r="P46480" s="119"/>
      <c r="R46480" s="119"/>
      <c r="T46480" s="119"/>
      <c r="V46480" s="119"/>
      <c r="X46480" s="119"/>
      <c r="Z46480" s="119"/>
    </row>
    <row r="46481" spans="16:26" x14ac:dyDescent="0.25">
      <c r="P46481" s="121"/>
      <c r="R46481" s="121"/>
      <c r="T46481" s="121"/>
      <c r="V46481" s="121"/>
      <c r="X46481" s="121"/>
      <c r="Z46481" s="121"/>
    </row>
    <row r="46482" spans="16:26" x14ac:dyDescent="0.25">
      <c r="P46482" s="121"/>
      <c r="R46482" s="121"/>
      <c r="T46482" s="121"/>
      <c r="V46482" s="121"/>
      <c r="X46482" s="121"/>
      <c r="Z46482" s="121"/>
    </row>
    <row r="46483" spans="16:26" x14ac:dyDescent="0.25">
      <c r="P46483" s="121"/>
      <c r="R46483" s="121"/>
      <c r="T46483" s="121"/>
      <c r="V46483" s="121"/>
      <c r="X46483" s="121"/>
      <c r="Z46483" s="121"/>
    </row>
    <row r="46484" spans="16:26" x14ac:dyDescent="0.25">
      <c r="P46484" s="121"/>
      <c r="R46484" s="121"/>
      <c r="T46484" s="121"/>
      <c r="V46484" s="121"/>
      <c r="X46484" s="121"/>
      <c r="Z46484" s="121"/>
    </row>
    <row r="46485" spans="16:26" x14ac:dyDescent="0.25">
      <c r="P46485" s="122"/>
      <c r="R46485" s="122"/>
      <c r="T46485" s="122"/>
      <c r="V46485" s="122"/>
      <c r="X46485" s="122"/>
      <c r="Z46485" s="122"/>
    </row>
    <row r="46486" spans="16:26" x14ac:dyDescent="0.25">
      <c r="P46486" s="118"/>
      <c r="R46486" s="118"/>
      <c r="T46486" s="118"/>
      <c r="V46486" s="118"/>
      <c r="X46486" s="118"/>
      <c r="Z46486" s="118"/>
    </row>
    <row r="46487" spans="16:26" x14ac:dyDescent="0.25">
      <c r="P46487" s="119"/>
      <c r="R46487" s="119"/>
      <c r="T46487" s="119"/>
      <c r="V46487" s="119"/>
      <c r="X46487" s="119"/>
      <c r="Z46487" s="119"/>
    </row>
    <row r="46488" spans="16:26" x14ac:dyDescent="0.25">
      <c r="P46488" s="119"/>
      <c r="R46488" s="119"/>
      <c r="T46488" s="119"/>
      <c r="V46488" s="119"/>
      <c r="X46488" s="119"/>
      <c r="Z46488" s="119"/>
    </row>
    <row r="46489" spans="16:26" x14ac:dyDescent="0.25">
      <c r="P46489" s="120"/>
      <c r="R46489" s="120"/>
      <c r="T46489" s="120"/>
      <c r="V46489" s="120"/>
      <c r="X46489" s="120"/>
      <c r="Z46489" s="120"/>
    </row>
    <row r="46490" spans="16:26" x14ac:dyDescent="0.25">
      <c r="P46490" s="119"/>
      <c r="R46490" s="119"/>
      <c r="T46490" s="119"/>
      <c r="V46490" s="119"/>
      <c r="X46490" s="119"/>
      <c r="Z46490" s="119"/>
    </row>
    <row r="46491" spans="16:26" x14ac:dyDescent="0.25">
      <c r="P46491" s="119"/>
      <c r="R46491" s="119"/>
      <c r="T46491" s="119"/>
      <c r="V46491" s="119"/>
      <c r="X46491" s="119"/>
      <c r="Z46491" s="119"/>
    </row>
    <row r="46492" spans="16:26" x14ac:dyDescent="0.25">
      <c r="P46492" s="120"/>
      <c r="R46492" s="120"/>
      <c r="T46492" s="120"/>
      <c r="V46492" s="120"/>
      <c r="X46492" s="120"/>
      <c r="Z46492" s="120"/>
    </row>
    <row r="46493" spans="16:26" x14ac:dyDescent="0.25">
      <c r="P46493" s="119"/>
      <c r="R46493" s="119"/>
      <c r="T46493" s="119"/>
      <c r="V46493" s="119"/>
      <c r="X46493" s="119"/>
      <c r="Z46493" s="119"/>
    </row>
    <row r="46494" spans="16:26" x14ac:dyDescent="0.25">
      <c r="P46494" s="120"/>
      <c r="R46494" s="120"/>
      <c r="T46494" s="120"/>
      <c r="V46494" s="120"/>
      <c r="X46494" s="120"/>
      <c r="Z46494" s="120"/>
    </row>
    <row r="46495" spans="16:26" x14ac:dyDescent="0.25">
      <c r="P46495" s="119"/>
      <c r="R46495" s="119"/>
      <c r="T46495" s="119"/>
      <c r="V46495" s="119"/>
      <c r="X46495" s="119"/>
      <c r="Z46495" s="119"/>
    </row>
    <row r="46496" spans="16:26" x14ac:dyDescent="0.25">
      <c r="P46496" s="119"/>
      <c r="R46496" s="119"/>
      <c r="T46496" s="119"/>
      <c r="V46496" s="119"/>
      <c r="X46496" s="119"/>
      <c r="Z46496" s="119"/>
    </row>
    <row r="46497" spans="16:26" x14ac:dyDescent="0.25">
      <c r="P46497" s="119"/>
      <c r="R46497" s="119"/>
      <c r="T46497" s="119"/>
      <c r="V46497" s="119"/>
      <c r="X46497" s="119"/>
      <c r="Z46497" s="119"/>
    </row>
    <row r="46498" spans="16:26" x14ac:dyDescent="0.25">
      <c r="P46498" s="121"/>
      <c r="R46498" s="121"/>
      <c r="T46498" s="121"/>
      <c r="V46498" s="121"/>
      <c r="X46498" s="121"/>
      <c r="Z46498" s="121"/>
    </row>
    <row r="46499" spans="16:26" x14ac:dyDescent="0.25">
      <c r="P46499" s="121"/>
      <c r="R46499" s="121"/>
      <c r="T46499" s="121"/>
      <c r="V46499" s="121"/>
      <c r="X46499" s="121"/>
      <c r="Z46499" s="121"/>
    </row>
    <row r="46500" spans="16:26" x14ac:dyDescent="0.25">
      <c r="P46500" s="121"/>
      <c r="R46500" s="121"/>
      <c r="T46500" s="121"/>
      <c r="V46500" s="121"/>
      <c r="X46500" s="121"/>
      <c r="Z46500" s="121"/>
    </row>
    <row r="46501" spans="16:26" x14ac:dyDescent="0.25">
      <c r="P46501" s="121"/>
      <c r="R46501" s="121"/>
      <c r="T46501" s="121"/>
      <c r="V46501" s="121"/>
      <c r="X46501" s="121"/>
      <c r="Z46501" s="121"/>
    </row>
    <row r="46502" spans="16:26" x14ac:dyDescent="0.25">
      <c r="P46502" s="122"/>
      <c r="R46502" s="122"/>
      <c r="T46502" s="122"/>
      <c r="V46502" s="122"/>
      <c r="X46502" s="122"/>
      <c r="Z46502" s="122"/>
    </row>
    <row r="46503" spans="16:26" x14ac:dyDescent="0.25">
      <c r="P46503" s="118"/>
      <c r="R46503" s="118"/>
      <c r="T46503" s="118"/>
      <c r="V46503" s="118"/>
      <c r="X46503" s="118"/>
      <c r="Z46503" s="118"/>
    </row>
    <row r="46504" spans="16:26" x14ac:dyDescent="0.25">
      <c r="P46504" s="119"/>
      <c r="R46504" s="119"/>
      <c r="T46504" s="119"/>
      <c r="V46504" s="119"/>
      <c r="X46504" s="119"/>
      <c r="Z46504" s="119"/>
    </row>
    <row r="46505" spans="16:26" x14ac:dyDescent="0.25">
      <c r="P46505" s="119"/>
      <c r="R46505" s="119"/>
      <c r="T46505" s="119"/>
      <c r="V46505" s="119"/>
      <c r="X46505" s="119"/>
      <c r="Z46505" s="119"/>
    </row>
    <row r="46506" spans="16:26" x14ac:dyDescent="0.25">
      <c r="P46506" s="120"/>
      <c r="R46506" s="120"/>
      <c r="T46506" s="120"/>
      <c r="V46506" s="120"/>
      <c r="X46506" s="120"/>
      <c r="Z46506" s="120"/>
    </row>
    <row r="46507" spans="16:26" x14ac:dyDescent="0.25">
      <c r="P46507" s="119"/>
      <c r="R46507" s="119"/>
      <c r="T46507" s="119"/>
      <c r="V46507" s="119"/>
      <c r="X46507" s="119"/>
      <c r="Z46507" s="119"/>
    </row>
    <row r="46508" spans="16:26" x14ac:dyDescent="0.25">
      <c r="P46508" s="119"/>
      <c r="R46508" s="119"/>
      <c r="T46508" s="119"/>
      <c r="V46508" s="119"/>
      <c r="X46508" s="119"/>
      <c r="Z46508" s="119"/>
    </row>
    <row r="46509" spans="16:26" x14ac:dyDescent="0.25">
      <c r="P46509" s="120"/>
      <c r="R46509" s="120"/>
      <c r="T46509" s="120"/>
      <c r="V46509" s="120"/>
      <c r="X46509" s="120"/>
      <c r="Z46509" s="120"/>
    </row>
    <row r="46510" spans="16:26" x14ac:dyDescent="0.25">
      <c r="P46510" s="119"/>
      <c r="R46510" s="119"/>
      <c r="T46510" s="119"/>
      <c r="V46510" s="119"/>
      <c r="X46510" s="119"/>
      <c r="Z46510" s="119"/>
    </row>
    <row r="46511" spans="16:26" x14ac:dyDescent="0.25">
      <c r="P46511" s="120"/>
      <c r="R46511" s="120"/>
      <c r="T46511" s="120"/>
      <c r="V46511" s="120"/>
      <c r="X46511" s="120"/>
      <c r="Z46511" s="120"/>
    </row>
    <row r="46512" spans="16:26" x14ac:dyDescent="0.25">
      <c r="P46512" s="119"/>
      <c r="R46512" s="119"/>
      <c r="T46512" s="119"/>
      <c r="V46512" s="119"/>
      <c r="X46512" s="119"/>
      <c r="Z46512" s="119"/>
    </row>
    <row r="46513" spans="16:26" x14ac:dyDescent="0.25">
      <c r="P46513" s="119"/>
      <c r="R46513" s="119"/>
      <c r="T46513" s="119"/>
      <c r="V46513" s="119"/>
      <c r="X46513" s="119"/>
      <c r="Z46513" s="119"/>
    </row>
    <row r="46514" spans="16:26" x14ac:dyDescent="0.25">
      <c r="P46514" s="119"/>
      <c r="R46514" s="119"/>
      <c r="T46514" s="119"/>
      <c r="V46514" s="119"/>
      <c r="X46514" s="119"/>
      <c r="Z46514" s="119"/>
    </row>
    <row r="46515" spans="16:26" x14ac:dyDescent="0.25">
      <c r="P46515" s="121"/>
      <c r="R46515" s="121"/>
      <c r="T46515" s="121"/>
      <c r="V46515" s="121"/>
      <c r="X46515" s="121"/>
      <c r="Z46515" s="121"/>
    </row>
    <row r="46516" spans="16:26" x14ac:dyDescent="0.25">
      <c r="P46516" s="121"/>
      <c r="R46516" s="121"/>
      <c r="T46516" s="121"/>
      <c r="V46516" s="121"/>
      <c r="X46516" s="121"/>
      <c r="Z46516" s="121"/>
    </row>
    <row r="46517" spans="16:26" x14ac:dyDescent="0.25">
      <c r="P46517" s="121"/>
      <c r="R46517" s="121"/>
      <c r="T46517" s="121"/>
      <c r="V46517" s="121"/>
      <c r="X46517" s="121"/>
      <c r="Z46517" s="121"/>
    </row>
    <row r="46518" spans="16:26" x14ac:dyDescent="0.25">
      <c r="P46518" s="121"/>
      <c r="R46518" s="121"/>
      <c r="T46518" s="121"/>
      <c r="V46518" s="121"/>
      <c r="X46518" s="121"/>
      <c r="Z46518" s="121"/>
    </row>
    <row r="46519" spans="16:26" x14ac:dyDescent="0.25">
      <c r="P46519" s="122"/>
      <c r="R46519" s="122"/>
      <c r="T46519" s="122"/>
      <c r="V46519" s="122"/>
      <c r="X46519" s="122"/>
      <c r="Z46519" s="122"/>
    </row>
    <row r="46520" spans="16:26" x14ac:dyDescent="0.25">
      <c r="P46520" s="118"/>
      <c r="R46520" s="118"/>
      <c r="T46520" s="118"/>
      <c r="V46520" s="118"/>
      <c r="X46520" s="118"/>
      <c r="Z46520" s="118"/>
    </row>
    <row r="46521" spans="16:26" x14ac:dyDescent="0.25">
      <c r="P46521" s="119"/>
      <c r="R46521" s="119"/>
      <c r="T46521" s="119"/>
      <c r="V46521" s="119"/>
      <c r="X46521" s="119"/>
      <c r="Z46521" s="119"/>
    </row>
    <row r="46522" spans="16:26" x14ac:dyDescent="0.25">
      <c r="P46522" s="119"/>
      <c r="R46522" s="119"/>
      <c r="T46522" s="119"/>
      <c r="V46522" s="119"/>
      <c r="X46522" s="119"/>
      <c r="Z46522" s="119"/>
    </row>
    <row r="46523" spans="16:26" x14ac:dyDescent="0.25">
      <c r="P46523" s="120"/>
      <c r="R46523" s="120"/>
      <c r="T46523" s="120"/>
      <c r="V46523" s="120"/>
      <c r="X46523" s="120"/>
      <c r="Z46523" s="120"/>
    </row>
    <row r="46524" spans="16:26" x14ac:dyDescent="0.25">
      <c r="P46524" s="119"/>
      <c r="R46524" s="119"/>
      <c r="T46524" s="119"/>
      <c r="V46524" s="119"/>
      <c r="X46524" s="119"/>
      <c r="Z46524" s="119"/>
    </row>
    <row r="46525" spans="16:26" x14ac:dyDescent="0.25">
      <c r="P46525" s="119"/>
      <c r="R46525" s="119"/>
      <c r="T46525" s="119"/>
      <c r="V46525" s="119"/>
      <c r="X46525" s="119"/>
      <c r="Z46525" s="119"/>
    </row>
    <row r="46526" spans="16:26" x14ac:dyDescent="0.25">
      <c r="P46526" s="120"/>
      <c r="R46526" s="120"/>
      <c r="T46526" s="120"/>
      <c r="V46526" s="120"/>
      <c r="X46526" s="120"/>
      <c r="Z46526" s="120"/>
    </row>
    <row r="46527" spans="16:26" x14ac:dyDescent="0.25">
      <c r="P46527" s="119"/>
      <c r="R46527" s="119"/>
      <c r="T46527" s="119"/>
      <c r="V46527" s="119"/>
      <c r="X46527" s="119"/>
      <c r="Z46527" s="119"/>
    </row>
    <row r="46528" spans="16:26" x14ac:dyDescent="0.25">
      <c r="P46528" s="120"/>
      <c r="R46528" s="120"/>
      <c r="T46528" s="120"/>
      <c r="V46528" s="120"/>
      <c r="X46528" s="120"/>
      <c r="Z46528" s="120"/>
    </row>
    <row r="46529" spans="16:26" x14ac:dyDescent="0.25">
      <c r="P46529" s="119"/>
      <c r="R46529" s="119"/>
      <c r="T46529" s="119"/>
      <c r="V46529" s="119"/>
      <c r="X46529" s="119"/>
      <c r="Z46529" s="119"/>
    </row>
    <row r="46530" spans="16:26" x14ac:dyDescent="0.25">
      <c r="P46530" s="119"/>
      <c r="R46530" s="119"/>
      <c r="T46530" s="119"/>
      <c r="V46530" s="119"/>
      <c r="X46530" s="119"/>
      <c r="Z46530" s="119"/>
    </row>
    <row r="46531" spans="16:26" x14ac:dyDescent="0.25">
      <c r="P46531" s="119"/>
      <c r="R46531" s="119"/>
      <c r="T46531" s="119"/>
      <c r="V46531" s="119"/>
      <c r="X46531" s="119"/>
      <c r="Z46531" s="119"/>
    </row>
    <row r="46532" spans="16:26" x14ac:dyDescent="0.25">
      <c r="P46532" s="121"/>
      <c r="R46532" s="121"/>
      <c r="T46532" s="121"/>
      <c r="V46532" s="121"/>
      <c r="X46532" s="121"/>
      <c r="Z46532" s="121"/>
    </row>
    <row r="46533" spans="16:26" x14ac:dyDescent="0.25">
      <c r="P46533" s="121"/>
      <c r="R46533" s="121"/>
      <c r="T46533" s="121"/>
      <c r="V46533" s="121"/>
      <c r="X46533" s="121"/>
      <c r="Z46533" s="121"/>
    </row>
    <row r="46534" spans="16:26" x14ac:dyDescent="0.25">
      <c r="P46534" s="121"/>
      <c r="R46534" s="121"/>
      <c r="T46534" s="121"/>
      <c r="V46534" s="121"/>
      <c r="X46534" s="121"/>
      <c r="Z46534" s="121"/>
    </row>
    <row r="46535" spans="16:26" x14ac:dyDescent="0.25">
      <c r="P46535" s="121"/>
      <c r="R46535" s="121"/>
      <c r="T46535" s="121"/>
      <c r="V46535" s="121"/>
      <c r="X46535" s="121"/>
      <c r="Z46535" s="121"/>
    </row>
    <row r="46536" spans="16:26" x14ac:dyDescent="0.25">
      <c r="P46536" s="122"/>
      <c r="R46536" s="122"/>
      <c r="T46536" s="122"/>
      <c r="V46536" s="122"/>
      <c r="X46536" s="122"/>
      <c r="Z46536" s="122"/>
    </row>
    <row r="46537" spans="16:26" x14ac:dyDescent="0.25">
      <c r="P46537" s="118"/>
      <c r="R46537" s="118"/>
      <c r="T46537" s="118"/>
      <c r="V46537" s="118"/>
      <c r="X46537" s="118"/>
      <c r="Z46537" s="118"/>
    </row>
    <row r="46538" spans="16:26" x14ac:dyDescent="0.25">
      <c r="P46538" s="119"/>
      <c r="R46538" s="119"/>
      <c r="T46538" s="119"/>
      <c r="V46538" s="119"/>
      <c r="X46538" s="119"/>
      <c r="Z46538" s="119"/>
    </row>
    <row r="46539" spans="16:26" x14ac:dyDescent="0.25">
      <c r="P46539" s="119"/>
      <c r="R46539" s="119"/>
      <c r="T46539" s="119"/>
      <c r="V46539" s="119"/>
      <c r="X46539" s="119"/>
      <c r="Z46539" s="119"/>
    </row>
    <row r="46540" spans="16:26" x14ac:dyDescent="0.25">
      <c r="P46540" s="120"/>
      <c r="R46540" s="120"/>
      <c r="T46540" s="120"/>
      <c r="V46540" s="120"/>
      <c r="X46540" s="120"/>
      <c r="Z46540" s="120"/>
    </row>
    <row r="46541" spans="16:26" x14ac:dyDescent="0.25">
      <c r="P46541" s="119"/>
      <c r="R46541" s="119"/>
      <c r="T46541" s="119"/>
      <c r="V46541" s="119"/>
      <c r="X46541" s="119"/>
      <c r="Z46541" s="119"/>
    </row>
    <row r="46542" spans="16:26" x14ac:dyDescent="0.25">
      <c r="P46542" s="119"/>
      <c r="R46542" s="119"/>
      <c r="T46542" s="119"/>
      <c r="V46542" s="119"/>
      <c r="X46542" s="119"/>
      <c r="Z46542" s="119"/>
    </row>
    <row r="46543" spans="16:26" x14ac:dyDescent="0.25">
      <c r="P46543" s="120"/>
      <c r="R46543" s="120"/>
      <c r="T46543" s="120"/>
      <c r="V46543" s="120"/>
      <c r="X46543" s="120"/>
      <c r="Z46543" s="120"/>
    </row>
    <row r="46544" spans="16:26" x14ac:dyDescent="0.25">
      <c r="P46544" s="119"/>
      <c r="R46544" s="119"/>
      <c r="T46544" s="119"/>
      <c r="V46544" s="119"/>
      <c r="X46544" s="119"/>
      <c r="Z46544" s="119"/>
    </row>
    <row r="46545" spans="16:26" x14ac:dyDescent="0.25">
      <c r="P46545" s="120"/>
      <c r="R46545" s="120"/>
      <c r="T46545" s="120"/>
      <c r="V46545" s="120"/>
      <c r="X46545" s="120"/>
      <c r="Z46545" s="120"/>
    </row>
    <row r="46546" spans="16:26" x14ac:dyDescent="0.25">
      <c r="P46546" s="119"/>
      <c r="R46546" s="119"/>
      <c r="T46546" s="119"/>
      <c r="V46546" s="119"/>
      <c r="X46546" s="119"/>
      <c r="Z46546" s="119"/>
    </row>
    <row r="46547" spans="16:26" x14ac:dyDescent="0.25">
      <c r="P46547" s="119"/>
      <c r="R46547" s="119"/>
      <c r="T46547" s="119"/>
      <c r="V46547" s="119"/>
      <c r="X46547" s="119"/>
      <c r="Z46547" s="119"/>
    </row>
    <row r="46548" spans="16:26" x14ac:dyDescent="0.25">
      <c r="P46548" s="119"/>
      <c r="R46548" s="119"/>
      <c r="T46548" s="119"/>
      <c r="V46548" s="119"/>
      <c r="X46548" s="119"/>
      <c r="Z46548" s="119"/>
    </row>
    <row r="46549" spans="16:26" x14ac:dyDescent="0.25">
      <c r="P46549" s="121"/>
      <c r="R46549" s="121"/>
      <c r="T46549" s="121"/>
      <c r="V46549" s="121"/>
      <c r="X46549" s="121"/>
      <c r="Z46549" s="121"/>
    </row>
    <row r="46550" spans="16:26" x14ac:dyDescent="0.25">
      <c r="P46550" s="121"/>
      <c r="R46550" s="121"/>
      <c r="T46550" s="121"/>
      <c r="V46550" s="121"/>
      <c r="X46550" s="121"/>
      <c r="Z46550" s="121"/>
    </row>
    <row r="46551" spans="16:26" x14ac:dyDescent="0.25">
      <c r="P46551" s="121"/>
      <c r="R46551" s="121"/>
      <c r="T46551" s="121"/>
      <c r="V46551" s="121"/>
      <c r="X46551" s="121"/>
      <c r="Z46551" s="121"/>
    </row>
    <row r="46552" spans="16:26" x14ac:dyDescent="0.25">
      <c r="P46552" s="121"/>
      <c r="R46552" s="121"/>
      <c r="T46552" s="121"/>
      <c r="V46552" s="121"/>
      <c r="X46552" s="121"/>
      <c r="Z46552" s="121"/>
    </row>
    <row r="46553" spans="16:26" x14ac:dyDescent="0.25">
      <c r="P46553" s="122"/>
      <c r="R46553" s="122"/>
      <c r="T46553" s="122"/>
      <c r="V46553" s="122"/>
      <c r="X46553" s="122"/>
      <c r="Z46553" s="122"/>
    </row>
    <row r="46554" spans="16:26" x14ac:dyDescent="0.25">
      <c r="P46554" s="118"/>
      <c r="R46554" s="118"/>
      <c r="T46554" s="118"/>
      <c r="V46554" s="118"/>
      <c r="X46554" s="118"/>
      <c r="Z46554" s="118"/>
    </row>
    <row r="46555" spans="16:26" x14ac:dyDescent="0.25">
      <c r="P46555" s="119"/>
      <c r="R46555" s="119"/>
      <c r="T46555" s="119"/>
      <c r="V46555" s="119"/>
      <c r="X46555" s="119"/>
      <c r="Z46555" s="119"/>
    </row>
    <row r="46556" spans="16:26" x14ac:dyDescent="0.25">
      <c r="P46556" s="119"/>
      <c r="R46556" s="119"/>
      <c r="T46556" s="119"/>
      <c r="V46556" s="119"/>
      <c r="X46556" s="119"/>
      <c r="Z46556" s="119"/>
    </row>
    <row r="46557" spans="16:26" x14ac:dyDescent="0.25">
      <c r="P46557" s="120"/>
      <c r="R46557" s="120"/>
      <c r="T46557" s="120"/>
      <c r="V46557" s="120"/>
      <c r="X46557" s="120"/>
      <c r="Z46557" s="120"/>
    </row>
    <row r="46558" spans="16:26" x14ac:dyDescent="0.25">
      <c r="P46558" s="119"/>
      <c r="R46558" s="119"/>
      <c r="T46558" s="119"/>
      <c r="V46558" s="119"/>
      <c r="X46558" s="119"/>
      <c r="Z46558" s="119"/>
    </row>
    <row r="46559" spans="16:26" x14ac:dyDescent="0.25">
      <c r="P46559" s="119"/>
      <c r="R46559" s="119"/>
      <c r="T46559" s="119"/>
      <c r="V46559" s="119"/>
      <c r="X46559" s="119"/>
      <c r="Z46559" s="119"/>
    </row>
    <row r="46560" spans="16:26" x14ac:dyDescent="0.25">
      <c r="P46560" s="120"/>
      <c r="R46560" s="120"/>
      <c r="T46560" s="120"/>
      <c r="V46560" s="120"/>
      <c r="X46560" s="120"/>
      <c r="Z46560" s="120"/>
    </row>
    <row r="46561" spans="16:26" x14ac:dyDescent="0.25">
      <c r="P46561" s="119"/>
      <c r="R46561" s="119"/>
      <c r="T46561" s="119"/>
      <c r="V46561" s="119"/>
      <c r="X46561" s="119"/>
      <c r="Z46561" s="119"/>
    </row>
    <row r="46562" spans="16:26" x14ac:dyDescent="0.25">
      <c r="P46562" s="120"/>
      <c r="R46562" s="120"/>
      <c r="T46562" s="120"/>
      <c r="V46562" s="120"/>
      <c r="X46562" s="120"/>
      <c r="Z46562" s="120"/>
    </row>
    <row r="46563" spans="16:26" x14ac:dyDescent="0.25">
      <c r="P46563" s="119"/>
      <c r="R46563" s="119"/>
      <c r="T46563" s="119"/>
      <c r="V46563" s="119"/>
      <c r="X46563" s="119"/>
      <c r="Z46563" s="119"/>
    </row>
    <row r="46564" spans="16:26" x14ac:dyDescent="0.25">
      <c r="P46564" s="119"/>
      <c r="R46564" s="119"/>
      <c r="T46564" s="119"/>
      <c r="V46564" s="119"/>
      <c r="X46564" s="119"/>
      <c r="Z46564" s="119"/>
    </row>
    <row r="46565" spans="16:26" x14ac:dyDescent="0.25">
      <c r="P46565" s="119"/>
      <c r="R46565" s="119"/>
      <c r="T46565" s="119"/>
      <c r="V46565" s="119"/>
      <c r="X46565" s="119"/>
      <c r="Z46565" s="119"/>
    </row>
    <row r="46566" spans="16:26" x14ac:dyDescent="0.25">
      <c r="P46566" s="121"/>
      <c r="R46566" s="121"/>
      <c r="T46566" s="121"/>
      <c r="V46566" s="121"/>
      <c r="X46566" s="121"/>
      <c r="Z46566" s="121"/>
    </row>
    <row r="46567" spans="16:26" x14ac:dyDescent="0.25">
      <c r="P46567" s="121"/>
      <c r="R46567" s="121"/>
      <c r="T46567" s="121"/>
      <c r="V46567" s="121"/>
      <c r="X46567" s="121"/>
      <c r="Z46567" s="121"/>
    </row>
    <row r="46568" spans="16:26" x14ac:dyDescent="0.25">
      <c r="P46568" s="121"/>
      <c r="R46568" s="121"/>
      <c r="T46568" s="121"/>
      <c r="V46568" s="121"/>
      <c r="X46568" s="121"/>
      <c r="Z46568" s="121"/>
    </row>
    <row r="46569" spans="16:26" x14ac:dyDescent="0.25">
      <c r="P46569" s="121"/>
      <c r="R46569" s="121"/>
      <c r="T46569" s="121"/>
      <c r="V46569" s="121"/>
      <c r="X46569" s="121"/>
      <c r="Z46569" s="121"/>
    </row>
    <row r="46570" spans="16:26" x14ac:dyDescent="0.25">
      <c r="P46570" s="122"/>
      <c r="R46570" s="122"/>
      <c r="T46570" s="122"/>
      <c r="V46570" s="122"/>
      <c r="X46570" s="122"/>
      <c r="Z46570" s="122"/>
    </row>
    <row r="46571" spans="16:26" x14ac:dyDescent="0.25">
      <c r="P46571" s="118"/>
      <c r="R46571" s="118"/>
      <c r="T46571" s="118"/>
      <c r="V46571" s="118"/>
      <c r="X46571" s="118"/>
      <c r="Z46571" s="118"/>
    </row>
    <row r="46572" spans="16:26" x14ac:dyDescent="0.25">
      <c r="P46572" s="119"/>
      <c r="R46572" s="119"/>
      <c r="T46572" s="119"/>
      <c r="V46572" s="119"/>
      <c r="X46572" s="119"/>
      <c r="Z46572" s="119"/>
    </row>
    <row r="46573" spans="16:26" x14ac:dyDescent="0.25">
      <c r="P46573" s="119"/>
      <c r="R46573" s="119"/>
      <c r="T46573" s="119"/>
      <c r="V46573" s="119"/>
      <c r="X46573" s="119"/>
      <c r="Z46573" s="119"/>
    </row>
    <row r="46574" spans="16:26" x14ac:dyDescent="0.25">
      <c r="P46574" s="120"/>
      <c r="R46574" s="120"/>
      <c r="T46574" s="120"/>
      <c r="V46574" s="120"/>
      <c r="X46574" s="120"/>
      <c r="Z46574" s="120"/>
    </row>
    <row r="46575" spans="16:26" x14ac:dyDescent="0.25">
      <c r="P46575" s="119"/>
      <c r="R46575" s="119"/>
      <c r="T46575" s="119"/>
      <c r="V46575" s="119"/>
      <c r="X46575" s="119"/>
      <c r="Z46575" s="119"/>
    </row>
    <row r="46576" spans="16:26" x14ac:dyDescent="0.25">
      <c r="P46576" s="119"/>
      <c r="R46576" s="119"/>
      <c r="T46576" s="119"/>
      <c r="V46576" s="119"/>
      <c r="X46576" s="119"/>
      <c r="Z46576" s="119"/>
    </row>
    <row r="46577" spans="16:26" x14ac:dyDescent="0.25">
      <c r="P46577" s="120"/>
      <c r="R46577" s="120"/>
      <c r="T46577" s="120"/>
      <c r="V46577" s="120"/>
      <c r="X46577" s="120"/>
      <c r="Z46577" s="120"/>
    </row>
    <row r="46578" spans="16:26" x14ac:dyDescent="0.25">
      <c r="P46578" s="119"/>
      <c r="R46578" s="119"/>
      <c r="T46578" s="119"/>
      <c r="V46578" s="119"/>
      <c r="X46578" s="119"/>
      <c r="Z46578" s="119"/>
    </row>
    <row r="46579" spans="16:26" x14ac:dyDescent="0.25">
      <c r="P46579" s="120"/>
      <c r="R46579" s="120"/>
      <c r="T46579" s="120"/>
      <c r="V46579" s="120"/>
      <c r="X46579" s="120"/>
      <c r="Z46579" s="120"/>
    </row>
    <row r="46580" spans="16:26" x14ac:dyDescent="0.25">
      <c r="P46580" s="119"/>
      <c r="R46580" s="119"/>
      <c r="T46580" s="119"/>
      <c r="V46580" s="119"/>
      <c r="X46580" s="119"/>
      <c r="Z46580" s="119"/>
    </row>
    <row r="46581" spans="16:26" x14ac:dyDescent="0.25">
      <c r="P46581" s="119"/>
      <c r="R46581" s="119"/>
      <c r="T46581" s="119"/>
      <c r="V46581" s="119"/>
      <c r="X46581" s="119"/>
      <c r="Z46581" s="119"/>
    </row>
    <row r="46582" spans="16:26" x14ac:dyDescent="0.25">
      <c r="P46582" s="119"/>
      <c r="R46582" s="119"/>
      <c r="T46582" s="119"/>
      <c r="V46582" s="119"/>
      <c r="X46582" s="119"/>
      <c r="Z46582" s="119"/>
    </row>
    <row r="46583" spans="16:26" x14ac:dyDescent="0.25">
      <c r="P46583" s="121"/>
      <c r="R46583" s="121"/>
      <c r="T46583" s="121"/>
      <c r="V46583" s="121"/>
      <c r="X46583" s="121"/>
      <c r="Z46583" s="121"/>
    </row>
    <row r="46584" spans="16:26" x14ac:dyDescent="0.25">
      <c r="P46584" s="121"/>
      <c r="R46584" s="121"/>
      <c r="T46584" s="121"/>
      <c r="V46584" s="121"/>
      <c r="X46584" s="121"/>
      <c r="Z46584" s="121"/>
    </row>
    <row r="46585" spans="16:26" x14ac:dyDescent="0.25">
      <c r="P46585" s="121"/>
      <c r="R46585" s="121"/>
      <c r="T46585" s="121"/>
      <c r="V46585" s="121"/>
      <c r="X46585" s="121"/>
      <c r="Z46585" s="121"/>
    </row>
    <row r="46586" spans="16:26" x14ac:dyDescent="0.25">
      <c r="P46586" s="121"/>
      <c r="R46586" s="121"/>
      <c r="T46586" s="121"/>
      <c r="V46586" s="121"/>
      <c r="X46586" s="121"/>
      <c r="Z46586" s="121"/>
    </row>
    <row r="46587" spans="16:26" x14ac:dyDescent="0.25">
      <c r="P46587" s="122"/>
      <c r="R46587" s="122"/>
      <c r="T46587" s="122"/>
      <c r="V46587" s="122"/>
      <c r="X46587" s="122"/>
      <c r="Z46587" s="122"/>
    </row>
    <row r="46588" spans="16:26" x14ac:dyDescent="0.25">
      <c r="P46588" s="118"/>
      <c r="R46588" s="118"/>
      <c r="T46588" s="118"/>
      <c r="V46588" s="118"/>
      <c r="X46588" s="118"/>
      <c r="Z46588" s="118"/>
    </row>
    <row r="46589" spans="16:26" x14ac:dyDescent="0.25">
      <c r="P46589" s="119"/>
      <c r="R46589" s="119"/>
      <c r="T46589" s="119"/>
      <c r="V46589" s="119"/>
      <c r="X46589" s="119"/>
      <c r="Z46589" s="119"/>
    </row>
    <row r="46590" spans="16:26" x14ac:dyDescent="0.25">
      <c r="P46590" s="119"/>
      <c r="R46590" s="119"/>
      <c r="T46590" s="119"/>
      <c r="V46590" s="119"/>
      <c r="X46590" s="119"/>
      <c r="Z46590" s="119"/>
    </row>
    <row r="46591" spans="16:26" x14ac:dyDescent="0.25">
      <c r="P46591" s="120"/>
      <c r="R46591" s="120"/>
      <c r="T46591" s="120"/>
      <c r="V46591" s="120"/>
      <c r="X46591" s="120"/>
      <c r="Z46591" s="120"/>
    </row>
    <row r="46592" spans="16:26" x14ac:dyDescent="0.25">
      <c r="P46592" s="119"/>
      <c r="R46592" s="119"/>
      <c r="T46592" s="119"/>
      <c r="V46592" s="119"/>
      <c r="X46592" s="119"/>
      <c r="Z46592" s="119"/>
    </row>
    <row r="46593" spans="16:26" x14ac:dyDescent="0.25">
      <c r="P46593" s="119"/>
      <c r="R46593" s="119"/>
      <c r="T46593" s="119"/>
      <c r="V46593" s="119"/>
      <c r="X46593" s="119"/>
      <c r="Z46593" s="119"/>
    </row>
    <row r="46594" spans="16:26" x14ac:dyDescent="0.25">
      <c r="P46594" s="120"/>
      <c r="R46594" s="120"/>
      <c r="T46594" s="120"/>
      <c r="V46594" s="120"/>
      <c r="X46594" s="120"/>
      <c r="Z46594" s="120"/>
    </row>
    <row r="46595" spans="16:26" x14ac:dyDescent="0.25">
      <c r="P46595" s="119"/>
      <c r="R46595" s="119"/>
      <c r="T46595" s="119"/>
      <c r="V46595" s="119"/>
      <c r="X46595" s="119"/>
      <c r="Z46595" s="119"/>
    </row>
    <row r="46596" spans="16:26" x14ac:dyDescent="0.25">
      <c r="P46596" s="120"/>
      <c r="R46596" s="120"/>
      <c r="T46596" s="120"/>
      <c r="V46596" s="120"/>
      <c r="X46596" s="120"/>
      <c r="Z46596" s="120"/>
    </row>
    <row r="46597" spans="16:26" x14ac:dyDescent="0.25">
      <c r="P46597" s="119"/>
      <c r="R46597" s="119"/>
      <c r="T46597" s="119"/>
      <c r="V46597" s="119"/>
      <c r="X46597" s="119"/>
      <c r="Z46597" s="119"/>
    </row>
    <row r="46598" spans="16:26" x14ac:dyDescent="0.25">
      <c r="P46598" s="119"/>
      <c r="R46598" s="119"/>
      <c r="T46598" s="119"/>
      <c r="V46598" s="119"/>
      <c r="X46598" s="119"/>
      <c r="Z46598" s="119"/>
    </row>
    <row r="46599" spans="16:26" x14ac:dyDescent="0.25">
      <c r="P46599" s="119"/>
      <c r="R46599" s="119"/>
      <c r="T46599" s="119"/>
      <c r="V46599" s="119"/>
      <c r="X46599" s="119"/>
      <c r="Z46599" s="119"/>
    </row>
    <row r="46600" spans="16:26" x14ac:dyDescent="0.25">
      <c r="P46600" s="121"/>
      <c r="R46600" s="121"/>
      <c r="T46600" s="121"/>
      <c r="V46600" s="121"/>
      <c r="X46600" s="121"/>
      <c r="Z46600" s="121"/>
    </row>
    <row r="46601" spans="16:26" x14ac:dyDescent="0.25">
      <c r="P46601" s="121"/>
      <c r="R46601" s="121"/>
      <c r="T46601" s="121"/>
      <c r="V46601" s="121"/>
      <c r="X46601" s="121"/>
      <c r="Z46601" s="121"/>
    </row>
    <row r="46602" spans="16:26" x14ac:dyDescent="0.25">
      <c r="P46602" s="121"/>
      <c r="R46602" s="121"/>
      <c r="T46602" s="121"/>
      <c r="V46602" s="121"/>
      <c r="X46602" s="121"/>
      <c r="Z46602" s="121"/>
    </row>
    <row r="46603" spans="16:26" x14ac:dyDescent="0.25">
      <c r="P46603" s="121"/>
      <c r="R46603" s="121"/>
      <c r="T46603" s="121"/>
      <c r="V46603" s="121"/>
      <c r="X46603" s="121"/>
      <c r="Z46603" s="121"/>
    </row>
    <row r="46604" spans="16:26" x14ac:dyDescent="0.25">
      <c r="P46604" s="122"/>
      <c r="R46604" s="122"/>
      <c r="T46604" s="122"/>
      <c r="V46604" s="122"/>
      <c r="X46604" s="122"/>
      <c r="Z46604" s="122"/>
    </row>
    <row r="46605" spans="16:26" x14ac:dyDescent="0.25">
      <c r="P46605" s="118"/>
      <c r="R46605" s="118"/>
      <c r="T46605" s="118"/>
      <c r="V46605" s="118"/>
      <c r="X46605" s="118"/>
      <c r="Z46605" s="118"/>
    </row>
    <row r="46606" spans="16:26" x14ac:dyDescent="0.25">
      <c r="P46606" s="119"/>
      <c r="R46606" s="119"/>
      <c r="T46606" s="119"/>
      <c r="V46606" s="119"/>
      <c r="X46606" s="119"/>
      <c r="Z46606" s="119"/>
    </row>
    <row r="46607" spans="16:26" x14ac:dyDescent="0.25">
      <c r="P46607" s="119"/>
      <c r="R46607" s="119"/>
      <c r="T46607" s="119"/>
      <c r="V46607" s="119"/>
      <c r="X46607" s="119"/>
      <c r="Z46607" s="119"/>
    </row>
    <row r="46608" spans="16:26" x14ac:dyDescent="0.25">
      <c r="P46608" s="120"/>
      <c r="R46608" s="120"/>
      <c r="T46608" s="120"/>
      <c r="V46608" s="120"/>
      <c r="X46608" s="120"/>
      <c r="Z46608" s="120"/>
    </row>
    <row r="46609" spans="16:26" x14ac:dyDescent="0.25">
      <c r="P46609" s="119"/>
      <c r="R46609" s="119"/>
      <c r="T46609" s="119"/>
      <c r="V46609" s="119"/>
      <c r="X46609" s="119"/>
      <c r="Z46609" s="119"/>
    </row>
    <row r="46610" spans="16:26" x14ac:dyDescent="0.25">
      <c r="P46610" s="119"/>
      <c r="R46610" s="119"/>
      <c r="T46610" s="119"/>
      <c r="V46610" s="119"/>
      <c r="X46610" s="119"/>
      <c r="Z46610" s="119"/>
    </row>
    <row r="46611" spans="16:26" x14ac:dyDescent="0.25">
      <c r="P46611" s="120"/>
      <c r="R46611" s="120"/>
      <c r="T46611" s="120"/>
      <c r="V46611" s="120"/>
      <c r="X46611" s="120"/>
      <c r="Z46611" s="120"/>
    </row>
    <row r="46612" spans="16:26" x14ac:dyDescent="0.25">
      <c r="P46612" s="119"/>
      <c r="R46612" s="119"/>
      <c r="T46612" s="119"/>
      <c r="V46612" s="119"/>
      <c r="X46612" s="119"/>
      <c r="Z46612" s="119"/>
    </row>
    <row r="46613" spans="16:26" x14ac:dyDescent="0.25">
      <c r="P46613" s="120"/>
      <c r="R46613" s="120"/>
      <c r="T46613" s="120"/>
      <c r="V46613" s="120"/>
      <c r="X46613" s="120"/>
      <c r="Z46613" s="120"/>
    </row>
    <row r="46614" spans="16:26" x14ac:dyDescent="0.25">
      <c r="P46614" s="119"/>
      <c r="R46614" s="119"/>
      <c r="T46614" s="119"/>
      <c r="V46614" s="119"/>
      <c r="X46614" s="119"/>
      <c r="Z46614" s="119"/>
    </row>
    <row r="46615" spans="16:26" x14ac:dyDescent="0.25">
      <c r="P46615" s="119"/>
      <c r="R46615" s="119"/>
      <c r="T46615" s="119"/>
      <c r="V46615" s="119"/>
      <c r="X46615" s="119"/>
      <c r="Z46615" s="119"/>
    </row>
    <row r="46616" spans="16:26" x14ac:dyDescent="0.25">
      <c r="P46616" s="119"/>
      <c r="R46616" s="119"/>
      <c r="T46616" s="119"/>
      <c r="V46616" s="119"/>
      <c r="X46616" s="119"/>
      <c r="Z46616" s="119"/>
    </row>
    <row r="46617" spans="16:26" x14ac:dyDescent="0.25">
      <c r="P46617" s="121"/>
      <c r="R46617" s="121"/>
      <c r="T46617" s="121"/>
      <c r="V46617" s="121"/>
      <c r="X46617" s="121"/>
      <c r="Z46617" s="121"/>
    </row>
    <row r="46618" spans="16:26" x14ac:dyDescent="0.25">
      <c r="P46618" s="121"/>
      <c r="R46618" s="121"/>
      <c r="T46618" s="121"/>
      <c r="V46618" s="121"/>
      <c r="X46618" s="121"/>
      <c r="Z46618" s="121"/>
    </row>
    <row r="46619" spans="16:26" x14ac:dyDescent="0.25">
      <c r="P46619" s="121"/>
      <c r="R46619" s="121"/>
      <c r="T46619" s="121"/>
      <c r="V46619" s="121"/>
      <c r="X46619" s="121"/>
      <c r="Z46619" s="121"/>
    </row>
    <row r="46620" spans="16:26" x14ac:dyDescent="0.25">
      <c r="P46620" s="121"/>
      <c r="R46620" s="121"/>
      <c r="T46620" s="121"/>
      <c r="V46620" s="121"/>
      <c r="X46620" s="121"/>
      <c r="Z46620" s="121"/>
    </row>
    <row r="46621" spans="16:26" x14ac:dyDescent="0.25">
      <c r="P46621" s="122"/>
      <c r="R46621" s="122"/>
      <c r="T46621" s="122"/>
      <c r="V46621" s="122"/>
      <c r="X46621" s="122"/>
      <c r="Z46621" s="122"/>
    </row>
    <row r="46622" spans="16:26" x14ac:dyDescent="0.25">
      <c r="P46622" s="118"/>
      <c r="R46622" s="118"/>
      <c r="T46622" s="118"/>
      <c r="V46622" s="118"/>
      <c r="X46622" s="118"/>
      <c r="Z46622" s="118"/>
    </row>
    <row r="46623" spans="16:26" x14ac:dyDescent="0.25">
      <c r="P46623" s="119"/>
      <c r="R46623" s="119"/>
      <c r="T46623" s="119"/>
      <c r="V46623" s="119"/>
      <c r="X46623" s="119"/>
      <c r="Z46623" s="119"/>
    </row>
    <row r="46624" spans="16:26" x14ac:dyDescent="0.25">
      <c r="P46624" s="119"/>
      <c r="R46624" s="119"/>
      <c r="T46624" s="119"/>
      <c r="V46624" s="119"/>
      <c r="X46624" s="119"/>
      <c r="Z46624" s="119"/>
    </row>
    <row r="46625" spans="16:26" x14ac:dyDescent="0.25">
      <c r="P46625" s="120"/>
      <c r="R46625" s="120"/>
      <c r="T46625" s="120"/>
      <c r="V46625" s="120"/>
      <c r="X46625" s="120"/>
      <c r="Z46625" s="120"/>
    </row>
    <row r="46626" spans="16:26" x14ac:dyDescent="0.25">
      <c r="P46626" s="119"/>
      <c r="R46626" s="119"/>
      <c r="T46626" s="119"/>
      <c r="V46626" s="119"/>
      <c r="X46626" s="119"/>
      <c r="Z46626" s="119"/>
    </row>
    <row r="46627" spans="16:26" x14ac:dyDescent="0.25">
      <c r="P46627" s="119"/>
      <c r="R46627" s="119"/>
      <c r="T46627" s="119"/>
      <c r="V46627" s="119"/>
      <c r="X46627" s="119"/>
      <c r="Z46627" s="119"/>
    </row>
    <row r="46628" spans="16:26" x14ac:dyDescent="0.25">
      <c r="P46628" s="120"/>
      <c r="R46628" s="120"/>
      <c r="T46628" s="120"/>
      <c r="V46628" s="120"/>
      <c r="X46628" s="120"/>
      <c r="Z46628" s="120"/>
    </row>
    <row r="46629" spans="16:26" x14ac:dyDescent="0.25">
      <c r="P46629" s="119"/>
      <c r="R46629" s="119"/>
      <c r="T46629" s="119"/>
      <c r="V46629" s="119"/>
      <c r="X46629" s="119"/>
      <c r="Z46629" s="119"/>
    </row>
    <row r="46630" spans="16:26" x14ac:dyDescent="0.25">
      <c r="P46630" s="120"/>
      <c r="R46630" s="120"/>
      <c r="T46630" s="120"/>
      <c r="V46630" s="120"/>
      <c r="X46630" s="120"/>
      <c r="Z46630" s="120"/>
    </row>
    <row r="46631" spans="16:26" x14ac:dyDescent="0.25">
      <c r="P46631" s="119"/>
      <c r="R46631" s="119"/>
      <c r="T46631" s="119"/>
      <c r="V46631" s="119"/>
      <c r="X46631" s="119"/>
      <c r="Z46631" s="119"/>
    </row>
    <row r="46632" spans="16:26" x14ac:dyDescent="0.25">
      <c r="P46632" s="119"/>
      <c r="R46632" s="119"/>
      <c r="T46632" s="119"/>
      <c r="V46632" s="119"/>
      <c r="X46632" s="119"/>
      <c r="Z46632" s="119"/>
    </row>
    <row r="46633" spans="16:26" x14ac:dyDescent="0.25">
      <c r="P46633" s="119"/>
      <c r="R46633" s="119"/>
      <c r="T46633" s="119"/>
      <c r="V46633" s="119"/>
      <c r="X46633" s="119"/>
      <c r="Z46633" s="119"/>
    </row>
    <row r="46634" spans="16:26" x14ac:dyDescent="0.25">
      <c r="P46634" s="121"/>
      <c r="R46634" s="121"/>
      <c r="T46634" s="121"/>
      <c r="V46634" s="121"/>
      <c r="X46634" s="121"/>
      <c r="Z46634" s="121"/>
    </row>
    <row r="46635" spans="16:26" x14ac:dyDescent="0.25">
      <c r="P46635" s="121"/>
      <c r="R46635" s="121"/>
      <c r="T46635" s="121"/>
      <c r="V46635" s="121"/>
      <c r="X46635" s="121"/>
      <c r="Z46635" s="121"/>
    </row>
    <row r="46636" spans="16:26" x14ac:dyDescent="0.25">
      <c r="P46636" s="121"/>
      <c r="R46636" s="121"/>
      <c r="T46636" s="121"/>
      <c r="V46636" s="121"/>
      <c r="X46636" s="121"/>
      <c r="Z46636" s="121"/>
    </row>
    <row r="46637" spans="16:26" x14ac:dyDescent="0.25">
      <c r="P46637" s="121"/>
      <c r="R46637" s="121"/>
      <c r="T46637" s="121"/>
      <c r="V46637" s="121"/>
      <c r="X46637" s="121"/>
      <c r="Z46637" s="121"/>
    </row>
    <row r="46638" spans="16:26" x14ac:dyDescent="0.25">
      <c r="P46638" s="122"/>
      <c r="R46638" s="122"/>
      <c r="T46638" s="122"/>
      <c r="V46638" s="122"/>
      <c r="X46638" s="122"/>
      <c r="Z46638" s="122"/>
    </row>
    <row r="46639" spans="16:26" x14ac:dyDescent="0.25">
      <c r="P46639" s="118"/>
      <c r="R46639" s="118"/>
      <c r="T46639" s="118"/>
      <c r="V46639" s="118"/>
      <c r="X46639" s="118"/>
      <c r="Z46639" s="118"/>
    </row>
    <row r="46640" spans="16:26" x14ac:dyDescent="0.25">
      <c r="P46640" s="119"/>
      <c r="R46640" s="119"/>
      <c r="T46640" s="119"/>
      <c r="V46640" s="119"/>
      <c r="X46640" s="119"/>
      <c r="Z46640" s="119"/>
    </row>
    <row r="46641" spans="16:26" x14ac:dyDescent="0.25">
      <c r="P46641" s="119"/>
      <c r="R46641" s="119"/>
      <c r="T46641" s="119"/>
      <c r="V46641" s="119"/>
      <c r="X46641" s="119"/>
      <c r="Z46641" s="119"/>
    </row>
    <row r="46642" spans="16:26" x14ac:dyDescent="0.25">
      <c r="P46642" s="120"/>
      <c r="R46642" s="120"/>
      <c r="T46642" s="120"/>
      <c r="V46642" s="120"/>
      <c r="X46642" s="120"/>
      <c r="Z46642" s="120"/>
    </row>
    <row r="46643" spans="16:26" x14ac:dyDescent="0.25">
      <c r="P46643" s="119"/>
      <c r="R46643" s="119"/>
      <c r="T46643" s="119"/>
      <c r="V46643" s="119"/>
      <c r="X46643" s="119"/>
      <c r="Z46643" s="119"/>
    </row>
    <row r="46644" spans="16:26" x14ac:dyDescent="0.25">
      <c r="P46644" s="119"/>
      <c r="R46644" s="119"/>
      <c r="T46644" s="119"/>
      <c r="V46644" s="119"/>
      <c r="X46644" s="119"/>
      <c r="Z46644" s="119"/>
    </row>
    <row r="46645" spans="16:26" x14ac:dyDescent="0.25">
      <c r="P46645" s="120"/>
      <c r="R46645" s="120"/>
      <c r="T46645" s="120"/>
      <c r="V46645" s="120"/>
      <c r="X46645" s="120"/>
      <c r="Z46645" s="120"/>
    </row>
    <row r="46646" spans="16:26" x14ac:dyDescent="0.25">
      <c r="P46646" s="119"/>
      <c r="R46646" s="119"/>
      <c r="T46646" s="119"/>
      <c r="V46646" s="119"/>
      <c r="X46646" s="119"/>
      <c r="Z46646" s="119"/>
    </row>
    <row r="46647" spans="16:26" x14ac:dyDescent="0.25">
      <c r="P46647" s="120"/>
      <c r="R46647" s="120"/>
      <c r="T46647" s="120"/>
      <c r="V46647" s="120"/>
      <c r="X46647" s="120"/>
      <c r="Z46647" s="120"/>
    </row>
    <row r="46648" spans="16:26" x14ac:dyDescent="0.25">
      <c r="P46648" s="119"/>
      <c r="R46648" s="119"/>
      <c r="T46648" s="119"/>
      <c r="V46648" s="119"/>
      <c r="X46648" s="119"/>
      <c r="Z46648" s="119"/>
    </row>
    <row r="46649" spans="16:26" x14ac:dyDescent="0.25">
      <c r="P46649" s="119"/>
      <c r="R46649" s="119"/>
      <c r="T46649" s="119"/>
      <c r="V46649" s="119"/>
      <c r="X46649" s="119"/>
      <c r="Z46649" s="119"/>
    </row>
    <row r="46650" spans="16:26" x14ac:dyDescent="0.25">
      <c r="P46650" s="119"/>
      <c r="R46650" s="119"/>
      <c r="T46650" s="119"/>
      <c r="V46650" s="119"/>
      <c r="X46650" s="119"/>
      <c r="Z46650" s="119"/>
    </row>
    <row r="46651" spans="16:26" x14ac:dyDescent="0.25">
      <c r="P46651" s="121"/>
      <c r="R46651" s="121"/>
      <c r="T46651" s="121"/>
      <c r="V46651" s="121"/>
      <c r="X46651" s="121"/>
      <c r="Z46651" s="121"/>
    </row>
    <row r="46652" spans="16:26" x14ac:dyDescent="0.25">
      <c r="P46652" s="121"/>
      <c r="R46652" s="121"/>
      <c r="T46652" s="121"/>
      <c r="V46652" s="121"/>
      <c r="X46652" s="121"/>
      <c r="Z46652" s="121"/>
    </row>
    <row r="46653" spans="16:26" x14ac:dyDescent="0.25">
      <c r="P46653" s="121"/>
      <c r="R46653" s="121"/>
      <c r="T46653" s="121"/>
      <c r="V46653" s="121"/>
      <c r="X46653" s="121"/>
      <c r="Z46653" s="121"/>
    </row>
    <row r="46654" spans="16:26" x14ac:dyDescent="0.25">
      <c r="P46654" s="121"/>
      <c r="R46654" s="121"/>
      <c r="T46654" s="121"/>
      <c r="V46654" s="121"/>
      <c r="X46654" s="121"/>
      <c r="Z46654" s="121"/>
    </row>
    <row r="46655" spans="16:26" x14ac:dyDescent="0.25">
      <c r="P46655" s="122"/>
      <c r="R46655" s="122"/>
      <c r="T46655" s="122"/>
      <c r="V46655" s="122"/>
      <c r="X46655" s="122"/>
      <c r="Z46655" s="122"/>
    </row>
    <row r="46656" spans="16:26" x14ac:dyDescent="0.25">
      <c r="P46656" s="118"/>
      <c r="R46656" s="118"/>
      <c r="T46656" s="118"/>
      <c r="V46656" s="118"/>
      <c r="X46656" s="118"/>
      <c r="Z46656" s="118"/>
    </row>
    <row r="46657" spans="16:26" x14ac:dyDescent="0.25">
      <c r="P46657" s="119"/>
      <c r="R46657" s="119"/>
      <c r="T46657" s="119"/>
      <c r="V46657" s="119"/>
      <c r="X46657" s="119"/>
      <c r="Z46657" s="119"/>
    </row>
    <row r="46658" spans="16:26" x14ac:dyDescent="0.25">
      <c r="P46658" s="119"/>
      <c r="R46658" s="119"/>
      <c r="T46658" s="119"/>
      <c r="V46658" s="119"/>
      <c r="X46658" s="119"/>
      <c r="Z46658" s="119"/>
    </row>
    <row r="46659" spans="16:26" x14ac:dyDescent="0.25">
      <c r="P46659" s="120"/>
      <c r="R46659" s="120"/>
      <c r="T46659" s="120"/>
      <c r="V46659" s="120"/>
      <c r="X46659" s="120"/>
      <c r="Z46659" s="120"/>
    </row>
    <row r="46660" spans="16:26" x14ac:dyDescent="0.25">
      <c r="P46660" s="119"/>
      <c r="R46660" s="119"/>
      <c r="T46660" s="119"/>
      <c r="V46660" s="119"/>
      <c r="X46660" s="119"/>
      <c r="Z46660" s="119"/>
    </row>
    <row r="46661" spans="16:26" x14ac:dyDescent="0.25">
      <c r="P46661" s="119"/>
      <c r="R46661" s="119"/>
      <c r="T46661" s="119"/>
      <c r="V46661" s="119"/>
      <c r="X46661" s="119"/>
      <c r="Z46661" s="119"/>
    </row>
    <row r="46662" spans="16:26" x14ac:dyDescent="0.25">
      <c r="P46662" s="120"/>
      <c r="R46662" s="120"/>
      <c r="T46662" s="120"/>
      <c r="V46662" s="120"/>
      <c r="X46662" s="120"/>
      <c r="Z46662" s="120"/>
    </row>
    <row r="46663" spans="16:26" x14ac:dyDescent="0.25">
      <c r="P46663" s="119"/>
      <c r="R46663" s="119"/>
      <c r="T46663" s="119"/>
      <c r="V46663" s="119"/>
      <c r="X46663" s="119"/>
      <c r="Z46663" s="119"/>
    </row>
    <row r="46664" spans="16:26" x14ac:dyDescent="0.25">
      <c r="P46664" s="120"/>
      <c r="R46664" s="120"/>
      <c r="T46664" s="120"/>
      <c r="V46664" s="120"/>
      <c r="X46664" s="120"/>
      <c r="Z46664" s="120"/>
    </row>
    <row r="46665" spans="16:26" x14ac:dyDescent="0.25">
      <c r="P46665" s="119"/>
      <c r="R46665" s="119"/>
      <c r="T46665" s="119"/>
      <c r="V46665" s="119"/>
      <c r="X46665" s="119"/>
      <c r="Z46665" s="119"/>
    </row>
    <row r="46666" spans="16:26" x14ac:dyDescent="0.25">
      <c r="P46666" s="119"/>
      <c r="R46666" s="119"/>
      <c r="T46666" s="119"/>
      <c r="V46666" s="119"/>
      <c r="X46666" s="119"/>
      <c r="Z46666" s="119"/>
    </row>
    <row r="46667" spans="16:26" x14ac:dyDescent="0.25">
      <c r="P46667" s="119"/>
      <c r="R46667" s="119"/>
      <c r="T46667" s="119"/>
      <c r="V46667" s="119"/>
      <c r="X46667" s="119"/>
      <c r="Z46667" s="119"/>
    </row>
    <row r="46668" spans="16:26" x14ac:dyDescent="0.25">
      <c r="P46668" s="121"/>
      <c r="R46668" s="121"/>
      <c r="T46668" s="121"/>
      <c r="V46668" s="121"/>
      <c r="X46668" s="121"/>
      <c r="Z46668" s="121"/>
    </row>
    <row r="46669" spans="16:26" x14ac:dyDescent="0.25">
      <c r="P46669" s="121"/>
      <c r="R46669" s="121"/>
      <c r="T46669" s="121"/>
      <c r="V46669" s="121"/>
      <c r="X46669" s="121"/>
      <c r="Z46669" s="121"/>
    </row>
    <row r="46670" spans="16:26" x14ac:dyDescent="0.25">
      <c r="P46670" s="121"/>
      <c r="R46670" s="121"/>
      <c r="T46670" s="121"/>
      <c r="V46670" s="121"/>
      <c r="X46670" s="121"/>
      <c r="Z46670" s="121"/>
    </row>
    <row r="46671" spans="16:26" x14ac:dyDescent="0.25">
      <c r="P46671" s="121"/>
      <c r="R46671" s="121"/>
      <c r="T46671" s="121"/>
      <c r="V46671" s="121"/>
      <c r="X46671" s="121"/>
      <c r="Z46671" s="121"/>
    </row>
    <row r="46672" spans="16:26" x14ac:dyDescent="0.25">
      <c r="P46672" s="122"/>
      <c r="R46672" s="122"/>
      <c r="T46672" s="122"/>
      <c r="V46672" s="122"/>
      <c r="X46672" s="122"/>
      <c r="Z46672" s="122"/>
    </row>
    <row r="46673" spans="16:26" x14ac:dyDescent="0.25">
      <c r="P46673" s="118"/>
      <c r="R46673" s="118"/>
      <c r="T46673" s="118"/>
      <c r="V46673" s="118"/>
      <c r="X46673" s="118"/>
      <c r="Z46673" s="118"/>
    </row>
    <row r="46674" spans="16:26" x14ac:dyDescent="0.25">
      <c r="P46674" s="119"/>
      <c r="R46674" s="119"/>
      <c r="T46674" s="119"/>
      <c r="V46674" s="119"/>
      <c r="X46674" s="119"/>
      <c r="Z46674" s="119"/>
    </row>
    <row r="46675" spans="16:26" x14ac:dyDescent="0.25">
      <c r="P46675" s="119"/>
      <c r="R46675" s="119"/>
      <c r="T46675" s="119"/>
      <c r="V46675" s="119"/>
      <c r="X46675" s="119"/>
      <c r="Z46675" s="119"/>
    </row>
    <row r="46676" spans="16:26" x14ac:dyDescent="0.25">
      <c r="P46676" s="120"/>
      <c r="R46676" s="120"/>
      <c r="T46676" s="120"/>
      <c r="V46676" s="120"/>
      <c r="X46676" s="120"/>
      <c r="Z46676" s="120"/>
    </row>
    <row r="46677" spans="16:26" x14ac:dyDescent="0.25">
      <c r="P46677" s="119"/>
      <c r="R46677" s="119"/>
      <c r="T46677" s="119"/>
      <c r="V46677" s="119"/>
      <c r="X46677" s="119"/>
      <c r="Z46677" s="119"/>
    </row>
    <row r="46678" spans="16:26" x14ac:dyDescent="0.25">
      <c r="P46678" s="119"/>
      <c r="R46678" s="119"/>
      <c r="T46678" s="119"/>
      <c r="V46678" s="119"/>
      <c r="X46678" s="119"/>
      <c r="Z46678" s="119"/>
    </row>
    <row r="46679" spans="16:26" x14ac:dyDescent="0.25">
      <c r="P46679" s="120"/>
      <c r="R46679" s="120"/>
      <c r="T46679" s="120"/>
      <c r="V46679" s="120"/>
      <c r="X46679" s="120"/>
      <c r="Z46679" s="120"/>
    </row>
    <row r="46680" spans="16:26" x14ac:dyDescent="0.25">
      <c r="P46680" s="119"/>
      <c r="R46680" s="119"/>
      <c r="T46680" s="119"/>
      <c r="V46680" s="119"/>
      <c r="X46680" s="119"/>
      <c r="Z46680" s="119"/>
    </row>
    <row r="46681" spans="16:26" x14ac:dyDescent="0.25">
      <c r="P46681" s="120"/>
      <c r="R46681" s="120"/>
      <c r="T46681" s="120"/>
      <c r="V46681" s="120"/>
      <c r="X46681" s="120"/>
      <c r="Z46681" s="120"/>
    </row>
    <row r="46682" spans="16:26" x14ac:dyDescent="0.25">
      <c r="P46682" s="119"/>
      <c r="R46682" s="119"/>
      <c r="T46682" s="119"/>
      <c r="V46682" s="119"/>
      <c r="X46682" s="119"/>
      <c r="Z46682" s="119"/>
    </row>
    <row r="46683" spans="16:26" x14ac:dyDescent="0.25">
      <c r="P46683" s="119"/>
      <c r="R46683" s="119"/>
      <c r="T46683" s="119"/>
      <c r="V46683" s="119"/>
      <c r="X46683" s="119"/>
      <c r="Z46683" s="119"/>
    </row>
    <row r="46684" spans="16:26" x14ac:dyDescent="0.25">
      <c r="P46684" s="119"/>
      <c r="R46684" s="119"/>
      <c r="T46684" s="119"/>
      <c r="V46684" s="119"/>
      <c r="X46684" s="119"/>
      <c r="Z46684" s="119"/>
    </row>
    <row r="46685" spans="16:26" x14ac:dyDescent="0.25">
      <c r="P46685" s="121"/>
      <c r="R46685" s="121"/>
      <c r="T46685" s="121"/>
      <c r="V46685" s="121"/>
      <c r="X46685" s="121"/>
      <c r="Z46685" s="121"/>
    </row>
    <row r="46686" spans="16:26" x14ac:dyDescent="0.25">
      <c r="P46686" s="121"/>
      <c r="R46686" s="121"/>
      <c r="T46686" s="121"/>
      <c r="V46686" s="121"/>
      <c r="X46686" s="121"/>
      <c r="Z46686" s="121"/>
    </row>
    <row r="46687" spans="16:26" x14ac:dyDescent="0.25">
      <c r="P46687" s="121"/>
      <c r="R46687" s="121"/>
      <c r="T46687" s="121"/>
      <c r="V46687" s="121"/>
      <c r="X46687" s="121"/>
      <c r="Z46687" s="121"/>
    </row>
    <row r="46688" spans="16:26" x14ac:dyDescent="0.25">
      <c r="P46688" s="121"/>
      <c r="R46688" s="121"/>
      <c r="T46688" s="121"/>
      <c r="V46688" s="121"/>
      <c r="X46688" s="121"/>
      <c r="Z46688" s="121"/>
    </row>
    <row r="46689" spans="16:26" x14ac:dyDescent="0.25">
      <c r="P46689" s="122"/>
      <c r="R46689" s="122"/>
      <c r="T46689" s="122"/>
      <c r="V46689" s="122"/>
      <c r="X46689" s="122"/>
      <c r="Z46689" s="122"/>
    </row>
    <row r="46690" spans="16:26" x14ac:dyDescent="0.25">
      <c r="P46690" s="118"/>
      <c r="R46690" s="118"/>
      <c r="T46690" s="118"/>
      <c r="V46690" s="118"/>
      <c r="X46690" s="118"/>
      <c r="Z46690" s="118"/>
    </row>
    <row r="46691" spans="16:26" x14ac:dyDescent="0.25">
      <c r="P46691" s="119"/>
      <c r="R46691" s="119"/>
      <c r="T46691" s="119"/>
      <c r="V46691" s="119"/>
      <c r="X46691" s="119"/>
      <c r="Z46691" s="119"/>
    </row>
    <row r="46692" spans="16:26" x14ac:dyDescent="0.25">
      <c r="P46692" s="119"/>
      <c r="R46692" s="119"/>
      <c r="T46692" s="119"/>
      <c r="V46692" s="119"/>
      <c r="X46692" s="119"/>
      <c r="Z46692" s="119"/>
    </row>
    <row r="46693" spans="16:26" x14ac:dyDescent="0.25">
      <c r="P46693" s="120"/>
      <c r="R46693" s="120"/>
      <c r="T46693" s="120"/>
      <c r="V46693" s="120"/>
      <c r="X46693" s="120"/>
      <c r="Z46693" s="120"/>
    </row>
    <row r="46694" spans="16:26" x14ac:dyDescent="0.25">
      <c r="P46694" s="119"/>
      <c r="R46694" s="119"/>
      <c r="T46694" s="119"/>
      <c r="V46694" s="119"/>
      <c r="X46694" s="119"/>
      <c r="Z46694" s="119"/>
    </row>
    <row r="46695" spans="16:26" x14ac:dyDescent="0.25">
      <c r="P46695" s="119"/>
      <c r="R46695" s="119"/>
      <c r="T46695" s="119"/>
      <c r="V46695" s="119"/>
      <c r="X46695" s="119"/>
      <c r="Z46695" s="119"/>
    </row>
    <row r="46696" spans="16:26" x14ac:dyDescent="0.25">
      <c r="P46696" s="120"/>
      <c r="R46696" s="120"/>
      <c r="T46696" s="120"/>
      <c r="V46696" s="120"/>
      <c r="X46696" s="120"/>
      <c r="Z46696" s="120"/>
    </row>
    <row r="46697" spans="16:26" x14ac:dyDescent="0.25">
      <c r="P46697" s="119"/>
      <c r="R46697" s="119"/>
      <c r="T46697" s="119"/>
      <c r="V46697" s="119"/>
      <c r="X46697" s="119"/>
      <c r="Z46697" s="119"/>
    </row>
    <row r="46698" spans="16:26" x14ac:dyDescent="0.25">
      <c r="P46698" s="120"/>
      <c r="R46698" s="120"/>
      <c r="T46698" s="120"/>
      <c r="V46698" s="120"/>
      <c r="X46698" s="120"/>
      <c r="Z46698" s="120"/>
    </row>
    <row r="46699" spans="16:26" x14ac:dyDescent="0.25">
      <c r="P46699" s="119"/>
      <c r="R46699" s="119"/>
      <c r="T46699" s="119"/>
      <c r="V46699" s="119"/>
      <c r="X46699" s="119"/>
      <c r="Z46699" s="119"/>
    </row>
    <row r="46700" spans="16:26" x14ac:dyDescent="0.25">
      <c r="P46700" s="119"/>
      <c r="R46700" s="119"/>
      <c r="T46700" s="119"/>
      <c r="V46700" s="119"/>
      <c r="X46700" s="119"/>
      <c r="Z46700" s="119"/>
    </row>
    <row r="46701" spans="16:26" x14ac:dyDescent="0.25">
      <c r="P46701" s="119"/>
      <c r="R46701" s="119"/>
      <c r="T46701" s="119"/>
      <c r="V46701" s="119"/>
      <c r="X46701" s="119"/>
      <c r="Z46701" s="119"/>
    </row>
    <row r="46702" spans="16:26" x14ac:dyDescent="0.25">
      <c r="P46702" s="121"/>
      <c r="R46702" s="121"/>
      <c r="T46702" s="121"/>
      <c r="V46702" s="121"/>
      <c r="X46702" s="121"/>
      <c r="Z46702" s="121"/>
    </row>
    <row r="46703" spans="16:26" x14ac:dyDescent="0.25">
      <c r="P46703" s="121"/>
      <c r="R46703" s="121"/>
      <c r="T46703" s="121"/>
      <c r="V46703" s="121"/>
      <c r="X46703" s="121"/>
      <c r="Z46703" s="121"/>
    </row>
    <row r="46704" spans="16:26" x14ac:dyDescent="0.25">
      <c r="P46704" s="121"/>
      <c r="R46704" s="121"/>
      <c r="T46704" s="121"/>
      <c r="V46704" s="121"/>
      <c r="X46704" s="121"/>
      <c r="Z46704" s="121"/>
    </row>
    <row r="46705" spans="16:26" x14ac:dyDescent="0.25">
      <c r="P46705" s="121"/>
      <c r="R46705" s="121"/>
      <c r="T46705" s="121"/>
      <c r="V46705" s="121"/>
      <c r="X46705" s="121"/>
      <c r="Z46705" s="121"/>
    </row>
    <row r="46706" spans="16:26" x14ac:dyDescent="0.25">
      <c r="P46706" s="122"/>
      <c r="R46706" s="122"/>
      <c r="T46706" s="122"/>
      <c r="V46706" s="122"/>
      <c r="X46706" s="122"/>
      <c r="Z46706" s="122"/>
    </row>
    <row r="46707" spans="16:26" x14ac:dyDescent="0.25">
      <c r="P46707" s="118"/>
      <c r="R46707" s="118"/>
      <c r="T46707" s="118"/>
      <c r="V46707" s="118"/>
      <c r="X46707" s="118"/>
      <c r="Z46707" s="118"/>
    </row>
    <row r="46708" spans="16:26" x14ac:dyDescent="0.25">
      <c r="P46708" s="119"/>
      <c r="R46708" s="119"/>
      <c r="T46708" s="119"/>
      <c r="V46708" s="119"/>
      <c r="X46708" s="119"/>
      <c r="Z46708" s="119"/>
    </row>
    <row r="46709" spans="16:26" x14ac:dyDescent="0.25">
      <c r="P46709" s="119"/>
      <c r="R46709" s="119"/>
      <c r="T46709" s="119"/>
      <c r="V46709" s="119"/>
      <c r="X46709" s="119"/>
      <c r="Z46709" s="119"/>
    </row>
    <row r="46710" spans="16:26" x14ac:dyDescent="0.25">
      <c r="P46710" s="120"/>
      <c r="R46710" s="120"/>
      <c r="T46710" s="120"/>
      <c r="V46710" s="120"/>
      <c r="X46710" s="120"/>
      <c r="Z46710" s="120"/>
    </row>
    <row r="46711" spans="16:26" x14ac:dyDescent="0.25">
      <c r="P46711" s="119"/>
      <c r="R46711" s="119"/>
      <c r="T46711" s="119"/>
      <c r="V46711" s="119"/>
      <c r="X46711" s="119"/>
      <c r="Z46711" s="119"/>
    </row>
    <row r="46712" spans="16:26" x14ac:dyDescent="0.25">
      <c r="P46712" s="119"/>
      <c r="R46712" s="119"/>
      <c r="T46712" s="119"/>
      <c r="V46712" s="119"/>
      <c r="X46712" s="119"/>
      <c r="Z46712" s="119"/>
    </row>
    <row r="46713" spans="16:26" x14ac:dyDescent="0.25">
      <c r="P46713" s="120"/>
      <c r="R46713" s="120"/>
      <c r="T46713" s="120"/>
      <c r="V46713" s="120"/>
      <c r="X46713" s="120"/>
      <c r="Z46713" s="120"/>
    </row>
    <row r="46714" spans="16:26" x14ac:dyDescent="0.25">
      <c r="P46714" s="119"/>
      <c r="R46714" s="119"/>
      <c r="T46714" s="119"/>
      <c r="V46714" s="119"/>
      <c r="X46714" s="119"/>
      <c r="Z46714" s="119"/>
    </row>
    <row r="46715" spans="16:26" x14ac:dyDescent="0.25">
      <c r="P46715" s="120"/>
      <c r="R46715" s="120"/>
      <c r="T46715" s="120"/>
      <c r="V46715" s="120"/>
      <c r="X46715" s="120"/>
      <c r="Z46715" s="120"/>
    </row>
    <row r="46716" spans="16:26" x14ac:dyDescent="0.25">
      <c r="P46716" s="119"/>
      <c r="R46716" s="119"/>
      <c r="T46716" s="119"/>
      <c r="V46716" s="119"/>
      <c r="X46716" s="119"/>
      <c r="Z46716" s="119"/>
    </row>
    <row r="46717" spans="16:26" x14ac:dyDescent="0.25">
      <c r="P46717" s="119"/>
      <c r="R46717" s="119"/>
      <c r="T46717" s="119"/>
      <c r="V46717" s="119"/>
      <c r="X46717" s="119"/>
      <c r="Z46717" s="119"/>
    </row>
    <row r="46718" spans="16:26" x14ac:dyDescent="0.25">
      <c r="P46718" s="119"/>
      <c r="R46718" s="119"/>
      <c r="T46718" s="119"/>
      <c r="V46718" s="119"/>
      <c r="X46718" s="119"/>
      <c r="Z46718" s="119"/>
    </row>
    <row r="46719" spans="16:26" x14ac:dyDescent="0.25">
      <c r="P46719" s="121"/>
      <c r="R46719" s="121"/>
      <c r="T46719" s="121"/>
      <c r="V46719" s="121"/>
      <c r="X46719" s="121"/>
      <c r="Z46719" s="121"/>
    </row>
    <row r="46720" spans="16:26" x14ac:dyDescent="0.25">
      <c r="P46720" s="121"/>
      <c r="R46720" s="121"/>
      <c r="T46720" s="121"/>
      <c r="V46720" s="121"/>
      <c r="X46720" s="121"/>
      <c r="Z46720" s="121"/>
    </row>
    <row r="46721" spans="16:26" x14ac:dyDescent="0.25">
      <c r="P46721" s="121"/>
      <c r="R46721" s="121"/>
      <c r="T46721" s="121"/>
      <c r="V46721" s="121"/>
      <c r="X46721" s="121"/>
      <c r="Z46721" s="121"/>
    </row>
    <row r="46722" spans="16:26" x14ac:dyDescent="0.25">
      <c r="P46722" s="121"/>
      <c r="R46722" s="121"/>
      <c r="T46722" s="121"/>
      <c r="V46722" s="121"/>
      <c r="X46722" s="121"/>
      <c r="Z46722" s="121"/>
    </row>
    <row r="46723" spans="16:26" x14ac:dyDescent="0.25">
      <c r="P46723" s="122"/>
      <c r="R46723" s="122"/>
      <c r="T46723" s="122"/>
      <c r="V46723" s="122"/>
      <c r="X46723" s="122"/>
      <c r="Z46723" s="122"/>
    </row>
    <row r="46724" spans="16:26" x14ac:dyDescent="0.25">
      <c r="P46724" s="118"/>
      <c r="R46724" s="118"/>
      <c r="T46724" s="118"/>
      <c r="V46724" s="118"/>
      <c r="X46724" s="118"/>
      <c r="Z46724" s="118"/>
    </row>
    <row r="46725" spans="16:26" x14ac:dyDescent="0.25">
      <c r="P46725" s="119"/>
      <c r="R46725" s="119"/>
      <c r="T46725" s="119"/>
      <c r="V46725" s="119"/>
      <c r="X46725" s="119"/>
      <c r="Z46725" s="119"/>
    </row>
    <row r="46726" spans="16:26" x14ac:dyDescent="0.25">
      <c r="P46726" s="119"/>
      <c r="R46726" s="119"/>
      <c r="T46726" s="119"/>
      <c r="V46726" s="119"/>
      <c r="X46726" s="119"/>
      <c r="Z46726" s="119"/>
    </row>
    <row r="46727" spans="16:26" x14ac:dyDescent="0.25">
      <c r="P46727" s="120"/>
      <c r="R46727" s="120"/>
      <c r="T46727" s="120"/>
      <c r="V46727" s="120"/>
      <c r="X46727" s="120"/>
      <c r="Z46727" s="120"/>
    </row>
    <row r="46728" spans="16:26" x14ac:dyDescent="0.25">
      <c r="P46728" s="119"/>
      <c r="R46728" s="119"/>
      <c r="T46728" s="119"/>
      <c r="V46728" s="119"/>
      <c r="X46728" s="119"/>
      <c r="Z46728" s="119"/>
    </row>
    <row r="46729" spans="16:26" x14ac:dyDescent="0.25">
      <c r="P46729" s="119"/>
      <c r="R46729" s="119"/>
      <c r="T46729" s="119"/>
      <c r="V46729" s="119"/>
      <c r="X46729" s="119"/>
      <c r="Z46729" s="119"/>
    </row>
    <row r="46730" spans="16:26" x14ac:dyDescent="0.25">
      <c r="P46730" s="120"/>
      <c r="R46730" s="120"/>
      <c r="T46730" s="120"/>
      <c r="V46730" s="120"/>
      <c r="X46730" s="120"/>
      <c r="Z46730" s="120"/>
    </row>
    <row r="46731" spans="16:26" x14ac:dyDescent="0.25">
      <c r="P46731" s="119"/>
      <c r="R46731" s="119"/>
      <c r="T46731" s="119"/>
      <c r="V46731" s="119"/>
      <c r="X46731" s="119"/>
      <c r="Z46731" s="119"/>
    </row>
    <row r="46732" spans="16:26" x14ac:dyDescent="0.25">
      <c r="P46732" s="120"/>
      <c r="R46732" s="120"/>
      <c r="T46732" s="120"/>
      <c r="V46732" s="120"/>
      <c r="X46732" s="120"/>
      <c r="Z46732" s="120"/>
    </row>
    <row r="46733" spans="16:26" x14ac:dyDescent="0.25">
      <c r="P46733" s="119"/>
      <c r="R46733" s="119"/>
      <c r="T46733" s="119"/>
      <c r="V46733" s="119"/>
      <c r="X46733" s="119"/>
      <c r="Z46733" s="119"/>
    </row>
    <row r="46734" spans="16:26" x14ac:dyDescent="0.25">
      <c r="P46734" s="119"/>
      <c r="R46734" s="119"/>
      <c r="T46734" s="119"/>
      <c r="V46734" s="119"/>
      <c r="X46734" s="119"/>
      <c r="Z46734" s="119"/>
    </row>
    <row r="46735" spans="16:26" x14ac:dyDescent="0.25">
      <c r="P46735" s="119"/>
      <c r="R46735" s="119"/>
      <c r="T46735" s="119"/>
      <c r="V46735" s="119"/>
      <c r="X46735" s="119"/>
      <c r="Z46735" s="119"/>
    </row>
    <row r="46736" spans="16:26" x14ac:dyDescent="0.25">
      <c r="P46736" s="121"/>
      <c r="R46736" s="121"/>
      <c r="T46736" s="121"/>
      <c r="V46736" s="121"/>
      <c r="X46736" s="121"/>
      <c r="Z46736" s="121"/>
    </row>
    <row r="46737" spans="16:26" x14ac:dyDescent="0.25">
      <c r="P46737" s="121"/>
      <c r="R46737" s="121"/>
      <c r="T46737" s="121"/>
      <c r="V46737" s="121"/>
      <c r="X46737" s="121"/>
      <c r="Z46737" s="121"/>
    </row>
    <row r="46738" spans="16:26" x14ac:dyDescent="0.25">
      <c r="P46738" s="121"/>
      <c r="R46738" s="121"/>
      <c r="T46738" s="121"/>
      <c r="V46738" s="121"/>
      <c r="X46738" s="121"/>
      <c r="Z46738" s="121"/>
    </row>
    <row r="46739" spans="16:26" x14ac:dyDescent="0.25">
      <c r="P46739" s="121"/>
      <c r="R46739" s="121"/>
      <c r="T46739" s="121"/>
      <c r="V46739" s="121"/>
      <c r="X46739" s="121"/>
      <c r="Z46739" s="121"/>
    </row>
    <row r="46740" spans="16:26" x14ac:dyDescent="0.25">
      <c r="P46740" s="122"/>
      <c r="R46740" s="122"/>
      <c r="T46740" s="122"/>
      <c r="V46740" s="122"/>
      <c r="X46740" s="122"/>
      <c r="Z46740" s="122"/>
    </row>
    <row r="46741" spans="16:26" x14ac:dyDescent="0.25">
      <c r="P46741" s="118"/>
      <c r="R46741" s="118"/>
      <c r="T46741" s="118"/>
      <c r="V46741" s="118"/>
      <c r="X46741" s="118"/>
      <c r="Z46741" s="118"/>
    </row>
    <row r="46742" spans="16:26" x14ac:dyDescent="0.25">
      <c r="P46742" s="119"/>
      <c r="R46742" s="119"/>
      <c r="T46742" s="119"/>
      <c r="V46742" s="119"/>
      <c r="X46742" s="119"/>
      <c r="Z46742" s="119"/>
    </row>
    <row r="46743" spans="16:26" x14ac:dyDescent="0.25">
      <c r="P46743" s="119"/>
      <c r="R46743" s="119"/>
      <c r="T46743" s="119"/>
      <c r="V46743" s="119"/>
      <c r="X46743" s="119"/>
      <c r="Z46743" s="119"/>
    </row>
    <row r="46744" spans="16:26" x14ac:dyDescent="0.25">
      <c r="P46744" s="120"/>
      <c r="R46744" s="120"/>
      <c r="T46744" s="120"/>
      <c r="V46744" s="120"/>
      <c r="X46744" s="120"/>
      <c r="Z46744" s="120"/>
    </row>
    <row r="46745" spans="16:26" x14ac:dyDescent="0.25">
      <c r="P46745" s="119"/>
      <c r="R46745" s="119"/>
      <c r="T46745" s="119"/>
      <c r="V46745" s="119"/>
      <c r="X46745" s="119"/>
      <c r="Z46745" s="119"/>
    </row>
    <row r="46746" spans="16:26" x14ac:dyDescent="0.25">
      <c r="P46746" s="119"/>
      <c r="R46746" s="119"/>
      <c r="T46746" s="119"/>
      <c r="V46746" s="119"/>
      <c r="X46746" s="119"/>
      <c r="Z46746" s="119"/>
    </row>
    <row r="46747" spans="16:26" x14ac:dyDescent="0.25">
      <c r="P46747" s="120"/>
      <c r="R46747" s="120"/>
      <c r="T46747" s="120"/>
      <c r="V46747" s="120"/>
      <c r="X46747" s="120"/>
      <c r="Z46747" s="120"/>
    </row>
    <row r="46748" spans="16:26" x14ac:dyDescent="0.25">
      <c r="P46748" s="119"/>
      <c r="R46748" s="119"/>
      <c r="T46748" s="119"/>
      <c r="V46748" s="119"/>
      <c r="X46748" s="119"/>
      <c r="Z46748" s="119"/>
    </row>
    <row r="46749" spans="16:26" x14ac:dyDescent="0.25">
      <c r="P46749" s="120"/>
      <c r="R46749" s="120"/>
      <c r="T46749" s="120"/>
      <c r="V46749" s="120"/>
      <c r="X46749" s="120"/>
      <c r="Z46749" s="120"/>
    </row>
    <row r="46750" spans="16:26" x14ac:dyDescent="0.25">
      <c r="P46750" s="119"/>
      <c r="R46750" s="119"/>
      <c r="T46750" s="119"/>
      <c r="V46750" s="119"/>
      <c r="X46750" s="119"/>
      <c r="Z46750" s="119"/>
    </row>
    <row r="46751" spans="16:26" x14ac:dyDescent="0.25">
      <c r="P46751" s="119"/>
      <c r="R46751" s="119"/>
      <c r="T46751" s="119"/>
      <c r="V46751" s="119"/>
      <c r="X46751" s="119"/>
      <c r="Z46751" s="119"/>
    </row>
    <row r="46752" spans="16:26" x14ac:dyDescent="0.25">
      <c r="P46752" s="119"/>
      <c r="R46752" s="119"/>
      <c r="T46752" s="119"/>
      <c r="V46752" s="119"/>
      <c r="X46752" s="119"/>
      <c r="Z46752" s="119"/>
    </row>
    <row r="46753" spans="16:26" x14ac:dyDescent="0.25">
      <c r="P46753" s="121"/>
      <c r="R46753" s="121"/>
      <c r="T46753" s="121"/>
      <c r="V46753" s="121"/>
      <c r="X46753" s="121"/>
      <c r="Z46753" s="121"/>
    </row>
    <row r="46754" spans="16:26" x14ac:dyDescent="0.25">
      <c r="P46754" s="121"/>
      <c r="R46754" s="121"/>
      <c r="T46754" s="121"/>
      <c r="V46754" s="121"/>
      <c r="X46754" s="121"/>
      <c r="Z46754" s="121"/>
    </row>
    <row r="46755" spans="16:26" x14ac:dyDescent="0.25">
      <c r="P46755" s="121"/>
      <c r="R46755" s="121"/>
      <c r="T46755" s="121"/>
      <c r="V46755" s="121"/>
      <c r="X46755" s="121"/>
      <c r="Z46755" s="121"/>
    </row>
    <row r="46756" spans="16:26" x14ac:dyDescent="0.25">
      <c r="P46756" s="121"/>
      <c r="R46756" s="121"/>
      <c r="T46756" s="121"/>
      <c r="V46756" s="121"/>
      <c r="X46756" s="121"/>
      <c r="Z46756" s="121"/>
    </row>
    <row r="46757" spans="16:26" x14ac:dyDescent="0.25">
      <c r="P46757" s="122"/>
      <c r="R46757" s="122"/>
      <c r="T46757" s="122"/>
      <c r="V46757" s="122"/>
      <c r="X46757" s="122"/>
      <c r="Z46757" s="122"/>
    </row>
    <row r="46758" spans="16:26" x14ac:dyDescent="0.25">
      <c r="P46758" s="118"/>
      <c r="R46758" s="118"/>
      <c r="T46758" s="118"/>
      <c r="V46758" s="118"/>
      <c r="X46758" s="118"/>
      <c r="Z46758" s="118"/>
    </row>
    <row r="46759" spans="16:26" x14ac:dyDescent="0.25">
      <c r="P46759" s="119"/>
      <c r="R46759" s="119"/>
      <c r="T46759" s="119"/>
      <c r="V46759" s="119"/>
      <c r="X46759" s="119"/>
      <c r="Z46759" s="119"/>
    </row>
    <row r="46760" spans="16:26" x14ac:dyDescent="0.25">
      <c r="P46760" s="119"/>
      <c r="R46760" s="119"/>
      <c r="T46760" s="119"/>
      <c r="V46760" s="119"/>
      <c r="X46760" s="119"/>
      <c r="Z46760" s="119"/>
    </row>
    <row r="46761" spans="16:26" x14ac:dyDescent="0.25">
      <c r="P46761" s="120"/>
      <c r="R46761" s="120"/>
      <c r="T46761" s="120"/>
      <c r="V46761" s="120"/>
      <c r="X46761" s="120"/>
      <c r="Z46761" s="120"/>
    </row>
    <row r="46762" spans="16:26" x14ac:dyDescent="0.25">
      <c r="P46762" s="119"/>
      <c r="R46762" s="119"/>
      <c r="T46762" s="119"/>
      <c r="V46762" s="119"/>
      <c r="X46762" s="119"/>
      <c r="Z46762" s="119"/>
    </row>
    <row r="46763" spans="16:26" x14ac:dyDescent="0.25">
      <c r="P46763" s="119"/>
      <c r="R46763" s="119"/>
      <c r="T46763" s="119"/>
      <c r="V46763" s="119"/>
      <c r="X46763" s="119"/>
      <c r="Z46763" s="119"/>
    </row>
    <row r="46764" spans="16:26" x14ac:dyDescent="0.25">
      <c r="P46764" s="120"/>
      <c r="R46764" s="120"/>
      <c r="T46764" s="120"/>
      <c r="V46764" s="120"/>
      <c r="X46764" s="120"/>
      <c r="Z46764" s="120"/>
    </row>
    <row r="46765" spans="16:26" x14ac:dyDescent="0.25">
      <c r="P46765" s="119"/>
      <c r="R46765" s="119"/>
      <c r="T46765" s="119"/>
      <c r="V46765" s="119"/>
      <c r="X46765" s="119"/>
      <c r="Z46765" s="119"/>
    </row>
    <row r="46766" spans="16:26" x14ac:dyDescent="0.25">
      <c r="P46766" s="120"/>
      <c r="R46766" s="120"/>
      <c r="T46766" s="120"/>
      <c r="V46766" s="120"/>
      <c r="X46766" s="120"/>
      <c r="Z46766" s="120"/>
    </row>
    <row r="46767" spans="16:26" x14ac:dyDescent="0.25">
      <c r="P46767" s="119"/>
      <c r="R46767" s="119"/>
      <c r="T46767" s="119"/>
      <c r="V46767" s="119"/>
      <c r="X46767" s="119"/>
      <c r="Z46767" s="119"/>
    </row>
    <row r="46768" spans="16:26" x14ac:dyDescent="0.25">
      <c r="P46768" s="119"/>
      <c r="R46768" s="119"/>
      <c r="T46768" s="119"/>
      <c r="V46768" s="119"/>
      <c r="X46768" s="119"/>
      <c r="Z46768" s="119"/>
    </row>
    <row r="46769" spans="16:26" x14ac:dyDescent="0.25">
      <c r="P46769" s="119"/>
      <c r="R46769" s="119"/>
      <c r="T46769" s="119"/>
      <c r="V46769" s="119"/>
      <c r="X46769" s="119"/>
      <c r="Z46769" s="119"/>
    </row>
    <row r="46770" spans="16:26" x14ac:dyDescent="0.25">
      <c r="P46770" s="121"/>
      <c r="R46770" s="121"/>
      <c r="T46770" s="121"/>
      <c r="V46770" s="121"/>
      <c r="X46770" s="121"/>
      <c r="Z46770" s="121"/>
    </row>
    <row r="46771" spans="16:26" x14ac:dyDescent="0.25">
      <c r="P46771" s="121"/>
      <c r="R46771" s="121"/>
      <c r="T46771" s="121"/>
      <c r="V46771" s="121"/>
      <c r="X46771" s="121"/>
      <c r="Z46771" s="121"/>
    </row>
    <row r="46772" spans="16:26" x14ac:dyDescent="0.25">
      <c r="P46772" s="121"/>
      <c r="R46772" s="121"/>
      <c r="T46772" s="121"/>
      <c r="V46772" s="121"/>
      <c r="X46772" s="121"/>
      <c r="Z46772" s="121"/>
    </row>
    <row r="46773" spans="16:26" x14ac:dyDescent="0.25">
      <c r="P46773" s="121"/>
      <c r="R46773" s="121"/>
      <c r="T46773" s="121"/>
      <c r="V46773" s="121"/>
      <c r="X46773" s="121"/>
      <c r="Z46773" s="121"/>
    </row>
    <row r="46774" spans="16:26" x14ac:dyDescent="0.25">
      <c r="P46774" s="122"/>
      <c r="R46774" s="122"/>
      <c r="T46774" s="122"/>
      <c r="V46774" s="122"/>
      <c r="X46774" s="122"/>
      <c r="Z46774" s="122"/>
    </row>
    <row r="46775" spans="16:26" x14ac:dyDescent="0.25">
      <c r="P46775" s="118"/>
      <c r="R46775" s="118"/>
      <c r="T46775" s="118"/>
      <c r="V46775" s="118"/>
      <c r="X46775" s="118"/>
      <c r="Z46775" s="118"/>
    </row>
    <row r="46776" spans="16:26" x14ac:dyDescent="0.25">
      <c r="P46776" s="119"/>
      <c r="R46776" s="119"/>
      <c r="T46776" s="119"/>
      <c r="V46776" s="119"/>
      <c r="X46776" s="119"/>
      <c r="Z46776" s="119"/>
    </row>
    <row r="46777" spans="16:26" x14ac:dyDescent="0.25">
      <c r="P46777" s="119"/>
      <c r="R46777" s="119"/>
      <c r="T46777" s="119"/>
      <c r="V46777" s="119"/>
      <c r="X46777" s="119"/>
      <c r="Z46777" s="119"/>
    </row>
    <row r="46778" spans="16:26" x14ac:dyDescent="0.25">
      <c r="P46778" s="120"/>
      <c r="R46778" s="120"/>
      <c r="T46778" s="120"/>
      <c r="V46778" s="120"/>
      <c r="X46778" s="120"/>
      <c r="Z46778" s="120"/>
    </row>
    <row r="46779" spans="16:26" x14ac:dyDescent="0.25">
      <c r="P46779" s="119"/>
      <c r="R46779" s="119"/>
      <c r="T46779" s="119"/>
      <c r="V46779" s="119"/>
      <c r="X46779" s="119"/>
      <c r="Z46779" s="119"/>
    </row>
    <row r="46780" spans="16:26" x14ac:dyDescent="0.25">
      <c r="P46780" s="119"/>
      <c r="R46780" s="119"/>
      <c r="T46780" s="119"/>
      <c r="V46780" s="119"/>
      <c r="X46780" s="119"/>
      <c r="Z46780" s="119"/>
    </row>
    <row r="46781" spans="16:26" x14ac:dyDescent="0.25">
      <c r="P46781" s="120"/>
      <c r="R46781" s="120"/>
      <c r="T46781" s="120"/>
      <c r="V46781" s="120"/>
      <c r="X46781" s="120"/>
      <c r="Z46781" s="120"/>
    </row>
    <row r="46782" spans="16:26" x14ac:dyDescent="0.25">
      <c r="P46782" s="119"/>
      <c r="R46782" s="119"/>
      <c r="T46782" s="119"/>
      <c r="V46782" s="119"/>
      <c r="X46782" s="119"/>
      <c r="Z46782" s="119"/>
    </row>
    <row r="46783" spans="16:26" x14ac:dyDescent="0.25">
      <c r="P46783" s="120"/>
      <c r="R46783" s="120"/>
      <c r="T46783" s="120"/>
      <c r="V46783" s="120"/>
      <c r="X46783" s="120"/>
      <c r="Z46783" s="120"/>
    </row>
    <row r="46784" spans="16:26" x14ac:dyDescent="0.25">
      <c r="P46784" s="119"/>
      <c r="R46784" s="119"/>
      <c r="T46784" s="119"/>
      <c r="V46784" s="119"/>
      <c r="X46784" s="119"/>
      <c r="Z46784" s="119"/>
    </row>
    <row r="46785" spans="16:26" x14ac:dyDescent="0.25">
      <c r="P46785" s="119"/>
      <c r="R46785" s="119"/>
      <c r="T46785" s="119"/>
      <c r="V46785" s="119"/>
      <c r="X46785" s="119"/>
      <c r="Z46785" s="119"/>
    </row>
    <row r="46786" spans="16:26" x14ac:dyDescent="0.25">
      <c r="P46786" s="119"/>
      <c r="R46786" s="119"/>
      <c r="T46786" s="119"/>
      <c r="V46786" s="119"/>
      <c r="X46786" s="119"/>
      <c r="Z46786" s="119"/>
    </row>
    <row r="46787" spans="16:26" x14ac:dyDescent="0.25">
      <c r="P46787" s="121"/>
      <c r="R46787" s="121"/>
      <c r="T46787" s="121"/>
      <c r="V46787" s="121"/>
      <c r="X46787" s="121"/>
      <c r="Z46787" s="121"/>
    </row>
    <row r="46788" spans="16:26" x14ac:dyDescent="0.25">
      <c r="P46788" s="121"/>
      <c r="R46788" s="121"/>
      <c r="T46788" s="121"/>
      <c r="V46788" s="121"/>
      <c r="X46788" s="121"/>
      <c r="Z46788" s="121"/>
    </row>
    <row r="46789" spans="16:26" x14ac:dyDescent="0.25">
      <c r="P46789" s="121"/>
      <c r="R46789" s="121"/>
      <c r="T46789" s="121"/>
      <c r="V46789" s="121"/>
      <c r="X46789" s="121"/>
      <c r="Z46789" s="121"/>
    </row>
    <row r="46790" spans="16:26" x14ac:dyDescent="0.25">
      <c r="P46790" s="121"/>
      <c r="R46790" s="121"/>
      <c r="T46790" s="121"/>
      <c r="V46790" s="121"/>
      <c r="X46790" s="121"/>
      <c r="Z46790" s="121"/>
    </row>
    <row r="46791" spans="16:26" x14ac:dyDescent="0.25">
      <c r="P46791" s="122"/>
      <c r="R46791" s="122"/>
      <c r="T46791" s="122"/>
      <c r="V46791" s="122"/>
      <c r="X46791" s="122"/>
      <c r="Z46791" s="122"/>
    </row>
    <row r="46792" spans="16:26" x14ac:dyDescent="0.25">
      <c r="P46792" s="118"/>
      <c r="R46792" s="118"/>
      <c r="T46792" s="118"/>
      <c r="V46792" s="118"/>
      <c r="X46792" s="118"/>
      <c r="Z46792" s="118"/>
    </row>
    <row r="46793" spans="16:26" x14ac:dyDescent="0.25">
      <c r="P46793" s="119"/>
      <c r="R46793" s="119"/>
      <c r="T46793" s="119"/>
      <c r="V46793" s="119"/>
      <c r="X46793" s="119"/>
      <c r="Z46793" s="119"/>
    </row>
    <row r="46794" spans="16:26" x14ac:dyDescent="0.25">
      <c r="P46794" s="119"/>
      <c r="R46794" s="119"/>
      <c r="T46794" s="119"/>
      <c r="V46794" s="119"/>
      <c r="X46794" s="119"/>
      <c r="Z46794" s="119"/>
    </row>
    <row r="46795" spans="16:26" x14ac:dyDescent="0.25">
      <c r="P46795" s="120"/>
      <c r="R46795" s="120"/>
      <c r="T46795" s="120"/>
      <c r="V46795" s="120"/>
      <c r="X46795" s="120"/>
      <c r="Z46795" s="120"/>
    </row>
    <row r="46796" spans="16:26" x14ac:dyDescent="0.25">
      <c r="P46796" s="119"/>
      <c r="R46796" s="119"/>
      <c r="T46796" s="119"/>
      <c r="V46796" s="119"/>
      <c r="X46796" s="119"/>
      <c r="Z46796" s="119"/>
    </row>
    <row r="46797" spans="16:26" x14ac:dyDescent="0.25">
      <c r="P46797" s="119"/>
      <c r="R46797" s="119"/>
      <c r="T46797" s="119"/>
      <c r="V46797" s="119"/>
      <c r="X46797" s="119"/>
      <c r="Z46797" s="119"/>
    </row>
    <row r="46798" spans="16:26" x14ac:dyDescent="0.25">
      <c r="P46798" s="120"/>
      <c r="R46798" s="120"/>
      <c r="T46798" s="120"/>
      <c r="V46798" s="120"/>
      <c r="X46798" s="120"/>
      <c r="Z46798" s="120"/>
    </row>
    <row r="46799" spans="16:26" x14ac:dyDescent="0.25">
      <c r="P46799" s="119"/>
      <c r="R46799" s="119"/>
      <c r="T46799" s="119"/>
      <c r="V46799" s="119"/>
      <c r="X46799" s="119"/>
      <c r="Z46799" s="119"/>
    </row>
    <row r="46800" spans="16:26" x14ac:dyDescent="0.25">
      <c r="P46800" s="120"/>
      <c r="R46800" s="120"/>
      <c r="T46800" s="120"/>
      <c r="V46800" s="120"/>
      <c r="X46800" s="120"/>
      <c r="Z46800" s="120"/>
    </row>
    <row r="46801" spans="16:26" x14ac:dyDescent="0.25">
      <c r="P46801" s="119"/>
      <c r="R46801" s="119"/>
      <c r="T46801" s="119"/>
      <c r="V46801" s="119"/>
      <c r="X46801" s="119"/>
      <c r="Z46801" s="119"/>
    </row>
    <row r="46802" spans="16:26" x14ac:dyDescent="0.25">
      <c r="P46802" s="119"/>
      <c r="R46802" s="119"/>
      <c r="T46802" s="119"/>
      <c r="V46802" s="119"/>
      <c r="X46802" s="119"/>
      <c r="Z46802" s="119"/>
    </row>
    <row r="46803" spans="16:26" x14ac:dyDescent="0.25">
      <c r="P46803" s="119"/>
      <c r="R46803" s="119"/>
      <c r="T46803" s="119"/>
      <c r="V46803" s="119"/>
      <c r="X46803" s="119"/>
      <c r="Z46803" s="119"/>
    </row>
    <row r="46804" spans="16:26" x14ac:dyDescent="0.25">
      <c r="P46804" s="121"/>
      <c r="R46804" s="121"/>
      <c r="T46804" s="121"/>
      <c r="V46804" s="121"/>
      <c r="X46804" s="121"/>
      <c r="Z46804" s="121"/>
    </row>
    <row r="46805" spans="16:26" x14ac:dyDescent="0.25">
      <c r="P46805" s="121"/>
      <c r="R46805" s="121"/>
      <c r="T46805" s="121"/>
      <c r="V46805" s="121"/>
      <c r="X46805" s="121"/>
      <c r="Z46805" s="121"/>
    </row>
    <row r="46806" spans="16:26" x14ac:dyDescent="0.25">
      <c r="P46806" s="121"/>
      <c r="R46806" s="121"/>
      <c r="T46806" s="121"/>
      <c r="V46806" s="121"/>
      <c r="X46806" s="121"/>
      <c r="Z46806" s="121"/>
    </row>
    <row r="46807" spans="16:26" x14ac:dyDescent="0.25">
      <c r="P46807" s="121"/>
      <c r="R46807" s="121"/>
      <c r="T46807" s="121"/>
      <c r="V46807" s="121"/>
      <c r="X46807" s="121"/>
      <c r="Z46807" s="121"/>
    </row>
    <row r="46808" spans="16:26" x14ac:dyDescent="0.25">
      <c r="P46808" s="122"/>
      <c r="R46808" s="122"/>
      <c r="T46808" s="122"/>
      <c r="V46808" s="122"/>
      <c r="X46808" s="122"/>
      <c r="Z46808" s="122"/>
    </row>
    <row r="46809" spans="16:26" x14ac:dyDescent="0.25">
      <c r="P46809" s="118"/>
      <c r="R46809" s="118"/>
      <c r="T46809" s="118"/>
      <c r="V46809" s="118"/>
      <c r="X46809" s="118"/>
      <c r="Z46809" s="118"/>
    </row>
    <row r="46810" spans="16:26" x14ac:dyDescent="0.25">
      <c r="P46810" s="119"/>
      <c r="R46810" s="119"/>
      <c r="T46810" s="119"/>
      <c r="V46810" s="119"/>
      <c r="X46810" s="119"/>
      <c r="Z46810" s="119"/>
    </row>
    <row r="46811" spans="16:26" x14ac:dyDescent="0.25">
      <c r="P46811" s="119"/>
      <c r="R46811" s="119"/>
      <c r="T46811" s="119"/>
      <c r="V46811" s="119"/>
      <c r="X46811" s="119"/>
      <c r="Z46811" s="119"/>
    </row>
    <row r="46812" spans="16:26" x14ac:dyDescent="0.25">
      <c r="P46812" s="120"/>
      <c r="R46812" s="120"/>
      <c r="T46812" s="120"/>
      <c r="V46812" s="120"/>
      <c r="X46812" s="120"/>
      <c r="Z46812" s="120"/>
    </row>
    <row r="46813" spans="16:26" x14ac:dyDescent="0.25">
      <c r="P46813" s="119"/>
      <c r="R46813" s="119"/>
      <c r="T46813" s="119"/>
      <c r="V46813" s="119"/>
      <c r="X46813" s="119"/>
      <c r="Z46813" s="119"/>
    </row>
    <row r="46814" spans="16:26" x14ac:dyDescent="0.25">
      <c r="P46814" s="119"/>
      <c r="R46814" s="119"/>
      <c r="T46814" s="119"/>
      <c r="V46814" s="119"/>
      <c r="X46814" s="119"/>
      <c r="Z46814" s="119"/>
    </row>
    <row r="46815" spans="16:26" x14ac:dyDescent="0.25">
      <c r="P46815" s="120"/>
      <c r="R46815" s="120"/>
      <c r="T46815" s="120"/>
      <c r="V46815" s="120"/>
      <c r="X46815" s="120"/>
      <c r="Z46815" s="120"/>
    </row>
    <row r="46816" spans="16:26" x14ac:dyDescent="0.25">
      <c r="P46816" s="119"/>
      <c r="R46816" s="119"/>
      <c r="T46816" s="119"/>
      <c r="V46816" s="119"/>
      <c r="X46816" s="119"/>
      <c r="Z46816" s="119"/>
    </row>
    <row r="46817" spans="16:26" x14ac:dyDescent="0.25">
      <c r="P46817" s="120"/>
      <c r="R46817" s="120"/>
      <c r="T46817" s="120"/>
      <c r="V46817" s="120"/>
      <c r="X46817" s="120"/>
      <c r="Z46817" s="120"/>
    </row>
    <row r="46818" spans="16:26" x14ac:dyDescent="0.25">
      <c r="P46818" s="119"/>
      <c r="R46818" s="119"/>
      <c r="T46818" s="119"/>
      <c r="V46818" s="119"/>
      <c r="X46818" s="119"/>
      <c r="Z46818" s="119"/>
    </row>
    <row r="46819" spans="16:26" x14ac:dyDescent="0.25">
      <c r="P46819" s="119"/>
      <c r="R46819" s="119"/>
      <c r="T46819" s="119"/>
      <c r="V46819" s="119"/>
      <c r="X46819" s="119"/>
      <c r="Z46819" s="119"/>
    </row>
    <row r="46820" spans="16:26" x14ac:dyDescent="0.25">
      <c r="P46820" s="119"/>
      <c r="R46820" s="119"/>
      <c r="T46820" s="119"/>
      <c r="V46820" s="119"/>
      <c r="X46820" s="119"/>
      <c r="Z46820" s="119"/>
    </row>
    <row r="46821" spans="16:26" x14ac:dyDescent="0.25">
      <c r="P46821" s="121"/>
      <c r="R46821" s="121"/>
      <c r="T46821" s="121"/>
      <c r="V46821" s="121"/>
      <c r="X46821" s="121"/>
      <c r="Z46821" s="121"/>
    </row>
    <row r="46822" spans="16:26" x14ac:dyDescent="0.25">
      <c r="P46822" s="121"/>
      <c r="R46822" s="121"/>
      <c r="T46822" s="121"/>
      <c r="V46822" s="121"/>
      <c r="X46822" s="121"/>
      <c r="Z46822" s="121"/>
    </row>
    <row r="46823" spans="16:26" x14ac:dyDescent="0.25">
      <c r="P46823" s="121"/>
      <c r="R46823" s="121"/>
      <c r="T46823" s="121"/>
      <c r="V46823" s="121"/>
      <c r="X46823" s="121"/>
      <c r="Z46823" s="121"/>
    </row>
    <row r="46824" spans="16:26" x14ac:dyDescent="0.25">
      <c r="P46824" s="121"/>
      <c r="R46824" s="121"/>
      <c r="T46824" s="121"/>
      <c r="V46824" s="121"/>
      <c r="X46824" s="121"/>
      <c r="Z46824" s="121"/>
    </row>
    <row r="46825" spans="16:26" x14ac:dyDescent="0.25">
      <c r="P46825" s="122"/>
      <c r="R46825" s="122"/>
      <c r="T46825" s="122"/>
      <c r="V46825" s="122"/>
      <c r="X46825" s="122"/>
      <c r="Z46825" s="122"/>
    </row>
    <row r="46826" spans="16:26" x14ac:dyDescent="0.25">
      <c r="P46826" s="118"/>
      <c r="R46826" s="118"/>
      <c r="T46826" s="118"/>
      <c r="V46826" s="118"/>
      <c r="X46826" s="118"/>
      <c r="Z46826" s="118"/>
    </row>
    <row r="46827" spans="16:26" x14ac:dyDescent="0.25">
      <c r="P46827" s="119"/>
      <c r="R46827" s="119"/>
      <c r="T46827" s="119"/>
      <c r="V46827" s="119"/>
      <c r="X46827" s="119"/>
      <c r="Z46827" s="119"/>
    </row>
    <row r="46828" spans="16:26" x14ac:dyDescent="0.25">
      <c r="P46828" s="119"/>
      <c r="R46828" s="119"/>
      <c r="T46828" s="119"/>
      <c r="V46828" s="119"/>
      <c r="X46828" s="119"/>
      <c r="Z46828" s="119"/>
    </row>
    <row r="46829" spans="16:26" x14ac:dyDescent="0.25">
      <c r="P46829" s="120"/>
      <c r="R46829" s="120"/>
      <c r="T46829" s="120"/>
      <c r="V46829" s="120"/>
      <c r="X46829" s="120"/>
      <c r="Z46829" s="120"/>
    </row>
    <row r="46830" spans="16:26" x14ac:dyDescent="0.25">
      <c r="P46830" s="119"/>
      <c r="R46830" s="119"/>
      <c r="T46830" s="119"/>
      <c r="V46830" s="119"/>
      <c r="X46830" s="119"/>
      <c r="Z46830" s="119"/>
    </row>
    <row r="46831" spans="16:26" x14ac:dyDescent="0.25">
      <c r="P46831" s="119"/>
      <c r="R46831" s="119"/>
      <c r="T46831" s="119"/>
      <c r="V46831" s="119"/>
      <c r="X46831" s="119"/>
      <c r="Z46831" s="119"/>
    </row>
    <row r="46832" spans="16:26" x14ac:dyDescent="0.25">
      <c r="P46832" s="120"/>
      <c r="R46832" s="120"/>
      <c r="T46832" s="120"/>
      <c r="V46832" s="120"/>
      <c r="X46832" s="120"/>
      <c r="Z46832" s="120"/>
    </row>
    <row r="46833" spans="16:26" x14ac:dyDescent="0.25">
      <c r="P46833" s="119"/>
      <c r="R46833" s="119"/>
      <c r="T46833" s="119"/>
      <c r="V46833" s="119"/>
      <c r="X46833" s="119"/>
      <c r="Z46833" s="119"/>
    </row>
    <row r="46834" spans="16:26" x14ac:dyDescent="0.25">
      <c r="P46834" s="120"/>
      <c r="R46834" s="120"/>
      <c r="T46834" s="120"/>
      <c r="V46834" s="120"/>
      <c r="X46834" s="120"/>
      <c r="Z46834" s="120"/>
    </row>
    <row r="46835" spans="16:26" x14ac:dyDescent="0.25">
      <c r="P46835" s="119"/>
      <c r="R46835" s="119"/>
      <c r="T46835" s="119"/>
      <c r="V46835" s="119"/>
      <c r="X46835" s="119"/>
      <c r="Z46835" s="119"/>
    </row>
    <row r="46836" spans="16:26" x14ac:dyDescent="0.25">
      <c r="P46836" s="119"/>
      <c r="R46836" s="119"/>
      <c r="T46836" s="119"/>
      <c r="V46836" s="119"/>
      <c r="X46836" s="119"/>
      <c r="Z46836" s="119"/>
    </row>
    <row r="46837" spans="16:26" x14ac:dyDescent="0.25">
      <c r="P46837" s="119"/>
      <c r="R46837" s="119"/>
      <c r="T46837" s="119"/>
      <c r="V46837" s="119"/>
      <c r="X46837" s="119"/>
      <c r="Z46837" s="119"/>
    </row>
    <row r="46838" spans="16:26" x14ac:dyDescent="0.25">
      <c r="P46838" s="121"/>
      <c r="R46838" s="121"/>
      <c r="T46838" s="121"/>
      <c r="V46838" s="121"/>
      <c r="X46838" s="121"/>
      <c r="Z46838" s="121"/>
    </row>
    <row r="46839" spans="16:26" x14ac:dyDescent="0.25">
      <c r="P46839" s="121"/>
      <c r="R46839" s="121"/>
      <c r="T46839" s="121"/>
      <c r="V46839" s="121"/>
      <c r="X46839" s="121"/>
      <c r="Z46839" s="121"/>
    </row>
    <row r="46840" spans="16:26" x14ac:dyDescent="0.25">
      <c r="P46840" s="121"/>
      <c r="R46840" s="121"/>
      <c r="T46840" s="121"/>
      <c r="V46840" s="121"/>
      <c r="X46840" s="121"/>
      <c r="Z46840" s="121"/>
    </row>
    <row r="46841" spans="16:26" x14ac:dyDescent="0.25">
      <c r="P46841" s="121"/>
      <c r="R46841" s="121"/>
      <c r="T46841" s="121"/>
      <c r="V46841" s="121"/>
      <c r="X46841" s="121"/>
      <c r="Z46841" s="121"/>
    </row>
    <row r="46842" spans="16:26" x14ac:dyDescent="0.25">
      <c r="P46842" s="122"/>
      <c r="R46842" s="122"/>
      <c r="T46842" s="122"/>
      <c r="V46842" s="122"/>
      <c r="X46842" s="122"/>
      <c r="Z46842" s="122"/>
    </row>
    <row r="46843" spans="16:26" x14ac:dyDescent="0.25">
      <c r="P46843" s="118"/>
      <c r="R46843" s="118"/>
      <c r="T46843" s="118"/>
      <c r="V46843" s="118"/>
      <c r="X46843" s="118"/>
      <c r="Z46843" s="118"/>
    </row>
    <row r="46844" spans="16:26" x14ac:dyDescent="0.25">
      <c r="P46844" s="119"/>
      <c r="R46844" s="119"/>
      <c r="T46844" s="119"/>
      <c r="V46844" s="119"/>
      <c r="X46844" s="119"/>
      <c r="Z46844" s="119"/>
    </row>
    <row r="46845" spans="16:26" x14ac:dyDescent="0.25">
      <c r="P46845" s="119"/>
      <c r="R46845" s="119"/>
      <c r="T46845" s="119"/>
      <c r="V46845" s="119"/>
      <c r="X46845" s="119"/>
      <c r="Z46845" s="119"/>
    </row>
    <row r="46846" spans="16:26" x14ac:dyDescent="0.25">
      <c r="P46846" s="120"/>
      <c r="R46846" s="120"/>
      <c r="T46846" s="120"/>
      <c r="V46846" s="120"/>
      <c r="X46846" s="120"/>
      <c r="Z46846" s="120"/>
    </row>
    <row r="46847" spans="16:26" x14ac:dyDescent="0.25">
      <c r="P46847" s="119"/>
      <c r="R46847" s="119"/>
      <c r="T46847" s="119"/>
      <c r="V46847" s="119"/>
      <c r="X46847" s="119"/>
      <c r="Z46847" s="119"/>
    </row>
    <row r="46848" spans="16:26" x14ac:dyDescent="0.25">
      <c r="P46848" s="119"/>
      <c r="R46848" s="119"/>
      <c r="T46848" s="119"/>
      <c r="V46848" s="119"/>
      <c r="X46848" s="119"/>
      <c r="Z46848" s="119"/>
    </row>
    <row r="46849" spans="16:26" x14ac:dyDescent="0.25">
      <c r="P46849" s="120"/>
      <c r="R46849" s="120"/>
      <c r="T46849" s="120"/>
      <c r="V46849" s="120"/>
      <c r="X46849" s="120"/>
      <c r="Z46849" s="120"/>
    </row>
    <row r="46850" spans="16:26" x14ac:dyDescent="0.25">
      <c r="P46850" s="119"/>
      <c r="R46850" s="119"/>
      <c r="T46850" s="119"/>
      <c r="V46850" s="119"/>
      <c r="X46850" s="119"/>
      <c r="Z46850" s="119"/>
    </row>
    <row r="46851" spans="16:26" x14ac:dyDescent="0.25">
      <c r="P46851" s="120"/>
      <c r="R46851" s="120"/>
      <c r="T46851" s="120"/>
      <c r="V46851" s="120"/>
      <c r="X46851" s="120"/>
      <c r="Z46851" s="120"/>
    </row>
    <row r="46852" spans="16:26" x14ac:dyDescent="0.25">
      <c r="P46852" s="119"/>
      <c r="R46852" s="119"/>
      <c r="T46852" s="119"/>
      <c r="V46852" s="119"/>
      <c r="X46852" s="119"/>
      <c r="Z46852" s="119"/>
    </row>
    <row r="46853" spans="16:26" x14ac:dyDescent="0.25">
      <c r="P46853" s="119"/>
      <c r="R46853" s="119"/>
      <c r="T46853" s="119"/>
      <c r="V46853" s="119"/>
      <c r="X46853" s="119"/>
      <c r="Z46853" s="119"/>
    </row>
    <row r="46854" spans="16:26" x14ac:dyDescent="0.25">
      <c r="P46854" s="119"/>
      <c r="R46854" s="119"/>
      <c r="T46854" s="119"/>
      <c r="V46854" s="119"/>
      <c r="X46854" s="119"/>
      <c r="Z46854" s="119"/>
    </row>
    <row r="46855" spans="16:26" x14ac:dyDescent="0.25">
      <c r="P46855" s="121"/>
      <c r="R46855" s="121"/>
      <c r="T46855" s="121"/>
      <c r="V46855" s="121"/>
      <c r="X46855" s="121"/>
      <c r="Z46855" s="121"/>
    </row>
    <row r="46856" spans="16:26" x14ac:dyDescent="0.25">
      <c r="P46856" s="121"/>
      <c r="R46856" s="121"/>
      <c r="T46856" s="121"/>
      <c r="V46856" s="121"/>
      <c r="X46856" s="121"/>
      <c r="Z46856" s="121"/>
    </row>
    <row r="46857" spans="16:26" x14ac:dyDescent="0.25">
      <c r="P46857" s="121"/>
      <c r="R46857" s="121"/>
      <c r="T46857" s="121"/>
      <c r="V46857" s="121"/>
      <c r="X46857" s="121"/>
      <c r="Z46857" s="121"/>
    </row>
    <row r="46858" spans="16:26" x14ac:dyDescent="0.25">
      <c r="P46858" s="121"/>
      <c r="R46858" s="121"/>
      <c r="T46858" s="121"/>
      <c r="V46858" s="121"/>
      <c r="X46858" s="121"/>
      <c r="Z46858" s="121"/>
    </row>
    <row r="46859" spans="16:26" x14ac:dyDescent="0.25">
      <c r="P46859" s="122"/>
      <c r="R46859" s="122"/>
      <c r="T46859" s="122"/>
      <c r="V46859" s="122"/>
      <c r="X46859" s="122"/>
      <c r="Z46859" s="122"/>
    </row>
    <row r="46860" spans="16:26" x14ac:dyDescent="0.25">
      <c r="P46860" s="118"/>
      <c r="R46860" s="118"/>
      <c r="T46860" s="118"/>
      <c r="V46860" s="118"/>
      <c r="X46860" s="118"/>
      <c r="Z46860" s="118"/>
    </row>
    <row r="46861" spans="16:26" x14ac:dyDescent="0.25">
      <c r="P46861" s="119"/>
      <c r="R46861" s="119"/>
      <c r="T46861" s="119"/>
      <c r="V46861" s="119"/>
      <c r="X46861" s="119"/>
      <c r="Z46861" s="119"/>
    </row>
    <row r="46862" spans="16:26" x14ac:dyDescent="0.25">
      <c r="P46862" s="119"/>
      <c r="R46862" s="119"/>
      <c r="T46862" s="119"/>
      <c r="V46862" s="119"/>
      <c r="X46862" s="119"/>
      <c r="Z46862" s="119"/>
    </row>
    <row r="46863" spans="16:26" x14ac:dyDescent="0.25">
      <c r="P46863" s="120"/>
      <c r="R46863" s="120"/>
      <c r="T46863" s="120"/>
      <c r="V46863" s="120"/>
      <c r="X46863" s="120"/>
      <c r="Z46863" s="120"/>
    </row>
    <row r="46864" spans="16:26" x14ac:dyDescent="0.25">
      <c r="P46864" s="119"/>
      <c r="R46864" s="119"/>
      <c r="T46864" s="119"/>
      <c r="V46864" s="119"/>
      <c r="X46864" s="119"/>
      <c r="Z46864" s="119"/>
    </row>
    <row r="46865" spans="16:26" x14ac:dyDescent="0.25">
      <c r="P46865" s="119"/>
      <c r="R46865" s="119"/>
      <c r="T46865" s="119"/>
      <c r="V46865" s="119"/>
      <c r="X46865" s="119"/>
      <c r="Z46865" s="119"/>
    </row>
    <row r="46866" spans="16:26" x14ac:dyDescent="0.25">
      <c r="P46866" s="120"/>
      <c r="R46866" s="120"/>
      <c r="T46866" s="120"/>
      <c r="V46866" s="120"/>
      <c r="X46866" s="120"/>
      <c r="Z46866" s="120"/>
    </row>
    <row r="46867" spans="16:26" x14ac:dyDescent="0.25">
      <c r="P46867" s="119"/>
      <c r="R46867" s="119"/>
      <c r="T46867" s="119"/>
      <c r="V46867" s="119"/>
      <c r="X46867" s="119"/>
      <c r="Z46867" s="119"/>
    </row>
    <row r="46868" spans="16:26" x14ac:dyDescent="0.25">
      <c r="P46868" s="120"/>
      <c r="R46868" s="120"/>
      <c r="T46868" s="120"/>
      <c r="V46868" s="120"/>
      <c r="X46868" s="120"/>
      <c r="Z46868" s="120"/>
    </row>
    <row r="46869" spans="16:26" x14ac:dyDescent="0.25">
      <c r="P46869" s="119"/>
      <c r="R46869" s="119"/>
      <c r="T46869" s="119"/>
      <c r="V46869" s="119"/>
      <c r="X46869" s="119"/>
      <c r="Z46869" s="119"/>
    </row>
    <row r="46870" spans="16:26" x14ac:dyDescent="0.25">
      <c r="P46870" s="119"/>
      <c r="R46870" s="119"/>
      <c r="T46870" s="119"/>
      <c r="V46870" s="119"/>
      <c r="X46870" s="119"/>
      <c r="Z46870" s="119"/>
    </row>
    <row r="46871" spans="16:26" x14ac:dyDescent="0.25">
      <c r="P46871" s="119"/>
      <c r="R46871" s="119"/>
      <c r="T46871" s="119"/>
      <c r="V46871" s="119"/>
      <c r="X46871" s="119"/>
      <c r="Z46871" s="119"/>
    </row>
    <row r="46872" spans="16:26" x14ac:dyDescent="0.25">
      <c r="P46872" s="121"/>
      <c r="R46872" s="121"/>
      <c r="T46872" s="121"/>
      <c r="V46872" s="121"/>
      <c r="X46872" s="121"/>
      <c r="Z46872" s="121"/>
    </row>
    <row r="46873" spans="16:26" x14ac:dyDescent="0.25">
      <c r="P46873" s="121"/>
      <c r="R46873" s="121"/>
      <c r="T46873" s="121"/>
      <c r="V46873" s="121"/>
      <c r="X46873" s="121"/>
      <c r="Z46873" s="121"/>
    </row>
    <row r="46874" spans="16:26" x14ac:dyDescent="0.25">
      <c r="P46874" s="121"/>
      <c r="R46874" s="121"/>
      <c r="T46874" s="121"/>
      <c r="V46874" s="121"/>
      <c r="X46874" s="121"/>
      <c r="Z46874" s="121"/>
    </row>
    <row r="46875" spans="16:26" x14ac:dyDescent="0.25">
      <c r="P46875" s="121"/>
      <c r="R46875" s="121"/>
      <c r="T46875" s="121"/>
      <c r="V46875" s="121"/>
      <c r="X46875" s="121"/>
      <c r="Z46875" s="121"/>
    </row>
    <row r="46876" spans="16:26" x14ac:dyDescent="0.25">
      <c r="P46876" s="122"/>
      <c r="R46876" s="122"/>
      <c r="T46876" s="122"/>
      <c r="V46876" s="122"/>
      <c r="X46876" s="122"/>
      <c r="Z46876" s="122"/>
    </row>
    <row r="46877" spans="16:26" x14ac:dyDescent="0.25">
      <c r="P46877" s="118"/>
      <c r="R46877" s="118"/>
      <c r="T46877" s="118"/>
      <c r="V46877" s="118"/>
      <c r="X46877" s="118"/>
      <c r="Z46877" s="118"/>
    </row>
    <row r="46878" spans="16:26" x14ac:dyDescent="0.25">
      <c r="P46878" s="119"/>
      <c r="R46878" s="119"/>
      <c r="T46878" s="119"/>
      <c r="V46878" s="119"/>
      <c r="X46878" s="119"/>
      <c r="Z46878" s="119"/>
    </row>
    <row r="46879" spans="16:26" x14ac:dyDescent="0.25">
      <c r="P46879" s="119"/>
      <c r="R46879" s="119"/>
      <c r="T46879" s="119"/>
      <c r="V46879" s="119"/>
      <c r="X46879" s="119"/>
      <c r="Z46879" s="119"/>
    </row>
    <row r="46880" spans="16:26" x14ac:dyDescent="0.25">
      <c r="P46880" s="120"/>
      <c r="R46880" s="120"/>
      <c r="T46880" s="120"/>
      <c r="V46880" s="120"/>
      <c r="X46880" s="120"/>
      <c r="Z46880" s="120"/>
    </row>
    <row r="46881" spans="16:26" x14ac:dyDescent="0.25">
      <c r="P46881" s="119"/>
      <c r="R46881" s="119"/>
      <c r="T46881" s="119"/>
      <c r="V46881" s="119"/>
      <c r="X46881" s="119"/>
      <c r="Z46881" s="119"/>
    </row>
    <row r="46882" spans="16:26" x14ac:dyDescent="0.25">
      <c r="P46882" s="119"/>
      <c r="R46882" s="119"/>
      <c r="T46882" s="119"/>
      <c r="V46882" s="119"/>
      <c r="X46882" s="119"/>
      <c r="Z46882" s="119"/>
    </row>
    <row r="46883" spans="16:26" x14ac:dyDescent="0.25">
      <c r="P46883" s="120"/>
      <c r="R46883" s="120"/>
      <c r="T46883" s="120"/>
      <c r="V46883" s="120"/>
      <c r="X46883" s="120"/>
      <c r="Z46883" s="120"/>
    </row>
    <row r="46884" spans="16:26" x14ac:dyDescent="0.25">
      <c r="P46884" s="119"/>
      <c r="R46884" s="119"/>
      <c r="T46884" s="119"/>
      <c r="V46884" s="119"/>
      <c r="X46884" s="119"/>
      <c r="Z46884" s="119"/>
    </row>
    <row r="46885" spans="16:26" x14ac:dyDescent="0.25">
      <c r="P46885" s="120"/>
      <c r="R46885" s="120"/>
      <c r="T46885" s="120"/>
      <c r="V46885" s="120"/>
      <c r="X46885" s="120"/>
      <c r="Z46885" s="120"/>
    </row>
    <row r="46886" spans="16:26" x14ac:dyDescent="0.25">
      <c r="P46886" s="119"/>
      <c r="R46886" s="119"/>
      <c r="T46886" s="119"/>
      <c r="V46886" s="119"/>
      <c r="X46886" s="119"/>
      <c r="Z46886" s="119"/>
    </row>
    <row r="46887" spans="16:26" x14ac:dyDescent="0.25">
      <c r="P46887" s="119"/>
      <c r="R46887" s="119"/>
      <c r="T46887" s="119"/>
      <c r="V46887" s="119"/>
      <c r="X46887" s="119"/>
      <c r="Z46887" s="119"/>
    </row>
    <row r="46888" spans="16:26" x14ac:dyDescent="0.25">
      <c r="P46888" s="119"/>
      <c r="R46888" s="119"/>
      <c r="T46888" s="119"/>
      <c r="V46888" s="119"/>
      <c r="X46888" s="119"/>
      <c r="Z46888" s="119"/>
    </row>
    <row r="46889" spans="16:26" x14ac:dyDescent="0.25">
      <c r="P46889" s="121"/>
      <c r="R46889" s="121"/>
      <c r="T46889" s="121"/>
      <c r="V46889" s="121"/>
      <c r="X46889" s="121"/>
      <c r="Z46889" s="121"/>
    </row>
    <row r="46890" spans="16:26" x14ac:dyDescent="0.25">
      <c r="P46890" s="121"/>
      <c r="R46890" s="121"/>
      <c r="T46890" s="121"/>
      <c r="V46890" s="121"/>
      <c r="X46890" s="121"/>
      <c r="Z46890" s="121"/>
    </row>
    <row r="46891" spans="16:26" x14ac:dyDescent="0.25">
      <c r="P46891" s="121"/>
      <c r="R46891" s="121"/>
      <c r="T46891" s="121"/>
      <c r="V46891" s="121"/>
      <c r="X46891" s="121"/>
      <c r="Z46891" s="121"/>
    </row>
    <row r="46892" spans="16:26" x14ac:dyDescent="0.25">
      <c r="P46892" s="121"/>
      <c r="R46892" s="121"/>
      <c r="T46892" s="121"/>
      <c r="V46892" s="121"/>
      <c r="X46892" s="121"/>
      <c r="Z46892" s="121"/>
    </row>
    <row r="46893" spans="16:26" x14ac:dyDescent="0.25">
      <c r="P46893" s="122"/>
      <c r="R46893" s="122"/>
      <c r="T46893" s="122"/>
      <c r="V46893" s="122"/>
      <c r="X46893" s="122"/>
      <c r="Z46893" s="122"/>
    </row>
    <row r="46894" spans="16:26" x14ac:dyDescent="0.25">
      <c r="P46894" s="118"/>
      <c r="R46894" s="118"/>
      <c r="T46894" s="118"/>
      <c r="V46894" s="118"/>
      <c r="X46894" s="118"/>
      <c r="Z46894" s="118"/>
    </row>
    <row r="46895" spans="16:26" x14ac:dyDescent="0.25">
      <c r="P46895" s="119"/>
      <c r="R46895" s="119"/>
      <c r="T46895" s="119"/>
      <c r="V46895" s="119"/>
      <c r="X46895" s="119"/>
      <c r="Z46895" s="119"/>
    </row>
    <row r="46896" spans="16:26" x14ac:dyDescent="0.25">
      <c r="P46896" s="119"/>
      <c r="R46896" s="119"/>
      <c r="T46896" s="119"/>
      <c r="V46896" s="119"/>
      <c r="X46896" s="119"/>
      <c r="Z46896" s="119"/>
    </row>
    <row r="46897" spans="16:26" x14ac:dyDescent="0.25">
      <c r="P46897" s="120"/>
      <c r="R46897" s="120"/>
      <c r="T46897" s="120"/>
      <c r="V46897" s="120"/>
      <c r="X46897" s="120"/>
      <c r="Z46897" s="120"/>
    </row>
    <row r="46898" spans="16:26" x14ac:dyDescent="0.25">
      <c r="P46898" s="119"/>
      <c r="R46898" s="119"/>
      <c r="T46898" s="119"/>
      <c r="V46898" s="119"/>
      <c r="X46898" s="119"/>
      <c r="Z46898" s="119"/>
    </row>
    <row r="46899" spans="16:26" x14ac:dyDescent="0.25">
      <c r="P46899" s="119"/>
      <c r="R46899" s="119"/>
      <c r="T46899" s="119"/>
      <c r="V46899" s="119"/>
      <c r="X46899" s="119"/>
      <c r="Z46899" s="119"/>
    </row>
    <row r="46900" spans="16:26" x14ac:dyDescent="0.25">
      <c r="P46900" s="120"/>
      <c r="R46900" s="120"/>
      <c r="T46900" s="120"/>
      <c r="V46900" s="120"/>
      <c r="X46900" s="120"/>
      <c r="Z46900" s="120"/>
    </row>
    <row r="46901" spans="16:26" x14ac:dyDescent="0.25">
      <c r="P46901" s="119"/>
      <c r="R46901" s="119"/>
      <c r="T46901" s="119"/>
      <c r="V46901" s="119"/>
      <c r="X46901" s="119"/>
      <c r="Z46901" s="119"/>
    </row>
    <row r="46902" spans="16:26" x14ac:dyDescent="0.25">
      <c r="P46902" s="120"/>
      <c r="R46902" s="120"/>
      <c r="T46902" s="120"/>
      <c r="V46902" s="120"/>
      <c r="X46902" s="120"/>
      <c r="Z46902" s="120"/>
    </row>
    <row r="46903" spans="16:26" x14ac:dyDescent="0.25">
      <c r="P46903" s="119"/>
      <c r="R46903" s="119"/>
      <c r="T46903" s="119"/>
      <c r="V46903" s="119"/>
      <c r="X46903" s="119"/>
      <c r="Z46903" s="119"/>
    </row>
    <row r="46904" spans="16:26" x14ac:dyDescent="0.25">
      <c r="P46904" s="119"/>
      <c r="R46904" s="119"/>
      <c r="T46904" s="119"/>
      <c r="V46904" s="119"/>
      <c r="X46904" s="119"/>
      <c r="Z46904" s="119"/>
    </row>
    <row r="46905" spans="16:26" x14ac:dyDescent="0.25">
      <c r="P46905" s="119"/>
      <c r="R46905" s="119"/>
      <c r="T46905" s="119"/>
      <c r="V46905" s="119"/>
      <c r="X46905" s="119"/>
      <c r="Z46905" s="119"/>
    </row>
    <row r="46906" spans="16:26" x14ac:dyDescent="0.25">
      <c r="P46906" s="121"/>
      <c r="R46906" s="121"/>
      <c r="T46906" s="121"/>
      <c r="V46906" s="121"/>
      <c r="X46906" s="121"/>
      <c r="Z46906" s="121"/>
    </row>
    <row r="46907" spans="16:26" x14ac:dyDescent="0.25">
      <c r="P46907" s="121"/>
      <c r="R46907" s="121"/>
      <c r="T46907" s="121"/>
      <c r="V46907" s="121"/>
      <c r="X46907" s="121"/>
      <c r="Z46907" s="121"/>
    </row>
    <row r="46908" spans="16:26" x14ac:dyDescent="0.25">
      <c r="P46908" s="121"/>
      <c r="R46908" s="121"/>
      <c r="T46908" s="121"/>
      <c r="V46908" s="121"/>
      <c r="X46908" s="121"/>
      <c r="Z46908" s="121"/>
    </row>
    <row r="46909" spans="16:26" x14ac:dyDescent="0.25">
      <c r="P46909" s="121"/>
      <c r="R46909" s="121"/>
      <c r="T46909" s="121"/>
      <c r="V46909" s="121"/>
      <c r="X46909" s="121"/>
      <c r="Z46909" s="121"/>
    </row>
    <row r="46910" spans="16:26" x14ac:dyDescent="0.25">
      <c r="P46910" s="122"/>
      <c r="R46910" s="122"/>
      <c r="T46910" s="122"/>
      <c r="V46910" s="122"/>
      <c r="X46910" s="122"/>
      <c r="Z46910" s="122"/>
    </row>
    <row r="46911" spans="16:26" x14ac:dyDescent="0.25">
      <c r="P46911" s="118"/>
      <c r="R46911" s="118"/>
      <c r="T46911" s="118"/>
      <c r="V46911" s="118"/>
      <c r="X46911" s="118"/>
      <c r="Z46911" s="118"/>
    </row>
    <row r="46912" spans="16:26" x14ac:dyDescent="0.25">
      <c r="P46912" s="119"/>
      <c r="R46912" s="119"/>
      <c r="T46912" s="119"/>
      <c r="V46912" s="119"/>
      <c r="X46912" s="119"/>
      <c r="Z46912" s="119"/>
    </row>
    <row r="46913" spans="16:26" x14ac:dyDescent="0.25">
      <c r="P46913" s="119"/>
      <c r="R46913" s="119"/>
      <c r="T46913" s="119"/>
      <c r="V46913" s="119"/>
      <c r="X46913" s="119"/>
      <c r="Z46913" s="119"/>
    </row>
    <row r="46914" spans="16:26" x14ac:dyDescent="0.25">
      <c r="P46914" s="120"/>
      <c r="R46914" s="120"/>
      <c r="T46914" s="120"/>
      <c r="V46914" s="120"/>
      <c r="X46914" s="120"/>
      <c r="Z46914" s="120"/>
    </row>
    <row r="46915" spans="16:26" x14ac:dyDescent="0.25">
      <c r="P46915" s="119"/>
      <c r="R46915" s="119"/>
      <c r="T46915" s="119"/>
      <c r="V46915" s="119"/>
      <c r="X46915" s="119"/>
      <c r="Z46915" s="119"/>
    </row>
    <row r="46916" spans="16:26" x14ac:dyDescent="0.25">
      <c r="P46916" s="119"/>
      <c r="R46916" s="119"/>
      <c r="T46916" s="119"/>
      <c r="V46916" s="119"/>
      <c r="X46916" s="119"/>
      <c r="Z46916" s="119"/>
    </row>
    <row r="46917" spans="16:26" x14ac:dyDescent="0.25">
      <c r="P46917" s="120"/>
      <c r="R46917" s="120"/>
      <c r="T46917" s="120"/>
      <c r="V46917" s="120"/>
      <c r="X46917" s="120"/>
      <c r="Z46917" s="120"/>
    </row>
    <row r="46918" spans="16:26" x14ac:dyDescent="0.25">
      <c r="P46918" s="119"/>
      <c r="R46918" s="119"/>
      <c r="T46918" s="119"/>
      <c r="V46918" s="119"/>
      <c r="X46918" s="119"/>
      <c r="Z46918" s="119"/>
    </row>
    <row r="46919" spans="16:26" x14ac:dyDescent="0.25">
      <c r="P46919" s="120"/>
      <c r="R46919" s="120"/>
      <c r="T46919" s="120"/>
      <c r="V46919" s="120"/>
      <c r="X46919" s="120"/>
      <c r="Z46919" s="120"/>
    </row>
    <row r="46920" spans="16:26" x14ac:dyDescent="0.25">
      <c r="P46920" s="119"/>
      <c r="R46920" s="119"/>
      <c r="T46920" s="119"/>
      <c r="V46920" s="119"/>
      <c r="X46920" s="119"/>
      <c r="Z46920" s="119"/>
    </row>
    <row r="46921" spans="16:26" x14ac:dyDescent="0.25">
      <c r="P46921" s="119"/>
      <c r="R46921" s="119"/>
      <c r="T46921" s="119"/>
      <c r="V46921" s="119"/>
      <c r="X46921" s="119"/>
      <c r="Z46921" s="119"/>
    </row>
    <row r="46922" spans="16:26" x14ac:dyDescent="0.25">
      <c r="P46922" s="119"/>
      <c r="R46922" s="119"/>
      <c r="T46922" s="119"/>
      <c r="V46922" s="119"/>
      <c r="X46922" s="119"/>
      <c r="Z46922" s="119"/>
    </row>
    <row r="46923" spans="16:26" x14ac:dyDescent="0.25">
      <c r="P46923" s="121"/>
      <c r="R46923" s="121"/>
      <c r="T46923" s="121"/>
      <c r="V46923" s="121"/>
      <c r="X46923" s="121"/>
      <c r="Z46923" s="121"/>
    </row>
    <row r="46924" spans="16:26" x14ac:dyDescent="0.25">
      <c r="P46924" s="121"/>
      <c r="R46924" s="121"/>
      <c r="T46924" s="121"/>
      <c r="V46924" s="121"/>
      <c r="X46924" s="121"/>
      <c r="Z46924" s="121"/>
    </row>
    <row r="46925" spans="16:26" x14ac:dyDescent="0.25">
      <c r="P46925" s="121"/>
      <c r="R46925" s="121"/>
      <c r="T46925" s="121"/>
      <c r="V46925" s="121"/>
      <c r="X46925" s="121"/>
      <c r="Z46925" s="121"/>
    </row>
    <row r="46926" spans="16:26" x14ac:dyDescent="0.25">
      <c r="P46926" s="121"/>
      <c r="R46926" s="121"/>
      <c r="T46926" s="121"/>
      <c r="V46926" s="121"/>
      <c r="X46926" s="121"/>
      <c r="Z46926" s="121"/>
    </row>
    <row r="46927" spans="16:26" x14ac:dyDescent="0.25">
      <c r="P46927" s="122"/>
      <c r="R46927" s="122"/>
      <c r="T46927" s="122"/>
      <c r="V46927" s="122"/>
      <c r="X46927" s="122"/>
      <c r="Z46927" s="122"/>
    </row>
    <row r="46928" spans="16:26" x14ac:dyDescent="0.25">
      <c r="P46928" s="118"/>
      <c r="R46928" s="118"/>
      <c r="T46928" s="118"/>
      <c r="V46928" s="118"/>
      <c r="X46928" s="118"/>
      <c r="Z46928" s="118"/>
    </row>
    <row r="46929" spans="16:26" x14ac:dyDescent="0.25">
      <c r="P46929" s="119"/>
      <c r="R46929" s="119"/>
      <c r="T46929" s="119"/>
      <c r="V46929" s="119"/>
      <c r="X46929" s="119"/>
      <c r="Z46929" s="119"/>
    </row>
    <row r="46930" spans="16:26" x14ac:dyDescent="0.25">
      <c r="P46930" s="119"/>
      <c r="R46930" s="119"/>
      <c r="T46930" s="119"/>
      <c r="V46930" s="119"/>
      <c r="X46930" s="119"/>
      <c r="Z46930" s="119"/>
    </row>
    <row r="46931" spans="16:26" x14ac:dyDescent="0.25">
      <c r="P46931" s="120"/>
      <c r="R46931" s="120"/>
      <c r="T46931" s="120"/>
      <c r="V46931" s="120"/>
      <c r="X46931" s="120"/>
      <c r="Z46931" s="120"/>
    </row>
    <row r="46932" spans="16:26" x14ac:dyDescent="0.25">
      <c r="P46932" s="119"/>
      <c r="R46932" s="119"/>
      <c r="T46932" s="119"/>
      <c r="V46932" s="119"/>
      <c r="X46932" s="119"/>
      <c r="Z46932" s="119"/>
    </row>
    <row r="46933" spans="16:26" x14ac:dyDescent="0.25">
      <c r="P46933" s="119"/>
      <c r="R46933" s="119"/>
      <c r="T46933" s="119"/>
      <c r="V46933" s="119"/>
      <c r="X46933" s="119"/>
      <c r="Z46933" s="119"/>
    </row>
    <row r="46934" spans="16:26" x14ac:dyDescent="0.25">
      <c r="P46934" s="120"/>
      <c r="R46934" s="120"/>
      <c r="T46934" s="120"/>
      <c r="V46934" s="120"/>
      <c r="X46934" s="120"/>
      <c r="Z46934" s="120"/>
    </row>
    <row r="46935" spans="16:26" x14ac:dyDescent="0.25">
      <c r="P46935" s="119"/>
      <c r="R46935" s="119"/>
      <c r="T46935" s="119"/>
      <c r="V46935" s="119"/>
      <c r="X46935" s="119"/>
      <c r="Z46935" s="119"/>
    </row>
    <row r="46936" spans="16:26" x14ac:dyDescent="0.25">
      <c r="P46936" s="120"/>
      <c r="R46936" s="120"/>
      <c r="T46936" s="120"/>
      <c r="V46936" s="120"/>
      <c r="X46936" s="120"/>
      <c r="Z46936" s="120"/>
    </row>
    <row r="46937" spans="16:26" x14ac:dyDescent="0.25">
      <c r="P46937" s="119"/>
      <c r="R46937" s="119"/>
      <c r="T46937" s="119"/>
      <c r="V46937" s="119"/>
      <c r="X46937" s="119"/>
      <c r="Z46937" s="119"/>
    </row>
    <row r="46938" spans="16:26" x14ac:dyDescent="0.25">
      <c r="P46938" s="119"/>
      <c r="R46938" s="119"/>
      <c r="T46938" s="119"/>
      <c r="V46938" s="119"/>
      <c r="X46938" s="119"/>
      <c r="Z46938" s="119"/>
    </row>
    <row r="46939" spans="16:26" x14ac:dyDescent="0.25">
      <c r="P46939" s="119"/>
      <c r="R46939" s="119"/>
      <c r="T46939" s="119"/>
      <c r="V46939" s="119"/>
      <c r="X46939" s="119"/>
      <c r="Z46939" s="119"/>
    </row>
    <row r="46940" spans="16:26" x14ac:dyDescent="0.25">
      <c r="P46940" s="121"/>
      <c r="R46940" s="121"/>
      <c r="T46940" s="121"/>
      <c r="V46940" s="121"/>
      <c r="X46940" s="121"/>
      <c r="Z46940" s="121"/>
    </row>
    <row r="46941" spans="16:26" x14ac:dyDescent="0.25">
      <c r="P46941" s="121"/>
      <c r="R46941" s="121"/>
      <c r="T46941" s="121"/>
      <c r="V46941" s="121"/>
      <c r="X46941" s="121"/>
      <c r="Z46941" s="121"/>
    </row>
    <row r="46942" spans="16:26" x14ac:dyDescent="0.25">
      <c r="P46942" s="121"/>
      <c r="R46942" s="121"/>
      <c r="T46942" s="121"/>
      <c r="V46942" s="121"/>
      <c r="X46942" s="121"/>
      <c r="Z46942" s="121"/>
    </row>
    <row r="46943" spans="16:26" x14ac:dyDescent="0.25">
      <c r="P46943" s="121"/>
      <c r="R46943" s="121"/>
      <c r="T46943" s="121"/>
      <c r="V46943" s="121"/>
      <c r="X46943" s="121"/>
      <c r="Z46943" s="121"/>
    </row>
    <row r="46944" spans="16:26" x14ac:dyDescent="0.25">
      <c r="P46944" s="122"/>
      <c r="R46944" s="122"/>
      <c r="T46944" s="122"/>
      <c r="V46944" s="122"/>
      <c r="X46944" s="122"/>
      <c r="Z46944" s="122"/>
    </row>
    <row r="46945" spans="16:26" x14ac:dyDescent="0.25">
      <c r="P46945" s="118"/>
      <c r="R46945" s="118"/>
      <c r="T46945" s="118"/>
      <c r="V46945" s="118"/>
      <c r="X46945" s="118"/>
      <c r="Z46945" s="118"/>
    </row>
    <row r="46946" spans="16:26" x14ac:dyDescent="0.25">
      <c r="P46946" s="119"/>
      <c r="R46946" s="119"/>
      <c r="T46946" s="119"/>
      <c r="V46946" s="119"/>
      <c r="X46946" s="119"/>
      <c r="Z46946" s="119"/>
    </row>
    <row r="46947" spans="16:26" x14ac:dyDescent="0.25">
      <c r="P46947" s="119"/>
      <c r="R46947" s="119"/>
      <c r="T46947" s="119"/>
      <c r="V46947" s="119"/>
      <c r="X46947" s="119"/>
      <c r="Z46947" s="119"/>
    </row>
    <row r="46948" spans="16:26" x14ac:dyDescent="0.25">
      <c r="P46948" s="120"/>
      <c r="R46948" s="120"/>
      <c r="T46948" s="120"/>
      <c r="V46948" s="120"/>
      <c r="X46948" s="120"/>
      <c r="Z46948" s="120"/>
    </row>
    <row r="46949" spans="16:26" x14ac:dyDescent="0.25">
      <c r="P46949" s="119"/>
      <c r="R46949" s="119"/>
      <c r="T46949" s="119"/>
      <c r="V46949" s="119"/>
      <c r="X46949" s="119"/>
      <c r="Z46949" s="119"/>
    </row>
    <row r="46950" spans="16:26" x14ac:dyDescent="0.25">
      <c r="P46950" s="119"/>
      <c r="R46950" s="119"/>
      <c r="T46950" s="119"/>
      <c r="V46950" s="119"/>
      <c r="X46950" s="119"/>
      <c r="Z46950" s="119"/>
    </row>
    <row r="46951" spans="16:26" x14ac:dyDescent="0.25">
      <c r="P46951" s="120"/>
      <c r="R46951" s="120"/>
      <c r="T46951" s="120"/>
      <c r="V46951" s="120"/>
      <c r="X46951" s="120"/>
      <c r="Z46951" s="120"/>
    </row>
    <row r="46952" spans="16:26" x14ac:dyDescent="0.25">
      <c r="P46952" s="119"/>
      <c r="R46952" s="119"/>
      <c r="T46952" s="119"/>
      <c r="V46952" s="119"/>
      <c r="X46952" s="119"/>
      <c r="Z46952" s="119"/>
    </row>
    <row r="46953" spans="16:26" x14ac:dyDescent="0.25">
      <c r="P46953" s="120"/>
      <c r="R46953" s="120"/>
      <c r="T46953" s="120"/>
      <c r="V46953" s="120"/>
      <c r="X46953" s="120"/>
      <c r="Z46953" s="120"/>
    </row>
    <row r="46954" spans="16:26" x14ac:dyDescent="0.25">
      <c r="P46954" s="119"/>
      <c r="R46954" s="119"/>
      <c r="T46954" s="119"/>
      <c r="V46954" s="119"/>
      <c r="X46954" s="119"/>
      <c r="Z46954" s="119"/>
    </row>
    <row r="46955" spans="16:26" x14ac:dyDescent="0.25">
      <c r="P46955" s="119"/>
      <c r="R46955" s="119"/>
      <c r="T46955" s="119"/>
      <c r="V46955" s="119"/>
      <c r="X46955" s="119"/>
      <c r="Z46955" s="119"/>
    </row>
    <row r="46956" spans="16:26" x14ac:dyDescent="0.25">
      <c r="P46956" s="119"/>
      <c r="R46956" s="119"/>
      <c r="T46956" s="119"/>
      <c r="V46956" s="119"/>
      <c r="X46956" s="119"/>
      <c r="Z46956" s="119"/>
    </row>
    <row r="46957" spans="16:26" x14ac:dyDescent="0.25">
      <c r="P46957" s="121"/>
      <c r="R46957" s="121"/>
      <c r="T46957" s="121"/>
      <c r="V46957" s="121"/>
      <c r="X46957" s="121"/>
      <c r="Z46957" s="121"/>
    </row>
    <row r="46958" spans="16:26" x14ac:dyDescent="0.25">
      <c r="P46958" s="121"/>
      <c r="R46958" s="121"/>
      <c r="T46958" s="121"/>
      <c r="V46958" s="121"/>
      <c r="X46958" s="121"/>
      <c r="Z46958" s="121"/>
    </row>
    <row r="46959" spans="16:26" x14ac:dyDescent="0.25">
      <c r="P46959" s="121"/>
      <c r="R46959" s="121"/>
      <c r="T46959" s="121"/>
      <c r="V46959" s="121"/>
      <c r="X46959" s="121"/>
      <c r="Z46959" s="121"/>
    </row>
    <row r="46960" spans="16:26" x14ac:dyDescent="0.25">
      <c r="P46960" s="121"/>
      <c r="R46960" s="121"/>
      <c r="T46960" s="121"/>
      <c r="V46960" s="121"/>
      <c r="X46960" s="121"/>
      <c r="Z46960" s="121"/>
    </row>
    <row r="46961" spans="16:26" x14ac:dyDescent="0.25">
      <c r="P46961" s="122"/>
      <c r="R46961" s="122"/>
      <c r="T46961" s="122"/>
      <c r="V46961" s="122"/>
      <c r="X46961" s="122"/>
      <c r="Z46961" s="122"/>
    </row>
    <row r="46962" spans="16:26" x14ac:dyDescent="0.25">
      <c r="P46962" s="118"/>
      <c r="R46962" s="118"/>
      <c r="T46962" s="118"/>
      <c r="V46962" s="118"/>
      <c r="X46962" s="118"/>
      <c r="Z46962" s="118"/>
    </row>
    <row r="46963" spans="16:26" x14ac:dyDescent="0.25">
      <c r="P46963" s="119"/>
      <c r="R46963" s="119"/>
      <c r="T46963" s="119"/>
      <c r="V46963" s="119"/>
      <c r="X46963" s="119"/>
      <c r="Z46963" s="119"/>
    </row>
    <row r="46964" spans="16:26" x14ac:dyDescent="0.25">
      <c r="P46964" s="119"/>
      <c r="R46964" s="119"/>
      <c r="T46964" s="119"/>
      <c r="V46964" s="119"/>
      <c r="X46964" s="119"/>
      <c r="Z46964" s="119"/>
    </row>
    <row r="46965" spans="16:26" x14ac:dyDescent="0.25">
      <c r="P46965" s="120"/>
      <c r="R46965" s="120"/>
      <c r="T46965" s="120"/>
      <c r="V46965" s="120"/>
      <c r="X46965" s="120"/>
      <c r="Z46965" s="120"/>
    </row>
    <row r="46966" spans="16:26" x14ac:dyDescent="0.25">
      <c r="P46966" s="119"/>
      <c r="R46966" s="119"/>
      <c r="T46966" s="119"/>
      <c r="V46966" s="119"/>
      <c r="X46966" s="119"/>
      <c r="Z46966" s="119"/>
    </row>
    <row r="46967" spans="16:26" x14ac:dyDescent="0.25">
      <c r="P46967" s="119"/>
      <c r="R46967" s="119"/>
      <c r="T46967" s="119"/>
      <c r="V46967" s="119"/>
      <c r="X46967" s="119"/>
      <c r="Z46967" s="119"/>
    </row>
    <row r="46968" spans="16:26" x14ac:dyDescent="0.25">
      <c r="P46968" s="120"/>
      <c r="R46968" s="120"/>
      <c r="T46968" s="120"/>
      <c r="V46968" s="120"/>
      <c r="X46968" s="120"/>
      <c r="Z46968" s="120"/>
    </row>
    <row r="46969" spans="16:26" x14ac:dyDescent="0.25">
      <c r="P46969" s="119"/>
      <c r="R46969" s="119"/>
      <c r="T46969" s="119"/>
      <c r="V46969" s="119"/>
      <c r="X46969" s="119"/>
      <c r="Z46969" s="119"/>
    </row>
    <row r="46970" spans="16:26" x14ac:dyDescent="0.25">
      <c r="P46970" s="120"/>
      <c r="R46970" s="120"/>
      <c r="T46970" s="120"/>
      <c r="V46970" s="120"/>
      <c r="X46970" s="120"/>
      <c r="Z46970" s="120"/>
    </row>
    <row r="46971" spans="16:26" x14ac:dyDescent="0.25">
      <c r="P46971" s="119"/>
      <c r="R46971" s="119"/>
      <c r="T46971" s="119"/>
      <c r="V46971" s="119"/>
      <c r="X46971" s="119"/>
      <c r="Z46971" s="119"/>
    </row>
    <row r="46972" spans="16:26" x14ac:dyDescent="0.25">
      <c r="P46972" s="119"/>
      <c r="R46972" s="119"/>
      <c r="T46972" s="119"/>
      <c r="V46972" s="119"/>
      <c r="X46972" s="119"/>
      <c r="Z46972" s="119"/>
    </row>
    <row r="46973" spans="16:26" x14ac:dyDescent="0.25">
      <c r="P46973" s="119"/>
      <c r="R46973" s="119"/>
      <c r="T46973" s="119"/>
      <c r="V46973" s="119"/>
      <c r="X46973" s="119"/>
      <c r="Z46973" s="119"/>
    </row>
    <row r="46974" spans="16:26" x14ac:dyDescent="0.25">
      <c r="P46974" s="121"/>
      <c r="R46974" s="121"/>
      <c r="T46974" s="121"/>
      <c r="V46974" s="121"/>
      <c r="X46974" s="121"/>
      <c r="Z46974" s="121"/>
    </row>
    <row r="46975" spans="16:26" x14ac:dyDescent="0.25">
      <c r="P46975" s="121"/>
      <c r="R46975" s="121"/>
      <c r="T46975" s="121"/>
      <c r="V46975" s="121"/>
      <c r="X46975" s="121"/>
      <c r="Z46975" s="121"/>
    </row>
    <row r="46976" spans="16:26" x14ac:dyDescent="0.25">
      <c r="P46976" s="121"/>
      <c r="R46976" s="121"/>
      <c r="T46976" s="121"/>
      <c r="V46976" s="121"/>
      <c r="X46976" s="121"/>
      <c r="Z46976" s="121"/>
    </row>
    <row r="46977" spans="16:26" x14ac:dyDescent="0.25">
      <c r="P46977" s="121"/>
      <c r="R46977" s="121"/>
      <c r="T46977" s="121"/>
      <c r="V46977" s="121"/>
      <c r="X46977" s="121"/>
      <c r="Z46977" s="121"/>
    </row>
    <row r="46978" spans="16:26" x14ac:dyDescent="0.25">
      <c r="P46978" s="122"/>
      <c r="R46978" s="122"/>
      <c r="T46978" s="122"/>
      <c r="V46978" s="122"/>
      <c r="X46978" s="122"/>
      <c r="Z46978" s="122"/>
    </row>
    <row r="46979" spans="16:26" x14ac:dyDescent="0.25">
      <c r="P46979" s="118"/>
      <c r="R46979" s="118"/>
      <c r="T46979" s="118"/>
      <c r="V46979" s="118"/>
      <c r="X46979" s="118"/>
      <c r="Z46979" s="118"/>
    </row>
    <row r="46980" spans="16:26" x14ac:dyDescent="0.25">
      <c r="P46980" s="119"/>
      <c r="R46980" s="119"/>
      <c r="T46980" s="119"/>
      <c r="V46980" s="119"/>
      <c r="X46980" s="119"/>
      <c r="Z46980" s="119"/>
    </row>
    <row r="46981" spans="16:26" x14ac:dyDescent="0.25">
      <c r="P46981" s="119"/>
      <c r="R46981" s="119"/>
      <c r="T46981" s="119"/>
      <c r="V46981" s="119"/>
      <c r="X46981" s="119"/>
      <c r="Z46981" s="119"/>
    </row>
    <row r="46982" spans="16:26" x14ac:dyDescent="0.25">
      <c r="P46982" s="120"/>
      <c r="R46982" s="120"/>
      <c r="T46982" s="120"/>
      <c r="V46982" s="120"/>
      <c r="X46982" s="120"/>
      <c r="Z46982" s="120"/>
    </row>
    <row r="46983" spans="16:26" x14ac:dyDescent="0.25">
      <c r="P46983" s="119"/>
      <c r="R46983" s="119"/>
      <c r="T46983" s="119"/>
      <c r="V46983" s="119"/>
      <c r="X46983" s="119"/>
      <c r="Z46983" s="119"/>
    </row>
    <row r="46984" spans="16:26" x14ac:dyDescent="0.25">
      <c r="P46984" s="119"/>
      <c r="R46984" s="119"/>
      <c r="T46984" s="119"/>
      <c r="V46984" s="119"/>
      <c r="X46984" s="119"/>
      <c r="Z46984" s="119"/>
    </row>
    <row r="46985" spans="16:26" x14ac:dyDescent="0.25">
      <c r="P46985" s="120"/>
      <c r="R46985" s="120"/>
      <c r="T46985" s="120"/>
      <c r="V46985" s="120"/>
      <c r="X46985" s="120"/>
      <c r="Z46985" s="120"/>
    </row>
    <row r="46986" spans="16:26" x14ac:dyDescent="0.25">
      <c r="P46986" s="119"/>
      <c r="R46986" s="119"/>
      <c r="T46986" s="119"/>
      <c r="V46986" s="119"/>
      <c r="X46986" s="119"/>
      <c r="Z46986" s="119"/>
    </row>
    <row r="46987" spans="16:26" x14ac:dyDescent="0.25">
      <c r="P46987" s="120"/>
      <c r="R46987" s="120"/>
      <c r="T46987" s="120"/>
      <c r="V46987" s="120"/>
      <c r="X46987" s="120"/>
      <c r="Z46987" s="120"/>
    </row>
    <row r="46988" spans="16:26" x14ac:dyDescent="0.25">
      <c r="P46988" s="119"/>
      <c r="R46988" s="119"/>
      <c r="T46988" s="119"/>
      <c r="V46988" s="119"/>
      <c r="X46988" s="119"/>
      <c r="Z46988" s="119"/>
    </row>
    <row r="46989" spans="16:26" x14ac:dyDescent="0.25">
      <c r="P46989" s="119"/>
      <c r="R46989" s="119"/>
      <c r="T46989" s="119"/>
      <c r="V46989" s="119"/>
      <c r="X46989" s="119"/>
      <c r="Z46989" s="119"/>
    </row>
    <row r="46990" spans="16:26" x14ac:dyDescent="0.25">
      <c r="P46990" s="119"/>
      <c r="R46990" s="119"/>
      <c r="T46990" s="119"/>
      <c r="V46990" s="119"/>
      <c r="X46990" s="119"/>
      <c r="Z46990" s="119"/>
    </row>
    <row r="46991" spans="16:26" x14ac:dyDescent="0.25">
      <c r="P46991" s="121"/>
      <c r="R46991" s="121"/>
      <c r="T46991" s="121"/>
      <c r="V46991" s="121"/>
      <c r="X46991" s="121"/>
      <c r="Z46991" s="121"/>
    </row>
    <row r="46992" spans="16:26" x14ac:dyDescent="0.25">
      <c r="P46992" s="121"/>
      <c r="R46992" s="121"/>
      <c r="T46992" s="121"/>
      <c r="V46992" s="121"/>
      <c r="X46992" s="121"/>
      <c r="Z46992" s="121"/>
    </row>
    <row r="46993" spans="16:26" x14ac:dyDescent="0.25">
      <c r="P46993" s="121"/>
      <c r="R46993" s="121"/>
      <c r="T46993" s="121"/>
      <c r="V46993" s="121"/>
      <c r="X46993" s="121"/>
      <c r="Z46993" s="121"/>
    </row>
    <row r="46994" spans="16:26" x14ac:dyDescent="0.25">
      <c r="P46994" s="121"/>
      <c r="R46994" s="121"/>
      <c r="T46994" s="121"/>
      <c r="V46994" s="121"/>
      <c r="X46994" s="121"/>
      <c r="Z46994" s="121"/>
    </row>
    <row r="46995" spans="16:26" x14ac:dyDescent="0.25">
      <c r="P46995" s="122"/>
      <c r="R46995" s="122"/>
      <c r="T46995" s="122"/>
      <c r="V46995" s="122"/>
      <c r="X46995" s="122"/>
      <c r="Z46995" s="122"/>
    </row>
    <row r="46996" spans="16:26" x14ac:dyDescent="0.25">
      <c r="P46996" s="118"/>
      <c r="R46996" s="118"/>
      <c r="T46996" s="118"/>
      <c r="V46996" s="118"/>
      <c r="X46996" s="118"/>
      <c r="Z46996" s="118"/>
    </row>
    <row r="46997" spans="16:26" x14ac:dyDescent="0.25">
      <c r="P46997" s="119"/>
      <c r="R46997" s="119"/>
      <c r="T46997" s="119"/>
      <c r="V46997" s="119"/>
      <c r="X46997" s="119"/>
      <c r="Z46997" s="119"/>
    </row>
    <row r="46998" spans="16:26" x14ac:dyDescent="0.25">
      <c r="P46998" s="119"/>
      <c r="R46998" s="119"/>
      <c r="T46998" s="119"/>
      <c r="V46998" s="119"/>
      <c r="X46998" s="119"/>
      <c r="Z46998" s="119"/>
    </row>
    <row r="46999" spans="16:26" x14ac:dyDescent="0.25">
      <c r="P46999" s="120"/>
      <c r="R46999" s="120"/>
      <c r="T46999" s="120"/>
      <c r="V46999" s="120"/>
      <c r="X46999" s="120"/>
      <c r="Z46999" s="120"/>
    </row>
    <row r="47000" spans="16:26" x14ac:dyDescent="0.25">
      <c r="P47000" s="119"/>
      <c r="R47000" s="119"/>
      <c r="T47000" s="119"/>
      <c r="V47000" s="119"/>
      <c r="X47000" s="119"/>
      <c r="Z47000" s="119"/>
    </row>
    <row r="47001" spans="16:26" x14ac:dyDescent="0.25">
      <c r="P47001" s="119"/>
      <c r="R47001" s="119"/>
      <c r="T47001" s="119"/>
      <c r="V47001" s="119"/>
      <c r="X47001" s="119"/>
      <c r="Z47001" s="119"/>
    </row>
    <row r="47002" spans="16:26" x14ac:dyDescent="0.25">
      <c r="P47002" s="120"/>
      <c r="R47002" s="120"/>
      <c r="T47002" s="120"/>
      <c r="V47002" s="120"/>
      <c r="X47002" s="120"/>
      <c r="Z47002" s="120"/>
    </row>
    <row r="47003" spans="16:26" x14ac:dyDescent="0.25">
      <c r="P47003" s="119"/>
      <c r="R47003" s="119"/>
      <c r="T47003" s="119"/>
      <c r="V47003" s="119"/>
      <c r="X47003" s="119"/>
      <c r="Z47003" s="119"/>
    </row>
    <row r="47004" spans="16:26" x14ac:dyDescent="0.25">
      <c r="P47004" s="120"/>
      <c r="R47004" s="120"/>
      <c r="T47004" s="120"/>
      <c r="V47004" s="120"/>
      <c r="X47004" s="120"/>
      <c r="Z47004" s="120"/>
    </row>
    <row r="47005" spans="16:26" x14ac:dyDescent="0.25">
      <c r="P47005" s="119"/>
      <c r="R47005" s="119"/>
      <c r="T47005" s="119"/>
      <c r="V47005" s="119"/>
      <c r="X47005" s="119"/>
      <c r="Z47005" s="119"/>
    </row>
    <row r="47006" spans="16:26" x14ac:dyDescent="0.25">
      <c r="P47006" s="119"/>
      <c r="R47006" s="119"/>
      <c r="T47006" s="119"/>
      <c r="V47006" s="119"/>
      <c r="X47006" s="119"/>
      <c r="Z47006" s="119"/>
    </row>
    <row r="47007" spans="16:26" x14ac:dyDescent="0.25">
      <c r="P47007" s="119"/>
      <c r="R47007" s="119"/>
      <c r="T47007" s="119"/>
      <c r="V47007" s="119"/>
      <c r="X47007" s="119"/>
      <c r="Z47007" s="119"/>
    </row>
    <row r="47008" spans="16:26" x14ac:dyDescent="0.25">
      <c r="P47008" s="121"/>
      <c r="R47008" s="121"/>
      <c r="T47008" s="121"/>
      <c r="V47008" s="121"/>
      <c r="X47008" s="121"/>
      <c r="Z47008" s="121"/>
    </row>
    <row r="47009" spans="16:26" x14ac:dyDescent="0.25">
      <c r="P47009" s="121"/>
      <c r="R47009" s="121"/>
      <c r="T47009" s="121"/>
      <c r="V47009" s="121"/>
      <c r="X47009" s="121"/>
      <c r="Z47009" s="121"/>
    </row>
    <row r="47010" spans="16:26" x14ac:dyDescent="0.25">
      <c r="P47010" s="121"/>
      <c r="R47010" s="121"/>
      <c r="T47010" s="121"/>
      <c r="V47010" s="121"/>
      <c r="X47010" s="121"/>
      <c r="Z47010" s="121"/>
    </row>
    <row r="47011" spans="16:26" x14ac:dyDescent="0.25">
      <c r="P47011" s="121"/>
      <c r="R47011" s="121"/>
      <c r="T47011" s="121"/>
      <c r="V47011" s="121"/>
      <c r="X47011" s="121"/>
      <c r="Z47011" s="121"/>
    </row>
    <row r="47012" spans="16:26" x14ac:dyDescent="0.25">
      <c r="P47012" s="122"/>
      <c r="R47012" s="122"/>
      <c r="T47012" s="122"/>
      <c r="V47012" s="122"/>
      <c r="X47012" s="122"/>
      <c r="Z47012" s="122"/>
    </row>
    <row r="47013" spans="16:26" x14ac:dyDescent="0.25">
      <c r="P47013" s="118"/>
      <c r="R47013" s="118"/>
      <c r="T47013" s="118"/>
      <c r="V47013" s="118"/>
      <c r="X47013" s="118"/>
      <c r="Z47013" s="118"/>
    </row>
    <row r="47014" spans="16:26" x14ac:dyDescent="0.25">
      <c r="P47014" s="119"/>
      <c r="R47014" s="119"/>
      <c r="T47014" s="119"/>
      <c r="V47014" s="119"/>
      <c r="X47014" s="119"/>
      <c r="Z47014" s="119"/>
    </row>
    <row r="47015" spans="16:26" x14ac:dyDescent="0.25">
      <c r="P47015" s="119"/>
      <c r="R47015" s="119"/>
      <c r="T47015" s="119"/>
      <c r="V47015" s="119"/>
      <c r="X47015" s="119"/>
      <c r="Z47015" s="119"/>
    </row>
    <row r="47016" spans="16:26" x14ac:dyDescent="0.25">
      <c r="P47016" s="120"/>
      <c r="R47016" s="120"/>
      <c r="T47016" s="120"/>
      <c r="V47016" s="120"/>
      <c r="X47016" s="120"/>
      <c r="Z47016" s="120"/>
    </row>
    <row r="47017" spans="16:26" x14ac:dyDescent="0.25">
      <c r="P47017" s="119"/>
      <c r="R47017" s="119"/>
      <c r="T47017" s="119"/>
      <c r="V47017" s="119"/>
      <c r="X47017" s="119"/>
      <c r="Z47017" s="119"/>
    </row>
    <row r="47018" spans="16:26" x14ac:dyDescent="0.25">
      <c r="P47018" s="119"/>
      <c r="R47018" s="119"/>
      <c r="T47018" s="119"/>
      <c r="V47018" s="119"/>
      <c r="X47018" s="119"/>
      <c r="Z47018" s="119"/>
    </row>
    <row r="47019" spans="16:26" x14ac:dyDescent="0.25">
      <c r="P47019" s="120"/>
      <c r="R47019" s="120"/>
      <c r="T47019" s="120"/>
      <c r="V47019" s="120"/>
      <c r="X47019" s="120"/>
      <c r="Z47019" s="120"/>
    </row>
    <row r="47020" spans="16:26" x14ac:dyDescent="0.25">
      <c r="P47020" s="119"/>
      <c r="R47020" s="119"/>
      <c r="T47020" s="119"/>
      <c r="V47020" s="119"/>
      <c r="X47020" s="119"/>
      <c r="Z47020" s="119"/>
    </row>
    <row r="47021" spans="16:26" x14ac:dyDescent="0.25">
      <c r="P47021" s="120"/>
      <c r="R47021" s="120"/>
      <c r="T47021" s="120"/>
      <c r="V47021" s="120"/>
      <c r="X47021" s="120"/>
      <c r="Z47021" s="120"/>
    </row>
    <row r="47022" spans="16:26" x14ac:dyDescent="0.25">
      <c r="P47022" s="119"/>
      <c r="R47022" s="119"/>
      <c r="T47022" s="119"/>
      <c r="V47022" s="119"/>
      <c r="X47022" s="119"/>
      <c r="Z47022" s="119"/>
    </row>
    <row r="47023" spans="16:26" x14ac:dyDescent="0.25">
      <c r="P47023" s="119"/>
      <c r="R47023" s="119"/>
      <c r="T47023" s="119"/>
      <c r="V47023" s="119"/>
      <c r="X47023" s="119"/>
      <c r="Z47023" s="119"/>
    </row>
    <row r="47024" spans="16:26" x14ac:dyDescent="0.25">
      <c r="P47024" s="119"/>
      <c r="R47024" s="119"/>
      <c r="T47024" s="119"/>
      <c r="V47024" s="119"/>
      <c r="X47024" s="119"/>
      <c r="Z47024" s="119"/>
    </row>
    <row r="47025" spans="16:26" x14ac:dyDescent="0.25">
      <c r="P47025" s="121"/>
      <c r="R47025" s="121"/>
      <c r="T47025" s="121"/>
      <c r="V47025" s="121"/>
      <c r="X47025" s="121"/>
      <c r="Z47025" s="121"/>
    </row>
    <row r="47026" spans="16:26" x14ac:dyDescent="0.25">
      <c r="P47026" s="121"/>
      <c r="R47026" s="121"/>
      <c r="T47026" s="121"/>
      <c r="V47026" s="121"/>
      <c r="X47026" s="121"/>
      <c r="Z47026" s="121"/>
    </row>
    <row r="47027" spans="16:26" x14ac:dyDescent="0.25">
      <c r="P47027" s="121"/>
      <c r="R47027" s="121"/>
      <c r="T47027" s="121"/>
      <c r="V47027" s="121"/>
      <c r="X47027" s="121"/>
      <c r="Z47027" s="121"/>
    </row>
    <row r="47028" spans="16:26" x14ac:dyDescent="0.25">
      <c r="P47028" s="121"/>
      <c r="R47028" s="121"/>
      <c r="T47028" s="121"/>
      <c r="V47028" s="121"/>
      <c r="X47028" s="121"/>
      <c r="Z47028" s="121"/>
    </row>
    <row r="47029" spans="16:26" x14ac:dyDescent="0.25">
      <c r="P47029" s="122"/>
      <c r="R47029" s="122"/>
      <c r="T47029" s="122"/>
      <c r="V47029" s="122"/>
      <c r="X47029" s="122"/>
      <c r="Z47029" s="122"/>
    </row>
    <row r="47030" spans="16:26" x14ac:dyDescent="0.25">
      <c r="P47030" s="118"/>
      <c r="R47030" s="118"/>
      <c r="T47030" s="118"/>
      <c r="V47030" s="118"/>
      <c r="X47030" s="118"/>
      <c r="Z47030" s="118"/>
    </row>
    <row r="47031" spans="16:26" x14ac:dyDescent="0.25">
      <c r="P47031" s="119"/>
      <c r="R47031" s="119"/>
      <c r="T47031" s="119"/>
      <c r="V47031" s="119"/>
      <c r="X47031" s="119"/>
      <c r="Z47031" s="119"/>
    </row>
    <row r="47032" spans="16:26" x14ac:dyDescent="0.25">
      <c r="P47032" s="119"/>
      <c r="R47032" s="119"/>
      <c r="T47032" s="119"/>
      <c r="V47032" s="119"/>
      <c r="X47032" s="119"/>
      <c r="Z47032" s="119"/>
    </row>
    <row r="47033" spans="16:26" x14ac:dyDescent="0.25">
      <c r="P47033" s="120"/>
      <c r="R47033" s="120"/>
      <c r="T47033" s="120"/>
      <c r="V47033" s="120"/>
      <c r="X47033" s="120"/>
      <c r="Z47033" s="120"/>
    </row>
    <row r="47034" spans="16:26" x14ac:dyDescent="0.25">
      <c r="P47034" s="119"/>
      <c r="R47034" s="119"/>
      <c r="T47034" s="119"/>
      <c r="V47034" s="119"/>
      <c r="X47034" s="119"/>
      <c r="Z47034" s="119"/>
    </row>
    <row r="47035" spans="16:26" x14ac:dyDescent="0.25">
      <c r="P47035" s="119"/>
      <c r="R47035" s="119"/>
      <c r="T47035" s="119"/>
      <c r="V47035" s="119"/>
      <c r="X47035" s="119"/>
      <c r="Z47035" s="119"/>
    </row>
    <row r="47036" spans="16:26" x14ac:dyDescent="0.25">
      <c r="P47036" s="120"/>
      <c r="R47036" s="120"/>
      <c r="T47036" s="120"/>
      <c r="V47036" s="120"/>
      <c r="X47036" s="120"/>
      <c r="Z47036" s="120"/>
    </row>
    <row r="47037" spans="16:26" x14ac:dyDescent="0.25">
      <c r="P47037" s="119"/>
      <c r="R47037" s="119"/>
      <c r="T47037" s="119"/>
      <c r="V47037" s="119"/>
      <c r="X47037" s="119"/>
      <c r="Z47037" s="119"/>
    </row>
    <row r="47038" spans="16:26" x14ac:dyDescent="0.25">
      <c r="P47038" s="120"/>
      <c r="R47038" s="120"/>
      <c r="T47038" s="120"/>
      <c r="V47038" s="120"/>
      <c r="X47038" s="120"/>
      <c r="Z47038" s="120"/>
    </row>
    <row r="47039" spans="16:26" x14ac:dyDescent="0.25">
      <c r="P47039" s="119"/>
      <c r="R47039" s="119"/>
      <c r="T47039" s="119"/>
      <c r="V47039" s="119"/>
      <c r="X47039" s="119"/>
      <c r="Z47039" s="119"/>
    </row>
    <row r="47040" spans="16:26" x14ac:dyDescent="0.25">
      <c r="P47040" s="119"/>
      <c r="R47040" s="119"/>
      <c r="T47040" s="119"/>
      <c r="V47040" s="119"/>
      <c r="X47040" s="119"/>
      <c r="Z47040" s="119"/>
    </row>
    <row r="47041" spans="16:26" x14ac:dyDescent="0.25">
      <c r="P47041" s="119"/>
      <c r="R47041" s="119"/>
      <c r="T47041" s="119"/>
      <c r="V47041" s="119"/>
      <c r="X47041" s="119"/>
      <c r="Z47041" s="119"/>
    </row>
    <row r="47042" spans="16:26" x14ac:dyDescent="0.25">
      <c r="P47042" s="121"/>
      <c r="R47042" s="121"/>
      <c r="T47042" s="121"/>
      <c r="V47042" s="121"/>
      <c r="X47042" s="121"/>
      <c r="Z47042" s="121"/>
    </row>
    <row r="47043" spans="16:26" x14ac:dyDescent="0.25">
      <c r="P47043" s="121"/>
      <c r="R47043" s="121"/>
      <c r="T47043" s="121"/>
      <c r="V47043" s="121"/>
      <c r="X47043" s="121"/>
      <c r="Z47043" s="121"/>
    </row>
    <row r="47044" spans="16:26" x14ac:dyDescent="0.25">
      <c r="P47044" s="121"/>
      <c r="R47044" s="121"/>
      <c r="T47044" s="121"/>
      <c r="V47044" s="121"/>
      <c r="X47044" s="121"/>
      <c r="Z47044" s="121"/>
    </row>
    <row r="47045" spans="16:26" x14ac:dyDescent="0.25">
      <c r="P47045" s="121"/>
      <c r="R47045" s="121"/>
      <c r="T47045" s="121"/>
      <c r="V47045" s="121"/>
      <c r="X47045" s="121"/>
      <c r="Z47045" s="121"/>
    </row>
    <row r="47046" spans="16:26" x14ac:dyDescent="0.25">
      <c r="P47046" s="122"/>
      <c r="R47046" s="122"/>
      <c r="T47046" s="122"/>
      <c r="V47046" s="122"/>
      <c r="X47046" s="122"/>
      <c r="Z47046" s="122"/>
    </row>
    <row r="47047" spans="16:26" x14ac:dyDescent="0.25">
      <c r="P47047" s="118"/>
      <c r="R47047" s="118"/>
      <c r="T47047" s="118"/>
      <c r="V47047" s="118"/>
      <c r="X47047" s="118"/>
      <c r="Z47047" s="118"/>
    </row>
    <row r="47048" spans="16:26" x14ac:dyDescent="0.25">
      <c r="P47048" s="119"/>
      <c r="R47048" s="119"/>
      <c r="T47048" s="119"/>
      <c r="V47048" s="119"/>
      <c r="X47048" s="119"/>
      <c r="Z47048" s="119"/>
    </row>
    <row r="47049" spans="16:26" x14ac:dyDescent="0.25">
      <c r="P47049" s="119"/>
      <c r="R47049" s="119"/>
      <c r="T47049" s="119"/>
      <c r="V47049" s="119"/>
      <c r="X47049" s="119"/>
      <c r="Z47049" s="119"/>
    </row>
    <row r="47050" spans="16:26" x14ac:dyDescent="0.25">
      <c r="P47050" s="120"/>
      <c r="R47050" s="120"/>
      <c r="T47050" s="120"/>
      <c r="V47050" s="120"/>
      <c r="X47050" s="120"/>
      <c r="Z47050" s="120"/>
    </row>
    <row r="47051" spans="16:26" x14ac:dyDescent="0.25">
      <c r="P47051" s="119"/>
      <c r="R47051" s="119"/>
      <c r="T47051" s="119"/>
      <c r="V47051" s="119"/>
      <c r="X47051" s="119"/>
      <c r="Z47051" s="119"/>
    </row>
    <row r="47052" spans="16:26" x14ac:dyDescent="0.25">
      <c r="P47052" s="119"/>
      <c r="R47052" s="119"/>
      <c r="T47052" s="119"/>
      <c r="V47052" s="119"/>
      <c r="X47052" s="119"/>
      <c r="Z47052" s="119"/>
    </row>
    <row r="47053" spans="16:26" x14ac:dyDescent="0.25">
      <c r="P47053" s="120"/>
      <c r="R47053" s="120"/>
      <c r="T47053" s="120"/>
      <c r="V47053" s="120"/>
      <c r="X47053" s="120"/>
      <c r="Z47053" s="120"/>
    </row>
    <row r="47054" spans="16:26" x14ac:dyDescent="0.25">
      <c r="P47054" s="119"/>
      <c r="R47054" s="119"/>
      <c r="T47054" s="119"/>
      <c r="V47054" s="119"/>
      <c r="X47054" s="119"/>
      <c r="Z47054" s="119"/>
    </row>
    <row r="47055" spans="16:26" x14ac:dyDescent="0.25">
      <c r="P47055" s="120"/>
      <c r="R47055" s="120"/>
      <c r="T47055" s="120"/>
      <c r="V47055" s="120"/>
      <c r="X47055" s="120"/>
      <c r="Z47055" s="120"/>
    </row>
    <row r="47056" spans="16:26" x14ac:dyDescent="0.25">
      <c r="P47056" s="119"/>
      <c r="R47056" s="119"/>
      <c r="T47056" s="119"/>
      <c r="V47056" s="119"/>
      <c r="X47056" s="119"/>
      <c r="Z47056" s="119"/>
    </row>
    <row r="47057" spans="16:26" x14ac:dyDescent="0.25">
      <c r="P47057" s="119"/>
      <c r="R47057" s="119"/>
      <c r="T47057" s="119"/>
      <c r="V47057" s="119"/>
      <c r="X47057" s="119"/>
      <c r="Z47057" s="119"/>
    </row>
    <row r="47058" spans="16:26" x14ac:dyDescent="0.25">
      <c r="P47058" s="119"/>
      <c r="R47058" s="119"/>
      <c r="T47058" s="119"/>
      <c r="V47058" s="119"/>
      <c r="X47058" s="119"/>
      <c r="Z47058" s="119"/>
    </row>
    <row r="47059" spans="16:26" x14ac:dyDescent="0.25">
      <c r="P47059" s="121"/>
      <c r="R47059" s="121"/>
      <c r="T47059" s="121"/>
      <c r="V47059" s="121"/>
      <c r="X47059" s="121"/>
      <c r="Z47059" s="121"/>
    </row>
    <row r="47060" spans="16:26" x14ac:dyDescent="0.25">
      <c r="P47060" s="121"/>
      <c r="R47060" s="121"/>
      <c r="T47060" s="121"/>
      <c r="V47060" s="121"/>
      <c r="X47060" s="121"/>
      <c r="Z47060" s="121"/>
    </row>
    <row r="47061" spans="16:26" x14ac:dyDescent="0.25">
      <c r="P47061" s="121"/>
      <c r="R47061" s="121"/>
      <c r="T47061" s="121"/>
      <c r="V47061" s="121"/>
      <c r="X47061" s="121"/>
      <c r="Z47061" s="121"/>
    </row>
    <row r="47062" spans="16:26" x14ac:dyDescent="0.25">
      <c r="P47062" s="121"/>
      <c r="R47062" s="121"/>
      <c r="T47062" s="121"/>
      <c r="V47062" s="121"/>
      <c r="X47062" s="121"/>
      <c r="Z47062" s="121"/>
    </row>
    <row r="47063" spans="16:26" x14ac:dyDescent="0.25">
      <c r="P47063" s="122"/>
      <c r="R47063" s="122"/>
      <c r="T47063" s="122"/>
      <c r="V47063" s="122"/>
      <c r="X47063" s="122"/>
      <c r="Z47063" s="122"/>
    </row>
    <row r="47064" spans="16:26" x14ac:dyDescent="0.25">
      <c r="P47064" s="118"/>
      <c r="R47064" s="118"/>
      <c r="T47064" s="118"/>
      <c r="V47064" s="118"/>
      <c r="X47064" s="118"/>
      <c r="Z47064" s="118"/>
    </row>
    <row r="47065" spans="16:26" x14ac:dyDescent="0.25">
      <c r="P47065" s="119"/>
      <c r="R47065" s="119"/>
      <c r="T47065" s="119"/>
      <c r="V47065" s="119"/>
      <c r="X47065" s="119"/>
      <c r="Z47065" s="119"/>
    </row>
    <row r="47066" spans="16:26" x14ac:dyDescent="0.25">
      <c r="P47066" s="119"/>
      <c r="R47066" s="119"/>
      <c r="T47066" s="119"/>
      <c r="V47066" s="119"/>
      <c r="X47066" s="119"/>
      <c r="Z47066" s="119"/>
    </row>
    <row r="47067" spans="16:26" x14ac:dyDescent="0.25">
      <c r="P47067" s="120"/>
      <c r="R47067" s="120"/>
      <c r="T47067" s="120"/>
      <c r="V47067" s="120"/>
      <c r="X47067" s="120"/>
      <c r="Z47067" s="120"/>
    </row>
    <row r="47068" spans="16:26" x14ac:dyDescent="0.25">
      <c r="P47068" s="119"/>
      <c r="R47068" s="119"/>
      <c r="T47068" s="119"/>
      <c r="V47068" s="119"/>
      <c r="X47068" s="119"/>
      <c r="Z47068" s="119"/>
    </row>
    <row r="47069" spans="16:26" x14ac:dyDescent="0.25">
      <c r="P47069" s="119"/>
      <c r="R47069" s="119"/>
      <c r="T47069" s="119"/>
      <c r="V47069" s="119"/>
      <c r="X47069" s="119"/>
      <c r="Z47069" s="119"/>
    </row>
    <row r="47070" spans="16:26" x14ac:dyDescent="0.25">
      <c r="P47070" s="120"/>
      <c r="R47070" s="120"/>
      <c r="T47070" s="120"/>
      <c r="V47070" s="120"/>
      <c r="X47070" s="120"/>
      <c r="Z47070" s="120"/>
    </row>
    <row r="47071" spans="16:26" x14ac:dyDescent="0.25">
      <c r="P47071" s="119"/>
      <c r="R47071" s="119"/>
      <c r="T47071" s="119"/>
      <c r="V47071" s="119"/>
      <c r="X47071" s="119"/>
      <c r="Z47071" s="119"/>
    </row>
    <row r="47072" spans="16:26" x14ac:dyDescent="0.25">
      <c r="P47072" s="120"/>
      <c r="R47072" s="120"/>
      <c r="T47072" s="120"/>
      <c r="V47072" s="120"/>
      <c r="X47072" s="120"/>
      <c r="Z47072" s="120"/>
    </row>
    <row r="47073" spans="16:26" x14ac:dyDescent="0.25">
      <c r="P47073" s="119"/>
      <c r="R47073" s="119"/>
      <c r="T47073" s="119"/>
      <c r="V47073" s="119"/>
      <c r="X47073" s="119"/>
      <c r="Z47073" s="119"/>
    </row>
    <row r="47074" spans="16:26" x14ac:dyDescent="0.25">
      <c r="P47074" s="119"/>
      <c r="R47074" s="119"/>
      <c r="T47074" s="119"/>
      <c r="V47074" s="119"/>
      <c r="X47074" s="119"/>
      <c r="Z47074" s="119"/>
    </row>
    <row r="47075" spans="16:26" x14ac:dyDescent="0.25">
      <c r="P47075" s="119"/>
      <c r="R47075" s="119"/>
      <c r="T47075" s="119"/>
      <c r="V47075" s="119"/>
      <c r="X47075" s="119"/>
      <c r="Z47075" s="119"/>
    </row>
    <row r="47076" spans="16:26" x14ac:dyDescent="0.25">
      <c r="P47076" s="121"/>
      <c r="R47076" s="121"/>
      <c r="T47076" s="121"/>
      <c r="V47076" s="121"/>
      <c r="X47076" s="121"/>
      <c r="Z47076" s="121"/>
    </row>
    <row r="47077" spans="16:26" x14ac:dyDescent="0.25">
      <c r="P47077" s="121"/>
      <c r="R47077" s="121"/>
      <c r="T47077" s="121"/>
      <c r="V47077" s="121"/>
      <c r="X47077" s="121"/>
      <c r="Z47077" s="121"/>
    </row>
    <row r="47078" spans="16:26" x14ac:dyDescent="0.25">
      <c r="P47078" s="121"/>
      <c r="R47078" s="121"/>
      <c r="T47078" s="121"/>
      <c r="V47078" s="121"/>
      <c r="X47078" s="121"/>
      <c r="Z47078" s="121"/>
    </row>
    <row r="47079" spans="16:26" x14ac:dyDescent="0.25">
      <c r="P47079" s="121"/>
      <c r="R47079" s="121"/>
      <c r="T47079" s="121"/>
      <c r="V47079" s="121"/>
      <c r="X47079" s="121"/>
      <c r="Z47079" s="121"/>
    </row>
    <row r="47080" spans="16:26" x14ac:dyDescent="0.25">
      <c r="P47080" s="122"/>
      <c r="R47080" s="122"/>
      <c r="T47080" s="122"/>
      <c r="V47080" s="122"/>
      <c r="X47080" s="122"/>
      <c r="Z47080" s="122"/>
    </row>
    <row r="47081" spans="16:26" x14ac:dyDescent="0.25">
      <c r="P47081" s="118"/>
      <c r="R47081" s="118"/>
      <c r="T47081" s="118"/>
      <c r="V47081" s="118"/>
      <c r="X47081" s="118"/>
      <c r="Z47081" s="118"/>
    </row>
    <row r="47082" spans="16:26" x14ac:dyDescent="0.25">
      <c r="P47082" s="119"/>
      <c r="R47082" s="119"/>
      <c r="T47082" s="119"/>
      <c r="V47082" s="119"/>
      <c r="X47082" s="119"/>
      <c r="Z47082" s="119"/>
    </row>
    <row r="47083" spans="16:26" x14ac:dyDescent="0.25">
      <c r="P47083" s="119"/>
      <c r="R47083" s="119"/>
      <c r="T47083" s="119"/>
      <c r="V47083" s="119"/>
      <c r="X47083" s="119"/>
      <c r="Z47083" s="119"/>
    </row>
    <row r="47084" spans="16:26" x14ac:dyDescent="0.25">
      <c r="P47084" s="120"/>
      <c r="R47084" s="120"/>
      <c r="T47084" s="120"/>
      <c r="V47084" s="120"/>
      <c r="X47084" s="120"/>
      <c r="Z47084" s="120"/>
    </row>
    <row r="47085" spans="16:26" x14ac:dyDescent="0.25">
      <c r="P47085" s="119"/>
      <c r="R47085" s="119"/>
      <c r="T47085" s="119"/>
      <c r="V47085" s="119"/>
      <c r="X47085" s="119"/>
      <c r="Z47085" s="119"/>
    </row>
    <row r="47086" spans="16:26" x14ac:dyDescent="0.25">
      <c r="P47086" s="119"/>
      <c r="R47086" s="119"/>
      <c r="T47086" s="119"/>
      <c r="V47086" s="119"/>
      <c r="X47086" s="119"/>
      <c r="Z47086" s="119"/>
    </row>
    <row r="47087" spans="16:26" x14ac:dyDescent="0.25">
      <c r="P47087" s="120"/>
      <c r="R47087" s="120"/>
      <c r="T47087" s="120"/>
      <c r="V47087" s="120"/>
      <c r="X47087" s="120"/>
      <c r="Z47087" s="120"/>
    </row>
    <row r="47088" spans="16:26" x14ac:dyDescent="0.25">
      <c r="P47088" s="119"/>
      <c r="R47088" s="119"/>
      <c r="T47088" s="119"/>
      <c r="V47088" s="119"/>
      <c r="X47088" s="119"/>
      <c r="Z47088" s="119"/>
    </row>
    <row r="47089" spans="16:26" x14ac:dyDescent="0.25">
      <c r="P47089" s="120"/>
      <c r="R47089" s="120"/>
      <c r="T47089" s="120"/>
      <c r="V47089" s="120"/>
      <c r="X47089" s="120"/>
      <c r="Z47089" s="120"/>
    </row>
    <row r="47090" spans="16:26" x14ac:dyDescent="0.25">
      <c r="P47090" s="119"/>
      <c r="R47090" s="119"/>
      <c r="T47090" s="119"/>
      <c r="V47090" s="119"/>
      <c r="X47090" s="119"/>
      <c r="Z47090" s="119"/>
    </row>
    <row r="47091" spans="16:26" x14ac:dyDescent="0.25">
      <c r="P47091" s="119"/>
      <c r="R47091" s="119"/>
      <c r="T47091" s="119"/>
      <c r="V47091" s="119"/>
      <c r="X47091" s="119"/>
      <c r="Z47091" s="119"/>
    </row>
    <row r="47092" spans="16:26" x14ac:dyDescent="0.25">
      <c r="P47092" s="119"/>
      <c r="R47092" s="119"/>
      <c r="T47092" s="119"/>
      <c r="V47092" s="119"/>
      <c r="X47092" s="119"/>
      <c r="Z47092" s="119"/>
    </row>
    <row r="47093" spans="16:26" x14ac:dyDescent="0.25">
      <c r="P47093" s="121"/>
      <c r="R47093" s="121"/>
      <c r="T47093" s="121"/>
      <c r="V47093" s="121"/>
      <c r="X47093" s="121"/>
      <c r="Z47093" s="121"/>
    </row>
    <row r="47094" spans="16:26" x14ac:dyDescent="0.25">
      <c r="P47094" s="121"/>
      <c r="R47094" s="121"/>
      <c r="T47094" s="121"/>
      <c r="V47094" s="121"/>
      <c r="X47094" s="121"/>
      <c r="Z47094" s="121"/>
    </row>
    <row r="47095" spans="16:26" x14ac:dyDescent="0.25">
      <c r="P47095" s="121"/>
      <c r="R47095" s="121"/>
      <c r="T47095" s="121"/>
      <c r="V47095" s="121"/>
      <c r="X47095" s="121"/>
      <c r="Z47095" s="121"/>
    </row>
    <row r="47096" spans="16:26" x14ac:dyDescent="0.25">
      <c r="P47096" s="121"/>
      <c r="R47096" s="121"/>
      <c r="T47096" s="121"/>
      <c r="V47096" s="121"/>
      <c r="X47096" s="121"/>
      <c r="Z47096" s="121"/>
    </row>
    <row r="47097" spans="16:26" x14ac:dyDescent="0.25">
      <c r="P47097" s="122"/>
      <c r="R47097" s="122"/>
      <c r="T47097" s="122"/>
      <c r="V47097" s="122"/>
      <c r="X47097" s="122"/>
      <c r="Z47097" s="122"/>
    </row>
    <row r="47098" spans="16:26" x14ac:dyDescent="0.25">
      <c r="P47098" s="118"/>
      <c r="R47098" s="118"/>
      <c r="T47098" s="118"/>
      <c r="V47098" s="118"/>
      <c r="X47098" s="118"/>
      <c r="Z47098" s="118"/>
    </row>
    <row r="47099" spans="16:26" x14ac:dyDescent="0.25">
      <c r="P47099" s="119"/>
      <c r="R47099" s="119"/>
      <c r="T47099" s="119"/>
      <c r="V47099" s="119"/>
      <c r="X47099" s="119"/>
      <c r="Z47099" s="119"/>
    </row>
    <row r="47100" spans="16:26" x14ac:dyDescent="0.25">
      <c r="P47100" s="119"/>
      <c r="R47100" s="119"/>
      <c r="T47100" s="119"/>
      <c r="V47100" s="119"/>
      <c r="X47100" s="119"/>
      <c r="Z47100" s="119"/>
    </row>
    <row r="47101" spans="16:26" x14ac:dyDescent="0.25">
      <c r="P47101" s="120"/>
      <c r="R47101" s="120"/>
      <c r="T47101" s="120"/>
      <c r="V47101" s="120"/>
      <c r="X47101" s="120"/>
      <c r="Z47101" s="120"/>
    </row>
    <row r="47102" spans="16:26" x14ac:dyDescent="0.25">
      <c r="P47102" s="119"/>
      <c r="R47102" s="119"/>
      <c r="T47102" s="119"/>
      <c r="V47102" s="119"/>
      <c r="X47102" s="119"/>
      <c r="Z47102" s="119"/>
    </row>
    <row r="47103" spans="16:26" x14ac:dyDescent="0.25">
      <c r="P47103" s="119"/>
      <c r="R47103" s="119"/>
      <c r="T47103" s="119"/>
      <c r="V47103" s="119"/>
      <c r="X47103" s="119"/>
      <c r="Z47103" s="119"/>
    </row>
    <row r="47104" spans="16:26" x14ac:dyDescent="0.25">
      <c r="P47104" s="120"/>
      <c r="R47104" s="120"/>
      <c r="T47104" s="120"/>
      <c r="V47104" s="120"/>
      <c r="X47104" s="120"/>
      <c r="Z47104" s="120"/>
    </row>
    <row r="47105" spans="16:26" x14ac:dyDescent="0.25">
      <c r="P47105" s="119"/>
      <c r="R47105" s="119"/>
      <c r="T47105" s="119"/>
      <c r="V47105" s="119"/>
      <c r="X47105" s="119"/>
      <c r="Z47105" s="119"/>
    </row>
    <row r="47106" spans="16:26" x14ac:dyDescent="0.25">
      <c r="P47106" s="120"/>
      <c r="R47106" s="120"/>
      <c r="T47106" s="120"/>
      <c r="V47106" s="120"/>
      <c r="X47106" s="120"/>
      <c r="Z47106" s="120"/>
    </row>
    <row r="47107" spans="16:26" x14ac:dyDescent="0.25">
      <c r="P47107" s="119"/>
      <c r="R47107" s="119"/>
      <c r="T47107" s="119"/>
      <c r="V47107" s="119"/>
      <c r="X47107" s="119"/>
      <c r="Z47107" s="119"/>
    </row>
    <row r="47108" spans="16:26" x14ac:dyDescent="0.25">
      <c r="P47108" s="119"/>
      <c r="R47108" s="119"/>
      <c r="T47108" s="119"/>
      <c r="V47108" s="119"/>
      <c r="X47108" s="119"/>
      <c r="Z47108" s="119"/>
    </row>
    <row r="47109" spans="16:26" x14ac:dyDescent="0.25">
      <c r="P47109" s="119"/>
      <c r="R47109" s="119"/>
      <c r="T47109" s="119"/>
      <c r="V47109" s="119"/>
      <c r="X47109" s="119"/>
      <c r="Z47109" s="119"/>
    </row>
    <row r="47110" spans="16:26" x14ac:dyDescent="0.25">
      <c r="P47110" s="121"/>
      <c r="R47110" s="121"/>
      <c r="T47110" s="121"/>
      <c r="V47110" s="121"/>
      <c r="X47110" s="121"/>
      <c r="Z47110" s="121"/>
    </row>
    <row r="47111" spans="16:26" x14ac:dyDescent="0.25">
      <c r="P47111" s="121"/>
      <c r="R47111" s="121"/>
      <c r="T47111" s="121"/>
      <c r="V47111" s="121"/>
      <c r="X47111" s="121"/>
      <c r="Z47111" s="121"/>
    </row>
    <row r="47112" spans="16:26" x14ac:dyDescent="0.25">
      <c r="P47112" s="121"/>
      <c r="R47112" s="121"/>
      <c r="T47112" s="121"/>
      <c r="V47112" s="121"/>
      <c r="X47112" s="121"/>
      <c r="Z47112" s="121"/>
    </row>
    <row r="47113" spans="16:26" x14ac:dyDescent="0.25">
      <c r="P47113" s="121"/>
      <c r="R47113" s="121"/>
      <c r="T47113" s="121"/>
      <c r="V47113" s="121"/>
      <c r="X47113" s="121"/>
      <c r="Z47113" s="121"/>
    </row>
    <row r="47114" spans="16:26" x14ac:dyDescent="0.25">
      <c r="P47114" s="122"/>
      <c r="R47114" s="122"/>
      <c r="T47114" s="122"/>
      <c r="V47114" s="122"/>
      <c r="X47114" s="122"/>
      <c r="Z47114" s="122"/>
    </row>
    <row r="47115" spans="16:26" x14ac:dyDescent="0.25">
      <c r="P47115" s="118"/>
      <c r="R47115" s="118"/>
      <c r="T47115" s="118"/>
      <c r="V47115" s="118"/>
      <c r="X47115" s="118"/>
      <c r="Z47115" s="118"/>
    </row>
    <row r="47116" spans="16:26" x14ac:dyDescent="0.25">
      <c r="P47116" s="119"/>
      <c r="R47116" s="119"/>
      <c r="T47116" s="119"/>
      <c r="V47116" s="119"/>
      <c r="X47116" s="119"/>
      <c r="Z47116" s="119"/>
    </row>
    <row r="47117" spans="16:26" x14ac:dyDescent="0.25">
      <c r="P47117" s="119"/>
      <c r="R47117" s="119"/>
      <c r="T47117" s="119"/>
      <c r="V47117" s="119"/>
      <c r="X47117" s="119"/>
      <c r="Z47117" s="119"/>
    </row>
    <row r="47118" spans="16:26" x14ac:dyDescent="0.25">
      <c r="P47118" s="120"/>
      <c r="R47118" s="120"/>
      <c r="T47118" s="120"/>
      <c r="V47118" s="120"/>
      <c r="X47118" s="120"/>
      <c r="Z47118" s="120"/>
    </row>
    <row r="47119" spans="16:26" x14ac:dyDescent="0.25">
      <c r="P47119" s="119"/>
      <c r="R47119" s="119"/>
      <c r="T47119" s="119"/>
      <c r="V47119" s="119"/>
      <c r="X47119" s="119"/>
      <c r="Z47119" s="119"/>
    </row>
    <row r="47120" spans="16:26" x14ac:dyDescent="0.25">
      <c r="P47120" s="119"/>
      <c r="R47120" s="119"/>
      <c r="T47120" s="119"/>
      <c r="V47120" s="119"/>
      <c r="X47120" s="119"/>
      <c r="Z47120" s="119"/>
    </row>
    <row r="47121" spans="16:26" x14ac:dyDescent="0.25">
      <c r="P47121" s="120"/>
      <c r="R47121" s="120"/>
      <c r="T47121" s="120"/>
      <c r="V47121" s="120"/>
      <c r="X47121" s="120"/>
      <c r="Z47121" s="120"/>
    </row>
    <row r="47122" spans="16:26" x14ac:dyDescent="0.25">
      <c r="P47122" s="119"/>
      <c r="R47122" s="119"/>
      <c r="T47122" s="119"/>
      <c r="V47122" s="119"/>
      <c r="X47122" s="119"/>
      <c r="Z47122" s="119"/>
    </row>
    <row r="47123" spans="16:26" x14ac:dyDescent="0.25">
      <c r="P47123" s="120"/>
      <c r="R47123" s="120"/>
      <c r="T47123" s="120"/>
      <c r="V47123" s="120"/>
      <c r="X47123" s="120"/>
      <c r="Z47123" s="120"/>
    </row>
    <row r="47124" spans="16:26" x14ac:dyDescent="0.25">
      <c r="P47124" s="119"/>
      <c r="R47124" s="119"/>
      <c r="T47124" s="119"/>
      <c r="V47124" s="119"/>
      <c r="X47124" s="119"/>
      <c r="Z47124" s="119"/>
    </row>
    <row r="47125" spans="16:26" x14ac:dyDescent="0.25">
      <c r="P47125" s="119"/>
      <c r="R47125" s="119"/>
      <c r="T47125" s="119"/>
      <c r="V47125" s="119"/>
      <c r="X47125" s="119"/>
      <c r="Z47125" s="119"/>
    </row>
    <row r="47126" spans="16:26" x14ac:dyDescent="0.25">
      <c r="P47126" s="119"/>
      <c r="R47126" s="119"/>
      <c r="T47126" s="119"/>
      <c r="V47126" s="119"/>
      <c r="X47126" s="119"/>
      <c r="Z47126" s="119"/>
    </row>
    <row r="47127" spans="16:26" x14ac:dyDescent="0.25">
      <c r="P47127" s="121"/>
      <c r="R47127" s="121"/>
      <c r="T47127" s="121"/>
      <c r="V47127" s="121"/>
      <c r="X47127" s="121"/>
      <c r="Z47127" s="121"/>
    </row>
    <row r="47128" spans="16:26" x14ac:dyDescent="0.25">
      <c r="P47128" s="121"/>
      <c r="R47128" s="121"/>
      <c r="T47128" s="121"/>
      <c r="V47128" s="121"/>
      <c r="X47128" s="121"/>
      <c r="Z47128" s="121"/>
    </row>
    <row r="47129" spans="16:26" x14ac:dyDescent="0.25">
      <c r="P47129" s="121"/>
      <c r="R47129" s="121"/>
      <c r="T47129" s="121"/>
      <c r="V47129" s="121"/>
      <c r="X47129" s="121"/>
      <c r="Z47129" s="121"/>
    </row>
    <row r="47130" spans="16:26" x14ac:dyDescent="0.25">
      <c r="P47130" s="121"/>
      <c r="R47130" s="121"/>
      <c r="T47130" s="121"/>
      <c r="V47130" s="121"/>
      <c r="X47130" s="121"/>
      <c r="Z47130" s="121"/>
    </row>
    <row r="47131" spans="16:26" x14ac:dyDescent="0.25">
      <c r="P47131" s="122"/>
      <c r="R47131" s="122"/>
      <c r="T47131" s="122"/>
      <c r="V47131" s="122"/>
      <c r="X47131" s="122"/>
      <c r="Z47131" s="122"/>
    </row>
    <row r="47132" spans="16:26" x14ac:dyDescent="0.25">
      <c r="P47132" s="118"/>
      <c r="R47132" s="118"/>
      <c r="T47132" s="118"/>
      <c r="V47132" s="118"/>
      <c r="X47132" s="118"/>
      <c r="Z47132" s="118"/>
    </row>
    <row r="47133" spans="16:26" x14ac:dyDescent="0.25">
      <c r="P47133" s="119"/>
      <c r="R47133" s="119"/>
      <c r="T47133" s="119"/>
      <c r="V47133" s="119"/>
      <c r="X47133" s="119"/>
      <c r="Z47133" s="119"/>
    </row>
    <row r="47134" spans="16:26" x14ac:dyDescent="0.25">
      <c r="P47134" s="119"/>
      <c r="R47134" s="119"/>
      <c r="T47134" s="119"/>
      <c r="V47134" s="119"/>
      <c r="X47134" s="119"/>
      <c r="Z47134" s="119"/>
    </row>
    <row r="47135" spans="16:26" x14ac:dyDescent="0.25">
      <c r="P47135" s="120"/>
      <c r="R47135" s="120"/>
      <c r="T47135" s="120"/>
      <c r="V47135" s="120"/>
      <c r="X47135" s="120"/>
      <c r="Z47135" s="120"/>
    </row>
    <row r="47136" spans="16:26" x14ac:dyDescent="0.25">
      <c r="P47136" s="119"/>
      <c r="R47136" s="119"/>
      <c r="T47136" s="119"/>
      <c r="V47136" s="119"/>
      <c r="X47136" s="119"/>
      <c r="Z47136" s="119"/>
    </row>
    <row r="47137" spans="16:26" x14ac:dyDescent="0.25">
      <c r="P47137" s="119"/>
      <c r="R47137" s="119"/>
      <c r="T47137" s="119"/>
      <c r="V47137" s="119"/>
      <c r="X47137" s="119"/>
      <c r="Z47137" s="119"/>
    </row>
    <row r="47138" spans="16:26" x14ac:dyDescent="0.25">
      <c r="P47138" s="120"/>
      <c r="R47138" s="120"/>
      <c r="T47138" s="120"/>
      <c r="V47138" s="120"/>
      <c r="X47138" s="120"/>
      <c r="Z47138" s="120"/>
    </row>
    <row r="47139" spans="16:26" x14ac:dyDescent="0.25">
      <c r="P47139" s="119"/>
      <c r="R47139" s="119"/>
      <c r="T47139" s="119"/>
      <c r="V47139" s="119"/>
      <c r="X47139" s="119"/>
      <c r="Z47139" s="119"/>
    </row>
    <row r="47140" spans="16:26" x14ac:dyDescent="0.25">
      <c r="P47140" s="120"/>
      <c r="R47140" s="120"/>
      <c r="T47140" s="120"/>
      <c r="V47140" s="120"/>
      <c r="X47140" s="120"/>
      <c r="Z47140" s="120"/>
    </row>
    <row r="47141" spans="16:26" x14ac:dyDescent="0.25">
      <c r="P47141" s="119"/>
      <c r="R47141" s="119"/>
      <c r="T47141" s="119"/>
      <c r="V47141" s="119"/>
      <c r="X47141" s="119"/>
      <c r="Z47141" s="119"/>
    </row>
    <row r="47142" spans="16:26" x14ac:dyDescent="0.25">
      <c r="P47142" s="119"/>
      <c r="R47142" s="119"/>
      <c r="T47142" s="119"/>
      <c r="V47142" s="119"/>
      <c r="X47142" s="119"/>
      <c r="Z47142" s="119"/>
    </row>
    <row r="47143" spans="16:26" x14ac:dyDescent="0.25">
      <c r="P47143" s="119"/>
      <c r="R47143" s="119"/>
      <c r="T47143" s="119"/>
      <c r="V47143" s="119"/>
      <c r="X47143" s="119"/>
      <c r="Z47143" s="119"/>
    </row>
    <row r="47144" spans="16:26" x14ac:dyDescent="0.25">
      <c r="P47144" s="121"/>
      <c r="R47144" s="121"/>
      <c r="T47144" s="121"/>
      <c r="V47144" s="121"/>
      <c r="X47144" s="121"/>
      <c r="Z47144" s="121"/>
    </row>
    <row r="47145" spans="16:26" x14ac:dyDescent="0.25">
      <c r="P47145" s="121"/>
      <c r="R47145" s="121"/>
      <c r="T47145" s="121"/>
      <c r="V47145" s="121"/>
      <c r="X47145" s="121"/>
      <c r="Z47145" s="121"/>
    </row>
    <row r="47146" spans="16:26" x14ac:dyDescent="0.25">
      <c r="P47146" s="121"/>
      <c r="R47146" s="121"/>
      <c r="T47146" s="121"/>
      <c r="V47146" s="121"/>
      <c r="X47146" s="121"/>
      <c r="Z47146" s="121"/>
    </row>
    <row r="47147" spans="16:26" x14ac:dyDescent="0.25">
      <c r="P47147" s="121"/>
      <c r="R47147" s="121"/>
      <c r="T47147" s="121"/>
      <c r="V47147" s="121"/>
      <c r="X47147" s="121"/>
      <c r="Z47147" s="121"/>
    </row>
    <row r="47148" spans="16:26" x14ac:dyDescent="0.25">
      <c r="P47148" s="122"/>
      <c r="R47148" s="122"/>
      <c r="T47148" s="122"/>
      <c r="V47148" s="122"/>
      <c r="X47148" s="122"/>
      <c r="Z47148" s="122"/>
    </row>
    <row r="47149" spans="16:26" x14ac:dyDescent="0.25">
      <c r="P47149" s="118"/>
      <c r="R47149" s="118"/>
      <c r="T47149" s="118"/>
      <c r="V47149" s="118"/>
      <c r="X47149" s="118"/>
      <c r="Z47149" s="118"/>
    </row>
    <row r="47150" spans="16:26" x14ac:dyDescent="0.25">
      <c r="P47150" s="119"/>
      <c r="R47150" s="119"/>
      <c r="T47150" s="119"/>
      <c r="V47150" s="119"/>
      <c r="X47150" s="119"/>
      <c r="Z47150" s="119"/>
    </row>
    <row r="47151" spans="16:26" x14ac:dyDescent="0.25">
      <c r="P47151" s="119"/>
      <c r="R47151" s="119"/>
      <c r="T47151" s="119"/>
      <c r="V47151" s="119"/>
      <c r="X47151" s="119"/>
      <c r="Z47151" s="119"/>
    </row>
    <row r="47152" spans="16:26" x14ac:dyDescent="0.25">
      <c r="P47152" s="120"/>
      <c r="R47152" s="120"/>
      <c r="T47152" s="120"/>
      <c r="V47152" s="120"/>
      <c r="X47152" s="120"/>
      <c r="Z47152" s="120"/>
    </row>
    <row r="47153" spans="16:26" x14ac:dyDescent="0.25">
      <c r="P47153" s="119"/>
      <c r="R47153" s="119"/>
      <c r="T47153" s="119"/>
      <c r="V47153" s="119"/>
      <c r="X47153" s="119"/>
      <c r="Z47153" s="119"/>
    </row>
    <row r="47154" spans="16:26" x14ac:dyDescent="0.25">
      <c r="P47154" s="119"/>
      <c r="R47154" s="119"/>
      <c r="T47154" s="119"/>
      <c r="V47154" s="119"/>
      <c r="X47154" s="119"/>
      <c r="Z47154" s="119"/>
    </row>
    <row r="47155" spans="16:26" x14ac:dyDescent="0.25">
      <c r="P47155" s="120"/>
      <c r="R47155" s="120"/>
      <c r="T47155" s="120"/>
      <c r="V47155" s="120"/>
      <c r="X47155" s="120"/>
      <c r="Z47155" s="120"/>
    </row>
    <row r="47156" spans="16:26" x14ac:dyDescent="0.25">
      <c r="P47156" s="119"/>
      <c r="R47156" s="119"/>
      <c r="T47156" s="119"/>
      <c r="V47156" s="119"/>
      <c r="X47156" s="119"/>
      <c r="Z47156" s="119"/>
    </row>
    <row r="47157" spans="16:26" x14ac:dyDescent="0.25">
      <c r="P47157" s="120"/>
      <c r="R47157" s="120"/>
      <c r="T47157" s="120"/>
      <c r="V47157" s="120"/>
      <c r="X47157" s="120"/>
      <c r="Z47157" s="120"/>
    </row>
    <row r="47158" spans="16:26" x14ac:dyDescent="0.25">
      <c r="P47158" s="119"/>
      <c r="R47158" s="119"/>
      <c r="T47158" s="119"/>
      <c r="V47158" s="119"/>
      <c r="X47158" s="119"/>
      <c r="Z47158" s="119"/>
    </row>
    <row r="47159" spans="16:26" x14ac:dyDescent="0.25">
      <c r="P47159" s="119"/>
      <c r="R47159" s="119"/>
      <c r="T47159" s="119"/>
      <c r="V47159" s="119"/>
      <c r="X47159" s="119"/>
      <c r="Z47159" s="119"/>
    </row>
    <row r="47160" spans="16:26" x14ac:dyDescent="0.25">
      <c r="P47160" s="119"/>
      <c r="R47160" s="119"/>
      <c r="T47160" s="119"/>
      <c r="V47160" s="119"/>
      <c r="X47160" s="119"/>
      <c r="Z47160" s="119"/>
    </row>
    <row r="47161" spans="16:26" x14ac:dyDescent="0.25">
      <c r="P47161" s="121"/>
      <c r="R47161" s="121"/>
      <c r="T47161" s="121"/>
      <c r="V47161" s="121"/>
      <c r="X47161" s="121"/>
      <c r="Z47161" s="121"/>
    </row>
    <row r="47162" spans="16:26" x14ac:dyDescent="0.25">
      <c r="P47162" s="121"/>
      <c r="R47162" s="121"/>
      <c r="T47162" s="121"/>
      <c r="V47162" s="121"/>
      <c r="X47162" s="121"/>
      <c r="Z47162" s="121"/>
    </row>
    <row r="47163" spans="16:26" x14ac:dyDescent="0.25">
      <c r="P47163" s="121"/>
      <c r="R47163" s="121"/>
      <c r="T47163" s="121"/>
      <c r="V47163" s="121"/>
      <c r="X47163" s="121"/>
      <c r="Z47163" s="121"/>
    </row>
    <row r="47164" spans="16:26" x14ac:dyDescent="0.25">
      <c r="P47164" s="121"/>
      <c r="R47164" s="121"/>
      <c r="T47164" s="121"/>
      <c r="V47164" s="121"/>
      <c r="X47164" s="121"/>
      <c r="Z47164" s="121"/>
    </row>
    <row r="47165" spans="16:26" x14ac:dyDescent="0.25">
      <c r="P47165" s="122"/>
      <c r="R47165" s="122"/>
      <c r="T47165" s="122"/>
      <c r="V47165" s="122"/>
      <c r="X47165" s="122"/>
      <c r="Z47165" s="122"/>
    </row>
    <row r="47166" spans="16:26" x14ac:dyDescent="0.25">
      <c r="P47166" s="118"/>
      <c r="R47166" s="118"/>
      <c r="T47166" s="118"/>
      <c r="V47166" s="118"/>
      <c r="X47166" s="118"/>
      <c r="Z47166" s="118"/>
    </row>
    <row r="47167" spans="16:26" x14ac:dyDescent="0.25">
      <c r="P47167" s="119"/>
      <c r="R47167" s="119"/>
      <c r="T47167" s="119"/>
      <c r="V47167" s="119"/>
      <c r="X47167" s="119"/>
      <c r="Z47167" s="119"/>
    </row>
    <row r="47168" spans="16:26" x14ac:dyDescent="0.25">
      <c r="P47168" s="119"/>
      <c r="R47168" s="119"/>
      <c r="T47168" s="119"/>
      <c r="V47168" s="119"/>
      <c r="X47168" s="119"/>
      <c r="Z47168" s="119"/>
    </row>
    <row r="47169" spans="16:26" x14ac:dyDescent="0.25">
      <c r="P47169" s="120"/>
      <c r="R47169" s="120"/>
      <c r="T47169" s="120"/>
      <c r="V47169" s="120"/>
      <c r="X47169" s="120"/>
      <c r="Z47169" s="120"/>
    </row>
    <row r="47170" spans="16:26" x14ac:dyDescent="0.25">
      <c r="P47170" s="119"/>
      <c r="R47170" s="119"/>
      <c r="T47170" s="119"/>
      <c r="V47170" s="119"/>
      <c r="X47170" s="119"/>
      <c r="Z47170" s="119"/>
    </row>
    <row r="47171" spans="16:26" x14ac:dyDescent="0.25">
      <c r="P47171" s="119"/>
      <c r="R47171" s="119"/>
      <c r="T47171" s="119"/>
      <c r="V47171" s="119"/>
      <c r="X47171" s="119"/>
      <c r="Z47171" s="119"/>
    </row>
    <row r="47172" spans="16:26" x14ac:dyDescent="0.25">
      <c r="P47172" s="120"/>
      <c r="R47172" s="120"/>
      <c r="T47172" s="120"/>
      <c r="V47172" s="120"/>
      <c r="X47172" s="120"/>
      <c r="Z47172" s="120"/>
    </row>
    <row r="47173" spans="16:26" x14ac:dyDescent="0.25">
      <c r="P47173" s="119"/>
      <c r="R47173" s="119"/>
      <c r="T47173" s="119"/>
      <c r="V47173" s="119"/>
      <c r="X47173" s="119"/>
      <c r="Z47173" s="119"/>
    </row>
    <row r="47174" spans="16:26" x14ac:dyDescent="0.25">
      <c r="P47174" s="120"/>
      <c r="R47174" s="120"/>
      <c r="T47174" s="120"/>
      <c r="V47174" s="120"/>
      <c r="X47174" s="120"/>
      <c r="Z47174" s="120"/>
    </row>
    <row r="47175" spans="16:26" x14ac:dyDescent="0.25">
      <c r="P47175" s="119"/>
      <c r="R47175" s="119"/>
      <c r="T47175" s="119"/>
      <c r="V47175" s="119"/>
      <c r="X47175" s="119"/>
      <c r="Z47175" s="119"/>
    </row>
    <row r="47176" spans="16:26" x14ac:dyDescent="0.25">
      <c r="P47176" s="119"/>
      <c r="R47176" s="119"/>
      <c r="T47176" s="119"/>
      <c r="V47176" s="119"/>
      <c r="X47176" s="119"/>
      <c r="Z47176" s="119"/>
    </row>
    <row r="47177" spans="16:26" x14ac:dyDescent="0.25">
      <c r="P47177" s="119"/>
      <c r="R47177" s="119"/>
      <c r="T47177" s="119"/>
      <c r="V47177" s="119"/>
      <c r="X47177" s="119"/>
      <c r="Z47177" s="119"/>
    </row>
    <row r="47178" spans="16:26" x14ac:dyDescent="0.25">
      <c r="P47178" s="121"/>
      <c r="R47178" s="121"/>
      <c r="T47178" s="121"/>
      <c r="V47178" s="121"/>
      <c r="X47178" s="121"/>
      <c r="Z47178" s="121"/>
    </row>
    <row r="47179" spans="16:26" x14ac:dyDescent="0.25">
      <c r="P47179" s="121"/>
      <c r="R47179" s="121"/>
      <c r="T47179" s="121"/>
      <c r="V47179" s="121"/>
      <c r="X47179" s="121"/>
      <c r="Z47179" s="121"/>
    </row>
    <row r="47180" spans="16:26" x14ac:dyDescent="0.25">
      <c r="P47180" s="121"/>
      <c r="R47180" s="121"/>
      <c r="T47180" s="121"/>
      <c r="V47180" s="121"/>
      <c r="X47180" s="121"/>
      <c r="Z47180" s="121"/>
    </row>
    <row r="47181" spans="16:26" x14ac:dyDescent="0.25">
      <c r="P47181" s="121"/>
      <c r="R47181" s="121"/>
      <c r="T47181" s="121"/>
      <c r="V47181" s="121"/>
      <c r="X47181" s="121"/>
      <c r="Z47181" s="121"/>
    </row>
    <row r="47182" spans="16:26" x14ac:dyDescent="0.25">
      <c r="P47182" s="122"/>
      <c r="R47182" s="122"/>
      <c r="T47182" s="122"/>
      <c r="V47182" s="122"/>
      <c r="X47182" s="122"/>
      <c r="Z47182" s="122"/>
    </row>
    <row r="47183" spans="16:26" x14ac:dyDescent="0.25">
      <c r="P47183" s="118"/>
      <c r="R47183" s="118"/>
      <c r="T47183" s="118"/>
      <c r="V47183" s="118"/>
      <c r="X47183" s="118"/>
      <c r="Z47183" s="118"/>
    </row>
    <row r="47184" spans="16:26" x14ac:dyDescent="0.25">
      <c r="P47184" s="119"/>
      <c r="R47184" s="119"/>
      <c r="T47184" s="119"/>
      <c r="V47184" s="119"/>
      <c r="X47184" s="119"/>
      <c r="Z47184" s="119"/>
    </row>
    <row r="47185" spans="16:26" x14ac:dyDescent="0.25">
      <c r="P47185" s="119"/>
      <c r="R47185" s="119"/>
      <c r="T47185" s="119"/>
      <c r="V47185" s="119"/>
      <c r="X47185" s="119"/>
      <c r="Z47185" s="119"/>
    </row>
    <row r="47186" spans="16:26" x14ac:dyDescent="0.25">
      <c r="P47186" s="120"/>
      <c r="R47186" s="120"/>
      <c r="T47186" s="120"/>
      <c r="V47186" s="120"/>
      <c r="X47186" s="120"/>
      <c r="Z47186" s="120"/>
    </row>
    <row r="47187" spans="16:26" x14ac:dyDescent="0.25">
      <c r="P47187" s="119"/>
      <c r="R47187" s="119"/>
      <c r="T47187" s="119"/>
      <c r="V47187" s="119"/>
      <c r="X47187" s="119"/>
      <c r="Z47187" s="119"/>
    </row>
    <row r="47188" spans="16:26" x14ac:dyDescent="0.25">
      <c r="P47188" s="119"/>
      <c r="R47188" s="119"/>
      <c r="T47188" s="119"/>
      <c r="V47188" s="119"/>
      <c r="X47188" s="119"/>
      <c r="Z47188" s="119"/>
    </row>
    <row r="47189" spans="16:26" x14ac:dyDescent="0.25">
      <c r="P47189" s="120"/>
      <c r="R47189" s="120"/>
      <c r="T47189" s="120"/>
      <c r="V47189" s="120"/>
      <c r="X47189" s="120"/>
      <c r="Z47189" s="120"/>
    </row>
    <row r="47190" spans="16:26" x14ac:dyDescent="0.25">
      <c r="P47190" s="119"/>
      <c r="R47190" s="119"/>
      <c r="T47190" s="119"/>
      <c r="V47190" s="119"/>
      <c r="X47190" s="119"/>
      <c r="Z47190" s="119"/>
    </row>
    <row r="47191" spans="16:26" x14ac:dyDescent="0.25">
      <c r="P47191" s="120"/>
      <c r="R47191" s="120"/>
      <c r="T47191" s="120"/>
      <c r="V47191" s="120"/>
      <c r="X47191" s="120"/>
      <c r="Z47191" s="120"/>
    </row>
    <row r="47192" spans="16:26" x14ac:dyDescent="0.25">
      <c r="P47192" s="119"/>
      <c r="R47192" s="119"/>
      <c r="T47192" s="119"/>
      <c r="V47192" s="119"/>
      <c r="X47192" s="119"/>
      <c r="Z47192" s="119"/>
    </row>
    <row r="47193" spans="16:26" x14ac:dyDescent="0.25">
      <c r="P47193" s="119"/>
      <c r="R47193" s="119"/>
      <c r="T47193" s="119"/>
      <c r="V47193" s="119"/>
      <c r="X47193" s="119"/>
      <c r="Z47193" s="119"/>
    </row>
    <row r="47194" spans="16:26" x14ac:dyDescent="0.25">
      <c r="P47194" s="119"/>
      <c r="R47194" s="119"/>
      <c r="T47194" s="119"/>
      <c r="V47194" s="119"/>
      <c r="X47194" s="119"/>
      <c r="Z47194" s="119"/>
    </row>
    <row r="47195" spans="16:26" x14ac:dyDescent="0.25">
      <c r="P47195" s="121"/>
      <c r="R47195" s="121"/>
      <c r="T47195" s="121"/>
      <c r="V47195" s="121"/>
      <c r="X47195" s="121"/>
      <c r="Z47195" s="121"/>
    </row>
    <row r="47196" spans="16:26" x14ac:dyDescent="0.25">
      <c r="P47196" s="121"/>
      <c r="R47196" s="121"/>
      <c r="T47196" s="121"/>
      <c r="V47196" s="121"/>
      <c r="X47196" s="121"/>
      <c r="Z47196" s="121"/>
    </row>
    <row r="47197" spans="16:26" x14ac:dyDescent="0.25">
      <c r="P47197" s="121"/>
      <c r="R47197" s="121"/>
      <c r="T47197" s="121"/>
      <c r="V47197" s="121"/>
      <c r="X47197" s="121"/>
      <c r="Z47197" s="121"/>
    </row>
    <row r="47198" spans="16:26" x14ac:dyDescent="0.25">
      <c r="P47198" s="121"/>
      <c r="R47198" s="121"/>
      <c r="T47198" s="121"/>
      <c r="V47198" s="121"/>
      <c r="X47198" s="121"/>
      <c r="Z47198" s="121"/>
    </row>
    <row r="47199" spans="16:26" x14ac:dyDescent="0.25">
      <c r="P47199" s="122"/>
      <c r="R47199" s="122"/>
      <c r="T47199" s="122"/>
      <c r="V47199" s="122"/>
      <c r="X47199" s="122"/>
      <c r="Z47199" s="122"/>
    </row>
    <row r="47200" spans="16:26" x14ac:dyDescent="0.25">
      <c r="P47200" s="118"/>
      <c r="R47200" s="118"/>
      <c r="T47200" s="118"/>
      <c r="V47200" s="118"/>
      <c r="X47200" s="118"/>
      <c r="Z47200" s="118"/>
    </row>
    <row r="47201" spans="16:26" x14ac:dyDescent="0.25">
      <c r="P47201" s="119"/>
      <c r="R47201" s="119"/>
      <c r="T47201" s="119"/>
      <c r="V47201" s="119"/>
      <c r="X47201" s="119"/>
      <c r="Z47201" s="119"/>
    </row>
    <row r="47202" spans="16:26" x14ac:dyDescent="0.25">
      <c r="P47202" s="119"/>
      <c r="R47202" s="119"/>
      <c r="T47202" s="119"/>
      <c r="V47202" s="119"/>
      <c r="X47202" s="119"/>
      <c r="Z47202" s="119"/>
    </row>
    <row r="47203" spans="16:26" x14ac:dyDescent="0.25">
      <c r="P47203" s="120"/>
      <c r="R47203" s="120"/>
      <c r="T47203" s="120"/>
      <c r="V47203" s="120"/>
      <c r="X47203" s="120"/>
      <c r="Z47203" s="120"/>
    </row>
    <row r="47204" spans="16:26" x14ac:dyDescent="0.25">
      <c r="P47204" s="119"/>
      <c r="R47204" s="119"/>
      <c r="T47204" s="119"/>
      <c r="V47204" s="119"/>
      <c r="X47204" s="119"/>
      <c r="Z47204" s="119"/>
    </row>
    <row r="47205" spans="16:26" x14ac:dyDescent="0.25">
      <c r="P47205" s="119"/>
      <c r="R47205" s="119"/>
      <c r="T47205" s="119"/>
      <c r="V47205" s="119"/>
      <c r="X47205" s="119"/>
      <c r="Z47205" s="119"/>
    </row>
    <row r="47206" spans="16:26" x14ac:dyDescent="0.25">
      <c r="P47206" s="120"/>
      <c r="R47206" s="120"/>
      <c r="T47206" s="120"/>
      <c r="V47206" s="120"/>
      <c r="X47206" s="120"/>
      <c r="Z47206" s="120"/>
    </row>
    <row r="47207" spans="16:26" x14ac:dyDescent="0.25">
      <c r="P47207" s="119"/>
      <c r="R47207" s="119"/>
      <c r="T47207" s="119"/>
      <c r="V47207" s="119"/>
      <c r="X47207" s="119"/>
      <c r="Z47207" s="119"/>
    </row>
    <row r="47208" spans="16:26" x14ac:dyDescent="0.25">
      <c r="P47208" s="120"/>
      <c r="R47208" s="120"/>
      <c r="T47208" s="120"/>
      <c r="V47208" s="120"/>
      <c r="X47208" s="120"/>
      <c r="Z47208" s="120"/>
    </row>
    <row r="47209" spans="16:26" x14ac:dyDescent="0.25">
      <c r="P47209" s="119"/>
      <c r="R47209" s="119"/>
      <c r="T47209" s="119"/>
      <c r="V47209" s="119"/>
      <c r="X47209" s="119"/>
      <c r="Z47209" s="119"/>
    </row>
    <row r="47210" spans="16:26" x14ac:dyDescent="0.25">
      <c r="P47210" s="119"/>
      <c r="R47210" s="119"/>
      <c r="T47210" s="119"/>
      <c r="V47210" s="119"/>
      <c r="X47210" s="119"/>
      <c r="Z47210" s="119"/>
    </row>
    <row r="47211" spans="16:26" x14ac:dyDescent="0.25">
      <c r="P47211" s="119"/>
      <c r="R47211" s="119"/>
      <c r="T47211" s="119"/>
      <c r="V47211" s="119"/>
      <c r="X47211" s="119"/>
      <c r="Z47211" s="119"/>
    </row>
    <row r="47212" spans="16:26" x14ac:dyDescent="0.25">
      <c r="P47212" s="121"/>
      <c r="R47212" s="121"/>
      <c r="T47212" s="121"/>
      <c r="V47212" s="121"/>
      <c r="X47212" s="121"/>
      <c r="Z47212" s="121"/>
    </row>
    <row r="47213" spans="16:26" x14ac:dyDescent="0.25">
      <c r="P47213" s="121"/>
      <c r="R47213" s="121"/>
      <c r="T47213" s="121"/>
      <c r="V47213" s="121"/>
      <c r="X47213" s="121"/>
      <c r="Z47213" s="121"/>
    </row>
    <row r="47214" spans="16:26" x14ac:dyDescent="0.25">
      <c r="P47214" s="121"/>
      <c r="R47214" s="121"/>
      <c r="T47214" s="121"/>
      <c r="V47214" s="121"/>
      <c r="X47214" s="121"/>
      <c r="Z47214" s="121"/>
    </row>
    <row r="47215" spans="16:26" x14ac:dyDescent="0.25">
      <c r="P47215" s="121"/>
      <c r="R47215" s="121"/>
      <c r="T47215" s="121"/>
      <c r="V47215" s="121"/>
      <c r="X47215" s="121"/>
      <c r="Z47215" s="121"/>
    </row>
    <row r="47216" spans="16:26" x14ac:dyDescent="0.25">
      <c r="P47216" s="122"/>
      <c r="R47216" s="122"/>
      <c r="T47216" s="122"/>
      <c r="V47216" s="122"/>
      <c r="X47216" s="122"/>
      <c r="Z47216" s="122"/>
    </row>
    <row r="47217" spans="16:26" x14ac:dyDescent="0.25">
      <c r="P47217" s="118"/>
      <c r="R47217" s="118"/>
      <c r="T47217" s="118"/>
      <c r="V47217" s="118"/>
      <c r="X47217" s="118"/>
      <c r="Z47217" s="118"/>
    </row>
    <row r="47218" spans="16:26" x14ac:dyDescent="0.25">
      <c r="P47218" s="119"/>
      <c r="R47218" s="119"/>
      <c r="T47218" s="119"/>
      <c r="V47218" s="119"/>
      <c r="X47218" s="119"/>
      <c r="Z47218" s="119"/>
    </row>
    <row r="47219" spans="16:26" x14ac:dyDescent="0.25">
      <c r="P47219" s="119"/>
      <c r="R47219" s="119"/>
      <c r="T47219" s="119"/>
      <c r="V47219" s="119"/>
      <c r="X47219" s="119"/>
      <c r="Z47219" s="119"/>
    </row>
    <row r="47220" spans="16:26" x14ac:dyDescent="0.25">
      <c r="P47220" s="120"/>
      <c r="R47220" s="120"/>
      <c r="T47220" s="120"/>
      <c r="V47220" s="120"/>
      <c r="X47220" s="120"/>
      <c r="Z47220" s="120"/>
    </row>
    <row r="47221" spans="16:26" x14ac:dyDescent="0.25">
      <c r="P47221" s="119"/>
      <c r="R47221" s="119"/>
      <c r="T47221" s="119"/>
      <c r="V47221" s="119"/>
      <c r="X47221" s="119"/>
      <c r="Z47221" s="119"/>
    </row>
    <row r="47222" spans="16:26" x14ac:dyDescent="0.25">
      <c r="P47222" s="119"/>
      <c r="R47222" s="119"/>
      <c r="T47222" s="119"/>
      <c r="V47222" s="119"/>
      <c r="X47222" s="119"/>
      <c r="Z47222" s="119"/>
    </row>
    <row r="47223" spans="16:26" x14ac:dyDescent="0.25">
      <c r="P47223" s="120"/>
      <c r="R47223" s="120"/>
      <c r="T47223" s="120"/>
      <c r="V47223" s="120"/>
      <c r="X47223" s="120"/>
      <c r="Z47223" s="120"/>
    </row>
    <row r="47224" spans="16:26" x14ac:dyDescent="0.25">
      <c r="P47224" s="119"/>
      <c r="R47224" s="119"/>
      <c r="T47224" s="119"/>
      <c r="V47224" s="119"/>
      <c r="X47224" s="119"/>
      <c r="Z47224" s="119"/>
    </row>
    <row r="47225" spans="16:26" x14ac:dyDescent="0.25">
      <c r="P47225" s="120"/>
      <c r="R47225" s="120"/>
      <c r="T47225" s="120"/>
      <c r="V47225" s="120"/>
      <c r="X47225" s="120"/>
      <c r="Z47225" s="120"/>
    </row>
    <row r="47226" spans="16:26" x14ac:dyDescent="0.25">
      <c r="P47226" s="119"/>
      <c r="R47226" s="119"/>
      <c r="T47226" s="119"/>
      <c r="V47226" s="119"/>
      <c r="X47226" s="119"/>
      <c r="Z47226" s="119"/>
    </row>
    <row r="47227" spans="16:26" x14ac:dyDescent="0.25">
      <c r="P47227" s="119"/>
      <c r="R47227" s="119"/>
      <c r="T47227" s="119"/>
      <c r="V47227" s="119"/>
      <c r="X47227" s="119"/>
      <c r="Z47227" s="119"/>
    </row>
    <row r="47228" spans="16:26" x14ac:dyDescent="0.25">
      <c r="P47228" s="119"/>
      <c r="R47228" s="119"/>
      <c r="T47228" s="119"/>
      <c r="V47228" s="119"/>
      <c r="X47228" s="119"/>
      <c r="Z47228" s="119"/>
    </row>
    <row r="47229" spans="16:26" x14ac:dyDescent="0.25">
      <c r="P47229" s="121"/>
      <c r="R47229" s="121"/>
      <c r="T47229" s="121"/>
      <c r="V47229" s="121"/>
      <c r="X47229" s="121"/>
      <c r="Z47229" s="121"/>
    </row>
    <row r="47230" spans="16:26" x14ac:dyDescent="0.25">
      <c r="P47230" s="121"/>
      <c r="R47230" s="121"/>
      <c r="T47230" s="121"/>
      <c r="V47230" s="121"/>
      <c r="X47230" s="121"/>
      <c r="Z47230" s="121"/>
    </row>
    <row r="47231" spans="16:26" x14ac:dyDescent="0.25">
      <c r="P47231" s="121"/>
      <c r="R47231" s="121"/>
      <c r="T47231" s="121"/>
      <c r="V47231" s="121"/>
      <c r="X47231" s="121"/>
      <c r="Z47231" s="121"/>
    </row>
    <row r="47232" spans="16:26" x14ac:dyDescent="0.25">
      <c r="P47232" s="121"/>
      <c r="R47232" s="121"/>
      <c r="T47232" s="121"/>
      <c r="V47232" s="121"/>
      <c r="X47232" s="121"/>
      <c r="Z47232" s="121"/>
    </row>
    <row r="47233" spans="16:26" x14ac:dyDescent="0.25">
      <c r="P47233" s="122"/>
      <c r="R47233" s="122"/>
      <c r="T47233" s="122"/>
      <c r="V47233" s="122"/>
      <c r="X47233" s="122"/>
      <c r="Z47233" s="122"/>
    </row>
    <row r="47234" spans="16:26" x14ac:dyDescent="0.25">
      <c r="P47234" s="118"/>
      <c r="R47234" s="118"/>
      <c r="T47234" s="118"/>
      <c r="V47234" s="118"/>
      <c r="X47234" s="118"/>
      <c r="Z47234" s="118"/>
    </row>
    <row r="47235" spans="16:26" x14ac:dyDescent="0.25">
      <c r="P47235" s="119"/>
      <c r="R47235" s="119"/>
      <c r="T47235" s="119"/>
      <c r="V47235" s="119"/>
      <c r="X47235" s="119"/>
      <c r="Z47235" s="119"/>
    </row>
    <row r="47236" spans="16:26" x14ac:dyDescent="0.25">
      <c r="P47236" s="119"/>
      <c r="R47236" s="119"/>
      <c r="T47236" s="119"/>
      <c r="V47236" s="119"/>
      <c r="X47236" s="119"/>
      <c r="Z47236" s="119"/>
    </row>
    <row r="47237" spans="16:26" x14ac:dyDescent="0.25">
      <c r="P47237" s="120"/>
      <c r="R47237" s="120"/>
      <c r="T47237" s="120"/>
      <c r="V47237" s="120"/>
      <c r="X47237" s="120"/>
      <c r="Z47237" s="120"/>
    </row>
    <row r="47238" spans="16:26" x14ac:dyDescent="0.25">
      <c r="P47238" s="119"/>
      <c r="R47238" s="119"/>
      <c r="T47238" s="119"/>
      <c r="V47238" s="119"/>
      <c r="X47238" s="119"/>
      <c r="Z47238" s="119"/>
    </row>
    <row r="47239" spans="16:26" x14ac:dyDescent="0.25">
      <c r="P47239" s="119"/>
      <c r="R47239" s="119"/>
      <c r="T47239" s="119"/>
      <c r="V47239" s="119"/>
      <c r="X47239" s="119"/>
      <c r="Z47239" s="119"/>
    </row>
    <row r="47240" spans="16:26" x14ac:dyDescent="0.25">
      <c r="P47240" s="120"/>
      <c r="R47240" s="120"/>
      <c r="T47240" s="120"/>
      <c r="V47240" s="120"/>
      <c r="X47240" s="120"/>
      <c r="Z47240" s="120"/>
    </row>
    <row r="47241" spans="16:26" x14ac:dyDescent="0.25">
      <c r="P47241" s="119"/>
      <c r="R47241" s="119"/>
      <c r="T47241" s="119"/>
      <c r="V47241" s="119"/>
      <c r="X47241" s="119"/>
      <c r="Z47241" s="119"/>
    </row>
    <row r="47242" spans="16:26" x14ac:dyDescent="0.25">
      <c r="P47242" s="120"/>
      <c r="R47242" s="120"/>
      <c r="T47242" s="120"/>
      <c r="V47242" s="120"/>
      <c r="X47242" s="120"/>
      <c r="Z47242" s="120"/>
    </row>
    <row r="47243" spans="16:26" x14ac:dyDescent="0.25">
      <c r="P47243" s="119"/>
      <c r="R47243" s="119"/>
      <c r="T47243" s="119"/>
      <c r="V47243" s="119"/>
      <c r="X47243" s="119"/>
      <c r="Z47243" s="119"/>
    </row>
    <row r="47244" spans="16:26" x14ac:dyDescent="0.25">
      <c r="P47244" s="119"/>
      <c r="R47244" s="119"/>
      <c r="T47244" s="119"/>
      <c r="V47244" s="119"/>
      <c r="X47244" s="119"/>
      <c r="Z47244" s="119"/>
    </row>
    <row r="47245" spans="16:26" x14ac:dyDescent="0.25">
      <c r="P47245" s="119"/>
      <c r="R47245" s="119"/>
      <c r="T47245" s="119"/>
      <c r="V47245" s="119"/>
      <c r="X47245" s="119"/>
      <c r="Z47245" s="119"/>
    </row>
    <row r="47246" spans="16:26" x14ac:dyDescent="0.25">
      <c r="P47246" s="121"/>
      <c r="R47246" s="121"/>
      <c r="T47246" s="121"/>
      <c r="V47246" s="121"/>
      <c r="X47246" s="121"/>
      <c r="Z47246" s="121"/>
    </row>
    <row r="47247" spans="16:26" x14ac:dyDescent="0.25">
      <c r="P47247" s="121"/>
      <c r="R47247" s="121"/>
      <c r="T47247" s="121"/>
      <c r="V47247" s="121"/>
      <c r="X47247" s="121"/>
      <c r="Z47247" s="121"/>
    </row>
    <row r="47248" spans="16:26" x14ac:dyDescent="0.25">
      <c r="P47248" s="121"/>
      <c r="R47248" s="121"/>
      <c r="T47248" s="121"/>
      <c r="V47248" s="121"/>
      <c r="X47248" s="121"/>
      <c r="Z47248" s="121"/>
    </row>
    <row r="47249" spans="16:26" x14ac:dyDescent="0.25">
      <c r="P47249" s="121"/>
      <c r="R47249" s="121"/>
      <c r="T47249" s="121"/>
      <c r="V47249" s="121"/>
      <c r="X47249" s="121"/>
      <c r="Z47249" s="121"/>
    </row>
    <row r="47250" spans="16:26" x14ac:dyDescent="0.25">
      <c r="P47250" s="122"/>
      <c r="R47250" s="122"/>
      <c r="T47250" s="122"/>
      <c r="V47250" s="122"/>
      <c r="X47250" s="122"/>
      <c r="Z47250" s="122"/>
    </row>
    <row r="47251" spans="16:26" x14ac:dyDescent="0.25">
      <c r="P47251" s="118"/>
      <c r="R47251" s="118"/>
      <c r="T47251" s="118"/>
      <c r="V47251" s="118"/>
      <c r="X47251" s="118"/>
      <c r="Z47251" s="118"/>
    </row>
    <row r="47252" spans="16:26" x14ac:dyDescent="0.25">
      <c r="P47252" s="119"/>
      <c r="R47252" s="119"/>
      <c r="T47252" s="119"/>
      <c r="V47252" s="119"/>
      <c r="X47252" s="119"/>
      <c r="Z47252" s="119"/>
    </row>
    <row r="47253" spans="16:26" x14ac:dyDescent="0.25">
      <c r="P47253" s="119"/>
      <c r="R47253" s="119"/>
      <c r="T47253" s="119"/>
      <c r="V47253" s="119"/>
      <c r="X47253" s="119"/>
      <c r="Z47253" s="119"/>
    </row>
    <row r="47254" spans="16:26" x14ac:dyDescent="0.25">
      <c r="P47254" s="120"/>
      <c r="R47254" s="120"/>
      <c r="T47254" s="120"/>
      <c r="V47254" s="120"/>
      <c r="X47254" s="120"/>
      <c r="Z47254" s="120"/>
    </row>
    <row r="47255" spans="16:26" x14ac:dyDescent="0.25">
      <c r="P47255" s="119"/>
      <c r="R47255" s="119"/>
      <c r="T47255" s="119"/>
      <c r="V47255" s="119"/>
      <c r="X47255" s="119"/>
      <c r="Z47255" s="119"/>
    </row>
    <row r="47256" spans="16:26" x14ac:dyDescent="0.25">
      <c r="P47256" s="119"/>
      <c r="R47256" s="119"/>
      <c r="T47256" s="119"/>
      <c r="V47256" s="119"/>
      <c r="X47256" s="119"/>
      <c r="Z47256" s="119"/>
    </row>
    <row r="47257" spans="16:26" x14ac:dyDescent="0.25">
      <c r="P47257" s="120"/>
      <c r="R47257" s="120"/>
      <c r="T47257" s="120"/>
      <c r="V47257" s="120"/>
      <c r="X47257" s="120"/>
      <c r="Z47257" s="120"/>
    </row>
    <row r="47258" spans="16:26" x14ac:dyDescent="0.25">
      <c r="P47258" s="119"/>
      <c r="R47258" s="119"/>
      <c r="T47258" s="119"/>
      <c r="V47258" s="119"/>
      <c r="X47258" s="119"/>
      <c r="Z47258" s="119"/>
    </row>
    <row r="47259" spans="16:26" x14ac:dyDescent="0.25">
      <c r="P47259" s="120"/>
      <c r="R47259" s="120"/>
      <c r="T47259" s="120"/>
      <c r="V47259" s="120"/>
      <c r="X47259" s="120"/>
      <c r="Z47259" s="120"/>
    </row>
    <row r="47260" spans="16:26" x14ac:dyDescent="0.25">
      <c r="P47260" s="119"/>
      <c r="R47260" s="119"/>
      <c r="T47260" s="119"/>
      <c r="V47260" s="119"/>
      <c r="X47260" s="119"/>
      <c r="Z47260" s="119"/>
    </row>
    <row r="47261" spans="16:26" x14ac:dyDescent="0.25">
      <c r="P47261" s="119"/>
      <c r="R47261" s="119"/>
      <c r="T47261" s="119"/>
      <c r="V47261" s="119"/>
      <c r="X47261" s="119"/>
      <c r="Z47261" s="119"/>
    </row>
    <row r="47262" spans="16:26" x14ac:dyDescent="0.25">
      <c r="P47262" s="119"/>
      <c r="R47262" s="119"/>
      <c r="T47262" s="119"/>
      <c r="V47262" s="119"/>
      <c r="X47262" s="119"/>
      <c r="Z47262" s="119"/>
    </row>
    <row r="47263" spans="16:26" x14ac:dyDescent="0.25">
      <c r="P47263" s="121"/>
      <c r="R47263" s="121"/>
      <c r="T47263" s="121"/>
      <c r="V47263" s="121"/>
      <c r="X47263" s="121"/>
      <c r="Z47263" s="121"/>
    </row>
    <row r="47264" spans="16:26" x14ac:dyDescent="0.25">
      <c r="P47264" s="121"/>
      <c r="R47264" s="121"/>
      <c r="T47264" s="121"/>
      <c r="V47264" s="121"/>
      <c r="X47264" s="121"/>
      <c r="Z47264" s="121"/>
    </row>
    <row r="47265" spans="16:26" x14ac:dyDescent="0.25">
      <c r="P47265" s="121"/>
      <c r="R47265" s="121"/>
      <c r="T47265" s="121"/>
      <c r="V47265" s="121"/>
      <c r="X47265" s="121"/>
      <c r="Z47265" s="121"/>
    </row>
    <row r="47266" spans="16:26" x14ac:dyDescent="0.25">
      <c r="P47266" s="121"/>
      <c r="R47266" s="121"/>
      <c r="T47266" s="121"/>
      <c r="V47266" s="121"/>
      <c r="X47266" s="121"/>
      <c r="Z47266" s="121"/>
    </row>
    <row r="47267" spans="16:26" x14ac:dyDescent="0.25">
      <c r="P47267" s="122"/>
      <c r="R47267" s="122"/>
      <c r="T47267" s="122"/>
      <c r="V47267" s="122"/>
      <c r="X47267" s="122"/>
      <c r="Z47267" s="122"/>
    </row>
    <row r="47268" spans="16:26" x14ac:dyDescent="0.25">
      <c r="P47268" s="118"/>
      <c r="R47268" s="118"/>
      <c r="T47268" s="118"/>
      <c r="V47268" s="118"/>
      <c r="X47268" s="118"/>
      <c r="Z47268" s="118"/>
    </row>
    <row r="47269" spans="16:26" x14ac:dyDescent="0.25">
      <c r="P47269" s="119"/>
      <c r="R47269" s="119"/>
      <c r="T47269" s="119"/>
      <c r="V47269" s="119"/>
      <c r="X47269" s="119"/>
      <c r="Z47269" s="119"/>
    </row>
    <row r="47270" spans="16:26" x14ac:dyDescent="0.25">
      <c r="P47270" s="119"/>
      <c r="R47270" s="119"/>
      <c r="T47270" s="119"/>
      <c r="V47270" s="119"/>
      <c r="X47270" s="119"/>
      <c r="Z47270" s="119"/>
    </row>
    <row r="47271" spans="16:26" x14ac:dyDescent="0.25">
      <c r="P47271" s="120"/>
      <c r="R47271" s="120"/>
      <c r="T47271" s="120"/>
      <c r="V47271" s="120"/>
      <c r="X47271" s="120"/>
      <c r="Z47271" s="120"/>
    </row>
    <row r="47272" spans="16:26" x14ac:dyDescent="0.25">
      <c r="P47272" s="119"/>
      <c r="R47272" s="119"/>
      <c r="T47272" s="119"/>
      <c r="V47272" s="119"/>
      <c r="X47272" s="119"/>
      <c r="Z47272" s="119"/>
    </row>
    <row r="47273" spans="16:26" x14ac:dyDescent="0.25">
      <c r="P47273" s="119"/>
      <c r="R47273" s="119"/>
      <c r="T47273" s="119"/>
      <c r="V47273" s="119"/>
      <c r="X47273" s="119"/>
      <c r="Z47273" s="119"/>
    </row>
    <row r="47274" spans="16:26" x14ac:dyDescent="0.25">
      <c r="P47274" s="120"/>
      <c r="R47274" s="120"/>
      <c r="T47274" s="120"/>
      <c r="V47274" s="120"/>
      <c r="X47274" s="120"/>
      <c r="Z47274" s="120"/>
    </row>
    <row r="47275" spans="16:26" x14ac:dyDescent="0.25">
      <c r="P47275" s="119"/>
      <c r="R47275" s="119"/>
      <c r="T47275" s="119"/>
      <c r="V47275" s="119"/>
      <c r="X47275" s="119"/>
      <c r="Z47275" s="119"/>
    </row>
    <row r="47276" spans="16:26" x14ac:dyDescent="0.25">
      <c r="P47276" s="120"/>
      <c r="R47276" s="120"/>
      <c r="T47276" s="120"/>
      <c r="V47276" s="120"/>
      <c r="X47276" s="120"/>
      <c r="Z47276" s="120"/>
    </row>
    <row r="47277" spans="16:26" x14ac:dyDescent="0.25">
      <c r="P47277" s="119"/>
      <c r="R47277" s="119"/>
      <c r="T47277" s="119"/>
      <c r="V47277" s="119"/>
      <c r="X47277" s="119"/>
      <c r="Z47277" s="119"/>
    </row>
    <row r="47278" spans="16:26" x14ac:dyDescent="0.25">
      <c r="P47278" s="119"/>
      <c r="R47278" s="119"/>
      <c r="T47278" s="119"/>
      <c r="V47278" s="119"/>
      <c r="X47278" s="119"/>
      <c r="Z47278" s="119"/>
    </row>
    <row r="47279" spans="16:26" x14ac:dyDescent="0.25">
      <c r="P47279" s="119"/>
      <c r="R47279" s="119"/>
      <c r="T47279" s="119"/>
      <c r="V47279" s="119"/>
      <c r="X47279" s="119"/>
      <c r="Z47279" s="119"/>
    </row>
    <row r="47280" spans="16:26" x14ac:dyDescent="0.25">
      <c r="P47280" s="121"/>
      <c r="R47280" s="121"/>
      <c r="T47280" s="121"/>
      <c r="V47280" s="121"/>
      <c r="X47280" s="121"/>
      <c r="Z47280" s="121"/>
    </row>
    <row r="47281" spans="16:26" x14ac:dyDescent="0.25">
      <c r="P47281" s="121"/>
      <c r="R47281" s="121"/>
      <c r="T47281" s="121"/>
      <c r="V47281" s="121"/>
      <c r="X47281" s="121"/>
      <c r="Z47281" s="121"/>
    </row>
    <row r="47282" spans="16:26" x14ac:dyDescent="0.25">
      <c r="P47282" s="121"/>
      <c r="R47282" s="121"/>
      <c r="T47282" s="121"/>
      <c r="V47282" s="121"/>
      <c r="X47282" s="121"/>
      <c r="Z47282" s="121"/>
    </row>
    <row r="47283" spans="16:26" x14ac:dyDescent="0.25">
      <c r="P47283" s="121"/>
      <c r="R47283" s="121"/>
      <c r="T47283" s="121"/>
      <c r="V47283" s="121"/>
      <c r="X47283" s="121"/>
      <c r="Z47283" s="121"/>
    </row>
    <row r="47284" spans="16:26" x14ac:dyDescent="0.25">
      <c r="P47284" s="122"/>
      <c r="R47284" s="122"/>
      <c r="T47284" s="122"/>
      <c r="V47284" s="122"/>
      <c r="X47284" s="122"/>
      <c r="Z47284" s="122"/>
    </row>
    <row r="47285" spans="16:26" x14ac:dyDescent="0.25">
      <c r="P47285" s="118"/>
      <c r="R47285" s="118"/>
      <c r="T47285" s="118"/>
      <c r="V47285" s="118"/>
      <c r="X47285" s="118"/>
      <c r="Z47285" s="118"/>
    </row>
    <row r="47286" spans="16:26" x14ac:dyDescent="0.25">
      <c r="P47286" s="119"/>
      <c r="R47286" s="119"/>
      <c r="T47286" s="119"/>
      <c r="V47286" s="119"/>
      <c r="X47286" s="119"/>
      <c r="Z47286" s="119"/>
    </row>
    <row r="47287" spans="16:26" x14ac:dyDescent="0.25">
      <c r="P47287" s="119"/>
      <c r="R47287" s="119"/>
      <c r="T47287" s="119"/>
      <c r="V47287" s="119"/>
      <c r="X47287" s="119"/>
      <c r="Z47287" s="119"/>
    </row>
    <row r="47288" spans="16:26" x14ac:dyDescent="0.25">
      <c r="P47288" s="120"/>
      <c r="R47288" s="120"/>
      <c r="T47288" s="120"/>
      <c r="V47288" s="120"/>
      <c r="X47288" s="120"/>
      <c r="Z47288" s="120"/>
    </row>
    <row r="47289" spans="16:26" x14ac:dyDescent="0.25">
      <c r="P47289" s="119"/>
      <c r="R47289" s="119"/>
      <c r="T47289" s="119"/>
      <c r="V47289" s="119"/>
      <c r="X47289" s="119"/>
      <c r="Z47289" s="119"/>
    </row>
    <row r="47290" spans="16:26" x14ac:dyDescent="0.25">
      <c r="P47290" s="119"/>
      <c r="R47290" s="119"/>
      <c r="T47290" s="119"/>
      <c r="V47290" s="119"/>
      <c r="X47290" s="119"/>
      <c r="Z47290" s="119"/>
    </row>
    <row r="47291" spans="16:26" x14ac:dyDescent="0.25">
      <c r="P47291" s="120"/>
      <c r="R47291" s="120"/>
      <c r="T47291" s="120"/>
      <c r="V47291" s="120"/>
      <c r="X47291" s="120"/>
      <c r="Z47291" s="120"/>
    </row>
    <row r="47292" spans="16:26" x14ac:dyDescent="0.25">
      <c r="P47292" s="119"/>
      <c r="R47292" s="119"/>
      <c r="T47292" s="119"/>
      <c r="V47292" s="119"/>
      <c r="X47292" s="119"/>
      <c r="Z47292" s="119"/>
    </row>
    <row r="47293" spans="16:26" x14ac:dyDescent="0.25">
      <c r="P47293" s="120"/>
      <c r="R47293" s="120"/>
      <c r="T47293" s="120"/>
      <c r="V47293" s="120"/>
      <c r="X47293" s="120"/>
      <c r="Z47293" s="120"/>
    </row>
    <row r="47294" spans="16:26" x14ac:dyDescent="0.25">
      <c r="P47294" s="119"/>
      <c r="R47294" s="119"/>
      <c r="T47294" s="119"/>
      <c r="V47294" s="119"/>
      <c r="X47294" s="119"/>
      <c r="Z47294" s="119"/>
    </row>
    <row r="47295" spans="16:26" x14ac:dyDescent="0.25">
      <c r="P47295" s="119"/>
      <c r="R47295" s="119"/>
      <c r="T47295" s="119"/>
      <c r="V47295" s="119"/>
      <c r="X47295" s="119"/>
      <c r="Z47295" s="119"/>
    </row>
    <row r="47296" spans="16:26" x14ac:dyDescent="0.25">
      <c r="P47296" s="119"/>
      <c r="R47296" s="119"/>
      <c r="T47296" s="119"/>
      <c r="V47296" s="119"/>
      <c r="X47296" s="119"/>
      <c r="Z47296" s="119"/>
    </row>
    <row r="47297" spans="16:26" x14ac:dyDescent="0.25">
      <c r="P47297" s="121"/>
      <c r="R47297" s="121"/>
      <c r="T47297" s="121"/>
      <c r="V47297" s="121"/>
      <c r="X47297" s="121"/>
      <c r="Z47297" s="121"/>
    </row>
    <row r="47298" spans="16:26" x14ac:dyDescent="0.25">
      <c r="P47298" s="121"/>
      <c r="R47298" s="121"/>
      <c r="T47298" s="121"/>
      <c r="V47298" s="121"/>
      <c r="X47298" s="121"/>
      <c r="Z47298" s="121"/>
    </row>
    <row r="47299" spans="16:26" x14ac:dyDescent="0.25">
      <c r="P47299" s="121"/>
      <c r="R47299" s="121"/>
      <c r="T47299" s="121"/>
      <c r="V47299" s="121"/>
      <c r="X47299" s="121"/>
      <c r="Z47299" s="121"/>
    </row>
    <row r="47300" spans="16:26" x14ac:dyDescent="0.25">
      <c r="P47300" s="121"/>
      <c r="R47300" s="121"/>
      <c r="T47300" s="121"/>
      <c r="V47300" s="121"/>
      <c r="X47300" s="121"/>
      <c r="Z47300" s="121"/>
    </row>
    <row r="47301" spans="16:26" x14ac:dyDescent="0.25">
      <c r="P47301" s="122"/>
      <c r="R47301" s="122"/>
      <c r="T47301" s="122"/>
      <c r="V47301" s="122"/>
      <c r="X47301" s="122"/>
      <c r="Z47301" s="122"/>
    </row>
    <row r="47302" spans="16:26" x14ac:dyDescent="0.25">
      <c r="P47302" s="118"/>
      <c r="R47302" s="118"/>
      <c r="T47302" s="118"/>
      <c r="V47302" s="118"/>
      <c r="X47302" s="118"/>
      <c r="Z47302" s="118"/>
    </row>
    <row r="47303" spans="16:26" x14ac:dyDescent="0.25">
      <c r="P47303" s="119"/>
      <c r="R47303" s="119"/>
      <c r="T47303" s="119"/>
      <c r="V47303" s="119"/>
      <c r="X47303" s="119"/>
      <c r="Z47303" s="119"/>
    </row>
    <row r="47304" spans="16:26" x14ac:dyDescent="0.25">
      <c r="P47304" s="119"/>
      <c r="R47304" s="119"/>
      <c r="T47304" s="119"/>
      <c r="V47304" s="119"/>
      <c r="X47304" s="119"/>
      <c r="Z47304" s="119"/>
    </row>
    <row r="47305" spans="16:26" x14ac:dyDescent="0.25">
      <c r="P47305" s="120"/>
      <c r="R47305" s="120"/>
      <c r="T47305" s="120"/>
      <c r="V47305" s="120"/>
      <c r="X47305" s="120"/>
      <c r="Z47305" s="120"/>
    </row>
    <row r="47306" spans="16:26" x14ac:dyDescent="0.25">
      <c r="P47306" s="119"/>
      <c r="R47306" s="119"/>
      <c r="T47306" s="119"/>
      <c r="V47306" s="119"/>
      <c r="X47306" s="119"/>
      <c r="Z47306" s="119"/>
    </row>
    <row r="47307" spans="16:26" x14ac:dyDescent="0.25">
      <c r="P47307" s="119"/>
      <c r="R47307" s="119"/>
      <c r="T47307" s="119"/>
      <c r="V47307" s="119"/>
      <c r="X47307" s="119"/>
      <c r="Z47307" s="119"/>
    </row>
    <row r="47308" spans="16:26" x14ac:dyDescent="0.25">
      <c r="P47308" s="120"/>
      <c r="R47308" s="120"/>
      <c r="T47308" s="120"/>
      <c r="V47308" s="120"/>
      <c r="X47308" s="120"/>
      <c r="Z47308" s="120"/>
    </row>
    <row r="47309" spans="16:26" x14ac:dyDescent="0.25">
      <c r="P47309" s="119"/>
      <c r="R47309" s="119"/>
      <c r="T47309" s="119"/>
      <c r="V47309" s="119"/>
      <c r="X47309" s="119"/>
      <c r="Z47309" s="119"/>
    </row>
    <row r="47310" spans="16:26" x14ac:dyDescent="0.25">
      <c r="P47310" s="120"/>
      <c r="R47310" s="120"/>
      <c r="T47310" s="120"/>
      <c r="V47310" s="120"/>
      <c r="X47310" s="120"/>
      <c r="Z47310" s="120"/>
    </row>
    <row r="47311" spans="16:26" x14ac:dyDescent="0.25">
      <c r="P47311" s="119"/>
      <c r="R47311" s="119"/>
      <c r="T47311" s="119"/>
      <c r="V47311" s="119"/>
      <c r="X47311" s="119"/>
      <c r="Z47311" s="119"/>
    </row>
    <row r="47312" spans="16:26" x14ac:dyDescent="0.25">
      <c r="P47312" s="119"/>
      <c r="R47312" s="119"/>
      <c r="T47312" s="119"/>
      <c r="V47312" s="119"/>
      <c r="X47312" s="119"/>
      <c r="Z47312" s="119"/>
    </row>
    <row r="47313" spans="16:26" x14ac:dyDescent="0.25">
      <c r="P47313" s="119"/>
      <c r="R47313" s="119"/>
      <c r="T47313" s="119"/>
      <c r="V47313" s="119"/>
      <c r="X47313" s="119"/>
      <c r="Z47313" s="119"/>
    </row>
    <row r="47314" spans="16:26" x14ac:dyDescent="0.25">
      <c r="P47314" s="121"/>
      <c r="R47314" s="121"/>
      <c r="T47314" s="121"/>
      <c r="V47314" s="121"/>
      <c r="X47314" s="121"/>
      <c r="Z47314" s="121"/>
    </row>
    <row r="47315" spans="16:26" x14ac:dyDescent="0.25">
      <c r="P47315" s="121"/>
      <c r="R47315" s="121"/>
      <c r="T47315" s="121"/>
      <c r="V47315" s="121"/>
      <c r="X47315" s="121"/>
      <c r="Z47315" s="121"/>
    </row>
    <row r="47316" spans="16:26" x14ac:dyDescent="0.25">
      <c r="P47316" s="121"/>
      <c r="R47316" s="121"/>
      <c r="T47316" s="121"/>
      <c r="V47316" s="121"/>
      <c r="X47316" s="121"/>
      <c r="Z47316" s="121"/>
    </row>
    <row r="47317" spans="16:26" x14ac:dyDescent="0.25">
      <c r="P47317" s="121"/>
      <c r="R47317" s="121"/>
      <c r="T47317" s="121"/>
      <c r="V47317" s="121"/>
      <c r="X47317" s="121"/>
      <c r="Z47317" s="121"/>
    </row>
    <row r="47318" spans="16:26" x14ac:dyDescent="0.25">
      <c r="P47318" s="122"/>
      <c r="R47318" s="122"/>
      <c r="T47318" s="122"/>
      <c r="V47318" s="122"/>
      <c r="X47318" s="122"/>
      <c r="Z47318" s="122"/>
    </row>
    <row r="47319" spans="16:26" x14ac:dyDescent="0.25">
      <c r="P47319" s="118"/>
      <c r="R47319" s="118"/>
      <c r="T47319" s="118"/>
      <c r="V47319" s="118"/>
      <c r="X47319" s="118"/>
      <c r="Z47319" s="118"/>
    </row>
    <row r="47320" spans="16:26" x14ac:dyDescent="0.25">
      <c r="P47320" s="119"/>
      <c r="R47320" s="119"/>
      <c r="T47320" s="119"/>
      <c r="V47320" s="119"/>
      <c r="X47320" s="119"/>
      <c r="Z47320" s="119"/>
    </row>
    <row r="47321" spans="16:26" x14ac:dyDescent="0.25">
      <c r="P47321" s="119"/>
      <c r="R47321" s="119"/>
      <c r="T47321" s="119"/>
      <c r="V47321" s="119"/>
      <c r="X47321" s="119"/>
      <c r="Z47321" s="119"/>
    </row>
    <row r="47322" spans="16:26" x14ac:dyDescent="0.25">
      <c r="P47322" s="120"/>
      <c r="R47322" s="120"/>
      <c r="T47322" s="120"/>
      <c r="V47322" s="120"/>
      <c r="X47322" s="120"/>
      <c r="Z47322" s="120"/>
    </row>
    <row r="47323" spans="16:26" x14ac:dyDescent="0.25">
      <c r="P47323" s="119"/>
      <c r="R47323" s="119"/>
      <c r="T47323" s="119"/>
      <c r="V47323" s="119"/>
      <c r="X47323" s="119"/>
      <c r="Z47323" s="119"/>
    </row>
    <row r="47324" spans="16:26" x14ac:dyDescent="0.25">
      <c r="P47324" s="119"/>
      <c r="R47324" s="119"/>
      <c r="T47324" s="119"/>
      <c r="V47324" s="119"/>
      <c r="X47324" s="119"/>
      <c r="Z47324" s="119"/>
    </row>
    <row r="47325" spans="16:26" x14ac:dyDescent="0.25">
      <c r="P47325" s="120"/>
      <c r="R47325" s="120"/>
      <c r="T47325" s="120"/>
      <c r="V47325" s="120"/>
      <c r="X47325" s="120"/>
      <c r="Z47325" s="120"/>
    </row>
    <row r="47326" spans="16:26" x14ac:dyDescent="0.25">
      <c r="P47326" s="119"/>
      <c r="R47326" s="119"/>
      <c r="T47326" s="119"/>
      <c r="V47326" s="119"/>
      <c r="X47326" s="119"/>
      <c r="Z47326" s="119"/>
    </row>
    <row r="47327" spans="16:26" x14ac:dyDescent="0.25">
      <c r="P47327" s="120"/>
      <c r="R47327" s="120"/>
      <c r="T47327" s="120"/>
      <c r="V47327" s="120"/>
      <c r="X47327" s="120"/>
      <c r="Z47327" s="120"/>
    </row>
    <row r="47328" spans="16:26" x14ac:dyDescent="0.25">
      <c r="P47328" s="119"/>
      <c r="R47328" s="119"/>
      <c r="T47328" s="119"/>
      <c r="V47328" s="119"/>
      <c r="X47328" s="119"/>
      <c r="Z47328" s="119"/>
    </row>
    <row r="47329" spans="16:26" x14ac:dyDescent="0.25">
      <c r="P47329" s="119"/>
      <c r="R47329" s="119"/>
      <c r="T47329" s="119"/>
      <c r="V47329" s="119"/>
      <c r="X47329" s="119"/>
      <c r="Z47329" s="119"/>
    </row>
    <row r="47330" spans="16:26" x14ac:dyDescent="0.25">
      <c r="P47330" s="119"/>
      <c r="R47330" s="119"/>
      <c r="T47330" s="119"/>
      <c r="V47330" s="119"/>
      <c r="X47330" s="119"/>
      <c r="Z47330" s="119"/>
    </row>
    <row r="47331" spans="16:26" x14ac:dyDescent="0.25">
      <c r="P47331" s="121"/>
      <c r="R47331" s="121"/>
      <c r="T47331" s="121"/>
      <c r="V47331" s="121"/>
      <c r="X47331" s="121"/>
      <c r="Z47331" s="121"/>
    </row>
    <row r="47332" spans="16:26" x14ac:dyDescent="0.25">
      <c r="P47332" s="121"/>
      <c r="R47332" s="121"/>
      <c r="T47332" s="121"/>
      <c r="V47332" s="121"/>
      <c r="X47332" s="121"/>
      <c r="Z47332" s="121"/>
    </row>
    <row r="47333" spans="16:26" x14ac:dyDescent="0.25">
      <c r="P47333" s="121"/>
      <c r="R47333" s="121"/>
      <c r="T47333" s="121"/>
      <c r="V47333" s="121"/>
      <c r="X47333" s="121"/>
      <c r="Z47333" s="121"/>
    </row>
    <row r="47334" spans="16:26" x14ac:dyDescent="0.25">
      <c r="P47334" s="121"/>
      <c r="R47334" s="121"/>
      <c r="T47334" s="121"/>
      <c r="V47334" s="121"/>
      <c r="X47334" s="121"/>
      <c r="Z47334" s="121"/>
    </row>
    <row r="47335" spans="16:26" x14ac:dyDescent="0.25">
      <c r="P47335" s="122"/>
      <c r="R47335" s="122"/>
      <c r="T47335" s="122"/>
      <c r="V47335" s="122"/>
      <c r="X47335" s="122"/>
      <c r="Z47335" s="122"/>
    </row>
    <row r="47336" spans="16:26" x14ac:dyDescent="0.25">
      <c r="P47336" s="118"/>
      <c r="R47336" s="118"/>
      <c r="T47336" s="118"/>
      <c r="V47336" s="118"/>
      <c r="X47336" s="118"/>
      <c r="Z47336" s="118"/>
    </row>
    <row r="47337" spans="16:26" x14ac:dyDescent="0.25">
      <c r="P47337" s="119"/>
      <c r="R47337" s="119"/>
      <c r="T47337" s="119"/>
      <c r="V47337" s="119"/>
      <c r="X47337" s="119"/>
      <c r="Z47337" s="119"/>
    </row>
    <row r="47338" spans="16:26" x14ac:dyDescent="0.25">
      <c r="P47338" s="119"/>
      <c r="R47338" s="119"/>
      <c r="T47338" s="119"/>
      <c r="V47338" s="119"/>
      <c r="X47338" s="119"/>
      <c r="Z47338" s="119"/>
    </row>
    <row r="47339" spans="16:26" x14ac:dyDescent="0.25">
      <c r="P47339" s="120"/>
      <c r="R47339" s="120"/>
      <c r="T47339" s="120"/>
      <c r="V47339" s="120"/>
      <c r="X47339" s="120"/>
      <c r="Z47339" s="120"/>
    </row>
    <row r="47340" spans="16:26" x14ac:dyDescent="0.25">
      <c r="P47340" s="119"/>
      <c r="R47340" s="119"/>
      <c r="T47340" s="119"/>
      <c r="V47340" s="119"/>
      <c r="X47340" s="119"/>
      <c r="Z47340" s="119"/>
    </row>
    <row r="47341" spans="16:26" x14ac:dyDescent="0.25">
      <c r="P47341" s="119"/>
      <c r="R47341" s="119"/>
      <c r="T47341" s="119"/>
      <c r="V47341" s="119"/>
      <c r="X47341" s="119"/>
      <c r="Z47341" s="119"/>
    </row>
    <row r="47342" spans="16:26" x14ac:dyDescent="0.25">
      <c r="P47342" s="120"/>
      <c r="R47342" s="120"/>
      <c r="T47342" s="120"/>
      <c r="V47342" s="120"/>
      <c r="X47342" s="120"/>
      <c r="Z47342" s="120"/>
    </row>
    <row r="47343" spans="16:26" x14ac:dyDescent="0.25">
      <c r="P47343" s="119"/>
      <c r="R47343" s="119"/>
      <c r="T47343" s="119"/>
      <c r="V47343" s="119"/>
      <c r="X47343" s="119"/>
      <c r="Z47343" s="119"/>
    </row>
    <row r="47344" spans="16:26" x14ac:dyDescent="0.25">
      <c r="P47344" s="120"/>
      <c r="R47344" s="120"/>
      <c r="T47344" s="120"/>
      <c r="V47344" s="120"/>
      <c r="X47344" s="120"/>
      <c r="Z47344" s="120"/>
    </row>
    <row r="47345" spans="16:26" x14ac:dyDescent="0.25">
      <c r="P47345" s="119"/>
      <c r="R47345" s="119"/>
      <c r="T47345" s="119"/>
      <c r="V47345" s="119"/>
      <c r="X47345" s="119"/>
      <c r="Z47345" s="119"/>
    </row>
    <row r="47346" spans="16:26" x14ac:dyDescent="0.25">
      <c r="P47346" s="119"/>
      <c r="R47346" s="119"/>
      <c r="T47346" s="119"/>
      <c r="V47346" s="119"/>
      <c r="X47346" s="119"/>
      <c r="Z47346" s="119"/>
    </row>
    <row r="47347" spans="16:26" x14ac:dyDescent="0.25">
      <c r="P47347" s="119"/>
      <c r="R47347" s="119"/>
      <c r="T47347" s="119"/>
      <c r="V47347" s="119"/>
      <c r="X47347" s="119"/>
      <c r="Z47347" s="119"/>
    </row>
    <row r="47348" spans="16:26" x14ac:dyDescent="0.25">
      <c r="P47348" s="121"/>
      <c r="R47348" s="121"/>
      <c r="T47348" s="121"/>
      <c r="V47348" s="121"/>
      <c r="X47348" s="121"/>
      <c r="Z47348" s="121"/>
    </row>
    <row r="47349" spans="16:26" x14ac:dyDescent="0.25">
      <c r="P47349" s="121"/>
      <c r="R47349" s="121"/>
      <c r="T47349" s="121"/>
      <c r="V47349" s="121"/>
      <c r="X47349" s="121"/>
      <c r="Z47349" s="121"/>
    </row>
    <row r="47350" spans="16:26" x14ac:dyDescent="0.25">
      <c r="P47350" s="121"/>
      <c r="R47350" s="121"/>
      <c r="T47350" s="121"/>
      <c r="V47350" s="121"/>
      <c r="X47350" s="121"/>
      <c r="Z47350" s="121"/>
    </row>
    <row r="47351" spans="16:26" x14ac:dyDescent="0.25">
      <c r="P47351" s="121"/>
      <c r="R47351" s="121"/>
      <c r="T47351" s="121"/>
      <c r="V47351" s="121"/>
      <c r="X47351" s="121"/>
      <c r="Z47351" s="121"/>
    </row>
    <row r="47352" spans="16:26" x14ac:dyDescent="0.25">
      <c r="P47352" s="122"/>
      <c r="R47352" s="122"/>
      <c r="T47352" s="122"/>
      <c r="V47352" s="122"/>
      <c r="X47352" s="122"/>
      <c r="Z47352" s="122"/>
    </row>
    <row r="47353" spans="16:26" x14ac:dyDescent="0.25">
      <c r="P47353" s="118"/>
      <c r="R47353" s="118"/>
      <c r="T47353" s="118"/>
      <c r="V47353" s="118"/>
      <c r="X47353" s="118"/>
      <c r="Z47353" s="118"/>
    </row>
    <row r="47354" spans="16:26" x14ac:dyDescent="0.25">
      <c r="P47354" s="119"/>
      <c r="R47354" s="119"/>
      <c r="T47354" s="119"/>
      <c r="V47354" s="119"/>
      <c r="X47354" s="119"/>
      <c r="Z47354" s="119"/>
    </row>
    <row r="47355" spans="16:26" x14ac:dyDescent="0.25">
      <c r="P47355" s="119"/>
      <c r="R47355" s="119"/>
      <c r="T47355" s="119"/>
      <c r="V47355" s="119"/>
      <c r="X47355" s="119"/>
      <c r="Z47355" s="119"/>
    </row>
    <row r="47356" spans="16:26" x14ac:dyDescent="0.25">
      <c r="P47356" s="120"/>
      <c r="R47356" s="120"/>
      <c r="T47356" s="120"/>
      <c r="V47356" s="120"/>
      <c r="X47356" s="120"/>
      <c r="Z47356" s="120"/>
    </row>
    <row r="47357" spans="16:26" x14ac:dyDescent="0.25">
      <c r="P47357" s="119"/>
      <c r="R47357" s="119"/>
      <c r="T47357" s="119"/>
      <c r="V47357" s="119"/>
      <c r="X47357" s="119"/>
      <c r="Z47357" s="119"/>
    </row>
    <row r="47358" spans="16:26" x14ac:dyDescent="0.25">
      <c r="P47358" s="119"/>
      <c r="R47358" s="119"/>
      <c r="T47358" s="119"/>
      <c r="V47358" s="119"/>
      <c r="X47358" s="119"/>
      <c r="Z47358" s="119"/>
    </row>
    <row r="47359" spans="16:26" x14ac:dyDescent="0.25">
      <c r="P47359" s="120"/>
      <c r="R47359" s="120"/>
      <c r="T47359" s="120"/>
      <c r="V47359" s="120"/>
      <c r="X47359" s="120"/>
      <c r="Z47359" s="120"/>
    </row>
    <row r="47360" spans="16:26" x14ac:dyDescent="0.25">
      <c r="P47360" s="119"/>
      <c r="R47360" s="119"/>
      <c r="T47360" s="119"/>
      <c r="V47360" s="119"/>
      <c r="X47360" s="119"/>
      <c r="Z47360" s="119"/>
    </row>
    <row r="47361" spans="16:26" x14ac:dyDescent="0.25">
      <c r="P47361" s="120"/>
      <c r="R47361" s="120"/>
      <c r="T47361" s="120"/>
      <c r="V47361" s="120"/>
      <c r="X47361" s="120"/>
      <c r="Z47361" s="120"/>
    </row>
    <row r="47362" spans="16:26" x14ac:dyDescent="0.25">
      <c r="P47362" s="119"/>
      <c r="R47362" s="119"/>
      <c r="T47362" s="119"/>
      <c r="V47362" s="119"/>
      <c r="X47362" s="119"/>
      <c r="Z47362" s="119"/>
    </row>
    <row r="47363" spans="16:26" x14ac:dyDescent="0.25">
      <c r="P47363" s="119"/>
      <c r="R47363" s="119"/>
      <c r="T47363" s="119"/>
      <c r="V47363" s="119"/>
      <c r="X47363" s="119"/>
      <c r="Z47363" s="119"/>
    </row>
    <row r="47364" spans="16:26" x14ac:dyDescent="0.25">
      <c r="P47364" s="119"/>
      <c r="R47364" s="119"/>
      <c r="T47364" s="119"/>
      <c r="V47364" s="119"/>
      <c r="X47364" s="119"/>
      <c r="Z47364" s="119"/>
    </row>
    <row r="47365" spans="16:26" x14ac:dyDescent="0.25">
      <c r="P47365" s="121"/>
      <c r="R47365" s="121"/>
      <c r="T47365" s="121"/>
      <c r="V47365" s="121"/>
      <c r="X47365" s="121"/>
      <c r="Z47365" s="121"/>
    </row>
    <row r="47366" spans="16:26" x14ac:dyDescent="0.25">
      <c r="P47366" s="121"/>
      <c r="R47366" s="121"/>
      <c r="T47366" s="121"/>
      <c r="V47366" s="121"/>
      <c r="X47366" s="121"/>
      <c r="Z47366" s="121"/>
    </row>
    <row r="47367" spans="16:26" x14ac:dyDescent="0.25">
      <c r="P47367" s="121"/>
      <c r="R47367" s="121"/>
      <c r="T47367" s="121"/>
      <c r="V47367" s="121"/>
      <c r="X47367" s="121"/>
      <c r="Z47367" s="121"/>
    </row>
    <row r="47368" spans="16:26" x14ac:dyDescent="0.25">
      <c r="P47368" s="121"/>
      <c r="R47368" s="121"/>
      <c r="T47368" s="121"/>
      <c r="V47368" s="121"/>
      <c r="X47368" s="121"/>
      <c r="Z47368" s="121"/>
    </row>
    <row r="47369" spans="16:26" x14ac:dyDescent="0.25">
      <c r="P47369" s="122"/>
      <c r="R47369" s="122"/>
      <c r="T47369" s="122"/>
      <c r="V47369" s="122"/>
      <c r="X47369" s="122"/>
      <c r="Z47369" s="122"/>
    </row>
    <row r="47370" spans="16:26" x14ac:dyDescent="0.25">
      <c r="P47370" s="118"/>
      <c r="R47370" s="118"/>
      <c r="T47370" s="118"/>
      <c r="V47370" s="118"/>
      <c r="X47370" s="118"/>
      <c r="Z47370" s="118"/>
    </row>
    <row r="47371" spans="16:26" x14ac:dyDescent="0.25">
      <c r="P47371" s="119"/>
      <c r="R47371" s="119"/>
      <c r="T47371" s="119"/>
      <c r="V47371" s="119"/>
      <c r="X47371" s="119"/>
      <c r="Z47371" s="119"/>
    </row>
    <row r="47372" spans="16:26" x14ac:dyDescent="0.25">
      <c r="P47372" s="119"/>
      <c r="R47372" s="119"/>
      <c r="T47372" s="119"/>
      <c r="V47372" s="119"/>
      <c r="X47372" s="119"/>
      <c r="Z47372" s="119"/>
    </row>
    <row r="47373" spans="16:26" x14ac:dyDescent="0.25">
      <c r="P47373" s="120"/>
      <c r="R47373" s="120"/>
      <c r="T47373" s="120"/>
      <c r="V47373" s="120"/>
      <c r="X47373" s="120"/>
      <c r="Z47373" s="120"/>
    </row>
    <row r="47374" spans="16:26" x14ac:dyDescent="0.25">
      <c r="P47374" s="119"/>
      <c r="R47374" s="119"/>
      <c r="T47374" s="119"/>
      <c r="V47374" s="119"/>
      <c r="X47374" s="119"/>
      <c r="Z47374" s="119"/>
    </row>
    <row r="47375" spans="16:26" x14ac:dyDescent="0.25">
      <c r="P47375" s="119"/>
      <c r="R47375" s="119"/>
      <c r="T47375" s="119"/>
      <c r="V47375" s="119"/>
      <c r="X47375" s="119"/>
      <c r="Z47375" s="119"/>
    </row>
    <row r="47376" spans="16:26" x14ac:dyDescent="0.25">
      <c r="P47376" s="120"/>
      <c r="R47376" s="120"/>
      <c r="T47376" s="120"/>
      <c r="V47376" s="120"/>
      <c r="X47376" s="120"/>
      <c r="Z47376" s="120"/>
    </row>
    <row r="47377" spans="16:26" x14ac:dyDescent="0.25">
      <c r="P47377" s="119"/>
      <c r="R47377" s="119"/>
      <c r="T47377" s="119"/>
      <c r="V47377" s="119"/>
      <c r="X47377" s="119"/>
      <c r="Z47377" s="119"/>
    </row>
    <row r="47378" spans="16:26" x14ac:dyDescent="0.25">
      <c r="P47378" s="120"/>
      <c r="R47378" s="120"/>
      <c r="T47378" s="120"/>
      <c r="V47378" s="120"/>
      <c r="X47378" s="120"/>
      <c r="Z47378" s="120"/>
    </row>
    <row r="47379" spans="16:26" x14ac:dyDescent="0.25">
      <c r="P47379" s="119"/>
      <c r="R47379" s="119"/>
      <c r="T47379" s="119"/>
      <c r="V47379" s="119"/>
      <c r="X47379" s="119"/>
      <c r="Z47379" s="119"/>
    </row>
    <row r="47380" spans="16:26" x14ac:dyDescent="0.25">
      <c r="P47380" s="119"/>
      <c r="R47380" s="119"/>
      <c r="T47380" s="119"/>
      <c r="V47380" s="119"/>
      <c r="X47380" s="119"/>
      <c r="Z47380" s="119"/>
    </row>
    <row r="47381" spans="16:26" x14ac:dyDescent="0.25">
      <c r="P47381" s="119"/>
      <c r="R47381" s="119"/>
      <c r="T47381" s="119"/>
      <c r="V47381" s="119"/>
      <c r="X47381" s="119"/>
      <c r="Z47381" s="119"/>
    </row>
    <row r="47382" spans="16:26" x14ac:dyDescent="0.25">
      <c r="P47382" s="121"/>
      <c r="R47382" s="121"/>
      <c r="T47382" s="121"/>
      <c r="V47382" s="121"/>
      <c r="X47382" s="121"/>
      <c r="Z47382" s="121"/>
    </row>
    <row r="47383" spans="16:26" x14ac:dyDescent="0.25">
      <c r="P47383" s="121"/>
      <c r="R47383" s="121"/>
      <c r="T47383" s="121"/>
      <c r="V47383" s="121"/>
      <c r="X47383" s="121"/>
      <c r="Z47383" s="121"/>
    </row>
    <row r="47384" spans="16:26" x14ac:dyDescent="0.25">
      <c r="P47384" s="121"/>
      <c r="R47384" s="121"/>
      <c r="T47384" s="121"/>
      <c r="V47384" s="121"/>
      <c r="X47384" s="121"/>
      <c r="Z47384" s="121"/>
    </row>
    <row r="47385" spans="16:26" x14ac:dyDescent="0.25">
      <c r="P47385" s="121"/>
      <c r="R47385" s="121"/>
      <c r="T47385" s="121"/>
      <c r="V47385" s="121"/>
      <c r="X47385" s="121"/>
      <c r="Z47385" s="121"/>
    </row>
    <row r="47386" spans="16:26" x14ac:dyDescent="0.25">
      <c r="P47386" s="122"/>
      <c r="R47386" s="122"/>
      <c r="T47386" s="122"/>
      <c r="V47386" s="122"/>
      <c r="X47386" s="122"/>
      <c r="Z47386" s="122"/>
    </row>
    <row r="47387" spans="16:26" x14ac:dyDescent="0.25">
      <c r="P47387" s="118"/>
      <c r="R47387" s="118"/>
      <c r="T47387" s="118"/>
      <c r="V47387" s="118"/>
      <c r="X47387" s="118"/>
      <c r="Z47387" s="118"/>
    </row>
    <row r="47388" spans="16:26" x14ac:dyDescent="0.25">
      <c r="P47388" s="119"/>
      <c r="R47388" s="119"/>
      <c r="T47388" s="119"/>
      <c r="V47388" s="119"/>
      <c r="X47388" s="119"/>
      <c r="Z47388" s="119"/>
    </row>
    <row r="47389" spans="16:26" x14ac:dyDescent="0.25">
      <c r="P47389" s="119"/>
      <c r="R47389" s="119"/>
      <c r="T47389" s="119"/>
      <c r="V47389" s="119"/>
      <c r="X47389" s="119"/>
      <c r="Z47389" s="119"/>
    </row>
    <row r="47390" spans="16:26" x14ac:dyDescent="0.25">
      <c r="P47390" s="120"/>
      <c r="R47390" s="120"/>
      <c r="T47390" s="120"/>
      <c r="V47390" s="120"/>
      <c r="X47390" s="120"/>
      <c r="Z47390" s="120"/>
    </row>
    <row r="47391" spans="16:26" x14ac:dyDescent="0.25">
      <c r="P47391" s="119"/>
      <c r="R47391" s="119"/>
      <c r="T47391" s="119"/>
      <c r="V47391" s="119"/>
      <c r="X47391" s="119"/>
      <c r="Z47391" s="119"/>
    </row>
    <row r="47392" spans="16:26" x14ac:dyDescent="0.25">
      <c r="P47392" s="119"/>
      <c r="R47392" s="119"/>
      <c r="T47392" s="119"/>
      <c r="V47392" s="119"/>
      <c r="X47392" s="119"/>
      <c r="Z47392" s="119"/>
    </row>
    <row r="47393" spans="16:26" x14ac:dyDescent="0.25">
      <c r="P47393" s="120"/>
      <c r="R47393" s="120"/>
      <c r="T47393" s="120"/>
      <c r="V47393" s="120"/>
      <c r="X47393" s="120"/>
      <c r="Z47393" s="120"/>
    </row>
    <row r="47394" spans="16:26" x14ac:dyDescent="0.25">
      <c r="P47394" s="119"/>
      <c r="R47394" s="119"/>
      <c r="T47394" s="119"/>
      <c r="V47394" s="119"/>
      <c r="X47394" s="119"/>
      <c r="Z47394" s="119"/>
    </row>
    <row r="47395" spans="16:26" x14ac:dyDescent="0.25">
      <c r="P47395" s="120"/>
      <c r="R47395" s="120"/>
      <c r="T47395" s="120"/>
      <c r="V47395" s="120"/>
      <c r="X47395" s="120"/>
      <c r="Z47395" s="120"/>
    </row>
    <row r="47396" spans="16:26" x14ac:dyDescent="0.25">
      <c r="P47396" s="119"/>
      <c r="R47396" s="119"/>
      <c r="T47396" s="119"/>
      <c r="V47396" s="119"/>
      <c r="X47396" s="119"/>
      <c r="Z47396" s="119"/>
    </row>
    <row r="47397" spans="16:26" x14ac:dyDescent="0.25">
      <c r="P47397" s="119"/>
      <c r="R47397" s="119"/>
      <c r="T47397" s="119"/>
      <c r="V47397" s="119"/>
      <c r="X47397" s="119"/>
      <c r="Z47397" s="119"/>
    </row>
    <row r="47398" spans="16:26" x14ac:dyDescent="0.25">
      <c r="P47398" s="119"/>
      <c r="R47398" s="119"/>
      <c r="T47398" s="119"/>
      <c r="V47398" s="119"/>
      <c r="X47398" s="119"/>
      <c r="Z47398" s="119"/>
    </row>
    <row r="47399" spans="16:26" x14ac:dyDescent="0.25">
      <c r="P47399" s="121"/>
      <c r="R47399" s="121"/>
      <c r="T47399" s="121"/>
      <c r="V47399" s="121"/>
      <c r="X47399" s="121"/>
      <c r="Z47399" s="121"/>
    </row>
    <row r="47400" spans="16:26" x14ac:dyDescent="0.25">
      <c r="P47400" s="121"/>
      <c r="R47400" s="121"/>
      <c r="T47400" s="121"/>
      <c r="V47400" s="121"/>
      <c r="X47400" s="121"/>
      <c r="Z47400" s="121"/>
    </row>
    <row r="47401" spans="16:26" x14ac:dyDescent="0.25">
      <c r="P47401" s="121"/>
      <c r="R47401" s="121"/>
      <c r="T47401" s="121"/>
      <c r="V47401" s="121"/>
      <c r="X47401" s="121"/>
      <c r="Z47401" s="121"/>
    </row>
    <row r="47402" spans="16:26" x14ac:dyDescent="0.25">
      <c r="P47402" s="121"/>
      <c r="R47402" s="121"/>
      <c r="T47402" s="121"/>
      <c r="V47402" s="121"/>
      <c r="X47402" s="121"/>
      <c r="Z47402" s="121"/>
    </row>
    <row r="47403" spans="16:26" x14ac:dyDescent="0.25">
      <c r="P47403" s="122"/>
      <c r="R47403" s="122"/>
      <c r="T47403" s="122"/>
      <c r="V47403" s="122"/>
      <c r="X47403" s="122"/>
      <c r="Z47403" s="122"/>
    </row>
    <row r="47404" spans="16:26" x14ac:dyDescent="0.25">
      <c r="P47404" s="118"/>
      <c r="R47404" s="118"/>
      <c r="T47404" s="118"/>
      <c r="V47404" s="118"/>
      <c r="X47404" s="118"/>
      <c r="Z47404" s="118"/>
    </row>
    <row r="47405" spans="16:26" x14ac:dyDescent="0.25">
      <c r="P47405" s="119"/>
      <c r="R47405" s="119"/>
      <c r="T47405" s="119"/>
      <c r="V47405" s="119"/>
      <c r="X47405" s="119"/>
      <c r="Z47405" s="119"/>
    </row>
    <row r="47406" spans="16:26" x14ac:dyDescent="0.25">
      <c r="P47406" s="119"/>
      <c r="R47406" s="119"/>
      <c r="T47406" s="119"/>
      <c r="V47406" s="119"/>
      <c r="X47406" s="119"/>
      <c r="Z47406" s="119"/>
    </row>
    <row r="47407" spans="16:26" x14ac:dyDescent="0.25">
      <c r="P47407" s="120"/>
      <c r="R47407" s="120"/>
      <c r="T47407" s="120"/>
      <c r="V47407" s="120"/>
      <c r="X47407" s="120"/>
      <c r="Z47407" s="120"/>
    </row>
    <row r="47408" spans="16:26" x14ac:dyDescent="0.25">
      <c r="P47408" s="119"/>
      <c r="R47408" s="119"/>
      <c r="T47408" s="119"/>
      <c r="V47408" s="119"/>
      <c r="X47408" s="119"/>
      <c r="Z47408" s="119"/>
    </row>
    <row r="47409" spans="16:26" x14ac:dyDescent="0.25">
      <c r="P47409" s="119"/>
      <c r="R47409" s="119"/>
      <c r="T47409" s="119"/>
      <c r="V47409" s="119"/>
      <c r="X47409" s="119"/>
      <c r="Z47409" s="119"/>
    </row>
    <row r="47410" spans="16:26" x14ac:dyDescent="0.25">
      <c r="P47410" s="120"/>
      <c r="R47410" s="120"/>
      <c r="T47410" s="120"/>
      <c r="V47410" s="120"/>
      <c r="X47410" s="120"/>
      <c r="Z47410" s="120"/>
    </row>
    <row r="47411" spans="16:26" x14ac:dyDescent="0.25">
      <c r="P47411" s="119"/>
      <c r="R47411" s="119"/>
      <c r="T47411" s="119"/>
      <c r="V47411" s="119"/>
      <c r="X47411" s="119"/>
      <c r="Z47411" s="119"/>
    </row>
    <row r="47412" spans="16:26" x14ac:dyDescent="0.25">
      <c r="P47412" s="120"/>
      <c r="R47412" s="120"/>
      <c r="T47412" s="120"/>
      <c r="V47412" s="120"/>
      <c r="X47412" s="120"/>
      <c r="Z47412" s="120"/>
    </row>
    <row r="47413" spans="16:26" x14ac:dyDescent="0.25">
      <c r="P47413" s="119"/>
      <c r="R47413" s="119"/>
      <c r="T47413" s="119"/>
      <c r="V47413" s="119"/>
      <c r="X47413" s="119"/>
      <c r="Z47413" s="119"/>
    </row>
    <row r="47414" spans="16:26" x14ac:dyDescent="0.25">
      <c r="P47414" s="119"/>
      <c r="R47414" s="119"/>
      <c r="T47414" s="119"/>
      <c r="V47414" s="119"/>
      <c r="X47414" s="119"/>
      <c r="Z47414" s="119"/>
    </row>
    <row r="47415" spans="16:26" x14ac:dyDescent="0.25">
      <c r="P47415" s="119"/>
      <c r="R47415" s="119"/>
      <c r="T47415" s="119"/>
      <c r="V47415" s="119"/>
      <c r="X47415" s="119"/>
      <c r="Z47415" s="119"/>
    </row>
    <row r="47416" spans="16:26" x14ac:dyDescent="0.25">
      <c r="P47416" s="121"/>
      <c r="R47416" s="121"/>
      <c r="T47416" s="121"/>
      <c r="V47416" s="121"/>
      <c r="X47416" s="121"/>
      <c r="Z47416" s="121"/>
    </row>
    <row r="47417" spans="16:26" x14ac:dyDescent="0.25">
      <c r="P47417" s="121"/>
      <c r="R47417" s="121"/>
      <c r="T47417" s="121"/>
      <c r="V47417" s="121"/>
      <c r="X47417" s="121"/>
      <c r="Z47417" s="121"/>
    </row>
    <row r="47418" spans="16:26" x14ac:dyDescent="0.25">
      <c r="P47418" s="121"/>
      <c r="R47418" s="121"/>
      <c r="T47418" s="121"/>
      <c r="V47418" s="121"/>
      <c r="X47418" s="121"/>
      <c r="Z47418" s="121"/>
    </row>
    <row r="47419" spans="16:26" x14ac:dyDescent="0.25">
      <c r="P47419" s="121"/>
      <c r="R47419" s="121"/>
      <c r="T47419" s="121"/>
      <c r="V47419" s="121"/>
      <c r="X47419" s="121"/>
      <c r="Z47419" s="121"/>
    </row>
    <row r="47420" spans="16:26" x14ac:dyDescent="0.25">
      <c r="P47420" s="122"/>
      <c r="R47420" s="122"/>
      <c r="T47420" s="122"/>
      <c r="V47420" s="122"/>
      <c r="X47420" s="122"/>
      <c r="Z47420" s="122"/>
    </row>
    <row r="47421" spans="16:26" x14ac:dyDescent="0.25">
      <c r="P47421" s="118"/>
      <c r="R47421" s="118"/>
      <c r="T47421" s="118"/>
      <c r="V47421" s="118"/>
      <c r="X47421" s="118"/>
      <c r="Z47421" s="118"/>
    </row>
    <row r="47422" spans="16:26" x14ac:dyDescent="0.25">
      <c r="P47422" s="119"/>
      <c r="R47422" s="119"/>
      <c r="T47422" s="119"/>
      <c r="V47422" s="119"/>
      <c r="X47422" s="119"/>
      <c r="Z47422" s="119"/>
    </row>
    <row r="47423" spans="16:26" x14ac:dyDescent="0.25">
      <c r="P47423" s="119"/>
      <c r="R47423" s="119"/>
      <c r="T47423" s="119"/>
      <c r="V47423" s="119"/>
      <c r="X47423" s="119"/>
      <c r="Z47423" s="119"/>
    </row>
    <row r="47424" spans="16:26" x14ac:dyDescent="0.25">
      <c r="P47424" s="120"/>
      <c r="R47424" s="120"/>
      <c r="T47424" s="120"/>
      <c r="V47424" s="120"/>
      <c r="X47424" s="120"/>
      <c r="Z47424" s="120"/>
    </row>
    <row r="47425" spans="16:26" x14ac:dyDescent="0.25">
      <c r="P47425" s="119"/>
      <c r="R47425" s="119"/>
      <c r="T47425" s="119"/>
      <c r="V47425" s="119"/>
      <c r="X47425" s="119"/>
      <c r="Z47425" s="119"/>
    </row>
    <row r="47426" spans="16:26" x14ac:dyDescent="0.25">
      <c r="P47426" s="119"/>
      <c r="R47426" s="119"/>
      <c r="T47426" s="119"/>
      <c r="V47426" s="119"/>
      <c r="X47426" s="119"/>
      <c r="Z47426" s="119"/>
    </row>
    <row r="47427" spans="16:26" x14ac:dyDescent="0.25">
      <c r="P47427" s="120"/>
      <c r="R47427" s="120"/>
      <c r="T47427" s="120"/>
      <c r="V47427" s="120"/>
      <c r="X47427" s="120"/>
      <c r="Z47427" s="120"/>
    </row>
    <row r="47428" spans="16:26" x14ac:dyDescent="0.25">
      <c r="P47428" s="119"/>
      <c r="R47428" s="119"/>
      <c r="T47428" s="119"/>
      <c r="V47428" s="119"/>
      <c r="X47428" s="119"/>
      <c r="Z47428" s="119"/>
    </row>
    <row r="47429" spans="16:26" x14ac:dyDescent="0.25">
      <c r="P47429" s="120"/>
      <c r="R47429" s="120"/>
      <c r="T47429" s="120"/>
      <c r="V47429" s="120"/>
      <c r="X47429" s="120"/>
      <c r="Z47429" s="120"/>
    </row>
    <row r="47430" spans="16:26" x14ac:dyDescent="0.25">
      <c r="P47430" s="119"/>
      <c r="R47430" s="119"/>
      <c r="T47430" s="119"/>
      <c r="V47430" s="119"/>
      <c r="X47430" s="119"/>
      <c r="Z47430" s="119"/>
    </row>
    <row r="47431" spans="16:26" x14ac:dyDescent="0.25">
      <c r="P47431" s="119"/>
      <c r="R47431" s="119"/>
      <c r="T47431" s="119"/>
      <c r="V47431" s="119"/>
      <c r="X47431" s="119"/>
      <c r="Z47431" s="119"/>
    </row>
    <row r="47432" spans="16:26" x14ac:dyDescent="0.25">
      <c r="P47432" s="119"/>
      <c r="R47432" s="119"/>
      <c r="T47432" s="119"/>
      <c r="V47432" s="119"/>
      <c r="X47432" s="119"/>
      <c r="Z47432" s="119"/>
    </row>
    <row r="47433" spans="16:26" x14ac:dyDescent="0.25">
      <c r="P47433" s="121"/>
      <c r="R47433" s="121"/>
      <c r="T47433" s="121"/>
      <c r="V47433" s="121"/>
      <c r="X47433" s="121"/>
      <c r="Z47433" s="121"/>
    </row>
    <row r="47434" spans="16:26" x14ac:dyDescent="0.25">
      <c r="P47434" s="121"/>
      <c r="R47434" s="121"/>
      <c r="T47434" s="121"/>
      <c r="V47434" s="121"/>
      <c r="X47434" s="121"/>
      <c r="Z47434" s="121"/>
    </row>
    <row r="47435" spans="16:26" x14ac:dyDescent="0.25">
      <c r="P47435" s="121"/>
      <c r="R47435" s="121"/>
      <c r="T47435" s="121"/>
      <c r="V47435" s="121"/>
      <c r="X47435" s="121"/>
      <c r="Z47435" s="121"/>
    </row>
    <row r="47436" spans="16:26" x14ac:dyDescent="0.25">
      <c r="P47436" s="121"/>
      <c r="R47436" s="121"/>
      <c r="T47436" s="121"/>
      <c r="V47436" s="121"/>
      <c r="X47436" s="121"/>
      <c r="Z47436" s="121"/>
    </row>
    <row r="47437" spans="16:26" x14ac:dyDescent="0.25">
      <c r="P47437" s="122"/>
      <c r="R47437" s="122"/>
      <c r="T47437" s="122"/>
      <c r="V47437" s="122"/>
      <c r="X47437" s="122"/>
      <c r="Z47437" s="122"/>
    </row>
    <row r="47438" spans="16:26" x14ac:dyDescent="0.25">
      <c r="P47438" s="118"/>
      <c r="R47438" s="118"/>
      <c r="T47438" s="118"/>
      <c r="V47438" s="118"/>
      <c r="X47438" s="118"/>
      <c r="Z47438" s="118"/>
    </row>
    <row r="47439" spans="16:26" x14ac:dyDescent="0.25">
      <c r="P47439" s="119"/>
      <c r="R47439" s="119"/>
      <c r="T47439" s="119"/>
      <c r="V47439" s="119"/>
      <c r="X47439" s="119"/>
      <c r="Z47439" s="119"/>
    </row>
    <row r="47440" spans="16:26" x14ac:dyDescent="0.25">
      <c r="P47440" s="119"/>
      <c r="R47440" s="119"/>
      <c r="T47440" s="119"/>
      <c r="V47440" s="119"/>
      <c r="X47440" s="119"/>
      <c r="Z47440" s="119"/>
    </row>
    <row r="47441" spans="16:26" x14ac:dyDescent="0.25">
      <c r="P47441" s="120"/>
      <c r="R47441" s="120"/>
      <c r="T47441" s="120"/>
      <c r="V47441" s="120"/>
      <c r="X47441" s="120"/>
      <c r="Z47441" s="120"/>
    </row>
    <row r="47442" spans="16:26" x14ac:dyDescent="0.25">
      <c r="P47442" s="119"/>
      <c r="R47442" s="119"/>
      <c r="T47442" s="119"/>
      <c r="V47442" s="119"/>
      <c r="X47442" s="119"/>
      <c r="Z47442" s="119"/>
    </row>
    <row r="47443" spans="16:26" x14ac:dyDescent="0.25">
      <c r="P47443" s="119"/>
      <c r="R47443" s="119"/>
      <c r="T47443" s="119"/>
      <c r="V47443" s="119"/>
      <c r="X47443" s="119"/>
      <c r="Z47443" s="119"/>
    </row>
    <row r="47444" spans="16:26" x14ac:dyDescent="0.25">
      <c r="P47444" s="120"/>
      <c r="R47444" s="120"/>
      <c r="T47444" s="120"/>
      <c r="V47444" s="120"/>
      <c r="X47444" s="120"/>
      <c r="Z47444" s="120"/>
    </row>
    <row r="47445" spans="16:26" x14ac:dyDescent="0.25">
      <c r="P47445" s="119"/>
      <c r="R47445" s="119"/>
      <c r="T47445" s="119"/>
      <c r="V47445" s="119"/>
      <c r="X47445" s="119"/>
      <c r="Z47445" s="119"/>
    </row>
    <row r="47446" spans="16:26" x14ac:dyDescent="0.25">
      <c r="P47446" s="120"/>
      <c r="R47446" s="120"/>
      <c r="T47446" s="120"/>
      <c r="V47446" s="120"/>
      <c r="X47446" s="120"/>
      <c r="Z47446" s="120"/>
    </row>
    <row r="47447" spans="16:26" x14ac:dyDescent="0.25">
      <c r="P47447" s="119"/>
      <c r="R47447" s="119"/>
      <c r="T47447" s="119"/>
      <c r="V47447" s="119"/>
      <c r="X47447" s="119"/>
      <c r="Z47447" s="119"/>
    </row>
    <row r="47448" spans="16:26" x14ac:dyDescent="0.25">
      <c r="P47448" s="119"/>
      <c r="R47448" s="119"/>
      <c r="T47448" s="119"/>
      <c r="V47448" s="119"/>
      <c r="X47448" s="119"/>
      <c r="Z47448" s="119"/>
    </row>
    <row r="47449" spans="16:26" x14ac:dyDescent="0.25">
      <c r="P47449" s="119"/>
      <c r="R47449" s="119"/>
      <c r="T47449" s="119"/>
      <c r="V47449" s="119"/>
      <c r="X47449" s="119"/>
      <c r="Z47449" s="119"/>
    </row>
    <row r="47450" spans="16:26" x14ac:dyDescent="0.25">
      <c r="P47450" s="121"/>
      <c r="R47450" s="121"/>
      <c r="T47450" s="121"/>
      <c r="V47450" s="121"/>
      <c r="X47450" s="121"/>
      <c r="Z47450" s="121"/>
    </row>
    <row r="47451" spans="16:26" x14ac:dyDescent="0.25">
      <c r="P47451" s="121"/>
      <c r="R47451" s="121"/>
      <c r="T47451" s="121"/>
      <c r="V47451" s="121"/>
      <c r="X47451" s="121"/>
      <c r="Z47451" s="121"/>
    </row>
    <row r="47452" spans="16:26" x14ac:dyDescent="0.25">
      <c r="P47452" s="121"/>
      <c r="R47452" s="121"/>
      <c r="T47452" s="121"/>
      <c r="V47452" s="121"/>
      <c r="X47452" s="121"/>
      <c r="Z47452" s="121"/>
    </row>
    <row r="47453" spans="16:26" x14ac:dyDescent="0.25">
      <c r="P47453" s="121"/>
      <c r="R47453" s="121"/>
      <c r="T47453" s="121"/>
      <c r="V47453" s="121"/>
      <c r="X47453" s="121"/>
      <c r="Z47453" s="121"/>
    </row>
    <row r="47454" spans="16:26" x14ac:dyDescent="0.25">
      <c r="P47454" s="122"/>
      <c r="R47454" s="122"/>
      <c r="T47454" s="122"/>
      <c r="V47454" s="122"/>
      <c r="X47454" s="122"/>
      <c r="Z47454" s="122"/>
    </row>
    <row r="47455" spans="16:26" x14ac:dyDescent="0.25">
      <c r="P47455" s="118"/>
      <c r="R47455" s="118"/>
      <c r="T47455" s="118"/>
      <c r="V47455" s="118"/>
      <c r="X47455" s="118"/>
      <c r="Z47455" s="118"/>
    </row>
    <row r="47456" spans="16:26" x14ac:dyDescent="0.25">
      <c r="P47456" s="119"/>
      <c r="R47456" s="119"/>
      <c r="T47456" s="119"/>
      <c r="V47456" s="119"/>
      <c r="X47456" s="119"/>
      <c r="Z47456" s="119"/>
    </row>
    <row r="47457" spans="16:26" x14ac:dyDescent="0.25">
      <c r="P47457" s="119"/>
      <c r="R47457" s="119"/>
      <c r="T47457" s="119"/>
      <c r="V47457" s="119"/>
      <c r="X47457" s="119"/>
      <c r="Z47457" s="119"/>
    </row>
    <row r="47458" spans="16:26" x14ac:dyDescent="0.25">
      <c r="P47458" s="120"/>
      <c r="R47458" s="120"/>
      <c r="T47458" s="120"/>
      <c r="V47458" s="120"/>
      <c r="X47458" s="120"/>
      <c r="Z47458" s="120"/>
    </row>
    <row r="47459" spans="16:26" x14ac:dyDescent="0.25">
      <c r="P47459" s="119"/>
      <c r="R47459" s="119"/>
      <c r="T47459" s="119"/>
      <c r="V47459" s="119"/>
      <c r="X47459" s="119"/>
      <c r="Z47459" s="119"/>
    </row>
    <row r="47460" spans="16:26" x14ac:dyDescent="0.25">
      <c r="P47460" s="119"/>
      <c r="R47460" s="119"/>
      <c r="T47460" s="119"/>
      <c r="V47460" s="119"/>
      <c r="X47460" s="119"/>
      <c r="Z47460" s="119"/>
    </row>
    <row r="47461" spans="16:26" x14ac:dyDescent="0.25">
      <c r="P47461" s="120"/>
      <c r="R47461" s="120"/>
      <c r="T47461" s="120"/>
      <c r="V47461" s="120"/>
      <c r="X47461" s="120"/>
      <c r="Z47461" s="120"/>
    </row>
    <row r="47462" spans="16:26" x14ac:dyDescent="0.25">
      <c r="P47462" s="119"/>
      <c r="R47462" s="119"/>
      <c r="T47462" s="119"/>
      <c r="V47462" s="119"/>
      <c r="X47462" s="119"/>
      <c r="Z47462" s="119"/>
    </row>
    <row r="47463" spans="16:26" x14ac:dyDescent="0.25">
      <c r="P47463" s="120"/>
      <c r="R47463" s="120"/>
      <c r="T47463" s="120"/>
      <c r="V47463" s="120"/>
      <c r="X47463" s="120"/>
      <c r="Z47463" s="120"/>
    </row>
    <row r="47464" spans="16:26" x14ac:dyDescent="0.25">
      <c r="P47464" s="119"/>
      <c r="R47464" s="119"/>
      <c r="T47464" s="119"/>
      <c r="V47464" s="119"/>
      <c r="X47464" s="119"/>
      <c r="Z47464" s="119"/>
    </row>
    <row r="47465" spans="16:26" x14ac:dyDescent="0.25">
      <c r="P47465" s="119"/>
      <c r="R47465" s="119"/>
      <c r="T47465" s="119"/>
      <c r="V47465" s="119"/>
      <c r="X47465" s="119"/>
      <c r="Z47465" s="119"/>
    </row>
    <row r="47466" spans="16:26" x14ac:dyDescent="0.25">
      <c r="P47466" s="119"/>
      <c r="R47466" s="119"/>
      <c r="T47466" s="119"/>
      <c r="V47466" s="119"/>
      <c r="X47466" s="119"/>
      <c r="Z47466" s="119"/>
    </row>
    <row r="47467" spans="16:26" x14ac:dyDescent="0.25">
      <c r="P47467" s="121"/>
      <c r="R47467" s="121"/>
      <c r="T47467" s="121"/>
      <c r="V47467" s="121"/>
      <c r="X47467" s="121"/>
      <c r="Z47467" s="121"/>
    </row>
    <row r="47468" spans="16:26" x14ac:dyDescent="0.25">
      <c r="P47468" s="121"/>
      <c r="R47468" s="121"/>
      <c r="T47468" s="121"/>
      <c r="V47468" s="121"/>
      <c r="X47468" s="121"/>
      <c r="Z47468" s="121"/>
    </row>
    <row r="47469" spans="16:26" x14ac:dyDescent="0.25">
      <c r="P47469" s="121"/>
      <c r="R47469" s="121"/>
      <c r="T47469" s="121"/>
      <c r="V47469" s="121"/>
      <c r="X47469" s="121"/>
      <c r="Z47469" s="121"/>
    </row>
    <row r="47470" spans="16:26" x14ac:dyDescent="0.25">
      <c r="P47470" s="121"/>
      <c r="R47470" s="121"/>
      <c r="T47470" s="121"/>
      <c r="V47470" s="121"/>
      <c r="X47470" s="121"/>
      <c r="Z47470" s="121"/>
    </row>
    <row r="47471" spans="16:26" x14ac:dyDescent="0.25">
      <c r="P47471" s="122"/>
      <c r="R47471" s="122"/>
      <c r="T47471" s="122"/>
      <c r="V47471" s="122"/>
      <c r="X47471" s="122"/>
      <c r="Z47471" s="122"/>
    </row>
    <row r="47472" spans="16:26" x14ac:dyDescent="0.25">
      <c r="P47472" s="118"/>
      <c r="R47472" s="118"/>
      <c r="T47472" s="118"/>
      <c r="V47472" s="118"/>
      <c r="X47472" s="118"/>
      <c r="Z47472" s="118"/>
    </row>
    <row r="47473" spans="16:26" x14ac:dyDescent="0.25">
      <c r="P47473" s="119"/>
      <c r="R47473" s="119"/>
      <c r="T47473" s="119"/>
      <c r="V47473" s="119"/>
      <c r="X47473" s="119"/>
      <c r="Z47473" s="119"/>
    </row>
    <row r="47474" spans="16:26" x14ac:dyDescent="0.25">
      <c r="P47474" s="119"/>
      <c r="R47474" s="119"/>
      <c r="T47474" s="119"/>
      <c r="V47474" s="119"/>
      <c r="X47474" s="119"/>
      <c r="Z47474" s="119"/>
    </row>
    <row r="47475" spans="16:26" x14ac:dyDescent="0.25">
      <c r="P47475" s="120"/>
      <c r="R47475" s="120"/>
      <c r="T47475" s="120"/>
      <c r="V47475" s="120"/>
      <c r="X47475" s="120"/>
      <c r="Z47475" s="120"/>
    </row>
    <row r="47476" spans="16:26" x14ac:dyDescent="0.25">
      <c r="P47476" s="119"/>
      <c r="R47476" s="119"/>
      <c r="T47476" s="119"/>
      <c r="V47476" s="119"/>
      <c r="X47476" s="119"/>
      <c r="Z47476" s="119"/>
    </row>
    <row r="47477" spans="16:26" x14ac:dyDescent="0.25">
      <c r="P47477" s="119"/>
      <c r="R47477" s="119"/>
      <c r="T47477" s="119"/>
      <c r="V47477" s="119"/>
      <c r="X47477" s="119"/>
      <c r="Z47477" s="119"/>
    </row>
    <row r="47478" spans="16:26" x14ac:dyDescent="0.25">
      <c r="P47478" s="120"/>
      <c r="R47478" s="120"/>
      <c r="T47478" s="120"/>
      <c r="V47478" s="120"/>
      <c r="X47478" s="120"/>
      <c r="Z47478" s="120"/>
    </row>
    <row r="47479" spans="16:26" x14ac:dyDescent="0.25">
      <c r="P47479" s="119"/>
      <c r="R47479" s="119"/>
      <c r="T47479" s="119"/>
      <c r="V47479" s="119"/>
      <c r="X47479" s="119"/>
      <c r="Z47479" s="119"/>
    </row>
    <row r="47480" spans="16:26" x14ac:dyDescent="0.25">
      <c r="P47480" s="120"/>
      <c r="R47480" s="120"/>
      <c r="T47480" s="120"/>
      <c r="V47480" s="120"/>
      <c r="X47480" s="120"/>
      <c r="Z47480" s="120"/>
    </row>
    <row r="47481" spans="16:26" x14ac:dyDescent="0.25">
      <c r="P47481" s="119"/>
      <c r="R47481" s="119"/>
      <c r="T47481" s="119"/>
      <c r="V47481" s="119"/>
      <c r="X47481" s="119"/>
      <c r="Z47481" s="119"/>
    </row>
    <row r="47482" spans="16:26" x14ac:dyDescent="0.25">
      <c r="P47482" s="119"/>
      <c r="R47482" s="119"/>
      <c r="T47482" s="119"/>
      <c r="V47482" s="119"/>
      <c r="X47482" s="119"/>
      <c r="Z47482" s="119"/>
    </row>
    <row r="47483" spans="16:26" x14ac:dyDescent="0.25">
      <c r="P47483" s="119"/>
      <c r="R47483" s="119"/>
      <c r="T47483" s="119"/>
      <c r="V47483" s="119"/>
      <c r="X47483" s="119"/>
      <c r="Z47483" s="119"/>
    </row>
    <row r="47484" spans="16:26" x14ac:dyDescent="0.25">
      <c r="P47484" s="121"/>
      <c r="R47484" s="121"/>
      <c r="T47484" s="121"/>
      <c r="V47484" s="121"/>
      <c r="X47484" s="121"/>
      <c r="Z47484" s="121"/>
    </row>
    <row r="47485" spans="16:26" x14ac:dyDescent="0.25">
      <c r="P47485" s="121"/>
      <c r="R47485" s="121"/>
      <c r="T47485" s="121"/>
      <c r="V47485" s="121"/>
      <c r="X47485" s="121"/>
      <c r="Z47485" s="121"/>
    </row>
    <row r="47486" spans="16:26" x14ac:dyDescent="0.25">
      <c r="P47486" s="121"/>
      <c r="R47486" s="121"/>
      <c r="T47486" s="121"/>
      <c r="V47486" s="121"/>
      <c r="X47486" s="121"/>
      <c r="Z47486" s="121"/>
    </row>
    <row r="47487" spans="16:26" x14ac:dyDescent="0.25">
      <c r="P47487" s="121"/>
      <c r="R47487" s="121"/>
      <c r="T47487" s="121"/>
      <c r="V47487" s="121"/>
      <c r="X47487" s="121"/>
      <c r="Z47487" s="121"/>
    </row>
    <row r="47488" spans="16:26" x14ac:dyDescent="0.25">
      <c r="P47488" s="122"/>
      <c r="R47488" s="122"/>
      <c r="T47488" s="122"/>
      <c r="V47488" s="122"/>
      <c r="X47488" s="122"/>
      <c r="Z47488" s="122"/>
    </row>
    <row r="47489" spans="16:26" x14ac:dyDescent="0.25">
      <c r="P47489" s="118"/>
      <c r="R47489" s="118"/>
      <c r="T47489" s="118"/>
      <c r="V47489" s="118"/>
      <c r="X47489" s="118"/>
      <c r="Z47489" s="118"/>
    </row>
    <row r="47490" spans="16:26" x14ac:dyDescent="0.25">
      <c r="P47490" s="119"/>
      <c r="R47490" s="119"/>
      <c r="T47490" s="119"/>
      <c r="V47490" s="119"/>
      <c r="X47490" s="119"/>
      <c r="Z47490" s="119"/>
    </row>
    <row r="47491" spans="16:26" x14ac:dyDescent="0.25">
      <c r="P47491" s="119"/>
      <c r="R47491" s="119"/>
      <c r="T47491" s="119"/>
      <c r="V47491" s="119"/>
      <c r="X47491" s="119"/>
      <c r="Z47491" s="119"/>
    </row>
    <row r="47492" spans="16:26" x14ac:dyDescent="0.25">
      <c r="P47492" s="120"/>
      <c r="R47492" s="120"/>
      <c r="T47492" s="120"/>
      <c r="V47492" s="120"/>
      <c r="X47492" s="120"/>
      <c r="Z47492" s="120"/>
    </row>
    <row r="47493" spans="16:26" x14ac:dyDescent="0.25">
      <c r="P47493" s="119"/>
      <c r="R47493" s="119"/>
      <c r="T47493" s="119"/>
      <c r="V47493" s="119"/>
      <c r="X47493" s="119"/>
      <c r="Z47493" s="119"/>
    </row>
    <row r="47494" spans="16:26" x14ac:dyDescent="0.25">
      <c r="P47494" s="119"/>
      <c r="R47494" s="119"/>
      <c r="T47494" s="119"/>
      <c r="V47494" s="119"/>
      <c r="X47494" s="119"/>
      <c r="Z47494" s="119"/>
    </row>
    <row r="47495" spans="16:26" x14ac:dyDescent="0.25">
      <c r="P47495" s="120"/>
      <c r="R47495" s="120"/>
      <c r="T47495" s="120"/>
      <c r="V47495" s="120"/>
      <c r="X47495" s="120"/>
      <c r="Z47495" s="120"/>
    </row>
    <row r="47496" spans="16:26" x14ac:dyDescent="0.25">
      <c r="P47496" s="119"/>
      <c r="R47496" s="119"/>
      <c r="T47496" s="119"/>
      <c r="V47496" s="119"/>
      <c r="X47496" s="119"/>
      <c r="Z47496" s="119"/>
    </row>
    <row r="47497" spans="16:26" x14ac:dyDescent="0.25">
      <c r="P47497" s="120"/>
      <c r="R47497" s="120"/>
      <c r="T47497" s="120"/>
      <c r="V47497" s="120"/>
      <c r="X47497" s="120"/>
      <c r="Z47497" s="120"/>
    </row>
    <row r="47498" spans="16:26" x14ac:dyDescent="0.25">
      <c r="P47498" s="119"/>
      <c r="R47498" s="119"/>
      <c r="T47498" s="119"/>
      <c r="V47498" s="119"/>
      <c r="X47498" s="119"/>
      <c r="Z47498" s="119"/>
    </row>
    <row r="47499" spans="16:26" x14ac:dyDescent="0.25">
      <c r="P47499" s="119"/>
      <c r="R47499" s="119"/>
      <c r="T47499" s="119"/>
      <c r="V47499" s="119"/>
      <c r="X47499" s="119"/>
      <c r="Z47499" s="119"/>
    </row>
    <row r="47500" spans="16:26" x14ac:dyDescent="0.25">
      <c r="P47500" s="119"/>
      <c r="R47500" s="119"/>
      <c r="T47500" s="119"/>
      <c r="V47500" s="119"/>
      <c r="X47500" s="119"/>
      <c r="Z47500" s="119"/>
    </row>
    <row r="47501" spans="16:26" x14ac:dyDescent="0.25">
      <c r="P47501" s="121"/>
      <c r="R47501" s="121"/>
      <c r="T47501" s="121"/>
      <c r="V47501" s="121"/>
      <c r="X47501" s="121"/>
      <c r="Z47501" s="121"/>
    </row>
    <row r="47502" spans="16:26" x14ac:dyDescent="0.25">
      <c r="P47502" s="121"/>
      <c r="R47502" s="121"/>
      <c r="T47502" s="121"/>
      <c r="V47502" s="121"/>
      <c r="X47502" s="121"/>
      <c r="Z47502" s="121"/>
    </row>
    <row r="47503" spans="16:26" x14ac:dyDescent="0.25">
      <c r="P47503" s="121"/>
      <c r="R47503" s="121"/>
      <c r="T47503" s="121"/>
      <c r="V47503" s="121"/>
      <c r="X47503" s="121"/>
      <c r="Z47503" s="121"/>
    </row>
    <row r="47504" spans="16:26" x14ac:dyDescent="0.25">
      <c r="P47504" s="121"/>
      <c r="R47504" s="121"/>
      <c r="T47504" s="121"/>
      <c r="V47504" s="121"/>
      <c r="X47504" s="121"/>
      <c r="Z47504" s="121"/>
    </row>
    <row r="47505" spans="16:26" x14ac:dyDescent="0.25">
      <c r="P47505" s="122"/>
      <c r="R47505" s="122"/>
      <c r="T47505" s="122"/>
      <c r="V47505" s="122"/>
      <c r="X47505" s="122"/>
      <c r="Z47505" s="122"/>
    </row>
    <row r="47506" spans="16:26" x14ac:dyDescent="0.25">
      <c r="P47506" s="118"/>
      <c r="R47506" s="118"/>
      <c r="T47506" s="118"/>
      <c r="V47506" s="118"/>
      <c r="X47506" s="118"/>
      <c r="Z47506" s="118"/>
    </row>
    <row r="47507" spans="16:26" x14ac:dyDescent="0.25">
      <c r="P47507" s="119"/>
      <c r="R47507" s="119"/>
      <c r="T47507" s="119"/>
      <c r="V47507" s="119"/>
      <c r="X47507" s="119"/>
      <c r="Z47507" s="119"/>
    </row>
    <row r="47508" spans="16:26" x14ac:dyDescent="0.25">
      <c r="P47508" s="119"/>
      <c r="R47508" s="119"/>
      <c r="T47508" s="119"/>
      <c r="V47508" s="119"/>
      <c r="X47508" s="119"/>
      <c r="Z47508" s="119"/>
    </row>
    <row r="47509" spans="16:26" x14ac:dyDescent="0.25">
      <c r="P47509" s="120"/>
      <c r="R47509" s="120"/>
      <c r="T47509" s="120"/>
      <c r="V47509" s="120"/>
      <c r="X47509" s="120"/>
      <c r="Z47509" s="120"/>
    </row>
    <row r="47510" spans="16:26" x14ac:dyDescent="0.25">
      <c r="P47510" s="119"/>
      <c r="R47510" s="119"/>
      <c r="T47510" s="119"/>
      <c r="V47510" s="119"/>
      <c r="X47510" s="119"/>
      <c r="Z47510" s="119"/>
    </row>
    <row r="47511" spans="16:26" x14ac:dyDescent="0.25">
      <c r="P47511" s="119"/>
      <c r="R47511" s="119"/>
      <c r="T47511" s="119"/>
      <c r="V47511" s="119"/>
      <c r="X47511" s="119"/>
      <c r="Z47511" s="119"/>
    </row>
    <row r="47512" spans="16:26" x14ac:dyDescent="0.25">
      <c r="P47512" s="120"/>
      <c r="R47512" s="120"/>
      <c r="T47512" s="120"/>
      <c r="V47512" s="120"/>
      <c r="X47512" s="120"/>
      <c r="Z47512" s="120"/>
    </row>
    <row r="47513" spans="16:26" x14ac:dyDescent="0.25">
      <c r="P47513" s="119"/>
      <c r="R47513" s="119"/>
      <c r="T47513" s="119"/>
      <c r="V47513" s="119"/>
      <c r="X47513" s="119"/>
      <c r="Z47513" s="119"/>
    </row>
    <row r="47514" spans="16:26" x14ac:dyDescent="0.25">
      <c r="P47514" s="120"/>
      <c r="R47514" s="120"/>
      <c r="T47514" s="120"/>
      <c r="V47514" s="120"/>
      <c r="X47514" s="120"/>
      <c r="Z47514" s="120"/>
    </row>
    <row r="47515" spans="16:26" x14ac:dyDescent="0.25">
      <c r="P47515" s="119"/>
      <c r="R47515" s="119"/>
      <c r="T47515" s="119"/>
      <c r="V47515" s="119"/>
      <c r="X47515" s="119"/>
      <c r="Z47515" s="119"/>
    </row>
    <row r="47516" spans="16:26" x14ac:dyDescent="0.25">
      <c r="P47516" s="119"/>
      <c r="R47516" s="119"/>
      <c r="T47516" s="119"/>
      <c r="V47516" s="119"/>
      <c r="X47516" s="119"/>
      <c r="Z47516" s="119"/>
    </row>
    <row r="47517" spans="16:26" x14ac:dyDescent="0.25">
      <c r="P47517" s="119"/>
      <c r="R47517" s="119"/>
      <c r="T47517" s="119"/>
      <c r="V47517" s="119"/>
      <c r="X47517" s="119"/>
      <c r="Z47517" s="119"/>
    </row>
    <row r="47518" spans="16:26" x14ac:dyDescent="0.25">
      <c r="P47518" s="121"/>
      <c r="R47518" s="121"/>
      <c r="T47518" s="121"/>
      <c r="V47518" s="121"/>
      <c r="X47518" s="121"/>
      <c r="Z47518" s="121"/>
    </row>
    <row r="47519" spans="16:26" x14ac:dyDescent="0.25">
      <c r="P47519" s="121"/>
      <c r="R47519" s="121"/>
      <c r="T47519" s="121"/>
      <c r="V47519" s="121"/>
      <c r="X47519" s="121"/>
      <c r="Z47519" s="121"/>
    </row>
    <row r="47520" spans="16:26" x14ac:dyDescent="0.25">
      <c r="P47520" s="121"/>
      <c r="R47520" s="121"/>
      <c r="T47520" s="121"/>
      <c r="V47520" s="121"/>
      <c r="X47520" s="121"/>
      <c r="Z47520" s="121"/>
    </row>
    <row r="47521" spans="16:26" x14ac:dyDescent="0.25">
      <c r="P47521" s="121"/>
      <c r="R47521" s="121"/>
      <c r="T47521" s="121"/>
      <c r="V47521" s="121"/>
      <c r="X47521" s="121"/>
      <c r="Z47521" s="121"/>
    </row>
    <row r="47522" spans="16:26" x14ac:dyDescent="0.25">
      <c r="P47522" s="122"/>
      <c r="R47522" s="122"/>
      <c r="T47522" s="122"/>
      <c r="V47522" s="122"/>
      <c r="X47522" s="122"/>
      <c r="Z47522" s="122"/>
    </row>
    <row r="47523" spans="16:26" x14ac:dyDescent="0.25">
      <c r="P47523" s="118"/>
      <c r="R47523" s="118"/>
      <c r="T47523" s="118"/>
      <c r="V47523" s="118"/>
      <c r="X47523" s="118"/>
      <c r="Z47523" s="118"/>
    </row>
    <row r="47524" spans="16:26" x14ac:dyDescent="0.25">
      <c r="P47524" s="119"/>
      <c r="R47524" s="119"/>
      <c r="T47524" s="119"/>
      <c r="V47524" s="119"/>
      <c r="X47524" s="119"/>
      <c r="Z47524" s="119"/>
    </row>
    <row r="47525" spans="16:26" x14ac:dyDescent="0.25">
      <c r="P47525" s="119"/>
      <c r="R47525" s="119"/>
      <c r="T47525" s="119"/>
      <c r="V47525" s="119"/>
      <c r="X47525" s="119"/>
      <c r="Z47525" s="119"/>
    </row>
    <row r="47526" spans="16:26" x14ac:dyDescent="0.25">
      <c r="P47526" s="120"/>
      <c r="R47526" s="120"/>
      <c r="T47526" s="120"/>
      <c r="V47526" s="120"/>
      <c r="X47526" s="120"/>
      <c r="Z47526" s="120"/>
    </row>
    <row r="47527" spans="16:26" x14ac:dyDescent="0.25">
      <c r="P47527" s="119"/>
      <c r="R47527" s="119"/>
      <c r="T47527" s="119"/>
      <c r="V47527" s="119"/>
      <c r="X47527" s="119"/>
      <c r="Z47527" s="119"/>
    </row>
    <row r="47528" spans="16:26" x14ac:dyDescent="0.25">
      <c r="P47528" s="119"/>
      <c r="R47528" s="119"/>
      <c r="T47528" s="119"/>
      <c r="V47528" s="119"/>
      <c r="X47528" s="119"/>
      <c r="Z47528" s="119"/>
    </row>
    <row r="47529" spans="16:26" x14ac:dyDescent="0.25">
      <c r="P47529" s="120"/>
      <c r="R47529" s="120"/>
      <c r="T47529" s="120"/>
      <c r="V47529" s="120"/>
      <c r="X47529" s="120"/>
      <c r="Z47529" s="120"/>
    </row>
    <row r="47530" spans="16:26" x14ac:dyDescent="0.25">
      <c r="P47530" s="119"/>
      <c r="R47530" s="119"/>
      <c r="T47530" s="119"/>
      <c r="V47530" s="119"/>
      <c r="X47530" s="119"/>
      <c r="Z47530" s="119"/>
    </row>
    <row r="47531" spans="16:26" x14ac:dyDescent="0.25">
      <c r="P47531" s="120"/>
      <c r="R47531" s="120"/>
      <c r="T47531" s="120"/>
      <c r="V47531" s="120"/>
      <c r="X47531" s="120"/>
      <c r="Z47531" s="120"/>
    </row>
    <row r="47532" spans="16:26" x14ac:dyDescent="0.25">
      <c r="P47532" s="119"/>
      <c r="R47532" s="119"/>
      <c r="T47532" s="119"/>
      <c r="V47532" s="119"/>
      <c r="X47532" s="119"/>
      <c r="Z47532" s="119"/>
    </row>
    <row r="47533" spans="16:26" x14ac:dyDescent="0.25">
      <c r="P47533" s="119"/>
      <c r="R47533" s="119"/>
      <c r="T47533" s="119"/>
      <c r="V47533" s="119"/>
      <c r="X47533" s="119"/>
      <c r="Z47533" s="119"/>
    </row>
    <row r="47534" spans="16:26" x14ac:dyDescent="0.25">
      <c r="P47534" s="119"/>
      <c r="R47534" s="119"/>
      <c r="T47534" s="119"/>
      <c r="V47534" s="119"/>
      <c r="X47534" s="119"/>
      <c r="Z47534" s="119"/>
    </row>
    <row r="47535" spans="16:26" x14ac:dyDescent="0.25">
      <c r="P47535" s="121"/>
      <c r="R47535" s="121"/>
      <c r="T47535" s="121"/>
      <c r="V47535" s="121"/>
      <c r="X47535" s="121"/>
      <c r="Z47535" s="121"/>
    </row>
    <row r="47536" spans="16:26" x14ac:dyDescent="0.25">
      <c r="P47536" s="121"/>
      <c r="R47536" s="121"/>
      <c r="T47536" s="121"/>
      <c r="V47536" s="121"/>
      <c r="X47536" s="121"/>
      <c r="Z47536" s="121"/>
    </row>
    <row r="47537" spans="16:26" x14ac:dyDescent="0.25">
      <c r="P47537" s="121"/>
      <c r="R47537" s="121"/>
      <c r="T47537" s="121"/>
      <c r="V47537" s="121"/>
      <c r="X47537" s="121"/>
      <c r="Z47537" s="121"/>
    </row>
    <row r="47538" spans="16:26" x14ac:dyDescent="0.25">
      <c r="P47538" s="121"/>
      <c r="R47538" s="121"/>
      <c r="T47538" s="121"/>
      <c r="V47538" s="121"/>
      <c r="X47538" s="121"/>
      <c r="Z47538" s="121"/>
    </row>
    <row r="47539" spans="16:26" x14ac:dyDescent="0.25">
      <c r="P47539" s="122"/>
      <c r="R47539" s="122"/>
      <c r="T47539" s="122"/>
      <c r="V47539" s="122"/>
      <c r="X47539" s="122"/>
      <c r="Z47539" s="122"/>
    </row>
    <row r="47540" spans="16:26" x14ac:dyDescent="0.25">
      <c r="P47540" s="118"/>
      <c r="R47540" s="118"/>
      <c r="T47540" s="118"/>
      <c r="V47540" s="118"/>
      <c r="X47540" s="118"/>
      <c r="Z47540" s="118"/>
    </row>
    <row r="47541" spans="16:26" x14ac:dyDescent="0.25">
      <c r="P47541" s="119"/>
      <c r="R47541" s="119"/>
      <c r="T47541" s="119"/>
      <c r="V47541" s="119"/>
      <c r="X47541" s="119"/>
      <c r="Z47541" s="119"/>
    </row>
    <row r="47542" spans="16:26" x14ac:dyDescent="0.25">
      <c r="P47542" s="119"/>
      <c r="R47542" s="119"/>
      <c r="T47542" s="119"/>
      <c r="V47542" s="119"/>
      <c r="X47542" s="119"/>
      <c r="Z47542" s="119"/>
    </row>
    <row r="47543" spans="16:26" x14ac:dyDescent="0.25">
      <c r="P47543" s="120"/>
      <c r="R47543" s="120"/>
      <c r="T47543" s="120"/>
      <c r="V47543" s="120"/>
      <c r="X47543" s="120"/>
      <c r="Z47543" s="120"/>
    </row>
    <row r="47544" spans="16:26" x14ac:dyDescent="0.25">
      <c r="P47544" s="119"/>
      <c r="R47544" s="119"/>
      <c r="T47544" s="119"/>
      <c r="V47544" s="119"/>
      <c r="X47544" s="119"/>
      <c r="Z47544" s="119"/>
    </row>
    <row r="47545" spans="16:26" x14ac:dyDescent="0.25">
      <c r="P47545" s="119"/>
      <c r="R47545" s="119"/>
      <c r="T47545" s="119"/>
      <c r="V47545" s="119"/>
      <c r="X47545" s="119"/>
      <c r="Z47545" s="119"/>
    </row>
    <row r="47546" spans="16:26" x14ac:dyDescent="0.25">
      <c r="P47546" s="120"/>
      <c r="R47546" s="120"/>
      <c r="T47546" s="120"/>
      <c r="V47546" s="120"/>
      <c r="X47546" s="120"/>
      <c r="Z47546" s="120"/>
    </row>
    <row r="47547" spans="16:26" x14ac:dyDescent="0.25">
      <c r="P47547" s="119"/>
      <c r="R47547" s="119"/>
      <c r="T47547" s="119"/>
      <c r="V47547" s="119"/>
      <c r="X47547" s="119"/>
      <c r="Z47547" s="119"/>
    </row>
    <row r="47548" spans="16:26" x14ac:dyDescent="0.25">
      <c r="P47548" s="120"/>
      <c r="R47548" s="120"/>
      <c r="T47548" s="120"/>
      <c r="V47548" s="120"/>
      <c r="X47548" s="120"/>
      <c r="Z47548" s="120"/>
    </row>
    <row r="47549" spans="16:26" x14ac:dyDescent="0.25">
      <c r="P47549" s="119"/>
      <c r="R47549" s="119"/>
      <c r="T47549" s="119"/>
      <c r="V47549" s="119"/>
      <c r="X47549" s="119"/>
      <c r="Z47549" s="119"/>
    </row>
    <row r="47550" spans="16:26" x14ac:dyDescent="0.25">
      <c r="P47550" s="119"/>
      <c r="R47550" s="119"/>
      <c r="T47550" s="119"/>
      <c r="V47550" s="119"/>
      <c r="X47550" s="119"/>
      <c r="Z47550" s="119"/>
    </row>
    <row r="47551" spans="16:26" x14ac:dyDescent="0.25">
      <c r="P47551" s="119"/>
      <c r="R47551" s="119"/>
      <c r="T47551" s="119"/>
      <c r="V47551" s="119"/>
      <c r="X47551" s="119"/>
      <c r="Z47551" s="119"/>
    </row>
    <row r="47552" spans="16:26" x14ac:dyDescent="0.25">
      <c r="P47552" s="121"/>
      <c r="R47552" s="121"/>
      <c r="T47552" s="121"/>
      <c r="V47552" s="121"/>
      <c r="X47552" s="121"/>
      <c r="Z47552" s="121"/>
    </row>
    <row r="47553" spans="16:26" x14ac:dyDescent="0.25">
      <c r="P47553" s="121"/>
      <c r="R47553" s="121"/>
      <c r="T47553" s="121"/>
      <c r="V47553" s="121"/>
      <c r="X47553" s="121"/>
      <c r="Z47553" s="121"/>
    </row>
    <row r="47554" spans="16:26" x14ac:dyDescent="0.25">
      <c r="P47554" s="121"/>
      <c r="R47554" s="121"/>
      <c r="T47554" s="121"/>
      <c r="V47554" s="121"/>
      <c r="X47554" s="121"/>
      <c r="Z47554" s="121"/>
    </row>
    <row r="47555" spans="16:26" x14ac:dyDescent="0.25">
      <c r="P47555" s="121"/>
      <c r="R47555" s="121"/>
      <c r="T47555" s="121"/>
      <c r="V47555" s="121"/>
      <c r="X47555" s="121"/>
      <c r="Z47555" s="121"/>
    </row>
    <row r="47556" spans="16:26" x14ac:dyDescent="0.25">
      <c r="P47556" s="122"/>
      <c r="R47556" s="122"/>
      <c r="T47556" s="122"/>
      <c r="V47556" s="122"/>
      <c r="X47556" s="122"/>
      <c r="Z47556" s="122"/>
    </row>
    <row r="47557" spans="16:26" x14ac:dyDescent="0.25">
      <c r="P47557" s="118"/>
      <c r="R47557" s="118"/>
      <c r="T47557" s="118"/>
      <c r="V47557" s="118"/>
      <c r="X47557" s="118"/>
      <c r="Z47557" s="118"/>
    </row>
    <row r="47558" spans="16:26" x14ac:dyDescent="0.25">
      <c r="P47558" s="119"/>
      <c r="R47558" s="119"/>
      <c r="T47558" s="119"/>
      <c r="V47558" s="119"/>
      <c r="X47558" s="119"/>
      <c r="Z47558" s="119"/>
    </row>
    <row r="47559" spans="16:26" x14ac:dyDescent="0.25">
      <c r="P47559" s="119"/>
      <c r="R47559" s="119"/>
      <c r="T47559" s="119"/>
      <c r="V47559" s="119"/>
      <c r="X47559" s="119"/>
      <c r="Z47559" s="119"/>
    </row>
    <row r="47560" spans="16:26" x14ac:dyDescent="0.25">
      <c r="P47560" s="120"/>
      <c r="R47560" s="120"/>
      <c r="T47560" s="120"/>
      <c r="V47560" s="120"/>
      <c r="X47560" s="120"/>
      <c r="Z47560" s="120"/>
    </row>
    <row r="47561" spans="16:26" x14ac:dyDescent="0.25">
      <c r="P47561" s="119"/>
      <c r="R47561" s="119"/>
      <c r="T47561" s="119"/>
      <c r="V47561" s="119"/>
      <c r="X47561" s="119"/>
      <c r="Z47561" s="119"/>
    </row>
    <row r="47562" spans="16:26" x14ac:dyDescent="0.25">
      <c r="P47562" s="119"/>
      <c r="R47562" s="119"/>
      <c r="T47562" s="119"/>
      <c r="V47562" s="119"/>
      <c r="X47562" s="119"/>
      <c r="Z47562" s="119"/>
    </row>
    <row r="47563" spans="16:26" x14ac:dyDescent="0.25">
      <c r="P47563" s="120"/>
      <c r="R47563" s="120"/>
      <c r="T47563" s="120"/>
      <c r="V47563" s="120"/>
      <c r="X47563" s="120"/>
      <c r="Z47563" s="120"/>
    </row>
    <row r="47564" spans="16:26" x14ac:dyDescent="0.25">
      <c r="P47564" s="119"/>
      <c r="R47564" s="119"/>
      <c r="T47564" s="119"/>
      <c r="V47564" s="119"/>
      <c r="X47564" s="119"/>
      <c r="Z47564" s="119"/>
    </row>
    <row r="47565" spans="16:26" x14ac:dyDescent="0.25">
      <c r="P47565" s="120"/>
      <c r="R47565" s="120"/>
      <c r="T47565" s="120"/>
      <c r="V47565" s="120"/>
      <c r="X47565" s="120"/>
      <c r="Z47565" s="120"/>
    </row>
    <row r="47566" spans="16:26" x14ac:dyDescent="0.25">
      <c r="P47566" s="119"/>
      <c r="R47566" s="119"/>
      <c r="T47566" s="119"/>
      <c r="V47566" s="119"/>
      <c r="X47566" s="119"/>
      <c r="Z47566" s="119"/>
    </row>
    <row r="47567" spans="16:26" x14ac:dyDescent="0.25">
      <c r="P47567" s="119"/>
      <c r="R47567" s="119"/>
      <c r="T47567" s="119"/>
      <c r="V47567" s="119"/>
      <c r="X47567" s="119"/>
      <c r="Z47567" s="119"/>
    </row>
    <row r="47568" spans="16:26" x14ac:dyDescent="0.25">
      <c r="P47568" s="119"/>
      <c r="R47568" s="119"/>
      <c r="T47568" s="119"/>
      <c r="V47568" s="119"/>
      <c r="X47568" s="119"/>
      <c r="Z47568" s="119"/>
    </row>
    <row r="47569" spans="16:26" x14ac:dyDescent="0.25">
      <c r="P47569" s="121"/>
      <c r="R47569" s="121"/>
      <c r="T47569" s="121"/>
      <c r="V47569" s="121"/>
      <c r="X47569" s="121"/>
      <c r="Z47569" s="121"/>
    </row>
    <row r="47570" spans="16:26" x14ac:dyDescent="0.25">
      <c r="P47570" s="121"/>
      <c r="R47570" s="121"/>
      <c r="T47570" s="121"/>
      <c r="V47570" s="121"/>
      <c r="X47570" s="121"/>
      <c r="Z47570" s="121"/>
    </row>
    <row r="47571" spans="16:26" x14ac:dyDescent="0.25">
      <c r="P47571" s="121"/>
      <c r="R47571" s="121"/>
      <c r="T47571" s="121"/>
      <c r="V47571" s="121"/>
      <c r="X47571" s="121"/>
      <c r="Z47571" s="121"/>
    </row>
    <row r="47572" spans="16:26" x14ac:dyDescent="0.25">
      <c r="P47572" s="121"/>
      <c r="R47572" s="121"/>
      <c r="T47572" s="121"/>
      <c r="V47572" s="121"/>
      <c r="X47572" s="121"/>
      <c r="Z47572" s="121"/>
    </row>
    <row r="47573" spans="16:26" x14ac:dyDescent="0.25">
      <c r="P47573" s="122"/>
      <c r="R47573" s="122"/>
      <c r="T47573" s="122"/>
      <c r="V47573" s="122"/>
      <c r="X47573" s="122"/>
      <c r="Z47573" s="122"/>
    </row>
    <row r="47574" spans="16:26" x14ac:dyDescent="0.25">
      <c r="P47574" s="118"/>
      <c r="R47574" s="118"/>
      <c r="T47574" s="118"/>
      <c r="V47574" s="118"/>
      <c r="X47574" s="118"/>
      <c r="Z47574" s="118"/>
    </row>
    <row r="47575" spans="16:26" x14ac:dyDescent="0.25">
      <c r="P47575" s="119"/>
      <c r="R47575" s="119"/>
      <c r="T47575" s="119"/>
      <c r="V47575" s="119"/>
      <c r="X47575" s="119"/>
      <c r="Z47575" s="119"/>
    </row>
    <row r="47576" spans="16:26" x14ac:dyDescent="0.25">
      <c r="P47576" s="119"/>
      <c r="R47576" s="119"/>
      <c r="T47576" s="119"/>
      <c r="V47576" s="119"/>
      <c r="X47576" s="119"/>
      <c r="Z47576" s="119"/>
    </row>
    <row r="47577" spans="16:26" x14ac:dyDescent="0.25">
      <c r="P47577" s="120"/>
      <c r="R47577" s="120"/>
      <c r="T47577" s="120"/>
      <c r="V47577" s="120"/>
      <c r="X47577" s="120"/>
      <c r="Z47577" s="120"/>
    </row>
    <row r="47578" spans="16:26" x14ac:dyDescent="0.25">
      <c r="P47578" s="119"/>
      <c r="R47578" s="119"/>
      <c r="T47578" s="119"/>
      <c r="V47578" s="119"/>
      <c r="X47578" s="119"/>
      <c r="Z47578" s="119"/>
    </row>
    <row r="47579" spans="16:26" x14ac:dyDescent="0.25">
      <c r="P47579" s="119"/>
      <c r="R47579" s="119"/>
      <c r="T47579" s="119"/>
      <c r="V47579" s="119"/>
      <c r="X47579" s="119"/>
      <c r="Z47579" s="119"/>
    </row>
    <row r="47580" spans="16:26" x14ac:dyDescent="0.25">
      <c r="P47580" s="120"/>
      <c r="R47580" s="120"/>
      <c r="T47580" s="120"/>
      <c r="V47580" s="120"/>
      <c r="X47580" s="120"/>
      <c r="Z47580" s="120"/>
    </row>
    <row r="47581" spans="16:26" x14ac:dyDescent="0.25">
      <c r="P47581" s="119"/>
      <c r="R47581" s="119"/>
      <c r="T47581" s="119"/>
      <c r="V47581" s="119"/>
      <c r="X47581" s="119"/>
      <c r="Z47581" s="119"/>
    </row>
    <row r="47582" spans="16:26" x14ac:dyDescent="0.25">
      <c r="P47582" s="120"/>
      <c r="R47582" s="120"/>
      <c r="T47582" s="120"/>
      <c r="V47582" s="120"/>
      <c r="X47582" s="120"/>
      <c r="Z47582" s="120"/>
    </row>
    <row r="47583" spans="16:26" x14ac:dyDescent="0.25">
      <c r="P47583" s="119"/>
      <c r="R47583" s="119"/>
      <c r="T47583" s="119"/>
      <c r="V47583" s="119"/>
      <c r="X47583" s="119"/>
      <c r="Z47583" s="119"/>
    </row>
    <row r="47584" spans="16:26" x14ac:dyDescent="0.25">
      <c r="P47584" s="119"/>
      <c r="R47584" s="119"/>
      <c r="T47584" s="119"/>
      <c r="V47584" s="119"/>
      <c r="X47584" s="119"/>
      <c r="Z47584" s="119"/>
    </row>
    <row r="47585" spans="16:26" x14ac:dyDescent="0.25">
      <c r="P47585" s="119"/>
      <c r="R47585" s="119"/>
      <c r="T47585" s="119"/>
      <c r="V47585" s="119"/>
      <c r="X47585" s="119"/>
      <c r="Z47585" s="119"/>
    </row>
    <row r="47586" spans="16:26" x14ac:dyDescent="0.25">
      <c r="P47586" s="121"/>
      <c r="R47586" s="121"/>
      <c r="T47586" s="121"/>
      <c r="V47586" s="121"/>
      <c r="X47586" s="121"/>
      <c r="Z47586" s="121"/>
    </row>
    <row r="47587" spans="16:26" x14ac:dyDescent="0.25">
      <c r="P47587" s="121"/>
      <c r="R47587" s="121"/>
      <c r="T47587" s="121"/>
      <c r="V47587" s="121"/>
      <c r="X47587" s="121"/>
      <c r="Z47587" s="121"/>
    </row>
    <row r="47588" spans="16:26" x14ac:dyDescent="0.25">
      <c r="P47588" s="121"/>
      <c r="R47588" s="121"/>
      <c r="T47588" s="121"/>
      <c r="V47588" s="121"/>
      <c r="X47588" s="121"/>
      <c r="Z47588" s="121"/>
    </row>
    <row r="47589" spans="16:26" x14ac:dyDescent="0.25">
      <c r="P47589" s="121"/>
      <c r="R47589" s="121"/>
      <c r="T47589" s="121"/>
      <c r="V47589" s="121"/>
      <c r="X47589" s="121"/>
      <c r="Z47589" s="121"/>
    </row>
    <row r="47590" spans="16:26" x14ac:dyDescent="0.25">
      <c r="P47590" s="122"/>
      <c r="R47590" s="122"/>
      <c r="T47590" s="122"/>
      <c r="V47590" s="122"/>
      <c r="X47590" s="122"/>
      <c r="Z47590" s="122"/>
    </row>
    <row r="47591" spans="16:26" x14ac:dyDescent="0.25">
      <c r="P47591" s="118"/>
      <c r="R47591" s="118"/>
      <c r="T47591" s="118"/>
      <c r="V47591" s="118"/>
      <c r="X47591" s="118"/>
      <c r="Z47591" s="118"/>
    </row>
    <row r="47592" spans="16:26" x14ac:dyDescent="0.25">
      <c r="P47592" s="119"/>
      <c r="R47592" s="119"/>
      <c r="T47592" s="119"/>
      <c r="V47592" s="119"/>
      <c r="X47592" s="119"/>
      <c r="Z47592" s="119"/>
    </row>
    <row r="47593" spans="16:26" x14ac:dyDescent="0.25">
      <c r="P47593" s="119"/>
      <c r="R47593" s="119"/>
      <c r="T47593" s="119"/>
      <c r="V47593" s="119"/>
      <c r="X47593" s="119"/>
      <c r="Z47593" s="119"/>
    </row>
    <row r="47594" spans="16:26" x14ac:dyDescent="0.25">
      <c r="P47594" s="120"/>
      <c r="R47594" s="120"/>
      <c r="T47594" s="120"/>
      <c r="V47594" s="120"/>
      <c r="X47594" s="120"/>
      <c r="Z47594" s="120"/>
    </row>
    <row r="47595" spans="16:26" x14ac:dyDescent="0.25">
      <c r="P47595" s="119"/>
      <c r="R47595" s="119"/>
      <c r="T47595" s="119"/>
      <c r="V47595" s="119"/>
      <c r="X47595" s="119"/>
      <c r="Z47595" s="119"/>
    </row>
    <row r="47596" spans="16:26" x14ac:dyDescent="0.25">
      <c r="P47596" s="119"/>
      <c r="R47596" s="119"/>
      <c r="T47596" s="119"/>
      <c r="V47596" s="119"/>
      <c r="X47596" s="119"/>
      <c r="Z47596" s="119"/>
    </row>
    <row r="47597" spans="16:26" x14ac:dyDescent="0.25">
      <c r="P47597" s="120"/>
      <c r="R47597" s="120"/>
      <c r="T47597" s="120"/>
      <c r="V47597" s="120"/>
      <c r="X47597" s="120"/>
      <c r="Z47597" s="120"/>
    </row>
    <row r="47598" spans="16:26" x14ac:dyDescent="0.25">
      <c r="P47598" s="119"/>
      <c r="R47598" s="119"/>
      <c r="T47598" s="119"/>
      <c r="V47598" s="119"/>
      <c r="X47598" s="119"/>
      <c r="Z47598" s="119"/>
    </row>
    <row r="47599" spans="16:26" x14ac:dyDescent="0.25">
      <c r="P47599" s="120"/>
      <c r="R47599" s="120"/>
      <c r="T47599" s="120"/>
      <c r="V47599" s="120"/>
      <c r="X47599" s="120"/>
      <c r="Z47599" s="120"/>
    </row>
    <row r="47600" spans="16:26" x14ac:dyDescent="0.25">
      <c r="P47600" s="119"/>
      <c r="R47600" s="119"/>
      <c r="T47600" s="119"/>
      <c r="V47600" s="119"/>
      <c r="X47600" s="119"/>
      <c r="Z47600" s="119"/>
    </row>
    <row r="47601" spans="16:26" x14ac:dyDescent="0.25">
      <c r="P47601" s="119"/>
      <c r="R47601" s="119"/>
      <c r="T47601" s="119"/>
      <c r="V47601" s="119"/>
      <c r="X47601" s="119"/>
      <c r="Z47601" s="119"/>
    </row>
    <row r="47602" spans="16:26" x14ac:dyDescent="0.25">
      <c r="P47602" s="119"/>
      <c r="R47602" s="119"/>
      <c r="T47602" s="119"/>
      <c r="V47602" s="119"/>
      <c r="X47602" s="119"/>
      <c r="Z47602" s="119"/>
    </row>
    <row r="47603" spans="16:26" x14ac:dyDescent="0.25">
      <c r="P47603" s="121"/>
      <c r="R47603" s="121"/>
      <c r="T47603" s="121"/>
      <c r="V47603" s="121"/>
      <c r="X47603" s="121"/>
      <c r="Z47603" s="121"/>
    </row>
    <row r="47604" spans="16:26" x14ac:dyDescent="0.25">
      <c r="P47604" s="121"/>
      <c r="R47604" s="121"/>
      <c r="T47604" s="121"/>
      <c r="V47604" s="121"/>
      <c r="X47604" s="121"/>
      <c r="Z47604" s="121"/>
    </row>
    <row r="47605" spans="16:26" x14ac:dyDescent="0.25">
      <c r="P47605" s="121"/>
      <c r="R47605" s="121"/>
      <c r="T47605" s="121"/>
      <c r="V47605" s="121"/>
      <c r="X47605" s="121"/>
      <c r="Z47605" s="121"/>
    </row>
    <row r="47606" spans="16:26" x14ac:dyDescent="0.25">
      <c r="P47606" s="121"/>
      <c r="R47606" s="121"/>
      <c r="T47606" s="121"/>
      <c r="V47606" s="121"/>
      <c r="X47606" s="121"/>
      <c r="Z47606" s="121"/>
    </row>
    <row r="47607" spans="16:26" x14ac:dyDescent="0.25">
      <c r="P47607" s="122"/>
      <c r="R47607" s="122"/>
      <c r="T47607" s="122"/>
      <c r="V47607" s="122"/>
      <c r="X47607" s="122"/>
      <c r="Z47607" s="122"/>
    </row>
    <row r="47608" spans="16:26" x14ac:dyDescent="0.25">
      <c r="P47608" s="118"/>
      <c r="R47608" s="118"/>
      <c r="T47608" s="118"/>
      <c r="V47608" s="118"/>
      <c r="X47608" s="118"/>
      <c r="Z47608" s="118"/>
    </row>
    <row r="47609" spans="16:26" x14ac:dyDescent="0.25">
      <c r="P47609" s="119"/>
      <c r="R47609" s="119"/>
      <c r="T47609" s="119"/>
      <c r="V47609" s="119"/>
      <c r="X47609" s="119"/>
      <c r="Z47609" s="119"/>
    </row>
    <row r="47610" spans="16:26" x14ac:dyDescent="0.25">
      <c r="P47610" s="119"/>
      <c r="R47610" s="119"/>
      <c r="T47610" s="119"/>
      <c r="V47610" s="119"/>
      <c r="X47610" s="119"/>
      <c r="Z47610" s="119"/>
    </row>
    <row r="47611" spans="16:26" x14ac:dyDescent="0.25">
      <c r="P47611" s="120"/>
      <c r="R47611" s="120"/>
      <c r="T47611" s="120"/>
      <c r="V47611" s="120"/>
      <c r="X47611" s="120"/>
      <c r="Z47611" s="120"/>
    </row>
    <row r="47612" spans="16:26" x14ac:dyDescent="0.25">
      <c r="P47612" s="119"/>
      <c r="R47612" s="119"/>
      <c r="T47612" s="119"/>
      <c r="V47612" s="119"/>
      <c r="X47612" s="119"/>
      <c r="Z47612" s="119"/>
    </row>
    <row r="47613" spans="16:26" x14ac:dyDescent="0.25">
      <c r="P47613" s="119"/>
      <c r="R47613" s="119"/>
      <c r="T47613" s="119"/>
      <c r="V47613" s="119"/>
      <c r="X47613" s="119"/>
      <c r="Z47613" s="119"/>
    </row>
    <row r="47614" spans="16:26" x14ac:dyDescent="0.25">
      <c r="P47614" s="120"/>
      <c r="R47614" s="120"/>
      <c r="T47614" s="120"/>
      <c r="V47614" s="120"/>
      <c r="X47614" s="120"/>
      <c r="Z47614" s="120"/>
    </row>
    <row r="47615" spans="16:26" x14ac:dyDescent="0.25">
      <c r="P47615" s="119"/>
      <c r="R47615" s="119"/>
      <c r="T47615" s="119"/>
      <c r="V47615" s="119"/>
      <c r="X47615" s="119"/>
      <c r="Z47615" s="119"/>
    </row>
    <row r="47616" spans="16:26" x14ac:dyDescent="0.25">
      <c r="P47616" s="120"/>
      <c r="R47616" s="120"/>
      <c r="T47616" s="120"/>
      <c r="V47616" s="120"/>
      <c r="X47616" s="120"/>
      <c r="Z47616" s="120"/>
    </row>
    <row r="47617" spans="16:26" x14ac:dyDescent="0.25">
      <c r="P47617" s="119"/>
      <c r="R47617" s="119"/>
      <c r="T47617" s="119"/>
      <c r="V47617" s="119"/>
      <c r="X47617" s="119"/>
      <c r="Z47617" s="119"/>
    </row>
    <row r="47618" spans="16:26" x14ac:dyDescent="0.25">
      <c r="P47618" s="119"/>
      <c r="R47618" s="119"/>
      <c r="T47618" s="119"/>
      <c r="V47618" s="119"/>
      <c r="X47618" s="119"/>
      <c r="Z47618" s="119"/>
    </row>
    <row r="47619" spans="16:26" x14ac:dyDescent="0.25">
      <c r="P47619" s="119"/>
      <c r="R47619" s="119"/>
      <c r="T47619" s="119"/>
      <c r="V47619" s="119"/>
      <c r="X47619" s="119"/>
      <c r="Z47619" s="119"/>
    </row>
    <row r="47620" spans="16:26" x14ac:dyDescent="0.25">
      <c r="P47620" s="121"/>
      <c r="R47620" s="121"/>
      <c r="T47620" s="121"/>
      <c r="V47620" s="121"/>
      <c r="X47620" s="121"/>
      <c r="Z47620" s="121"/>
    </row>
    <row r="47621" spans="16:26" x14ac:dyDescent="0.25">
      <c r="P47621" s="121"/>
      <c r="R47621" s="121"/>
      <c r="T47621" s="121"/>
      <c r="V47621" s="121"/>
      <c r="X47621" s="121"/>
      <c r="Z47621" s="121"/>
    </row>
    <row r="47622" spans="16:26" x14ac:dyDescent="0.25">
      <c r="P47622" s="121"/>
      <c r="R47622" s="121"/>
      <c r="T47622" s="121"/>
      <c r="V47622" s="121"/>
      <c r="X47622" s="121"/>
      <c r="Z47622" s="121"/>
    </row>
    <row r="47623" spans="16:26" x14ac:dyDescent="0.25">
      <c r="P47623" s="121"/>
      <c r="R47623" s="121"/>
      <c r="T47623" s="121"/>
      <c r="V47623" s="121"/>
      <c r="X47623" s="121"/>
      <c r="Z47623" s="121"/>
    </row>
    <row r="47624" spans="16:26" x14ac:dyDescent="0.25">
      <c r="P47624" s="122"/>
      <c r="R47624" s="122"/>
      <c r="T47624" s="122"/>
      <c r="V47624" s="122"/>
      <c r="X47624" s="122"/>
      <c r="Z47624" s="122"/>
    </row>
    <row r="47625" spans="16:26" x14ac:dyDescent="0.25">
      <c r="P47625" s="118"/>
      <c r="R47625" s="118"/>
      <c r="T47625" s="118"/>
      <c r="V47625" s="118"/>
      <c r="X47625" s="118"/>
      <c r="Z47625" s="118"/>
    </row>
    <row r="47626" spans="16:26" x14ac:dyDescent="0.25">
      <c r="P47626" s="119"/>
      <c r="R47626" s="119"/>
      <c r="T47626" s="119"/>
      <c r="V47626" s="119"/>
      <c r="X47626" s="119"/>
      <c r="Z47626" s="119"/>
    </row>
    <row r="47627" spans="16:26" x14ac:dyDescent="0.25">
      <c r="P47627" s="119"/>
      <c r="R47627" s="119"/>
      <c r="T47627" s="119"/>
      <c r="V47627" s="119"/>
      <c r="X47627" s="119"/>
      <c r="Z47627" s="119"/>
    </row>
    <row r="47628" spans="16:26" x14ac:dyDescent="0.25">
      <c r="P47628" s="120"/>
      <c r="R47628" s="120"/>
      <c r="T47628" s="120"/>
      <c r="V47628" s="120"/>
      <c r="X47628" s="120"/>
      <c r="Z47628" s="120"/>
    </row>
    <row r="47629" spans="16:26" x14ac:dyDescent="0.25">
      <c r="P47629" s="119"/>
      <c r="R47629" s="119"/>
      <c r="T47629" s="119"/>
      <c r="V47629" s="119"/>
      <c r="X47629" s="119"/>
      <c r="Z47629" s="119"/>
    </row>
    <row r="47630" spans="16:26" x14ac:dyDescent="0.25">
      <c r="P47630" s="119"/>
      <c r="R47630" s="119"/>
      <c r="T47630" s="119"/>
      <c r="V47630" s="119"/>
      <c r="X47630" s="119"/>
      <c r="Z47630" s="119"/>
    </row>
    <row r="47631" spans="16:26" x14ac:dyDescent="0.25">
      <c r="P47631" s="120"/>
      <c r="R47631" s="120"/>
      <c r="T47631" s="120"/>
      <c r="V47631" s="120"/>
      <c r="X47631" s="120"/>
      <c r="Z47631" s="120"/>
    </row>
    <row r="47632" spans="16:26" x14ac:dyDescent="0.25">
      <c r="P47632" s="119"/>
      <c r="R47632" s="119"/>
      <c r="T47632" s="119"/>
      <c r="V47632" s="119"/>
      <c r="X47632" s="119"/>
      <c r="Z47632" s="119"/>
    </row>
    <row r="47633" spans="16:26" x14ac:dyDescent="0.25">
      <c r="P47633" s="120"/>
      <c r="R47633" s="120"/>
      <c r="T47633" s="120"/>
      <c r="V47633" s="120"/>
      <c r="X47633" s="120"/>
      <c r="Z47633" s="120"/>
    </row>
    <row r="47634" spans="16:26" x14ac:dyDescent="0.25">
      <c r="P47634" s="119"/>
      <c r="R47634" s="119"/>
      <c r="T47634" s="119"/>
      <c r="V47634" s="119"/>
      <c r="X47634" s="119"/>
      <c r="Z47634" s="119"/>
    </row>
    <row r="47635" spans="16:26" x14ac:dyDescent="0.25">
      <c r="P47635" s="119"/>
      <c r="R47635" s="119"/>
      <c r="T47635" s="119"/>
      <c r="V47635" s="119"/>
      <c r="X47635" s="119"/>
      <c r="Z47635" s="119"/>
    </row>
    <row r="47636" spans="16:26" x14ac:dyDescent="0.25">
      <c r="P47636" s="119"/>
      <c r="R47636" s="119"/>
      <c r="T47636" s="119"/>
      <c r="V47636" s="119"/>
      <c r="X47636" s="119"/>
      <c r="Z47636" s="119"/>
    </row>
    <row r="47637" spans="16:26" x14ac:dyDescent="0.25">
      <c r="P47637" s="121"/>
      <c r="R47637" s="121"/>
      <c r="T47637" s="121"/>
      <c r="V47637" s="121"/>
      <c r="X47637" s="121"/>
      <c r="Z47637" s="121"/>
    </row>
    <row r="47638" spans="16:26" x14ac:dyDescent="0.25">
      <c r="P47638" s="121"/>
      <c r="R47638" s="121"/>
      <c r="T47638" s="121"/>
      <c r="V47638" s="121"/>
      <c r="X47638" s="121"/>
      <c r="Z47638" s="121"/>
    </row>
    <row r="47639" spans="16:26" x14ac:dyDescent="0.25">
      <c r="P47639" s="121"/>
      <c r="R47639" s="121"/>
      <c r="T47639" s="121"/>
      <c r="V47639" s="121"/>
      <c r="X47639" s="121"/>
      <c r="Z47639" s="121"/>
    </row>
    <row r="47640" spans="16:26" x14ac:dyDescent="0.25">
      <c r="P47640" s="121"/>
      <c r="R47640" s="121"/>
      <c r="T47640" s="121"/>
      <c r="V47640" s="121"/>
      <c r="X47640" s="121"/>
      <c r="Z47640" s="121"/>
    </row>
    <row r="47641" spans="16:26" x14ac:dyDescent="0.25">
      <c r="P47641" s="122"/>
      <c r="R47641" s="122"/>
      <c r="T47641" s="122"/>
      <c r="V47641" s="122"/>
      <c r="X47641" s="122"/>
      <c r="Z47641" s="122"/>
    </row>
    <row r="47642" spans="16:26" x14ac:dyDescent="0.25">
      <c r="P47642" s="118"/>
      <c r="R47642" s="118"/>
      <c r="T47642" s="118"/>
      <c r="V47642" s="118"/>
      <c r="X47642" s="118"/>
      <c r="Z47642" s="118"/>
    </row>
    <row r="47643" spans="16:26" x14ac:dyDescent="0.25">
      <c r="P47643" s="119"/>
      <c r="R47643" s="119"/>
      <c r="T47643" s="119"/>
      <c r="V47643" s="119"/>
      <c r="X47643" s="119"/>
      <c r="Z47643" s="119"/>
    </row>
    <row r="47644" spans="16:26" x14ac:dyDescent="0.25">
      <c r="P47644" s="119"/>
      <c r="R47644" s="119"/>
      <c r="T47644" s="119"/>
      <c r="V47644" s="119"/>
      <c r="X47644" s="119"/>
      <c r="Z47644" s="119"/>
    </row>
    <row r="47645" spans="16:26" x14ac:dyDescent="0.25">
      <c r="P47645" s="120"/>
      <c r="R47645" s="120"/>
      <c r="T47645" s="120"/>
      <c r="V47645" s="120"/>
      <c r="X47645" s="120"/>
      <c r="Z47645" s="120"/>
    </row>
    <row r="47646" spans="16:26" x14ac:dyDescent="0.25">
      <c r="P47646" s="119"/>
      <c r="R47646" s="119"/>
      <c r="T47646" s="119"/>
      <c r="V47646" s="119"/>
      <c r="X47646" s="119"/>
      <c r="Z47646" s="119"/>
    </row>
    <row r="47647" spans="16:26" x14ac:dyDescent="0.25">
      <c r="P47647" s="119"/>
      <c r="R47647" s="119"/>
      <c r="T47647" s="119"/>
      <c r="V47647" s="119"/>
      <c r="X47647" s="119"/>
      <c r="Z47647" s="119"/>
    </row>
    <row r="47648" spans="16:26" x14ac:dyDescent="0.25">
      <c r="P47648" s="120"/>
      <c r="R47648" s="120"/>
      <c r="T47648" s="120"/>
      <c r="V47648" s="120"/>
      <c r="X47648" s="120"/>
      <c r="Z47648" s="120"/>
    </row>
    <row r="47649" spans="16:26" x14ac:dyDescent="0.25">
      <c r="P47649" s="119"/>
      <c r="R47649" s="119"/>
      <c r="T47649" s="119"/>
      <c r="V47649" s="119"/>
      <c r="X47649" s="119"/>
      <c r="Z47649" s="119"/>
    </row>
    <row r="47650" spans="16:26" x14ac:dyDescent="0.25">
      <c r="P47650" s="120"/>
      <c r="R47650" s="120"/>
      <c r="T47650" s="120"/>
      <c r="V47650" s="120"/>
      <c r="X47650" s="120"/>
      <c r="Z47650" s="120"/>
    </row>
    <row r="47651" spans="16:26" x14ac:dyDescent="0.25">
      <c r="P47651" s="119"/>
      <c r="R47651" s="119"/>
      <c r="T47651" s="119"/>
      <c r="V47651" s="119"/>
      <c r="X47651" s="119"/>
      <c r="Z47651" s="119"/>
    </row>
    <row r="47652" spans="16:26" x14ac:dyDescent="0.25">
      <c r="P47652" s="119"/>
      <c r="R47652" s="119"/>
      <c r="T47652" s="119"/>
      <c r="V47652" s="119"/>
      <c r="X47652" s="119"/>
      <c r="Z47652" s="119"/>
    </row>
    <row r="47653" spans="16:26" x14ac:dyDescent="0.25">
      <c r="P47653" s="119"/>
      <c r="R47653" s="119"/>
      <c r="T47653" s="119"/>
      <c r="V47653" s="119"/>
      <c r="X47653" s="119"/>
      <c r="Z47653" s="119"/>
    </row>
    <row r="47654" spans="16:26" x14ac:dyDescent="0.25">
      <c r="P47654" s="121"/>
      <c r="R47654" s="121"/>
      <c r="T47654" s="121"/>
      <c r="V47654" s="121"/>
      <c r="X47654" s="121"/>
      <c r="Z47654" s="121"/>
    </row>
    <row r="47655" spans="16:26" x14ac:dyDescent="0.25">
      <c r="P47655" s="121"/>
      <c r="R47655" s="121"/>
      <c r="T47655" s="121"/>
      <c r="V47655" s="121"/>
      <c r="X47655" s="121"/>
      <c r="Z47655" s="121"/>
    </row>
    <row r="47656" spans="16:26" x14ac:dyDescent="0.25">
      <c r="P47656" s="121"/>
      <c r="R47656" s="121"/>
      <c r="T47656" s="121"/>
      <c r="V47656" s="121"/>
      <c r="X47656" s="121"/>
      <c r="Z47656" s="121"/>
    </row>
    <row r="47657" spans="16:26" x14ac:dyDescent="0.25">
      <c r="P47657" s="121"/>
      <c r="R47657" s="121"/>
      <c r="T47657" s="121"/>
      <c r="V47657" s="121"/>
      <c r="X47657" s="121"/>
      <c r="Z47657" s="121"/>
    </row>
    <row r="47658" spans="16:26" x14ac:dyDescent="0.25">
      <c r="P47658" s="122"/>
      <c r="R47658" s="122"/>
      <c r="T47658" s="122"/>
      <c r="V47658" s="122"/>
      <c r="X47658" s="122"/>
      <c r="Z47658" s="122"/>
    </row>
    <row r="47659" spans="16:26" x14ac:dyDescent="0.25">
      <c r="P47659" s="118"/>
      <c r="R47659" s="118"/>
      <c r="T47659" s="118"/>
      <c r="V47659" s="118"/>
      <c r="X47659" s="118"/>
      <c r="Z47659" s="118"/>
    </row>
    <row r="47660" spans="16:26" x14ac:dyDescent="0.25">
      <c r="P47660" s="119"/>
      <c r="R47660" s="119"/>
      <c r="T47660" s="119"/>
      <c r="V47660" s="119"/>
      <c r="X47660" s="119"/>
      <c r="Z47660" s="119"/>
    </row>
    <row r="47661" spans="16:26" x14ac:dyDescent="0.25">
      <c r="P47661" s="119"/>
      <c r="R47661" s="119"/>
      <c r="T47661" s="119"/>
      <c r="V47661" s="119"/>
      <c r="X47661" s="119"/>
      <c r="Z47661" s="119"/>
    </row>
    <row r="47662" spans="16:26" x14ac:dyDescent="0.25">
      <c r="P47662" s="120"/>
      <c r="R47662" s="120"/>
      <c r="T47662" s="120"/>
      <c r="V47662" s="120"/>
      <c r="X47662" s="120"/>
      <c r="Z47662" s="120"/>
    </row>
    <row r="47663" spans="16:26" x14ac:dyDescent="0.25">
      <c r="P47663" s="119"/>
      <c r="R47663" s="119"/>
      <c r="T47663" s="119"/>
      <c r="V47663" s="119"/>
      <c r="X47663" s="119"/>
      <c r="Z47663" s="119"/>
    </row>
    <row r="47664" spans="16:26" x14ac:dyDescent="0.25">
      <c r="P47664" s="119"/>
      <c r="R47664" s="119"/>
      <c r="T47664" s="119"/>
      <c r="V47664" s="119"/>
      <c r="X47664" s="119"/>
      <c r="Z47664" s="119"/>
    </row>
    <row r="47665" spans="16:26" x14ac:dyDescent="0.25">
      <c r="P47665" s="120"/>
      <c r="R47665" s="120"/>
      <c r="T47665" s="120"/>
      <c r="V47665" s="120"/>
      <c r="X47665" s="120"/>
      <c r="Z47665" s="120"/>
    </row>
    <row r="47666" spans="16:26" x14ac:dyDescent="0.25">
      <c r="P47666" s="119"/>
      <c r="R47666" s="119"/>
      <c r="T47666" s="119"/>
      <c r="V47666" s="119"/>
      <c r="X47666" s="119"/>
      <c r="Z47666" s="119"/>
    </row>
    <row r="47667" spans="16:26" x14ac:dyDescent="0.25">
      <c r="P47667" s="120"/>
      <c r="R47667" s="120"/>
      <c r="T47667" s="120"/>
      <c r="V47667" s="120"/>
      <c r="X47667" s="120"/>
      <c r="Z47667" s="120"/>
    </row>
    <row r="47668" spans="16:26" x14ac:dyDescent="0.25">
      <c r="P47668" s="119"/>
      <c r="R47668" s="119"/>
      <c r="T47668" s="119"/>
      <c r="V47668" s="119"/>
      <c r="X47668" s="119"/>
      <c r="Z47668" s="119"/>
    </row>
    <row r="47669" spans="16:26" x14ac:dyDescent="0.25">
      <c r="P47669" s="119"/>
      <c r="R47669" s="119"/>
      <c r="T47669" s="119"/>
      <c r="V47669" s="119"/>
      <c r="X47669" s="119"/>
      <c r="Z47669" s="119"/>
    </row>
    <row r="47670" spans="16:26" x14ac:dyDescent="0.25">
      <c r="P47670" s="119"/>
      <c r="R47670" s="119"/>
      <c r="T47670" s="119"/>
      <c r="V47670" s="119"/>
      <c r="X47670" s="119"/>
      <c r="Z47670" s="119"/>
    </row>
    <row r="47671" spans="16:26" x14ac:dyDescent="0.25">
      <c r="P47671" s="121"/>
      <c r="R47671" s="121"/>
      <c r="T47671" s="121"/>
      <c r="V47671" s="121"/>
      <c r="X47671" s="121"/>
      <c r="Z47671" s="121"/>
    </row>
    <row r="47672" spans="16:26" x14ac:dyDescent="0.25">
      <c r="P47672" s="121"/>
      <c r="R47672" s="121"/>
      <c r="T47672" s="121"/>
      <c r="V47672" s="121"/>
      <c r="X47672" s="121"/>
      <c r="Z47672" s="121"/>
    </row>
    <row r="47673" spans="16:26" x14ac:dyDescent="0.25">
      <c r="P47673" s="121"/>
      <c r="R47673" s="121"/>
      <c r="T47673" s="121"/>
      <c r="V47673" s="121"/>
      <c r="X47673" s="121"/>
      <c r="Z47673" s="121"/>
    </row>
    <row r="47674" spans="16:26" x14ac:dyDescent="0.25">
      <c r="P47674" s="121"/>
      <c r="R47674" s="121"/>
      <c r="T47674" s="121"/>
      <c r="V47674" s="121"/>
      <c r="X47674" s="121"/>
      <c r="Z47674" s="121"/>
    </row>
    <row r="47675" spans="16:26" x14ac:dyDescent="0.25">
      <c r="P47675" s="122"/>
      <c r="R47675" s="122"/>
      <c r="T47675" s="122"/>
      <c r="V47675" s="122"/>
      <c r="X47675" s="122"/>
      <c r="Z47675" s="122"/>
    </row>
    <row r="47676" spans="16:26" x14ac:dyDescent="0.25">
      <c r="P47676" s="118"/>
      <c r="R47676" s="118"/>
      <c r="T47676" s="118"/>
      <c r="V47676" s="118"/>
      <c r="X47676" s="118"/>
      <c r="Z47676" s="118"/>
    </row>
    <row r="47677" spans="16:26" x14ac:dyDescent="0.25">
      <c r="P47677" s="119"/>
      <c r="R47677" s="119"/>
      <c r="T47677" s="119"/>
      <c r="V47677" s="119"/>
      <c r="X47677" s="119"/>
      <c r="Z47677" s="119"/>
    </row>
    <row r="47678" spans="16:26" x14ac:dyDescent="0.25">
      <c r="P47678" s="119"/>
      <c r="R47678" s="119"/>
      <c r="T47678" s="119"/>
      <c r="V47678" s="119"/>
      <c r="X47678" s="119"/>
      <c r="Z47678" s="119"/>
    </row>
    <row r="47679" spans="16:26" x14ac:dyDescent="0.25">
      <c r="P47679" s="120"/>
      <c r="R47679" s="120"/>
      <c r="T47679" s="120"/>
      <c r="V47679" s="120"/>
      <c r="X47679" s="120"/>
      <c r="Z47679" s="120"/>
    </row>
    <row r="47680" spans="16:26" x14ac:dyDescent="0.25">
      <c r="P47680" s="119"/>
      <c r="R47680" s="119"/>
      <c r="T47680" s="119"/>
      <c r="V47680" s="119"/>
      <c r="X47680" s="119"/>
      <c r="Z47680" s="119"/>
    </row>
    <row r="47681" spans="16:26" x14ac:dyDescent="0.25">
      <c r="P47681" s="119"/>
      <c r="R47681" s="119"/>
      <c r="T47681" s="119"/>
      <c r="V47681" s="119"/>
      <c r="X47681" s="119"/>
      <c r="Z47681" s="119"/>
    </row>
    <row r="47682" spans="16:26" x14ac:dyDescent="0.25">
      <c r="P47682" s="120"/>
      <c r="R47682" s="120"/>
      <c r="T47682" s="120"/>
      <c r="V47682" s="120"/>
      <c r="X47682" s="120"/>
      <c r="Z47682" s="120"/>
    </row>
    <row r="47683" spans="16:26" x14ac:dyDescent="0.25">
      <c r="P47683" s="119"/>
      <c r="R47683" s="119"/>
      <c r="T47683" s="119"/>
      <c r="V47683" s="119"/>
      <c r="X47683" s="119"/>
      <c r="Z47683" s="119"/>
    </row>
    <row r="47684" spans="16:26" x14ac:dyDescent="0.25">
      <c r="P47684" s="120"/>
      <c r="R47684" s="120"/>
      <c r="T47684" s="120"/>
      <c r="V47684" s="120"/>
      <c r="X47684" s="120"/>
      <c r="Z47684" s="120"/>
    </row>
    <row r="47685" spans="16:26" x14ac:dyDescent="0.25">
      <c r="P47685" s="119"/>
      <c r="R47685" s="119"/>
      <c r="T47685" s="119"/>
      <c r="V47685" s="119"/>
      <c r="X47685" s="119"/>
      <c r="Z47685" s="119"/>
    </row>
    <row r="47686" spans="16:26" x14ac:dyDescent="0.25">
      <c r="P47686" s="119"/>
      <c r="R47686" s="119"/>
      <c r="T47686" s="119"/>
      <c r="V47686" s="119"/>
      <c r="X47686" s="119"/>
      <c r="Z47686" s="119"/>
    </row>
    <row r="47687" spans="16:26" x14ac:dyDescent="0.25">
      <c r="P47687" s="119"/>
      <c r="R47687" s="119"/>
      <c r="T47687" s="119"/>
      <c r="V47687" s="119"/>
      <c r="X47687" s="119"/>
      <c r="Z47687" s="119"/>
    </row>
    <row r="47688" spans="16:26" x14ac:dyDescent="0.25">
      <c r="P47688" s="121"/>
      <c r="R47688" s="121"/>
      <c r="T47688" s="121"/>
      <c r="V47688" s="121"/>
      <c r="X47688" s="121"/>
      <c r="Z47688" s="121"/>
    </row>
    <row r="47689" spans="16:26" x14ac:dyDescent="0.25">
      <c r="P47689" s="121"/>
      <c r="R47689" s="121"/>
      <c r="T47689" s="121"/>
      <c r="V47689" s="121"/>
      <c r="X47689" s="121"/>
      <c r="Z47689" s="121"/>
    </row>
    <row r="47690" spans="16:26" x14ac:dyDescent="0.25">
      <c r="P47690" s="121"/>
      <c r="R47690" s="121"/>
      <c r="T47690" s="121"/>
      <c r="V47690" s="121"/>
      <c r="X47690" s="121"/>
      <c r="Z47690" s="121"/>
    </row>
    <row r="47691" spans="16:26" x14ac:dyDescent="0.25">
      <c r="P47691" s="121"/>
      <c r="R47691" s="121"/>
      <c r="T47691" s="121"/>
      <c r="V47691" s="121"/>
      <c r="X47691" s="121"/>
      <c r="Z47691" s="121"/>
    </row>
    <row r="47692" spans="16:26" x14ac:dyDescent="0.25">
      <c r="P47692" s="122"/>
      <c r="R47692" s="122"/>
      <c r="T47692" s="122"/>
      <c r="V47692" s="122"/>
      <c r="X47692" s="122"/>
      <c r="Z47692" s="122"/>
    </row>
    <row r="47693" spans="16:26" x14ac:dyDescent="0.25">
      <c r="P47693" s="118"/>
      <c r="R47693" s="118"/>
      <c r="T47693" s="118"/>
      <c r="V47693" s="118"/>
      <c r="X47693" s="118"/>
      <c r="Z47693" s="118"/>
    </row>
    <row r="47694" spans="16:26" x14ac:dyDescent="0.25">
      <c r="P47694" s="119"/>
      <c r="R47694" s="119"/>
      <c r="T47694" s="119"/>
      <c r="V47694" s="119"/>
      <c r="X47694" s="119"/>
      <c r="Z47694" s="119"/>
    </row>
    <row r="47695" spans="16:26" x14ac:dyDescent="0.25">
      <c r="P47695" s="119"/>
      <c r="R47695" s="119"/>
      <c r="T47695" s="119"/>
      <c r="V47695" s="119"/>
      <c r="X47695" s="119"/>
      <c r="Z47695" s="119"/>
    </row>
    <row r="47696" spans="16:26" x14ac:dyDescent="0.25">
      <c r="P47696" s="120"/>
      <c r="R47696" s="120"/>
      <c r="T47696" s="120"/>
      <c r="V47696" s="120"/>
      <c r="X47696" s="120"/>
      <c r="Z47696" s="120"/>
    </row>
    <row r="47697" spans="16:26" x14ac:dyDescent="0.25">
      <c r="P47697" s="119"/>
      <c r="R47697" s="119"/>
      <c r="T47697" s="119"/>
      <c r="V47697" s="119"/>
      <c r="X47697" s="119"/>
      <c r="Z47697" s="119"/>
    </row>
    <row r="47698" spans="16:26" x14ac:dyDescent="0.25">
      <c r="P47698" s="119"/>
      <c r="R47698" s="119"/>
      <c r="T47698" s="119"/>
      <c r="V47698" s="119"/>
      <c r="X47698" s="119"/>
      <c r="Z47698" s="119"/>
    </row>
    <row r="47699" spans="16:26" x14ac:dyDescent="0.25">
      <c r="P47699" s="120"/>
      <c r="R47699" s="120"/>
      <c r="T47699" s="120"/>
      <c r="V47699" s="120"/>
      <c r="X47699" s="120"/>
      <c r="Z47699" s="120"/>
    </row>
    <row r="47700" spans="16:26" x14ac:dyDescent="0.25">
      <c r="P47700" s="119"/>
      <c r="R47700" s="119"/>
      <c r="T47700" s="119"/>
      <c r="V47700" s="119"/>
      <c r="X47700" s="119"/>
      <c r="Z47700" s="119"/>
    </row>
    <row r="47701" spans="16:26" x14ac:dyDescent="0.25">
      <c r="P47701" s="120"/>
      <c r="R47701" s="120"/>
      <c r="T47701" s="120"/>
      <c r="V47701" s="120"/>
      <c r="X47701" s="120"/>
      <c r="Z47701" s="120"/>
    </row>
    <row r="47702" spans="16:26" x14ac:dyDescent="0.25">
      <c r="P47702" s="119"/>
      <c r="R47702" s="119"/>
      <c r="T47702" s="119"/>
      <c r="V47702" s="119"/>
      <c r="X47702" s="119"/>
      <c r="Z47702" s="119"/>
    </row>
    <row r="47703" spans="16:26" x14ac:dyDescent="0.25">
      <c r="P47703" s="119"/>
      <c r="R47703" s="119"/>
      <c r="T47703" s="119"/>
      <c r="V47703" s="119"/>
      <c r="X47703" s="119"/>
      <c r="Z47703" s="119"/>
    </row>
    <row r="47704" spans="16:26" x14ac:dyDescent="0.25">
      <c r="P47704" s="119"/>
      <c r="R47704" s="119"/>
      <c r="T47704" s="119"/>
      <c r="V47704" s="119"/>
      <c r="X47704" s="119"/>
      <c r="Z47704" s="119"/>
    </row>
    <row r="47705" spans="16:26" x14ac:dyDescent="0.25">
      <c r="P47705" s="121"/>
      <c r="R47705" s="121"/>
      <c r="T47705" s="121"/>
      <c r="V47705" s="121"/>
      <c r="X47705" s="121"/>
      <c r="Z47705" s="121"/>
    </row>
    <row r="47706" spans="16:26" x14ac:dyDescent="0.25">
      <c r="P47706" s="121"/>
      <c r="R47706" s="121"/>
      <c r="T47706" s="121"/>
      <c r="V47706" s="121"/>
      <c r="X47706" s="121"/>
      <c r="Z47706" s="121"/>
    </row>
    <row r="47707" spans="16:26" x14ac:dyDescent="0.25">
      <c r="P47707" s="121"/>
      <c r="R47707" s="121"/>
      <c r="T47707" s="121"/>
      <c r="V47707" s="121"/>
      <c r="X47707" s="121"/>
      <c r="Z47707" s="121"/>
    </row>
    <row r="47708" spans="16:26" x14ac:dyDescent="0.25">
      <c r="P47708" s="121"/>
      <c r="R47708" s="121"/>
      <c r="T47708" s="121"/>
      <c r="V47708" s="121"/>
      <c r="X47708" s="121"/>
      <c r="Z47708" s="121"/>
    </row>
    <row r="47709" spans="16:26" x14ac:dyDescent="0.25">
      <c r="P47709" s="122"/>
      <c r="R47709" s="122"/>
      <c r="T47709" s="122"/>
      <c r="V47709" s="122"/>
      <c r="X47709" s="122"/>
      <c r="Z47709" s="122"/>
    </row>
    <row r="47710" spans="16:26" x14ac:dyDescent="0.25">
      <c r="P47710" s="118"/>
      <c r="R47710" s="118"/>
      <c r="T47710" s="118"/>
      <c r="V47710" s="118"/>
      <c r="X47710" s="118"/>
      <c r="Z47710" s="118"/>
    </row>
    <row r="47711" spans="16:26" x14ac:dyDescent="0.25">
      <c r="P47711" s="119"/>
      <c r="R47711" s="119"/>
      <c r="T47711" s="119"/>
      <c r="V47711" s="119"/>
      <c r="X47711" s="119"/>
      <c r="Z47711" s="119"/>
    </row>
    <row r="47712" spans="16:26" x14ac:dyDescent="0.25">
      <c r="P47712" s="119"/>
      <c r="R47712" s="119"/>
      <c r="T47712" s="119"/>
      <c r="V47712" s="119"/>
      <c r="X47712" s="119"/>
      <c r="Z47712" s="119"/>
    </row>
    <row r="47713" spans="16:26" x14ac:dyDescent="0.25">
      <c r="P47713" s="120"/>
      <c r="R47713" s="120"/>
      <c r="T47713" s="120"/>
      <c r="V47713" s="120"/>
      <c r="X47713" s="120"/>
      <c r="Z47713" s="120"/>
    </row>
    <row r="47714" spans="16:26" x14ac:dyDescent="0.25">
      <c r="P47714" s="119"/>
      <c r="R47714" s="119"/>
      <c r="T47714" s="119"/>
      <c r="V47714" s="119"/>
      <c r="X47714" s="119"/>
      <c r="Z47714" s="119"/>
    </row>
    <row r="47715" spans="16:26" x14ac:dyDescent="0.25">
      <c r="P47715" s="119"/>
      <c r="R47715" s="119"/>
      <c r="T47715" s="119"/>
      <c r="V47715" s="119"/>
      <c r="X47715" s="119"/>
      <c r="Z47715" s="119"/>
    </row>
    <row r="47716" spans="16:26" x14ac:dyDescent="0.25">
      <c r="P47716" s="120"/>
      <c r="R47716" s="120"/>
      <c r="T47716" s="120"/>
      <c r="V47716" s="120"/>
      <c r="X47716" s="120"/>
      <c r="Z47716" s="120"/>
    </row>
    <row r="47717" spans="16:26" x14ac:dyDescent="0.25">
      <c r="P47717" s="119"/>
      <c r="R47717" s="119"/>
      <c r="T47717" s="119"/>
      <c r="V47717" s="119"/>
      <c r="X47717" s="119"/>
      <c r="Z47717" s="119"/>
    </row>
    <row r="47718" spans="16:26" x14ac:dyDescent="0.25">
      <c r="P47718" s="120"/>
      <c r="R47718" s="120"/>
      <c r="T47718" s="120"/>
      <c r="V47718" s="120"/>
      <c r="X47718" s="120"/>
      <c r="Z47718" s="120"/>
    </row>
    <row r="47719" spans="16:26" x14ac:dyDescent="0.25">
      <c r="P47719" s="119"/>
      <c r="R47719" s="119"/>
      <c r="T47719" s="119"/>
      <c r="V47719" s="119"/>
      <c r="X47719" s="119"/>
      <c r="Z47719" s="119"/>
    </row>
    <row r="47720" spans="16:26" x14ac:dyDescent="0.25">
      <c r="P47720" s="119"/>
      <c r="R47720" s="119"/>
      <c r="T47720" s="119"/>
      <c r="V47720" s="119"/>
      <c r="X47720" s="119"/>
      <c r="Z47720" s="119"/>
    </row>
    <row r="47721" spans="16:26" x14ac:dyDescent="0.25">
      <c r="P47721" s="119"/>
      <c r="R47721" s="119"/>
      <c r="T47721" s="119"/>
      <c r="V47721" s="119"/>
      <c r="X47721" s="119"/>
      <c r="Z47721" s="119"/>
    </row>
    <row r="47722" spans="16:26" x14ac:dyDescent="0.25">
      <c r="P47722" s="121"/>
      <c r="R47722" s="121"/>
      <c r="T47722" s="121"/>
      <c r="V47722" s="121"/>
      <c r="X47722" s="121"/>
      <c r="Z47722" s="121"/>
    </row>
    <row r="47723" spans="16:26" x14ac:dyDescent="0.25">
      <c r="P47723" s="121"/>
      <c r="R47723" s="121"/>
      <c r="T47723" s="121"/>
      <c r="V47723" s="121"/>
      <c r="X47723" s="121"/>
      <c r="Z47723" s="121"/>
    </row>
    <row r="47724" spans="16:26" x14ac:dyDescent="0.25">
      <c r="P47724" s="121"/>
      <c r="R47724" s="121"/>
      <c r="T47724" s="121"/>
      <c r="V47724" s="121"/>
      <c r="X47724" s="121"/>
      <c r="Z47724" s="121"/>
    </row>
    <row r="47725" spans="16:26" x14ac:dyDescent="0.25">
      <c r="P47725" s="121"/>
      <c r="R47725" s="121"/>
      <c r="T47725" s="121"/>
      <c r="V47725" s="121"/>
      <c r="X47725" s="121"/>
      <c r="Z47725" s="121"/>
    </row>
    <row r="47726" spans="16:26" x14ac:dyDescent="0.25">
      <c r="P47726" s="122"/>
      <c r="R47726" s="122"/>
      <c r="T47726" s="122"/>
      <c r="V47726" s="122"/>
      <c r="X47726" s="122"/>
      <c r="Z47726" s="122"/>
    </row>
    <row r="47727" spans="16:26" x14ac:dyDescent="0.25">
      <c r="P47727" s="118"/>
      <c r="R47727" s="118"/>
      <c r="T47727" s="118"/>
      <c r="V47727" s="118"/>
      <c r="X47727" s="118"/>
      <c r="Z47727" s="118"/>
    </row>
    <row r="47728" spans="16:26" x14ac:dyDescent="0.25">
      <c r="P47728" s="119"/>
      <c r="R47728" s="119"/>
      <c r="T47728" s="119"/>
      <c r="V47728" s="119"/>
      <c r="X47728" s="119"/>
      <c r="Z47728" s="119"/>
    </row>
    <row r="47729" spans="16:26" x14ac:dyDescent="0.25">
      <c r="P47729" s="119"/>
      <c r="R47729" s="119"/>
      <c r="T47729" s="119"/>
      <c r="V47729" s="119"/>
      <c r="X47729" s="119"/>
      <c r="Z47729" s="119"/>
    </row>
    <row r="47730" spans="16:26" x14ac:dyDescent="0.25">
      <c r="P47730" s="120"/>
      <c r="R47730" s="120"/>
      <c r="T47730" s="120"/>
      <c r="V47730" s="120"/>
      <c r="X47730" s="120"/>
      <c r="Z47730" s="120"/>
    </row>
    <row r="47731" spans="16:26" x14ac:dyDescent="0.25">
      <c r="P47731" s="119"/>
      <c r="R47731" s="119"/>
      <c r="T47731" s="119"/>
      <c r="V47731" s="119"/>
      <c r="X47731" s="119"/>
      <c r="Z47731" s="119"/>
    </row>
    <row r="47732" spans="16:26" x14ac:dyDescent="0.25">
      <c r="P47732" s="119"/>
      <c r="R47732" s="119"/>
      <c r="T47732" s="119"/>
      <c r="V47732" s="119"/>
      <c r="X47732" s="119"/>
      <c r="Z47732" s="119"/>
    </row>
    <row r="47733" spans="16:26" x14ac:dyDescent="0.25">
      <c r="P47733" s="120"/>
      <c r="R47733" s="120"/>
      <c r="T47733" s="120"/>
      <c r="V47733" s="120"/>
      <c r="X47733" s="120"/>
      <c r="Z47733" s="120"/>
    </row>
    <row r="47734" spans="16:26" x14ac:dyDescent="0.25">
      <c r="P47734" s="119"/>
      <c r="R47734" s="119"/>
      <c r="T47734" s="119"/>
      <c r="V47734" s="119"/>
      <c r="X47734" s="119"/>
      <c r="Z47734" s="119"/>
    </row>
    <row r="47735" spans="16:26" x14ac:dyDescent="0.25">
      <c r="P47735" s="120"/>
      <c r="R47735" s="120"/>
      <c r="T47735" s="120"/>
      <c r="V47735" s="120"/>
      <c r="X47735" s="120"/>
      <c r="Z47735" s="120"/>
    </row>
    <row r="47736" spans="16:26" x14ac:dyDescent="0.25">
      <c r="P47736" s="119"/>
      <c r="R47736" s="119"/>
      <c r="T47736" s="119"/>
      <c r="V47736" s="119"/>
      <c r="X47736" s="119"/>
      <c r="Z47736" s="119"/>
    </row>
    <row r="47737" spans="16:26" x14ac:dyDescent="0.25">
      <c r="P47737" s="119"/>
      <c r="R47737" s="119"/>
      <c r="T47737" s="119"/>
      <c r="V47737" s="119"/>
      <c r="X47737" s="119"/>
      <c r="Z47737" s="119"/>
    </row>
    <row r="47738" spans="16:26" x14ac:dyDescent="0.25">
      <c r="P47738" s="119"/>
      <c r="R47738" s="119"/>
      <c r="T47738" s="119"/>
      <c r="V47738" s="119"/>
      <c r="X47738" s="119"/>
      <c r="Z47738" s="119"/>
    </row>
    <row r="47739" spans="16:26" x14ac:dyDescent="0.25">
      <c r="P47739" s="121"/>
      <c r="R47739" s="121"/>
      <c r="T47739" s="121"/>
      <c r="V47739" s="121"/>
      <c r="X47739" s="121"/>
      <c r="Z47739" s="121"/>
    </row>
    <row r="47740" spans="16:26" x14ac:dyDescent="0.25">
      <c r="P47740" s="121"/>
      <c r="R47740" s="121"/>
      <c r="T47740" s="121"/>
      <c r="V47740" s="121"/>
      <c r="X47740" s="121"/>
      <c r="Z47740" s="121"/>
    </row>
    <row r="47741" spans="16:26" x14ac:dyDescent="0.25">
      <c r="P47741" s="121"/>
      <c r="R47741" s="121"/>
      <c r="T47741" s="121"/>
      <c r="V47741" s="121"/>
      <c r="X47741" s="121"/>
      <c r="Z47741" s="121"/>
    </row>
    <row r="47742" spans="16:26" x14ac:dyDescent="0.25">
      <c r="P47742" s="121"/>
      <c r="R47742" s="121"/>
      <c r="T47742" s="121"/>
      <c r="V47742" s="121"/>
      <c r="X47742" s="121"/>
      <c r="Z47742" s="121"/>
    </row>
    <row r="47743" spans="16:26" x14ac:dyDescent="0.25">
      <c r="P47743" s="122"/>
      <c r="R47743" s="122"/>
      <c r="T47743" s="122"/>
      <c r="V47743" s="122"/>
      <c r="X47743" s="122"/>
      <c r="Z47743" s="122"/>
    </row>
    <row r="47744" spans="16:26" x14ac:dyDescent="0.25">
      <c r="P47744" s="118"/>
      <c r="R47744" s="118"/>
      <c r="T47744" s="118"/>
      <c r="V47744" s="118"/>
      <c r="X47744" s="118"/>
      <c r="Z47744" s="118"/>
    </row>
    <row r="47745" spans="16:26" x14ac:dyDescent="0.25">
      <c r="P47745" s="119"/>
      <c r="R47745" s="119"/>
      <c r="T47745" s="119"/>
      <c r="V47745" s="119"/>
      <c r="X47745" s="119"/>
      <c r="Z47745" s="119"/>
    </row>
    <row r="47746" spans="16:26" x14ac:dyDescent="0.25">
      <c r="P47746" s="119"/>
      <c r="R47746" s="119"/>
      <c r="T47746" s="119"/>
      <c r="V47746" s="119"/>
      <c r="X47746" s="119"/>
      <c r="Z47746" s="119"/>
    </row>
    <row r="47747" spans="16:26" x14ac:dyDescent="0.25">
      <c r="P47747" s="120"/>
      <c r="R47747" s="120"/>
      <c r="T47747" s="120"/>
      <c r="V47747" s="120"/>
      <c r="X47747" s="120"/>
      <c r="Z47747" s="120"/>
    </row>
    <row r="47748" spans="16:26" x14ac:dyDescent="0.25">
      <c r="P47748" s="119"/>
      <c r="R47748" s="119"/>
      <c r="T47748" s="119"/>
      <c r="V47748" s="119"/>
      <c r="X47748" s="119"/>
      <c r="Z47748" s="119"/>
    </row>
    <row r="47749" spans="16:26" x14ac:dyDescent="0.25">
      <c r="P47749" s="119"/>
      <c r="R47749" s="119"/>
      <c r="T47749" s="119"/>
      <c r="V47749" s="119"/>
      <c r="X47749" s="119"/>
      <c r="Z47749" s="119"/>
    </row>
    <row r="47750" spans="16:26" x14ac:dyDescent="0.25">
      <c r="P47750" s="120"/>
      <c r="R47750" s="120"/>
      <c r="T47750" s="120"/>
      <c r="V47750" s="120"/>
      <c r="X47750" s="120"/>
      <c r="Z47750" s="120"/>
    </row>
    <row r="47751" spans="16:26" x14ac:dyDescent="0.25">
      <c r="P47751" s="119"/>
      <c r="R47751" s="119"/>
      <c r="T47751" s="119"/>
      <c r="V47751" s="119"/>
      <c r="X47751" s="119"/>
      <c r="Z47751" s="119"/>
    </row>
    <row r="47752" spans="16:26" x14ac:dyDescent="0.25">
      <c r="P47752" s="120"/>
      <c r="R47752" s="120"/>
      <c r="T47752" s="120"/>
      <c r="V47752" s="120"/>
      <c r="X47752" s="120"/>
      <c r="Z47752" s="120"/>
    </row>
    <row r="47753" spans="16:26" x14ac:dyDescent="0.25">
      <c r="P47753" s="119"/>
      <c r="R47753" s="119"/>
      <c r="T47753" s="119"/>
      <c r="V47753" s="119"/>
      <c r="X47753" s="119"/>
      <c r="Z47753" s="119"/>
    </row>
    <row r="47754" spans="16:26" x14ac:dyDescent="0.25">
      <c r="P47754" s="119"/>
      <c r="R47754" s="119"/>
      <c r="T47754" s="119"/>
      <c r="V47754" s="119"/>
      <c r="X47754" s="119"/>
      <c r="Z47754" s="119"/>
    </row>
    <row r="47755" spans="16:26" x14ac:dyDescent="0.25">
      <c r="P47755" s="119"/>
      <c r="R47755" s="119"/>
      <c r="T47755" s="119"/>
      <c r="V47755" s="119"/>
      <c r="X47755" s="119"/>
      <c r="Z47755" s="119"/>
    </row>
    <row r="47756" spans="16:26" x14ac:dyDescent="0.25">
      <c r="P47756" s="121"/>
      <c r="R47756" s="121"/>
      <c r="T47756" s="121"/>
      <c r="V47756" s="121"/>
      <c r="X47756" s="121"/>
      <c r="Z47756" s="121"/>
    </row>
    <row r="47757" spans="16:26" x14ac:dyDescent="0.25">
      <c r="P47757" s="121"/>
      <c r="R47757" s="121"/>
      <c r="T47757" s="121"/>
      <c r="V47757" s="121"/>
      <c r="X47757" s="121"/>
      <c r="Z47757" s="121"/>
    </row>
    <row r="47758" spans="16:26" x14ac:dyDescent="0.25">
      <c r="P47758" s="121"/>
      <c r="R47758" s="121"/>
      <c r="T47758" s="121"/>
      <c r="V47758" s="121"/>
      <c r="X47758" s="121"/>
      <c r="Z47758" s="121"/>
    </row>
    <row r="47759" spans="16:26" x14ac:dyDescent="0.25">
      <c r="P47759" s="121"/>
      <c r="R47759" s="121"/>
      <c r="T47759" s="121"/>
      <c r="V47759" s="121"/>
      <c r="X47759" s="121"/>
      <c r="Z47759" s="121"/>
    </row>
    <row r="47760" spans="16:26" x14ac:dyDescent="0.25">
      <c r="P47760" s="122"/>
      <c r="R47760" s="122"/>
      <c r="T47760" s="122"/>
      <c r="V47760" s="122"/>
      <c r="X47760" s="122"/>
      <c r="Z47760" s="122"/>
    </row>
    <row r="47761" spans="16:26" x14ac:dyDescent="0.25">
      <c r="P47761" s="118"/>
      <c r="R47761" s="118"/>
      <c r="T47761" s="118"/>
      <c r="V47761" s="118"/>
      <c r="X47761" s="118"/>
      <c r="Z47761" s="118"/>
    </row>
    <row r="47762" spans="16:26" x14ac:dyDescent="0.25">
      <c r="P47762" s="119"/>
      <c r="R47762" s="119"/>
      <c r="T47762" s="119"/>
      <c r="V47762" s="119"/>
      <c r="X47762" s="119"/>
      <c r="Z47762" s="119"/>
    </row>
    <row r="47763" spans="16:26" x14ac:dyDescent="0.25">
      <c r="P47763" s="119"/>
      <c r="R47763" s="119"/>
      <c r="T47763" s="119"/>
      <c r="V47763" s="119"/>
      <c r="X47763" s="119"/>
      <c r="Z47763" s="119"/>
    </row>
    <row r="47764" spans="16:26" x14ac:dyDescent="0.25">
      <c r="P47764" s="120"/>
      <c r="R47764" s="120"/>
      <c r="T47764" s="120"/>
      <c r="V47764" s="120"/>
      <c r="X47764" s="120"/>
      <c r="Z47764" s="120"/>
    </row>
    <row r="47765" spans="16:26" x14ac:dyDescent="0.25">
      <c r="P47765" s="119"/>
      <c r="R47765" s="119"/>
      <c r="T47765" s="119"/>
      <c r="V47765" s="119"/>
      <c r="X47765" s="119"/>
      <c r="Z47765" s="119"/>
    </row>
    <row r="47766" spans="16:26" x14ac:dyDescent="0.25">
      <c r="P47766" s="119"/>
      <c r="R47766" s="119"/>
      <c r="T47766" s="119"/>
      <c r="V47766" s="119"/>
      <c r="X47766" s="119"/>
      <c r="Z47766" s="119"/>
    </row>
    <row r="47767" spans="16:26" x14ac:dyDescent="0.25">
      <c r="P47767" s="120"/>
      <c r="R47767" s="120"/>
      <c r="T47767" s="120"/>
      <c r="V47767" s="120"/>
      <c r="X47767" s="120"/>
      <c r="Z47767" s="120"/>
    </row>
    <row r="47768" spans="16:26" x14ac:dyDescent="0.25">
      <c r="P47768" s="119"/>
      <c r="R47768" s="119"/>
      <c r="T47768" s="119"/>
      <c r="V47768" s="119"/>
      <c r="X47768" s="119"/>
      <c r="Z47768" s="119"/>
    </row>
    <row r="47769" spans="16:26" x14ac:dyDescent="0.25">
      <c r="P47769" s="120"/>
      <c r="R47769" s="120"/>
      <c r="T47769" s="120"/>
      <c r="V47769" s="120"/>
      <c r="X47769" s="120"/>
      <c r="Z47769" s="120"/>
    </row>
    <row r="47770" spans="16:26" x14ac:dyDescent="0.25">
      <c r="P47770" s="119"/>
      <c r="R47770" s="119"/>
      <c r="T47770" s="119"/>
      <c r="V47770" s="119"/>
      <c r="X47770" s="119"/>
      <c r="Z47770" s="119"/>
    </row>
    <row r="47771" spans="16:26" x14ac:dyDescent="0.25">
      <c r="P47771" s="119"/>
      <c r="R47771" s="119"/>
      <c r="T47771" s="119"/>
      <c r="V47771" s="119"/>
      <c r="X47771" s="119"/>
      <c r="Z47771" s="119"/>
    </row>
    <row r="47772" spans="16:26" x14ac:dyDescent="0.25">
      <c r="P47772" s="119"/>
      <c r="R47772" s="119"/>
      <c r="T47772" s="119"/>
      <c r="V47772" s="119"/>
      <c r="X47772" s="119"/>
      <c r="Z47772" s="119"/>
    </row>
    <row r="47773" spans="16:26" x14ac:dyDescent="0.25">
      <c r="P47773" s="121"/>
      <c r="R47773" s="121"/>
      <c r="T47773" s="121"/>
      <c r="V47773" s="121"/>
      <c r="X47773" s="121"/>
      <c r="Z47773" s="121"/>
    </row>
    <row r="47774" spans="16:26" x14ac:dyDescent="0.25">
      <c r="P47774" s="121"/>
      <c r="R47774" s="121"/>
      <c r="T47774" s="121"/>
      <c r="V47774" s="121"/>
      <c r="X47774" s="121"/>
      <c r="Z47774" s="121"/>
    </row>
    <row r="47775" spans="16:26" x14ac:dyDescent="0.25">
      <c r="P47775" s="121"/>
      <c r="R47775" s="121"/>
      <c r="T47775" s="121"/>
      <c r="V47775" s="121"/>
      <c r="X47775" s="121"/>
      <c r="Z47775" s="121"/>
    </row>
    <row r="47776" spans="16:26" x14ac:dyDescent="0.25">
      <c r="P47776" s="121"/>
      <c r="R47776" s="121"/>
      <c r="T47776" s="121"/>
      <c r="V47776" s="121"/>
      <c r="X47776" s="121"/>
      <c r="Z47776" s="121"/>
    </row>
    <row r="47777" spans="16:26" x14ac:dyDescent="0.25">
      <c r="P47777" s="122"/>
      <c r="R47777" s="122"/>
      <c r="T47777" s="122"/>
      <c r="V47777" s="122"/>
      <c r="X47777" s="122"/>
      <c r="Z47777" s="122"/>
    </row>
    <row r="47778" spans="16:26" x14ac:dyDescent="0.25">
      <c r="P47778" s="118"/>
      <c r="R47778" s="118"/>
      <c r="T47778" s="118"/>
      <c r="V47778" s="118"/>
      <c r="X47778" s="118"/>
      <c r="Z47778" s="118"/>
    </row>
    <row r="47779" spans="16:26" x14ac:dyDescent="0.25">
      <c r="P47779" s="119"/>
      <c r="R47779" s="119"/>
      <c r="T47779" s="119"/>
      <c r="V47779" s="119"/>
      <c r="X47779" s="119"/>
      <c r="Z47779" s="119"/>
    </row>
    <row r="47780" spans="16:26" x14ac:dyDescent="0.25">
      <c r="P47780" s="119"/>
      <c r="R47780" s="119"/>
      <c r="T47780" s="119"/>
      <c r="V47780" s="119"/>
      <c r="X47780" s="119"/>
      <c r="Z47780" s="119"/>
    </row>
    <row r="47781" spans="16:26" x14ac:dyDescent="0.25">
      <c r="P47781" s="120"/>
      <c r="R47781" s="120"/>
      <c r="T47781" s="120"/>
      <c r="V47781" s="120"/>
      <c r="X47781" s="120"/>
      <c r="Z47781" s="120"/>
    </row>
    <row r="47782" spans="16:26" x14ac:dyDescent="0.25">
      <c r="P47782" s="119"/>
      <c r="R47782" s="119"/>
      <c r="T47782" s="119"/>
      <c r="V47782" s="119"/>
      <c r="X47782" s="119"/>
      <c r="Z47782" s="119"/>
    </row>
    <row r="47783" spans="16:26" x14ac:dyDescent="0.25">
      <c r="P47783" s="119"/>
      <c r="R47783" s="119"/>
      <c r="T47783" s="119"/>
      <c r="V47783" s="119"/>
      <c r="X47783" s="119"/>
      <c r="Z47783" s="119"/>
    </row>
    <row r="47784" spans="16:26" x14ac:dyDescent="0.25">
      <c r="P47784" s="120"/>
      <c r="R47784" s="120"/>
      <c r="T47784" s="120"/>
      <c r="V47784" s="120"/>
      <c r="X47784" s="120"/>
      <c r="Z47784" s="120"/>
    </row>
    <row r="47785" spans="16:26" x14ac:dyDescent="0.25">
      <c r="P47785" s="119"/>
      <c r="R47785" s="119"/>
      <c r="T47785" s="119"/>
      <c r="V47785" s="119"/>
      <c r="X47785" s="119"/>
      <c r="Z47785" s="119"/>
    </row>
    <row r="47786" spans="16:26" x14ac:dyDescent="0.25">
      <c r="P47786" s="120"/>
      <c r="R47786" s="120"/>
      <c r="T47786" s="120"/>
      <c r="V47786" s="120"/>
      <c r="X47786" s="120"/>
      <c r="Z47786" s="120"/>
    </row>
    <row r="47787" spans="16:26" x14ac:dyDescent="0.25">
      <c r="P47787" s="119"/>
      <c r="R47787" s="119"/>
      <c r="T47787" s="119"/>
      <c r="V47787" s="119"/>
      <c r="X47787" s="119"/>
      <c r="Z47787" s="119"/>
    </row>
    <row r="47788" spans="16:26" x14ac:dyDescent="0.25">
      <c r="P47788" s="119"/>
      <c r="R47788" s="119"/>
      <c r="T47788" s="119"/>
      <c r="V47788" s="119"/>
      <c r="X47788" s="119"/>
      <c r="Z47788" s="119"/>
    </row>
    <row r="47789" spans="16:26" x14ac:dyDescent="0.25">
      <c r="P47789" s="119"/>
      <c r="R47789" s="119"/>
      <c r="T47789" s="119"/>
      <c r="V47789" s="119"/>
      <c r="X47789" s="119"/>
      <c r="Z47789" s="119"/>
    </row>
    <row r="47790" spans="16:26" x14ac:dyDescent="0.25">
      <c r="P47790" s="121"/>
      <c r="R47790" s="121"/>
      <c r="T47790" s="121"/>
      <c r="V47790" s="121"/>
      <c r="X47790" s="121"/>
      <c r="Z47790" s="121"/>
    </row>
    <row r="47791" spans="16:26" x14ac:dyDescent="0.25">
      <c r="P47791" s="121"/>
      <c r="R47791" s="121"/>
      <c r="T47791" s="121"/>
      <c r="V47791" s="121"/>
      <c r="X47791" s="121"/>
      <c r="Z47791" s="121"/>
    </row>
    <row r="47792" spans="16:26" x14ac:dyDescent="0.25">
      <c r="P47792" s="121"/>
      <c r="R47792" s="121"/>
      <c r="T47792" s="121"/>
      <c r="V47792" s="121"/>
      <c r="X47792" s="121"/>
      <c r="Z47792" s="121"/>
    </row>
    <row r="47793" spans="16:26" x14ac:dyDescent="0.25">
      <c r="P47793" s="121"/>
      <c r="R47793" s="121"/>
      <c r="T47793" s="121"/>
      <c r="V47793" s="121"/>
      <c r="X47793" s="121"/>
      <c r="Z47793" s="121"/>
    </row>
    <row r="47794" spans="16:26" x14ac:dyDescent="0.25">
      <c r="P47794" s="122"/>
      <c r="R47794" s="122"/>
      <c r="T47794" s="122"/>
      <c r="V47794" s="122"/>
      <c r="X47794" s="122"/>
      <c r="Z47794" s="122"/>
    </row>
    <row r="47795" spans="16:26" x14ac:dyDescent="0.25">
      <c r="P47795" s="118"/>
      <c r="R47795" s="118"/>
      <c r="T47795" s="118"/>
      <c r="V47795" s="118"/>
      <c r="X47795" s="118"/>
      <c r="Z47795" s="118"/>
    </row>
    <row r="47796" spans="16:26" x14ac:dyDescent="0.25">
      <c r="P47796" s="119"/>
      <c r="R47796" s="119"/>
      <c r="T47796" s="119"/>
      <c r="V47796" s="119"/>
      <c r="X47796" s="119"/>
      <c r="Z47796" s="119"/>
    </row>
    <row r="47797" spans="16:26" x14ac:dyDescent="0.25">
      <c r="P47797" s="119"/>
      <c r="R47797" s="119"/>
      <c r="T47797" s="119"/>
      <c r="V47797" s="119"/>
      <c r="X47797" s="119"/>
      <c r="Z47797" s="119"/>
    </row>
    <row r="47798" spans="16:26" x14ac:dyDescent="0.25">
      <c r="P47798" s="120"/>
      <c r="R47798" s="120"/>
      <c r="T47798" s="120"/>
      <c r="V47798" s="120"/>
      <c r="X47798" s="120"/>
      <c r="Z47798" s="120"/>
    </row>
    <row r="47799" spans="16:26" x14ac:dyDescent="0.25">
      <c r="P47799" s="119"/>
      <c r="R47799" s="119"/>
      <c r="T47799" s="119"/>
      <c r="V47799" s="119"/>
      <c r="X47799" s="119"/>
      <c r="Z47799" s="119"/>
    </row>
    <row r="47800" spans="16:26" x14ac:dyDescent="0.25">
      <c r="P47800" s="119"/>
      <c r="R47800" s="119"/>
      <c r="T47800" s="119"/>
      <c r="V47800" s="119"/>
      <c r="X47800" s="119"/>
      <c r="Z47800" s="119"/>
    </row>
    <row r="47801" spans="16:26" x14ac:dyDescent="0.25">
      <c r="P47801" s="120"/>
      <c r="R47801" s="120"/>
      <c r="T47801" s="120"/>
      <c r="V47801" s="120"/>
      <c r="X47801" s="120"/>
      <c r="Z47801" s="120"/>
    </row>
    <row r="47802" spans="16:26" x14ac:dyDescent="0.25">
      <c r="P47802" s="119"/>
      <c r="R47802" s="119"/>
      <c r="T47802" s="119"/>
      <c r="V47802" s="119"/>
      <c r="X47802" s="119"/>
      <c r="Z47802" s="119"/>
    </row>
    <row r="47803" spans="16:26" x14ac:dyDescent="0.25">
      <c r="P47803" s="120"/>
      <c r="R47803" s="120"/>
      <c r="T47803" s="120"/>
      <c r="V47803" s="120"/>
      <c r="X47803" s="120"/>
      <c r="Z47803" s="120"/>
    </row>
    <row r="47804" spans="16:26" x14ac:dyDescent="0.25">
      <c r="P47804" s="119"/>
      <c r="R47804" s="119"/>
      <c r="T47804" s="119"/>
      <c r="V47804" s="119"/>
      <c r="X47804" s="119"/>
      <c r="Z47804" s="119"/>
    </row>
    <row r="47805" spans="16:26" x14ac:dyDescent="0.25">
      <c r="P47805" s="119"/>
      <c r="R47805" s="119"/>
      <c r="T47805" s="119"/>
      <c r="V47805" s="119"/>
      <c r="X47805" s="119"/>
      <c r="Z47805" s="119"/>
    </row>
    <row r="47806" spans="16:26" x14ac:dyDescent="0.25">
      <c r="P47806" s="119"/>
      <c r="R47806" s="119"/>
      <c r="T47806" s="119"/>
      <c r="V47806" s="119"/>
      <c r="X47806" s="119"/>
      <c r="Z47806" s="119"/>
    </row>
    <row r="47807" spans="16:26" x14ac:dyDescent="0.25">
      <c r="P47807" s="121"/>
      <c r="R47807" s="121"/>
      <c r="T47807" s="121"/>
      <c r="V47807" s="121"/>
      <c r="X47807" s="121"/>
      <c r="Z47807" s="121"/>
    </row>
    <row r="47808" spans="16:26" x14ac:dyDescent="0.25">
      <c r="P47808" s="121"/>
      <c r="R47808" s="121"/>
      <c r="T47808" s="121"/>
      <c r="V47808" s="121"/>
      <c r="X47808" s="121"/>
      <c r="Z47808" s="121"/>
    </row>
    <row r="47809" spans="16:26" x14ac:dyDescent="0.25">
      <c r="P47809" s="121"/>
      <c r="R47809" s="121"/>
      <c r="T47809" s="121"/>
      <c r="V47809" s="121"/>
      <c r="X47809" s="121"/>
      <c r="Z47809" s="121"/>
    </row>
    <row r="47810" spans="16:26" x14ac:dyDescent="0.25">
      <c r="P47810" s="121"/>
      <c r="R47810" s="121"/>
      <c r="T47810" s="121"/>
      <c r="V47810" s="121"/>
      <c r="X47810" s="121"/>
      <c r="Z47810" s="121"/>
    </row>
    <row r="47811" spans="16:26" x14ac:dyDescent="0.25">
      <c r="P47811" s="122"/>
      <c r="R47811" s="122"/>
      <c r="T47811" s="122"/>
      <c r="V47811" s="122"/>
      <c r="X47811" s="122"/>
      <c r="Z47811" s="122"/>
    </row>
    <row r="47812" spans="16:26" x14ac:dyDescent="0.25">
      <c r="P47812" s="118"/>
      <c r="R47812" s="118"/>
      <c r="T47812" s="118"/>
      <c r="V47812" s="118"/>
      <c r="X47812" s="118"/>
      <c r="Z47812" s="118"/>
    </row>
    <row r="47813" spans="16:26" x14ac:dyDescent="0.25">
      <c r="P47813" s="119"/>
      <c r="R47813" s="119"/>
      <c r="T47813" s="119"/>
      <c r="V47813" s="119"/>
      <c r="X47813" s="119"/>
      <c r="Z47813" s="119"/>
    </row>
    <row r="47814" spans="16:26" x14ac:dyDescent="0.25">
      <c r="P47814" s="119"/>
      <c r="R47814" s="119"/>
      <c r="T47814" s="119"/>
      <c r="V47814" s="119"/>
      <c r="X47814" s="119"/>
      <c r="Z47814" s="119"/>
    </row>
    <row r="47815" spans="16:26" x14ac:dyDescent="0.25">
      <c r="P47815" s="120"/>
      <c r="R47815" s="120"/>
      <c r="T47815" s="120"/>
      <c r="V47815" s="120"/>
      <c r="X47815" s="120"/>
      <c r="Z47815" s="120"/>
    </row>
    <row r="47816" spans="16:26" x14ac:dyDescent="0.25">
      <c r="P47816" s="119"/>
      <c r="R47816" s="119"/>
      <c r="T47816" s="119"/>
      <c r="V47816" s="119"/>
      <c r="X47816" s="119"/>
      <c r="Z47816" s="119"/>
    </row>
    <row r="47817" spans="16:26" x14ac:dyDescent="0.25">
      <c r="P47817" s="119"/>
      <c r="R47817" s="119"/>
      <c r="T47817" s="119"/>
      <c r="V47817" s="119"/>
      <c r="X47817" s="119"/>
      <c r="Z47817" s="119"/>
    </row>
    <row r="47818" spans="16:26" x14ac:dyDescent="0.25">
      <c r="P47818" s="120"/>
      <c r="R47818" s="120"/>
      <c r="T47818" s="120"/>
      <c r="V47818" s="120"/>
      <c r="X47818" s="120"/>
      <c r="Z47818" s="120"/>
    </row>
    <row r="47819" spans="16:26" x14ac:dyDescent="0.25">
      <c r="P47819" s="119"/>
      <c r="R47819" s="119"/>
      <c r="T47819" s="119"/>
      <c r="V47819" s="119"/>
      <c r="X47819" s="119"/>
      <c r="Z47819" s="119"/>
    </row>
    <row r="47820" spans="16:26" x14ac:dyDescent="0.25">
      <c r="P47820" s="120"/>
      <c r="R47820" s="120"/>
      <c r="T47820" s="120"/>
      <c r="V47820" s="120"/>
      <c r="X47820" s="120"/>
      <c r="Z47820" s="120"/>
    </row>
    <row r="47821" spans="16:26" x14ac:dyDescent="0.25">
      <c r="P47821" s="119"/>
      <c r="R47821" s="119"/>
      <c r="T47821" s="119"/>
      <c r="V47821" s="119"/>
      <c r="X47821" s="119"/>
      <c r="Z47821" s="119"/>
    </row>
    <row r="47822" spans="16:26" x14ac:dyDescent="0.25">
      <c r="P47822" s="119"/>
      <c r="R47822" s="119"/>
      <c r="T47822" s="119"/>
      <c r="V47822" s="119"/>
      <c r="X47822" s="119"/>
      <c r="Z47822" s="119"/>
    </row>
    <row r="47823" spans="16:26" x14ac:dyDescent="0.25">
      <c r="P47823" s="119"/>
      <c r="R47823" s="119"/>
      <c r="T47823" s="119"/>
      <c r="V47823" s="119"/>
      <c r="X47823" s="119"/>
      <c r="Z47823" s="119"/>
    </row>
    <row r="47824" spans="16:26" x14ac:dyDescent="0.25">
      <c r="P47824" s="121"/>
      <c r="R47824" s="121"/>
      <c r="T47824" s="121"/>
      <c r="V47824" s="121"/>
      <c r="X47824" s="121"/>
      <c r="Z47824" s="121"/>
    </row>
    <row r="47825" spans="16:26" x14ac:dyDescent="0.25">
      <c r="P47825" s="121"/>
      <c r="R47825" s="121"/>
      <c r="T47825" s="121"/>
      <c r="V47825" s="121"/>
      <c r="X47825" s="121"/>
      <c r="Z47825" s="121"/>
    </row>
    <row r="47826" spans="16:26" x14ac:dyDescent="0.25">
      <c r="P47826" s="121"/>
      <c r="R47826" s="121"/>
      <c r="T47826" s="121"/>
      <c r="V47826" s="121"/>
      <c r="X47826" s="121"/>
      <c r="Z47826" s="121"/>
    </row>
    <row r="47827" spans="16:26" x14ac:dyDescent="0.25">
      <c r="P47827" s="121"/>
      <c r="R47827" s="121"/>
      <c r="T47827" s="121"/>
      <c r="V47827" s="121"/>
      <c r="X47827" s="121"/>
      <c r="Z47827" s="121"/>
    </row>
    <row r="47828" spans="16:26" x14ac:dyDescent="0.25">
      <c r="P47828" s="122"/>
      <c r="R47828" s="122"/>
      <c r="T47828" s="122"/>
      <c r="V47828" s="122"/>
      <c r="X47828" s="122"/>
      <c r="Z47828" s="122"/>
    </row>
    <row r="47829" spans="16:26" x14ac:dyDescent="0.25">
      <c r="P47829" s="118"/>
      <c r="R47829" s="118"/>
      <c r="T47829" s="118"/>
      <c r="V47829" s="118"/>
      <c r="X47829" s="118"/>
      <c r="Z47829" s="118"/>
    </row>
    <row r="47830" spans="16:26" x14ac:dyDescent="0.25">
      <c r="P47830" s="119"/>
      <c r="R47830" s="119"/>
      <c r="T47830" s="119"/>
      <c r="V47830" s="119"/>
      <c r="X47830" s="119"/>
      <c r="Z47830" s="119"/>
    </row>
    <row r="47831" spans="16:26" x14ac:dyDescent="0.25">
      <c r="P47831" s="119"/>
      <c r="R47831" s="119"/>
      <c r="T47831" s="119"/>
      <c r="V47831" s="119"/>
      <c r="X47831" s="119"/>
      <c r="Z47831" s="119"/>
    </row>
    <row r="47832" spans="16:26" x14ac:dyDescent="0.25">
      <c r="P47832" s="120"/>
      <c r="R47832" s="120"/>
      <c r="T47832" s="120"/>
      <c r="V47832" s="120"/>
      <c r="X47832" s="120"/>
      <c r="Z47832" s="120"/>
    </row>
    <row r="47833" spans="16:26" x14ac:dyDescent="0.25">
      <c r="P47833" s="119"/>
      <c r="R47833" s="119"/>
      <c r="T47833" s="119"/>
      <c r="V47833" s="119"/>
      <c r="X47833" s="119"/>
      <c r="Z47833" s="119"/>
    </row>
    <row r="47834" spans="16:26" x14ac:dyDescent="0.25">
      <c r="P47834" s="119"/>
      <c r="R47834" s="119"/>
      <c r="T47834" s="119"/>
      <c r="V47834" s="119"/>
      <c r="X47834" s="119"/>
      <c r="Z47834" s="119"/>
    </row>
    <row r="47835" spans="16:26" x14ac:dyDescent="0.25">
      <c r="P47835" s="120"/>
      <c r="R47835" s="120"/>
      <c r="T47835" s="120"/>
      <c r="V47835" s="120"/>
      <c r="X47835" s="120"/>
      <c r="Z47835" s="120"/>
    </row>
    <row r="47836" spans="16:26" x14ac:dyDescent="0.25">
      <c r="P47836" s="119"/>
      <c r="R47836" s="119"/>
      <c r="T47836" s="119"/>
      <c r="V47836" s="119"/>
      <c r="X47836" s="119"/>
      <c r="Z47836" s="119"/>
    </row>
    <row r="47837" spans="16:26" x14ac:dyDescent="0.25">
      <c r="P47837" s="120"/>
      <c r="R47837" s="120"/>
      <c r="T47837" s="120"/>
      <c r="V47837" s="120"/>
      <c r="X47837" s="120"/>
      <c r="Z47837" s="120"/>
    </row>
    <row r="47838" spans="16:26" x14ac:dyDescent="0.25">
      <c r="P47838" s="119"/>
      <c r="R47838" s="119"/>
      <c r="T47838" s="119"/>
      <c r="V47838" s="119"/>
      <c r="X47838" s="119"/>
      <c r="Z47838" s="119"/>
    </row>
    <row r="47839" spans="16:26" x14ac:dyDescent="0.25">
      <c r="P47839" s="119"/>
      <c r="R47839" s="119"/>
      <c r="T47839" s="119"/>
      <c r="V47839" s="119"/>
      <c r="X47839" s="119"/>
      <c r="Z47839" s="119"/>
    </row>
    <row r="47840" spans="16:26" x14ac:dyDescent="0.25">
      <c r="P47840" s="119"/>
      <c r="R47840" s="119"/>
      <c r="T47840" s="119"/>
      <c r="V47840" s="119"/>
      <c r="X47840" s="119"/>
      <c r="Z47840" s="119"/>
    </row>
    <row r="47841" spans="16:26" x14ac:dyDescent="0.25">
      <c r="P47841" s="121"/>
      <c r="R47841" s="121"/>
      <c r="T47841" s="121"/>
      <c r="V47841" s="121"/>
      <c r="X47841" s="121"/>
      <c r="Z47841" s="121"/>
    </row>
    <row r="47842" spans="16:26" x14ac:dyDescent="0.25">
      <c r="P47842" s="121"/>
      <c r="R47842" s="121"/>
      <c r="T47842" s="121"/>
      <c r="V47842" s="121"/>
      <c r="X47842" s="121"/>
      <c r="Z47842" s="121"/>
    </row>
    <row r="47843" spans="16:26" x14ac:dyDescent="0.25">
      <c r="P47843" s="121"/>
      <c r="R47843" s="121"/>
      <c r="T47843" s="121"/>
      <c r="V47843" s="121"/>
      <c r="X47843" s="121"/>
      <c r="Z47843" s="121"/>
    </row>
    <row r="47844" spans="16:26" x14ac:dyDescent="0.25">
      <c r="P47844" s="121"/>
      <c r="R47844" s="121"/>
      <c r="T47844" s="121"/>
      <c r="V47844" s="121"/>
      <c r="X47844" s="121"/>
      <c r="Z47844" s="121"/>
    </row>
    <row r="47845" spans="16:26" x14ac:dyDescent="0.25">
      <c r="P47845" s="122"/>
      <c r="R47845" s="122"/>
      <c r="T47845" s="122"/>
      <c r="V47845" s="122"/>
      <c r="X47845" s="122"/>
      <c r="Z47845" s="122"/>
    </row>
    <row r="47846" spans="16:26" x14ac:dyDescent="0.25">
      <c r="P47846" s="118"/>
      <c r="R47846" s="118"/>
      <c r="T47846" s="118"/>
      <c r="V47846" s="118"/>
      <c r="X47846" s="118"/>
      <c r="Z47846" s="118"/>
    </row>
    <row r="47847" spans="16:26" x14ac:dyDescent="0.25">
      <c r="P47847" s="119"/>
      <c r="R47847" s="119"/>
      <c r="T47847" s="119"/>
      <c r="V47847" s="119"/>
      <c r="X47847" s="119"/>
      <c r="Z47847" s="119"/>
    </row>
    <row r="47848" spans="16:26" x14ac:dyDescent="0.25">
      <c r="P47848" s="119"/>
      <c r="R47848" s="119"/>
      <c r="T47848" s="119"/>
      <c r="V47848" s="119"/>
      <c r="X47848" s="119"/>
      <c r="Z47848" s="119"/>
    </row>
    <row r="47849" spans="16:26" x14ac:dyDescent="0.25">
      <c r="P47849" s="120"/>
      <c r="R47849" s="120"/>
      <c r="T47849" s="120"/>
      <c r="V47849" s="120"/>
      <c r="X47849" s="120"/>
      <c r="Z47849" s="120"/>
    </row>
    <row r="47850" spans="16:26" x14ac:dyDescent="0.25">
      <c r="P47850" s="119"/>
      <c r="R47850" s="119"/>
      <c r="T47850" s="119"/>
      <c r="V47850" s="119"/>
      <c r="X47850" s="119"/>
      <c r="Z47850" s="119"/>
    </row>
    <row r="47851" spans="16:26" x14ac:dyDescent="0.25">
      <c r="P47851" s="119"/>
      <c r="R47851" s="119"/>
      <c r="T47851" s="119"/>
      <c r="V47851" s="119"/>
      <c r="X47851" s="119"/>
      <c r="Z47851" s="119"/>
    </row>
    <row r="47852" spans="16:26" x14ac:dyDescent="0.25">
      <c r="P47852" s="120"/>
      <c r="R47852" s="120"/>
      <c r="T47852" s="120"/>
      <c r="V47852" s="120"/>
      <c r="X47852" s="120"/>
      <c r="Z47852" s="120"/>
    </row>
    <row r="47853" spans="16:26" x14ac:dyDescent="0.25">
      <c r="P47853" s="119"/>
      <c r="R47853" s="119"/>
      <c r="T47853" s="119"/>
      <c r="V47853" s="119"/>
      <c r="X47853" s="119"/>
      <c r="Z47853" s="119"/>
    </row>
    <row r="47854" spans="16:26" x14ac:dyDescent="0.25">
      <c r="P47854" s="120"/>
      <c r="R47854" s="120"/>
      <c r="T47854" s="120"/>
      <c r="V47854" s="120"/>
      <c r="X47854" s="120"/>
      <c r="Z47854" s="120"/>
    </row>
    <row r="47855" spans="16:26" x14ac:dyDescent="0.25">
      <c r="P47855" s="119"/>
      <c r="R47855" s="119"/>
      <c r="T47855" s="119"/>
      <c r="V47855" s="119"/>
      <c r="X47855" s="119"/>
      <c r="Z47855" s="119"/>
    </row>
    <row r="47856" spans="16:26" x14ac:dyDescent="0.25">
      <c r="P47856" s="119"/>
      <c r="R47856" s="119"/>
      <c r="T47856" s="119"/>
      <c r="V47856" s="119"/>
      <c r="X47856" s="119"/>
      <c r="Z47856" s="119"/>
    </row>
    <row r="47857" spans="16:26" x14ac:dyDescent="0.25">
      <c r="P47857" s="119"/>
      <c r="R47857" s="119"/>
      <c r="T47857" s="119"/>
      <c r="V47857" s="119"/>
      <c r="X47857" s="119"/>
      <c r="Z47857" s="119"/>
    </row>
    <row r="47858" spans="16:26" x14ac:dyDescent="0.25">
      <c r="P47858" s="121"/>
      <c r="R47858" s="121"/>
      <c r="T47858" s="121"/>
      <c r="V47858" s="121"/>
      <c r="X47858" s="121"/>
      <c r="Z47858" s="121"/>
    </row>
    <row r="47859" spans="16:26" x14ac:dyDescent="0.25">
      <c r="P47859" s="121"/>
      <c r="R47859" s="121"/>
      <c r="T47859" s="121"/>
      <c r="V47859" s="121"/>
      <c r="X47859" s="121"/>
      <c r="Z47859" s="121"/>
    </row>
    <row r="47860" spans="16:26" x14ac:dyDescent="0.25">
      <c r="P47860" s="121"/>
      <c r="R47860" s="121"/>
      <c r="T47860" s="121"/>
      <c r="V47860" s="121"/>
      <c r="X47860" s="121"/>
      <c r="Z47860" s="121"/>
    </row>
    <row r="47861" spans="16:26" x14ac:dyDescent="0.25">
      <c r="P47861" s="121"/>
      <c r="R47861" s="121"/>
      <c r="T47861" s="121"/>
      <c r="V47861" s="121"/>
      <c r="X47861" s="121"/>
      <c r="Z47861" s="121"/>
    </row>
    <row r="47862" spans="16:26" x14ac:dyDescent="0.25">
      <c r="P47862" s="122"/>
      <c r="R47862" s="122"/>
      <c r="T47862" s="122"/>
      <c r="V47862" s="122"/>
      <c r="X47862" s="122"/>
      <c r="Z47862" s="122"/>
    </row>
    <row r="47863" spans="16:26" x14ac:dyDescent="0.25">
      <c r="P47863" s="118"/>
      <c r="R47863" s="118"/>
      <c r="T47863" s="118"/>
      <c r="V47863" s="118"/>
      <c r="X47863" s="118"/>
      <c r="Z47863" s="118"/>
    </row>
    <row r="47864" spans="16:26" x14ac:dyDescent="0.25">
      <c r="P47864" s="119"/>
      <c r="R47864" s="119"/>
      <c r="T47864" s="119"/>
      <c r="V47864" s="119"/>
      <c r="X47864" s="119"/>
      <c r="Z47864" s="119"/>
    </row>
    <row r="47865" spans="16:26" x14ac:dyDescent="0.25">
      <c r="P47865" s="119"/>
      <c r="R47865" s="119"/>
      <c r="T47865" s="119"/>
      <c r="V47865" s="119"/>
      <c r="X47865" s="119"/>
      <c r="Z47865" s="119"/>
    </row>
    <row r="47866" spans="16:26" x14ac:dyDescent="0.25">
      <c r="P47866" s="120"/>
      <c r="R47866" s="120"/>
      <c r="T47866" s="120"/>
      <c r="V47866" s="120"/>
      <c r="X47866" s="120"/>
      <c r="Z47866" s="120"/>
    </row>
    <row r="47867" spans="16:26" x14ac:dyDescent="0.25">
      <c r="P47867" s="119"/>
      <c r="R47867" s="119"/>
      <c r="T47867" s="119"/>
      <c r="V47867" s="119"/>
      <c r="X47867" s="119"/>
      <c r="Z47867" s="119"/>
    </row>
    <row r="47868" spans="16:26" x14ac:dyDescent="0.25">
      <c r="P47868" s="119"/>
      <c r="R47868" s="119"/>
      <c r="T47868" s="119"/>
      <c r="V47868" s="119"/>
      <c r="X47868" s="119"/>
      <c r="Z47868" s="119"/>
    </row>
    <row r="47869" spans="16:26" x14ac:dyDescent="0.25">
      <c r="P47869" s="120"/>
      <c r="R47869" s="120"/>
      <c r="T47869" s="120"/>
      <c r="V47869" s="120"/>
      <c r="X47869" s="120"/>
      <c r="Z47869" s="120"/>
    </row>
    <row r="47870" spans="16:26" x14ac:dyDescent="0.25">
      <c r="P47870" s="119"/>
      <c r="R47870" s="119"/>
      <c r="T47870" s="119"/>
      <c r="V47870" s="119"/>
      <c r="X47870" s="119"/>
      <c r="Z47870" s="119"/>
    </row>
    <row r="47871" spans="16:26" x14ac:dyDescent="0.25">
      <c r="P47871" s="120"/>
      <c r="R47871" s="120"/>
      <c r="T47871" s="120"/>
      <c r="V47871" s="120"/>
      <c r="X47871" s="120"/>
      <c r="Z47871" s="120"/>
    </row>
    <row r="47872" spans="16:26" x14ac:dyDescent="0.25">
      <c r="P47872" s="119"/>
      <c r="R47872" s="119"/>
      <c r="T47872" s="119"/>
      <c r="V47872" s="119"/>
      <c r="X47872" s="119"/>
      <c r="Z47872" s="119"/>
    </row>
    <row r="47873" spans="16:26" x14ac:dyDescent="0.25">
      <c r="P47873" s="119"/>
      <c r="R47873" s="119"/>
      <c r="T47873" s="119"/>
      <c r="V47873" s="119"/>
      <c r="X47873" s="119"/>
      <c r="Z47873" s="119"/>
    </row>
    <row r="47874" spans="16:26" x14ac:dyDescent="0.25">
      <c r="P47874" s="119"/>
      <c r="R47874" s="119"/>
      <c r="T47874" s="119"/>
      <c r="V47874" s="119"/>
      <c r="X47874" s="119"/>
      <c r="Z47874" s="119"/>
    </row>
    <row r="47875" spans="16:26" x14ac:dyDescent="0.25">
      <c r="P47875" s="121"/>
      <c r="R47875" s="121"/>
      <c r="T47875" s="121"/>
      <c r="V47875" s="121"/>
      <c r="X47875" s="121"/>
      <c r="Z47875" s="121"/>
    </row>
    <row r="47876" spans="16:26" x14ac:dyDescent="0.25">
      <c r="P47876" s="121"/>
      <c r="R47876" s="121"/>
      <c r="T47876" s="121"/>
      <c r="V47876" s="121"/>
      <c r="X47876" s="121"/>
      <c r="Z47876" s="121"/>
    </row>
    <row r="47877" spans="16:26" x14ac:dyDescent="0.25">
      <c r="P47877" s="121"/>
      <c r="R47877" s="121"/>
      <c r="T47877" s="121"/>
      <c r="V47877" s="121"/>
      <c r="X47877" s="121"/>
      <c r="Z47877" s="121"/>
    </row>
    <row r="47878" spans="16:26" x14ac:dyDescent="0.25">
      <c r="P47878" s="121"/>
      <c r="R47878" s="121"/>
      <c r="T47878" s="121"/>
      <c r="V47878" s="121"/>
      <c r="X47878" s="121"/>
      <c r="Z47878" s="121"/>
    </row>
    <row r="47879" spans="16:26" x14ac:dyDescent="0.25">
      <c r="P47879" s="122"/>
      <c r="R47879" s="122"/>
      <c r="T47879" s="122"/>
      <c r="V47879" s="122"/>
      <c r="X47879" s="122"/>
      <c r="Z47879" s="122"/>
    </row>
    <row r="47880" spans="16:26" x14ac:dyDescent="0.25">
      <c r="P47880" s="118"/>
      <c r="R47880" s="118"/>
      <c r="T47880" s="118"/>
      <c r="V47880" s="118"/>
      <c r="X47880" s="118"/>
      <c r="Z47880" s="118"/>
    </row>
    <row r="47881" spans="16:26" x14ac:dyDescent="0.25">
      <c r="P47881" s="119"/>
      <c r="R47881" s="119"/>
      <c r="T47881" s="119"/>
      <c r="V47881" s="119"/>
      <c r="X47881" s="119"/>
      <c r="Z47881" s="119"/>
    </row>
    <row r="47882" spans="16:26" x14ac:dyDescent="0.25">
      <c r="P47882" s="119"/>
      <c r="R47882" s="119"/>
      <c r="T47882" s="119"/>
      <c r="V47882" s="119"/>
      <c r="X47882" s="119"/>
      <c r="Z47882" s="119"/>
    </row>
    <row r="47883" spans="16:26" x14ac:dyDescent="0.25">
      <c r="P47883" s="120"/>
      <c r="R47883" s="120"/>
      <c r="T47883" s="120"/>
      <c r="V47883" s="120"/>
      <c r="X47883" s="120"/>
      <c r="Z47883" s="120"/>
    </row>
    <row r="47884" spans="16:26" x14ac:dyDescent="0.25">
      <c r="P47884" s="119"/>
      <c r="R47884" s="119"/>
      <c r="T47884" s="119"/>
      <c r="V47884" s="119"/>
      <c r="X47884" s="119"/>
      <c r="Z47884" s="119"/>
    </row>
    <row r="47885" spans="16:26" x14ac:dyDescent="0.25">
      <c r="P47885" s="119"/>
      <c r="R47885" s="119"/>
      <c r="T47885" s="119"/>
      <c r="V47885" s="119"/>
      <c r="X47885" s="119"/>
      <c r="Z47885" s="119"/>
    </row>
    <row r="47886" spans="16:26" x14ac:dyDescent="0.25">
      <c r="P47886" s="120"/>
      <c r="R47886" s="120"/>
      <c r="T47886" s="120"/>
      <c r="V47886" s="120"/>
      <c r="X47886" s="120"/>
      <c r="Z47886" s="120"/>
    </row>
    <row r="47887" spans="16:26" x14ac:dyDescent="0.25">
      <c r="P47887" s="119"/>
      <c r="R47887" s="119"/>
      <c r="T47887" s="119"/>
      <c r="V47887" s="119"/>
      <c r="X47887" s="119"/>
      <c r="Z47887" s="119"/>
    </row>
    <row r="47888" spans="16:26" x14ac:dyDescent="0.25">
      <c r="P47888" s="120"/>
      <c r="R47888" s="120"/>
      <c r="T47888" s="120"/>
      <c r="V47888" s="120"/>
      <c r="X47888" s="120"/>
      <c r="Z47888" s="120"/>
    </row>
    <row r="47889" spans="16:26" x14ac:dyDescent="0.25">
      <c r="P47889" s="119"/>
      <c r="R47889" s="119"/>
      <c r="T47889" s="119"/>
      <c r="V47889" s="119"/>
      <c r="X47889" s="119"/>
      <c r="Z47889" s="119"/>
    </row>
    <row r="47890" spans="16:26" x14ac:dyDescent="0.25">
      <c r="P47890" s="119"/>
      <c r="R47890" s="119"/>
      <c r="T47890" s="119"/>
      <c r="V47890" s="119"/>
      <c r="X47890" s="119"/>
      <c r="Z47890" s="119"/>
    </row>
    <row r="47891" spans="16:26" x14ac:dyDescent="0.25">
      <c r="P47891" s="119"/>
      <c r="R47891" s="119"/>
      <c r="T47891" s="119"/>
      <c r="V47891" s="119"/>
      <c r="X47891" s="119"/>
      <c r="Z47891" s="119"/>
    </row>
    <row r="47892" spans="16:26" x14ac:dyDescent="0.25">
      <c r="P47892" s="121"/>
      <c r="R47892" s="121"/>
      <c r="T47892" s="121"/>
      <c r="V47892" s="121"/>
      <c r="X47892" s="121"/>
      <c r="Z47892" s="121"/>
    </row>
    <row r="47893" spans="16:26" x14ac:dyDescent="0.25">
      <c r="P47893" s="121"/>
      <c r="R47893" s="121"/>
      <c r="T47893" s="121"/>
      <c r="V47893" s="121"/>
      <c r="X47893" s="121"/>
      <c r="Z47893" s="121"/>
    </row>
    <row r="47894" spans="16:26" x14ac:dyDescent="0.25">
      <c r="P47894" s="121"/>
      <c r="R47894" s="121"/>
      <c r="T47894" s="121"/>
      <c r="V47894" s="121"/>
      <c r="X47894" s="121"/>
      <c r="Z47894" s="121"/>
    </row>
    <row r="47895" spans="16:26" x14ac:dyDescent="0.25">
      <c r="P47895" s="121"/>
      <c r="R47895" s="121"/>
      <c r="T47895" s="121"/>
      <c r="V47895" s="121"/>
      <c r="X47895" s="121"/>
      <c r="Z47895" s="121"/>
    </row>
    <row r="47896" spans="16:26" x14ac:dyDescent="0.25">
      <c r="P47896" s="122"/>
      <c r="R47896" s="122"/>
      <c r="T47896" s="122"/>
      <c r="V47896" s="122"/>
      <c r="X47896" s="122"/>
      <c r="Z47896" s="122"/>
    </row>
    <row r="47897" spans="16:26" x14ac:dyDescent="0.25">
      <c r="P47897" s="118"/>
      <c r="R47897" s="118"/>
      <c r="T47897" s="118"/>
      <c r="V47897" s="118"/>
      <c r="X47897" s="118"/>
      <c r="Z47897" s="118"/>
    </row>
    <row r="47898" spans="16:26" x14ac:dyDescent="0.25">
      <c r="P47898" s="119"/>
      <c r="R47898" s="119"/>
      <c r="T47898" s="119"/>
      <c r="V47898" s="119"/>
      <c r="X47898" s="119"/>
      <c r="Z47898" s="119"/>
    </row>
    <row r="47899" spans="16:26" x14ac:dyDescent="0.25">
      <c r="P47899" s="119"/>
      <c r="R47899" s="119"/>
      <c r="T47899" s="119"/>
      <c r="V47899" s="119"/>
      <c r="X47899" s="119"/>
      <c r="Z47899" s="119"/>
    </row>
    <row r="47900" spans="16:26" x14ac:dyDescent="0.25">
      <c r="P47900" s="120"/>
      <c r="R47900" s="120"/>
      <c r="T47900" s="120"/>
      <c r="V47900" s="120"/>
      <c r="X47900" s="120"/>
      <c r="Z47900" s="120"/>
    </row>
    <row r="47901" spans="16:26" x14ac:dyDescent="0.25">
      <c r="P47901" s="119"/>
      <c r="R47901" s="119"/>
      <c r="T47901" s="119"/>
      <c r="V47901" s="119"/>
      <c r="X47901" s="119"/>
      <c r="Z47901" s="119"/>
    </row>
    <row r="47902" spans="16:26" x14ac:dyDescent="0.25">
      <c r="P47902" s="119"/>
      <c r="R47902" s="119"/>
      <c r="T47902" s="119"/>
      <c r="V47902" s="119"/>
      <c r="X47902" s="119"/>
      <c r="Z47902" s="119"/>
    </row>
    <row r="47903" spans="16:26" x14ac:dyDescent="0.25">
      <c r="P47903" s="120"/>
      <c r="R47903" s="120"/>
      <c r="T47903" s="120"/>
      <c r="V47903" s="120"/>
      <c r="X47903" s="120"/>
      <c r="Z47903" s="120"/>
    </row>
    <row r="47904" spans="16:26" x14ac:dyDescent="0.25">
      <c r="P47904" s="119"/>
      <c r="R47904" s="119"/>
      <c r="T47904" s="119"/>
      <c r="V47904" s="119"/>
      <c r="X47904" s="119"/>
      <c r="Z47904" s="119"/>
    </row>
    <row r="47905" spans="16:26" x14ac:dyDescent="0.25">
      <c r="P47905" s="120"/>
      <c r="R47905" s="120"/>
      <c r="T47905" s="120"/>
      <c r="V47905" s="120"/>
      <c r="X47905" s="120"/>
      <c r="Z47905" s="120"/>
    </row>
    <row r="47906" spans="16:26" x14ac:dyDescent="0.25">
      <c r="P47906" s="119"/>
      <c r="R47906" s="119"/>
      <c r="T47906" s="119"/>
      <c r="V47906" s="119"/>
      <c r="X47906" s="119"/>
      <c r="Z47906" s="119"/>
    </row>
    <row r="47907" spans="16:26" x14ac:dyDescent="0.25">
      <c r="P47907" s="119"/>
      <c r="R47907" s="119"/>
      <c r="T47907" s="119"/>
      <c r="V47907" s="119"/>
      <c r="X47907" s="119"/>
      <c r="Z47907" s="119"/>
    </row>
    <row r="47908" spans="16:26" x14ac:dyDescent="0.25">
      <c r="P47908" s="119"/>
      <c r="R47908" s="119"/>
      <c r="T47908" s="119"/>
      <c r="V47908" s="119"/>
      <c r="X47908" s="119"/>
      <c r="Z47908" s="119"/>
    </row>
    <row r="47909" spans="16:26" x14ac:dyDescent="0.25">
      <c r="P47909" s="121"/>
      <c r="R47909" s="121"/>
      <c r="T47909" s="121"/>
      <c r="V47909" s="121"/>
      <c r="X47909" s="121"/>
      <c r="Z47909" s="121"/>
    </row>
    <row r="47910" spans="16:26" x14ac:dyDescent="0.25">
      <c r="P47910" s="121"/>
      <c r="R47910" s="121"/>
      <c r="T47910" s="121"/>
      <c r="V47910" s="121"/>
      <c r="X47910" s="121"/>
      <c r="Z47910" s="121"/>
    </row>
    <row r="47911" spans="16:26" x14ac:dyDescent="0.25">
      <c r="P47911" s="121"/>
      <c r="R47911" s="121"/>
      <c r="T47911" s="121"/>
      <c r="V47911" s="121"/>
      <c r="X47911" s="121"/>
      <c r="Z47911" s="121"/>
    </row>
    <row r="47912" spans="16:26" x14ac:dyDescent="0.25">
      <c r="P47912" s="121"/>
      <c r="R47912" s="121"/>
      <c r="T47912" s="121"/>
      <c r="V47912" s="121"/>
      <c r="X47912" s="121"/>
      <c r="Z47912" s="121"/>
    </row>
    <row r="47913" spans="16:26" x14ac:dyDescent="0.25">
      <c r="P47913" s="122"/>
      <c r="R47913" s="122"/>
      <c r="T47913" s="122"/>
      <c r="V47913" s="122"/>
      <c r="X47913" s="122"/>
      <c r="Z47913" s="122"/>
    </row>
    <row r="47914" spans="16:26" x14ac:dyDescent="0.25">
      <c r="P47914" s="118"/>
      <c r="R47914" s="118"/>
      <c r="T47914" s="118"/>
      <c r="V47914" s="118"/>
      <c r="X47914" s="118"/>
      <c r="Z47914" s="118"/>
    </row>
    <row r="47915" spans="16:26" x14ac:dyDescent="0.25">
      <c r="P47915" s="119"/>
      <c r="R47915" s="119"/>
      <c r="T47915" s="119"/>
      <c r="V47915" s="119"/>
      <c r="X47915" s="119"/>
      <c r="Z47915" s="119"/>
    </row>
    <row r="47916" spans="16:26" x14ac:dyDescent="0.25">
      <c r="P47916" s="119"/>
      <c r="R47916" s="119"/>
      <c r="T47916" s="119"/>
      <c r="V47916" s="119"/>
      <c r="X47916" s="119"/>
      <c r="Z47916" s="119"/>
    </row>
    <row r="47917" spans="16:26" x14ac:dyDescent="0.25">
      <c r="P47917" s="120"/>
      <c r="R47917" s="120"/>
      <c r="T47917" s="120"/>
      <c r="V47917" s="120"/>
      <c r="X47917" s="120"/>
      <c r="Z47917" s="120"/>
    </row>
    <row r="47918" spans="16:26" x14ac:dyDescent="0.25">
      <c r="P47918" s="119"/>
      <c r="R47918" s="119"/>
      <c r="T47918" s="119"/>
      <c r="V47918" s="119"/>
      <c r="X47918" s="119"/>
      <c r="Z47918" s="119"/>
    </row>
    <row r="47919" spans="16:26" x14ac:dyDescent="0.25">
      <c r="P47919" s="119"/>
      <c r="R47919" s="119"/>
      <c r="T47919" s="119"/>
      <c r="V47919" s="119"/>
      <c r="X47919" s="119"/>
      <c r="Z47919" s="119"/>
    </row>
    <row r="47920" spans="16:26" x14ac:dyDescent="0.25">
      <c r="P47920" s="120"/>
      <c r="R47920" s="120"/>
      <c r="T47920" s="120"/>
      <c r="V47920" s="120"/>
      <c r="X47920" s="120"/>
      <c r="Z47920" s="120"/>
    </row>
    <row r="47921" spans="16:26" x14ac:dyDescent="0.25">
      <c r="P47921" s="119"/>
      <c r="R47921" s="119"/>
      <c r="T47921" s="119"/>
      <c r="V47921" s="119"/>
      <c r="X47921" s="119"/>
      <c r="Z47921" s="119"/>
    </row>
    <row r="47922" spans="16:26" x14ac:dyDescent="0.25">
      <c r="P47922" s="120"/>
      <c r="R47922" s="120"/>
      <c r="T47922" s="120"/>
      <c r="V47922" s="120"/>
      <c r="X47922" s="120"/>
      <c r="Z47922" s="120"/>
    </row>
    <row r="47923" spans="16:26" x14ac:dyDescent="0.25">
      <c r="P47923" s="119"/>
      <c r="R47923" s="119"/>
      <c r="T47923" s="119"/>
      <c r="V47923" s="119"/>
      <c r="X47923" s="119"/>
      <c r="Z47923" s="119"/>
    </row>
    <row r="47924" spans="16:26" x14ac:dyDescent="0.25">
      <c r="P47924" s="119"/>
      <c r="R47924" s="119"/>
      <c r="T47924" s="119"/>
      <c r="V47924" s="119"/>
      <c r="X47924" s="119"/>
      <c r="Z47924" s="119"/>
    </row>
    <row r="47925" spans="16:26" x14ac:dyDescent="0.25">
      <c r="P47925" s="119"/>
      <c r="R47925" s="119"/>
      <c r="T47925" s="119"/>
      <c r="V47925" s="119"/>
      <c r="X47925" s="119"/>
      <c r="Z47925" s="119"/>
    </row>
    <row r="47926" spans="16:26" x14ac:dyDescent="0.25">
      <c r="P47926" s="121"/>
      <c r="R47926" s="121"/>
      <c r="T47926" s="121"/>
      <c r="V47926" s="121"/>
      <c r="X47926" s="121"/>
      <c r="Z47926" s="121"/>
    </row>
    <row r="47927" spans="16:26" x14ac:dyDescent="0.25">
      <c r="P47927" s="121"/>
      <c r="R47927" s="121"/>
      <c r="T47927" s="121"/>
      <c r="V47927" s="121"/>
      <c r="X47927" s="121"/>
      <c r="Z47927" s="121"/>
    </row>
    <row r="47928" spans="16:26" x14ac:dyDescent="0.25">
      <c r="P47928" s="121"/>
      <c r="R47928" s="121"/>
      <c r="T47928" s="121"/>
      <c r="V47928" s="121"/>
      <c r="X47928" s="121"/>
      <c r="Z47928" s="121"/>
    </row>
    <row r="47929" spans="16:26" x14ac:dyDescent="0.25">
      <c r="P47929" s="121"/>
      <c r="R47929" s="121"/>
      <c r="T47929" s="121"/>
      <c r="V47929" s="121"/>
      <c r="X47929" s="121"/>
      <c r="Z47929" s="121"/>
    </row>
    <row r="47930" spans="16:26" x14ac:dyDescent="0.25">
      <c r="P47930" s="122"/>
      <c r="R47930" s="122"/>
      <c r="T47930" s="122"/>
      <c r="V47930" s="122"/>
      <c r="X47930" s="122"/>
      <c r="Z47930" s="122"/>
    </row>
    <row r="47931" spans="16:26" x14ac:dyDescent="0.25">
      <c r="P47931" s="118"/>
      <c r="R47931" s="118"/>
      <c r="T47931" s="118"/>
      <c r="V47931" s="118"/>
      <c r="X47931" s="118"/>
      <c r="Z47931" s="118"/>
    </row>
    <row r="47932" spans="16:26" x14ac:dyDescent="0.25">
      <c r="P47932" s="119"/>
      <c r="R47932" s="119"/>
      <c r="T47932" s="119"/>
      <c r="V47932" s="119"/>
      <c r="X47932" s="119"/>
      <c r="Z47932" s="119"/>
    </row>
    <row r="47933" spans="16:26" x14ac:dyDescent="0.25">
      <c r="P47933" s="119"/>
      <c r="R47933" s="119"/>
      <c r="T47933" s="119"/>
      <c r="V47933" s="119"/>
      <c r="X47933" s="119"/>
      <c r="Z47933" s="119"/>
    </row>
    <row r="47934" spans="16:26" x14ac:dyDescent="0.25">
      <c r="P47934" s="120"/>
      <c r="R47934" s="120"/>
      <c r="T47934" s="120"/>
      <c r="V47934" s="120"/>
      <c r="X47934" s="120"/>
      <c r="Z47934" s="120"/>
    </row>
    <row r="47935" spans="16:26" x14ac:dyDescent="0.25">
      <c r="P47935" s="119"/>
      <c r="R47935" s="119"/>
      <c r="T47935" s="119"/>
      <c r="V47935" s="119"/>
      <c r="X47935" s="119"/>
      <c r="Z47935" s="119"/>
    </row>
    <row r="47936" spans="16:26" x14ac:dyDescent="0.25">
      <c r="P47936" s="119"/>
      <c r="R47936" s="119"/>
      <c r="T47936" s="119"/>
      <c r="V47936" s="119"/>
      <c r="X47936" s="119"/>
      <c r="Z47936" s="119"/>
    </row>
    <row r="47937" spans="16:26" x14ac:dyDescent="0.25">
      <c r="P47937" s="120"/>
      <c r="R47937" s="120"/>
      <c r="T47937" s="120"/>
      <c r="V47937" s="120"/>
      <c r="X47937" s="120"/>
      <c r="Z47937" s="120"/>
    </row>
    <row r="47938" spans="16:26" x14ac:dyDescent="0.25">
      <c r="P47938" s="119"/>
      <c r="R47938" s="119"/>
      <c r="T47938" s="119"/>
      <c r="V47938" s="119"/>
      <c r="X47938" s="119"/>
      <c r="Z47938" s="119"/>
    </row>
    <row r="47939" spans="16:26" x14ac:dyDescent="0.25">
      <c r="P47939" s="120"/>
      <c r="R47939" s="120"/>
      <c r="T47939" s="120"/>
      <c r="V47939" s="120"/>
      <c r="X47939" s="120"/>
      <c r="Z47939" s="120"/>
    </row>
    <row r="47940" spans="16:26" x14ac:dyDescent="0.25">
      <c r="P47940" s="119"/>
      <c r="R47940" s="119"/>
      <c r="T47940" s="119"/>
      <c r="V47940" s="119"/>
      <c r="X47940" s="119"/>
      <c r="Z47940" s="119"/>
    </row>
    <row r="47941" spans="16:26" x14ac:dyDescent="0.25">
      <c r="P47941" s="119"/>
      <c r="R47941" s="119"/>
      <c r="T47941" s="119"/>
      <c r="V47941" s="119"/>
      <c r="X47941" s="119"/>
      <c r="Z47941" s="119"/>
    </row>
    <row r="47942" spans="16:26" x14ac:dyDescent="0.25">
      <c r="P47942" s="119"/>
      <c r="R47942" s="119"/>
      <c r="T47942" s="119"/>
      <c r="V47942" s="119"/>
      <c r="X47942" s="119"/>
      <c r="Z47942" s="119"/>
    </row>
    <row r="47943" spans="16:26" x14ac:dyDescent="0.25">
      <c r="P47943" s="121"/>
      <c r="R47943" s="121"/>
      <c r="T47943" s="121"/>
      <c r="V47943" s="121"/>
      <c r="X47943" s="121"/>
      <c r="Z47943" s="121"/>
    </row>
    <row r="47944" spans="16:26" x14ac:dyDescent="0.25">
      <c r="P47944" s="121"/>
      <c r="R47944" s="121"/>
      <c r="T47944" s="121"/>
      <c r="V47944" s="121"/>
      <c r="X47944" s="121"/>
      <c r="Z47944" s="121"/>
    </row>
    <row r="47945" spans="16:26" x14ac:dyDescent="0.25">
      <c r="P47945" s="121"/>
      <c r="R47945" s="121"/>
      <c r="T47945" s="121"/>
      <c r="V47945" s="121"/>
      <c r="X47945" s="121"/>
      <c r="Z47945" s="121"/>
    </row>
    <row r="47946" spans="16:26" x14ac:dyDescent="0.25">
      <c r="P47946" s="121"/>
      <c r="R47946" s="121"/>
      <c r="T47946" s="121"/>
      <c r="V47946" s="121"/>
      <c r="X47946" s="121"/>
      <c r="Z47946" s="121"/>
    </row>
    <row r="47947" spans="16:26" x14ac:dyDescent="0.25">
      <c r="P47947" s="122"/>
      <c r="R47947" s="122"/>
      <c r="T47947" s="122"/>
      <c r="V47947" s="122"/>
      <c r="X47947" s="122"/>
      <c r="Z47947" s="122"/>
    </row>
    <row r="47948" spans="16:26" x14ac:dyDescent="0.25">
      <c r="P47948" s="118"/>
      <c r="R47948" s="118"/>
      <c r="T47948" s="118"/>
      <c r="V47948" s="118"/>
      <c r="X47948" s="118"/>
      <c r="Z47948" s="118"/>
    </row>
    <row r="47949" spans="16:26" x14ac:dyDescent="0.25">
      <c r="P47949" s="119"/>
      <c r="R47949" s="119"/>
      <c r="T47949" s="119"/>
      <c r="V47949" s="119"/>
      <c r="X47949" s="119"/>
      <c r="Z47949" s="119"/>
    </row>
    <row r="47950" spans="16:26" x14ac:dyDescent="0.25">
      <c r="P47950" s="119"/>
      <c r="R47950" s="119"/>
      <c r="T47950" s="119"/>
      <c r="V47950" s="119"/>
      <c r="X47950" s="119"/>
      <c r="Z47950" s="119"/>
    </row>
    <row r="47951" spans="16:26" x14ac:dyDescent="0.25">
      <c r="P47951" s="120"/>
      <c r="R47951" s="120"/>
      <c r="T47951" s="120"/>
      <c r="V47951" s="120"/>
      <c r="X47951" s="120"/>
      <c r="Z47951" s="120"/>
    </row>
    <row r="47952" spans="16:26" x14ac:dyDescent="0.25">
      <c r="P47952" s="119"/>
      <c r="R47952" s="119"/>
      <c r="T47952" s="119"/>
      <c r="V47952" s="119"/>
      <c r="X47952" s="119"/>
      <c r="Z47952" s="119"/>
    </row>
    <row r="47953" spans="16:26" x14ac:dyDescent="0.25">
      <c r="P47953" s="119"/>
      <c r="R47953" s="119"/>
      <c r="T47953" s="119"/>
      <c r="V47953" s="119"/>
      <c r="X47953" s="119"/>
      <c r="Z47953" s="119"/>
    </row>
    <row r="47954" spans="16:26" x14ac:dyDescent="0.25">
      <c r="P47954" s="120"/>
      <c r="R47954" s="120"/>
      <c r="T47954" s="120"/>
      <c r="V47954" s="120"/>
      <c r="X47954" s="120"/>
      <c r="Z47954" s="120"/>
    </row>
    <row r="47955" spans="16:26" x14ac:dyDescent="0.25">
      <c r="P47955" s="119"/>
      <c r="R47955" s="119"/>
      <c r="T47955" s="119"/>
      <c r="V47955" s="119"/>
      <c r="X47955" s="119"/>
      <c r="Z47955" s="119"/>
    </row>
    <row r="47956" spans="16:26" x14ac:dyDescent="0.25">
      <c r="P47956" s="120"/>
      <c r="R47956" s="120"/>
      <c r="T47956" s="120"/>
      <c r="V47956" s="120"/>
      <c r="X47956" s="120"/>
      <c r="Z47956" s="120"/>
    </row>
    <row r="47957" spans="16:26" x14ac:dyDescent="0.25">
      <c r="P47957" s="119"/>
      <c r="R47957" s="119"/>
      <c r="T47957" s="119"/>
      <c r="V47957" s="119"/>
      <c r="X47957" s="119"/>
      <c r="Z47957" s="119"/>
    </row>
    <row r="47958" spans="16:26" x14ac:dyDescent="0.25">
      <c r="P47958" s="119"/>
      <c r="R47958" s="119"/>
      <c r="T47958" s="119"/>
      <c r="V47958" s="119"/>
      <c r="X47958" s="119"/>
      <c r="Z47958" s="119"/>
    </row>
    <row r="47959" spans="16:26" x14ac:dyDescent="0.25">
      <c r="P47959" s="119"/>
      <c r="R47959" s="119"/>
      <c r="T47959" s="119"/>
      <c r="V47959" s="119"/>
      <c r="X47959" s="119"/>
      <c r="Z47959" s="119"/>
    </row>
    <row r="47960" spans="16:26" x14ac:dyDescent="0.25">
      <c r="P47960" s="121"/>
      <c r="R47960" s="121"/>
      <c r="T47960" s="121"/>
      <c r="V47960" s="121"/>
      <c r="X47960" s="121"/>
      <c r="Z47960" s="121"/>
    </row>
    <row r="47961" spans="16:26" x14ac:dyDescent="0.25">
      <c r="P47961" s="121"/>
      <c r="R47961" s="121"/>
      <c r="T47961" s="121"/>
      <c r="V47961" s="121"/>
      <c r="X47961" s="121"/>
      <c r="Z47961" s="121"/>
    </row>
    <row r="47962" spans="16:26" x14ac:dyDescent="0.25">
      <c r="P47962" s="121"/>
      <c r="R47962" s="121"/>
      <c r="T47962" s="121"/>
      <c r="V47962" s="121"/>
      <c r="X47962" s="121"/>
      <c r="Z47962" s="121"/>
    </row>
    <row r="47963" spans="16:26" x14ac:dyDescent="0.25">
      <c r="P47963" s="121"/>
      <c r="R47963" s="121"/>
      <c r="T47963" s="121"/>
      <c r="V47963" s="121"/>
      <c r="X47963" s="121"/>
      <c r="Z47963" s="121"/>
    </row>
    <row r="47964" spans="16:26" x14ac:dyDescent="0.25">
      <c r="P47964" s="122"/>
      <c r="R47964" s="122"/>
      <c r="T47964" s="122"/>
      <c r="V47964" s="122"/>
      <c r="X47964" s="122"/>
      <c r="Z47964" s="122"/>
    </row>
    <row r="47965" spans="16:26" x14ac:dyDescent="0.25">
      <c r="P47965" s="118"/>
      <c r="R47965" s="118"/>
      <c r="T47965" s="118"/>
      <c r="V47965" s="118"/>
      <c r="X47965" s="118"/>
      <c r="Z47965" s="118"/>
    </row>
    <row r="47966" spans="16:26" x14ac:dyDescent="0.25">
      <c r="P47966" s="119"/>
      <c r="R47966" s="119"/>
      <c r="T47966" s="119"/>
      <c r="V47966" s="119"/>
      <c r="X47966" s="119"/>
      <c r="Z47966" s="119"/>
    </row>
    <row r="47967" spans="16:26" x14ac:dyDescent="0.25">
      <c r="P47967" s="119"/>
      <c r="R47967" s="119"/>
      <c r="T47967" s="119"/>
      <c r="V47967" s="119"/>
      <c r="X47967" s="119"/>
      <c r="Z47967" s="119"/>
    </row>
    <row r="47968" spans="16:26" x14ac:dyDescent="0.25">
      <c r="P47968" s="120"/>
      <c r="R47968" s="120"/>
      <c r="T47968" s="120"/>
      <c r="V47968" s="120"/>
      <c r="X47968" s="120"/>
      <c r="Z47968" s="120"/>
    </row>
    <row r="47969" spans="16:26" x14ac:dyDescent="0.25">
      <c r="P47969" s="119"/>
      <c r="R47969" s="119"/>
      <c r="T47969" s="119"/>
      <c r="V47969" s="119"/>
      <c r="X47969" s="119"/>
      <c r="Z47969" s="119"/>
    </row>
    <row r="47970" spans="16:26" x14ac:dyDescent="0.25">
      <c r="P47970" s="119"/>
      <c r="R47970" s="119"/>
      <c r="T47970" s="119"/>
      <c r="V47970" s="119"/>
      <c r="X47970" s="119"/>
      <c r="Z47970" s="119"/>
    </row>
    <row r="47971" spans="16:26" x14ac:dyDescent="0.25">
      <c r="P47971" s="120"/>
      <c r="R47971" s="120"/>
      <c r="T47971" s="120"/>
      <c r="V47971" s="120"/>
      <c r="X47971" s="120"/>
      <c r="Z47971" s="120"/>
    </row>
    <row r="47972" spans="16:26" x14ac:dyDescent="0.25">
      <c r="P47972" s="119"/>
      <c r="R47972" s="119"/>
      <c r="T47972" s="119"/>
      <c r="V47972" s="119"/>
      <c r="X47972" s="119"/>
      <c r="Z47972" s="119"/>
    </row>
    <row r="47973" spans="16:26" x14ac:dyDescent="0.25">
      <c r="P47973" s="120"/>
      <c r="R47973" s="120"/>
      <c r="T47973" s="120"/>
      <c r="V47973" s="120"/>
      <c r="X47973" s="120"/>
      <c r="Z47973" s="120"/>
    </row>
    <row r="47974" spans="16:26" x14ac:dyDescent="0.25">
      <c r="P47974" s="119"/>
      <c r="R47974" s="119"/>
      <c r="T47974" s="119"/>
      <c r="V47974" s="119"/>
      <c r="X47974" s="119"/>
      <c r="Z47974" s="119"/>
    </row>
    <row r="47975" spans="16:26" x14ac:dyDescent="0.25">
      <c r="P47975" s="119"/>
      <c r="R47975" s="119"/>
      <c r="T47975" s="119"/>
      <c r="V47975" s="119"/>
      <c r="X47975" s="119"/>
      <c r="Z47975" s="119"/>
    </row>
    <row r="47976" spans="16:26" x14ac:dyDescent="0.25">
      <c r="P47976" s="119"/>
      <c r="R47976" s="119"/>
      <c r="T47976" s="119"/>
      <c r="V47976" s="119"/>
      <c r="X47976" s="119"/>
      <c r="Z47976" s="119"/>
    </row>
    <row r="47977" spans="16:26" x14ac:dyDescent="0.25">
      <c r="P47977" s="121"/>
      <c r="R47977" s="121"/>
      <c r="T47977" s="121"/>
      <c r="V47977" s="121"/>
      <c r="X47977" s="121"/>
      <c r="Z47977" s="121"/>
    </row>
    <row r="47978" spans="16:26" x14ac:dyDescent="0.25">
      <c r="P47978" s="121"/>
      <c r="R47978" s="121"/>
      <c r="T47978" s="121"/>
      <c r="V47978" s="121"/>
      <c r="X47978" s="121"/>
      <c r="Z47978" s="121"/>
    </row>
    <row r="47979" spans="16:26" x14ac:dyDescent="0.25">
      <c r="P47979" s="121"/>
      <c r="R47979" s="121"/>
      <c r="T47979" s="121"/>
      <c r="V47979" s="121"/>
      <c r="X47979" s="121"/>
      <c r="Z47979" s="121"/>
    </row>
    <row r="47980" spans="16:26" x14ac:dyDescent="0.25">
      <c r="P47980" s="121"/>
      <c r="R47980" s="121"/>
      <c r="T47980" s="121"/>
      <c r="V47980" s="121"/>
      <c r="X47980" s="121"/>
      <c r="Z47980" s="121"/>
    </row>
    <row r="47981" spans="16:26" x14ac:dyDescent="0.25">
      <c r="P47981" s="122"/>
      <c r="R47981" s="122"/>
      <c r="T47981" s="122"/>
      <c r="V47981" s="122"/>
      <c r="X47981" s="122"/>
      <c r="Z47981" s="122"/>
    </row>
    <row r="47982" spans="16:26" x14ac:dyDescent="0.25">
      <c r="P47982" s="118"/>
      <c r="R47982" s="118"/>
      <c r="T47982" s="118"/>
      <c r="V47982" s="118"/>
      <c r="X47982" s="118"/>
      <c r="Z47982" s="118"/>
    </row>
    <row r="47983" spans="16:26" x14ac:dyDescent="0.25">
      <c r="P47983" s="119"/>
      <c r="R47983" s="119"/>
      <c r="T47983" s="119"/>
      <c r="V47983" s="119"/>
      <c r="X47983" s="119"/>
      <c r="Z47983" s="119"/>
    </row>
    <row r="47984" spans="16:26" x14ac:dyDescent="0.25">
      <c r="P47984" s="119"/>
      <c r="R47984" s="119"/>
      <c r="T47984" s="119"/>
      <c r="V47984" s="119"/>
      <c r="X47984" s="119"/>
      <c r="Z47984" s="119"/>
    </row>
    <row r="47985" spans="16:26" x14ac:dyDescent="0.25">
      <c r="P47985" s="120"/>
      <c r="R47985" s="120"/>
      <c r="T47985" s="120"/>
      <c r="V47985" s="120"/>
      <c r="X47985" s="120"/>
      <c r="Z47985" s="120"/>
    </row>
    <row r="47986" spans="16:26" x14ac:dyDescent="0.25">
      <c r="P47986" s="119"/>
      <c r="R47986" s="119"/>
      <c r="T47986" s="119"/>
      <c r="V47986" s="119"/>
      <c r="X47986" s="119"/>
      <c r="Z47986" s="119"/>
    </row>
    <row r="47987" spans="16:26" x14ac:dyDescent="0.25">
      <c r="P47987" s="119"/>
      <c r="R47987" s="119"/>
      <c r="T47987" s="119"/>
      <c r="V47987" s="119"/>
      <c r="X47987" s="119"/>
      <c r="Z47987" s="119"/>
    </row>
    <row r="47988" spans="16:26" x14ac:dyDescent="0.25">
      <c r="P47988" s="120"/>
      <c r="R47988" s="120"/>
      <c r="T47988" s="120"/>
      <c r="V47988" s="120"/>
      <c r="X47988" s="120"/>
      <c r="Z47988" s="120"/>
    </row>
    <row r="47989" spans="16:26" x14ac:dyDescent="0.25">
      <c r="P47989" s="119"/>
      <c r="R47989" s="119"/>
      <c r="T47989" s="119"/>
      <c r="V47989" s="119"/>
      <c r="X47989" s="119"/>
      <c r="Z47989" s="119"/>
    </row>
    <row r="47990" spans="16:26" x14ac:dyDescent="0.25">
      <c r="P47990" s="120"/>
      <c r="R47990" s="120"/>
      <c r="T47990" s="120"/>
      <c r="V47990" s="120"/>
      <c r="X47990" s="120"/>
      <c r="Z47990" s="120"/>
    </row>
    <row r="47991" spans="16:26" x14ac:dyDescent="0.25">
      <c r="P47991" s="119"/>
      <c r="R47991" s="119"/>
      <c r="T47991" s="119"/>
      <c r="V47991" s="119"/>
      <c r="X47991" s="119"/>
      <c r="Z47991" s="119"/>
    </row>
    <row r="47992" spans="16:26" x14ac:dyDescent="0.25">
      <c r="P47992" s="119"/>
      <c r="R47992" s="119"/>
      <c r="T47992" s="119"/>
      <c r="V47992" s="119"/>
      <c r="X47992" s="119"/>
      <c r="Z47992" s="119"/>
    </row>
    <row r="47993" spans="16:26" x14ac:dyDescent="0.25">
      <c r="P47993" s="119"/>
      <c r="R47993" s="119"/>
      <c r="T47993" s="119"/>
      <c r="V47993" s="119"/>
      <c r="X47993" s="119"/>
      <c r="Z47993" s="119"/>
    </row>
    <row r="47994" spans="16:26" x14ac:dyDescent="0.25">
      <c r="P47994" s="121"/>
      <c r="R47994" s="121"/>
      <c r="T47994" s="121"/>
      <c r="V47994" s="121"/>
      <c r="X47994" s="121"/>
      <c r="Z47994" s="121"/>
    </row>
    <row r="47995" spans="16:26" x14ac:dyDescent="0.25">
      <c r="P47995" s="121"/>
      <c r="R47995" s="121"/>
      <c r="T47995" s="121"/>
      <c r="V47995" s="121"/>
      <c r="X47995" s="121"/>
      <c r="Z47995" s="121"/>
    </row>
    <row r="47996" spans="16:26" x14ac:dyDescent="0.25">
      <c r="P47996" s="121"/>
      <c r="R47996" s="121"/>
      <c r="T47996" s="121"/>
      <c r="V47996" s="121"/>
      <c r="X47996" s="121"/>
      <c r="Z47996" s="121"/>
    </row>
    <row r="47997" spans="16:26" x14ac:dyDescent="0.25">
      <c r="P47997" s="121"/>
      <c r="R47997" s="121"/>
      <c r="T47997" s="121"/>
      <c r="V47997" s="121"/>
      <c r="X47997" s="121"/>
      <c r="Z47997" s="121"/>
    </row>
    <row r="47998" spans="16:26" x14ac:dyDescent="0.25">
      <c r="P47998" s="122"/>
      <c r="R47998" s="122"/>
      <c r="T47998" s="122"/>
      <c r="V47998" s="122"/>
      <c r="X47998" s="122"/>
      <c r="Z47998" s="122"/>
    </row>
    <row r="47999" spans="16:26" x14ac:dyDescent="0.25">
      <c r="P47999" s="118"/>
      <c r="R47999" s="118"/>
      <c r="T47999" s="118"/>
      <c r="V47999" s="118"/>
      <c r="X47999" s="118"/>
      <c r="Z47999" s="118"/>
    </row>
    <row r="48000" spans="16:26" x14ac:dyDescent="0.25">
      <c r="P48000" s="119"/>
      <c r="R48000" s="119"/>
      <c r="T48000" s="119"/>
      <c r="V48000" s="119"/>
      <c r="X48000" s="119"/>
      <c r="Z48000" s="119"/>
    </row>
    <row r="48001" spans="16:26" x14ac:dyDescent="0.25">
      <c r="P48001" s="119"/>
      <c r="R48001" s="119"/>
      <c r="T48001" s="119"/>
      <c r="V48001" s="119"/>
      <c r="X48001" s="119"/>
      <c r="Z48001" s="119"/>
    </row>
    <row r="48002" spans="16:26" x14ac:dyDescent="0.25">
      <c r="P48002" s="120"/>
      <c r="R48002" s="120"/>
      <c r="T48002" s="120"/>
      <c r="V48002" s="120"/>
      <c r="X48002" s="120"/>
      <c r="Z48002" s="120"/>
    </row>
    <row r="48003" spans="16:26" x14ac:dyDescent="0.25">
      <c r="P48003" s="119"/>
      <c r="R48003" s="119"/>
      <c r="T48003" s="119"/>
      <c r="V48003" s="119"/>
      <c r="X48003" s="119"/>
      <c r="Z48003" s="119"/>
    </row>
    <row r="48004" spans="16:26" x14ac:dyDescent="0.25">
      <c r="P48004" s="119"/>
      <c r="R48004" s="119"/>
      <c r="T48004" s="119"/>
      <c r="V48004" s="119"/>
      <c r="X48004" s="119"/>
      <c r="Z48004" s="119"/>
    </row>
    <row r="48005" spans="16:26" x14ac:dyDescent="0.25">
      <c r="P48005" s="120"/>
      <c r="R48005" s="120"/>
      <c r="T48005" s="120"/>
      <c r="V48005" s="120"/>
      <c r="X48005" s="120"/>
      <c r="Z48005" s="120"/>
    </row>
    <row r="48006" spans="16:26" x14ac:dyDescent="0.25">
      <c r="P48006" s="119"/>
      <c r="R48006" s="119"/>
      <c r="T48006" s="119"/>
      <c r="V48006" s="119"/>
      <c r="X48006" s="119"/>
      <c r="Z48006" s="119"/>
    </row>
    <row r="48007" spans="16:26" x14ac:dyDescent="0.25">
      <c r="P48007" s="120"/>
      <c r="R48007" s="120"/>
      <c r="T48007" s="120"/>
      <c r="V48007" s="120"/>
      <c r="X48007" s="120"/>
      <c r="Z48007" s="120"/>
    </row>
    <row r="48008" spans="16:26" x14ac:dyDescent="0.25">
      <c r="P48008" s="119"/>
      <c r="R48008" s="119"/>
      <c r="T48008" s="119"/>
      <c r="V48008" s="119"/>
      <c r="X48008" s="119"/>
      <c r="Z48008" s="119"/>
    </row>
    <row r="48009" spans="16:26" x14ac:dyDescent="0.25">
      <c r="P48009" s="119"/>
      <c r="R48009" s="119"/>
      <c r="T48009" s="119"/>
      <c r="V48009" s="119"/>
      <c r="X48009" s="119"/>
      <c r="Z48009" s="119"/>
    </row>
    <row r="48010" spans="16:26" x14ac:dyDescent="0.25">
      <c r="P48010" s="119"/>
      <c r="R48010" s="119"/>
      <c r="T48010" s="119"/>
      <c r="V48010" s="119"/>
      <c r="X48010" s="119"/>
      <c r="Z48010" s="119"/>
    </row>
    <row r="48011" spans="16:26" x14ac:dyDescent="0.25">
      <c r="P48011" s="121"/>
      <c r="R48011" s="121"/>
      <c r="T48011" s="121"/>
      <c r="V48011" s="121"/>
      <c r="X48011" s="121"/>
      <c r="Z48011" s="121"/>
    </row>
    <row r="48012" spans="16:26" x14ac:dyDescent="0.25">
      <c r="P48012" s="121"/>
      <c r="R48012" s="121"/>
      <c r="T48012" s="121"/>
      <c r="V48012" s="121"/>
      <c r="X48012" s="121"/>
      <c r="Z48012" s="121"/>
    </row>
    <row r="48013" spans="16:26" x14ac:dyDescent="0.25">
      <c r="P48013" s="121"/>
      <c r="R48013" s="121"/>
      <c r="T48013" s="121"/>
      <c r="V48013" s="121"/>
      <c r="X48013" s="121"/>
      <c r="Z48013" s="121"/>
    </row>
    <row r="48014" spans="16:26" x14ac:dyDescent="0.25">
      <c r="P48014" s="121"/>
      <c r="R48014" s="121"/>
      <c r="T48014" s="121"/>
      <c r="V48014" s="121"/>
      <c r="X48014" s="121"/>
      <c r="Z48014" s="121"/>
    </row>
    <row r="48015" spans="16:26" x14ac:dyDescent="0.25">
      <c r="P48015" s="122"/>
      <c r="R48015" s="122"/>
      <c r="T48015" s="122"/>
      <c r="V48015" s="122"/>
      <c r="X48015" s="122"/>
      <c r="Z48015" s="122"/>
    </row>
    <row r="48016" spans="16:26" x14ac:dyDescent="0.25">
      <c r="P48016" s="118"/>
      <c r="R48016" s="118"/>
      <c r="T48016" s="118"/>
      <c r="V48016" s="118"/>
      <c r="X48016" s="118"/>
      <c r="Z48016" s="118"/>
    </row>
    <row r="48017" spans="16:26" x14ac:dyDescent="0.25">
      <c r="P48017" s="119"/>
      <c r="R48017" s="119"/>
      <c r="T48017" s="119"/>
      <c r="V48017" s="119"/>
      <c r="X48017" s="119"/>
      <c r="Z48017" s="119"/>
    </row>
    <row r="48018" spans="16:26" x14ac:dyDescent="0.25">
      <c r="P48018" s="119"/>
      <c r="R48018" s="119"/>
      <c r="T48018" s="119"/>
      <c r="V48018" s="119"/>
      <c r="X48018" s="119"/>
      <c r="Z48018" s="119"/>
    </row>
    <row r="48019" spans="16:26" x14ac:dyDescent="0.25">
      <c r="P48019" s="120"/>
      <c r="R48019" s="120"/>
      <c r="T48019" s="120"/>
      <c r="V48019" s="120"/>
      <c r="X48019" s="120"/>
      <c r="Z48019" s="120"/>
    </row>
    <row r="48020" spans="16:26" x14ac:dyDescent="0.25">
      <c r="P48020" s="119"/>
      <c r="R48020" s="119"/>
      <c r="T48020" s="119"/>
      <c r="V48020" s="119"/>
      <c r="X48020" s="119"/>
      <c r="Z48020" s="119"/>
    </row>
    <row r="48021" spans="16:26" x14ac:dyDescent="0.25">
      <c r="P48021" s="119"/>
      <c r="R48021" s="119"/>
      <c r="T48021" s="119"/>
      <c r="V48021" s="119"/>
      <c r="X48021" s="119"/>
      <c r="Z48021" s="119"/>
    </row>
    <row r="48022" spans="16:26" x14ac:dyDescent="0.25">
      <c r="P48022" s="120"/>
      <c r="R48022" s="120"/>
      <c r="T48022" s="120"/>
      <c r="V48022" s="120"/>
      <c r="X48022" s="120"/>
      <c r="Z48022" s="120"/>
    </row>
    <row r="48023" spans="16:26" x14ac:dyDescent="0.25">
      <c r="P48023" s="119"/>
      <c r="R48023" s="119"/>
      <c r="T48023" s="119"/>
      <c r="V48023" s="119"/>
      <c r="X48023" s="119"/>
      <c r="Z48023" s="119"/>
    </row>
    <row r="48024" spans="16:26" x14ac:dyDescent="0.25">
      <c r="P48024" s="120"/>
      <c r="R48024" s="120"/>
      <c r="T48024" s="120"/>
      <c r="V48024" s="120"/>
      <c r="X48024" s="120"/>
      <c r="Z48024" s="120"/>
    </row>
    <row r="48025" spans="16:26" x14ac:dyDescent="0.25">
      <c r="P48025" s="119"/>
      <c r="R48025" s="119"/>
      <c r="T48025" s="119"/>
      <c r="V48025" s="119"/>
      <c r="X48025" s="119"/>
      <c r="Z48025" s="119"/>
    </row>
    <row r="48026" spans="16:26" x14ac:dyDescent="0.25">
      <c r="P48026" s="119"/>
      <c r="R48026" s="119"/>
      <c r="T48026" s="119"/>
      <c r="V48026" s="119"/>
      <c r="X48026" s="119"/>
      <c r="Z48026" s="119"/>
    </row>
    <row r="48027" spans="16:26" x14ac:dyDescent="0.25">
      <c r="P48027" s="119"/>
      <c r="R48027" s="119"/>
      <c r="T48027" s="119"/>
      <c r="V48027" s="119"/>
      <c r="X48027" s="119"/>
      <c r="Z48027" s="119"/>
    </row>
    <row r="48028" spans="16:26" x14ac:dyDescent="0.25">
      <c r="P48028" s="121"/>
      <c r="R48028" s="121"/>
      <c r="T48028" s="121"/>
      <c r="V48028" s="121"/>
      <c r="X48028" s="121"/>
      <c r="Z48028" s="121"/>
    </row>
    <row r="48029" spans="16:26" x14ac:dyDescent="0.25">
      <c r="P48029" s="121"/>
      <c r="R48029" s="121"/>
      <c r="T48029" s="121"/>
      <c r="V48029" s="121"/>
      <c r="X48029" s="121"/>
      <c r="Z48029" s="121"/>
    </row>
    <row r="48030" spans="16:26" x14ac:dyDescent="0.25">
      <c r="P48030" s="121"/>
      <c r="R48030" s="121"/>
      <c r="T48030" s="121"/>
      <c r="V48030" s="121"/>
      <c r="X48030" s="121"/>
      <c r="Z48030" s="121"/>
    </row>
    <row r="48031" spans="16:26" x14ac:dyDescent="0.25">
      <c r="P48031" s="121"/>
      <c r="R48031" s="121"/>
      <c r="T48031" s="121"/>
      <c r="V48031" s="121"/>
      <c r="X48031" s="121"/>
      <c r="Z48031" s="121"/>
    </row>
    <row r="48032" spans="16:26" x14ac:dyDescent="0.25">
      <c r="P48032" s="122"/>
      <c r="R48032" s="122"/>
      <c r="T48032" s="122"/>
      <c r="V48032" s="122"/>
      <c r="X48032" s="122"/>
      <c r="Z48032" s="122"/>
    </row>
    <row r="48033" spans="16:26" x14ac:dyDescent="0.25">
      <c r="P48033" s="118"/>
      <c r="R48033" s="118"/>
      <c r="T48033" s="118"/>
      <c r="V48033" s="118"/>
      <c r="X48033" s="118"/>
      <c r="Z48033" s="118"/>
    </row>
    <row r="48034" spans="16:26" x14ac:dyDescent="0.25">
      <c r="P48034" s="119"/>
      <c r="R48034" s="119"/>
      <c r="T48034" s="119"/>
      <c r="V48034" s="119"/>
      <c r="X48034" s="119"/>
      <c r="Z48034" s="119"/>
    </row>
    <row r="48035" spans="16:26" x14ac:dyDescent="0.25">
      <c r="P48035" s="119"/>
      <c r="R48035" s="119"/>
      <c r="T48035" s="119"/>
      <c r="V48035" s="119"/>
      <c r="X48035" s="119"/>
      <c r="Z48035" s="119"/>
    </row>
    <row r="48036" spans="16:26" x14ac:dyDescent="0.25">
      <c r="P48036" s="120"/>
      <c r="R48036" s="120"/>
      <c r="T48036" s="120"/>
      <c r="V48036" s="120"/>
      <c r="X48036" s="120"/>
      <c r="Z48036" s="120"/>
    </row>
    <row r="48037" spans="16:26" x14ac:dyDescent="0.25">
      <c r="P48037" s="119"/>
      <c r="R48037" s="119"/>
      <c r="T48037" s="119"/>
      <c r="V48037" s="119"/>
      <c r="X48037" s="119"/>
      <c r="Z48037" s="119"/>
    </row>
    <row r="48038" spans="16:26" x14ac:dyDescent="0.25">
      <c r="P48038" s="119"/>
      <c r="R48038" s="119"/>
      <c r="T48038" s="119"/>
      <c r="V48038" s="119"/>
      <c r="X48038" s="119"/>
      <c r="Z48038" s="119"/>
    </row>
    <row r="48039" spans="16:26" x14ac:dyDescent="0.25">
      <c r="P48039" s="120"/>
      <c r="R48039" s="120"/>
      <c r="T48039" s="120"/>
      <c r="V48039" s="120"/>
      <c r="X48039" s="120"/>
      <c r="Z48039" s="120"/>
    </row>
    <row r="48040" spans="16:26" x14ac:dyDescent="0.25">
      <c r="P48040" s="119"/>
      <c r="R48040" s="119"/>
      <c r="T48040" s="119"/>
      <c r="V48040" s="119"/>
      <c r="X48040" s="119"/>
      <c r="Z48040" s="119"/>
    </row>
    <row r="48041" spans="16:26" x14ac:dyDescent="0.25">
      <c r="P48041" s="120"/>
      <c r="R48041" s="120"/>
      <c r="T48041" s="120"/>
      <c r="V48041" s="120"/>
      <c r="X48041" s="120"/>
      <c r="Z48041" s="120"/>
    </row>
    <row r="48042" spans="16:26" x14ac:dyDescent="0.25">
      <c r="P48042" s="119"/>
      <c r="R48042" s="119"/>
      <c r="T48042" s="119"/>
      <c r="V48042" s="119"/>
      <c r="X48042" s="119"/>
      <c r="Z48042" s="119"/>
    </row>
    <row r="48043" spans="16:26" x14ac:dyDescent="0.25">
      <c r="P48043" s="119"/>
      <c r="R48043" s="119"/>
      <c r="T48043" s="119"/>
      <c r="V48043" s="119"/>
      <c r="X48043" s="119"/>
      <c r="Z48043" s="119"/>
    </row>
    <row r="48044" spans="16:26" x14ac:dyDescent="0.25">
      <c r="P48044" s="119"/>
      <c r="R48044" s="119"/>
      <c r="T48044" s="119"/>
      <c r="V48044" s="119"/>
      <c r="X48044" s="119"/>
      <c r="Z48044" s="119"/>
    </row>
    <row r="48045" spans="16:26" x14ac:dyDescent="0.25">
      <c r="P48045" s="121"/>
      <c r="R48045" s="121"/>
      <c r="T48045" s="121"/>
      <c r="V48045" s="121"/>
      <c r="X48045" s="121"/>
      <c r="Z48045" s="121"/>
    </row>
    <row r="48046" spans="16:26" x14ac:dyDescent="0.25">
      <c r="P48046" s="121"/>
      <c r="R48046" s="121"/>
      <c r="T48046" s="121"/>
      <c r="V48046" s="121"/>
      <c r="X48046" s="121"/>
      <c r="Z48046" s="121"/>
    </row>
    <row r="48047" spans="16:26" x14ac:dyDescent="0.25">
      <c r="P48047" s="121"/>
      <c r="R48047" s="121"/>
      <c r="T48047" s="121"/>
      <c r="V48047" s="121"/>
      <c r="X48047" s="121"/>
      <c r="Z48047" s="121"/>
    </row>
    <row r="48048" spans="16:26" x14ac:dyDescent="0.25">
      <c r="P48048" s="121"/>
      <c r="R48048" s="121"/>
      <c r="T48048" s="121"/>
      <c r="V48048" s="121"/>
      <c r="X48048" s="121"/>
      <c r="Z48048" s="121"/>
    </row>
    <row r="48049" spans="16:26" x14ac:dyDescent="0.25">
      <c r="P48049" s="122"/>
      <c r="R48049" s="122"/>
      <c r="T48049" s="122"/>
      <c r="V48049" s="122"/>
      <c r="X48049" s="122"/>
      <c r="Z48049" s="122"/>
    </row>
    <row r="48050" spans="16:26" x14ac:dyDescent="0.25">
      <c r="P48050" s="118"/>
      <c r="R48050" s="118"/>
      <c r="T48050" s="118"/>
      <c r="V48050" s="118"/>
      <c r="X48050" s="118"/>
      <c r="Z48050" s="118"/>
    </row>
    <row r="48051" spans="16:26" x14ac:dyDescent="0.25">
      <c r="P48051" s="119"/>
      <c r="R48051" s="119"/>
      <c r="T48051" s="119"/>
      <c r="V48051" s="119"/>
      <c r="X48051" s="119"/>
      <c r="Z48051" s="119"/>
    </row>
    <row r="48052" spans="16:26" x14ac:dyDescent="0.25">
      <c r="P48052" s="119"/>
      <c r="R48052" s="119"/>
      <c r="T48052" s="119"/>
      <c r="V48052" s="119"/>
      <c r="X48052" s="119"/>
      <c r="Z48052" s="119"/>
    </row>
    <row r="48053" spans="16:26" x14ac:dyDescent="0.25">
      <c r="P48053" s="120"/>
      <c r="R48053" s="120"/>
      <c r="T48053" s="120"/>
      <c r="V48053" s="120"/>
      <c r="X48053" s="120"/>
      <c r="Z48053" s="120"/>
    </row>
    <row r="48054" spans="16:26" x14ac:dyDescent="0.25">
      <c r="P48054" s="119"/>
      <c r="R48054" s="119"/>
      <c r="T48054" s="119"/>
      <c r="V48054" s="119"/>
      <c r="X48054" s="119"/>
      <c r="Z48054" s="119"/>
    </row>
    <row r="48055" spans="16:26" x14ac:dyDescent="0.25">
      <c r="P48055" s="119"/>
      <c r="R48055" s="119"/>
      <c r="T48055" s="119"/>
      <c r="V48055" s="119"/>
      <c r="X48055" s="119"/>
      <c r="Z48055" s="119"/>
    </row>
    <row r="48056" spans="16:26" x14ac:dyDescent="0.25">
      <c r="P48056" s="120"/>
      <c r="R48056" s="120"/>
      <c r="T48056" s="120"/>
      <c r="V48056" s="120"/>
      <c r="X48056" s="120"/>
      <c r="Z48056" s="120"/>
    </row>
    <row r="48057" spans="16:26" x14ac:dyDescent="0.25">
      <c r="P48057" s="119"/>
      <c r="R48057" s="119"/>
      <c r="T48057" s="119"/>
      <c r="V48057" s="119"/>
      <c r="X48057" s="119"/>
      <c r="Z48057" s="119"/>
    </row>
    <row r="48058" spans="16:26" x14ac:dyDescent="0.25">
      <c r="P48058" s="120"/>
      <c r="R48058" s="120"/>
      <c r="T48058" s="120"/>
      <c r="V48058" s="120"/>
      <c r="X48058" s="120"/>
      <c r="Z48058" s="120"/>
    </row>
    <row r="48059" spans="16:26" x14ac:dyDescent="0.25">
      <c r="P48059" s="119"/>
      <c r="R48059" s="119"/>
      <c r="T48059" s="119"/>
      <c r="V48059" s="119"/>
      <c r="X48059" s="119"/>
      <c r="Z48059" s="119"/>
    </row>
    <row r="48060" spans="16:26" x14ac:dyDescent="0.25">
      <c r="P48060" s="119"/>
      <c r="R48060" s="119"/>
      <c r="T48060" s="119"/>
      <c r="V48060" s="119"/>
      <c r="X48060" s="119"/>
      <c r="Z48060" s="119"/>
    </row>
    <row r="48061" spans="16:26" x14ac:dyDescent="0.25">
      <c r="P48061" s="119"/>
      <c r="R48061" s="119"/>
      <c r="T48061" s="119"/>
      <c r="V48061" s="119"/>
      <c r="X48061" s="119"/>
      <c r="Z48061" s="119"/>
    </row>
    <row r="48062" spans="16:26" x14ac:dyDescent="0.25">
      <c r="P48062" s="121"/>
      <c r="R48062" s="121"/>
      <c r="T48062" s="121"/>
      <c r="V48062" s="121"/>
      <c r="X48062" s="121"/>
      <c r="Z48062" s="121"/>
    </row>
    <row r="48063" spans="16:26" x14ac:dyDescent="0.25">
      <c r="P48063" s="121"/>
      <c r="R48063" s="121"/>
      <c r="T48063" s="121"/>
      <c r="V48063" s="121"/>
      <c r="X48063" s="121"/>
      <c r="Z48063" s="121"/>
    </row>
    <row r="48064" spans="16:26" x14ac:dyDescent="0.25">
      <c r="P48064" s="121"/>
      <c r="R48064" s="121"/>
      <c r="T48064" s="121"/>
      <c r="V48064" s="121"/>
      <c r="X48064" s="121"/>
      <c r="Z48064" s="121"/>
    </row>
    <row r="48065" spans="16:26" x14ac:dyDescent="0.25">
      <c r="P48065" s="121"/>
      <c r="R48065" s="121"/>
      <c r="T48065" s="121"/>
      <c r="V48065" s="121"/>
      <c r="X48065" s="121"/>
      <c r="Z48065" s="121"/>
    </row>
    <row r="48066" spans="16:26" x14ac:dyDescent="0.25">
      <c r="P48066" s="122"/>
      <c r="R48066" s="122"/>
      <c r="T48066" s="122"/>
      <c r="V48066" s="122"/>
      <c r="X48066" s="122"/>
      <c r="Z48066" s="122"/>
    </row>
    <row r="48067" spans="16:26" x14ac:dyDescent="0.25">
      <c r="P48067" s="118"/>
      <c r="R48067" s="118"/>
      <c r="T48067" s="118"/>
      <c r="V48067" s="118"/>
      <c r="X48067" s="118"/>
      <c r="Z48067" s="118"/>
    </row>
    <row r="48068" spans="16:26" x14ac:dyDescent="0.25">
      <c r="P48068" s="119"/>
      <c r="R48068" s="119"/>
      <c r="T48068" s="119"/>
      <c r="V48068" s="119"/>
      <c r="X48068" s="119"/>
      <c r="Z48068" s="119"/>
    </row>
    <row r="48069" spans="16:26" x14ac:dyDescent="0.25">
      <c r="P48069" s="119"/>
      <c r="R48069" s="119"/>
      <c r="T48069" s="119"/>
      <c r="V48069" s="119"/>
      <c r="X48069" s="119"/>
      <c r="Z48069" s="119"/>
    </row>
    <row r="48070" spans="16:26" x14ac:dyDescent="0.25">
      <c r="P48070" s="120"/>
      <c r="R48070" s="120"/>
      <c r="T48070" s="120"/>
      <c r="V48070" s="120"/>
      <c r="X48070" s="120"/>
      <c r="Z48070" s="120"/>
    </row>
    <row r="48071" spans="16:26" x14ac:dyDescent="0.25">
      <c r="P48071" s="119"/>
      <c r="R48071" s="119"/>
      <c r="T48071" s="119"/>
      <c r="V48071" s="119"/>
      <c r="X48071" s="119"/>
      <c r="Z48071" s="119"/>
    </row>
    <row r="48072" spans="16:26" x14ac:dyDescent="0.25">
      <c r="P48072" s="119"/>
      <c r="R48072" s="119"/>
      <c r="T48072" s="119"/>
      <c r="V48072" s="119"/>
      <c r="X48072" s="119"/>
      <c r="Z48072" s="119"/>
    </row>
    <row r="48073" spans="16:26" x14ac:dyDescent="0.25">
      <c r="P48073" s="120"/>
      <c r="R48073" s="120"/>
      <c r="T48073" s="120"/>
      <c r="V48073" s="120"/>
      <c r="X48073" s="120"/>
      <c r="Z48073" s="120"/>
    </row>
    <row r="48074" spans="16:26" x14ac:dyDescent="0.25">
      <c r="P48074" s="119"/>
      <c r="R48074" s="119"/>
      <c r="T48074" s="119"/>
      <c r="V48074" s="119"/>
      <c r="X48074" s="119"/>
      <c r="Z48074" s="119"/>
    </row>
    <row r="48075" spans="16:26" x14ac:dyDescent="0.25">
      <c r="P48075" s="120"/>
      <c r="R48075" s="120"/>
      <c r="T48075" s="120"/>
      <c r="V48075" s="120"/>
      <c r="X48075" s="120"/>
      <c r="Z48075" s="120"/>
    </row>
    <row r="48076" spans="16:26" x14ac:dyDescent="0.25">
      <c r="P48076" s="119"/>
      <c r="R48076" s="119"/>
      <c r="T48076" s="119"/>
      <c r="V48076" s="119"/>
      <c r="X48076" s="119"/>
      <c r="Z48076" s="119"/>
    </row>
    <row r="48077" spans="16:26" x14ac:dyDescent="0.25">
      <c r="P48077" s="119"/>
      <c r="R48077" s="119"/>
      <c r="T48077" s="119"/>
      <c r="V48077" s="119"/>
      <c r="X48077" s="119"/>
      <c r="Z48077" s="119"/>
    </row>
    <row r="48078" spans="16:26" x14ac:dyDescent="0.25">
      <c r="P48078" s="119"/>
      <c r="R48078" s="119"/>
      <c r="T48078" s="119"/>
      <c r="V48078" s="119"/>
      <c r="X48078" s="119"/>
      <c r="Z48078" s="119"/>
    </row>
    <row r="48079" spans="16:26" x14ac:dyDescent="0.25">
      <c r="P48079" s="121"/>
      <c r="R48079" s="121"/>
      <c r="T48079" s="121"/>
      <c r="V48079" s="121"/>
      <c r="X48079" s="121"/>
      <c r="Z48079" s="121"/>
    </row>
    <row r="48080" spans="16:26" x14ac:dyDescent="0.25">
      <c r="P48080" s="121"/>
      <c r="R48080" s="121"/>
      <c r="T48080" s="121"/>
      <c r="V48080" s="121"/>
      <c r="X48080" s="121"/>
      <c r="Z48080" s="121"/>
    </row>
    <row r="48081" spans="16:26" x14ac:dyDescent="0.25">
      <c r="P48081" s="121"/>
      <c r="R48081" s="121"/>
      <c r="T48081" s="121"/>
      <c r="V48081" s="121"/>
      <c r="X48081" s="121"/>
      <c r="Z48081" s="121"/>
    </row>
    <row r="48082" spans="16:26" x14ac:dyDescent="0.25">
      <c r="P48082" s="121"/>
      <c r="R48082" s="121"/>
      <c r="T48082" s="121"/>
      <c r="V48082" s="121"/>
      <c r="X48082" s="121"/>
      <c r="Z48082" s="121"/>
    </row>
    <row r="48083" spans="16:26" x14ac:dyDescent="0.25">
      <c r="P48083" s="122"/>
      <c r="R48083" s="122"/>
      <c r="T48083" s="122"/>
      <c r="V48083" s="122"/>
      <c r="X48083" s="122"/>
      <c r="Z48083" s="122"/>
    </row>
    <row r="48084" spans="16:26" x14ac:dyDescent="0.25">
      <c r="P48084" s="118"/>
      <c r="R48084" s="118"/>
      <c r="T48084" s="118"/>
      <c r="V48084" s="118"/>
      <c r="X48084" s="118"/>
      <c r="Z48084" s="118"/>
    </row>
    <row r="48085" spans="16:26" x14ac:dyDescent="0.25">
      <c r="P48085" s="119"/>
      <c r="R48085" s="119"/>
      <c r="T48085" s="119"/>
      <c r="V48085" s="119"/>
      <c r="X48085" s="119"/>
      <c r="Z48085" s="119"/>
    </row>
    <row r="48086" spans="16:26" x14ac:dyDescent="0.25">
      <c r="P48086" s="119"/>
      <c r="R48086" s="119"/>
      <c r="T48086" s="119"/>
      <c r="V48086" s="119"/>
      <c r="X48086" s="119"/>
      <c r="Z48086" s="119"/>
    </row>
    <row r="48087" spans="16:26" x14ac:dyDescent="0.25">
      <c r="P48087" s="120"/>
      <c r="R48087" s="120"/>
      <c r="T48087" s="120"/>
      <c r="V48087" s="120"/>
      <c r="X48087" s="120"/>
      <c r="Z48087" s="120"/>
    </row>
    <row r="48088" spans="16:26" x14ac:dyDescent="0.25">
      <c r="P48088" s="119"/>
      <c r="R48088" s="119"/>
      <c r="T48088" s="119"/>
      <c r="V48088" s="119"/>
      <c r="X48088" s="119"/>
      <c r="Z48088" s="119"/>
    </row>
    <row r="48089" spans="16:26" x14ac:dyDescent="0.25">
      <c r="P48089" s="119"/>
      <c r="R48089" s="119"/>
      <c r="T48089" s="119"/>
      <c r="V48089" s="119"/>
      <c r="X48089" s="119"/>
      <c r="Z48089" s="119"/>
    </row>
    <row r="48090" spans="16:26" x14ac:dyDescent="0.25">
      <c r="P48090" s="120"/>
      <c r="R48090" s="120"/>
      <c r="T48090" s="120"/>
      <c r="V48090" s="120"/>
      <c r="X48090" s="120"/>
      <c r="Z48090" s="120"/>
    </row>
    <row r="48091" spans="16:26" x14ac:dyDescent="0.25">
      <c r="P48091" s="119"/>
      <c r="R48091" s="119"/>
      <c r="T48091" s="119"/>
      <c r="V48091" s="119"/>
      <c r="X48091" s="119"/>
      <c r="Z48091" s="119"/>
    </row>
    <row r="48092" spans="16:26" x14ac:dyDescent="0.25">
      <c r="P48092" s="120"/>
      <c r="R48092" s="120"/>
      <c r="T48092" s="120"/>
      <c r="V48092" s="120"/>
      <c r="X48092" s="120"/>
      <c r="Z48092" s="120"/>
    </row>
    <row r="48093" spans="16:26" x14ac:dyDescent="0.25">
      <c r="P48093" s="119"/>
      <c r="R48093" s="119"/>
      <c r="T48093" s="119"/>
      <c r="V48093" s="119"/>
      <c r="X48093" s="119"/>
      <c r="Z48093" s="119"/>
    </row>
    <row r="48094" spans="16:26" x14ac:dyDescent="0.25">
      <c r="P48094" s="119"/>
      <c r="R48094" s="119"/>
      <c r="T48094" s="119"/>
      <c r="V48094" s="119"/>
      <c r="X48094" s="119"/>
      <c r="Z48094" s="119"/>
    </row>
    <row r="48095" spans="16:26" x14ac:dyDescent="0.25">
      <c r="P48095" s="119"/>
      <c r="R48095" s="119"/>
      <c r="T48095" s="119"/>
      <c r="V48095" s="119"/>
      <c r="X48095" s="119"/>
      <c r="Z48095" s="119"/>
    </row>
    <row r="48096" spans="16:26" x14ac:dyDescent="0.25">
      <c r="P48096" s="121"/>
      <c r="R48096" s="121"/>
      <c r="T48096" s="121"/>
      <c r="V48096" s="121"/>
      <c r="X48096" s="121"/>
      <c r="Z48096" s="121"/>
    </row>
    <row r="48097" spans="16:26" x14ac:dyDescent="0.25">
      <c r="P48097" s="121"/>
      <c r="R48097" s="121"/>
      <c r="T48097" s="121"/>
      <c r="V48097" s="121"/>
      <c r="X48097" s="121"/>
      <c r="Z48097" s="121"/>
    </row>
    <row r="48098" spans="16:26" x14ac:dyDescent="0.25">
      <c r="P48098" s="121"/>
      <c r="R48098" s="121"/>
      <c r="T48098" s="121"/>
      <c r="V48098" s="121"/>
      <c r="X48098" s="121"/>
      <c r="Z48098" s="121"/>
    </row>
    <row r="48099" spans="16:26" x14ac:dyDescent="0.25">
      <c r="P48099" s="121"/>
      <c r="R48099" s="121"/>
      <c r="T48099" s="121"/>
      <c r="V48099" s="121"/>
      <c r="X48099" s="121"/>
      <c r="Z48099" s="121"/>
    </row>
    <row r="48100" spans="16:26" x14ac:dyDescent="0.25">
      <c r="P48100" s="122"/>
      <c r="R48100" s="122"/>
      <c r="T48100" s="122"/>
      <c r="V48100" s="122"/>
      <c r="X48100" s="122"/>
      <c r="Z48100" s="122"/>
    </row>
    <row r="48101" spans="16:26" x14ac:dyDescent="0.25">
      <c r="P48101" s="118"/>
      <c r="R48101" s="118"/>
      <c r="T48101" s="118"/>
      <c r="V48101" s="118"/>
      <c r="X48101" s="118"/>
      <c r="Z48101" s="118"/>
    </row>
    <row r="48102" spans="16:26" x14ac:dyDescent="0.25">
      <c r="P48102" s="119"/>
      <c r="R48102" s="119"/>
      <c r="T48102" s="119"/>
      <c r="V48102" s="119"/>
      <c r="X48102" s="119"/>
      <c r="Z48102" s="119"/>
    </row>
    <row r="48103" spans="16:26" x14ac:dyDescent="0.25">
      <c r="P48103" s="119"/>
      <c r="R48103" s="119"/>
      <c r="T48103" s="119"/>
      <c r="V48103" s="119"/>
      <c r="X48103" s="119"/>
      <c r="Z48103" s="119"/>
    </row>
    <row r="48104" spans="16:26" x14ac:dyDescent="0.25">
      <c r="P48104" s="120"/>
      <c r="R48104" s="120"/>
      <c r="T48104" s="120"/>
      <c r="V48104" s="120"/>
      <c r="X48104" s="120"/>
      <c r="Z48104" s="120"/>
    </row>
    <row r="48105" spans="16:26" x14ac:dyDescent="0.25">
      <c r="P48105" s="119"/>
      <c r="R48105" s="119"/>
      <c r="T48105" s="119"/>
      <c r="V48105" s="119"/>
      <c r="X48105" s="119"/>
      <c r="Z48105" s="119"/>
    </row>
    <row r="48106" spans="16:26" x14ac:dyDescent="0.25">
      <c r="P48106" s="119"/>
      <c r="R48106" s="119"/>
      <c r="T48106" s="119"/>
      <c r="V48106" s="119"/>
      <c r="X48106" s="119"/>
      <c r="Z48106" s="119"/>
    </row>
    <row r="48107" spans="16:26" x14ac:dyDescent="0.25">
      <c r="P48107" s="120"/>
      <c r="R48107" s="120"/>
      <c r="T48107" s="120"/>
      <c r="V48107" s="120"/>
      <c r="X48107" s="120"/>
      <c r="Z48107" s="120"/>
    </row>
    <row r="48108" spans="16:26" x14ac:dyDescent="0.25">
      <c r="P48108" s="119"/>
      <c r="R48108" s="119"/>
      <c r="T48108" s="119"/>
      <c r="V48108" s="119"/>
      <c r="X48108" s="119"/>
      <c r="Z48108" s="119"/>
    </row>
    <row r="48109" spans="16:26" x14ac:dyDescent="0.25">
      <c r="P48109" s="120"/>
      <c r="R48109" s="120"/>
      <c r="T48109" s="120"/>
      <c r="V48109" s="120"/>
      <c r="X48109" s="120"/>
      <c r="Z48109" s="120"/>
    </row>
    <row r="48110" spans="16:26" x14ac:dyDescent="0.25">
      <c r="P48110" s="119"/>
      <c r="R48110" s="119"/>
      <c r="T48110" s="119"/>
      <c r="V48110" s="119"/>
      <c r="X48110" s="119"/>
      <c r="Z48110" s="119"/>
    </row>
    <row r="48111" spans="16:26" x14ac:dyDescent="0.25">
      <c r="P48111" s="119"/>
      <c r="R48111" s="119"/>
      <c r="T48111" s="119"/>
      <c r="V48111" s="119"/>
      <c r="X48111" s="119"/>
      <c r="Z48111" s="119"/>
    </row>
    <row r="48112" spans="16:26" x14ac:dyDescent="0.25">
      <c r="P48112" s="119"/>
      <c r="R48112" s="119"/>
      <c r="T48112" s="119"/>
      <c r="V48112" s="119"/>
      <c r="X48112" s="119"/>
      <c r="Z48112" s="119"/>
    </row>
    <row r="48113" spans="16:26" x14ac:dyDescent="0.25">
      <c r="P48113" s="121"/>
      <c r="R48113" s="121"/>
      <c r="T48113" s="121"/>
      <c r="V48113" s="121"/>
      <c r="X48113" s="121"/>
      <c r="Z48113" s="121"/>
    </row>
    <row r="48114" spans="16:26" x14ac:dyDescent="0.25">
      <c r="P48114" s="121"/>
      <c r="R48114" s="121"/>
      <c r="T48114" s="121"/>
      <c r="V48114" s="121"/>
      <c r="X48114" s="121"/>
      <c r="Z48114" s="121"/>
    </row>
    <row r="48115" spans="16:26" x14ac:dyDescent="0.25">
      <c r="P48115" s="121"/>
      <c r="R48115" s="121"/>
      <c r="T48115" s="121"/>
      <c r="V48115" s="121"/>
      <c r="X48115" s="121"/>
      <c r="Z48115" s="121"/>
    </row>
    <row r="48116" spans="16:26" x14ac:dyDescent="0.25">
      <c r="P48116" s="121"/>
      <c r="R48116" s="121"/>
      <c r="T48116" s="121"/>
      <c r="V48116" s="121"/>
      <c r="X48116" s="121"/>
      <c r="Z48116" s="121"/>
    </row>
    <row r="48117" spans="16:26" x14ac:dyDescent="0.25">
      <c r="P48117" s="122"/>
      <c r="R48117" s="122"/>
      <c r="T48117" s="122"/>
      <c r="V48117" s="122"/>
      <c r="X48117" s="122"/>
      <c r="Z48117" s="122"/>
    </row>
    <row r="48118" spans="16:26" x14ac:dyDescent="0.25">
      <c r="P48118" s="118"/>
      <c r="R48118" s="118"/>
      <c r="T48118" s="118"/>
      <c r="V48118" s="118"/>
      <c r="X48118" s="118"/>
      <c r="Z48118" s="118"/>
    </row>
    <row r="48119" spans="16:26" x14ac:dyDescent="0.25">
      <c r="P48119" s="119"/>
      <c r="R48119" s="119"/>
      <c r="T48119" s="119"/>
      <c r="V48119" s="119"/>
      <c r="X48119" s="119"/>
      <c r="Z48119" s="119"/>
    </row>
    <row r="48120" spans="16:26" x14ac:dyDescent="0.25">
      <c r="P48120" s="119"/>
      <c r="R48120" s="119"/>
      <c r="T48120" s="119"/>
      <c r="V48120" s="119"/>
      <c r="X48120" s="119"/>
      <c r="Z48120" s="119"/>
    </row>
    <row r="48121" spans="16:26" x14ac:dyDescent="0.25">
      <c r="P48121" s="120"/>
      <c r="R48121" s="120"/>
      <c r="T48121" s="120"/>
      <c r="V48121" s="120"/>
      <c r="X48121" s="120"/>
      <c r="Z48121" s="120"/>
    </row>
    <row r="48122" spans="16:26" x14ac:dyDescent="0.25">
      <c r="P48122" s="119"/>
      <c r="R48122" s="119"/>
      <c r="T48122" s="119"/>
      <c r="V48122" s="119"/>
      <c r="X48122" s="119"/>
      <c r="Z48122" s="119"/>
    </row>
    <row r="48123" spans="16:26" x14ac:dyDescent="0.25">
      <c r="P48123" s="119"/>
      <c r="R48123" s="119"/>
      <c r="T48123" s="119"/>
      <c r="V48123" s="119"/>
      <c r="X48123" s="119"/>
      <c r="Z48123" s="119"/>
    </row>
    <row r="48124" spans="16:26" x14ac:dyDescent="0.25">
      <c r="P48124" s="120"/>
      <c r="R48124" s="120"/>
      <c r="T48124" s="120"/>
      <c r="V48124" s="120"/>
      <c r="X48124" s="120"/>
      <c r="Z48124" s="120"/>
    </row>
    <row r="48125" spans="16:26" x14ac:dyDescent="0.25">
      <c r="P48125" s="119"/>
      <c r="R48125" s="119"/>
      <c r="T48125" s="119"/>
      <c r="V48125" s="119"/>
      <c r="X48125" s="119"/>
      <c r="Z48125" s="119"/>
    </row>
    <row r="48126" spans="16:26" x14ac:dyDescent="0.25">
      <c r="P48126" s="120"/>
      <c r="R48126" s="120"/>
      <c r="T48126" s="120"/>
      <c r="V48126" s="120"/>
      <c r="X48126" s="120"/>
      <c r="Z48126" s="120"/>
    </row>
    <row r="48127" spans="16:26" x14ac:dyDescent="0.25">
      <c r="P48127" s="119"/>
      <c r="R48127" s="119"/>
      <c r="T48127" s="119"/>
      <c r="V48127" s="119"/>
      <c r="X48127" s="119"/>
      <c r="Z48127" s="119"/>
    </row>
    <row r="48128" spans="16:26" x14ac:dyDescent="0.25">
      <c r="P48128" s="119"/>
      <c r="R48128" s="119"/>
      <c r="T48128" s="119"/>
      <c r="V48128" s="119"/>
      <c r="X48128" s="119"/>
      <c r="Z48128" s="119"/>
    </row>
    <row r="48129" spans="16:26" x14ac:dyDescent="0.25">
      <c r="P48129" s="119"/>
      <c r="R48129" s="119"/>
      <c r="T48129" s="119"/>
      <c r="V48129" s="119"/>
      <c r="X48129" s="119"/>
      <c r="Z48129" s="119"/>
    </row>
    <row r="48130" spans="16:26" x14ac:dyDescent="0.25">
      <c r="P48130" s="121"/>
      <c r="R48130" s="121"/>
      <c r="T48130" s="121"/>
      <c r="V48130" s="121"/>
      <c r="X48130" s="121"/>
      <c r="Z48130" s="121"/>
    </row>
    <row r="48131" spans="16:26" x14ac:dyDescent="0.25">
      <c r="P48131" s="121"/>
      <c r="R48131" s="121"/>
      <c r="T48131" s="121"/>
      <c r="V48131" s="121"/>
      <c r="X48131" s="121"/>
      <c r="Z48131" s="121"/>
    </row>
    <row r="48132" spans="16:26" x14ac:dyDescent="0.25">
      <c r="P48132" s="121"/>
      <c r="R48132" s="121"/>
      <c r="T48132" s="121"/>
      <c r="V48132" s="121"/>
      <c r="X48132" s="121"/>
      <c r="Z48132" s="121"/>
    </row>
    <row r="48133" spans="16:26" x14ac:dyDescent="0.25">
      <c r="P48133" s="121"/>
      <c r="R48133" s="121"/>
      <c r="T48133" s="121"/>
      <c r="V48133" s="121"/>
      <c r="X48133" s="121"/>
      <c r="Z48133" s="121"/>
    </row>
    <row r="48134" spans="16:26" x14ac:dyDescent="0.25">
      <c r="P48134" s="122"/>
      <c r="R48134" s="122"/>
      <c r="T48134" s="122"/>
      <c r="V48134" s="122"/>
      <c r="X48134" s="122"/>
      <c r="Z48134" s="122"/>
    </row>
    <row r="48135" spans="16:26" x14ac:dyDescent="0.25">
      <c r="P48135" s="118"/>
      <c r="R48135" s="118"/>
      <c r="T48135" s="118"/>
      <c r="V48135" s="118"/>
      <c r="X48135" s="118"/>
      <c r="Z48135" s="118"/>
    </row>
    <row r="48136" spans="16:26" x14ac:dyDescent="0.25">
      <c r="P48136" s="119"/>
      <c r="R48136" s="119"/>
      <c r="T48136" s="119"/>
      <c r="V48136" s="119"/>
      <c r="X48136" s="119"/>
      <c r="Z48136" s="119"/>
    </row>
    <row r="48137" spans="16:26" x14ac:dyDescent="0.25">
      <c r="P48137" s="119"/>
      <c r="R48137" s="119"/>
      <c r="T48137" s="119"/>
      <c r="V48137" s="119"/>
      <c r="X48137" s="119"/>
      <c r="Z48137" s="119"/>
    </row>
    <row r="48138" spans="16:26" x14ac:dyDescent="0.25">
      <c r="P48138" s="120"/>
      <c r="R48138" s="120"/>
      <c r="T48138" s="120"/>
      <c r="V48138" s="120"/>
      <c r="X48138" s="120"/>
      <c r="Z48138" s="120"/>
    </row>
    <row r="48139" spans="16:26" x14ac:dyDescent="0.25">
      <c r="P48139" s="119"/>
      <c r="R48139" s="119"/>
      <c r="T48139" s="119"/>
      <c r="V48139" s="119"/>
      <c r="X48139" s="119"/>
      <c r="Z48139" s="119"/>
    </row>
    <row r="48140" spans="16:26" x14ac:dyDescent="0.25">
      <c r="P48140" s="119"/>
      <c r="R48140" s="119"/>
      <c r="T48140" s="119"/>
      <c r="V48140" s="119"/>
      <c r="X48140" s="119"/>
      <c r="Z48140" s="119"/>
    </row>
    <row r="48141" spans="16:26" x14ac:dyDescent="0.25">
      <c r="P48141" s="120"/>
      <c r="R48141" s="120"/>
      <c r="T48141" s="120"/>
      <c r="V48141" s="120"/>
      <c r="X48141" s="120"/>
      <c r="Z48141" s="120"/>
    </row>
    <row r="48142" spans="16:26" x14ac:dyDescent="0.25">
      <c r="P48142" s="119"/>
      <c r="R48142" s="119"/>
      <c r="T48142" s="119"/>
      <c r="V48142" s="119"/>
      <c r="X48142" s="119"/>
      <c r="Z48142" s="119"/>
    </row>
    <row r="48143" spans="16:26" x14ac:dyDescent="0.25">
      <c r="P48143" s="120"/>
      <c r="R48143" s="120"/>
      <c r="T48143" s="120"/>
      <c r="V48143" s="120"/>
      <c r="X48143" s="120"/>
      <c r="Z48143" s="120"/>
    </row>
    <row r="48144" spans="16:26" x14ac:dyDescent="0.25">
      <c r="P48144" s="119"/>
      <c r="R48144" s="119"/>
      <c r="T48144" s="119"/>
      <c r="V48144" s="119"/>
      <c r="X48144" s="119"/>
      <c r="Z48144" s="119"/>
    </row>
    <row r="48145" spans="16:26" x14ac:dyDescent="0.25">
      <c r="P48145" s="119"/>
      <c r="R48145" s="119"/>
      <c r="T48145" s="119"/>
      <c r="V48145" s="119"/>
      <c r="X48145" s="119"/>
      <c r="Z48145" s="119"/>
    </row>
    <row r="48146" spans="16:26" x14ac:dyDescent="0.25">
      <c r="P48146" s="119"/>
      <c r="R48146" s="119"/>
      <c r="T48146" s="119"/>
      <c r="V48146" s="119"/>
      <c r="X48146" s="119"/>
      <c r="Z48146" s="119"/>
    </row>
    <row r="48147" spans="16:26" x14ac:dyDescent="0.25">
      <c r="P48147" s="121"/>
      <c r="R48147" s="121"/>
      <c r="T48147" s="121"/>
      <c r="V48147" s="121"/>
      <c r="X48147" s="121"/>
      <c r="Z48147" s="121"/>
    </row>
    <row r="48148" spans="16:26" x14ac:dyDescent="0.25">
      <c r="P48148" s="121"/>
      <c r="R48148" s="121"/>
      <c r="T48148" s="121"/>
      <c r="V48148" s="121"/>
      <c r="X48148" s="121"/>
      <c r="Z48148" s="121"/>
    </row>
    <row r="48149" spans="16:26" x14ac:dyDescent="0.25">
      <c r="P48149" s="121"/>
      <c r="R48149" s="121"/>
      <c r="T48149" s="121"/>
      <c r="V48149" s="121"/>
      <c r="X48149" s="121"/>
      <c r="Z48149" s="121"/>
    </row>
    <row r="48150" spans="16:26" x14ac:dyDescent="0.25">
      <c r="P48150" s="121"/>
      <c r="R48150" s="121"/>
      <c r="T48150" s="121"/>
      <c r="V48150" s="121"/>
      <c r="X48150" s="121"/>
      <c r="Z48150" s="121"/>
    </row>
    <row r="48151" spans="16:26" x14ac:dyDescent="0.25">
      <c r="P48151" s="122"/>
      <c r="R48151" s="122"/>
      <c r="T48151" s="122"/>
      <c r="V48151" s="122"/>
      <c r="X48151" s="122"/>
      <c r="Z48151" s="122"/>
    </row>
    <row r="48152" spans="16:26" x14ac:dyDescent="0.25">
      <c r="P48152" s="118"/>
      <c r="R48152" s="118"/>
      <c r="T48152" s="118"/>
      <c r="V48152" s="118"/>
      <c r="X48152" s="118"/>
      <c r="Z48152" s="118"/>
    </row>
    <row r="48153" spans="16:26" x14ac:dyDescent="0.25">
      <c r="P48153" s="119"/>
      <c r="R48153" s="119"/>
      <c r="T48153" s="119"/>
      <c r="V48153" s="119"/>
      <c r="X48153" s="119"/>
      <c r="Z48153" s="119"/>
    </row>
    <row r="48154" spans="16:26" x14ac:dyDescent="0.25">
      <c r="P48154" s="119"/>
      <c r="R48154" s="119"/>
      <c r="T48154" s="119"/>
      <c r="V48154" s="119"/>
      <c r="X48154" s="119"/>
      <c r="Z48154" s="119"/>
    </row>
    <row r="48155" spans="16:26" x14ac:dyDescent="0.25">
      <c r="P48155" s="120"/>
      <c r="R48155" s="120"/>
      <c r="T48155" s="120"/>
      <c r="V48155" s="120"/>
      <c r="X48155" s="120"/>
      <c r="Z48155" s="120"/>
    </row>
    <row r="48156" spans="16:26" x14ac:dyDescent="0.25">
      <c r="P48156" s="119"/>
      <c r="R48156" s="119"/>
      <c r="T48156" s="119"/>
      <c r="V48156" s="119"/>
      <c r="X48156" s="119"/>
      <c r="Z48156" s="119"/>
    </row>
    <row r="48157" spans="16:26" x14ac:dyDescent="0.25">
      <c r="P48157" s="119"/>
      <c r="R48157" s="119"/>
      <c r="T48157" s="119"/>
      <c r="V48157" s="119"/>
      <c r="X48157" s="119"/>
      <c r="Z48157" s="119"/>
    </row>
    <row r="48158" spans="16:26" x14ac:dyDescent="0.25">
      <c r="P48158" s="120"/>
      <c r="R48158" s="120"/>
      <c r="T48158" s="120"/>
      <c r="V48158" s="120"/>
      <c r="X48158" s="120"/>
      <c r="Z48158" s="120"/>
    </row>
    <row r="48159" spans="16:26" x14ac:dyDescent="0.25">
      <c r="P48159" s="119"/>
      <c r="R48159" s="119"/>
      <c r="T48159" s="119"/>
      <c r="V48159" s="119"/>
      <c r="X48159" s="119"/>
      <c r="Z48159" s="119"/>
    </row>
    <row r="48160" spans="16:26" x14ac:dyDescent="0.25">
      <c r="P48160" s="120"/>
      <c r="R48160" s="120"/>
      <c r="T48160" s="120"/>
      <c r="V48160" s="120"/>
      <c r="X48160" s="120"/>
      <c r="Z48160" s="120"/>
    </row>
    <row r="48161" spans="16:26" x14ac:dyDescent="0.25">
      <c r="P48161" s="119"/>
      <c r="R48161" s="119"/>
      <c r="T48161" s="119"/>
      <c r="V48161" s="119"/>
      <c r="X48161" s="119"/>
      <c r="Z48161" s="119"/>
    </row>
    <row r="48162" spans="16:26" x14ac:dyDescent="0.25">
      <c r="P48162" s="119"/>
      <c r="R48162" s="119"/>
      <c r="T48162" s="119"/>
      <c r="V48162" s="119"/>
      <c r="X48162" s="119"/>
      <c r="Z48162" s="119"/>
    </row>
    <row r="48163" spans="16:26" x14ac:dyDescent="0.25">
      <c r="P48163" s="119"/>
      <c r="R48163" s="119"/>
      <c r="T48163" s="119"/>
      <c r="V48163" s="119"/>
      <c r="X48163" s="119"/>
      <c r="Z48163" s="119"/>
    </row>
    <row r="48164" spans="16:26" x14ac:dyDescent="0.25">
      <c r="P48164" s="121"/>
      <c r="R48164" s="121"/>
      <c r="T48164" s="121"/>
      <c r="V48164" s="121"/>
      <c r="X48164" s="121"/>
      <c r="Z48164" s="121"/>
    </row>
    <row r="48165" spans="16:26" x14ac:dyDescent="0.25">
      <c r="P48165" s="121"/>
      <c r="R48165" s="121"/>
      <c r="T48165" s="121"/>
      <c r="V48165" s="121"/>
      <c r="X48165" s="121"/>
      <c r="Z48165" s="121"/>
    </row>
    <row r="48166" spans="16:26" x14ac:dyDescent="0.25">
      <c r="P48166" s="121"/>
      <c r="R48166" s="121"/>
      <c r="T48166" s="121"/>
      <c r="V48166" s="121"/>
      <c r="X48166" s="121"/>
      <c r="Z48166" s="121"/>
    </row>
    <row r="48167" spans="16:26" x14ac:dyDescent="0.25">
      <c r="P48167" s="121"/>
      <c r="R48167" s="121"/>
      <c r="T48167" s="121"/>
      <c r="V48167" s="121"/>
      <c r="X48167" s="121"/>
      <c r="Z48167" s="121"/>
    </row>
    <row r="48168" spans="16:26" x14ac:dyDescent="0.25">
      <c r="P48168" s="122"/>
      <c r="R48168" s="122"/>
      <c r="T48168" s="122"/>
      <c r="V48168" s="122"/>
      <c r="X48168" s="122"/>
      <c r="Z48168" s="122"/>
    </row>
    <row r="48169" spans="16:26" x14ac:dyDescent="0.25">
      <c r="P48169" s="118"/>
      <c r="R48169" s="118"/>
      <c r="T48169" s="118"/>
      <c r="V48169" s="118"/>
      <c r="X48169" s="118"/>
      <c r="Z48169" s="118"/>
    </row>
    <row r="48170" spans="16:26" x14ac:dyDescent="0.25">
      <c r="P48170" s="119"/>
      <c r="R48170" s="119"/>
      <c r="T48170" s="119"/>
      <c r="V48170" s="119"/>
      <c r="X48170" s="119"/>
      <c r="Z48170" s="119"/>
    </row>
    <row r="48171" spans="16:26" x14ac:dyDescent="0.25">
      <c r="P48171" s="119"/>
      <c r="R48171" s="119"/>
      <c r="T48171" s="119"/>
      <c r="V48171" s="119"/>
      <c r="X48171" s="119"/>
      <c r="Z48171" s="119"/>
    </row>
    <row r="48172" spans="16:26" x14ac:dyDescent="0.25">
      <c r="P48172" s="120"/>
      <c r="R48172" s="120"/>
      <c r="T48172" s="120"/>
      <c r="V48172" s="120"/>
      <c r="X48172" s="120"/>
      <c r="Z48172" s="120"/>
    </row>
    <row r="48173" spans="16:26" x14ac:dyDescent="0.25">
      <c r="P48173" s="119"/>
      <c r="R48173" s="119"/>
      <c r="T48173" s="119"/>
      <c r="V48173" s="119"/>
      <c r="X48173" s="119"/>
      <c r="Z48173" s="119"/>
    </row>
    <row r="48174" spans="16:26" x14ac:dyDescent="0.25">
      <c r="P48174" s="119"/>
      <c r="R48174" s="119"/>
      <c r="T48174" s="119"/>
      <c r="V48174" s="119"/>
      <c r="X48174" s="119"/>
      <c r="Z48174" s="119"/>
    </row>
    <row r="48175" spans="16:26" x14ac:dyDescent="0.25">
      <c r="P48175" s="120"/>
      <c r="R48175" s="120"/>
      <c r="T48175" s="120"/>
      <c r="V48175" s="120"/>
      <c r="X48175" s="120"/>
      <c r="Z48175" s="120"/>
    </row>
    <row r="48176" spans="16:26" x14ac:dyDescent="0.25">
      <c r="P48176" s="119"/>
      <c r="R48176" s="119"/>
      <c r="T48176" s="119"/>
      <c r="V48176" s="119"/>
      <c r="X48176" s="119"/>
      <c r="Z48176" s="119"/>
    </row>
    <row r="48177" spans="16:26" x14ac:dyDescent="0.25">
      <c r="P48177" s="120"/>
      <c r="R48177" s="120"/>
      <c r="T48177" s="120"/>
      <c r="V48177" s="120"/>
      <c r="X48177" s="120"/>
      <c r="Z48177" s="120"/>
    </row>
    <row r="48178" spans="16:26" x14ac:dyDescent="0.25">
      <c r="P48178" s="119"/>
      <c r="R48178" s="119"/>
      <c r="T48178" s="119"/>
      <c r="V48178" s="119"/>
      <c r="X48178" s="119"/>
      <c r="Z48178" s="119"/>
    </row>
    <row r="48179" spans="16:26" x14ac:dyDescent="0.25">
      <c r="P48179" s="119"/>
      <c r="R48179" s="119"/>
      <c r="T48179" s="119"/>
      <c r="V48179" s="119"/>
      <c r="X48179" s="119"/>
      <c r="Z48179" s="119"/>
    </row>
    <row r="48180" spans="16:26" x14ac:dyDescent="0.25">
      <c r="P48180" s="119"/>
      <c r="R48180" s="119"/>
      <c r="T48180" s="119"/>
      <c r="V48180" s="119"/>
      <c r="X48180" s="119"/>
      <c r="Z48180" s="119"/>
    </row>
    <row r="48181" spans="16:26" x14ac:dyDescent="0.25">
      <c r="P48181" s="121"/>
      <c r="R48181" s="121"/>
      <c r="T48181" s="121"/>
      <c r="V48181" s="121"/>
      <c r="X48181" s="121"/>
      <c r="Z48181" s="121"/>
    </row>
    <row r="48182" spans="16:26" x14ac:dyDescent="0.25">
      <c r="P48182" s="121"/>
      <c r="R48182" s="121"/>
      <c r="T48182" s="121"/>
      <c r="V48182" s="121"/>
      <c r="X48182" s="121"/>
      <c r="Z48182" s="121"/>
    </row>
    <row r="48183" spans="16:26" x14ac:dyDescent="0.25">
      <c r="P48183" s="121"/>
      <c r="R48183" s="121"/>
      <c r="T48183" s="121"/>
      <c r="V48183" s="121"/>
      <c r="X48183" s="121"/>
      <c r="Z48183" s="121"/>
    </row>
    <row r="48184" spans="16:26" x14ac:dyDescent="0.25">
      <c r="P48184" s="121"/>
      <c r="R48184" s="121"/>
      <c r="T48184" s="121"/>
      <c r="V48184" s="121"/>
      <c r="X48184" s="121"/>
      <c r="Z48184" s="121"/>
    </row>
    <row r="48185" spans="16:26" x14ac:dyDescent="0.25">
      <c r="P48185" s="122"/>
      <c r="R48185" s="122"/>
      <c r="T48185" s="122"/>
      <c r="V48185" s="122"/>
      <c r="X48185" s="122"/>
      <c r="Z48185" s="122"/>
    </row>
    <row r="48186" spans="16:26" x14ac:dyDescent="0.25">
      <c r="P48186" s="118"/>
      <c r="R48186" s="118"/>
      <c r="T48186" s="118"/>
      <c r="V48186" s="118"/>
      <c r="X48186" s="118"/>
      <c r="Z48186" s="118"/>
    </row>
    <row r="48187" spans="16:26" x14ac:dyDescent="0.25">
      <c r="P48187" s="119"/>
      <c r="R48187" s="119"/>
      <c r="T48187" s="119"/>
      <c r="V48187" s="119"/>
      <c r="X48187" s="119"/>
      <c r="Z48187" s="119"/>
    </row>
    <row r="48188" spans="16:26" x14ac:dyDescent="0.25">
      <c r="P48188" s="119"/>
      <c r="R48188" s="119"/>
      <c r="T48188" s="119"/>
      <c r="V48188" s="119"/>
      <c r="X48188" s="119"/>
      <c r="Z48188" s="119"/>
    </row>
    <row r="48189" spans="16:26" x14ac:dyDescent="0.25">
      <c r="P48189" s="120"/>
      <c r="R48189" s="120"/>
      <c r="T48189" s="120"/>
      <c r="V48189" s="120"/>
      <c r="X48189" s="120"/>
      <c r="Z48189" s="120"/>
    </row>
    <row r="48190" spans="16:26" x14ac:dyDescent="0.25">
      <c r="P48190" s="119"/>
      <c r="R48190" s="119"/>
      <c r="T48190" s="119"/>
      <c r="V48190" s="119"/>
      <c r="X48190" s="119"/>
      <c r="Z48190" s="119"/>
    </row>
    <row r="48191" spans="16:26" x14ac:dyDescent="0.25">
      <c r="P48191" s="119"/>
      <c r="R48191" s="119"/>
      <c r="T48191" s="119"/>
      <c r="V48191" s="119"/>
      <c r="X48191" s="119"/>
      <c r="Z48191" s="119"/>
    </row>
    <row r="48192" spans="16:26" x14ac:dyDescent="0.25">
      <c r="P48192" s="120"/>
      <c r="R48192" s="120"/>
      <c r="T48192" s="120"/>
      <c r="V48192" s="120"/>
      <c r="X48192" s="120"/>
      <c r="Z48192" s="120"/>
    </row>
    <row r="48193" spans="16:26" x14ac:dyDescent="0.25">
      <c r="P48193" s="119"/>
      <c r="R48193" s="119"/>
      <c r="T48193" s="119"/>
      <c r="V48193" s="119"/>
      <c r="X48193" s="119"/>
      <c r="Z48193" s="119"/>
    </row>
    <row r="48194" spans="16:26" x14ac:dyDescent="0.25">
      <c r="P48194" s="120"/>
      <c r="R48194" s="120"/>
      <c r="T48194" s="120"/>
      <c r="V48194" s="120"/>
      <c r="X48194" s="120"/>
      <c r="Z48194" s="120"/>
    </row>
    <row r="48195" spans="16:26" x14ac:dyDescent="0.25">
      <c r="P48195" s="119"/>
      <c r="R48195" s="119"/>
      <c r="T48195" s="119"/>
      <c r="V48195" s="119"/>
      <c r="X48195" s="119"/>
      <c r="Z48195" s="119"/>
    </row>
    <row r="48196" spans="16:26" x14ac:dyDescent="0.25">
      <c r="P48196" s="119"/>
      <c r="R48196" s="119"/>
      <c r="T48196" s="119"/>
      <c r="V48196" s="119"/>
      <c r="X48196" s="119"/>
      <c r="Z48196" s="119"/>
    </row>
    <row r="48197" spans="16:26" x14ac:dyDescent="0.25">
      <c r="P48197" s="119"/>
      <c r="R48197" s="119"/>
      <c r="T48197" s="119"/>
      <c r="V48197" s="119"/>
      <c r="X48197" s="119"/>
      <c r="Z48197" s="119"/>
    </row>
    <row r="48198" spans="16:26" x14ac:dyDescent="0.25">
      <c r="P48198" s="121"/>
      <c r="R48198" s="121"/>
      <c r="T48198" s="121"/>
      <c r="V48198" s="121"/>
      <c r="X48198" s="121"/>
      <c r="Z48198" s="121"/>
    </row>
    <row r="48199" spans="16:26" x14ac:dyDescent="0.25">
      <c r="P48199" s="121"/>
      <c r="R48199" s="121"/>
      <c r="T48199" s="121"/>
      <c r="V48199" s="121"/>
      <c r="X48199" s="121"/>
      <c r="Z48199" s="121"/>
    </row>
    <row r="48200" spans="16:26" x14ac:dyDescent="0.25">
      <c r="P48200" s="121"/>
      <c r="R48200" s="121"/>
      <c r="T48200" s="121"/>
      <c r="V48200" s="121"/>
      <c r="X48200" s="121"/>
      <c r="Z48200" s="121"/>
    </row>
    <row r="48201" spans="16:26" x14ac:dyDescent="0.25">
      <c r="P48201" s="121"/>
      <c r="R48201" s="121"/>
      <c r="T48201" s="121"/>
      <c r="V48201" s="121"/>
      <c r="X48201" s="121"/>
      <c r="Z48201" s="121"/>
    </row>
    <row r="48202" spans="16:26" x14ac:dyDescent="0.25">
      <c r="P48202" s="122"/>
      <c r="R48202" s="122"/>
      <c r="T48202" s="122"/>
      <c r="V48202" s="122"/>
      <c r="X48202" s="122"/>
      <c r="Z48202" s="122"/>
    </row>
    <row r="48203" spans="16:26" x14ac:dyDescent="0.25">
      <c r="P48203" s="118"/>
      <c r="R48203" s="118"/>
      <c r="T48203" s="118"/>
      <c r="V48203" s="118"/>
      <c r="X48203" s="118"/>
      <c r="Z48203" s="118"/>
    </row>
    <row r="48204" spans="16:26" x14ac:dyDescent="0.25">
      <c r="P48204" s="119"/>
      <c r="R48204" s="119"/>
      <c r="T48204" s="119"/>
      <c r="V48204" s="119"/>
      <c r="X48204" s="119"/>
      <c r="Z48204" s="119"/>
    </row>
    <row r="48205" spans="16:26" x14ac:dyDescent="0.25">
      <c r="P48205" s="119"/>
      <c r="R48205" s="119"/>
      <c r="T48205" s="119"/>
      <c r="V48205" s="119"/>
      <c r="X48205" s="119"/>
      <c r="Z48205" s="119"/>
    </row>
    <row r="48206" spans="16:26" x14ac:dyDescent="0.25">
      <c r="P48206" s="120"/>
      <c r="R48206" s="120"/>
      <c r="T48206" s="120"/>
      <c r="V48206" s="120"/>
      <c r="X48206" s="120"/>
      <c r="Z48206" s="120"/>
    </row>
    <row r="48207" spans="16:26" x14ac:dyDescent="0.25">
      <c r="P48207" s="119"/>
      <c r="R48207" s="119"/>
      <c r="T48207" s="119"/>
      <c r="V48207" s="119"/>
      <c r="X48207" s="119"/>
      <c r="Z48207" s="119"/>
    </row>
    <row r="48208" spans="16:26" x14ac:dyDescent="0.25">
      <c r="P48208" s="119"/>
      <c r="R48208" s="119"/>
      <c r="T48208" s="119"/>
      <c r="V48208" s="119"/>
      <c r="X48208" s="119"/>
      <c r="Z48208" s="119"/>
    </row>
    <row r="48209" spans="16:26" x14ac:dyDescent="0.25">
      <c r="P48209" s="120"/>
      <c r="R48209" s="120"/>
      <c r="T48209" s="120"/>
      <c r="V48209" s="120"/>
      <c r="X48209" s="120"/>
      <c r="Z48209" s="120"/>
    </row>
    <row r="48210" spans="16:26" x14ac:dyDescent="0.25">
      <c r="P48210" s="119"/>
      <c r="R48210" s="119"/>
      <c r="T48210" s="119"/>
      <c r="V48210" s="119"/>
      <c r="X48210" s="119"/>
      <c r="Z48210" s="119"/>
    </row>
    <row r="48211" spans="16:26" x14ac:dyDescent="0.25">
      <c r="P48211" s="120"/>
      <c r="R48211" s="120"/>
      <c r="T48211" s="120"/>
      <c r="V48211" s="120"/>
      <c r="X48211" s="120"/>
      <c r="Z48211" s="120"/>
    </row>
    <row r="48212" spans="16:26" x14ac:dyDescent="0.25">
      <c r="P48212" s="119"/>
      <c r="R48212" s="119"/>
      <c r="T48212" s="119"/>
      <c r="V48212" s="119"/>
      <c r="X48212" s="119"/>
      <c r="Z48212" s="119"/>
    </row>
    <row r="48213" spans="16:26" x14ac:dyDescent="0.25">
      <c r="P48213" s="119"/>
      <c r="R48213" s="119"/>
      <c r="T48213" s="119"/>
      <c r="V48213" s="119"/>
      <c r="X48213" s="119"/>
      <c r="Z48213" s="119"/>
    </row>
    <row r="48214" spans="16:26" x14ac:dyDescent="0.25">
      <c r="P48214" s="119"/>
      <c r="R48214" s="119"/>
      <c r="T48214" s="119"/>
      <c r="V48214" s="119"/>
      <c r="X48214" s="119"/>
      <c r="Z48214" s="119"/>
    </row>
    <row r="48215" spans="16:26" x14ac:dyDescent="0.25">
      <c r="P48215" s="121"/>
      <c r="R48215" s="121"/>
      <c r="T48215" s="121"/>
      <c r="V48215" s="121"/>
      <c r="X48215" s="121"/>
      <c r="Z48215" s="121"/>
    </row>
    <row r="48216" spans="16:26" x14ac:dyDescent="0.25">
      <c r="P48216" s="121"/>
      <c r="R48216" s="121"/>
      <c r="T48216" s="121"/>
      <c r="V48216" s="121"/>
      <c r="X48216" s="121"/>
      <c r="Z48216" s="121"/>
    </row>
    <row r="48217" spans="16:26" x14ac:dyDescent="0.25">
      <c r="P48217" s="121"/>
      <c r="R48217" s="121"/>
      <c r="T48217" s="121"/>
      <c r="V48217" s="121"/>
      <c r="X48217" s="121"/>
      <c r="Z48217" s="121"/>
    </row>
    <row r="48218" spans="16:26" x14ac:dyDescent="0.25">
      <c r="P48218" s="121"/>
      <c r="R48218" s="121"/>
      <c r="T48218" s="121"/>
      <c r="V48218" s="121"/>
      <c r="X48218" s="121"/>
      <c r="Z48218" s="121"/>
    </row>
    <row r="48219" spans="16:26" x14ac:dyDescent="0.25">
      <c r="P48219" s="122"/>
      <c r="R48219" s="122"/>
      <c r="T48219" s="122"/>
      <c r="V48219" s="122"/>
      <c r="X48219" s="122"/>
      <c r="Z48219" s="122"/>
    </row>
    <row r="48220" spans="16:26" x14ac:dyDescent="0.25">
      <c r="P48220" s="118"/>
      <c r="R48220" s="118"/>
      <c r="T48220" s="118"/>
      <c r="V48220" s="118"/>
      <c r="X48220" s="118"/>
      <c r="Z48220" s="118"/>
    </row>
    <row r="48221" spans="16:26" x14ac:dyDescent="0.25">
      <c r="P48221" s="119"/>
      <c r="R48221" s="119"/>
      <c r="T48221" s="119"/>
      <c r="V48221" s="119"/>
      <c r="X48221" s="119"/>
      <c r="Z48221" s="119"/>
    </row>
    <row r="48222" spans="16:26" x14ac:dyDescent="0.25">
      <c r="P48222" s="119"/>
      <c r="R48222" s="119"/>
      <c r="T48222" s="119"/>
      <c r="V48222" s="119"/>
      <c r="X48222" s="119"/>
      <c r="Z48222" s="119"/>
    </row>
    <row r="48223" spans="16:26" x14ac:dyDescent="0.25">
      <c r="P48223" s="120"/>
      <c r="R48223" s="120"/>
      <c r="T48223" s="120"/>
      <c r="V48223" s="120"/>
      <c r="X48223" s="120"/>
      <c r="Z48223" s="120"/>
    </row>
    <row r="48224" spans="16:26" x14ac:dyDescent="0.25">
      <c r="P48224" s="119"/>
      <c r="R48224" s="119"/>
      <c r="T48224" s="119"/>
      <c r="V48224" s="119"/>
      <c r="X48224" s="119"/>
      <c r="Z48224" s="119"/>
    </row>
    <row r="48225" spans="16:26" x14ac:dyDescent="0.25">
      <c r="P48225" s="119"/>
      <c r="R48225" s="119"/>
      <c r="T48225" s="119"/>
      <c r="V48225" s="119"/>
      <c r="X48225" s="119"/>
      <c r="Z48225" s="119"/>
    </row>
    <row r="48226" spans="16:26" x14ac:dyDescent="0.25">
      <c r="P48226" s="120"/>
      <c r="R48226" s="120"/>
      <c r="T48226" s="120"/>
      <c r="V48226" s="120"/>
      <c r="X48226" s="120"/>
      <c r="Z48226" s="120"/>
    </row>
    <row r="48227" spans="16:26" x14ac:dyDescent="0.25">
      <c r="P48227" s="119"/>
      <c r="R48227" s="119"/>
      <c r="T48227" s="119"/>
      <c r="V48227" s="119"/>
      <c r="X48227" s="119"/>
      <c r="Z48227" s="119"/>
    </row>
    <row r="48228" spans="16:26" x14ac:dyDescent="0.25">
      <c r="P48228" s="120"/>
      <c r="R48228" s="120"/>
      <c r="T48228" s="120"/>
      <c r="V48228" s="120"/>
      <c r="X48228" s="120"/>
      <c r="Z48228" s="120"/>
    </row>
    <row r="48229" spans="16:26" x14ac:dyDescent="0.25">
      <c r="P48229" s="119"/>
      <c r="R48229" s="119"/>
      <c r="T48229" s="119"/>
      <c r="V48229" s="119"/>
      <c r="X48229" s="119"/>
      <c r="Z48229" s="119"/>
    </row>
    <row r="48230" spans="16:26" x14ac:dyDescent="0.25">
      <c r="P48230" s="119"/>
      <c r="R48230" s="119"/>
      <c r="T48230" s="119"/>
      <c r="V48230" s="119"/>
      <c r="X48230" s="119"/>
      <c r="Z48230" s="119"/>
    </row>
    <row r="48231" spans="16:26" x14ac:dyDescent="0.25">
      <c r="P48231" s="119"/>
      <c r="R48231" s="119"/>
      <c r="T48231" s="119"/>
      <c r="V48231" s="119"/>
      <c r="X48231" s="119"/>
      <c r="Z48231" s="119"/>
    </row>
    <row r="48232" spans="16:26" x14ac:dyDescent="0.25">
      <c r="P48232" s="121"/>
      <c r="R48232" s="121"/>
      <c r="T48232" s="121"/>
      <c r="V48232" s="121"/>
      <c r="X48232" s="121"/>
      <c r="Z48232" s="121"/>
    </row>
    <row r="48233" spans="16:26" x14ac:dyDescent="0.25">
      <c r="P48233" s="121"/>
      <c r="R48233" s="121"/>
      <c r="T48233" s="121"/>
      <c r="V48233" s="121"/>
      <c r="X48233" s="121"/>
      <c r="Z48233" s="121"/>
    </row>
    <row r="48234" spans="16:26" x14ac:dyDescent="0.25">
      <c r="P48234" s="121"/>
      <c r="R48234" s="121"/>
      <c r="T48234" s="121"/>
      <c r="V48234" s="121"/>
      <c r="X48234" s="121"/>
      <c r="Z48234" s="121"/>
    </row>
    <row r="48235" spans="16:26" x14ac:dyDescent="0.25">
      <c r="P48235" s="121"/>
      <c r="R48235" s="121"/>
      <c r="T48235" s="121"/>
      <c r="V48235" s="121"/>
      <c r="X48235" s="121"/>
      <c r="Z48235" s="121"/>
    </row>
    <row r="48236" spans="16:26" x14ac:dyDescent="0.25">
      <c r="P48236" s="122"/>
      <c r="R48236" s="122"/>
      <c r="T48236" s="122"/>
      <c r="V48236" s="122"/>
      <c r="X48236" s="122"/>
      <c r="Z48236" s="122"/>
    </row>
    <row r="48237" spans="16:26" x14ac:dyDescent="0.25">
      <c r="P48237" s="118"/>
      <c r="R48237" s="118"/>
      <c r="T48237" s="118"/>
      <c r="V48237" s="118"/>
      <c r="X48237" s="118"/>
      <c r="Z48237" s="118"/>
    </row>
    <row r="48238" spans="16:26" x14ac:dyDescent="0.25">
      <c r="P48238" s="119"/>
      <c r="R48238" s="119"/>
      <c r="T48238" s="119"/>
      <c r="V48238" s="119"/>
      <c r="X48238" s="119"/>
      <c r="Z48238" s="119"/>
    </row>
    <row r="48239" spans="16:26" x14ac:dyDescent="0.25">
      <c r="P48239" s="119"/>
      <c r="R48239" s="119"/>
      <c r="T48239" s="119"/>
      <c r="V48239" s="119"/>
      <c r="X48239" s="119"/>
      <c r="Z48239" s="119"/>
    </row>
    <row r="48240" spans="16:26" x14ac:dyDescent="0.25">
      <c r="P48240" s="120"/>
      <c r="R48240" s="120"/>
      <c r="T48240" s="120"/>
      <c r="V48240" s="120"/>
      <c r="X48240" s="120"/>
      <c r="Z48240" s="120"/>
    </row>
    <row r="48241" spans="16:26" x14ac:dyDescent="0.25">
      <c r="P48241" s="119"/>
      <c r="R48241" s="119"/>
      <c r="T48241" s="119"/>
      <c r="V48241" s="119"/>
      <c r="X48241" s="119"/>
      <c r="Z48241" s="119"/>
    </row>
    <row r="48242" spans="16:26" x14ac:dyDescent="0.25">
      <c r="P48242" s="119"/>
      <c r="R48242" s="119"/>
      <c r="T48242" s="119"/>
      <c r="V48242" s="119"/>
      <c r="X48242" s="119"/>
      <c r="Z48242" s="119"/>
    </row>
    <row r="48243" spans="16:26" x14ac:dyDescent="0.25">
      <c r="P48243" s="120"/>
      <c r="R48243" s="120"/>
      <c r="T48243" s="120"/>
      <c r="V48243" s="120"/>
      <c r="X48243" s="120"/>
      <c r="Z48243" s="120"/>
    </row>
    <row r="48244" spans="16:26" x14ac:dyDescent="0.25">
      <c r="P48244" s="119"/>
      <c r="R48244" s="119"/>
      <c r="T48244" s="119"/>
      <c r="V48244" s="119"/>
      <c r="X48244" s="119"/>
      <c r="Z48244" s="119"/>
    </row>
    <row r="48245" spans="16:26" x14ac:dyDescent="0.25">
      <c r="P48245" s="120"/>
      <c r="R48245" s="120"/>
      <c r="T48245" s="120"/>
      <c r="V48245" s="120"/>
      <c r="X48245" s="120"/>
      <c r="Z48245" s="120"/>
    </row>
    <row r="48246" spans="16:26" x14ac:dyDescent="0.25">
      <c r="P48246" s="119"/>
      <c r="R48246" s="119"/>
      <c r="T48246" s="119"/>
      <c r="V48246" s="119"/>
      <c r="X48246" s="119"/>
      <c r="Z48246" s="119"/>
    </row>
    <row r="48247" spans="16:26" x14ac:dyDescent="0.25">
      <c r="P48247" s="119"/>
      <c r="R48247" s="119"/>
      <c r="T48247" s="119"/>
      <c r="V48247" s="119"/>
      <c r="X48247" s="119"/>
      <c r="Z48247" s="119"/>
    </row>
    <row r="48248" spans="16:26" x14ac:dyDescent="0.25">
      <c r="P48248" s="119"/>
      <c r="R48248" s="119"/>
      <c r="T48248" s="119"/>
      <c r="V48248" s="119"/>
      <c r="X48248" s="119"/>
      <c r="Z48248" s="119"/>
    </row>
    <row r="48249" spans="16:26" x14ac:dyDescent="0.25">
      <c r="P48249" s="121"/>
      <c r="R48249" s="121"/>
      <c r="T48249" s="121"/>
      <c r="V48249" s="121"/>
      <c r="X48249" s="121"/>
      <c r="Z48249" s="121"/>
    </row>
    <row r="48250" spans="16:26" x14ac:dyDescent="0.25">
      <c r="P48250" s="121"/>
      <c r="R48250" s="121"/>
      <c r="T48250" s="121"/>
      <c r="V48250" s="121"/>
      <c r="X48250" s="121"/>
      <c r="Z48250" s="121"/>
    </row>
    <row r="48251" spans="16:26" x14ac:dyDescent="0.25">
      <c r="P48251" s="121"/>
      <c r="R48251" s="121"/>
      <c r="T48251" s="121"/>
      <c r="V48251" s="121"/>
      <c r="X48251" s="121"/>
      <c r="Z48251" s="121"/>
    </row>
    <row r="48252" spans="16:26" x14ac:dyDescent="0.25">
      <c r="P48252" s="121"/>
      <c r="R48252" s="121"/>
      <c r="T48252" s="121"/>
      <c r="V48252" s="121"/>
      <c r="X48252" s="121"/>
      <c r="Z48252" s="121"/>
    </row>
    <row r="48253" spans="16:26" x14ac:dyDescent="0.25">
      <c r="P48253" s="122"/>
      <c r="R48253" s="122"/>
      <c r="T48253" s="122"/>
      <c r="V48253" s="122"/>
      <c r="X48253" s="122"/>
      <c r="Z48253" s="122"/>
    </row>
    <row r="48254" spans="16:26" x14ac:dyDescent="0.25">
      <c r="P48254" s="118"/>
      <c r="R48254" s="118"/>
      <c r="T48254" s="118"/>
      <c r="V48254" s="118"/>
      <c r="X48254" s="118"/>
      <c r="Z48254" s="118"/>
    </row>
    <row r="48255" spans="16:26" x14ac:dyDescent="0.25">
      <c r="P48255" s="119"/>
      <c r="R48255" s="119"/>
      <c r="T48255" s="119"/>
      <c r="V48255" s="119"/>
      <c r="X48255" s="119"/>
      <c r="Z48255" s="119"/>
    </row>
    <row r="48256" spans="16:26" x14ac:dyDescent="0.25">
      <c r="P48256" s="119"/>
      <c r="R48256" s="119"/>
      <c r="T48256" s="119"/>
      <c r="V48256" s="119"/>
      <c r="X48256" s="119"/>
      <c r="Z48256" s="119"/>
    </row>
    <row r="48257" spans="16:26" x14ac:dyDescent="0.25">
      <c r="P48257" s="120"/>
      <c r="R48257" s="120"/>
      <c r="T48257" s="120"/>
      <c r="V48257" s="120"/>
      <c r="X48257" s="120"/>
      <c r="Z48257" s="120"/>
    </row>
    <row r="48258" spans="16:26" x14ac:dyDescent="0.25">
      <c r="P48258" s="119"/>
      <c r="R48258" s="119"/>
      <c r="T48258" s="119"/>
      <c r="V48258" s="119"/>
      <c r="X48258" s="119"/>
      <c r="Z48258" s="119"/>
    </row>
    <row r="48259" spans="16:26" x14ac:dyDescent="0.25">
      <c r="P48259" s="119"/>
      <c r="R48259" s="119"/>
      <c r="T48259" s="119"/>
      <c r="V48259" s="119"/>
      <c r="X48259" s="119"/>
      <c r="Z48259" s="119"/>
    </row>
    <row r="48260" spans="16:26" x14ac:dyDescent="0.25">
      <c r="P48260" s="120"/>
      <c r="R48260" s="120"/>
      <c r="T48260" s="120"/>
      <c r="V48260" s="120"/>
      <c r="X48260" s="120"/>
      <c r="Z48260" s="120"/>
    </row>
    <row r="48261" spans="16:26" x14ac:dyDescent="0.25">
      <c r="P48261" s="119"/>
      <c r="R48261" s="119"/>
      <c r="T48261" s="119"/>
      <c r="V48261" s="119"/>
      <c r="X48261" s="119"/>
      <c r="Z48261" s="119"/>
    </row>
    <row r="48262" spans="16:26" x14ac:dyDescent="0.25">
      <c r="P48262" s="120"/>
      <c r="R48262" s="120"/>
      <c r="T48262" s="120"/>
      <c r="V48262" s="120"/>
      <c r="X48262" s="120"/>
      <c r="Z48262" s="120"/>
    </row>
    <row r="48263" spans="16:26" x14ac:dyDescent="0.25">
      <c r="P48263" s="119"/>
      <c r="R48263" s="119"/>
      <c r="T48263" s="119"/>
      <c r="V48263" s="119"/>
      <c r="X48263" s="119"/>
      <c r="Z48263" s="119"/>
    </row>
    <row r="48264" spans="16:26" x14ac:dyDescent="0.25">
      <c r="P48264" s="119"/>
      <c r="R48264" s="119"/>
      <c r="T48264" s="119"/>
      <c r="V48264" s="119"/>
      <c r="X48264" s="119"/>
      <c r="Z48264" s="119"/>
    </row>
    <row r="48265" spans="16:26" x14ac:dyDescent="0.25">
      <c r="P48265" s="119"/>
      <c r="R48265" s="119"/>
      <c r="T48265" s="119"/>
      <c r="V48265" s="119"/>
      <c r="X48265" s="119"/>
      <c r="Z48265" s="119"/>
    </row>
    <row r="48266" spans="16:26" x14ac:dyDescent="0.25">
      <c r="P48266" s="121"/>
      <c r="R48266" s="121"/>
      <c r="T48266" s="121"/>
      <c r="V48266" s="121"/>
      <c r="X48266" s="121"/>
      <c r="Z48266" s="121"/>
    </row>
    <row r="48267" spans="16:26" x14ac:dyDescent="0.25">
      <c r="P48267" s="121"/>
      <c r="R48267" s="121"/>
      <c r="T48267" s="121"/>
      <c r="V48267" s="121"/>
      <c r="X48267" s="121"/>
      <c r="Z48267" s="121"/>
    </row>
    <row r="48268" spans="16:26" x14ac:dyDescent="0.25">
      <c r="P48268" s="121"/>
      <c r="R48268" s="121"/>
      <c r="T48268" s="121"/>
      <c r="V48268" s="121"/>
      <c r="X48268" s="121"/>
      <c r="Z48268" s="121"/>
    </row>
    <row r="48269" spans="16:26" x14ac:dyDescent="0.25">
      <c r="P48269" s="121"/>
      <c r="R48269" s="121"/>
      <c r="T48269" s="121"/>
      <c r="V48269" s="121"/>
      <c r="X48269" s="121"/>
      <c r="Z48269" s="121"/>
    </row>
    <row r="48270" spans="16:26" x14ac:dyDescent="0.25">
      <c r="P48270" s="122"/>
      <c r="R48270" s="122"/>
      <c r="T48270" s="122"/>
      <c r="V48270" s="122"/>
      <c r="X48270" s="122"/>
      <c r="Z48270" s="122"/>
    </row>
    <row r="48271" spans="16:26" x14ac:dyDescent="0.25">
      <c r="P48271" s="118"/>
      <c r="R48271" s="118"/>
      <c r="T48271" s="118"/>
      <c r="V48271" s="118"/>
      <c r="X48271" s="118"/>
      <c r="Z48271" s="118"/>
    </row>
    <row r="48272" spans="16:26" x14ac:dyDescent="0.25">
      <c r="P48272" s="119"/>
      <c r="R48272" s="119"/>
      <c r="T48272" s="119"/>
      <c r="V48272" s="119"/>
      <c r="X48272" s="119"/>
      <c r="Z48272" s="119"/>
    </row>
    <row r="48273" spans="16:26" x14ac:dyDescent="0.25">
      <c r="P48273" s="119"/>
      <c r="R48273" s="119"/>
      <c r="T48273" s="119"/>
      <c r="V48273" s="119"/>
      <c r="X48273" s="119"/>
      <c r="Z48273" s="119"/>
    </row>
    <row r="48274" spans="16:26" x14ac:dyDescent="0.25">
      <c r="P48274" s="120"/>
      <c r="R48274" s="120"/>
      <c r="T48274" s="120"/>
      <c r="V48274" s="120"/>
      <c r="X48274" s="120"/>
      <c r="Z48274" s="120"/>
    </row>
    <row r="48275" spans="16:26" x14ac:dyDescent="0.25">
      <c r="P48275" s="119"/>
      <c r="R48275" s="119"/>
      <c r="T48275" s="119"/>
      <c r="V48275" s="119"/>
      <c r="X48275" s="119"/>
      <c r="Z48275" s="119"/>
    </row>
    <row r="48276" spans="16:26" x14ac:dyDescent="0.25">
      <c r="P48276" s="119"/>
      <c r="R48276" s="119"/>
      <c r="T48276" s="119"/>
      <c r="V48276" s="119"/>
      <c r="X48276" s="119"/>
      <c r="Z48276" s="119"/>
    </row>
    <row r="48277" spans="16:26" x14ac:dyDescent="0.25">
      <c r="P48277" s="120"/>
      <c r="R48277" s="120"/>
      <c r="T48277" s="120"/>
      <c r="V48277" s="120"/>
      <c r="X48277" s="120"/>
      <c r="Z48277" s="120"/>
    </row>
    <row r="48278" spans="16:26" x14ac:dyDescent="0.25">
      <c r="P48278" s="119"/>
      <c r="R48278" s="119"/>
      <c r="T48278" s="119"/>
      <c r="V48278" s="119"/>
      <c r="X48278" s="119"/>
      <c r="Z48278" s="119"/>
    </row>
    <row r="48279" spans="16:26" x14ac:dyDescent="0.25">
      <c r="P48279" s="120"/>
      <c r="R48279" s="120"/>
      <c r="T48279" s="120"/>
      <c r="V48279" s="120"/>
      <c r="X48279" s="120"/>
      <c r="Z48279" s="120"/>
    </row>
    <row r="48280" spans="16:26" x14ac:dyDescent="0.25">
      <c r="P48280" s="119"/>
      <c r="R48280" s="119"/>
      <c r="T48280" s="119"/>
      <c r="V48280" s="119"/>
      <c r="X48280" s="119"/>
      <c r="Z48280" s="119"/>
    </row>
    <row r="48281" spans="16:26" x14ac:dyDescent="0.25">
      <c r="P48281" s="119"/>
      <c r="R48281" s="119"/>
      <c r="T48281" s="119"/>
      <c r="V48281" s="119"/>
      <c r="X48281" s="119"/>
      <c r="Z48281" s="119"/>
    </row>
    <row r="48282" spans="16:26" x14ac:dyDescent="0.25">
      <c r="P48282" s="119"/>
      <c r="R48282" s="119"/>
      <c r="T48282" s="119"/>
      <c r="V48282" s="119"/>
      <c r="X48282" s="119"/>
      <c r="Z48282" s="119"/>
    </row>
    <row r="48283" spans="16:26" x14ac:dyDescent="0.25">
      <c r="P48283" s="121"/>
      <c r="R48283" s="121"/>
      <c r="T48283" s="121"/>
      <c r="V48283" s="121"/>
      <c r="X48283" s="121"/>
      <c r="Z48283" s="121"/>
    </row>
    <row r="48284" spans="16:26" x14ac:dyDescent="0.25">
      <c r="P48284" s="121"/>
      <c r="R48284" s="121"/>
      <c r="T48284" s="121"/>
      <c r="V48284" s="121"/>
      <c r="X48284" s="121"/>
      <c r="Z48284" s="121"/>
    </row>
    <row r="48285" spans="16:26" x14ac:dyDescent="0.25">
      <c r="P48285" s="121"/>
      <c r="R48285" s="121"/>
      <c r="T48285" s="121"/>
      <c r="V48285" s="121"/>
      <c r="X48285" s="121"/>
      <c r="Z48285" s="121"/>
    </row>
    <row r="48286" spans="16:26" x14ac:dyDescent="0.25">
      <c r="P48286" s="121"/>
      <c r="R48286" s="121"/>
      <c r="T48286" s="121"/>
      <c r="V48286" s="121"/>
      <c r="X48286" s="121"/>
      <c r="Z48286" s="121"/>
    </row>
    <row r="48287" spans="16:26" x14ac:dyDescent="0.25">
      <c r="P48287" s="122"/>
      <c r="R48287" s="122"/>
      <c r="T48287" s="122"/>
      <c r="V48287" s="122"/>
      <c r="X48287" s="122"/>
      <c r="Z48287" s="122"/>
    </row>
    <row r="48288" spans="16:26" x14ac:dyDescent="0.25">
      <c r="P48288" s="118"/>
      <c r="R48288" s="118"/>
      <c r="T48288" s="118"/>
      <c r="V48288" s="118"/>
      <c r="X48288" s="118"/>
      <c r="Z48288" s="118"/>
    </row>
    <row r="48289" spans="16:26" x14ac:dyDescent="0.25">
      <c r="P48289" s="119"/>
      <c r="R48289" s="119"/>
      <c r="T48289" s="119"/>
      <c r="V48289" s="119"/>
      <c r="X48289" s="119"/>
      <c r="Z48289" s="119"/>
    </row>
    <row r="48290" spans="16:26" x14ac:dyDescent="0.25">
      <c r="P48290" s="119"/>
      <c r="R48290" s="119"/>
      <c r="T48290" s="119"/>
      <c r="V48290" s="119"/>
      <c r="X48290" s="119"/>
      <c r="Z48290" s="119"/>
    </row>
    <row r="48291" spans="16:26" x14ac:dyDescent="0.25">
      <c r="P48291" s="120"/>
      <c r="R48291" s="120"/>
      <c r="T48291" s="120"/>
      <c r="V48291" s="120"/>
      <c r="X48291" s="120"/>
      <c r="Z48291" s="120"/>
    </row>
    <row r="48292" spans="16:26" x14ac:dyDescent="0.25">
      <c r="P48292" s="119"/>
      <c r="R48292" s="119"/>
      <c r="T48292" s="119"/>
      <c r="V48292" s="119"/>
      <c r="X48292" s="119"/>
      <c r="Z48292" s="119"/>
    </row>
    <row r="48293" spans="16:26" x14ac:dyDescent="0.25">
      <c r="P48293" s="119"/>
      <c r="R48293" s="119"/>
      <c r="T48293" s="119"/>
      <c r="V48293" s="119"/>
      <c r="X48293" s="119"/>
      <c r="Z48293" s="119"/>
    </row>
    <row r="48294" spans="16:26" x14ac:dyDescent="0.25">
      <c r="P48294" s="120"/>
      <c r="R48294" s="120"/>
      <c r="T48294" s="120"/>
      <c r="V48294" s="120"/>
      <c r="X48294" s="120"/>
      <c r="Z48294" s="120"/>
    </row>
    <row r="48295" spans="16:26" x14ac:dyDescent="0.25">
      <c r="P48295" s="119"/>
      <c r="R48295" s="119"/>
      <c r="T48295" s="119"/>
      <c r="V48295" s="119"/>
      <c r="X48295" s="119"/>
      <c r="Z48295" s="119"/>
    </row>
    <row r="48296" spans="16:26" x14ac:dyDescent="0.25">
      <c r="P48296" s="120"/>
      <c r="R48296" s="120"/>
      <c r="T48296" s="120"/>
      <c r="V48296" s="120"/>
      <c r="X48296" s="120"/>
      <c r="Z48296" s="120"/>
    </row>
    <row r="48297" spans="16:26" x14ac:dyDescent="0.25">
      <c r="P48297" s="119"/>
      <c r="R48297" s="119"/>
      <c r="T48297" s="119"/>
      <c r="V48297" s="119"/>
      <c r="X48297" s="119"/>
      <c r="Z48297" s="119"/>
    </row>
    <row r="48298" spans="16:26" x14ac:dyDescent="0.25">
      <c r="P48298" s="119"/>
      <c r="R48298" s="119"/>
      <c r="T48298" s="119"/>
      <c r="V48298" s="119"/>
      <c r="X48298" s="119"/>
      <c r="Z48298" s="119"/>
    </row>
    <row r="48299" spans="16:26" x14ac:dyDescent="0.25">
      <c r="P48299" s="119"/>
      <c r="R48299" s="119"/>
      <c r="T48299" s="119"/>
      <c r="V48299" s="119"/>
      <c r="X48299" s="119"/>
      <c r="Z48299" s="119"/>
    </row>
    <row r="48300" spans="16:26" x14ac:dyDescent="0.25">
      <c r="P48300" s="121"/>
      <c r="R48300" s="121"/>
      <c r="T48300" s="121"/>
      <c r="V48300" s="121"/>
      <c r="X48300" s="121"/>
      <c r="Z48300" s="121"/>
    </row>
    <row r="48301" spans="16:26" x14ac:dyDescent="0.25">
      <c r="P48301" s="121"/>
      <c r="R48301" s="121"/>
      <c r="T48301" s="121"/>
      <c r="V48301" s="121"/>
      <c r="X48301" s="121"/>
      <c r="Z48301" s="121"/>
    </row>
    <row r="48302" spans="16:26" x14ac:dyDescent="0.25">
      <c r="P48302" s="121"/>
      <c r="R48302" s="121"/>
      <c r="T48302" s="121"/>
      <c r="V48302" s="121"/>
      <c r="X48302" s="121"/>
      <c r="Z48302" s="121"/>
    </row>
    <row r="48303" spans="16:26" x14ac:dyDescent="0.25">
      <c r="P48303" s="121"/>
      <c r="R48303" s="121"/>
      <c r="T48303" s="121"/>
      <c r="V48303" s="121"/>
      <c r="X48303" s="121"/>
      <c r="Z48303" s="121"/>
    </row>
    <row r="48304" spans="16:26" x14ac:dyDescent="0.25">
      <c r="P48304" s="122"/>
      <c r="R48304" s="122"/>
      <c r="T48304" s="122"/>
      <c r="V48304" s="122"/>
      <c r="X48304" s="122"/>
      <c r="Z48304" s="122"/>
    </row>
    <row r="48305" spans="16:26" x14ac:dyDescent="0.25">
      <c r="P48305" s="118"/>
      <c r="R48305" s="118"/>
      <c r="T48305" s="118"/>
      <c r="V48305" s="118"/>
      <c r="X48305" s="118"/>
      <c r="Z48305" s="118"/>
    </row>
    <row r="48306" spans="16:26" x14ac:dyDescent="0.25">
      <c r="P48306" s="119"/>
      <c r="R48306" s="119"/>
      <c r="T48306" s="119"/>
      <c r="V48306" s="119"/>
      <c r="X48306" s="119"/>
      <c r="Z48306" s="119"/>
    </row>
    <row r="48307" spans="16:26" x14ac:dyDescent="0.25">
      <c r="P48307" s="119"/>
      <c r="R48307" s="119"/>
      <c r="T48307" s="119"/>
      <c r="V48307" s="119"/>
      <c r="X48307" s="119"/>
      <c r="Z48307" s="119"/>
    </row>
    <row r="48308" spans="16:26" x14ac:dyDescent="0.25">
      <c r="P48308" s="120"/>
      <c r="R48308" s="120"/>
      <c r="T48308" s="120"/>
      <c r="V48308" s="120"/>
      <c r="X48308" s="120"/>
      <c r="Z48308" s="120"/>
    </row>
    <row r="48309" spans="16:26" x14ac:dyDescent="0.25">
      <c r="P48309" s="119"/>
      <c r="R48309" s="119"/>
      <c r="T48309" s="119"/>
      <c r="V48309" s="119"/>
      <c r="X48309" s="119"/>
      <c r="Z48309" s="119"/>
    </row>
    <row r="48310" spans="16:26" x14ac:dyDescent="0.25">
      <c r="P48310" s="119"/>
      <c r="R48310" s="119"/>
      <c r="T48310" s="119"/>
      <c r="V48310" s="119"/>
      <c r="X48310" s="119"/>
      <c r="Z48310" s="119"/>
    </row>
    <row r="48311" spans="16:26" x14ac:dyDescent="0.25">
      <c r="P48311" s="120"/>
      <c r="R48311" s="120"/>
      <c r="T48311" s="120"/>
      <c r="V48311" s="120"/>
      <c r="X48311" s="120"/>
      <c r="Z48311" s="120"/>
    </row>
    <row r="48312" spans="16:26" x14ac:dyDescent="0.25">
      <c r="P48312" s="119"/>
      <c r="R48312" s="119"/>
      <c r="T48312" s="119"/>
      <c r="V48312" s="119"/>
      <c r="X48312" s="119"/>
      <c r="Z48312" s="119"/>
    </row>
    <row r="48313" spans="16:26" x14ac:dyDescent="0.25">
      <c r="P48313" s="120"/>
      <c r="R48313" s="120"/>
      <c r="T48313" s="120"/>
      <c r="V48313" s="120"/>
      <c r="X48313" s="120"/>
      <c r="Z48313" s="120"/>
    </row>
    <row r="48314" spans="16:26" x14ac:dyDescent="0.25">
      <c r="P48314" s="119"/>
      <c r="R48314" s="119"/>
      <c r="T48314" s="119"/>
      <c r="V48314" s="119"/>
      <c r="X48314" s="119"/>
      <c r="Z48314" s="119"/>
    </row>
    <row r="48315" spans="16:26" x14ac:dyDescent="0.25">
      <c r="P48315" s="119"/>
      <c r="R48315" s="119"/>
      <c r="T48315" s="119"/>
      <c r="V48315" s="119"/>
      <c r="X48315" s="119"/>
      <c r="Z48315" s="119"/>
    </row>
    <row r="48316" spans="16:26" x14ac:dyDescent="0.25">
      <c r="P48316" s="119"/>
      <c r="R48316" s="119"/>
      <c r="T48316" s="119"/>
      <c r="V48316" s="119"/>
      <c r="X48316" s="119"/>
      <c r="Z48316" s="119"/>
    </row>
    <row r="48317" spans="16:26" x14ac:dyDescent="0.25">
      <c r="P48317" s="121"/>
      <c r="R48317" s="121"/>
      <c r="T48317" s="121"/>
      <c r="V48317" s="121"/>
      <c r="X48317" s="121"/>
      <c r="Z48317" s="121"/>
    </row>
    <row r="48318" spans="16:26" x14ac:dyDescent="0.25">
      <c r="P48318" s="121"/>
      <c r="R48318" s="121"/>
      <c r="T48318" s="121"/>
      <c r="V48318" s="121"/>
      <c r="X48318" s="121"/>
      <c r="Z48318" s="121"/>
    </row>
    <row r="48319" spans="16:26" x14ac:dyDescent="0.25">
      <c r="P48319" s="121"/>
      <c r="R48319" s="121"/>
      <c r="T48319" s="121"/>
      <c r="V48319" s="121"/>
      <c r="X48319" s="121"/>
      <c r="Z48319" s="121"/>
    </row>
    <row r="48320" spans="16:26" x14ac:dyDescent="0.25">
      <c r="P48320" s="121"/>
      <c r="R48320" s="121"/>
      <c r="T48320" s="121"/>
      <c r="V48320" s="121"/>
      <c r="X48320" s="121"/>
      <c r="Z48320" s="121"/>
    </row>
    <row r="48321" spans="16:26" x14ac:dyDescent="0.25">
      <c r="P48321" s="122"/>
      <c r="R48321" s="122"/>
      <c r="T48321" s="122"/>
      <c r="V48321" s="122"/>
      <c r="X48321" s="122"/>
      <c r="Z48321" s="122"/>
    </row>
    <row r="48322" spans="16:26" x14ac:dyDescent="0.25">
      <c r="P48322" s="118"/>
      <c r="R48322" s="118"/>
      <c r="T48322" s="118"/>
      <c r="V48322" s="118"/>
      <c r="X48322" s="118"/>
      <c r="Z48322" s="118"/>
    </row>
    <row r="48323" spans="16:26" x14ac:dyDescent="0.25">
      <c r="P48323" s="119"/>
      <c r="R48323" s="119"/>
      <c r="T48323" s="119"/>
      <c r="V48323" s="119"/>
      <c r="X48323" s="119"/>
      <c r="Z48323" s="119"/>
    </row>
    <row r="48324" spans="16:26" x14ac:dyDescent="0.25">
      <c r="P48324" s="119"/>
      <c r="R48324" s="119"/>
      <c r="T48324" s="119"/>
      <c r="V48324" s="119"/>
      <c r="X48324" s="119"/>
      <c r="Z48324" s="119"/>
    </row>
    <row r="48325" spans="16:26" x14ac:dyDescent="0.25">
      <c r="P48325" s="120"/>
      <c r="R48325" s="120"/>
      <c r="T48325" s="120"/>
      <c r="V48325" s="120"/>
      <c r="X48325" s="120"/>
      <c r="Z48325" s="120"/>
    </row>
    <row r="48326" spans="16:26" x14ac:dyDescent="0.25">
      <c r="P48326" s="119"/>
      <c r="R48326" s="119"/>
      <c r="T48326" s="119"/>
      <c r="V48326" s="119"/>
      <c r="X48326" s="119"/>
      <c r="Z48326" s="119"/>
    </row>
    <row r="48327" spans="16:26" x14ac:dyDescent="0.25">
      <c r="P48327" s="119"/>
      <c r="R48327" s="119"/>
      <c r="T48327" s="119"/>
      <c r="V48327" s="119"/>
      <c r="X48327" s="119"/>
      <c r="Z48327" s="119"/>
    </row>
    <row r="48328" spans="16:26" x14ac:dyDescent="0.25">
      <c r="P48328" s="120"/>
      <c r="R48328" s="120"/>
      <c r="T48328" s="120"/>
      <c r="V48328" s="120"/>
      <c r="X48328" s="120"/>
      <c r="Z48328" s="120"/>
    </row>
    <row r="48329" spans="16:26" x14ac:dyDescent="0.25">
      <c r="P48329" s="119"/>
      <c r="R48329" s="119"/>
      <c r="T48329" s="119"/>
      <c r="V48329" s="119"/>
      <c r="X48329" s="119"/>
      <c r="Z48329" s="119"/>
    </row>
    <row r="48330" spans="16:26" x14ac:dyDescent="0.25">
      <c r="P48330" s="120"/>
      <c r="R48330" s="120"/>
      <c r="T48330" s="120"/>
      <c r="V48330" s="120"/>
      <c r="X48330" s="120"/>
      <c r="Z48330" s="120"/>
    </row>
    <row r="48331" spans="16:26" x14ac:dyDescent="0.25">
      <c r="P48331" s="119"/>
      <c r="R48331" s="119"/>
      <c r="T48331" s="119"/>
      <c r="V48331" s="119"/>
      <c r="X48331" s="119"/>
      <c r="Z48331" s="119"/>
    </row>
    <row r="48332" spans="16:26" x14ac:dyDescent="0.25">
      <c r="P48332" s="119"/>
      <c r="R48332" s="119"/>
      <c r="T48332" s="119"/>
      <c r="V48332" s="119"/>
      <c r="X48332" s="119"/>
      <c r="Z48332" s="119"/>
    </row>
    <row r="48333" spans="16:26" x14ac:dyDescent="0.25">
      <c r="P48333" s="119"/>
      <c r="R48333" s="119"/>
      <c r="T48333" s="119"/>
      <c r="V48333" s="119"/>
      <c r="X48333" s="119"/>
      <c r="Z48333" s="119"/>
    </row>
    <row r="48334" spans="16:26" x14ac:dyDescent="0.25">
      <c r="P48334" s="121"/>
      <c r="R48334" s="121"/>
      <c r="T48334" s="121"/>
      <c r="V48334" s="121"/>
      <c r="X48334" s="121"/>
      <c r="Z48334" s="121"/>
    </row>
    <row r="48335" spans="16:26" x14ac:dyDescent="0.25">
      <c r="P48335" s="121"/>
      <c r="R48335" s="121"/>
      <c r="T48335" s="121"/>
      <c r="V48335" s="121"/>
      <c r="X48335" s="121"/>
      <c r="Z48335" s="121"/>
    </row>
    <row r="48336" spans="16:26" x14ac:dyDescent="0.25">
      <c r="P48336" s="121"/>
      <c r="R48336" s="121"/>
      <c r="T48336" s="121"/>
      <c r="V48336" s="121"/>
      <c r="X48336" s="121"/>
      <c r="Z48336" s="121"/>
    </row>
    <row r="48337" spans="16:26" x14ac:dyDescent="0.25">
      <c r="P48337" s="121"/>
      <c r="R48337" s="121"/>
      <c r="T48337" s="121"/>
      <c r="V48337" s="121"/>
      <c r="X48337" s="121"/>
      <c r="Z48337" s="121"/>
    </row>
    <row r="48338" spans="16:26" x14ac:dyDescent="0.25">
      <c r="P48338" s="122"/>
      <c r="R48338" s="122"/>
      <c r="T48338" s="122"/>
      <c r="V48338" s="122"/>
      <c r="X48338" s="122"/>
      <c r="Z48338" s="122"/>
    </row>
    <row r="48339" spans="16:26" x14ac:dyDescent="0.25">
      <c r="P48339" s="118"/>
      <c r="R48339" s="118"/>
      <c r="T48339" s="118"/>
      <c r="V48339" s="118"/>
      <c r="X48339" s="118"/>
      <c r="Z48339" s="118"/>
    </row>
    <row r="48340" spans="16:26" x14ac:dyDescent="0.25">
      <c r="P48340" s="119"/>
      <c r="R48340" s="119"/>
      <c r="T48340" s="119"/>
      <c r="V48340" s="119"/>
      <c r="X48340" s="119"/>
      <c r="Z48340" s="119"/>
    </row>
    <row r="48341" spans="16:26" x14ac:dyDescent="0.25">
      <c r="P48341" s="119"/>
      <c r="R48341" s="119"/>
      <c r="T48341" s="119"/>
      <c r="V48341" s="119"/>
      <c r="X48341" s="119"/>
      <c r="Z48341" s="119"/>
    </row>
    <row r="48342" spans="16:26" x14ac:dyDescent="0.25">
      <c r="P48342" s="120"/>
      <c r="R48342" s="120"/>
      <c r="T48342" s="120"/>
      <c r="V48342" s="120"/>
      <c r="X48342" s="120"/>
      <c r="Z48342" s="120"/>
    </row>
    <row r="48343" spans="16:26" x14ac:dyDescent="0.25">
      <c r="P48343" s="119"/>
      <c r="R48343" s="119"/>
      <c r="T48343" s="119"/>
      <c r="V48343" s="119"/>
      <c r="X48343" s="119"/>
      <c r="Z48343" s="119"/>
    </row>
    <row r="48344" spans="16:26" x14ac:dyDescent="0.25">
      <c r="P48344" s="119"/>
      <c r="R48344" s="119"/>
      <c r="T48344" s="119"/>
      <c r="V48344" s="119"/>
      <c r="X48344" s="119"/>
      <c r="Z48344" s="119"/>
    </row>
    <row r="48345" spans="16:26" x14ac:dyDescent="0.25">
      <c r="P48345" s="120"/>
      <c r="R48345" s="120"/>
      <c r="T48345" s="120"/>
      <c r="V48345" s="120"/>
      <c r="X48345" s="120"/>
      <c r="Z48345" s="120"/>
    </row>
    <row r="48346" spans="16:26" x14ac:dyDescent="0.25">
      <c r="P48346" s="119"/>
      <c r="R48346" s="119"/>
      <c r="T48346" s="119"/>
      <c r="V48346" s="119"/>
      <c r="X48346" s="119"/>
      <c r="Z48346" s="119"/>
    </row>
    <row r="48347" spans="16:26" x14ac:dyDescent="0.25">
      <c r="P48347" s="120"/>
      <c r="R48347" s="120"/>
      <c r="T48347" s="120"/>
      <c r="V48347" s="120"/>
      <c r="X48347" s="120"/>
      <c r="Z48347" s="120"/>
    </row>
    <row r="48348" spans="16:26" x14ac:dyDescent="0.25">
      <c r="P48348" s="119"/>
      <c r="R48348" s="119"/>
      <c r="T48348" s="119"/>
      <c r="V48348" s="119"/>
      <c r="X48348" s="119"/>
      <c r="Z48348" s="119"/>
    </row>
    <row r="48349" spans="16:26" x14ac:dyDescent="0.25">
      <c r="P48349" s="119"/>
      <c r="R48349" s="119"/>
      <c r="T48349" s="119"/>
      <c r="V48349" s="119"/>
      <c r="X48349" s="119"/>
      <c r="Z48349" s="119"/>
    </row>
    <row r="48350" spans="16:26" x14ac:dyDescent="0.25">
      <c r="P48350" s="119"/>
      <c r="R48350" s="119"/>
      <c r="T48350" s="119"/>
      <c r="V48350" s="119"/>
      <c r="X48350" s="119"/>
      <c r="Z48350" s="119"/>
    </row>
    <row r="48351" spans="16:26" x14ac:dyDescent="0.25">
      <c r="P48351" s="121"/>
      <c r="R48351" s="121"/>
      <c r="T48351" s="121"/>
      <c r="V48351" s="121"/>
      <c r="X48351" s="121"/>
      <c r="Z48351" s="121"/>
    </row>
    <row r="48352" spans="16:26" x14ac:dyDescent="0.25">
      <c r="P48352" s="121"/>
      <c r="R48352" s="121"/>
      <c r="T48352" s="121"/>
      <c r="V48352" s="121"/>
      <c r="X48352" s="121"/>
      <c r="Z48352" s="121"/>
    </row>
    <row r="48353" spans="16:26" x14ac:dyDescent="0.25">
      <c r="P48353" s="121"/>
      <c r="R48353" s="121"/>
      <c r="T48353" s="121"/>
      <c r="V48353" s="121"/>
      <c r="X48353" s="121"/>
      <c r="Z48353" s="121"/>
    </row>
    <row r="48354" spans="16:26" x14ac:dyDescent="0.25">
      <c r="P48354" s="121"/>
      <c r="R48354" s="121"/>
      <c r="T48354" s="121"/>
      <c r="V48354" s="121"/>
      <c r="X48354" s="121"/>
      <c r="Z48354" s="121"/>
    </row>
    <row r="48355" spans="16:26" x14ac:dyDescent="0.25">
      <c r="P48355" s="122"/>
      <c r="R48355" s="122"/>
      <c r="T48355" s="122"/>
      <c r="V48355" s="122"/>
      <c r="X48355" s="122"/>
      <c r="Z48355" s="122"/>
    </row>
    <row r="48356" spans="16:26" x14ac:dyDescent="0.25">
      <c r="P48356" s="118"/>
      <c r="R48356" s="118"/>
      <c r="T48356" s="118"/>
      <c r="V48356" s="118"/>
      <c r="X48356" s="118"/>
      <c r="Z48356" s="118"/>
    </row>
    <row r="48357" spans="16:26" x14ac:dyDescent="0.25">
      <c r="P48357" s="119"/>
      <c r="R48357" s="119"/>
      <c r="T48357" s="119"/>
      <c r="V48357" s="119"/>
      <c r="X48357" s="119"/>
      <c r="Z48357" s="119"/>
    </row>
    <row r="48358" spans="16:26" x14ac:dyDescent="0.25">
      <c r="P48358" s="119"/>
      <c r="R48358" s="119"/>
      <c r="T48358" s="119"/>
      <c r="V48358" s="119"/>
      <c r="X48358" s="119"/>
      <c r="Z48358" s="119"/>
    </row>
    <row r="48359" spans="16:26" x14ac:dyDescent="0.25">
      <c r="P48359" s="120"/>
      <c r="R48359" s="120"/>
      <c r="T48359" s="120"/>
      <c r="V48359" s="120"/>
      <c r="X48359" s="120"/>
      <c r="Z48359" s="120"/>
    </row>
    <row r="48360" spans="16:26" x14ac:dyDescent="0.25">
      <c r="P48360" s="119"/>
      <c r="R48360" s="119"/>
      <c r="T48360" s="119"/>
      <c r="V48360" s="119"/>
      <c r="X48360" s="119"/>
      <c r="Z48360" s="119"/>
    </row>
    <row r="48361" spans="16:26" x14ac:dyDescent="0.25">
      <c r="P48361" s="119"/>
      <c r="R48361" s="119"/>
      <c r="T48361" s="119"/>
      <c r="V48361" s="119"/>
      <c r="X48361" s="119"/>
      <c r="Z48361" s="119"/>
    </row>
    <row r="48362" spans="16:26" x14ac:dyDescent="0.25">
      <c r="P48362" s="120"/>
      <c r="R48362" s="120"/>
      <c r="T48362" s="120"/>
      <c r="V48362" s="120"/>
      <c r="X48362" s="120"/>
      <c r="Z48362" s="120"/>
    </row>
    <row r="48363" spans="16:26" x14ac:dyDescent="0.25">
      <c r="P48363" s="119"/>
      <c r="R48363" s="119"/>
      <c r="T48363" s="119"/>
      <c r="V48363" s="119"/>
      <c r="X48363" s="119"/>
      <c r="Z48363" s="119"/>
    </row>
    <row r="48364" spans="16:26" x14ac:dyDescent="0.25">
      <c r="P48364" s="120"/>
      <c r="R48364" s="120"/>
      <c r="T48364" s="120"/>
      <c r="V48364" s="120"/>
      <c r="X48364" s="120"/>
      <c r="Z48364" s="120"/>
    </row>
    <row r="48365" spans="16:26" x14ac:dyDescent="0.25">
      <c r="P48365" s="119"/>
      <c r="R48365" s="119"/>
      <c r="T48365" s="119"/>
      <c r="V48365" s="119"/>
      <c r="X48365" s="119"/>
      <c r="Z48365" s="119"/>
    </row>
    <row r="48366" spans="16:26" x14ac:dyDescent="0.25">
      <c r="P48366" s="119"/>
      <c r="R48366" s="119"/>
      <c r="T48366" s="119"/>
      <c r="V48366" s="119"/>
      <c r="X48366" s="119"/>
      <c r="Z48366" s="119"/>
    </row>
    <row r="48367" spans="16:26" x14ac:dyDescent="0.25">
      <c r="P48367" s="119"/>
      <c r="R48367" s="119"/>
      <c r="T48367" s="119"/>
      <c r="V48367" s="119"/>
      <c r="X48367" s="119"/>
      <c r="Z48367" s="119"/>
    </row>
    <row r="48368" spans="16:26" x14ac:dyDescent="0.25">
      <c r="P48368" s="121"/>
      <c r="R48368" s="121"/>
      <c r="T48368" s="121"/>
      <c r="V48368" s="121"/>
      <c r="X48368" s="121"/>
      <c r="Z48368" s="121"/>
    </row>
    <row r="48369" spans="16:26" x14ac:dyDescent="0.25">
      <c r="P48369" s="121"/>
      <c r="R48369" s="121"/>
      <c r="T48369" s="121"/>
      <c r="V48369" s="121"/>
      <c r="X48369" s="121"/>
      <c r="Z48369" s="121"/>
    </row>
    <row r="48370" spans="16:26" x14ac:dyDescent="0.25">
      <c r="P48370" s="121"/>
      <c r="R48370" s="121"/>
      <c r="T48370" s="121"/>
      <c r="V48370" s="121"/>
      <c r="X48370" s="121"/>
      <c r="Z48370" s="121"/>
    </row>
    <row r="48371" spans="16:26" x14ac:dyDescent="0.25">
      <c r="P48371" s="121"/>
      <c r="R48371" s="121"/>
      <c r="T48371" s="121"/>
      <c r="V48371" s="121"/>
      <c r="X48371" s="121"/>
      <c r="Z48371" s="121"/>
    </row>
    <row r="48372" spans="16:26" x14ac:dyDescent="0.25">
      <c r="P48372" s="122"/>
      <c r="R48372" s="122"/>
      <c r="T48372" s="122"/>
      <c r="V48372" s="122"/>
      <c r="X48372" s="122"/>
      <c r="Z48372" s="122"/>
    </row>
    <row r="48373" spans="16:26" x14ac:dyDescent="0.25">
      <c r="P48373" s="118"/>
      <c r="R48373" s="118"/>
      <c r="T48373" s="118"/>
      <c r="V48373" s="118"/>
      <c r="X48373" s="118"/>
      <c r="Z48373" s="118"/>
    </row>
    <row r="48374" spans="16:26" x14ac:dyDescent="0.25">
      <c r="P48374" s="119"/>
      <c r="R48374" s="119"/>
      <c r="T48374" s="119"/>
      <c r="V48374" s="119"/>
      <c r="X48374" s="119"/>
      <c r="Z48374" s="119"/>
    </row>
    <row r="48375" spans="16:26" x14ac:dyDescent="0.25">
      <c r="P48375" s="119"/>
      <c r="R48375" s="119"/>
      <c r="T48375" s="119"/>
      <c r="V48375" s="119"/>
      <c r="X48375" s="119"/>
      <c r="Z48375" s="119"/>
    </row>
    <row r="48376" spans="16:26" x14ac:dyDescent="0.25">
      <c r="P48376" s="120"/>
      <c r="R48376" s="120"/>
      <c r="T48376" s="120"/>
      <c r="V48376" s="120"/>
      <c r="X48376" s="120"/>
      <c r="Z48376" s="120"/>
    </row>
    <row r="48377" spans="16:26" x14ac:dyDescent="0.25">
      <c r="P48377" s="119"/>
      <c r="R48377" s="119"/>
      <c r="T48377" s="119"/>
      <c r="V48377" s="119"/>
      <c r="X48377" s="119"/>
      <c r="Z48377" s="119"/>
    </row>
    <row r="48378" spans="16:26" x14ac:dyDescent="0.25">
      <c r="P48378" s="119"/>
      <c r="R48378" s="119"/>
      <c r="T48378" s="119"/>
      <c r="V48378" s="119"/>
      <c r="X48378" s="119"/>
      <c r="Z48378" s="119"/>
    </row>
    <row r="48379" spans="16:26" x14ac:dyDescent="0.25">
      <c r="P48379" s="120"/>
      <c r="R48379" s="120"/>
      <c r="T48379" s="120"/>
      <c r="V48379" s="120"/>
      <c r="X48379" s="120"/>
      <c r="Z48379" s="120"/>
    </row>
    <row r="48380" spans="16:26" x14ac:dyDescent="0.25">
      <c r="P48380" s="119"/>
      <c r="R48380" s="119"/>
      <c r="T48380" s="119"/>
      <c r="V48380" s="119"/>
      <c r="X48380" s="119"/>
      <c r="Z48380" s="119"/>
    </row>
    <row r="48381" spans="16:26" x14ac:dyDescent="0.25">
      <c r="P48381" s="120"/>
      <c r="R48381" s="120"/>
      <c r="T48381" s="120"/>
      <c r="V48381" s="120"/>
      <c r="X48381" s="120"/>
      <c r="Z48381" s="120"/>
    </row>
    <row r="48382" spans="16:26" x14ac:dyDescent="0.25">
      <c r="P48382" s="119"/>
      <c r="R48382" s="119"/>
      <c r="T48382" s="119"/>
      <c r="V48382" s="119"/>
      <c r="X48382" s="119"/>
      <c r="Z48382" s="119"/>
    </row>
    <row r="48383" spans="16:26" x14ac:dyDescent="0.25">
      <c r="P48383" s="119"/>
      <c r="R48383" s="119"/>
      <c r="T48383" s="119"/>
      <c r="V48383" s="119"/>
      <c r="X48383" s="119"/>
      <c r="Z48383" s="119"/>
    </row>
    <row r="48384" spans="16:26" x14ac:dyDescent="0.25">
      <c r="P48384" s="119"/>
      <c r="R48384" s="119"/>
      <c r="T48384" s="119"/>
      <c r="V48384" s="119"/>
      <c r="X48384" s="119"/>
      <c r="Z48384" s="119"/>
    </row>
    <row r="48385" spans="16:26" x14ac:dyDescent="0.25">
      <c r="P48385" s="121"/>
      <c r="R48385" s="121"/>
      <c r="T48385" s="121"/>
      <c r="V48385" s="121"/>
      <c r="X48385" s="121"/>
      <c r="Z48385" s="121"/>
    </row>
    <row r="48386" spans="16:26" x14ac:dyDescent="0.25">
      <c r="P48386" s="121"/>
      <c r="R48386" s="121"/>
      <c r="T48386" s="121"/>
      <c r="V48386" s="121"/>
      <c r="X48386" s="121"/>
      <c r="Z48386" s="121"/>
    </row>
    <row r="48387" spans="16:26" x14ac:dyDescent="0.25">
      <c r="P48387" s="121"/>
      <c r="R48387" s="121"/>
      <c r="T48387" s="121"/>
      <c r="V48387" s="121"/>
      <c r="X48387" s="121"/>
      <c r="Z48387" s="121"/>
    </row>
    <row r="48388" spans="16:26" x14ac:dyDescent="0.25">
      <c r="P48388" s="121"/>
      <c r="R48388" s="121"/>
      <c r="T48388" s="121"/>
      <c r="V48388" s="121"/>
      <c r="X48388" s="121"/>
      <c r="Z48388" s="121"/>
    </row>
    <row r="48389" spans="16:26" x14ac:dyDescent="0.25">
      <c r="P48389" s="122"/>
      <c r="R48389" s="122"/>
      <c r="T48389" s="122"/>
      <c r="V48389" s="122"/>
      <c r="X48389" s="122"/>
      <c r="Z48389" s="122"/>
    </row>
    <row r="48390" spans="16:26" x14ac:dyDescent="0.25">
      <c r="P48390" s="118"/>
      <c r="R48390" s="118"/>
      <c r="T48390" s="118"/>
      <c r="V48390" s="118"/>
      <c r="X48390" s="118"/>
      <c r="Z48390" s="118"/>
    </row>
    <row r="48391" spans="16:26" x14ac:dyDescent="0.25">
      <c r="P48391" s="119"/>
      <c r="R48391" s="119"/>
      <c r="T48391" s="119"/>
      <c r="V48391" s="119"/>
      <c r="X48391" s="119"/>
      <c r="Z48391" s="119"/>
    </row>
    <row r="48392" spans="16:26" x14ac:dyDescent="0.25">
      <c r="P48392" s="119"/>
      <c r="R48392" s="119"/>
      <c r="T48392" s="119"/>
      <c r="V48392" s="119"/>
      <c r="X48392" s="119"/>
      <c r="Z48392" s="119"/>
    </row>
    <row r="48393" spans="16:26" x14ac:dyDescent="0.25">
      <c r="P48393" s="120"/>
      <c r="R48393" s="120"/>
      <c r="T48393" s="120"/>
      <c r="V48393" s="120"/>
      <c r="X48393" s="120"/>
      <c r="Z48393" s="120"/>
    </row>
    <row r="48394" spans="16:26" x14ac:dyDescent="0.25">
      <c r="P48394" s="119"/>
      <c r="R48394" s="119"/>
      <c r="T48394" s="119"/>
      <c r="V48394" s="119"/>
      <c r="X48394" s="119"/>
      <c r="Z48394" s="119"/>
    </row>
    <row r="48395" spans="16:26" x14ac:dyDescent="0.25">
      <c r="P48395" s="119"/>
      <c r="R48395" s="119"/>
      <c r="T48395" s="119"/>
      <c r="V48395" s="119"/>
      <c r="X48395" s="119"/>
      <c r="Z48395" s="119"/>
    </row>
    <row r="48396" spans="16:26" x14ac:dyDescent="0.25">
      <c r="P48396" s="120"/>
      <c r="R48396" s="120"/>
      <c r="T48396" s="120"/>
      <c r="V48396" s="120"/>
      <c r="X48396" s="120"/>
      <c r="Z48396" s="120"/>
    </row>
    <row r="48397" spans="16:26" x14ac:dyDescent="0.25">
      <c r="P48397" s="119"/>
      <c r="R48397" s="119"/>
      <c r="T48397" s="119"/>
      <c r="V48397" s="119"/>
      <c r="X48397" s="119"/>
      <c r="Z48397" s="119"/>
    </row>
    <row r="48398" spans="16:26" x14ac:dyDescent="0.25">
      <c r="P48398" s="120"/>
      <c r="R48398" s="120"/>
      <c r="T48398" s="120"/>
      <c r="V48398" s="120"/>
      <c r="X48398" s="120"/>
      <c r="Z48398" s="120"/>
    </row>
    <row r="48399" spans="16:26" x14ac:dyDescent="0.25">
      <c r="P48399" s="119"/>
      <c r="R48399" s="119"/>
      <c r="T48399" s="119"/>
      <c r="V48399" s="119"/>
      <c r="X48399" s="119"/>
      <c r="Z48399" s="119"/>
    </row>
    <row r="48400" spans="16:26" x14ac:dyDescent="0.25">
      <c r="P48400" s="119"/>
      <c r="R48400" s="119"/>
      <c r="T48400" s="119"/>
      <c r="V48400" s="119"/>
      <c r="X48400" s="119"/>
      <c r="Z48400" s="119"/>
    </row>
    <row r="48401" spans="16:26" x14ac:dyDescent="0.25">
      <c r="P48401" s="119"/>
      <c r="R48401" s="119"/>
      <c r="T48401" s="119"/>
      <c r="V48401" s="119"/>
      <c r="X48401" s="119"/>
      <c r="Z48401" s="119"/>
    </row>
    <row r="48402" spans="16:26" x14ac:dyDescent="0.25">
      <c r="P48402" s="121"/>
      <c r="R48402" s="121"/>
      <c r="T48402" s="121"/>
      <c r="V48402" s="121"/>
      <c r="X48402" s="121"/>
      <c r="Z48402" s="121"/>
    </row>
    <row r="48403" spans="16:26" x14ac:dyDescent="0.25">
      <c r="P48403" s="121"/>
      <c r="R48403" s="121"/>
      <c r="T48403" s="121"/>
      <c r="V48403" s="121"/>
      <c r="X48403" s="121"/>
      <c r="Z48403" s="121"/>
    </row>
    <row r="48404" spans="16:26" x14ac:dyDescent="0.25">
      <c r="P48404" s="121"/>
      <c r="R48404" s="121"/>
      <c r="T48404" s="121"/>
      <c r="V48404" s="121"/>
      <c r="X48404" s="121"/>
      <c r="Z48404" s="121"/>
    </row>
    <row r="48405" spans="16:26" x14ac:dyDescent="0.25">
      <c r="P48405" s="121"/>
      <c r="R48405" s="121"/>
      <c r="T48405" s="121"/>
      <c r="V48405" s="121"/>
      <c r="X48405" s="121"/>
      <c r="Z48405" s="121"/>
    </row>
    <row r="48406" spans="16:26" x14ac:dyDescent="0.25">
      <c r="P48406" s="122"/>
      <c r="R48406" s="122"/>
      <c r="T48406" s="122"/>
      <c r="V48406" s="122"/>
      <c r="X48406" s="122"/>
      <c r="Z48406" s="122"/>
    </row>
    <row r="48407" spans="16:26" x14ac:dyDescent="0.25">
      <c r="P48407" s="118"/>
      <c r="R48407" s="118"/>
      <c r="T48407" s="118"/>
      <c r="V48407" s="118"/>
      <c r="X48407" s="118"/>
      <c r="Z48407" s="118"/>
    </row>
    <row r="48408" spans="16:26" x14ac:dyDescent="0.25">
      <c r="P48408" s="119"/>
      <c r="R48408" s="119"/>
      <c r="T48408" s="119"/>
      <c r="V48408" s="119"/>
      <c r="X48408" s="119"/>
      <c r="Z48408" s="119"/>
    </row>
    <row r="48409" spans="16:26" x14ac:dyDescent="0.25">
      <c r="P48409" s="119"/>
      <c r="R48409" s="119"/>
      <c r="T48409" s="119"/>
      <c r="V48409" s="119"/>
      <c r="X48409" s="119"/>
      <c r="Z48409" s="119"/>
    </row>
    <row r="48410" spans="16:26" x14ac:dyDescent="0.25">
      <c r="P48410" s="120"/>
      <c r="R48410" s="120"/>
      <c r="T48410" s="120"/>
      <c r="V48410" s="120"/>
      <c r="X48410" s="120"/>
      <c r="Z48410" s="120"/>
    </row>
    <row r="48411" spans="16:26" x14ac:dyDescent="0.25">
      <c r="P48411" s="119"/>
      <c r="R48411" s="119"/>
      <c r="T48411" s="119"/>
      <c r="V48411" s="119"/>
      <c r="X48411" s="119"/>
      <c r="Z48411" s="119"/>
    </row>
    <row r="48412" spans="16:26" x14ac:dyDescent="0.25">
      <c r="P48412" s="119"/>
      <c r="R48412" s="119"/>
      <c r="T48412" s="119"/>
      <c r="V48412" s="119"/>
      <c r="X48412" s="119"/>
      <c r="Z48412" s="119"/>
    </row>
    <row r="48413" spans="16:26" x14ac:dyDescent="0.25">
      <c r="P48413" s="120"/>
      <c r="R48413" s="120"/>
      <c r="T48413" s="120"/>
      <c r="V48413" s="120"/>
      <c r="X48413" s="120"/>
      <c r="Z48413" s="120"/>
    </row>
    <row r="48414" spans="16:26" x14ac:dyDescent="0.25">
      <c r="P48414" s="119"/>
      <c r="R48414" s="119"/>
      <c r="T48414" s="119"/>
      <c r="V48414" s="119"/>
      <c r="X48414" s="119"/>
      <c r="Z48414" s="119"/>
    </row>
    <row r="48415" spans="16:26" x14ac:dyDescent="0.25">
      <c r="P48415" s="120"/>
      <c r="R48415" s="120"/>
      <c r="T48415" s="120"/>
      <c r="V48415" s="120"/>
      <c r="X48415" s="120"/>
      <c r="Z48415" s="120"/>
    </row>
    <row r="48416" spans="16:26" x14ac:dyDescent="0.25">
      <c r="P48416" s="119"/>
      <c r="R48416" s="119"/>
      <c r="T48416" s="119"/>
      <c r="V48416" s="119"/>
      <c r="X48416" s="119"/>
      <c r="Z48416" s="119"/>
    </row>
    <row r="48417" spans="16:26" x14ac:dyDescent="0.25">
      <c r="P48417" s="119"/>
      <c r="R48417" s="119"/>
      <c r="T48417" s="119"/>
      <c r="V48417" s="119"/>
      <c r="X48417" s="119"/>
      <c r="Z48417" s="119"/>
    </row>
    <row r="48418" spans="16:26" x14ac:dyDescent="0.25">
      <c r="P48418" s="119"/>
      <c r="R48418" s="119"/>
      <c r="T48418" s="119"/>
      <c r="V48418" s="119"/>
      <c r="X48418" s="119"/>
      <c r="Z48418" s="119"/>
    </row>
    <row r="48419" spans="16:26" x14ac:dyDescent="0.25">
      <c r="P48419" s="121"/>
      <c r="R48419" s="121"/>
      <c r="T48419" s="121"/>
      <c r="V48419" s="121"/>
      <c r="X48419" s="121"/>
      <c r="Z48419" s="121"/>
    </row>
    <row r="48420" spans="16:26" x14ac:dyDescent="0.25">
      <c r="P48420" s="121"/>
      <c r="R48420" s="121"/>
      <c r="T48420" s="121"/>
      <c r="V48420" s="121"/>
      <c r="X48420" s="121"/>
      <c r="Z48420" s="121"/>
    </row>
    <row r="48421" spans="16:26" x14ac:dyDescent="0.25">
      <c r="P48421" s="121"/>
      <c r="R48421" s="121"/>
      <c r="T48421" s="121"/>
      <c r="V48421" s="121"/>
      <c r="X48421" s="121"/>
      <c r="Z48421" s="121"/>
    </row>
    <row r="48422" spans="16:26" x14ac:dyDescent="0.25">
      <c r="P48422" s="121"/>
      <c r="R48422" s="121"/>
      <c r="T48422" s="121"/>
      <c r="V48422" s="121"/>
      <c r="X48422" s="121"/>
      <c r="Z48422" s="121"/>
    </row>
    <row r="48423" spans="16:26" x14ac:dyDescent="0.25">
      <c r="P48423" s="122"/>
      <c r="R48423" s="122"/>
      <c r="T48423" s="122"/>
      <c r="V48423" s="122"/>
      <c r="X48423" s="122"/>
      <c r="Z48423" s="122"/>
    </row>
    <row r="48424" spans="16:26" x14ac:dyDescent="0.25">
      <c r="P48424" s="118"/>
      <c r="R48424" s="118"/>
      <c r="T48424" s="118"/>
      <c r="V48424" s="118"/>
      <c r="X48424" s="118"/>
      <c r="Z48424" s="118"/>
    </row>
    <row r="48425" spans="16:26" x14ac:dyDescent="0.25">
      <c r="P48425" s="119"/>
      <c r="R48425" s="119"/>
      <c r="T48425" s="119"/>
      <c r="V48425" s="119"/>
      <c r="X48425" s="119"/>
      <c r="Z48425" s="119"/>
    </row>
    <row r="48426" spans="16:26" x14ac:dyDescent="0.25">
      <c r="P48426" s="119"/>
      <c r="R48426" s="119"/>
      <c r="T48426" s="119"/>
      <c r="V48426" s="119"/>
      <c r="X48426" s="119"/>
      <c r="Z48426" s="119"/>
    </row>
    <row r="48427" spans="16:26" x14ac:dyDescent="0.25">
      <c r="P48427" s="120"/>
      <c r="R48427" s="120"/>
      <c r="T48427" s="120"/>
      <c r="V48427" s="120"/>
      <c r="X48427" s="120"/>
      <c r="Z48427" s="120"/>
    </row>
    <row r="48428" spans="16:26" x14ac:dyDescent="0.25">
      <c r="P48428" s="119"/>
      <c r="R48428" s="119"/>
      <c r="T48428" s="119"/>
      <c r="V48428" s="119"/>
      <c r="X48428" s="119"/>
      <c r="Z48428" s="119"/>
    </row>
    <row r="48429" spans="16:26" x14ac:dyDescent="0.25">
      <c r="P48429" s="119"/>
      <c r="R48429" s="119"/>
      <c r="T48429" s="119"/>
      <c r="V48429" s="119"/>
      <c r="X48429" s="119"/>
      <c r="Z48429" s="119"/>
    </row>
    <row r="48430" spans="16:26" x14ac:dyDescent="0.25">
      <c r="P48430" s="120"/>
      <c r="R48430" s="120"/>
      <c r="T48430" s="120"/>
      <c r="V48430" s="120"/>
      <c r="X48430" s="120"/>
      <c r="Z48430" s="120"/>
    </row>
    <row r="48431" spans="16:26" x14ac:dyDescent="0.25">
      <c r="P48431" s="119"/>
      <c r="R48431" s="119"/>
      <c r="T48431" s="119"/>
      <c r="V48431" s="119"/>
      <c r="X48431" s="119"/>
      <c r="Z48431" s="119"/>
    </row>
    <row r="48432" spans="16:26" x14ac:dyDescent="0.25">
      <c r="P48432" s="120"/>
      <c r="R48432" s="120"/>
      <c r="T48432" s="120"/>
      <c r="V48432" s="120"/>
      <c r="X48432" s="120"/>
      <c r="Z48432" s="120"/>
    </row>
    <row r="48433" spans="16:26" x14ac:dyDescent="0.25">
      <c r="P48433" s="119"/>
      <c r="R48433" s="119"/>
      <c r="T48433" s="119"/>
      <c r="V48433" s="119"/>
      <c r="X48433" s="119"/>
      <c r="Z48433" s="119"/>
    </row>
    <row r="48434" spans="16:26" x14ac:dyDescent="0.25">
      <c r="P48434" s="119"/>
      <c r="R48434" s="119"/>
      <c r="T48434" s="119"/>
      <c r="V48434" s="119"/>
      <c r="X48434" s="119"/>
      <c r="Z48434" s="119"/>
    </row>
    <row r="48435" spans="16:26" x14ac:dyDescent="0.25">
      <c r="P48435" s="119"/>
      <c r="R48435" s="119"/>
      <c r="T48435" s="119"/>
      <c r="V48435" s="119"/>
      <c r="X48435" s="119"/>
      <c r="Z48435" s="119"/>
    </row>
    <row r="48436" spans="16:26" x14ac:dyDescent="0.25">
      <c r="P48436" s="121"/>
      <c r="R48436" s="121"/>
      <c r="T48436" s="121"/>
      <c r="V48436" s="121"/>
      <c r="X48436" s="121"/>
      <c r="Z48436" s="121"/>
    </row>
    <row r="48437" spans="16:26" x14ac:dyDescent="0.25">
      <c r="P48437" s="121"/>
      <c r="R48437" s="121"/>
      <c r="T48437" s="121"/>
      <c r="V48437" s="121"/>
      <c r="X48437" s="121"/>
      <c r="Z48437" s="121"/>
    </row>
    <row r="48438" spans="16:26" x14ac:dyDescent="0.25">
      <c r="P48438" s="121"/>
      <c r="R48438" s="121"/>
      <c r="T48438" s="121"/>
      <c r="V48438" s="121"/>
      <c r="X48438" s="121"/>
      <c r="Z48438" s="121"/>
    </row>
    <row r="48439" spans="16:26" x14ac:dyDescent="0.25">
      <c r="P48439" s="121"/>
      <c r="R48439" s="121"/>
      <c r="T48439" s="121"/>
      <c r="V48439" s="121"/>
      <c r="X48439" s="121"/>
      <c r="Z48439" s="121"/>
    </row>
    <row r="48440" spans="16:26" x14ac:dyDescent="0.25">
      <c r="P48440" s="122"/>
      <c r="R48440" s="122"/>
      <c r="T48440" s="122"/>
      <c r="V48440" s="122"/>
      <c r="X48440" s="122"/>
      <c r="Z48440" s="122"/>
    </row>
    <row r="48441" spans="16:26" x14ac:dyDescent="0.25">
      <c r="P48441" s="118"/>
      <c r="R48441" s="118"/>
      <c r="T48441" s="118"/>
      <c r="V48441" s="118"/>
      <c r="X48441" s="118"/>
      <c r="Z48441" s="118"/>
    </row>
    <row r="48442" spans="16:26" x14ac:dyDescent="0.25">
      <c r="P48442" s="119"/>
      <c r="R48442" s="119"/>
      <c r="T48442" s="119"/>
      <c r="V48442" s="119"/>
      <c r="X48442" s="119"/>
      <c r="Z48442" s="119"/>
    </row>
    <row r="48443" spans="16:26" x14ac:dyDescent="0.25">
      <c r="P48443" s="119"/>
      <c r="R48443" s="119"/>
      <c r="T48443" s="119"/>
      <c r="V48443" s="119"/>
      <c r="X48443" s="119"/>
      <c r="Z48443" s="119"/>
    </row>
    <row r="48444" spans="16:26" x14ac:dyDescent="0.25">
      <c r="P48444" s="120"/>
      <c r="R48444" s="120"/>
      <c r="T48444" s="120"/>
      <c r="V48444" s="120"/>
      <c r="X48444" s="120"/>
      <c r="Z48444" s="120"/>
    </row>
    <row r="48445" spans="16:26" x14ac:dyDescent="0.25">
      <c r="P48445" s="119"/>
      <c r="R48445" s="119"/>
      <c r="T48445" s="119"/>
      <c r="V48445" s="119"/>
      <c r="X48445" s="119"/>
      <c r="Z48445" s="119"/>
    </row>
    <row r="48446" spans="16:26" x14ac:dyDescent="0.25">
      <c r="P48446" s="119"/>
      <c r="R48446" s="119"/>
      <c r="T48446" s="119"/>
      <c r="V48446" s="119"/>
      <c r="X48446" s="119"/>
      <c r="Z48446" s="119"/>
    </row>
    <row r="48447" spans="16:26" x14ac:dyDescent="0.25">
      <c r="P48447" s="120"/>
      <c r="R48447" s="120"/>
      <c r="T48447" s="120"/>
      <c r="V48447" s="120"/>
      <c r="X48447" s="120"/>
      <c r="Z48447" s="120"/>
    </row>
    <row r="48448" spans="16:26" x14ac:dyDescent="0.25">
      <c r="P48448" s="119"/>
      <c r="R48448" s="119"/>
      <c r="T48448" s="119"/>
      <c r="V48448" s="119"/>
      <c r="X48448" s="119"/>
      <c r="Z48448" s="119"/>
    </row>
    <row r="48449" spans="16:26" x14ac:dyDescent="0.25">
      <c r="P48449" s="120"/>
      <c r="R48449" s="120"/>
      <c r="T48449" s="120"/>
      <c r="V48449" s="120"/>
      <c r="X48449" s="120"/>
      <c r="Z48449" s="120"/>
    </row>
    <row r="48450" spans="16:26" x14ac:dyDescent="0.25">
      <c r="P48450" s="119"/>
      <c r="R48450" s="119"/>
      <c r="T48450" s="119"/>
      <c r="V48450" s="119"/>
      <c r="X48450" s="119"/>
      <c r="Z48450" s="119"/>
    </row>
    <row r="48451" spans="16:26" x14ac:dyDescent="0.25">
      <c r="P48451" s="119"/>
      <c r="R48451" s="119"/>
      <c r="T48451" s="119"/>
      <c r="V48451" s="119"/>
      <c r="X48451" s="119"/>
      <c r="Z48451" s="119"/>
    </row>
    <row r="48452" spans="16:26" x14ac:dyDescent="0.25">
      <c r="P48452" s="119"/>
      <c r="R48452" s="119"/>
      <c r="T48452" s="119"/>
      <c r="V48452" s="119"/>
      <c r="X48452" s="119"/>
      <c r="Z48452" s="119"/>
    </row>
    <row r="48453" spans="16:26" x14ac:dyDescent="0.25">
      <c r="P48453" s="121"/>
      <c r="R48453" s="121"/>
      <c r="T48453" s="121"/>
      <c r="V48453" s="121"/>
      <c r="X48453" s="121"/>
      <c r="Z48453" s="121"/>
    </row>
    <row r="48454" spans="16:26" x14ac:dyDescent="0.25">
      <c r="P48454" s="121"/>
      <c r="R48454" s="121"/>
      <c r="T48454" s="121"/>
      <c r="V48454" s="121"/>
      <c r="X48454" s="121"/>
      <c r="Z48454" s="121"/>
    </row>
    <row r="48455" spans="16:26" x14ac:dyDescent="0.25">
      <c r="P48455" s="121"/>
      <c r="R48455" s="121"/>
      <c r="T48455" s="121"/>
      <c r="V48455" s="121"/>
      <c r="X48455" s="121"/>
      <c r="Z48455" s="121"/>
    </row>
    <row r="48456" spans="16:26" x14ac:dyDescent="0.25">
      <c r="P48456" s="121"/>
      <c r="R48456" s="121"/>
      <c r="T48456" s="121"/>
      <c r="V48456" s="121"/>
      <c r="X48456" s="121"/>
      <c r="Z48456" s="121"/>
    </row>
    <row r="48457" spans="16:26" x14ac:dyDescent="0.25">
      <c r="P48457" s="122"/>
      <c r="R48457" s="122"/>
      <c r="T48457" s="122"/>
      <c r="V48457" s="122"/>
      <c r="X48457" s="122"/>
      <c r="Z48457" s="122"/>
    </row>
    <row r="48458" spans="16:26" x14ac:dyDescent="0.25">
      <c r="P48458" s="118"/>
      <c r="R48458" s="118"/>
      <c r="T48458" s="118"/>
      <c r="V48458" s="118"/>
      <c r="X48458" s="118"/>
      <c r="Z48458" s="118"/>
    </row>
    <row r="48459" spans="16:26" x14ac:dyDescent="0.25">
      <c r="P48459" s="119"/>
      <c r="R48459" s="119"/>
      <c r="T48459" s="119"/>
      <c r="V48459" s="119"/>
      <c r="X48459" s="119"/>
      <c r="Z48459" s="119"/>
    </row>
    <row r="48460" spans="16:26" x14ac:dyDescent="0.25">
      <c r="P48460" s="119"/>
      <c r="R48460" s="119"/>
      <c r="T48460" s="119"/>
      <c r="V48460" s="119"/>
      <c r="X48460" s="119"/>
      <c r="Z48460" s="119"/>
    </row>
    <row r="48461" spans="16:26" x14ac:dyDescent="0.25">
      <c r="P48461" s="120"/>
      <c r="R48461" s="120"/>
      <c r="T48461" s="120"/>
      <c r="V48461" s="120"/>
      <c r="X48461" s="120"/>
      <c r="Z48461" s="120"/>
    </row>
    <row r="48462" spans="16:26" x14ac:dyDescent="0.25">
      <c r="P48462" s="119"/>
      <c r="R48462" s="119"/>
      <c r="T48462" s="119"/>
      <c r="V48462" s="119"/>
      <c r="X48462" s="119"/>
      <c r="Z48462" s="119"/>
    </row>
    <row r="48463" spans="16:26" x14ac:dyDescent="0.25">
      <c r="P48463" s="119"/>
      <c r="R48463" s="119"/>
      <c r="T48463" s="119"/>
      <c r="V48463" s="119"/>
      <c r="X48463" s="119"/>
      <c r="Z48463" s="119"/>
    </row>
    <row r="48464" spans="16:26" x14ac:dyDescent="0.25">
      <c r="P48464" s="120"/>
      <c r="R48464" s="120"/>
      <c r="T48464" s="120"/>
      <c r="V48464" s="120"/>
      <c r="X48464" s="120"/>
      <c r="Z48464" s="120"/>
    </row>
    <row r="48465" spans="16:26" x14ac:dyDescent="0.25">
      <c r="P48465" s="119"/>
      <c r="R48465" s="119"/>
      <c r="T48465" s="119"/>
      <c r="V48465" s="119"/>
      <c r="X48465" s="119"/>
      <c r="Z48465" s="119"/>
    </row>
    <row r="48466" spans="16:26" x14ac:dyDescent="0.25">
      <c r="P48466" s="120"/>
      <c r="R48466" s="120"/>
      <c r="T48466" s="120"/>
      <c r="V48466" s="120"/>
      <c r="X48466" s="120"/>
      <c r="Z48466" s="120"/>
    </row>
    <row r="48467" spans="16:26" x14ac:dyDescent="0.25">
      <c r="P48467" s="119"/>
      <c r="R48467" s="119"/>
      <c r="T48467" s="119"/>
      <c r="V48467" s="119"/>
      <c r="X48467" s="119"/>
      <c r="Z48467" s="119"/>
    </row>
    <row r="48468" spans="16:26" x14ac:dyDescent="0.25">
      <c r="P48468" s="119"/>
      <c r="R48468" s="119"/>
      <c r="T48468" s="119"/>
      <c r="V48468" s="119"/>
      <c r="X48468" s="119"/>
      <c r="Z48468" s="119"/>
    </row>
    <row r="48469" spans="16:26" x14ac:dyDescent="0.25">
      <c r="P48469" s="119"/>
      <c r="R48469" s="119"/>
      <c r="T48469" s="119"/>
      <c r="V48469" s="119"/>
      <c r="X48469" s="119"/>
      <c r="Z48469" s="119"/>
    </row>
    <row r="48470" spans="16:26" x14ac:dyDescent="0.25">
      <c r="P48470" s="121"/>
      <c r="R48470" s="121"/>
      <c r="T48470" s="121"/>
      <c r="V48470" s="121"/>
      <c r="X48470" s="121"/>
      <c r="Z48470" s="121"/>
    </row>
    <row r="48471" spans="16:26" x14ac:dyDescent="0.25">
      <c r="P48471" s="121"/>
      <c r="R48471" s="121"/>
      <c r="T48471" s="121"/>
      <c r="V48471" s="121"/>
      <c r="X48471" s="121"/>
      <c r="Z48471" s="121"/>
    </row>
    <row r="48472" spans="16:26" x14ac:dyDescent="0.25">
      <c r="P48472" s="121"/>
      <c r="R48472" s="121"/>
      <c r="T48472" s="121"/>
      <c r="V48472" s="121"/>
      <c r="X48472" s="121"/>
      <c r="Z48472" s="121"/>
    </row>
    <row r="48473" spans="16:26" x14ac:dyDescent="0.25">
      <c r="P48473" s="121"/>
      <c r="R48473" s="121"/>
      <c r="T48473" s="121"/>
      <c r="V48473" s="121"/>
      <c r="X48473" s="121"/>
      <c r="Z48473" s="121"/>
    </row>
    <row r="48474" spans="16:26" x14ac:dyDescent="0.25">
      <c r="P48474" s="122"/>
      <c r="R48474" s="122"/>
      <c r="T48474" s="122"/>
      <c r="V48474" s="122"/>
      <c r="X48474" s="122"/>
      <c r="Z48474" s="122"/>
    </row>
    <row r="48475" spans="16:26" x14ac:dyDescent="0.25">
      <c r="P48475" s="118"/>
      <c r="R48475" s="118"/>
      <c r="T48475" s="118"/>
      <c r="V48475" s="118"/>
      <c r="X48475" s="118"/>
      <c r="Z48475" s="118"/>
    </row>
    <row r="48476" spans="16:26" x14ac:dyDescent="0.25">
      <c r="P48476" s="119"/>
      <c r="R48476" s="119"/>
      <c r="T48476" s="119"/>
      <c r="V48476" s="119"/>
      <c r="X48476" s="119"/>
      <c r="Z48476" s="119"/>
    </row>
    <row r="48477" spans="16:26" x14ac:dyDescent="0.25">
      <c r="P48477" s="119"/>
      <c r="R48477" s="119"/>
      <c r="T48477" s="119"/>
      <c r="V48477" s="119"/>
      <c r="X48477" s="119"/>
      <c r="Z48477" s="119"/>
    </row>
    <row r="48478" spans="16:26" x14ac:dyDescent="0.25">
      <c r="P48478" s="120"/>
      <c r="R48478" s="120"/>
      <c r="T48478" s="120"/>
      <c r="V48478" s="120"/>
      <c r="X48478" s="120"/>
      <c r="Z48478" s="120"/>
    </row>
    <row r="48479" spans="16:26" x14ac:dyDescent="0.25">
      <c r="P48479" s="119"/>
      <c r="R48479" s="119"/>
      <c r="T48479" s="119"/>
      <c r="V48479" s="119"/>
      <c r="X48479" s="119"/>
      <c r="Z48479" s="119"/>
    </row>
    <row r="48480" spans="16:26" x14ac:dyDescent="0.25">
      <c r="P48480" s="119"/>
      <c r="R48480" s="119"/>
      <c r="T48480" s="119"/>
      <c r="V48480" s="119"/>
      <c r="X48480" s="119"/>
      <c r="Z48480" s="119"/>
    </row>
    <row r="48481" spans="16:26" x14ac:dyDescent="0.25">
      <c r="P48481" s="120"/>
      <c r="R48481" s="120"/>
      <c r="T48481" s="120"/>
      <c r="V48481" s="120"/>
      <c r="X48481" s="120"/>
      <c r="Z48481" s="120"/>
    </row>
    <row r="48482" spans="16:26" x14ac:dyDescent="0.25">
      <c r="P48482" s="119"/>
      <c r="R48482" s="119"/>
      <c r="T48482" s="119"/>
      <c r="V48482" s="119"/>
      <c r="X48482" s="119"/>
      <c r="Z48482" s="119"/>
    </row>
    <row r="48483" spans="16:26" x14ac:dyDescent="0.25">
      <c r="P48483" s="120"/>
      <c r="R48483" s="120"/>
      <c r="T48483" s="120"/>
      <c r="V48483" s="120"/>
      <c r="X48483" s="120"/>
      <c r="Z48483" s="120"/>
    </row>
    <row r="48484" spans="16:26" x14ac:dyDescent="0.25">
      <c r="P48484" s="119"/>
      <c r="R48484" s="119"/>
      <c r="T48484" s="119"/>
      <c r="V48484" s="119"/>
      <c r="X48484" s="119"/>
      <c r="Z48484" s="119"/>
    </row>
    <row r="48485" spans="16:26" x14ac:dyDescent="0.25">
      <c r="P48485" s="119"/>
      <c r="R48485" s="119"/>
      <c r="T48485" s="119"/>
      <c r="V48485" s="119"/>
      <c r="X48485" s="119"/>
      <c r="Z48485" s="119"/>
    </row>
    <row r="48486" spans="16:26" x14ac:dyDescent="0.25">
      <c r="P48486" s="119"/>
      <c r="R48486" s="119"/>
      <c r="T48486" s="119"/>
      <c r="V48486" s="119"/>
      <c r="X48486" s="119"/>
      <c r="Z48486" s="119"/>
    </row>
    <row r="48487" spans="16:26" x14ac:dyDescent="0.25">
      <c r="P48487" s="121"/>
      <c r="R48487" s="121"/>
      <c r="T48487" s="121"/>
      <c r="V48487" s="121"/>
      <c r="X48487" s="121"/>
      <c r="Z48487" s="121"/>
    </row>
    <row r="48488" spans="16:26" x14ac:dyDescent="0.25">
      <c r="P48488" s="121"/>
      <c r="R48488" s="121"/>
      <c r="T48488" s="121"/>
      <c r="V48488" s="121"/>
      <c r="X48488" s="121"/>
      <c r="Z48488" s="121"/>
    </row>
    <row r="48489" spans="16:26" x14ac:dyDescent="0.25">
      <c r="P48489" s="121"/>
      <c r="R48489" s="121"/>
      <c r="T48489" s="121"/>
      <c r="V48489" s="121"/>
      <c r="X48489" s="121"/>
      <c r="Z48489" s="121"/>
    </row>
    <row r="48490" spans="16:26" x14ac:dyDescent="0.25">
      <c r="P48490" s="121"/>
      <c r="R48490" s="121"/>
      <c r="T48490" s="121"/>
      <c r="V48490" s="121"/>
      <c r="X48490" s="121"/>
      <c r="Z48490" s="121"/>
    </row>
    <row r="48491" spans="16:26" x14ac:dyDescent="0.25">
      <c r="P48491" s="122"/>
      <c r="R48491" s="122"/>
      <c r="T48491" s="122"/>
      <c r="V48491" s="122"/>
      <c r="X48491" s="122"/>
      <c r="Z48491" s="122"/>
    </row>
    <row r="48492" spans="16:26" x14ac:dyDescent="0.25">
      <c r="P48492" s="118"/>
      <c r="R48492" s="118"/>
      <c r="T48492" s="118"/>
      <c r="V48492" s="118"/>
      <c r="X48492" s="118"/>
      <c r="Z48492" s="118"/>
    </row>
    <row r="48493" spans="16:26" x14ac:dyDescent="0.25">
      <c r="P48493" s="119"/>
      <c r="R48493" s="119"/>
      <c r="T48493" s="119"/>
      <c r="V48493" s="119"/>
      <c r="X48493" s="119"/>
      <c r="Z48493" s="119"/>
    </row>
    <row r="48494" spans="16:26" x14ac:dyDescent="0.25">
      <c r="P48494" s="119"/>
      <c r="R48494" s="119"/>
      <c r="T48494" s="119"/>
      <c r="V48494" s="119"/>
      <c r="X48494" s="119"/>
      <c r="Z48494" s="119"/>
    </row>
    <row r="48495" spans="16:26" x14ac:dyDescent="0.25">
      <c r="P48495" s="120"/>
      <c r="R48495" s="120"/>
      <c r="T48495" s="120"/>
      <c r="V48495" s="120"/>
      <c r="X48495" s="120"/>
      <c r="Z48495" s="120"/>
    </row>
    <row r="48496" spans="16:26" x14ac:dyDescent="0.25">
      <c r="P48496" s="119"/>
      <c r="R48496" s="119"/>
      <c r="T48496" s="119"/>
      <c r="V48496" s="119"/>
      <c r="X48496" s="119"/>
      <c r="Z48496" s="119"/>
    </row>
    <row r="48497" spans="16:26" x14ac:dyDescent="0.25">
      <c r="P48497" s="119"/>
      <c r="R48497" s="119"/>
      <c r="T48497" s="119"/>
      <c r="V48497" s="119"/>
      <c r="X48497" s="119"/>
      <c r="Z48497" s="119"/>
    </row>
    <row r="48498" spans="16:26" x14ac:dyDescent="0.25">
      <c r="P48498" s="120"/>
      <c r="R48498" s="120"/>
      <c r="T48498" s="120"/>
      <c r="V48498" s="120"/>
      <c r="X48498" s="120"/>
      <c r="Z48498" s="120"/>
    </row>
    <row r="48499" spans="16:26" x14ac:dyDescent="0.25">
      <c r="P48499" s="119"/>
      <c r="R48499" s="119"/>
      <c r="T48499" s="119"/>
      <c r="V48499" s="119"/>
      <c r="X48499" s="119"/>
      <c r="Z48499" s="119"/>
    </row>
    <row r="48500" spans="16:26" x14ac:dyDescent="0.25">
      <c r="P48500" s="120"/>
      <c r="R48500" s="120"/>
      <c r="T48500" s="120"/>
      <c r="V48500" s="120"/>
      <c r="X48500" s="120"/>
      <c r="Z48500" s="120"/>
    </row>
    <row r="48501" spans="16:26" x14ac:dyDescent="0.25">
      <c r="P48501" s="119"/>
      <c r="R48501" s="119"/>
      <c r="T48501" s="119"/>
      <c r="V48501" s="119"/>
      <c r="X48501" s="119"/>
      <c r="Z48501" s="119"/>
    </row>
    <row r="48502" spans="16:26" x14ac:dyDescent="0.25">
      <c r="P48502" s="119"/>
      <c r="R48502" s="119"/>
      <c r="T48502" s="119"/>
      <c r="V48502" s="119"/>
      <c r="X48502" s="119"/>
      <c r="Z48502" s="119"/>
    </row>
    <row r="48503" spans="16:26" x14ac:dyDescent="0.25">
      <c r="P48503" s="119"/>
      <c r="R48503" s="119"/>
      <c r="T48503" s="119"/>
      <c r="V48503" s="119"/>
      <c r="X48503" s="119"/>
      <c r="Z48503" s="119"/>
    </row>
    <row r="48504" spans="16:26" x14ac:dyDescent="0.25">
      <c r="P48504" s="121"/>
      <c r="R48504" s="121"/>
      <c r="T48504" s="121"/>
      <c r="V48504" s="121"/>
      <c r="X48504" s="121"/>
      <c r="Z48504" s="121"/>
    </row>
    <row r="48505" spans="16:26" x14ac:dyDescent="0.25">
      <c r="P48505" s="121"/>
      <c r="R48505" s="121"/>
      <c r="T48505" s="121"/>
      <c r="V48505" s="121"/>
      <c r="X48505" s="121"/>
      <c r="Z48505" s="121"/>
    </row>
    <row r="48506" spans="16:26" x14ac:dyDescent="0.25">
      <c r="P48506" s="121"/>
      <c r="R48506" s="121"/>
      <c r="T48506" s="121"/>
      <c r="V48506" s="121"/>
      <c r="X48506" s="121"/>
      <c r="Z48506" s="121"/>
    </row>
    <row r="48507" spans="16:26" x14ac:dyDescent="0.25">
      <c r="P48507" s="121"/>
      <c r="R48507" s="121"/>
      <c r="T48507" s="121"/>
      <c r="V48507" s="121"/>
      <c r="X48507" s="121"/>
      <c r="Z48507" s="121"/>
    </row>
    <row r="48508" spans="16:26" x14ac:dyDescent="0.25">
      <c r="P48508" s="122"/>
      <c r="R48508" s="122"/>
      <c r="T48508" s="122"/>
      <c r="V48508" s="122"/>
      <c r="X48508" s="122"/>
      <c r="Z48508" s="122"/>
    </row>
    <row r="48509" spans="16:26" x14ac:dyDescent="0.25">
      <c r="P48509" s="118"/>
      <c r="R48509" s="118"/>
      <c r="T48509" s="118"/>
      <c r="V48509" s="118"/>
      <c r="X48509" s="118"/>
      <c r="Z48509" s="118"/>
    </row>
    <row r="48510" spans="16:26" x14ac:dyDescent="0.25">
      <c r="P48510" s="119"/>
      <c r="R48510" s="119"/>
      <c r="T48510" s="119"/>
      <c r="V48510" s="119"/>
      <c r="X48510" s="119"/>
      <c r="Z48510" s="119"/>
    </row>
    <row r="48511" spans="16:26" x14ac:dyDescent="0.25">
      <c r="P48511" s="119"/>
      <c r="R48511" s="119"/>
      <c r="T48511" s="119"/>
      <c r="V48511" s="119"/>
      <c r="X48511" s="119"/>
      <c r="Z48511" s="119"/>
    </row>
    <row r="48512" spans="16:26" x14ac:dyDescent="0.25">
      <c r="P48512" s="120"/>
      <c r="R48512" s="120"/>
      <c r="T48512" s="120"/>
      <c r="V48512" s="120"/>
      <c r="X48512" s="120"/>
      <c r="Z48512" s="120"/>
    </row>
    <row r="48513" spans="16:26" x14ac:dyDescent="0.25">
      <c r="P48513" s="119"/>
      <c r="R48513" s="119"/>
      <c r="T48513" s="119"/>
      <c r="V48513" s="119"/>
      <c r="X48513" s="119"/>
      <c r="Z48513" s="119"/>
    </row>
    <row r="48514" spans="16:26" x14ac:dyDescent="0.25">
      <c r="P48514" s="119"/>
      <c r="R48514" s="119"/>
      <c r="T48514" s="119"/>
      <c r="V48514" s="119"/>
      <c r="X48514" s="119"/>
      <c r="Z48514" s="119"/>
    </row>
    <row r="48515" spans="16:26" x14ac:dyDescent="0.25">
      <c r="P48515" s="120"/>
      <c r="R48515" s="120"/>
      <c r="T48515" s="120"/>
      <c r="V48515" s="120"/>
      <c r="X48515" s="120"/>
      <c r="Z48515" s="120"/>
    </row>
    <row r="48516" spans="16:26" x14ac:dyDescent="0.25">
      <c r="P48516" s="119"/>
      <c r="R48516" s="119"/>
      <c r="T48516" s="119"/>
      <c r="V48516" s="119"/>
      <c r="X48516" s="119"/>
      <c r="Z48516" s="119"/>
    </row>
    <row r="48517" spans="16:26" x14ac:dyDescent="0.25">
      <c r="P48517" s="120"/>
      <c r="R48517" s="120"/>
      <c r="T48517" s="120"/>
      <c r="V48517" s="120"/>
      <c r="X48517" s="120"/>
      <c r="Z48517" s="120"/>
    </row>
    <row r="48518" spans="16:26" x14ac:dyDescent="0.25">
      <c r="P48518" s="119"/>
      <c r="R48518" s="119"/>
      <c r="T48518" s="119"/>
      <c r="V48518" s="119"/>
      <c r="X48518" s="119"/>
      <c r="Z48518" s="119"/>
    </row>
    <row r="48519" spans="16:26" x14ac:dyDescent="0.25">
      <c r="P48519" s="119"/>
      <c r="R48519" s="119"/>
      <c r="T48519" s="119"/>
      <c r="V48519" s="119"/>
      <c r="X48519" s="119"/>
      <c r="Z48519" s="119"/>
    </row>
    <row r="48520" spans="16:26" x14ac:dyDescent="0.25">
      <c r="P48520" s="119"/>
      <c r="R48520" s="119"/>
      <c r="T48520" s="119"/>
      <c r="V48520" s="119"/>
      <c r="X48520" s="119"/>
      <c r="Z48520" s="119"/>
    </row>
    <row r="48521" spans="16:26" x14ac:dyDescent="0.25">
      <c r="P48521" s="121"/>
      <c r="R48521" s="121"/>
      <c r="T48521" s="121"/>
      <c r="V48521" s="121"/>
      <c r="X48521" s="121"/>
      <c r="Z48521" s="121"/>
    </row>
    <row r="48522" spans="16:26" x14ac:dyDescent="0.25">
      <c r="P48522" s="121"/>
      <c r="R48522" s="121"/>
      <c r="T48522" s="121"/>
      <c r="V48522" s="121"/>
      <c r="X48522" s="121"/>
      <c r="Z48522" s="121"/>
    </row>
    <row r="48523" spans="16:26" x14ac:dyDescent="0.25">
      <c r="P48523" s="121"/>
      <c r="R48523" s="121"/>
      <c r="T48523" s="121"/>
      <c r="V48523" s="121"/>
      <c r="X48523" s="121"/>
      <c r="Z48523" s="121"/>
    </row>
    <row r="48524" spans="16:26" x14ac:dyDescent="0.25">
      <c r="P48524" s="121"/>
      <c r="R48524" s="121"/>
      <c r="T48524" s="121"/>
      <c r="V48524" s="121"/>
      <c r="X48524" s="121"/>
      <c r="Z48524" s="121"/>
    </row>
    <row r="48525" spans="16:26" x14ac:dyDescent="0.25">
      <c r="P48525" s="122"/>
      <c r="R48525" s="122"/>
      <c r="T48525" s="122"/>
      <c r="V48525" s="122"/>
      <c r="X48525" s="122"/>
      <c r="Z48525" s="122"/>
    </row>
    <row r="48526" spans="16:26" x14ac:dyDescent="0.25">
      <c r="P48526" s="118"/>
      <c r="R48526" s="118"/>
      <c r="T48526" s="118"/>
      <c r="V48526" s="118"/>
      <c r="X48526" s="118"/>
      <c r="Z48526" s="118"/>
    </row>
    <row r="48527" spans="16:26" x14ac:dyDescent="0.25">
      <c r="P48527" s="119"/>
      <c r="R48527" s="119"/>
      <c r="T48527" s="119"/>
      <c r="V48527" s="119"/>
      <c r="X48527" s="119"/>
      <c r="Z48527" s="119"/>
    </row>
    <row r="48528" spans="16:26" x14ac:dyDescent="0.25">
      <c r="P48528" s="119"/>
      <c r="R48528" s="119"/>
      <c r="T48528" s="119"/>
      <c r="V48528" s="119"/>
      <c r="X48528" s="119"/>
      <c r="Z48528" s="119"/>
    </row>
    <row r="48529" spans="16:26" x14ac:dyDescent="0.25">
      <c r="P48529" s="120"/>
      <c r="R48529" s="120"/>
      <c r="T48529" s="120"/>
      <c r="V48529" s="120"/>
      <c r="X48529" s="120"/>
      <c r="Z48529" s="120"/>
    </row>
    <row r="48530" spans="16:26" x14ac:dyDescent="0.25">
      <c r="P48530" s="119"/>
      <c r="R48530" s="119"/>
      <c r="T48530" s="119"/>
      <c r="V48530" s="119"/>
      <c r="X48530" s="119"/>
      <c r="Z48530" s="119"/>
    </row>
    <row r="48531" spans="16:26" x14ac:dyDescent="0.25">
      <c r="P48531" s="119"/>
      <c r="R48531" s="119"/>
      <c r="T48531" s="119"/>
      <c r="V48531" s="119"/>
      <c r="X48531" s="119"/>
      <c r="Z48531" s="119"/>
    </row>
    <row r="48532" spans="16:26" x14ac:dyDescent="0.25">
      <c r="P48532" s="120"/>
      <c r="R48532" s="120"/>
      <c r="T48532" s="120"/>
      <c r="V48532" s="120"/>
      <c r="X48532" s="120"/>
      <c r="Z48532" s="120"/>
    </row>
    <row r="48533" spans="16:26" x14ac:dyDescent="0.25">
      <c r="P48533" s="119"/>
      <c r="R48533" s="119"/>
      <c r="T48533" s="119"/>
      <c r="V48533" s="119"/>
      <c r="X48533" s="119"/>
      <c r="Z48533" s="119"/>
    </row>
    <row r="48534" spans="16:26" x14ac:dyDescent="0.25">
      <c r="P48534" s="120"/>
      <c r="R48534" s="120"/>
      <c r="T48534" s="120"/>
      <c r="V48534" s="120"/>
      <c r="X48534" s="120"/>
      <c r="Z48534" s="120"/>
    </row>
    <row r="48535" spans="16:26" x14ac:dyDescent="0.25">
      <c r="P48535" s="119"/>
      <c r="R48535" s="119"/>
      <c r="T48535" s="119"/>
      <c r="V48535" s="119"/>
      <c r="X48535" s="119"/>
      <c r="Z48535" s="119"/>
    </row>
    <row r="48536" spans="16:26" x14ac:dyDescent="0.25">
      <c r="P48536" s="119"/>
      <c r="R48536" s="119"/>
      <c r="T48536" s="119"/>
      <c r="V48536" s="119"/>
      <c r="X48536" s="119"/>
      <c r="Z48536" s="119"/>
    </row>
    <row r="48537" spans="16:26" x14ac:dyDescent="0.25">
      <c r="P48537" s="119"/>
      <c r="R48537" s="119"/>
      <c r="T48537" s="119"/>
      <c r="V48537" s="119"/>
      <c r="X48537" s="119"/>
      <c r="Z48537" s="119"/>
    </row>
    <row r="48538" spans="16:26" x14ac:dyDescent="0.25">
      <c r="P48538" s="121"/>
      <c r="R48538" s="121"/>
      <c r="T48538" s="121"/>
      <c r="V48538" s="121"/>
      <c r="X48538" s="121"/>
      <c r="Z48538" s="121"/>
    </row>
    <row r="48539" spans="16:26" x14ac:dyDescent="0.25">
      <c r="P48539" s="121"/>
      <c r="R48539" s="121"/>
      <c r="T48539" s="121"/>
      <c r="V48539" s="121"/>
      <c r="X48539" s="121"/>
      <c r="Z48539" s="121"/>
    </row>
    <row r="48540" spans="16:26" x14ac:dyDescent="0.25">
      <c r="P48540" s="121"/>
      <c r="R48540" s="121"/>
      <c r="T48540" s="121"/>
      <c r="V48540" s="121"/>
      <c r="X48540" s="121"/>
      <c r="Z48540" s="121"/>
    </row>
    <row r="48541" spans="16:26" x14ac:dyDescent="0.25">
      <c r="P48541" s="121"/>
      <c r="R48541" s="121"/>
      <c r="T48541" s="121"/>
      <c r="V48541" s="121"/>
      <c r="X48541" s="121"/>
      <c r="Z48541" s="121"/>
    </row>
    <row r="48542" spans="16:26" x14ac:dyDescent="0.25">
      <c r="P48542" s="122"/>
      <c r="R48542" s="122"/>
      <c r="T48542" s="122"/>
      <c r="V48542" s="122"/>
      <c r="X48542" s="122"/>
      <c r="Z48542" s="122"/>
    </row>
    <row r="48543" spans="16:26" x14ac:dyDescent="0.25">
      <c r="P48543" s="118"/>
      <c r="R48543" s="118"/>
      <c r="T48543" s="118"/>
      <c r="V48543" s="118"/>
      <c r="X48543" s="118"/>
      <c r="Z48543" s="118"/>
    </row>
    <row r="48544" spans="16:26" x14ac:dyDescent="0.25">
      <c r="P48544" s="119"/>
      <c r="R48544" s="119"/>
      <c r="T48544" s="119"/>
      <c r="V48544" s="119"/>
      <c r="X48544" s="119"/>
      <c r="Z48544" s="119"/>
    </row>
    <row r="48545" spans="16:26" x14ac:dyDescent="0.25">
      <c r="P48545" s="119"/>
      <c r="R48545" s="119"/>
      <c r="T48545" s="119"/>
      <c r="V48545" s="119"/>
      <c r="X48545" s="119"/>
      <c r="Z48545" s="119"/>
    </row>
    <row r="48546" spans="16:26" x14ac:dyDescent="0.25">
      <c r="P48546" s="120"/>
      <c r="R48546" s="120"/>
      <c r="T48546" s="120"/>
      <c r="V48546" s="120"/>
      <c r="X48546" s="120"/>
      <c r="Z48546" s="120"/>
    </row>
    <row r="48547" spans="16:26" x14ac:dyDescent="0.25">
      <c r="P48547" s="119"/>
      <c r="R48547" s="119"/>
      <c r="T48547" s="119"/>
      <c r="V48547" s="119"/>
      <c r="X48547" s="119"/>
      <c r="Z48547" s="119"/>
    </row>
    <row r="48548" spans="16:26" x14ac:dyDescent="0.25">
      <c r="P48548" s="119"/>
      <c r="R48548" s="119"/>
      <c r="T48548" s="119"/>
      <c r="V48548" s="119"/>
      <c r="X48548" s="119"/>
      <c r="Z48548" s="119"/>
    </row>
    <row r="48549" spans="16:26" x14ac:dyDescent="0.25">
      <c r="P48549" s="120"/>
      <c r="R48549" s="120"/>
      <c r="T48549" s="120"/>
      <c r="V48549" s="120"/>
      <c r="X48549" s="120"/>
      <c r="Z48549" s="120"/>
    </row>
    <row r="48550" spans="16:26" x14ac:dyDescent="0.25">
      <c r="P48550" s="119"/>
      <c r="R48550" s="119"/>
      <c r="T48550" s="119"/>
      <c r="V48550" s="119"/>
      <c r="X48550" s="119"/>
      <c r="Z48550" s="119"/>
    </row>
    <row r="48551" spans="16:26" x14ac:dyDescent="0.25">
      <c r="P48551" s="120"/>
      <c r="R48551" s="120"/>
      <c r="T48551" s="120"/>
      <c r="V48551" s="120"/>
      <c r="X48551" s="120"/>
      <c r="Z48551" s="120"/>
    </row>
    <row r="48552" spans="16:26" x14ac:dyDescent="0.25">
      <c r="P48552" s="119"/>
      <c r="R48552" s="119"/>
      <c r="T48552" s="119"/>
      <c r="V48552" s="119"/>
      <c r="X48552" s="119"/>
      <c r="Z48552" s="119"/>
    </row>
    <row r="48553" spans="16:26" x14ac:dyDescent="0.25">
      <c r="P48553" s="119"/>
      <c r="R48553" s="119"/>
      <c r="T48553" s="119"/>
      <c r="V48553" s="119"/>
      <c r="X48553" s="119"/>
      <c r="Z48553" s="119"/>
    </row>
    <row r="48554" spans="16:26" x14ac:dyDescent="0.25">
      <c r="P48554" s="119"/>
      <c r="R48554" s="119"/>
      <c r="T48554" s="119"/>
      <c r="V48554" s="119"/>
      <c r="X48554" s="119"/>
      <c r="Z48554" s="119"/>
    </row>
    <row r="48555" spans="16:26" x14ac:dyDescent="0.25">
      <c r="P48555" s="121"/>
      <c r="R48555" s="121"/>
      <c r="T48555" s="121"/>
      <c r="V48555" s="121"/>
      <c r="X48555" s="121"/>
      <c r="Z48555" s="121"/>
    </row>
    <row r="48556" spans="16:26" x14ac:dyDescent="0.25">
      <c r="P48556" s="121"/>
      <c r="R48556" s="121"/>
      <c r="T48556" s="121"/>
      <c r="V48556" s="121"/>
      <c r="X48556" s="121"/>
      <c r="Z48556" s="121"/>
    </row>
    <row r="48557" spans="16:26" x14ac:dyDescent="0.25">
      <c r="P48557" s="121"/>
      <c r="R48557" s="121"/>
      <c r="T48557" s="121"/>
      <c r="V48557" s="121"/>
      <c r="X48557" s="121"/>
      <c r="Z48557" s="121"/>
    </row>
    <row r="48558" spans="16:26" x14ac:dyDescent="0.25">
      <c r="P48558" s="121"/>
      <c r="R48558" s="121"/>
      <c r="T48558" s="121"/>
      <c r="V48558" s="121"/>
      <c r="X48558" s="121"/>
      <c r="Z48558" s="121"/>
    </row>
    <row r="48559" spans="16:26" x14ac:dyDescent="0.25">
      <c r="P48559" s="122"/>
      <c r="R48559" s="122"/>
      <c r="T48559" s="122"/>
      <c r="V48559" s="122"/>
      <c r="X48559" s="122"/>
      <c r="Z48559" s="122"/>
    </row>
    <row r="48560" spans="16:26" x14ac:dyDescent="0.25">
      <c r="P48560" s="118"/>
      <c r="R48560" s="118"/>
      <c r="T48560" s="118"/>
      <c r="V48560" s="118"/>
      <c r="X48560" s="118"/>
      <c r="Z48560" s="118"/>
    </row>
    <row r="48561" spans="16:26" x14ac:dyDescent="0.25">
      <c r="P48561" s="119"/>
      <c r="R48561" s="119"/>
      <c r="T48561" s="119"/>
      <c r="V48561" s="119"/>
      <c r="X48561" s="119"/>
      <c r="Z48561" s="119"/>
    </row>
    <row r="48562" spans="16:26" x14ac:dyDescent="0.25">
      <c r="P48562" s="119"/>
      <c r="R48562" s="119"/>
      <c r="T48562" s="119"/>
      <c r="V48562" s="119"/>
      <c r="X48562" s="119"/>
      <c r="Z48562" s="119"/>
    </row>
    <row r="48563" spans="16:26" x14ac:dyDescent="0.25">
      <c r="P48563" s="120"/>
      <c r="R48563" s="120"/>
      <c r="T48563" s="120"/>
      <c r="V48563" s="120"/>
      <c r="X48563" s="120"/>
      <c r="Z48563" s="120"/>
    </row>
    <row r="48564" spans="16:26" x14ac:dyDescent="0.25">
      <c r="P48564" s="119"/>
      <c r="R48564" s="119"/>
      <c r="T48564" s="119"/>
      <c r="V48564" s="119"/>
      <c r="X48564" s="119"/>
      <c r="Z48564" s="119"/>
    </row>
    <row r="48565" spans="16:26" x14ac:dyDescent="0.25">
      <c r="P48565" s="119"/>
      <c r="R48565" s="119"/>
      <c r="T48565" s="119"/>
      <c r="V48565" s="119"/>
      <c r="X48565" s="119"/>
      <c r="Z48565" s="119"/>
    </row>
    <row r="48566" spans="16:26" x14ac:dyDescent="0.25">
      <c r="P48566" s="120"/>
      <c r="R48566" s="120"/>
      <c r="T48566" s="120"/>
      <c r="V48566" s="120"/>
      <c r="X48566" s="120"/>
      <c r="Z48566" s="120"/>
    </row>
    <row r="48567" spans="16:26" x14ac:dyDescent="0.25">
      <c r="P48567" s="119"/>
      <c r="R48567" s="119"/>
      <c r="T48567" s="119"/>
      <c r="V48567" s="119"/>
      <c r="X48567" s="119"/>
      <c r="Z48567" s="119"/>
    </row>
    <row r="48568" spans="16:26" x14ac:dyDescent="0.25">
      <c r="P48568" s="120"/>
      <c r="R48568" s="120"/>
      <c r="T48568" s="120"/>
      <c r="V48568" s="120"/>
      <c r="X48568" s="120"/>
      <c r="Z48568" s="120"/>
    </row>
    <row r="48569" spans="16:26" x14ac:dyDescent="0.25">
      <c r="P48569" s="119"/>
      <c r="R48569" s="119"/>
      <c r="T48569" s="119"/>
      <c r="V48569" s="119"/>
      <c r="X48569" s="119"/>
      <c r="Z48569" s="119"/>
    </row>
    <row r="48570" spans="16:26" x14ac:dyDescent="0.25">
      <c r="P48570" s="119"/>
      <c r="R48570" s="119"/>
      <c r="T48570" s="119"/>
      <c r="V48570" s="119"/>
      <c r="X48570" s="119"/>
      <c r="Z48570" s="119"/>
    </row>
    <row r="48571" spans="16:26" x14ac:dyDescent="0.25">
      <c r="P48571" s="119"/>
      <c r="R48571" s="119"/>
      <c r="T48571" s="119"/>
      <c r="V48571" s="119"/>
      <c r="X48571" s="119"/>
      <c r="Z48571" s="119"/>
    </row>
    <row r="48572" spans="16:26" x14ac:dyDescent="0.25">
      <c r="P48572" s="121"/>
      <c r="R48572" s="121"/>
      <c r="T48572" s="121"/>
      <c r="V48572" s="121"/>
      <c r="X48572" s="121"/>
      <c r="Z48572" s="121"/>
    </row>
    <row r="48573" spans="16:26" x14ac:dyDescent="0.25">
      <c r="P48573" s="121"/>
      <c r="R48573" s="121"/>
      <c r="T48573" s="121"/>
      <c r="V48573" s="121"/>
      <c r="X48573" s="121"/>
      <c r="Z48573" s="121"/>
    </row>
    <row r="48574" spans="16:26" x14ac:dyDescent="0.25">
      <c r="P48574" s="121"/>
      <c r="R48574" s="121"/>
      <c r="T48574" s="121"/>
      <c r="V48574" s="121"/>
      <c r="X48574" s="121"/>
      <c r="Z48574" s="121"/>
    </row>
    <row r="48575" spans="16:26" x14ac:dyDescent="0.25">
      <c r="P48575" s="121"/>
      <c r="R48575" s="121"/>
      <c r="T48575" s="121"/>
      <c r="V48575" s="121"/>
      <c r="X48575" s="121"/>
      <c r="Z48575" s="121"/>
    </row>
    <row r="48576" spans="16:26" x14ac:dyDescent="0.25">
      <c r="P48576" s="122"/>
      <c r="R48576" s="122"/>
      <c r="T48576" s="122"/>
      <c r="V48576" s="122"/>
      <c r="X48576" s="122"/>
      <c r="Z48576" s="122"/>
    </row>
    <row r="48577" spans="16:26" x14ac:dyDescent="0.25">
      <c r="P48577" s="118"/>
      <c r="R48577" s="118"/>
      <c r="T48577" s="118"/>
      <c r="V48577" s="118"/>
      <c r="X48577" s="118"/>
      <c r="Z48577" s="118"/>
    </row>
    <row r="48578" spans="16:26" x14ac:dyDescent="0.25">
      <c r="P48578" s="119"/>
      <c r="R48578" s="119"/>
      <c r="T48578" s="119"/>
      <c r="V48578" s="119"/>
      <c r="X48578" s="119"/>
      <c r="Z48578" s="119"/>
    </row>
    <row r="48579" spans="16:26" x14ac:dyDescent="0.25">
      <c r="P48579" s="119"/>
      <c r="R48579" s="119"/>
      <c r="T48579" s="119"/>
      <c r="V48579" s="119"/>
      <c r="X48579" s="119"/>
      <c r="Z48579" s="119"/>
    </row>
    <row r="48580" spans="16:26" x14ac:dyDescent="0.25">
      <c r="P48580" s="120"/>
      <c r="R48580" s="120"/>
      <c r="T48580" s="120"/>
      <c r="V48580" s="120"/>
      <c r="X48580" s="120"/>
      <c r="Z48580" s="120"/>
    </row>
    <row r="48581" spans="16:26" x14ac:dyDescent="0.25">
      <c r="P48581" s="119"/>
      <c r="R48581" s="119"/>
      <c r="T48581" s="119"/>
      <c r="V48581" s="119"/>
      <c r="X48581" s="119"/>
      <c r="Z48581" s="119"/>
    </row>
    <row r="48582" spans="16:26" x14ac:dyDescent="0.25">
      <c r="P48582" s="119"/>
      <c r="R48582" s="119"/>
      <c r="T48582" s="119"/>
      <c r="V48582" s="119"/>
      <c r="X48582" s="119"/>
      <c r="Z48582" s="119"/>
    </row>
    <row r="48583" spans="16:26" x14ac:dyDescent="0.25">
      <c r="P48583" s="120"/>
      <c r="R48583" s="120"/>
      <c r="T48583" s="120"/>
      <c r="V48583" s="120"/>
      <c r="X48583" s="120"/>
      <c r="Z48583" s="120"/>
    </row>
    <row r="48584" spans="16:26" x14ac:dyDescent="0.25">
      <c r="P48584" s="119"/>
      <c r="R48584" s="119"/>
      <c r="T48584" s="119"/>
      <c r="V48584" s="119"/>
      <c r="X48584" s="119"/>
      <c r="Z48584" s="119"/>
    </row>
    <row r="48585" spans="16:26" x14ac:dyDescent="0.25">
      <c r="P48585" s="120"/>
      <c r="R48585" s="120"/>
      <c r="T48585" s="120"/>
      <c r="V48585" s="120"/>
      <c r="X48585" s="120"/>
      <c r="Z48585" s="120"/>
    </row>
    <row r="48586" spans="16:26" x14ac:dyDescent="0.25">
      <c r="P48586" s="119"/>
      <c r="R48586" s="119"/>
      <c r="T48586" s="119"/>
      <c r="V48586" s="119"/>
      <c r="X48586" s="119"/>
      <c r="Z48586" s="119"/>
    </row>
    <row r="48587" spans="16:26" x14ac:dyDescent="0.25">
      <c r="P48587" s="119"/>
      <c r="R48587" s="119"/>
      <c r="T48587" s="119"/>
      <c r="V48587" s="119"/>
      <c r="X48587" s="119"/>
      <c r="Z48587" s="119"/>
    </row>
    <row r="48588" spans="16:26" x14ac:dyDescent="0.25">
      <c r="P48588" s="119"/>
      <c r="R48588" s="119"/>
      <c r="T48588" s="119"/>
      <c r="V48588" s="119"/>
      <c r="X48588" s="119"/>
      <c r="Z48588" s="119"/>
    </row>
    <row r="48589" spans="16:26" x14ac:dyDescent="0.25">
      <c r="P48589" s="121"/>
      <c r="R48589" s="121"/>
      <c r="T48589" s="121"/>
      <c r="V48589" s="121"/>
      <c r="X48589" s="121"/>
      <c r="Z48589" s="121"/>
    </row>
    <row r="48590" spans="16:26" x14ac:dyDescent="0.25">
      <c r="P48590" s="121"/>
      <c r="R48590" s="121"/>
      <c r="T48590" s="121"/>
      <c r="V48590" s="121"/>
      <c r="X48590" s="121"/>
      <c r="Z48590" s="121"/>
    </row>
    <row r="48591" spans="16:26" x14ac:dyDescent="0.25">
      <c r="P48591" s="121"/>
      <c r="R48591" s="121"/>
      <c r="T48591" s="121"/>
      <c r="V48591" s="121"/>
      <c r="X48591" s="121"/>
      <c r="Z48591" s="121"/>
    </row>
    <row r="48592" spans="16:26" x14ac:dyDescent="0.25">
      <c r="P48592" s="121"/>
      <c r="R48592" s="121"/>
      <c r="T48592" s="121"/>
      <c r="V48592" s="121"/>
      <c r="X48592" s="121"/>
      <c r="Z48592" s="121"/>
    </row>
    <row r="48593" spans="16:26" x14ac:dyDescent="0.25">
      <c r="P48593" s="122"/>
      <c r="R48593" s="122"/>
      <c r="T48593" s="122"/>
      <c r="V48593" s="122"/>
      <c r="X48593" s="122"/>
      <c r="Z48593" s="122"/>
    </row>
    <row r="48594" spans="16:26" x14ac:dyDescent="0.25">
      <c r="P48594" s="118"/>
      <c r="R48594" s="118"/>
      <c r="T48594" s="118"/>
      <c r="V48594" s="118"/>
      <c r="X48594" s="118"/>
      <c r="Z48594" s="118"/>
    </row>
    <row r="48595" spans="16:26" x14ac:dyDescent="0.25">
      <c r="P48595" s="119"/>
      <c r="R48595" s="119"/>
      <c r="T48595" s="119"/>
      <c r="V48595" s="119"/>
      <c r="X48595" s="119"/>
      <c r="Z48595" s="119"/>
    </row>
    <row r="48596" spans="16:26" x14ac:dyDescent="0.25">
      <c r="P48596" s="119"/>
      <c r="R48596" s="119"/>
      <c r="T48596" s="119"/>
      <c r="V48596" s="119"/>
      <c r="X48596" s="119"/>
      <c r="Z48596" s="119"/>
    </row>
    <row r="48597" spans="16:26" x14ac:dyDescent="0.25">
      <c r="P48597" s="120"/>
      <c r="R48597" s="120"/>
      <c r="T48597" s="120"/>
      <c r="V48597" s="120"/>
      <c r="X48597" s="120"/>
      <c r="Z48597" s="120"/>
    </row>
    <row r="48598" spans="16:26" x14ac:dyDescent="0.25">
      <c r="P48598" s="119"/>
      <c r="R48598" s="119"/>
      <c r="T48598" s="119"/>
      <c r="V48598" s="119"/>
      <c r="X48598" s="119"/>
      <c r="Z48598" s="119"/>
    </row>
    <row r="48599" spans="16:26" x14ac:dyDescent="0.25">
      <c r="P48599" s="119"/>
      <c r="R48599" s="119"/>
      <c r="T48599" s="119"/>
      <c r="V48599" s="119"/>
      <c r="X48599" s="119"/>
      <c r="Z48599" s="119"/>
    </row>
    <row r="48600" spans="16:26" x14ac:dyDescent="0.25">
      <c r="P48600" s="120"/>
      <c r="R48600" s="120"/>
      <c r="T48600" s="120"/>
      <c r="V48600" s="120"/>
      <c r="X48600" s="120"/>
      <c r="Z48600" s="120"/>
    </row>
    <row r="48601" spans="16:26" x14ac:dyDescent="0.25">
      <c r="P48601" s="119"/>
      <c r="R48601" s="119"/>
      <c r="T48601" s="119"/>
      <c r="V48601" s="119"/>
      <c r="X48601" s="119"/>
      <c r="Z48601" s="119"/>
    </row>
    <row r="48602" spans="16:26" x14ac:dyDescent="0.25">
      <c r="P48602" s="120"/>
      <c r="R48602" s="120"/>
      <c r="T48602" s="120"/>
      <c r="V48602" s="120"/>
      <c r="X48602" s="120"/>
      <c r="Z48602" s="120"/>
    </row>
    <row r="48603" spans="16:26" x14ac:dyDescent="0.25">
      <c r="P48603" s="119"/>
      <c r="R48603" s="119"/>
      <c r="T48603" s="119"/>
      <c r="V48603" s="119"/>
      <c r="X48603" s="119"/>
      <c r="Z48603" s="119"/>
    </row>
    <row r="48604" spans="16:26" x14ac:dyDescent="0.25">
      <c r="P48604" s="119"/>
      <c r="R48604" s="119"/>
      <c r="T48604" s="119"/>
      <c r="V48604" s="119"/>
      <c r="X48604" s="119"/>
      <c r="Z48604" s="119"/>
    </row>
    <row r="48605" spans="16:26" x14ac:dyDescent="0.25">
      <c r="P48605" s="119"/>
      <c r="R48605" s="119"/>
      <c r="T48605" s="119"/>
      <c r="V48605" s="119"/>
      <c r="X48605" s="119"/>
      <c r="Z48605" s="119"/>
    </row>
    <row r="48606" spans="16:26" x14ac:dyDescent="0.25">
      <c r="P48606" s="121"/>
      <c r="R48606" s="121"/>
      <c r="T48606" s="121"/>
      <c r="V48606" s="121"/>
      <c r="X48606" s="121"/>
      <c r="Z48606" s="121"/>
    </row>
    <row r="48607" spans="16:26" x14ac:dyDescent="0.25">
      <c r="P48607" s="121"/>
      <c r="R48607" s="121"/>
      <c r="T48607" s="121"/>
      <c r="V48607" s="121"/>
      <c r="X48607" s="121"/>
      <c r="Z48607" s="121"/>
    </row>
    <row r="48608" spans="16:26" x14ac:dyDescent="0.25">
      <c r="P48608" s="121"/>
      <c r="R48608" s="121"/>
      <c r="T48608" s="121"/>
      <c r="V48608" s="121"/>
      <c r="X48608" s="121"/>
      <c r="Z48608" s="121"/>
    </row>
    <row r="48609" spans="16:26" x14ac:dyDescent="0.25">
      <c r="P48609" s="121"/>
      <c r="R48609" s="121"/>
      <c r="T48609" s="121"/>
      <c r="V48609" s="121"/>
      <c r="X48609" s="121"/>
      <c r="Z48609" s="121"/>
    </row>
    <row r="48610" spans="16:26" x14ac:dyDescent="0.25">
      <c r="P48610" s="122"/>
      <c r="R48610" s="122"/>
      <c r="T48610" s="122"/>
      <c r="V48610" s="122"/>
      <c r="X48610" s="122"/>
      <c r="Z48610" s="122"/>
    </row>
    <row r="48611" spans="16:26" x14ac:dyDescent="0.25">
      <c r="P48611" s="118"/>
      <c r="R48611" s="118"/>
      <c r="T48611" s="118"/>
      <c r="V48611" s="118"/>
      <c r="X48611" s="118"/>
      <c r="Z48611" s="118"/>
    </row>
    <row r="48612" spans="16:26" x14ac:dyDescent="0.25">
      <c r="P48612" s="119"/>
      <c r="R48612" s="119"/>
      <c r="T48612" s="119"/>
      <c r="V48612" s="119"/>
      <c r="X48612" s="119"/>
      <c r="Z48612" s="119"/>
    </row>
    <row r="48613" spans="16:26" x14ac:dyDescent="0.25">
      <c r="P48613" s="119"/>
      <c r="R48613" s="119"/>
      <c r="T48613" s="119"/>
      <c r="V48613" s="119"/>
      <c r="X48613" s="119"/>
      <c r="Z48613" s="119"/>
    </row>
    <row r="48614" spans="16:26" x14ac:dyDescent="0.25">
      <c r="P48614" s="120"/>
      <c r="R48614" s="120"/>
      <c r="T48614" s="120"/>
      <c r="V48614" s="120"/>
      <c r="X48614" s="120"/>
      <c r="Z48614" s="120"/>
    </row>
    <row r="48615" spans="16:26" x14ac:dyDescent="0.25">
      <c r="P48615" s="119"/>
      <c r="R48615" s="119"/>
      <c r="T48615" s="119"/>
      <c r="V48615" s="119"/>
      <c r="X48615" s="119"/>
      <c r="Z48615" s="119"/>
    </row>
    <row r="48616" spans="16:26" x14ac:dyDescent="0.25">
      <c r="P48616" s="119"/>
      <c r="R48616" s="119"/>
      <c r="T48616" s="119"/>
      <c r="V48616" s="119"/>
      <c r="X48616" s="119"/>
      <c r="Z48616" s="119"/>
    </row>
    <row r="48617" spans="16:26" x14ac:dyDescent="0.25">
      <c r="P48617" s="120"/>
      <c r="R48617" s="120"/>
      <c r="T48617" s="120"/>
      <c r="V48617" s="120"/>
      <c r="X48617" s="120"/>
      <c r="Z48617" s="120"/>
    </row>
    <row r="48618" spans="16:26" x14ac:dyDescent="0.25">
      <c r="P48618" s="119"/>
      <c r="R48618" s="119"/>
      <c r="T48618" s="119"/>
      <c r="V48618" s="119"/>
      <c r="X48618" s="119"/>
      <c r="Z48618" s="119"/>
    </row>
    <row r="48619" spans="16:26" x14ac:dyDescent="0.25">
      <c r="P48619" s="120"/>
      <c r="R48619" s="120"/>
      <c r="T48619" s="120"/>
      <c r="V48619" s="120"/>
      <c r="X48619" s="120"/>
      <c r="Z48619" s="120"/>
    </row>
    <row r="48620" spans="16:26" x14ac:dyDescent="0.25">
      <c r="P48620" s="119"/>
      <c r="R48620" s="119"/>
      <c r="T48620" s="119"/>
      <c r="V48620" s="119"/>
      <c r="X48620" s="119"/>
      <c r="Z48620" s="119"/>
    </row>
    <row r="48621" spans="16:26" x14ac:dyDescent="0.25">
      <c r="P48621" s="119"/>
      <c r="R48621" s="119"/>
      <c r="T48621" s="119"/>
      <c r="V48621" s="119"/>
      <c r="X48621" s="119"/>
      <c r="Z48621" s="119"/>
    </row>
    <row r="48622" spans="16:26" x14ac:dyDescent="0.25">
      <c r="P48622" s="119"/>
      <c r="R48622" s="119"/>
      <c r="T48622" s="119"/>
      <c r="V48622" s="119"/>
      <c r="X48622" s="119"/>
      <c r="Z48622" s="119"/>
    </row>
    <row r="48623" spans="16:26" x14ac:dyDescent="0.25">
      <c r="P48623" s="121"/>
      <c r="R48623" s="121"/>
      <c r="T48623" s="121"/>
      <c r="V48623" s="121"/>
      <c r="X48623" s="121"/>
      <c r="Z48623" s="121"/>
    </row>
    <row r="48624" spans="16:26" x14ac:dyDescent="0.25">
      <c r="P48624" s="121"/>
      <c r="R48624" s="121"/>
      <c r="T48624" s="121"/>
      <c r="V48624" s="121"/>
      <c r="X48624" s="121"/>
      <c r="Z48624" s="121"/>
    </row>
    <row r="48625" spans="16:26" x14ac:dyDescent="0.25">
      <c r="P48625" s="121"/>
      <c r="R48625" s="121"/>
      <c r="T48625" s="121"/>
      <c r="V48625" s="121"/>
      <c r="X48625" s="121"/>
      <c r="Z48625" s="121"/>
    </row>
    <row r="48626" spans="16:26" x14ac:dyDescent="0.25">
      <c r="P48626" s="121"/>
      <c r="R48626" s="121"/>
      <c r="T48626" s="121"/>
      <c r="V48626" s="121"/>
      <c r="X48626" s="121"/>
      <c r="Z48626" s="121"/>
    </row>
    <row r="48627" spans="16:26" x14ac:dyDescent="0.25">
      <c r="P48627" s="122"/>
      <c r="R48627" s="122"/>
      <c r="T48627" s="122"/>
      <c r="V48627" s="122"/>
      <c r="X48627" s="122"/>
      <c r="Z48627" s="122"/>
    </row>
    <row r="48628" spans="16:26" x14ac:dyDescent="0.25">
      <c r="P48628" s="118"/>
      <c r="R48628" s="118"/>
      <c r="T48628" s="118"/>
      <c r="V48628" s="118"/>
      <c r="X48628" s="118"/>
      <c r="Z48628" s="118"/>
    </row>
    <row r="48629" spans="16:26" x14ac:dyDescent="0.25">
      <c r="P48629" s="119"/>
      <c r="R48629" s="119"/>
      <c r="T48629" s="119"/>
      <c r="V48629" s="119"/>
      <c r="X48629" s="119"/>
      <c r="Z48629" s="119"/>
    </row>
    <row r="48630" spans="16:26" x14ac:dyDescent="0.25">
      <c r="P48630" s="119"/>
      <c r="R48630" s="119"/>
      <c r="T48630" s="119"/>
      <c r="V48630" s="119"/>
      <c r="X48630" s="119"/>
      <c r="Z48630" s="119"/>
    </row>
    <row r="48631" spans="16:26" x14ac:dyDescent="0.25">
      <c r="P48631" s="120"/>
      <c r="R48631" s="120"/>
      <c r="T48631" s="120"/>
      <c r="V48631" s="120"/>
      <c r="X48631" s="120"/>
      <c r="Z48631" s="120"/>
    </row>
    <row r="48632" spans="16:26" x14ac:dyDescent="0.25">
      <c r="P48632" s="119"/>
      <c r="R48632" s="119"/>
      <c r="T48632" s="119"/>
      <c r="V48632" s="119"/>
      <c r="X48632" s="119"/>
      <c r="Z48632" s="119"/>
    </row>
    <row r="48633" spans="16:26" x14ac:dyDescent="0.25">
      <c r="P48633" s="119"/>
      <c r="R48633" s="119"/>
      <c r="T48633" s="119"/>
      <c r="V48633" s="119"/>
      <c r="X48633" s="119"/>
      <c r="Z48633" s="119"/>
    </row>
    <row r="48634" spans="16:26" x14ac:dyDescent="0.25">
      <c r="P48634" s="120"/>
      <c r="R48634" s="120"/>
      <c r="T48634" s="120"/>
      <c r="V48634" s="120"/>
      <c r="X48634" s="120"/>
      <c r="Z48634" s="120"/>
    </row>
    <row r="48635" spans="16:26" x14ac:dyDescent="0.25">
      <c r="P48635" s="119"/>
      <c r="R48635" s="119"/>
      <c r="T48635" s="119"/>
      <c r="V48635" s="119"/>
      <c r="X48635" s="119"/>
      <c r="Z48635" s="119"/>
    </row>
    <row r="48636" spans="16:26" x14ac:dyDescent="0.25">
      <c r="P48636" s="120"/>
      <c r="R48636" s="120"/>
      <c r="T48636" s="120"/>
      <c r="V48636" s="120"/>
      <c r="X48636" s="120"/>
      <c r="Z48636" s="120"/>
    </row>
    <row r="48637" spans="16:26" x14ac:dyDescent="0.25">
      <c r="P48637" s="119"/>
      <c r="R48637" s="119"/>
      <c r="T48637" s="119"/>
      <c r="V48637" s="119"/>
      <c r="X48637" s="119"/>
      <c r="Z48637" s="119"/>
    </row>
    <row r="48638" spans="16:26" x14ac:dyDescent="0.25">
      <c r="P48638" s="119"/>
      <c r="R48638" s="119"/>
      <c r="T48638" s="119"/>
      <c r="V48638" s="119"/>
      <c r="X48638" s="119"/>
      <c r="Z48638" s="119"/>
    </row>
    <row r="48639" spans="16:26" x14ac:dyDescent="0.25">
      <c r="P48639" s="119"/>
      <c r="R48639" s="119"/>
      <c r="T48639" s="119"/>
      <c r="V48639" s="119"/>
      <c r="X48639" s="119"/>
      <c r="Z48639" s="119"/>
    </row>
    <row r="48640" spans="16:26" x14ac:dyDescent="0.25">
      <c r="P48640" s="121"/>
      <c r="R48640" s="121"/>
      <c r="T48640" s="121"/>
      <c r="V48640" s="121"/>
      <c r="X48640" s="121"/>
      <c r="Z48640" s="121"/>
    </row>
    <row r="48641" spans="16:26" x14ac:dyDescent="0.25">
      <c r="P48641" s="121"/>
      <c r="R48641" s="121"/>
      <c r="T48641" s="121"/>
      <c r="V48641" s="121"/>
      <c r="X48641" s="121"/>
      <c r="Z48641" s="121"/>
    </row>
    <row r="48642" spans="16:26" x14ac:dyDescent="0.25">
      <c r="P48642" s="121"/>
      <c r="R48642" s="121"/>
      <c r="T48642" s="121"/>
      <c r="V48642" s="121"/>
      <c r="X48642" s="121"/>
      <c r="Z48642" s="121"/>
    </row>
    <row r="48643" spans="16:26" x14ac:dyDescent="0.25">
      <c r="P48643" s="121"/>
      <c r="R48643" s="121"/>
      <c r="T48643" s="121"/>
      <c r="V48643" s="121"/>
      <c r="X48643" s="121"/>
      <c r="Z48643" s="121"/>
    </row>
    <row r="48644" spans="16:26" x14ac:dyDescent="0.25">
      <c r="P48644" s="122"/>
      <c r="R48644" s="122"/>
      <c r="T48644" s="122"/>
      <c r="V48644" s="122"/>
      <c r="X48644" s="122"/>
      <c r="Z48644" s="122"/>
    </row>
    <row r="48645" spans="16:26" x14ac:dyDescent="0.25">
      <c r="P48645" s="118"/>
      <c r="R48645" s="118"/>
      <c r="T48645" s="118"/>
      <c r="V48645" s="118"/>
      <c r="X48645" s="118"/>
      <c r="Z48645" s="118"/>
    </row>
    <row r="48646" spans="16:26" x14ac:dyDescent="0.25">
      <c r="P48646" s="119"/>
      <c r="R48646" s="119"/>
      <c r="T48646" s="119"/>
      <c r="V48646" s="119"/>
      <c r="X48646" s="119"/>
      <c r="Z48646" s="119"/>
    </row>
    <row r="48647" spans="16:26" x14ac:dyDescent="0.25">
      <c r="P48647" s="119"/>
      <c r="R48647" s="119"/>
      <c r="T48647" s="119"/>
      <c r="V48647" s="119"/>
      <c r="X48647" s="119"/>
      <c r="Z48647" s="119"/>
    </row>
    <row r="48648" spans="16:26" x14ac:dyDescent="0.25">
      <c r="P48648" s="120"/>
      <c r="R48648" s="120"/>
      <c r="T48648" s="120"/>
      <c r="V48648" s="120"/>
      <c r="X48648" s="120"/>
      <c r="Z48648" s="120"/>
    </row>
    <row r="48649" spans="16:26" x14ac:dyDescent="0.25">
      <c r="P48649" s="119"/>
      <c r="R48649" s="119"/>
      <c r="T48649" s="119"/>
      <c r="V48649" s="119"/>
      <c r="X48649" s="119"/>
      <c r="Z48649" s="119"/>
    </row>
    <row r="48650" spans="16:26" x14ac:dyDescent="0.25">
      <c r="P48650" s="119"/>
      <c r="R48650" s="119"/>
      <c r="T48650" s="119"/>
      <c r="V48650" s="119"/>
      <c r="X48650" s="119"/>
      <c r="Z48650" s="119"/>
    </row>
    <row r="48651" spans="16:26" x14ac:dyDescent="0.25">
      <c r="P48651" s="120"/>
      <c r="R48651" s="120"/>
      <c r="T48651" s="120"/>
      <c r="V48651" s="120"/>
      <c r="X48651" s="120"/>
      <c r="Z48651" s="120"/>
    </row>
    <row r="48652" spans="16:26" x14ac:dyDescent="0.25">
      <c r="P48652" s="119"/>
      <c r="R48652" s="119"/>
      <c r="T48652" s="119"/>
      <c r="V48652" s="119"/>
      <c r="X48652" s="119"/>
      <c r="Z48652" s="119"/>
    </row>
    <row r="48653" spans="16:26" x14ac:dyDescent="0.25">
      <c r="P48653" s="120"/>
      <c r="R48653" s="120"/>
      <c r="T48653" s="120"/>
      <c r="V48653" s="120"/>
      <c r="X48653" s="120"/>
      <c r="Z48653" s="120"/>
    </row>
    <row r="48654" spans="16:26" x14ac:dyDescent="0.25">
      <c r="P48654" s="119"/>
      <c r="R48654" s="119"/>
      <c r="T48654" s="119"/>
      <c r="V48654" s="119"/>
      <c r="X48654" s="119"/>
      <c r="Z48654" s="119"/>
    </row>
    <row r="48655" spans="16:26" x14ac:dyDescent="0.25">
      <c r="P48655" s="119"/>
      <c r="R48655" s="119"/>
      <c r="T48655" s="119"/>
      <c r="V48655" s="119"/>
      <c r="X48655" s="119"/>
      <c r="Z48655" s="119"/>
    </row>
    <row r="48656" spans="16:26" x14ac:dyDescent="0.25">
      <c r="P48656" s="119"/>
      <c r="R48656" s="119"/>
      <c r="T48656" s="119"/>
      <c r="V48656" s="119"/>
      <c r="X48656" s="119"/>
      <c r="Z48656" s="119"/>
    </row>
    <row r="48657" spans="16:26" x14ac:dyDescent="0.25">
      <c r="P48657" s="121"/>
      <c r="R48657" s="121"/>
      <c r="T48657" s="121"/>
      <c r="V48657" s="121"/>
      <c r="X48657" s="121"/>
      <c r="Z48657" s="121"/>
    </row>
    <row r="48658" spans="16:26" x14ac:dyDescent="0.25">
      <c r="P48658" s="121"/>
      <c r="R48658" s="121"/>
      <c r="T48658" s="121"/>
      <c r="V48658" s="121"/>
      <c r="X48658" s="121"/>
      <c r="Z48658" s="121"/>
    </row>
    <row r="48659" spans="16:26" x14ac:dyDescent="0.25">
      <c r="P48659" s="121"/>
      <c r="R48659" s="121"/>
      <c r="T48659" s="121"/>
      <c r="V48659" s="121"/>
      <c r="X48659" s="121"/>
      <c r="Z48659" s="121"/>
    </row>
    <row r="48660" spans="16:26" x14ac:dyDescent="0.25">
      <c r="P48660" s="121"/>
      <c r="R48660" s="121"/>
      <c r="T48660" s="121"/>
      <c r="V48660" s="121"/>
      <c r="X48660" s="121"/>
      <c r="Z48660" s="121"/>
    </row>
    <row r="48661" spans="16:26" x14ac:dyDescent="0.25">
      <c r="P48661" s="122"/>
      <c r="R48661" s="122"/>
      <c r="T48661" s="122"/>
      <c r="V48661" s="122"/>
      <c r="X48661" s="122"/>
      <c r="Z48661" s="122"/>
    </row>
    <row r="48662" spans="16:26" x14ac:dyDescent="0.25">
      <c r="P48662" s="118"/>
      <c r="R48662" s="118"/>
      <c r="T48662" s="118"/>
      <c r="V48662" s="118"/>
      <c r="X48662" s="118"/>
      <c r="Z48662" s="118"/>
    </row>
    <row r="48663" spans="16:26" x14ac:dyDescent="0.25">
      <c r="P48663" s="119"/>
      <c r="R48663" s="119"/>
      <c r="T48663" s="119"/>
      <c r="V48663" s="119"/>
      <c r="X48663" s="119"/>
      <c r="Z48663" s="119"/>
    </row>
    <row r="48664" spans="16:26" x14ac:dyDescent="0.25">
      <c r="P48664" s="119"/>
      <c r="R48664" s="119"/>
      <c r="T48664" s="119"/>
      <c r="V48664" s="119"/>
      <c r="X48664" s="119"/>
      <c r="Z48664" s="119"/>
    </row>
    <row r="48665" spans="16:26" x14ac:dyDescent="0.25">
      <c r="P48665" s="120"/>
      <c r="R48665" s="120"/>
      <c r="T48665" s="120"/>
      <c r="V48665" s="120"/>
      <c r="X48665" s="120"/>
      <c r="Z48665" s="120"/>
    </row>
    <row r="48666" spans="16:26" x14ac:dyDescent="0.25">
      <c r="P48666" s="119"/>
      <c r="R48666" s="119"/>
      <c r="T48666" s="119"/>
      <c r="V48666" s="119"/>
      <c r="X48666" s="119"/>
      <c r="Z48666" s="119"/>
    </row>
    <row r="48667" spans="16:26" x14ac:dyDescent="0.25">
      <c r="P48667" s="119"/>
      <c r="R48667" s="119"/>
      <c r="T48667" s="119"/>
      <c r="V48667" s="119"/>
      <c r="X48667" s="119"/>
      <c r="Z48667" s="119"/>
    </row>
    <row r="48668" spans="16:26" x14ac:dyDescent="0.25">
      <c r="P48668" s="120"/>
      <c r="R48668" s="120"/>
      <c r="T48668" s="120"/>
      <c r="V48668" s="120"/>
      <c r="X48668" s="120"/>
      <c r="Z48668" s="120"/>
    </row>
    <row r="48669" spans="16:26" x14ac:dyDescent="0.25">
      <c r="P48669" s="119"/>
      <c r="R48669" s="119"/>
      <c r="T48669" s="119"/>
      <c r="V48669" s="119"/>
      <c r="X48669" s="119"/>
      <c r="Z48669" s="119"/>
    </row>
    <row r="48670" spans="16:26" x14ac:dyDescent="0.25">
      <c r="P48670" s="120"/>
      <c r="R48670" s="120"/>
      <c r="T48670" s="120"/>
      <c r="V48670" s="120"/>
      <c r="X48670" s="120"/>
      <c r="Z48670" s="120"/>
    </row>
    <row r="48671" spans="16:26" x14ac:dyDescent="0.25">
      <c r="P48671" s="119"/>
      <c r="R48671" s="119"/>
      <c r="T48671" s="119"/>
      <c r="V48671" s="119"/>
      <c r="X48671" s="119"/>
      <c r="Z48671" s="119"/>
    </row>
    <row r="48672" spans="16:26" x14ac:dyDescent="0.25">
      <c r="P48672" s="119"/>
      <c r="R48672" s="119"/>
      <c r="T48672" s="119"/>
      <c r="V48672" s="119"/>
      <c r="X48672" s="119"/>
      <c r="Z48672" s="119"/>
    </row>
    <row r="48673" spans="16:26" x14ac:dyDescent="0.25">
      <c r="P48673" s="119"/>
      <c r="R48673" s="119"/>
      <c r="T48673" s="119"/>
      <c r="V48673" s="119"/>
      <c r="X48673" s="119"/>
      <c r="Z48673" s="119"/>
    </row>
    <row r="48674" spans="16:26" x14ac:dyDescent="0.25">
      <c r="P48674" s="121"/>
      <c r="R48674" s="121"/>
      <c r="T48674" s="121"/>
      <c r="V48674" s="121"/>
      <c r="X48674" s="121"/>
      <c r="Z48674" s="121"/>
    </row>
    <row r="48675" spans="16:26" x14ac:dyDescent="0.25">
      <c r="P48675" s="121"/>
      <c r="R48675" s="121"/>
      <c r="T48675" s="121"/>
      <c r="V48675" s="121"/>
      <c r="X48675" s="121"/>
      <c r="Z48675" s="121"/>
    </row>
    <row r="48676" spans="16:26" x14ac:dyDescent="0.25">
      <c r="P48676" s="121"/>
      <c r="R48676" s="121"/>
      <c r="T48676" s="121"/>
      <c r="V48676" s="121"/>
      <c r="X48676" s="121"/>
      <c r="Z48676" s="121"/>
    </row>
    <row r="48677" spans="16:26" x14ac:dyDescent="0.25">
      <c r="P48677" s="121"/>
      <c r="R48677" s="121"/>
      <c r="T48677" s="121"/>
      <c r="V48677" s="121"/>
      <c r="X48677" s="121"/>
      <c r="Z48677" s="121"/>
    </row>
    <row r="48678" spans="16:26" x14ac:dyDescent="0.25">
      <c r="P48678" s="122"/>
      <c r="R48678" s="122"/>
      <c r="T48678" s="122"/>
      <c r="V48678" s="122"/>
      <c r="X48678" s="122"/>
      <c r="Z48678" s="122"/>
    </row>
    <row r="48679" spans="16:26" x14ac:dyDescent="0.25">
      <c r="P48679" s="118"/>
      <c r="R48679" s="118"/>
      <c r="T48679" s="118"/>
      <c r="V48679" s="118"/>
      <c r="X48679" s="118"/>
      <c r="Z48679" s="118"/>
    </row>
    <row r="48680" spans="16:26" x14ac:dyDescent="0.25">
      <c r="P48680" s="119"/>
      <c r="R48680" s="119"/>
      <c r="T48680" s="119"/>
      <c r="V48680" s="119"/>
      <c r="X48680" s="119"/>
      <c r="Z48680" s="119"/>
    </row>
    <row r="48681" spans="16:26" x14ac:dyDescent="0.25">
      <c r="P48681" s="119"/>
      <c r="R48681" s="119"/>
      <c r="T48681" s="119"/>
      <c r="V48681" s="119"/>
      <c r="X48681" s="119"/>
      <c r="Z48681" s="119"/>
    </row>
    <row r="48682" spans="16:26" x14ac:dyDescent="0.25">
      <c r="P48682" s="120"/>
      <c r="R48682" s="120"/>
      <c r="T48682" s="120"/>
      <c r="V48682" s="120"/>
      <c r="X48682" s="120"/>
      <c r="Z48682" s="120"/>
    </row>
    <row r="48683" spans="16:26" x14ac:dyDescent="0.25">
      <c r="P48683" s="119"/>
      <c r="R48683" s="119"/>
      <c r="T48683" s="119"/>
      <c r="V48683" s="119"/>
      <c r="X48683" s="119"/>
      <c r="Z48683" s="119"/>
    </row>
    <row r="48684" spans="16:26" x14ac:dyDescent="0.25">
      <c r="P48684" s="119"/>
      <c r="R48684" s="119"/>
      <c r="T48684" s="119"/>
      <c r="V48684" s="119"/>
      <c r="X48684" s="119"/>
      <c r="Z48684" s="119"/>
    </row>
    <row r="48685" spans="16:26" x14ac:dyDescent="0.25">
      <c r="P48685" s="120"/>
      <c r="R48685" s="120"/>
      <c r="T48685" s="120"/>
      <c r="V48685" s="120"/>
      <c r="X48685" s="120"/>
      <c r="Z48685" s="120"/>
    </row>
    <row r="48686" spans="16:26" x14ac:dyDescent="0.25">
      <c r="P48686" s="119"/>
      <c r="R48686" s="119"/>
      <c r="T48686" s="119"/>
      <c r="V48686" s="119"/>
      <c r="X48686" s="119"/>
      <c r="Z48686" s="119"/>
    </row>
    <row r="48687" spans="16:26" x14ac:dyDescent="0.25">
      <c r="P48687" s="120"/>
      <c r="R48687" s="120"/>
      <c r="T48687" s="120"/>
      <c r="V48687" s="120"/>
      <c r="X48687" s="120"/>
      <c r="Z48687" s="120"/>
    </row>
    <row r="48688" spans="16:26" x14ac:dyDescent="0.25">
      <c r="P48688" s="119"/>
      <c r="R48688" s="119"/>
      <c r="T48688" s="119"/>
      <c r="V48688" s="119"/>
      <c r="X48688" s="119"/>
      <c r="Z48688" s="119"/>
    </row>
    <row r="48689" spans="16:26" x14ac:dyDescent="0.25">
      <c r="P48689" s="119"/>
      <c r="R48689" s="119"/>
      <c r="T48689" s="119"/>
      <c r="V48689" s="119"/>
      <c r="X48689" s="119"/>
      <c r="Z48689" s="119"/>
    </row>
    <row r="48690" spans="16:26" x14ac:dyDescent="0.25">
      <c r="P48690" s="119"/>
      <c r="R48690" s="119"/>
      <c r="T48690" s="119"/>
      <c r="V48690" s="119"/>
      <c r="X48690" s="119"/>
      <c r="Z48690" s="119"/>
    </row>
    <row r="48691" spans="16:26" x14ac:dyDescent="0.25">
      <c r="P48691" s="121"/>
      <c r="R48691" s="121"/>
      <c r="T48691" s="121"/>
      <c r="V48691" s="121"/>
      <c r="X48691" s="121"/>
      <c r="Z48691" s="121"/>
    </row>
    <row r="48692" spans="16:26" x14ac:dyDescent="0.25">
      <c r="P48692" s="121"/>
      <c r="R48692" s="121"/>
      <c r="T48692" s="121"/>
      <c r="V48692" s="121"/>
      <c r="X48692" s="121"/>
      <c r="Z48692" s="121"/>
    </row>
    <row r="48693" spans="16:26" x14ac:dyDescent="0.25">
      <c r="P48693" s="121"/>
      <c r="R48693" s="121"/>
      <c r="T48693" s="121"/>
      <c r="V48693" s="121"/>
      <c r="X48693" s="121"/>
      <c r="Z48693" s="121"/>
    </row>
    <row r="48694" spans="16:26" x14ac:dyDescent="0.25">
      <c r="P48694" s="121"/>
      <c r="R48694" s="121"/>
      <c r="T48694" s="121"/>
      <c r="V48694" s="121"/>
      <c r="X48694" s="121"/>
      <c r="Z48694" s="121"/>
    </row>
    <row r="48695" spans="16:26" x14ac:dyDescent="0.25">
      <c r="P48695" s="122"/>
      <c r="R48695" s="122"/>
      <c r="T48695" s="122"/>
      <c r="V48695" s="122"/>
      <c r="X48695" s="122"/>
      <c r="Z48695" s="122"/>
    </row>
    <row r="48696" spans="16:26" x14ac:dyDescent="0.25">
      <c r="P48696" s="118"/>
      <c r="R48696" s="118"/>
      <c r="T48696" s="118"/>
      <c r="V48696" s="118"/>
      <c r="X48696" s="118"/>
      <c r="Z48696" s="118"/>
    </row>
    <row r="48697" spans="16:26" x14ac:dyDescent="0.25">
      <c r="P48697" s="119"/>
      <c r="R48697" s="119"/>
      <c r="T48697" s="119"/>
      <c r="V48697" s="119"/>
      <c r="X48697" s="119"/>
      <c r="Z48697" s="119"/>
    </row>
    <row r="48698" spans="16:26" x14ac:dyDescent="0.25">
      <c r="P48698" s="119"/>
      <c r="R48698" s="119"/>
      <c r="T48698" s="119"/>
      <c r="V48698" s="119"/>
      <c r="X48698" s="119"/>
      <c r="Z48698" s="119"/>
    </row>
    <row r="48699" spans="16:26" x14ac:dyDescent="0.25">
      <c r="P48699" s="120"/>
      <c r="R48699" s="120"/>
      <c r="T48699" s="120"/>
      <c r="V48699" s="120"/>
      <c r="X48699" s="120"/>
      <c r="Z48699" s="120"/>
    </row>
    <row r="48700" spans="16:26" x14ac:dyDescent="0.25">
      <c r="P48700" s="119"/>
      <c r="R48700" s="119"/>
      <c r="T48700" s="119"/>
      <c r="V48700" s="119"/>
      <c r="X48700" s="119"/>
      <c r="Z48700" s="119"/>
    </row>
    <row r="48701" spans="16:26" x14ac:dyDescent="0.25">
      <c r="P48701" s="119"/>
      <c r="R48701" s="119"/>
      <c r="T48701" s="119"/>
      <c r="V48701" s="119"/>
      <c r="X48701" s="119"/>
      <c r="Z48701" s="119"/>
    </row>
    <row r="48702" spans="16:26" x14ac:dyDescent="0.25">
      <c r="P48702" s="120"/>
      <c r="R48702" s="120"/>
      <c r="T48702" s="120"/>
      <c r="V48702" s="120"/>
      <c r="X48702" s="120"/>
      <c r="Z48702" s="120"/>
    </row>
    <row r="48703" spans="16:26" x14ac:dyDescent="0.25">
      <c r="P48703" s="119"/>
      <c r="R48703" s="119"/>
      <c r="T48703" s="119"/>
      <c r="V48703" s="119"/>
      <c r="X48703" s="119"/>
      <c r="Z48703" s="119"/>
    </row>
    <row r="48704" spans="16:26" x14ac:dyDescent="0.25">
      <c r="P48704" s="120"/>
      <c r="R48704" s="120"/>
      <c r="T48704" s="120"/>
      <c r="V48704" s="120"/>
      <c r="X48704" s="120"/>
      <c r="Z48704" s="120"/>
    </row>
    <row r="48705" spans="16:26" x14ac:dyDescent="0.25">
      <c r="P48705" s="119"/>
      <c r="R48705" s="119"/>
      <c r="T48705" s="119"/>
      <c r="V48705" s="119"/>
      <c r="X48705" s="119"/>
      <c r="Z48705" s="119"/>
    </row>
    <row r="48706" spans="16:26" x14ac:dyDescent="0.25">
      <c r="P48706" s="119"/>
      <c r="R48706" s="119"/>
      <c r="T48706" s="119"/>
      <c r="V48706" s="119"/>
      <c r="X48706" s="119"/>
      <c r="Z48706" s="119"/>
    </row>
    <row r="48707" spans="16:26" x14ac:dyDescent="0.25">
      <c r="P48707" s="119"/>
      <c r="R48707" s="119"/>
      <c r="T48707" s="119"/>
      <c r="V48707" s="119"/>
      <c r="X48707" s="119"/>
      <c r="Z48707" s="119"/>
    </row>
    <row r="48708" spans="16:26" x14ac:dyDescent="0.25">
      <c r="P48708" s="121"/>
      <c r="R48708" s="121"/>
      <c r="T48708" s="121"/>
      <c r="V48708" s="121"/>
      <c r="X48708" s="121"/>
      <c r="Z48708" s="121"/>
    </row>
    <row r="48709" spans="16:26" x14ac:dyDescent="0.25">
      <c r="P48709" s="121"/>
      <c r="R48709" s="121"/>
      <c r="T48709" s="121"/>
      <c r="V48709" s="121"/>
      <c r="X48709" s="121"/>
      <c r="Z48709" s="121"/>
    </row>
    <row r="48710" spans="16:26" x14ac:dyDescent="0.25">
      <c r="P48710" s="121"/>
      <c r="R48710" s="121"/>
      <c r="T48710" s="121"/>
      <c r="V48710" s="121"/>
      <c r="X48710" s="121"/>
      <c r="Z48710" s="121"/>
    </row>
    <row r="48711" spans="16:26" x14ac:dyDescent="0.25">
      <c r="P48711" s="121"/>
      <c r="R48711" s="121"/>
      <c r="T48711" s="121"/>
      <c r="V48711" s="121"/>
      <c r="X48711" s="121"/>
      <c r="Z48711" s="121"/>
    </row>
    <row r="48712" spans="16:26" x14ac:dyDescent="0.25">
      <c r="P48712" s="122"/>
      <c r="R48712" s="122"/>
      <c r="T48712" s="122"/>
      <c r="V48712" s="122"/>
      <c r="X48712" s="122"/>
      <c r="Z48712" s="122"/>
    </row>
    <row r="48713" spans="16:26" x14ac:dyDescent="0.25">
      <c r="P48713" s="118"/>
      <c r="R48713" s="118"/>
      <c r="T48713" s="118"/>
      <c r="V48713" s="118"/>
      <c r="X48713" s="118"/>
      <c r="Z48713" s="118"/>
    </row>
    <row r="48714" spans="16:26" x14ac:dyDescent="0.25">
      <c r="P48714" s="119"/>
      <c r="R48714" s="119"/>
      <c r="T48714" s="119"/>
      <c r="V48714" s="119"/>
      <c r="X48714" s="119"/>
      <c r="Z48714" s="119"/>
    </row>
    <row r="48715" spans="16:26" x14ac:dyDescent="0.25">
      <c r="P48715" s="119"/>
      <c r="R48715" s="119"/>
      <c r="T48715" s="119"/>
      <c r="V48715" s="119"/>
      <c r="X48715" s="119"/>
      <c r="Z48715" s="119"/>
    </row>
    <row r="48716" spans="16:26" x14ac:dyDescent="0.25">
      <c r="P48716" s="120"/>
      <c r="R48716" s="120"/>
      <c r="T48716" s="120"/>
      <c r="V48716" s="120"/>
      <c r="X48716" s="120"/>
      <c r="Z48716" s="120"/>
    </row>
    <row r="48717" spans="16:26" x14ac:dyDescent="0.25">
      <c r="P48717" s="119"/>
      <c r="R48717" s="119"/>
      <c r="T48717" s="119"/>
      <c r="V48717" s="119"/>
      <c r="X48717" s="119"/>
      <c r="Z48717" s="119"/>
    </row>
    <row r="48718" spans="16:26" x14ac:dyDescent="0.25">
      <c r="P48718" s="119"/>
      <c r="R48718" s="119"/>
      <c r="T48718" s="119"/>
      <c r="V48718" s="119"/>
      <c r="X48718" s="119"/>
      <c r="Z48718" s="119"/>
    </row>
    <row r="48719" spans="16:26" x14ac:dyDescent="0.25">
      <c r="P48719" s="120"/>
      <c r="R48719" s="120"/>
      <c r="T48719" s="120"/>
      <c r="V48719" s="120"/>
      <c r="X48719" s="120"/>
      <c r="Z48719" s="120"/>
    </row>
    <row r="48720" spans="16:26" x14ac:dyDescent="0.25">
      <c r="P48720" s="119"/>
      <c r="R48720" s="119"/>
      <c r="T48720" s="119"/>
      <c r="V48720" s="119"/>
      <c r="X48720" s="119"/>
      <c r="Z48720" s="119"/>
    </row>
    <row r="48721" spans="16:26" x14ac:dyDescent="0.25">
      <c r="P48721" s="120"/>
      <c r="R48721" s="120"/>
      <c r="T48721" s="120"/>
      <c r="V48721" s="120"/>
      <c r="X48721" s="120"/>
      <c r="Z48721" s="120"/>
    </row>
    <row r="48722" spans="16:26" x14ac:dyDescent="0.25">
      <c r="P48722" s="119"/>
      <c r="R48722" s="119"/>
      <c r="T48722" s="119"/>
      <c r="V48722" s="119"/>
      <c r="X48722" s="119"/>
      <c r="Z48722" s="119"/>
    </row>
    <row r="48723" spans="16:26" x14ac:dyDescent="0.25">
      <c r="P48723" s="119"/>
      <c r="R48723" s="119"/>
      <c r="T48723" s="119"/>
      <c r="V48723" s="119"/>
      <c r="X48723" s="119"/>
      <c r="Z48723" s="119"/>
    </row>
    <row r="48724" spans="16:26" x14ac:dyDescent="0.25">
      <c r="P48724" s="119"/>
      <c r="R48724" s="119"/>
      <c r="T48724" s="119"/>
      <c r="V48724" s="119"/>
      <c r="X48724" s="119"/>
      <c r="Z48724" s="119"/>
    </row>
    <row r="48725" spans="16:26" x14ac:dyDescent="0.25">
      <c r="P48725" s="121"/>
      <c r="R48725" s="121"/>
      <c r="T48725" s="121"/>
      <c r="V48725" s="121"/>
      <c r="X48725" s="121"/>
      <c r="Z48725" s="121"/>
    </row>
    <row r="48726" spans="16:26" x14ac:dyDescent="0.25">
      <c r="P48726" s="121"/>
      <c r="R48726" s="121"/>
      <c r="T48726" s="121"/>
      <c r="V48726" s="121"/>
      <c r="X48726" s="121"/>
      <c r="Z48726" s="121"/>
    </row>
    <row r="48727" spans="16:26" x14ac:dyDescent="0.25">
      <c r="P48727" s="121"/>
      <c r="R48727" s="121"/>
      <c r="T48727" s="121"/>
      <c r="V48727" s="121"/>
      <c r="X48727" s="121"/>
      <c r="Z48727" s="121"/>
    </row>
    <row r="48728" spans="16:26" x14ac:dyDescent="0.25">
      <c r="P48728" s="121"/>
      <c r="R48728" s="121"/>
      <c r="T48728" s="121"/>
      <c r="V48728" s="121"/>
      <c r="X48728" s="121"/>
      <c r="Z48728" s="121"/>
    </row>
    <row r="48729" spans="16:26" x14ac:dyDescent="0.25">
      <c r="P48729" s="122"/>
      <c r="R48729" s="122"/>
      <c r="T48729" s="122"/>
      <c r="V48729" s="122"/>
      <c r="X48729" s="122"/>
      <c r="Z48729" s="122"/>
    </row>
    <row r="48730" spans="16:26" x14ac:dyDescent="0.25">
      <c r="P48730" s="118"/>
      <c r="R48730" s="118"/>
      <c r="T48730" s="118"/>
      <c r="V48730" s="118"/>
      <c r="X48730" s="118"/>
      <c r="Z48730" s="118"/>
    </row>
    <row r="48731" spans="16:26" x14ac:dyDescent="0.25">
      <c r="P48731" s="119"/>
      <c r="R48731" s="119"/>
      <c r="T48731" s="119"/>
      <c r="V48731" s="119"/>
      <c r="X48731" s="119"/>
      <c r="Z48731" s="119"/>
    </row>
    <row r="48732" spans="16:26" x14ac:dyDescent="0.25">
      <c r="P48732" s="119"/>
      <c r="R48732" s="119"/>
      <c r="T48732" s="119"/>
      <c r="V48732" s="119"/>
      <c r="X48732" s="119"/>
      <c r="Z48732" s="119"/>
    </row>
    <row r="48733" spans="16:26" x14ac:dyDescent="0.25">
      <c r="P48733" s="120"/>
      <c r="R48733" s="120"/>
      <c r="T48733" s="120"/>
      <c r="V48733" s="120"/>
      <c r="X48733" s="120"/>
      <c r="Z48733" s="120"/>
    </row>
    <row r="48734" spans="16:26" x14ac:dyDescent="0.25">
      <c r="P48734" s="119"/>
      <c r="R48734" s="119"/>
      <c r="T48734" s="119"/>
      <c r="V48734" s="119"/>
      <c r="X48734" s="119"/>
      <c r="Z48734" s="119"/>
    </row>
    <row r="48735" spans="16:26" x14ac:dyDescent="0.25">
      <c r="P48735" s="119"/>
      <c r="R48735" s="119"/>
      <c r="T48735" s="119"/>
      <c r="V48735" s="119"/>
      <c r="X48735" s="119"/>
      <c r="Z48735" s="119"/>
    </row>
    <row r="48736" spans="16:26" x14ac:dyDescent="0.25">
      <c r="P48736" s="120"/>
      <c r="R48736" s="120"/>
      <c r="T48736" s="120"/>
      <c r="V48736" s="120"/>
      <c r="X48736" s="120"/>
      <c r="Z48736" s="120"/>
    </row>
    <row r="48737" spans="16:26" x14ac:dyDescent="0.25">
      <c r="P48737" s="119"/>
      <c r="R48737" s="119"/>
      <c r="T48737" s="119"/>
      <c r="V48737" s="119"/>
      <c r="X48737" s="119"/>
      <c r="Z48737" s="119"/>
    </row>
    <row r="48738" spans="16:26" x14ac:dyDescent="0.25">
      <c r="P48738" s="120"/>
      <c r="R48738" s="120"/>
      <c r="T48738" s="120"/>
      <c r="V48738" s="120"/>
      <c r="X48738" s="120"/>
      <c r="Z48738" s="120"/>
    </row>
    <row r="48739" spans="16:26" x14ac:dyDescent="0.25">
      <c r="P48739" s="119"/>
      <c r="R48739" s="119"/>
      <c r="T48739" s="119"/>
      <c r="V48739" s="119"/>
      <c r="X48739" s="119"/>
      <c r="Z48739" s="119"/>
    </row>
    <row r="48740" spans="16:26" x14ac:dyDescent="0.25">
      <c r="P48740" s="119"/>
      <c r="R48740" s="119"/>
      <c r="T48740" s="119"/>
      <c r="V48740" s="119"/>
      <c r="X48740" s="119"/>
      <c r="Z48740" s="119"/>
    </row>
    <row r="48741" spans="16:26" x14ac:dyDescent="0.25">
      <c r="P48741" s="119"/>
      <c r="R48741" s="119"/>
      <c r="T48741" s="119"/>
      <c r="V48741" s="119"/>
      <c r="X48741" s="119"/>
      <c r="Z48741" s="119"/>
    </row>
    <row r="48742" spans="16:26" x14ac:dyDescent="0.25">
      <c r="P48742" s="121"/>
      <c r="R48742" s="121"/>
      <c r="T48742" s="121"/>
      <c r="V48742" s="121"/>
      <c r="X48742" s="121"/>
      <c r="Z48742" s="121"/>
    </row>
    <row r="48743" spans="16:26" x14ac:dyDescent="0.25">
      <c r="P48743" s="121"/>
      <c r="R48743" s="121"/>
      <c r="T48743" s="121"/>
      <c r="V48743" s="121"/>
      <c r="X48743" s="121"/>
      <c r="Z48743" s="121"/>
    </row>
    <row r="48744" spans="16:26" x14ac:dyDescent="0.25">
      <c r="P48744" s="121"/>
      <c r="R48744" s="121"/>
      <c r="T48744" s="121"/>
      <c r="V48744" s="121"/>
      <c r="X48744" s="121"/>
      <c r="Z48744" s="121"/>
    </row>
    <row r="48745" spans="16:26" x14ac:dyDescent="0.25">
      <c r="P48745" s="121"/>
      <c r="R48745" s="121"/>
      <c r="T48745" s="121"/>
      <c r="V48745" s="121"/>
      <c r="X48745" s="121"/>
      <c r="Z48745" s="121"/>
    </row>
    <row r="48746" spans="16:26" x14ac:dyDescent="0.25">
      <c r="P48746" s="122"/>
      <c r="R48746" s="122"/>
      <c r="T48746" s="122"/>
      <c r="V48746" s="122"/>
      <c r="X48746" s="122"/>
      <c r="Z48746" s="122"/>
    </row>
    <row r="48747" spans="16:26" x14ac:dyDescent="0.25">
      <c r="P48747" s="118"/>
      <c r="R48747" s="118"/>
      <c r="T48747" s="118"/>
      <c r="V48747" s="118"/>
      <c r="X48747" s="118"/>
      <c r="Z48747" s="118"/>
    </row>
    <row r="48748" spans="16:26" x14ac:dyDescent="0.25">
      <c r="P48748" s="119"/>
      <c r="R48748" s="119"/>
      <c r="T48748" s="119"/>
      <c r="V48748" s="119"/>
      <c r="X48748" s="119"/>
      <c r="Z48748" s="119"/>
    </row>
    <row r="48749" spans="16:26" x14ac:dyDescent="0.25">
      <c r="P48749" s="119"/>
      <c r="R48749" s="119"/>
      <c r="T48749" s="119"/>
      <c r="V48749" s="119"/>
      <c r="X48749" s="119"/>
      <c r="Z48749" s="119"/>
    </row>
    <row r="48750" spans="16:26" x14ac:dyDescent="0.25">
      <c r="P48750" s="120"/>
      <c r="R48750" s="120"/>
      <c r="T48750" s="120"/>
      <c r="V48750" s="120"/>
      <c r="X48750" s="120"/>
      <c r="Z48750" s="120"/>
    </row>
    <row r="48751" spans="16:26" x14ac:dyDescent="0.25">
      <c r="P48751" s="119"/>
      <c r="R48751" s="119"/>
      <c r="T48751" s="119"/>
      <c r="V48751" s="119"/>
      <c r="X48751" s="119"/>
      <c r="Z48751" s="119"/>
    </row>
    <row r="48752" spans="16:26" x14ac:dyDescent="0.25">
      <c r="P48752" s="119"/>
      <c r="R48752" s="119"/>
      <c r="T48752" s="119"/>
      <c r="V48752" s="119"/>
      <c r="X48752" s="119"/>
      <c r="Z48752" s="119"/>
    </row>
    <row r="48753" spans="16:26" x14ac:dyDescent="0.25">
      <c r="P48753" s="120"/>
      <c r="R48753" s="120"/>
      <c r="T48753" s="120"/>
      <c r="V48753" s="120"/>
      <c r="X48753" s="120"/>
      <c r="Z48753" s="120"/>
    </row>
    <row r="48754" spans="16:26" x14ac:dyDescent="0.25">
      <c r="P48754" s="119"/>
      <c r="R48754" s="119"/>
      <c r="T48754" s="119"/>
      <c r="V48754" s="119"/>
      <c r="X48754" s="119"/>
      <c r="Z48754" s="119"/>
    </row>
    <row r="48755" spans="16:26" x14ac:dyDescent="0.25">
      <c r="P48755" s="120"/>
      <c r="R48755" s="120"/>
      <c r="T48755" s="120"/>
      <c r="V48755" s="120"/>
      <c r="X48755" s="120"/>
      <c r="Z48755" s="120"/>
    </row>
    <row r="48756" spans="16:26" x14ac:dyDescent="0.25">
      <c r="P48756" s="119"/>
      <c r="R48756" s="119"/>
      <c r="T48756" s="119"/>
      <c r="V48756" s="119"/>
      <c r="X48756" s="119"/>
      <c r="Z48756" s="119"/>
    </row>
    <row r="48757" spans="16:26" x14ac:dyDescent="0.25">
      <c r="P48757" s="119"/>
      <c r="R48757" s="119"/>
      <c r="T48757" s="119"/>
      <c r="V48757" s="119"/>
      <c r="X48757" s="119"/>
      <c r="Z48757" s="119"/>
    </row>
    <row r="48758" spans="16:26" x14ac:dyDescent="0.25">
      <c r="P48758" s="119"/>
      <c r="R48758" s="119"/>
      <c r="T48758" s="119"/>
      <c r="V48758" s="119"/>
      <c r="X48758" s="119"/>
      <c r="Z48758" s="119"/>
    </row>
    <row r="48759" spans="16:26" x14ac:dyDescent="0.25">
      <c r="P48759" s="121"/>
      <c r="R48759" s="121"/>
      <c r="T48759" s="121"/>
      <c r="V48759" s="121"/>
      <c r="X48759" s="121"/>
      <c r="Z48759" s="121"/>
    </row>
    <row r="48760" spans="16:26" x14ac:dyDescent="0.25">
      <c r="P48760" s="121"/>
      <c r="R48760" s="121"/>
      <c r="T48760" s="121"/>
      <c r="V48760" s="121"/>
      <c r="X48760" s="121"/>
      <c r="Z48760" s="121"/>
    </row>
    <row r="48761" spans="16:26" x14ac:dyDescent="0.25">
      <c r="P48761" s="121"/>
      <c r="R48761" s="121"/>
      <c r="T48761" s="121"/>
      <c r="V48761" s="121"/>
      <c r="X48761" s="121"/>
      <c r="Z48761" s="121"/>
    </row>
    <row r="48762" spans="16:26" x14ac:dyDescent="0.25">
      <c r="P48762" s="121"/>
      <c r="R48762" s="121"/>
      <c r="T48762" s="121"/>
      <c r="V48762" s="121"/>
      <c r="X48762" s="121"/>
      <c r="Z48762" s="121"/>
    </row>
    <row r="48763" spans="16:26" x14ac:dyDescent="0.25">
      <c r="P48763" s="122"/>
      <c r="R48763" s="122"/>
      <c r="T48763" s="122"/>
      <c r="V48763" s="122"/>
      <c r="X48763" s="122"/>
      <c r="Z48763" s="122"/>
    </row>
    <row r="48764" spans="16:26" x14ac:dyDescent="0.25">
      <c r="P48764" s="118"/>
      <c r="R48764" s="118"/>
      <c r="T48764" s="118"/>
      <c r="V48764" s="118"/>
      <c r="X48764" s="118"/>
      <c r="Z48764" s="118"/>
    </row>
    <row r="48765" spans="16:26" x14ac:dyDescent="0.25">
      <c r="P48765" s="119"/>
      <c r="R48765" s="119"/>
      <c r="T48765" s="119"/>
      <c r="V48765" s="119"/>
      <c r="X48765" s="119"/>
      <c r="Z48765" s="119"/>
    </row>
    <row r="48766" spans="16:26" x14ac:dyDescent="0.25">
      <c r="P48766" s="119"/>
      <c r="R48766" s="119"/>
      <c r="T48766" s="119"/>
      <c r="V48766" s="119"/>
      <c r="X48766" s="119"/>
      <c r="Z48766" s="119"/>
    </row>
    <row r="48767" spans="16:26" x14ac:dyDescent="0.25">
      <c r="P48767" s="120"/>
      <c r="R48767" s="120"/>
      <c r="T48767" s="120"/>
      <c r="V48767" s="120"/>
      <c r="X48767" s="120"/>
      <c r="Z48767" s="120"/>
    </row>
    <row r="48768" spans="16:26" x14ac:dyDescent="0.25">
      <c r="P48768" s="119"/>
      <c r="R48768" s="119"/>
      <c r="T48768" s="119"/>
      <c r="V48768" s="119"/>
      <c r="X48768" s="119"/>
      <c r="Z48768" s="119"/>
    </row>
    <row r="48769" spans="16:26" x14ac:dyDescent="0.25">
      <c r="P48769" s="119"/>
      <c r="R48769" s="119"/>
      <c r="T48769" s="119"/>
      <c r="V48769" s="119"/>
      <c r="X48769" s="119"/>
      <c r="Z48769" s="119"/>
    </row>
    <row r="48770" spans="16:26" x14ac:dyDescent="0.25">
      <c r="P48770" s="120"/>
      <c r="R48770" s="120"/>
      <c r="T48770" s="120"/>
      <c r="V48770" s="120"/>
      <c r="X48770" s="120"/>
      <c r="Z48770" s="120"/>
    </row>
    <row r="48771" spans="16:26" x14ac:dyDescent="0.25">
      <c r="P48771" s="119"/>
      <c r="R48771" s="119"/>
      <c r="T48771" s="119"/>
      <c r="V48771" s="119"/>
      <c r="X48771" s="119"/>
      <c r="Z48771" s="119"/>
    </row>
    <row r="48772" spans="16:26" x14ac:dyDescent="0.25">
      <c r="P48772" s="120"/>
      <c r="R48772" s="120"/>
      <c r="T48772" s="120"/>
      <c r="V48772" s="120"/>
      <c r="X48772" s="120"/>
      <c r="Z48772" s="120"/>
    </row>
    <row r="48773" spans="16:26" x14ac:dyDescent="0.25">
      <c r="P48773" s="119"/>
      <c r="R48773" s="119"/>
      <c r="T48773" s="119"/>
      <c r="V48773" s="119"/>
      <c r="X48773" s="119"/>
      <c r="Z48773" s="119"/>
    </row>
    <row r="48774" spans="16:26" x14ac:dyDescent="0.25">
      <c r="P48774" s="119"/>
      <c r="R48774" s="119"/>
      <c r="T48774" s="119"/>
      <c r="V48774" s="119"/>
      <c r="X48774" s="119"/>
      <c r="Z48774" s="119"/>
    </row>
    <row r="48775" spans="16:26" x14ac:dyDescent="0.25">
      <c r="P48775" s="119"/>
      <c r="R48775" s="119"/>
      <c r="T48775" s="119"/>
      <c r="V48775" s="119"/>
      <c r="X48775" s="119"/>
      <c r="Z48775" s="119"/>
    </row>
    <row r="48776" spans="16:26" x14ac:dyDescent="0.25">
      <c r="P48776" s="121"/>
      <c r="R48776" s="121"/>
      <c r="T48776" s="121"/>
      <c r="V48776" s="121"/>
      <c r="X48776" s="121"/>
      <c r="Z48776" s="121"/>
    </row>
    <row r="48777" spans="16:26" x14ac:dyDescent="0.25">
      <c r="P48777" s="121"/>
      <c r="R48777" s="121"/>
      <c r="T48777" s="121"/>
      <c r="V48777" s="121"/>
      <c r="X48777" s="121"/>
      <c r="Z48777" s="121"/>
    </row>
    <row r="48778" spans="16:26" x14ac:dyDescent="0.25">
      <c r="P48778" s="121"/>
      <c r="R48778" s="121"/>
      <c r="T48778" s="121"/>
      <c r="V48778" s="121"/>
      <c r="X48778" s="121"/>
      <c r="Z48778" s="121"/>
    </row>
    <row r="48779" spans="16:26" x14ac:dyDescent="0.25">
      <c r="P48779" s="121"/>
      <c r="R48779" s="121"/>
      <c r="T48779" s="121"/>
      <c r="V48779" s="121"/>
      <c r="X48779" s="121"/>
      <c r="Z48779" s="121"/>
    </row>
    <row r="48780" spans="16:26" x14ac:dyDescent="0.25">
      <c r="P48780" s="122"/>
      <c r="R48780" s="122"/>
      <c r="T48780" s="122"/>
      <c r="V48780" s="122"/>
      <c r="X48780" s="122"/>
      <c r="Z48780" s="122"/>
    </row>
    <row r="48781" spans="16:26" x14ac:dyDescent="0.25">
      <c r="P48781" s="118"/>
      <c r="R48781" s="118"/>
      <c r="T48781" s="118"/>
      <c r="V48781" s="118"/>
      <c r="X48781" s="118"/>
      <c r="Z48781" s="118"/>
    </row>
    <row r="48782" spans="16:26" x14ac:dyDescent="0.25">
      <c r="P48782" s="119"/>
      <c r="R48782" s="119"/>
      <c r="T48782" s="119"/>
      <c r="V48782" s="119"/>
      <c r="X48782" s="119"/>
      <c r="Z48782" s="119"/>
    </row>
    <row r="48783" spans="16:26" x14ac:dyDescent="0.25">
      <c r="P48783" s="119"/>
      <c r="R48783" s="119"/>
      <c r="T48783" s="119"/>
      <c r="V48783" s="119"/>
      <c r="X48783" s="119"/>
      <c r="Z48783" s="119"/>
    </row>
    <row r="48784" spans="16:26" x14ac:dyDescent="0.25">
      <c r="P48784" s="120"/>
      <c r="R48784" s="120"/>
      <c r="T48784" s="120"/>
      <c r="V48784" s="120"/>
      <c r="X48784" s="120"/>
      <c r="Z48784" s="120"/>
    </row>
    <row r="48785" spans="16:26" x14ac:dyDescent="0.25">
      <c r="P48785" s="119"/>
      <c r="R48785" s="119"/>
      <c r="T48785" s="119"/>
      <c r="V48785" s="119"/>
      <c r="X48785" s="119"/>
      <c r="Z48785" s="119"/>
    </row>
    <row r="48786" spans="16:26" x14ac:dyDescent="0.25">
      <c r="P48786" s="119"/>
      <c r="R48786" s="119"/>
      <c r="T48786" s="119"/>
      <c r="V48786" s="119"/>
      <c r="X48786" s="119"/>
      <c r="Z48786" s="119"/>
    </row>
    <row r="48787" spans="16:26" x14ac:dyDescent="0.25">
      <c r="P48787" s="120"/>
      <c r="R48787" s="120"/>
      <c r="T48787" s="120"/>
      <c r="V48787" s="120"/>
      <c r="X48787" s="120"/>
      <c r="Z48787" s="120"/>
    </row>
    <row r="48788" spans="16:26" x14ac:dyDescent="0.25">
      <c r="P48788" s="119"/>
      <c r="R48788" s="119"/>
      <c r="T48788" s="119"/>
      <c r="V48788" s="119"/>
      <c r="X48788" s="119"/>
      <c r="Z48788" s="119"/>
    </row>
    <row r="48789" spans="16:26" x14ac:dyDescent="0.25">
      <c r="P48789" s="120"/>
      <c r="R48789" s="120"/>
      <c r="T48789" s="120"/>
      <c r="V48789" s="120"/>
      <c r="X48789" s="120"/>
      <c r="Z48789" s="120"/>
    </row>
    <row r="48790" spans="16:26" x14ac:dyDescent="0.25">
      <c r="P48790" s="119"/>
      <c r="R48790" s="119"/>
      <c r="T48790" s="119"/>
      <c r="V48790" s="119"/>
      <c r="X48790" s="119"/>
      <c r="Z48790" s="119"/>
    </row>
    <row r="48791" spans="16:26" x14ac:dyDescent="0.25">
      <c r="P48791" s="119"/>
      <c r="R48791" s="119"/>
      <c r="T48791" s="119"/>
      <c r="V48791" s="119"/>
      <c r="X48791" s="119"/>
      <c r="Z48791" s="119"/>
    </row>
    <row r="48792" spans="16:26" x14ac:dyDescent="0.25">
      <c r="P48792" s="119"/>
      <c r="R48792" s="119"/>
      <c r="T48792" s="119"/>
      <c r="V48792" s="119"/>
      <c r="X48792" s="119"/>
      <c r="Z48792" s="119"/>
    </row>
    <row r="48793" spans="16:26" x14ac:dyDescent="0.25">
      <c r="P48793" s="121"/>
      <c r="R48793" s="121"/>
      <c r="T48793" s="121"/>
      <c r="V48793" s="121"/>
      <c r="X48793" s="121"/>
      <c r="Z48793" s="121"/>
    </row>
    <row r="48794" spans="16:26" x14ac:dyDescent="0.25">
      <c r="P48794" s="121"/>
      <c r="R48794" s="121"/>
      <c r="T48794" s="121"/>
      <c r="V48794" s="121"/>
      <c r="X48794" s="121"/>
      <c r="Z48794" s="121"/>
    </row>
    <row r="48795" spans="16:26" x14ac:dyDescent="0.25">
      <c r="P48795" s="121"/>
      <c r="R48795" s="121"/>
      <c r="T48795" s="121"/>
      <c r="V48795" s="121"/>
      <c r="X48795" s="121"/>
      <c r="Z48795" s="121"/>
    </row>
    <row r="48796" spans="16:26" x14ac:dyDescent="0.25">
      <c r="P48796" s="121"/>
      <c r="R48796" s="121"/>
      <c r="T48796" s="121"/>
      <c r="V48796" s="121"/>
      <c r="X48796" s="121"/>
      <c r="Z48796" s="121"/>
    </row>
    <row r="48797" spans="16:26" x14ac:dyDescent="0.25">
      <c r="P48797" s="122"/>
      <c r="R48797" s="122"/>
      <c r="T48797" s="122"/>
      <c r="V48797" s="122"/>
      <c r="X48797" s="122"/>
      <c r="Z48797" s="122"/>
    </row>
    <row r="48798" spans="16:26" x14ac:dyDescent="0.25">
      <c r="P48798" s="118"/>
      <c r="R48798" s="118"/>
      <c r="T48798" s="118"/>
      <c r="V48798" s="118"/>
      <c r="X48798" s="118"/>
      <c r="Z48798" s="118"/>
    </row>
    <row r="48799" spans="16:26" x14ac:dyDescent="0.25">
      <c r="P48799" s="119"/>
      <c r="R48799" s="119"/>
      <c r="T48799" s="119"/>
      <c r="V48799" s="119"/>
      <c r="X48799" s="119"/>
      <c r="Z48799" s="119"/>
    </row>
    <row r="48800" spans="16:26" x14ac:dyDescent="0.25">
      <c r="P48800" s="119"/>
      <c r="R48800" s="119"/>
      <c r="T48800" s="119"/>
      <c r="V48800" s="119"/>
      <c r="X48800" s="119"/>
      <c r="Z48800" s="119"/>
    </row>
    <row r="48801" spans="16:26" x14ac:dyDescent="0.25">
      <c r="P48801" s="120"/>
      <c r="R48801" s="120"/>
      <c r="T48801" s="120"/>
      <c r="V48801" s="120"/>
      <c r="X48801" s="120"/>
      <c r="Z48801" s="120"/>
    </row>
    <row r="48802" spans="16:26" x14ac:dyDescent="0.25">
      <c r="P48802" s="119"/>
      <c r="R48802" s="119"/>
      <c r="T48802" s="119"/>
      <c r="V48802" s="119"/>
      <c r="X48802" s="119"/>
      <c r="Z48802" s="119"/>
    </row>
    <row r="48803" spans="16:26" x14ac:dyDescent="0.25">
      <c r="P48803" s="119"/>
      <c r="R48803" s="119"/>
      <c r="T48803" s="119"/>
      <c r="V48803" s="119"/>
      <c r="X48803" s="119"/>
      <c r="Z48803" s="119"/>
    </row>
    <row r="48804" spans="16:26" x14ac:dyDescent="0.25">
      <c r="P48804" s="120"/>
      <c r="R48804" s="120"/>
      <c r="T48804" s="120"/>
      <c r="V48804" s="120"/>
      <c r="X48804" s="120"/>
      <c r="Z48804" s="120"/>
    </row>
    <row r="48805" spans="16:26" x14ac:dyDescent="0.25">
      <c r="P48805" s="119"/>
      <c r="R48805" s="119"/>
      <c r="T48805" s="119"/>
      <c r="V48805" s="119"/>
      <c r="X48805" s="119"/>
      <c r="Z48805" s="119"/>
    </row>
    <row r="48806" spans="16:26" x14ac:dyDescent="0.25">
      <c r="P48806" s="120"/>
      <c r="R48806" s="120"/>
      <c r="T48806" s="120"/>
      <c r="V48806" s="120"/>
      <c r="X48806" s="120"/>
      <c r="Z48806" s="120"/>
    </row>
    <row r="48807" spans="16:26" x14ac:dyDescent="0.25">
      <c r="P48807" s="119"/>
      <c r="R48807" s="119"/>
      <c r="T48807" s="119"/>
      <c r="V48807" s="119"/>
      <c r="X48807" s="119"/>
      <c r="Z48807" s="119"/>
    </row>
    <row r="48808" spans="16:26" x14ac:dyDescent="0.25">
      <c r="P48808" s="119"/>
      <c r="R48808" s="119"/>
      <c r="T48808" s="119"/>
      <c r="V48808" s="119"/>
      <c r="X48808" s="119"/>
      <c r="Z48808" s="119"/>
    </row>
    <row r="48809" spans="16:26" x14ac:dyDescent="0.25">
      <c r="P48809" s="119"/>
      <c r="R48809" s="119"/>
      <c r="T48809" s="119"/>
      <c r="V48809" s="119"/>
      <c r="X48809" s="119"/>
      <c r="Z48809" s="119"/>
    </row>
    <row r="48810" spans="16:26" x14ac:dyDescent="0.25">
      <c r="P48810" s="121"/>
      <c r="R48810" s="121"/>
      <c r="T48810" s="121"/>
      <c r="V48810" s="121"/>
      <c r="X48810" s="121"/>
      <c r="Z48810" s="121"/>
    </row>
    <row r="48811" spans="16:26" x14ac:dyDescent="0.25">
      <c r="P48811" s="121"/>
      <c r="R48811" s="121"/>
      <c r="T48811" s="121"/>
      <c r="V48811" s="121"/>
      <c r="X48811" s="121"/>
      <c r="Z48811" s="121"/>
    </row>
    <row r="48812" spans="16:26" x14ac:dyDescent="0.25">
      <c r="P48812" s="121"/>
      <c r="R48812" s="121"/>
      <c r="T48812" s="121"/>
      <c r="V48812" s="121"/>
      <c r="X48812" s="121"/>
      <c r="Z48812" s="121"/>
    </row>
    <row r="48813" spans="16:26" x14ac:dyDescent="0.25">
      <c r="P48813" s="121"/>
      <c r="R48813" s="121"/>
      <c r="T48813" s="121"/>
      <c r="V48813" s="121"/>
      <c r="X48813" s="121"/>
      <c r="Z48813" s="121"/>
    </row>
    <row r="48814" spans="16:26" x14ac:dyDescent="0.25">
      <c r="P48814" s="122"/>
      <c r="R48814" s="122"/>
      <c r="T48814" s="122"/>
      <c r="V48814" s="122"/>
      <c r="X48814" s="122"/>
      <c r="Z48814" s="122"/>
    </row>
    <row r="48815" spans="16:26" x14ac:dyDescent="0.25">
      <c r="P48815" s="118"/>
      <c r="R48815" s="118"/>
      <c r="T48815" s="118"/>
      <c r="V48815" s="118"/>
      <c r="X48815" s="118"/>
      <c r="Z48815" s="118"/>
    </row>
    <row r="48816" spans="16:26" x14ac:dyDescent="0.25">
      <c r="P48816" s="119"/>
      <c r="R48816" s="119"/>
      <c r="T48816" s="119"/>
      <c r="V48816" s="119"/>
      <c r="X48816" s="119"/>
      <c r="Z48816" s="119"/>
    </row>
    <row r="48817" spans="16:26" x14ac:dyDescent="0.25">
      <c r="P48817" s="119"/>
      <c r="R48817" s="119"/>
      <c r="T48817" s="119"/>
      <c r="V48817" s="119"/>
      <c r="X48817" s="119"/>
      <c r="Z48817" s="119"/>
    </row>
    <row r="48818" spans="16:26" x14ac:dyDescent="0.25">
      <c r="P48818" s="120"/>
      <c r="R48818" s="120"/>
      <c r="T48818" s="120"/>
      <c r="V48818" s="120"/>
      <c r="X48818" s="120"/>
      <c r="Z48818" s="120"/>
    </row>
    <row r="48819" spans="16:26" x14ac:dyDescent="0.25">
      <c r="P48819" s="119"/>
      <c r="R48819" s="119"/>
      <c r="T48819" s="119"/>
      <c r="V48819" s="119"/>
      <c r="X48819" s="119"/>
      <c r="Z48819" s="119"/>
    </row>
    <row r="48820" spans="16:26" x14ac:dyDescent="0.25">
      <c r="P48820" s="119"/>
      <c r="R48820" s="119"/>
      <c r="T48820" s="119"/>
      <c r="V48820" s="119"/>
      <c r="X48820" s="119"/>
      <c r="Z48820" s="119"/>
    </row>
    <row r="48821" spans="16:26" x14ac:dyDescent="0.25">
      <c r="P48821" s="120"/>
      <c r="R48821" s="120"/>
      <c r="T48821" s="120"/>
      <c r="V48821" s="120"/>
      <c r="X48821" s="120"/>
      <c r="Z48821" s="120"/>
    </row>
    <row r="48822" spans="16:26" x14ac:dyDescent="0.25">
      <c r="P48822" s="119"/>
      <c r="R48822" s="119"/>
      <c r="T48822" s="119"/>
      <c r="V48822" s="119"/>
      <c r="X48822" s="119"/>
      <c r="Z48822" s="119"/>
    </row>
    <row r="48823" spans="16:26" x14ac:dyDescent="0.25">
      <c r="P48823" s="120"/>
      <c r="R48823" s="120"/>
      <c r="T48823" s="120"/>
      <c r="V48823" s="120"/>
      <c r="X48823" s="120"/>
      <c r="Z48823" s="120"/>
    </row>
    <row r="48824" spans="16:26" x14ac:dyDescent="0.25">
      <c r="P48824" s="119"/>
      <c r="R48824" s="119"/>
      <c r="T48824" s="119"/>
      <c r="V48824" s="119"/>
      <c r="X48824" s="119"/>
      <c r="Z48824" s="119"/>
    </row>
    <row r="48825" spans="16:26" x14ac:dyDescent="0.25">
      <c r="P48825" s="119"/>
      <c r="R48825" s="119"/>
      <c r="T48825" s="119"/>
      <c r="V48825" s="119"/>
      <c r="X48825" s="119"/>
      <c r="Z48825" s="119"/>
    </row>
    <row r="48826" spans="16:26" x14ac:dyDescent="0.25">
      <c r="P48826" s="119"/>
      <c r="R48826" s="119"/>
      <c r="T48826" s="119"/>
      <c r="V48826" s="119"/>
      <c r="X48826" s="119"/>
      <c r="Z48826" s="119"/>
    </row>
    <row r="48827" spans="16:26" x14ac:dyDescent="0.25">
      <c r="P48827" s="121"/>
      <c r="R48827" s="121"/>
      <c r="T48827" s="121"/>
      <c r="V48827" s="121"/>
      <c r="X48827" s="121"/>
      <c r="Z48827" s="121"/>
    </row>
    <row r="48828" spans="16:26" x14ac:dyDescent="0.25">
      <c r="P48828" s="121"/>
      <c r="R48828" s="121"/>
      <c r="T48828" s="121"/>
      <c r="V48828" s="121"/>
      <c r="X48828" s="121"/>
      <c r="Z48828" s="121"/>
    </row>
    <row r="48829" spans="16:26" x14ac:dyDescent="0.25">
      <c r="P48829" s="121"/>
      <c r="R48829" s="121"/>
      <c r="T48829" s="121"/>
      <c r="V48829" s="121"/>
      <c r="X48829" s="121"/>
      <c r="Z48829" s="121"/>
    </row>
    <row r="48830" spans="16:26" x14ac:dyDescent="0.25">
      <c r="P48830" s="121"/>
      <c r="R48830" s="121"/>
      <c r="T48830" s="121"/>
      <c r="V48830" s="121"/>
      <c r="X48830" s="121"/>
      <c r="Z48830" s="121"/>
    </row>
    <row r="48831" spans="16:26" x14ac:dyDescent="0.25">
      <c r="P48831" s="122"/>
      <c r="R48831" s="122"/>
      <c r="T48831" s="122"/>
      <c r="V48831" s="122"/>
      <c r="X48831" s="122"/>
      <c r="Z48831" s="122"/>
    </row>
    <row r="48832" spans="16:26" x14ac:dyDescent="0.25">
      <c r="P48832" s="118"/>
      <c r="R48832" s="118"/>
      <c r="T48832" s="118"/>
      <c r="V48832" s="118"/>
      <c r="X48832" s="118"/>
      <c r="Z48832" s="118"/>
    </row>
    <row r="48833" spans="16:26" x14ac:dyDescent="0.25">
      <c r="P48833" s="119"/>
      <c r="R48833" s="119"/>
      <c r="T48833" s="119"/>
      <c r="V48833" s="119"/>
      <c r="X48833" s="119"/>
      <c r="Z48833" s="119"/>
    </row>
    <row r="48834" spans="16:26" x14ac:dyDescent="0.25">
      <c r="P48834" s="119"/>
      <c r="R48834" s="119"/>
      <c r="T48834" s="119"/>
      <c r="V48834" s="119"/>
      <c r="X48834" s="119"/>
      <c r="Z48834" s="119"/>
    </row>
    <row r="48835" spans="16:26" x14ac:dyDescent="0.25">
      <c r="P48835" s="120"/>
      <c r="R48835" s="120"/>
      <c r="T48835" s="120"/>
      <c r="V48835" s="120"/>
      <c r="X48835" s="120"/>
      <c r="Z48835" s="120"/>
    </row>
    <row r="48836" spans="16:26" x14ac:dyDescent="0.25">
      <c r="P48836" s="119"/>
      <c r="R48836" s="119"/>
      <c r="T48836" s="119"/>
      <c r="V48836" s="119"/>
      <c r="X48836" s="119"/>
      <c r="Z48836" s="119"/>
    </row>
    <row r="48837" spans="16:26" x14ac:dyDescent="0.25">
      <c r="P48837" s="119"/>
      <c r="R48837" s="119"/>
      <c r="T48837" s="119"/>
      <c r="V48837" s="119"/>
      <c r="X48837" s="119"/>
      <c r="Z48837" s="119"/>
    </row>
    <row r="48838" spans="16:26" x14ac:dyDescent="0.25">
      <c r="P48838" s="120"/>
      <c r="R48838" s="120"/>
      <c r="T48838" s="120"/>
      <c r="V48838" s="120"/>
      <c r="X48838" s="120"/>
      <c r="Z48838" s="120"/>
    </row>
    <row r="48839" spans="16:26" x14ac:dyDescent="0.25">
      <c r="P48839" s="119"/>
      <c r="R48839" s="119"/>
      <c r="T48839" s="119"/>
      <c r="V48839" s="119"/>
      <c r="X48839" s="119"/>
      <c r="Z48839" s="119"/>
    </row>
    <row r="48840" spans="16:26" x14ac:dyDescent="0.25">
      <c r="P48840" s="120"/>
      <c r="R48840" s="120"/>
      <c r="T48840" s="120"/>
      <c r="V48840" s="120"/>
      <c r="X48840" s="120"/>
      <c r="Z48840" s="120"/>
    </row>
    <row r="48841" spans="16:26" x14ac:dyDescent="0.25">
      <c r="P48841" s="119"/>
      <c r="R48841" s="119"/>
      <c r="T48841" s="119"/>
      <c r="V48841" s="119"/>
      <c r="X48841" s="119"/>
      <c r="Z48841" s="119"/>
    </row>
    <row r="48842" spans="16:26" x14ac:dyDescent="0.25">
      <c r="P48842" s="119"/>
      <c r="R48842" s="119"/>
      <c r="T48842" s="119"/>
      <c r="V48842" s="119"/>
      <c r="X48842" s="119"/>
      <c r="Z48842" s="119"/>
    </row>
    <row r="48843" spans="16:26" x14ac:dyDescent="0.25">
      <c r="P48843" s="119"/>
      <c r="R48843" s="119"/>
      <c r="T48843" s="119"/>
      <c r="V48843" s="119"/>
      <c r="X48843" s="119"/>
      <c r="Z48843" s="119"/>
    </row>
    <row r="48844" spans="16:26" x14ac:dyDescent="0.25">
      <c r="P48844" s="121"/>
      <c r="R48844" s="121"/>
      <c r="T48844" s="121"/>
      <c r="V48844" s="121"/>
      <c r="X48844" s="121"/>
      <c r="Z48844" s="121"/>
    </row>
    <row r="48845" spans="16:26" x14ac:dyDescent="0.25">
      <c r="P48845" s="121"/>
      <c r="R48845" s="121"/>
      <c r="T48845" s="121"/>
      <c r="V48845" s="121"/>
      <c r="X48845" s="121"/>
      <c r="Z48845" s="121"/>
    </row>
    <row r="48846" spans="16:26" x14ac:dyDescent="0.25">
      <c r="P48846" s="121"/>
      <c r="R48846" s="121"/>
      <c r="T48846" s="121"/>
      <c r="V48846" s="121"/>
      <c r="X48846" s="121"/>
      <c r="Z48846" s="121"/>
    </row>
    <row r="48847" spans="16:26" x14ac:dyDescent="0.25">
      <c r="P48847" s="121"/>
      <c r="R48847" s="121"/>
      <c r="T48847" s="121"/>
      <c r="V48847" s="121"/>
      <c r="X48847" s="121"/>
      <c r="Z48847" s="121"/>
    </row>
    <row r="48848" spans="16:26" x14ac:dyDescent="0.25">
      <c r="P48848" s="122"/>
      <c r="R48848" s="122"/>
      <c r="T48848" s="122"/>
      <c r="V48848" s="122"/>
      <c r="X48848" s="122"/>
      <c r="Z48848" s="122"/>
    </row>
    <row r="48849" spans="16:26" x14ac:dyDescent="0.25">
      <c r="P48849" s="118"/>
      <c r="R48849" s="118"/>
      <c r="T48849" s="118"/>
      <c r="V48849" s="118"/>
      <c r="X48849" s="118"/>
      <c r="Z48849" s="118"/>
    </row>
    <row r="48850" spans="16:26" x14ac:dyDescent="0.25">
      <c r="P48850" s="119"/>
      <c r="R48850" s="119"/>
      <c r="T48850" s="119"/>
      <c r="V48850" s="119"/>
      <c r="X48850" s="119"/>
      <c r="Z48850" s="119"/>
    </row>
    <row r="48851" spans="16:26" x14ac:dyDescent="0.25">
      <c r="P48851" s="119"/>
      <c r="R48851" s="119"/>
      <c r="T48851" s="119"/>
      <c r="V48851" s="119"/>
      <c r="X48851" s="119"/>
      <c r="Z48851" s="119"/>
    </row>
    <row r="48852" spans="16:26" x14ac:dyDescent="0.25">
      <c r="P48852" s="120"/>
      <c r="R48852" s="120"/>
      <c r="T48852" s="120"/>
      <c r="V48852" s="120"/>
      <c r="X48852" s="120"/>
      <c r="Z48852" s="120"/>
    </row>
    <row r="48853" spans="16:26" x14ac:dyDescent="0.25">
      <c r="P48853" s="119"/>
      <c r="R48853" s="119"/>
      <c r="T48853" s="119"/>
      <c r="V48853" s="119"/>
      <c r="X48853" s="119"/>
      <c r="Z48853" s="119"/>
    </row>
    <row r="48854" spans="16:26" x14ac:dyDescent="0.25">
      <c r="P48854" s="119"/>
      <c r="R48854" s="119"/>
      <c r="T48854" s="119"/>
      <c r="V48854" s="119"/>
      <c r="X48854" s="119"/>
      <c r="Z48854" s="119"/>
    </row>
    <row r="48855" spans="16:26" x14ac:dyDescent="0.25">
      <c r="P48855" s="120"/>
      <c r="R48855" s="120"/>
      <c r="T48855" s="120"/>
      <c r="V48855" s="120"/>
      <c r="X48855" s="120"/>
      <c r="Z48855" s="120"/>
    </row>
    <row r="48856" spans="16:26" x14ac:dyDescent="0.25">
      <c r="P48856" s="119"/>
      <c r="R48856" s="119"/>
      <c r="T48856" s="119"/>
      <c r="V48856" s="119"/>
      <c r="X48856" s="119"/>
      <c r="Z48856" s="119"/>
    </row>
    <row r="48857" spans="16:26" x14ac:dyDescent="0.25">
      <c r="P48857" s="120"/>
      <c r="R48857" s="120"/>
      <c r="T48857" s="120"/>
      <c r="V48857" s="120"/>
      <c r="X48857" s="120"/>
      <c r="Z48857" s="120"/>
    </row>
    <row r="48858" spans="16:26" x14ac:dyDescent="0.25">
      <c r="P48858" s="119"/>
      <c r="R48858" s="119"/>
      <c r="T48858" s="119"/>
      <c r="V48858" s="119"/>
      <c r="X48858" s="119"/>
      <c r="Z48858" s="119"/>
    </row>
    <row r="48859" spans="16:26" x14ac:dyDescent="0.25">
      <c r="P48859" s="119"/>
      <c r="R48859" s="119"/>
      <c r="T48859" s="119"/>
      <c r="V48859" s="119"/>
      <c r="X48859" s="119"/>
      <c r="Z48859" s="119"/>
    </row>
    <row r="48860" spans="16:26" x14ac:dyDescent="0.25">
      <c r="P48860" s="119"/>
      <c r="R48860" s="119"/>
      <c r="T48860" s="119"/>
      <c r="V48860" s="119"/>
      <c r="X48860" s="119"/>
      <c r="Z48860" s="119"/>
    </row>
    <row r="48861" spans="16:26" x14ac:dyDescent="0.25">
      <c r="P48861" s="121"/>
      <c r="R48861" s="121"/>
      <c r="T48861" s="121"/>
      <c r="V48861" s="121"/>
      <c r="X48861" s="121"/>
      <c r="Z48861" s="121"/>
    </row>
    <row r="48862" spans="16:26" x14ac:dyDescent="0.25">
      <c r="P48862" s="121"/>
      <c r="R48862" s="121"/>
      <c r="T48862" s="121"/>
      <c r="V48862" s="121"/>
      <c r="X48862" s="121"/>
      <c r="Z48862" s="121"/>
    </row>
    <row r="48863" spans="16:26" x14ac:dyDescent="0.25">
      <c r="P48863" s="121"/>
      <c r="R48863" s="121"/>
      <c r="T48863" s="121"/>
      <c r="V48863" s="121"/>
      <c r="X48863" s="121"/>
      <c r="Z48863" s="121"/>
    </row>
    <row r="48864" spans="16:26" x14ac:dyDescent="0.25">
      <c r="P48864" s="121"/>
      <c r="R48864" s="121"/>
      <c r="T48864" s="121"/>
      <c r="V48864" s="121"/>
      <c r="X48864" s="121"/>
      <c r="Z48864" s="121"/>
    </row>
    <row r="48865" spans="16:26" x14ac:dyDescent="0.25">
      <c r="P48865" s="122"/>
      <c r="R48865" s="122"/>
      <c r="T48865" s="122"/>
      <c r="V48865" s="122"/>
      <c r="X48865" s="122"/>
      <c r="Z48865" s="122"/>
    </row>
    <row r="48866" spans="16:26" x14ac:dyDescent="0.25">
      <c r="P48866" s="118"/>
      <c r="R48866" s="118"/>
      <c r="T48866" s="118"/>
      <c r="V48866" s="118"/>
      <c r="X48866" s="118"/>
      <c r="Z48866" s="118"/>
    </row>
    <row r="48867" spans="16:26" x14ac:dyDescent="0.25">
      <c r="P48867" s="119"/>
      <c r="R48867" s="119"/>
      <c r="T48867" s="119"/>
      <c r="V48867" s="119"/>
      <c r="X48867" s="119"/>
      <c r="Z48867" s="119"/>
    </row>
    <row r="48868" spans="16:26" x14ac:dyDescent="0.25">
      <c r="P48868" s="119"/>
      <c r="R48868" s="119"/>
      <c r="T48868" s="119"/>
      <c r="V48868" s="119"/>
      <c r="X48868" s="119"/>
      <c r="Z48868" s="119"/>
    </row>
    <row r="48869" spans="16:26" x14ac:dyDescent="0.25">
      <c r="P48869" s="120"/>
      <c r="R48869" s="120"/>
      <c r="T48869" s="120"/>
      <c r="V48869" s="120"/>
      <c r="X48869" s="120"/>
      <c r="Z48869" s="120"/>
    </row>
    <row r="48870" spans="16:26" x14ac:dyDescent="0.25">
      <c r="P48870" s="119"/>
      <c r="R48870" s="119"/>
      <c r="T48870" s="119"/>
      <c r="V48870" s="119"/>
      <c r="X48870" s="119"/>
      <c r="Z48870" s="119"/>
    </row>
    <row r="48871" spans="16:26" x14ac:dyDescent="0.25">
      <c r="P48871" s="119"/>
      <c r="R48871" s="119"/>
      <c r="T48871" s="119"/>
      <c r="V48871" s="119"/>
      <c r="X48871" s="119"/>
      <c r="Z48871" s="119"/>
    </row>
    <row r="48872" spans="16:26" x14ac:dyDescent="0.25">
      <c r="P48872" s="120"/>
      <c r="R48872" s="120"/>
      <c r="T48872" s="120"/>
      <c r="V48872" s="120"/>
      <c r="X48872" s="120"/>
      <c r="Z48872" s="120"/>
    </row>
    <row r="48873" spans="16:26" x14ac:dyDescent="0.25">
      <c r="P48873" s="119"/>
      <c r="R48873" s="119"/>
      <c r="T48873" s="119"/>
      <c r="V48873" s="119"/>
      <c r="X48873" s="119"/>
      <c r="Z48873" s="119"/>
    </row>
    <row r="48874" spans="16:26" x14ac:dyDescent="0.25">
      <c r="P48874" s="120"/>
      <c r="R48874" s="120"/>
      <c r="T48874" s="120"/>
      <c r="V48874" s="120"/>
      <c r="X48874" s="120"/>
      <c r="Z48874" s="120"/>
    </row>
    <row r="48875" spans="16:26" x14ac:dyDescent="0.25">
      <c r="P48875" s="119"/>
      <c r="R48875" s="119"/>
      <c r="T48875" s="119"/>
      <c r="V48875" s="119"/>
      <c r="X48875" s="119"/>
      <c r="Z48875" s="119"/>
    </row>
    <row r="48876" spans="16:26" x14ac:dyDescent="0.25">
      <c r="P48876" s="119"/>
      <c r="R48876" s="119"/>
      <c r="T48876" s="119"/>
      <c r="V48876" s="119"/>
      <c r="X48876" s="119"/>
      <c r="Z48876" s="119"/>
    </row>
    <row r="48877" spans="16:26" x14ac:dyDescent="0.25">
      <c r="P48877" s="119"/>
      <c r="R48877" s="119"/>
      <c r="T48877" s="119"/>
      <c r="V48877" s="119"/>
      <c r="X48877" s="119"/>
      <c r="Z48877" s="119"/>
    </row>
    <row r="48878" spans="16:26" x14ac:dyDescent="0.25">
      <c r="P48878" s="121"/>
      <c r="R48878" s="121"/>
      <c r="T48878" s="121"/>
      <c r="V48878" s="121"/>
      <c r="X48878" s="121"/>
      <c r="Z48878" s="121"/>
    </row>
    <row r="48879" spans="16:26" x14ac:dyDescent="0.25">
      <c r="P48879" s="121"/>
      <c r="R48879" s="121"/>
      <c r="T48879" s="121"/>
      <c r="V48879" s="121"/>
      <c r="X48879" s="121"/>
      <c r="Z48879" s="121"/>
    </row>
    <row r="48880" spans="16:26" x14ac:dyDescent="0.25">
      <c r="P48880" s="121"/>
      <c r="R48880" s="121"/>
      <c r="T48880" s="121"/>
      <c r="V48880" s="121"/>
      <c r="X48880" s="121"/>
      <c r="Z48880" s="121"/>
    </row>
    <row r="48881" spans="16:26" x14ac:dyDescent="0.25">
      <c r="P48881" s="121"/>
      <c r="R48881" s="121"/>
      <c r="T48881" s="121"/>
      <c r="V48881" s="121"/>
      <c r="X48881" s="121"/>
      <c r="Z48881" s="121"/>
    </row>
    <row r="48882" spans="16:26" x14ac:dyDescent="0.25">
      <c r="P48882" s="122"/>
      <c r="R48882" s="122"/>
      <c r="T48882" s="122"/>
      <c r="V48882" s="122"/>
      <c r="X48882" s="122"/>
      <c r="Z48882" s="122"/>
    </row>
    <row r="48883" spans="16:26" x14ac:dyDescent="0.25">
      <c r="P48883" s="118"/>
      <c r="R48883" s="118"/>
      <c r="T48883" s="118"/>
      <c r="V48883" s="118"/>
      <c r="X48883" s="118"/>
      <c r="Z48883" s="118"/>
    </row>
    <row r="48884" spans="16:26" x14ac:dyDescent="0.25">
      <c r="P48884" s="119"/>
      <c r="R48884" s="119"/>
      <c r="T48884" s="119"/>
      <c r="V48884" s="119"/>
      <c r="X48884" s="119"/>
      <c r="Z48884" s="119"/>
    </row>
    <row r="48885" spans="16:26" x14ac:dyDescent="0.25">
      <c r="P48885" s="119"/>
      <c r="R48885" s="119"/>
      <c r="T48885" s="119"/>
      <c r="V48885" s="119"/>
      <c r="X48885" s="119"/>
      <c r="Z48885" s="119"/>
    </row>
    <row r="48886" spans="16:26" x14ac:dyDescent="0.25">
      <c r="P48886" s="120"/>
      <c r="R48886" s="120"/>
      <c r="T48886" s="120"/>
      <c r="V48886" s="120"/>
      <c r="X48886" s="120"/>
      <c r="Z48886" s="120"/>
    </row>
    <row r="48887" spans="16:26" x14ac:dyDescent="0.25">
      <c r="P48887" s="119"/>
      <c r="R48887" s="119"/>
      <c r="T48887" s="119"/>
      <c r="V48887" s="119"/>
      <c r="X48887" s="119"/>
      <c r="Z48887" s="119"/>
    </row>
    <row r="48888" spans="16:26" x14ac:dyDescent="0.25">
      <c r="P48888" s="119"/>
      <c r="R48888" s="119"/>
      <c r="T48888" s="119"/>
      <c r="V48888" s="119"/>
      <c r="X48888" s="119"/>
      <c r="Z48888" s="119"/>
    </row>
    <row r="48889" spans="16:26" x14ac:dyDescent="0.25">
      <c r="P48889" s="120"/>
      <c r="R48889" s="120"/>
      <c r="T48889" s="120"/>
      <c r="V48889" s="120"/>
      <c r="X48889" s="120"/>
      <c r="Z48889" s="120"/>
    </row>
    <row r="48890" spans="16:26" x14ac:dyDescent="0.25">
      <c r="P48890" s="119"/>
      <c r="R48890" s="119"/>
      <c r="T48890" s="119"/>
      <c r="V48890" s="119"/>
      <c r="X48890" s="119"/>
      <c r="Z48890" s="119"/>
    </row>
    <row r="48891" spans="16:26" x14ac:dyDescent="0.25">
      <c r="P48891" s="120"/>
      <c r="R48891" s="120"/>
      <c r="T48891" s="120"/>
      <c r="V48891" s="120"/>
      <c r="X48891" s="120"/>
      <c r="Z48891" s="120"/>
    </row>
    <row r="48892" spans="16:26" x14ac:dyDescent="0.25">
      <c r="P48892" s="119"/>
      <c r="R48892" s="119"/>
      <c r="T48892" s="119"/>
      <c r="V48892" s="119"/>
      <c r="X48892" s="119"/>
      <c r="Z48892" s="119"/>
    </row>
    <row r="48893" spans="16:26" x14ac:dyDescent="0.25">
      <c r="P48893" s="119"/>
      <c r="R48893" s="119"/>
      <c r="T48893" s="119"/>
      <c r="V48893" s="119"/>
      <c r="X48893" s="119"/>
      <c r="Z48893" s="119"/>
    </row>
    <row r="48894" spans="16:26" x14ac:dyDescent="0.25">
      <c r="P48894" s="119"/>
      <c r="R48894" s="119"/>
      <c r="T48894" s="119"/>
      <c r="V48894" s="119"/>
      <c r="X48894" s="119"/>
      <c r="Z48894" s="119"/>
    </row>
    <row r="48895" spans="16:26" x14ac:dyDescent="0.25">
      <c r="P48895" s="121"/>
      <c r="R48895" s="121"/>
      <c r="T48895" s="121"/>
      <c r="V48895" s="121"/>
      <c r="X48895" s="121"/>
      <c r="Z48895" s="121"/>
    </row>
    <row r="48896" spans="16:26" x14ac:dyDescent="0.25">
      <c r="P48896" s="121"/>
      <c r="R48896" s="121"/>
      <c r="T48896" s="121"/>
      <c r="V48896" s="121"/>
      <c r="X48896" s="121"/>
      <c r="Z48896" s="121"/>
    </row>
    <row r="48897" spans="16:26" x14ac:dyDescent="0.25">
      <c r="P48897" s="121"/>
      <c r="R48897" s="121"/>
      <c r="T48897" s="121"/>
      <c r="V48897" s="121"/>
      <c r="X48897" s="121"/>
      <c r="Z48897" s="121"/>
    </row>
    <row r="48898" spans="16:26" x14ac:dyDescent="0.25">
      <c r="P48898" s="121"/>
      <c r="R48898" s="121"/>
      <c r="T48898" s="121"/>
      <c r="V48898" s="121"/>
      <c r="X48898" s="121"/>
      <c r="Z48898" s="121"/>
    </row>
    <row r="48899" spans="16:26" x14ac:dyDescent="0.25">
      <c r="P48899" s="122"/>
      <c r="R48899" s="122"/>
      <c r="T48899" s="122"/>
      <c r="V48899" s="122"/>
      <c r="X48899" s="122"/>
      <c r="Z48899" s="122"/>
    </row>
    <row r="48900" spans="16:26" x14ac:dyDescent="0.25">
      <c r="P48900" s="118"/>
      <c r="R48900" s="118"/>
      <c r="T48900" s="118"/>
      <c r="V48900" s="118"/>
      <c r="X48900" s="118"/>
      <c r="Z48900" s="118"/>
    </row>
    <row r="48901" spans="16:26" x14ac:dyDescent="0.25">
      <c r="P48901" s="119"/>
      <c r="R48901" s="119"/>
      <c r="T48901" s="119"/>
      <c r="V48901" s="119"/>
      <c r="X48901" s="119"/>
      <c r="Z48901" s="119"/>
    </row>
    <row r="48902" spans="16:26" x14ac:dyDescent="0.25">
      <c r="P48902" s="119"/>
      <c r="R48902" s="119"/>
      <c r="T48902" s="119"/>
      <c r="V48902" s="119"/>
      <c r="X48902" s="119"/>
      <c r="Z48902" s="119"/>
    </row>
    <row r="48903" spans="16:26" x14ac:dyDescent="0.25">
      <c r="P48903" s="120"/>
      <c r="R48903" s="120"/>
      <c r="T48903" s="120"/>
      <c r="V48903" s="120"/>
      <c r="X48903" s="120"/>
      <c r="Z48903" s="120"/>
    </row>
    <row r="48904" spans="16:26" x14ac:dyDescent="0.25">
      <c r="P48904" s="119"/>
      <c r="R48904" s="119"/>
      <c r="T48904" s="119"/>
      <c r="V48904" s="119"/>
      <c r="X48904" s="119"/>
      <c r="Z48904" s="119"/>
    </row>
    <row r="48905" spans="16:26" x14ac:dyDescent="0.25">
      <c r="P48905" s="119"/>
      <c r="R48905" s="119"/>
      <c r="T48905" s="119"/>
      <c r="V48905" s="119"/>
      <c r="X48905" s="119"/>
      <c r="Z48905" s="119"/>
    </row>
    <row r="48906" spans="16:26" x14ac:dyDescent="0.25">
      <c r="P48906" s="120"/>
      <c r="R48906" s="120"/>
      <c r="T48906" s="120"/>
      <c r="V48906" s="120"/>
      <c r="X48906" s="120"/>
      <c r="Z48906" s="120"/>
    </row>
    <row r="48907" spans="16:26" x14ac:dyDescent="0.25">
      <c r="P48907" s="119"/>
      <c r="R48907" s="119"/>
      <c r="T48907" s="119"/>
      <c r="V48907" s="119"/>
      <c r="X48907" s="119"/>
      <c r="Z48907" s="119"/>
    </row>
    <row r="48908" spans="16:26" x14ac:dyDescent="0.25">
      <c r="P48908" s="120"/>
      <c r="R48908" s="120"/>
      <c r="T48908" s="120"/>
      <c r="V48908" s="120"/>
      <c r="X48908" s="120"/>
      <c r="Z48908" s="120"/>
    </row>
    <row r="48909" spans="16:26" x14ac:dyDescent="0.25">
      <c r="P48909" s="119"/>
      <c r="R48909" s="119"/>
      <c r="T48909" s="119"/>
      <c r="V48909" s="119"/>
      <c r="X48909" s="119"/>
      <c r="Z48909" s="119"/>
    </row>
    <row r="48910" spans="16:26" x14ac:dyDescent="0.25">
      <c r="P48910" s="119"/>
      <c r="R48910" s="119"/>
      <c r="T48910" s="119"/>
      <c r="V48910" s="119"/>
      <c r="X48910" s="119"/>
      <c r="Z48910" s="119"/>
    </row>
    <row r="48911" spans="16:26" x14ac:dyDescent="0.25">
      <c r="P48911" s="119"/>
      <c r="R48911" s="119"/>
      <c r="T48911" s="119"/>
      <c r="V48911" s="119"/>
      <c r="X48911" s="119"/>
      <c r="Z48911" s="119"/>
    </row>
    <row r="48912" spans="16:26" x14ac:dyDescent="0.25">
      <c r="P48912" s="121"/>
      <c r="R48912" s="121"/>
      <c r="T48912" s="121"/>
      <c r="V48912" s="121"/>
      <c r="X48912" s="121"/>
      <c r="Z48912" s="121"/>
    </row>
    <row r="48913" spans="16:26" x14ac:dyDescent="0.25">
      <c r="P48913" s="121"/>
      <c r="R48913" s="121"/>
      <c r="T48913" s="121"/>
      <c r="V48913" s="121"/>
      <c r="X48913" s="121"/>
      <c r="Z48913" s="121"/>
    </row>
    <row r="48914" spans="16:26" x14ac:dyDescent="0.25">
      <c r="P48914" s="121"/>
      <c r="R48914" s="121"/>
      <c r="T48914" s="121"/>
      <c r="V48914" s="121"/>
      <c r="X48914" s="121"/>
      <c r="Z48914" s="121"/>
    </row>
    <row r="48915" spans="16:26" x14ac:dyDescent="0.25">
      <c r="P48915" s="121"/>
      <c r="R48915" s="121"/>
      <c r="T48915" s="121"/>
      <c r="V48915" s="121"/>
      <c r="X48915" s="121"/>
      <c r="Z48915" s="121"/>
    </row>
    <row r="48916" spans="16:26" x14ac:dyDescent="0.25">
      <c r="P48916" s="122"/>
      <c r="R48916" s="122"/>
      <c r="T48916" s="122"/>
      <c r="V48916" s="122"/>
      <c r="X48916" s="122"/>
      <c r="Z48916" s="122"/>
    </row>
    <row r="48917" spans="16:26" x14ac:dyDescent="0.25">
      <c r="P48917" s="118"/>
      <c r="R48917" s="118"/>
      <c r="T48917" s="118"/>
      <c r="V48917" s="118"/>
      <c r="X48917" s="118"/>
      <c r="Z48917" s="118"/>
    </row>
    <row r="48918" spans="16:26" x14ac:dyDescent="0.25">
      <c r="P48918" s="119"/>
      <c r="R48918" s="119"/>
      <c r="T48918" s="119"/>
      <c r="V48918" s="119"/>
      <c r="X48918" s="119"/>
      <c r="Z48918" s="119"/>
    </row>
    <row r="48919" spans="16:26" x14ac:dyDescent="0.25">
      <c r="P48919" s="119"/>
      <c r="R48919" s="119"/>
      <c r="T48919" s="119"/>
      <c r="V48919" s="119"/>
      <c r="X48919" s="119"/>
      <c r="Z48919" s="119"/>
    </row>
    <row r="48920" spans="16:26" x14ac:dyDescent="0.25">
      <c r="P48920" s="120"/>
      <c r="R48920" s="120"/>
      <c r="T48920" s="120"/>
      <c r="V48920" s="120"/>
      <c r="X48920" s="120"/>
      <c r="Z48920" s="120"/>
    </row>
    <row r="48921" spans="16:26" x14ac:dyDescent="0.25">
      <c r="P48921" s="119"/>
      <c r="R48921" s="119"/>
      <c r="T48921" s="119"/>
      <c r="V48921" s="119"/>
      <c r="X48921" s="119"/>
      <c r="Z48921" s="119"/>
    </row>
    <row r="48922" spans="16:26" x14ac:dyDescent="0.25">
      <c r="P48922" s="119"/>
      <c r="R48922" s="119"/>
      <c r="T48922" s="119"/>
      <c r="V48922" s="119"/>
      <c r="X48922" s="119"/>
      <c r="Z48922" s="119"/>
    </row>
    <row r="48923" spans="16:26" x14ac:dyDescent="0.25">
      <c r="P48923" s="120"/>
      <c r="R48923" s="120"/>
      <c r="T48923" s="120"/>
      <c r="V48923" s="120"/>
      <c r="X48923" s="120"/>
      <c r="Z48923" s="120"/>
    </row>
    <row r="48924" spans="16:26" x14ac:dyDescent="0.25">
      <c r="P48924" s="119"/>
      <c r="R48924" s="119"/>
      <c r="T48924" s="119"/>
      <c r="V48924" s="119"/>
      <c r="X48924" s="119"/>
      <c r="Z48924" s="119"/>
    </row>
    <row r="48925" spans="16:26" x14ac:dyDescent="0.25">
      <c r="P48925" s="120"/>
      <c r="R48925" s="120"/>
      <c r="T48925" s="120"/>
      <c r="V48925" s="120"/>
      <c r="X48925" s="120"/>
      <c r="Z48925" s="120"/>
    </row>
    <row r="48926" spans="16:26" x14ac:dyDescent="0.25">
      <c r="P48926" s="119"/>
      <c r="R48926" s="119"/>
      <c r="T48926" s="119"/>
      <c r="V48926" s="119"/>
      <c r="X48926" s="119"/>
      <c r="Z48926" s="119"/>
    </row>
    <row r="48927" spans="16:26" x14ac:dyDescent="0.25">
      <c r="P48927" s="119"/>
      <c r="R48927" s="119"/>
      <c r="T48927" s="119"/>
      <c r="V48927" s="119"/>
      <c r="X48927" s="119"/>
      <c r="Z48927" s="119"/>
    </row>
    <row r="48928" spans="16:26" x14ac:dyDescent="0.25">
      <c r="P48928" s="119"/>
      <c r="R48928" s="119"/>
      <c r="T48928" s="119"/>
      <c r="V48928" s="119"/>
      <c r="X48928" s="119"/>
      <c r="Z48928" s="119"/>
    </row>
    <row r="48929" spans="16:26" x14ac:dyDescent="0.25">
      <c r="P48929" s="121"/>
      <c r="R48929" s="121"/>
      <c r="T48929" s="121"/>
      <c r="V48929" s="121"/>
      <c r="X48929" s="121"/>
      <c r="Z48929" s="121"/>
    </row>
    <row r="48930" spans="16:26" x14ac:dyDescent="0.25">
      <c r="P48930" s="121"/>
      <c r="R48930" s="121"/>
      <c r="T48930" s="121"/>
      <c r="V48930" s="121"/>
      <c r="X48930" s="121"/>
      <c r="Z48930" s="121"/>
    </row>
    <row r="48931" spans="16:26" x14ac:dyDescent="0.25">
      <c r="P48931" s="121"/>
      <c r="R48931" s="121"/>
      <c r="T48931" s="121"/>
      <c r="V48931" s="121"/>
      <c r="X48931" s="121"/>
      <c r="Z48931" s="121"/>
    </row>
    <row r="48932" spans="16:26" x14ac:dyDescent="0.25">
      <c r="P48932" s="121"/>
      <c r="R48932" s="121"/>
      <c r="T48932" s="121"/>
      <c r="V48932" s="121"/>
      <c r="X48932" s="121"/>
      <c r="Z48932" s="121"/>
    </row>
    <row r="48933" spans="16:26" x14ac:dyDescent="0.25">
      <c r="P48933" s="122"/>
      <c r="R48933" s="122"/>
      <c r="T48933" s="122"/>
      <c r="V48933" s="122"/>
      <c r="X48933" s="122"/>
      <c r="Z48933" s="122"/>
    </row>
    <row r="48934" spans="16:26" x14ac:dyDescent="0.25">
      <c r="P48934" s="118"/>
      <c r="R48934" s="118"/>
      <c r="T48934" s="118"/>
      <c r="V48934" s="118"/>
      <c r="X48934" s="118"/>
      <c r="Z48934" s="118"/>
    </row>
    <row r="48935" spans="16:26" x14ac:dyDescent="0.25">
      <c r="P48935" s="119"/>
      <c r="R48935" s="119"/>
      <c r="T48935" s="119"/>
      <c r="V48935" s="119"/>
      <c r="X48935" s="119"/>
      <c r="Z48935" s="119"/>
    </row>
    <row r="48936" spans="16:26" x14ac:dyDescent="0.25">
      <c r="P48936" s="119"/>
      <c r="R48936" s="119"/>
      <c r="T48936" s="119"/>
      <c r="V48936" s="119"/>
      <c r="X48936" s="119"/>
      <c r="Z48936" s="119"/>
    </row>
    <row r="48937" spans="16:26" x14ac:dyDescent="0.25">
      <c r="P48937" s="120"/>
      <c r="R48937" s="120"/>
      <c r="T48937" s="120"/>
      <c r="V48937" s="120"/>
      <c r="X48937" s="120"/>
      <c r="Z48937" s="120"/>
    </row>
    <row r="48938" spans="16:26" x14ac:dyDescent="0.25">
      <c r="P48938" s="119"/>
      <c r="R48938" s="119"/>
      <c r="T48938" s="119"/>
      <c r="V48938" s="119"/>
      <c r="X48938" s="119"/>
      <c r="Z48938" s="119"/>
    </row>
    <row r="48939" spans="16:26" x14ac:dyDescent="0.25">
      <c r="P48939" s="119"/>
      <c r="R48939" s="119"/>
      <c r="T48939" s="119"/>
      <c r="V48939" s="119"/>
      <c r="X48939" s="119"/>
      <c r="Z48939" s="119"/>
    </row>
    <row r="48940" spans="16:26" x14ac:dyDescent="0.25">
      <c r="P48940" s="120"/>
      <c r="R48940" s="120"/>
      <c r="T48940" s="120"/>
      <c r="V48940" s="120"/>
      <c r="X48940" s="120"/>
      <c r="Z48940" s="120"/>
    </row>
    <row r="48941" spans="16:26" x14ac:dyDescent="0.25">
      <c r="P48941" s="119"/>
      <c r="R48941" s="119"/>
      <c r="T48941" s="119"/>
      <c r="V48941" s="119"/>
      <c r="X48941" s="119"/>
      <c r="Z48941" s="119"/>
    </row>
    <row r="48942" spans="16:26" x14ac:dyDescent="0.25">
      <c r="P48942" s="120"/>
      <c r="R48942" s="120"/>
      <c r="T48942" s="120"/>
      <c r="V48942" s="120"/>
      <c r="X48942" s="120"/>
      <c r="Z48942" s="120"/>
    </row>
    <row r="48943" spans="16:26" x14ac:dyDescent="0.25">
      <c r="P48943" s="119"/>
      <c r="R48943" s="119"/>
      <c r="T48943" s="119"/>
      <c r="V48943" s="119"/>
      <c r="X48943" s="119"/>
      <c r="Z48943" s="119"/>
    </row>
    <row r="48944" spans="16:26" x14ac:dyDescent="0.25">
      <c r="P48944" s="119"/>
      <c r="R48944" s="119"/>
      <c r="T48944" s="119"/>
      <c r="V48944" s="119"/>
      <c r="X48944" s="119"/>
      <c r="Z48944" s="119"/>
    </row>
    <row r="48945" spans="16:26" x14ac:dyDescent="0.25">
      <c r="P48945" s="119"/>
      <c r="R48945" s="119"/>
      <c r="T48945" s="119"/>
      <c r="V48945" s="119"/>
      <c r="X48945" s="119"/>
      <c r="Z48945" s="119"/>
    </row>
    <row r="48946" spans="16:26" x14ac:dyDescent="0.25">
      <c r="P48946" s="121"/>
      <c r="R48946" s="121"/>
      <c r="T48946" s="121"/>
      <c r="V48946" s="121"/>
      <c r="X48946" s="121"/>
      <c r="Z48946" s="121"/>
    </row>
    <row r="48947" spans="16:26" x14ac:dyDescent="0.25">
      <c r="P48947" s="121"/>
      <c r="R48947" s="121"/>
      <c r="T48947" s="121"/>
      <c r="V48947" s="121"/>
      <c r="X48947" s="121"/>
      <c r="Z48947" s="121"/>
    </row>
    <row r="48948" spans="16:26" x14ac:dyDescent="0.25">
      <c r="P48948" s="121"/>
      <c r="R48948" s="121"/>
      <c r="T48948" s="121"/>
      <c r="V48948" s="121"/>
      <c r="X48948" s="121"/>
      <c r="Z48948" s="121"/>
    </row>
    <row r="48949" spans="16:26" x14ac:dyDescent="0.25">
      <c r="P48949" s="121"/>
      <c r="R48949" s="121"/>
      <c r="T48949" s="121"/>
      <c r="V48949" s="121"/>
      <c r="X48949" s="121"/>
      <c r="Z48949" s="121"/>
    </row>
    <row r="48950" spans="16:26" x14ac:dyDescent="0.25">
      <c r="P48950" s="122"/>
      <c r="R48950" s="122"/>
      <c r="T48950" s="122"/>
      <c r="V48950" s="122"/>
      <c r="X48950" s="122"/>
      <c r="Z48950" s="122"/>
    </row>
    <row r="48951" spans="16:26" x14ac:dyDescent="0.25">
      <c r="P48951" s="118"/>
      <c r="R48951" s="118"/>
      <c r="T48951" s="118"/>
      <c r="V48951" s="118"/>
      <c r="X48951" s="118"/>
      <c r="Z48951" s="118"/>
    </row>
    <row r="48952" spans="16:26" x14ac:dyDescent="0.25">
      <c r="P48952" s="119"/>
      <c r="R48952" s="119"/>
      <c r="T48952" s="119"/>
      <c r="V48952" s="119"/>
      <c r="X48952" s="119"/>
      <c r="Z48952" s="119"/>
    </row>
    <row r="48953" spans="16:26" x14ac:dyDescent="0.25">
      <c r="P48953" s="119"/>
      <c r="R48953" s="119"/>
      <c r="T48953" s="119"/>
      <c r="V48953" s="119"/>
      <c r="X48953" s="119"/>
      <c r="Z48953" s="119"/>
    </row>
    <row r="48954" spans="16:26" x14ac:dyDescent="0.25">
      <c r="P48954" s="120"/>
      <c r="R48954" s="120"/>
      <c r="T48954" s="120"/>
      <c r="V48954" s="120"/>
      <c r="X48954" s="120"/>
      <c r="Z48954" s="120"/>
    </row>
    <row r="48955" spans="16:26" x14ac:dyDescent="0.25">
      <c r="P48955" s="119"/>
      <c r="R48955" s="119"/>
      <c r="T48955" s="119"/>
      <c r="V48955" s="119"/>
      <c r="X48955" s="119"/>
      <c r="Z48955" s="119"/>
    </row>
    <row r="48956" spans="16:26" x14ac:dyDescent="0.25">
      <c r="P48956" s="119"/>
      <c r="R48956" s="119"/>
      <c r="T48956" s="119"/>
      <c r="V48956" s="119"/>
      <c r="X48956" s="119"/>
      <c r="Z48956" s="119"/>
    </row>
    <row r="48957" spans="16:26" x14ac:dyDescent="0.25">
      <c r="P48957" s="120"/>
      <c r="R48957" s="120"/>
      <c r="T48957" s="120"/>
      <c r="V48957" s="120"/>
      <c r="X48957" s="120"/>
      <c r="Z48957" s="120"/>
    </row>
    <row r="48958" spans="16:26" x14ac:dyDescent="0.25">
      <c r="P48958" s="119"/>
      <c r="R48958" s="119"/>
      <c r="T48958" s="119"/>
      <c r="V48958" s="119"/>
      <c r="X48958" s="119"/>
      <c r="Z48958" s="119"/>
    </row>
    <row r="48959" spans="16:26" x14ac:dyDescent="0.25">
      <c r="P48959" s="120"/>
      <c r="R48959" s="120"/>
      <c r="T48959" s="120"/>
      <c r="V48959" s="120"/>
      <c r="X48959" s="120"/>
      <c r="Z48959" s="120"/>
    </row>
    <row r="48960" spans="16:26" x14ac:dyDescent="0.25">
      <c r="P48960" s="119"/>
      <c r="R48960" s="119"/>
      <c r="T48960" s="119"/>
      <c r="V48960" s="119"/>
      <c r="X48960" s="119"/>
      <c r="Z48960" s="119"/>
    </row>
    <row r="48961" spans="16:26" x14ac:dyDescent="0.25">
      <c r="P48961" s="119"/>
      <c r="R48961" s="119"/>
      <c r="T48961" s="119"/>
      <c r="V48961" s="119"/>
      <c r="X48961" s="119"/>
      <c r="Z48961" s="119"/>
    </row>
    <row r="48962" spans="16:26" x14ac:dyDescent="0.25">
      <c r="P48962" s="119"/>
      <c r="R48962" s="119"/>
      <c r="T48962" s="119"/>
      <c r="V48962" s="119"/>
      <c r="X48962" s="119"/>
      <c r="Z48962" s="119"/>
    </row>
    <row r="48963" spans="16:26" x14ac:dyDescent="0.25">
      <c r="P48963" s="121"/>
      <c r="R48963" s="121"/>
      <c r="T48963" s="121"/>
      <c r="V48963" s="121"/>
      <c r="X48963" s="121"/>
      <c r="Z48963" s="121"/>
    </row>
    <row r="48964" spans="16:26" x14ac:dyDescent="0.25">
      <c r="P48964" s="121"/>
      <c r="R48964" s="121"/>
      <c r="T48964" s="121"/>
      <c r="V48964" s="121"/>
      <c r="X48964" s="121"/>
      <c r="Z48964" s="121"/>
    </row>
    <row r="48965" spans="16:26" x14ac:dyDescent="0.25">
      <c r="P48965" s="121"/>
      <c r="R48965" s="121"/>
      <c r="T48965" s="121"/>
      <c r="V48965" s="121"/>
      <c r="X48965" s="121"/>
      <c r="Z48965" s="121"/>
    </row>
    <row r="48966" spans="16:26" x14ac:dyDescent="0.25">
      <c r="P48966" s="121"/>
      <c r="R48966" s="121"/>
      <c r="T48966" s="121"/>
      <c r="V48966" s="121"/>
      <c r="X48966" s="121"/>
      <c r="Z48966" s="121"/>
    </row>
    <row r="48967" spans="16:26" x14ac:dyDescent="0.25">
      <c r="P48967" s="122"/>
      <c r="R48967" s="122"/>
      <c r="T48967" s="122"/>
      <c r="V48967" s="122"/>
      <c r="X48967" s="122"/>
      <c r="Z48967" s="122"/>
    </row>
    <row r="48968" spans="16:26" x14ac:dyDescent="0.25">
      <c r="P48968" s="118"/>
      <c r="R48968" s="118"/>
      <c r="T48968" s="118"/>
      <c r="V48968" s="118"/>
      <c r="X48968" s="118"/>
      <c r="Z48968" s="118"/>
    </row>
    <row r="48969" spans="16:26" x14ac:dyDescent="0.25">
      <c r="P48969" s="119"/>
      <c r="R48969" s="119"/>
      <c r="T48969" s="119"/>
      <c r="V48969" s="119"/>
      <c r="X48969" s="119"/>
      <c r="Z48969" s="119"/>
    </row>
    <row r="48970" spans="16:26" x14ac:dyDescent="0.25">
      <c r="P48970" s="119"/>
      <c r="R48970" s="119"/>
      <c r="T48970" s="119"/>
      <c r="V48970" s="119"/>
      <c r="X48970" s="119"/>
      <c r="Z48970" s="119"/>
    </row>
    <row r="48971" spans="16:26" x14ac:dyDescent="0.25">
      <c r="P48971" s="120"/>
      <c r="R48971" s="120"/>
      <c r="T48971" s="120"/>
      <c r="V48971" s="120"/>
      <c r="X48971" s="120"/>
      <c r="Z48971" s="120"/>
    </row>
    <row r="48972" spans="16:26" x14ac:dyDescent="0.25">
      <c r="P48972" s="119"/>
      <c r="R48972" s="119"/>
      <c r="T48972" s="119"/>
      <c r="V48972" s="119"/>
      <c r="X48972" s="119"/>
      <c r="Z48972" s="119"/>
    </row>
    <row r="48973" spans="16:26" x14ac:dyDescent="0.25">
      <c r="P48973" s="119"/>
      <c r="R48973" s="119"/>
      <c r="T48973" s="119"/>
      <c r="V48973" s="119"/>
      <c r="X48973" s="119"/>
      <c r="Z48973" s="119"/>
    </row>
    <row r="48974" spans="16:26" x14ac:dyDescent="0.25">
      <c r="P48974" s="120"/>
      <c r="R48974" s="120"/>
      <c r="T48974" s="120"/>
      <c r="V48974" s="120"/>
      <c r="X48974" s="120"/>
      <c r="Z48974" s="120"/>
    </row>
    <row r="48975" spans="16:26" x14ac:dyDescent="0.25">
      <c r="P48975" s="119"/>
      <c r="R48975" s="119"/>
      <c r="T48975" s="119"/>
      <c r="V48975" s="119"/>
      <c r="X48975" s="119"/>
      <c r="Z48975" s="119"/>
    </row>
    <row r="48976" spans="16:26" x14ac:dyDescent="0.25">
      <c r="P48976" s="120"/>
      <c r="R48976" s="120"/>
      <c r="T48976" s="120"/>
      <c r="V48976" s="120"/>
      <c r="X48976" s="120"/>
      <c r="Z48976" s="120"/>
    </row>
    <row r="48977" spans="16:26" x14ac:dyDescent="0.25">
      <c r="P48977" s="119"/>
      <c r="R48977" s="119"/>
      <c r="T48977" s="119"/>
      <c r="V48977" s="119"/>
      <c r="X48977" s="119"/>
      <c r="Z48977" s="119"/>
    </row>
    <row r="48978" spans="16:26" x14ac:dyDescent="0.25">
      <c r="P48978" s="119"/>
      <c r="R48978" s="119"/>
      <c r="T48978" s="119"/>
      <c r="V48978" s="119"/>
      <c r="X48978" s="119"/>
      <c r="Z48978" s="119"/>
    </row>
    <row r="48979" spans="16:26" x14ac:dyDescent="0.25">
      <c r="P48979" s="119"/>
      <c r="R48979" s="119"/>
      <c r="T48979" s="119"/>
      <c r="V48979" s="119"/>
      <c r="X48979" s="119"/>
      <c r="Z48979" s="119"/>
    </row>
    <row r="48980" spans="16:26" x14ac:dyDescent="0.25">
      <c r="P48980" s="121"/>
      <c r="R48980" s="121"/>
      <c r="T48980" s="121"/>
      <c r="V48980" s="121"/>
      <c r="X48980" s="121"/>
      <c r="Z48980" s="121"/>
    </row>
    <row r="48981" spans="16:26" x14ac:dyDescent="0.25">
      <c r="P48981" s="121"/>
      <c r="R48981" s="121"/>
      <c r="T48981" s="121"/>
      <c r="V48981" s="121"/>
      <c r="X48981" s="121"/>
      <c r="Z48981" s="121"/>
    </row>
    <row r="48982" spans="16:26" x14ac:dyDescent="0.25">
      <c r="P48982" s="121"/>
      <c r="R48982" s="121"/>
      <c r="T48982" s="121"/>
      <c r="V48982" s="121"/>
      <c r="X48982" s="121"/>
      <c r="Z48982" s="121"/>
    </row>
    <row r="48983" spans="16:26" x14ac:dyDescent="0.25">
      <c r="P48983" s="121"/>
      <c r="R48983" s="121"/>
      <c r="T48983" s="121"/>
      <c r="V48983" s="121"/>
      <c r="X48983" s="121"/>
      <c r="Z48983" s="121"/>
    </row>
    <row r="48984" spans="16:26" x14ac:dyDescent="0.25">
      <c r="P48984" s="122"/>
      <c r="R48984" s="122"/>
      <c r="T48984" s="122"/>
      <c r="V48984" s="122"/>
      <c r="X48984" s="122"/>
      <c r="Z48984" s="122"/>
    </row>
    <row r="48985" spans="16:26" x14ac:dyDescent="0.25">
      <c r="P48985" s="118"/>
      <c r="R48985" s="118"/>
      <c r="T48985" s="118"/>
      <c r="V48985" s="118"/>
      <c r="X48985" s="118"/>
      <c r="Z48985" s="118"/>
    </row>
    <row r="48986" spans="16:26" x14ac:dyDescent="0.25">
      <c r="P48986" s="119"/>
      <c r="R48986" s="119"/>
      <c r="T48986" s="119"/>
      <c r="V48986" s="119"/>
      <c r="X48986" s="119"/>
      <c r="Z48986" s="119"/>
    </row>
    <row r="48987" spans="16:26" x14ac:dyDescent="0.25">
      <c r="P48987" s="119"/>
      <c r="R48987" s="119"/>
      <c r="T48987" s="119"/>
      <c r="V48987" s="119"/>
      <c r="X48987" s="119"/>
      <c r="Z48987" s="119"/>
    </row>
    <row r="48988" spans="16:26" x14ac:dyDescent="0.25">
      <c r="P48988" s="120"/>
      <c r="R48988" s="120"/>
      <c r="T48988" s="120"/>
      <c r="V48988" s="120"/>
      <c r="X48988" s="120"/>
      <c r="Z48988" s="120"/>
    </row>
    <row r="48989" spans="16:26" x14ac:dyDescent="0.25">
      <c r="P48989" s="119"/>
      <c r="R48989" s="119"/>
      <c r="T48989" s="119"/>
      <c r="V48989" s="119"/>
      <c r="X48989" s="119"/>
      <c r="Z48989" s="119"/>
    </row>
    <row r="48990" spans="16:26" x14ac:dyDescent="0.25">
      <c r="P48990" s="119"/>
      <c r="R48990" s="119"/>
      <c r="T48990" s="119"/>
      <c r="V48990" s="119"/>
      <c r="X48990" s="119"/>
      <c r="Z48990" s="119"/>
    </row>
    <row r="48991" spans="16:26" x14ac:dyDescent="0.25">
      <c r="P48991" s="120"/>
      <c r="R48991" s="120"/>
      <c r="T48991" s="120"/>
      <c r="V48991" s="120"/>
      <c r="X48991" s="120"/>
      <c r="Z48991" s="120"/>
    </row>
    <row r="48992" spans="16:26" x14ac:dyDescent="0.25">
      <c r="P48992" s="119"/>
      <c r="R48992" s="119"/>
      <c r="T48992" s="119"/>
      <c r="V48992" s="119"/>
      <c r="X48992" s="119"/>
      <c r="Z48992" s="119"/>
    </row>
    <row r="48993" spans="16:26" x14ac:dyDescent="0.25">
      <c r="P48993" s="120"/>
      <c r="R48993" s="120"/>
      <c r="T48993" s="120"/>
      <c r="V48993" s="120"/>
      <c r="X48993" s="120"/>
      <c r="Z48993" s="120"/>
    </row>
    <row r="48994" spans="16:26" x14ac:dyDescent="0.25">
      <c r="P48994" s="119"/>
      <c r="R48994" s="119"/>
      <c r="T48994" s="119"/>
      <c r="V48994" s="119"/>
      <c r="X48994" s="119"/>
      <c r="Z48994" s="119"/>
    </row>
    <row r="48995" spans="16:26" x14ac:dyDescent="0.25">
      <c r="P48995" s="119"/>
      <c r="R48995" s="119"/>
      <c r="T48995" s="119"/>
      <c r="V48995" s="119"/>
      <c r="X48995" s="119"/>
      <c r="Z48995" s="119"/>
    </row>
    <row r="48996" spans="16:26" x14ac:dyDescent="0.25">
      <c r="P48996" s="119"/>
      <c r="R48996" s="119"/>
      <c r="T48996" s="119"/>
      <c r="V48996" s="119"/>
      <c r="X48996" s="119"/>
      <c r="Z48996" s="119"/>
    </row>
    <row r="48997" spans="16:26" x14ac:dyDescent="0.25">
      <c r="P48997" s="121"/>
      <c r="R48997" s="121"/>
      <c r="T48997" s="121"/>
      <c r="V48997" s="121"/>
      <c r="X48997" s="121"/>
      <c r="Z48997" s="121"/>
    </row>
    <row r="48998" spans="16:26" x14ac:dyDescent="0.25">
      <c r="P48998" s="121"/>
      <c r="R48998" s="121"/>
      <c r="T48998" s="121"/>
      <c r="V48998" s="121"/>
      <c r="X48998" s="121"/>
      <c r="Z48998" s="121"/>
    </row>
    <row r="48999" spans="16:26" x14ac:dyDescent="0.25">
      <c r="P48999" s="121"/>
      <c r="R48999" s="121"/>
      <c r="T48999" s="121"/>
      <c r="V48999" s="121"/>
      <c r="X48999" s="121"/>
      <c r="Z48999" s="121"/>
    </row>
    <row r="49000" spans="16:26" x14ac:dyDescent="0.25">
      <c r="P49000" s="121"/>
      <c r="R49000" s="121"/>
      <c r="T49000" s="121"/>
      <c r="V49000" s="121"/>
      <c r="X49000" s="121"/>
      <c r="Z49000" s="121"/>
    </row>
    <row r="49001" spans="16:26" x14ac:dyDescent="0.25">
      <c r="P49001" s="122"/>
      <c r="R49001" s="122"/>
      <c r="T49001" s="122"/>
      <c r="V49001" s="122"/>
      <c r="X49001" s="122"/>
      <c r="Z49001" s="122"/>
    </row>
    <row r="49002" spans="16:26" x14ac:dyDescent="0.25">
      <c r="P49002" s="118"/>
      <c r="R49002" s="118"/>
      <c r="T49002" s="118"/>
      <c r="V49002" s="118"/>
      <c r="X49002" s="118"/>
      <c r="Z49002" s="118"/>
    </row>
    <row r="49003" spans="16:26" x14ac:dyDescent="0.25">
      <c r="P49003" s="119"/>
      <c r="R49003" s="119"/>
      <c r="T49003" s="119"/>
      <c r="V49003" s="119"/>
      <c r="X49003" s="119"/>
      <c r="Z49003" s="119"/>
    </row>
    <row r="49004" spans="16:26" x14ac:dyDescent="0.25">
      <c r="P49004" s="119"/>
      <c r="R49004" s="119"/>
      <c r="T49004" s="119"/>
      <c r="V49004" s="119"/>
      <c r="X49004" s="119"/>
      <c r="Z49004" s="119"/>
    </row>
    <row r="49005" spans="16:26" x14ac:dyDescent="0.25">
      <c r="P49005" s="120"/>
      <c r="R49005" s="120"/>
      <c r="T49005" s="120"/>
      <c r="V49005" s="120"/>
      <c r="X49005" s="120"/>
      <c r="Z49005" s="120"/>
    </row>
    <row r="49006" spans="16:26" x14ac:dyDescent="0.25">
      <c r="P49006" s="119"/>
      <c r="R49006" s="119"/>
      <c r="T49006" s="119"/>
      <c r="V49006" s="119"/>
      <c r="X49006" s="119"/>
      <c r="Z49006" s="119"/>
    </row>
    <row r="49007" spans="16:26" x14ac:dyDescent="0.25">
      <c r="P49007" s="119"/>
      <c r="R49007" s="119"/>
      <c r="T49007" s="119"/>
      <c r="V49007" s="119"/>
      <c r="X49007" s="119"/>
      <c r="Z49007" s="119"/>
    </row>
    <row r="49008" spans="16:26" x14ac:dyDescent="0.25">
      <c r="P49008" s="120"/>
      <c r="R49008" s="120"/>
      <c r="T49008" s="120"/>
      <c r="V49008" s="120"/>
      <c r="X49008" s="120"/>
      <c r="Z49008" s="120"/>
    </row>
    <row r="49009" spans="16:26" x14ac:dyDescent="0.25">
      <c r="P49009" s="119"/>
      <c r="R49009" s="119"/>
      <c r="T49009" s="119"/>
      <c r="V49009" s="119"/>
      <c r="X49009" s="119"/>
      <c r="Z49009" s="119"/>
    </row>
    <row r="49010" spans="16:26" x14ac:dyDescent="0.25">
      <c r="P49010" s="120"/>
      <c r="R49010" s="120"/>
      <c r="T49010" s="120"/>
      <c r="V49010" s="120"/>
      <c r="X49010" s="120"/>
      <c r="Z49010" s="120"/>
    </row>
    <row r="49011" spans="16:26" x14ac:dyDescent="0.25">
      <c r="P49011" s="119"/>
      <c r="R49011" s="119"/>
      <c r="T49011" s="119"/>
      <c r="V49011" s="119"/>
      <c r="X49011" s="119"/>
      <c r="Z49011" s="119"/>
    </row>
    <row r="49012" spans="16:26" x14ac:dyDescent="0.25">
      <c r="P49012" s="119"/>
      <c r="R49012" s="119"/>
      <c r="T49012" s="119"/>
      <c r="V49012" s="119"/>
      <c r="X49012" s="119"/>
      <c r="Z49012" s="119"/>
    </row>
    <row r="49013" spans="16:26" x14ac:dyDescent="0.25">
      <c r="P49013" s="119"/>
      <c r="R49013" s="119"/>
      <c r="T49013" s="119"/>
      <c r="V49013" s="119"/>
      <c r="X49013" s="119"/>
      <c r="Z49013" s="119"/>
    </row>
    <row r="49014" spans="16:26" x14ac:dyDescent="0.25">
      <c r="P49014" s="121"/>
      <c r="R49014" s="121"/>
      <c r="T49014" s="121"/>
      <c r="V49014" s="121"/>
      <c r="X49014" s="121"/>
      <c r="Z49014" s="121"/>
    </row>
    <row r="49015" spans="16:26" x14ac:dyDescent="0.25">
      <c r="P49015" s="121"/>
      <c r="R49015" s="121"/>
      <c r="T49015" s="121"/>
      <c r="V49015" s="121"/>
      <c r="X49015" s="121"/>
      <c r="Z49015" s="121"/>
    </row>
    <row r="49016" spans="16:26" x14ac:dyDescent="0.25">
      <c r="P49016" s="121"/>
      <c r="R49016" s="121"/>
      <c r="T49016" s="121"/>
      <c r="V49016" s="121"/>
      <c r="X49016" s="121"/>
      <c r="Z49016" s="121"/>
    </row>
    <row r="49017" spans="16:26" x14ac:dyDescent="0.25">
      <c r="P49017" s="121"/>
      <c r="R49017" s="121"/>
      <c r="T49017" s="121"/>
      <c r="V49017" s="121"/>
      <c r="X49017" s="121"/>
      <c r="Z49017" s="121"/>
    </row>
    <row r="49018" spans="16:26" x14ac:dyDescent="0.25">
      <c r="P49018" s="122"/>
      <c r="R49018" s="122"/>
      <c r="T49018" s="122"/>
      <c r="V49018" s="122"/>
      <c r="X49018" s="122"/>
      <c r="Z49018" s="122"/>
    </row>
    <row r="49019" spans="16:26" x14ac:dyDescent="0.25">
      <c r="P49019" s="118"/>
      <c r="R49019" s="118"/>
      <c r="T49019" s="118"/>
      <c r="V49019" s="118"/>
      <c r="X49019" s="118"/>
      <c r="Z49019" s="118"/>
    </row>
    <row r="49020" spans="16:26" x14ac:dyDescent="0.25">
      <c r="P49020" s="119"/>
      <c r="R49020" s="119"/>
      <c r="T49020" s="119"/>
      <c r="V49020" s="119"/>
      <c r="X49020" s="119"/>
      <c r="Z49020" s="119"/>
    </row>
    <row r="49021" spans="16:26" x14ac:dyDescent="0.25">
      <c r="P49021" s="119"/>
      <c r="R49021" s="119"/>
      <c r="T49021" s="119"/>
      <c r="V49021" s="119"/>
      <c r="X49021" s="119"/>
      <c r="Z49021" s="119"/>
    </row>
    <row r="49022" spans="16:26" x14ac:dyDescent="0.25">
      <c r="P49022" s="120"/>
      <c r="R49022" s="120"/>
      <c r="T49022" s="120"/>
      <c r="V49022" s="120"/>
      <c r="X49022" s="120"/>
      <c r="Z49022" s="120"/>
    </row>
    <row r="49023" spans="16:26" x14ac:dyDescent="0.25">
      <c r="P49023" s="119"/>
      <c r="R49023" s="119"/>
      <c r="T49023" s="119"/>
      <c r="V49023" s="119"/>
      <c r="X49023" s="119"/>
      <c r="Z49023" s="119"/>
    </row>
    <row r="49024" spans="16:26" x14ac:dyDescent="0.25">
      <c r="P49024" s="119"/>
      <c r="R49024" s="119"/>
      <c r="T49024" s="119"/>
      <c r="V49024" s="119"/>
      <c r="X49024" s="119"/>
      <c r="Z49024" s="119"/>
    </row>
    <row r="49025" spans="16:26" x14ac:dyDescent="0.25">
      <c r="P49025" s="120"/>
      <c r="R49025" s="120"/>
      <c r="T49025" s="120"/>
      <c r="V49025" s="120"/>
      <c r="X49025" s="120"/>
      <c r="Z49025" s="120"/>
    </row>
    <row r="49026" spans="16:26" x14ac:dyDescent="0.25">
      <c r="P49026" s="119"/>
      <c r="R49026" s="119"/>
      <c r="T49026" s="119"/>
      <c r="V49026" s="119"/>
      <c r="X49026" s="119"/>
      <c r="Z49026" s="119"/>
    </row>
    <row r="49027" spans="16:26" x14ac:dyDescent="0.25">
      <c r="P49027" s="120"/>
      <c r="R49027" s="120"/>
      <c r="T49027" s="120"/>
      <c r="V49027" s="120"/>
      <c r="X49027" s="120"/>
      <c r="Z49027" s="120"/>
    </row>
    <row r="49028" spans="16:26" x14ac:dyDescent="0.25">
      <c r="P49028" s="119"/>
      <c r="R49028" s="119"/>
      <c r="T49028" s="119"/>
      <c r="V49028" s="119"/>
      <c r="X49028" s="119"/>
      <c r="Z49028" s="119"/>
    </row>
    <row r="49029" spans="16:26" x14ac:dyDescent="0.25">
      <c r="P49029" s="119"/>
      <c r="R49029" s="119"/>
      <c r="T49029" s="119"/>
      <c r="V49029" s="119"/>
      <c r="X49029" s="119"/>
      <c r="Z49029" s="119"/>
    </row>
    <row r="49030" spans="16:26" x14ac:dyDescent="0.25">
      <c r="P49030" s="119"/>
      <c r="R49030" s="119"/>
      <c r="T49030" s="119"/>
      <c r="V49030" s="119"/>
      <c r="X49030" s="119"/>
      <c r="Z49030" s="119"/>
    </row>
    <row r="49031" spans="16:26" x14ac:dyDescent="0.25">
      <c r="P49031" s="121"/>
      <c r="R49031" s="121"/>
      <c r="T49031" s="121"/>
      <c r="V49031" s="121"/>
      <c r="X49031" s="121"/>
      <c r="Z49031" s="121"/>
    </row>
    <row r="49032" spans="16:26" x14ac:dyDescent="0.25">
      <c r="P49032" s="121"/>
      <c r="R49032" s="121"/>
      <c r="T49032" s="121"/>
      <c r="V49032" s="121"/>
      <c r="X49032" s="121"/>
      <c r="Z49032" s="121"/>
    </row>
    <row r="49033" spans="16:26" x14ac:dyDescent="0.25">
      <c r="P49033" s="121"/>
      <c r="R49033" s="121"/>
      <c r="T49033" s="121"/>
      <c r="V49033" s="121"/>
      <c r="X49033" s="121"/>
      <c r="Z49033" s="121"/>
    </row>
    <row r="49034" spans="16:26" x14ac:dyDescent="0.25">
      <c r="P49034" s="121"/>
      <c r="R49034" s="121"/>
      <c r="T49034" s="121"/>
      <c r="V49034" s="121"/>
      <c r="X49034" s="121"/>
      <c r="Z49034" s="121"/>
    </row>
    <row r="49035" spans="16:26" x14ac:dyDescent="0.25">
      <c r="P49035" s="122"/>
      <c r="R49035" s="122"/>
      <c r="T49035" s="122"/>
      <c r="V49035" s="122"/>
      <c r="X49035" s="122"/>
      <c r="Z49035" s="122"/>
    </row>
    <row r="49036" spans="16:26" x14ac:dyDescent="0.25">
      <c r="P49036" s="118"/>
      <c r="R49036" s="118"/>
      <c r="T49036" s="118"/>
      <c r="V49036" s="118"/>
      <c r="X49036" s="118"/>
      <c r="Z49036" s="118"/>
    </row>
    <row r="49037" spans="16:26" x14ac:dyDescent="0.25">
      <c r="P49037" s="119"/>
      <c r="R49037" s="119"/>
      <c r="T49037" s="119"/>
      <c r="V49037" s="119"/>
      <c r="X49037" s="119"/>
      <c r="Z49037" s="119"/>
    </row>
    <row r="49038" spans="16:26" x14ac:dyDescent="0.25">
      <c r="P49038" s="119"/>
      <c r="R49038" s="119"/>
      <c r="T49038" s="119"/>
      <c r="V49038" s="119"/>
      <c r="X49038" s="119"/>
      <c r="Z49038" s="119"/>
    </row>
    <row r="49039" spans="16:26" x14ac:dyDescent="0.25">
      <c r="P49039" s="120"/>
      <c r="R49039" s="120"/>
      <c r="T49039" s="120"/>
      <c r="V49039" s="120"/>
      <c r="X49039" s="120"/>
      <c r="Z49039" s="120"/>
    </row>
    <row r="49040" spans="16:26" x14ac:dyDescent="0.25">
      <c r="P49040" s="119"/>
      <c r="R49040" s="119"/>
      <c r="T49040" s="119"/>
      <c r="V49040" s="119"/>
      <c r="X49040" s="119"/>
      <c r="Z49040" s="119"/>
    </row>
    <row r="49041" spans="16:26" x14ac:dyDescent="0.25">
      <c r="P49041" s="119"/>
      <c r="R49041" s="119"/>
      <c r="T49041" s="119"/>
      <c r="V49041" s="119"/>
      <c r="X49041" s="119"/>
      <c r="Z49041" s="119"/>
    </row>
    <row r="49042" spans="16:26" x14ac:dyDescent="0.25">
      <c r="P49042" s="120"/>
      <c r="R49042" s="120"/>
      <c r="T49042" s="120"/>
      <c r="V49042" s="120"/>
      <c r="X49042" s="120"/>
      <c r="Z49042" s="120"/>
    </row>
    <row r="49043" spans="16:26" x14ac:dyDescent="0.25">
      <c r="P49043" s="119"/>
      <c r="R49043" s="119"/>
      <c r="T49043" s="119"/>
      <c r="V49043" s="119"/>
      <c r="X49043" s="119"/>
      <c r="Z49043" s="119"/>
    </row>
    <row r="49044" spans="16:26" x14ac:dyDescent="0.25">
      <c r="P49044" s="120"/>
      <c r="R49044" s="120"/>
      <c r="T49044" s="120"/>
      <c r="V49044" s="120"/>
      <c r="X49044" s="120"/>
      <c r="Z49044" s="120"/>
    </row>
    <row r="49045" spans="16:26" x14ac:dyDescent="0.25">
      <c r="P49045" s="119"/>
      <c r="R49045" s="119"/>
      <c r="T49045" s="119"/>
      <c r="V49045" s="119"/>
      <c r="X49045" s="119"/>
      <c r="Z49045" s="119"/>
    </row>
    <row r="49046" spans="16:26" x14ac:dyDescent="0.25">
      <c r="P49046" s="119"/>
      <c r="R49046" s="119"/>
      <c r="T49046" s="119"/>
      <c r="V49046" s="119"/>
      <c r="X49046" s="119"/>
      <c r="Z49046" s="119"/>
    </row>
    <row r="49047" spans="16:26" x14ac:dyDescent="0.25">
      <c r="P49047" s="119"/>
      <c r="R49047" s="119"/>
      <c r="T49047" s="119"/>
      <c r="V49047" s="119"/>
      <c r="X49047" s="119"/>
      <c r="Z49047" s="119"/>
    </row>
    <row r="49048" spans="16:26" x14ac:dyDescent="0.25">
      <c r="P49048" s="121"/>
      <c r="R49048" s="121"/>
      <c r="T49048" s="121"/>
      <c r="V49048" s="121"/>
      <c r="X49048" s="121"/>
      <c r="Z49048" s="121"/>
    </row>
    <row r="49049" spans="16:26" x14ac:dyDescent="0.25">
      <c r="P49049" s="121"/>
      <c r="R49049" s="121"/>
      <c r="T49049" s="121"/>
      <c r="V49049" s="121"/>
      <c r="X49049" s="121"/>
      <c r="Z49049" s="121"/>
    </row>
    <row r="49050" spans="16:26" x14ac:dyDescent="0.25">
      <c r="P49050" s="121"/>
      <c r="R49050" s="121"/>
      <c r="T49050" s="121"/>
      <c r="V49050" s="121"/>
      <c r="X49050" s="121"/>
      <c r="Z49050" s="121"/>
    </row>
    <row r="49051" spans="16:26" x14ac:dyDescent="0.25">
      <c r="P49051" s="121"/>
      <c r="R49051" s="121"/>
      <c r="T49051" s="121"/>
      <c r="V49051" s="121"/>
      <c r="X49051" s="121"/>
      <c r="Z49051" s="121"/>
    </row>
    <row r="49052" spans="16:26" x14ac:dyDescent="0.25">
      <c r="P49052" s="122"/>
      <c r="R49052" s="122"/>
      <c r="T49052" s="122"/>
      <c r="V49052" s="122"/>
      <c r="X49052" s="122"/>
      <c r="Z49052" s="122"/>
    </row>
    <row r="49053" spans="16:26" x14ac:dyDescent="0.25">
      <c r="P49053" s="118"/>
      <c r="R49053" s="118"/>
      <c r="T49053" s="118"/>
      <c r="V49053" s="118"/>
      <c r="X49053" s="118"/>
      <c r="Z49053" s="118"/>
    </row>
    <row r="49054" spans="16:26" x14ac:dyDescent="0.25">
      <c r="P49054" s="119"/>
      <c r="R49054" s="119"/>
      <c r="T49054" s="119"/>
      <c r="V49054" s="119"/>
      <c r="X49054" s="119"/>
      <c r="Z49054" s="119"/>
    </row>
    <row r="49055" spans="16:26" x14ac:dyDescent="0.25">
      <c r="P49055" s="119"/>
      <c r="R49055" s="119"/>
      <c r="T49055" s="119"/>
      <c r="V49055" s="119"/>
      <c r="X49055" s="119"/>
      <c r="Z49055" s="119"/>
    </row>
    <row r="49056" spans="16:26" x14ac:dyDescent="0.25">
      <c r="P49056" s="120"/>
      <c r="R49056" s="120"/>
      <c r="T49056" s="120"/>
      <c r="V49056" s="120"/>
      <c r="X49056" s="120"/>
      <c r="Z49056" s="120"/>
    </row>
    <row r="49057" spans="16:26" x14ac:dyDescent="0.25">
      <c r="P49057" s="119"/>
      <c r="R49057" s="119"/>
      <c r="T49057" s="119"/>
      <c r="V49057" s="119"/>
      <c r="X49057" s="119"/>
      <c r="Z49057" s="119"/>
    </row>
    <row r="49058" spans="16:26" x14ac:dyDescent="0.25">
      <c r="P49058" s="119"/>
      <c r="R49058" s="119"/>
      <c r="T49058" s="119"/>
      <c r="V49058" s="119"/>
      <c r="X49058" s="119"/>
      <c r="Z49058" s="119"/>
    </row>
    <row r="49059" spans="16:26" x14ac:dyDescent="0.25">
      <c r="P49059" s="120"/>
      <c r="R49059" s="120"/>
      <c r="T49059" s="120"/>
      <c r="V49059" s="120"/>
      <c r="X49059" s="120"/>
      <c r="Z49059" s="120"/>
    </row>
    <row r="49060" spans="16:26" x14ac:dyDescent="0.25">
      <c r="P49060" s="119"/>
      <c r="R49060" s="119"/>
      <c r="T49060" s="119"/>
      <c r="V49060" s="119"/>
      <c r="X49060" s="119"/>
      <c r="Z49060" s="119"/>
    </row>
    <row r="49061" spans="16:26" x14ac:dyDescent="0.25">
      <c r="P49061" s="120"/>
      <c r="R49061" s="120"/>
      <c r="T49061" s="120"/>
      <c r="V49061" s="120"/>
      <c r="X49061" s="120"/>
      <c r="Z49061" s="120"/>
    </row>
    <row r="49062" spans="16:26" x14ac:dyDescent="0.25">
      <c r="P49062" s="119"/>
      <c r="R49062" s="119"/>
      <c r="T49062" s="119"/>
      <c r="V49062" s="119"/>
      <c r="X49062" s="119"/>
      <c r="Z49062" s="119"/>
    </row>
    <row r="49063" spans="16:26" x14ac:dyDescent="0.25">
      <c r="P49063" s="119"/>
      <c r="R49063" s="119"/>
      <c r="T49063" s="119"/>
      <c r="V49063" s="119"/>
      <c r="X49063" s="119"/>
      <c r="Z49063" s="119"/>
    </row>
    <row r="49064" spans="16:26" x14ac:dyDescent="0.25">
      <c r="P49064" s="119"/>
      <c r="R49064" s="119"/>
      <c r="T49064" s="119"/>
      <c r="V49064" s="119"/>
      <c r="X49064" s="119"/>
      <c r="Z49064" s="119"/>
    </row>
    <row r="49065" spans="16:26" x14ac:dyDescent="0.25">
      <c r="P49065" s="121"/>
      <c r="R49065" s="121"/>
      <c r="T49065" s="121"/>
      <c r="V49065" s="121"/>
      <c r="X49065" s="121"/>
      <c r="Z49065" s="121"/>
    </row>
    <row r="49066" spans="16:26" x14ac:dyDescent="0.25">
      <c r="P49066" s="121"/>
      <c r="R49066" s="121"/>
      <c r="T49066" s="121"/>
      <c r="V49066" s="121"/>
      <c r="X49066" s="121"/>
      <c r="Z49066" s="121"/>
    </row>
    <row r="49067" spans="16:26" x14ac:dyDescent="0.25">
      <c r="P49067" s="121"/>
      <c r="R49067" s="121"/>
      <c r="T49067" s="121"/>
      <c r="V49067" s="121"/>
      <c r="X49067" s="121"/>
      <c r="Z49067" s="121"/>
    </row>
    <row r="49068" spans="16:26" x14ac:dyDescent="0.25">
      <c r="P49068" s="121"/>
      <c r="R49068" s="121"/>
      <c r="T49068" s="121"/>
      <c r="V49068" s="121"/>
      <c r="X49068" s="121"/>
      <c r="Z49068" s="121"/>
    </row>
    <row r="49069" spans="16:26" x14ac:dyDescent="0.25">
      <c r="P49069" s="122"/>
      <c r="R49069" s="122"/>
      <c r="T49069" s="122"/>
      <c r="V49069" s="122"/>
      <c r="X49069" s="122"/>
      <c r="Z49069" s="122"/>
    </row>
    <row r="49070" spans="16:26" x14ac:dyDescent="0.25">
      <c r="P49070" s="118"/>
      <c r="R49070" s="118"/>
      <c r="T49070" s="118"/>
      <c r="V49070" s="118"/>
      <c r="X49070" s="118"/>
      <c r="Z49070" s="118"/>
    </row>
    <row r="49071" spans="16:26" x14ac:dyDescent="0.25">
      <c r="P49071" s="119"/>
      <c r="R49071" s="119"/>
      <c r="T49071" s="119"/>
      <c r="V49071" s="119"/>
      <c r="X49071" s="119"/>
      <c r="Z49071" s="119"/>
    </row>
    <row r="49072" spans="16:26" x14ac:dyDescent="0.25">
      <c r="P49072" s="119"/>
      <c r="R49072" s="119"/>
      <c r="T49072" s="119"/>
      <c r="V49072" s="119"/>
      <c r="X49072" s="119"/>
      <c r="Z49072" s="119"/>
    </row>
    <row r="49073" spans="16:26" x14ac:dyDescent="0.25">
      <c r="P49073" s="120"/>
      <c r="R49073" s="120"/>
      <c r="T49073" s="120"/>
      <c r="V49073" s="120"/>
      <c r="X49073" s="120"/>
      <c r="Z49073" s="120"/>
    </row>
    <row r="49074" spans="16:26" x14ac:dyDescent="0.25">
      <c r="P49074" s="119"/>
      <c r="R49074" s="119"/>
      <c r="T49074" s="119"/>
      <c r="V49074" s="119"/>
      <c r="X49074" s="119"/>
      <c r="Z49074" s="119"/>
    </row>
    <row r="49075" spans="16:26" x14ac:dyDescent="0.25">
      <c r="P49075" s="119"/>
      <c r="R49075" s="119"/>
      <c r="T49075" s="119"/>
      <c r="V49075" s="119"/>
      <c r="X49075" s="119"/>
      <c r="Z49075" s="119"/>
    </row>
    <row r="49076" spans="16:26" x14ac:dyDescent="0.25">
      <c r="P49076" s="120"/>
      <c r="R49076" s="120"/>
      <c r="T49076" s="120"/>
      <c r="V49076" s="120"/>
      <c r="X49076" s="120"/>
      <c r="Z49076" s="120"/>
    </row>
    <row r="49077" spans="16:26" x14ac:dyDescent="0.25">
      <c r="P49077" s="119"/>
      <c r="R49077" s="119"/>
      <c r="T49077" s="119"/>
      <c r="V49077" s="119"/>
      <c r="X49077" s="119"/>
      <c r="Z49077" s="119"/>
    </row>
    <row r="49078" spans="16:26" x14ac:dyDescent="0.25">
      <c r="P49078" s="120"/>
      <c r="R49078" s="120"/>
      <c r="T49078" s="120"/>
      <c r="V49078" s="120"/>
      <c r="X49078" s="120"/>
      <c r="Z49078" s="120"/>
    </row>
    <row r="49079" spans="16:26" x14ac:dyDescent="0.25">
      <c r="P49079" s="119"/>
      <c r="R49079" s="119"/>
      <c r="T49079" s="119"/>
      <c r="V49079" s="119"/>
      <c r="X49079" s="119"/>
      <c r="Z49079" s="119"/>
    </row>
    <row r="49080" spans="16:26" x14ac:dyDescent="0.25">
      <c r="P49080" s="119"/>
      <c r="R49080" s="119"/>
      <c r="T49080" s="119"/>
      <c r="V49080" s="119"/>
      <c r="X49080" s="119"/>
      <c r="Z49080" s="119"/>
    </row>
    <row r="49081" spans="16:26" x14ac:dyDescent="0.25">
      <c r="P49081" s="119"/>
      <c r="R49081" s="119"/>
      <c r="T49081" s="119"/>
      <c r="V49081" s="119"/>
      <c r="X49081" s="119"/>
      <c r="Z49081" s="119"/>
    </row>
    <row r="49082" spans="16:26" x14ac:dyDescent="0.25">
      <c r="P49082" s="121"/>
      <c r="R49082" s="121"/>
      <c r="T49082" s="121"/>
      <c r="V49082" s="121"/>
      <c r="X49082" s="121"/>
      <c r="Z49082" s="121"/>
    </row>
    <row r="49083" spans="16:26" x14ac:dyDescent="0.25">
      <c r="P49083" s="121"/>
      <c r="R49083" s="121"/>
      <c r="T49083" s="121"/>
      <c r="V49083" s="121"/>
      <c r="X49083" s="121"/>
      <c r="Z49083" s="121"/>
    </row>
    <row r="49084" spans="16:26" x14ac:dyDescent="0.25">
      <c r="P49084" s="121"/>
      <c r="R49084" s="121"/>
      <c r="T49084" s="121"/>
      <c r="V49084" s="121"/>
      <c r="X49084" s="121"/>
      <c r="Z49084" s="121"/>
    </row>
    <row r="49085" spans="16:26" x14ac:dyDescent="0.25">
      <c r="P49085" s="121"/>
      <c r="R49085" s="121"/>
      <c r="T49085" s="121"/>
      <c r="V49085" s="121"/>
      <c r="X49085" s="121"/>
      <c r="Z49085" s="121"/>
    </row>
    <row r="49086" spans="16:26" x14ac:dyDescent="0.25">
      <c r="P49086" s="122"/>
      <c r="R49086" s="122"/>
      <c r="T49086" s="122"/>
      <c r="V49086" s="122"/>
      <c r="X49086" s="122"/>
      <c r="Z49086" s="122"/>
    </row>
    <row r="49087" spans="16:26" x14ac:dyDescent="0.25">
      <c r="P49087" s="118"/>
      <c r="R49087" s="118"/>
      <c r="T49087" s="118"/>
      <c r="V49087" s="118"/>
      <c r="X49087" s="118"/>
      <c r="Z49087" s="118"/>
    </row>
    <row r="49088" spans="16:26" x14ac:dyDescent="0.25">
      <c r="P49088" s="119"/>
      <c r="R49088" s="119"/>
      <c r="T49088" s="119"/>
      <c r="V49088" s="119"/>
      <c r="X49088" s="119"/>
      <c r="Z49088" s="119"/>
    </row>
    <row r="49089" spans="16:26" x14ac:dyDescent="0.25">
      <c r="P49089" s="119"/>
      <c r="R49089" s="119"/>
      <c r="T49089" s="119"/>
      <c r="V49089" s="119"/>
      <c r="X49089" s="119"/>
      <c r="Z49089" s="119"/>
    </row>
    <row r="49090" spans="16:26" x14ac:dyDescent="0.25">
      <c r="P49090" s="120"/>
      <c r="R49090" s="120"/>
      <c r="T49090" s="120"/>
      <c r="V49090" s="120"/>
      <c r="X49090" s="120"/>
      <c r="Z49090" s="120"/>
    </row>
    <row r="49091" spans="16:26" x14ac:dyDescent="0.25">
      <c r="P49091" s="119"/>
      <c r="R49091" s="119"/>
      <c r="T49091" s="119"/>
      <c r="V49091" s="119"/>
      <c r="X49091" s="119"/>
      <c r="Z49091" s="119"/>
    </row>
    <row r="49092" spans="16:26" x14ac:dyDescent="0.25">
      <c r="P49092" s="119"/>
      <c r="R49092" s="119"/>
      <c r="T49092" s="119"/>
      <c r="V49092" s="119"/>
      <c r="X49092" s="119"/>
      <c r="Z49092" s="119"/>
    </row>
    <row r="49093" spans="16:26" x14ac:dyDescent="0.25">
      <c r="P49093" s="120"/>
      <c r="R49093" s="120"/>
      <c r="T49093" s="120"/>
      <c r="V49093" s="120"/>
      <c r="X49093" s="120"/>
      <c r="Z49093" s="120"/>
    </row>
    <row r="49094" spans="16:26" x14ac:dyDescent="0.25">
      <c r="P49094" s="119"/>
      <c r="R49094" s="119"/>
      <c r="T49094" s="119"/>
      <c r="V49094" s="119"/>
      <c r="X49094" s="119"/>
      <c r="Z49094" s="119"/>
    </row>
    <row r="49095" spans="16:26" x14ac:dyDescent="0.25">
      <c r="P49095" s="120"/>
      <c r="R49095" s="120"/>
      <c r="T49095" s="120"/>
      <c r="V49095" s="120"/>
      <c r="X49095" s="120"/>
      <c r="Z49095" s="120"/>
    </row>
    <row r="49096" spans="16:26" x14ac:dyDescent="0.25">
      <c r="P49096" s="119"/>
      <c r="R49096" s="119"/>
      <c r="T49096" s="119"/>
      <c r="V49096" s="119"/>
      <c r="X49096" s="119"/>
      <c r="Z49096" s="119"/>
    </row>
    <row r="49097" spans="16:26" x14ac:dyDescent="0.25">
      <c r="P49097" s="119"/>
      <c r="R49097" s="119"/>
      <c r="T49097" s="119"/>
      <c r="V49097" s="119"/>
      <c r="X49097" s="119"/>
      <c r="Z49097" s="119"/>
    </row>
    <row r="49098" spans="16:26" x14ac:dyDescent="0.25">
      <c r="P49098" s="119"/>
      <c r="R49098" s="119"/>
      <c r="T49098" s="119"/>
      <c r="V49098" s="119"/>
      <c r="X49098" s="119"/>
      <c r="Z49098" s="119"/>
    </row>
    <row r="49099" spans="16:26" x14ac:dyDescent="0.25">
      <c r="P49099" s="121"/>
      <c r="R49099" s="121"/>
      <c r="T49099" s="121"/>
      <c r="V49099" s="121"/>
      <c r="X49099" s="121"/>
      <c r="Z49099" s="121"/>
    </row>
    <row r="49100" spans="16:26" x14ac:dyDescent="0.25">
      <c r="P49100" s="121"/>
      <c r="R49100" s="121"/>
      <c r="T49100" s="121"/>
      <c r="V49100" s="121"/>
      <c r="X49100" s="121"/>
      <c r="Z49100" s="121"/>
    </row>
    <row r="49101" spans="16:26" x14ac:dyDescent="0.25">
      <c r="P49101" s="121"/>
      <c r="R49101" s="121"/>
      <c r="T49101" s="121"/>
      <c r="V49101" s="121"/>
      <c r="X49101" s="121"/>
      <c r="Z49101" s="121"/>
    </row>
    <row r="49102" spans="16:26" x14ac:dyDescent="0.25">
      <c r="P49102" s="121"/>
      <c r="R49102" s="121"/>
      <c r="T49102" s="121"/>
      <c r="V49102" s="121"/>
      <c r="X49102" s="121"/>
      <c r="Z49102" s="121"/>
    </row>
    <row r="49103" spans="16:26" x14ac:dyDescent="0.25">
      <c r="P49103" s="122"/>
      <c r="R49103" s="122"/>
      <c r="T49103" s="122"/>
      <c r="V49103" s="122"/>
      <c r="X49103" s="122"/>
      <c r="Z49103" s="122"/>
    </row>
    <row r="49104" spans="16:26" x14ac:dyDescent="0.25">
      <c r="P49104" s="118"/>
      <c r="R49104" s="118"/>
      <c r="T49104" s="118"/>
      <c r="V49104" s="118"/>
      <c r="X49104" s="118"/>
      <c r="Z49104" s="118"/>
    </row>
    <row r="49105" spans="16:26" x14ac:dyDescent="0.25">
      <c r="P49105" s="119"/>
      <c r="R49105" s="119"/>
      <c r="T49105" s="119"/>
      <c r="V49105" s="119"/>
      <c r="X49105" s="119"/>
      <c r="Z49105" s="119"/>
    </row>
    <row r="49106" spans="16:26" x14ac:dyDescent="0.25">
      <c r="P49106" s="119"/>
      <c r="R49106" s="119"/>
      <c r="T49106" s="119"/>
      <c r="V49106" s="119"/>
      <c r="X49106" s="119"/>
      <c r="Z49106" s="119"/>
    </row>
    <row r="49107" spans="16:26" x14ac:dyDescent="0.25">
      <c r="P49107" s="120"/>
      <c r="R49107" s="120"/>
      <c r="T49107" s="120"/>
      <c r="V49107" s="120"/>
      <c r="X49107" s="120"/>
      <c r="Z49107" s="120"/>
    </row>
    <row r="49108" spans="16:26" x14ac:dyDescent="0.25">
      <c r="P49108" s="119"/>
      <c r="R49108" s="119"/>
      <c r="T49108" s="119"/>
      <c r="V49108" s="119"/>
      <c r="X49108" s="119"/>
      <c r="Z49108" s="119"/>
    </row>
    <row r="49109" spans="16:26" x14ac:dyDescent="0.25">
      <c r="P49109" s="119"/>
      <c r="R49109" s="119"/>
      <c r="T49109" s="119"/>
      <c r="V49109" s="119"/>
      <c r="X49109" s="119"/>
      <c r="Z49109" s="119"/>
    </row>
    <row r="49110" spans="16:26" x14ac:dyDescent="0.25">
      <c r="P49110" s="120"/>
      <c r="R49110" s="120"/>
      <c r="T49110" s="120"/>
      <c r="V49110" s="120"/>
      <c r="X49110" s="120"/>
      <c r="Z49110" s="120"/>
    </row>
    <row r="49111" spans="16:26" x14ac:dyDescent="0.25">
      <c r="P49111" s="119"/>
      <c r="R49111" s="119"/>
      <c r="T49111" s="119"/>
      <c r="V49111" s="119"/>
      <c r="X49111" s="119"/>
      <c r="Z49111" s="119"/>
    </row>
    <row r="49112" spans="16:26" x14ac:dyDescent="0.25">
      <c r="P49112" s="120"/>
      <c r="R49112" s="120"/>
      <c r="T49112" s="120"/>
      <c r="V49112" s="120"/>
      <c r="X49112" s="120"/>
      <c r="Z49112" s="120"/>
    </row>
    <row r="49113" spans="16:26" x14ac:dyDescent="0.25">
      <c r="P49113" s="119"/>
      <c r="R49113" s="119"/>
      <c r="T49113" s="119"/>
      <c r="V49113" s="119"/>
      <c r="X49113" s="119"/>
      <c r="Z49113" s="119"/>
    </row>
    <row r="49114" spans="16:26" x14ac:dyDescent="0.25">
      <c r="P49114" s="119"/>
      <c r="R49114" s="119"/>
      <c r="T49114" s="119"/>
      <c r="V49114" s="119"/>
      <c r="X49114" s="119"/>
      <c r="Z49114" s="119"/>
    </row>
    <row r="49115" spans="16:26" x14ac:dyDescent="0.25">
      <c r="P49115" s="119"/>
      <c r="R49115" s="119"/>
      <c r="T49115" s="119"/>
      <c r="V49115" s="119"/>
      <c r="X49115" s="119"/>
      <c r="Z49115" s="119"/>
    </row>
    <row r="49116" spans="16:26" x14ac:dyDescent="0.25">
      <c r="P49116" s="121"/>
      <c r="R49116" s="121"/>
      <c r="T49116" s="121"/>
      <c r="V49116" s="121"/>
      <c r="X49116" s="121"/>
      <c r="Z49116" s="121"/>
    </row>
    <row r="49117" spans="16:26" x14ac:dyDescent="0.25">
      <c r="P49117" s="121"/>
      <c r="R49117" s="121"/>
      <c r="T49117" s="121"/>
      <c r="V49117" s="121"/>
      <c r="X49117" s="121"/>
      <c r="Z49117" s="121"/>
    </row>
    <row r="49118" spans="16:26" x14ac:dyDescent="0.25">
      <c r="P49118" s="121"/>
      <c r="R49118" s="121"/>
      <c r="T49118" s="121"/>
      <c r="V49118" s="121"/>
      <c r="X49118" s="121"/>
      <c r="Z49118" s="121"/>
    </row>
    <row r="49119" spans="16:26" x14ac:dyDescent="0.25">
      <c r="P49119" s="121"/>
      <c r="R49119" s="121"/>
      <c r="T49119" s="121"/>
      <c r="V49119" s="121"/>
      <c r="X49119" s="121"/>
      <c r="Z49119" s="121"/>
    </row>
    <row r="49120" spans="16:26" x14ac:dyDescent="0.25">
      <c r="P49120" s="122"/>
      <c r="R49120" s="122"/>
      <c r="T49120" s="122"/>
      <c r="V49120" s="122"/>
      <c r="X49120" s="122"/>
      <c r="Z49120" s="122"/>
    </row>
    <row r="49121" spans="16:26" x14ac:dyDescent="0.25">
      <c r="P49121" s="118"/>
      <c r="R49121" s="118"/>
      <c r="T49121" s="118"/>
      <c r="V49121" s="118"/>
      <c r="X49121" s="118"/>
      <c r="Z49121" s="118"/>
    </row>
    <row r="49122" spans="16:26" x14ac:dyDescent="0.25">
      <c r="P49122" s="119"/>
      <c r="R49122" s="119"/>
      <c r="T49122" s="119"/>
      <c r="V49122" s="119"/>
      <c r="X49122" s="119"/>
      <c r="Z49122" s="119"/>
    </row>
    <row r="49123" spans="16:26" x14ac:dyDescent="0.25">
      <c r="P49123" s="119"/>
      <c r="R49123" s="119"/>
      <c r="T49123" s="119"/>
      <c r="V49123" s="119"/>
      <c r="X49123" s="119"/>
      <c r="Z49123" s="119"/>
    </row>
    <row r="49124" spans="16:26" x14ac:dyDescent="0.25">
      <c r="P49124" s="120"/>
      <c r="R49124" s="120"/>
      <c r="T49124" s="120"/>
      <c r="V49124" s="120"/>
      <c r="X49124" s="120"/>
      <c r="Z49124" s="120"/>
    </row>
    <row r="49125" spans="16:26" x14ac:dyDescent="0.25">
      <c r="P49125" s="119"/>
      <c r="R49125" s="119"/>
      <c r="T49125" s="119"/>
      <c r="V49125" s="119"/>
      <c r="X49125" s="119"/>
      <c r="Z49125" s="119"/>
    </row>
    <row r="49126" spans="16:26" x14ac:dyDescent="0.25">
      <c r="P49126" s="119"/>
      <c r="R49126" s="119"/>
      <c r="T49126" s="119"/>
      <c r="V49126" s="119"/>
      <c r="X49126" s="119"/>
      <c r="Z49126" s="119"/>
    </row>
    <row r="49127" spans="16:26" x14ac:dyDescent="0.25">
      <c r="P49127" s="120"/>
      <c r="R49127" s="120"/>
      <c r="T49127" s="120"/>
      <c r="V49127" s="120"/>
      <c r="X49127" s="120"/>
      <c r="Z49127" s="120"/>
    </row>
    <row r="49128" spans="16:26" x14ac:dyDescent="0.25">
      <c r="P49128" s="119"/>
      <c r="R49128" s="119"/>
      <c r="T49128" s="119"/>
      <c r="V49128" s="119"/>
      <c r="X49128" s="119"/>
      <c r="Z49128" s="119"/>
    </row>
    <row r="49129" spans="16:26" x14ac:dyDescent="0.25">
      <c r="P49129" s="120"/>
      <c r="R49129" s="120"/>
      <c r="T49129" s="120"/>
      <c r="V49129" s="120"/>
      <c r="X49129" s="120"/>
      <c r="Z49129" s="120"/>
    </row>
    <row r="49130" spans="16:26" x14ac:dyDescent="0.25">
      <c r="P49130" s="119"/>
      <c r="R49130" s="119"/>
      <c r="T49130" s="119"/>
      <c r="V49130" s="119"/>
      <c r="X49130" s="119"/>
      <c r="Z49130" s="119"/>
    </row>
    <row r="49131" spans="16:26" x14ac:dyDescent="0.25">
      <c r="P49131" s="119"/>
      <c r="R49131" s="119"/>
      <c r="T49131" s="119"/>
      <c r="V49131" s="119"/>
      <c r="X49131" s="119"/>
      <c r="Z49131" s="119"/>
    </row>
    <row r="49132" spans="16:26" x14ac:dyDescent="0.25">
      <c r="P49132" s="119"/>
      <c r="R49132" s="119"/>
      <c r="T49132" s="119"/>
      <c r="V49132" s="119"/>
      <c r="X49132" s="119"/>
      <c r="Z49132" s="119"/>
    </row>
    <row r="49133" spans="16:26" x14ac:dyDescent="0.25">
      <c r="P49133" s="121"/>
      <c r="R49133" s="121"/>
      <c r="T49133" s="121"/>
      <c r="V49133" s="121"/>
      <c r="X49133" s="121"/>
      <c r="Z49133" s="121"/>
    </row>
    <row r="49134" spans="16:26" x14ac:dyDescent="0.25">
      <c r="P49134" s="121"/>
      <c r="R49134" s="121"/>
      <c r="T49134" s="121"/>
      <c r="V49134" s="121"/>
      <c r="X49134" s="121"/>
      <c r="Z49134" s="121"/>
    </row>
    <row r="49135" spans="16:26" x14ac:dyDescent="0.25">
      <c r="P49135" s="121"/>
      <c r="R49135" s="121"/>
      <c r="T49135" s="121"/>
      <c r="V49135" s="121"/>
      <c r="X49135" s="121"/>
      <c r="Z49135" s="121"/>
    </row>
    <row r="49136" spans="16:26" x14ac:dyDescent="0.25">
      <c r="P49136" s="121"/>
      <c r="R49136" s="121"/>
      <c r="T49136" s="121"/>
      <c r="V49136" s="121"/>
      <c r="X49136" s="121"/>
      <c r="Z49136" s="121"/>
    </row>
    <row r="49137" spans="16:26" x14ac:dyDescent="0.25">
      <c r="P49137" s="122"/>
      <c r="R49137" s="122"/>
      <c r="T49137" s="122"/>
      <c r="V49137" s="122"/>
      <c r="X49137" s="122"/>
      <c r="Z49137" s="122"/>
    </row>
    <row r="49138" spans="16:26" x14ac:dyDescent="0.25">
      <c r="P49138" s="118"/>
      <c r="R49138" s="118"/>
      <c r="T49138" s="118"/>
      <c r="V49138" s="118"/>
      <c r="X49138" s="118"/>
      <c r="Z49138" s="118"/>
    </row>
    <row r="49139" spans="16:26" x14ac:dyDescent="0.25">
      <c r="P49139" s="119"/>
      <c r="R49139" s="119"/>
      <c r="T49139" s="119"/>
      <c r="V49139" s="119"/>
      <c r="X49139" s="119"/>
      <c r="Z49139" s="119"/>
    </row>
    <row r="49140" spans="16:26" x14ac:dyDescent="0.25">
      <c r="P49140" s="119"/>
      <c r="R49140" s="119"/>
      <c r="T49140" s="119"/>
      <c r="V49140" s="119"/>
      <c r="X49140" s="119"/>
      <c r="Z49140" s="119"/>
    </row>
    <row r="49141" spans="16:26" x14ac:dyDescent="0.25">
      <c r="P49141" s="120"/>
      <c r="R49141" s="120"/>
      <c r="T49141" s="120"/>
      <c r="V49141" s="120"/>
      <c r="X49141" s="120"/>
      <c r="Z49141" s="120"/>
    </row>
    <row r="49142" spans="16:26" x14ac:dyDescent="0.25">
      <c r="P49142" s="119"/>
      <c r="R49142" s="119"/>
      <c r="T49142" s="119"/>
      <c r="V49142" s="119"/>
      <c r="X49142" s="119"/>
      <c r="Z49142" s="119"/>
    </row>
    <row r="49143" spans="16:26" x14ac:dyDescent="0.25">
      <c r="P49143" s="119"/>
      <c r="R49143" s="119"/>
      <c r="T49143" s="119"/>
      <c r="V49143" s="119"/>
      <c r="X49143" s="119"/>
      <c r="Z49143" s="119"/>
    </row>
    <row r="49144" spans="16:26" x14ac:dyDescent="0.25">
      <c r="P49144" s="120"/>
      <c r="R49144" s="120"/>
      <c r="T49144" s="120"/>
      <c r="V49144" s="120"/>
      <c r="X49144" s="120"/>
      <c r="Z49144" s="120"/>
    </row>
    <row r="49145" spans="16:26" x14ac:dyDescent="0.25">
      <c r="P49145" s="119"/>
      <c r="R49145" s="119"/>
      <c r="T49145" s="119"/>
      <c r="V49145" s="119"/>
      <c r="X49145" s="119"/>
      <c r="Z49145" s="119"/>
    </row>
    <row r="49146" spans="16:26" x14ac:dyDescent="0.25">
      <c r="P49146" s="120"/>
      <c r="R49146" s="120"/>
      <c r="T49146" s="120"/>
      <c r="V49146" s="120"/>
      <c r="X49146" s="120"/>
      <c r="Z49146" s="120"/>
    </row>
    <row r="49147" spans="16:26" x14ac:dyDescent="0.25">
      <c r="P49147" s="119"/>
      <c r="R49147" s="119"/>
      <c r="T49147" s="119"/>
      <c r="V49147" s="119"/>
      <c r="X49147" s="119"/>
      <c r="Z49147" s="119"/>
    </row>
    <row r="49148" spans="16:26" x14ac:dyDescent="0.25">
      <c r="P49148" s="119"/>
      <c r="R49148" s="119"/>
      <c r="T49148" s="119"/>
      <c r="V49148" s="119"/>
      <c r="X49148" s="119"/>
      <c r="Z49148" s="119"/>
    </row>
    <row r="49149" spans="16:26" x14ac:dyDescent="0.25">
      <c r="P49149" s="119"/>
      <c r="R49149" s="119"/>
      <c r="T49149" s="119"/>
      <c r="V49149" s="119"/>
      <c r="X49149" s="119"/>
      <c r="Z49149" s="119"/>
    </row>
    <row r="49150" spans="16:26" x14ac:dyDescent="0.25">
      <c r="P49150" s="121"/>
      <c r="R49150" s="121"/>
      <c r="T49150" s="121"/>
      <c r="V49150" s="121"/>
      <c r="X49150" s="121"/>
      <c r="Z49150" s="121"/>
    </row>
    <row r="49151" spans="16:26" x14ac:dyDescent="0.25">
      <c r="P49151" s="121"/>
      <c r="R49151" s="121"/>
      <c r="T49151" s="121"/>
      <c r="V49151" s="121"/>
      <c r="X49151" s="121"/>
      <c r="Z49151" s="121"/>
    </row>
    <row r="49152" spans="16:26" x14ac:dyDescent="0.25">
      <c r="P49152" s="121"/>
      <c r="R49152" s="121"/>
      <c r="T49152" s="121"/>
      <c r="V49152" s="121"/>
      <c r="X49152" s="121"/>
      <c r="Z49152" s="121"/>
    </row>
    <row r="49153" spans="16:26" x14ac:dyDescent="0.25">
      <c r="P49153" s="121"/>
      <c r="R49153" s="121"/>
      <c r="T49153" s="121"/>
      <c r="V49153" s="121"/>
      <c r="X49153" s="121"/>
      <c r="Z49153" s="121"/>
    </row>
    <row r="49154" spans="16:26" x14ac:dyDescent="0.25">
      <c r="P49154" s="122"/>
      <c r="R49154" s="122"/>
      <c r="T49154" s="122"/>
      <c r="V49154" s="122"/>
      <c r="X49154" s="122"/>
      <c r="Z49154" s="122"/>
    </row>
    <row r="49155" spans="16:26" x14ac:dyDescent="0.25">
      <c r="P49155" s="118"/>
      <c r="R49155" s="118"/>
      <c r="T49155" s="118"/>
      <c r="V49155" s="118"/>
      <c r="X49155" s="118"/>
      <c r="Z49155" s="118"/>
    </row>
    <row r="49156" spans="16:26" x14ac:dyDescent="0.25">
      <c r="P49156" s="119"/>
      <c r="R49156" s="119"/>
      <c r="T49156" s="119"/>
      <c r="V49156" s="119"/>
      <c r="X49156" s="119"/>
      <c r="Z49156" s="119"/>
    </row>
    <row r="49157" spans="16:26" x14ac:dyDescent="0.25">
      <c r="P49157" s="119"/>
      <c r="R49157" s="119"/>
      <c r="T49157" s="119"/>
      <c r="V49157" s="119"/>
      <c r="X49157" s="119"/>
      <c r="Z49157" s="119"/>
    </row>
    <row r="49158" spans="16:26" x14ac:dyDescent="0.25">
      <c r="P49158" s="120"/>
      <c r="R49158" s="120"/>
      <c r="T49158" s="120"/>
      <c r="V49158" s="120"/>
      <c r="X49158" s="120"/>
      <c r="Z49158" s="120"/>
    </row>
    <row r="49159" spans="16:26" x14ac:dyDescent="0.25">
      <c r="P49159" s="119"/>
      <c r="R49159" s="119"/>
      <c r="T49159" s="119"/>
      <c r="V49159" s="119"/>
      <c r="X49159" s="119"/>
      <c r="Z49159" s="119"/>
    </row>
    <row r="49160" spans="16:26" x14ac:dyDescent="0.25">
      <c r="P49160" s="119"/>
      <c r="R49160" s="119"/>
      <c r="T49160" s="119"/>
      <c r="V49160" s="119"/>
      <c r="X49160" s="119"/>
      <c r="Z49160" s="119"/>
    </row>
    <row r="49161" spans="16:26" x14ac:dyDescent="0.25">
      <c r="P49161" s="120"/>
      <c r="R49161" s="120"/>
      <c r="T49161" s="120"/>
      <c r="V49161" s="120"/>
      <c r="X49161" s="120"/>
      <c r="Z49161" s="120"/>
    </row>
    <row r="49162" spans="16:26" x14ac:dyDescent="0.25">
      <c r="P49162" s="119"/>
      <c r="R49162" s="119"/>
      <c r="T49162" s="119"/>
      <c r="V49162" s="119"/>
      <c r="X49162" s="119"/>
      <c r="Z49162" s="119"/>
    </row>
    <row r="49163" spans="16:26" x14ac:dyDescent="0.25">
      <c r="P49163" s="120"/>
      <c r="R49163" s="120"/>
      <c r="T49163" s="120"/>
      <c r="V49163" s="120"/>
      <c r="X49163" s="120"/>
      <c r="Z49163" s="120"/>
    </row>
    <row r="49164" spans="16:26" x14ac:dyDescent="0.25">
      <c r="P49164" s="119"/>
      <c r="R49164" s="119"/>
      <c r="T49164" s="119"/>
      <c r="V49164" s="119"/>
      <c r="X49164" s="119"/>
      <c r="Z49164" s="119"/>
    </row>
    <row r="49165" spans="16:26" x14ac:dyDescent="0.25">
      <c r="P49165" s="119"/>
      <c r="R49165" s="119"/>
      <c r="T49165" s="119"/>
      <c r="V49165" s="119"/>
      <c r="X49165" s="119"/>
      <c r="Z49165" s="119"/>
    </row>
    <row r="49166" spans="16:26" x14ac:dyDescent="0.25">
      <c r="P49166" s="119"/>
      <c r="R49166" s="119"/>
      <c r="T49166" s="119"/>
      <c r="V49166" s="119"/>
      <c r="X49166" s="119"/>
      <c r="Z49166" s="119"/>
    </row>
    <row r="49167" spans="16:26" x14ac:dyDescent="0.25">
      <c r="P49167" s="121"/>
      <c r="R49167" s="121"/>
      <c r="T49167" s="121"/>
      <c r="V49167" s="121"/>
      <c r="X49167" s="121"/>
      <c r="Z49167" s="121"/>
    </row>
    <row r="49168" spans="16:26" x14ac:dyDescent="0.25">
      <c r="P49168" s="121"/>
      <c r="R49168" s="121"/>
      <c r="T49168" s="121"/>
      <c r="V49168" s="121"/>
      <c r="X49168" s="121"/>
      <c r="Z49168" s="121"/>
    </row>
    <row r="49169" spans="16:26" x14ac:dyDescent="0.25">
      <c r="P49169" s="121"/>
      <c r="R49169" s="121"/>
      <c r="T49169" s="121"/>
      <c r="V49169" s="121"/>
      <c r="X49169" s="121"/>
      <c r="Z49169" s="121"/>
    </row>
    <row r="49170" spans="16:26" x14ac:dyDescent="0.25">
      <c r="P49170" s="121"/>
      <c r="R49170" s="121"/>
      <c r="T49170" s="121"/>
      <c r="V49170" s="121"/>
      <c r="X49170" s="121"/>
      <c r="Z49170" s="121"/>
    </row>
    <row r="49171" spans="16:26" x14ac:dyDescent="0.25">
      <c r="P49171" s="122"/>
      <c r="R49171" s="122"/>
      <c r="T49171" s="122"/>
      <c r="V49171" s="122"/>
      <c r="X49171" s="122"/>
      <c r="Z49171" s="122"/>
    </row>
    <row r="49172" spans="16:26" x14ac:dyDescent="0.25">
      <c r="P49172" s="118"/>
      <c r="R49172" s="118"/>
      <c r="T49172" s="118"/>
      <c r="V49172" s="118"/>
      <c r="X49172" s="118"/>
      <c r="Z49172" s="118"/>
    </row>
    <row r="49173" spans="16:26" x14ac:dyDescent="0.25">
      <c r="P49173" s="119"/>
      <c r="R49173" s="119"/>
      <c r="T49173" s="119"/>
      <c r="V49173" s="119"/>
      <c r="X49173" s="119"/>
      <c r="Z49173" s="119"/>
    </row>
    <row r="49174" spans="16:26" x14ac:dyDescent="0.25">
      <c r="P49174" s="119"/>
      <c r="R49174" s="119"/>
      <c r="T49174" s="119"/>
      <c r="V49174" s="119"/>
      <c r="X49174" s="119"/>
      <c r="Z49174" s="119"/>
    </row>
    <row r="49175" spans="16:26" x14ac:dyDescent="0.25">
      <c r="P49175" s="120"/>
      <c r="R49175" s="120"/>
      <c r="T49175" s="120"/>
      <c r="V49175" s="120"/>
      <c r="X49175" s="120"/>
      <c r="Z49175" s="120"/>
    </row>
    <row r="49176" spans="16:26" x14ac:dyDescent="0.25">
      <c r="P49176" s="119"/>
      <c r="R49176" s="119"/>
      <c r="T49176" s="119"/>
      <c r="V49176" s="119"/>
      <c r="X49176" s="119"/>
      <c r="Z49176" s="119"/>
    </row>
    <row r="49177" spans="16:26" x14ac:dyDescent="0.25">
      <c r="P49177" s="119"/>
      <c r="R49177" s="119"/>
      <c r="T49177" s="119"/>
      <c r="V49177" s="119"/>
      <c r="X49177" s="119"/>
      <c r="Z49177" s="119"/>
    </row>
    <row r="49178" spans="16:26" x14ac:dyDescent="0.25">
      <c r="P49178" s="120"/>
      <c r="R49178" s="120"/>
      <c r="T49178" s="120"/>
      <c r="V49178" s="120"/>
      <c r="X49178" s="120"/>
      <c r="Z49178" s="120"/>
    </row>
    <row r="49179" spans="16:26" x14ac:dyDescent="0.25">
      <c r="P49179" s="119"/>
      <c r="R49179" s="119"/>
      <c r="T49179" s="119"/>
      <c r="V49179" s="119"/>
      <c r="X49179" s="119"/>
      <c r="Z49179" s="119"/>
    </row>
    <row r="49180" spans="16:26" x14ac:dyDescent="0.25">
      <c r="P49180" s="120"/>
      <c r="R49180" s="120"/>
      <c r="T49180" s="120"/>
      <c r="V49180" s="120"/>
      <c r="X49180" s="120"/>
      <c r="Z49180" s="120"/>
    </row>
    <row r="49181" spans="16:26" x14ac:dyDescent="0.25">
      <c r="P49181" s="119"/>
      <c r="R49181" s="119"/>
      <c r="T49181" s="119"/>
      <c r="V49181" s="119"/>
      <c r="X49181" s="119"/>
      <c r="Z49181" s="119"/>
    </row>
    <row r="49182" spans="16:26" x14ac:dyDescent="0.25">
      <c r="P49182" s="119"/>
      <c r="R49182" s="119"/>
      <c r="T49182" s="119"/>
      <c r="V49182" s="119"/>
      <c r="X49182" s="119"/>
      <c r="Z49182" s="119"/>
    </row>
    <row r="49183" spans="16:26" x14ac:dyDescent="0.25">
      <c r="P49183" s="119"/>
      <c r="R49183" s="119"/>
      <c r="T49183" s="119"/>
      <c r="V49183" s="119"/>
      <c r="X49183" s="119"/>
      <c r="Z49183" s="119"/>
    </row>
    <row r="49184" spans="16:26" x14ac:dyDescent="0.25">
      <c r="P49184" s="121"/>
      <c r="R49184" s="121"/>
      <c r="T49184" s="121"/>
      <c r="V49184" s="121"/>
      <c r="X49184" s="121"/>
      <c r="Z49184" s="121"/>
    </row>
    <row r="49185" spans="16:26" x14ac:dyDescent="0.25">
      <c r="P49185" s="121"/>
      <c r="R49185" s="121"/>
      <c r="T49185" s="121"/>
      <c r="V49185" s="121"/>
      <c r="X49185" s="121"/>
      <c r="Z49185" s="121"/>
    </row>
    <row r="49186" spans="16:26" x14ac:dyDescent="0.25">
      <c r="P49186" s="121"/>
      <c r="R49186" s="121"/>
      <c r="T49186" s="121"/>
      <c r="V49186" s="121"/>
      <c r="X49186" s="121"/>
      <c r="Z49186" s="121"/>
    </row>
    <row r="49187" spans="16:26" x14ac:dyDescent="0.25">
      <c r="P49187" s="121"/>
      <c r="R49187" s="121"/>
      <c r="T49187" s="121"/>
      <c r="V49187" s="121"/>
      <c r="X49187" s="121"/>
      <c r="Z49187" s="121"/>
    </row>
    <row r="49188" spans="16:26" x14ac:dyDescent="0.25">
      <c r="P49188" s="122"/>
      <c r="R49188" s="122"/>
      <c r="T49188" s="122"/>
      <c r="V49188" s="122"/>
      <c r="X49188" s="122"/>
      <c r="Z49188" s="122"/>
    </row>
    <row r="49189" spans="16:26" x14ac:dyDescent="0.25">
      <c r="P49189" s="118"/>
      <c r="R49189" s="118"/>
      <c r="T49189" s="118"/>
      <c r="V49189" s="118"/>
      <c r="X49189" s="118"/>
      <c r="Z49189" s="118"/>
    </row>
    <row r="49190" spans="16:26" x14ac:dyDescent="0.25">
      <c r="P49190" s="119"/>
      <c r="R49190" s="119"/>
      <c r="T49190" s="119"/>
      <c r="V49190" s="119"/>
      <c r="X49190" s="119"/>
      <c r="Z49190" s="119"/>
    </row>
    <row r="49191" spans="16:26" x14ac:dyDescent="0.25">
      <c r="P49191" s="119"/>
      <c r="R49191" s="119"/>
      <c r="T49191" s="119"/>
      <c r="V49191" s="119"/>
      <c r="X49191" s="119"/>
      <c r="Z49191" s="119"/>
    </row>
    <row r="49192" spans="16:26" x14ac:dyDescent="0.25">
      <c r="P49192" s="120"/>
      <c r="R49192" s="120"/>
      <c r="T49192" s="120"/>
      <c r="V49192" s="120"/>
      <c r="X49192" s="120"/>
      <c r="Z49192" s="120"/>
    </row>
    <row r="49193" spans="16:26" x14ac:dyDescent="0.25">
      <c r="P49193" s="119"/>
      <c r="R49193" s="119"/>
      <c r="T49193" s="119"/>
      <c r="V49193" s="119"/>
      <c r="X49193" s="119"/>
      <c r="Z49193" s="119"/>
    </row>
    <row r="49194" spans="16:26" x14ac:dyDescent="0.25">
      <c r="P49194" s="119"/>
      <c r="R49194" s="119"/>
      <c r="T49194" s="119"/>
      <c r="V49194" s="119"/>
      <c r="X49194" s="119"/>
      <c r="Z49194" s="119"/>
    </row>
    <row r="49195" spans="16:26" x14ac:dyDescent="0.25">
      <c r="P49195" s="120"/>
      <c r="R49195" s="120"/>
      <c r="T49195" s="120"/>
      <c r="V49195" s="120"/>
      <c r="X49195" s="120"/>
      <c r="Z49195" s="120"/>
    </row>
    <row r="49196" spans="16:26" x14ac:dyDescent="0.25">
      <c r="P49196" s="119"/>
      <c r="R49196" s="119"/>
      <c r="T49196" s="119"/>
      <c r="V49196" s="119"/>
      <c r="X49196" s="119"/>
      <c r="Z49196" s="119"/>
    </row>
    <row r="49197" spans="16:26" x14ac:dyDescent="0.25">
      <c r="P49197" s="120"/>
      <c r="R49197" s="120"/>
      <c r="T49197" s="120"/>
      <c r="V49197" s="120"/>
      <c r="X49197" s="120"/>
      <c r="Z49197" s="120"/>
    </row>
    <row r="49198" spans="16:26" x14ac:dyDescent="0.25">
      <c r="P49198" s="119"/>
      <c r="R49198" s="119"/>
      <c r="T49198" s="119"/>
      <c r="V49198" s="119"/>
      <c r="X49198" s="119"/>
      <c r="Z49198" s="119"/>
    </row>
    <row r="49199" spans="16:26" x14ac:dyDescent="0.25">
      <c r="P49199" s="119"/>
      <c r="R49199" s="119"/>
      <c r="T49199" s="119"/>
      <c r="V49199" s="119"/>
      <c r="X49199" s="119"/>
      <c r="Z49199" s="119"/>
    </row>
    <row r="49200" spans="16:26" x14ac:dyDescent="0.25">
      <c r="P49200" s="119"/>
      <c r="R49200" s="119"/>
      <c r="T49200" s="119"/>
      <c r="V49200" s="119"/>
      <c r="X49200" s="119"/>
      <c r="Z49200" s="119"/>
    </row>
    <row r="49201" spans="16:26" x14ac:dyDescent="0.25">
      <c r="P49201" s="121"/>
      <c r="R49201" s="121"/>
      <c r="T49201" s="121"/>
      <c r="V49201" s="121"/>
      <c r="X49201" s="121"/>
      <c r="Z49201" s="121"/>
    </row>
    <row r="49202" spans="16:26" x14ac:dyDescent="0.25">
      <c r="P49202" s="121"/>
      <c r="R49202" s="121"/>
      <c r="T49202" s="121"/>
      <c r="V49202" s="121"/>
      <c r="X49202" s="121"/>
      <c r="Z49202" s="121"/>
    </row>
    <row r="49203" spans="16:26" x14ac:dyDescent="0.25">
      <c r="P49203" s="121"/>
      <c r="R49203" s="121"/>
      <c r="T49203" s="121"/>
      <c r="V49203" s="121"/>
      <c r="X49203" s="121"/>
      <c r="Z49203" s="121"/>
    </row>
    <row r="49204" spans="16:26" x14ac:dyDescent="0.25">
      <c r="P49204" s="121"/>
      <c r="R49204" s="121"/>
      <c r="T49204" s="121"/>
      <c r="V49204" s="121"/>
      <c r="X49204" s="121"/>
      <c r="Z49204" s="121"/>
    </row>
    <row r="49205" spans="16:26" x14ac:dyDescent="0.25">
      <c r="P49205" s="122"/>
      <c r="R49205" s="122"/>
      <c r="T49205" s="122"/>
      <c r="V49205" s="122"/>
      <c r="X49205" s="122"/>
      <c r="Z49205" s="122"/>
    </row>
    <row r="49206" spans="16:26" x14ac:dyDescent="0.25">
      <c r="P49206" s="118"/>
      <c r="R49206" s="118"/>
      <c r="T49206" s="118"/>
      <c r="V49206" s="118"/>
      <c r="X49206" s="118"/>
      <c r="Z49206" s="118"/>
    </row>
    <row r="49207" spans="16:26" x14ac:dyDescent="0.25">
      <c r="P49207" s="119"/>
      <c r="R49207" s="119"/>
      <c r="T49207" s="119"/>
      <c r="V49207" s="119"/>
      <c r="X49207" s="119"/>
      <c r="Z49207" s="119"/>
    </row>
    <row r="49208" spans="16:26" x14ac:dyDescent="0.25">
      <c r="P49208" s="119"/>
      <c r="R49208" s="119"/>
      <c r="T49208" s="119"/>
      <c r="V49208" s="119"/>
      <c r="X49208" s="119"/>
      <c r="Z49208" s="119"/>
    </row>
    <row r="49209" spans="16:26" x14ac:dyDescent="0.25">
      <c r="P49209" s="120"/>
      <c r="R49209" s="120"/>
      <c r="T49209" s="120"/>
      <c r="V49209" s="120"/>
      <c r="X49209" s="120"/>
      <c r="Z49209" s="120"/>
    </row>
    <row r="49210" spans="16:26" x14ac:dyDescent="0.25">
      <c r="P49210" s="119"/>
      <c r="R49210" s="119"/>
      <c r="T49210" s="119"/>
      <c r="V49210" s="119"/>
      <c r="X49210" s="119"/>
      <c r="Z49210" s="119"/>
    </row>
    <row r="49211" spans="16:26" x14ac:dyDescent="0.25">
      <c r="P49211" s="119"/>
      <c r="R49211" s="119"/>
      <c r="T49211" s="119"/>
      <c r="V49211" s="119"/>
      <c r="X49211" s="119"/>
      <c r="Z49211" s="119"/>
    </row>
    <row r="49212" spans="16:26" x14ac:dyDescent="0.25">
      <c r="P49212" s="120"/>
      <c r="R49212" s="120"/>
      <c r="T49212" s="120"/>
      <c r="V49212" s="120"/>
      <c r="X49212" s="120"/>
      <c r="Z49212" s="120"/>
    </row>
    <row r="49213" spans="16:26" x14ac:dyDescent="0.25">
      <c r="P49213" s="119"/>
      <c r="R49213" s="119"/>
      <c r="T49213" s="119"/>
      <c r="V49213" s="119"/>
      <c r="X49213" s="119"/>
      <c r="Z49213" s="119"/>
    </row>
    <row r="49214" spans="16:26" x14ac:dyDescent="0.25">
      <c r="P49214" s="120"/>
      <c r="R49214" s="120"/>
      <c r="T49214" s="120"/>
      <c r="V49214" s="120"/>
      <c r="X49214" s="120"/>
      <c r="Z49214" s="120"/>
    </row>
    <row r="49215" spans="16:26" x14ac:dyDescent="0.25">
      <c r="P49215" s="119"/>
      <c r="R49215" s="119"/>
      <c r="T49215" s="119"/>
      <c r="V49215" s="119"/>
      <c r="X49215" s="119"/>
      <c r="Z49215" s="119"/>
    </row>
    <row r="49216" spans="16:26" x14ac:dyDescent="0.25">
      <c r="P49216" s="119"/>
      <c r="R49216" s="119"/>
      <c r="T49216" s="119"/>
      <c r="V49216" s="119"/>
      <c r="X49216" s="119"/>
      <c r="Z49216" s="119"/>
    </row>
    <row r="49217" spans="16:26" x14ac:dyDescent="0.25">
      <c r="P49217" s="119"/>
      <c r="R49217" s="119"/>
      <c r="T49217" s="119"/>
      <c r="V49217" s="119"/>
      <c r="X49217" s="119"/>
      <c r="Z49217" s="119"/>
    </row>
    <row r="49218" spans="16:26" x14ac:dyDescent="0.25">
      <c r="P49218" s="121"/>
      <c r="R49218" s="121"/>
      <c r="T49218" s="121"/>
      <c r="V49218" s="121"/>
      <c r="X49218" s="121"/>
      <c r="Z49218" s="121"/>
    </row>
    <row r="49219" spans="16:26" x14ac:dyDescent="0.25">
      <c r="P49219" s="121"/>
      <c r="R49219" s="121"/>
      <c r="T49219" s="121"/>
      <c r="V49219" s="121"/>
      <c r="X49219" s="121"/>
      <c r="Z49219" s="121"/>
    </row>
    <row r="49220" spans="16:26" x14ac:dyDescent="0.25">
      <c r="P49220" s="121"/>
      <c r="R49220" s="121"/>
      <c r="T49220" s="121"/>
      <c r="V49220" s="121"/>
      <c r="X49220" s="121"/>
      <c r="Z49220" s="121"/>
    </row>
    <row r="49221" spans="16:26" x14ac:dyDescent="0.25">
      <c r="P49221" s="121"/>
      <c r="R49221" s="121"/>
      <c r="T49221" s="121"/>
      <c r="V49221" s="121"/>
      <c r="X49221" s="121"/>
      <c r="Z49221" s="121"/>
    </row>
    <row r="49222" spans="16:26" x14ac:dyDescent="0.25">
      <c r="P49222" s="122"/>
      <c r="R49222" s="122"/>
      <c r="T49222" s="122"/>
      <c r="V49222" s="122"/>
      <c r="X49222" s="122"/>
      <c r="Z49222" s="122"/>
    </row>
    <row r="49223" spans="16:26" x14ac:dyDescent="0.25">
      <c r="P49223" s="118"/>
      <c r="R49223" s="118"/>
      <c r="T49223" s="118"/>
      <c r="V49223" s="118"/>
      <c r="X49223" s="118"/>
      <c r="Z49223" s="118"/>
    </row>
    <row r="49224" spans="16:26" x14ac:dyDescent="0.25">
      <c r="P49224" s="119"/>
      <c r="R49224" s="119"/>
      <c r="T49224" s="119"/>
      <c r="V49224" s="119"/>
      <c r="X49224" s="119"/>
      <c r="Z49224" s="119"/>
    </row>
    <row r="49225" spans="16:26" x14ac:dyDescent="0.25">
      <c r="P49225" s="119"/>
      <c r="R49225" s="119"/>
      <c r="T49225" s="119"/>
      <c r="V49225" s="119"/>
      <c r="X49225" s="119"/>
      <c r="Z49225" s="119"/>
    </row>
    <row r="49226" spans="16:26" x14ac:dyDescent="0.25">
      <c r="P49226" s="120"/>
      <c r="R49226" s="120"/>
      <c r="T49226" s="120"/>
      <c r="V49226" s="120"/>
      <c r="X49226" s="120"/>
      <c r="Z49226" s="120"/>
    </row>
    <row r="49227" spans="16:26" x14ac:dyDescent="0.25">
      <c r="P49227" s="119"/>
      <c r="R49227" s="119"/>
      <c r="T49227" s="119"/>
      <c r="V49227" s="119"/>
      <c r="X49227" s="119"/>
      <c r="Z49227" s="119"/>
    </row>
    <row r="49228" spans="16:26" x14ac:dyDescent="0.25">
      <c r="P49228" s="119"/>
      <c r="R49228" s="119"/>
      <c r="T49228" s="119"/>
      <c r="V49228" s="119"/>
      <c r="X49228" s="119"/>
      <c r="Z49228" s="119"/>
    </row>
    <row r="49229" spans="16:26" x14ac:dyDescent="0.25">
      <c r="P49229" s="120"/>
      <c r="R49229" s="120"/>
      <c r="T49229" s="120"/>
      <c r="V49229" s="120"/>
      <c r="X49229" s="120"/>
      <c r="Z49229" s="120"/>
    </row>
    <row r="49230" spans="16:26" x14ac:dyDescent="0.25">
      <c r="P49230" s="119"/>
      <c r="R49230" s="119"/>
      <c r="T49230" s="119"/>
      <c r="V49230" s="119"/>
      <c r="X49230" s="119"/>
      <c r="Z49230" s="119"/>
    </row>
    <row r="49231" spans="16:26" x14ac:dyDescent="0.25">
      <c r="P49231" s="120"/>
      <c r="R49231" s="120"/>
      <c r="T49231" s="120"/>
      <c r="V49231" s="120"/>
      <c r="X49231" s="120"/>
      <c r="Z49231" s="120"/>
    </row>
    <row r="49232" spans="16:26" x14ac:dyDescent="0.25">
      <c r="P49232" s="119"/>
      <c r="R49232" s="119"/>
      <c r="T49232" s="119"/>
      <c r="V49232" s="119"/>
      <c r="X49232" s="119"/>
      <c r="Z49232" s="119"/>
    </row>
    <row r="49233" spans="16:26" x14ac:dyDescent="0.25">
      <c r="P49233" s="119"/>
      <c r="R49233" s="119"/>
      <c r="T49233" s="119"/>
      <c r="V49233" s="119"/>
      <c r="X49233" s="119"/>
      <c r="Z49233" s="119"/>
    </row>
    <row r="49234" spans="16:26" x14ac:dyDescent="0.25">
      <c r="P49234" s="119"/>
      <c r="R49234" s="119"/>
      <c r="T49234" s="119"/>
      <c r="V49234" s="119"/>
      <c r="X49234" s="119"/>
      <c r="Z49234" s="119"/>
    </row>
    <row r="49235" spans="16:26" x14ac:dyDescent="0.25">
      <c r="P49235" s="121"/>
      <c r="R49235" s="121"/>
      <c r="T49235" s="121"/>
      <c r="V49235" s="121"/>
      <c r="X49235" s="121"/>
      <c r="Z49235" s="121"/>
    </row>
    <row r="49236" spans="16:26" x14ac:dyDescent="0.25">
      <c r="P49236" s="121"/>
      <c r="R49236" s="121"/>
      <c r="T49236" s="121"/>
      <c r="V49236" s="121"/>
      <c r="X49236" s="121"/>
      <c r="Z49236" s="121"/>
    </row>
    <row r="49237" spans="16:26" x14ac:dyDescent="0.25">
      <c r="P49237" s="121"/>
      <c r="R49237" s="121"/>
      <c r="T49237" s="121"/>
      <c r="V49237" s="121"/>
      <c r="X49237" s="121"/>
      <c r="Z49237" s="121"/>
    </row>
    <row r="49238" spans="16:26" x14ac:dyDescent="0.25">
      <c r="P49238" s="121"/>
      <c r="R49238" s="121"/>
      <c r="T49238" s="121"/>
      <c r="V49238" s="121"/>
      <c r="X49238" s="121"/>
      <c r="Z49238" s="121"/>
    </row>
    <row r="49239" spans="16:26" x14ac:dyDescent="0.25">
      <c r="P49239" s="122"/>
      <c r="R49239" s="122"/>
      <c r="T49239" s="122"/>
      <c r="V49239" s="122"/>
      <c r="X49239" s="122"/>
      <c r="Z49239" s="122"/>
    </row>
    <row r="49240" spans="16:26" x14ac:dyDescent="0.25">
      <c r="P49240" s="118"/>
      <c r="R49240" s="118"/>
      <c r="T49240" s="118"/>
      <c r="V49240" s="118"/>
      <c r="X49240" s="118"/>
      <c r="Z49240" s="118"/>
    </row>
    <row r="49241" spans="16:26" x14ac:dyDescent="0.25">
      <c r="P49241" s="119"/>
      <c r="R49241" s="119"/>
      <c r="T49241" s="119"/>
      <c r="V49241" s="119"/>
      <c r="X49241" s="119"/>
      <c r="Z49241" s="119"/>
    </row>
    <row r="49242" spans="16:26" x14ac:dyDescent="0.25">
      <c r="P49242" s="119"/>
      <c r="R49242" s="119"/>
      <c r="T49242" s="119"/>
      <c r="V49242" s="119"/>
      <c r="X49242" s="119"/>
      <c r="Z49242" s="119"/>
    </row>
    <row r="49243" spans="16:26" x14ac:dyDescent="0.25">
      <c r="P49243" s="120"/>
      <c r="R49243" s="120"/>
      <c r="T49243" s="120"/>
      <c r="V49243" s="120"/>
      <c r="X49243" s="120"/>
      <c r="Z49243" s="120"/>
    </row>
    <row r="49244" spans="16:26" x14ac:dyDescent="0.25">
      <c r="P49244" s="119"/>
      <c r="R49244" s="119"/>
      <c r="T49244" s="119"/>
      <c r="V49244" s="119"/>
      <c r="X49244" s="119"/>
      <c r="Z49244" s="119"/>
    </row>
    <row r="49245" spans="16:26" x14ac:dyDescent="0.25">
      <c r="P49245" s="119"/>
      <c r="R49245" s="119"/>
      <c r="T49245" s="119"/>
      <c r="V49245" s="119"/>
      <c r="X49245" s="119"/>
      <c r="Z49245" s="119"/>
    </row>
    <row r="49246" spans="16:26" x14ac:dyDescent="0.25">
      <c r="P49246" s="120"/>
      <c r="R49246" s="120"/>
      <c r="T49246" s="120"/>
      <c r="V49246" s="120"/>
      <c r="X49246" s="120"/>
      <c r="Z49246" s="120"/>
    </row>
    <row r="49247" spans="16:26" x14ac:dyDescent="0.25">
      <c r="P49247" s="119"/>
      <c r="R49247" s="119"/>
      <c r="T49247" s="119"/>
      <c r="V49247" s="119"/>
      <c r="X49247" s="119"/>
      <c r="Z49247" s="119"/>
    </row>
    <row r="49248" spans="16:26" x14ac:dyDescent="0.25">
      <c r="P49248" s="120"/>
      <c r="R49248" s="120"/>
      <c r="T49248" s="120"/>
      <c r="V49248" s="120"/>
      <c r="X49248" s="120"/>
      <c r="Z49248" s="120"/>
    </row>
    <row r="49249" spans="16:26" x14ac:dyDescent="0.25">
      <c r="P49249" s="119"/>
      <c r="R49249" s="119"/>
      <c r="T49249" s="119"/>
      <c r="V49249" s="119"/>
      <c r="X49249" s="119"/>
      <c r="Z49249" s="119"/>
    </row>
    <row r="49250" spans="16:26" x14ac:dyDescent="0.25">
      <c r="P49250" s="119"/>
      <c r="R49250" s="119"/>
      <c r="T49250" s="119"/>
      <c r="V49250" s="119"/>
      <c r="X49250" s="119"/>
      <c r="Z49250" s="119"/>
    </row>
    <row r="49251" spans="16:26" x14ac:dyDescent="0.25">
      <c r="P49251" s="119"/>
      <c r="R49251" s="119"/>
      <c r="T49251" s="119"/>
      <c r="V49251" s="119"/>
      <c r="X49251" s="119"/>
      <c r="Z49251" s="119"/>
    </row>
    <row r="49252" spans="16:26" x14ac:dyDescent="0.25">
      <c r="P49252" s="121"/>
      <c r="R49252" s="121"/>
      <c r="T49252" s="121"/>
      <c r="V49252" s="121"/>
      <c r="X49252" s="121"/>
      <c r="Z49252" s="121"/>
    </row>
    <row r="49253" spans="16:26" x14ac:dyDescent="0.25">
      <c r="P49253" s="121"/>
      <c r="R49253" s="121"/>
      <c r="T49253" s="121"/>
      <c r="V49253" s="121"/>
      <c r="X49253" s="121"/>
      <c r="Z49253" s="121"/>
    </row>
    <row r="49254" spans="16:26" x14ac:dyDescent="0.25">
      <c r="P49254" s="121"/>
      <c r="R49254" s="121"/>
      <c r="T49254" s="121"/>
      <c r="V49254" s="121"/>
      <c r="X49254" s="121"/>
      <c r="Z49254" s="121"/>
    </row>
    <row r="49255" spans="16:26" x14ac:dyDescent="0.25">
      <c r="P49255" s="121"/>
      <c r="R49255" s="121"/>
      <c r="T49255" s="121"/>
      <c r="V49255" s="121"/>
      <c r="X49255" s="121"/>
      <c r="Z49255" s="121"/>
    </row>
    <row r="49256" spans="16:26" x14ac:dyDescent="0.25">
      <c r="P49256" s="122"/>
      <c r="R49256" s="122"/>
      <c r="T49256" s="122"/>
      <c r="V49256" s="122"/>
      <c r="X49256" s="122"/>
      <c r="Z49256" s="122"/>
    </row>
    <row r="49257" spans="16:26" x14ac:dyDescent="0.25">
      <c r="P49257" s="118"/>
      <c r="R49257" s="118"/>
      <c r="T49257" s="118"/>
      <c r="V49257" s="118"/>
      <c r="X49257" s="118"/>
      <c r="Z49257" s="118"/>
    </row>
    <row r="49258" spans="16:26" x14ac:dyDescent="0.25">
      <c r="P49258" s="119"/>
      <c r="R49258" s="119"/>
      <c r="T49258" s="119"/>
      <c r="V49258" s="119"/>
      <c r="X49258" s="119"/>
      <c r="Z49258" s="119"/>
    </row>
    <row r="49259" spans="16:26" x14ac:dyDescent="0.25">
      <c r="P49259" s="119"/>
      <c r="R49259" s="119"/>
      <c r="T49259" s="119"/>
      <c r="V49259" s="119"/>
      <c r="X49259" s="119"/>
      <c r="Z49259" s="119"/>
    </row>
    <row r="49260" spans="16:26" x14ac:dyDescent="0.25">
      <c r="P49260" s="120"/>
      <c r="R49260" s="120"/>
      <c r="T49260" s="120"/>
      <c r="V49260" s="120"/>
      <c r="X49260" s="120"/>
      <c r="Z49260" s="120"/>
    </row>
    <row r="49261" spans="16:26" x14ac:dyDescent="0.25">
      <c r="P49261" s="119"/>
      <c r="R49261" s="119"/>
      <c r="T49261" s="119"/>
      <c r="V49261" s="119"/>
      <c r="X49261" s="119"/>
      <c r="Z49261" s="119"/>
    </row>
    <row r="49262" spans="16:26" x14ac:dyDescent="0.25">
      <c r="P49262" s="119"/>
      <c r="R49262" s="119"/>
      <c r="T49262" s="119"/>
      <c r="V49262" s="119"/>
      <c r="X49262" s="119"/>
      <c r="Z49262" s="119"/>
    </row>
    <row r="49263" spans="16:26" x14ac:dyDescent="0.25">
      <c r="P49263" s="120"/>
      <c r="R49263" s="120"/>
      <c r="T49263" s="120"/>
      <c r="V49263" s="120"/>
      <c r="X49263" s="120"/>
      <c r="Z49263" s="120"/>
    </row>
    <row r="49264" spans="16:26" x14ac:dyDescent="0.25">
      <c r="P49264" s="119"/>
      <c r="R49264" s="119"/>
      <c r="T49264" s="119"/>
      <c r="V49264" s="119"/>
      <c r="X49264" s="119"/>
      <c r="Z49264" s="119"/>
    </row>
    <row r="49265" spans="16:26" x14ac:dyDescent="0.25">
      <c r="P49265" s="120"/>
      <c r="R49265" s="120"/>
      <c r="T49265" s="120"/>
      <c r="V49265" s="120"/>
      <c r="X49265" s="120"/>
      <c r="Z49265" s="120"/>
    </row>
    <row r="49266" spans="16:26" x14ac:dyDescent="0.25">
      <c r="P49266" s="119"/>
      <c r="R49266" s="119"/>
      <c r="T49266" s="119"/>
      <c r="V49266" s="119"/>
      <c r="X49266" s="119"/>
      <c r="Z49266" s="119"/>
    </row>
    <row r="49267" spans="16:26" x14ac:dyDescent="0.25">
      <c r="P49267" s="119"/>
      <c r="R49267" s="119"/>
      <c r="T49267" s="119"/>
      <c r="V49267" s="119"/>
      <c r="X49267" s="119"/>
      <c r="Z49267" s="119"/>
    </row>
    <row r="49268" spans="16:26" x14ac:dyDescent="0.25">
      <c r="P49268" s="119"/>
      <c r="R49268" s="119"/>
      <c r="T49268" s="119"/>
      <c r="V49268" s="119"/>
      <c r="X49268" s="119"/>
      <c r="Z49268" s="119"/>
    </row>
    <row r="49269" spans="16:26" x14ac:dyDescent="0.25">
      <c r="P49269" s="121"/>
      <c r="R49269" s="121"/>
      <c r="T49269" s="121"/>
      <c r="V49269" s="121"/>
      <c r="X49269" s="121"/>
      <c r="Z49269" s="121"/>
    </row>
    <row r="49270" spans="16:26" x14ac:dyDescent="0.25">
      <c r="P49270" s="121"/>
      <c r="R49270" s="121"/>
      <c r="T49270" s="121"/>
      <c r="V49270" s="121"/>
      <c r="X49270" s="121"/>
      <c r="Z49270" s="121"/>
    </row>
    <row r="49271" spans="16:26" x14ac:dyDescent="0.25">
      <c r="P49271" s="121"/>
      <c r="R49271" s="121"/>
      <c r="T49271" s="121"/>
      <c r="V49271" s="121"/>
      <c r="X49271" s="121"/>
      <c r="Z49271" s="121"/>
    </row>
    <row r="49272" spans="16:26" x14ac:dyDescent="0.25">
      <c r="P49272" s="121"/>
      <c r="R49272" s="121"/>
      <c r="T49272" s="121"/>
      <c r="V49272" s="121"/>
      <c r="X49272" s="121"/>
      <c r="Z49272" s="121"/>
    </row>
    <row r="49273" spans="16:26" x14ac:dyDescent="0.25">
      <c r="P49273" s="122"/>
      <c r="R49273" s="122"/>
      <c r="T49273" s="122"/>
      <c r="V49273" s="122"/>
      <c r="X49273" s="122"/>
      <c r="Z49273" s="122"/>
    </row>
    <row r="49274" spans="16:26" x14ac:dyDescent="0.25">
      <c r="P49274" s="118"/>
      <c r="R49274" s="118"/>
      <c r="T49274" s="118"/>
      <c r="V49274" s="118"/>
      <c r="X49274" s="118"/>
      <c r="Z49274" s="118"/>
    </row>
    <row r="49275" spans="16:26" x14ac:dyDescent="0.25">
      <c r="P49275" s="119"/>
      <c r="R49275" s="119"/>
      <c r="T49275" s="119"/>
      <c r="V49275" s="119"/>
      <c r="X49275" s="119"/>
      <c r="Z49275" s="119"/>
    </row>
    <row r="49276" spans="16:26" x14ac:dyDescent="0.25">
      <c r="P49276" s="119"/>
      <c r="R49276" s="119"/>
      <c r="T49276" s="119"/>
      <c r="V49276" s="119"/>
      <c r="X49276" s="119"/>
      <c r="Z49276" s="119"/>
    </row>
    <row r="49277" spans="16:26" x14ac:dyDescent="0.25">
      <c r="P49277" s="120"/>
      <c r="R49277" s="120"/>
      <c r="T49277" s="120"/>
      <c r="V49277" s="120"/>
      <c r="X49277" s="120"/>
      <c r="Z49277" s="120"/>
    </row>
    <row r="49278" spans="16:26" x14ac:dyDescent="0.25">
      <c r="P49278" s="119"/>
      <c r="R49278" s="119"/>
      <c r="T49278" s="119"/>
      <c r="V49278" s="119"/>
      <c r="X49278" s="119"/>
      <c r="Z49278" s="119"/>
    </row>
    <row r="49279" spans="16:26" x14ac:dyDescent="0.25">
      <c r="P49279" s="119"/>
      <c r="R49279" s="119"/>
      <c r="T49279" s="119"/>
      <c r="V49279" s="119"/>
      <c r="X49279" s="119"/>
      <c r="Z49279" s="119"/>
    </row>
    <row r="49280" spans="16:26" x14ac:dyDescent="0.25">
      <c r="P49280" s="120"/>
      <c r="R49280" s="120"/>
      <c r="T49280" s="120"/>
      <c r="V49280" s="120"/>
      <c r="X49280" s="120"/>
      <c r="Z49280" s="120"/>
    </row>
    <row r="49281" spans="16:26" x14ac:dyDescent="0.25">
      <c r="P49281" s="119"/>
      <c r="R49281" s="119"/>
      <c r="T49281" s="119"/>
      <c r="V49281" s="119"/>
      <c r="X49281" s="119"/>
      <c r="Z49281" s="119"/>
    </row>
    <row r="49282" spans="16:26" x14ac:dyDescent="0.25">
      <c r="P49282" s="120"/>
      <c r="R49282" s="120"/>
      <c r="T49282" s="120"/>
      <c r="V49282" s="120"/>
      <c r="X49282" s="120"/>
      <c r="Z49282" s="120"/>
    </row>
    <row r="49283" spans="16:26" x14ac:dyDescent="0.25">
      <c r="P49283" s="119"/>
      <c r="R49283" s="119"/>
      <c r="T49283" s="119"/>
      <c r="V49283" s="119"/>
      <c r="X49283" s="119"/>
      <c r="Z49283" s="119"/>
    </row>
    <row r="49284" spans="16:26" x14ac:dyDescent="0.25">
      <c r="P49284" s="119"/>
      <c r="R49284" s="119"/>
      <c r="T49284" s="119"/>
      <c r="V49284" s="119"/>
      <c r="X49284" s="119"/>
      <c r="Z49284" s="119"/>
    </row>
    <row r="49285" spans="16:26" x14ac:dyDescent="0.25">
      <c r="P49285" s="119"/>
      <c r="R49285" s="119"/>
      <c r="T49285" s="119"/>
      <c r="V49285" s="119"/>
      <c r="X49285" s="119"/>
      <c r="Z49285" s="119"/>
    </row>
    <row r="49286" spans="16:26" x14ac:dyDescent="0.25">
      <c r="P49286" s="121"/>
      <c r="R49286" s="121"/>
      <c r="T49286" s="121"/>
      <c r="V49286" s="121"/>
      <c r="X49286" s="121"/>
      <c r="Z49286" s="121"/>
    </row>
    <row r="49287" spans="16:26" x14ac:dyDescent="0.25">
      <c r="P49287" s="121"/>
      <c r="R49287" s="121"/>
      <c r="T49287" s="121"/>
      <c r="V49287" s="121"/>
      <c r="X49287" s="121"/>
      <c r="Z49287" s="121"/>
    </row>
    <row r="49288" spans="16:26" x14ac:dyDescent="0.25">
      <c r="P49288" s="121"/>
      <c r="R49288" s="121"/>
      <c r="T49288" s="121"/>
      <c r="V49288" s="121"/>
      <c r="X49288" s="121"/>
      <c r="Z49288" s="121"/>
    </row>
    <row r="49289" spans="16:26" x14ac:dyDescent="0.25">
      <c r="P49289" s="121"/>
      <c r="R49289" s="121"/>
      <c r="T49289" s="121"/>
      <c r="V49289" s="121"/>
      <c r="X49289" s="121"/>
      <c r="Z49289" s="121"/>
    </row>
    <row r="49290" spans="16:26" x14ac:dyDescent="0.25">
      <c r="P49290" s="122"/>
      <c r="R49290" s="122"/>
      <c r="T49290" s="122"/>
      <c r="V49290" s="122"/>
      <c r="X49290" s="122"/>
      <c r="Z49290" s="122"/>
    </row>
    <row r="49291" spans="16:26" x14ac:dyDescent="0.25">
      <c r="P49291" s="118"/>
      <c r="R49291" s="118"/>
      <c r="T49291" s="118"/>
      <c r="V49291" s="118"/>
      <c r="X49291" s="118"/>
      <c r="Z49291" s="118"/>
    </row>
    <row r="49292" spans="16:26" x14ac:dyDescent="0.25">
      <c r="P49292" s="119"/>
      <c r="R49292" s="119"/>
      <c r="T49292" s="119"/>
      <c r="V49292" s="119"/>
      <c r="X49292" s="119"/>
      <c r="Z49292" s="119"/>
    </row>
    <row r="49293" spans="16:26" x14ac:dyDescent="0.25">
      <c r="P49293" s="119"/>
      <c r="R49293" s="119"/>
      <c r="T49293" s="119"/>
      <c r="V49293" s="119"/>
      <c r="X49293" s="119"/>
      <c r="Z49293" s="119"/>
    </row>
    <row r="49294" spans="16:26" x14ac:dyDescent="0.25">
      <c r="P49294" s="120"/>
      <c r="R49294" s="120"/>
      <c r="T49294" s="120"/>
      <c r="V49294" s="120"/>
      <c r="X49294" s="120"/>
      <c r="Z49294" s="120"/>
    </row>
    <row r="49295" spans="16:26" x14ac:dyDescent="0.25">
      <c r="P49295" s="119"/>
      <c r="R49295" s="119"/>
      <c r="T49295" s="119"/>
      <c r="V49295" s="119"/>
      <c r="X49295" s="119"/>
      <c r="Z49295" s="119"/>
    </row>
    <row r="49296" spans="16:26" x14ac:dyDescent="0.25">
      <c r="P49296" s="119"/>
      <c r="R49296" s="119"/>
      <c r="T49296" s="119"/>
      <c r="V49296" s="119"/>
      <c r="X49296" s="119"/>
      <c r="Z49296" s="119"/>
    </row>
    <row r="49297" spans="16:26" x14ac:dyDescent="0.25">
      <c r="P49297" s="120"/>
      <c r="R49297" s="120"/>
      <c r="T49297" s="120"/>
      <c r="V49297" s="120"/>
      <c r="X49297" s="120"/>
      <c r="Z49297" s="120"/>
    </row>
    <row r="49298" spans="16:26" x14ac:dyDescent="0.25">
      <c r="P49298" s="119"/>
      <c r="R49298" s="119"/>
      <c r="T49298" s="119"/>
      <c r="V49298" s="119"/>
      <c r="X49298" s="119"/>
      <c r="Z49298" s="119"/>
    </row>
    <row r="49299" spans="16:26" x14ac:dyDescent="0.25">
      <c r="P49299" s="120"/>
      <c r="R49299" s="120"/>
      <c r="T49299" s="120"/>
      <c r="V49299" s="120"/>
      <c r="X49299" s="120"/>
      <c r="Z49299" s="120"/>
    </row>
    <row r="49300" spans="16:26" x14ac:dyDescent="0.25">
      <c r="P49300" s="119"/>
      <c r="R49300" s="119"/>
      <c r="T49300" s="119"/>
      <c r="V49300" s="119"/>
      <c r="X49300" s="119"/>
      <c r="Z49300" s="119"/>
    </row>
    <row r="49301" spans="16:26" x14ac:dyDescent="0.25">
      <c r="P49301" s="119"/>
      <c r="R49301" s="119"/>
      <c r="T49301" s="119"/>
      <c r="V49301" s="119"/>
      <c r="X49301" s="119"/>
      <c r="Z49301" s="119"/>
    </row>
    <row r="49302" spans="16:26" x14ac:dyDescent="0.25">
      <c r="P49302" s="119"/>
      <c r="R49302" s="119"/>
      <c r="T49302" s="119"/>
      <c r="V49302" s="119"/>
      <c r="X49302" s="119"/>
      <c r="Z49302" s="119"/>
    </row>
    <row r="49303" spans="16:26" x14ac:dyDescent="0.25">
      <c r="P49303" s="121"/>
      <c r="R49303" s="121"/>
      <c r="T49303" s="121"/>
      <c r="V49303" s="121"/>
      <c r="X49303" s="121"/>
      <c r="Z49303" s="121"/>
    </row>
    <row r="49304" spans="16:26" x14ac:dyDescent="0.25">
      <c r="P49304" s="121"/>
      <c r="R49304" s="121"/>
      <c r="T49304" s="121"/>
      <c r="V49304" s="121"/>
      <c r="X49304" s="121"/>
      <c r="Z49304" s="121"/>
    </row>
    <row r="49305" spans="16:26" x14ac:dyDescent="0.25">
      <c r="P49305" s="121"/>
      <c r="R49305" s="121"/>
      <c r="T49305" s="121"/>
      <c r="V49305" s="121"/>
      <c r="X49305" s="121"/>
      <c r="Z49305" s="121"/>
    </row>
    <row r="49306" spans="16:26" x14ac:dyDescent="0.25">
      <c r="P49306" s="121"/>
      <c r="R49306" s="121"/>
      <c r="T49306" s="121"/>
      <c r="V49306" s="121"/>
      <c r="X49306" s="121"/>
      <c r="Z49306" s="121"/>
    </row>
    <row r="49307" spans="16:26" x14ac:dyDescent="0.25">
      <c r="P49307" s="122"/>
      <c r="R49307" s="122"/>
      <c r="T49307" s="122"/>
      <c r="V49307" s="122"/>
      <c r="X49307" s="122"/>
      <c r="Z49307" s="122"/>
    </row>
    <row r="49308" spans="16:26" x14ac:dyDescent="0.25">
      <c r="P49308" s="118"/>
      <c r="R49308" s="118"/>
      <c r="T49308" s="118"/>
      <c r="V49308" s="118"/>
      <c r="X49308" s="118"/>
      <c r="Z49308" s="118"/>
    </row>
    <row r="49309" spans="16:26" x14ac:dyDescent="0.25">
      <c r="P49309" s="119"/>
      <c r="R49309" s="119"/>
      <c r="T49309" s="119"/>
      <c r="V49309" s="119"/>
      <c r="X49309" s="119"/>
      <c r="Z49309" s="119"/>
    </row>
    <row r="49310" spans="16:26" x14ac:dyDescent="0.25">
      <c r="P49310" s="119"/>
      <c r="R49310" s="119"/>
      <c r="T49310" s="119"/>
      <c r="V49310" s="119"/>
      <c r="X49310" s="119"/>
      <c r="Z49310" s="119"/>
    </row>
    <row r="49311" spans="16:26" x14ac:dyDescent="0.25">
      <c r="P49311" s="120"/>
      <c r="R49311" s="120"/>
      <c r="T49311" s="120"/>
      <c r="V49311" s="120"/>
      <c r="X49311" s="120"/>
      <c r="Z49311" s="120"/>
    </row>
    <row r="49312" spans="16:26" x14ac:dyDescent="0.25">
      <c r="P49312" s="119"/>
      <c r="R49312" s="119"/>
      <c r="T49312" s="119"/>
      <c r="V49312" s="119"/>
      <c r="X49312" s="119"/>
      <c r="Z49312" s="119"/>
    </row>
    <row r="49313" spans="16:26" x14ac:dyDescent="0.25">
      <c r="P49313" s="119"/>
      <c r="R49313" s="119"/>
      <c r="T49313" s="119"/>
      <c r="V49313" s="119"/>
      <c r="X49313" s="119"/>
      <c r="Z49313" s="119"/>
    </row>
    <row r="49314" spans="16:26" x14ac:dyDescent="0.25">
      <c r="P49314" s="120"/>
      <c r="R49314" s="120"/>
      <c r="T49314" s="120"/>
      <c r="V49314" s="120"/>
      <c r="X49314" s="120"/>
      <c r="Z49314" s="120"/>
    </row>
    <row r="49315" spans="16:26" x14ac:dyDescent="0.25">
      <c r="P49315" s="119"/>
      <c r="R49315" s="119"/>
      <c r="T49315" s="119"/>
      <c r="V49315" s="119"/>
      <c r="X49315" s="119"/>
      <c r="Z49315" s="119"/>
    </row>
    <row r="49316" spans="16:26" x14ac:dyDescent="0.25">
      <c r="P49316" s="120"/>
      <c r="R49316" s="120"/>
      <c r="T49316" s="120"/>
      <c r="V49316" s="120"/>
      <c r="X49316" s="120"/>
      <c r="Z49316" s="120"/>
    </row>
    <row r="49317" spans="16:26" x14ac:dyDescent="0.25">
      <c r="P49317" s="119"/>
      <c r="R49317" s="119"/>
      <c r="T49317" s="119"/>
      <c r="V49317" s="119"/>
      <c r="X49317" s="119"/>
      <c r="Z49317" s="119"/>
    </row>
    <row r="49318" spans="16:26" x14ac:dyDescent="0.25">
      <c r="P49318" s="119"/>
      <c r="R49318" s="119"/>
      <c r="T49318" s="119"/>
      <c r="V49318" s="119"/>
      <c r="X49318" s="119"/>
      <c r="Z49318" s="119"/>
    </row>
    <row r="49319" spans="16:26" x14ac:dyDescent="0.25">
      <c r="P49319" s="119"/>
      <c r="R49319" s="119"/>
      <c r="T49319" s="119"/>
      <c r="V49319" s="119"/>
      <c r="X49319" s="119"/>
      <c r="Z49319" s="119"/>
    </row>
    <row r="49320" spans="16:26" x14ac:dyDescent="0.25">
      <c r="P49320" s="121"/>
      <c r="R49320" s="121"/>
      <c r="T49320" s="121"/>
      <c r="V49320" s="121"/>
      <c r="X49320" s="121"/>
      <c r="Z49320" s="121"/>
    </row>
    <row r="49321" spans="16:26" x14ac:dyDescent="0.25">
      <c r="P49321" s="121"/>
      <c r="R49321" s="121"/>
      <c r="T49321" s="121"/>
      <c r="V49321" s="121"/>
      <c r="X49321" s="121"/>
      <c r="Z49321" s="121"/>
    </row>
    <row r="49322" spans="16:26" x14ac:dyDescent="0.25">
      <c r="P49322" s="121"/>
      <c r="R49322" s="121"/>
      <c r="T49322" s="121"/>
      <c r="V49322" s="121"/>
      <c r="X49322" s="121"/>
      <c r="Z49322" s="121"/>
    </row>
    <row r="49323" spans="16:26" x14ac:dyDescent="0.25">
      <c r="P49323" s="121"/>
      <c r="R49323" s="121"/>
      <c r="T49323" s="121"/>
      <c r="V49323" s="121"/>
      <c r="X49323" s="121"/>
      <c r="Z49323" s="121"/>
    </row>
    <row r="49324" spans="16:26" x14ac:dyDescent="0.25">
      <c r="P49324" s="122"/>
      <c r="R49324" s="122"/>
      <c r="T49324" s="122"/>
      <c r="V49324" s="122"/>
      <c r="X49324" s="122"/>
      <c r="Z49324" s="122"/>
    </row>
    <row r="49325" spans="16:26" x14ac:dyDescent="0.25">
      <c r="P49325" s="118"/>
      <c r="R49325" s="118"/>
      <c r="T49325" s="118"/>
      <c r="V49325" s="118"/>
      <c r="X49325" s="118"/>
      <c r="Z49325" s="118"/>
    </row>
    <row r="49326" spans="16:26" x14ac:dyDescent="0.25">
      <c r="P49326" s="119"/>
      <c r="R49326" s="119"/>
      <c r="T49326" s="119"/>
      <c r="V49326" s="119"/>
      <c r="X49326" s="119"/>
      <c r="Z49326" s="119"/>
    </row>
    <row r="49327" spans="16:26" x14ac:dyDescent="0.25">
      <c r="P49327" s="119"/>
      <c r="R49327" s="119"/>
      <c r="T49327" s="119"/>
      <c r="V49327" s="119"/>
      <c r="X49327" s="119"/>
      <c r="Z49327" s="119"/>
    </row>
    <row r="49328" spans="16:26" x14ac:dyDescent="0.25">
      <c r="P49328" s="120"/>
      <c r="R49328" s="120"/>
      <c r="T49328" s="120"/>
      <c r="V49328" s="120"/>
      <c r="X49328" s="120"/>
      <c r="Z49328" s="120"/>
    </row>
    <row r="49329" spans="16:26" x14ac:dyDescent="0.25">
      <c r="P49329" s="119"/>
      <c r="R49329" s="119"/>
      <c r="T49329" s="119"/>
      <c r="V49329" s="119"/>
      <c r="X49329" s="119"/>
      <c r="Z49329" s="119"/>
    </row>
    <row r="49330" spans="16:26" x14ac:dyDescent="0.25">
      <c r="P49330" s="119"/>
      <c r="R49330" s="119"/>
      <c r="T49330" s="119"/>
      <c r="V49330" s="119"/>
      <c r="X49330" s="119"/>
      <c r="Z49330" s="119"/>
    </row>
    <row r="49331" spans="16:26" x14ac:dyDescent="0.25">
      <c r="P49331" s="120"/>
      <c r="R49331" s="120"/>
      <c r="T49331" s="120"/>
      <c r="V49331" s="120"/>
      <c r="X49331" s="120"/>
      <c r="Z49331" s="120"/>
    </row>
    <row r="49332" spans="16:26" x14ac:dyDescent="0.25">
      <c r="P49332" s="119"/>
      <c r="R49332" s="119"/>
      <c r="T49332" s="119"/>
      <c r="V49332" s="119"/>
      <c r="X49332" s="119"/>
      <c r="Z49332" s="119"/>
    </row>
    <row r="49333" spans="16:26" x14ac:dyDescent="0.25">
      <c r="P49333" s="120"/>
      <c r="R49333" s="120"/>
      <c r="T49333" s="120"/>
      <c r="V49333" s="120"/>
      <c r="X49333" s="120"/>
      <c r="Z49333" s="120"/>
    </row>
    <row r="49334" spans="16:26" x14ac:dyDescent="0.25">
      <c r="P49334" s="119"/>
      <c r="R49334" s="119"/>
      <c r="T49334" s="119"/>
      <c r="V49334" s="119"/>
      <c r="X49334" s="119"/>
      <c r="Z49334" s="119"/>
    </row>
    <row r="49335" spans="16:26" x14ac:dyDescent="0.25">
      <c r="P49335" s="119"/>
      <c r="R49335" s="119"/>
      <c r="T49335" s="119"/>
      <c r="V49335" s="119"/>
      <c r="X49335" s="119"/>
      <c r="Z49335" s="119"/>
    </row>
    <row r="49336" spans="16:26" x14ac:dyDescent="0.25">
      <c r="P49336" s="119"/>
      <c r="R49336" s="119"/>
      <c r="T49336" s="119"/>
      <c r="V49336" s="119"/>
      <c r="X49336" s="119"/>
      <c r="Z49336" s="119"/>
    </row>
    <row r="49337" spans="16:26" x14ac:dyDescent="0.25">
      <c r="P49337" s="121"/>
      <c r="R49337" s="121"/>
      <c r="T49337" s="121"/>
      <c r="V49337" s="121"/>
      <c r="X49337" s="121"/>
      <c r="Z49337" s="121"/>
    </row>
    <row r="49338" spans="16:26" x14ac:dyDescent="0.25">
      <c r="P49338" s="121"/>
      <c r="R49338" s="121"/>
      <c r="T49338" s="121"/>
      <c r="V49338" s="121"/>
      <c r="X49338" s="121"/>
      <c r="Z49338" s="121"/>
    </row>
    <row r="49339" spans="16:26" x14ac:dyDescent="0.25">
      <c r="P49339" s="121"/>
      <c r="R49339" s="121"/>
      <c r="T49339" s="121"/>
      <c r="V49339" s="121"/>
      <c r="X49339" s="121"/>
      <c r="Z49339" s="121"/>
    </row>
    <row r="49340" spans="16:26" x14ac:dyDescent="0.25">
      <c r="P49340" s="121"/>
      <c r="R49340" s="121"/>
      <c r="T49340" s="121"/>
      <c r="V49340" s="121"/>
      <c r="X49340" s="121"/>
      <c r="Z49340" s="121"/>
    </row>
    <row r="49341" spans="16:26" x14ac:dyDescent="0.25">
      <c r="P49341" s="122"/>
      <c r="R49341" s="122"/>
      <c r="T49341" s="122"/>
      <c r="V49341" s="122"/>
      <c r="X49341" s="122"/>
      <c r="Z49341" s="122"/>
    </row>
    <row r="49342" spans="16:26" x14ac:dyDescent="0.25">
      <c r="P49342" s="118"/>
      <c r="R49342" s="118"/>
      <c r="T49342" s="118"/>
      <c r="V49342" s="118"/>
      <c r="X49342" s="118"/>
      <c r="Z49342" s="118"/>
    </row>
    <row r="49343" spans="16:26" x14ac:dyDescent="0.25">
      <c r="P49343" s="119"/>
      <c r="R49343" s="119"/>
      <c r="T49343" s="119"/>
      <c r="V49343" s="119"/>
      <c r="X49343" s="119"/>
      <c r="Z49343" s="119"/>
    </row>
    <row r="49344" spans="16:26" x14ac:dyDescent="0.25">
      <c r="P49344" s="119"/>
      <c r="R49344" s="119"/>
      <c r="T49344" s="119"/>
      <c r="V49344" s="119"/>
      <c r="X49344" s="119"/>
      <c r="Z49344" s="119"/>
    </row>
    <row r="49345" spans="16:26" x14ac:dyDescent="0.25">
      <c r="P49345" s="120"/>
      <c r="R49345" s="120"/>
      <c r="T49345" s="120"/>
      <c r="V49345" s="120"/>
      <c r="X49345" s="120"/>
      <c r="Z49345" s="120"/>
    </row>
    <row r="49346" spans="16:26" x14ac:dyDescent="0.25">
      <c r="P49346" s="119"/>
      <c r="R49346" s="119"/>
      <c r="T49346" s="119"/>
      <c r="V49346" s="119"/>
      <c r="X49346" s="119"/>
      <c r="Z49346" s="119"/>
    </row>
    <row r="49347" spans="16:26" x14ac:dyDescent="0.25">
      <c r="P49347" s="119"/>
      <c r="R49347" s="119"/>
      <c r="T49347" s="119"/>
      <c r="V49347" s="119"/>
      <c r="X49347" s="119"/>
      <c r="Z49347" s="119"/>
    </row>
    <row r="49348" spans="16:26" x14ac:dyDescent="0.25">
      <c r="P49348" s="120"/>
      <c r="R49348" s="120"/>
      <c r="T49348" s="120"/>
      <c r="V49348" s="120"/>
      <c r="X49348" s="120"/>
      <c r="Z49348" s="120"/>
    </row>
    <row r="49349" spans="16:26" x14ac:dyDescent="0.25">
      <c r="P49349" s="119"/>
      <c r="R49349" s="119"/>
      <c r="T49349" s="119"/>
      <c r="V49349" s="119"/>
      <c r="X49349" s="119"/>
      <c r="Z49349" s="119"/>
    </row>
    <row r="49350" spans="16:26" x14ac:dyDescent="0.25">
      <c r="P49350" s="120"/>
      <c r="R49350" s="120"/>
      <c r="T49350" s="120"/>
      <c r="V49350" s="120"/>
      <c r="X49350" s="120"/>
      <c r="Z49350" s="120"/>
    </row>
    <row r="49351" spans="16:26" x14ac:dyDescent="0.25">
      <c r="P49351" s="119"/>
      <c r="R49351" s="119"/>
      <c r="T49351" s="119"/>
      <c r="V49351" s="119"/>
      <c r="X49351" s="119"/>
      <c r="Z49351" s="119"/>
    </row>
    <row r="49352" spans="16:26" x14ac:dyDescent="0.25">
      <c r="P49352" s="119"/>
      <c r="R49352" s="119"/>
      <c r="T49352" s="119"/>
      <c r="V49352" s="119"/>
      <c r="X49352" s="119"/>
      <c r="Z49352" s="119"/>
    </row>
    <row r="49353" spans="16:26" x14ac:dyDescent="0.25">
      <c r="P49353" s="119"/>
      <c r="R49353" s="119"/>
      <c r="T49353" s="119"/>
      <c r="V49353" s="119"/>
      <c r="X49353" s="119"/>
      <c r="Z49353" s="119"/>
    </row>
    <row r="49354" spans="16:26" x14ac:dyDescent="0.25">
      <c r="P49354" s="121"/>
      <c r="R49354" s="121"/>
      <c r="T49354" s="121"/>
      <c r="V49354" s="121"/>
      <c r="X49354" s="121"/>
      <c r="Z49354" s="121"/>
    </row>
    <row r="49355" spans="16:26" x14ac:dyDescent="0.25">
      <c r="P49355" s="121"/>
      <c r="R49355" s="121"/>
      <c r="T49355" s="121"/>
      <c r="V49355" s="121"/>
      <c r="X49355" s="121"/>
      <c r="Z49355" s="121"/>
    </row>
    <row r="49356" spans="16:26" x14ac:dyDescent="0.25">
      <c r="P49356" s="121"/>
      <c r="R49356" s="121"/>
      <c r="T49356" s="121"/>
      <c r="V49356" s="121"/>
      <c r="X49356" s="121"/>
      <c r="Z49356" s="121"/>
    </row>
    <row r="49357" spans="16:26" x14ac:dyDescent="0.25">
      <c r="P49357" s="121"/>
      <c r="R49357" s="121"/>
      <c r="T49357" s="121"/>
      <c r="V49357" s="121"/>
      <c r="X49357" s="121"/>
      <c r="Z49357" s="121"/>
    </row>
    <row r="49358" spans="16:26" x14ac:dyDescent="0.25">
      <c r="P49358" s="122"/>
      <c r="R49358" s="122"/>
      <c r="T49358" s="122"/>
      <c r="V49358" s="122"/>
      <c r="X49358" s="122"/>
      <c r="Z49358" s="122"/>
    </row>
    <row r="49359" spans="16:26" x14ac:dyDescent="0.25">
      <c r="P49359" s="118"/>
      <c r="R49359" s="118"/>
      <c r="T49359" s="118"/>
      <c r="V49359" s="118"/>
      <c r="X49359" s="118"/>
      <c r="Z49359" s="118"/>
    </row>
    <row r="49360" spans="16:26" x14ac:dyDescent="0.25">
      <c r="P49360" s="119"/>
      <c r="R49360" s="119"/>
      <c r="T49360" s="119"/>
      <c r="V49360" s="119"/>
      <c r="X49360" s="119"/>
      <c r="Z49360" s="119"/>
    </row>
    <row r="49361" spans="16:26" x14ac:dyDescent="0.25">
      <c r="P49361" s="119"/>
      <c r="R49361" s="119"/>
      <c r="T49361" s="119"/>
      <c r="V49361" s="119"/>
      <c r="X49361" s="119"/>
      <c r="Z49361" s="119"/>
    </row>
    <row r="49362" spans="16:26" x14ac:dyDescent="0.25">
      <c r="P49362" s="120"/>
      <c r="R49362" s="120"/>
      <c r="T49362" s="120"/>
      <c r="V49362" s="120"/>
      <c r="X49362" s="120"/>
      <c r="Z49362" s="120"/>
    </row>
    <row r="49363" spans="16:26" x14ac:dyDescent="0.25">
      <c r="P49363" s="119"/>
      <c r="R49363" s="119"/>
      <c r="T49363" s="119"/>
      <c r="V49363" s="119"/>
      <c r="X49363" s="119"/>
      <c r="Z49363" s="119"/>
    </row>
    <row r="49364" spans="16:26" x14ac:dyDescent="0.25">
      <c r="P49364" s="119"/>
      <c r="R49364" s="119"/>
      <c r="T49364" s="119"/>
      <c r="V49364" s="119"/>
      <c r="X49364" s="119"/>
      <c r="Z49364" s="119"/>
    </row>
    <row r="49365" spans="16:26" x14ac:dyDescent="0.25">
      <c r="P49365" s="120"/>
      <c r="R49365" s="120"/>
      <c r="T49365" s="120"/>
      <c r="V49365" s="120"/>
      <c r="X49365" s="120"/>
      <c r="Z49365" s="120"/>
    </row>
    <row r="49366" spans="16:26" x14ac:dyDescent="0.25">
      <c r="P49366" s="119"/>
      <c r="R49366" s="119"/>
      <c r="T49366" s="119"/>
      <c r="V49366" s="119"/>
      <c r="X49366" s="119"/>
      <c r="Z49366" s="119"/>
    </row>
    <row r="49367" spans="16:26" x14ac:dyDescent="0.25">
      <c r="P49367" s="120"/>
      <c r="R49367" s="120"/>
      <c r="T49367" s="120"/>
      <c r="V49367" s="120"/>
      <c r="X49367" s="120"/>
      <c r="Z49367" s="120"/>
    </row>
    <row r="49368" spans="16:26" x14ac:dyDescent="0.25">
      <c r="P49368" s="119"/>
      <c r="R49368" s="119"/>
      <c r="T49368" s="119"/>
      <c r="V49368" s="119"/>
      <c r="X49368" s="119"/>
      <c r="Z49368" s="119"/>
    </row>
    <row r="49369" spans="16:26" x14ac:dyDescent="0.25">
      <c r="P49369" s="119"/>
      <c r="R49369" s="119"/>
      <c r="T49369" s="119"/>
      <c r="V49369" s="119"/>
      <c r="X49369" s="119"/>
      <c r="Z49369" s="119"/>
    </row>
    <row r="49370" spans="16:26" x14ac:dyDescent="0.25">
      <c r="P49370" s="119"/>
      <c r="R49370" s="119"/>
      <c r="T49370" s="119"/>
      <c r="V49370" s="119"/>
      <c r="X49370" s="119"/>
      <c r="Z49370" s="119"/>
    </row>
    <row r="49371" spans="16:26" x14ac:dyDescent="0.25">
      <c r="P49371" s="121"/>
      <c r="R49371" s="121"/>
      <c r="T49371" s="121"/>
      <c r="V49371" s="121"/>
      <c r="X49371" s="121"/>
      <c r="Z49371" s="121"/>
    </row>
    <row r="49372" spans="16:26" x14ac:dyDescent="0.25">
      <c r="P49372" s="121"/>
      <c r="R49372" s="121"/>
      <c r="T49372" s="121"/>
      <c r="V49372" s="121"/>
      <c r="X49372" s="121"/>
      <c r="Z49372" s="121"/>
    </row>
    <row r="49373" spans="16:26" x14ac:dyDescent="0.25">
      <c r="P49373" s="121"/>
      <c r="R49373" s="121"/>
      <c r="T49373" s="121"/>
      <c r="V49373" s="121"/>
      <c r="X49373" s="121"/>
      <c r="Z49373" s="121"/>
    </row>
    <row r="49374" spans="16:26" x14ac:dyDescent="0.25">
      <c r="P49374" s="121"/>
      <c r="R49374" s="121"/>
      <c r="T49374" s="121"/>
      <c r="V49374" s="121"/>
      <c r="X49374" s="121"/>
      <c r="Z49374" s="121"/>
    </row>
    <row r="49375" spans="16:26" x14ac:dyDescent="0.25">
      <c r="P49375" s="122"/>
      <c r="R49375" s="122"/>
      <c r="T49375" s="122"/>
      <c r="V49375" s="122"/>
      <c r="X49375" s="122"/>
      <c r="Z49375" s="122"/>
    </row>
    <row r="49376" spans="16:26" x14ac:dyDescent="0.25">
      <c r="P49376" s="118"/>
      <c r="R49376" s="118"/>
      <c r="T49376" s="118"/>
      <c r="V49376" s="118"/>
      <c r="X49376" s="118"/>
      <c r="Z49376" s="118"/>
    </row>
    <row r="49377" spans="16:26" x14ac:dyDescent="0.25">
      <c r="P49377" s="119"/>
      <c r="R49377" s="119"/>
      <c r="T49377" s="119"/>
      <c r="V49377" s="119"/>
      <c r="X49377" s="119"/>
      <c r="Z49377" s="119"/>
    </row>
    <row r="49378" spans="16:26" x14ac:dyDescent="0.25">
      <c r="P49378" s="119"/>
      <c r="R49378" s="119"/>
      <c r="T49378" s="119"/>
      <c r="V49378" s="119"/>
      <c r="X49378" s="119"/>
      <c r="Z49378" s="119"/>
    </row>
    <row r="49379" spans="16:26" x14ac:dyDescent="0.25">
      <c r="P49379" s="120"/>
      <c r="R49379" s="120"/>
      <c r="T49379" s="120"/>
      <c r="V49379" s="120"/>
      <c r="X49379" s="120"/>
      <c r="Z49379" s="120"/>
    </row>
    <row r="49380" spans="16:26" x14ac:dyDescent="0.25">
      <c r="P49380" s="119"/>
      <c r="R49380" s="119"/>
      <c r="T49380" s="119"/>
      <c r="V49380" s="119"/>
      <c r="X49380" s="119"/>
      <c r="Z49380" s="119"/>
    </row>
    <row r="49381" spans="16:26" x14ac:dyDescent="0.25">
      <c r="P49381" s="119"/>
      <c r="R49381" s="119"/>
      <c r="T49381" s="119"/>
      <c r="V49381" s="119"/>
      <c r="X49381" s="119"/>
      <c r="Z49381" s="119"/>
    </row>
    <row r="49382" spans="16:26" x14ac:dyDescent="0.25">
      <c r="P49382" s="120"/>
      <c r="R49382" s="120"/>
      <c r="T49382" s="120"/>
      <c r="V49382" s="120"/>
      <c r="X49382" s="120"/>
      <c r="Z49382" s="120"/>
    </row>
    <row r="49383" spans="16:26" x14ac:dyDescent="0.25">
      <c r="P49383" s="119"/>
      <c r="R49383" s="119"/>
      <c r="T49383" s="119"/>
      <c r="V49383" s="119"/>
      <c r="X49383" s="119"/>
      <c r="Z49383" s="119"/>
    </row>
    <row r="49384" spans="16:26" x14ac:dyDescent="0.25">
      <c r="P49384" s="120"/>
      <c r="R49384" s="120"/>
      <c r="T49384" s="120"/>
      <c r="V49384" s="120"/>
      <c r="X49384" s="120"/>
      <c r="Z49384" s="120"/>
    </row>
    <row r="49385" spans="16:26" x14ac:dyDescent="0.25">
      <c r="P49385" s="119"/>
      <c r="R49385" s="119"/>
      <c r="T49385" s="119"/>
      <c r="V49385" s="119"/>
      <c r="X49385" s="119"/>
      <c r="Z49385" s="119"/>
    </row>
    <row r="49386" spans="16:26" x14ac:dyDescent="0.25">
      <c r="P49386" s="119"/>
      <c r="R49386" s="119"/>
      <c r="T49386" s="119"/>
      <c r="V49386" s="119"/>
      <c r="X49386" s="119"/>
      <c r="Z49386" s="119"/>
    </row>
    <row r="49387" spans="16:26" x14ac:dyDescent="0.25">
      <c r="P49387" s="119"/>
      <c r="R49387" s="119"/>
      <c r="T49387" s="119"/>
      <c r="V49387" s="119"/>
      <c r="X49387" s="119"/>
      <c r="Z49387" s="119"/>
    </row>
    <row r="49388" spans="16:26" x14ac:dyDescent="0.25">
      <c r="P49388" s="121"/>
      <c r="R49388" s="121"/>
      <c r="T49388" s="121"/>
      <c r="V49388" s="121"/>
      <c r="X49388" s="121"/>
      <c r="Z49388" s="121"/>
    </row>
    <row r="49389" spans="16:26" x14ac:dyDescent="0.25">
      <c r="P49389" s="121"/>
      <c r="R49389" s="121"/>
      <c r="T49389" s="121"/>
      <c r="V49389" s="121"/>
      <c r="X49389" s="121"/>
      <c r="Z49389" s="121"/>
    </row>
    <row r="49390" spans="16:26" x14ac:dyDescent="0.25">
      <c r="P49390" s="121"/>
      <c r="R49390" s="121"/>
      <c r="T49390" s="121"/>
      <c r="V49390" s="121"/>
      <c r="X49390" s="121"/>
      <c r="Z49390" s="121"/>
    </row>
    <row r="49391" spans="16:26" x14ac:dyDescent="0.25">
      <c r="P49391" s="121"/>
      <c r="R49391" s="121"/>
      <c r="T49391" s="121"/>
      <c r="V49391" s="121"/>
      <c r="X49391" s="121"/>
      <c r="Z49391" s="121"/>
    </row>
    <row r="49392" spans="16:26" x14ac:dyDescent="0.25">
      <c r="P49392" s="122"/>
      <c r="R49392" s="122"/>
      <c r="T49392" s="122"/>
      <c r="V49392" s="122"/>
      <c r="X49392" s="122"/>
      <c r="Z49392" s="122"/>
    </row>
    <row r="49393" spans="16:26" x14ac:dyDescent="0.25">
      <c r="P49393" s="118"/>
      <c r="R49393" s="118"/>
      <c r="T49393" s="118"/>
      <c r="V49393" s="118"/>
      <c r="X49393" s="118"/>
      <c r="Z49393" s="118"/>
    </row>
    <row r="49394" spans="16:26" x14ac:dyDescent="0.25">
      <c r="P49394" s="119"/>
      <c r="R49394" s="119"/>
      <c r="T49394" s="119"/>
      <c r="V49394" s="119"/>
      <c r="X49394" s="119"/>
      <c r="Z49394" s="119"/>
    </row>
    <row r="49395" spans="16:26" x14ac:dyDescent="0.25">
      <c r="P49395" s="119"/>
      <c r="R49395" s="119"/>
      <c r="T49395" s="119"/>
      <c r="V49395" s="119"/>
      <c r="X49395" s="119"/>
      <c r="Z49395" s="119"/>
    </row>
    <row r="49396" spans="16:26" x14ac:dyDescent="0.25">
      <c r="P49396" s="120"/>
      <c r="R49396" s="120"/>
      <c r="T49396" s="120"/>
      <c r="V49396" s="120"/>
      <c r="X49396" s="120"/>
      <c r="Z49396" s="120"/>
    </row>
    <row r="49397" spans="16:26" x14ac:dyDescent="0.25">
      <c r="P49397" s="119"/>
      <c r="R49397" s="119"/>
      <c r="T49397" s="119"/>
      <c r="V49397" s="119"/>
      <c r="X49397" s="119"/>
      <c r="Z49397" s="119"/>
    </row>
    <row r="49398" spans="16:26" x14ac:dyDescent="0.25">
      <c r="P49398" s="119"/>
      <c r="R49398" s="119"/>
      <c r="T49398" s="119"/>
      <c r="V49398" s="119"/>
      <c r="X49398" s="119"/>
      <c r="Z49398" s="119"/>
    </row>
    <row r="49399" spans="16:26" x14ac:dyDescent="0.25">
      <c r="P49399" s="120"/>
      <c r="R49399" s="120"/>
      <c r="T49399" s="120"/>
      <c r="V49399" s="120"/>
      <c r="X49399" s="120"/>
      <c r="Z49399" s="120"/>
    </row>
    <row r="49400" spans="16:26" x14ac:dyDescent="0.25">
      <c r="P49400" s="119"/>
      <c r="R49400" s="119"/>
      <c r="T49400" s="119"/>
      <c r="V49400" s="119"/>
      <c r="X49400" s="119"/>
      <c r="Z49400" s="119"/>
    </row>
    <row r="49401" spans="16:26" x14ac:dyDescent="0.25">
      <c r="P49401" s="120"/>
      <c r="R49401" s="120"/>
      <c r="T49401" s="120"/>
      <c r="V49401" s="120"/>
      <c r="X49401" s="120"/>
      <c r="Z49401" s="120"/>
    </row>
    <row r="49402" spans="16:26" x14ac:dyDescent="0.25">
      <c r="P49402" s="119"/>
      <c r="R49402" s="119"/>
      <c r="T49402" s="119"/>
      <c r="V49402" s="119"/>
      <c r="X49402" s="119"/>
      <c r="Z49402" s="119"/>
    </row>
    <row r="49403" spans="16:26" x14ac:dyDescent="0.25">
      <c r="P49403" s="119"/>
      <c r="R49403" s="119"/>
      <c r="T49403" s="119"/>
      <c r="V49403" s="119"/>
      <c r="X49403" s="119"/>
      <c r="Z49403" s="119"/>
    </row>
    <row r="49404" spans="16:26" x14ac:dyDescent="0.25">
      <c r="P49404" s="119"/>
      <c r="R49404" s="119"/>
      <c r="T49404" s="119"/>
      <c r="V49404" s="119"/>
      <c r="X49404" s="119"/>
      <c r="Z49404" s="119"/>
    </row>
    <row r="49405" spans="16:26" x14ac:dyDescent="0.25">
      <c r="P49405" s="121"/>
      <c r="R49405" s="121"/>
      <c r="T49405" s="121"/>
      <c r="V49405" s="121"/>
      <c r="X49405" s="121"/>
      <c r="Z49405" s="121"/>
    </row>
    <row r="49406" spans="16:26" x14ac:dyDescent="0.25">
      <c r="P49406" s="121"/>
      <c r="R49406" s="121"/>
      <c r="T49406" s="121"/>
      <c r="V49406" s="121"/>
      <c r="X49406" s="121"/>
      <c r="Z49406" s="121"/>
    </row>
    <row r="49407" spans="16:26" x14ac:dyDescent="0.25">
      <c r="P49407" s="121"/>
      <c r="R49407" s="121"/>
      <c r="T49407" s="121"/>
      <c r="V49407" s="121"/>
      <c r="X49407" s="121"/>
      <c r="Z49407" s="121"/>
    </row>
    <row r="49408" spans="16:26" x14ac:dyDescent="0.25">
      <c r="P49408" s="121"/>
      <c r="R49408" s="121"/>
      <c r="T49408" s="121"/>
      <c r="V49408" s="121"/>
      <c r="X49408" s="121"/>
      <c r="Z49408" s="121"/>
    </row>
    <row r="49409" spans="16:26" x14ac:dyDescent="0.25">
      <c r="P49409" s="122"/>
      <c r="R49409" s="122"/>
      <c r="T49409" s="122"/>
      <c r="V49409" s="122"/>
      <c r="X49409" s="122"/>
      <c r="Z49409" s="122"/>
    </row>
    <row r="49410" spans="16:26" x14ac:dyDescent="0.25">
      <c r="P49410" s="118"/>
      <c r="R49410" s="118"/>
      <c r="T49410" s="118"/>
      <c r="V49410" s="118"/>
      <c r="X49410" s="118"/>
      <c r="Z49410" s="118"/>
    </row>
    <row r="49411" spans="16:26" x14ac:dyDescent="0.25">
      <c r="P49411" s="119"/>
      <c r="R49411" s="119"/>
      <c r="T49411" s="119"/>
      <c r="V49411" s="119"/>
      <c r="X49411" s="119"/>
      <c r="Z49411" s="119"/>
    </row>
    <row r="49412" spans="16:26" x14ac:dyDescent="0.25">
      <c r="P49412" s="119"/>
      <c r="R49412" s="119"/>
      <c r="T49412" s="119"/>
      <c r="V49412" s="119"/>
      <c r="X49412" s="119"/>
      <c r="Z49412" s="119"/>
    </row>
    <row r="49413" spans="16:26" x14ac:dyDescent="0.25">
      <c r="P49413" s="120"/>
      <c r="R49413" s="120"/>
      <c r="T49413" s="120"/>
      <c r="V49413" s="120"/>
      <c r="X49413" s="120"/>
      <c r="Z49413" s="120"/>
    </row>
    <row r="49414" spans="16:26" x14ac:dyDescent="0.25">
      <c r="P49414" s="119"/>
      <c r="R49414" s="119"/>
      <c r="T49414" s="119"/>
      <c r="V49414" s="119"/>
      <c r="X49414" s="119"/>
      <c r="Z49414" s="119"/>
    </row>
    <row r="49415" spans="16:26" x14ac:dyDescent="0.25">
      <c r="P49415" s="119"/>
      <c r="R49415" s="119"/>
      <c r="T49415" s="119"/>
      <c r="V49415" s="119"/>
      <c r="X49415" s="119"/>
      <c r="Z49415" s="119"/>
    </row>
    <row r="49416" spans="16:26" x14ac:dyDescent="0.25">
      <c r="P49416" s="120"/>
      <c r="R49416" s="120"/>
      <c r="T49416" s="120"/>
      <c r="V49416" s="120"/>
      <c r="X49416" s="120"/>
      <c r="Z49416" s="120"/>
    </row>
    <row r="49417" spans="16:26" x14ac:dyDescent="0.25">
      <c r="P49417" s="119"/>
      <c r="R49417" s="119"/>
      <c r="T49417" s="119"/>
      <c r="V49417" s="119"/>
      <c r="X49417" s="119"/>
      <c r="Z49417" s="119"/>
    </row>
    <row r="49418" spans="16:26" x14ac:dyDescent="0.25">
      <c r="P49418" s="120"/>
      <c r="R49418" s="120"/>
      <c r="T49418" s="120"/>
      <c r="V49418" s="120"/>
      <c r="X49418" s="120"/>
      <c r="Z49418" s="120"/>
    </row>
    <row r="49419" spans="16:26" x14ac:dyDescent="0.25">
      <c r="P49419" s="119"/>
      <c r="R49419" s="119"/>
      <c r="T49419" s="119"/>
      <c r="V49419" s="119"/>
      <c r="X49419" s="119"/>
      <c r="Z49419" s="119"/>
    </row>
    <row r="49420" spans="16:26" x14ac:dyDescent="0.25">
      <c r="P49420" s="119"/>
      <c r="R49420" s="119"/>
      <c r="T49420" s="119"/>
      <c r="V49420" s="119"/>
      <c r="X49420" s="119"/>
      <c r="Z49420" s="119"/>
    </row>
    <row r="49421" spans="16:26" x14ac:dyDescent="0.25">
      <c r="P49421" s="119"/>
      <c r="R49421" s="119"/>
      <c r="T49421" s="119"/>
      <c r="V49421" s="119"/>
      <c r="X49421" s="119"/>
      <c r="Z49421" s="119"/>
    </row>
    <row r="49422" spans="16:26" x14ac:dyDescent="0.25">
      <c r="P49422" s="121"/>
      <c r="R49422" s="121"/>
      <c r="T49422" s="121"/>
      <c r="V49422" s="121"/>
      <c r="X49422" s="121"/>
      <c r="Z49422" s="121"/>
    </row>
    <row r="49423" spans="16:26" x14ac:dyDescent="0.25">
      <c r="P49423" s="121"/>
      <c r="R49423" s="121"/>
      <c r="T49423" s="121"/>
      <c r="V49423" s="121"/>
      <c r="X49423" s="121"/>
      <c r="Z49423" s="121"/>
    </row>
    <row r="49424" spans="16:26" x14ac:dyDescent="0.25">
      <c r="P49424" s="121"/>
      <c r="R49424" s="121"/>
      <c r="T49424" s="121"/>
      <c r="V49424" s="121"/>
      <c r="X49424" s="121"/>
      <c r="Z49424" s="121"/>
    </row>
    <row r="49425" spans="16:26" x14ac:dyDescent="0.25">
      <c r="P49425" s="121"/>
      <c r="R49425" s="121"/>
      <c r="T49425" s="121"/>
      <c r="V49425" s="121"/>
      <c r="X49425" s="121"/>
      <c r="Z49425" s="121"/>
    </row>
    <row r="49426" spans="16:26" x14ac:dyDescent="0.25">
      <c r="P49426" s="122"/>
      <c r="R49426" s="122"/>
      <c r="T49426" s="122"/>
      <c r="V49426" s="122"/>
      <c r="X49426" s="122"/>
      <c r="Z49426" s="122"/>
    </row>
    <row r="49427" spans="16:26" x14ac:dyDescent="0.25">
      <c r="P49427" s="118"/>
      <c r="R49427" s="118"/>
      <c r="T49427" s="118"/>
      <c r="V49427" s="118"/>
      <c r="X49427" s="118"/>
      <c r="Z49427" s="118"/>
    </row>
    <row r="49428" spans="16:26" x14ac:dyDescent="0.25">
      <c r="P49428" s="119"/>
      <c r="R49428" s="119"/>
      <c r="T49428" s="119"/>
      <c r="V49428" s="119"/>
      <c r="X49428" s="119"/>
      <c r="Z49428" s="119"/>
    </row>
    <row r="49429" spans="16:26" x14ac:dyDescent="0.25">
      <c r="P49429" s="119"/>
      <c r="R49429" s="119"/>
      <c r="T49429" s="119"/>
      <c r="V49429" s="119"/>
      <c r="X49429" s="119"/>
      <c r="Z49429" s="119"/>
    </row>
    <row r="49430" spans="16:26" x14ac:dyDescent="0.25">
      <c r="P49430" s="120"/>
      <c r="R49430" s="120"/>
      <c r="T49430" s="120"/>
      <c r="V49430" s="120"/>
      <c r="X49430" s="120"/>
      <c r="Z49430" s="120"/>
    </row>
    <row r="49431" spans="16:26" x14ac:dyDescent="0.25">
      <c r="P49431" s="119"/>
      <c r="R49431" s="119"/>
      <c r="T49431" s="119"/>
      <c r="V49431" s="119"/>
      <c r="X49431" s="119"/>
      <c r="Z49431" s="119"/>
    </row>
    <row r="49432" spans="16:26" x14ac:dyDescent="0.25">
      <c r="P49432" s="119"/>
      <c r="R49432" s="119"/>
      <c r="T49432" s="119"/>
      <c r="V49432" s="119"/>
      <c r="X49432" s="119"/>
      <c r="Z49432" s="119"/>
    </row>
    <row r="49433" spans="16:26" x14ac:dyDescent="0.25">
      <c r="P49433" s="120"/>
      <c r="R49433" s="120"/>
      <c r="T49433" s="120"/>
      <c r="V49433" s="120"/>
      <c r="X49433" s="120"/>
      <c r="Z49433" s="120"/>
    </row>
    <row r="49434" spans="16:26" x14ac:dyDescent="0.25">
      <c r="P49434" s="119"/>
      <c r="R49434" s="119"/>
      <c r="T49434" s="119"/>
      <c r="V49434" s="119"/>
      <c r="X49434" s="119"/>
      <c r="Z49434" s="119"/>
    </row>
    <row r="49435" spans="16:26" x14ac:dyDescent="0.25">
      <c r="P49435" s="120"/>
      <c r="R49435" s="120"/>
      <c r="T49435" s="120"/>
      <c r="V49435" s="120"/>
      <c r="X49435" s="120"/>
      <c r="Z49435" s="120"/>
    </row>
    <row r="49436" spans="16:26" x14ac:dyDescent="0.25">
      <c r="P49436" s="119"/>
      <c r="R49436" s="119"/>
      <c r="T49436" s="119"/>
      <c r="V49436" s="119"/>
      <c r="X49436" s="119"/>
      <c r="Z49436" s="119"/>
    </row>
    <row r="49437" spans="16:26" x14ac:dyDescent="0.25">
      <c r="P49437" s="119"/>
      <c r="R49437" s="119"/>
      <c r="T49437" s="119"/>
      <c r="V49437" s="119"/>
      <c r="X49437" s="119"/>
      <c r="Z49437" s="119"/>
    </row>
    <row r="49438" spans="16:26" x14ac:dyDescent="0.25">
      <c r="P49438" s="119"/>
      <c r="R49438" s="119"/>
      <c r="T49438" s="119"/>
      <c r="V49438" s="119"/>
      <c r="X49438" s="119"/>
      <c r="Z49438" s="119"/>
    </row>
    <row r="49439" spans="16:26" x14ac:dyDescent="0.25">
      <c r="P49439" s="121"/>
      <c r="R49439" s="121"/>
      <c r="T49439" s="121"/>
      <c r="V49439" s="121"/>
      <c r="X49439" s="121"/>
      <c r="Z49439" s="121"/>
    </row>
    <row r="49440" spans="16:26" x14ac:dyDescent="0.25">
      <c r="P49440" s="121"/>
      <c r="R49440" s="121"/>
      <c r="T49440" s="121"/>
      <c r="V49440" s="121"/>
      <c r="X49440" s="121"/>
      <c r="Z49440" s="121"/>
    </row>
    <row r="49441" spans="16:26" x14ac:dyDescent="0.25">
      <c r="P49441" s="121"/>
      <c r="R49441" s="121"/>
      <c r="T49441" s="121"/>
      <c r="V49441" s="121"/>
      <c r="X49441" s="121"/>
      <c r="Z49441" s="121"/>
    </row>
    <row r="49442" spans="16:26" x14ac:dyDescent="0.25">
      <c r="P49442" s="121"/>
      <c r="R49442" s="121"/>
      <c r="T49442" s="121"/>
      <c r="V49442" s="121"/>
      <c r="X49442" s="121"/>
      <c r="Z49442" s="121"/>
    </row>
    <row r="49443" spans="16:26" x14ac:dyDescent="0.25">
      <c r="P49443" s="122"/>
      <c r="R49443" s="122"/>
      <c r="T49443" s="122"/>
      <c r="V49443" s="122"/>
      <c r="X49443" s="122"/>
      <c r="Z49443" s="122"/>
    </row>
    <row r="49444" spans="16:26" x14ac:dyDescent="0.25">
      <c r="P49444" s="118"/>
      <c r="R49444" s="118"/>
      <c r="T49444" s="118"/>
      <c r="V49444" s="118"/>
      <c r="X49444" s="118"/>
      <c r="Z49444" s="118"/>
    </row>
    <row r="49445" spans="16:26" x14ac:dyDescent="0.25">
      <c r="P49445" s="119"/>
      <c r="R49445" s="119"/>
      <c r="T49445" s="119"/>
      <c r="V49445" s="119"/>
      <c r="X49445" s="119"/>
      <c r="Z49445" s="119"/>
    </row>
    <row r="49446" spans="16:26" x14ac:dyDescent="0.25">
      <c r="P49446" s="119"/>
      <c r="R49446" s="119"/>
      <c r="T49446" s="119"/>
      <c r="V49446" s="119"/>
      <c r="X49446" s="119"/>
      <c r="Z49446" s="119"/>
    </row>
    <row r="49447" spans="16:26" x14ac:dyDescent="0.25">
      <c r="P49447" s="120"/>
      <c r="R49447" s="120"/>
      <c r="T49447" s="120"/>
      <c r="V49447" s="120"/>
      <c r="X49447" s="120"/>
      <c r="Z49447" s="120"/>
    </row>
    <row r="49448" spans="16:26" x14ac:dyDescent="0.25">
      <c r="P49448" s="119"/>
      <c r="R49448" s="119"/>
      <c r="T49448" s="119"/>
      <c r="V49448" s="119"/>
      <c r="X49448" s="119"/>
      <c r="Z49448" s="119"/>
    </row>
    <row r="49449" spans="16:26" x14ac:dyDescent="0.25">
      <c r="P49449" s="119"/>
      <c r="R49449" s="119"/>
      <c r="T49449" s="119"/>
      <c r="V49449" s="119"/>
      <c r="X49449" s="119"/>
      <c r="Z49449" s="119"/>
    </row>
    <row r="49450" spans="16:26" x14ac:dyDescent="0.25">
      <c r="P49450" s="120"/>
      <c r="R49450" s="120"/>
      <c r="T49450" s="120"/>
      <c r="V49450" s="120"/>
      <c r="X49450" s="120"/>
      <c r="Z49450" s="120"/>
    </row>
    <row r="49451" spans="16:26" x14ac:dyDescent="0.25">
      <c r="P49451" s="119"/>
      <c r="R49451" s="119"/>
      <c r="T49451" s="119"/>
      <c r="V49451" s="119"/>
      <c r="X49451" s="119"/>
      <c r="Z49451" s="119"/>
    </row>
    <row r="49452" spans="16:26" x14ac:dyDescent="0.25">
      <c r="P49452" s="120"/>
      <c r="R49452" s="120"/>
      <c r="T49452" s="120"/>
      <c r="V49452" s="120"/>
      <c r="X49452" s="120"/>
      <c r="Z49452" s="120"/>
    </row>
    <row r="49453" spans="16:26" x14ac:dyDescent="0.25">
      <c r="P49453" s="119"/>
      <c r="R49453" s="119"/>
      <c r="T49453" s="119"/>
      <c r="V49453" s="119"/>
      <c r="X49453" s="119"/>
      <c r="Z49453" s="119"/>
    </row>
    <row r="49454" spans="16:26" x14ac:dyDescent="0.25">
      <c r="P49454" s="119"/>
      <c r="R49454" s="119"/>
      <c r="T49454" s="119"/>
      <c r="V49454" s="119"/>
      <c r="X49454" s="119"/>
      <c r="Z49454" s="119"/>
    </row>
    <row r="49455" spans="16:26" x14ac:dyDescent="0.25">
      <c r="P49455" s="119"/>
      <c r="R49455" s="119"/>
      <c r="T49455" s="119"/>
      <c r="V49455" s="119"/>
      <c r="X49455" s="119"/>
      <c r="Z49455" s="119"/>
    </row>
    <row r="49456" spans="16:26" x14ac:dyDescent="0.25">
      <c r="P49456" s="121"/>
      <c r="R49456" s="121"/>
      <c r="T49456" s="121"/>
      <c r="V49456" s="121"/>
      <c r="X49456" s="121"/>
      <c r="Z49456" s="121"/>
    </row>
    <row r="49457" spans="16:26" x14ac:dyDescent="0.25">
      <c r="P49457" s="121"/>
      <c r="R49457" s="121"/>
      <c r="T49457" s="121"/>
      <c r="V49457" s="121"/>
      <c r="X49457" s="121"/>
      <c r="Z49457" s="121"/>
    </row>
    <row r="49458" spans="16:26" x14ac:dyDescent="0.25">
      <c r="P49458" s="121"/>
      <c r="R49458" s="121"/>
      <c r="T49458" s="121"/>
      <c r="V49458" s="121"/>
      <c r="X49458" s="121"/>
      <c r="Z49458" s="121"/>
    </row>
    <row r="49459" spans="16:26" x14ac:dyDescent="0.25">
      <c r="P49459" s="121"/>
      <c r="R49459" s="121"/>
      <c r="T49459" s="121"/>
      <c r="V49459" s="121"/>
      <c r="X49459" s="121"/>
      <c r="Z49459" s="121"/>
    </row>
    <row r="49460" spans="16:26" x14ac:dyDescent="0.25">
      <c r="P49460" s="122"/>
      <c r="R49460" s="122"/>
      <c r="T49460" s="122"/>
      <c r="V49460" s="122"/>
      <c r="X49460" s="122"/>
      <c r="Z49460" s="122"/>
    </row>
    <row r="49461" spans="16:26" x14ac:dyDescent="0.25">
      <c r="P49461" s="118"/>
      <c r="R49461" s="118"/>
      <c r="T49461" s="118"/>
      <c r="V49461" s="118"/>
      <c r="X49461" s="118"/>
      <c r="Z49461" s="118"/>
    </row>
    <row r="49462" spans="16:26" x14ac:dyDescent="0.25">
      <c r="P49462" s="119"/>
      <c r="R49462" s="119"/>
      <c r="T49462" s="119"/>
      <c r="V49462" s="119"/>
      <c r="X49462" s="119"/>
      <c r="Z49462" s="119"/>
    </row>
    <row r="49463" spans="16:26" x14ac:dyDescent="0.25">
      <c r="P49463" s="119"/>
      <c r="R49463" s="119"/>
      <c r="T49463" s="119"/>
      <c r="V49463" s="119"/>
      <c r="X49463" s="119"/>
      <c r="Z49463" s="119"/>
    </row>
    <row r="49464" spans="16:26" x14ac:dyDescent="0.25">
      <c r="P49464" s="120"/>
      <c r="R49464" s="120"/>
      <c r="T49464" s="120"/>
      <c r="V49464" s="120"/>
      <c r="X49464" s="120"/>
      <c r="Z49464" s="120"/>
    </row>
    <row r="49465" spans="16:26" x14ac:dyDescent="0.25">
      <c r="P49465" s="119"/>
      <c r="R49465" s="119"/>
      <c r="T49465" s="119"/>
      <c r="V49465" s="119"/>
      <c r="X49465" s="119"/>
      <c r="Z49465" s="119"/>
    </row>
    <row r="49466" spans="16:26" x14ac:dyDescent="0.25">
      <c r="P49466" s="119"/>
      <c r="R49466" s="119"/>
      <c r="T49466" s="119"/>
      <c r="V49466" s="119"/>
      <c r="X49466" s="119"/>
      <c r="Z49466" s="119"/>
    </row>
    <row r="49467" spans="16:26" x14ac:dyDescent="0.25">
      <c r="P49467" s="120"/>
      <c r="R49467" s="120"/>
      <c r="T49467" s="120"/>
      <c r="V49467" s="120"/>
      <c r="X49467" s="120"/>
      <c r="Z49467" s="120"/>
    </row>
    <row r="49468" spans="16:26" x14ac:dyDescent="0.25">
      <c r="P49468" s="119"/>
      <c r="R49468" s="119"/>
      <c r="T49468" s="119"/>
      <c r="V49468" s="119"/>
      <c r="X49468" s="119"/>
      <c r="Z49468" s="119"/>
    </row>
    <row r="49469" spans="16:26" x14ac:dyDescent="0.25">
      <c r="P49469" s="120"/>
      <c r="R49469" s="120"/>
      <c r="T49469" s="120"/>
      <c r="V49469" s="120"/>
      <c r="X49469" s="120"/>
      <c r="Z49469" s="120"/>
    </row>
    <row r="49470" spans="16:26" x14ac:dyDescent="0.25">
      <c r="P49470" s="119"/>
      <c r="R49470" s="119"/>
      <c r="T49470" s="119"/>
      <c r="V49470" s="119"/>
      <c r="X49470" s="119"/>
      <c r="Z49470" s="119"/>
    </row>
    <row r="49471" spans="16:26" x14ac:dyDescent="0.25">
      <c r="P49471" s="119"/>
      <c r="R49471" s="119"/>
      <c r="T49471" s="119"/>
      <c r="V49471" s="119"/>
      <c r="X49471" s="119"/>
      <c r="Z49471" s="119"/>
    </row>
    <row r="49472" spans="16:26" x14ac:dyDescent="0.25">
      <c r="P49472" s="119"/>
      <c r="R49472" s="119"/>
      <c r="T49472" s="119"/>
      <c r="V49472" s="119"/>
      <c r="X49472" s="119"/>
      <c r="Z49472" s="119"/>
    </row>
    <row r="49473" spans="16:26" x14ac:dyDescent="0.25">
      <c r="P49473" s="121"/>
      <c r="R49473" s="121"/>
      <c r="T49473" s="121"/>
      <c r="V49473" s="121"/>
      <c r="X49473" s="121"/>
      <c r="Z49473" s="121"/>
    </row>
    <row r="49474" spans="16:26" x14ac:dyDescent="0.25">
      <c r="P49474" s="121"/>
      <c r="R49474" s="121"/>
      <c r="T49474" s="121"/>
      <c r="V49474" s="121"/>
      <c r="X49474" s="121"/>
      <c r="Z49474" s="121"/>
    </row>
    <row r="49475" spans="16:26" x14ac:dyDescent="0.25">
      <c r="P49475" s="121"/>
      <c r="R49475" s="121"/>
      <c r="T49475" s="121"/>
      <c r="V49475" s="121"/>
      <c r="X49475" s="121"/>
      <c r="Z49475" s="121"/>
    </row>
    <row r="49476" spans="16:26" x14ac:dyDescent="0.25">
      <c r="P49476" s="121"/>
      <c r="R49476" s="121"/>
      <c r="T49476" s="121"/>
      <c r="V49476" s="121"/>
      <c r="X49476" s="121"/>
      <c r="Z49476" s="121"/>
    </row>
    <row r="49477" spans="16:26" x14ac:dyDescent="0.25">
      <c r="P49477" s="122"/>
      <c r="R49477" s="122"/>
      <c r="T49477" s="122"/>
      <c r="V49477" s="122"/>
      <c r="X49477" s="122"/>
      <c r="Z49477" s="122"/>
    </row>
    <row r="49478" spans="16:26" x14ac:dyDescent="0.25">
      <c r="P49478" s="118"/>
      <c r="R49478" s="118"/>
      <c r="T49478" s="118"/>
      <c r="V49478" s="118"/>
      <c r="X49478" s="118"/>
      <c r="Z49478" s="118"/>
    </row>
    <row r="49479" spans="16:26" x14ac:dyDescent="0.25">
      <c r="P49479" s="119"/>
      <c r="R49479" s="119"/>
      <c r="T49479" s="119"/>
      <c r="V49479" s="119"/>
      <c r="X49479" s="119"/>
      <c r="Z49479" s="119"/>
    </row>
    <row r="49480" spans="16:26" x14ac:dyDescent="0.25">
      <c r="P49480" s="119"/>
      <c r="R49480" s="119"/>
      <c r="T49480" s="119"/>
      <c r="V49480" s="119"/>
      <c r="X49480" s="119"/>
      <c r="Z49480" s="119"/>
    </row>
    <row r="49481" spans="16:26" x14ac:dyDescent="0.25">
      <c r="P49481" s="120"/>
      <c r="R49481" s="120"/>
      <c r="T49481" s="120"/>
      <c r="V49481" s="120"/>
      <c r="X49481" s="120"/>
      <c r="Z49481" s="120"/>
    </row>
    <row r="49482" spans="16:26" x14ac:dyDescent="0.25">
      <c r="P49482" s="119"/>
      <c r="R49482" s="119"/>
      <c r="T49482" s="119"/>
      <c r="V49482" s="119"/>
      <c r="X49482" s="119"/>
      <c r="Z49482" s="119"/>
    </row>
    <row r="49483" spans="16:26" x14ac:dyDescent="0.25">
      <c r="P49483" s="119"/>
      <c r="R49483" s="119"/>
      <c r="T49483" s="119"/>
      <c r="V49483" s="119"/>
      <c r="X49483" s="119"/>
      <c r="Z49483" s="119"/>
    </row>
    <row r="49484" spans="16:26" x14ac:dyDescent="0.25">
      <c r="P49484" s="120"/>
      <c r="R49484" s="120"/>
      <c r="T49484" s="120"/>
      <c r="V49484" s="120"/>
      <c r="X49484" s="120"/>
      <c r="Z49484" s="120"/>
    </row>
    <row r="49485" spans="16:26" x14ac:dyDescent="0.25">
      <c r="P49485" s="119"/>
      <c r="R49485" s="119"/>
      <c r="T49485" s="119"/>
      <c r="V49485" s="119"/>
      <c r="X49485" s="119"/>
      <c r="Z49485" s="119"/>
    </row>
    <row r="49486" spans="16:26" x14ac:dyDescent="0.25">
      <c r="P49486" s="120"/>
      <c r="R49486" s="120"/>
      <c r="T49486" s="120"/>
      <c r="V49486" s="120"/>
      <c r="X49486" s="120"/>
      <c r="Z49486" s="120"/>
    </row>
    <row r="49487" spans="16:26" x14ac:dyDescent="0.25">
      <c r="P49487" s="119"/>
      <c r="R49487" s="119"/>
      <c r="T49487" s="119"/>
      <c r="V49487" s="119"/>
      <c r="X49487" s="119"/>
      <c r="Z49487" s="119"/>
    </row>
    <row r="49488" spans="16:26" x14ac:dyDescent="0.25">
      <c r="P49488" s="119"/>
      <c r="R49488" s="119"/>
      <c r="T49488" s="119"/>
      <c r="V49488" s="119"/>
      <c r="X49488" s="119"/>
      <c r="Z49488" s="119"/>
    </row>
    <row r="49489" spans="16:26" x14ac:dyDescent="0.25">
      <c r="P49489" s="119"/>
      <c r="R49489" s="119"/>
      <c r="T49489" s="119"/>
      <c r="V49489" s="119"/>
      <c r="X49489" s="119"/>
      <c r="Z49489" s="119"/>
    </row>
    <row r="49490" spans="16:26" x14ac:dyDescent="0.25">
      <c r="P49490" s="121"/>
      <c r="R49490" s="121"/>
      <c r="T49490" s="121"/>
      <c r="V49490" s="121"/>
      <c r="X49490" s="121"/>
      <c r="Z49490" s="121"/>
    </row>
    <row r="49491" spans="16:26" x14ac:dyDescent="0.25">
      <c r="P49491" s="121"/>
      <c r="R49491" s="121"/>
      <c r="T49491" s="121"/>
      <c r="V49491" s="121"/>
      <c r="X49491" s="121"/>
      <c r="Z49491" s="121"/>
    </row>
    <row r="49492" spans="16:26" x14ac:dyDescent="0.25">
      <c r="P49492" s="121"/>
      <c r="R49492" s="121"/>
      <c r="T49492" s="121"/>
      <c r="V49492" s="121"/>
      <c r="X49492" s="121"/>
      <c r="Z49492" s="121"/>
    </row>
    <row r="49493" spans="16:26" x14ac:dyDescent="0.25">
      <c r="P49493" s="121"/>
      <c r="R49493" s="121"/>
      <c r="T49493" s="121"/>
      <c r="V49493" s="121"/>
      <c r="X49493" s="121"/>
      <c r="Z49493" s="121"/>
    </row>
    <row r="49494" spans="16:26" x14ac:dyDescent="0.25">
      <c r="P49494" s="122"/>
      <c r="R49494" s="122"/>
      <c r="T49494" s="122"/>
      <c r="V49494" s="122"/>
      <c r="X49494" s="122"/>
      <c r="Z49494" s="122"/>
    </row>
    <row r="49495" spans="16:26" x14ac:dyDescent="0.25">
      <c r="P49495" s="118"/>
      <c r="R49495" s="118"/>
      <c r="T49495" s="118"/>
      <c r="V49495" s="118"/>
      <c r="X49495" s="118"/>
      <c r="Z49495" s="118"/>
    </row>
    <row r="49496" spans="16:26" x14ac:dyDescent="0.25">
      <c r="P49496" s="119"/>
      <c r="R49496" s="119"/>
      <c r="T49496" s="119"/>
      <c r="V49496" s="119"/>
      <c r="X49496" s="119"/>
      <c r="Z49496" s="119"/>
    </row>
    <row r="49497" spans="16:26" x14ac:dyDescent="0.25">
      <c r="P49497" s="119"/>
      <c r="R49497" s="119"/>
      <c r="T49497" s="119"/>
      <c r="V49497" s="119"/>
      <c r="X49497" s="119"/>
      <c r="Z49497" s="119"/>
    </row>
    <row r="49498" spans="16:26" x14ac:dyDescent="0.25">
      <c r="P49498" s="120"/>
      <c r="R49498" s="120"/>
      <c r="T49498" s="120"/>
      <c r="V49498" s="120"/>
      <c r="X49498" s="120"/>
      <c r="Z49498" s="120"/>
    </row>
    <row r="49499" spans="16:26" x14ac:dyDescent="0.25">
      <c r="P49499" s="119"/>
      <c r="R49499" s="119"/>
      <c r="T49499" s="119"/>
      <c r="V49499" s="119"/>
      <c r="X49499" s="119"/>
      <c r="Z49499" s="119"/>
    </row>
    <row r="49500" spans="16:26" x14ac:dyDescent="0.25">
      <c r="P49500" s="119"/>
      <c r="R49500" s="119"/>
      <c r="T49500" s="119"/>
      <c r="V49500" s="119"/>
      <c r="X49500" s="119"/>
      <c r="Z49500" s="119"/>
    </row>
    <row r="49501" spans="16:26" x14ac:dyDescent="0.25">
      <c r="P49501" s="120"/>
      <c r="R49501" s="120"/>
      <c r="T49501" s="120"/>
      <c r="V49501" s="120"/>
      <c r="X49501" s="120"/>
      <c r="Z49501" s="120"/>
    </row>
    <row r="49502" spans="16:26" x14ac:dyDescent="0.25">
      <c r="P49502" s="119"/>
      <c r="R49502" s="119"/>
      <c r="T49502" s="119"/>
      <c r="V49502" s="119"/>
      <c r="X49502" s="119"/>
      <c r="Z49502" s="119"/>
    </row>
    <row r="49503" spans="16:26" x14ac:dyDescent="0.25">
      <c r="P49503" s="120"/>
      <c r="R49503" s="120"/>
      <c r="T49503" s="120"/>
      <c r="V49503" s="120"/>
      <c r="X49503" s="120"/>
      <c r="Z49503" s="120"/>
    </row>
    <row r="49504" spans="16:26" x14ac:dyDescent="0.25">
      <c r="P49504" s="119"/>
      <c r="R49504" s="119"/>
      <c r="T49504" s="119"/>
      <c r="V49504" s="119"/>
      <c r="X49504" s="119"/>
      <c r="Z49504" s="119"/>
    </row>
    <row r="49505" spans="16:26" x14ac:dyDescent="0.25">
      <c r="P49505" s="119"/>
      <c r="R49505" s="119"/>
      <c r="T49505" s="119"/>
      <c r="V49505" s="119"/>
      <c r="X49505" s="119"/>
      <c r="Z49505" s="119"/>
    </row>
    <row r="49506" spans="16:26" x14ac:dyDescent="0.25">
      <c r="P49506" s="119"/>
      <c r="R49506" s="119"/>
      <c r="T49506" s="119"/>
      <c r="V49506" s="119"/>
      <c r="X49506" s="119"/>
      <c r="Z49506" s="119"/>
    </row>
    <row r="49507" spans="16:26" x14ac:dyDescent="0.25">
      <c r="P49507" s="121"/>
      <c r="R49507" s="121"/>
      <c r="T49507" s="121"/>
      <c r="V49507" s="121"/>
      <c r="X49507" s="121"/>
      <c r="Z49507" s="121"/>
    </row>
    <row r="49508" spans="16:26" x14ac:dyDescent="0.25">
      <c r="P49508" s="121"/>
      <c r="R49508" s="121"/>
      <c r="T49508" s="121"/>
      <c r="V49508" s="121"/>
      <c r="X49508" s="121"/>
      <c r="Z49508" s="121"/>
    </row>
    <row r="49509" spans="16:26" x14ac:dyDescent="0.25">
      <c r="P49509" s="121"/>
      <c r="R49509" s="121"/>
      <c r="T49509" s="121"/>
      <c r="V49509" s="121"/>
      <c r="X49509" s="121"/>
      <c r="Z49509" s="121"/>
    </row>
    <row r="49510" spans="16:26" x14ac:dyDescent="0.25">
      <c r="P49510" s="121"/>
      <c r="R49510" s="121"/>
      <c r="T49510" s="121"/>
      <c r="V49510" s="121"/>
      <c r="X49510" s="121"/>
      <c r="Z49510" s="121"/>
    </row>
    <row r="49511" spans="16:26" x14ac:dyDescent="0.25">
      <c r="P49511" s="122"/>
      <c r="R49511" s="122"/>
      <c r="T49511" s="122"/>
      <c r="V49511" s="122"/>
      <c r="X49511" s="122"/>
      <c r="Z49511" s="122"/>
    </row>
    <row r="49512" spans="16:26" x14ac:dyDescent="0.25">
      <c r="P49512" s="118"/>
      <c r="R49512" s="118"/>
      <c r="T49512" s="118"/>
      <c r="V49512" s="118"/>
      <c r="X49512" s="118"/>
      <c r="Z49512" s="118"/>
    </row>
    <row r="49513" spans="16:26" x14ac:dyDescent="0.25">
      <c r="P49513" s="119"/>
      <c r="R49513" s="119"/>
      <c r="T49513" s="119"/>
      <c r="V49513" s="119"/>
      <c r="X49513" s="119"/>
      <c r="Z49513" s="119"/>
    </row>
    <row r="49514" spans="16:26" x14ac:dyDescent="0.25">
      <c r="P49514" s="119"/>
      <c r="R49514" s="119"/>
      <c r="T49514" s="119"/>
      <c r="V49514" s="119"/>
      <c r="X49514" s="119"/>
      <c r="Z49514" s="119"/>
    </row>
    <row r="49515" spans="16:26" x14ac:dyDescent="0.25">
      <c r="P49515" s="120"/>
      <c r="R49515" s="120"/>
      <c r="T49515" s="120"/>
      <c r="V49515" s="120"/>
      <c r="X49515" s="120"/>
      <c r="Z49515" s="120"/>
    </row>
    <row r="49516" spans="16:26" x14ac:dyDescent="0.25">
      <c r="P49516" s="119"/>
      <c r="R49516" s="119"/>
      <c r="T49516" s="119"/>
      <c r="V49516" s="119"/>
      <c r="X49516" s="119"/>
      <c r="Z49516" s="119"/>
    </row>
    <row r="49517" spans="16:26" x14ac:dyDescent="0.25">
      <c r="P49517" s="119"/>
      <c r="R49517" s="119"/>
      <c r="T49517" s="119"/>
      <c r="V49517" s="119"/>
      <c r="X49517" s="119"/>
      <c r="Z49517" s="119"/>
    </row>
    <row r="49518" spans="16:26" x14ac:dyDescent="0.25">
      <c r="P49518" s="120"/>
      <c r="R49518" s="120"/>
      <c r="T49518" s="120"/>
      <c r="V49518" s="120"/>
      <c r="X49518" s="120"/>
      <c r="Z49518" s="120"/>
    </row>
    <row r="49519" spans="16:26" x14ac:dyDescent="0.25">
      <c r="P49519" s="119"/>
      <c r="R49519" s="119"/>
      <c r="T49519" s="119"/>
      <c r="V49519" s="119"/>
      <c r="X49519" s="119"/>
      <c r="Z49519" s="119"/>
    </row>
    <row r="49520" spans="16:26" x14ac:dyDescent="0.25">
      <c r="P49520" s="120"/>
      <c r="R49520" s="120"/>
      <c r="T49520" s="120"/>
      <c r="V49520" s="120"/>
      <c r="X49520" s="120"/>
      <c r="Z49520" s="120"/>
    </row>
    <row r="49521" spans="16:26" x14ac:dyDescent="0.25">
      <c r="P49521" s="119"/>
      <c r="R49521" s="119"/>
      <c r="T49521" s="119"/>
      <c r="V49521" s="119"/>
      <c r="X49521" s="119"/>
      <c r="Z49521" s="119"/>
    </row>
    <row r="49522" spans="16:26" x14ac:dyDescent="0.25">
      <c r="P49522" s="119"/>
      <c r="R49522" s="119"/>
      <c r="T49522" s="119"/>
      <c r="V49522" s="119"/>
      <c r="X49522" s="119"/>
      <c r="Z49522" s="119"/>
    </row>
    <row r="49523" spans="16:26" x14ac:dyDescent="0.25">
      <c r="P49523" s="119"/>
      <c r="R49523" s="119"/>
      <c r="T49523" s="119"/>
      <c r="V49523" s="119"/>
      <c r="X49523" s="119"/>
      <c r="Z49523" s="119"/>
    </row>
    <row r="49524" spans="16:26" x14ac:dyDescent="0.25">
      <c r="P49524" s="121"/>
      <c r="R49524" s="121"/>
      <c r="T49524" s="121"/>
      <c r="V49524" s="121"/>
      <c r="X49524" s="121"/>
      <c r="Z49524" s="121"/>
    </row>
    <row r="49525" spans="16:26" x14ac:dyDescent="0.25">
      <c r="P49525" s="121"/>
      <c r="R49525" s="121"/>
      <c r="T49525" s="121"/>
      <c r="V49525" s="121"/>
      <c r="X49525" s="121"/>
      <c r="Z49525" s="121"/>
    </row>
    <row r="49526" spans="16:26" x14ac:dyDescent="0.25">
      <c r="P49526" s="121"/>
      <c r="R49526" s="121"/>
      <c r="T49526" s="121"/>
      <c r="V49526" s="121"/>
      <c r="X49526" s="121"/>
      <c r="Z49526" s="121"/>
    </row>
    <row r="49527" spans="16:26" x14ac:dyDescent="0.25">
      <c r="P49527" s="121"/>
      <c r="R49527" s="121"/>
      <c r="T49527" s="121"/>
      <c r="V49527" s="121"/>
      <c r="X49527" s="121"/>
      <c r="Z49527" s="121"/>
    </row>
    <row r="49528" spans="16:26" x14ac:dyDescent="0.25">
      <c r="P49528" s="122"/>
      <c r="R49528" s="122"/>
      <c r="T49528" s="122"/>
      <c r="V49528" s="122"/>
      <c r="X49528" s="122"/>
      <c r="Z49528" s="122"/>
    </row>
    <row r="49529" spans="16:26" x14ac:dyDescent="0.25">
      <c r="P49529" s="118"/>
      <c r="R49529" s="118"/>
      <c r="T49529" s="118"/>
      <c r="V49529" s="118"/>
      <c r="X49529" s="118"/>
      <c r="Z49529" s="118"/>
    </row>
    <row r="49530" spans="16:26" x14ac:dyDescent="0.25">
      <c r="P49530" s="119"/>
      <c r="R49530" s="119"/>
      <c r="T49530" s="119"/>
      <c r="V49530" s="119"/>
      <c r="X49530" s="119"/>
      <c r="Z49530" s="119"/>
    </row>
    <row r="49531" spans="16:26" x14ac:dyDescent="0.25">
      <c r="P49531" s="119"/>
      <c r="R49531" s="119"/>
      <c r="T49531" s="119"/>
      <c r="V49531" s="119"/>
      <c r="X49531" s="119"/>
      <c r="Z49531" s="119"/>
    </row>
    <row r="49532" spans="16:26" x14ac:dyDescent="0.25">
      <c r="P49532" s="120"/>
      <c r="R49532" s="120"/>
      <c r="T49532" s="120"/>
      <c r="V49532" s="120"/>
      <c r="X49532" s="120"/>
      <c r="Z49532" s="120"/>
    </row>
    <row r="49533" spans="16:26" x14ac:dyDescent="0.25">
      <c r="P49533" s="119"/>
      <c r="R49533" s="119"/>
      <c r="T49533" s="119"/>
      <c r="V49533" s="119"/>
      <c r="X49533" s="119"/>
      <c r="Z49533" s="119"/>
    </row>
    <row r="49534" spans="16:26" x14ac:dyDescent="0.25">
      <c r="P49534" s="119"/>
      <c r="R49534" s="119"/>
      <c r="T49534" s="119"/>
      <c r="V49534" s="119"/>
      <c r="X49534" s="119"/>
      <c r="Z49534" s="119"/>
    </row>
    <row r="49535" spans="16:26" x14ac:dyDescent="0.25">
      <c r="P49535" s="120"/>
      <c r="R49535" s="120"/>
      <c r="T49535" s="120"/>
      <c r="V49535" s="120"/>
      <c r="X49535" s="120"/>
      <c r="Z49535" s="120"/>
    </row>
    <row r="49536" spans="16:26" x14ac:dyDescent="0.25">
      <c r="P49536" s="119"/>
      <c r="R49536" s="119"/>
      <c r="T49536" s="119"/>
      <c r="V49536" s="119"/>
      <c r="X49536" s="119"/>
      <c r="Z49536" s="119"/>
    </row>
    <row r="49537" spans="16:26" x14ac:dyDescent="0.25">
      <c r="P49537" s="120"/>
      <c r="R49537" s="120"/>
      <c r="T49537" s="120"/>
      <c r="V49537" s="120"/>
      <c r="X49537" s="120"/>
      <c r="Z49537" s="120"/>
    </row>
    <row r="49538" spans="16:26" x14ac:dyDescent="0.25">
      <c r="P49538" s="119"/>
      <c r="R49538" s="119"/>
      <c r="T49538" s="119"/>
      <c r="V49538" s="119"/>
      <c r="X49538" s="119"/>
      <c r="Z49538" s="119"/>
    </row>
    <row r="49539" spans="16:26" x14ac:dyDescent="0.25">
      <c r="P49539" s="119"/>
      <c r="R49539" s="119"/>
      <c r="T49539" s="119"/>
      <c r="V49539" s="119"/>
      <c r="X49539" s="119"/>
      <c r="Z49539" s="119"/>
    </row>
    <row r="49540" spans="16:26" x14ac:dyDescent="0.25">
      <c r="P49540" s="119"/>
      <c r="R49540" s="119"/>
      <c r="T49540" s="119"/>
      <c r="V49540" s="119"/>
      <c r="X49540" s="119"/>
      <c r="Z49540" s="119"/>
    </row>
    <row r="49541" spans="16:26" x14ac:dyDescent="0.25">
      <c r="P49541" s="121"/>
      <c r="R49541" s="121"/>
      <c r="T49541" s="121"/>
      <c r="V49541" s="121"/>
      <c r="X49541" s="121"/>
      <c r="Z49541" s="121"/>
    </row>
    <row r="49542" spans="16:26" x14ac:dyDescent="0.25">
      <c r="P49542" s="121"/>
      <c r="R49542" s="121"/>
      <c r="T49542" s="121"/>
      <c r="V49542" s="121"/>
      <c r="X49542" s="121"/>
      <c r="Z49542" s="121"/>
    </row>
    <row r="49543" spans="16:26" x14ac:dyDescent="0.25">
      <c r="P49543" s="121"/>
      <c r="R49543" s="121"/>
      <c r="T49543" s="121"/>
      <c r="V49543" s="121"/>
      <c r="X49543" s="121"/>
      <c r="Z49543" s="121"/>
    </row>
    <row r="49544" spans="16:26" x14ac:dyDescent="0.25">
      <c r="P49544" s="121"/>
      <c r="R49544" s="121"/>
      <c r="T49544" s="121"/>
      <c r="V49544" s="121"/>
      <c r="X49544" s="121"/>
      <c r="Z49544" s="121"/>
    </row>
    <row r="49545" spans="16:26" x14ac:dyDescent="0.25">
      <c r="P49545" s="122"/>
      <c r="R49545" s="122"/>
      <c r="T49545" s="122"/>
      <c r="V49545" s="122"/>
      <c r="X49545" s="122"/>
      <c r="Z49545" s="122"/>
    </row>
    <row r="49546" spans="16:26" x14ac:dyDescent="0.25">
      <c r="P49546" s="118"/>
      <c r="R49546" s="118"/>
      <c r="T49546" s="118"/>
      <c r="V49546" s="118"/>
      <c r="X49546" s="118"/>
      <c r="Z49546" s="118"/>
    </row>
    <row r="49547" spans="16:26" x14ac:dyDescent="0.25">
      <c r="P49547" s="119"/>
      <c r="R49547" s="119"/>
      <c r="T49547" s="119"/>
      <c r="V49547" s="119"/>
      <c r="X49547" s="119"/>
      <c r="Z49547" s="119"/>
    </row>
    <row r="49548" spans="16:26" x14ac:dyDescent="0.25">
      <c r="P49548" s="119"/>
      <c r="R49548" s="119"/>
      <c r="T49548" s="119"/>
      <c r="V49548" s="119"/>
      <c r="X49548" s="119"/>
      <c r="Z49548" s="119"/>
    </row>
    <row r="49549" spans="16:26" x14ac:dyDescent="0.25">
      <c r="P49549" s="120"/>
      <c r="R49549" s="120"/>
      <c r="T49549" s="120"/>
      <c r="V49549" s="120"/>
      <c r="X49549" s="120"/>
      <c r="Z49549" s="120"/>
    </row>
    <row r="49550" spans="16:26" x14ac:dyDescent="0.25">
      <c r="P49550" s="119"/>
      <c r="R49550" s="119"/>
      <c r="T49550" s="119"/>
      <c r="V49550" s="119"/>
      <c r="X49550" s="119"/>
      <c r="Z49550" s="119"/>
    </row>
    <row r="49551" spans="16:26" x14ac:dyDescent="0.25">
      <c r="P49551" s="119"/>
      <c r="R49551" s="119"/>
      <c r="T49551" s="119"/>
      <c r="V49551" s="119"/>
      <c r="X49551" s="119"/>
      <c r="Z49551" s="119"/>
    </row>
    <row r="49552" spans="16:26" x14ac:dyDescent="0.25">
      <c r="P49552" s="120"/>
      <c r="R49552" s="120"/>
      <c r="T49552" s="120"/>
      <c r="V49552" s="120"/>
      <c r="X49552" s="120"/>
      <c r="Z49552" s="120"/>
    </row>
    <row r="49553" spans="16:26" x14ac:dyDescent="0.25">
      <c r="P49553" s="119"/>
      <c r="R49553" s="119"/>
      <c r="T49553" s="119"/>
      <c r="V49553" s="119"/>
      <c r="X49553" s="119"/>
      <c r="Z49553" s="119"/>
    </row>
    <row r="49554" spans="16:26" x14ac:dyDescent="0.25">
      <c r="P49554" s="120"/>
      <c r="R49554" s="120"/>
      <c r="T49554" s="120"/>
      <c r="V49554" s="120"/>
      <c r="X49554" s="120"/>
      <c r="Z49554" s="120"/>
    </row>
    <row r="49555" spans="16:26" x14ac:dyDescent="0.25">
      <c r="P49555" s="119"/>
      <c r="R49555" s="119"/>
      <c r="T49555" s="119"/>
      <c r="V49555" s="119"/>
      <c r="X49555" s="119"/>
      <c r="Z49555" s="119"/>
    </row>
    <row r="49556" spans="16:26" x14ac:dyDescent="0.25">
      <c r="P49556" s="119"/>
      <c r="R49556" s="119"/>
      <c r="T49556" s="119"/>
      <c r="V49556" s="119"/>
      <c r="X49556" s="119"/>
      <c r="Z49556" s="119"/>
    </row>
    <row r="49557" spans="16:26" x14ac:dyDescent="0.25">
      <c r="P49557" s="119"/>
      <c r="R49557" s="119"/>
      <c r="T49557" s="119"/>
      <c r="V49557" s="119"/>
      <c r="X49557" s="119"/>
      <c r="Z49557" s="119"/>
    </row>
    <row r="49558" spans="16:26" x14ac:dyDescent="0.25">
      <c r="P49558" s="121"/>
      <c r="R49558" s="121"/>
      <c r="T49558" s="121"/>
      <c r="V49558" s="121"/>
      <c r="X49558" s="121"/>
      <c r="Z49558" s="121"/>
    </row>
    <row r="49559" spans="16:26" x14ac:dyDescent="0.25">
      <c r="P49559" s="121"/>
      <c r="R49559" s="121"/>
      <c r="T49559" s="121"/>
      <c r="V49559" s="121"/>
      <c r="X49559" s="121"/>
      <c r="Z49559" s="121"/>
    </row>
    <row r="49560" spans="16:26" x14ac:dyDescent="0.25">
      <c r="P49560" s="121"/>
      <c r="R49560" s="121"/>
      <c r="T49560" s="121"/>
      <c r="V49560" s="121"/>
      <c r="X49560" s="121"/>
      <c r="Z49560" s="121"/>
    </row>
    <row r="49561" spans="16:26" x14ac:dyDescent="0.25">
      <c r="P49561" s="121"/>
      <c r="R49561" s="121"/>
      <c r="T49561" s="121"/>
      <c r="V49561" s="121"/>
      <c r="X49561" s="121"/>
      <c r="Z49561" s="121"/>
    </row>
    <row r="49562" spans="16:26" x14ac:dyDescent="0.25">
      <c r="P49562" s="122"/>
      <c r="R49562" s="122"/>
      <c r="T49562" s="122"/>
      <c r="V49562" s="122"/>
      <c r="X49562" s="122"/>
      <c r="Z49562" s="122"/>
    </row>
    <row r="49563" spans="16:26" x14ac:dyDescent="0.25">
      <c r="P49563" s="118"/>
      <c r="R49563" s="118"/>
      <c r="T49563" s="118"/>
      <c r="V49563" s="118"/>
      <c r="X49563" s="118"/>
      <c r="Z49563" s="118"/>
    </row>
    <row r="49564" spans="16:26" x14ac:dyDescent="0.25">
      <c r="P49564" s="119"/>
      <c r="R49564" s="119"/>
      <c r="T49564" s="119"/>
      <c r="V49564" s="119"/>
      <c r="X49564" s="119"/>
      <c r="Z49564" s="119"/>
    </row>
    <row r="49565" spans="16:26" x14ac:dyDescent="0.25">
      <c r="P49565" s="119"/>
      <c r="R49565" s="119"/>
      <c r="T49565" s="119"/>
      <c r="V49565" s="119"/>
      <c r="X49565" s="119"/>
      <c r="Z49565" s="119"/>
    </row>
    <row r="49566" spans="16:26" x14ac:dyDescent="0.25">
      <c r="P49566" s="120"/>
      <c r="R49566" s="120"/>
      <c r="T49566" s="120"/>
      <c r="V49566" s="120"/>
      <c r="X49566" s="120"/>
      <c r="Z49566" s="120"/>
    </row>
    <row r="49567" spans="16:26" x14ac:dyDescent="0.25">
      <c r="P49567" s="119"/>
      <c r="R49567" s="119"/>
      <c r="T49567" s="119"/>
      <c r="V49567" s="119"/>
      <c r="X49567" s="119"/>
      <c r="Z49567" s="119"/>
    </row>
    <row r="49568" spans="16:26" x14ac:dyDescent="0.25">
      <c r="P49568" s="119"/>
      <c r="R49568" s="119"/>
      <c r="T49568" s="119"/>
      <c r="V49568" s="119"/>
      <c r="X49568" s="119"/>
      <c r="Z49568" s="119"/>
    </row>
    <row r="49569" spans="16:26" x14ac:dyDescent="0.25">
      <c r="P49569" s="120"/>
      <c r="R49569" s="120"/>
      <c r="T49569" s="120"/>
      <c r="V49569" s="120"/>
      <c r="X49569" s="120"/>
      <c r="Z49569" s="120"/>
    </row>
    <row r="49570" spans="16:26" x14ac:dyDescent="0.25">
      <c r="P49570" s="119"/>
      <c r="R49570" s="119"/>
      <c r="T49570" s="119"/>
      <c r="V49570" s="119"/>
      <c r="X49570" s="119"/>
      <c r="Z49570" s="119"/>
    </row>
    <row r="49571" spans="16:26" x14ac:dyDescent="0.25">
      <c r="P49571" s="120"/>
      <c r="R49571" s="120"/>
      <c r="T49571" s="120"/>
      <c r="V49571" s="120"/>
      <c r="X49571" s="120"/>
      <c r="Z49571" s="120"/>
    </row>
    <row r="49572" spans="16:26" x14ac:dyDescent="0.25">
      <c r="P49572" s="119"/>
      <c r="R49572" s="119"/>
      <c r="T49572" s="119"/>
      <c r="V49572" s="119"/>
      <c r="X49572" s="119"/>
      <c r="Z49572" s="119"/>
    </row>
    <row r="49573" spans="16:26" x14ac:dyDescent="0.25">
      <c r="P49573" s="119"/>
      <c r="R49573" s="119"/>
      <c r="T49573" s="119"/>
      <c r="V49573" s="119"/>
      <c r="X49573" s="119"/>
      <c r="Z49573" s="119"/>
    </row>
    <row r="49574" spans="16:26" x14ac:dyDescent="0.25">
      <c r="P49574" s="119"/>
      <c r="R49574" s="119"/>
      <c r="T49574" s="119"/>
      <c r="V49574" s="119"/>
      <c r="X49574" s="119"/>
      <c r="Z49574" s="119"/>
    </row>
    <row r="49575" spans="16:26" x14ac:dyDescent="0.25">
      <c r="P49575" s="121"/>
      <c r="R49575" s="121"/>
      <c r="T49575" s="121"/>
      <c r="V49575" s="121"/>
      <c r="X49575" s="121"/>
      <c r="Z49575" s="121"/>
    </row>
    <row r="49576" spans="16:26" x14ac:dyDescent="0.25">
      <c r="P49576" s="121"/>
      <c r="R49576" s="121"/>
      <c r="T49576" s="121"/>
      <c r="V49576" s="121"/>
      <c r="X49576" s="121"/>
      <c r="Z49576" s="121"/>
    </row>
    <row r="49577" spans="16:26" x14ac:dyDescent="0.25">
      <c r="P49577" s="121"/>
      <c r="R49577" s="121"/>
      <c r="T49577" s="121"/>
      <c r="V49577" s="121"/>
      <c r="X49577" s="121"/>
      <c r="Z49577" s="121"/>
    </row>
    <row r="49578" spans="16:26" x14ac:dyDescent="0.25">
      <c r="P49578" s="121"/>
      <c r="R49578" s="121"/>
      <c r="T49578" s="121"/>
      <c r="V49578" s="121"/>
      <c r="X49578" s="121"/>
      <c r="Z49578" s="121"/>
    </row>
    <row r="49579" spans="16:26" x14ac:dyDescent="0.25">
      <c r="P49579" s="122"/>
      <c r="R49579" s="122"/>
      <c r="T49579" s="122"/>
      <c r="V49579" s="122"/>
      <c r="X49579" s="122"/>
      <c r="Z49579" s="122"/>
    </row>
    <row r="49580" spans="16:26" x14ac:dyDescent="0.25">
      <c r="P49580" s="118"/>
      <c r="R49580" s="118"/>
      <c r="T49580" s="118"/>
      <c r="V49580" s="118"/>
      <c r="X49580" s="118"/>
      <c r="Z49580" s="118"/>
    </row>
    <row r="49581" spans="16:26" x14ac:dyDescent="0.25">
      <c r="P49581" s="119"/>
      <c r="R49581" s="119"/>
      <c r="T49581" s="119"/>
      <c r="V49581" s="119"/>
      <c r="X49581" s="119"/>
      <c r="Z49581" s="119"/>
    </row>
    <row r="49582" spans="16:26" x14ac:dyDescent="0.25">
      <c r="P49582" s="119"/>
      <c r="R49582" s="119"/>
      <c r="T49582" s="119"/>
      <c r="V49582" s="119"/>
      <c r="X49582" s="119"/>
      <c r="Z49582" s="119"/>
    </row>
    <row r="49583" spans="16:26" x14ac:dyDescent="0.25">
      <c r="P49583" s="120"/>
      <c r="R49583" s="120"/>
      <c r="T49583" s="120"/>
      <c r="V49583" s="120"/>
      <c r="X49583" s="120"/>
      <c r="Z49583" s="120"/>
    </row>
    <row r="49584" spans="16:26" x14ac:dyDescent="0.25">
      <c r="P49584" s="119"/>
      <c r="R49584" s="119"/>
      <c r="T49584" s="119"/>
      <c r="V49584" s="119"/>
      <c r="X49584" s="119"/>
      <c r="Z49584" s="119"/>
    </row>
    <row r="49585" spans="16:26" x14ac:dyDescent="0.25">
      <c r="P49585" s="119"/>
      <c r="R49585" s="119"/>
      <c r="T49585" s="119"/>
      <c r="V49585" s="119"/>
      <c r="X49585" s="119"/>
      <c r="Z49585" s="119"/>
    </row>
    <row r="49586" spans="16:26" x14ac:dyDescent="0.25">
      <c r="P49586" s="120"/>
      <c r="R49586" s="120"/>
      <c r="T49586" s="120"/>
      <c r="V49586" s="120"/>
      <c r="X49586" s="120"/>
      <c r="Z49586" s="120"/>
    </row>
    <row r="49587" spans="16:26" x14ac:dyDescent="0.25">
      <c r="P49587" s="119"/>
      <c r="R49587" s="119"/>
      <c r="T49587" s="119"/>
      <c r="V49587" s="119"/>
      <c r="X49587" s="119"/>
      <c r="Z49587" s="119"/>
    </row>
    <row r="49588" spans="16:26" x14ac:dyDescent="0.25">
      <c r="P49588" s="120"/>
      <c r="R49588" s="120"/>
      <c r="T49588" s="120"/>
      <c r="V49588" s="120"/>
      <c r="X49588" s="120"/>
      <c r="Z49588" s="120"/>
    </row>
    <row r="49589" spans="16:26" x14ac:dyDescent="0.25">
      <c r="P49589" s="119"/>
      <c r="R49589" s="119"/>
      <c r="T49589" s="119"/>
      <c r="V49589" s="119"/>
      <c r="X49589" s="119"/>
      <c r="Z49589" s="119"/>
    </row>
    <row r="49590" spans="16:26" x14ac:dyDescent="0.25">
      <c r="P49590" s="119"/>
      <c r="R49590" s="119"/>
      <c r="T49590" s="119"/>
      <c r="V49590" s="119"/>
      <c r="X49590" s="119"/>
      <c r="Z49590" s="119"/>
    </row>
    <row r="49591" spans="16:26" x14ac:dyDescent="0.25">
      <c r="P49591" s="119"/>
      <c r="R49591" s="119"/>
      <c r="T49591" s="119"/>
      <c r="V49591" s="119"/>
      <c r="X49591" s="119"/>
      <c r="Z49591" s="119"/>
    </row>
    <row r="49592" spans="16:26" x14ac:dyDescent="0.25">
      <c r="P49592" s="121"/>
      <c r="R49592" s="121"/>
      <c r="T49592" s="121"/>
      <c r="V49592" s="121"/>
      <c r="X49592" s="121"/>
      <c r="Z49592" s="121"/>
    </row>
    <row r="49593" spans="16:26" x14ac:dyDescent="0.25">
      <c r="P49593" s="121"/>
      <c r="R49593" s="121"/>
      <c r="T49593" s="121"/>
      <c r="V49593" s="121"/>
      <c r="X49593" s="121"/>
      <c r="Z49593" s="121"/>
    </row>
    <row r="49594" spans="16:26" x14ac:dyDescent="0.25">
      <c r="P49594" s="121"/>
      <c r="R49594" s="121"/>
      <c r="T49594" s="121"/>
      <c r="V49594" s="121"/>
      <c r="X49594" s="121"/>
      <c r="Z49594" s="121"/>
    </row>
    <row r="49595" spans="16:26" x14ac:dyDescent="0.25">
      <c r="P49595" s="121"/>
      <c r="R49595" s="121"/>
      <c r="T49595" s="121"/>
      <c r="V49595" s="121"/>
      <c r="X49595" s="121"/>
      <c r="Z49595" s="121"/>
    </row>
    <row r="49596" spans="16:26" x14ac:dyDescent="0.25">
      <c r="P49596" s="122"/>
      <c r="R49596" s="122"/>
      <c r="T49596" s="122"/>
      <c r="V49596" s="122"/>
      <c r="X49596" s="122"/>
      <c r="Z49596" s="122"/>
    </row>
    <row r="49597" spans="16:26" x14ac:dyDescent="0.25">
      <c r="P49597" s="118"/>
      <c r="R49597" s="118"/>
      <c r="T49597" s="118"/>
      <c r="V49597" s="118"/>
      <c r="X49597" s="118"/>
      <c r="Z49597" s="118"/>
    </row>
    <row r="49598" spans="16:26" x14ac:dyDescent="0.25">
      <c r="P49598" s="119"/>
      <c r="R49598" s="119"/>
      <c r="T49598" s="119"/>
      <c r="V49598" s="119"/>
      <c r="X49598" s="119"/>
      <c r="Z49598" s="119"/>
    </row>
    <row r="49599" spans="16:26" x14ac:dyDescent="0.25">
      <c r="P49599" s="119"/>
      <c r="R49599" s="119"/>
      <c r="T49599" s="119"/>
      <c r="V49599" s="119"/>
      <c r="X49599" s="119"/>
      <c r="Z49599" s="119"/>
    </row>
    <row r="49600" spans="16:26" x14ac:dyDescent="0.25">
      <c r="P49600" s="120"/>
      <c r="R49600" s="120"/>
      <c r="T49600" s="120"/>
      <c r="V49600" s="120"/>
      <c r="X49600" s="120"/>
      <c r="Z49600" s="120"/>
    </row>
    <row r="49601" spans="16:26" x14ac:dyDescent="0.25">
      <c r="P49601" s="119"/>
      <c r="R49601" s="119"/>
      <c r="T49601" s="119"/>
      <c r="V49601" s="119"/>
      <c r="X49601" s="119"/>
      <c r="Z49601" s="119"/>
    </row>
    <row r="49602" spans="16:26" x14ac:dyDescent="0.25">
      <c r="P49602" s="119"/>
      <c r="R49602" s="119"/>
      <c r="T49602" s="119"/>
      <c r="V49602" s="119"/>
      <c r="X49602" s="119"/>
      <c r="Z49602" s="119"/>
    </row>
    <row r="49603" spans="16:26" x14ac:dyDescent="0.25">
      <c r="P49603" s="120"/>
      <c r="R49603" s="120"/>
      <c r="T49603" s="120"/>
      <c r="V49603" s="120"/>
      <c r="X49603" s="120"/>
      <c r="Z49603" s="120"/>
    </row>
    <row r="49604" spans="16:26" x14ac:dyDescent="0.25">
      <c r="P49604" s="119"/>
      <c r="R49604" s="119"/>
      <c r="T49604" s="119"/>
      <c r="V49604" s="119"/>
      <c r="X49604" s="119"/>
      <c r="Z49604" s="119"/>
    </row>
    <row r="49605" spans="16:26" x14ac:dyDescent="0.25">
      <c r="P49605" s="120"/>
      <c r="R49605" s="120"/>
      <c r="T49605" s="120"/>
      <c r="V49605" s="120"/>
      <c r="X49605" s="120"/>
      <c r="Z49605" s="120"/>
    </row>
    <row r="49606" spans="16:26" x14ac:dyDescent="0.25">
      <c r="P49606" s="119"/>
      <c r="R49606" s="119"/>
      <c r="T49606" s="119"/>
      <c r="V49606" s="119"/>
      <c r="X49606" s="119"/>
      <c r="Z49606" s="119"/>
    </row>
    <row r="49607" spans="16:26" x14ac:dyDescent="0.25">
      <c r="P49607" s="119"/>
      <c r="R49607" s="119"/>
      <c r="T49607" s="119"/>
      <c r="V49607" s="119"/>
      <c r="X49607" s="119"/>
      <c r="Z49607" s="119"/>
    </row>
    <row r="49608" spans="16:26" x14ac:dyDescent="0.25">
      <c r="P49608" s="119"/>
      <c r="R49608" s="119"/>
      <c r="T49608" s="119"/>
      <c r="V49608" s="119"/>
      <c r="X49608" s="119"/>
      <c r="Z49608" s="119"/>
    </row>
    <row r="49609" spans="16:26" x14ac:dyDescent="0.25">
      <c r="P49609" s="121"/>
      <c r="R49609" s="121"/>
      <c r="T49609" s="121"/>
      <c r="V49609" s="121"/>
      <c r="X49609" s="121"/>
      <c r="Z49609" s="121"/>
    </row>
    <row r="49610" spans="16:26" x14ac:dyDescent="0.25">
      <c r="P49610" s="121"/>
      <c r="R49610" s="121"/>
      <c r="T49610" s="121"/>
      <c r="V49610" s="121"/>
      <c r="X49610" s="121"/>
      <c r="Z49610" s="121"/>
    </row>
    <row r="49611" spans="16:26" x14ac:dyDescent="0.25">
      <c r="P49611" s="121"/>
      <c r="R49611" s="121"/>
      <c r="T49611" s="121"/>
      <c r="V49611" s="121"/>
      <c r="X49611" s="121"/>
      <c r="Z49611" s="121"/>
    </row>
    <row r="49612" spans="16:26" x14ac:dyDescent="0.25">
      <c r="P49612" s="121"/>
      <c r="R49612" s="121"/>
      <c r="T49612" s="121"/>
      <c r="V49612" s="121"/>
      <c r="X49612" s="121"/>
      <c r="Z49612" s="121"/>
    </row>
    <row r="49613" spans="16:26" x14ac:dyDescent="0.25">
      <c r="P49613" s="122"/>
      <c r="R49613" s="122"/>
      <c r="T49613" s="122"/>
      <c r="V49613" s="122"/>
      <c r="X49613" s="122"/>
      <c r="Z49613" s="122"/>
    </row>
    <row r="49614" spans="16:26" x14ac:dyDescent="0.25">
      <c r="P49614" s="118"/>
      <c r="R49614" s="118"/>
      <c r="T49614" s="118"/>
      <c r="V49614" s="118"/>
      <c r="X49614" s="118"/>
      <c r="Z49614" s="118"/>
    </row>
    <row r="49615" spans="16:26" x14ac:dyDescent="0.25">
      <c r="P49615" s="119"/>
      <c r="R49615" s="119"/>
      <c r="T49615" s="119"/>
      <c r="V49615" s="119"/>
      <c r="X49615" s="119"/>
      <c r="Z49615" s="119"/>
    </row>
    <row r="49616" spans="16:26" x14ac:dyDescent="0.25">
      <c r="P49616" s="119"/>
      <c r="R49616" s="119"/>
      <c r="T49616" s="119"/>
      <c r="V49616" s="119"/>
      <c r="X49616" s="119"/>
      <c r="Z49616" s="119"/>
    </row>
    <row r="49617" spans="16:26" x14ac:dyDescent="0.25">
      <c r="P49617" s="120"/>
      <c r="R49617" s="120"/>
      <c r="T49617" s="120"/>
      <c r="V49617" s="120"/>
      <c r="X49617" s="120"/>
      <c r="Z49617" s="120"/>
    </row>
    <row r="49618" spans="16:26" x14ac:dyDescent="0.25">
      <c r="P49618" s="119"/>
      <c r="R49618" s="119"/>
      <c r="T49618" s="119"/>
      <c r="V49618" s="119"/>
      <c r="X49618" s="119"/>
      <c r="Z49618" s="119"/>
    </row>
    <row r="49619" spans="16:26" x14ac:dyDescent="0.25">
      <c r="P49619" s="119"/>
      <c r="R49619" s="119"/>
      <c r="T49619" s="119"/>
      <c r="V49619" s="119"/>
      <c r="X49619" s="119"/>
      <c r="Z49619" s="119"/>
    </row>
    <row r="49620" spans="16:26" x14ac:dyDescent="0.25">
      <c r="P49620" s="120"/>
      <c r="R49620" s="120"/>
      <c r="T49620" s="120"/>
      <c r="V49620" s="120"/>
      <c r="X49620" s="120"/>
      <c r="Z49620" s="120"/>
    </row>
    <row r="49621" spans="16:26" x14ac:dyDescent="0.25">
      <c r="P49621" s="119"/>
      <c r="R49621" s="119"/>
      <c r="T49621" s="119"/>
      <c r="V49621" s="119"/>
      <c r="X49621" s="119"/>
      <c r="Z49621" s="119"/>
    </row>
    <row r="49622" spans="16:26" x14ac:dyDescent="0.25">
      <c r="P49622" s="120"/>
      <c r="R49622" s="120"/>
      <c r="T49622" s="120"/>
      <c r="V49622" s="120"/>
      <c r="X49622" s="120"/>
      <c r="Z49622" s="120"/>
    </row>
    <row r="49623" spans="16:26" x14ac:dyDescent="0.25">
      <c r="P49623" s="119"/>
      <c r="R49623" s="119"/>
      <c r="T49623" s="119"/>
      <c r="V49623" s="119"/>
      <c r="X49623" s="119"/>
      <c r="Z49623" s="119"/>
    </row>
    <row r="49624" spans="16:26" x14ac:dyDescent="0.25">
      <c r="P49624" s="119"/>
      <c r="R49624" s="119"/>
      <c r="T49624" s="119"/>
      <c r="V49624" s="119"/>
      <c r="X49624" s="119"/>
      <c r="Z49624" s="119"/>
    </row>
    <row r="49625" spans="16:26" x14ac:dyDescent="0.25">
      <c r="P49625" s="119"/>
      <c r="R49625" s="119"/>
      <c r="T49625" s="119"/>
      <c r="V49625" s="119"/>
      <c r="X49625" s="119"/>
      <c r="Z49625" s="119"/>
    </row>
    <row r="49626" spans="16:26" x14ac:dyDescent="0.25">
      <c r="P49626" s="121"/>
      <c r="R49626" s="121"/>
      <c r="T49626" s="121"/>
      <c r="V49626" s="121"/>
      <c r="X49626" s="121"/>
      <c r="Z49626" s="121"/>
    </row>
    <row r="49627" spans="16:26" x14ac:dyDescent="0.25">
      <c r="P49627" s="121"/>
      <c r="R49627" s="121"/>
      <c r="T49627" s="121"/>
      <c r="V49627" s="121"/>
      <c r="X49627" s="121"/>
      <c r="Z49627" s="121"/>
    </row>
    <row r="49628" spans="16:26" x14ac:dyDescent="0.25">
      <c r="P49628" s="121"/>
      <c r="R49628" s="121"/>
      <c r="T49628" s="121"/>
      <c r="V49628" s="121"/>
      <c r="X49628" s="121"/>
      <c r="Z49628" s="121"/>
    </row>
    <row r="49629" spans="16:26" x14ac:dyDescent="0.25">
      <c r="P49629" s="121"/>
      <c r="R49629" s="121"/>
      <c r="T49629" s="121"/>
      <c r="V49629" s="121"/>
      <c r="X49629" s="121"/>
      <c r="Z49629" s="121"/>
    </row>
    <row r="49630" spans="16:26" x14ac:dyDescent="0.25">
      <c r="P49630" s="122"/>
      <c r="R49630" s="122"/>
      <c r="T49630" s="122"/>
      <c r="V49630" s="122"/>
      <c r="X49630" s="122"/>
      <c r="Z49630" s="122"/>
    </row>
    <row r="49631" spans="16:26" x14ac:dyDescent="0.25">
      <c r="P49631" s="118"/>
      <c r="R49631" s="118"/>
      <c r="T49631" s="118"/>
      <c r="V49631" s="118"/>
      <c r="X49631" s="118"/>
      <c r="Z49631" s="118"/>
    </row>
    <row r="49632" spans="16:26" x14ac:dyDescent="0.25">
      <c r="P49632" s="119"/>
      <c r="R49632" s="119"/>
      <c r="T49632" s="119"/>
      <c r="V49632" s="119"/>
      <c r="X49632" s="119"/>
      <c r="Z49632" s="119"/>
    </row>
    <row r="49633" spans="16:26" x14ac:dyDescent="0.25">
      <c r="P49633" s="119"/>
      <c r="R49633" s="119"/>
      <c r="T49633" s="119"/>
      <c r="V49633" s="119"/>
      <c r="X49633" s="119"/>
      <c r="Z49633" s="119"/>
    </row>
    <row r="49634" spans="16:26" x14ac:dyDescent="0.25">
      <c r="P49634" s="120"/>
      <c r="R49634" s="120"/>
      <c r="T49634" s="120"/>
      <c r="V49634" s="120"/>
      <c r="X49634" s="120"/>
      <c r="Z49634" s="120"/>
    </row>
    <row r="49635" spans="16:26" x14ac:dyDescent="0.25">
      <c r="P49635" s="119"/>
      <c r="R49635" s="119"/>
      <c r="T49635" s="119"/>
      <c r="V49635" s="119"/>
      <c r="X49635" s="119"/>
      <c r="Z49635" s="119"/>
    </row>
    <row r="49636" spans="16:26" x14ac:dyDescent="0.25">
      <c r="P49636" s="119"/>
      <c r="R49636" s="119"/>
      <c r="T49636" s="119"/>
      <c r="V49636" s="119"/>
      <c r="X49636" s="119"/>
      <c r="Z49636" s="119"/>
    </row>
    <row r="49637" spans="16:26" x14ac:dyDescent="0.25">
      <c r="P49637" s="120"/>
      <c r="R49637" s="120"/>
      <c r="T49637" s="120"/>
      <c r="V49637" s="120"/>
      <c r="X49637" s="120"/>
      <c r="Z49637" s="120"/>
    </row>
    <row r="49638" spans="16:26" x14ac:dyDescent="0.25">
      <c r="P49638" s="119"/>
      <c r="R49638" s="119"/>
      <c r="T49638" s="119"/>
      <c r="V49638" s="119"/>
      <c r="X49638" s="119"/>
      <c r="Z49638" s="119"/>
    </row>
    <row r="49639" spans="16:26" x14ac:dyDescent="0.25">
      <c r="P49639" s="120"/>
      <c r="R49639" s="120"/>
      <c r="T49639" s="120"/>
      <c r="V49639" s="120"/>
      <c r="X49639" s="120"/>
      <c r="Z49639" s="120"/>
    </row>
    <row r="49640" spans="16:26" x14ac:dyDescent="0.25">
      <c r="P49640" s="119"/>
      <c r="R49640" s="119"/>
      <c r="T49640" s="119"/>
      <c r="V49640" s="119"/>
      <c r="X49640" s="119"/>
      <c r="Z49640" s="119"/>
    </row>
    <row r="49641" spans="16:26" x14ac:dyDescent="0.25">
      <c r="P49641" s="119"/>
      <c r="R49641" s="119"/>
      <c r="T49641" s="119"/>
      <c r="V49641" s="119"/>
      <c r="X49641" s="119"/>
      <c r="Z49641" s="119"/>
    </row>
    <row r="49642" spans="16:26" x14ac:dyDescent="0.25">
      <c r="P49642" s="119"/>
      <c r="R49642" s="119"/>
      <c r="T49642" s="119"/>
      <c r="V49642" s="119"/>
      <c r="X49642" s="119"/>
      <c r="Z49642" s="119"/>
    </row>
    <row r="49643" spans="16:26" x14ac:dyDescent="0.25">
      <c r="P49643" s="121"/>
      <c r="R49643" s="121"/>
      <c r="T49643" s="121"/>
      <c r="V49643" s="121"/>
      <c r="X49643" s="121"/>
      <c r="Z49643" s="121"/>
    </row>
    <row r="49644" spans="16:26" x14ac:dyDescent="0.25">
      <c r="P49644" s="121"/>
      <c r="R49644" s="121"/>
      <c r="T49644" s="121"/>
      <c r="V49644" s="121"/>
      <c r="X49644" s="121"/>
      <c r="Z49644" s="121"/>
    </row>
    <row r="49645" spans="16:26" x14ac:dyDescent="0.25">
      <c r="P49645" s="121"/>
      <c r="R49645" s="121"/>
      <c r="T49645" s="121"/>
      <c r="V49645" s="121"/>
      <c r="X49645" s="121"/>
      <c r="Z49645" s="121"/>
    </row>
    <row r="49646" spans="16:26" x14ac:dyDescent="0.25">
      <c r="P49646" s="121"/>
      <c r="R49646" s="121"/>
      <c r="T49646" s="121"/>
      <c r="V49646" s="121"/>
      <c r="X49646" s="121"/>
      <c r="Z49646" s="121"/>
    </row>
    <row r="49647" spans="16:26" x14ac:dyDescent="0.25">
      <c r="P49647" s="122"/>
      <c r="R49647" s="122"/>
      <c r="T49647" s="122"/>
      <c r="V49647" s="122"/>
      <c r="X49647" s="122"/>
      <c r="Z49647" s="122"/>
    </row>
    <row r="49648" spans="16:26" x14ac:dyDescent="0.25">
      <c r="P49648" s="118"/>
      <c r="R49648" s="118"/>
      <c r="T49648" s="118"/>
      <c r="V49648" s="118"/>
      <c r="X49648" s="118"/>
      <c r="Z49648" s="118"/>
    </row>
    <row r="49649" spans="16:26" x14ac:dyDescent="0.25">
      <c r="P49649" s="119"/>
      <c r="R49649" s="119"/>
      <c r="T49649" s="119"/>
      <c r="V49649" s="119"/>
      <c r="X49649" s="119"/>
      <c r="Z49649" s="119"/>
    </row>
    <row r="49650" spans="16:26" x14ac:dyDescent="0.25">
      <c r="P49650" s="119"/>
      <c r="R49650" s="119"/>
      <c r="T49650" s="119"/>
      <c r="V49650" s="119"/>
      <c r="X49650" s="119"/>
      <c r="Z49650" s="119"/>
    </row>
    <row r="49651" spans="16:26" x14ac:dyDescent="0.25">
      <c r="P49651" s="120"/>
      <c r="R49651" s="120"/>
      <c r="T49651" s="120"/>
      <c r="V49651" s="120"/>
      <c r="X49651" s="120"/>
      <c r="Z49651" s="120"/>
    </row>
    <row r="49652" spans="16:26" x14ac:dyDescent="0.25">
      <c r="P49652" s="119"/>
      <c r="R49652" s="119"/>
      <c r="T49652" s="119"/>
      <c r="V49652" s="119"/>
      <c r="X49652" s="119"/>
      <c r="Z49652" s="119"/>
    </row>
    <row r="49653" spans="16:26" x14ac:dyDescent="0.25">
      <c r="P49653" s="119"/>
      <c r="R49653" s="119"/>
      <c r="T49653" s="119"/>
      <c r="V49653" s="119"/>
      <c r="X49653" s="119"/>
      <c r="Z49653" s="119"/>
    </row>
    <row r="49654" spans="16:26" x14ac:dyDescent="0.25">
      <c r="P49654" s="120"/>
      <c r="R49654" s="120"/>
      <c r="T49654" s="120"/>
      <c r="V49654" s="120"/>
      <c r="X49654" s="120"/>
      <c r="Z49654" s="120"/>
    </row>
    <row r="49655" spans="16:26" x14ac:dyDescent="0.25">
      <c r="P49655" s="119"/>
      <c r="R49655" s="119"/>
      <c r="T49655" s="119"/>
      <c r="V49655" s="119"/>
      <c r="X49655" s="119"/>
      <c r="Z49655" s="119"/>
    </row>
    <row r="49656" spans="16:26" x14ac:dyDescent="0.25">
      <c r="P49656" s="120"/>
      <c r="R49656" s="120"/>
      <c r="T49656" s="120"/>
      <c r="V49656" s="120"/>
      <c r="X49656" s="120"/>
      <c r="Z49656" s="120"/>
    </row>
    <row r="49657" spans="16:26" x14ac:dyDescent="0.25">
      <c r="P49657" s="119"/>
      <c r="R49657" s="119"/>
      <c r="T49657" s="119"/>
      <c r="V49657" s="119"/>
      <c r="X49657" s="119"/>
      <c r="Z49657" s="119"/>
    </row>
    <row r="49658" spans="16:26" x14ac:dyDescent="0.25">
      <c r="P49658" s="119"/>
      <c r="R49658" s="119"/>
      <c r="T49658" s="119"/>
      <c r="V49658" s="119"/>
      <c r="X49658" s="119"/>
      <c r="Z49658" s="119"/>
    </row>
    <row r="49659" spans="16:26" x14ac:dyDescent="0.25">
      <c r="P49659" s="119"/>
      <c r="R49659" s="119"/>
      <c r="T49659" s="119"/>
      <c r="V49659" s="119"/>
      <c r="X49659" s="119"/>
      <c r="Z49659" s="119"/>
    </row>
    <row r="49660" spans="16:26" x14ac:dyDescent="0.25">
      <c r="P49660" s="121"/>
      <c r="R49660" s="121"/>
      <c r="T49660" s="121"/>
      <c r="V49660" s="121"/>
      <c r="X49660" s="121"/>
      <c r="Z49660" s="121"/>
    </row>
    <row r="49661" spans="16:26" x14ac:dyDescent="0.25">
      <c r="P49661" s="121"/>
      <c r="R49661" s="121"/>
      <c r="T49661" s="121"/>
      <c r="V49661" s="121"/>
      <c r="X49661" s="121"/>
      <c r="Z49661" s="121"/>
    </row>
    <row r="49662" spans="16:26" x14ac:dyDescent="0.25">
      <c r="P49662" s="121"/>
      <c r="R49662" s="121"/>
      <c r="T49662" s="121"/>
      <c r="V49662" s="121"/>
      <c r="X49662" s="121"/>
      <c r="Z49662" s="121"/>
    </row>
    <row r="49663" spans="16:26" x14ac:dyDescent="0.25">
      <c r="P49663" s="121"/>
      <c r="R49663" s="121"/>
      <c r="T49663" s="121"/>
      <c r="V49663" s="121"/>
      <c r="X49663" s="121"/>
      <c r="Z49663" s="121"/>
    </row>
    <row r="49664" spans="16:26" x14ac:dyDescent="0.25">
      <c r="P49664" s="122"/>
      <c r="R49664" s="122"/>
      <c r="T49664" s="122"/>
      <c r="V49664" s="122"/>
      <c r="X49664" s="122"/>
      <c r="Z49664" s="122"/>
    </row>
    <row r="49665" spans="16:26" x14ac:dyDescent="0.25">
      <c r="P49665" s="118"/>
      <c r="R49665" s="118"/>
      <c r="T49665" s="118"/>
      <c r="V49665" s="118"/>
      <c r="X49665" s="118"/>
      <c r="Z49665" s="118"/>
    </row>
    <row r="49666" spans="16:26" x14ac:dyDescent="0.25">
      <c r="P49666" s="119"/>
      <c r="R49666" s="119"/>
      <c r="T49666" s="119"/>
      <c r="V49666" s="119"/>
      <c r="X49666" s="119"/>
      <c r="Z49666" s="119"/>
    </row>
    <row r="49667" spans="16:26" x14ac:dyDescent="0.25">
      <c r="P49667" s="119"/>
      <c r="R49667" s="119"/>
      <c r="T49667" s="119"/>
      <c r="V49667" s="119"/>
      <c r="X49667" s="119"/>
      <c r="Z49667" s="119"/>
    </row>
    <row r="49668" spans="16:26" x14ac:dyDescent="0.25">
      <c r="P49668" s="120"/>
      <c r="R49668" s="120"/>
      <c r="T49668" s="120"/>
      <c r="V49668" s="120"/>
      <c r="X49668" s="120"/>
      <c r="Z49668" s="120"/>
    </row>
    <row r="49669" spans="16:26" x14ac:dyDescent="0.25">
      <c r="P49669" s="119"/>
      <c r="R49669" s="119"/>
      <c r="T49669" s="119"/>
      <c r="V49669" s="119"/>
      <c r="X49669" s="119"/>
      <c r="Z49669" s="119"/>
    </row>
    <row r="49670" spans="16:26" x14ac:dyDescent="0.25">
      <c r="P49670" s="119"/>
      <c r="R49670" s="119"/>
      <c r="T49670" s="119"/>
      <c r="V49670" s="119"/>
      <c r="X49670" s="119"/>
      <c r="Z49670" s="119"/>
    </row>
    <row r="49671" spans="16:26" x14ac:dyDescent="0.25">
      <c r="P49671" s="120"/>
      <c r="R49671" s="120"/>
      <c r="T49671" s="120"/>
      <c r="V49671" s="120"/>
      <c r="X49671" s="120"/>
      <c r="Z49671" s="120"/>
    </row>
    <row r="49672" spans="16:26" x14ac:dyDescent="0.25">
      <c r="P49672" s="119"/>
      <c r="R49672" s="119"/>
      <c r="T49672" s="119"/>
      <c r="V49672" s="119"/>
      <c r="X49672" s="119"/>
      <c r="Z49672" s="119"/>
    </row>
    <row r="49673" spans="16:26" x14ac:dyDescent="0.25">
      <c r="P49673" s="120"/>
      <c r="R49673" s="120"/>
      <c r="T49673" s="120"/>
      <c r="V49673" s="120"/>
      <c r="X49673" s="120"/>
      <c r="Z49673" s="120"/>
    </row>
    <row r="49674" spans="16:26" x14ac:dyDescent="0.25">
      <c r="P49674" s="119"/>
      <c r="R49674" s="119"/>
      <c r="T49674" s="119"/>
      <c r="V49674" s="119"/>
      <c r="X49674" s="119"/>
      <c r="Z49674" s="119"/>
    </row>
    <row r="49675" spans="16:26" x14ac:dyDescent="0.25">
      <c r="P49675" s="119"/>
      <c r="R49675" s="119"/>
      <c r="T49675" s="119"/>
      <c r="V49675" s="119"/>
      <c r="X49675" s="119"/>
      <c r="Z49675" s="119"/>
    </row>
    <row r="49676" spans="16:26" x14ac:dyDescent="0.25">
      <c r="P49676" s="119"/>
      <c r="R49676" s="119"/>
      <c r="T49676" s="119"/>
      <c r="V49676" s="119"/>
      <c r="X49676" s="119"/>
      <c r="Z49676" s="119"/>
    </row>
    <row r="49677" spans="16:26" x14ac:dyDescent="0.25">
      <c r="P49677" s="121"/>
      <c r="R49677" s="121"/>
      <c r="T49677" s="121"/>
      <c r="V49677" s="121"/>
      <c r="X49677" s="121"/>
      <c r="Z49677" s="121"/>
    </row>
    <row r="49678" spans="16:26" x14ac:dyDescent="0.25">
      <c r="P49678" s="121"/>
      <c r="R49678" s="121"/>
      <c r="T49678" s="121"/>
      <c r="V49678" s="121"/>
      <c r="X49678" s="121"/>
      <c r="Z49678" s="121"/>
    </row>
    <row r="49679" spans="16:26" x14ac:dyDescent="0.25">
      <c r="P49679" s="121"/>
      <c r="R49679" s="121"/>
      <c r="T49679" s="121"/>
      <c r="V49679" s="121"/>
      <c r="X49679" s="121"/>
      <c r="Z49679" s="121"/>
    </row>
    <row r="49680" spans="16:26" x14ac:dyDescent="0.25">
      <c r="P49680" s="121"/>
      <c r="R49680" s="121"/>
      <c r="T49680" s="121"/>
      <c r="V49680" s="121"/>
      <c r="X49680" s="121"/>
      <c r="Z49680" s="121"/>
    </row>
    <row r="49681" spans="16:26" x14ac:dyDescent="0.25">
      <c r="P49681" s="122"/>
      <c r="R49681" s="122"/>
      <c r="T49681" s="122"/>
      <c r="V49681" s="122"/>
      <c r="X49681" s="122"/>
      <c r="Z49681" s="122"/>
    </row>
    <row r="49682" spans="16:26" x14ac:dyDescent="0.25">
      <c r="P49682" s="118"/>
      <c r="R49682" s="118"/>
      <c r="T49682" s="118"/>
      <c r="V49682" s="118"/>
      <c r="X49682" s="118"/>
      <c r="Z49682" s="118"/>
    </row>
    <row r="49683" spans="16:26" x14ac:dyDescent="0.25">
      <c r="P49683" s="119"/>
      <c r="R49683" s="119"/>
      <c r="T49683" s="119"/>
      <c r="V49683" s="119"/>
      <c r="X49683" s="119"/>
      <c r="Z49683" s="119"/>
    </row>
    <row r="49684" spans="16:26" x14ac:dyDescent="0.25">
      <c r="P49684" s="119"/>
      <c r="R49684" s="119"/>
      <c r="T49684" s="119"/>
      <c r="V49684" s="119"/>
      <c r="X49684" s="119"/>
      <c r="Z49684" s="119"/>
    </row>
    <row r="49685" spans="16:26" x14ac:dyDescent="0.25">
      <c r="P49685" s="120"/>
      <c r="R49685" s="120"/>
      <c r="T49685" s="120"/>
      <c r="V49685" s="120"/>
      <c r="X49685" s="120"/>
      <c r="Z49685" s="120"/>
    </row>
    <row r="49686" spans="16:26" x14ac:dyDescent="0.25">
      <c r="P49686" s="119"/>
      <c r="R49686" s="119"/>
      <c r="T49686" s="119"/>
      <c r="V49686" s="119"/>
      <c r="X49686" s="119"/>
      <c r="Z49686" s="119"/>
    </row>
    <row r="49687" spans="16:26" x14ac:dyDescent="0.25">
      <c r="P49687" s="119"/>
      <c r="R49687" s="119"/>
      <c r="T49687" s="119"/>
      <c r="V49687" s="119"/>
      <c r="X49687" s="119"/>
      <c r="Z49687" s="119"/>
    </row>
    <row r="49688" spans="16:26" x14ac:dyDescent="0.25">
      <c r="P49688" s="120"/>
      <c r="R49688" s="120"/>
      <c r="T49688" s="120"/>
      <c r="V49688" s="120"/>
      <c r="X49688" s="120"/>
      <c r="Z49688" s="120"/>
    </row>
    <row r="49689" spans="16:26" x14ac:dyDescent="0.25">
      <c r="P49689" s="119"/>
      <c r="R49689" s="119"/>
      <c r="T49689" s="119"/>
      <c r="V49689" s="119"/>
      <c r="X49689" s="119"/>
      <c r="Z49689" s="119"/>
    </row>
    <row r="49690" spans="16:26" x14ac:dyDescent="0.25">
      <c r="P49690" s="120"/>
      <c r="R49690" s="120"/>
      <c r="T49690" s="120"/>
      <c r="V49690" s="120"/>
      <c r="X49690" s="120"/>
      <c r="Z49690" s="120"/>
    </row>
    <row r="49691" spans="16:26" x14ac:dyDescent="0.25">
      <c r="P49691" s="119"/>
      <c r="R49691" s="119"/>
      <c r="T49691" s="119"/>
      <c r="V49691" s="119"/>
      <c r="X49691" s="119"/>
      <c r="Z49691" s="119"/>
    </row>
    <row r="49692" spans="16:26" x14ac:dyDescent="0.25">
      <c r="P49692" s="119"/>
      <c r="R49692" s="119"/>
      <c r="T49692" s="119"/>
      <c r="V49692" s="119"/>
      <c r="X49692" s="119"/>
      <c r="Z49692" s="119"/>
    </row>
    <row r="49693" spans="16:26" x14ac:dyDescent="0.25">
      <c r="P49693" s="119"/>
      <c r="R49693" s="119"/>
      <c r="T49693" s="119"/>
      <c r="V49693" s="119"/>
      <c r="X49693" s="119"/>
      <c r="Z49693" s="119"/>
    </row>
    <row r="49694" spans="16:26" x14ac:dyDescent="0.25">
      <c r="P49694" s="121"/>
      <c r="R49694" s="121"/>
      <c r="T49694" s="121"/>
      <c r="V49694" s="121"/>
      <c r="X49694" s="121"/>
      <c r="Z49694" s="121"/>
    </row>
    <row r="49695" spans="16:26" x14ac:dyDescent="0.25">
      <c r="P49695" s="121"/>
      <c r="R49695" s="121"/>
      <c r="T49695" s="121"/>
      <c r="V49695" s="121"/>
      <c r="X49695" s="121"/>
      <c r="Z49695" s="121"/>
    </row>
    <row r="49696" spans="16:26" x14ac:dyDescent="0.25">
      <c r="P49696" s="121"/>
      <c r="R49696" s="121"/>
      <c r="T49696" s="121"/>
      <c r="V49696" s="121"/>
      <c r="X49696" s="121"/>
      <c r="Z49696" s="121"/>
    </row>
    <row r="49697" spans="16:26" x14ac:dyDescent="0.25">
      <c r="P49697" s="121"/>
      <c r="R49697" s="121"/>
      <c r="T49697" s="121"/>
      <c r="V49697" s="121"/>
      <c r="X49697" s="121"/>
      <c r="Z49697" s="121"/>
    </row>
    <row r="49698" spans="16:26" x14ac:dyDescent="0.25">
      <c r="P49698" s="122"/>
      <c r="R49698" s="122"/>
      <c r="T49698" s="122"/>
      <c r="V49698" s="122"/>
      <c r="X49698" s="122"/>
      <c r="Z49698" s="122"/>
    </row>
    <row r="49699" spans="16:26" x14ac:dyDescent="0.25">
      <c r="P49699" s="118"/>
      <c r="R49699" s="118"/>
      <c r="T49699" s="118"/>
      <c r="V49699" s="118"/>
      <c r="X49699" s="118"/>
      <c r="Z49699" s="118"/>
    </row>
    <row r="49700" spans="16:26" x14ac:dyDescent="0.25">
      <c r="P49700" s="119"/>
      <c r="R49700" s="119"/>
      <c r="T49700" s="119"/>
      <c r="V49700" s="119"/>
      <c r="X49700" s="119"/>
      <c r="Z49700" s="119"/>
    </row>
    <row r="49701" spans="16:26" x14ac:dyDescent="0.25">
      <c r="P49701" s="119"/>
      <c r="R49701" s="119"/>
      <c r="T49701" s="119"/>
      <c r="V49701" s="119"/>
      <c r="X49701" s="119"/>
      <c r="Z49701" s="119"/>
    </row>
    <row r="49702" spans="16:26" x14ac:dyDescent="0.25">
      <c r="P49702" s="120"/>
      <c r="R49702" s="120"/>
      <c r="T49702" s="120"/>
      <c r="V49702" s="120"/>
      <c r="X49702" s="120"/>
      <c r="Z49702" s="120"/>
    </row>
    <row r="49703" spans="16:26" x14ac:dyDescent="0.25">
      <c r="P49703" s="119"/>
      <c r="R49703" s="119"/>
      <c r="T49703" s="119"/>
      <c r="V49703" s="119"/>
      <c r="X49703" s="119"/>
      <c r="Z49703" s="119"/>
    </row>
    <row r="49704" spans="16:26" x14ac:dyDescent="0.25">
      <c r="P49704" s="119"/>
      <c r="R49704" s="119"/>
      <c r="T49704" s="119"/>
      <c r="V49704" s="119"/>
      <c r="X49704" s="119"/>
      <c r="Z49704" s="119"/>
    </row>
    <row r="49705" spans="16:26" x14ac:dyDescent="0.25">
      <c r="P49705" s="120"/>
      <c r="R49705" s="120"/>
      <c r="T49705" s="120"/>
      <c r="V49705" s="120"/>
      <c r="X49705" s="120"/>
      <c r="Z49705" s="120"/>
    </row>
    <row r="49706" spans="16:26" x14ac:dyDescent="0.25">
      <c r="P49706" s="119"/>
      <c r="R49706" s="119"/>
      <c r="T49706" s="119"/>
      <c r="V49706" s="119"/>
      <c r="X49706" s="119"/>
      <c r="Z49706" s="119"/>
    </row>
    <row r="49707" spans="16:26" x14ac:dyDescent="0.25">
      <c r="P49707" s="120"/>
      <c r="R49707" s="120"/>
      <c r="T49707" s="120"/>
      <c r="V49707" s="120"/>
      <c r="X49707" s="120"/>
      <c r="Z49707" s="120"/>
    </row>
    <row r="49708" spans="16:26" x14ac:dyDescent="0.25">
      <c r="P49708" s="119"/>
      <c r="R49708" s="119"/>
      <c r="T49708" s="119"/>
      <c r="V49708" s="119"/>
      <c r="X49708" s="119"/>
      <c r="Z49708" s="119"/>
    </row>
    <row r="49709" spans="16:26" x14ac:dyDescent="0.25">
      <c r="P49709" s="119"/>
      <c r="R49709" s="119"/>
      <c r="T49709" s="119"/>
      <c r="V49709" s="119"/>
      <c r="X49709" s="119"/>
      <c r="Z49709" s="119"/>
    </row>
    <row r="49710" spans="16:26" x14ac:dyDescent="0.25">
      <c r="P49710" s="119"/>
      <c r="R49710" s="119"/>
      <c r="T49710" s="119"/>
      <c r="V49710" s="119"/>
      <c r="X49710" s="119"/>
      <c r="Z49710" s="119"/>
    </row>
    <row r="49711" spans="16:26" x14ac:dyDescent="0.25">
      <c r="P49711" s="121"/>
      <c r="R49711" s="121"/>
      <c r="T49711" s="121"/>
      <c r="V49711" s="121"/>
      <c r="X49711" s="121"/>
      <c r="Z49711" s="121"/>
    </row>
    <row r="49712" spans="16:26" x14ac:dyDescent="0.25">
      <c r="P49712" s="121"/>
      <c r="R49712" s="121"/>
      <c r="T49712" s="121"/>
      <c r="V49712" s="121"/>
      <c r="X49712" s="121"/>
      <c r="Z49712" s="121"/>
    </row>
    <row r="49713" spans="16:26" x14ac:dyDescent="0.25">
      <c r="P49713" s="121"/>
      <c r="R49713" s="121"/>
      <c r="T49713" s="121"/>
      <c r="V49713" s="121"/>
      <c r="X49713" s="121"/>
      <c r="Z49713" s="121"/>
    </row>
    <row r="49714" spans="16:26" x14ac:dyDescent="0.25">
      <c r="P49714" s="121"/>
      <c r="R49714" s="121"/>
      <c r="T49714" s="121"/>
      <c r="V49714" s="121"/>
      <c r="X49714" s="121"/>
      <c r="Z49714" s="121"/>
    </row>
    <row r="49715" spans="16:26" x14ac:dyDescent="0.25">
      <c r="P49715" s="122"/>
      <c r="R49715" s="122"/>
      <c r="T49715" s="122"/>
      <c r="V49715" s="122"/>
      <c r="X49715" s="122"/>
      <c r="Z49715" s="122"/>
    </row>
    <row r="49716" spans="16:26" x14ac:dyDescent="0.25">
      <c r="P49716" s="118"/>
      <c r="R49716" s="118"/>
      <c r="T49716" s="118"/>
      <c r="V49716" s="118"/>
      <c r="X49716" s="118"/>
      <c r="Z49716" s="118"/>
    </row>
    <row r="49717" spans="16:26" x14ac:dyDescent="0.25">
      <c r="P49717" s="119"/>
      <c r="R49717" s="119"/>
      <c r="T49717" s="119"/>
      <c r="V49717" s="119"/>
      <c r="X49717" s="119"/>
      <c r="Z49717" s="119"/>
    </row>
    <row r="49718" spans="16:26" x14ac:dyDescent="0.25">
      <c r="P49718" s="119"/>
      <c r="R49718" s="119"/>
      <c r="T49718" s="119"/>
      <c r="V49718" s="119"/>
      <c r="X49718" s="119"/>
      <c r="Z49718" s="119"/>
    </row>
    <row r="49719" spans="16:26" x14ac:dyDescent="0.25">
      <c r="P49719" s="120"/>
      <c r="R49719" s="120"/>
      <c r="T49719" s="120"/>
      <c r="V49719" s="120"/>
      <c r="X49719" s="120"/>
      <c r="Z49719" s="120"/>
    </row>
    <row r="49720" spans="16:26" x14ac:dyDescent="0.25">
      <c r="P49720" s="119"/>
      <c r="R49720" s="119"/>
      <c r="T49720" s="119"/>
      <c r="V49720" s="119"/>
      <c r="X49720" s="119"/>
      <c r="Z49720" s="119"/>
    </row>
    <row r="49721" spans="16:26" x14ac:dyDescent="0.25">
      <c r="P49721" s="119"/>
      <c r="R49721" s="119"/>
      <c r="T49721" s="119"/>
      <c r="V49721" s="119"/>
      <c r="X49721" s="119"/>
      <c r="Z49721" s="119"/>
    </row>
    <row r="49722" spans="16:26" x14ac:dyDescent="0.25">
      <c r="P49722" s="120"/>
      <c r="R49722" s="120"/>
      <c r="T49722" s="120"/>
      <c r="V49722" s="120"/>
      <c r="X49722" s="120"/>
      <c r="Z49722" s="120"/>
    </row>
    <row r="49723" spans="16:26" x14ac:dyDescent="0.25">
      <c r="P49723" s="119"/>
      <c r="R49723" s="119"/>
      <c r="T49723" s="119"/>
      <c r="V49723" s="119"/>
      <c r="X49723" s="119"/>
      <c r="Z49723" s="119"/>
    </row>
    <row r="49724" spans="16:26" x14ac:dyDescent="0.25">
      <c r="P49724" s="120"/>
      <c r="R49724" s="120"/>
      <c r="T49724" s="120"/>
      <c r="V49724" s="120"/>
      <c r="X49724" s="120"/>
      <c r="Z49724" s="120"/>
    </row>
    <row r="49725" spans="16:26" x14ac:dyDescent="0.25">
      <c r="P49725" s="119"/>
      <c r="R49725" s="119"/>
      <c r="T49725" s="119"/>
      <c r="V49725" s="119"/>
      <c r="X49725" s="119"/>
      <c r="Z49725" s="119"/>
    </row>
    <row r="49726" spans="16:26" x14ac:dyDescent="0.25">
      <c r="P49726" s="119"/>
      <c r="R49726" s="119"/>
      <c r="T49726" s="119"/>
      <c r="V49726" s="119"/>
      <c r="X49726" s="119"/>
      <c r="Z49726" s="119"/>
    </row>
    <row r="49727" spans="16:26" x14ac:dyDescent="0.25">
      <c r="P49727" s="119"/>
      <c r="R49727" s="119"/>
      <c r="T49727" s="119"/>
      <c r="V49727" s="119"/>
      <c r="X49727" s="119"/>
      <c r="Z49727" s="119"/>
    </row>
    <row r="49728" spans="16:26" x14ac:dyDescent="0.25">
      <c r="P49728" s="121"/>
      <c r="R49728" s="121"/>
      <c r="T49728" s="121"/>
      <c r="V49728" s="121"/>
      <c r="X49728" s="121"/>
      <c r="Z49728" s="121"/>
    </row>
    <row r="49729" spans="16:26" x14ac:dyDescent="0.25">
      <c r="P49729" s="121"/>
      <c r="R49729" s="121"/>
      <c r="T49729" s="121"/>
      <c r="V49729" s="121"/>
      <c r="X49729" s="121"/>
      <c r="Z49729" s="121"/>
    </row>
    <row r="49730" spans="16:26" x14ac:dyDescent="0.25">
      <c r="P49730" s="121"/>
      <c r="R49730" s="121"/>
      <c r="T49730" s="121"/>
      <c r="V49730" s="121"/>
      <c r="X49730" s="121"/>
      <c r="Z49730" s="121"/>
    </row>
    <row r="49731" spans="16:26" x14ac:dyDescent="0.25">
      <c r="P49731" s="121"/>
      <c r="R49731" s="121"/>
      <c r="T49731" s="121"/>
      <c r="V49731" s="121"/>
      <c r="X49731" s="121"/>
      <c r="Z49731" s="121"/>
    </row>
    <row r="49732" spans="16:26" x14ac:dyDescent="0.25">
      <c r="P49732" s="122"/>
      <c r="R49732" s="122"/>
      <c r="T49732" s="122"/>
      <c r="V49732" s="122"/>
      <c r="X49732" s="122"/>
      <c r="Z49732" s="122"/>
    </row>
    <row r="49733" spans="16:26" x14ac:dyDescent="0.25">
      <c r="P49733" s="118"/>
      <c r="R49733" s="118"/>
      <c r="T49733" s="118"/>
      <c r="V49733" s="118"/>
      <c r="X49733" s="118"/>
      <c r="Z49733" s="118"/>
    </row>
    <row r="49734" spans="16:26" x14ac:dyDescent="0.25">
      <c r="P49734" s="119"/>
      <c r="R49734" s="119"/>
      <c r="T49734" s="119"/>
      <c r="V49734" s="119"/>
      <c r="X49734" s="119"/>
      <c r="Z49734" s="119"/>
    </row>
    <row r="49735" spans="16:26" x14ac:dyDescent="0.25">
      <c r="P49735" s="119"/>
      <c r="R49735" s="119"/>
      <c r="T49735" s="119"/>
      <c r="V49735" s="119"/>
      <c r="X49735" s="119"/>
      <c r="Z49735" s="119"/>
    </row>
    <row r="49736" spans="16:26" x14ac:dyDescent="0.25">
      <c r="P49736" s="120"/>
      <c r="R49736" s="120"/>
      <c r="T49736" s="120"/>
      <c r="V49736" s="120"/>
      <c r="X49736" s="120"/>
      <c r="Z49736" s="120"/>
    </row>
    <row r="49737" spans="16:26" x14ac:dyDescent="0.25">
      <c r="P49737" s="119"/>
      <c r="R49737" s="119"/>
      <c r="T49737" s="119"/>
      <c r="V49737" s="119"/>
      <c r="X49737" s="119"/>
      <c r="Z49737" s="119"/>
    </row>
    <row r="49738" spans="16:26" x14ac:dyDescent="0.25">
      <c r="P49738" s="119"/>
      <c r="R49738" s="119"/>
      <c r="T49738" s="119"/>
      <c r="V49738" s="119"/>
      <c r="X49738" s="119"/>
      <c r="Z49738" s="119"/>
    </row>
    <row r="49739" spans="16:26" x14ac:dyDescent="0.25">
      <c r="P49739" s="120"/>
      <c r="R49739" s="120"/>
      <c r="T49739" s="120"/>
      <c r="V49739" s="120"/>
      <c r="X49739" s="120"/>
      <c r="Z49739" s="120"/>
    </row>
    <row r="49740" spans="16:26" x14ac:dyDescent="0.25">
      <c r="P49740" s="119"/>
      <c r="R49740" s="119"/>
      <c r="T49740" s="119"/>
      <c r="V49740" s="119"/>
      <c r="X49740" s="119"/>
      <c r="Z49740" s="119"/>
    </row>
    <row r="49741" spans="16:26" x14ac:dyDescent="0.25">
      <c r="P49741" s="120"/>
      <c r="R49741" s="120"/>
      <c r="T49741" s="120"/>
      <c r="V49741" s="120"/>
      <c r="X49741" s="120"/>
      <c r="Z49741" s="120"/>
    </row>
    <row r="49742" spans="16:26" x14ac:dyDescent="0.25">
      <c r="P49742" s="119"/>
      <c r="R49742" s="119"/>
      <c r="T49742" s="119"/>
      <c r="V49742" s="119"/>
      <c r="X49742" s="119"/>
      <c r="Z49742" s="119"/>
    </row>
    <row r="49743" spans="16:26" x14ac:dyDescent="0.25">
      <c r="P49743" s="119"/>
      <c r="R49743" s="119"/>
      <c r="T49743" s="119"/>
      <c r="V49743" s="119"/>
      <c r="X49743" s="119"/>
      <c r="Z49743" s="119"/>
    </row>
    <row r="49744" spans="16:26" x14ac:dyDescent="0.25">
      <c r="P49744" s="119"/>
      <c r="R49744" s="119"/>
      <c r="T49744" s="119"/>
      <c r="V49744" s="119"/>
      <c r="X49744" s="119"/>
      <c r="Z49744" s="119"/>
    </row>
    <row r="49745" spans="16:26" x14ac:dyDescent="0.25">
      <c r="P49745" s="121"/>
      <c r="R49745" s="121"/>
      <c r="T49745" s="121"/>
      <c r="V49745" s="121"/>
      <c r="X49745" s="121"/>
      <c r="Z49745" s="121"/>
    </row>
    <row r="49746" spans="16:26" x14ac:dyDescent="0.25">
      <c r="P49746" s="121"/>
      <c r="R49746" s="121"/>
      <c r="T49746" s="121"/>
      <c r="V49746" s="121"/>
      <c r="X49746" s="121"/>
      <c r="Z49746" s="121"/>
    </row>
    <row r="49747" spans="16:26" x14ac:dyDescent="0.25">
      <c r="P49747" s="121"/>
      <c r="R49747" s="121"/>
      <c r="T49747" s="121"/>
      <c r="V49747" s="121"/>
      <c r="X49747" s="121"/>
      <c r="Z49747" s="121"/>
    </row>
    <row r="49748" spans="16:26" x14ac:dyDescent="0.25">
      <c r="P49748" s="121"/>
      <c r="R49748" s="121"/>
      <c r="T49748" s="121"/>
      <c r="V49748" s="121"/>
      <c r="X49748" s="121"/>
      <c r="Z49748" s="121"/>
    </row>
    <row r="49749" spans="16:26" x14ac:dyDescent="0.25">
      <c r="P49749" s="122"/>
      <c r="R49749" s="122"/>
      <c r="T49749" s="122"/>
      <c r="V49749" s="122"/>
      <c r="X49749" s="122"/>
      <c r="Z49749" s="122"/>
    </row>
    <row r="49750" spans="16:26" x14ac:dyDescent="0.25">
      <c r="P49750" s="118"/>
      <c r="R49750" s="118"/>
      <c r="T49750" s="118"/>
      <c r="V49750" s="118"/>
      <c r="X49750" s="118"/>
      <c r="Z49750" s="118"/>
    </row>
    <row r="49751" spans="16:26" x14ac:dyDescent="0.25">
      <c r="P49751" s="119"/>
      <c r="R49751" s="119"/>
      <c r="T49751" s="119"/>
      <c r="V49751" s="119"/>
      <c r="X49751" s="119"/>
      <c r="Z49751" s="119"/>
    </row>
    <row r="49752" spans="16:26" x14ac:dyDescent="0.25">
      <c r="P49752" s="119"/>
      <c r="R49752" s="119"/>
      <c r="T49752" s="119"/>
      <c r="V49752" s="119"/>
      <c r="X49752" s="119"/>
      <c r="Z49752" s="119"/>
    </row>
    <row r="49753" spans="16:26" x14ac:dyDescent="0.25">
      <c r="P49753" s="120"/>
      <c r="R49753" s="120"/>
      <c r="T49753" s="120"/>
      <c r="V49753" s="120"/>
      <c r="X49753" s="120"/>
      <c r="Z49753" s="120"/>
    </row>
    <row r="49754" spans="16:26" x14ac:dyDescent="0.25">
      <c r="P49754" s="119"/>
      <c r="R49754" s="119"/>
      <c r="T49754" s="119"/>
      <c r="V49754" s="119"/>
      <c r="X49754" s="119"/>
      <c r="Z49754" s="119"/>
    </row>
    <row r="49755" spans="16:26" x14ac:dyDescent="0.25">
      <c r="P49755" s="119"/>
      <c r="R49755" s="119"/>
      <c r="T49755" s="119"/>
      <c r="V49755" s="119"/>
      <c r="X49755" s="119"/>
      <c r="Z49755" s="119"/>
    </row>
    <row r="49756" spans="16:26" x14ac:dyDescent="0.25">
      <c r="P49756" s="120"/>
      <c r="R49756" s="120"/>
      <c r="T49756" s="120"/>
      <c r="V49756" s="120"/>
      <c r="X49756" s="120"/>
      <c r="Z49756" s="120"/>
    </row>
    <row r="49757" spans="16:26" x14ac:dyDescent="0.25">
      <c r="P49757" s="119"/>
      <c r="R49757" s="119"/>
      <c r="T49757" s="119"/>
      <c r="V49757" s="119"/>
      <c r="X49757" s="119"/>
      <c r="Z49757" s="119"/>
    </row>
    <row r="49758" spans="16:26" x14ac:dyDescent="0.25">
      <c r="P49758" s="120"/>
      <c r="R49758" s="120"/>
      <c r="T49758" s="120"/>
      <c r="V49758" s="120"/>
      <c r="X49758" s="120"/>
      <c r="Z49758" s="120"/>
    </row>
    <row r="49759" spans="16:26" x14ac:dyDescent="0.25">
      <c r="P49759" s="119"/>
      <c r="R49759" s="119"/>
      <c r="T49759" s="119"/>
      <c r="V49759" s="119"/>
      <c r="X49759" s="119"/>
      <c r="Z49759" s="119"/>
    </row>
    <row r="49760" spans="16:26" x14ac:dyDescent="0.25">
      <c r="P49760" s="119"/>
      <c r="R49760" s="119"/>
      <c r="T49760" s="119"/>
      <c r="V49760" s="119"/>
      <c r="X49760" s="119"/>
      <c r="Z49760" s="119"/>
    </row>
    <row r="49761" spans="16:26" x14ac:dyDescent="0.25">
      <c r="P49761" s="119"/>
      <c r="R49761" s="119"/>
      <c r="T49761" s="119"/>
      <c r="V49761" s="119"/>
      <c r="X49761" s="119"/>
      <c r="Z49761" s="119"/>
    </row>
    <row r="49762" spans="16:26" x14ac:dyDescent="0.25">
      <c r="P49762" s="121"/>
      <c r="R49762" s="121"/>
      <c r="T49762" s="121"/>
      <c r="V49762" s="121"/>
      <c r="X49762" s="121"/>
      <c r="Z49762" s="121"/>
    </row>
    <row r="49763" spans="16:26" x14ac:dyDescent="0.25">
      <c r="P49763" s="121"/>
      <c r="R49763" s="121"/>
      <c r="T49763" s="121"/>
      <c r="V49763" s="121"/>
      <c r="X49763" s="121"/>
      <c r="Z49763" s="121"/>
    </row>
    <row r="49764" spans="16:26" x14ac:dyDescent="0.25">
      <c r="P49764" s="121"/>
      <c r="R49764" s="121"/>
      <c r="T49764" s="121"/>
      <c r="V49764" s="121"/>
      <c r="X49764" s="121"/>
      <c r="Z49764" s="121"/>
    </row>
    <row r="49765" spans="16:26" x14ac:dyDescent="0.25">
      <c r="P49765" s="121"/>
      <c r="R49765" s="121"/>
      <c r="T49765" s="121"/>
      <c r="V49765" s="121"/>
      <c r="X49765" s="121"/>
      <c r="Z49765" s="121"/>
    </row>
    <row r="49766" spans="16:26" x14ac:dyDescent="0.25">
      <c r="P49766" s="122"/>
      <c r="R49766" s="122"/>
      <c r="T49766" s="122"/>
      <c r="V49766" s="122"/>
      <c r="X49766" s="122"/>
      <c r="Z49766" s="122"/>
    </row>
    <row r="49767" spans="16:26" x14ac:dyDescent="0.25">
      <c r="P49767" s="118"/>
      <c r="R49767" s="118"/>
      <c r="T49767" s="118"/>
      <c r="V49767" s="118"/>
      <c r="X49767" s="118"/>
      <c r="Z49767" s="118"/>
    </row>
    <row r="49768" spans="16:26" x14ac:dyDescent="0.25">
      <c r="P49768" s="119"/>
      <c r="R49768" s="119"/>
      <c r="T49768" s="119"/>
      <c r="V49768" s="119"/>
      <c r="X49768" s="119"/>
      <c r="Z49768" s="119"/>
    </row>
    <row r="49769" spans="16:26" x14ac:dyDescent="0.25">
      <c r="P49769" s="119"/>
      <c r="R49769" s="119"/>
      <c r="T49769" s="119"/>
      <c r="V49769" s="119"/>
      <c r="X49769" s="119"/>
      <c r="Z49769" s="119"/>
    </row>
    <row r="49770" spans="16:26" x14ac:dyDescent="0.25">
      <c r="P49770" s="120"/>
      <c r="R49770" s="120"/>
      <c r="T49770" s="120"/>
      <c r="V49770" s="120"/>
      <c r="X49770" s="120"/>
      <c r="Z49770" s="120"/>
    </row>
    <row r="49771" spans="16:26" x14ac:dyDescent="0.25">
      <c r="P49771" s="119"/>
      <c r="R49771" s="119"/>
      <c r="T49771" s="119"/>
      <c r="V49771" s="119"/>
      <c r="X49771" s="119"/>
      <c r="Z49771" s="119"/>
    </row>
    <row r="49772" spans="16:26" x14ac:dyDescent="0.25">
      <c r="P49772" s="119"/>
      <c r="R49772" s="119"/>
      <c r="T49772" s="119"/>
      <c r="V49772" s="119"/>
      <c r="X49772" s="119"/>
      <c r="Z49772" s="119"/>
    </row>
    <row r="49773" spans="16:26" x14ac:dyDescent="0.25">
      <c r="P49773" s="120"/>
      <c r="R49773" s="120"/>
      <c r="T49773" s="120"/>
      <c r="V49773" s="120"/>
      <c r="X49773" s="120"/>
      <c r="Z49773" s="120"/>
    </row>
    <row r="49774" spans="16:26" x14ac:dyDescent="0.25">
      <c r="P49774" s="119"/>
      <c r="R49774" s="119"/>
      <c r="T49774" s="119"/>
      <c r="V49774" s="119"/>
      <c r="X49774" s="119"/>
      <c r="Z49774" s="119"/>
    </row>
    <row r="49775" spans="16:26" x14ac:dyDescent="0.25">
      <c r="P49775" s="120"/>
      <c r="R49775" s="120"/>
      <c r="T49775" s="120"/>
      <c r="V49775" s="120"/>
      <c r="X49775" s="120"/>
      <c r="Z49775" s="120"/>
    </row>
    <row r="49776" spans="16:26" x14ac:dyDescent="0.25">
      <c r="P49776" s="119"/>
      <c r="R49776" s="119"/>
      <c r="T49776" s="119"/>
      <c r="V49776" s="119"/>
      <c r="X49776" s="119"/>
      <c r="Z49776" s="119"/>
    </row>
    <row r="49777" spans="16:26" x14ac:dyDescent="0.25">
      <c r="P49777" s="119"/>
      <c r="R49777" s="119"/>
      <c r="T49777" s="119"/>
      <c r="V49777" s="119"/>
      <c r="X49777" s="119"/>
      <c r="Z49777" s="119"/>
    </row>
    <row r="49778" spans="16:26" x14ac:dyDescent="0.25">
      <c r="P49778" s="119"/>
      <c r="R49778" s="119"/>
      <c r="T49778" s="119"/>
      <c r="V49778" s="119"/>
      <c r="X49778" s="119"/>
      <c r="Z49778" s="119"/>
    </row>
    <row r="49779" spans="16:26" x14ac:dyDescent="0.25">
      <c r="P49779" s="121"/>
      <c r="R49779" s="121"/>
      <c r="T49779" s="121"/>
      <c r="V49779" s="121"/>
      <c r="X49779" s="121"/>
      <c r="Z49779" s="121"/>
    </row>
    <row r="49780" spans="16:26" x14ac:dyDescent="0.25">
      <c r="P49780" s="121"/>
      <c r="R49780" s="121"/>
      <c r="T49780" s="121"/>
      <c r="V49780" s="121"/>
      <c r="X49780" s="121"/>
      <c r="Z49780" s="121"/>
    </row>
    <row r="49781" spans="16:26" x14ac:dyDescent="0.25">
      <c r="P49781" s="121"/>
      <c r="R49781" s="121"/>
      <c r="T49781" s="121"/>
      <c r="V49781" s="121"/>
      <c r="X49781" s="121"/>
      <c r="Z49781" s="121"/>
    </row>
    <row r="49782" spans="16:26" x14ac:dyDescent="0.25">
      <c r="P49782" s="121"/>
      <c r="R49782" s="121"/>
      <c r="T49782" s="121"/>
      <c r="V49782" s="121"/>
      <c r="X49782" s="121"/>
      <c r="Z49782" s="121"/>
    </row>
    <row r="49783" spans="16:26" x14ac:dyDescent="0.25">
      <c r="P49783" s="122"/>
      <c r="R49783" s="122"/>
      <c r="T49783" s="122"/>
      <c r="V49783" s="122"/>
      <c r="X49783" s="122"/>
      <c r="Z49783" s="122"/>
    </row>
    <row r="49784" spans="16:26" x14ac:dyDescent="0.25">
      <c r="P49784" s="118"/>
      <c r="R49784" s="118"/>
      <c r="T49784" s="118"/>
      <c r="V49784" s="118"/>
      <c r="X49784" s="118"/>
      <c r="Z49784" s="118"/>
    </row>
    <row r="49785" spans="16:26" x14ac:dyDescent="0.25">
      <c r="P49785" s="119"/>
      <c r="R49785" s="119"/>
      <c r="T49785" s="119"/>
      <c r="V49785" s="119"/>
      <c r="X49785" s="119"/>
      <c r="Z49785" s="119"/>
    </row>
    <row r="49786" spans="16:26" x14ac:dyDescent="0.25">
      <c r="P49786" s="119"/>
      <c r="R49786" s="119"/>
      <c r="T49786" s="119"/>
      <c r="V49786" s="119"/>
      <c r="X49786" s="119"/>
      <c r="Z49786" s="119"/>
    </row>
    <row r="49787" spans="16:26" x14ac:dyDescent="0.25">
      <c r="P49787" s="120"/>
      <c r="R49787" s="120"/>
      <c r="T49787" s="120"/>
      <c r="V49787" s="120"/>
      <c r="X49787" s="120"/>
      <c r="Z49787" s="120"/>
    </row>
    <row r="49788" spans="16:26" x14ac:dyDescent="0.25">
      <c r="P49788" s="119"/>
      <c r="R49788" s="119"/>
      <c r="T49788" s="119"/>
      <c r="V49788" s="119"/>
      <c r="X49788" s="119"/>
      <c r="Z49788" s="119"/>
    </row>
    <row r="49789" spans="16:26" x14ac:dyDescent="0.25">
      <c r="P49789" s="119"/>
      <c r="R49789" s="119"/>
      <c r="T49789" s="119"/>
      <c r="V49789" s="119"/>
      <c r="X49789" s="119"/>
      <c r="Z49789" s="119"/>
    </row>
    <row r="49790" spans="16:26" x14ac:dyDescent="0.25">
      <c r="P49790" s="120"/>
      <c r="R49790" s="120"/>
      <c r="T49790" s="120"/>
      <c r="V49790" s="120"/>
      <c r="X49790" s="120"/>
      <c r="Z49790" s="120"/>
    </row>
    <row r="49791" spans="16:26" x14ac:dyDescent="0.25">
      <c r="P49791" s="119"/>
      <c r="R49791" s="119"/>
      <c r="T49791" s="119"/>
      <c r="V49791" s="119"/>
      <c r="X49791" s="119"/>
      <c r="Z49791" s="119"/>
    </row>
    <row r="49792" spans="16:26" x14ac:dyDescent="0.25">
      <c r="P49792" s="120"/>
      <c r="R49792" s="120"/>
      <c r="T49792" s="120"/>
      <c r="V49792" s="120"/>
      <c r="X49792" s="120"/>
      <c r="Z49792" s="120"/>
    </row>
    <row r="49793" spans="16:26" x14ac:dyDescent="0.25">
      <c r="P49793" s="119"/>
      <c r="R49793" s="119"/>
      <c r="T49793" s="119"/>
      <c r="V49793" s="119"/>
      <c r="X49793" s="119"/>
      <c r="Z49793" s="119"/>
    </row>
    <row r="49794" spans="16:26" x14ac:dyDescent="0.25">
      <c r="P49794" s="119"/>
      <c r="R49794" s="119"/>
      <c r="T49794" s="119"/>
      <c r="V49794" s="119"/>
      <c r="X49794" s="119"/>
      <c r="Z49794" s="119"/>
    </row>
    <row r="49795" spans="16:26" x14ac:dyDescent="0.25">
      <c r="P49795" s="119"/>
      <c r="R49795" s="119"/>
      <c r="T49795" s="119"/>
      <c r="V49795" s="119"/>
      <c r="X49795" s="119"/>
      <c r="Z49795" s="119"/>
    </row>
    <row r="49796" spans="16:26" x14ac:dyDescent="0.25">
      <c r="P49796" s="121"/>
      <c r="R49796" s="121"/>
      <c r="T49796" s="121"/>
      <c r="V49796" s="121"/>
      <c r="X49796" s="121"/>
      <c r="Z49796" s="121"/>
    </row>
    <row r="49797" spans="16:26" x14ac:dyDescent="0.25">
      <c r="P49797" s="121"/>
      <c r="R49797" s="121"/>
      <c r="T49797" s="121"/>
      <c r="V49797" s="121"/>
      <c r="X49797" s="121"/>
      <c r="Z49797" s="121"/>
    </row>
    <row r="49798" spans="16:26" x14ac:dyDescent="0.25">
      <c r="P49798" s="121"/>
      <c r="R49798" s="121"/>
      <c r="T49798" s="121"/>
      <c r="V49798" s="121"/>
      <c r="X49798" s="121"/>
      <c r="Z49798" s="121"/>
    </row>
    <row r="49799" spans="16:26" x14ac:dyDescent="0.25">
      <c r="P49799" s="121"/>
      <c r="R49799" s="121"/>
      <c r="T49799" s="121"/>
      <c r="V49799" s="121"/>
      <c r="X49799" s="121"/>
      <c r="Z49799" s="121"/>
    </row>
    <row r="49800" spans="16:26" x14ac:dyDescent="0.25">
      <c r="P49800" s="122"/>
      <c r="R49800" s="122"/>
      <c r="T49800" s="122"/>
      <c r="V49800" s="122"/>
      <c r="X49800" s="122"/>
      <c r="Z49800" s="122"/>
    </row>
    <row r="49801" spans="16:26" x14ac:dyDescent="0.25">
      <c r="P49801" s="118"/>
      <c r="R49801" s="118"/>
      <c r="T49801" s="118"/>
      <c r="V49801" s="118"/>
      <c r="X49801" s="118"/>
      <c r="Z49801" s="118"/>
    </row>
    <row r="49802" spans="16:26" x14ac:dyDescent="0.25">
      <c r="P49802" s="119"/>
      <c r="R49802" s="119"/>
      <c r="T49802" s="119"/>
      <c r="V49802" s="119"/>
      <c r="X49802" s="119"/>
      <c r="Z49802" s="119"/>
    </row>
    <row r="49803" spans="16:26" x14ac:dyDescent="0.25">
      <c r="P49803" s="119"/>
      <c r="R49803" s="119"/>
      <c r="T49803" s="119"/>
      <c r="V49803" s="119"/>
      <c r="X49803" s="119"/>
      <c r="Z49803" s="119"/>
    </row>
    <row r="49804" spans="16:26" x14ac:dyDescent="0.25">
      <c r="P49804" s="120"/>
      <c r="R49804" s="120"/>
      <c r="T49804" s="120"/>
      <c r="V49804" s="120"/>
      <c r="X49804" s="120"/>
      <c r="Z49804" s="120"/>
    </row>
    <row r="49805" spans="16:26" x14ac:dyDescent="0.25">
      <c r="P49805" s="119"/>
      <c r="R49805" s="119"/>
      <c r="T49805" s="119"/>
      <c r="V49805" s="119"/>
      <c r="X49805" s="119"/>
      <c r="Z49805" s="119"/>
    </row>
    <row r="49806" spans="16:26" x14ac:dyDescent="0.25">
      <c r="P49806" s="119"/>
      <c r="R49806" s="119"/>
      <c r="T49806" s="119"/>
      <c r="V49806" s="119"/>
      <c r="X49806" s="119"/>
      <c r="Z49806" s="119"/>
    </row>
    <row r="49807" spans="16:26" x14ac:dyDescent="0.25">
      <c r="P49807" s="120"/>
      <c r="R49807" s="120"/>
      <c r="T49807" s="120"/>
      <c r="V49807" s="120"/>
      <c r="X49807" s="120"/>
      <c r="Z49807" s="120"/>
    </row>
    <row r="49808" spans="16:26" x14ac:dyDescent="0.25">
      <c r="P49808" s="119"/>
      <c r="R49808" s="119"/>
      <c r="T49808" s="119"/>
      <c r="V49808" s="119"/>
      <c r="X49808" s="119"/>
      <c r="Z49808" s="119"/>
    </row>
    <row r="49809" spans="16:26" x14ac:dyDescent="0.25">
      <c r="P49809" s="120"/>
      <c r="R49809" s="120"/>
      <c r="T49809" s="120"/>
      <c r="V49809" s="120"/>
      <c r="X49809" s="120"/>
      <c r="Z49809" s="120"/>
    </row>
    <row r="49810" spans="16:26" x14ac:dyDescent="0.25">
      <c r="P49810" s="119"/>
      <c r="R49810" s="119"/>
      <c r="T49810" s="119"/>
      <c r="V49810" s="119"/>
      <c r="X49810" s="119"/>
      <c r="Z49810" s="119"/>
    </row>
    <row r="49811" spans="16:26" x14ac:dyDescent="0.25">
      <c r="P49811" s="119"/>
      <c r="R49811" s="119"/>
      <c r="T49811" s="119"/>
      <c r="V49811" s="119"/>
      <c r="X49811" s="119"/>
      <c r="Z49811" s="119"/>
    </row>
    <row r="49812" spans="16:26" x14ac:dyDescent="0.25">
      <c r="P49812" s="119"/>
      <c r="R49812" s="119"/>
      <c r="T49812" s="119"/>
      <c r="V49812" s="119"/>
      <c r="X49812" s="119"/>
      <c r="Z49812" s="119"/>
    </row>
    <row r="49813" spans="16:26" x14ac:dyDescent="0.25">
      <c r="P49813" s="121"/>
      <c r="R49813" s="121"/>
      <c r="T49813" s="121"/>
      <c r="V49813" s="121"/>
      <c r="X49813" s="121"/>
      <c r="Z49813" s="121"/>
    </row>
    <row r="49814" spans="16:26" x14ac:dyDescent="0.25">
      <c r="P49814" s="121"/>
      <c r="R49814" s="121"/>
      <c r="T49814" s="121"/>
      <c r="V49814" s="121"/>
      <c r="X49814" s="121"/>
      <c r="Z49814" s="121"/>
    </row>
    <row r="49815" spans="16:26" x14ac:dyDescent="0.25">
      <c r="P49815" s="121"/>
      <c r="R49815" s="121"/>
      <c r="T49815" s="121"/>
      <c r="V49815" s="121"/>
      <c r="X49815" s="121"/>
      <c r="Z49815" s="121"/>
    </row>
    <row r="49816" spans="16:26" x14ac:dyDescent="0.25">
      <c r="P49816" s="121"/>
      <c r="R49816" s="121"/>
      <c r="T49816" s="121"/>
      <c r="V49816" s="121"/>
      <c r="X49816" s="121"/>
      <c r="Z49816" s="121"/>
    </row>
    <row r="49817" spans="16:26" x14ac:dyDescent="0.25">
      <c r="P49817" s="122"/>
      <c r="R49817" s="122"/>
      <c r="T49817" s="122"/>
      <c r="V49817" s="122"/>
      <c r="X49817" s="122"/>
      <c r="Z49817" s="122"/>
    </row>
    <row r="49818" spans="16:26" x14ac:dyDescent="0.25">
      <c r="P49818" s="118"/>
      <c r="R49818" s="118"/>
      <c r="T49818" s="118"/>
      <c r="V49818" s="118"/>
      <c r="X49818" s="118"/>
      <c r="Z49818" s="118"/>
    </row>
    <row r="49819" spans="16:26" x14ac:dyDescent="0.25">
      <c r="P49819" s="119"/>
      <c r="R49819" s="119"/>
      <c r="T49819" s="119"/>
      <c r="V49819" s="119"/>
      <c r="X49819" s="119"/>
      <c r="Z49819" s="119"/>
    </row>
    <row r="49820" spans="16:26" x14ac:dyDescent="0.25">
      <c r="P49820" s="119"/>
      <c r="R49820" s="119"/>
      <c r="T49820" s="119"/>
      <c r="V49820" s="119"/>
      <c r="X49820" s="119"/>
      <c r="Z49820" s="119"/>
    </row>
    <row r="49821" spans="16:26" x14ac:dyDescent="0.25">
      <c r="P49821" s="120"/>
      <c r="R49821" s="120"/>
      <c r="T49821" s="120"/>
      <c r="V49821" s="120"/>
      <c r="X49821" s="120"/>
      <c r="Z49821" s="120"/>
    </row>
    <row r="49822" spans="16:26" x14ac:dyDescent="0.25">
      <c r="P49822" s="119"/>
      <c r="R49822" s="119"/>
      <c r="T49822" s="119"/>
      <c r="V49822" s="119"/>
      <c r="X49822" s="119"/>
      <c r="Z49822" s="119"/>
    </row>
    <row r="49823" spans="16:26" x14ac:dyDescent="0.25">
      <c r="P49823" s="119"/>
      <c r="R49823" s="119"/>
      <c r="T49823" s="119"/>
      <c r="V49823" s="119"/>
      <c r="X49823" s="119"/>
      <c r="Z49823" s="119"/>
    </row>
    <row r="49824" spans="16:26" x14ac:dyDescent="0.25">
      <c r="P49824" s="120"/>
      <c r="R49824" s="120"/>
      <c r="T49824" s="120"/>
      <c r="V49824" s="120"/>
      <c r="X49824" s="120"/>
      <c r="Z49824" s="120"/>
    </row>
    <row r="49825" spans="16:26" x14ac:dyDescent="0.25">
      <c r="P49825" s="119"/>
      <c r="R49825" s="119"/>
      <c r="T49825" s="119"/>
      <c r="V49825" s="119"/>
      <c r="X49825" s="119"/>
      <c r="Z49825" s="119"/>
    </row>
    <row r="49826" spans="16:26" x14ac:dyDescent="0.25">
      <c r="P49826" s="120"/>
      <c r="R49826" s="120"/>
      <c r="T49826" s="120"/>
      <c r="V49826" s="120"/>
      <c r="X49826" s="120"/>
      <c r="Z49826" s="120"/>
    </row>
    <row r="49827" spans="16:26" x14ac:dyDescent="0.25">
      <c r="P49827" s="119"/>
      <c r="R49827" s="119"/>
      <c r="T49827" s="119"/>
      <c r="V49827" s="119"/>
      <c r="X49827" s="119"/>
      <c r="Z49827" s="119"/>
    </row>
    <row r="49828" spans="16:26" x14ac:dyDescent="0.25">
      <c r="P49828" s="119"/>
      <c r="R49828" s="119"/>
      <c r="T49828" s="119"/>
      <c r="V49828" s="119"/>
      <c r="X49828" s="119"/>
      <c r="Z49828" s="119"/>
    </row>
    <row r="49829" spans="16:26" x14ac:dyDescent="0.25">
      <c r="P49829" s="119"/>
      <c r="R49829" s="119"/>
      <c r="T49829" s="119"/>
      <c r="V49829" s="119"/>
      <c r="X49829" s="119"/>
      <c r="Z49829" s="119"/>
    </row>
    <row r="49830" spans="16:26" x14ac:dyDescent="0.25">
      <c r="P49830" s="121"/>
      <c r="R49830" s="121"/>
      <c r="T49830" s="121"/>
      <c r="V49830" s="121"/>
      <c r="X49830" s="121"/>
      <c r="Z49830" s="121"/>
    </row>
    <row r="49831" spans="16:26" x14ac:dyDescent="0.25">
      <c r="P49831" s="121"/>
      <c r="R49831" s="121"/>
      <c r="T49831" s="121"/>
      <c r="V49831" s="121"/>
      <c r="X49831" s="121"/>
      <c r="Z49831" s="121"/>
    </row>
    <row r="49832" spans="16:26" x14ac:dyDescent="0.25">
      <c r="P49832" s="121"/>
      <c r="R49832" s="121"/>
      <c r="T49832" s="121"/>
      <c r="V49832" s="121"/>
      <c r="X49832" s="121"/>
      <c r="Z49832" s="121"/>
    </row>
    <row r="49833" spans="16:26" x14ac:dyDescent="0.25">
      <c r="P49833" s="121"/>
      <c r="R49833" s="121"/>
      <c r="T49833" s="121"/>
      <c r="V49833" s="121"/>
      <c r="X49833" s="121"/>
      <c r="Z49833" s="121"/>
    </row>
    <row r="49834" spans="16:26" x14ac:dyDescent="0.25">
      <c r="P49834" s="122"/>
      <c r="R49834" s="122"/>
      <c r="T49834" s="122"/>
      <c r="V49834" s="122"/>
      <c r="X49834" s="122"/>
      <c r="Z49834" s="122"/>
    </row>
    <row r="49835" spans="16:26" x14ac:dyDescent="0.25">
      <c r="P49835" s="118"/>
      <c r="R49835" s="118"/>
      <c r="T49835" s="118"/>
      <c r="V49835" s="118"/>
      <c r="X49835" s="118"/>
      <c r="Z49835" s="118"/>
    </row>
    <row r="49836" spans="16:26" x14ac:dyDescent="0.25">
      <c r="P49836" s="119"/>
      <c r="R49836" s="119"/>
      <c r="T49836" s="119"/>
      <c r="V49836" s="119"/>
      <c r="X49836" s="119"/>
      <c r="Z49836" s="119"/>
    </row>
    <row r="49837" spans="16:26" x14ac:dyDescent="0.25">
      <c r="P49837" s="119"/>
      <c r="R49837" s="119"/>
      <c r="T49837" s="119"/>
      <c r="V49837" s="119"/>
      <c r="X49837" s="119"/>
      <c r="Z49837" s="119"/>
    </row>
    <row r="49838" spans="16:26" x14ac:dyDescent="0.25">
      <c r="P49838" s="120"/>
      <c r="R49838" s="120"/>
      <c r="T49838" s="120"/>
      <c r="V49838" s="120"/>
      <c r="X49838" s="120"/>
      <c r="Z49838" s="120"/>
    </row>
    <row r="49839" spans="16:26" x14ac:dyDescent="0.25">
      <c r="P49839" s="119"/>
      <c r="R49839" s="119"/>
      <c r="T49839" s="119"/>
      <c r="V49839" s="119"/>
      <c r="X49839" s="119"/>
      <c r="Z49839" s="119"/>
    </row>
    <row r="49840" spans="16:26" x14ac:dyDescent="0.25">
      <c r="P49840" s="119"/>
      <c r="R49840" s="119"/>
      <c r="T49840" s="119"/>
      <c r="V49840" s="119"/>
      <c r="X49840" s="119"/>
      <c r="Z49840" s="119"/>
    </row>
    <row r="49841" spans="16:26" x14ac:dyDescent="0.25">
      <c r="P49841" s="120"/>
      <c r="R49841" s="120"/>
      <c r="T49841" s="120"/>
      <c r="V49841" s="120"/>
      <c r="X49841" s="120"/>
      <c r="Z49841" s="120"/>
    </row>
    <row r="49842" spans="16:26" x14ac:dyDescent="0.25">
      <c r="P49842" s="119"/>
      <c r="R49842" s="119"/>
      <c r="T49842" s="119"/>
      <c r="V49842" s="119"/>
      <c r="X49842" s="119"/>
      <c r="Z49842" s="119"/>
    </row>
    <row r="49843" spans="16:26" x14ac:dyDescent="0.25">
      <c r="P49843" s="120"/>
      <c r="R49843" s="120"/>
      <c r="T49843" s="120"/>
      <c r="V49843" s="120"/>
      <c r="X49843" s="120"/>
      <c r="Z49843" s="120"/>
    </row>
    <row r="49844" spans="16:26" x14ac:dyDescent="0.25">
      <c r="P49844" s="119"/>
      <c r="R49844" s="119"/>
      <c r="T49844" s="119"/>
      <c r="V49844" s="119"/>
      <c r="X49844" s="119"/>
      <c r="Z49844" s="119"/>
    </row>
    <row r="49845" spans="16:26" x14ac:dyDescent="0.25">
      <c r="P49845" s="119"/>
      <c r="R49845" s="119"/>
      <c r="T49845" s="119"/>
      <c r="V49845" s="119"/>
      <c r="X49845" s="119"/>
      <c r="Z49845" s="119"/>
    </row>
    <row r="49846" spans="16:26" x14ac:dyDescent="0.25">
      <c r="P49846" s="119"/>
      <c r="R49846" s="119"/>
      <c r="T49846" s="119"/>
      <c r="V49846" s="119"/>
      <c r="X49846" s="119"/>
      <c r="Z49846" s="119"/>
    </row>
    <row r="49847" spans="16:26" x14ac:dyDescent="0.25">
      <c r="P49847" s="121"/>
      <c r="R49847" s="121"/>
      <c r="T49847" s="121"/>
      <c r="V49847" s="121"/>
      <c r="X49847" s="121"/>
      <c r="Z49847" s="121"/>
    </row>
    <row r="49848" spans="16:26" x14ac:dyDescent="0.25">
      <c r="P49848" s="121"/>
      <c r="R49848" s="121"/>
      <c r="T49848" s="121"/>
      <c r="V49848" s="121"/>
      <c r="X49848" s="121"/>
      <c r="Z49848" s="121"/>
    </row>
    <row r="49849" spans="16:26" x14ac:dyDescent="0.25">
      <c r="P49849" s="121"/>
      <c r="R49849" s="121"/>
      <c r="T49849" s="121"/>
      <c r="V49849" s="121"/>
      <c r="X49849" s="121"/>
      <c r="Z49849" s="121"/>
    </row>
    <row r="49850" spans="16:26" x14ac:dyDescent="0.25">
      <c r="P49850" s="121"/>
      <c r="R49850" s="121"/>
      <c r="T49850" s="121"/>
      <c r="V49850" s="121"/>
      <c r="X49850" s="121"/>
      <c r="Z49850" s="121"/>
    </row>
    <row r="49851" spans="16:26" x14ac:dyDescent="0.25">
      <c r="P49851" s="122"/>
      <c r="R49851" s="122"/>
      <c r="T49851" s="122"/>
      <c r="V49851" s="122"/>
      <c r="X49851" s="122"/>
      <c r="Z49851" s="122"/>
    </row>
    <row r="49852" spans="16:26" x14ac:dyDescent="0.25">
      <c r="P49852" s="118"/>
      <c r="R49852" s="118"/>
      <c r="T49852" s="118"/>
      <c r="V49852" s="118"/>
      <c r="X49852" s="118"/>
      <c r="Z49852" s="118"/>
    </row>
    <row r="49853" spans="16:26" x14ac:dyDescent="0.25">
      <c r="P49853" s="119"/>
      <c r="R49853" s="119"/>
      <c r="T49853" s="119"/>
      <c r="V49853" s="119"/>
      <c r="X49853" s="119"/>
      <c r="Z49853" s="119"/>
    </row>
    <row r="49854" spans="16:26" x14ac:dyDescent="0.25">
      <c r="P49854" s="119"/>
      <c r="R49854" s="119"/>
      <c r="T49854" s="119"/>
      <c r="V49854" s="119"/>
      <c r="X49854" s="119"/>
      <c r="Z49854" s="119"/>
    </row>
    <row r="49855" spans="16:26" x14ac:dyDescent="0.25">
      <c r="P49855" s="120"/>
      <c r="R49855" s="120"/>
      <c r="T49855" s="120"/>
      <c r="V49855" s="120"/>
      <c r="X49855" s="120"/>
      <c r="Z49855" s="120"/>
    </row>
    <row r="49856" spans="16:26" x14ac:dyDescent="0.25">
      <c r="P49856" s="119"/>
      <c r="R49856" s="119"/>
      <c r="T49856" s="119"/>
      <c r="V49856" s="119"/>
      <c r="X49856" s="119"/>
      <c r="Z49856" s="119"/>
    </row>
    <row r="49857" spans="16:26" x14ac:dyDescent="0.25">
      <c r="P49857" s="119"/>
      <c r="R49857" s="119"/>
      <c r="T49857" s="119"/>
      <c r="V49857" s="119"/>
      <c r="X49857" s="119"/>
      <c r="Z49857" s="119"/>
    </row>
    <row r="49858" spans="16:26" x14ac:dyDescent="0.25">
      <c r="P49858" s="120"/>
      <c r="R49858" s="120"/>
      <c r="T49858" s="120"/>
      <c r="V49858" s="120"/>
      <c r="X49858" s="120"/>
      <c r="Z49858" s="120"/>
    </row>
    <row r="49859" spans="16:26" x14ac:dyDescent="0.25">
      <c r="P49859" s="119"/>
      <c r="R49859" s="119"/>
      <c r="T49859" s="119"/>
      <c r="V49859" s="119"/>
      <c r="X49859" s="119"/>
      <c r="Z49859" s="119"/>
    </row>
    <row r="49860" spans="16:26" x14ac:dyDescent="0.25">
      <c r="P49860" s="120"/>
      <c r="R49860" s="120"/>
      <c r="T49860" s="120"/>
      <c r="V49860" s="120"/>
      <c r="X49860" s="120"/>
      <c r="Z49860" s="120"/>
    </row>
    <row r="49861" spans="16:26" x14ac:dyDescent="0.25">
      <c r="P49861" s="119"/>
      <c r="R49861" s="119"/>
      <c r="T49861" s="119"/>
      <c r="V49861" s="119"/>
      <c r="X49861" s="119"/>
      <c r="Z49861" s="119"/>
    </row>
    <row r="49862" spans="16:26" x14ac:dyDescent="0.25">
      <c r="P49862" s="119"/>
      <c r="R49862" s="119"/>
      <c r="T49862" s="119"/>
      <c r="V49862" s="119"/>
      <c r="X49862" s="119"/>
      <c r="Z49862" s="119"/>
    </row>
    <row r="49863" spans="16:26" x14ac:dyDescent="0.25">
      <c r="P49863" s="119"/>
      <c r="R49863" s="119"/>
      <c r="T49863" s="119"/>
      <c r="V49863" s="119"/>
      <c r="X49863" s="119"/>
      <c r="Z49863" s="119"/>
    </row>
    <row r="49864" spans="16:26" x14ac:dyDescent="0.25">
      <c r="P49864" s="121"/>
      <c r="R49864" s="121"/>
      <c r="T49864" s="121"/>
      <c r="V49864" s="121"/>
      <c r="X49864" s="121"/>
      <c r="Z49864" s="121"/>
    </row>
    <row r="49865" spans="16:26" x14ac:dyDescent="0.25">
      <c r="P49865" s="121"/>
      <c r="R49865" s="121"/>
      <c r="T49865" s="121"/>
      <c r="V49865" s="121"/>
      <c r="X49865" s="121"/>
      <c r="Z49865" s="121"/>
    </row>
    <row r="49866" spans="16:26" x14ac:dyDescent="0.25">
      <c r="P49866" s="121"/>
      <c r="R49866" s="121"/>
      <c r="T49866" s="121"/>
      <c r="V49866" s="121"/>
      <c r="X49866" s="121"/>
      <c r="Z49866" s="121"/>
    </row>
    <row r="49867" spans="16:26" x14ac:dyDescent="0.25">
      <c r="P49867" s="121"/>
      <c r="R49867" s="121"/>
      <c r="T49867" s="121"/>
      <c r="V49867" s="121"/>
      <c r="X49867" s="121"/>
      <c r="Z49867" s="121"/>
    </row>
    <row r="49868" spans="16:26" x14ac:dyDescent="0.25">
      <c r="P49868" s="122"/>
      <c r="R49868" s="122"/>
      <c r="T49868" s="122"/>
      <c r="V49868" s="122"/>
      <c r="X49868" s="122"/>
      <c r="Z49868" s="122"/>
    </row>
    <row r="49869" spans="16:26" x14ac:dyDescent="0.25">
      <c r="P49869" s="118"/>
      <c r="R49869" s="118"/>
      <c r="T49869" s="118"/>
      <c r="V49869" s="118"/>
      <c r="X49869" s="118"/>
      <c r="Z49869" s="118"/>
    </row>
    <row r="49870" spans="16:26" x14ac:dyDescent="0.25">
      <c r="P49870" s="119"/>
      <c r="R49870" s="119"/>
      <c r="T49870" s="119"/>
      <c r="V49870" s="119"/>
      <c r="X49870" s="119"/>
      <c r="Z49870" s="119"/>
    </row>
    <row r="49871" spans="16:26" x14ac:dyDescent="0.25">
      <c r="P49871" s="119"/>
      <c r="R49871" s="119"/>
      <c r="T49871" s="119"/>
      <c r="V49871" s="119"/>
      <c r="X49871" s="119"/>
      <c r="Z49871" s="119"/>
    </row>
    <row r="49872" spans="16:26" x14ac:dyDescent="0.25">
      <c r="P49872" s="120"/>
      <c r="R49872" s="120"/>
      <c r="T49872" s="120"/>
      <c r="V49872" s="120"/>
      <c r="X49872" s="120"/>
      <c r="Z49872" s="120"/>
    </row>
    <row r="49873" spans="16:26" x14ac:dyDescent="0.25">
      <c r="P49873" s="119"/>
      <c r="R49873" s="119"/>
      <c r="T49873" s="119"/>
      <c r="V49873" s="119"/>
      <c r="X49873" s="119"/>
      <c r="Z49873" s="119"/>
    </row>
    <row r="49874" spans="16:26" x14ac:dyDescent="0.25">
      <c r="P49874" s="119"/>
      <c r="R49874" s="119"/>
      <c r="T49874" s="119"/>
      <c r="V49874" s="119"/>
      <c r="X49874" s="119"/>
      <c r="Z49874" s="119"/>
    </row>
    <row r="49875" spans="16:26" x14ac:dyDescent="0.25">
      <c r="P49875" s="120"/>
      <c r="R49875" s="120"/>
      <c r="T49875" s="120"/>
      <c r="V49875" s="120"/>
      <c r="X49875" s="120"/>
      <c r="Z49875" s="120"/>
    </row>
    <row r="49876" spans="16:26" x14ac:dyDescent="0.25">
      <c r="P49876" s="119"/>
      <c r="R49876" s="119"/>
      <c r="T49876" s="119"/>
      <c r="V49876" s="119"/>
      <c r="X49876" s="119"/>
      <c r="Z49876" s="119"/>
    </row>
    <row r="49877" spans="16:26" x14ac:dyDescent="0.25">
      <c r="P49877" s="120"/>
      <c r="R49877" s="120"/>
      <c r="T49877" s="120"/>
      <c r="V49877" s="120"/>
      <c r="X49877" s="120"/>
      <c r="Z49877" s="120"/>
    </row>
    <row r="49878" spans="16:26" x14ac:dyDescent="0.25">
      <c r="P49878" s="119"/>
      <c r="R49878" s="119"/>
      <c r="T49878" s="119"/>
      <c r="V49878" s="119"/>
      <c r="X49878" s="119"/>
      <c r="Z49878" s="119"/>
    </row>
    <row r="49879" spans="16:26" x14ac:dyDescent="0.25">
      <c r="P49879" s="119"/>
      <c r="R49879" s="119"/>
      <c r="T49879" s="119"/>
      <c r="V49879" s="119"/>
      <c r="X49879" s="119"/>
      <c r="Z49879" s="119"/>
    </row>
    <row r="49880" spans="16:26" x14ac:dyDescent="0.25">
      <c r="P49880" s="119"/>
      <c r="R49880" s="119"/>
      <c r="T49880" s="119"/>
      <c r="V49880" s="119"/>
      <c r="X49880" s="119"/>
      <c r="Z49880" s="119"/>
    </row>
    <row r="49881" spans="16:26" x14ac:dyDescent="0.25">
      <c r="P49881" s="121"/>
      <c r="R49881" s="121"/>
      <c r="T49881" s="121"/>
      <c r="V49881" s="121"/>
      <c r="X49881" s="121"/>
      <c r="Z49881" s="121"/>
    </row>
    <row r="49882" spans="16:26" x14ac:dyDescent="0.25">
      <c r="P49882" s="121"/>
      <c r="R49882" s="121"/>
      <c r="T49882" s="121"/>
      <c r="V49882" s="121"/>
      <c r="X49882" s="121"/>
      <c r="Z49882" s="121"/>
    </row>
    <row r="49883" spans="16:26" x14ac:dyDescent="0.25">
      <c r="P49883" s="121"/>
      <c r="R49883" s="121"/>
      <c r="T49883" s="121"/>
      <c r="V49883" s="121"/>
      <c r="X49883" s="121"/>
      <c r="Z49883" s="121"/>
    </row>
    <row r="49884" spans="16:26" x14ac:dyDescent="0.25">
      <c r="P49884" s="121"/>
      <c r="R49884" s="121"/>
      <c r="T49884" s="121"/>
      <c r="V49884" s="121"/>
      <c r="X49884" s="121"/>
      <c r="Z49884" s="121"/>
    </row>
    <row r="49885" spans="16:26" x14ac:dyDescent="0.25">
      <c r="P49885" s="122"/>
      <c r="R49885" s="122"/>
      <c r="T49885" s="122"/>
      <c r="V49885" s="122"/>
      <c r="X49885" s="122"/>
      <c r="Z49885" s="122"/>
    </row>
    <row r="49886" spans="16:26" x14ac:dyDescent="0.25">
      <c r="P49886" s="118"/>
      <c r="R49886" s="118"/>
      <c r="T49886" s="118"/>
      <c r="V49886" s="118"/>
      <c r="X49886" s="118"/>
      <c r="Z49886" s="118"/>
    </row>
    <row r="49887" spans="16:26" x14ac:dyDescent="0.25">
      <c r="P49887" s="119"/>
      <c r="R49887" s="119"/>
      <c r="T49887" s="119"/>
      <c r="V49887" s="119"/>
      <c r="X49887" s="119"/>
      <c r="Z49887" s="119"/>
    </row>
    <row r="49888" spans="16:26" x14ac:dyDescent="0.25">
      <c r="P49888" s="119"/>
      <c r="R49888" s="119"/>
      <c r="T49888" s="119"/>
      <c r="V49888" s="119"/>
      <c r="X49888" s="119"/>
      <c r="Z49888" s="119"/>
    </row>
    <row r="49889" spans="16:26" x14ac:dyDescent="0.25">
      <c r="P49889" s="120"/>
      <c r="R49889" s="120"/>
      <c r="T49889" s="120"/>
      <c r="V49889" s="120"/>
      <c r="X49889" s="120"/>
      <c r="Z49889" s="120"/>
    </row>
    <row r="49890" spans="16:26" x14ac:dyDescent="0.25">
      <c r="P49890" s="119"/>
      <c r="R49890" s="119"/>
      <c r="T49890" s="119"/>
      <c r="V49890" s="119"/>
      <c r="X49890" s="119"/>
      <c r="Z49890" s="119"/>
    </row>
    <row r="49891" spans="16:26" x14ac:dyDescent="0.25">
      <c r="P49891" s="119"/>
      <c r="R49891" s="119"/>
      <c r="T49891" s="119"/>
      <c r="V49891" s="119"/>
      <c r="X49891" s="119"/>
      <c r="Z49891" s="119"/>
    </row>
    <row r="49892" spans="16:26" x14ac:dyDescent="0.25">
      <c r="P49892" s="120"/>
      <c r="R49892" s="120"/>
      <c r="T49892" s="120"/>
      <c r="V49892" s="120"/>
      <c r="X49892" s="120"/>
      <c r="Z49892" s="120"/>
    </row>
    <row r="49893" spans="16:26" x14ac:dyDescent="0.25">
      <c r="P49893" s="119"/>
      <c r="R49893" s="119"/>
      <c r="T49893" s="119"/>
      <c r="V49893" s="119"/>
      <c r="X49893" s="119"/>
      <c r="Z49893" s="119"/>
    </row>
    <row r="49894" spans="16:26" x14ac:dyDescent="0.25">
      <c r="P49894" s="120"/>
      <c r="R49894" s="120"/>
      <c r="T49894" s="120"/>
      <c r="V49894" s="120"/>
      <c r="X49894" s="120"/>
      <c r="Z49894" s="120"/>
    </row>
    <row r="49895" spans="16:26" x14ac:dyDescent="0.25">
      <c r="P49895" s="119"/>
      <c r="R49895" s="119"/>
      <c r="T49895" s="119"/>
      <c r="V49895" s="119"/>
      <c r="X49895" s="119"/>
      <c r="Z49895" s="119"/>
    </row>
    <row r="49896" spans="16:26" x14ac:dyDescent="0.25">
      <c r="P49896" s="119"/>
      <c r="R49896" s="119"/>
      <c r="T49896" s="119"/>
      <c r="V49896" s="119"/>
      <c r="X49896" s="119"/>
      <c r="Z49896" s="119"/>
    </row>
    <row r="49897" spans="16:26" x14ac:dyDescent="0.25">
      <c r="P49897" s="119"/>
      <c r="R49897" s="119"/>
      <c r="T49897" s="119"/>
      <c r="V49897" s="119"/>
      <c r="X49897" s="119"/>
      <c r="Z49897" s="119"/>
    </row>
    <row r="49898" spans="16:26" x14ac:dyDescent="0.25">
      <c r="P49898" s="121"/>
      <c r="R49898" s="121"/>
      <c r="T49898" s="121"/>
      <c r="V49898" s="121"/>
      <c r="X49898" s="121"/>
      <c r="Z49898" s="121"/>
    </row>
    <row r="49899" spans="16:26" x14ac:dyDescent="0.25">
      <c r="P49899" s="121"/>
      <c r="R49899" s="121"/>
      <c r="T49899" s="121"/>
      <c r="V49899" s="121"/>
      <c r="X49899" s="121"/>
      <c r="Z49899" s="121"/>
    </row>
    <row r="49900" spans="16:26" x14ac:dyDescent="0.25">
      <c r="P49900" s="121"/>
      <c r="R49900" s="121"/>
      <c r="T49900" s="121"/>
      <c r="V49900" s="121"/>
      <c r="X49900" s="121"/>
      <c r="Z49900" s="121"/>
    </row>
    <row r="49901" spans="16:26" x14ac:dyDescent="0.25">
      <c r="P49901" s="121"/>
      <c r="R49901" s="121"/>
      <c r="T49901" s="121"/>
      <c r="V49901" s="121"/>
      <c r="X49901" s="121"/>
      <c r="Z49901" s="121"/>
    </row>
    <row r="49902" spans="16:26" x14ac:dyDescent="0.25">
      <c r="P49902" s="122"/>
      <c r="R49902" s="122"/>
      <c r="T49902" s="122"/>
      <c r="V49902" s="122"/>
      <c r="X49902" s="122"/>
      <c r="Z49902" s="122"/>
    </row>
    <row r="49903" spans="16:26" x14ac:dyDescent="0.25">
      <c r="P49903" s="118"/>
      <c r="R49903" s="118"/>
      <c r="T49903" s="118"/>
      <c r="V49903" s="118"/>
      <c r="X49903" s="118"/>
      <c r="Z49903" s="118"/>
    </row>
    <row r="49904" spans="16:26" x14ac:dyDescent="0.25">
      <c r="P49904" s="119"/>
      <c r="R49904" s="119"/>
      <c r="T49904" s="119"/>
      <c r="V49904" s="119"/>
      <c r="X49904" s="119"/>
      <c r="Z49904" s="119"/>
    </row>
    <row r="49905" spans="16:26" x14ac:dyDescent="0.25">
      <c r="P49905" s="119"/>
      <c r="R49905" s="119"/>
      <c r="T49905" s="119"/>
      <c r="V49905" s="119"/>
      <c r="X49905" s="119"/>
      <c r="Z49905" s="119"/>
    </row>
    <row r="49906" spans="16:26" x14ac:dyDescent="0.25">
      <c r="P49906" s="120"/>
      <c r="R49906" s="120"/>
      <c r="T49906" s="120"/>
      <c r="V49906" s="120"/>
      <c r="X49906" s="120"/>
      <c r="Z49906" s="120"/>
    </row>
    <row r="49907" spans="16:26" x14ac:dyDescent="0.25">
      <c r="P49907" s="119"/>
      <c r="R49907" s="119"/>
      <c r="T49907" s="119"/>
      <c r="V49907" s="119"/>
      <c r="X49907" s="119"/>
      <c r="Z49907" s="119"/>
    </row>
    <row r="49908" spans="16:26" x14ac:dyDescent="0.25">
      <c r="P49908" s="119"/>
      <c r="R49908" s="119"/>
      <c r="T49908" s="119"/>
      <c r="V49908" s="119"/>
      <c r="X49908" s="119"/>
      <c r="Z49908" s="119"/>
    </row>
    <row r="49909" spans="16:26" x14ac:dyDescent="0.25">
      <c r="P49909" s="120"/>
      <c r="R49909" s="120"/>
      <c r="T49909" s="120"/>
      <c r="V49909" s="120"/>
      <c r="X49909" s="120"/>
      <c r="Z49909" s="120"/>
    </row>
    <row r="49910" spans="16:26" x14ac:dyDescent="0.25">
      <c r="P49910" s="119"/>
      <c r="R49910" s="119"/>
      <c r="T49910" s="119"/>
      <c r="V49910" s="119"/>
      <c r="X49910" s="119"/>
      <c r="Z49910" s="119"/>
    </row>
    <row r="49911" spans="16:26" x14ac:dyDescent="0.25">
      <c r="P49911" s="120"/>
      <c r="R49911" s="120"/>
      <c r="T49911" s="120"/>
      <c r="V49911" s="120"/>
      <c r="X49911" s="120"/>
      <c r="Z49911" s="120"/>
    </row>
    <row r="49912" spans="16:26" x14ac:dyDescent="0.25">
      <c r="P49912" s="119"/>
      <c r="R49912" s="119"/>
      <c r="T49912" s="119"/>
      <c r="V49912" s="119"/>
      <c r="X49912" s="119"/>
      <c r="Z49912" s="119"/>
    </row>
    <row r="49913" spans="16:26" x14ac:dyDescent="0.25">
      <c r="P49913" s="119"/>
      <c r="R49913" s="119"/>
      <c r="T49913" s="119"/>
      <c r="V49913" s="119"/>
      <c r="X49913" s="119"/>
      <c r="Z49913" s="119"/>
    </row>
    <row r="49914" spans="16:26" x14ac:dyDescent="0.25">
      <c r="P49914" s="119"/>
      <c r="R49914" s="119"/>
      <c r="T49914" s="119"/>
      <c r="V49914" s="119"/>
      <c r="X49914" s="119"/>
      <c r="Z49914" s="119"/>
    </row>
    <row r="49915" spans="16:26" x14ac:dyDescent="0.25">
      <c r="P49915" s="121"/>
      <c r="R49915" s="121"/>
      <c r="T49915" s="121"/>
      <c r="V49915" s="121"/>
      <c r="X49915" s="121"/>
      <c r="Z49915" s="121"/>
    </row>
    <row r="49916" spans="16:26" x14ac:dyDescent="0.25">
      <c r="P49916" s="121"/>
      <c r="R49916" s="121"/>
      <c r="T49916" s="121"/>
      <c r="V49916" s="121"/>
      <c r="X49916" s="121"/>
      <c r="Z49916" s="121"/>
    </row>
    <row r="49917" spans="16:26" x14ac:dyDescent="0.25">
      <c r="P49917" s="121"/>
      <c r="R49917" s="121"/>
      <c r="T49917" s="121"/>
      <c r="V49917" s="121"/>
      <c r="X49917" s="121"/>
      <c r="Z49917" s="121"/>
    </row>
    <row r="49918" spans="16:26" x14ac:dyDescent="0.25">
      <c r="P49918" s="121"/>
      <c r="R49918" s="121"/>
      <c r="T49918" s="121"/>
      <c r="V49918" s="121"/>
      <c r="X49918" s="121"/>
      <c r="Z49918" s="121"/>
    </row>
    <row r="49919" spans="16:26" x14ac:dyDescent="0.25">
      <c r="P49919" s="122"/>
      <c r="R49919" s="122"/>
      <c r="T49919" s="122"/>
      <c r="V49919" s="122"/>
      <c r="X49919" s="122"/>
      <c r="Z49919" s="122"/>
    </row>
    <row r="49920" spans="16:26" x14ac:dyDescent="0.25">
      <c r="P49920" s="118"/>
      <c r="R49920" s="118"/>
      <c r="T49920" s="118"/>
      <c r="V49920" s="118"/>
      <c r="X49920" s="118"/>
      <c r="Z49920" s="118"/>
    </row>
    <row r="49921" spans="16:26" x14ac:dyDescent="0.25">
      <c r="P49921" s="119"/>
      <c r="R49921" s="119"/>
      <c r="T49921" s="119"/>
      <c r="V49921" s="119"/>
      <c r="X49921" s="119"/>
      <c r="Z49921" s="119"/>
    </row>
    <row r="49922" spans="16:26" x14ac:dyDescent="0.25">
      <c r="P49922" s="119"/>
      <c r="R49922" s="119"/>
      <c r="T49922" s="119"/>
      <c r="V49922" s="119"/>
      <c r="X49922" s="119"/>
      <c r="Z49922" s="119"/>
    </row>
    <row r="49923" spans="16:26" x14ac:dyDescent="0.25">
      <c r="P49923" s="120"/>
      <c r="R49923" s="120"/>
      <c r="T49923" s="120"/>
      <c r="V49923" s="120"/>
      <c r="X49923" s="120"/>
      <c r="Z49923" s="120"/>
    </row>
    <row r="49924" spans="16:26" x14ac:dyDescent="0.25">
      <c r="P49924" s="119"/>
      <c r="R49924" s="119"/>
      <c r="T49924" s="119"/>
      <c r="V49924" s="119"/>
      <c r="X49924" s="119"/>
      <c r="Z49924" s="119"/>
    </row>
    <row r="49925" spans="16:26" x14ac:dyDescent="0.25">
      <c r="P49925" s="119"/>
      <c r="R49925" s="119"/>
      <c r="T49925" s="119"/>
      <c r="V49925" s="119"/>
      <c r="X49925" s="119"/>
      <c r="Z49925" s="119"/>
    </row>
    <row r="49926" spans="16:26" x14ac:dyDescent="0.25">
      <c r="P49926" s="120"/>
      <c r="R49926" s="120"/>
      <c r="T49926" s="120"/>
      <c r="V49926" s="120"/>
      <c r="X49926" s="120"/>
      <c r="Z49926" s="120"/>
    </row>
    <row r="49927" spans="16:26" x14ac:dyDescent="0.25">
      <c r="P49927" s="119"/>
      <c r="R49927" s="119"/>
      <c r="T49927" s="119"/>
      <c r="V49927" s="119"/>
      <c r="X49927" s="119"/>
      <c r="Z49927" s="119"/>
    </row>
    <row r="49928" spans="16:26" x14ac:dyDescent="0.25">
      <c r="P49928" s="120"/>
      <c r="R49928" s="120"/>
      <c r="T49928" s="120"/>
      <c r="V49928" s="120"/>
      <c r="X49928" s="120"/>
      <c r="Z49928" s="120"/>
    </row>
    <row r="49929" spans="16:26" x14ac:dyDescent="0.25">
      <c r="P49929" s="119"/>
      <c r="R49929" s="119"/>
      <c r="T49929" s="119"/>
      <c r="V49929" s="119"/>
      <c r="X49929" s="119"/>
      <c r="Z49929" s="119"/>
    </row>
    <row r="49930" spans="16:26" x14ac:dyDescent="0.25">
      <c r="P49930" s="119"/>
      <c r="R49930" s="119"/>
      <c r="T49930" s="119"/>
      <c r="V49930" s="119"/>
      <c r="X49930" s="119"/>
      <c r="Z49930" s="119"/>
    </row>
    <row r="49931" spans="16:26" x14ac:dyDescent="0.25">
      <c r="P49931" s="119"/>
      <c r="R49931" s="119"/>
      <c r="T49931" s="119"/>
      <c r="V49931" s="119"/>
      <c r="X49931" s="119"/>
      <c r="Z49931" s="119"/>
    </row>
    <row r="49932" spans="16:26" x14ac:dyDescent="0.25">
      <c r="P49932" s="121"/>
      <c r="R49932" s="121"/>
      <c r="T49932" s="121"/>
      <c r="V49932" s="121"/>
      <c r="X49932" s="121"/>
      <c r="Z49932" s="121"/>
    </row>
    <row r="49933" spans="16:26" x14ac:dyDescent="0.25">
      <c r="P49933" s="121"/>
      <c r="R49933" s="121"/>
      <c r="T49933" s="121"/>
      <c r="V49933" s="121"/>
      <c r="X49933" s="121"/>
      <c r="Z49933" s="121"/>
    </row>
    <row r="49934" spans="16:26" x14ac:dyDescent="0.25">
      <c r="P49934" s="121"/>
      <c r="R49934" s="121"/>
      <c r="T49934" s="121"/>
      <c r="V49934" s="121"/>
      <c r="X49934" s="121"/>
      <c r="Z49934" s="121"/>
    </row>
    <row r="49935" spans="16:26" x14ac:dyDescent="0.25">
      <c r="P49935" s="121"/>
      <c r="R49935" s="121"/>
      <c r="T49935" s="121"/>
      <c r="V49935" s="121"/>
      <c r="X49935" s="121"/>
      <c r="Z49935" s="121"/>
    </row>
    <row r="49936" spans="16:26" x14ac:dyDescent="0.25">
      <c r="P49936" s="122"/>
      <c r="R49936" s="122"/>
      <c r="T49936" s="122"/>
      <c r="V49936" s="122"/>
      <c r="X49936" s="122"/>
      <c r="Z49936" s="122"/>
    </row>
    <row r="49937" spans="16:26" x14ac:dyDescent="0.25">
      <c r="P49937" s="118"/>
      <c r="R49937" s="118"/>
      <c r="T49937" s="118"/>
      <c r="V49937" s="118"/>
      <c r="X49937" s="118"/>
      <c r="Z49937" s="118"/>
    </row>
    <row r="49938" spans="16:26" x14ac:dyDescent="0.25">
      <c r="P49938" s="119"/>
      <c r="R49938" s="119"/>
      <c r="T49938" s="119"/>
      <c r="V49938" s="119"/>
      <c r="X49938" s="119"/>
      <c r="Z49938" s="119"/>
    </row>
    <row r="49939" spans="16:26" x14ac:dyDescent="0.25">
      <c r="P49939" s="119"/>
      <c r="R49939" s="119"/>
      <c r="T49939" s="119"/>
      <c r="V49939" s="119"/>
      <c r="X49939" s="119"/>
      <c r="Z49939" s="119"/>
    </row>
    <row r="49940" spans="16:26" x14ac:dyDescent="0.25">
      <c r="P49940" s="120"/>
      <c r="R49940" s="120"/>
      <c r="T49940" s="120"/>
      <c r="V49940" s="120"/>
      <c r="X49940" s="120"/>
      <c r="Z49940" s="120"/>
    </row>
    <row r="49941" spans="16:26" x14ac:dyDescent="0.25">
      <c r="P49941" s="119"/>
      <c r="R49941" s="119"/>
      <c r="T49941" s="119"/>
      <c r="V49941" s="119"/>
      <c r="X49941" s="119"/>
      <c r="Z49941" s="119"/>
    </row>
    <row r="49942" spans="16:26" x14ac:dyDescent="0.25">
      <c r="P49942" s="119"/>
      <c r="R49942" s="119"/>
      <c r="T49942" s="119"/>
      <c r="V49942" s="119"/>
      <c r="X49942" s="119"/>
      <c r="Z49942" s="119"/>
    </row>
    <row r="49943" spans="16:26" x14ac:dyDescent="0.25">
      <c r="P49943" s="120"/>
      <c r="R49943" s="120"/>
      <c r="T49943" s="120"/>
      <c r="V49943" s="120"/>
      <c r="X49943" s="120"/>
      <c r="Z49943" s="120"/>
    </row>
    <row r="49944" spans="16:26" x14ac:dyDescent="0.25">
      <c r="P49944" s="119"/>
      <c r="R49944" s="119"/>
      <c r="T49944" s="119"/>
      <c r="V49944" s="119"/>
      <c r="X49944" s="119"/>
      <c r="Z49944" s="119"/>
    </row>
    <row r="49945" spans="16:26" x14ac:dyDescent="0.25">
      <c r="P49945" s="120"/>
      <c r="R49945" s="120"/>
      <c r="T49945" s="120"/>
      <c r="V49945" s="120"/>
      <c r="X49945" s="120"/>
      <c r="Z49945" s="120"/>
    </row>
    <row r="49946" spans="16:26" x14ac:dyDescent="0.25">
      <c r="P49946" s="119"/>
      <c r="R49946" s="119"/>
      <c r="T49946" s="119"/>
      <c r="V49946" s="119"/>
      <c r="X49946" s="119"/>
      <c r="Z49946" s="119"/>
    </row>
    <row r="49947" spans="16:26" x14ac:dyDescent="0.25">
      <c r="P49947" s="119"/>
      <c r="R49947" s="119"/>
      <c r="T49947" s="119"/>
      <c r="V49947" s="119"/>
      <c r="X49947" s="119"/>
      <c r="Z49947" s="119"/>
    </row>
    <row r="49948" spans="16:26" x14ac:dyDescent="0.25">
      <c r="P49948" s="119"/>
      <c r="R49948" s="119"/>
      <c r="T49948" s="119"/>
      <c r="V49948" s="119"/>
      <c r="X49948" s="119"/>
      <c r="Z49948" s="119"/>
    </row>
    <row r="49949" spans="16:26" x14ac:dyDescent="0.25">
      <c r="P49949" s="121"/>
      <c r="R49949" s="121"/>
      <c r="T49949" s="121"/>
      <c r="V49949" s="121"/>
      <c r="X49949" s="121"/>
      <c r="Z49949" s="121"/>
    </row>
    <row r="49950" spans="16:26" x14ac:dyDescent="0.25">
      <c r="P49950" s="121"/>
      <c r="R49950" s="121"/>
      <c r="T49950" s="121"/>
      <c r="V49950" s="121"/>
      <c r="X49950" s="121"/>
      <c r="Z49950" s="121"/>
    </row>
    <row r="49951" spans="16:26" x14ac:dyDescent="0.25">
      <c r="P49951" s="121"/>
      <c r="R49951" s="121"/>
      <c r="T49951" s="121"/>
      <c r="V49951" s="121"/>
      <c r="X49951" s="121"/>
      <c r="Z49951" s="121"/>
    </row>
    <row r="49952" spans="16:26" x14ac:dyDescent="0.25">
      <c r="P49952" s="121"/>
      <c r="R49952" s="121"/>
      <c r="T49952" s="121"/>
      <c r="V49952" s="121"/>
      <c r="X49952" s="121"/>
      <c r="Z49952" s="121"/>
    </row>
    <row r="49953" spans="16:26" x14ac:dyDescent="0.25">
      <c r="P49953" s="122"/>
      <c r="R49953" s="122"/>
      <c r="T49953" s="122"/>
      <c r="V49953" s="122"/>
      <c r="X49953" s="122"/>
      <c r="Z49953" s="122"/>
    </row>
    <row r="49954" spans="16:26" x14ac:dyDescent="0.25">
      <c r="P49954" s="118"/>
      <c r="R49954" s="118"/>
      <c r="T49954" s="118"/>
      <c r="V49954" s="118"/>
      <c r="X49954" s="118"/>
      <c r="Z49954" s="118"/>
    </row>
    <row r="49955" spans="16:26" x14ac:dyDescent="0.25">
      <c r="P49955" s="119"/>
      <c r="R49955" s="119"/>
      <c r="T49955" s="119"/>
      <c r="V49955" s="119"/>
      <c r="X49955" s="119"/>
      <c r="Z49955" s="119"/>
    </row>
    <row r="49956" spans="16:26" x14ac:dyDescent="0.25">
      <c r="P49956" s="119"/>
      <c r="R49956" s="119"/>
      <c r="T49956" s="119"/>
      <c r="V49956" s="119"/>
      <c r="X49956" s="119"/>
      <c r="Z49956" s="119"/>
    </row>
    <row r="49957" spans="16:26" x14ac:dyDescent="0.25">
      <c r="P49957" s="120"/>
      <c r="R49957" s="120"/>
      <c r="T49957" s="120"/>
      <c r="V49957" s="120"/>
      <c r="X49957" s="120"/>
      <c r="Z49957" s="120"/>
    </row>
    <row r="49958" spans="16:26" x14ac:dyDescent="0.25">
      <c r="P49958" s="119"/>
      <c r="R49958" s="119"/>
      <c r="T49958" s="119"/>
      <c r="V49958" s="119"/>
      <c r="X49958" s="119"/>
      <c r="Z49958" s="119"/>
    </row>
    <row r="49959" spans="16:26" x14ac:dyDescent="0.25">
      <c r="P49959" s="119"/>
      <c r="R49959" s="119"/>
      <c r="T49959" s="119"/>
      <c r="V49959" s="119"/>
      <c r="X49959" s="119"/>
      <c r="Z49959" s="119"/>
    </row>
    <row r="49960" spans="16:26" x14ac:dyDescent="0.25">
      <c r="P49960" s="120"/>
      <c r="R49960" s="120"/>
      <c r="T49960" s="120"/>
      <c r="V49960" s="120"/>
      <c r="X49960" s="120"/>
      <c r="Z49960" s="120"/>
    </row>
    <row r="49961" spans="16:26" x14ac:dyDescent="0.25">
      <c r="P49961" s="119"/>
      <c r="R49961" s="119"/>
      <c r="T49961" s="119"/>
      <c r="V49961" s="119"/>
      <c r="X49961" s="119"/>
      <c r="Z49961" s="119"/>
    </row>
    <row r="49962" spans="16:26" x14ac:dyDescent="0.25">
      <c r="P49962" s="120"/>
      <c r="R49962" s="120"/>
      <c r="T49962" s="120"/>
      <c r="V49962" s="120"/>
      <c r="X49962" s="120"/>
      <c r="Z49962" s="120"/>
    </row>
    <row r="49963" spans="16:26" x14ac:dyDescent="0.25">
      <c r="P49963" s="119"/>
      <c r="R49963" s="119"/>
      <c r="T49963" s="119"/>
      <c r="V49963" s="119"/>
      <c r="X49963" s="119"/>
      <c r="Z49963" s="119"/>
    </row>
    <row r="49964" spans="16:26" x14ac:dyDescent="0.25">
      <c r="P49964" s="119"/>
      <c r="R49964" s="119"/>
      <c r="T49964" s="119"/>
      <c r="V49964" s="119"/>
      <c r="X49964" s="119"/>
      <c r="Z49964" s="119"/>
    </row>
    <row r="49965" spans="16:26" x14ac:dyDescent="0.25">
      <c r="P49965" s="119"/>
      <c r="R49965" s="119"/>
      <c r="T49965" s="119"/>
      <c r="V49965" s="119"/>
      <c r="X49965" s="119"/>
      <c r="Z49965" s="119"/>
    </row>
    <row r="49966" spans="16:26" x14ac:dyDescent="0.25">
      <c r="P49966" s="121"/>
      <c r="R49966" s="121"/>
      <c r="T49966" s="121"/>
      <c r="V49966" s="121"/>
      <c r="X49966" s="121"/>
      <c r="Z49966" s="121"/>
    </row>
    <row r="49967" spans="16:26" x14ac:dyDescent="0.25">
      <c r="P49967" s="121"/>
      <c r="R49967" s="121"/>
      <c r="T49967" s="121"/>
      <c r="V49967" s="121"/>
      <c r="X49967" s="121"/>
      <c r="Z49967" s="121"/>
    </row>
    <row r="49968" spans="16:26" x14ac:dyDescent="0.25">
      <c r="P49968" s="121"/>
      <c r="R49968" s="121"/>
      <c r="T49968" s="121"/>
      <c r="V49968" s="121"/>
      <c r="X49968" s="121"/>
      <c r="Z49968" s="121"/>
    </row>
    <row r="49969" spans="16:26" x14ac:dyDescent="0.25">
      <c r="P49969" s="121"/>
      <c r="R49969" s="121"/>
      <c r="T49969" s="121"/>
      <c r="V49969" s="121"/>
      <c r="X49969" s="121"/>
      <c r="Z49969" s="121"/>
    </row>
    <row r="49970" spans="16:26" x14ac:dyDescent="0.25">
      <c r="P49970" s="122"/>
      <c r="R49970" s="122"/>
      <c r="T49970" s="122"/>
      <c r="V49970" s="122"/>
      <c r="X49970" s="122"/>
      <c r="Z49970" s="122"/>
    </row>
    <row r="49971" spans="16:26" x14ac:dyDescent="0.25">
      <c r="P49971" s="118"/>
      <c r="R49971" s="118"/>
      <c r="T49971" s="118"/>
      <c r="V49971" s="118"/>
      <c r="X49971" s="118"/>
      <c r="Z49971" s="118"/>
    </row>
    <row r="49972" spans="16:26" x14ac:dyDescent="0.25">
      <c r="P49972" s="119"/>
      <c r="R49972" s="119"/>
      <c r="T49972" s="119"/>
      <c r="V49972" s="119"/>
      <c r="X49972" s="119"/>
      <c r="Z49972" s="119"/>
    </row>
    <row r="49973" spans="16:26" x14ac:dyDescent="0.25">
      <c r="P49973" s="119"/>
      <c r="R49973" s="119"/>
      <c r="T49973" s="119"/>
      <c r="V49973" s="119"/>
      <c r="X49973" s="119"/>
      <c r="Z49973" s="119"/>
    </row>
    <row r="49974" spans="16:26" x14ac:dyDescent="0.25">
      <c r="P49974" s="120"/>
      <c r="R49974" s="120"/>
      <c r="T49974" s="120"/>
      <c r="V49974" s="120"/>
      <c r="X49974" s="120"/>
      <c r="Z49974" s="120"/>
    </row>
    <row r="49975" spans="16:26" x14ac:dyDescent="0.25">
      <c r="P49975" s="119"/>
      <c r="R49975" s="119"/>
      <c r="T49975" s="119"/>
      <c r="V49975" s="119"/>
      <c r="X49975" s="119"/>
      <c r="Z49975" s="119"/>
    </row>
    <row r="49976" spans="16:26" x14ac:dyDescent="0.25">
      <c r="P49976" s="119"/>
      <c r="R49976" s="119"/>
      <c r="T49976" s="119"/>
      <c r="V49976" s="119"/>
      <c r="X49976" s="119"/>
      <c r="Z49976" s="119"/>
    </row>
    <row r="49977" spans="16:26" x14ac:dyDescent="0.25">
      <c r="P49977" s="120"/>
      <c r="R49977" s="120"/>
      <c r="T49977" s="120"/>
      <c r="V49977" s="120"/>
      <c r="X49977" s="120"/>
      <c r="Z49977" s="120"/>
    </row>
    <row r="49978" spans="16:26" x14ac:dyDescent="0.25">
      <c r="P49978" s="119"/>
      <c r="R49978" s="119"/>
      <c r="T49978" s="119"/>
      <c r="V49978" s="119"/>
      <c r="X49978" s="119"/>
      <c r="Z49978" s="119"/>
    </row>
    <row r="49979" spans="16:26" x14ac:dyDescent="0.25">
      <c r="P49979" s="120"/>
      <c r="R49979" s="120"/>
      <c r="T49979" s="120"/>
      <c r="V49979" s="120"/>
      <c r="X49979" s="120"/>
      <c r="Z49979" s="120"/>
    </row>
    <row r="49980" spans="16:26" x14ac:dyDescent="0.25">
      <c r="P49980" s="119"/>
      <c r="R49980" s="119"/>
      <c r="T49980" s="119"/>
      <c r="V49980" s="119"/>
      <c r="X49980" s="119"/>
      <c r="Z49980" s="119"/>
    </row>
    <row r="49981" spans="16:26" x14ac:dyDescent="0.25">
      <c r="P49981" s="119"/>
      <c r="R49981" s="119"/>
      <c r="T49981" s="119"/>
      <c r="V49981" s="119"/>
      <c r="X49981" s="119"/>
      <c r="Z49981" s="119"/>
    </row>
    <row r="49982" spans="16:26" x14ac:dyDescent="0.25">
      <c r="P49982" s="119"/>
      <c r="R49982" s="119"/>
      <c r="T49982" s="119"/>
      <c r="V49982" s="119"/>
      <c r="X49982" s="119"/>
      <c r="Z49982" s="119"/>
    </row>
    <row r="49983" spans="16:26" x14ac:dyDescent="0.25">
      <c r="P49983" s="121"/>
      <c r="R49983" s="121"/>
      <c r="T49983" s="121"/>
      <c r="V49983" s="121"/>
      <c r="X49983" s="121"/>
      <c r="Z49983" s="121"/>
    </row>
    <row r="49984" spans="16:26" x14ac:dyDescent="0.25">
      <c r="P49984" s="121"/>
      <c r="R49984" s="121"/>
      <c r="T49984" s="121"/>
      <c r="V49984" s="121"/>
      <c r="X49984" s="121"/>
      <c r="Z49984" s="121"/>
    </row>
    <row r="49985" spans="16:26" x14ac:dyDescent="0.25">
      <c r="P49985" s="121"/>
      <c r="R49985" s="121"/>
      <c r="T49985" s="121"/>
      <c r="V49985" s="121"/>
      <c r="X49985" s="121"/>
      <c r="Z49985" s="121"/>
    </row>
    <row r="49986" spans="16:26" x14ac:dyDescent="0.25">
      <c r="P49986" s="121"/>
      <c r="R49986" s="121"/>
      <c r="T49986" s="121"/>
      <c r="V49986" s="121"/>
      <c r="X49986" s="121"/>
      <c r="Z49986" s="121"/>
    </row>
    <row r="49987" spans="16:26" x14ac:dyDescent="0.25">
      <c r="P49987" s="122"/>
      <c r="R49987" s="122"/>
      <c r="T49987" s="122"/>
      <c r="V49987" s="122"/>
      <c r="X49987" s="122"/>
      <c r="Z49987" s="122"/>
    </row>
    <row r="49988" spans="16:26" x14ac:dyDescent="0.25">
      <c r="P49988" s="118"/>
      <c r="R49988" s="118"/>
      <c r="T49988" s="118"/>
      <c r="V49988" s="118"/>
      <c r="X49988" s="118"/>
      <c r="Z49988" s="118"/>
    </row>
    <row r="49989" spans="16:26" x14ac:dyDescent="0.25">
      <c r="P49989" s="119"/>
      <c r="R49989" s="119"/>
      <c r="T49989" s="119"/>
      <c r="V49989" s="119"/>
      <c r="X49989" s="119"/>
      <c r="Z49989" s="119"/>
    </row>
    <row r="49990" spans="16:26" x14ac:dyDescent="0.25">
      <c r="P49990" s="119"/>
      <c r="R49990" s="119"/>
      <c r="T49990" s="119"/>
      <c r="V49990" s="119"/>
      <c r="X49990" s="119"/>
      <c r="Z49990" s="119"/>
    </row>
    <row r="49991" spans="16:26" x14ac:dyDescent="0.25">
      <c r="P49991" s="120"/>
      <c r="R49991" s="120"/>
      <c r="T49991" s="120"/>
      <c r="V49991" s="120"/>
      <c r="X49991" s="120"/>
      <c r="Z49991" s="120"/>
    </row>
    <row r="49992" spans="16:26" x14ac:dyDescent="0.25">
      <c r="P49992" s="119"/>
      <c r="R49992" s="119"/>
      <c r="T49992" s="119"/>
      <c r="V49992" s="119"/>
      <c r="X49992" s="119"/>
      <c r="Z49992" s="119"/>
    </row>
    <row r="49993" spans="16:26" x14ac:dyDescent="0.25">
      <c r="P49993" s="119"/>
      <c r="R49993" s="119"/>
      <c r="T49993" s="119"/>
      <c r="V49993" s="119"/>
      <c r="X49993" s="119"/>
      <c r="Z49993" s="119"/>
    </row>
    <row r="49994" spans="16:26" x14ac:dyDescent="0.25">
      <c r="P49994" s="120"/>
      <c r="R49994" s="120"/>
      <c r="T49994" s="120"/>
      <c r="V49994" s="120"/>
      <c r="X49994" s="120"/>
      <c r="Z49994" s="120"/>
    </row>
    <row r="49995" spans="16:26" x14ac:dyDescent="0.25">
      <c r="P49995" s="119"/>
      <c r="R49995" s="119"/>
      <c r="T49995" s="119"/>
      <c r="V49995" s="119"/>
      <c r="X49995" s="119"/>
      <c r="Z49995" s="119"/>
    </row>
    <row r="49996" spans="16:26" x14ac:dyDescent="0.25">
      <c r="P49996" s="120"/>
      <c r="R49996" s="120"/>
      <c r="T49996" s="120"/>
      <c r="V49996" s="120"/>
      <c r="X49996" s="120"/>
      <c r="Z49996" s="120"/>
    </row>
    <row r="49997" spans="16:26" x14ac:dyDescent="0.25">
      <c r="P49997" s="119"/>
      <c r="R49997" s="119"/>
      <c r="T49997" s="119"/>
      <c r="V49997" s="119"/>
      <c r="X49997" s="119"/>
      <c r="Z49997" s="119"/>
    </row>
    <row r="49998" spans="16:26" x14ac:dyDescent="0.25">
      <c r="P49998" s="119"/>
      <c r="R49998" s="119"/>
      <c r="T49998" s="119"/>
      <c r="V49998" s="119"/>
      <c r="X49998" s="119"/>
      <c r="Z49998" s="119"/>
    </row>
    <row r="49999" spans="16:26" x14ac:dyDescent="0.25">
      <c r="P49999" s="119"/>
      <c r="R49999" s="119"/>
      <c r="T49999" s="119"/>
      <c r="V49999" s="119"/>
      <c r="X49999" s="119"/>
      <c r="Z49999" s="119"/>
    </row>
    <row r="50000" spans="16:26" x14ac:dyDescent="0.25">
      <c r="P50000" s="121"/>
      <c r="R50000" s="121"/>
      <c r="T50000" s="121"/>
      <c r="V50000" s="121"/>
      <c r="X50000" s="121"/>
      <c r="Z50000" s="121"/>
    </row>
    <row r="50001" spans="16:26" x14ac:dyDescent="0.25">
      <c r="P50001" s="121"/>
      <c r="R50001" s="121"/>
      <c r="T50001" s="121"/>
      <c r="V50001" s="121"/>
      <c r="X50001" s="121"/>
      <c r="Z50001" s="121"/>
    </row>
    <row r="50002" spans="16:26" x14ac:dyDescent="0.25">
      <c r="P50002" s="121"/>
      <c r="R50002" s="121"/>
      <c r="T50002" s="121"/>
      <c r="V50002" s="121"/>
      <c r="X50002" s="121"/>
      <c r="Z50002" s="121"/>
    </row>
    <row r="50003" spans="16:26" x14ac:dyDescent="0.25">
      <c r="P50003" s="121"/>
      <c r="R50003" s="121"/>
      <c r="T50003" s="121"/>
      <c r="V50003" s="121"/>
      <c r="X50003" s="121"/>
      <c r="Z50003" s="121"/>
    </row>
    <row r="50004" spans="16:26" x14ac:dyDescent="0.25">
      <c r="P50004" s="122"/>
      <c r="R50004" s="122"/>
      <c r="T50004" s="122"/>
      <c r="V50004" s="122"/>
      <c r="X50004" s="122"/>
      <c r="Z50004" s="122"/>
    </row>
    <row r="50005" spans="16:26" x14ac:dyDescent="0.25">
      <c r="P50005" s="118"/>
      <c r="R50005" s="118"/>
      <c r="T50005" s="118"/>
      <c r="V50005" s="118"/>
      <c r="X50005" s="118"/>
      <c r="Z50005" s="118"/>
    </row>
    <row r="50006" spans="16:26" x14ac:dyDescent="0.25">
      <c r="P50006" s="119"/>
      <c r="R50006" s="119"/>
      <c r="T50006" s="119"/>
      <c r="V50006" s="119"/>
      <c r="X50006" s="119"/>
      <c r="Z50006" s="119"/>
    </row>
    <row r="50007" spans="16:26" x14ac:dyDescent="0.25">
      <c r="P50007" s="119"/>
      <c r="R50007" s="119"/>
      <c r="T50007" s="119"/>
      <c r="V50007" s="119"/>
      <c r="X50007" s="119"/>
      <c r="Z50007" s="119"/>
    </row>
    <row r="50008" spans="16:26" x14ac:dyDescent="0.25">
      <c r="P50008" s="120"/>
      <c r="R50008" s="120"/>
      <c r="T50008" s="120"/>
      <c r="V50008" s="120"/>
      <c r="X50008" s="120"/>
      <c r="Z50008" s="120"/>
    </row>
    <row r="50009" spans="16:26" x14ac:dyDescent="0.25">
      <c r="P50009" s="119"/>
      <c r="R50009" s="119"/>
      <c r="T50009" s="119"/>
      <c r="V50009" s="119"/>
      <c r="X50009" s="119"/>
      <c r="Z50009" s="119"/>
    </row>
    <row r="50010" spans="16:26" x14ac:dyDescent="0.25">
      <c r="P50010" s="119"/>
      <c r="R50010" s="119"/>
      <c r="T50010" s="119"/>
      <c r="V50010" s="119"/>
      <c r="X50010" s="119"/>
      <c r="Z50010" s="119"/>
    </row>
    <row r="50011" spans="16:26" x14ac:dyDescent="0.25">
      <c r="P50011" s="120"/>
      <c r="R50011" s="120"/>
      <c r="T50011" s="120"/>
      <c r="V50011" s="120"/>
      <c r="X50011" s="120"/>
      <c r="Z50011" s="120"/>
    </row>
    <row r="50012" spans="16:26" x14ac:dyDescent="0.25">
      <c r="P50012" s="119"/>
      <c r="R50012" s="119"/>
      <c r="T50012" s="119"/>
      <c r="V50012" s="119"/>
      <c r="X50012" s="119"/>
      <c r="Z50012" s="119"/>
    </row>
    <row r="50013" spans="16:26" x14ac:dyDescent="0.25">
      <c r="P50013" s="120"/>
      <c r="R50013" s="120"/>
      <c r="T50013" s="120"/>
      <c r="V50013" s="120"/>
      <c r="X50013" s="120"/>
      <c r="Z50013" s="120"/>
    </row>
    <row r="50014" spans="16:26" x14ac:dyDescent="0.25">
      <c r="P50014" s="119"/>
      <c r="R50014" s="119"/>
      <c r="T50014" s="119"/>
      <c r="V50014" s="119"/>
      <c r="X50014" s="119"/>
      <c r="Z50014" s="119"/>
    </row>
    <row r="50015" spans="16:26" x14ac:dyDescent="0.25">
      <c r="P50015" s="119"/>
      <c r="R50015" s="119"/>
      <c r="T50015" s="119"/>
      <c r="V50015" s="119"/>
      <c r="X50015" s="119"/>
      <c r="Z50015" s="119"/>
    </row>
    <row r="50016" spans="16:26" x14ac:dyDescent="0.25">
      <c r="P50016" s="119"/>
      <c r="R50016" s="119"/>
      <c r="T50016" s="119"/>
      <c r="V50016" s="119"/>
      <c r="X50016" s="119"/>
      <c r="Z50016" s="119"/>
    </row>
    <row r="50017" spans="16:26" x14ac:dyDescent="0.25">
      <c r="P50017" s="121"/>
      <c r="R50017" s="121"/>
      <c r="T50017" s="121"/>
      <c r="V50017" s="121"/>
      <c r="X50017" s="121"/>
      <c r="Z50017" s="121"/>
    </row>
    <row r="50018" spans="16:26" x14ac:dyDescent="0.25">
      <c r="P50018" s="121"/>
      <c r="R50018" s="121"/>
      <c r="T50018" s="121"/>
      <c r="V50018" s="121"/>
      <c r="X50018" s="121"/>
      <c r="Z50018" s="121"/>
    </row>
    <row r="50019" spans="16:26" x14ac:dyDescent="0.25">
      <c r="P50019" s="121"/>
      <c r="R50019" s="121"/>
      <c r="T50019" s="121"/>
      <c r="V50019" s="121"/>
      <c r="X50019" s="121"/>
      <c r="Z50019" s="121"/>
    </row>
    <row r="50020" spans="16:26" x14ac:dyDescent="0.25">
      <c r="P50020" s="121"/>
      <c r="R50020" s="121"/>
      <c r="T50020" s="121"/>
      <c r="V50020" s="121"/>
      <c r="X50020" s="121"/>
      <c r="Z50020" s="121"/>
    </row>
    <row r="50021" spans="16:26" x14ac:dyDescent="0.25">
      <c r="P50021" s="122"/>
      <c r="R50021" s="122"/>
      <c r="T50021" s="122"/>
      <c r="V50021" s="122"/>
      <c r="X50021" s="122"/>
      <c r="Z50021" s="122"/>
    </row>
    <row r="50022" spans="16:26" x14ac:dyDescent="0.25">
      <c r="P50022" s="118"/>
      <c r="R50022" s="118"/>
      <c r="T50022" s="118"/>
      <c r="V50022" s="118"/>
      <c r="X50022" s="118"/>
      <c r="Z50022" s="118"/>
    </row>
    <row r="50023" spans="16:26" x14ac:dyDescent="0.25">
      <c r="P50023" s="119"/>
      <c r="R50023" s="119"/>
      <c r="T50023" s="119"/>
      <c r="V50023" s="119"/>
      <c r="X50023" s="119"/>
      <c r="Z50023" s="119"/>
    </row>
    <row r="50024" spans="16:26" x14ac:dyDescent="0.25">
      <c r="P50024" s="119"/>
      <c r="R50024" s="119"/>
      <c r="T50024" s="119"/>
      <c r="V50024" s="119"/>
      <c r="X50024" s="119"/>
      <c r="Z50024" s="119"/>
    </row>
    <row r="50025" spans="16:26" x14ac:dyDescent="0.25">
      <c r="P50025" s="120"/>
      <c r="R50025" s="120"/>
      <c r="T50025" s="120"/>
      <c r="V50025" s="120"/>
      <c r="X50025" s="120"/>
      <c r="Z50025" s="120"/>
    </row>
    <row r="50026" spans="16:26" x14ac:dyDescent="0.25">
      <c r="P50026" s="119"/>
      <c r="R50026" s="119"/>
      <c r="T50026" s="119"/>
      <c r="V50026" s="119"/>
      <c r="X50026" s="119"/>
      <c r="Z50026" s="119"/>
    </row>
    <row r="50027" spans="16:26" x14ac:dyDescent="0.25">
      <c r="P50027" s="119"/>
      <c r="R50027" s="119"/>
      <c r="T50027" s="119"/>
      <c r="V50027" s="119"/>
      <c r="X50027" s="119"/>
      <c r="Z50027" s="119"/>
    </row>
    <row r="50028" spans="16:26" x14ac:dyDescent="0.25">
      <c r="P50028" s="120"/>
      <c r="R50028" s="120"/>
      <c r="T50028" s="120"/>
      <c r="V50028" s="120"/>
      <c r="X50028" s="120"/>
      <c r="Z50028" s="120"/>
    </row>
    <row r="50029" spans="16:26" x14ac:dyDescent="0.25">
      <c r="P50029" s="119"/>
      <c r="R50029" s="119"/>
      <c r="T50029" s="119"/>
      <c r="V50029" s="119"/>
      <c r="X50029" s="119"/>
      <c r="Z50029" s="119"/>
    </row>
    <row r="50030" spans="16:26" x14ac:dyDescent="0.25">
      <c r="P50030" s="120"/>
      <c r="R50030" s="120"/>
      <c r="T50030" s="120"/>
      <c r="V50030" s="120"/>
      <c r="X50030" s="120"/>
      <c r="Z50030" s="120"/>
    </row>
    <row r="50031" spans="16:26" x14ac:dyDescent="0.25">
      <c r="P50031" s="119"/>
      <c r="R50031" s="119"/>
      <c r="T50031" s="119"/>
      <c r="V50031" s="119"/>
      <c r="X50031" s="119"/>
      <c r="Z50031" s="119"/>
    </row>
    <row r="50032" spans="16:26" x14ac:dyDescent="0.25">
      <c r="P50032" s="119"/>
      <c r="R50032" s="119"/>
      <c r="T50032" s="119"/>
      <c r="V50032" s="119"/>
      <c r="X50032" s="119"/>
      <c r="Z50032" s="119"/>
    </row>
    <row r="50033" spans="16:26" x14ac:dyDescent="0.25">
      <c r="P50033" s="119"/>
      <c r="R50033" s="119"/>
      <c r="T50033" s="119"/>
      <c r="V50033" s="119"/>
      <c r="X50033" s="119"/>
      <c r="Z50033" s="119"/>
    </row>
    <row r="50034" spans="16:26" x14ac:dyDescent="0.25">
      <c r="P50034" s="121"/>
      <c r="R50034" s="121"/>
      <c r="T50034" s="121"/>
      <c r="V50034" s="121"/>
      <c r="X50034" s="121"/>
      <c r="Z50034" s="121"/>
    </row>
    <row r="50035" spans="16:26" x14ac:dyDescent="0.25">
      <c r="P50035" s="121"/>
      <c r="R50035" s="121"/>
      <c r="T50035" s="121"/>
      <c r="V50035" s="121"/>
      <c r="X50035" s="121"/>
      <c r="Z50035" s="121"/>
    </row>
    <row r="50036" spans="16:26" x14ac:dyDescent="0.25">
      <c r="P50036" s="121"/>
      <c r="R50036" s="121"/>
      <c r="T50036" s="121"/>
      <c r="V50036" s="121"/>
      <c r="X50036" s="121"/>
      <c r="Z50036" s="121"/>
    </row>
    <row r="50037" spans="16:26" x14ac:dyDescent="0.25">
      <c r="P50037" s="121"/>
      <c r="R50037" s="121"/>
      <c r="T50037" s="121"/>
      <c r="V50037" s="121"/>
      <c r="X50037" s="121"/>
      <c r="Z50037" s="121"/>
    </row>
    <row r="50038" spans="16:26" x14ac:dyDescent="0.25">
      <c r="P50038" s="122"/>
      <c r="R50038" s="122"/>
      <c r="T50038" s="122"/>
      <c r="V50038" s="122"/>
      <c r="X50038" s="122"/>
      <c r="Z50038" s="122"/>
    </row>
    <row r="50039" spans="16:26" x14ac:dyDescent="0.25">
      <c r="P50039" s="118"/>
      <c r="R50039" s="118"/>
      <c r="T50039" s="118"/>
      <c r="V50039" s="118"/>
      <c r="X50039" s="118"/>
      <c r="Z50039" s="118"/>
    </row>
    <row r="50040" spans="16:26" x14ac:dyDescent="0.25">
      <c r="P50040" s="119"/>
      <c r="R50040" s="119"/>
      <c r="T50040" s="119"/>
      <c r="V50040" s="119"/>
      <c r="X50040" s="119"/>
      <c r="Z50040" s="119"/>
    </row>
    <row r="50041" spans="16:26" x14ac:dyDescent="0.25">
      <c r="P50041" s="119"/>
      <c r="R50041" s="119"/>
      <c r="T50041" s="119"/>
      <c r="V50041" s="119"/>
      <c r="X50041" s="119"/>
      <c r="Z50041" s="119"/>
    </row>
    <row r="50042" spans="16:26" x14ac:dyDescent="0.25">
      <c r="P50042" s="120"/>
      <c r="R50042" s="120"/>
      <c r="T50042" s="120"/>
      <c r="V50042" s="120"/>
      <c r="X50042" s="120"/>
      <c r="Z50042" s="120"/>
    </row>
    <row r="50043" spans="16:26" x14ac:dyDescent="0.25">
      <c r="P50043" s="119"/>
      <c r="R50043" s="119"/>
      <c r="T50043" s="119"/>
      <c r="V50043" s="119"/>
      <c r="X50043" s="119"/>
      <c r="Z50043" s="119"/>
    </row>
    <row r="50044" spans="16:26" x14ac:dyDescent="0.25">
      <c r="P50044" s="119"/>
      <c r="R50044" s="119"/>
      <c r="T50044" s="119"/>
      <c r="V50044" s="119"/>
      <c r="X50044" s="119"/>
      <c r="Z50044" s="119"/>
    </row>
    <row r="50045" spans="16:26" x14ac:dyDescent="0.25">
      <c r="P50045" s="120"/>
      <c r="R50045" s="120"/>
      <c r="T50045" s="120"/>
      <c r="V50045" s="120"/>
      <c r="X50045" s="120"/>
      <c r="Z50045" s="120"/>
    </row>
    <row r="50046" spans="16:26" x14ac:dyDescent="0.25">
      <c r="P50046" s="119"/>
      <c r="R50046" s="119"/>
      <c r="T50046" s="119"/>
      <c r="V50046" s="119"/>
      <c r="X50046" s="119"/>
      <c r="Z50046" s="119"/>
    </row>
    <row r="50047" spans="16:26" x14ac:dyDescent="0.25">
      <c r="P50047" s="120"/>
      <c r="R50047" s="120"/>
      <c r="T50047" s="120"/>
      <c r="V50047" s="120"/>
      <c r="X50047" s="120"/>
      <c r="Z50047" s="120"/>
    </row>
    <row r="50048" spans="16:26" x14ac:dyDescent="0.25">
      <c r="P50048" s="119"/>
      <c r="R50048" s="119"/>
      <c r="T50048" s="119"/>
      <c r="V50048" s="119"/>
      <c r="X50048" s="119"/>
      <c r="Z50048" s="119"/>
    </row>
    <row r="50049" spans="16:26" x14ac:dyDescent="0.25">
      <c r="P50049" s="119"/>
      <c r="R50049" s="119"/>
      <c r="T50049" s="119"/>
      <c r="V50049" s="119"/>
      <c r="X50049" s="119"/>
      <c r="Z50049" s="119"/>
    </row>
    <row r="50050" spans="16:26" x14ac:dyDescent="0.25">
      <c r="P50050" s="119"/>
      <c r="R50050" s="119"/>
      <c r="T50050" s="119"/>
      <c r="V50050" s="119"/>
      <c r="X50050" s="119"/>
      <c r="Z50050" s="119"/>
    </row>
    <row r="50051" spans="16:26" x14ac:dyDescent="0.25">
      <c r="P50051" s="121"/>
      <c r="R50051" s="121"/>
      <c r="T50051" s="121"/>
      <c r="V50051" s="121"/>
      <c r="X50051" s="121"/>
      <c r="Z50051" s="121"/>
    </row>
    <row r="50052" spans="16:26" x14ac:dyDescent="0.25">
      <c r="P50052" s="121"/>
      <c r="R50052" s="121"/>
      <c r="T50052" s="121"/>
      <c r="V50052" s="121"/>
      <c r="X50052" s="121"/>
      <c r="Z50052" s="121"/>
    </row>
    <row r="50053" spans="16:26" x14ac:dyDescent="0.25">
      <c r="P50053" s="121"/>
      <c r="R50053" s="121"/>
      <c r="T50053" s="121"/>
      <c r="V50053" s="121"/>
      <c r="X50053" s="121"/>
      <c r="Z50053" s="121"/>
    </row>
    <row r="50054" spans="16:26" x14ac:dyDescent="0.25">
      <c r="P50054" s="121"/>
      <c r="R50054" s="121"/>
      <c r="T50054" s="121"/>
      <c r="V50054" s="121"/>
      <c r="X50054" s="121"/>
      <c r="Z50054" s="121"/>
    </row>
    <row r="50055" spans="16:26" x14ac:dyDescent="0.25">
      <c r="P50055" s="122"/>
      <c r="R50055" s="122"/>
      <c r="T50055" s="122"/>
      <c r="V50055" s="122"/>
      <c r="X50055" s="122"/>
      <c r="Z50055" s="122"/>
    </row>
    <row r="50056" spans="16:26" x14ac:dyDescent="0.25">
      <c r="P50056" s="118"/>
      <c r="R50056" s="118"/>
      <c r="T50056" s="118"/>
      <c r="V50056" s="118"/>
      <c r="X50056" s="118"/>
      <c r="Z50056" s="118"/>
    </row>
    <row r="50057" spans="16:26" x14ac:dyDescent="0.25">
      <c r="P50057" s="119"/>
      <c r="R50057" s="119"/>
      <c r="T50057" s="119"/>
      <c r="V50057" s="119"/>
      <c r="X50057" s="119"/>
      <c r="Z50057" s="119"/>
    </row>
    <row r="50058" spans="16:26" x14ac:dyDescent="0.25">
      <c r="P50058" s="119"/>
      <c r="R50058" s="119"/>
      <c r="T50058" s="119"/>
      <c r="V50058" s="119"/>
      <c r="X50058" s="119"/>
      <c r="Z50058" s="119"/>
    </row>
    <row r="50059" spans="16:26" x14ac:dyDescent="0.25">
      <c r="P50059" s="120"/>
      <c r="R50059" s="120"/>
      <c r="T50059" s="120"/>
      <c r="V50059" s="120"/>
      <c r="X50059" s="120"/>
      <c r="Z50059" s="120"/>
    </row>
    <row r="50060" spans="16:26" x14ac:dyDescent="0.25">
      <c r="P50060" s="119"/>
      <c r="R50060" s="119"/>
      <c r="T50060" s="119"/>
      <c r="V50060" s="119"/>
      <c r="X50060" s="119"/>
      <c r="Z50060" s="119"/>
    </row>
    <row r="50061" spans="16:26" x14ac:dyDescent="0.25">
      <c r="P50061" s="119"/>
      <c r="R50061" s="119"/>
      <c r="T50061" s="119"/>
      <c r="V50061" s="119"/>
      <c r="X50061" s="119"/>
      <c r="Z50061" s="119"/>
    </row>
    <row r="50062" spans="16:26" x14ac:dyDescent="0.25">
      <c r="P50062" s="120"/>
      <c r="R50062" s="120"/>
      <c r="T50062" s="120"/>
      <c r="V50062" s="120"/>
      <c r="X50062" s="120"/>
      <c r="Z50062" s="120"/>
    </row>
    <row r="50063" spans="16:26" x14ac:dyDescent="0.25">
      <c r="P50063" s="119"/>
      <c r="R50063" s="119"/>
      <c r="T50063" s="119"/>
      <c r="V50063" s="119"/>
      <c r="X50063" s="119"/>
      <c r="Z50063" s="119"/>
    </row>
    <row r="50064" spans="16:26" x14ac:dyDescent="0.25">
      <c r="P50064" s="120"/>
      <c r="R50064" s="120"/>
      <c r="T50064" s="120"/>
      <c r="V50064" s="120"/>
      <c r="X50064" s="120"/>
      <c r="Z50064" s="120"/>
    </row>
    <row r="50065" spans="16:26" x14ac:dyDescent="0.25">
      <c r="P50065" s="119"/>
      <c r="R50065" s="119"/>
      <c r="T50065" s="119"/>
      <c r="V50065" s="119"/>
      <c r="X50065" s="119"/>
      <c r="Z50065" s="119"/>
    </row>
    <row r="50066" spans="16:26" x14ac:dyDescent="0.25">
      <c r="P50066" s="119"/>
      <c r="R50066" s="119"/>
      <c r="T50066" s="119"/>
      <c r="V50066" s="119"/>
      <c r="X50066" s="119"/>
      <c r="Z50066" s="119"/>
    </row>
    <row r="50067" spans="16:26" x14ac:dyDescent="0.25">
      <c r="P50067" s="119"/>
      <c r="R50067" s="119"/>
      <c r="T50067" s="119"/>
      <c r="V50067" s="119"/>
      <c r="X50067" s="119"/>
      <c r="Z50067" s="119"/>
    </row>
    <row r="50068" spans="16:26" x14ac:dyDescent="0.25">
      <c r="P50068" s="121"/>
      <c r="R50068" s="121"/>
      <c r="T50068" s="121"/>
      <c r="V50068" s="121"/>
      <c r="X50068" s="121"/>
      <c r="Z50068" s="121"/>
    </row>
    <row r="50069" spans="16:26" x14ac:dyDescent="0.25">
      <c r="P50069" s="121"/>
      <c r="R50069" s="121"/>
      <c r="T50069" s="121"/>
      <c r="V50069" s="121"/>
      <c r="X50069" s="121"/>
      <c r="Z50069" s="121"/>
    </row>
    <row r="50070" spans="16:26" x14ac:dyDescent="0.25">
      <c r="P50070" s="121"/>
      <c r="R50070" s="121"/>
      <c r="T50070" s="121"/>
      <c r="V50070" s="121"/>
      <c r="X50070" s="121"/>
      <c r="Z50070" s="121"/>
    </row>
    <row r="50071" spans="16:26" x14ac:dyDescent="0.25">
      <c r="P50071" s="121"/>
      <c r="R50071" s="121"/>
      <c r="T50071" s="121"/>
      <c r="V50071" s="121"/>
      <c r="X50071" s="121"/>
      <c r="Z50071" s="121"/>
    </row>
    <row r="50072" spans="16:26" x14ac:dyDescent="0.25">
      <c r="P50072" s="122"/>
      <c r="R50072" s="122"/>
      <c r="T50072" s="122"/>
      <c r="V50072" s="122"/>
      <c r="X50072" s="122"/>
      <c r="Z50072" s="122"/>
    </row>
    <row r="50073" spans="16:26" x14ac:dyDescent="0.25">
      <c r="P50073" s="118"/>
      <c r="R50073" s="118"/>
      <c r="T50073" s="118"/>
      <c r="V50073" s="118"/>
      <c r="X50073" s="118"/>
      <c r="Z50073" s="118"/>
    </row>
    <row r="50074" spans="16:26" x14ac:dyDescent="0.25">
      <c r="P50074" s="119"/>
      <c r="R50074" s="119"/>
      <c r="T50074" s="119"/>
      <c r="V50074" s="119"/>
      <c r="X50074" s="119"/>
      <c r="Z50074" s="119"/>
    </row>
    <row r="50075" spans="16:26" x14ac:dyDescent="0.25">
      <c r="P50075" s="119"/>
      <c r="R50075" s="119"/>
      <c r="T50075" s="119"/>
      <c r="V50075" s="119"/>
      <c r="X50075" s="119"/>
      <c r="Z50075" s="119"/>
    </row>
    <row r="50076" spans="16:26" x14ac:dyDescent="0.25">
      <c r="P50076" s="120"/>
      <c r="R50076" s="120"/>
      <c r="T50076" s="120"/>
      <c r="V50076" s="120"/>
      <c r="X50076" s="120"/>
      <c r="Z50076" s="120"/>
    </row>
    <row r="50077" spans="16:26" x14ac:dyDescent="0.25">
      <c r="P50077" s="119"/>
      <c r="R50077" s="119"/>
      <c r="T50077" s="119"/>
      <c r="V50077" s="119"/>
      <c r="X50077" s="119"/>
      <c r="Z50077" s="119"/>
    </row>
    <row r="50078" spans="16:26" x14ac:dyDescent="0.25">
      <c r="P50078" s="119"/>
      <c r="R50078" s="119"/>
      <c r="T50078" s="119"/>
      <c r="V50078" s="119"/>
      <c r="X50078" s="119"/>
      <c r="Z50078" s="119"/>
    </row>
    <row r="50079" spans="16:26" x14ac:dyDescent="0.25">
      <c r="P50079" s="120"/>
      <c r="R50079" s="120"/>
      <c r="T50079" s="120"/>
      <c r="V50079" s="120"/>
      <c r="X50079" s="120"/>
      <c r="Z50079" s="120"/>
    </row>
    <row r="50080" spans="16:26" x14ac:dyDescent="0.25">
      <c r="P50080" s="119"/>
      <c r="R50080" s="119"/>
      <c r="T50080" s="119"/>
      <c r="V50080" s="119"/>
      <c r="X50080" s="119"/>
      <c r="Z50080" s="119"/>
    </row>
    <row r="50081" spans="16:26" x14ac:dyDescent="0.25">
      <c r="P50081" s="120"/>
      <c r="R50081" s="120"/>
      <c r="T50081" s="120"/>
      <c r="V50081" s="120"/>
      <c r="X50081" s="120"/>
      <c r="Z50081" s="120"/>
    </row>
    <row r="50082" spans="16:26" x14ac:dyDescent="0.25">
      <c r="P50082" s="119"/>
      <c r="R50082" s="119"/>
      <c r="T50082" s="119"/>
      <c r="V50082" s="119"/>
      <c r="X50082" s="119"/>
      <c r="Z50082" s="119"/>
    </row>
    <row r="50083" spans="16:26" x14ac:dyDescent="0.25">
      <c r="P50083" s="119"/>
      <c r="R50083" s="119"/>
      <c r="T50083" s="119"/>
      <c r="V50083" s="119"/>
      <c r="X50083" s="119"/>
      <c r="Z50083" s="119"/>
    </row>
    <row r="50084" spans="16:26" x14ac:dyDescent="0.25">
      <c r="P50084" s="119"/>
      <c r="R50084" s="119"/>
      <c r="T50084" s="119"/>
      <c r="V50084" s="119"/>
      <c r="X50084" s="119"/>
      <c r="Z50084" s="119"/>
    </row>
    <row r="50085" spans="16:26" x14ac:dyDescent="0.25">
      <c r="P50085" s="121"/>
      <c r="R50085" s="121"/>
      <c r="T50085" s="121"/>
      <c r="V50085" s="121"/>
      <c r="X50085" s="121"/>
      <c r="Z50085" s="121"/>
    </row>
    <row r="50086" spans="16:26" x14ac:dyDescent="0.25">
      <c r="P50086" s="121"/>
      <c r="R50086" s="121"/>
      <c r="T50086" s="121"/>
      <c r="V50086" s="121"/>
      <c r="X50086" s="121"/>
      <c r="Z50086" s="121"/>
    </row>
    <row r="50087" spans="16:26" x14ac:dyDescent="0.25">
      <c r="P50087" s="121"/>
      <c r="R50087" s="121"/>
      <c r="T50087" s="121"/>
      <c r="V50087" s="121"/>
      <c r="X50087" s="121"/>
      <c r="Z50087" s="121"/>
    </row>
    <row r="50088" spans="16:26" x14ac:dyDescent="0.25">
      <c r="P50088" s="121"/>
      <c r="R50088" s="121"/>
      <c r="T50088" s="121"/>
      <c r="V50088" s="121"/>
      <c r="X50088" s="121"/>
      <c r="Z50088" s="121"/>
    </row>
    <row r="50089" spans="16:26" x14ac:dyDescent="0.25">
      <c r="P50089" s="122"/>
      <c r="R50089" s="122"/>
      <c r="T50089" s="122"/>
      <c r="V50089" s="122"/>
      <c r="X50089" s="122"/>
      <c r="Z50089" s="122"/>
    </row>
    <row r="50090" spans="16:26" x14ac:dyDescent="0.25">
      <c r="P50090" s="118"/>
      <c r="R50090" s="118"/>
      <c r="T50090" s="118"/>
      <c r="V50090" s="118"/>
      <c r="X50090" s="118"/>
      <c r="Z50090" s="118"/>
    </row>
    <row r="50091" spans="16:26" x14ac:dyDescent="0.25">
      <c r="P50091" s="119"/>
      <c r="R50091" s="119"/>
      <c r="T50091" s="119"/>
      <c r="V50091" s="119"/>
      <c r="X50091" s="119"/>
      <c r="Z50091" s="119"/>
    </row>
    <row r="50092" spans="16:26" x14ac:dyDescent="0.25">
      <c r="P50092" s="119"/>
      <c r="R50092" s="119"/>
      <c r="T50092" s="119"/>
      <c r="V50092" s="119"/>
      <c r="X50092" s="119"/>
      <c r="Z50092" s="119"/>
    </row>
    <row r="50093" spans="16:26" x14ac:dyDescent="0.25">
      <c r="P50093" s="120"/>
      <c r="R50093" s="120"/>
      <c r="T50093" s="120"/>
      <c r="V50093" s="120"/>
      <c r="X50093" s="120"/>
      <c r="Z50093" s="120"/>
    </row>
    <row r="50094" spans="16:26" x14ac:dyDescent="0.25">
      <c r="P50094" s="119"/>
      <c r="R50094" s="119"/>
      <c r="T50094" s="119"/>
      <c r="V50094" s="119"/>
      <c r="X50094" s="119"/>
      <c r="Z50094" s="119"/>
    </row>
    <row r="50095" spans="16:26" x14ac:dyDescent="0.25">
      <c r="P50095" s="119"/>
      <c r="R50095" s="119"/>
      <c r="T50095" s="119"/>
      <c r="V50095" s="119"/>
      <c r="X50095" s="119"/>
      <c r="Z50095" s="119"/>
    </row>
    <row r="50096" spans="16:26" x14ac:dyDescent="0.25">
      <c r="P50096" s="120"/>
      <c r="R50096" s="120"/>
      <c r="T50096" s="120"/>
      <c r="V50096" s="120"/>
      <c r="X50096" s="120"/>
      <c r="Z50096" s="120"/>
    </row>
    <row r="50097" spans="16:26" x14ac:dyDescent="0.25">
      <c r="P50097" s="119"/>
      <c r="R50097" s="119"/>
      <c r="T50097" s="119"/>
      <c r="V50097" s="119"/>
      <c r="X50097" s="119"/>
      <c r="Z50097" s="119"/>
    </row>
    <row r="50098" spans="16:26" x14ac:dyDescent="0.25">
      <c r="P50098" s="120"/>
      <c r="R50098" s="120"/>
      <c r="T50098" s="120"/>
      <c r="V50098" s="120"/>
      <c r="X50098" s="120"/>
      <c r="Z50098" s="120"/>
    </row>
    <row r="50099" spans="16:26" x14ac:dyDescent="0.25">
      <c r="P50099" s="119"/>
      <c r="R50099" s="119"/>
      <c r="T50099" s="119"/>
      <c r="V50099" s="119"/>
      <c r="X50099" s="119"/>
      <c r="Z50099" s="119"/>
    </row>
    <row r="50100" spans="16:26" x14ac:dyDescent="0.25">
      <c r="P50100" s="119"/>
      <c r="R50100" s="119"/>
      <c r="T50100" s="119"/>
      <c r="V50100" s="119"/>
      <c r="X50100" s="119"/>
      <c r="Z50100" s="119"/>
    </row>
    <row r="50101" spans="16:26" x14ac:dyDescent="0.25">
      <c r="P50101" s="119"/>
      <c r="R50101" s="119"/>
      <c r="T50101" s="119"/>
      <c r="V50101" s="119"/>
      <c r="X50101" s="119"/>
      <c r="Z50101" s="119"/>
    </row>
    <row r="50102" spans="16:26" x14ac:dyDescent="0.25">
      <c r="P50102" s="121"/>
      <c r="R50102" s="121"/>
      <c r="T50102" s="121"/>
      <c r="V50102" s="121"/>
      <c r="X50102" s="121"/>
      <c r="Z50102" s="121"/>
    </row>
    <row r="50103" spans="16:26" x14ac:dyDescent="0.25">
      <c r="P50103" s="121"/>
      <c r="R50103" s="121"/>
      <c r="T50103" s="121"/>
      <c r="V50103" s="121"/>
      <c r="X50103" s="121"/>
      <c r="Z50103" s="121"/>
    </row>
    <row r="50104" spans="16:26" x14ac:dyDescent="0.25">
      <c r="P50104" s="121"/>
      <c r="R50104" s="121"/>
      <c r="T50104" s="121"/>
      <c r="V50104" s="121"/>
      <c r="X50104" s="121"/>
      <c r="Z50104" s="121"/>
    </row>
    <row r="50105" spans="16:26" x14ac:dyDescent="0.25">
      <c r="P50105" s="121"/>
      <c r="R50105" s="121"/>
      <c r="T50105" s="121"/>
      <c r="V50105" s="121"/>
      <c r="X50105" s="121"/>
      <c r="Z50105" s="121"/>
    </row>
    <row r="50106" spans="16:26" x14ac:dyDescent="0.25">
      <c r="P50106" s="122"/>
      <c r="R50106" s="122"/>
      <c r="T50106" s="122"/>
      <c r="V50106" s="122"/>
      <c r="X50106" s="122"/>
      <c r="Z50106" s="122"/>
    </row>
    <row r="50107" spans="16:26" x14ac:dyDescent="0.25">
      <c r="P50107" s="118"/>
      <c r="R50107" s="118"/>
      <c r="T50107" s="118"/>
      <c r="V50107" s="118"/>
      <c r="X50107" s="118"/>
      <c r="Z50107" s="118"/>
    </row>
    <row r="50108" spans="16:26" x14ac:dyDescent="0.25">
      <c r="P50108" s="119"/>
      <c r="R50108" s="119"/>
      <c r="T50108" s="119"/>
      <c r="V50108" s="119"/>
      <c r="X50108" s="119"/>
      <c r="Z50108" s="119"/>
    </row>
    <row r="50109" spans="16:26" x14ac:dyDescent="0.25">
      <c r="P50109" s="119"/>
      <c r="R50109" s="119"/>
      <c r="T50109" s="119"/>
      <c r="V50109" s="119"/>
      <c r="X50109" s="119"/>
      <c r="Z50109" s="119"/>
    </row>
    <row r="50110" spans="16:26" x14ac:dyDescent="0.25">
      <c r="P50110" s="120"/>
      <c r="R50110" s="120"/>
      <c r="T50110" s="120"/>
      <c r="V50110" s="120"/>
      <c r="X50110" s="120"/>
      <c r="Z50110" s="120"/>
    </row>
    <row r="50111" spans="16:26" x14ac:dyDescent="0.25">
      <c r="P50111" s="119"/>
      <c r="R50111" s="119"/>
      <c r="T50111" s="119"/>
      <c r="V50111" s="119"/>
      <c r="X50111" s="119"/>
      <c r="Z50111" s="119"/>
    </row>
    <row r="50112" spans="16:26" x14ac:dyDescent="0.25">
      <c r="P50112" s="119"/>
      <c r="R50112" s="119"/>
      <c r="T50112" s="119"/>
      <c r="V50112" s="119"/>
      <c r="X50112" s="119"/>
      <c r="Z50112" s="119"/>
    </row>
    <row r="50113" spans="16:26" x14ac:dyDescent="0.25">
      <c r="P50113" s="120"/>
      <c r="R50113" s="120"/>
      <c r="T50113" s="120"/>
      <c r="V50113" s="120"/>
      <c r="X50113" s="120"/>
      <c r="Z50113" s="120"/>
    </row>
    <row r="50114" spans="16:26" x14ac:dyDescent="0.25">
      <c r="P50114" s="119"/>
      <c r="R50114" s="119"/>
      <c r="T50114" s="119"/>
      <c r="V50114" s="119"/>
      <c r="X50114" s="119"/>
      <c r="Z50114" s="119"/>
    </row>
    <row r="50115" spans="16:26" x14ac:dyDescent="0.25">
      <c r="P50115" s="120"/>
      <c r="R50115" s="120"/>
      <c r="T50115" s="120"/>
      <c r="V50115" s="120"/>
      <c r="X50115" s="120"/>
      <c r="Z50115" s="120"/>
    </row>
    <row r="50116" spans="16:26" x14ac:dyDescent="0.25">
      <c r="P50116" s="119"/>
      <c r="R50116" s="119"/>
      <c r="T50116" s="119"/>
      <c r="V50116" s="119"/>
      <c r="X50116" s="119"/>
      <c r="Z50116" s="119"/>
    </row>
    <row r="50117" spans="16:26" x14ac:dyDescent="0.25">
      <c r="P50117" s="119"/>
      <c r="R50117" s="119"/>
      <c r="T50117" s="119"/>
      <c r="V50117" s="119"/>
      <c r="X50117" s="119"/>
      <c r="Z50117" s="119"/>
    </row>
    <row r="50118" spans="16:26" x14ac:dyDescent="0.25">
      <c r="P50118" s="119"/>
      <c r="R50118" s="119"/>
      <c r="T50118" s="119"/>
      <c r="V50118" s="119"/>
      <c r="X50118" s="119"/>
      <c r="Z50118" s="119"/>
    </row>
    <row r="50119" spans="16:26" x14ac:dyDescent="0.25">
      <c r="P50119" s="121"/>
      <c r="R50119" s="121"/>
      <c r="T50119" s="121"/>
      <c r="V50119" s="121"/>
      <c r="X50119" s="121"/>
      <c r="Z50119" s="121"/>
    </row>
    <row r="50120" spans="16:26" x14ac:dyDescent="0.25">
      <c r="P50120" s="121"/>
      <c r="R50120" s="121"/>
      <c r="T50120" s="121"/>
      <c r="V50120" s="121"/>
      <c r="X50120" s="121"/>
      <c r="Z50120" s="121"/>
    </row>
    <row r="50121" spans="16:26" x14ac:dyDescent="0.25">
      <c r="P50121" s="121"/>
      <c r="R50121" s="121"/>
      <c r="T50121" s="121"/>
      <c r="V50121" s="121"/>
      <c r="X50121" s="121"/>
      <c r="Z50121" s="121"/>
    </row>
    <row r="50122" spans="16:26" x14ac:dyDescent="0.25">
      <c r="P50122" s="121"/>
      <c r="R50122" s="121"/>
      <c r="T50122" s="121"/>
      <c r="V50122" s="121"/>
      <c r="X50122" s="121"/>
      <c r="Z50122" s="121"/>
    </row>
    <row r="50123" spans="16:26" x14ac:dyDescent="0.25">
      <c r="P50123" s="122"/>
      <c r="R50123" s="122"/>
      <c r="T50123" s="122"/>
      <c r="V50123" s="122"/>
      <c r="X50123" s="122"/>
      <c r="Z50123" s="122"/>
    </row>
    <row r="50124" spans="16:26" x14ac:dyDescent="0.25">
      <c r="P50124" s="118"/>
      <c r="R50124" s="118"/>
      <c r="T50124" s="118"/>
      <c r="V50124" s="118"/>
      <c r="X50124" s="118"/>
      <c r="Z50124" s="118"/>
    </row>
    <row r="50125" spans="16:26" x14ac:dyDescent="0.25">
      <c r="P50125" s="119"/>
      <c r="R50125" s="119"/>
      <c r="T50125" s="119"/>
      <c r="V50125" s="119"/>
      <c r="X50125" s="119"/>
      <c r="Z50125" s="119"/>
    </row>
    <row r="50126" spans="16:26" x14ac:dyDescent="0.25">
      <c r="P50126" s="119"/>
      <c r="R50126" s="119"/>
      <c r="T50126" s="119"/>
      <c r="V50126" s="119"/>
      <c r="X50126" s="119"/>
      <c r="Z50126" s="119"/>
    </row>
    <row r="50127" spans="16:26" x14ac:dyDescent="0.25">
      <c r="P50127" s="120"/>
      <c r="R50127" s="120"/>
      <c r="T50127" s="120"/>
      <c r="V50127" s="120"/>
      <c r="X50127" s="120"/>
      <c r="Z50127" s="120"/>
    </row>
    <row r="50128" spans="16:26" x14ac:dyDescent="0.25">
      <c r="P50128" s="119"/>
      <c r="R50128" s="119"/>
      <c r="T50128" s="119"/>
      <c r="V50128" s="119"/>
      <c r="X50128" s="119"/>
      <c r="Z50128" s="119"/>
    </row>
    <row r="50129" spans="16:26" x14ac:dyDescent="0.25">
      <c r="P50129" s="119"/>
      <c r="R50129" s="119"/>
      <c r="T50129" s="119"/>
      <c r="V50129" s="119"/>
      <c r="X50129" s="119"/>
      <c r="Z50129" s="119"/>
    </row>
    <row r="50130" spans="16:26" x14ac:dyDescent="0.25">
      <c r="P50130" s="120"/>
      <c r="R50130" s="120"/>
      <c r="T50130" s="120"/>
      <c r="V50130" s="120"/>
      <c r="X50130" s="120"/>
      <c r="Z50130" s="120"/>
    </row>
    <row r="50131" spans="16:26" x14ac:dyDescent="0.25">
      <c r="P50131" s="119"/>
      <c r="R50131" s="119"/>
      <c r="T50131" s="119"/>
      <c r="V50131" s="119"/>
      <c r="X50131" s="119"/>
      <c r="Z50131" s="119"/>
    </row>
    <row r="50132" spans="16:26" x14ac:dyDescent="0.25">
      <c r="P50132" s="120"/>
      <c r="R50132" s="120"/>
      <c r="T50132" s="120"/>
      <c r="V50132" s="120"/>
      <c r="X50132" s="120"/>
      <c r="Z50132" s="120"/>
    </row>
    <row r="50133" spans="16:26" x14ac:dyDescent="0.25">
      <c r="P50133" s="119"/>
      <c r="R50133" s="119"/>
      <c r="T50133" s="119"/>
      <c r="V50133" s="119"/>
      <c r="X50133" s="119"/>
      <c r="Z50133" s="119"/>
    </row>
    <row r="50134" spans="16:26" x14ac:dyDescent="0.25">
      <c r="P50134" s="119"/>
      <c r="R50134" s="119"/>
      <c r="T50134" s="119"/>
      <c r="V50134" s="119"/>
      <c r="X50134" s="119"/>
      <c r="Z50134" s="119"/>
    </row>
    <row r="50135" spans="16:26" x14ac:dyDescent="0.25">
      <c r="P50135" s="119"/>
      <c r="R50135" s="119"/>
      <c r="T50135" s="119"/>
      <c r="V50135" s="119"/>
      <c r="X50135" s="119"/>
      <c r="Z50135" s="119"/>
    </row>
    <row r="50136" spans="16:26" x14ac:dyDescent="0.25">
      <c r="P50136" s="121"/>
      <c r="R50136" s="121"/>
      <c r="T50136" s="121"/>
      <c r="V50136" s="121"/>
      <c r="X50136" s="121"/>
      <c r="Z50136" s="121"/>
    </row>
    <row r="50137" spans="16:26" x14ac:dyDescent="0.25">
      <c r="P50137" s="121"/>
      <c r="R50137" s="121"/>
      <c r="T50137" s="121"/>
      <c r="V50137" s="121"/>
      <c r="X50137" s="121"/>
      <c r="Z50137" s="121"/>
    </row>
    <row r="50138" spans="16:26" x14ac:dyDescent="0.25">
      <c r="P50138" s="121"/>
      <c r="R50138" s="121"/>
      <c r="T50138" s="121"/>
      <c r="V50138" s="121"/>
      <c r="X50138" s="121"/>
      <c r="Z50138" s="121"/>
    </row>
    <row r="50139" spans="16:26" x14ac:dyDescent="0.25">
      <c r="P50139" s="121"/>
      <c r="R50139" s="121"/>
      <c r="T50139" s="121"/>
      <c r="V50139" s="121"/>
      <c r="X50139" s="121"/>
      <c r="Z50139" s="121"/>
    </row>
    <row r="50140" spans="16:26" x14ac:dyDescent="0.25">
      <c r="P50140" s="122"/>
      <c r="R50140" s="122"/>
      <c r="T50140" s="122"/>
      <c r="V50140" s="122"/>
      <c r="X50140" s="122"/>
      <c r="Z50140" s="122"/>
    </row>
    <row r="50141" spans="16:26" x14ac:dyDescent="0.25">
      <c r="P50141" s="118"/>
      <c r="R50141" s="118"/>
      <c r="T50141" s="118"/>
      <c r="V50141" s="118"/>
      <c r="X50141" s="118"/>
      <c r="Z50141" s="118"/>
    </row>
    <row r="50142" spans="16:26" x14ac:dyDescent="0.25">
      <c r="P50142" s="119"/>
      <c r="R50142" s="119"/>
      <c r="T50142" s="119"/>
      <c r="V50142" s="119"/>
      <c r="X50142" s="119"/>
      <c r="Z50142" s="119"/>
    </row>
    <row r="50143" spans="16:26" x14ac:dyDescent="0.25">
      <c r="P50143" s="119"/>
      <c r="R50143" s="119"/>
      <c r="T50143" s="119"/>
      <c r="V50143" s="119"/>
      <c r="X50143" s="119"/>
      <c r="Z50143" s="119"/>
    </row>
    <row r="50144" spans="16:26" x14ac:dyDescent="0.25">
      <c r="P50144" s="120"/>
      <c r="R50144" s="120"/>
      <c r="T50144" s="120"/>
      <c r="V50144" s="120"/>
      <c r="X50144" s="120"/>
      <c r="Z50144" s="120"/>
    </row>
    <row r="50145" spans="16:26" x14ac:dyDescent="0.25">
      <c r="P50145" s="119"/>
      <c r="R50145" s="119"/>
      <c r="T50145" s="119"/>
      <c r="V50145" s="119"/>
      <c r="X50145" s="119"/>
      <c r="Z50145" s="119"/>
    </row>
    <row r="50146" spans="16:26" x14ac:dyDescent="0.25">
      <c r="P50146" s="119"/>
      <c r="R50146" s="119"/>
      <c r="T50146" s="119"/>
      <c r="V50146" s="119"/>
      <c r="X50146" s="119"/>
      <c r="Z50146" s="119"/>
    </row>
    <row r="50147" spans="16:26" x14ac:dyDescent="0.25">
      <c r="P50147" s="120"/>
      <c r="R50147" s="120"/>
      <c r="T50147" s="120"/>
      <c r="V50147" s="120"/>
      <c r="X50147" s="120"/>
      <c r="Z50147" s="120"/>
    </row>
    <row r="50148" spans="16:26" x14ac:dyDescent="0.25">
      <c r="P50148" s="119"/>
      <c r="R50148" s="119"/>
      <c r="T50148" s="119"/>
      <c r="V50148" s="119"/>
      <c r="X50148" s="119"/>
      <c r="Z50148" s="119"/>
    </row>
    <row r="50149" spans="16:26" x14ac:dyDescent="0.25">
      <c r="P50149" s="120"/>
      <c r="R50149" s="120"/>
      <c r="T50149" s="120"/>
      <c r="V50149" s="120"/>
      <c r="X50149" s="120"/>
      <c r="Z50149" s="120"/>
    </row>
    <row r="50150" spans="16:26" x14ac:dyDescent="0.25">
      <c r="P50150" s="119"/>
      <c r="R50150" s="119"/>
      <c r="T50150" s="119"/>
      <c r="V50150" s="119"/>
      <c r="X50150" s="119"/>
      <c r="Z50150" s="119"/>
    </row>
    <row r="50151" spans="16:26" x14ac:dyDescent="0.25">
      <c r="P50151" s="119"/>
      <c r="R50151" s="119"/>
      <c r="T50151" s="119"/>
      <c r="V50151" s="119"/>
      <c r="X50151" s="119"/>
      <c r="Z50151" s="119"/>
    </row>
    <row r="50152" spans="16:26" x14ac:dyDescent="0.25">
      <c r="P50152" s="119"/>
      <c r="R50152" s="119"/>
      <c r="T50152" s="119"/>
      <c r="V50152" s="119"/>
      <c r="X50152" s="119"/>
      <c r="Z50152" s="119"/>
    </row>
    <row r="50153" spans="16:26" x14ac:dyDescent="0.25">
      <c r="P50153" s="121"/>
      <c r="R50153" s="121"/>
      <c r="T50153" s="121"/>
      <c r="V50153" s="121"/>
      <c r="X50153" s="121"/>
      <c r="Z50153" s="121"/>
    </row>
    <row r="50154" spans="16:26" x14ac:dyDescent="0.25">
      <c r="P50154" s="121"/>
      <c r="R50154" s="121"/>
      <c r="T50154" s="121"/>
      <c r="V50154" s="121"/>
      <c r="X50154" s="121"/>
      <c r="Z50154" s="121"/>
    </row>
    <row r="50155" spans="16:26" x14ac:dyDescent="0.25">
      <c r="P50155" s="121"/>
      <c r="R50155" s="121"/>
      <c r="T50155" s="121"/>
      <c r="V50155" s="121"/>
      <c r="X50155" s="121"/>
      <c r="Z50155" s="121"/>
    </row>
    <row r="50156" spans="16:26" x14ac:dyDescent="0.25">
      <c r="P50156" s="121"/>
      <c r="R50156" s="121"/>
      <c r="T50156" s="121"/>
      <c r="V50156" s="121"/>
      <c r="X50156" s="121"/>
      <c r="Z50156" s="121"/>
    </row>
    <row r="50157" spans="16:26" x14ac:dyDescent="0.25">
      <c r="P50157" s="122"/>
      <c r="R50157" s="122"/>
      <c r="T50157" s="122"/>
      <c r="V50157" s="122"/>
      <c r="X50157" s="122"/>
      <c r="Z50157" s="122"/>
    </row>
    <row r="50158" spans="16:26" x14ac:dyDescent="0.25">
      <c r="P50158" s="118"/>
      <c r="R50158" s="118"/>
      <c r="T50158" s="118"/>
      <c r="V50158" s="118"/>
      <c r="X50158" s="118"/>
      <c r="Z50158" s="118"/>
    </row>
    <row r="50159" spans="16:26" x14ac:dyDescent="0.25">
      <c r="P50159" s="119"/>
      <c r="R50159" s="119"/>
      <c r="T50159" s="119"/>
      <c r="V50159" s="119"/>
      <c r="X50159" s="119"/>
      <c r="Z50159" s="119"/>
    </row>
    <row r="50160" spans="16:26" x14ac:dyDescent="0.25">
      <c r="P50160" s="119"/>
      <c r="R50160" s="119"/>
      <c r="T50160" s="119"/>
      <c r="V50160" s="119"/>
      <c r="X50160" s="119"/>
      <c r="Z50160" s="119"/>
    </row>
    <row r="50161" spans="16:26" x14ac:dyDescent="0.25">
      <c r="P50161" s="120"/>
      <c r="R50161" s="120"/>
      <c r="T50161" s="120"/>
      <c r="V50161" s="120"/>
      <c r="X50161" s="120"/>
      <c r="Z50161" s="120"/>
    </row>
    <row r="50162" spans="16:26" x14ac:dyDescent="0.25">
      <c r="P50162" s="119"/>
      <c r="R50162" s="119"/>
      <c r="T50162" s="119"/>
      <c r="V50162" s="119"/>
      <c r="X50162" s="119"/>
      <c r="Z50162" s="119"/>
    </row>
    <row r="50163" spans="16:26" x14ac:dyDescent="0.25">
      <c r="P50163" s="119"/>
      <c r="R50163" s="119"/>
      <c r="T50163" s="119"/>
      <c r="V50163" s="119"/>
      <c r="X50163" s="119"/>
      <c r="Z50163" s="119"/>
    </row>
    <row r="50164" spans="16:26" x14ac:dyDescent="0.25">
      <c r="P50164" s="120"/>
      <c r="R50164" s="120"/>
      <c r="T50164" s="120"/>
      <c r="V50164" s="120"/>
      <c r="X50164" s="120"/>
      <c r="Z50164" s="120"/>
    </row>
    <row r="50165" spans="16:26" x14ac:dyDescent="0.25">
      <c r="P50165" s="119"/>
      <c r="R50165" s="119"/>
      <c r="T50165" s="119"/>
      <c r="V50165" s="119"/>
      <c r="X50165" s="119"/>
      <c r="Z50165" s="119"/>
    </row>
    <row r="50166" spans="16:26" x14ac:dyDescent="0.25">
      <c r="P50166" s="120"/>
      <c r="R50166" s="120"/>
      <c r="T50166" s="120"/>
      <c r="V50166" s="120"/>
      <c r="X50166" s="120"/>
      <c r="Z50166" s="120"/>
    </row>
    <row r="50167" spans="16:26" x14ac:dyDescent="0.25">
      <c r="P50167" s="119"/>
      <c r="R50167" s="119"/>
      <c r="T50167" s="119"/>
      <c r="V50167" s="119"/>
      <c r="X50167" s="119"/>
      <c r="Z50167" s="119"/>
    </row>
    <row r="50168" spans="16:26" x14ac:dyDescent="0.25">
      <c r="P50168" s="119"/>
      <c r="R50168" s="119"/>
      <c r="T50168" s="119"/>
      <c r="V50168" s="119"/>
      <c r="X50168" s="119"/>
      <c r="Z50168" s="119"/>
    </row>
    <row r="50169" spans="16:26" x14ac:dyDescent="0.25">
      <c r="P50169" s="119"/>
      <c r="R50169" s="119"/>
      <c r="T50169" s="119"/>
      <c r="V50169" s="119"/>
      <c r="X50169" s="119"/>
      <c r="Z50169" s="119"/>
    </row>
    <row r="50170" spans="16:26" x14ac:dyDescent="0.25">
      <c r="P50170" s="121"/>
      <c r="R50170" s="121"/>
      <c r="T50170" s="121"/>
      <c r="V50170" s="121"/>
      <c r="X50170" s="121"/>
      <c r="Z50170" s="121"/>
    </row>
    <row r="50171" spans="16:26" x14ac:dyDescent="0.25">
      <c r="P50171" s="121"/>
      <c r="R50171" s="121"/>
      <c r="T50171" s="121"/>
      <c r="V50171" s="121"/>
      <c r="X50171" s="121"/>
      <c r="Z50171" s="121"/>
    </row>
    <row r="50172" spans="16:26" x14ac:dyDescent="0.25">
      <c r="P50172" s="121"/>
      <c r="R50172" s="121"/>
      <c r="T50172" s="121"/>
      <c r="V50172" s="121"/>
      <c r="X50172" s="121"/>
      <c r="Z50172" s="121"/>
    </row>
    <row r="50173" spans="16:26" x14ac:dyDescent="0.25">
      <c r="P50173" s="121"/>
      <c r="R50173" s="121"/>
      <c r="T50173" s="121"/>
      <c r="V50173" s="121"/>
      <c r="X50173" s="121"/>
      <c r="Z50173" s="121"/>
    </row>
    <row r="50174" spans="16:26" x14ac:dyDescent="0.25">
      <c r="P50174" s="122"/>
      <c r="R50174" s="122"/>
      <c r="T50174" s="122"/>
      <c r="V50174" s="122"/>
      <c r="X50174" s="122"/>
      <c r="Z50174" s="122"/>
    </row>
    <row r="50175" spans="16:26" x14ac:dyDescent="0.25">
      <c r="P50175" s="118"/>
      <c r="R50175" s="118"/>
      <c r="T50175" s="118"/>
      <c r="V50175" s="118"/>
      <c r="X50175" s="118"/>
      <c r="Z50175" s="118"/>
    </row>
    <row r="50176" spans="16:26" x14ac:dyDescent="0.25">
      <c r="P50176" s="119"/>
      <c r="R50176" s="119"/>
      <c r="T50176" s="119"/>
      <c r="V50176" s="119"/>
      <c r="X50176" s="119"/>
      <c r="Z50176" s="119"/>
    </row>
    <row r="50177" spans="16:26" x14ac:dyDescent="0.25">
      <c r="P50177" s="119"/>
      <c r="R50177" s="119"/>
      <c r="T50177" s="119"/>
      <c r="V50177" s="119"/>
      <c r="X50177" s="119"/>
      <c r="Z50177" s="119"/>
    </row>
    <row r="50178" spans="16:26" x14ac:dyDescent="0.25">
      <c r="P50178" s="120"/>
      <c r="R50178" s="120"/>
      <c r="T50178" s="120"/>
      <c r="V50178" s="120"/>
      <c r="X50178" s="120"/>
      <c r="Z50178" s="120"/>
    </row>
    <row r="50179" spans="16:26" x14ac:dyDescent="0.25">
      <c r="P50179" s="119"/>
      <c r="R50179" s="119"/>
      <c r="T50179" s="119"/>
      <c r="V50179" s="119"/>
      <c r="X50179" s="119"/>
      <c r="Z50179" s="119"/>
    </row>
    <row r="50180" spans="16:26" x14ac:dyDescent="0.25">
      <c r="P50180" s="119"/>
      <c r="R50180" s="119"/>
      <c r="T50180" s="119"/>
      <c r="V50180" s="119"/>
      <c r="X50180" s="119"/>
      <c r="Z50180" s="119"/>
    </row>
    <row r="50181" spans="16:26" x14ac:dyDescent="0.25">
      <c r="P50181" s="120"/>
      <c r="R50181" s="120"/>
      <c r="T50181" s="120"/>
      <c r="V50181" s="120"/>
      <c r="X50181" s="120"/>
      <c r="Z50181" s="120"/>
    </row>
    <row r="50182" spans="16:26" x14ac:dyDescent="0.25">
      <c r="P50182" s="119"/>
      <c r="R50182" s="119"/>
      <c r="T50182" s="119"/>
      <c r="V50182" s="119"/>
      <c r="X50182" s="119"/>
      <c r="Z50182" s="119"/>
    </row>
    <row r="50183" spans="16:26" x14ac:dyDescent="0.25">
      <c r="P50183" s="120"/>
      <c r="R50183" s="120"/>
      <c r="T50183" s="120"/>
      <c r="V50183" s="120"/>
      <c r="X50183" s="120"/>
      <c r="Z50183" s="120"/>
    </row>
    <row r="50184" spans="16:26" x14ac:dyDescent="0.25">
      <c r="P50184" s="119"/>
      <c r="R50184" s="119"/>
      <c r="T50184" s="119"/>
      <c r="V50184" s="119"/>
      <c r="X50184" s="119"/>
      <c r="Z50184" s="119"/>
    </row>
    <row r="50185" spans="16:26" x14ac:dyDescent="0.25">
      <c r="P50185" s="119"/>
      <c r="R50185" s="119"/>
      <c r="T50185" s="119"/>
      <c r="V50185" s="119"/>
      <c r="X50185" s="119"/>
      <c r="Z50185" s="119"/>
    </row>
    <row r="50186" spans="16:26" x14ac:dyDescent="0.25">
      <c r="P50186" s="119"/>
      <c r="R50186" s="119"/>
      <c r="T50186" s="119"/>
      <c r="V50186" s="119"/>
      <c r="X50186" s="119"/>
      <c r="Z50186" s="119"/>
    </row>
    <row r="50187" spans="16:26" x14ac:dyDescent="0.25">
      <c r="P50187" s="121"/>
      <c r="R50187" s="121"/>
      <c r="T50187" s="121"/>
      <c r="V50187" s="121"/>
      <c r="X50187" s="121"/>
      <c r="Z50187" s="121"/>
    </row>
    <row r="50188" spans="16:26" x14ac:dyDescent="0.25">
      <c r="P50188" s="121"/>
      <c r="R50188" s="121"/>
      <c r="T50188" s="121"/>
      <c r="V50188" s="121"/>
      <c r="X50188" s="121"/>
      <c r="Z50188" s="121"/>
    </row>
    <row r="50189" spans="16:26" x14ac:dyDescent="0.25">
      <c r="P50189" s="121"/>
      <c r="R50189" s="121"/>
      <c r="T50189" s="121"/>
      <c r="V50189" s="121"/>
      <c r="X50189" s="121"/>
      <c r="Z50189" s="121"/>
    </row>
    <row r="50190" spans="16:26" x14ac:dyDescent="0.25">
      <c r="P50190" s="121"/>
      <c r="R50190" s="121"/>
      <c r="T50190" s="121"/>
      <c r="V50190" s="121"/>
      <c r="X50190" s="121"/>
      <c r="Z50190" s="121"/>
    </row>
    <row r="50191" spans="16:26" x14ac:dyDescent="0.25">
      <c r="P50191" s="122"/>
      <c r="R50191" s="122"/>
      <c r="T50191" s="122"/>
      <c r="V50191" s="122"/>
      <c r="X50191" s="122"/>
      <c r="Z50191" s="122"/>
    </row>
    <row r="50192" spans="16:26" x14ac:dyDescent="0.25">
      <c r="P50192" s="118"/>
      <c r="R50192" s="118"/>
      <c r="T50192" s="118"/>
      <c r="V50192" s="118"/>
      <c r="X50192" s="118"/>
      <c r="Z50192" s="118"/>
    </row>
    <row r="50193" spans="16:26" x14ac:dyDescent="0.25">
      <c r="P50193" s="119"/>
      <c r="R50193" s="119"/>
      <c r="T50193" s="119"/>
      <c r="V50193" s="119"/>
      <c r="X50193" s="119"/>
      <c r="Z50193" s="119"/>
    </row>
    <row r="50194" spans="16:26" x14ac:dyDescent="0.25">
      <c r="P50194" s="119"/>
      <c r="R50194" s="119"/>
      <c r="T50194" s="119"/>
      <c r="V50194" s="119"/>
      <c r="X50194" s="119"/>
      <c r="Z50194" s="119"/>
    </row>
    <row r="50195" spans="16:26" x14ac:dyDescent="0.25">
      <c r="P50195" s="120"/>
      <c r="R50195" s="120"/>
      <c r="T50195" s="120"/>
      <c r="V50195" s="120"/>
      <c r="X50195" s="120"/>
      <c r="Z50195" s="120"/>
    </row>
    <row r="50196" spans="16:26" x14ac:dyDescent="0.25">
      <c r="P50196" s="119"/>
      <c r="R50196" s="119"/>
      <c r="T50196" s="119"/>
      <c r="V50196" s="119"/>
      <c r="X50196" s="119"/>
      <c r="Z50196" s="119"/>
    </row>
    <row r="50197" spans="16:26" x14ac:dyDescent="0.25">
      <c r="P50197" s="119"/>
      <c r="R50197" s="119"/>
      <c r="T50197" s="119"/>
      <c r="V50197" s="119"/>
      <c r="X50197" s="119"/>
      <c r="Z50197" s="119"/>
    </row>
    <row r="50198" spans="16:26" x14ac:dyDescent="0.25">
      <c r="P50198" s="120"/>
      <c r="R50198" s="120"/>
      <c r="T50198" s="120"/>
      <c r="V50198" s="120"/>
      <c r="X50198" s="120"/>
      <c r="Z50198" s="120"/>
    </row>
    <row r="50199" spans="16:26" x14ac:dyDescent="0.25">
      <c r="P50199" s="119"/>
      <c r="R50199" s="119"/>
      <c r="T50199" s="119"/>
      <c r="V50199" s="119"/>
      <c r="X50199" s="119"/>
      <c r="Z50199" s="119"/>
    </row>
    <row r="50200" spans="16:26" x14ac:dyDescent="0.25">
      <c r="P50200" s="120"/>
      <c r="R50200" s="120"/>
      <c r="T50200" s="120"/>
      <c r="V50200" s="120"/>
      <c r="X50200" s="120"/>
      <c r="Z50200" s="120"/>
    </row>
    <row r="50201" spans="16:26" x14ac:dyDescent="0.25">
      <c r="P50201" s="119"/>
      <c r="R50201" s="119"/>
      <c r="T50201" s="119"/>
      <c r="V50201" s="119"/>
      <c r="X50201" s="119"/>
      <c r="Z50201" s="119"/>
    </row>
    <row r="50202" spans="16:26" x14ac:dyDescent="0.25">
      <c r="P50202" s="119"/>
      <c r="R50202" s="119"/>
      <c r="T50202" s="119"/>
      <c r="V50202" s="119"/>
      <c r="X50202" s="119"/>
      <c r="Z50202" s="119"/>
    </row>
    <row r="50203" spans="16:26" x14ac:dyDescent="0.25">
      <c r="P50203" s="119"/>
      <c r="R50203" s="119"/>
      <c r="T50203" s="119"/>
      <c r="V50203" s="119"/>
      <c r="X50203" s="119"/>
      <c r="Z50203" s="119"/>
    </row>
    <row r="50204" spans="16:26" x14ac:dyDescent="0.25">
      <c r="P50204" s="121"/>
      <c r="R50204" s="121"/>
      <c r="T50204" s="121"/>
      <c r="V50204" s="121"/>
      <c r="X50204" s="121"/>
      <c r="Z50204" s="121"/>
    </row>
    <row r="50205" spans="16:26" x14ac:dyDescent="0.25">
      <c r="P50205" s="121"/>
      <c r="R50205" s="121"/>
      <c r="T50205" s="121"/>
      <c r="V50205" s="121"/>
      <c r="X50205" s="121"/>
      <c r="Z50205" s="121"/>
    </row>
    <row r="50206" spans="16:26" x14ac:dyDescent="0.25">
      <c r="P50206" s="121"/>
      <c r="R50206" s="121"/>
      <c r="T50206" s="121"/>
      <c r="V50206" s="121"/>
      <c r="X50206" s="121"/>
      <c r="Z50206" s="121"/>
    </row>
    <row r="50207" spans="16:26" x14ac:dyDescent="0.25">
      <c r="P50207" s="121"/>
      <c r="R50207" s="121"/>
      <c r="T50207" s="121"/>
      <c r="V50207" s="121"/>
      <c r="X50207" s="121"/>
      <c r="Z50207" s="121"/>
    </row>
    <row r="50208" spans="16:26" x14ac:dyDescent="0.25">
      <c r="P50208" s="122"/>
      <c r="R50208" s="122"/>
      <c r="T50208" s="122"/>
      <c r="V50208" s="122"/>
      <c r="X50208" s="122"/>
      <c r="Z50208" s="122"/>
    </row>
    <row r="50209" spans="16:26" x14ac:dyDescent="0.25">
      <c r="P50209" s="118"/>
      <c r="R50209" s="118"/>
      <c r="T50209" s="118"/>
      <c r="V50209" s="118"/>
      <c r="X50209" s="118"/>
      <c r="Z50209" s="118"/>
    </row>
    <row r="50210" spans="16:26" x14ac:dyDescent="0.25">
      <c r="P50210" s="119"/>
      <c r="R50210" s="119"/>
      <c r="T50210" s="119"/>
      <c r="V50210" s="119"/>
      <c r="X50210" s="119"/>
      <c r="Z50210" s="119"/>
    </row>
    <row r="50211" spans="16:26" x14ac:dyDescent="0.25">
      <c r="P50211" s="119"/>
      <c r="R50211" s="119"/>
      <c r="T50211" s="119"/>
      <c r="V50211" s="119"/>
      <c r="X50211" s="119"/>
      <c r="Z50211" s="119"/>
    </row>
    <row r="50212" spans="16:26" x14ac:dyDescent="0.25">
      <c r="P50212" s="120"/>
      <c r="R50212" s="120"/>
      <c r="T50212" s="120"/>
      <c r="V50212" s="120"/>
      <c r="X50212" s="120"/>
      <c r="Z50212" s="120"/>
    </row>
    <row r="50213" spans="16:26" x14ac:dyDescent="0.25">
      <c r="P50213" s="119"/>
      <c r="R50213" s="119"/>
      <c r="T50213" s="119"/>
      <c r="V50213" s="119"/>
      <c r="X50213" s="119"/>
      <c r="Z50213" s="119"/>
    </row>
    <row r="50214" spans="16:26" x14ac:dyDescent="0.25">
      <c r="P50214" s="119"/>
      <c r="R50214" s="119"/>
      <c r="T50214" s="119"/>
      <c r="V50214" s="119"/>
      <c r="X50214" s="119"/>
      <c r="Z50214" s="119"/>
    </row>
    <row r="50215" spans="16:26" x14ac:dyDescent="0.25">
      <c r="P50215" s="120"/>
      <c r="R50215" s="120"/>
      <c r="T50215" s="120"/>
      <c r="V50215" s="120"/>
      <c r="X50215" s="120"/>
      <c r="Z50215" s="120"/>
    </row>
    <row r="50216" spans="16:26" x14ac:dyDescent="0.25">
      <c r="P50216" s="119"/>
      <c r="R50216" s="119"/>
      <c r="T50216" s="119"/>
      <c r="V50216" s="119"/>
      <c r="X50216" s="119"/>
      <c r="Z50216" s="119"/>
    </row>
    <row r="50217" spans="16:26" x14ac:dyDescent="0.25">
      <c r="P50217" s="120"/>
      <c r="R50217" s="120"/>
      <c r="T50217" s="120"/>
      <c r="V50217" s="120"/>
      <c r="X50217" s="120"/>
      <c r="Z50217" s="120"/>
    </row>
    <row r="50218" spans="16:26" x14ac:dyDescent="0.25">
      <c r="P50218" s="119"/>
      <c r="R50218" s="119"/>
      <c r="T50218" s="119"/>
      <c r="V50218" s="119"/>
      <c r="X50218" s="119"/>
      <c r="Z50218" s="119"/>
    </row>
    <row r="50219" spans="16:26" x14ac:dyDescent="0.25">
      <c r="P50219" s="119"/>
      <c r="R50219" s="119"/>
      <c r="T50219" s="119"/>
      <c r="V50219" s="119"/>
      <c r="X50219" s="119"/>
      <c r="Z50219" s="119"/>
    </row>
    <row r="50220" spans="16:26" x14ac:dyDescent="0.25">
      <c r="P50220" s="119"/>
      <c r="R50220" s="119"/>
      <c r="T50220" s="119"/>
      <c r="V50220" s="119"/>
      <c r="X50220" s="119"/>
      <c r="Z50220" s="119"/>
    </row>
    <row r="50221" spans="16:26" x14ac:dyDescent="0.25">
      <c r="P50221" s="121"/>
      <c r="R50221" s="121"/>
      <c r="T50221" s="121"/>
      <c r="V50221" s="121"/>
      <c r="X50221" s="121"/>
      <c r="Z50221" s="121"/>
    </row>
    <row r="50222" spans="16:26" x14ac:dyDescent="0.25">
      <c r="P50222" s="121"/>
      <c r="R50222" s="121"/>
      <c r="T50222" s="121"/>
      <c r="V50222" s="121"/>
      <c r="X50222" s="121"/>
      <c r="Z50222" s="121"/>
    </row>
    <row r="50223" spans="16:26" x14ac:dyDescent="0.25">
      <c r="P50223" s="121"/>
      <c r="R50223" s="121"/>
      <c r="T50223" s="121"/>
      <c r="V50223" s="121"/>
      <c r="X50223" s="121"/>
      <c r="Z50223" s="121"/>
    </row>
    <row r="50224" spans="16:26" x14ac:dyDescent="0.25">
      <c r="P50224" s="121"/>
      <c r="R50224" s="121"/>
      <c r="T50224" s="121"/>
      <c r="V50224" s="121"/>
      <c r="X50224" s="121"/>
      <c r="Z50224" s="121"/>
    </row>
    <row r="50225" spans="16:26" x14ac:dyDescent="0.25">
      <c r="P50225" s="122"/>
      <c r="R50225" s="122"/>
      <c r="T50225" s="122"/>
      <c r="V50225" s="122"/>
      <c r="X50225" s="122"/>
      <c r="Z50225" s="122"/>
    </row>
    <row r="50226" spans="16:26" x14ac:dyDescent="0.25">
      <c r="P50226" s="118"/>
      <c r="R50226" s="118"/>
      <c r="T50226" s="118"/>
      <c r="V50226" s="118"/>
      <c r="X50226" s="118"/>
      <c r="Z50226" s="118"/>
    </row>
    <row r="50227" spans="16:26" x14ac:dyDescent="0.25">
      <c r="P50227" s="119"/>
      <c r="R50227" s="119"/>
      <c r="T50227" s="119"/>
      <c r="V50227" s="119"/>
      <c r="X50227" s="119"/>
      <c r="Z50227" s="119"/>
    </row>
    <row r="50228" spans="16:26" x14ac:dyDescent="0.25">
      <c r="P50228" s="119"/>
      <c r="R50228" s="119"/>
      <c r="T50228" s="119"/>
      <c r="V50228" s="119"/>
      <c r="X50228" s="119"/>
      <c r="Z50228" s="119"/>
    </row>
    <row r="50229" spans="16:26" x14ac:dyDescent="0.25">
      <c r="P50229" s="120"/>
      <c r="R50229" s="120"/>
      <c r="T50229" s="120"/>
      <c r="V50229" s="120"/>
      <c r="X50229" s="120"/>
      <c r="Z50229" s="120"/>
    </row>
    <row r="50230" spans="16:26" x14ac:dyDescent="0.25">
      <c r="P50230" s="119"/>
      <c r="R50230" s="119"/>
      <c r="T50230" s="119"/>
      <c r="V50230" s="119"/>
      <c r="X50230" s="119"/>
      <c r="Z50230" s="119"/>
    </row>
    <row r="50231" spans="16:26" x14ac:dyDescent="0.25">
      <c r="P50231" s="119"/>
      <c r="R50231" s="119"/>
      <c r="T50231" s="119"/>
      <c r="V50231" s="119"/>
      <c r="X50231" s="119"/>
      <c r="Z50231" s="119"/>
    </row>
    <row r="50232" spans="16:26" x14ac:dyDescent="0.25">
      <c r="P50232" s="120"/>
      <c r="R50232" s="120"/>
      <c r="T50232" s="120"/>
      <c r="V50232" s="120"/>
      <c r="X50232" s="120"/>
      <c r="Z50232" s="120"/>
    </row>
    <row r="50233" spans="16:26" x14ac:dyDescent="0.25">
      <c r="P50233" s="119"/>
      <c r="R50233" s="119"/>
      <c r="T50233" s="119"/>
      <c r="V50233" s="119"/>
      <c r="X50233" s="119"/>
      <c r="Z50233" s="119"/>
    </row>
    <row r="50234" spans="16:26" x14ac:dyDescent="0.25">
      <c r="P50234" s="120"/>
      <c r="R50234" s="120"/>
      <c r="T50234" s="120"/>
      <c r="V50234" s="120"/>
      <c r="X50234" s="120"/>
      <c r="Z50234" s="120"/>
    </row>
    <row r="50235" spans="16:26" x14ac:dyDescent="0.25">
      <c r="P50235" s="119"/>
      <c r="R50235" s="119"/>
      <c r="T50235" s="119"/>
      <c r="V50235" s="119"/>
      <c r="X50235" s="119"/>
      <c r="Z50235" s="119"/>
    </row>
    <row r="50236" spans="16:26" x14ac:dyDescent="0.25">
      <c r="P50236" s="119"/>
      <c r="R50236" s="119"/>
      <c r="T50236" s="119"/>
      <c r="V50236" s="119"/>
      <c r="X50236" s="119"/>
      <c r="Z50236" s="119"/>
    </row>
    <row r="50237" spans="16:26" x14ac:dyDescent="0.25">
      <c r="P50237" s="119"/>
      <c r="R50237" s="119"/>
      <c r="T50237" s="119"/>
      <c r="V50237" s="119"/>
      <c r="X50237" s="119"/>
      <c r="Z50237" s="119"/>
    </row>
    <row r="50238" spans="16:26" x14ac:dyDescent="0.25">
      <c r="P50238" s="121"/>
      <c r="R50238" s="121"/>
      <c r="T50238" s="121"/>
      <c r="V50238" s="121"/>
      <c r="X50238" s="121"/>
      <c r="Z50238" s="121"/>
    </row>
    <row r="50239" spans="16:26" x14ac:dyDescent="0.25">
      <c r="P50239" s="121"/>
      <c r="R50239" s="121"/>
      <c r="T50239" s="121"/>
      <c r="V50239" s="121"/>
      <c r="X50239" s="121"/>
      <c r="Z50239" s="121"/>
    </row>
    <row r="50240" spans="16:26" x14ac:dyDescent="0.25">
      <c r="P50240" s="121"/>
      <c r="R50240" s="121"/>
      <c r="T50240" s="121"/>
      <c r="V50240" s="121"/>
      <c r="X50240" s="121"/>
      <c r="Z50240" s="121"/>
    </row>
    <row r="50241" spans="16:26" x14ac:dyDescent="0.25">
      <c r="P50241" s="121"/>
      <c r="R50241" s="121"/>
      <c r="T50241" s="121"/>
      <c r="V50241" s="121"/>
      <c r="X50241" s="121"/>
      <c r="Z50241" s="121"/>
    </row>
    <row r="50242" spans="16:26" x14ac:dyDescent="0.25">
      <c r="P50242" s="122"/>
      <c r="R50242" s="122"/>
      <c r="T50242" s="122"/>
      <c r="V50242" s="122"/>
      <c r="X50242" s="122"/>
      <c r="Z50242" s="122"/>
    </row>
    <row r="50243" spans="16:26" x14ac:dyDescent="0.25">
      <c r="P50243" s="118"/>
      <c r="R50243" s="118"/>
      <c r="T50243" s="118"/>
      <c r="V50243" s="118"/>
      <c r="X50243" s="118"/>
      <c r="Z50243" s="118"/>
    </row>
    <row r="50244" spans="16:26" x14ac:dyDescent="0.25">
      <c r="P50244" s="119"/>
      <c r="R50244" s="119"/>
      <c r="T50244" s="119"/>
      <c r="V50244" s="119"/>
      <c r="X50244" s="119"/>
      <c r="Z50244" s="119"/>
    </row>
    <row r="50245" spans="16:26" x14ac:dyDescent="0.25">
      <c r="P50245" s="119"/>
      <c r="R50245" s="119"/>
      <c r="T50245" s="119"/>
      <c r="V50245" s="119"/>
      <c r="X50245" s="119"/>
      <c r="Z50245" s="119"/>
    </row>
    <row r="50246" spans="16:26" x14ac:dyDescent="0.25">
      <c r="P50246" s="120"/>
      <c r="R50246" s="120"/>
      <c r="T50246" s="120"/>
      <c r="V50246" s="120"/>
      <c r="X50246" s="120"/>
      <c r="Z50246" s="120"/>
    </row>
    <row r="50247" spans="16:26" x14ac:dyDescent="0.25">
      <c r="P50247" s="119"/>
      <c r="R50247" s="119"/>
      <c r="T50247" s="119"/>
      <c r="V50247" s="119"/>
      <c r="X50247" s="119"/>
      <c r="Z50247" s="119"/>
    </row>
    <row r="50248" spans="16:26" x14ac:dyDescent="0.25">
      <c r="P50248" s="119"/>
      <c r="R50248" s="119"/>
      <c r="T50248" s="119"/>
      <c r="V50248" s="119"/>
      <c r="X50248" s="119"/>
      <c r="Z50248" s="119"/>
    </row>
    <row r="50249" spans="16:26" x14ac:dyDescent="0.25">
      <c r="P50249" s="120"/>
      <c r="R50249" s="120"/>
      <c r="T50249" s="120"/>
      <c r="V50249" s="120"/>
      <c r="X50249" s="120"/>
      <c r="Z50249" s="120"/>
    </row>
    <row r="50250" spans="16:26" x14ac:dyDescent="0.25">
      <c r="P50250" s="119"/>
      <c r="R50250" s="119"/>
      <c r="T50250" s="119"/>
      <c r="V50250" s="119"/>
      <c r="X50250" s="119"/>
      <c r="Z50250" s="119"/>
    </row>
    <row r="50251" spans="16:26" x14ac:dyDescent="0.25">
      <c r="P50251" s="120"/>
      <c r="R50251" s="120"/>
      <c r="T50251" s="120"/>
      <c r="V50251" s="120"/>
      <c r="X50251" s="120"/>
      <c r="Z50251" s="120"/>
    </row>
    <row r="50252" spans="16:26" x14ac:dyDescent="0.25">
      <c r="P50252" s="119"/>
      <c r="R50252" s="119"/>
      <c r="T50252" s="119"/>
      <c r="V50252" s="119"/>
      <c r="X50252" s="119"/>
      <c r="Z50252" s="119"/>
    </row>
    <row r="50253" spans="16:26" x14ac:dyDescent="0.25">
      <c r="P50253" s="119"/>
      <c r="R50253" s="119"/>
      <c r="T50253" s="119"/>
      <c r="V50253" s="119"/>
      <c r="X50253" s="119"/>
      <c r="Z50253" s="119"/>
    </row>
    <row r="50254" spans="16:26" x14ac:dyDescent="0.25">
      <c r="P50254" s="119"/>
      <c r="R50254" s="119"/>
      <c r="T50254" s="119"/>
      <c r="V50254" s="119"/>
      <c r="X50254" s="119"/>
      <c r="Z50254" s="119"/>
    </row>
    <row r="50255" spans="16:26" x14ac:dyDescent="0.25">
      <c r="P50255" s="121"/>
      <c r="R50255" s="121"/>
      <c r="T50255" s="121"/>
      <c r="V50255" s="121"/>
      <c r="X50255" s="121"/>
      <c r="Z50255" s="121"/>
    </row>
    <row r="50256" spans="16:26" x14ac:dyDescent="0.25">
      <c r="P50256" s="121"/>
      <c r="R50256" s="121"/>
      <c r="T50256" s="121"/>
      <c r="V50256" s="121"/>
      <c r="X50256" s="121"/>
      <c r="Z50256" s="121"/>
    </row>
    <row r="50257" spans="16:26" x14ac:dyDescent="0.25">
      <c r="P50257" s="121"/>
      <c r="R50257" s="121"/>
      <c r="T50257" s="121"/>
      <c r="V50257" s="121"/>
      <c r="X50257" s="121"/>
      <c r="Z50257" s="121"/>
    </row>
    <row r="50258" spans="16:26" x14ac:dyDescent="0.25">
      <c r="P50258" s="121"/>
      <c r="R50258" s="121"/>
      <c r="T50258" s="121"/>
      <c r="V50258" s="121"/>
      <c r="X50258" s="121"/>
      <c r="Z50258" s="121"/>
    </row>
    <row r="50259" spans="16:26" x14ac:dyDescent="0.25">
      <c r="P50259" s="122"/>
      <c r="R50259" s="122"/>
      <c r="T50259" s="122"/>
      <c r="V50259" s="122"/>
      <c r="X50259" s="122"/>
      <c r="Z50259" s="122"/>
    </row>
    <row r="50260" spans="16:26" x14ac:dyDescent="0.25">
      <c r="P50260" s="118"/>
      <c r="R50260" s="118"/>
      <c r="T50260" s="118"/>
      <c r="V50260" s="118"/>
      <c r="X50260" s="118"/>
      <c r="Z50260" s="118"/>
    </row>
    <row r="50261" spans="16:26" x14ac:dyDescent="0.25">
      <c r="P50261" s="119"/>
      <c r="R50261" s="119"/>
      <c r="T50261" s="119"/>
      <c r="V50261" s="119"/>
      <c r="X50261" s="119"/>
      <c r="Z50261" s="119"/>
    </row>
    <row r="50262" spans="16:26" x14ac:dyDescent="0.25">
      <c r="P50262" s="119"/>
      <c r="R50262" s="119"/>
      <c r="T50262" s="119"/>
      <c r="V50262" s="119"/>
      <c r="X50262" s="119"/>
      <c r="Z50262" s="119"/>
    </row>
    <row r="50263" spans="16:26" x14ac:dyDescent="0.25">
      <c r="P50263" s="120"/>
      <c r="R50263" s="120"/>
      <c r="T50263" s="120"/>
      <c r="V50263" s="120"/>
      <c r="X50263" s="120"/>
      <c r="Z50263" s="120"/>
    </row>
    <row r="50264" spans="16:26" x14ac:dyDescent="0.25">
      <c r="P50264" s="119"/>
      <c r="R50264" s="119"/>
      <c r="T50264" s="119"/>
      <c r="V50264" s="119"/>
      <c r="X50264" s="119"/>
      <c r="Z50264" s="119"/>
    </row>
    <row r="50265" spans="16:26" x14ac:dyDescent="0.25">
      <c r="P50265" s="119"/>
      <c r="R50265" s="119"/>
      <c r="T50265" s="119"/>
      <c r="V50265" s="119"/>
      <c r="X50265" s="119"/>
      <c r="Z50265" s="119"/>
    </row>
    <row r="50266" spans="16:26" x14ac:dyDescent="0.25">
      <c r="P50266" s="120"/>
      <c r="R50266" s="120"/>
      <c r="T50266" s="120"/>
      <c r="V50266" s="120"/>
      <c r="X50266" s="120"/>
      <c r="Z50266" s="120"/>
    </row>
    <row r="50267" spans="16:26" x14ac:dyDescent="0.25">
      <c r="P50267" s="119"/>
      <c r="R50267" s="119"/>
      <c r="T50267" s="119"/>
      <c r="V50267" s="119"/>
      <c r="X50267" s="119"/>
      <c r="Z50267" s="119"/>
    </row>
    <row r="50268" spans="16:26" x14ac:dyDescent="0.25">
      <c r="P50268" s="120"/>
      <c r="R50268" s="120"/>
      <c r="T50268" s="120"/>
      <c r="V50268" s="120"/>
      <c r="X50268" s="120"/>
      <c r="Z50268" s="120"/>
    </row>
    <row r="50269" spans="16:26" x14ac:dyDescent="0.25">
      <c r="P50269" s="119"/>
      <c r="R50269" s="119"/>
      <c r="T50269" s="119"/>
      <c r="V50269" s="119"/>
      <c r="X50269" s="119"/>
      <c r="Z50269" s="119"/>
    </row>
    <row r="50270" spans="16:26" x14ac:dyDescent="0.25">
      <c r="P50270" s="119"/>
      <c r="R50270" s="119"/>
      <c r="T50270" s="119"/>
      <c r="V50270" s="119"/>
      <c r="X50270" s="119"/>
      <c r="Z50270" s="119"/>
    </row>
    <row r="50271" spans="16:26" x14ac:dyDescent="0.25">
      <c r="P50271" s="119"/>
      <c r="R50271" s="119"/>
      <c r="T50271" s="119"/>
      <c r="V50271" s="119"/>
      <c r="X50271" s="119"/>
      <c r="Z50271" s="119"/>
    </row>
    <row r="50272" spans="16:26" x14ac:dyDescent="0.25">
      <c r="P50272" s="121"/>
      <c r="R50272" s="121"/>
      <c r="T50272" s="121"/>
      <c r="V50272" s="121"/>
      <c r="X50272" s="121"/>
      <c r="Z50272" s="121"/>
    </row>
    <row r="50273" spans="16:26" x14ac:dyDescent="0.25">
      <c r="P50273" s="121"/>
      <c r="R50273" s="121"/>
      <c r="T50273" s="121"/>
      <c r="V50273" s="121"/>
      <c r="X50273" s="121"/>
      <c r="Z50273" s="121"/>
    </row>
    <row r="50274" spans="16:26" x14ac:dyDescent="0.25">
      <c r="P50274" s="121"/>
      <c r="R50274" s="121"/>
      <c r="T50274" s="121"/>
      <c r="V50274" s="121"/>
      <c r="X50274" s="121"/>
      <c r="Z50274" s="121"/>
    </row>
    <row r="50275" spans="16:26" x14ac:dyDescent="0.25">
      <c r="P50275" s="121"/>
      <c r="R50275" s="121"/>
      <c r="T50275" s="121"/>
      <c r="V50275" s="121"/>
      <c r="X50275" s="121"/>
      <c r="Z50275" s="121"/>
    </row>
    <row r="50276" spans="16:26" x14ac:dyDescent="0.25">
      <c r="P50276" s="122"/>
      <c r="R50276" s="122"/>
      <c r="T50276" s="122"/>
      <c r="V50276" s="122"/>
      <c r="X50276" s="122"/>
      <c r="Z50276" s="122"/>
    </row>
    <row r="50277" spans="16:26" x14ac:dyDescent="0.25">
      <c r="P50277" s="118"/>
      <c r="R50277" s="118"/>
      <c r="T50277" s="118"/>
      <c r="V50277" s="118"/>
      <c r="X50277" s="118"/>
      <c r="Z50277" s="118"/>
    </row>
    <row r="50278" spans="16:26" x14ac:dyDescent="0.25">
      <c r="P50278" s="119"/>
      <c r="R50278" s="119"/>
      <c r="T50278" s="119"/>
      <c r="V50278" s="119"/>
      <c r="X50278" s="119"/>
      <c r="Z50278" s="119"/>
    </row>
    <row r="50279" spans="16:26" x14ac:dyDescent="0.25">
      <c r="P50279" s="119"/>
      <c r="R50279" s="119"/>
      <c r="T50279" s="119"/>
      <c r="V50279" s="119"/>
      <c r="X50279" s="119"/>
      <c r="Z50279" s="119"/>
    </row>
    <row r="50280" spans="16:26" x14ac:dyDescent="0.25">
      <c r="P50280" s="120"/>
      <c r="R50280" s="120"/>
      <c r="T50280" s="120"/>
      <c r="V50280" s="120"/>
      <c r="X50280" s="120"/>
      <c r="Z50280" s="120"/>
    </row>
    <row r="50281" spans="16:26" x14ac:dyDescent="0.25">
      <c r="P50281" s="119"/>
      <c r="R50281" s="119"/>
      <c r="T50281" s="119"/>
      <c r="V50281" s="119"/>
      <c r="X50281" s="119"/>
      <c r="Z50281" s="119"/>
    </row>
    <row r="50282" spans="16:26" x14ac:dyDescent="0.25">
      <c r="P50282" s="119"/>
      <c r="R50282" s="119"/>
      <c r="T50282" s="119"/>
      <c r="V50282" s="119"/>
      <c r="X50282" s="119"/>
      <c r="Z50282" s="119"/>
    </row>
    <row r="50283" spans="16:26" x14ac:dyDescent="0.25">
      <c r="P50283" s="120"/>
      <c r="R50283" s="120"/>
      <c r="T50283" s="120"/>
      <c r="V50283" s="120"/>
      <c r="X50283" s="120"/>
      <c r="Z50283" s="120"/>
    </row>
    <row r="50284" spans="16:26" x14ac:dyDescent="0.25">
      <c r="P50284" s="119"/>
      <c r="R50284" s="119"/>
      <c r="T50284" s="119"/>
      <c r="V50284" s="119"/>
      <c r="X50284" s="119"/>
      <c r="Z50284" s="119"/>
    </row>
    <row r="50285" spans="16:26" x14ac:dyDescent="0.25">
      <c r="P50285" s="120"/>
      <c r="R50285" s="120"/>
      <c r="T50285" s="120"/>
      <c r="V50285" s="120"/>
      <c r="X50285" s="120"/>
      <c r="Z50285" s="120"/>
    </row>
    <row r="50286" spans="16:26" x14ac:dyDescent="0.25">
      <c r="P50286" s="119"/>
      <c r="R50286" s="119"/>
      <c r="T50286" s="119"/>
      <c r="V50286" s="119"/>
      <c r="X50286" s="119"/>
      <c r="Z50286" s="119"/>
    </row>
    <row r="50287" spans="16:26" x14ac:dyDescent="0.25">
      <c r="P50287" s="119"/>
      <c r="R50287" s="119"/>
      <c r="T50287" s="119"/>
      <c r="V50287" s="119"/>
      <c r="X50287" s="119"/>
      <c r="Z50287" s="119"/>
    </row>
    <row r="50288" spans="16:26" x14ac:dyDescent="0.25">
      <c r="P50288" s="119"/>
      <c r="R50288" s="119"/>
      <c r="T50288" s="119"/>
      <c r="V50288" s="119"/>
      <c r="X50288" s="119"/>
      <c r="Z50288" s="119"/>
    </row>
    <row r="50289" spans="16:26" x14ac:dyDescent="0.25">
      <c r="P50289" s="121"/>
      <c r="R50289" s="121"/>
      <c r="T50289" s="121"/>
      <c r="V50289" s="121"/>
      <c r="X50289" s="121"/>
      <c r="Z50289" s="121"/>
    </row>
    <row r="50290" spans="16:26" x14ac:dyDescent="0.25">
      <c r="P50290" s="121"/>
      <c r="R50290" s="121"/>
      <c r="T50290" s="121"/>
      <c r="V50290" s="121"/>
      <c r="X50290" s="121"/>
      <c r="Z50290" s="121"/>
    </row>
    <row r="50291" spans="16:26" x14ac:dyDescent="0.25">
      <c r="P50291" s="121"/>
      <c r="R50291" s="121"/>
      <c r="T50291" s="121"/>
      <c r="V50291" s="121"/>
      <c r="X50291" s="121"/>
      <c r="Z50291" s="121"/>
    </row>
    <row r="50292" spans="16:26" x14ac:dyDescent="0.25">
      <c r="P50292" s="121"/>
      <c r="R50292" s="121"/>
      <c r="T50292" s="121"/>
      <c r="V50292" s="121"/>
      <c r="X50292" s="121"/>
      <c r="Z50292" s="121"/>
    </row>
    <row r="50293" spans="16:26" x14ac:dyDescent="0.25">
      <c r="P50293" s="122"/>
      <c r="R50293" s="122"/>
      <c r="T50293" s="122"/>
      <c r="V50293" s="122"/>
      <c r="X50293" s="122"/>
      <c r="Z50293" s="122"/>
    </row>
    <row r="50294" spans="16:26" x14ac:dyDescent="0.25">
      <c r="P50294" s="118"/>
      <c r="R50294" s="118"/>
      <c r="T50294" s="118"/>
      <c r="V50294" s="118"/>
      <c r="X50294" s="118"/>
      <c r="Z50294" s="118"/>
    </row>
    <row r="50295" spans="16:26" x14ac:dyDescent="0.25">
      <c r="P50295" s="119"/>
      <c r="R50295" s="119"/>
      <c r="T50295" s="119"/>
      <c r="V50295" s="119"/>
      <c r="X50295" s="119"/>
      <c r="Z50295" s="119"/>
    </row>
    <row r="50296" spans="16:26" x14ac:dyDescent="0.25">
      <c r="P50296" s="119"/>
      <c r="R50296" s="119"/>
      <c r="T50296" s="119"/>
      <c r="V50296" s="119"/>
      <c r="X50296" s="119"/>
      <c r="Z50296" s="119"/>
    </row>
    <row r="50297" spans="16:26" x14ac:dyDescent="0.25">
      <c r="P50297" s="120"/>
      <c r="R50297" s="120"/>
      <c r="T50297" s="120"/>
      <c r="V50297" s="120"/>
      <c r="X50297" s="120"/>
      <c r="Z50297" s="120"/>
    </row>
    <row r="50298" spans="16:26" x14ac:dyDescent="0.25">
      <c r="P50298" s="119"/>
      <c r="R50298" s="119"/>
      <c r="T50298" s="119"/>
      <c r="V50298" s="119"/>
      <c r="X50298" s="119"/>
      <c r="Z50298" s="119"/>
    </row>
    <row r="50299" spans="16:26" x14ac:dyDescent="0.25">
      <c r="P50299" s="119"/>
      <c r="R50299" s="119"/>
      <c r="T50299" s="119"/>
      <c r="V50299" s="119"/>
      <c r="X50299" s="119"/>
      <c r="Z50299" s="119"/>
    </row>
    <row r="50300" spans="16:26" x14ac:dyDescent="0.25">
      <c r="P50300" s="120"/>
      <c r="R50300" s="120"/>
      <c r="T50300" s="120"/>
      <c r="V50300" s="120"/>
      <c r="X50300" s="120"/>
      <c r="Z50300" s="120"/>
    </row>
    <row r="50301" spans="16:26" x14ac:dyDescent="0.25">
      <c r="P50301" s="119"/>
      <c r="R50301" s="119"/>
      <c r="T50301" s="119"/>
      <c r="V50301" s="119"/>
      <c r="X50301" s="119"/>
      <c r="Z50301" s="119"/>
    </row>
    <row r="50302" spans="16:26" x14ac:dyDescent="0.25">
      <c r="P50302" s="120"/>
      <c r="R50302" s="120"/>
      <c r="T50302" s="120"/>
      <c r="V50302" s="120"/>
      <c r="X50302" s="120"/>
      <c r="Z50302" s="120"/>
    </row>
    <row r="50303" spans="16:26" x14ac:dyDescent="0.25">
      <c r="P50303" s="119"/>
      <c r="R50303" s="119"/>
      <c r="T50303" s="119"/>
      <c r="V50303" s="119"/>
      <c r="X50303" s="119"/>
      <c r="Z50303" s="119"/>
    </row>
    <row r="50304" spans="16:26" x14ac:dyDescent="0.25">
      <c r="P50304" s="119"/>
      <c r="R50304" s="119"/>
      <c r="T50304" s="119"/>
      <c r="V50304" s="119"/>
      <c r="X50304" s="119"/>
      <c r="Z50304" s="119"/>
    </row>
    <row r="50305" spans="16:26" x14ac:dyDescent="0.25">
      <c r="P50305" s="119"/>
      <c r="R50305" s="119"/>
      <c r="T50305" s="119"/>
      <c r="V50305" s="119"/>
      <c r="X50305" s="119"/>
      <c r="Z50305" s="119"/>
    </row>
    <row r="50306" spans="16:26" x14ac:dyDescent="0.25">
      <c r="P50306" s="121"/>
      <c r="R50306" s="121"/>
      <c r="T50306" s="121"/>
      <c r="V50306" s="121"/>
      <c r="X50306" s="121"/>
      <c r="Z50306" s="121"/>
    </row>
    <row r="50307" spans="16:26" x14ac:dyDescent="0.25">
      <c r="P50307" s="121"/>
      <c r="R50307" s="121"/>
      <c r="T50307" s="121"/>
      <c r="V50307" s="121"/>
      <c r="X50307" s="121"/>
      <c r="Z50307" s="121"/>
    </row>
    <row r="50308" spans="16:26" x14ac:dyDescent="0.25">
      <c r="P50308" s="121"/>
      <c r="R50308" s="121"/>
      <c r="T50308" s="121"/>
      <c r="V50308" s="121"/>
      <c r="X50308" s="121"/>
      <c r="Z50308" s="121"/>
    </row>
    <row r="50309" spans="16:26" x14ac:dyDescent="0.25">
      <c r="P50309" s="121"/>
      <c r="R50309" s="121"/>
      <c r="T50309" s="121"/>
      <c r="V50309" s="121"/>
      <c r="X50309" s="121"/>
      <c r="Z50309" s="121"/>
    </row>
    <row r="50310" spans="16:26" x14ac:dyDescent="0.25">
      <c r="P50310" s="122"/>
      <c r="R50310" s="122"/>
      <c r="T50310" s="122"/>
      <c r="V50310" s="122"/>
      <c r="X50310" s="122"/>
      <c r="Z50310" s="122"/>
    </row>
    <row r="50311" spans="16:26" x14ac:dyDescent="0.25">
      <c r="P50311" s="118"/>
      <c r="R50311" s="118"/>
      <c r="T50311" s="118"/>
      <c r="V50311" s="118"/>
      <c r="X50311" s="118"/>
      <c r="Z50311" s="118"/>
    </row>
    <row r="50312" spans="16:26" x14ac:dyDescent="0.25">
      <c r="P50312" s="119"/>
      <c r="R50312" s="119"/>
      <c r="T50312" s="119"/>
      <c r="V50312" s="119"/>
      <c r="X50312" s="119"/>
      <c r="Z50312" s="119"/>
    </row>
    <row r="50313" spans="16:26" x14ac:dyDescent="0.25">
      <c r="P50313" s="119"/>
      <c r="R50313" s="119"/>
      <c r="T50313" s="119"/>
      <c r="V50313" s="119"/>
      <c r="X50313" s="119"/>
      <c r="Z50313" s="119"/>
    </row>
    <row r="50314" spans="16:26" x14ac:dyDescent="0.25">
      <c r="P50314" s="120"/>
      <c r="R50314" s="120"/>
      <c r="T50314" s="120"/>
      <c r="V50314" s="120"/>
      <c r="X50314" s="120"/>
      <c r="Z50314" s="120"/>
    </row>
    <row r="50315" spans="16:26" x14ac:dyDescent="0.25">
      <c r="P50315" s="119"/>
      <c r="R50315" s="119"/>
      <c r="T50315" s="119"/>
      <c r="V50315" s="119"/>
      <c r="X50315" s="119"/>
      <c r="Z50315" s="119"/>
    </row>
    <row r="50316" spans="16:26" x14ac:dyDescent="0.25">
      <c r="P50316" s="119"/>
      <c r="R50316" s="119"/>
      <c r="T50316" s="119"/>
      <c r="V50316" s="119"/>
      <c r="X50316" s="119"/>
      <c r="Z50316" s="119"/>
    </row>
    <row r="50317" spans="16:26" x14ac:dyDescent="0.25">
      <c r="P50317" s="120"/>
      <c r="R50317" s="120"/>
      <c r="T50317" s="120"/>
      <c r="V50317" s="120"/>
      <c r="X50317" s="120"/>
      <c r="Z50317" s="120"/>
    </row>
    <row r="50318" spans="16:26" x14ac:dyDescent="0.25">
      <c r="P50318" s="119"/>
      <c r="R50318" s="119"/>
      <c r="T50318" s="119"/>
      <c r="V50318" s="119"/>
      <c r="X50318" s="119"/>
      <c r="Z50318" s="119"/>
    </row>
    <row r="50319" spans="16:26" x14ac:dyDescent="0.25">
      <c r="P50319" s="120"/>
      <c r="R50319" s="120"/>
      <c r="T50319" s="120"/>
      <c r="V50319" s="120"/>
      <c r="X50319" s="120"/>
      <c r="Z50319" s="120"/>
    </row>
    <row r="50320" spans="16:26" x14ac:dyDescent="0.25">
      <c r="P50320" s="119"/>
      <c r="R50320" s="119"/>
      <c r="T50320" s="119"/>
      <c r="V50320" s="119"/>
      <c r="X50320" s="119"/>
      <c r="Z50320" s="119"/>
    </row>
    <row r="50321" spans="16:26" x14ac:dyDescent="0.25">
      <c r="P50321" s="119"/>
      <c r="R50321" s="119"/>
      <c r="T50321" s="119"/>
      <c r="V50321" s="119"/>
      <c r="X50321" s="119"/>
      <c r="Z50321" s="119"/>
    </row>
    <row r="50322" spans="16:26" x14ac:dyDescent="0.25">
      <c r="P50322" s="119"/>
      <c r="R50322" s="119"/>
      <c r="T50322" s="119"/>
      <c r="V50322" s="119"/>
      <c r="X50322" s="119"/>
      <c r="Z50322" s="119"/>
    </row>
    <row r="50323" spans="16:26" x14ac:dyDescent="0.25">
      <c r="P50323" s="121"/>
      <c r="R50323" s="121"/>
      <c r="T50323" s="121"/>
      <c r="V50323" s="121"/>
      <c r="X50323" s="121"/>
      <c r="Z50323" s="121"/>
    </row>
    <row r="50324" spans="16:26" x14ac:dyDescent="0.25">
      <c r="P50324" s="121"/>
      <c r="R50324" s="121"/>
      <c r="T50324" s="121"/>
      <c r="V50324" s="121"/>
      <c r="X50324" s="121"/>
      <c r="Z50324" s="121"/>
    </row>
    <row r="50325" spans="16:26" x14ac:dyDescent="0.25">
      <c r="P50325" s="121"/>
      <c r="R50325" s="121"/>
      <c r="T50325" s="121"/>
      <c r="V50325" s="121"/>
      <c r="X50325" s="121"/>
      <c r="Z50325" s="121"/>
    </row>
    <row r="50326" spans="16:26" x14ac:dyDescent="0.25">
      <c r="P50326" s="121"/>
      <c r="R50326" s="121"/>
      <c r="T50326" s="121"/>
      <c r="V50326" s="121"/>
      <c r="X50326" s="121"/>
      <c r="Z50326" s="121"/>
    </row>
    <row r="50327" spans="16:26" x14ac:dyDescent="0.25">
      <c r="P50327" s="122"/>
      <c r="R50327" s="122"/>
      <c r="T50327" s="122"/>
      <c r="V50327" s="122"/>
      <c r="X50327" s="122"/>
      <c r="Z50327" s="122"/>
    </row>
    <row r="50328" spans="16:26" x14ac:dyDescent="0.25">
      <c r="P50328" s="118"/>
      <c r="R50328" s="118"/>
      <c r="T50328" s="118"/>
      <c r="V50328" s="118"/>
      <c r="X50328" s="118"/>
      <c r="Z50328" s="118"/>
    </row>
    <row r="50329" spans="16:26" x14ac:dyDescent="0.25">
      <c r="P50329" s="119"/>
      <c r="R50329" s="119"/>
      <c r="T50329" s="119"/>
      <c r="V50329" s="119"/>
      <c r="X50329" s="119"/>
      <c r="Z50329" s="119"/>
    </row>
    <row r="50330" spans="16:26" x14ac:dyDescent="0.25">
      <c r="P50330" s="119"/>
      <c r="R50330" s="119"/>
      <c r="T50330" s="119"/>
      <c r="V50330" s="119"/>
      <c r="X50330" s="119"/>
      <c r="Z50330" s="119"/>
    </row>
    <row r="50331" spans="16:26" x14ac:dyDescent="0.25">
      <c r="P50331" s="120"/>
      <c r="R50331" s="120"/>
      <c r="T50331" s="120"/>
      <c r="V50331" s="120"/>
      <c r="X50331" s="120"/>
      <c r="Z50331" s="120"/>
    </row>
    <row r="50332" spans="16:26" x14ac:dyDescent="0.25">
      <c r="P50332" s="119"/>
      <c r="R50332" s="119"/>
      <c r="T50332" s="119"/>
      <c r="V50332" s="119"/>
      <c r="X50332" s="119"/>
      <c r="Z50332" s="119"/>
    </row>
    <row r="50333" spans="16:26" x14ac:dyDescent="0.25">
      <c r="P50333" s="119"/>
      <c r="R50333" s="119"/>
      <c r="T50333" s="119"/>
      <c r="V50333" s="119"/>
      <c r="X50333" s="119"/>
      <c r="Z50333" s="119"/>
    </row>
    <row r="50334" spans="16:26" x14ac:dyDescent="0.25">
      <c r="P50334" s="120"/>
      <c r="R50334" s="120"/>
      <c r="T50334" s="120"/>
      <c r="V50334" s="120"/>
      <c r="X50334" s="120"/>
      <c r="Z50334" s="120"/>
    </row>
    <row r="50335" spans="16:26" x14ac:dyDescent="0.25">
      <c r="P50335" s="119"/>
      <c r="R50335" s="119"/>
      <c r="T50335" s="119"/>
      <c r="V50335" s="119"/>
      <c r="X50335" s="119"/>
      <c r="Z50335" s="119"/>
    </row>
    <row r="50336" spans="16:26" x14ac:dyDescent="0.25">
      <c r="P50336" s="120"/>
      <c r="R50336" s="120"/>
      <c r="T50336" s="120"/>
      <c r="V50336" s="120"/>
      <c r="X50336" s="120"/>
      <c r="Z50336" s="120"/>
    </row>
    <row r="50337" spans="16:26" x14ac:dyDescent="0.25">
      <c r="P50337" s="119"/>
      <c r="R50337" s="119"/>
      <c r="T50337" s="119"/>
      <c r="V50337" s="119"/>
      <c r="X50337" s="119"/>
      <c r="Z50337" s="119"/>
    </row>
    <row r="50338" spans="16:26" x14ac:dyDescent="0.25">
      <c r="P50338" s="119"/>
      <c r="R50338" s="119"/>
      <c r="T50338" s="119"/>
      <c r="V50338" s="119"/>
      <c r="X50338" s="119"/>
      <c r="Z50338" s="119"/>
    </row>
    <row r="50339" spans="16:26" x14ac:dyDescent="0.25">
      <c r="P50339" s="119"/>
      <c r="R50339" s="119"/>
      <c r="T50339" s="119"/>
      <c r="V50339" s="119"/>
      <c r="X50339" s="119"/>
      <c r="Z50339" s="119"/>
    </row>
    <row r="50340" spans="16:26" x14ac:dyDescent="0.25">
      <c r="P50340" s="121"/>
      <c r="R50340" s="121"/>
      <c r="T50340" s="121"/>
      <c r="V50340" s="121"/>
      <c r="X50340" s="121"/>
      <c r="Z50340" s="121"/>
    </row>
    <row r="50341" spans="16:26" x14ac:dyDescent="0.25">
      <c r="P50341" s="121"/>
      <c r="R50341" s="121"/>
      <c r="T50341" s="121"/>
      <c r="V50341" s="121"/>
      <c r="X50341" s="121"/>
      <c r="Z50341" s="121"/>
    </row>
    <row r="50342" spans="16:26" x14ac:dyDescent="0.25">
      <c r="P50342" s="121"/>
      <c r="R50342" s="121"/>
      <c r="T50342" s="121"/>
      <c r="V50342" s="121"/>
      <c r="X50342" s="121"/>
      <c r="Z50342" s="121"/>
    </row>
    <row r="50343" spans="16:26" x14ac:dyDescent="0.25">
      <c r="P50343" s="121"/>
      <c r="R50343" s="121"/>
      <c r="T50343" s="121"/>
      <c r="V50343" s="121"/>
      <c r="X50343" s="121"/>
      <c r="Z50343" s="121"/>
    </row>
    <row r="50344" spans="16:26" x14ac:dyDescent="0.25">
      <c r="P50344" s="122"/>
      <c r="R50344" s="122"/>
      <c r="T50344" s="122"/>
      <c r="V50344" s="122"/>
      <c r="X50344" s="122"/>
      <c r="Z50344" s="122"/>
    </row>
    <row r="50345" spans="16:26" x14ac:dyDescent="0.25">
      <c r="P50345" s="118"/>
      <c r="R50345" s="118"/>
      <c r="T50345" s="118"/>
      <c r="V50345" s="118"/>
      <c r="X50345" s="118"/>
      <c r="Z50345" s="118"/>
    </row>
    <row r="50346" spans="16:26" x14ac:dyDescent="0.25">
      <c r="P50346" s="119"/>
      <c r="R50346" s="119"/>
      <c r="T50346" s="119"/>
      <c r="V50346" s="119"/>
      <c r="X50346" s="119"/>
      <c r="Z50346" s="119"/>
    </row>
    <row r="50347" spans="16:26" x14ac:dyDescent="0.25">
      <c r="P50347" s="119"/>
      <c r="R50347" s="119"/>
      <c r="T50347" s="119"/>
      <c r="V50347" s="119"/>
      <c r="X50347" s="119"/>
      <c r="Z50347" s="119"/>
    </row>
    <row r="50348" spans="16:26" x14ac:dyDescent="0.25">
      <c r="P50348" s="120"/>
      <c r="R50348" s="120"/>
      <c r="T50348" s="120"/>
      <c r="V50348" s="120"/>
      <c r="X50348" s="120"/>
      <c r="Z50348" s="120"/>
    </row>
    <row r="50349" spans="16:26" x14ac:dyDescent="0.25">
      <c r="P50349" s="119"/>
      <c r="R50349" s="119"/>
      <c r="T50349" s="119"/>
      <c r="V50349" s="119"/>
      <c r="X50349" s="119"/>
      <c r="Z50349" s="119"/>
    </row>
    <row r="50350" spans="16:26" x14ac:dyDescent="0.25">
      <c r="P50350" s="119"/>
      <c r="R50350" s="119"/>
      <c r="T50350" s="119"/>
      <c r="V50350" s="119"/>
      <c r="X50350" s="119"/>
      <c r="Z50350" s="119"/>
    </row>
    <row r="50351" spans="16:26" x14ac:dyDescent="0.25">
      <c r="P50351" s="120"/>
      <c r="R50351" s="120"/>
      <c r="T50351" s="120"/>
      <c r="V50351" s="120"/>
      <c r="X50351" s="120"/>
      <c r="Z50351" s="120"/>
    </row>
    <row r="50352" spans="16:26" x14ac:dyDescent="0.25">
      <c r="P50352" s="119"/>
      <c r="R50352" s="119"/>
      <c r="T50352" s="119"/>
      <c r="V50352" s="119"/>
      <c r="X50352" s="119"/>
      <c r="Z50352" s="119"/>
    </row>
    <row r="50353" spans="16:26" x14ac:dyDescent="0.25">
      <c r="P50353" s="120"/>
      <c r="R50353" s="120"/>
      <c r="T50353" s="120"/>
      <c r="V50353" s="120"/>
      <c r="X50353" s="120"/>
      <c r="Z50353" s="120"/>
    </row>
    <row r="50354" spans="16:26" x14ac:dyDescent="0.25">
      <c r="P50354" s="119"/>
      <c r="R50354" s="119"/>
      <c r="T50354" s="119"/>
      <c r="V50354" s="119"/>
      <c r="X50354" s="119"/>
      <c r="Z50354" s="119"/>
    </row>
    <row r="50355" spans="16:26" x14ac:dyDescent="0.25">
      <c r="P50355" s="119"/>
      <c r="R50355" s="119"/>
      <c r="T50355" s="119"/>
      <c r="V50355" s="119"/>
      <c r="X50355" s="119"/>
      <c r="Z50355" s="119"/>
    </row>
    <row r="50356" spans="16:26" x14ac:dyDescent="0.25">
      <c r="P50356" s="119"/>
      <c r="R50356" s="119"/>
      <c r="T50356" s="119"/>
      <c r="V50356" s="119"/>
      <c r="X50356" s="119"/>
      <c r="Z50356" s="119"/>
    </row>
    <row r="50357" spans="16:26" x14ac:dyDescent="0.25">
      <c r="P50357" s="121"/>
      <c r="R50357" s="121"/>
      <c r="T50357" s="121"/>
      <c r="V50357" s="121"/>
      <c r="X50357" s="121"/>
      <c r="Z50357" s="121"/>
    </row>
    <row r="50358" spans="16:26" x14ac:dyDescent="0.25">
      <c r="P50358" s="121"/>
      <c r="R50358" s="121"/>
      <c r="T50358" s="121"/>
      <c r="V50358" s="121"/>
      <c r="X50358" s="121"/>
      <c r="Z50358" s="121"/>
    </row>
    <row r="50359" spans="16:26" x14ac:dyDescent="0.25">
      <c r="P50359" s="121"/>
      <c r="R50359" s="121"/>
      <c r="T50359" s="121"/>
      <c r="V50359" s="121"/>
      <c r="X50359" s="121"/>
      <c r="Z50359" s="121"/>
    </row>
    <row r="50360" spans="16:26" x14ac:dyDescent="0.25">
      <c r="P50360" s="121"/>
      <c r="R50360" s="121"/>
      <c r="T50360" s="121"/>
      <c r="V50360" s="121"/>
      <c r="X50360" s="121"/>
      <c r="Z50360" s="121"/>
    </row>
    <row r="50361" spans="16:26" x14ac:dyDescent="0.25">
      <c r="P50361" s="122"/>
      <c r="R50361" s="122"/>
      <c r="T50361" s="122"/>
      <c r="V50361" s="122"/>
      <c r="X50361" s="122"/>
      <c r="Z50361" s="122"/>
    </row>
    <row r="50362" spans="16:26" x14ac:dyDescent="0.25">
      <c r="P50362" s="118"/>
      <c r="R50362" s="118"/>
      <c r="T50362" s="118"/>
      <c r="V50362" s="118"/>
      <c r="X50362" s="118"/>
      <c r="Z50362" s="118"/>
    </row>
    <row r="50363" spans="16:26" x14ac:dyDescent="0.25">
      <c r="P50363" s="119"/>
      <c r="R50363" s="119"/>
      <c r="T50363" s="119"/>
      <c r="V50363" s="119"/>
      <c r="X50363" s="119"/>
      <c r="Z50363" s="119"/>
    </row>
    <row r="50364" spans="16:26" x14ac:dyDescent="0.25">
      <c r="P50364" s="119"/>
      <c r="R50364" s="119"/>
      <c r="T50364" s="119"/>
      <c r="V50364" s="119"/>
      <c r="X50364" s="119"/>
      <c r="Z50364" s="119"/>
    </row>
    <row r="50365" spans="16:26" x14ac:dyDescent="0.25">
      <c r="P50365" s="120"/>
      <c r="R50365" s="120"/>
      <c r="T50365" s="120"/>
      <c r="V50365" s="120"/>
      <c r="X50365" s="120"/>
      <c r="Z50365" s="120"/>
    </row>
    <row r="50366" spans="16:26" x14ac:dyDescent="0.25">
      <c r="P50366" s="119"/>
      <c r="R50366" s="119"/>
      <c r="T50366" s="119"/>
      <c r="V50366" s="119"/>
      <c r="X50366" s="119"/>
      <c r="Z50366" s="119"/>
    </row>
    <row r="50367" spans="16:26" x14ac:dyDescent="0.25">
      <c r="P50367" s="119"/>
      <c r="R50367" s="119"/>
      <c r="T50367" s="119"/>
      <c r="V50367" s="119"/>
      <c r="X50367" s="119"/>
      <c r="Z50367" s="119"/>
    </row>
    <row r="50368" spans="16:26" x14ac:dyDescent="0.25">
      <c r="P50368" s="120"/>
      <c r="R50368" s="120"/>
      <c r="T50368" s="120"/>
      <c r="V50368" s="120"/>
      <c r="X50368" s="120"/>
      <c r="Z50368" s="120"/>
    </row>
    <row r="50369" spans="16:26" x14ac:dyDescent="0.25">
      <c r="P50369" s="119"/>
      <c r="R50369" s="119"/>
      <c r="T50369" s="119"/>
      <c r="V50369" s="119"/>
      <c r="X50369" s="119"/>
      <c r="Z50369" s="119"/>
    </row>
    <row r="50370" spans="16:26" x14ac:dyDescent="0.25">
      <c r="P50370" s="120"/>
      <c r="R50370" s="120"/>
      <c r="T50370" s="120"/>
      <c r="V50370" s="120"/>
      <c r="X50370" s="120"/>
      <c r="Z50370" s="120"/>
    </row>
    <row r="50371" spans="16:26" x14ac:dyDescent="0.25">
      <c r="P50371" s="119"/>
      <c r="R50371" s="119"/>
      <c r="T50371" s="119"/>
      <c r="V50371" s="119"/>
      <c r="X50371" s="119"/>
      <c r="Z50371" s="119"/>
    </row>
    <row r="50372" spans="16:26" x14ac:dyDescent="0.25">
      <c r="P50372" s="119"/>
      <c r="R50372" s="119"/>
      <c r="T50372" s="119"/>
      <c r="V50372" s="119"/>
      <c r="X50372" s="119"/>
      <c r="Z50372" s="119"/>
    </row>
    <row r="50373" spans="16:26" x14ac:dyDescent="0.25">
      <c r="P50373" s="119"/>
      <c r="R50373" s="119"/>
      <c r="T50373" s="119"/>
      <c r="V50373" s="119"/>
      <c r="X50373" s="119"/>
      <c r="Z50373" s="119"/>
    </row>
    <row r="50374" spans="16:26" x14ac:dyDescent="0.25">
      <c r="P50374" s="121"/>
      <c r="R50374" s="121"/>
      <c r="T50374" s="121"/>
      <c r="V50374" s="121"/>
      <c r="X50374" s="121"/>
      <c r="Z50374" s="121"/>
    </row>
    <row r="50375" spans="16:26" x14ac:dyDescent="0.25">
      <c r="P50375" s="121"/>
      <c r="R50375" s="121"/>
      <c r="T50375" s="121"/>
      <c r="V50375" s="121"/>
      <c r="X50375" s="121"/>
      <c r="Z50375" s="121"/>
    </row>
    <row r="50376" spans="16:26" x14ac:dyDescent="0.25">
      <c r="P50376" s="121"/>
      <c r="R50376" s="121"/>
      <c r="T50376" s="121"/>
      <c r="V50376" s="121"/>
      <c r="X50376" s="121"/>
      <c r="Z50376" s="121"/>
    </row>
    <row r="50377" spans="16:26" x14ac:dyDescent="0.25">
      <c r="P50377" s="121"/>
      <c r="R50377" s="121"/>
      <c r="T50377" s="121"/>
      <c r="V50377" s="121"/>
      <c r="X50377" s="121"/>
      <c r="Z50377" s="121"/>
    </row>
    <row r="50378" spans="16:26" x14ac:dyDescent="0.25">
      <c r="P50378" s="122"/>
      <c r="R50378" s="122"/>
      <c r="T50378" s="122"/>
      <c r="V50378" s="122"/>
      <c r="X50378" s="122"/>
      <c r="Z50378" s="122"/>
    </row>
    <row r="50379" spans="16:26" x14ac:dyDescent="0.25">
      <c r="P50379" s="118"/>
      <c r="R50379" s="118"/>
      <c r="T50379" s="118"/>
      <c r="V50379" s="118"/>
      <c r="X50379" s="118"/>
      <c r="Z50379" s="118"/>
    </row>
    <row r="50380" spans="16:26" x14ac:dyDescent="0.25">
      <c r="P50380" s="119"/>
      <c r="R50380" s="119"/>
      <c r="T50380" s="119"/>
      <c r="V50380" s="119"/>
      <c r="X50380" s="119"/>
      <c r="Z50380" s="119"/>
    </row>
    <row r="50381" spans="16:26" x14ac:dyDescent="0.25">
      <c r="P50381" s="119"/>
      <c r="R50381" s="119"/>
      <c r="T50381" s="119"/>
      <c r="V50381" s="119"/>
      <c r="X50381" s="119"/>
      <c r="Z50381" s="119"/>
    </row>
    <row r="50382" spans="16:26" x14ac:dyDescent="0.25">
      <c r="P50382" s="120"/>
      <c r="R50382" s="120"/>
      <c r="T50382" s="120"/>
      <c r="V50382" s="120"/>
      <c r="X50382" s="120"/>
      <c r="Z50382" s="120"/>
    </row>
    <row r="50383" spans="16:26" x14ac:dyDescent="0.25">
      <c r="P50383" s="119"/>
      <c r="R50383" s="119"/>
      <c r="T50383" s="119"/>
      <c r="V50383" s="119"/>
      <c r="X50383" s="119"/>
      <c r="Z50383" s="119"/>
    </row>
    <row r="50384" spans="16:26" x14ac:dyDescent="0.25">
      <c r="P50384" s="119"/>
      <c r="R50384" s="119"/>
      <c r="T50384" s="119"/>
      <c r="V50384" s="119"/>
      <c r="X50384" s="119"/>
      <c r="Z50384" s="119"/>
    </row>
    <row r="50385" spans="16:26" x14ac:dyDescent="0.25">
      <c r="P50385" s="120"/>
      <c r="R50385" s="120"/>
      <c r="T50385" s="120"/>
      <c r="V50385" s="120"/>
      <c r="X50385" s="120"/>
      <c r="Z50385" s="120"/>
    </row>
    <row r="50386" spans="16:26" x14ac:dyDescent="0.25">
      <c r="P50386" s="119"/>
      <c r="R50386" s="119"/>
      <c r="T50386" s="119"/>
      <c r="V50386" s="119"/>
      <c r="X50386" s="119"/>
      <c r="Z50386" s="119"/>
    </row>
    <row r="50387" spans="16:26" x14ac:dyDescent="0.25">
      <c r="P50387" s="120"/>
      <c r="R50387" s="120"/>
      <c r="T50387" s="120"/>
      <c r="V50387" s="120"/>
      <c r="X50387" s="120"/>
      <c r="Z50387" s="120"/>
    </row>
    <row r="50388" spans="16:26" x14ac:dyDescent="0.25">
      <c r="P50388" s="119"/>
      <c r="R50388" s="119"/>
      <c r="T50388" s="119"/>
      <c r="V50388" s="119"/>
      <c r="X50388" s="119"/>
      <c r="Z50388" s="119"/>
    </row>
    <row r="50389" spans="16:26" x14ac:dyDescent="0.25">
      <c r="P50389" s="119"/>
      <c r="R50389" s="119"/>
      <c r="T50389" s="119"/>
      <c r="V50389" s="119"/>
      <c r="X50389" s="119"/>
      <c r="Z50389" s="119"/>
    </row>
    <row r="50390" spans="16:26" x14ac:dyDescent="0.25">
      <c r="P50390" s="119"/>
      <c r="R50390" s="119"/>
      <c r="T50390" s="119"/>
      <c r="V50390" s="119"/>
      <c r="X50390" s="119"/>
      <c r="Z50390" s="119"/>
    </row>
    <row r="50391" spans="16:26" x14ac:dyDescent="0.25">
      <c r="P50391" s="121"/>
      <c r="R50391" s="121"/>
      <c r="T50391" s="121"/>
      <c r="V50391" s="121"/>
      <c r="X50391" s="121"/>
      <c r="Z50391" s="121"/>
    </row>
    <row r="50392" spans="16:26" x14ac:dyDescent="0.25">
      <c r="P50392" s="121"/>
      <c r="R50392" s="121"/>
      <c r="T50392" s="121"/>
      <c r="V50392" s="121"/>
      <c r="X50392" s="121"/>
      <c r="Z50392" s="121"/>
    </row>
    <row r="50393" spans="16:26" x14ac:dyDescent="0.25">
      <c r="P50393" s="121"/>
      <c r="R50393" s="121"/>
      <c r="T50393" s="121"/>
      <c r="V50393" s="121"/>
      <c r="X50393" s="121"/>
      <c r="Z50393" s="121"/>
    </row>
    <row r="50394" spans="16:26" x14ac:dyDescent="0.25">
      <c r="P50394" s="121"/>
      <c r="R50394" s="121"/>
      <c r="T50394" s="121"/>
      <c r="V50394" s="121"/>
      <c r="X50394" s="121"/>
      <c r="Z50394" s="121"/>
    </row>
    <row r="50395" spans="16:26" x14ac:dyDescent="0.25">
      <c r="P50395" s="122"/>
      <c r="R50395" s="122"/>
      <c r="T50395" s="122"/>
      <c r="V50395" s="122"/>
      <c r="X50395" s="122"/>
      <c r="Z50395" s="122"/>
    </row>
    <row r="50396" spans="16:26" x14ac:dyDescent="0.25">
      <c r="P50396" s="118"/>
      <c r="R50396" s="118"/>
      <c r="T50396" s="118"/>
      <c r="V50396" s="118"/>
      <c r="X50396" s="118"/>
      <c r="Z50396" s="118"/>
    </row>
    <row r="50397" spans="16:26" x14ac:dyDescent="0.25">
      <c r="P50397" s="119"/>
      <c r="R50397" s="119"/>
      <c r="T50397" s="119"/>
      <c r="V50397" s="119"/>
      <c r="X50397" s="119"/>
      <c r="Z50397" s="119"/>
    </row>
    <row r="50398" spans="16:26" x14ac:dyDescent="0.25">
      <c r="P50398" s="119"/>
      <c r="R50398" s="119"/>
      <c r="T50398" s="119"/>
      <c r="V50398" s="119"/>
      <c r="X50398" s="119"/>
      <c r="Z50398" s="119"/>
    </row>
    <row r="50399" spans="16:26" x14ac:dyDescent="0.25">
      <c r="P50399" s="120"/>
      <c r="R50399" s="120"/>
      <c r="T50399" s="120"/>
      <c r="V50399" s="120"/>
      <c r="X50399" s="120"/>
      <c r="Z50399" s="120"/>
    </row>
    <row r="50400" spans="16:26" x14ac:dyDescent="0.25">
      <c r="P50400" s="119"/>
      <c r="R50400" s="119"/>
      <c r="T50400" s="119"/>
      <c r="V50400" s="119"/>
      <c r="X50400" s="119"/>
      <c r="Z50400" s="119"/>
    </row>
    <row r="50401" spans="16:26" x14ac:dyDescent="0.25">
      <c r="P50401" s="119"/>
      <c r="R50401" s="119"/>
      <c r="T50401" s="119"/>
      <c r="V50401" s="119"/>
      <c r="X50401" s="119"/>
      <c r="Z50401" s="119"/>
    </row>
    <row r="50402" spans="16:26" x14ac:dyDescent="0.25">
      <c r="P50402" s="120"/>
      <c r="R50402" s="120"/>
      <c r="T50402" s="120"/>
      <c r="V50402" s="120"/>
      <c r="X50402" s="120"/>
      <c r="Z50402" s="120"/>
    </row>
    <row r="50403" spans="16:26" x14ac:dyDescent="0.25">
      <c r="P50403" s="119"/>
      <c r="R50403" s="119"/>
      <c r="T50403" s="119"/>
      <c r="V50403" s="119"/>
      <c r="X50403" s="119"/>
      <c r="Z50403" s="119"/>
    </row>
    <row r="50404" spans="16:26" x14ac:dyDescent="0.25">
      <c r="P50404" s="120"/>
      <c r="R50404" s="120"/>
      <c r="T50404" s="120"/>
      <c r="V50404" s="120"/>
      <c r="X50404" s="120"/>
      <c r="Z50404" s="120"/>
    </row>
    <row r="50405" spans="16:26" x14ac:dyDescent="0.25">
      <c r="P50405" s="119"/>
      <c r="R50405" s="119"/>
      <c r="T50405" s="119"/>
      <c r="V50405" s="119"/>
      <c r="X50405" s="119"/>
      <c r="Z50405" s="119"/>
    </row>
    <row r="50406" spans="16:26" x14ac:dyDescent="0.25">
      <c r="P50406" s="119"/>
      <c r="R50406" s="119"/>
      <c r="T50406" s="119"/>
      <c r="V50406" s="119"/>
      <c r="X50406" s="119"/>
      <c r="Z50406" s="119"/>
    </row>
    <row r="50407" spans="16:26" x14ac:dyDescent="0.25">
      <c r="P50407" s="119"/>
      <c r="R50407" s="119"/>
      <c r="T50407" s="119"/>
      <c r="V50407" s="119"/>
      <c r="X50407" s="119"/>
      <c r="Z50407" s="119"/>
    </row>
    <row r="50408" spans="16:26" x14ac:dyDescent="0.25">
      <c r="P50408" s="121"/>
      <c r="R50408" s="121"/>
      <c r="T50408" s="121"/>
      <c r="V50408" s="121"/>
      <c r="X50408" s="121"/>
      <c r="Z50408" s="121"/>
    </row>
    <row r="50409" spans="16:26" x14ac:dyDescent="0.25">
      <c r="P50409" s="121"/>
      <c r="R50409" s="121"/>
      <c r="T50409" s="121"/>
      <c r="V50409" s="121"/>
      <c r="X50409" s="121"/>
      <c r="Z50409" s="121"/>
    </row>
    <row r="50410" spans="16:26" x14ac:dyDescent="0.25">
      <c r="P50410" s="121"/>
      <c r="R50410" s="121"/>
      <c r="T50410" s="121"/>
      <c r="V50410" s="121"/>
      <c r="X50410" s="121"/>
      <c r="Z50410" s="121"/>
    </row>
    <row r="50411" spans="16:26" x14ac:dyDescent="0.25">
      <c r="P50411" s="121"/>
      <c r="R50411" s="121"/>
      <c r="T50411" s="121"/>
      <c r="V50411" s="121"/>
      <c r="X50411" s="121"/>
      <c r="Z50411" s="121"/>
    </row>
    <row r="50412" spans="16:26" x14ac:dyDescent="0.25">
      <c r="P50412" s="122"/>
      <c r="R50412" s="122"/>
      <c r="T50412" s="122"/>
      <c r="V50412" s="122"/>
      <c r="X50412" s="122"/>
      <c r="Z50412" s="122"/>
    </row>
    <row r="50413" spans="16:26" x14ac:dyDescent="0.25">
      <c r="P50413" s="118"/>
      <c r="R50413" s="118"/>
      <c r="T50413" s="118"/>
      <c r="V50413" s="118"/>
      <c r="X50413" s="118"/>
      <c r="Z50413" s="118"/>
    </row>
    <row r="50414" spans="16:26" x14ac:dyDescent="0.25">
      <c r="P50414" s="119"/>
      <c r="R50414" s="119"/>
      <c r="T50414" s="119"/>
      <c r="V50414" s="119"/>
      <c r="X50414" s="119"/>
      <c r="Z50414" s="119"/>
    </row>
    <row r="50415" spans="16:26" x14ac:dyDescent="0.25">
      <c r="P50415" s="119"/>
      <c r="R50415" s="119"/>
      <c r="T50415" s="119"/>
      <c r="V50415" s="119"/>
      <c r="X50415" s="119"/>
      <c r="Z50415" s="119"/>
    </row>
    <row r="50416" spans="16:26" x14ac:dyDescent="0.25">
      <c r="P50416" s="120"/>
      <c r="R50416" s="120"/>
      <c r="T50416" s="120"/>
      <c r="V50416" s="120"/>
      <c r="X50416" s="120"/>
      <c r="Z50416" s="120"/>
    </row>
    <row r="50417" spans="16:26" x14ac:dyDescent="0.25">
      <c r="P50417" s="119"/>
      <c r="R50417" s="119"/>
      <c r="T50417" s="119"/>
      <c r="V50417" s="119"/>
      <c r="X50417" s="119"/>
      <c r="Z50417" s="119"/>
    </row>
    <row r="50418" spans="16:26" x14ac:dyDescent="0.25">
      <c r="P50418" s="119"/>
      <c r="R50418" s="119"/>
      <c r="T50418" s="119"/>
      <c r="V50418" s="119"/>
      <c r="X50418" s="119"/>
      <c r="Z50418" s="119"/>
    </row>
    <row r="50419" spans="16:26" x14ac:dyDescent="0.25">
      <c r="P50419" s="120"/>
      <c r="R50419" s="120"/>
      <c r="T50419" s="120"/>
      <c r="V50419" s="120"/>
      <c r="X50419" s="120"/>
      <c r="Z50419" s="120"/>
    </row>
    <row r="50420" spans="16:26" x14ac:dyDescent="0.25">
      <c r="P50420" s="119"/>
      <c r="R50420" s="119"/>
      <c r="T50420" s="119"/>
      <c r="V50420" s="119"/>
      <c r="X50420" s="119"/>
      <c r="Z50420" s="119"/>
    </row>
    <row r="50421" spans="16:26" x14ac:dyDescent="0.25">
      <c r="P50421" s="120"/>
      <c r="R50421" s="120"/>
      <c r="T50421" s="120"/>
      <c r="V50421" s="120"/>
      <c r="X50421" s="120"/>
      <c r="Z50421" s="120"/>
    </row>
    <row r="50422" spans="16:26" x14ac:dyDescent="0.25">
      <c r="P50422" s="119"/>
      <c r="R50422" s="119"/>
      <c r="T50422" s="119"/>
      <c r="V50422" s="119"/>
      <c r="X50422" s="119"/>
      <c r="Z50422" s="119"/>
    </row>
    <row r="50423" spans="16:26" x14ac:dyDescent="0.25">
      <c r="P50423" s="119"/>
      <c r="R50423" s="119"/>
      <c r="T50423" s="119"/>
      <c r="V50423" s="119"/>
      <c r="X50423" s="119"/>
      <c r="Z50423" s="119"/>
    </row>
    <row r="50424" spans="16:26" x14ac:dyDescent="0.25">
      <c r="P50424" s="119"/>
      <c r="R50424" s="119"/>
      <c r="T50424" s="119"/>
      <c r="V50424" s="119"/>
      <c r="X50424" s="119"/>
      <c r="Z50424" s="119"/>
    </row>
    <row r="50425" spans="16:26" x14ac:dyDescent="0.25">
      <c r="P50425" s="121"/>
      <c r="R50425" s="121"/>
      <c r="T50425" s="121"/>
      <c r="V50425" s="121"/>
      <c r="X50425" s="121"/>
      <c r="Z50425" s="121"/>
    </row>
    <row r="50426" spans="16:26" x14ac:dyDescent="0.25">
      <c r="P50426" s="121"/>
      <c r="R50426" s="121"/>
      <c r="T50426" s="121"/>
      <c r="V50426" s="121"/>
      <c r="X50426" s="121"/>
      <c r="Z50426" s="121"/>
    </row>
    <row r="50427" spans="16:26" x14ac:dyDescent="0.25">
      <c r="P50427" s="121"/>
      <c r="R50427" s="121"/>
      <c r="T50427" s="121"/>
      <c r="V50427" s="121"/>
      <c r="X50427" s="121"/>
      <c r="Z50427" s="121"/>
    </row>
    <row r="50428" spans="16:26" x14ac:dyDescent="0.25">
      <c r="P50428" s="121"/>
      <c r="R50428" s="121"/>
      <c r="T50428" s="121"/>
      <c r="V50428" s="121"/>
      <c r="X50428" s="121"/>
      <c r="Z50428" s="121"/>
    </row>
    <row r="50429" spans="16:26" x14ac:dyDescent="0.25">
      <c r="P50429" s="122"/>
      <c r="R50429" s="122"/>
      <c r="T50429" s="122"/>
      <c r="V50429" s="122"/>
      <c r="X50429" s="122"/>
      <c r="Z50429" s="122"/>
    </row>
    <row r="50430" spans="16:26" x14ac:dyDescent="0.25">
      <c r="P50430" s="118"/>
      <c r="R50430" s="118"/>
      <c r="T50430" s="118"/>
      <c r="V50430" s="118"/>
      <c r="X50430" s="118"/>
      <c r="Z50430" s="118"/>
    </row>
    <row r="50431" spans="16:26" x14ac:dyDescent="0.25">
      <c r="P50431" s="119"/>
      <c r="R50431" s="119"/>
      <c r="T50431" s="119"/>
      <c r="V50431" s="119"/>
      <c r="X50431" s="119"/>
      <c r="Z50431" s="119"/>
    </row>
    <row r="50432" spans="16:26" x14ac:dyDescent="0.25">
      <c r="P50432" s="119"/>
      <c r="R50432" s="119"/>
      <c r="T50432" s="119"/>
      <c r="V50432" s="119"/>
      <c r="X50432" s="119"/>
      <c r="Z50432" s="119"/>
    </row>
    <row r="50433" spans="16:26" x14ac:dyDescent="0.25">
      <c r="P50433" s="120"/>
      <c r="R50433" s="120"/>
      <c r="T50433" s="120"/>
      <c r="V50433" s="120"/>
      <c r="X50433" s="120"/>
      <c r="Z50433" s="120"/>
    </row>
    <row r="50434" spans="16:26" x14ac:dyDescent="0.25">
      <c r="P50434" s="119"/>
      <c r="R50434" s="119"/>
      <c r="T50434" s="119"/>
      <c r="V50434" s="119"/>
      <c r="X50434" s="119"/>
      <c r="Z50434" s="119"/>
    </row>
    <row r="50435" spans="16:26" x14ac:dyDescent="0.25">
      <c r="P50435" s="119"/>
      <c r="R50435" s="119"/>
      <c r="T50435" s="119"/>
      <c r="V50435" s="119"/>
      <c r="X50435" s="119"/>
      <c r="Z50435" s="119"/>
    </row>
    <row r="50436" spans="16:26" x14ac:dyDescent="0.25">
      <c r="P50436" s="120"/>
      <c r="R50436" s="120"/>
      <c r="T50436" s="120"/>
      <c r="V50436" s="120"/>
      <c r="X50436" s="120"/>
      <c r="Z50436" s="120"/>
    </row>
    <row r="50437" spans="16:26" x14ac:dyDescent="0.25">
      <c r="P50437" s="119"/>
      <c r="R50437" s="119"/>
      <c r="T50437" s="119"/>
      <c r="V50437" s="119"/>
      <c r="X50437" s="119"/>
      <c r="Z50437" s="119"/>
    </row>
    <row r="50438" spans="16:26" x14ac:dyDescent="0.25">
      <c r="P50438" s="120"/>
      <c r="R50438" s="120"/>
      <c r="T50438" s="120"/>
      <c r="V50438" s="120"/>
      <c r="X50438" s="120"/>
      <c r="Z50438" s="120"/>
    </row>
    <row r="50439" spans="16:26" x14ac:dyDescent="0.25">
      <c r="P50439" s="119"/>
      <c r="R50439" s="119"/>
      <c r="T50439" s="119"/>
      <c r="V50439" s="119"/>
      <c r="X50439" s="119"/>
      <c r="Z50439" s="119"/>
    </row>
    <row r="50440" spans="16:26" x14ac:dyDescent="0.25">
      <c r="P50440" s="119"/>
      <c r="R50440" s="119"/>
      <c r="T50440" s="119"/>
      <c r="V50440" s="119"/>
      <c r="X50440" s="119"/>
      <c r="Z50440" s="119"/>
    </row>
    <row r="50441" spans="16:26" x14ac:dyDescent="0.25">
      <c r="P50441" s="119"/>
      <c r="R50441" s="119"/>
      <c r="T50441" s="119"/>
      <c r="V50441" s="119"/>
      <c r="X50441" s="119"/>
      <c r="Z50441" s="119"/>
    </row>
    <row r="50442" spans="16:26" x14ac:dyDescent="0.25">
      <c r="P50442" s="121"/>
      <c r="R50442" s="121"/>
      <c r="T50442" s="121"/>
      <c r="V50442" s="121"/>
      <c r="X50442" s="121"/>
      <c r="Z50442" s="121"/>
    </row>
    <row r="50443" spans="16:26" x14ac:dyDescent="0.25">
      <c r="P50443" s="121"/>
      <c r="R50443" s="121"/>
      <c r="T50443" s="121"/>
      <c r="V50443" s="121"/>
      <c r="X50443" s="121"/>
      <c r="Z50443" s="121"/>
    </row>
    <row r="50444" spans="16:26" x14ac:dyDescent="0.25">
      <c r="P50444" s="121"/>
      <c r="R50444" s="121"/>
      <c r="T50444" s="121"/>
      <c r="V50444" s="121"/>
      <c r="X50444" s="121"/>
      <c r="Z50444" s="121"/>
    </row>
    <row r="50445" spans="16:26" x14ac:dyDescent="0.25">
      <c r="P50445" s="121"/>
      <c r="R50445" s="121"/>
      <c r="T50445" s="121"/>
      <c r="V50445" s="121"/>
      <c r="X50445" s="121"/>
      <c r="Z50445" s="121"/>
    </row>
    <row r="50446" spans="16:26" x14ac:dyDescent="0.25">
      <c r="P50446" s="122"/>
      <c r="R50446" s="122"/>
      <c r="T50446" s="122"/>
      <c r="V50446" s="122"/>
      <c r="X50446" s="122"/>
      <c r="Z50446" s="122"/>
    </row>
    <row r="50447" spans="16:26" x14ac:dyDescent="0.25">
      <c r="P50447" s="118"/>
      <c r="R50447" s="118"/>
      <c r="T50447" s="118"/>
      <c r="V50447" s="118"/>
      <c r="X50447" s="118"/>
      <c r="Z50447" s="118"/>
    </row>
    <row r="50448" spans="16:26" x14ac:dyDescent="0.25">
      <c r="P50448" s="119"/>
      <c r="R50448" s="119"/>
      <c r="T50448" s="119"/>
      <c r="V50448" s="119"/>
      <c r="X50448" s="119"/>
      <c r="Z50448" s="119"/>
    </row>
    <row r="50449" spans="16:26" x14ac:dyDescent="0.25">
      <c r="P50449" s="119"/>
      <c r="R50449" s="119"/>
      <c r="T50449" s="119"/>
      <c r="V50449" s="119"/>
      <c r="X50449" s="119"/>
      <c r="Z50449" s="119"/>
    </row>
    <row r="50450" spans="16:26" x14ac:dyDescent="0.25">
      <c r="P50450" s="120"/>
      <c r="R50450" s="120"/>
      <c r="T50450" s="120"/>
      <c r="V50450" s="120"/>
      <c r="X50450" s="120"/>
      <c r="Z50450" s="120"/>
    </row>
    <row r="50451" spans="16:26" x14ac:dyDescent="0.25">
      <c r="P50451" s="119"/>
      <c r="R50451" s="119"/>
      <c r="T50451" s="119"/>
      <c r="V50451" s="119"/>
      <c r="X50451" s="119"/>
      <c r="Z50451" s="119"/>
    </row>
    <row r="50452" spans="16:26" x14ac:dyDescent="0.25">
      <c r="P50452" s="119"/>
      <c r="R50452" s="119"/>
      <c r="T50452" s="119"/>
      <c r="V50452" s="119"/>
      <c r="X50452" s="119"/>
      <c r="Z50452" s="119"/>
    </row>
    <row r="50453" spans="16:26" x14ac:dyDescent="0.25">
      <c r="P50453" s="120"/>
      <c r="R50453" s="120"/>
      <c r="T50453" s="120"/>
      <c r="V50453" s="120"/>
      <c r="X50453" s="120"/>
      <c r="Z50453" s="120"/>
    </row>
    <row r="50454" spans="16:26" x14ac:dyDescent="0.25">
      <c r="P50454" s="119"/>
      <c r="R50454" s="119"/>
      <c r="T50454" s="119"/>
      <c r="V50454" s="119"/>
      <c r="X50454" s="119"/>
      <c r="Z50454" s="119"/>
    </row>
    <row r="50455" spans="16:26" x14ac:dyDescent="0.25">
      <c r="P50455" s="120"/>
      <c r="R50455" s="120"/>
      <c r="T50455" s="120"/>
      <c r="V50455" s="120"/>
      <c r="X50455" s="120"/>
      <c r="Z50455" s="120"/>
    </row>
    <row r="50456" spans="16:26" x14ac:dyDescent="0.25">
      <c r="P50456" s="119"/>
      <c r="R50456" s="119"/>
      <c r="T50456" s="119"/>
      <c r="V50456" s="119"/>
      <c r="X50456" s="119"/>
      <c r="Z50456" s="119"/>
    </row>
    <row r="50457" spans="16:26" x14ac:dyDescent="0.25">
      <c r="P50457" s="119"/>
      <c r="R50457" s="119"/>
      <c r="T50457" s="119"/>
      <c r="V50457" s="119"/>
      <c r="X50457" s="119"/>
      <c r="Z50457" s="119"/>
    </row>
    <row r="50458" spans="16:26" x14ac:dyDescent="0.25">
      <c r="P50458" s="119"/>
      <c r="R50458" s="119"/>
      <c r="T50458" s="119"/>
      <c r="V50458" s="119"/>
      <c r="X50458" s="119"/>
      <c r="Z50458" s="119"/>
    </row>
    <row r="50459" spans="16:26" x14ac:dyDescent="0.25">
      <c r="P50459" s="121"/>
      <c r="R50459" s="121"/>
      <c r="T50459" s="121"/>
      <c r="V50459" s="121"/>
      <c r="X50459" s="121"/>
      <c r="Z50459" s="121"/>
    </row>
    <row r="50460" spans="16:26" x14ac:dyDescent="0.25">
      <c r="P50460" s="121"/>
      <c r="R50460" s="121"/>
      <c r="T50460" s="121"/>
      <c r="V50460" s="121"/>
      <c r="X50460" s="121"/>
      <c r="Z50460" s="121"/>
    </row>
    <row r="50461" spans="16:26" x14ac:dyDescent="0.25">
      <c r="P50461" s="121"/>
      <c r="R50461" s="121"/>
      <c r="T50461" s="121"/>
      <c r="V50461" s="121"/>
      <c r="X50461" s="121"/>
      <c r="Z50461" s="121"/>
    </row>
    <row r="50462" spans="16:26" x14ac:dyDescent="0.25">
      <c r="P50462" s="121"/>
      <c r="R50462" s="121"/>
      <c r="T50462" s="121"/>
      <c r="V50462" s="121"/>
      <c r="X50462" s="121"/>
      <c r="Z50462" s="121"/>
    </row>
    <row r="50463" spans="16:26" x14ac:dyDescent="0.25">
      <c r="P50463" s="122"/>
      <c r="R50463" s="122"/>
      <c r="T50463" s="122"/>
      <c r="V50463" s="122"/>
      <c r="X50463" s="122"/>
      <c r="Z50463" s="122"/>
    </row>
    <row r="50464" spans="16:26" x14ac:dyDescent="0.25">
      <c r="P50464" s="118"/>
      <c r="R50464" s="118"/>
      <c r="T50464" s="118"/>
      <c r="V50464" s="118"/>
      <c r="X50464" s="118"/>
      <c r="Z50464" s="118"/>
    </row>
    <row r="50465" spans="16:26" x14ac:dyDescent="0.25">
      <c r="P50465" s="119"/>
      <c r="R50465" s="119"/>
      <c r="T50465" s="119"/>
      <c r="V50465" s="119"/>
      <c r="X50465" s="119"/>
      <c r="Z50465" s="119"/>
    </row>
    <row r="50466" spans="16:26" x14ac:dyDescent="0.25">
      <c r="P50466" s="119"/>
      <c r="R50466" s="119"/>
      <c r="T50466" s="119"/>
      <c r="V50466" s="119"/>
      <c r="X50466" s="119"/>
      <c r="Z50466" s="119"/>
    </row>
    <row r="50467" spans="16:26" x14ac:dyDescent="0.25">
      <c r="P50467" s="120"/>
      <c r="R50467" s="120"/>
      <c r="T50467" s="120"/>
      <c r="V50467" s="120"/>
      <c r="X50467" s="120"/>
      <c r="Z50467" s="120"/>
    </row>
    <row r="50468" spans="16:26" x14ac:dyDescent="0.25">
      <c r="P50468" s="119"/>
      <c r="R50468" s="119"/>
      <c r="T50468" s="119"/>
      <c r="V50468" s="119"/>
      <c r="X50468" s="119"/>
      <c r="Z50468" s="119"/>
    </row>
    <row r="50469" spans="16:26" x14ac:dyDescent="0.25">
      <c r="P50469" s="119"/>
      <c r="R50469" s="119"/>
      <c r="T50469" s="119"/>
      <c r="V50469" s="119"/>
      <c r="X50469" s="119"/>
      <c r="Z50469" s="119"/>
    </row>
    <row r="50470" spans="16:26" x14ac:dyDescent="0.25">
      <c r="P50470" s="120"/>
      <c r="R50470" s="120"/>
      <c r="T50470" s="120"/>
      <c r="V50470" s="120"/>
      <c r="X50470" s="120"/>
      <c r="Z50470" s="120"/>
    </row>
    <row r="50471" spans="16:26" x14ac:dyDescent="0.25">
      <c r="P50471" s="119"/>
      <c r="R50471" s="119"/>
      <c r="T50471" s="119"/>
      <c r="V50471" s="119"/>
      <c r="X50471" s="119"/>
      <c r="Z50471" s="119"/>
    </row>
    <row r="50472" spans="16:26" x14ac:dyDescent="0.25">
      <c r="P50472" s="120"/>
      <c r="R50472" s="120"/>
      <c r="T50472" s="120"/>
      <c r="V50472" s="120"/>
      <c r="X50472" s="120"/>
      <c r="Z50472" s="120"/>
    </row>
    <row r="50473" spans="16:26" x14ac:dyDescent="0.25">
      <c r="P50473" s="119"/>
      <c r="R50473" s="119"/>
      <c r="T50473" s="119"/>
      <c r="V50473" s="119"/>
      <c r="X50473" s="119"/>
      <c r="Z50473" s="119"/>
    </row>
    <row r="50474" spans="16:26" x14ac:dyDescent="0.25">
      <c r="P50474" s="119"/>
      <c r="R50474" s="119"/>
      <c r="T50474" s="119"/>
      <c r="V50474" s="119"/>
      <c r="X50474" s="119"/>
      <c r="Z50474" s="119"/>
    </row>
    <row r="50475" spans="16:26" x14ac:dyDescent="0.25">
      <c r="P50475" s="119"/>
      <c r="R50475" s="119"/>
      <c r="T50475" s="119"/>
      <c r="V50475" s="119"/>
      <c r="X50475" s="119"/>
      <c r="Z50475" s="119"/>
    </row>
    <row r="50476" spans="16:26" x14ac:dyDescent="0.25">
      <c r="P50476" s="121"/>
      <c r="R50476" s="121"/>
      <c r="T50476" s="121"/>
      <c r="V50476" s="121"/>
      <c r="X50476" s="121"/>
      <c r="Z50476" s="121"/>
    </row>
    <row r="50477" spans="16:26" x14ac:dyDescent="0.25">
      <c r="P50477" s="121"/>
      <c r="R50477" s="121"/>
      <c r="T50477" s="121"/>
      <c r="V50477" s="121"/>
      <c r="X50477" s="121"/>
      <c r="Z50477" s="121"/>
    </row>
    <row r="50478" spans="16:26" x14ac:dyDescent="0.25">
      <c r="P50478" s="121"/>
      <c r="R50478" s="121"/>
      <c r="T50478" s="121"/>
      <c r="V50478" s="121"/>
      <c r="X50478" s="121"/>
      <c r="Z50478" s="121"/>
    </row>
    <row r="50479" spans="16:26" x14ac:dyDescent="0.25">
      <c r="P50479" s="121"/>
      <c r="R50479" s="121"/>
      <c r="T50479" s="121"/>
      <c r="V50479" s="121"/>
      <c r="X50479" s="121"/>
      <c r="Z50479" s="121"/>
    </row>
    <row r="50480" spans="16:26" x14ac:dyDescent="0.25">
      <c r="P50480" s="122"/>
      <c r="R50480" s="122"/>
      <c r="T50480" s="122"/>
      <c r="V50480" s="122"/>
      <c r="X50480" s="122"/>
      <c r="Z50480" s="122"/>
    </row>
    <row r="50481" spans="16:26" x14ac:dyDescent="0.25">
      <c r="P50481" s="118"/>
      <c r="R50481" s="118"/>
      <c r="T50481" s="118"/>
      <c r="V50481" s="118"/>
      <c r="X50481" s="118"/>
      <c r="Z50481" s="118"/>
    </row>
    <row r="50482" spans="16:26" x14ac:dyDescent="0.25">
      <c r="P50482" s="119"/>
      <c r="R50482" s="119"/>
      <c r="T50482" s="119"/>
      <c r="V50482" s="119"/>
      <c r="X50482" s="119"/>
      <c r="Z50482" s="119"/>
    </row>
    <row r="50483" spans="16:26" x14ac:dyDescent="0.25">
      <c r="P50483" s="119"/>
      <c r="R50483" s="119"/>
      <c r="T50483" s="119"/>
      <c r="V50483" s="119"/>
      <c r="X50483" s="119"/>
      <c r="Z50483" s="119"/>
    </row>
    <row r="50484" spans="16:26" x14ac:dyDescent="0.25">
      <c r="P50484" s="120"/>
      <c r="R50484" s="120"/>
      <c r="T50484" s="120"/>
      <c r="V50484" s="120"/>
      <c r="X50484" s="120"/>
      <c r="Z50484" s="120"/>
    </row>
    <row r="50485" spans="16:26" x14ac:dyDescent="0.25">
      <c r="P50485" s="119"/>
      <c r="R50485" s="119"/>
      <c r="T50485" s="119"/>
      <c r="V50485" s="119"/>
      <c r="X50485" s="119"/>
      <c r="Z50485" s="119"/>
    </row>
    <row r="50486" spans="16:26" x14ac:dyDescent="0.25">
      <c r="P50486" s="119"/>
      <c r="R50486" s="119"/>
      <c r="T50486" s="119"/>
      <c r="V50486" s="119"/>
      <c r="X50486" s="119"/>
      <c r="Z50486" s="119"/>
    </row>
    <row r="50487" spans="16:26" x14ac:dyDescent="0.25">
      <c r="P50487" s="120"/>
      <c r="R50487" s="120"/>
      <c r="T50487" s="120"/>
      <c r="V50487" s="120"/>
      <c r="X50487" s="120"/>
      <c r="Z50487" s="120"/>
    </row>
    <row r="50488" spans="16:26" x14ac:dyDescent="0.25">
      <c r="P50488" s="119"/>
      <c r="R50488" s="119"/>
      <c r="T50488" s="119"/>
      <c r="V50488" s="119"/>
      <c r="X50488" s="119"/>
      <c r="Z50488" s="119"/>
    </row>
    <row r="50489" spans="16:26" x14ac:dyDescent="0.25">
      <c r="P50489" s="120"/>
      <c r="R50489" s="120"/>
      <c r="T50489" s="120"/>
      <c r="V50489" s="120"/>
      <c r="X50489" s="120"/>
      <c r="Z50489" s="120"/>
    </row>
    <row r="50490" spans="16:26" x14ac:dyDescent="0.25">
      <c r="P50490" s="119"/>
      <c r="R50490" s="119"/>
      <c r="T50490" s="119"/>
      <c r="V50490" s="119"/>
      <c r="X50490" s="119"/>
      <c r="Z50490" s="119"/>
    </row>
    <row r="50491" spans="16:26" x14ac:dyDescent="0.25">
      <c r="P50491" s="119"/>
      <c r="R50491" s="119"/>
      <c r="T50491" s="119"/>
      <c r="V50491" s="119"/>
      <c r="X50491" s="119"/>
      <c r="Z50491" s="119"/>
    </row>
    <row r="50492" spans="16:26" x14ac:dyDescent="0.25">
      <c r="P50492" s="119"/>
      <c r="R50492" s="119"/>
      <c r="T50492" s="119"/>
      <c r="V50492" s="119"/>
      <c r="X50492" s="119"/>
      <c r="Z50492" s="119"/>
    </row>
    <row r="50493" spans="16:26" x14ac:dyDescent="0.25">
      <c r="P50493" s="121"/>
      <c r="R50493" s="121"/>
      <c r="T50493" s="121"/>
      <c r="V50493" s="121"/>
      <c r="X50493" s="121"/>
      <c r="Z50493" s="121"/>
    </row>
    <row r="50494" spans="16:26" x14ac:dyDescent="0.25">
      <c r="P50494" s="121"/>
      <c r="R50494" s="121"/>
      <c r="T50494" s="121"/>
      <c r="V50494" s="121"/>
      <c r="X50494" s="121"/>
      <c r="Z50494" s="121"/>
    </row>
    <row r="50495" spans="16:26" x14ac:dyDescent="0.25">
      <c r="P50495" s="121"/>
      <c r="R50495" s="121"/>
      <c r="T50495" s="121"/>
      <c r="V50495" s="121"/>
      <c r="X50495" s="121"/>
      <c r="Z50495" s="121"/>
    </row>
    <row r="50496" spans="16:26" x14ac:dyDescent="0.25">
      <c r="P50496" s="121"/>
      <c r="R50496" s="121"/>
      <c r="T50496" s="121"/>
      <c r="V50496" s="121"/>
      <c r="X50496" s="121"/>
      <c r="Z50496" s="121"/>
    </row>
    <row r="50497" spans="16:26" x14ac:dyDescent="0.25">
      <c r="P50497" s="122"/>
      <c r="R50497" s="122"/>
      <c r="T50497" s="122"/>
      <c r="V50497" s="122"/>
      <c r="X50497" s="122"/>
      <c r="Z50497" s="122"/>
    </row>
    <row r="50498" spans="16:26" x14ac:dyDescent="0.25">
      <c r="P50498" s="118"/>
      <c r="R50498" s="118"/>
      <c r="T50498" s="118"/>
      <c r="V50498" s="118"/>
      <c r="X50498" s="118"/>
      <c r="Z50498" s="118"/>
    </row>
    <row r="50499" spans="16:26" x14ac:dyDescent="0.25">
      <c r="P50499" s="119"/>
      <c r="R50499" s="119"/>
      <c r="T50499" s="119"/>
      <c r="V50499" s="119"/>
      <c r="X50499" s="119"/>
      <c r="Z50499" s="119"/>
    </row>
    <row r="50500" spans="16:26" x14ac:dyDescent="0.25">
      <c r="P50500" s="119"/>
      <c r="R50500" s="119"/>
      <c r="T50500" s="119"/>
      <c r="V50500" s="119"/>
      <c r="X50500" s="119"/>
      <c r="Z50500" s="119"/>
    </row>
    <row r="50501" spans="16:26" x14ac:dyDescent="0.25">
      <c r="P50501" s="120"/>
      <c r="R50501" s="120"/>
      <c r="T50501" s="120"/>
      <c r="V50501" s="120"/>
      <c r="X50501" s="120"/>
      <c r="Z50501" s="120"/>
    </row>
    <row r="50502" spans="16:26" x14ac:dyDescent="0.25">
      <c r="P50502" s="119"/>
      <c r="R50502" s="119"/>
      <c r="T50502" s="119"/>
      <c r="V50502" s="119"/>
      <c r="X50502" s="119"/>
      <c r="Z50502" s="119"/>
    </row>
    <row r="50503" spans="16:26" x14ac:dyDescent="0.25">
      <c r="P50503" s="119"/>
      <c r="R50503" s="119"/>
      <c r="T50503" s="119"/>
      <c r="V50503" s="119"/>
      <c r="X50503" s="119"/>
      <c r="Z50503" s="119"/>
    </row>
    <row r="50504" spans="16:26" x14ac:dyDescent="0.25">
      <c r="P50504" s="120"/>
      <c r="R50504" s="120"/>
      <c r="T50504" s="120"/>
      <c r="V50504" s="120"/>
      <c r="X50504" s="120"/>
      <c r="Z50504" s="120"/>
    </row>
    <row r="50505" spans="16:26" x14ac:dyDescent="0.25">
      <c r="P50505" s="119"/>
      <c r="R50505" s="119"/>
      <c r="T50505" s="119"/>
      <c r="V50505" s="119"/>
      <c r="X50505" s="119"/>
      <c r="Z50505" s="119"/>
    </row>
    <row r="50506" spans="16:26" x14ac:dyDescent="0.25">
      <c r="P50506" s="120"/>
      <c r="R50506" s="120"/>
      <c r="T50506" s="120"/>
      <c r="V50506" s="120"/>
      <c r="X50506" s="120"/>
      <c r="Z50506" s="120"/>
    </row>
    <row r="50507" spans="16:26" x14ac:dyDescent="0.25">
      <c r="P50507" s="119"/>
      <c r="R50507" s="119"/>
      <c r="T50507" s="119"/>
      <c r="V50507" s="119"/>
      <c r="X50507" s="119"/>
      <c r="Z50507" s="119"/>
    </row>
    <row r="50508" spans="16:26" x14ac:dyDescent="0.25">
      <c r="P50508" s="119"/>
      <c r="R50508" s="119"/>
      <c r="T50508" s="119"/>
      <c r="V50508" s="119"/>
      <c r="X50508" s="119"/>
      <c r="Z50508" s="119"/>
    </row>
    <row r="50509" spans="16:26" x14ac:dyDescent="0.25">
      <c r="P50509" s="119"/>
      <c r="R50509" s="119"/>
      <c r="T50509" s="119"/>
      <c r="V50509" s="119"/>
      <c r="X50509" s="119"/>
      <c r="Z50509" s="119"/>
    </row>
    <row r="50510" spans="16:26" x14ac:dyDescent="0.25">
      <c r="P50510" s="121"/>
      <c r="R50510" s="121"/>
      <c r="T50510" s="121"/>
      <c r="V50510" s="121"/>
      <c r="X50510" s="121"/>
      <c r="Z50510" s="121"/>
    </row>
    <row r="50511" spans="16:26" x14ac:dyDescent="0.25">
      <c r="P50511" s="121"/>
      <c r="R50511" s="121"/>
      <c r="T50511" s="121"/>
      <c r="V50511" s="121"/>
      <c r="X50511" s="121"/>
      <c r="Z50511" s="121"/>
    </row>
    <row r="50512" spans="16:26" x14ac:dyDescent="0.25">
      <c r="P50512" s="121"/>
      <c r="R50512" s="121"/>
      <c r="T50512" s="121"/>
      <c r="V50512" s="121"/>
      <c r="X50512" s="121"/>
      <c r="Z50512" s="121"/>
    </row>
    <row r="50513" spans="16:26" x14ac:dyDescent="0.25">
      <c r="P50513" s="121"/>
      <c r="R50513" s="121"/>
      <c r="T50513" s="121"/>
      <c r="V50513" s="121"/>
      <c r="X50513" s="121"/>
      <c r="Z50513" s="121"/>
    </row>
    <row r="50514" spans="16:26" x14ac:dyDescent="0.25">
      <c r="P50514" s="122"/>
      <c r="R50514" s="122"/>
      <c r="T50514" s="122"/>
      <c r="V50514" s="122"/>
      <c r="X50514" s="122"/>
      <c r="Z50514" s="122"/>
    </row>
    <row r="50515" spans="16:26" x14ac:dyDescent="0.25">
      <c r="P50515" s="118"/>
      <c r="R50515" s="118"/>
      <c r="T50515" s="118"/>
      <c r="V50515" s="118"/>
      <c r="X50515" s="118"/>
      <c r="Z50515" s="118"/>
    </row>
    <row r="50516" spans="16:26" x14ac:dyDescent="0.25">
      <c r="P50516" s="119"/>
      <c r="R50516" s="119"/>
      <c r="T50516" s="119"/>
      <c r="V50516" s="119"/>
      <c r="X50516" s="119"/>
      <c r="Z50516" s="119"/>
    </row>
    <row r="50517" spans="16:26" x14ac:dyDescent="0.25">
      <c r="P50517" s="119"/>
      <c r="R50517" s="119"/>
      <c r="T50517" s="119"/>
      <c r="V50517" s="119"/>
      <c r="X50517" s="119"/>
      <c r="Z50517" s="119"/>
    </row>
    <row r="50518" spans="16:26" x14ac:dyDescent="0.25">
      <c r="P50518" s="120"/>
      <c r="R50518" s="120"/>
      <c r="T50518" s="120"/>
      <c r="V50518" s="120"/>
      <c r="X50518" s="120"/>
      <c r="Z50518" s="120"/>
    </row>
    <row r="50519" spans="16:26" x14ac:dyDescent="0.25">
      <c r="P50519" s="119"/>
      <c r="R50519" s="119"/>
      <c r="T50519" s="119"/>
      <c r="V50519" s="119"/>
      <c r="X50519" s="119"/>
      <c r="Z50519" s="119"/>
    </row>
    <row r="50520" spans="16:26" x14ac:dyDescent="0.25">
      <c r="P50520" s="119"/>
      <c r="R50520" s="119"/>
      <c r="T50520" s="119"/>
      <c r="V50520" s="119"/>
      <c r="X50520" s="119"/>
      <c r="Z50520" s="119"/>
    </row>
    <row r="50521" spans="16:26" x14ac:dyDescent="0.25">
      <c r="P50521" s="120"/>
      <c r="R50521" s="120"/>
      <c r="T50521" s="120"/>
      <c r="V50521" s="120"/>
      <c r="X50521" s="120"/>
      <c r="Z50521" s="120"/>
    </row>
    <row r="50522" spans="16:26" x14ac:dyDescent="0.25">
      <c r="P50522" s="119"/>
      <c r="R50522" s="119"/>
      <c r="T50522" s="119"/>
      <c r="V50522" s="119"/>
      <c r="X50522" s="119"/>
      <c r="Z50522" s="119"/>
    </row>
    <row r="50523" spans="16:26" x14ac:dyDescent="0.25">
      <c r="P50523" s="120"/>
      <c r="R50523" s="120"/>
      <c r="T50523" s="120"/>
      <c r="V50523" s="120"/>
      <c r="X50523" s="120"/>
      <c r="Z50523" s="120"/>
    </row>
    <row r="50524" spans="16:26" x14ac:dyDescent="0.25">
      <c r="P50524" s="119"/>
      <c r="R50524" s="119"/>
      <c r="T50524" s="119"/>
      <c r="V50524" s="119"/>
      <c r="X50524" s="119"/>
      <c r="Z50524" s="119"/>
    </row>
    <row r="50525" spans="16:26" x14ac:dyDescent="0.25">
      <c r="P50525" s="119"/>
      <c r="R50525" s="119"/>
      <c r="T50525" s="119"/>
      <c r="V50525" s="119"/>
      <c r="X50525" s="119"/>
      <c r="Z50525" s="119"/>
    </row>
    <row r="50526" spans="16:26" x14ac:dyDescent="0.25">
      <c r="P50526" s="119"/>
      <c r="R50526" s="119"/>
      <c r="T50526" s="119"/>
      <c r="V50526" s="119"/>
      <c r="X50526" s="119"/>
      <c r="Z50526" s="119"/>
    </row>
    <row r="50527" spans="16:26" x14ac:dyDescent="0.25">
      <c r="P50527" s="121"/>
      <c r="R50527" s="121"/>
      <c r="T50527" s="121"/>
      <c r="V50527" s="121"/>
      <c r="X50527" s="121"/>
      <c r="Z50527" s="121"/>
    </row>
    <row r="50528" spans="16:26" x14ac:dyDescent="0.25">
      <c r="P50528" s="121"/>
      <c r="R50528" s="121"/>
      <c r="T50528" s="121"/>
      <c r="V50528" s="121"/>
      <c r="X50528" s="121"/>
      <c r="Z50528" s="121"/>
    </row>
    <row r="50529" spans="16:26" x14ac:dyDescent="0.25">
      <c r="P50529" s="121"/>
      <c r="R50529" s="121"/>
      <c r="T50529" s="121"/>
      <c r="V50529" s="121"/>
      <c r="X50529" s="121"/>
      <c r="Z50529" s="121"/>
    </row>
    <row r="50530" spans="16:26" x14ac:dyDescent="0.25">
      <c r="P50530" s="121"/>
      <c r="R50530" s="121"/>
      <c r="T50530" s="121"/>
      <c r="V50530" s="121"/>
      <c r="X50530" s="121"/>
      <c r="Z50530" s="121"/>
    </row>
    <row r="50531" spans="16:26" x14ac:dyDescent="0.25">
      <c r="P50531" s="122"/>
      <c r="R50531" s="122"/>
      <c r="T50531" s="122"/>
      <c r="V50531" s="122"/>
      <c r="X50531" s="122"/>
      <c r="Z50531" s="122"/>
    </row>
    <row r="50532" spans="16:26" x14ac:dyDescent="0.25">
      <c r="P50532" s="118"/>
      <c r="R50532" s="118"/>
      <c r="T50532" s="118"/>
      <c r="V50532" s="118"/>
      <c r="X50532" s="118"/>
      <c r="Z50532" s="118"/>
    </row>
    <row r="50533" spans="16:26" x14ac:dyDescent="0.25">
      <c r="P50533" s="119"/>
      <c r="R50533" s="119"/>
      <c r="T50533" s="119"/>
      <c r="V50533" s="119"/>
      <c r="X50533" s="119"/>
      <c r="Z50533" s="119"/>
    </row>
    <row r="50534" spans="16:26" x14ac:dyDescent="0.25">
      <c r="P50534" s="119"/>
      <c r="R50534" s="119"/>
      <c r="T50534" s="119"/>
      <c r="V50534" s="119"/>
      <c r="X50534" s="119"/>
      <c r="Z50534" s="119"/>
    </row>
    <row r="50535" spans="16:26" x14ac:dyDescent="0.25">
      <c r="P50535" s="120"/>
      <c r="R50535" s="120"/>
      <c r="T50535" s="120"/>
      <c r="V50535" s="120"/>
      <c r="X50535" s="120"/>
      <c r="Z50535" s="120"/>
    </row>
    <row r="50536" spans="16:26" x14ac:dyDescent="0.25">
      <c r="P50536" s="119"/>
      <c r="R50536" s="119"/>
      <c r="T50536" s="119"/>
      <c r="V50536" s="119"/>
      <c r="X50536" s="119"/>
      <c r="Z50536" s="119"/>
    </row>
    <row r="50537" spans="16:26" x14ac:dyDescent="0.25">
      <c r="P50537" s="119"/>
      <c r="R50537" s="119"/>
      <c r="T50537" s="119"/>
      <c r="V50537" s="119"/>
      <c r="X50537" s="119"/>
      <c r="Z50537" s="119"/>
    </row>
    <row r="50538" spans="16:26" x14ac:dyDescent="0.25">
      <c r="P50538" s="120"/>
      <c r="R50538" s="120"/>
      <c r="T50538" s="120"/>
      <c r="V50538" s="120"/>
      <c r="X50538" s="120"/>
      <c r="Z50538" s="120"/>
    </row>
    <row r="50539" spans="16:26" x14ac:dyDescent="0.25">
      <c r="P50539" s="119"/>
      <c r="R50539" s="119"/>
      <c r="T50539" s="119"/>
      <c r="V50539" s="119"/>
      <c r="X50539" s="119"/>
      <c r="Z50539" s="119"/>
    </row>
    <row r="50540" spans="16:26" x14ac:dyDescent="0.25">
      <c r="P50540" s="120"/>
      <c r="R50540" s="120"/>
      <c r="T50540" s="120"/>
      <c r="V50540" s="120"/>
      <c r="X50540" s="120"/>
      <c r="Z50540" s="120"/>
    </row>
    <row r="50541" spans="16:26" x14ac:dyDescent="0.25">
      <c r="P50541" s="119"/>
      <c r="R50541" s="119"/>
      <c r="T50541" s="119"/>
      <c r="V50541" s="119"/>
      <c r="X50541" s="119"/>
      <c r="Z50541" s="119"/>
    </row>
    <row r="50542" spans="16:26" x14ac:dyDescent="0.25">
      <c r="P50542" s="119"/>
      <c r="R50542" s="119"/>
      <c r="T50542" s="119"/>
      <c r="V50542" s="119"/>
      <c r="X50542" s="119"/>
      <c r="Z50542" s="119"/>
    </row>
    <row r="50543" spans="16:26" x14ac:dyDescent="0.25">
      <c r="P50543" s="119"/>
      <c r="R50543" s="119"/>
      <c r="T50543" s="119"/>
      <c r="V50543" s="119"/>
      <c r="X50543" s="119"/>
      <c r="Z50543" s="119"/>
    </row>
    <row r="50544" spans="16:26" x14ac:dyDescent="0.25">
      <c r="P50544" s="121"/>
      <c r="R50544" s="121"/>
      <c r="T50544" s="121"/>
      <c r="V50544" s="121"/>
      <c r="X50544" s="121"/>
      <c r="Z50544" s="121"/>
    </row>
    <row r="50545" spans="16:26" x14ac:dyDescent="0.25">
      <c r="P50545" s="121"/>
      <c r="R50545" s="121"/>
      <c r="T50545" s="121"/>
      <c r="V50545" s="121"/>
      <c r="X50545" s="121"/>
      <c r="Z50545" s="121"/>
    </row>
    <row r="50546" spans="16:26" x14ac:dyDescent="0.25">
      <c r="P50546" s="121"/>
      <c r="R50546" s="121"/>
      <c r="T50546" s="121"/>
      <c r="V50546" s="121"/>
      <c r="X50546" s="121"/>
      <c r="Z50546" s="121"/>
    </row>
    <row r="50547" spans="16:26" x14ac:dyDescent="0.25">
      <c r="P50547" s="121"/>
      <c r="R50547" s="121"/>
      <c r="T50547" s="121"/>
      <c r="V50547" s="121"/>
      <c r="X50547" s="121"/>
      <c r="Z50547" s="121"/>
    </row>
    <row r="50548" spans="16:26" x14ac:dyDescent="0.25">
      <c r="P50548" s="122"/>
      <c r="R50548" s="122"/>
      <c r="T50548" s="122"/>
      <c r="V50548" s="122"/>
      <c r="X50548" s="122"/>
      <c r="Z50548" s="122"/>
    </row>
    <row r="50549" spans="16:26" x14ac:dyDescent="0.25">
      <c r="P50549" s="118"/>
      <c r="R50549" s="118"/>
      <c r="T50549" s="118"/>
      <c r="V50549" s="118"/>
      <c r="X50549" s="118"/>
      <c r="Z50549" s="118"/>
    </row>
    <row r="50550" spans="16:26" x14ac:dyDescent="0.25">
      <c r="P50550" s="119"/>
      <c r="R50550" s="119"/>
      <c r="T50550" s="119"/>
      <c r="V50550" s="119"/>
      <c r="X50550" s="119"/>
      <c r="Z50550" s="119"/>
    </row>
    <row r="50551" spans="16:26" x14ac:dyDescent="0.25">
      <c r="P50551" s="119"/>
      <c r="R50551" s="119"/>
      <c r="T50551" s="119"/>
      <c r="V50551" s="119"/>
      <c r="X50551" s="119"/>
      <c r="Z50551" s="119"/>
    </row>
    <row r="50552" spans="16:26" x14ac:dyDescent="0.25">
      <c r="P50552" s="120"/>
      <c r="R50552" s="120"/>
      <c r="T50552" s="120"/>
      <c r="V50552" s="120"/>
      <c r="X50552" s="120"/>
      <c r="Z50552" s="120"/>
    </row>
    <row r="50553" spans="16:26" x14ac:dyDescent="0.25">
      <c r="P50553" s="119"/>
      <c r="R50553" s="119"/>
      <c r="T50553" s="119"/>
      <c r="V50553" s="119"/>
      <c r="X50553" s="119"/>
      <c r="Z50553" s="119"/>
    </row>
    <row r="50554" spans="16:26" x14ac:dyDescent="0.25">
      <c r="P50554" s="119"/>
      <c r="R50554" s="119"/>
      <c r="T50554" s="119"/>
      <c r="V50554" s="119"/>
      <c r="X50554" s="119"/>
      <c r="Z50554" s="119"/>
    </row>
    <row r="50555" spans="16:26" x14ac:dyDescent="0.25">
      <c r="P50555" s="120"/>
      <c r="R50555" s="120"/>
      <c r="T50555" s="120"/>
      <c r="V50555" s="120"/>
      <c r="X50555" s="120"/>
      <c r="Z50555" s="120"/>
    </row>
    <row r="50556" spans="16:26" x14ac:dyDescent="0.25">
      <c r="P50556" s="119"/>
      <c r="R50556" s="119"/>
      <c r="T50556" s="119"/>
      <c r="V50556" s="119"/>
      <c r="X50556" s="119"/>
      <c r="Z50556" s="119"/>
    </row>
    <row r="50557" spans="16:26" x14ac:dyDescent="0.25">
      <c r="P50557" s="120"/>
      <c r="R50557" s="120"/>
      <c r="T50557" s="120"/>
      <c r="V50557" s="120"/>
      <c r="X50557" s="120"/>
      <c r="Z50557" s="120"/>
    </row>
    <row r="50558" spans="16:26" x14ac:dyDescent="0.25">
      <c r="P50558" s="119"/>
      <c r="R50558" s="119"/>
      <c r="T50558" s="119"/>
      <c r="V50558" s="119"/>
      <c r="X50558" s="119"/>
      <c r="Z50558" s="119"/>
    </row>
    <row r="50559" spans="16:26" x14ac:dyDescent="0.25">
      <c r="P50559" s="119"/>
      <c r="R50559" s="119"/>
      <c r="T50559" s="119"/>
      <c r="V50559" s="119"/>
      <c r="X50559" s="119"/>
      <c r="Z50559" s="119"/>
    </row>
    <row r="50560" spans="16:26" x14ac:dyDescent="0.25">
      <c r="P50560" s="119"/>
      <c r="R50560" s="119"/>
      <c r="T50560" s="119"/>
      <c r="V50560" s="119"/>
      <c r="X50560" s="119"/>
      <c r="Z50560" s="119"/>
    </row>
    <row r="50561" spans="16:26" x14ac:dyDescent="0.25">
      <c r="P50561" s="121"/>
      <c r="R50561" s="121"/>
      <c r="T50561" s="121"/>
      <c r="V50561" s="121"/>
      <c r="X50561" s="121"/>
      <c r="Z50561" s="121"/>
    </row>
    <row r="50562" spans="16:26" x14ac:dyDescent="0.25">
      <c r="P50562" s="121"/>
      <c r="R50562" s="121"/>
      <c r="T50562" s="121"/>
      <c r="V50562" s="121"/>
      <c r="X50562" s="121"/>
      <c r="Z50562" s="121"/>
    </row>
    <row r="50563" spans="16:26" x14ac:dyDescent="0.25">
      <c r="P50563" s="121"/>
      <c r="R50563" s="121"/>
      <c r="T50563" s="121"/>
      <c r="V50563" s="121"/>
      <c r="X50563" s="121"/>
      <c r="Z50563" s="121"/>
    </row>
    <row r="50564" spans="16:26" x14ac:dyDescent="0.25">
      <c r="P50564" s="121"/>
      <c r="R50564" s="121"/>
      <c r="T50564" s="121"/>
      <c r="V50564" s="121"/>
      <c r="X50564" s="121"/>
      <c r="Z50564" s="121"/>
    </row>
    <row r="50565" spans="16:26" x14ac:dyDescent="0.25">
      <c r="P50565" s="122"/>
      <c r="R50565" s="122"/>
      <c r="T50565" s="122"/>
      <c r="V50565" s="122"/>
      <c r="X50565" s="122"/>
      <c r="Z50565" s="122"/>
    </row>
    <row r="50566" spans="16:26" x14ac:dyDescent="0.25">
      <c r="P50566" s="118"/>
      <c r="R50566" s="118"/>
      <c r="T50566" s="118"/>
      <c r="V50566" s="118"/>
      <c r="X50566" s="118"/>
      <c r="Z50566" s="118"/>
    </row>
    <row r="50567" spans="16:26" x14ac:dyDescent="0.25">
      <c r="P50567" s="119"/>
      <c r="R50567" s="119"/>
      <c r="T50567" s="119"/>
      <c r="V50567" s="119"/>
      <c r="X50567" s="119"/>
      <c r="Z50567" s="119"/>
    </row>
    <row r="50568" spans="16:26" x14ac:dyDescent="0.25">
      <c r="P50568" s="119"/>
      <c r="R50568" s="119"/>
      <c r="T50568" s="119"/>
      <c r="V50568" s="119"/>
      <c r="X50568" s="119"/>
      <c r="Z50568" s="119"/>
    </row>
    <row r="50569" spans="16:26" x14ac:dyDescent="0.25">
      <c r="P50569" s="120"/>
      <c r="R50569" s="120"/>
      <c r="T50569" s="120"/>
      <c r="V50569" s="120"/>
      <c r="X50569" s="120"/>
      <c r="Z50569" s="120"/>
    </row>
    <row r="50570" spans="16:26" x14ac:dyDescent="0.25">
      <c r="P50570" s="119"/>
      <c r="R50570" s="119"/>
      <c r="T50570" s="119"/>
      <c r="V50570" s="119"/>
      <c r="X50570" s="119"/>
      <c r="Z50570" s="119"/>
    </row>
    <row r="50571" spans="16:26" x14ac:dyDescent="0.25">
      <c r="P50571" s="119"/>
      <c r="R50571" s="119"/>
      <c r="T50571" s="119"/>
      <c r="V50571" s="119"/>
      <c r="X50571" s="119"/>
      <c r="Z50571" s="119"/>
    </row>
    <row r="50572" spans="16:26" x14ac:dyDescent="0.25">
      <c r="P50572" s="120"/>
      <c r="R50572" s="120"/>
      <c r="T50572" s="120"/>
      <c r="V50572" s="120"/>
      <c r="X50572" s="120"/>
      <c r="Z50572" s="120"/>
    </row>
    <row r="50573" spans="16:26" x14ac:dyDescent="0.25">
      <c r="P50573" s="119"/>
      <c r="R50573" s="119"/>
      <c r="T50573" s="119"/>
      <c r="V50573" s="119"/>
      <c r="X50573" s="119"/>
      <c r="Z50573" s="119"/>
    </row>
    <row r="50574" spans="16:26" x14ac:dyDescent="0.25">
      <c r="P50574" s="120"/>
      <c r="R50574" s="120"/>
      <c r="T50574" s="120"/>
      <c r="V50574" s="120"/>
      <c r="X50574" s="120"/>
      <c r="Z50574" s="120"/>
    </row>
    <row r="50575" spans="16:26" x14ac:dyDescent="0.25">
      <c r="P50575" s="119"/>
      <c r="R50575" s="119"/>
      <c r="T50575" s="119"/>
      <c r="V50575" s="119"/>
      <c r="X50575" s="119"/>
      <c r="Z50575" s="119"/>
    </row>
    <row r="50576" spans="16:26" x14ac:dyDescent="0.25">
      <c r="P50576" s="119"/>
      <c r="R50576" s="119"/>
      <c r="T50576" s="119"/>
      <c r="V50576" s="119"/>
      <c r="X50576" s="119"/>
      <c r="Z50576" s="119"/>
    </row>
    <row r="50577" spans="16:26" x14ac:dyDescent="0.25">
      <c r="P50577" s="119"/>
      <c r="R50577" s="119"/>
      <c r="T50577" s="119"/>
      <c r="V50577" s="119"/>
      <c r="X50577" s="119"/>
      <c r="Z50577" s="119"/>
    </row>
    <row r="50578" spans="16:26" x14ac:dyDescent="0.25">
      <c r="P50578" s="121"/>
      <c r="R50578" s="121"/>
      <c r="T50578" s="121"/>
      <c r="V50578" s="121"/>
      <c r="X50578" s="121"/>
      <c r="Z50578" s="121"/>
    </row>
    <row r="50579" spans="16:26" x14ac:dyDescent="0.25">
      <c r="P50579" s="121"/>
      <c r="R50579" s="121"/>
      <c r="T50579" s="121"/>
      <c r="V50579" s="121"/>
      <c r="X50579" s="121"/>
      <c r="Z50579" s="121"/>
    </row>
    <row r="50580" spans="16:26" x14ac:dyDescent="0.25">
      <c r="P50580" s="121"/>
      <c r="R50580" s="121"/>
      <c r="T50580" s="121"/>
      <c r="V50580" s="121"/>
      <c r="X50580" s="121"/>
      <c r="Z50580" s="121"/>
    </row>
    <row r="50581" spans="16:26" x14ac:dyDescent="0.25">
      <c r="P50581" s="121"/>
      <c r="R50581" s="121"/>
      <c r="T50581" s="121"/>
      <c r="V50581" s="121"/>
      <c r="X50581" s="121"/>
      <c r="Z50581" s="121"/>
    </row>
    <row r="50582" spans="16:26" x14ac:dyDescent="0.25">
      <c r="P50582" s="122"/>
      <c r="R50582" s="122"/>
      <c r="T50582" s="122"/>
      <c r="V50582" s="122"/>
      <c r="X50582" s="122"/>
      <c r="Z50582" s="122"/>
    </row>
    <row r="50583" spans="16:26" x14ac:dyDescent="0.25">
      <c r="P50583" s="118"/>
      <c r="R50583" s="118"/>
      <c r="T50583" s="118"/>
      <c r="V50583" s="118"/>
      <c r="X50583" s="118"/>
      <c r="Z50583" s="118"/>
    </row>
    <row r="50584" spans="16:26" x14ac:dyDescent="0.25">
      <c r="P50584" s="119"/>
      <c r="R50584" s="119"/>
      <c r="T50584" s="119"/>
      <c r="V50584" s="119"/>
      <c r="X50584" s="119"/>
      <c r="Z50584" s="119"/>
    </row>
    <row r="50585" spans="16:26" x14ac:dyDescent="0.25">
      <c r="P50585" s="119"/>
      <c r="R50585" s="119"/>
      <c r="T50585" s="119"/>
      <c r="V50585" s="119"/>
      <c r="X50585" s="119"/>
      <c r="Z50585" s="119"/>
    </row>
    <row r="50586" spans="16:26" x14ac:dyDescent="0.25">
      <c r="P50586" s="120"/>
      <c r="R50586" s="120"/>
      <c r="T50586" s="120"/>
      <c r="V50586" s="120"/>
      <c r="X50586" s="120"/>
      <c r="Z50586" s="120"/>
    </row>
    <row r="50587" spans="16:26" x14ac:dyDescent="0.25">
      <c r="P50587" s="119"/>
      <c r="R50587" s="119"/>
      <c r="T50587" s="119"/>
      <c r="V50587" s="119"/>
      <c r="X50587" s="119"/>
      <c r="Z50587" s="119"/>
    </row>
    <row r="50588" spans="16:26" x14ac:dyDescent="0.25">
      <c r="P50588" s="119"/>
      <c r="R50588" s="119"/>
      <c r="T50588" s="119"/>
      <c r="V50588" s="119"/>
      <c r="X50588" s="119"/>
      <c r="Z50588" s="119"/>
    </row>
    <row r="50589" spans="16:26" x14ac:dyDescent="0.25">
      <c r="P50589" s="120"/>
      <c r="R50589" s="120"/>
      <c r="T50589" s="120"/>
      <c r="V50589" s="120"/>
      <c r="X50589" s="120"/>
      <c r="Z50589" s="120"/>
    </row>
    <row r="50590" spans="16:26" x14ac:dyDescent="0.25">
      <c r="P50590" s="119"/>
      <c r="R50590" s="119"/>
      <c r="T50590" s="119"/>
      <c r="V50590" s="119"/>
      <c r="X50590" s="119"/>
      <c r="Z50590" s="119"/>
    </row>
    <row r="50591" spans="16:26" x14ac:dyDescent="0.25">
      <c r="P50591" s="120"/>
      <c r="R50591" s="120"/>
      <c r="T50591" s="120"/>
      <c r="V50591" s="120"/>
      <c r="X50591" s="120"/>
      <c r="Z50591" s="120"/>
    </row>
    <row r="50592" spans="16:26" x14ac:dyDescent="0.25">
      <c r="P50592" s="119"/>
      <c r="R50592" s="119"/>
      <c r="T50592" s="119"/>
      <c r="V50592" s="119"/>
      <c r="X50592" s="119"/>
      <c r="Z50592" s="119"/>
    </row>
    <row r="50593" spans="16:26" x14ac:dyDescent="0.25">
      <c r="P50593" s="119"/>
      <c r="R50593" s="119"/>
      <c r="T50593" s="119"/>
      <c r="V50593" s="119"/>
      <c r="X50593" s="119"/>
      <c r="Z50593" s="119"/>
    </row>
    <row r="50594" spans="16:26" x14ac:dyDescent="0.25">
      <c r="P50594" s="119"/>
      <c r="R50594" s="119"/>
      <c r="T50594" s="119"/>
      <c r="V50594" s="119"/>
      <c r="X50594" s="119"/>
      <c r="Z50594" s="119"/>
    </row>
    <row r="50595" spans="16:26" x14ac:dyDescent="0.25">
      <c r="P50595" s="121"/>
      <c r="R50595" s="121"/>
      <c r="T50595" s="121"/>
      <c r="V50595" s="121"/>
      <c r="X50595" s="121"/>
      <c r="Z50595" s="121"/>
    </row>
    <row r="50596" spans="16:26" x14ac:dyDescent="0.25">
      <c r="P50596" s="121"/>
      <c r="R50596" s="121"/>
      <c r="T50596" s="121"/>
      <c r="V50596" s="121"/>
      <c r="X50596" s="121"/>
      <c r="Z50596" s="121"/>
    </row>
    <row r="50597" spans="16:26" x14ac:dyDescent="0.25">
      <c r="P50597" s="121"/>
      <c r="R50597" s="121"/>
      <c r="T50597" s="121"/>
      <c r="V50597" s="121"/>
      <c r="X50597" s="121"/>
      <c r="Z50597" s="121"/>
    </row>
    <row r="50598" spans="16:26" x14ac:dyDescent="0.25">
      <c r="P50598" s="121"/>
      <c r="R50598" s="121"/>
      <c r="T50598" s="121"/>
      <c r="V50598" s="121"/>
      <c r="X50598" s="121"/>
      <c r="Z50598" s="121"/>
    </row>
    <row r="50599" spans="16:26" x14ac:dyDescent="0.25">
      <c r="P50599" s="122"/>
      <c r="R50599" s="122"/>
      <c r="T50599" s="122"/>
      <c r="V50599" s="122"/>
      <c r="X50599" s="122"/>
      <c r="Z50599" s="122"/>
    </row>
    <row r="50600" spans="16:26" x14ac:dyDescent="0.25">
      <c r="P50600" s="118"/>
      <c r="R50600" s="118"/>
      <c r="T50600" s="118"/>
      <c r="V50600" s="118"/>
      <c r="X50600" s="118"/>
      <c r="Z50600" s="118"/>
    </row>
    <row r="50601" spans="16:26" x14ac:dyDescent="0.25">
      <c r="P50601" s="119"/>
      <c r="R50601" s="119"/>
      <c r="T50601" s="119"/>
      <c r="V50601" s="119"/>
      <c r="X50601" s="119"/>
      <c r="Z50601" s="119"/>
    </row>
    <row r="50602" spans="16:26" x14ac:dyDescent="0.25">
      <c r="P50602" s="119"/>
      <c r="R50602" s="119"/>
      <c r="T50602" s="119"/>
      <c r="V50602" s="119"/>
      <c r="X50602" s="119"/>
      <c r="Z50602" s="119"/>
    </row>
    <row r="50603" spans="16:26" x14ac:dyDescent="0.25">
      <c r="P50603" s="120"/>
      <c r="R50603" s="120"/>
      <c r="T50603" s="120"/>
      <c r="V50603" s="120"/>
      <c r="X50603" s="120"/>
      <c r="Z50603" s="120"/>
    </row>
    <row r="50604" spans="16:26" x14ac:dyDescent="0.25">
      <c r="P50604" s="119"/>
      <c r="R50604" s="119"/>
      <c r="T50604" s="119"/>
      <c r="V50604" s="119"/>
      <c r="X50604" s="119"/>
      <c r="Z50604" s="119"/>
    </row>
    <row r="50605" spans="16:26" x14ac:dyDescent="0.25">
      <c r="P50605" s="119"/>
      <c r="R50605" s="119"/>
      <c r="T50605" s="119"/>
      <c r="V50605" s="119"/>
      <c r="X50605" s="119"/>
      <c r="Z50605" s="119"/>
    </row>
    <row r="50606" spans="16:26" x14ac:dyDescent="0.25">
      <c r="P50606" s="120"/>
      <c r="R50606" s="120"/>
      <c r="T50606" s="120"/>
      <c r="V50606" s="120"/>
      <c r="X50606" s="120"/>
      <c r="Z50606" s="120"/>
    </row>
    <row r="50607" spans="16:26" x14ac:dyDescent="0.25">
      <c r="P50607" s="119"/>
      <c r="R50607" s="119"/>
      <c r="T50607" s="119"/>
      <c r="V50607" s="119"/>
      <c r="X50607" s="119"/>
      <c r="Z50607" s="119"/>
    </row>
    <row r="50608" spans="16:26" x14ac:dyDescent="0.25">
      <c r="P50608" s="120"/>
      <c r="R50608" s="120"/>
      <c r="T50608" s="120"/>
      <c r="V50608" s="120"/>
      <c r="X50608" s="120"/>
      <c r="Z50608" s="120"/>
    </row>
    <row r="50609" spans="16:26" x14ac:dyDescent="0.25">
      <c r="P50609" s="119"/>
      <c r="R50609" s="119"/>
      <c r="T50609" s="119"/>
      <c r="V50609" s="119"/>
      <c r="X50609" s="119"/>
      <c r="Z50609" s="119"/>
    </row>
    <row r="50610" spans="16:26" x14ac:dyDescent="0.25">
      <c r="P50610" s="119"/>
      <c r="R50610" s="119"/>
      <c r="T50610" s="119"/>
      <c r="V50610" s="119"/>
      <c r="X50610" s="119"/>
      <c r="Z50610" s="119"/>
    </row>
    <row r="50611" spans="16:26" x14ac:dyDescent="0.25">
      <c r="P50611" s="119"/>
      <c r="R50611" s="119"/>
      <c r="T50611" s="119"/>
      <c r="V50611" s="119"/>
      <c r="X50611" s="119"/>
      <c r="Z50611" s="119"/>
    </row>
    <row r="50612" spans="16:26" x14ac:dyDescent="0.25">
      <c r="P50612" s="121"/>
      <c r="R50612" s="121"/>
      <c r="T50612" s="121"/>
      <c r="V50612" s="121"/>
      <c r="X50612" s="121"/>
      <c r="Z50612" s="121"/>
    </row>
    <row r="50613" spans="16:26" x14ac:dyDescent="0.25">
      <c r="P50613" s="121"/>
      <c r="R50613" s="121"/>
      <c r="T50613" s="121"/>
      <c r="V50613" s="121"/>
      <c r="X50613" s="121"/>
      <c r="Z50613" s="121"/>
    </row>
    <row r="50614" spans="16:26" x14ac:dyDescent="0.25">
      <c r="P50614" s="121"/>
      <c r="R50614" s="121"/>
      <c r="T50614" s="121"/>
      <c r="V50614" s="121"/>
      <c r="X50614" s="121"/>
      <c r="Z50614" s="121"/>
    </row>
    <row r="50615" spans="16:26" x14ac:dyDescent="0.25">
      <c r="P50615" s="121"/>
      <c r="R50615" s="121"/>
      <c r="T50615" s="121"/>
      <c r="V50615" s="121"/>
      <c r="X50615" s="121"/>
      <c r="Z50615" s="121"/>
    </row>
    <row r="50616" spans="16:26" x14ac:dyDescent="0.25">
      <c r="P50616" s="122"/>
      <c r="R50616" s="122"/>
      <c r="T50616" s="122"/>
      <c r="V50616" s="122"/>
      <c r="X50616" s="122"/>
      <c r="Z50616" s="122"/>
    </row>
    <row r="50617" spans="16:26" x14ac:dyDescent="0.25">
      <c r="P50617" s="118"/>
      <c r="R50617" s="118"/>
      <c r="T50617" s="118"/>
      <c r="V50617" s="118"/>
      <c r="X50617" s="118"/>
      <c r="Z50617" s="118"/>
    </row>
    <row r="50618" spans="16:26" x14ac:dyDescent="0.25">
      <c r="P50618" s="119"/>
      <c r="R50618" s="119"/>
      <c r="T50618" s="119"/>
      <c r="V50618" s="119"/>
      <c r="X50618" s="119"/>
      <c r="Z50618" s="119"/>
    </row>
    <row r="50619" spans="16:26" x14ac:dyDescent="0.25">
      <c r="P50619" s="119"/>
      <c r="R50619" s="119"/>
      <c r="T50619" s="119"/>
      <c r="V50619" s="119"/>
      <c r="X50619" s="119"/>
      <c r="Z50619" s="119"/>
    </row>
    <row r="50620" spans="16:26" x14ac:dyDescent="0.25">
      <c r="P50620" s="120"/>
      <c r="R50620" s="120"/>
      <c r="T50620" s="120"/>
      <c r="V50620" s="120"/>
      <c r="X50620" s="120"/>
      <c r="Z50620" s="120"/>
    </row>
    <row r="50621" spans="16:26" x14ac:dyDescent="0.25">
      <c r="P50621" s="119"/>
      <c r="R50621" s="119"/>
      <c r="T50621" s="119"/>
      <c r="V50621" s="119"/>
      <c r="X50621" s="119"/>
      <c r="Z50621" s="119"/>
    </row>
    <row r="50622" spans="16:26" x14ac:dyDescent="0.25">
      <c r="P50622" s="119"/>
      <c r="R50622" s="119"/>
      <c r="T50622" s="119"/>
      <c r="V50622" s="119"/>
      <c r="X50622" s="119"/>
      <c r="Z50622" s="119"/>
    </row>
    <row r="50623" spans="16:26" x14ac:dyDescent="0.25">
      <c r="P50623" s="120"/>
      <c r="R50623" s="120"/>
      <c r="T50623" s="120"/>
      <c r="V50623" s="120"/>
      <c r="X50623" s="120"/>
      <c r="Z50623" s="120"/>
    </row>
    <row r="50624" spans="16:26" x14ac:dyDescent="0.25">
      <c r="P50624" s="119"/>
      <c r="R50624" s="119"/>
      <c r="T50624" s="119"/>
      <c r="V50624" s="119"/>
      <c r="X50624" s="119"/>
      <c r="Z50624" s="119"/>
    </row>
    <row r="50625" spans="16:26" x14ac:dyDescent="0.25">
      <c r="P50625" s="120"/>
      <c r="R50625" s="120"/>
      <c r="T50625" s="120"/>
      <c r="V50625" s="120"/>
      <c r="X50625" s="120"/>
      <c r="Z50625" s="120"/>
    </row>
    <row r="50626" spans="16:26" x14ac:dyDescent="0.25">
      <c r="P50626" s="119"/>
      <c r="R50626" s="119"/>
      <c r="T50626" s="119"/>
      <c r="V50626" s="119"/>
      <c r="X50626" s="119"/>
      <c r="Z50626" s="119"/>
    </row>
    <row r="50627" spans="16:26" x14ac:dyDescent="0.25">
      <c r="P50627" s="119"/>
      <c r="R50627" s="119"/>
      <c r="T50627" s="119"/>
      <c r="V50627" s="119"/>
      <c r="X50627" s="119"/>
      <c r="Z50627" s="119"/>
    </row>
    <row r="50628" spans="16:26" x14ac:dyDescent="0.25">
      <c r="P50628" s="119"/>
      <c r="R50628" s="119"/>
      <c r="T50628" s="119"/>
      <c r="V50628" s="119"/>
      <c r="X50628" s="119"/>
      <c r="Z50628" s="119"/>
    </row>
    <row r="50629" spans="16:26" x14ac:dyDescent="0.25">
      <c r="P50629" s="121"/>
      <c r="R50629" s="121"/>
      <c r="T50629" s="121"/>
      <c r="V50629" s="121"/>
      <c r="X50629" s="121"/>
      <c r="Z50629" s="121"/>
    </row>
    <row r="50630" spans="16:26" x14ac:dyDescent="0.25">
      <c r="P50630" s="121"/>
      <c r="R50630" s="121"/>
      <c r="T50630" s="121"/>
      <c r="V50630" s="121"/>
      <c r="X50630" s="121"/>
      <c r="Z50630" s="121"/>
    </row>
    <row r="50631" spans="16:26" x14ac:dyDescent="0.25">
      <c r="P50631" s="121"/>
      <c r="R50631" s="121"/>
      <c r="T50631" s="121"/>
      <c r="V50631" s="121"/>
      <c r="X50631" s="121"/>
      <c r="Z50631" s="121"/>
    </row>
    <row r="50632" spans="16:26" x14ac:dyDescent="0.25">
      <c r="P50632" s="121"/>
      <c r="R50632" s="121"/>
      <c r="T50632" s="121"/>
      <c r="V50632" s="121"/>
      <c r="X50632" s="121"/>
      <c r="Z50632" s="121"/>
    </row>
    <row r="50633" spans="16:26" x14ac:dyDescent="0.25">
      <c r="P50633" s="122"/>
      <c r="R50633" s="122"/>
      <c r="T50633" s="122"/>
      <c r="V50633" s="122"/>
      <c r="X50633" s="122"/>
      <c r="Z50633" s="122"/>
    </row>
    <row r="50634" spans="16:26" x14ac:dyDescent="0.25">
      <c r="P50634" s="118"/>
      <c r="R50634" s="118"/>
      <c r="T50634" s="118"/>
      <c r="V50634" s="118"/>
      <c r="X50634" s="118"/>
      <c r="Z50634" s="118"/>
    </row>
    <row r="50635" spans="16:26" x14ac:dyDescent="0.25">
      <c r="P50635" s="119"/>
      <c r="R50635" s="119"/>
      <c r="T50635" s="119"/>
      <c r="V50635" s="119"/>
      <c r="X50635" s="119"/>
      <c r="Z50635" s="119"/>
    </row>
    <row r="50636" spans="16:26" x14ac:dyDescent="0.25">
      <c r="P50636" s="119"/>
      <c r="R50636" s="119"/>
      <c r="T50636" s="119"/>
      <c r="V50636" s="119"/>
      <c r="X50636" s="119"/>
      <c r="Z50636" s="119"/>
    </row>
    <row r="50637" spans="16:26" x14ac:dyDescent="0.25">
      <c r="P50637" s="120"/>
      <c r="R50637" s="120"/>
      <c r="T50637" s="120"/>
      <c r="V50637" s="120"/>
      <c r="X50637" s="120"/>
      <c r="Z50637" s="120"/>
    </row>
    <row r="50638" spans="16:26" x14ac:dyDescent="0.25">
      <c r="P50638" s="119"/>
      <c r="R50638" s="119"/>
      <c r="T50638" s="119"/>
      <c r="V50638" s="119"/>
      <c r="X50638" s="119"/>
      <c r="Z50638" s="119"/>
    </row>
    <row r="50639" spans="16:26" x14ac:dyDescent="0.25">
      <c r="P50639" s="119"/>
      <c r="R50639" s="119"/>
      <c r="T50639" s="119"/>
      <c r="V50639" s="119"/>
      <c r="X50639" s="119"/>
      <c r="Z50639" s="119"/>
    </row>
    <row r="50640" spans="16:26" x14ac:dyDescent="0.25">
      <c r="P50640" s="120"/>
      <c r="R50640" s="120"/>
      <c r="T50640" s="120"/>
      <c r="V50640" s="120"/>
      <c r="X50640" s="120"/>
      <c r="Z50640" s="120"/>
    </row>
    <row r="50641" spans="16:26" x14ac:dyDescent="0.25">
      <c r="P50641" s="119"/>
      <c r="R50641" s="119"/>
      <c r="T50641" s="119"/>
      <c r="V50641" s="119"/>
      <c r="X50641" s="119"/>
      <c r="Z50641" s="119"/>
    </row>
    <row r="50642" spans="16:26" x14ac:dyDescent="0.25">
      <c r="P50642" s="120"/>
      <c r="R50642" s="120"/>
      <c r="T50642" s="120"/>
      <c r="V50642" s="120"/>
      <c r="X50642" s="120"/>
      <c r="Z50642" s="120"/>
    </row>
    <row r="50643" spans="16:26" x14ac:dyDescent="0.25">
      <c r="P50643" s="119"/>
      <c r="R50643" s="119"/>
      <c r="T50643" s="119"/>
      <c r="V50643" s="119"/>
      <c r="X50643" s="119"/>
      <c r="Z50643" s="119"/>
    </row>
    <row r="50644" spans="16:26" x14ac:dyDescent="0.25">
      <c r="P50644" s="119"/>
      <c r="R50644" s="119"/>
      <c r="T50644" s="119"/>
      <c r="V50644" s="119"/>
      <c r="X50644" s="119"/>
      <c r="Z50644" s="119"/>
    </row>
    <row r="50645" spans="16:26" x14ac:dyDescent="0.25">
      <c r="P50645" s="119"/>
      <c r="R50645" s="119"/>
      <c r="T50645" s="119"/>
      <c r="V50645" s="119"/>
      <c r="X50645" s="119"/>
      <c r="Z50645" s="119"/>
    </row>
    <row r="50646" spans="16:26" x14ac:dyDescent="0.25">
      <c r="P50646" s="121"/>
      <c r="R50646" s="121"/>
      <c r="T50646" s="121"/>
      <c r="V50646" s="121"/>
      <c r="X50646" s="121"/>
      <c r="Z50646" s="121"/>
    </row>
    <row r="50647" spans="16:26" x14ac:dyDescent="0.25">
      <c r="P50647" s="121"/>
      <c r="R50647" s="121"/>
      <c r="T50647" s="121"/>
      <c r="V50647" s="121"/>
      <c r="X50647" s="121"/>
      <c r="Z50647" s="121"/>
    </row>
    <row r="50648" spans="16:26" x14ac:dyDescent="0.25">
      <c r="P50648" s="121"/>
      <c r="R50648" s="121"/>
      <c r="T50648" s="121"/>
      <c r="V50648" s="121"/>
      <c r="X50648" s="121"/>
      <c r="Z50648" s="121"/>
    </row>
    <row r="50649" spans="16:26" x14ac:dyDescent="0.25">
      <c r="P50649" s="121"/>
      <c r="R50649" s="121"/>
      <c r="T50649" s="121"/>
      <c r="V50649" s="121"/>
      <c r="X50649" s="121"/>
      <c r="Z50649" s="121"/>
    </row>
    <row r="50650" spans="16:26" x14ac:dyDescent="0.25">
      <c r="P50650" s="122"/>
      <c r="R50650" s="122"/>
      <c r="T50650" s="122"/>
      <c r="V50650" s="122"/>
      <c r="X50650" s="122"/>
      <c r="Z50650" s="122"/>
    </row>
    <row r="50651" spans="16:26" x14ac:dyDescent="0.25">
      <c r="P50651" s="118"/>
      <c r="R50651" s="118"/>
      <c r="T50651" s="118"/>
      <c r="V50651" s="118"/>
      <c r="X50651" s="118"/>
      <c r="Z50651" s="118"/>
    </row>
    <row r="50652" spans="16:26" x14ac:dyDescent="0.25">
      <c r="P50652" s="119"/>
      <c r="R50652" s="119"/>
      <c r="T50652" s="119"/>
      <c r="V50652" s="119"/>
      <c r="X50652" s="119"/>
      <c r="Z50652" s="119"/>
    </row>
    <row r="50653" spans="16:26" x14ac:dyDescent="0.25">
      <c r="P50653" s="119"/>
      <c r="R50653" s="119"/>
      <c r="T50653" s="119"/>
      <c r="V50653" s="119"/>
      <c r="X50653" s="119"/>
      <c r="Z50653" s="119"/>
    </row>
    <row r="50654" spans="16:26" x14ac:dyDescent="0.25">
      <c r="P50654" s="120"/>
      <c r="R50654" s="120"/>
      <c r="T50654" s="120"/>
      <c r="V50654" s="120"/>
      <c r="X50654" s="120"/>
      <c r="Z50654" s="120"/>
    </row>
    <row r="50655" spans="16:26" x14ac:dyDescent="0.25">
      <c r="P50655" s="119"/>
      <c r="R50655" s="119"/>
      <c r="T50655" s="119"/>
      <c r="V50655" s="119"/>
      <c r="X50655" s="119"/>
      <c r="Z50655" s="119"/>
    </row>
    <row r="50656" spans="16:26" x14ac:dyDescent="0.25">
      <c r="P50656" s="119"/>
      <c r="R50656" s="119"/>
      <c r="T50656" s="119"/>
      <c r="V50656" s="119"/>
      <c r="X50656" s="119"/>
      <c r="Z50656" s="119"/>
    </row>
    <row r="50657" spans="16:26" x14ac:dyDescent="0.25">
      <c r="P50657" s="120"/>
      <c r="R50657" s="120"/>
      <c r="T50657" s="120"/>
      <c r="V50657" s="120"/>
      <c r="X50657" s="120"/>
      <c r="Z50657" s="120"/>
    </row>
    <row r="50658" spans="16:26" x14ac:dyDescent="0.25">
      <c r="P50658" s="119"/>
      <c r="R50658" s="119"/>
      <c r="T50658" s="119"/>
      <c r="V50658" s="119"/>
      <c r="X50658" s="119"/>
      <c r="Z50658" s="119"/>
    </row>
    <row r="50659" spans="16:26" x14ac:dyDescent="0.25">
      <c r="P50659" s="120"/>
      <c r="R50659" s="120"/>
      <c r="T50659" s="120"/>
      <c r="V50659" s="120"/>
      <c r="X50659" s="120"/>
      <c r="Z50659" s="120"/>
    </row>
    <row r="50660" spans="16:26" x14ac:dyDescent="0.25">
      <c r="P50660" s="119"/>
      <c r="R50660" s="119"/>
      <c r="T50660" s="119"/>
      <c r="V50660" s="119"/>
      <c r="X50660" s="119"/>
      <c r="Z50660" s="119"/>
    </row>
    <row r="50661" spans="16:26" x14ac:dyDescent="0.25">
      <c r="P50661" s="119"/>
      <c r="R50661" s="119"/>
      <c r="T50661" s="119"/>
      <c r="V50661" s="119"/>
      <c r="X50661" s="119"/>
      <c r="Z50661" s="119"/>
    </row>
    <row r="50662" spans="16:26" x14ac:dyDescent="0.25">
      <c r="P50662" s="119"/>
      <c r="R50662" s="119"/>
      <c r="T50662" s="119"/>
      <c r="V50662" s="119"/>
      <c r="X50662" s="119"/>
      <c r="Z50662" s="119"/>
    </row>
    <row r="50663" spans="16:26" x14ac:dyDescent="0.25">
      <c r="P50663" s="121"/>
      <c r="R50663" s="121"/>
      <c r="T50663" s="121"/>
      <c r="V50663" s="121"/>
      <c r="X50663" s="121"/>
      <c r="Z50663" s="121"/>
    </row>
    <row r="50664" spans="16:26" x14ac:dyDescent="0.25">
      <c r="P50664" s="121"/>
      <c r="R50664" s="121"/>
      <c r="T50664" s="121"/>
      <c r="V50664" s="121"/>
      <c r="X50664" s="121"/>
      <c r="Z50664" s="121"/>
    </row>
    <row r="50665" spans="16:26" x14ac:dyDescent="0.25">
      <c r="P50665" s="121"/>
      <c r="R50665" s="121"/>
      <c r="T50665" s="121"/>
      <c r="V50665" s="121"/>
      <c r="X50665" s="121"/>
      <c r="Z50665" s="121"/>
    </row>
    <row r="50666" spans="16:26" x14ac:dyDescent="0.25">
      <c r="P50666" s="121"/>
      <c r="R50666" s="121"/>
      <c r="T50666" s="121"/>
      <c r="V50666" s="121"/>
      <c r="X50666" s="121"/>
      <c r="Z50666" s="121"/>
    </row>
    <row r="50667" spans="16:26" x14ac:dyDescent="0.25">
      <c r="P50667" s="122"/>
      <c r="R50667" s="122"/>
      <c r="T50667" s="122"/>
      <c r="V50667" s="122"/>
      <c r="X50667" s="122"/>
      <c r="Z50667" s="122"/>
    </row>
    <row r="50668" spans="16:26" x14ac:dyDescent="0.25">
      <c r="P50668" s="118"/>
      <c r="R50668" s="118"/>
      <c r="T50668" s="118"/>
      <c r="V50668" s="118"/>
      <c r="X50668" s="118"/>
      <c r="Z50668" s="118"/>
    </row>
    <row r="50669" spans="16:26" x14ac:dyDescent="0.25">
      <c r="P50669" s="119"/>
      <c r="R50669" s="119"/>
      <c r="T50669" s="119"/>
      <c r="V50669" s="119"/>
      <c r="X50669" s="119"/>
      <c r="Z50669" s="119"/>
    </row>
    <row r="50670" spans="16:26" x14ac:dyDescent="0.25">
      <c r="P50670" s="119"/>
      <c r="R50670" s="119"/>
      <c r="T50670" s="119"/>
      <c r="V50670" s="119"/>
      <c r="X50670" s="119"/>
      <c r="Z50670" s="119"/>
    </row>
    <row r="50671" spans="16:26" x14ac:dyDescent="0.25">
      <c r="P50671" s="120"/>
      <c r="R50671" s="120"/>
      <c r="T50671" s="120"/>
      <c r="V50671" s="120"/>
      <c r="X50671" s="120"/>
      <c r="Z50671" s="120"/>
    </row>
    <row r="50672" spans="16:26" x14ac:dyDescent="0.25">
      <c r="P50672" s="119"/>
      <c r="R50672" s="119"/>
      <c r="T50672" s="119"/>
      <c r="V50672" s="119"/>
      <c r="X50672" s="119"/>
      <c r="Z50672" s="119"/>
    </row>
    <row r="50673" spans="16:26" x14ac:dyDescent="0.25">
      <c r="P50673" s="119"/>
      <c r="R50673" s="119"/>
      <c r="T50673" s="119"/>
      <c r="V50673" s="119"/>
      <c r="X50673" s="119"/>
      <c r="Z50673" s="119"/>
    </row>
    <row r="50674" spans="16:26" x14ac:dyDescent="0.25">
      <c r="P50674" s="120"/>
      <c r="R50674" s="120"/>
      <c r="T50674" s="120"/>
      <c r="V50674" s="120"/>
      <c r="X50674" s="120"/>
      <c r="Z50674" s="120"/>
    </row>
    <row r="50675" spans="16:26" x14ac:dyDescent="0.25">
      <c r="P50675" s="119"/>
      <c r="R50675" s="119"/>
      <c r="T50675" s="119"/>
      <c r="V50675" s="119"/>
      <c r="X50675" s="119"/>
      <c r="Z50675" s="119"/>
    </row>
    <row r="50676" spans="16:26" x14ac:dyDescent="0.25">
      <c r="P50676" s="120"/>
      <c r="R50676" s="120"/>
      <c r="T50676" s="120"/>
      <c r="V50676" s="120"/>
      <c r="X50676" s="120"/>
      <c r="Z50676" s="120"/>
    </row>
    <row r="50677" spans="16:26" x14ac:dyDescent="0.25">
      <c r="P50677" s="119"/>
      <c r="R50677" s="119"/>
      <c r="T50677" s="119"/>
      <c r="V50677" s="119"/>
      <c r="X50677" s="119"/>
      <c r="Z50677" s="119"/>
    </row>
    <row r="50678" spans="16:26" x14ac:dyDescent="0.25">
      <c r="P50678" s="119"/>
      <c r="R50678" s="119"/>
      <c r="T50678" s="119"/>
      <c r="V50678" s="119"/>
      <c r="X50678" s="119"/>
      <c r="Z50678" s="119"/>
    </row>
    <row r="50679" spans="16:26" x14ac:dyDescent="0.25">
      <c r="P50679" s="119"/>
      <c r="R50679" s="119"/>
      <c r="T50679" s="119"/>
      <c r="V50679" s="119"/>
      <c r="X50679" s="119"/>
      <c r="Z50679" s="119"/>
    </row>
    <row r="50680" spans="16:26" x14ac:dyDescent="0.25">
      <c r="P50680" s="121"/>
      <c r="R50680" s="121"/>
      <c r="T50680" s="121"/>
      <c r="V50680" s="121"/>
      <c r="X50680" s="121"/>
      <c r="Z50680" s="121"/>
    </row>
    <row r="50681" spans="16:26" x14ac:dyDescent="0.25">
      <c r="P50681" s="121"/>
      <c r="R50681" s="121"/>
      <c r="T50681" s="121"/>
      <c r="V50681" s="121"/>
      <c r="X50681" s="121"/>
      <c r="Z50681" s="121"/>
    </row>
    <row r="50682" spans="16:26" x14ac:dyDescent="0.25">
      <c r="P50682" s="121"/>
      <c r="R50682" s="121"/>
      <c r="T50682" s="121"/>
      <c r="V50682" s="121"/>
      <c r="X50682" s="121"/>
      <c r="Z50682" s="121"/>
    </row>
    <row r="50683" spans="16:26" x14ac:dyDescent="0.25">
      <c r="P50683" s="121"/>
      <c r="R50683" s="121"/>
      <c r="T50683" s="121"/>
      <c r="V50683" s="121"/>
      <c r="X50683" s="121"/>
      <c r="Z50683" s="121"/>
    </row>
    <row r="50684" spans="16:26" x14ac:dyDescent="0.25">
      <c r="P50684" s="122"/>
      <c r="R50684" s="122"/>
      <c r="T50684" s="122"/>
      <c r="V50684" s="122"/>
      <c r="X50684" s="122"/>
      <c r="Z50684" s="122"/>
    </row>
    <row r="50685" spans="16:26" x14ac:dyDescent="0.25">
      <c r="P50685" s="118"/>
      <c r="R50685" s="118"/>
      <c r="T50685" s="118"/>
      <c r="V50685" s="118"/>
      <c r="X50685" s="118"/>
      <c r="Z50685" s="118"/>
    </row>
    <row r="50686" spans="16:26" x14ac:dyDescent="0.25">
      <c r="P50686" s="119"/>
      <c r="R50686" s="119"/>
      <c r="T50686" s="119"/>
      <c r="V50686" s="119"/>
      <c r="X50686" s="119"/>
      <c r="Z50686" s="119"/>
    </row>
    <row r="50687" spans="16:26" x14ac:dyDescent="0.25">
      <c r="P50687" s="119"/>
      <c r="R50687" s="119"/>
      <c r="T50687" s="119"/>
      <c r="V50687" s="119"/>
      <c r="X50687" s="119"/>
      <c r="Z50687" s="119"/>
    </row>
    <row r="50688" spans="16:26" x14ac:dyDescent="0.25">
      <c r="P50688" s="120"/>
      <c r="R50688" s="120"/>
      <c r="T50688" s="120"/>
      <c r="V50688" s="120"/>
      <c r="X50688" s="120"/>
      <c r="Z50688" s="120"/>
    </row>
    <row r="50689" spans="16:26" x14ac:dyDescent="0.25">
      <c r="P50689" s="119"/>
      <c r="R50689" s="119"/>
      <c r="T50689" s="119"/>
      <c r="V50689" s="119"/>
      <c r="X50689" s="119"/>
      <c r="Z50689" s="119"/>
    </row>
    <row r="50690" spans="16:26" x14ac:dyDescent="0.25">
      <c r="P50690" s="119"/>
      <c r="R50690" s="119"/>
      <c r="T50690" s="119"/>
      <c r="V50690" s="119"/>
      <c r="X50690" s="119"/>
      <c r="Z50690" s="119"/>
    </row>
    <row r="50691" spans="16:26" x14ac:dyDescent="0.25">
      <c r="P50691" s="120"/>
      <c r="R50691" s="120"/>
      <c r="T50691" s="120"/>
      <c r="V50691" s="120"/>
      <c r="X50691" s="120"/>
      <c r="Z50691" s="120"/>
    </row>
    <row r="50692" spans="16:26" x14ac:dyDescent="0.25">
      <c r="P50692" s="119"/>
      <c r="R50692" s="119"/>
      <c r="T50692" s="119"/>
      <c r="V50692" s="119"/>
      <c r="X50692" s="119"/>
      <c r="Z50692" s="119"/>
    </row>
    <row r="50693" spans="16:26" x14ac:dyDescent="0.25">
      <c r="P50693" s="120"/>
      <c r="R50693" s="120"/>
      <c r="T50693" s="120"/>
      <c r="V50693" s="120"/>
      <c r="X50693" s="120"/>
      <c r="Z50693" s="120"/>
    </row>
    <row r="50694" spans="16:26" x14ac:dyDescent="0.25">
      <c r="P50694" s="119"/>
      <c r="R50694" s="119"/>
      <c r="T50694" s="119"/>
      <c r="V50694" s="119"/>
      <c r="X50694" s="119"/>
      <c r="Z50694" s="119"/>
    </row>
    <row r="50695" spans="16:26" x14ac:dyDescent="0.25">
      <c r="P50695" s="119"/>
      <c r="R50695" s="119"/>
      <c r="T50695" s="119"/>
      <c r="V50695" s="119"/>
      <c r="X50695" s="119"/>
      <c r="Z50695" s="119"/>
    </row>
    <row r="50696" spans="16:26" x14ac:dyDescent="0.25">
      <c r="P50696" s="119"/>
      <c r="R50696" s="119"/>
      <c r="T50696" s="119"/>
      <c r="V50696" s="119"/>
      <c r="X50696" s="119"/>
      <c r="Z50696" s="119"/>
    </row>
    <row r="50697" spans="16:26" x14ac:dyDescent="0.25">
      <c r="P50697" s="121"/>
      <c r="R50697" s="121"/>
      <c r="T50697" s="121"/>
      <c r="V50697" s="121"/>
      <c r="X50697" s="121"/>
      <c r="Z50697" s="121"/>
    </row>
    <row r="50698" spans="16:26" x14ac:dyDescent="0.25">
      <c r="P50698" s="121"/>
      <c r="R50698" s="121"/>
      <c r="T50698" s="121"/>
      <c r="V50698" s="121"/>
      <c r="X50698" s="121"/>
      <c r="Z50698" s="121"/>
    </row>
    <row r="50699" spans="16:26" x14ac:dyDescent="0.25">
      <c r="P50699" s="121"/>
      <c r="R50699" s="121"/>
      <c r="T50699" s="121"/>
      <c r="V50699" s="121"/>
      <c r="X50699" s="121"/>
      <c r="Z50699" s="121"/>
    </row>
    <row r="50700" spans="16:26" x14ac:dyDescent="0.25">
      <c r="P50700" s="121"/>
      <c r="R50700" s="121"/>
      <c r="T50700" s="121"/>
      <c r="V50700" s="121"/>
      <c r="X50700" s="121"/>
      <c r="Z50700" s="121"/>
    </row>
    <row r="50701" spans="16:26" x14ac:dyDescent="0.25">
      <c r="P50701" s="122"/>
      <c r="R50701" s="122"/>
      <c r="T50701" s="122"/>
      <c r="V50701" s="122"/>
      <c r="X50701" s="122"/>
      <c r="Z50701" s="122"/>
    </row>
    <row r="50702" spans="16:26" x14ac:dyDescent="0.25">
      <c r="P50702" s="118"/>
      <c r="R50702" s="118"/>
      <c r="T50702" s="118"/>
      <c r="V50702" s="118"/>
      <c r="X50702" s="118"/>
      <c r="Z50702" s="118"/>
    </row>
    <row r="50703" spans="16:26" x14ac:dyDescent="0.25">
      <c r="P50703" s="119"/>
      <c r="R50703" s="119"/>
      <c r="T50703" s="119"/>
      <c r="V50703" s="119"/>
      <c r="X50703" s="119"/>
      <c r="Z50703" s="119"/>
    </row>
    <row r="50704" spans="16:26" x14ac:dyDescent="0.25">
      <c r="P50704" s="119"/>
      <c r="R50704" s="119"/>
      <c r="T50704" s="119"/>
      <c r="V50704" s="119"/>
      <c r="X50704" s="119"/>
      <c r="Z50704" s="119"/>
    </row>
    <row r="50705" spans="16:26" x14ac:dyDescent="0.25">
      <c r="P50705" s="120"/>
      <c r="R50705" s="120"/>
      <c r="T50705" s="120"/>
      <c r="V50705" s="120"/>
      <c r="X50705" s="120"/>
      <c r="Z50705" s="120"/>
    </row>
    <row r="50706" spans="16:26" x14ac:dyDescent="0.25">
      <c r="P50706" s="119"/>
      <c r="R50706" s="119"/>
      <c r="T50706" s="119"/>
      <c r="V50706" s="119"/>
      <c r="X50706" s="119"/>
      <c r="Z50706" s="119"/>
    </row>
    <row r="50707" spans="16:26" x14ac:dyDescent="0.25">
      <c r="P50707" s="119"/>
      <c r="R50707" s="119"/>
      <c r="T50707" s="119"/>
      <c r="V50707" s="119"/>
      <c r="X50707" s="119"/>
      <c r="Z50707" s="119"/>
    </row>
    <row r="50708" spans="16:26" x14ac:dyDescent="0.25">
      <c r="P50708" s="120"/>
      <c r="R50708" s="120"/>
      <c r="T50708" s="120"/>
      <c r="V50708" s="120"/>
      <c r="X50708" s="120"/>
      <c r="Z50708" s="120"/>
    </row>
    <row r="50709" spans="16:26" x14ac:dyDescent="0.25">
      <c r="P50709" s="119"/>
      <c r="R50709" s="119"/>
      <c r="T50709" s="119"/>
      <c r="V50709" s="119"/>
      <c r="X50709" s="119"/>
      <c r="Z50709" s="119"/>
    </row>
    <row r="50710" spans="16:26" x14ac:dyDescent="0.25">
      <c r="P50710" s="120"/>
      <c r="R50710" s="120"/>
      <c r="T50710" s="120"/>
      <c r="V50710" s="120"/>
      <c r="X50710" s="120"/>
      <c r="Z50710" s="120"/>
    </row>
    <row r="50711" spans="16:26" x14ac:dyDescent="0.25">
      <c r="P50711" s="119"/>
      <c r="R50711" s="119"/>
      <c r="T50711" s="119"/>
      <c r="V50711" s="119"/>
      <c r="X50711" s="119"/>
      <c r="Z50711" s="119"/>
    </row>
    <row r="50712" spans="16:26" x14ac:dyDescent="0.25">
      <c r="P50712" s="119"/>
      <c r="R50712" s="119"/>
      <c r="T50712" s="119"/>
      <c r="V50712" s="119"/>
      <c r="X50712" s="119"/>
      <c r="Z50712" s="119"/>
    </row>
    <row r="50713" spans="16:26" x14ac:dyDescent="0.25">
      <c r="P50713" s="119"/>
      <c r="R50713" s="119"/>
      <c r="T50713" s="119"/>
      <c r="V50713" s="119"/>
      <c r="X50713" s="119"/>
      <c r="Z50713" s="119"/>
    </row>
    <row r="50714" spans="16:26" x14ac:dyDescent="0.25">
      <c r="P50714" s="121"/>
      <c r="R50714" s="121"/>
      <c r="T50714" s="121"/>
      <c r="V50714" s="121"/>
      <c r="X50714" s="121"/>
      <c r="Z50714" s="121"/>
    </row>
    <row r="50715" spans="16:26" x14ac:dyDescent="0.25">
      <c r="P50715" s="121"/>
      <c r="R50715" s="121"/>
      <c r="T50715" s="121"/>
      <c r="V50715" s="121"/>
      <c r="X50715" s="121"/>
      <c r="Z50715" s="121"/>
    </row>
    <row r="50716" spans="16:26" x14ac:dyDescent="0.25">
      <c r="P50716" s="121"/>
      <c r="R50716" s="121"/>
      <c r="T50716" s="121"/>
      <c r="V50716" s="121"/>
      <c r="X50716" s="121"/>
      <c r="Z50716" s="121"/>
    </row>
    <row r="50717" spans="16:26" x14ac:dyDescent="0.25">
      <c r="P50717" s="121"/>
      <c r="R50717" s="121"/>
      <c r="T50717" s="121"/>
      <c r="V50717" s="121"/>
      <c r="X50717" s="121"/>
      <c r="Z50717" s="121"/>
    </row>
    <row r="50718" spans="16:26" x14ac:dyDescent="0.25">
      <c r="P50718" s="122"/>
      <c r="R50718" s="122"/>
      <c r="T50718" s="122"/>
      <c r="V50718" s="122"/>
      <c r="X50718" s="122"/>
      <c r="Z50718" s="122"/>
    </row>
    <row r="50719" spans="16:26" x14ac:dyDescent="0.25">
      <c r="P50719" s="118"/>
      <c r="R50719" s="118"/>
      <c r="T50719" s="118"/>
      <c r="V50719" s="118"/>
      <c r="X50719" s="118"/>
      <c r="Z50719" s="118"/>
    </row>
    <row r="50720" spans="16:26" x14ac:dyDescent="0.25">
      <c r="P50720" s="119"/>
      <c r="R50720" s="119"/>
      <c r="T50720" s="119"/>
      <c r="V50720" s="119"/>
      <c r="X50720" s="119"/>
      <c r="Z50720" s="119"/>
    </row>
    <row r="50721" spans="16:26" x14ac:dyDescent="0.25">
      <c r="P50721" s="119"/>
      <c r="R50721" s="119"/>
      <c r="T50721" s="119"/>
      <c r="V50721" s="119"/>
      <c r="X50721" s="119"/>
      <c r="Z50721" s="119"/>
    </row>
    <row r="50722" spans="16:26" x14ac:dyDescent="0.25">
      <c r="P50722" s="120"/>
      <c r="R50722" s="120"/>
      <c r="T50722" s="120"/>
      <c r="V50722" s="120"/>
      <c r="X50722" s="120"/>
      <c r="Z50722" s="120"/>
    </row>
    <row r="50723" spans="16:26" x14ac:dyDescent="0.25">
      <c r="P50723" s="119"/>
      <c r="R50723" s="119"/>
      <c r="T50723" s="119"/>
      <c r="V50723" s="119"/>
      <c r="X50723" s="119"/>
      <c r="Z50723" s="119"/>
    </row>
    <row r="50724" spans="16:26" x14ac:dyDescent="0.25">
      <c r="P50724" s="119"/>
      <c r="R50724" s="119"/>
      <c r="T50724" s="119"/>
      <c r="V50724" s="119"/>
      <c r="X50724" s="119"/>
      <c r="Z50724" s="119"/>
    </row>
    <row r="50725" spans="16:26" x14ac:dyDescent="0.25">
      <c r="P50725" s="120"/>
      <c r="R50725" s="120"/>
      <c r="T50725" s="120"/>
      <c r="V50725" s="120"/>
      <c r="X50725" s="120"/>
      <c r="Z50725" s="120"/>
    </row>
    <row r="50726" spans="16:26" x14ac:dyDescent="0.25">
      <c r="P50726" s="119"/>
      <c r="R50726" s="119"/>
      <c r="T50726" s="119"/>
      <c r="V50726" s="119"/>
      <c r="X50726" s="119"/>
      <c r="Z50726" s="119"/>
    </row>
    <row r="50727" spans="16:26" x14ac:dyDescent="0.25">
      <c r="P50727" s="120"/>
      <c r="R50727" s="120"/>
      <c r="T50727" s="120"/>
      <c r="V50727" s="120"/>
      <c r="X50727" s="120"/>
      <c r="Z50727" s="120"/>
    </row>
    <row r="50728" spans="16:26" x14ac:dyDescent="0.25">
      <c r="P50728" s="119"/>
      <c r="R50728" s="119"/>
      <c r="T50728" s="119"/>
      <c r="V50728" s="119"/>
      <c r="X50728" s="119"/>
      <c r="Z50728" s="119"/>
    </row>
    <row r="50729" spans="16:26" x14ac:dyDescent="0.25">
      <c r="P50729" s="119"/>
      <c r="R50729" s="119"/>
      <c r="T50729" s="119"/>
      <c r="V50729" s="119"/>
      <c r="X50729" s="119"/>
      <c r="Z50729" s="119"/>
    </row>
    <row r="50730" spans="16:26" x14ac:dyDescent="0.25">
      <c r="P50730" s="119"/>
      <c r="R50730" s="119"/>
      <c r="T50730" s="119"/>
      <c r="V50730" s="119"/>
      <c r="X50730" s="119"/>
      <c r="Z50730" s="119"/>
    </row>
    <row r="50731" spans="16:26" x14ac:dyDescent="0.25">
      <c r="P50731" s="121"/>
      <c r="R50731" s="121"/>
      <c r="T50731" s="121"/>
      <c r="V50731" s="121"/>
      <c r="X50731" s="121"/>
      <c r="Z50731" s="121"/>
    </row>
    <row r="50732" spans="16:26" x14ac:dyDescent="0.25">
      <c r="P50732" s="121"/>
      <c r="R50732" s="121"/>
      <c r="T50732" s="121"/>
      <c r="V50732" s="121"/>
      <c r="X50732" s="121"/>
      <c r="Z50732" s="121"/>
    </row>
    <row r="50733" spans="16:26" x14ac:dyDescent="0.25">
      <c r="P50733" s="121"/>
      <c r="R50733" s="121"/>
      <c r="T50733" s="121"/>
      <c r="V50733" s="121"/>
      <c r="X50733" s="121"/>
      <c r="Z50733" s="121"/>
    </row>
    <row r="50734" spans="16:26" x14ac:dyDescent="0.25">
      <c r="P50734" s="121"/>
      <c r="R50734" s="121"/>
      <c r="T50734" s="121"/>
      <c r="V50734" s="121"/>
      <c r="X50734" s="121"/>
      <c r="Z50734" s="121"/>
    </row>
    <row r="50735" spans="16:26" x14ac:dyDescent="0.25">
      <c r="P50735" s="122"/>
      <c r="R50735" s="122"/>
      <c r="T50735" s="122"/>
      <c r="V50735" s="122"/>
      <c r="X50735" s="122"/>
      <c r="Z50735" s="122"/>
    </row>
    <row r="50736" spans="16:26" x14ac:dyDescent="0.25">
      <c r="P50736" s="118"/>
      <c r="R50736" s="118"/>
      <c r="T50736" s="118"/>
      <c r="V50736" s="118"/>
      <c r="X50736" s="118"/>
      <c r="Z50736" s="118"/>
    </row>
    <row r="50737" spans="16:26" x14ac:dyDescent="0.25">
      <c r="P50737" s="119"/>
      <c r="R50737" s="119"/>
      <c r="T50737" s="119"/>
      <c r="V50737" s="119"/>
      <c r="X50737" s="119"/>
      <c r="Z50737" s="119"/>
    </row>
    <row r="50738" spans="16:26" x14ac:dyDescent="0.25">
      <c r="P50738" s="119"/>
      <c r="R50738" s="119"/>
      <c r="T50738" s="119"/>
      <c r="V50738" s="119"/>
      <c r="X50738" s="119"/>
      <c r="Z50738" s="119"/>
    </row>
    <row r="50739" spans="16:26" x14ac:dyDescent="0.25">
      <c r="P50739" s="120"/>
      <c r="R50739" s="120"/>
      <c r="T50739" s="120"/>
      <c r="V50739" s="120"/>
      <c r="X50739" s="120"/>
      <c r="Z50739" s="120"/>
    </row>
    <row r="50740" spans="16:26" x14ac:dyDescent="0.25">
      <c r="P50740" s="119"/>
      <c r="R50740" s="119"/>
      <c r="T50740" s="119"/>
      <c r="V50740" s="119"/>
      <c r="X50740" s="119"/>
      <c r="Z50740" s="119"/>
    </row>
    <row r="50741" spans="16:26" x14ac:dyDescent="0.25">
      <c r="P50741" s="119"/>
      <c r="R50741" s="119"/>
      <c r="T50741" s="119"/>
      <c r="V50741" s="119"/>
      <c r="X50741" s="119"/>
      <c r="Z50741" s="119"/>
    </row>
    <row r="50742" spans="16:26" x14ac:dyDescent="0.25">
      <c r="P50742" s="120"/>
      <c r="R50742" s="120"/>
      <c r="T50742" s="120"/>
      <c r="V50742" s="120"/>
      <c r="X50742" s="120"/>
      <c r="Z50742" s="120"/>
    </row>
    <row r="50743" spans="16:26" x14ac:dyDescent="0.25">
      <c r="P50743" s="119"/>
      <c r="R50743" s="119"/>
      <c r="T50743" s="119"/>
      <c r="V50743" s="119"/>
      <c r="X50743" s="119"/>
      <c r="Z50743" s="119"/>
    </row>
    <row r="50744" spans="16:26" x14ac:dyDescent="0.25">
      <c r="P50744" s="120"/>
      <c r="R50744" s="120"/>
      <c r="T50744" s="120"/>
      <c r="V50744" s="120"/>
      <c r="X50744" s="120"/>
      <c r="Z50744" s="120"/>
    </row>
    <row r="50745" spans="16:26" x14ac:dyDescent="0.25">
      <c r="P50745" s="119"/>
      <c r="R50745" s="119"/>
      <c r="T50745" s="119"/>
      <c r="V50745" s="119"/>
      <c r="X50745" s="119"/>
      <c r="Z50745" s="119"/>
    </row>
    <row r="50746" spans="16:26" x14ac:dyDescent="0.25">
      <c r="P50746" s="119"/>
      <c r="R50746" s="119"/>
      <c r="T50746" s="119"/>
      <c r="V50746" s="119"/>
      <c r="X50746" s="119"/>
      <c r="Z50746" s="119"/>
    </row>
    <row r="50747" spans="16:26" x14ac:dyDescent="0.25">
      <c r="P50747" s="119"/>
      <c r="R50747" s="119"/>
      <c r="T50747" s="119"/>
      <c r="V50747" s="119"/>
      <c r="X50747" s="119"/>
      <c r="Z50747" s="119"/>
    </row>
    <row r="50748" spans="16:26" x14ac:dyDescent="0.25">
      <c r="P50748" s="121"/>
      <c r="R50748" s="121"/>
      <c r="T50748" s="121"/>
      <c r="V50748" s="121"/>
      <c r="X50748" s="121"/>
      <c r="Z50748" s="121"/>
    </row>
    <row r="50749" spans="16:26" x14ac:dyDescent="0.25">
      <c r="P50749" s="121"/>
      <c r="R50749" s="121"/>
      <c r="T50749" s="121"/>
      <c r="V50749" s="121"/>
      <c r="X50749" s="121"/>
      <c r="Z50749" s="121"/>
    </row>
    <row r="50750" spans="16:26" x14ac:dyDescent="0.25">
      <c r="P50750" s="121"/>
      <c r="R50750" s="121"/>
      <c r="T50750" s="121"/>
      <c r="V50750" s="121"/>
      <c r="X50750" s="121"/>
      <c r="Z50750" s="121"/>
    </row>
    <row r="50751" spans="16:26" x14ac:dyDescent="0.25">
      <c r="P50751" s="121"/>
      <c r="R50751" s="121"/>
      <c r="T50751" s="121"/>
      <c r="V50751" s="121"/>
      <c r="X50751" s="121"/>
      <c r="Z50751" s="121"/>
    </row>
    <row r="50752" spans="16:26" x14ac:dyDescent="0.25">
      <c r="P50752" s="122"/>
      <c r="R50752" s="122"/>
      <c r="T50752" s="122"/>
      <c r="V50752" s="122"/>
      <c r="X50752" s="122"/>
      <c r="Z50752" s="122"/>
    </row>
    <row r="50753" spans="16:26" x14ac:dyDescent="0.25">
      <c r="P50753" s="118"/>
      <c r="R50753" s="118"/>
      <c r="T50753" s="118"/>
      <c r="V50753" s="118"/>
      <c r="X50753" s="118"/>
      <c r="Z50753" s="118"/>
    </row>
    <row r="50754" spans="16:26" x14ac:dyDescent="0.25">
      <c r="P50754" s="119"/>
      <c r="R50754" s="119"/>
      <c r="T50754" s="119"/>
      <c r="V50754" s="119"/>
      <c r="X50754" s="119"/>
      <c r="Z50754" s="119"/>
    </row>
    <row r="50755" spans="16:26" x14ac:dyDescent="0.25">
      <c r="P50755" s="119"/>
      <c r="R50755" s="119"/>
      <c r="T50755" s="119"/>
      <c r="V50755" s="119"/>
      <c r="X50755" s="119"/>
      <c r="Z50755" s="119"/>
    </row>
    <row r="50756" spans="16:26" x14ac:dyDescent="0.25">
      <c r="P50756" s="120"/>
      <c r="R50756" s="120"/>
      <c r="T50756" s="120"/>
      <c r="V50756" s="120"/>
      <c r="X50756" s="120"/>
      <c r="Z50756" s="120"/>
    </row>
    <row r="50757" spans="16:26" x14ac:dyDescent="0.25">
      <c r="P50757" s="119"/>
      <c r="R50757" s="119"/>
      <c r="T50757" s="119"/>
      <c r="V50757" s="119"/>
      <c r="X50757" s="119"/>
      <c r="Z50757" s="119"/>
    </row>
    <row r="50758" spans="16:26" x14ac:dyDescent="0.25">
      <c r="P50758" s="119"/>
      <c r="R50758" s="119"/>
      <c r="T50758" s="119"/>
      <c r="V50758" s="119"/>
      <c r="X50758" s="119"/>
      <c r="Z50758" s="119"/>
    </row>
    <row r="50759" spans="16:26" x14ac:dyDescent="0.25">
      <c r="P50759" s="120"/>
      <c r="R50759" s="120"/>
      <c r="T50759" s="120"/>
      <c r="V50759" s="120"/>
      <c r="X50759" s="120"/>
      <c r="Z50759" s="120"/>
    </row>
    <row r="50760" spans="16:26" x14ac:dyDescent="0.25">
      <c r="P50760" s="119"/>
      <c r="R50760" s="119"/>
      <c r="T50760" s="119"/>
      <c r="V50760" s="119"/>
      <c r="X50760" s="119"/>
      <c r="Z50760" s="119"/>
    </row>
    <row r="50761" spans="16:26" x14ac:dyDescent="0.25">
      <c r="P50761" s="120"/>
      <c r="R50761" s="120"/>
      <c r="T50761" s="120"/>
      <c r="V50761" s="120"/>
      <c r="X50761" s="120"/>
      <c r="Z50761" s="120"/>
    </row>
    <row r="50762" spans="16:26" x14ac:dyDescent="0.25">
      <c r="P50762" s="119"/>
      <c r="R50762" s="119"/>
      <c r="T50762" s="119"/>
      <c r="V50762" s="119"/>
      <c r="X50762" s="119"/>
      <c r="Z50762" s="119"/>
    </row>
    <row r="50763" spans="16:26" x14ac:dyDescent="0.25">
      <c r="P50763" s="119"/>
      <c r="R50763" s="119"/>
      <c r="T50763" s="119"/>
      <c r="V50763" s="119"/>
      <c r="X50763" s="119"/>
      <c r="Z50763" s="119"/>
    </row>
    <row r="50764" spans="16:26" x14ac:dyDescent="0.25">
      <c r="P50764" s="119"/>
      <c r="R50764" s="119"/>
      <c r="T50764" s="119"/>
      <c r="V50764" s="119"/>
      <c r="X50764" s="119"/>
      <c r="Z50764" s="119"/>
    </row>
    <row r="50765" spans="16:26" x14ac:dyDescent="0.25">
      <c r="P50765" s="121"/>
      <c r="R50765" s="121"/>
      <c r="T50765" s="121"/>
      <c r="V50765" s="121"/>
      <c r="X50765" s="121"/>
      <c r="Z50765" s="121"/>
    </row>
    <row r="50766" spans="16:26" x14ac:dyDescent="0.25">
      <c r="P50766" s="121"/>
      <c r="R50766" s="121"/>
      <c r="T50766" s="121"/>
      <c r="V50766" s="121"/>
      <c r="X50766" s="121"/>
      <c r="Z50766" s="121"/>
    </row>
    <row r="50767" spans="16:26" x14ac:dyDescent="0.25">
      <c r="P50767" s="121"/>
      <c r="R50767" s="121"/>
      <c r="T50767" s="121"/>
      <c r="V50767" s="121"/>
      <c r="X50767" s="121"/>
      <c r="Z50767" s="121"/>
    </row>
    <row r="50768" spans="16:26" x14ac:dyDescent="0.25">
      <c r="P50768" s="121"/>
      <c r="R50768" s="121"/>
      <c r="T50768" s="121"/>
      <c r="V50768" s="121"/>
      <c r="X50768" s="121"/>
      <c r="Z50768" s="121"/>
    </row>
    <row r="50769" spans="16:26" x14ac:dyDescent="0.25">
      <c r="P50769" s="122"/>
      <c r="R50769" s="122"/>
      <c r="T50769" s="122"/>
      <c r="V50769" s="122"/>
      <c r="X50769" s="122"/>
      <c r="Z50769" s="122"/>
    </row>
    <row r="50770" spans="16:26" x14ac:dyDescent="0.25">
      <c r="P50770" s="118"/>
      <c r="R50770" s="118"/>
      <c r="T50770" s="118"/>
      <c r="V50770" s="118"/>
      <c r="X50770" s="118"/>
      <c r="Z50770" s="118"/>
    </row>
    <row r="50771" spans="16:26" x14ac:dyDescent="0.25">
      <c r="P50771" s="119"/>
      <c r="R50771" s="119"/>
      <c r="T50771" s="119"/>
      <c r="V50771" s="119"/>
      <c r="X50771" s="119"/>
      <c r="Z50771" s="119"/>
    </row>
    <row r="50772" spans="16:26" x14ac:dyDescent="0.25">
      <c r="P50772" s="119"/>
      <c r="R50772" s="119"/>
      <c r="T50772" s="119"/>
      <c r="V50772" s="119"/>
      <c r="X50772" s="119"/>
      <c r="Z50772" s="119"/>
    </row>
    <row r="50773" spans="16:26" x14ac:dyDescent="0.25">
      <c r="P50773" s="120"/>
      <c r="R50773" s="120"/>
      <c r="T50773" s="120"/>
      <c r="V50773" s="120"/>
      <c r="X50773" s="120"/>
      <c r="Z50773" s="120"/>
    </row>
    <row r="50774" spans="16:26" x14ac:dyDescent="0.25">
      <c r="P50774" s="119"/>
      <c r="R50774" s="119"/>
      <c r="T50774" s="119"/>
      <c r="V50774" s="119"/>
      <c r="X50774" s="119"/>
      <c r="Z50774" s="119"/>
    </row>
    <row r="50775" spans="16:26" x14ac:dyDescent="0.25">
      <c r="P50775" s="119"/>
      <c r="R50775" s="119"/>
      <c r="T50775" s="119"/>
      <c r="V50775" s="119"/>
      <c r="X50775" s="119"/>
      <c r="Z50775" s="119"/>
    </row>
    <row r="50776" spans="16:26" x14ac:dyDescent="0.25">
      <c r="P50776" s="120"/>
      <c r="R50776" s="120"/>
      <c r="T50776" s="120"/>
      <c r="V50776" s="120"/>
      <c r="X50776" s="120"/>
      <c r="Z50776" s="120"/>
    </row>
    <row r="50777" spans="16:26" x14ac:dyDescent="0.25">
      <c r="P50777" s="119"/>
      <c r="R50777" s="119"/>
      <c r="T50777" s="119"/>
      <c r="V50777" s="119"/>
      <c r="X50777" s="119"/>
      <c r="Z50777" s="119"/>
    </row>
    <row r="50778" spans="16:26" x14ac:dyDescent="0.25">
      <c r="P50778" s="120"/>
      <c r="R50778" s="120"/>
      <c r="T50778" s="120"/>
      <c r="V50778" s="120"/>
      <c r="X50778" s="120"/>
      <c r="Z50778" s="120"/>
    </row>
    <row r="50779" spans="16:26" x14ac:dyDescent="0.25">
      <c r="P50779" s="119"/>
      <c r="R50779" s="119"/>
      <c r="T50779" s="119"/>
      <c r="V50779" s="119"/>
      <c r="X50779" s="119"/>
      <c r="Z50779" s="119"/>
    </row>
    <row r="50780" spans="16:26" x14ac:dyDescent="0.25">
      <c r="P50780" s="119"/>
      <c r="R50780" s="119"/>
      <c r="T50780" s="119"/>
      <c r="V50780" s="119"/>
      <c r="X50780" s="119"/>
      <c r="Z50780" s="119"/>
    </row>
    <row r="50781" spans="16:26" x14ac:dyDescent="0.25">
      <c r="P50781" s="119"/>
      <c r="R50781" s="119"/>
      <c r="T50781" s="119"/>
      <c r="V50781" s="119"/>
      <c r="X50781" s="119"/>
      <c r="Z50781" s="119"/>
    </row>
    <row r="50782" spans="16:26" x14ac:dyDescent="0.25">
      <c r="P50782" s="121"/>
      <c r="R50782" s="121"/>
      <c r="T50782" s="121"/>
      <c r="V50782" s="121"/>
      <c r="X50782" s="121"/>
      <c r="Z50782" s="121"/>
    </row>
    <row r="50783" spans="16:26" x14ac:dyDescent="0.25">
      <c r="P50783" s="121"/>
      <c r="R50783" s="121"/>
      <c r="T50783" s="121"/>
      <c r="V50783" s="121"/>
      <c r="X50783" s="121"/>
      <c r="Z50783" s="121"/>
    </row>
    <row r="50784" spans="16:26" x14ac:dyDescent="0.25">
      <c r="P50784" s="121"/>
      <c r="R50784" s="121"/>
      <c r="T50784" s="121"/>
      <c r="V50784" s="121"/>
      <c r="X50784" s="121"/>
      <c r="Z50784" s="121"/>
    </row>
    <row r="50785" spans="16:26" x14ac:dyDescent="0.25">
      <c r="P50785" s="121"/>
      <c r="R50785" s="121"/>
      <c r="T50785" s="121"/>
      <c r="V50785" s="121"/>
      <c r="X50785" s="121"/>
      <c r="Z50785" s="121"/>
    </row>
    <row r="50786" spans="16:26" x14ac:dyDescent="0.25">
      <c r="P50786" s="122"/>
      <c r="R50786" s="122"/>
      <c r="T50786" s="122"/>
      <c r="V50786" s="122"/>
      <c r="X50786" s="122"/>
      <c r="Z50786" s="122"/>
    </row>
    <row r="50787" spans="16:26" x14ac:dyDescent="0.25">
      <c r="P50787" s="118"/>
      <c r="R50787" s="118"/>
      <c r="T50787" s="118"/>
      <c r="V50787" s="118"/>
      <c r="X50787" s="118"/>
      <c r="Z50787" s="118"/>
    </row>
    <row r="50788" spans="16:26" x14ac:dyDescent="0.25">
      <c r="P50788" s="119"/>
      <c r="R50788" s="119"/>
      <c r="T50788" s="119"/>
      <c r="V50788" s="119"/>
      <c r="X50788" s="119"/>
      <c r="Z50788" s="119"/>
    </row>
    <row r="50789" spans="16:26" x14ac:dyDescent="0.25">
      <c r="P50789" s="119"/>
      <c r="R50789" s="119"/>
      <c r="T50789" s="119"/>
      <c r="V50789" s="119"/>
      <c r="X50789" s="119"/>
      <c r="Z50789" s="119"/>
    </row>
    <row r="50790" spans="16:26" x14ac:dyDescent="0.25">
      <c r="P50790" s="120"/>
      <c r="R50790" s="120"/>
      <c r="T50790" s="120"/>
      <c r="V50790" s="120"/>
      <c r="X50790" s="120"/>
      <c r="Z50790" s="120"/>
    </row>
    <row r="50791" spans="16:26" x14ac:dyDescent="0.25">
      <c r="P50791" s="119"/>
      <c r="R50791" s="119"/>
      <c r="T50791" s="119"/>
      <c r="V50791" s="119"/>
      <c r="X50791" s="119"/>
      <c r="Z50791" s="119"/>
    </row>
    <row r="50792" spans="16:26" x14ac:dyDescent="0.25">
      <c r="P50792" s="119"/>
      <c r="R50792" s="119"/>
      <c r="T50792" s="119"/>
      <c r="V50792" s="119"/>
      <c r="X50792" s="119"/>
      <c r="Z50792" s="119"/>
    </row>
    <row r="50793" spans="16:26" x14ac:dyDescent="0.25">
      <c r="P50793" s="120"/>
      <c r="R50793" s="120"/>
      <c r="T50793" s="120"/>
      <c r="V50793" s="120"/>
      <c r="X50793" s="120"/>
      <c r="Z50793" s="120"/>
    </row>
    <row r="50794" spans="16:26" x14ac:dyDescent="0.25">
      <c r="P50794" s="119"/>
      <c r="R50794" s="119"/>
      <c r="T50794" s="119"/>
      <c r="V50794" s="119"/>
      <c r="X50794" s="119"/>
      <c r="Z50794" s="119"/>
    </row>
    <row r="50795" spans="16:26" x14ac:dyDescent="0.25">
      <c r="P50795" s="120"/>
      <c r="R50795" s="120"/>
      <c r="T50795" s="120"/>
      <c r="V50795" s="120"/>
      <c r="X50795" s="120"/>
      <c r="Z50795" s="120"/>
    </row>
    <row r="50796" spans="16:26" x14ac:dyDescent="0.25">
      <c r="P50796" s="119"/>
      <c r="R50796" s="119"/>
      <c r="T50796" s="119"/>
      <c r="V50796" s="119"/>
      <c r="X50796" s="119"/>
      <c r="Z50796" s="119"/>
    </row>
    <row r="50797" spans="16:26" x14ac:dyDescent="0.25">
      <c r="P50797" s="119"/>
      <c r="R50797" s="119"/>
      <c r="T50797" s="119"/>
      <c r="V50797" s="119"/>
      <c r="X50797" s="119"/>
      <c r="Z50797" s="119"/>
    </row>
    <row r="50798" spans="16:26" x14ac:dyDescent="0.25">
      <c r="P50798" s="119"/>
      <c r="R50798" s="119"/>
      <c r="T50798" s="119"/>
      <c r="V50798" s="119"/>
      <c r="X50798" s="119"/>
      <c r="Z50798" s="119"/>
    </row>
    <row r="50799" spans="16:26" x14ac:dyDescent="0.25">
      <c r="P50799" s="121"/>
      <c r="R50799" s="121"/>
      <c r="T50799" s="121"/>
      <c r="V50799" s="121"/>
      <c r="X50799" s="121"/>
      <c r="Z50799" s="121"/>
    </row>
    <row r="50800" spans="16:26" x14ac:dyDescent="0.25">
      <c r="P50800" s="121"/>
      <c r="R50800" s="121"/>
      <c r="T50800" s="121"/>
      <c r="V50800" s="121"/>
      <c r="X50800" s="121"/>
      <c r="Z50800" s="121"/>
    </row>
    <row r="50801" spans="16:26" x14ac:dyDescent="0.25">
      <c r="P50801" s="121"/>
      <c r="R50801" s="121"/>
      <c r="T50801" s="121"/>
      <c r="V50801" s="121"/>
      <c r="X50801" s="121"/>
      <c r="Z50801" s="121"/>
    </row>
    <row r="50802" spans="16:26" x14ac:dyDescent="0.25">
      <c r="P50802" s="121"/>
      <c r="R50802" s="121"/>
      <c r="T50802" s="121"/>
      <c r="V50802" s="121"/>
      <c r="X50802" s="121"/>
      <c r="Z50802" s="121"/>
    </row>
    <row r="50803" spans="16:26" x14ac:dyDescent="0.25">
      <c r="P50803" s="122"/>
      <c r="R50803" s="122"/>
      <c r="T50803" s="122"/>
      <c r="V50803" s="122"/>
      <c r="X50803" s="122"/>
      <c r="Z50803" s="122"/>
    </row>
    <row r="50804" spans="16:26" x14ac:dyDescent="0.25">
      <c r="P50804" s="118"/>
      <c r="R50804" s="118"/>
      <c r="T50804" s="118"/>
      <c r="V50804" s="118"/>
      <c r="X50804" s="118"/>
      <c r="Z50804" s="118"/>
    </row>
    <row r="50805" spans="16:26" x14ac:dyDescent="0.25">
      <c r="P50805" s="119"/>
      <c r="R50805" s="119"/>
      <c r="T50805" s="119"/>
      <c r="V50805" s="119"/>
      <c r="X50805" s="119"/>
      <c r="Z50805" s="119"/>
    </row>
    <row r="50806" spans="16:26" x14ac:dyDescent="0.25">
      <c r="P50806" s="119"/>
      <c r="R50806" s="119"/>
      <c r="T50806" s="119"/>
      <c r="V50806" s="119"/>
      <c r="X50806" s="119"/>
      <c r="Z50806" s="119"/>
    </row>
    <row r="50807" spans="16:26" x14ac:dyDescent="0.25">
      <c r="P50807" s="120"/>
      <c r="R50807" s="120"/>
      <c r="T50807" s="120"/>
      <c r="V50807" s="120"/>
      <c r="X50807" s="120"/>
      <c r="Z50807" s="120"/>
    </row>
    <row r="50808" spans="16:26" x14ac:dyDescent="0.25">
      <c r="P50808" s="119"/>
      <c r="R50808" s="119"/>
      <c r="T50808" s="119"/>
      <c r="V50808" s="119"/>
      <c r="X50808" s="119"/>
      <c r="Z50808" s="119"/>
    </row>
    <row r="50809" spans="16:26" x14ac:dyDescent="0.25">
      <c r="P50809" s="119"/>
      <c r="R50809" s="119"/>
      <c r="T50809" s="119"/>
      <c r="V50809" s="119"/>
      <c r="X50809" s="119"/>
      <c r="Z50809" s="119"/>
    </row>
    <row r="50810" spans="16:26" x14ac:dyDescent="0.25">
      <c r="P50810" s="120"/>
      <c r="R50810" s="120"/>
      <c r="T50810" s="120"/>
      <c r="V50810" s="120"/>
      <c r="X50810" s="120"/>
      <c r="Z50810" s="120"/>
    </row>
    <row r="50811" spans="16:26" x14ac:dyDescent="0.25">
      <c r="P50811" s="119"/>
      <c r="R50811" s="119"/>
      <c r="T50811" s="119"/>
      <c r="V50811" s="119"/>
      <c r="X50811" s="119"/>
      <c r="Z50811" s="119"/>
    </row>
    <row r="50812" spans="16:26" x14ac:dyDescent="0.25">
      <c r="P50812" s="120"/>
      <c r="R50812" s="120"/>
      <c r="T50812" s="120"/>
      <c r="V50812" s="120"/>
      <c r="X50812" s="120"/>
      <c r="Z50812" s="120"/>
    </row>
    <row r="50813" spans="16:26" x14ac:dyDescent="0.25">
      <c r="P50813" s="119"/>
      <c r="R50813" s="119"/>
      <c r="T50813" s="119"/>
      <c r="V50813" s="119"/>
      <c r="X50813" s="119"/>
      <c r="Z50813" s="119"/>
    </row>
    <row r="50814" spans="16:26" x14ac:dyDescent="0.25">
      <c r="P50814" s="119"/>
      <c r="R50814" s="119"/>
      <c r="T50814" s="119"/>
      <c r="V50814" s="119"/>
      <c r="X50814" s="119"/>
      <c r="Z50814" s="119"/>
    </row>
    <row r="50815" spans="16:26" x14ac:dyDescent="0.25">
      <c r="P50815" s="119"/>
      <c r="R50815" s="119"/>
      <c r="T50815" s="119"/>
      <c r="V50815" s="119"/>
      <c r="X50815" s="119"/>
      <c r="Z50815" s="119"/>
    </row>
    <row r="50816" spans="16:26" x14ac:dyDescent="0.25">
      <c r="P50816" s="121"/>
      <c r="R50816" s="121"/>
      <c r="T50816" s="121"/>
      <c r="V50816" s="121"/>
      <c r="X50816" s="121"/>
      <c r="Z50816" s="121"/>
    </row>
    <row r="50817" spans="16:26" x14ac:dyDescent="0.25">
      <c r="P50817" s="121"/>
      <c r="R50817" s="121"/>
      <c r="T50817" s="121"/>
      <c r="V50817" s="121"/>
      <c r="X50817" s="121"/>
      <c r="Z50817" s="121"/>
    </row>
    <row r="50818" spans="16:26" x14ac:dyDescent="0.25">
      <c r="P50818" s="121"/>
      <c r="R50818" s="121"/>
      <c r="T50818" s="121"/>
      <c r="V50818" s="121"/>
      <c r="X50818" s="121"/>
      <c r="Z50818" s="121"/>
    </row>
    <row r="50819" spans="16:26" x14ac:dyDescent="0.25">
      <c r="P50819" s="121"/>
      <c r="R50819" s="121"/>
      <c r="T50819" s="121"/>
      <c r="V50819" s="121"/>
      <c r="X50819" s="121"/>
      <c r="Z50819" s="121"/>
    </row>
    <row r="50820" spans="16:26" x14ac:dyDescent="0.25">
      <c r="P50820" s="122"/>
      <c r="R50820" s="122"/>
      <c r="T50820" s="122"/>
      <c r="V50820" s="122"/>
      <c r="X50820" s="122"/>
      <c r="Z50820" s="122"/>
    </row>
    <row r="50821" spans="16:26" x14ac:dyDescent="0.25">
      <c r="P50821" s="118"/>
      <c r="R50821" s="118"/>
      <c r="T50821" s="118"/>
      <c r="V50821" s="118"/>
      <c r="X50821" s="118"/>
      <c r="Z50821" s="118"/>
    </row>
    <row r="50822" spans="16:26" x14ac:dyDescent="0.25">
      <c r="P50822" s="119"/>
      <c r="R50822" s="119"/>
      <c r="T50822" s="119"/>
      <c r="V50822" s="119"/>
      <c r="X50822" s="119"/>
      <c r="Z50822" s="119"/>
    </row>
    <row r="50823" spans="16:26" x14ac:dyDescent="0.25">
      <c r="P50823" s="119"/>
      <c r="R50823" s="119"/>
      <c r="T50823" s="119"/>
      <c r="V50823" s="119"/>
      <c r="X50823" s="119"/>
      <c r="Z50823" s="119"/>
    </row>
    <row r="50824" spans="16:26" x14ac:dyDescent="0.25">
      <c r="P50824" s="120"/>
      <c r="R50824" s="120"/>
      <c r="T50824" s="120"/>
      <c r="V50824" s="120"/>
      <c r="X50824" s="120"/>
      <c r="Z50824" s="120"/>
    </row>
    <row r="50825" spans="16:26" x14ac:dyDescent="0.25">
      <c r="P50825" s="119"/>
      <c r="R50825" s="119"/>
      <c r="T50825" s="119"/>
      <c r="V50825" s="119"/>
      <c r="X50825" s="119"/>
      <c r="Z50825" s="119"/>
    </row>
    <row r="50826" spans="16:26" x14ac:dyDescent="0.25">
      <c r="P50826" s="119"/>
      <c r="R50826" s="119"/>
      <c r="T50826" s="119"/>
      <c r="V50826" s="119"/>
      <c r="X50826" s="119"/>
      <c r="Z50826" s="119"/>
    </row>
    <row r="50827" spans="16:26" x14ac:dyDescent="0.25">
      <c r="P50827" s="120"/>
      <c r="R50827" s="120"/>
      <c r="T50827" s="120"/>
      <c r="V50827" s="120"/>
      <c r="X50827" s="120"/>
      <c r="Z50827" s="120"/>
    </row>
    <row r="50828" spans="16:26" x14ac:dyDescent="0.25">
      <c r="P50828" s="119"/>
      <c r="R50828" s="119"/>
      <c r="T50828" s="119"/>
      <c r="V50828" s="119"/>
      <c r="X50828" s="119"/>
      <c r="Z50828" s="119"/>
    </row>
    <row r="50829" spans="16:26" x14ac:dyDescent="0.25">
      <c r="P50829" s="120"/>
      <c r="R50829" s="120"/>
      <c r="T50829" s="120"/>
      <c r="V50829" s="120"/>
      <c r="X50829" s="120"/>
      <c r="Z50829" s="120"/>
    </row>
    <row r="50830" spans="16:26" x14ac:dyDescent="0.25">
      <c r="P50830" s="119"/>
      <c r="R50830" s="119"/>
      <c r="T50830" s="119"/>
      <c r="V50830" s="119"/>
      <c r="X50830" s="119"/>
      <c r="Z50830" s="119"/>
    </row>
    <row r="50831" spans="16:26" x14ac:dyDescent="0.25">
      <c r="P50831" s="119"/>
      <c r="R50831" s="119"/>
      <c r="T50831" s="119"/>
      <c r="V50831" s="119"/>
      <c r="X50831" s="119"/>
      <c r="Z50831" s="119"/>
    </row>
    <row r="50832" spans="16:26" x14ac:dyDescent="0.25">
      <c r="P50832" s="119"/>
      <c r="R50832" s="119"/>
      <c r="T50832" s="119"/>
      <c r="V50832" s="119"/>
      <c r="X50832" s="119"/>
      <c r="Z50832" s="119"/>
    </row>
    <row r="50833" spans="16:26" x14ac:dyDescent="0.25">
      <c r="P50833" s="121"/>
      <c r="R50833" s="121"/>
      <c r="T50833" s="121"/>
      <c r="V50833" s="121"/>
      <c r="X50833" s="121"/>
      <c r="Z50833" s="121"/>
    </row>
    <row r="50834" spans="16:26" x14ac:dyDescent="0.25">
      <c r="P50834" s="121"/>
      <c r="R50834" s="121"/>
      <c r="T50834" s="121"/>
      <c r="V50834" s="121"/>
      <c r="X50834" s="121"/>
      <c r="Z50834" s="121"/>
    </row>
    <row r="50835" spans="16:26" x14ac:dyDescent="0.25">
      <c r="P50835" s="121"/>
      <c r="R50835" s="121"/>
      <c r="T50835" s="121"/>
      <c r="V50835" s="121"/>
      <c r="X50835" s="121"/>
      <c r="Z50835" s="121"/>
    </row>
    <row r="50836" spans="16:26" x14ac:dyDescent="0.25">
      <c r="P50836" s="121"/>
      <c r="R50836" s="121"/>
      <c r="T50836" s="121"/>
      <c r="V50836" s="121"/>
      <c r="X50836" s="121"/>
      <c r="Z50836" s="121"/>
    </row>
    <row r="50837" spans="16:26" x14ac:dyDescent="0.25">
      <c r="P50837" s="122"/>
      <c r="R50837" s="122"/>
      <c r="T50837" s="122"/>
      <c r="V50837" s="122"/>
      <c r="X50837" s="122"/>
      <c r="Z50837" s="122"/>
    </row>
    <row r="50838" spans="16:26" x14ac:dyDescent="0.25">
      <c r="P50838" s="118"/>
      <c r="R50838" s="118"/>
      <c r="T50838" s="118"/>
      <c r="V50838" s="118"/>
      <c r="X50838" s="118"/>
      <c r="Z50838" s="118"/>
    </row>
    <row r="50839" spans="16:26" x14ac:dyDescent="0.25">
      <c r="P50839" s="119"/>
      <c r="R50839" s="119"/>
      <c r="T50839" s="119"/>
      <c r="V50839" s="119"/>
      <c r="X50839" s="119"/>
      <c r="Z50839" s="119"/>
    </row>
    <row r="50840" spans="16:26" x14ac:dyDescent="0.25">
      <c r="P50840" s="119"/>
      <c r="R50840" s="119"/>
      <c r="T50840" s="119"/>
      <c r="V50840" s="119"/>
      <c r="X50840" s="119"/>
      <c r="Z50840" s="119"/>
    </row>
    <row r="50841" spans="16:26" x14ac:dyDescent="0.25">
      <c r="P50841" s="120"/>
      <c r="R50841" s="120"/>
      <c r="T50841" s="120"/>
      <c r="V50841" s="120"/>
      <c r="X50841" s="120"/>
      <c r="Z50841" s="120"/>
    </row>
    <row r="50842" spans="16:26" x14ac:dyDescent="0.25">
      <c r="P50842" s="119"/>
      <c r="R50842" s="119"/>
      <c r="T50842" s="119"/>
      <c r="V50842" s="119"/>
      <c r="X50842" s="119"/>
      <c r="Z50842" s="119"/>
    </row>
    <row r="50843" spans="16:26" x14ac:dyDescent="0.25">
      <c r="P50843" s="119"/>
      <c r="R50843" s="119"/>
      <c r="T50843" s="119"/>
      <c r="V50843" s="119"/>
      <c r="X50843" s="119"/>
      <c r="Z50843" s="119"/>
    </row>
    <row r="50844" spans="16:26" x14ac:dyDescent="0.25">
      <c r="P50844" s="120"/>
      <c r="R50844" s="120"/>
      <c r="T50844" s="120"/>
      <c r="V50844" s="120"/>
      <c r="X50844" s="120"/>
      <c r="Z50844" s="120"/>
    </row>
    <row r="50845" spans="16:26" x14ac:dyDescent="0.25">
      <c r="P50845" s="119"/>
      <c r="R50845" s="119"/>
      <c r="T50845" s="119"/>
      <c r="V50845" s="119"/>
      <c r="X50845" s="119"/>
      <c r="Z50845" s="119"/>
    </row>
    <row r="50846" spans="16:26" x14ac:dyDescent="0.25">
      <c r="P50846" s="120"/>
      <c r="R50846" s="120"/>
      <c r="T50846" s="120"/>
      <c r="V50846" s="120"/>
      <c r="X50846" s="120"/>
      <c r="Z50846" s="120"/>
    </row>
    <row r="50847" spans="16:26" x14ac:dyDescent="0.25">
      <c r="P50847" s="119"/>
      <c r="R50847" s="119"/>
      <c r="T50847" s="119"/>
      <c r="V50847" s="119"/>
      <c r="X50847" s="119"/>
      <c r="Z50847" s="119"/>
    </row>
    <row r="50848" spans="16:26" x14ac:dyDescent="0.25">
      <c r="P50848" s="119"/>
      <c r="R50848" s="119"/>
      <c r="T50848" s="119"/>
      <c r="V50848" s="119"/>
      <c r="X50848" s="119"/>
      <c r="Z50848" s="119"/>
    </row>
    <row r="50849" spans="16:26" x14ac:dyDescent="0.25">
      <c r="P50849" s="119"/>
      <c r="R50849" s="119"/>
      <c r="T50849" s="119"/>
      <c r="V50849" s="119"/>
      <c r="X50849" s="119"/>
      <c r="Z50849" s="119"/>
    </row>
    <row r="50850" spans="16:26" x14ac:dyDescent="0.25">
      <c r="P50850" s="121"/>
      <c r="R50850" s="121"/>
      <c r="T50850" s="121"/>
      <c r="V50850" s="121"/>
      <c r="X50850" s="121"/>
      <c r="Z50850" s="121"/>
    </row>
    <row r="50851" spans="16:26" x14ac:dyDescent="0.25">
      <c r="P50851" s="121"/>
      <c r="R50851" s="121"/>
      <c r="T50851" s="121"/>
      <c r="V50851" s="121"/>
      <c r="X50851" s="121"/>
      <c r="Z50851" s="121"/>
    </row>
    <row r="50852" spans="16:26" x14ac:dyDescent="0.25">
      <c r="P50852" s="121"/>
      <c r="R50852" s="121"/>
      <c r="T50852" s="121"/>
      <c r="V50852" s="121"/>
      <c r="X50852" s="121"/>
      <c r="Z50852" s="121"/>
    </row>
    <row r="50853" spans="16:26" x14ac:dyDescent="0.25">
      <c r="P50853" s="121"/>
      <c r="R50853" s="121"/>
      <c r="T50853" s="121"/>
      <c r="V50853" s="121"/>
      <c r="X50853" s="121"/>
      <c r="Z50853" s="121"/>
    </row>
    <row r="50854" spans="16:26" x14ac:dyDescent="0.25">
      <c r="P50854" s="122"/>
      <c r="R50854" s="122"/>
      <c r="T50854" s="122"/>
      <c r="V50854" s="122"/>
      <c r="X50854" s="122"/>
      <c r="Z50854" s="122"/>
    </row>
    <row r="50855" spans="16:26" x14ac:dyDescent="0.25">
      <c r="P50855" s="118"/>
      <c r="R50855" s="118"/>
      <c r="T50855" s="118"/>
      <c r="V50855" s="118"/>
      <c r="X50855" s="118"/>
      <c r="Z50855" s="118"/>
    </row>
    <row r="50856" spans="16:26" x14ac:dyDescent="0.25">
      <c r="P50856" s="119"/>
      <c r="R50856" s="119"/>
      <c r="T50856" s="119"/>
      <c r="V50856" s="119"/>
      <c r="X50856" s="119"/>
      <c r="Z50856" s="119"/>
    </row>
    <row r="50857" spans="16:26" x14ac:dyDescent="0.25">
      <c r="P50857" s="119"/>
      <c r="R50857" s="119"/>
      <c r="T50857" s="119"/>
      <c r="V50857" s="119"/>
      <c r="X50857" s="119"/>
      <c r="Z50857" s="119"/>
    </row>
    <row r="50858" spans="16:26" x14ac:dyDescent="0.25">
      <c r="P50858" s="120"/>
      <c r="R50858" s="120"/>
      <c r="T50858" s="120"/>
      <c r="V50858" s="120"/>
      <c r="X50858" s="120"/>
      <c r="Z50858" s="120"/>
    </row>
    <row r="50859" spans="16:26" x14ac:dyDescent="0.25">
      <c r="P50859" s="119"/>
      <c r="R50859" s="119"/>
      <c r="T50859" s="119"/>
      <c r="V50859" s="119"/>
      <c r="X50859" s="119"/>
      <c r="Z50859" s="119"/>
    </row>
    <row r="50860" spans="16:26" x14ac:dyDescent="0.25">
      <c r="P50860" s="119"/>
      <c r="R50860" s="119"/>
      <c r="T50860" s="119"/>
      <c r="V50860" s="119"/>
      <c r="X50860" s="119"/>
      <c r="Z50860" s="119"/>
    </row>
    <row r="50861" spans="16:26" x14ac:dyDescent="0.25">
      <c r="P50861" s="120"/>
      <c r="R50861" s="120"/>
      <c r="T50861" s="120"/>
      <c r="V50861" s="120"/>
      <c r="X50861" s="120"/>
      <c r="Z50861" s="120"/>
    </row>
    <row r="50862" spans="16:26" x14ac:dyDescent="0.25">
      <c r="P50862" s="119"/>
      <c r="R50862" s="119"/>
      <c r="T50862" s="119"/>
      <c r="V50862" s="119"/>
      <c r="X50862" s="119"/>
      <c r="Z50862" s="119"/>
    </row>
    <row r="50863" spans="16:26" x14ac:dyDescent="0.25">
      <c r="P50863" s="120"/>
      <c r="R50863" s="120"/>
      <c r="T50863" s="120"/>
      <c r="V50863" s="120"/>
      <c r="X50863" s="120"/>
      <c r="Z50863" s="120"/>
    </row>
    <row r="50864" spans="16:26" x14ac:dyDescent="0.25">
      <c r="P50864" s="119"/>
      <c r="R50864" s="119"/>
      <c r="T50864" s="119"/>
      <c r="V50864" s="119"/>
      <c r="X50864" s="119"/>
      <c r="Z50864" s="119"/>
    </row>
    <row r="50865" spans="16:26" x14ac:dyDescent="0.25">
      <c r="P50865" s="119"/>
      <c r="R50865" s="119"/>
      <c r="T50865" s="119"/>
      <c r="V50865" s="119"/>
      <c r="X50865" s="119"/>
      <c r="Z50865" s="119"/>
    </row>
    <row r="50866" spans="16:26" x14ac:dyDescent="0.25">
      <c r="P50866" s="119"/>
      <c r="R50866" s="119"/>
      <c r="T50866" s="119"/>
      <c r="V50866" s="119"/>
      <c r="X50866" s="119"/>
      <c r="Z50866" s="119"/>
    </row>
    <row r="50867" spans="16:26" x14ac:dyDescent="0.25">
      <c r="P50867" s="121"/>
      <c r="R50867" s="121"/>
      <c r="T50867" s="121"/>
      <c r="V50867" s="121"/>
      <c r="X50867" s="121"/>
      <c r="Z50867" s="121"/>
    </row>
    <row r="50868" spans="16:26" x14ac:dyDescent="0.25">
      <c r="P50868" s="121"/>
      <c r="R50868" s="121"/>
      <c r="T50868" s="121"/>
      <c r="V50868" s="121"/>
      <c r="X50868" s="121"/>
      <c r="Z50868" s="121"/>
    </row>
    <row r="50869" spans="16:26" x14ac:dyDescent="0.25">
      <c r="P50869" s="121"/>
      <c r="R50869" s="121"/>
      <c r="T50869" s="121"/>
      <c r="V50869" s="121"/>
      <c r="X50869" s="121"/>
      <c r="Z50869" s="121"/>
    </row>
    <row r="50870" spans="16:26" x14ac:dyDescent="0.25">
      <c r="P50870" s="121"/>
      <c r="R50870" s="121"/>
      <c r="T50870" s="121"/>
      <c r="V50870" s="121"/>
      <c r="X50870" s="121"/>
      <c r="Z50870" s="121"/>
    </row>
    <row r="50871" spans="16:26" x14ac:dyDescent="0.25">
      <c r="P50871" s="122"/>
      <c r="R50871" s="122"/>
      <c r="T50871" s="122"/>
      <c r="V50871" s="122"/>
      <c r="X50871" s="122"/>
      <c r="Z50871" s="122"/>
    </row>
    <row r="50872" spans="16:26" x14ac:dyDescent="0.25">
      <c r="P50872" s="118"/>
      <c r="R50872" s="118"/>
      <c r="T50872" s="118"/>
      <c r="V50872" s="118"/>
      <c r="X50872" s="118"/>
      <c r="Z50872" s="118"/>
    </row>
    <row r="50873" spans="16:26" x14ac:dyDescent="0.25">
      <c r="P50873" s="119"/>
      <c r="R50873" s="119"/>
      <c r="T50873" s="119"/>
      <c r="V50873" s="119"/>
      <c r="X50873" s="119"/>
      <c r="Z50873" s="119"/>
    </row>
    <row r="50874" spans="16:26" x14ac:dyDescent="0.25">
      <c r="P50874" s="119"/>
      <c r="R50874" s="119"/>
      <c r="T50874" s="119"/>
      <c r="V50874" s="119"/>
      <c r="X50874" s="119"/>
      <c r="Z50874" s="119"/>
    </row>
    <row r="50875" spans="16:26" x14ac:dyDescent="0.25">
      <c r="P50875" s="120"/>
      <c r="R50875" s="120"/>
      <c r="T50875" s="120"/>
      <c r="V50875" s="120"/>
      <c r="X50875" s="120"/>
      <c r="Z50875" s="120"/>
    </row>
    <row r="50876" spans="16:26" x14ac:dyDescent="0.25">
      <c r="P50876" s="119"/>
      <c r="R50876" s="119"/>
      <c r="T50876" s="119"/>
      <c r="V50876" s="119"/>
      <c r="X50876" s="119"/>
      <c r="Z50876" s="119"/>
    </row>
    <row r="50877" spans="16:26" x14ac:dyDescent="0.25">
      <c r="P50877" s="119"/>
      <c r="R50877" s="119"/>
      <c r="T50877" s="119"/>
      <c r="V50877" s="119"/>
      <c r="X50877" s="119"/>
      <c r="Z50877" s="119"/>
    </row>
    <row r="50878" spans="16:26" x14ac:dyDescent="0.25">
      <c r="P50878" s="120"/>
      <c r="R50878" s="120"/>
      <c r="T50878" s="120"/>
      <c r="V50878" s="120"/>
      <c r="X50878" s="120"/>
      <c r="Z50878" s="120"/>
    </row>
    <row r="50879" spans="16:26" x14ac:dyDescent="0.25">
      <c r="P50879" s="119"/>
      <c r="R50879" s="119"/>
      <c r="T50879" s="119"/>
      <c r="V50879" s="119"/>
      <c r="X50879" s="119"/>
      <c r="Z50879" s="119"/>
    </row>
    <row r="50880" spans="16:26" x14ac:dyDescent="0.25">
      <c r="P50880" s="120"/>
      <c r="R50880" s="120"/>
      <c r="T50880" s="120"/>
      <c r="V50880" s="120"/>
      <c r="X50880" s="120"/>
      <c r="Z50880" s="120"/>
    </row>
    <row r="50881" spans="16:26" x14ac:dyDescent="0.25">
      <c r="P50881" s="119"/>
      <c r="R50881" s="119"/>
      <c r="T50881" s="119"/>
      <c r="V50881" s="119"/>
      <c r="X50881" s="119"/>
      <c r="Z50881" s="119"/>
    </row>
    <row r="50882" spans="16:26" x14ac:dyDescent="0.25">
      <c r="P50882" s="119"/>
      <c r="R50882" s="119"/>
      <c r="T50882" s="119"/>
      <c r="V50882" s="119"/>
      <c r="X50882" s="119"/>
      <c r="Z50882" s="119"/>
    </row>
    <row r="50883" spans="16:26" x14ac:dyDescent="0.25">
      <c r="P50883" s="119"/>
      <c r="R50883" s="119"/>
      <c r="T50883" s="119"/>
      <c r="V50883" s="119"/>
      <c r="X50883" s="119"/>
      <c r="Z50883" s="119"/>
    </row>
    <row r="50884" spans="16:26" x14ac:dyDescent="0.25">
      <c r="P50884" s="121"/>
      <c r="R50884" s="121"/>
      <c r="T50884" s="121"/>
      <c r="V50884" s="121"/>
      <c r="X50884" s="121"/>
      <c r="Z50884" s="121"/>
    </row>
    <row r="50885" spans="16:26" x14ac:dyDescent="0.25">
      <c r="P50885" s="121"/>
      <c r="R50885" s="121"/>
      <c r="T50885" s="121"/>
      <c r="V50885" s="121"/>
      <c r="X50885" s="121"/>
      <c r="Z50885" s="121"/>
    </row>
    <row r="50886" spans="16:26" x14ac:dyDescent="0.25">
      <c r="P50886" s="121"/>
      <c r="R50886" s="121"/>
      <c r="T50886" s="121"/>
      <c r="V50886" s="121"/>
      <c r="X50886" s="121"/>
      <c r="Z50886" s="121"/>
    </row>
    <row r="50887" spans="16:26" x14ac:dyDescent="0.25">
      <c r="P50887" s="121"/>
      <c r="R50887" s="121"/>
      <c r="T50887" s="121"/>
      <c r="V50887" s="121"/>
      <c r="X50887" s="121"/>
      <c r="Z50887" s="121"/>
    </row>
    <row r="50888" spans="16:26" x14ac:dyDescent="0.25">
      <c r="P50888" s="122"/>
      <c r="R50888" s="122"/>
      <c r="T50888" s="122"/>
      <c r="V50888" s="122"/>
      <c r="X50888" s="122"/>
      <c r="Z50888" s="122"/>
    </row>
    <row r="50889" spans="16:26" x14ac:dyDescent="0.25">
      <c r="P50889" s="118"/>
      <c r="R50889" s="118"/>
      <c r="T50889" s="118"/>
      <c r="V50889" s="118"/>
      <c r="X50889" s="118"/>
      <c r="Z50889" s="118"/>
    </row>
    <row r="50890" spans="16:26" x14ac:dyDescent="0.25">
      <c r="P50890" s="119"/>
      <c r="R50890" s="119"/>
      <c r="T50890" s="119"/>
      <c r="V50890" s="119"/>
      <c r="X50890" s="119"/>
      <c r="Z50890" s="119"/>
    </row>
    <row r="50891" spans="16:26" x14ac:dyDescent="0.25">
      <c r="P50891" s="119"/>
      <c r="R50891" s="119"/>
      <c r="T50891" s="119"/>
      <c r="V50891" s="119"/>
      <c r="X50891" s="119"/>
      <c r="Z50891" s="119"/>
    </row>
    <row r="50892" spans="16:26" x14ac:dyDescent="0.25">
      <c r="P50892" s="120"/>
      <c r="R50892" s="120"/>
      <c r="T50892" s="120"/>
      <c r="V50892" s="120"/>
      <c r="X50892" s="120"/>
      <c r="Z50892" s="120"/>
    </row>
    <row r="50893" spans="16:26" x14ac:dyDescent="0.25">
      <c r="P50893" s="119"/>
      <c r="R50893" s="119"/>
      <c r="T50893" s="119"/>
      <c r="V50893" s="119"/>
      <c r="X50893" s="119"/>
      <c r="Z50893" s="119"/>
    </row>
    <row r="50894" spans="16:26" x14ac:dyDescent="0.25">
      <c r="P50894" s="119"/>
      <c r="R50894" s="119"/>
      <c r="T50894" s="119"/>
      <c r="V50894" s="119"/>
      <c r="X50894" s="119"/>
      <c r="Z50894" s="119"/>
    </row>
    <row r="50895" spans="16:26" x14ac:dyDescent="0.25">
      <c r="P50895" s="120"/>
      <c r="R50895" s="120"/>
      <c r="T50895" s="120"/>
      <c r="V50895" s="120"/>
      <c r="X50895" s="120"/>
      <c r="Z50895" s="120"/>
    </row>
    <row r="50896" spans="16:26" x14ac:dyDescent="0.25">
      <c r="P50896" s="119"/>
      <c r="R50896" s="119"/>
      <c r="T50896" s="119"/>
      <c r="V50896" s="119"/>
      <c r="X50896" s="119"/>
      <c r="Z50896" s="119"/>
    </row>
    <row r="50897" spans="16:26" x14ac:dyDescent="0.25">
      <c r="P50897" s="120"/>
      <c r="R50897" s="120"/>
      <c r="T50897" s="120"/>
      <c r="V50897" s="120"/>
      <c r="X50897" s="120"/>
      <c r="Z50897" s="120"/>
    </row>
    <row r="50898" spans="16:26" x14ac:dyDescent="0.25">
      <c r="P50898" s="119"/>
      <c r="R50898" s="119"/>
      <c r="T50898" s="119"/>
      <c r="V50898" s="119"/>
      <c r="X50898" s="119"/>
      <c r="Z50898" s="119"/>
    </row>
    <row r="50899" spans="16:26" x14ac:dyDescent="0.25">
      <c r="P50899" s="119"/>
      <c r="R50899" s="119"/>
      <c r="T50899" s="119"/>
      <c r="V50899" s="119"/>
      <c r="X50899" s="119"/>
      <c r="Z50899" s="119"/>
    </row>
    <row r="50900" spans="16:26" x14ac:dyDescent="0.25">
      <c r="P50900" s="119"/>
      <c r="R50900" s="119"/>
      <c r="T50900" s="119"/>
      <c r="V50900" s="119"/>
      <c r="X50900" s="119"/>
      <c r="Z50900" s="119"/>
    </row>
    <row r="50901" spans="16:26" x14ac:dyDescent="0.25">
      <c r="P50901" s="121"/>
      <c r="R50901" s="121"/>
      <c r="T50901" s="121"/>
      <c r="V50901" s="121"/>
      <c r="X50901" s="121"/>
      <c r="Z50901" s="121"/>
    </row>
    <row r="50902" spans="16:26" x14ac:dyDescent="0.25">
      <c r="P50902" s="121"/>
      <c r="R50902" s="121"/>
      <c r="T50902" s="121"/>
      <c r="V50902" s="121"/>
      <c r="X50902" s="121"/>
      <c r="Z50902" s="121"/>
    </row>
    <row r="50903" spans="16:26" x14ac:dyDescent="0.25">
      <c r="P50903" s="121"/>
      <c r="R50903" s="121"/>
      <c r="T50903" s="121"/>
      <c r="V50903" s="121"/>
      <c r="X50903" s="121"/>
      <c r="Z50903" s="121"/>
    </row>
    <row r="50904" spans="16:26" x14ac:dyDescent="0.25">
      <c r="P50904" s="121"/>
      <c r="R50904" s="121"/>
      <c r="T50904" s="121"/>
      <c r="V50904" s="121"/>
      <c r="X50904" s="121"/>
      <c r="Z50904" s="121"/>
    </row>
    <row r="50905" spans="16:26" x14ac:dyDescent="0.25">
      <c r="P50905" s="122"/>
      <c r="R50905" s="122"/>
      <c r="T50905" s="122"/>
      <c r="V50905" s="122"/>
      <c r="X50905" s="122"/>
      <c r="Z50905" s="122"/>
    </row>
    <row r="50906" spans="16:26" x14ac:dyDescent="0.25">
      <c r="P50906" s="118"/>
      <c r="R50906" s="118"/>
      <c r="T50906" s="118"/>
      <c r="V50906" s="118"/>
      <c r="X50906" s="118"/>
      <c r="Z50906" s="118"/>
    </row>
    <row r="50907" spans="16:26" x14ac:dyDescent="0.25">
      <c r="P50907" s="119"/>
      <c r="R50907" s="119"/>
      <c r="T50907" s="119"/>
      <c r="V50907" s="119"/>
      <c r="X50907" s="119"/>
      <c r="Z50907" s="119"/>
    </row>
    <row r="50908" spans="16:26" x14ac:dyDescent="0.25">
      <c r="P50908" s="119"/>
      <c r="R50908" s="119"/>
      <c r="T50908" s="119"/>
      <c r="V50908" s="119"/>
      <c r="X50908" s="119"/>
      <c r="Z50908" s="119"/>
    </row>
    <row r="50909" spans="16:26" x14ac:dyDescent="0.25">
      <c r="P50909" s="120"/>
      <c r="R50909" s="120"/>
      <c r="T50909" s="120"/>
      <c r="V50909" s="120"/>
      <c r="X50909" s="120"/>
      <c r="Z50909" s="120"/>
    </row>
    <row r="50910" spans="16:26" x14ac:dyDescent="0.25">
      <c r="P50910" s="119"/>
      <c r="R50910" s="119"/>
      <c r="T50910" s="119"/>
      <c r="V50910" s="119"/>
      <c r="X50910" s="119"/>
      <c r="Z50910" s="119"/>
    </row>
    <row r="50911" spans="16:26" x14ac:dyDescent="0.25">
      <c r="P50911" s="119"/>
      <c r="R50911" s="119"/>
      <c r="T50911" s="119"/>
      <c r="V50911" s="119"/>
      <c r="X50911" s="119"/>
      <c r="Z50911" s="119"/>
    </row>
    <row r="50912" spans="16:26" x14ac:dyDescent="0.25">
      <c r="P50912" s="120"/>
      <c r="R50912" s="120"/>
      <c r="T50912" s="120"/>
      <c r="V50912" s="120"/>
      <c r="X50912" s="120"/>
      <c r="Z50912" s="120"/>
    </row>
    <row r="50913" spans="16:26" x14ac:dyDescent="0.25">
      <c r="P50913" s="119"/>
      <c r="R50913" s="119"/>
      <c r="T50913" s="119"/>
      <c r="V50913" s="119"/>
      <c r="X50913" s="119"/>
      <c r="Z50913" s="119"/>
    </row>
    <row r="50914" spans="16:26" x14ac:dyDescent="0.25">
      <c r="P50914" s="120"/>
      <c r="R50914" s="120"/>
      <c r="T50914" s="120"/>
      <c r="V50914" s="120"/>
      <c r="X50914" s="120"/>
      <c r="Z50914" s="120"/>
    </row>
    <row r="50915" spans="16:26" x14ac:dyDescent="0.25">
      <c r="P50915" s="119"/>
      <c r="R50915" s="119"/>
      <c r="T50915" s="119"/>
      <c r="V50915" s="119"/>
      <c r="X50915" s="119"/>
      <c r="Z50915" s="119"/>
    </row>
    <row r="50916" spans="16:26" x14ac:dyDescent="0.25">
      <c r="P50916" s="119"/>
      <c r="R50916" s="119"/>
      <c r="T50916" s="119"/>
      <c r="V50916" s="119"/>
      <c r="X50916" s="119"/>
      <c r="Z50916" s="119"/>
    </row>
    <row r="50917" spans="16:26" x14ac:dyDescent="0.25">
      <c r="P50917" s="119"/>
      <c r="R50917" s="119"/>
      <c r="T50917" s="119"/>
      <c r="V50917" s="119"/>
      <c r="X50917" s="119"/>
      <c r="Z50917" s="119"/>
    </row>
    <row r="50918" spans="16:26" x14ac:dyDescent="0.25">
      <c r="P50918" s="121"/>
      <c r="R50918" s="121"/>
      <c r="T50918" s="121"/>
      <c r="V50918" s="121"/>
      <c r="X50918" s="121"/>
      <c r="Z50918" s="121"/>
    </row>
    <row r="50919" spans="16:26" x14ac:dyDescent="0.25">
      <c r="P50919" s="121"/>
      <c r="R50919" s="121"/>
      <c r="T50919" s="121"/>
      <c r="V50919" s="121"/>
      <c r="X50919" s="121"/>
      <c r="Z50919" s="121"/>
    </row>
    <row r="50920" spans="16:26" x14ac:dyDescent="0.25">
      <c r="P50920" s="121"/>
      <c r="R50920" s="121"/>
      <c r="T50920" s="121"/>
      <c r="V50920" s="121"/>
      <c r="X50920" s="121"/>
      <c r="Z50920" s="121"/>
    </row>
    <row r="50921" spans="16:26" x14ac:dyDescent="0.25">
      <c r="P50921" s="121"/>
      <c r="R50921" s="121"/>
      <c r="T50921" s="121"/>
      <c r="V50921" s="121"/>
      <c r="X50921" s="121"/>
      <c r="Z50921" s="121"/>
    </row>
    <row r="50922" spans="16:26" x14ac:dyDescent="0.25">
      <c r="P50922" s="122"/>
      <c r="R50922" s="122"/>
      <c r="T50922" s="122"/>
      <c r="V50922" s="122"/>
      <c r="X50922" s="122"/>
      <c r="Z50922" s="122"/>
    </row>
    <row r="50923" spans="16:26" x14ac:dyDescent="0.25">
      <c r="P50923" s="118"/>
      <c r="R50923" s="118"/>
      <c r="T50923" s="118"/>
      <c r="V50923" s="118"/>
      <c r="X50923" s="118"/>
      <c r="Z50923" s="118"/>
    </row>
    <row r="50924" spans="16:26" x14ac:dyDescent="0.25">
      <c r="P50924" s="119"/>
      <c r="R50924" s="119"/>
      <c r="T50924" s="119"/>
      <c r="V50924" s="119"/>
      <c r="X50924" s="119"/>
      <c r="Z50924" s="119"/>
    </row>
    <row r="50925" spans="16:26" x14ac:dyDescent="0.25">
      <c r="P50925" s="119"/>
      <c r="R50925" s="119"/>
      <c r="T50925" s="119"/>
      <c r="V50925" s="119"/>
      <c r="X50925" s="119"/>
      <c r="Z50925" s="119"/>
    </row>
    <row r="50926" spans="16:26" x14ac:dyDescent="0.25">
      <c r="P50926" s="120"/>
      <c r="R50926" s="120"/>
      <c r="T50926" s="120"/>
      <c r="V50926" s="120"/>
      <c r="X50926" s="120"/>
      <c r="Z50926" s="120"/>
    </row>
    <row r="50927" spans="16:26" x14ac:dyDescent="0.25">
      <c r="P50927" s="119"/>
      <c r="R50927" s="119"/>
      <c r="T50927" s="119"/>
      <c r="V50927" s="119"/>
      <c r="X50927" s="119"/>
      <c r="Z50927" s="119"/>
    </row>
    <row r="50928" spans="16:26" x14ac:dyDescent="0.25">
      <c r="P50928" s="119"/>
      <c r="R50928" s="119"/>
      <c r="T50928" s="119"/>
      <c r="V50928" s="119"/>
      <c r="X50928" s="119"/>
      <c r="Z50928" s="119"/>
    </row>
    <row r="50929" spans="16:26" x14ac:dyDescent="0.25">
      <c r="P50929" s="120"/>
      <c r="R50929" s="120"/>
      <c r="T50929" s="120"/>
      <c r="V50929" s="120"/>
      <c r="X50929" s="120"/>
      <c r="Z50929" s="120"/>
    </row>
    <row r="50930" spans="16:26" x14ac:dyDescent="0.25">
      <c r="P50930" s="119"/>
      <c r="R50930" s="119"/>
      <c r="T50930" s="119"/>
      <c r="V50930" s="119"/>
      <c r="X50930" s="119"/>
      <c r="Z50930" s="119"/>
    </row>
    <row r="50931" spans="16:26" x14ac:dyDescent="0.25">
      <c r="P50931" s="120"/>
      <c r="R50931" s="120"/>
      <c r="T50931" s="120"/>
      <c r="V50931" s="120"/>
      <c r="X50931" s="120"/>
      <c r="Z50931" s="120"/>
    </row>
    <row r="50932" spans="16:26" x14ac:dyDescent="0.25">
      <c r="P50932" s="119"/>
      <c r="R50932" s="119"/>
      <c r="T50932" s="119"/>
      <c r="V50932" s="119"/>
      <c r="X50932" s="119"/>
      <c r="Z50932" s="119"/>
    </row>
    <row r="50933" spans="16:26" x14ac:dyDescent="0.25">
      <c r="P50933" s="119"/>
      <c r="R50933" s="119"/>
      <c r="T50933" s="119"/>
      <c r="V50933" s="119"/>
      <c r="X50933" s="119"/>
      <c r="Z50933" s="119"/>
    </row>
    <row r="50934" spans="16:26" x14ac:dyDescent="0.25">
      <c r="P50934" s="119"/>
      <c r="R50934" s="119"/>
      <c r="T50934" s="119"/>
      <c r="V50934" s="119"/>
      <c r="X50934" s="119"/>
      <c r="Z50934" s="119"/>
    </row>
    <row r="50935" spans="16:26" x14ac:dyDescent="0.25">
      <c r="P50935" s="121"/>
      <c r="R50935" s="121"/>
      <c r="T50935" s="121"/>
      <c r="V50935" s="121"/>
      <c r="X50935" s="121"/>
      <c r="Z50935" s="121"/>
    </row>
    <row r="50936" spans="16:26" x14ac:dyDescent="0.25">
      <c r="P50936" s="121"/>
      <c r="R50936" s="121"/>
      <c r="T50936" s="121"/>
      <c r="V50936" s="121"/>
      <c r="X50936" s="121"/>
      <c r="Z50936" s="121"/>
    </row>
    <row r="50937" spans="16:26" x14ac:dyDescent="0.25">
      <c r="P50937" s="121"/>
      <c r="R50937" s="121"/>
      <c r="T50937" s="121"/>
      <c r="V50937" s="121"/>
      <c r="X50937" s="121"/>
      <c r="Z50937" s="121"/>
    </row>
    <row r="50938" spans="16:26" x14ac:dyDescent="0.25">
      <c r="P50938" s="121"/>
      <c r="R50938" s="121"/>
      <c r="T50938" s="121"/>
      <c r="V50938" s="121"/>
      <c r="X50938" s="121"/>
      <c r="Z50938" s="121"/>
    </row>
    <row r="50939" spans="16:26" x14ac:dyDescent="0.25">
      <c r="P50939" s="122"/>
      <c r="R50939" s="122"/>
      <c r="T50939" s="122"/>
      <c r="V50939" s="122"/>
      <c r="X50939" s="122"/>
      <c r="Z50939" s="122"/>
    </row>
    <row r="50940" spans="16:26" x14ac:dyDescent="0.25">
      <c r="P50940" s="118"/>
      <c r="R50940" s="118"/>
      <c r="T50940" s="118"/>
      <c r="V50940" s="118"/>
      <c r="X50940" s="118"/>
      <c r="Z50940" s="118"/>
    </row>
    <row r="50941" spans="16:26" x14ac:dyDescent="0.25">
      <c r="P50941" s="119"/>
      <c r="R50941" s="119"/>
      <c r="T50941" s="119"/>
      <c r="V50941" s="119"/>
      <c r="X50941" s="119"/>
      <c r="Z50941" s="119"/>
    </row>
    <row r="50942" spans="16:26" x14ac:dyDescent="0.25">
      <c r="P50942" s="119"/>
      <c r="R50942" s="119"/>
      <c r="T50942" s="119"/>
      <c r="V50942" s="119"/>
      <c r="X50942" s="119"/>
      <c r="Z50942" s="119"/>
    </row>
    <row r="50943" spans="16:26" x14ac:dyDescent="0.25">
      <c r="P50943" s="120"/>
      <c r="R50943" s="120"/>
      <c r="T50943" s="120"/>
      <c r="V50943" s="120"/>
      <c r="X50943" s="120"/>
      <c r="Z50943" s="120"/>
    </row>
    <row r="50944" spans="16:26" x14ac:dyDescent="0.25">
      <c r="P50944" s="119"/>
      <c r="R50944" s="119"/>
      <c r="T50944" s="119"/>
      <c r="V50944" s="119"/>
      <c r="X50944" s="119"/>
      <c r="Z50944" s="119"/>
    </row>
    <row r="50945" spans="16:26" x14ac:dyDescent="0.25">
      <c r="P50945" s="119"/>
      <c r="R50945" s="119"/>
      <c r="T50945" s="119"/>
      <c r="V50945" s="119"/>
      <c r="X50945" s="119"/>
      <c r="Z50945" s="119"/>
    </row>
    <row r="50946" spans="16:26" x14ac:dyDescent="0.25">
      <c r="P50946" s="120"/>
      <c r="R50946" s="120"/>
      <c r="T50946" s="120"/>
      <c r="V50946" s="120"/>
      <c r="X50946" s="120"/>
      <c r="Z50946" s="120"/>
    </row>
    <row r="50947" spans="16:26" x14ac:dyDescent="0.25">
      <c r="P50947" s="119"/>
      <c r="R50947" s="119"/>
      <c r="T50947" s="119"/>
      <c r="V50947" s="119"/>
      <c r="X50947" s="119"/>
      <c r="Z50947" s="119"/>
    </row>
    <row r="50948" spans="16:26" x14ac:dyDescent="0.25">
      <c r="P50948" s="120"/>
      <c r="R50948" s="120"/>
      <c r="T50948" s="120"/>
      <c r="V50948" s="120"/>
      <c r="X50948" s="120"/>
      <c r="Z50948" s="120"/>
    </row>
    <row r="50949" spans="16:26" x14ac:dyDescent="0.25">
      <c r="P50949" s="119"/>
      <c r="R50949" s="119"/>
      <c r="T50949" s="119"/>
      <c r="V50949" s="119"/>
      <c r="X50949" s="119"/>
      <c r="Z50949" s="119"/>
    </row>
    <row r="50950" spans="16:26" x14ac:dyDescent="0.25">
      <c r="P50950" s="119"/>
      <c r="R50950" s="119"/>
      <c r="T50950" s="119"/>
      <c r="V50950" s="119"/>
      <c r="X50950" s="119"/>
      <c r="Z50950" s="119"/>
    </row>
    <row r="50951" spans="16:26" x14ac:dyDescent="0.25">
      <c r="P50951" s="119"/>
      <c r="R50951" s="119"/>
      <c r="T50951" s="119"/>
      <c r="V50951" s="119"/>
      <c r="X50951" s="119"/>
      <c r="Z50951" s="119"/>
    </row>
    <row r="50952" spans="16:26" x14ac:dyDescent="0.25">
      <c r="P50952" s="121"/>
      <c r="R50952" s="121"/>
      <c r="T50952" s="121"/>
      <c r="V50952" s="121"/>
      <c r="X50952" s="121"/>
      <c r="Z50952" s="121"/>
    </row>
    <row r="50953" spans="16:26" x14ac:dyDescent="0.25">
      <c r="P50953" s="121"/>
      <c r="R50953" s="121"/>
      <c r="T50953" s="121"/>
      <c r="V50953" s="121"/>
      <c r="X50953" s="121"/>
      <c r="Z50953" s="121"/>
    </row>
    <row r="50954" spans="16:26" x14ac:dyDescent="0.25">
      <c r="P50954" s="121"/>
      <c r="R50954" s="121"/>
      <c r="T50954" s="121"/>
      <c r="V50954" s="121"/>
      <c r="X50954" s="121"/>
      <c r="Z50954" s="121"/>
    </row>
    <row r="50955" spans="16:26" x14ac:dyDescent="0.25">
      <c r="P50955" s="121"/>
      <c r="R50955" s="121"/>
      <c r="T50955" s="121"/>
      <c r="V50955" s="121"/>
      <c r="X50955" s="121"/>
      <c r="Z50955" s="121"/>
    </row>
    <row r="50956" spans="16:26" x14ac:dyDescent="0.25">
      <c r="P50956" s="122"/>
      <c r="R50956" s="122"/>
      <c r="T50956" s="122"/>
      <c r="V50956" s="122"/>
      <c r="X50956" s="122"/>
      <c r="Z50956" s="122"/>
    </row>
    <row r="50957" spans="16:26" x14ac:dyDescent="0.25">
      <c r="P50957" s="118"/>
      <c r="R50957" s="118"/>
      <c r="T50957" s="118"/>
      <c r="V50957" s="118"/>
      <c r="X50957" s="118"/>
      <c r="Z50957" s="118"/>
    </row>
    <row r="50958" spans="16:26" x14ac:dyDescent="0.25">
      <c r="P50958" s="119"/>
      <c r="R50958" s="119"/>
      <c r="T50958" s="119"/>
      <c r="V50958" s="119"/>
      <c r="X50958" s="119"/>
      <c r="Z50958" s="119"/>
    </row>
    <row r="50959" spans="16:26" x14ac:dyDescent="0.25">
      <c r="P50959" s="119"/>
      <c r="R50959" s="119"/>
      <c r="T50959" s="119"/>
      <c r="V50959" s="119"/>
      <c r="X50959" s="119"/>
      <c r="Z50959" s="119"/>
    </row>
    <row r="50960" spans="16:26" x14ac:dyDescent="0.25">
      <c r="P50960" s="120"/>
      <c r="R50960" s="120"/>
      <c r="T50960" s="120"/>
      <c r="V50960" s="120"/>
      <c r="X50960" s="120"/>
      <c r="Z50960" s="120"/>
    </row>
    <row r="50961" spans="16:26" x14ac:dyDescent="0.25">
      <c r="P50961" s="119"/>
      <c r="R50961" s="119"/>
      <c r="T50961" s="119"/>
      <c r="V50961" s="119"/>
      <c r="X50961" s="119"/>
      <c r="Z50961" s="119"/>
    </row>
    <row r="50962" spans="16:26" x14ac:dyDescent="0.25">
      <c r="P50962" s="119"/>
      <c r="R50962" s="119"/>
      <c r="T50962" s="119"/>
      <c r="V50962" s="119"/>
      <c r="X50962" s="119"/>
      <c r="Z50962" s="119"/>
    </row>
    <row r="50963" spans="16:26" x14ac:dyDescent="0.25">
      <c r="P50963" s="120"/>
      <c r="R50963" s="120"/>
      <c r="T50963" s="120"/>
      <c r="V50963" s="120"/>
      <c r="X50963" s="120"/>
      <c r="Z50963" s="120"/>
    </row>
    <row r="50964" spans="16:26" x14ac:dyDescent="0.25">
      <c r="P50964" s="119"/>
      <c r="R50964" s="119"/>
      <c r="T50964" s="119"/>
      <c r="V50964" s="119"/>
      <c r="X50964" s="119"/>
      <c r="Z50964" s="119"/>
    </row>
    <row r="50965" spans="16:26" x14ac:dyDescent="0.25">
      <c r="P50965" s="120"/>
      <c r="R50965" s="120"/>
      <c r="T50965" s="120"/>
      <c r="V50965" s="120"/>
      <c r="X50965" s="120"/>
      <c r="Z50965" s="120"/>
    </row>
    <row r="50966" spans="16:26" x14ac:dyDescent="0.25">
      <c r="P50966" s="119"/>
      <c r="R50966" s="119"/>
      <c r="T50966" s="119"/>
      <c r="V50966" s="119"/>
      <c r="X50966" s="119"/>
      <c r="Z50966" s="119"/>
    </row>
    <row r="50967" spans="16:26" x14ac:dyDescent="0.25">
      <c r="P50967" s="119"/>
      <c r="R50967" s="119"/>
      <c r="T50967" s="119"/>
      <c r="V50967" s="119"/>
      <c r="X50967" s="119"/>
      <c r="Z50967" s="119"/>
    </row>
    <row r="50968" spans="16:26" x14ac:dyDescent="0.25">
      <c r="P50968" s="119"/>
      <c r="R50968" s="119"/>
      <c r="T50968" s="119"/>
      <c r="V50968" s="119"/>
      <c r="X50968" s="119"/>
      <c r="Z50968" s="119"/>
    </row>
    <row r="50969" spans="16:26" x14ac:dyDescent="0.25">
      <c r="P50969" s="121"/>
      <c r="R50969" s="121"/>
      <c r="T50969" s="121"/>
      <c r="V50969" s="121"/>
      <c r="X50969" s="121"/>
      <c r="Z50969" s="121"/>
    </row>
    <row r="50970" spans="16:26" x14ac:dyDescent="0.25">
      <c r="P50970" s="121"/>
      <c r="R50970" s="121"/>
      <c r="T50970" s="121"/>
      <c r="V50970" s="121"/>
      <c r="X50970" s="121"/>
      <c r="Z50970" s="121"/>
    </row>
    <row r="50971" spans="16:26" x14ac:dyDescent="0.25">
      <c r="P50971" s="121"/>
      <c r="R50971" s="121"/>
      <c r="T50971" s="121"/>
      <c r="V50971" s="121"/>
      <c r="X50971" s="121"/>
      <c r="Z50971" s="121"/>
    </row>
    <row r="50972" spans="16:26" x14ac:dyDescent="0.25">
      <c r="P50972" s="121"/>
      <c r="R50972" s="121"/>
      <c r="T50972" s="121"/>
      <c r="V50972" s="121"/>
      <c r="X50972" s="121"/>
      <c r="Z50972" s="121"/>
    </row>
    <row r="50973" spans="16:26" x14ac:dyDescent="0.25">
      <c r="P50973" s="122"/>
      <c r="R50973" s="122"/>
      <c r="T50973" s="122"/>
      <c r="V50973" s="122"/>
      <c r="X50973" s="122"/>
      <c r="Z50973" s="122"/>
    </row>
    <row r="50974" spans="16:26" x14ac:dyDescent="0.25">
      <c r="P50974" s="118"/>
      <c r="R50974" s="118"/>
      <c r="T50974" s="118"/>
      <c r="V50974" s="118"/>
      <c r="X50974" s="118"/>
      <c r="Z50974" s="118"/>
    </row>
    <row r="50975" spans="16:26" x14ac:dyDescent="0.25">
      <c r="P50975" s="119"/>
      <c r="R50975" s="119"/>
      <c r="T50975" s="119"/>
      <c r="V50975" s="119"/>
      <c r="X50975" s="119"/>
      <c r="Z50975" s="119"/>
    </row>
    <row r="50976" spans="16:26" x14ac:dyDescent="0.25">
      <c r="P50976" s="119"/>
      <c r="R50976" s="119"/>
      <c r="T50976" s="119"/>
      <c r="V50976" s="119"/>
      <c r="X50976" s="119"/>
      <c r="Z50976" s="119"/>
    </row>
    <row r="50977" spans="16:26" x14ac:dyDescent="0.25">
      <c r="P50977" s="120"/>
      <c r="R50977" s="120"/>
      <c r="T50977" s="120"/>
      <c r="V50977" s="120"/>
      <c r="X50977" s="120"/>
      <c r="Z50977" s="120"/>
    </row>
    <row r="50978" spans="16:26" x14ac:dyDescent="0.25">
      <c r="P50978" s="119"/>
      <c r="R50978" s="119"/>
      <c r="T50978" s="119"/>
      <c r="V50978" s="119"/>
      <c r="X50978" s="119"/>
      <c r="Z50978" s="119"/>
    </row>
    <row r="50979" spans="16:26" x14ac:dyDescent="0.25">
      <c r="P50979" s="119"/>
      <c r="R50979" s="119"/>
      <c r="T50979" s="119"/>
      <c r="V50979" s="119"/>
      <c r="X50979" s="119"/>
      <c r="Z50979" s="119"/>
    </row>
    <row r="50980" spans="16:26" x14ac:dyDescent="0.25">
      <c r="P50980" s="120"/>
      <c r="R50980" s="120"/>
      <c r="T50980" s="120"/>
      <c r="V50980" s="120"/>
      <c r="X50980" s="120"/>
      <c r="Z50980" s="120"/>
    </row>
    <row r="50981" spans="16:26" x14ac:dyDescent="0.25">
      <c r="P50981" s="119"/>
      <c r="R50981" s="119"/>
      <c r="T50981" s="119"/>
      <c r="V50981" s="119"/>
      <c r="X50981" s="119"/>
      <c r="Z50981" s="119"/>
    </row>
    <row r="50982" spans="16:26" x14ac:dyDescent="0.25">
      <c r="P50982" s="120"/>
      <c r="R50982" s="120"/>
      <c r="T50982" s="120"/>
      <c r="V50982" s="120"/>
      <c r="X50982" s="120"/>
      <c r="Z50982" s="120"/>
    </row>
    <row r="50983" spans="16:26" x14ac:dyDescent="0.25">
      <c r="P50983" s="119"/>
      <c r="R50983" s="119"/>
      <c r="T50983" s="119"/>
      <c r="V50983" s="119"/>
      <c r="X50983" s="119"/>
      <c r="Z50983" s="119"/>
    </row>
    <row r="50984" spans="16:26" x14ac:dyDescent="0.25">
      <c r="P50984" s="119"/>
      <c r="R50984" s="119"/>
      <c r="T50984" s="119"/>
      <c r="V50984" s="119"/>
      <c r="X50984" s="119"/>
      <c r="Z50984" s="119"/>
    </row>
    <row r="50985" spans="16:26" x14ac:dyDescent="0.25">
      <c r="P50985" s="119"/>
      <c r="R50985" s="119"/>
      <c r="T50985" s="119"/>
      <c r="V50985" s="119"/>
      <c r="X50985" s="119"/>
      <c r="Z50985" s="119"/>
    </row>
    <row r="50986" spans="16:26" x14ac:dyDescent="0.25">
      <c r="P50986" s="121"/>
      <c r="R50986" s="121"/>
      <c r="T50986" s="121"/>
      <c r="V50986" s="121"/>
      <c r="X50986" s="121"/>
      <c r="Z50986" s="121"/>
    </row>
    <row r="50987" spans="16:26" x14ac:dyDescent="0.25">
      <c r="P50987" s="121"/>
      <c r="R50987" s="121"/>
      <c r="T50987" s="121"/>
      <c r="V50987" s="121"/>
      <c r="X50987" s="121"/>
      <c r="Z50987" s="121"/>
    </row>
    <row r="50988" spans="16:26" x14ac:dyDescent="0.25">
      <c r="P50988" s="121"/>
      <c r="R50988" s="121"/>
      <c r="T50988" s="121"/>
      <c r="V50988" s="121"/>
      <c r="X50988" s="121"/>
      <c r="Z50988" s="121"/>
    </row>
    <row r="50989" spans="16:26" x14ac:dyDescent="0.25">
      <c r="P50989" s="121"/>
      <c r="R50989" s="121"/>
      <c r="T50989" s="121"/>
      <c r="V50989" s="121"/>
      <c r="X50989" s="121"/>
      <c r="Z50989" s="121"/>
    </row>
    <row r="50990" spans="16:26" x14ac:dyDescent="0.25">
      <c r="P50990" s="122"/>
      <c r="R50990" s="122"/>
      <c r="T50990" s="122"/>
      <c r="V50990" s="122"/>
      <c r="X50990" s="122"/>
      <c r="Z50990" s="122"/>
    </row>
    <row r="50991" spans="16:26" x14ac:dyDescent="0.25">
      <c r="P50991" s="118"/>
      <c r="R50991" s="118"/>
      <c r="T50991" s="118"/>
      <c r="V50991" s="118"/>
      <c r="X50991" s="118"/>
      <c r="Z50991" s="118"/>
    </row>
    <row r="50992" spans="16:26" x14ac:dyDescent="0.25">
      <c r="P50992" s="119"/>
      <c r="R50992" s="119"/>
      <c r="T50992" s="119"/>
      <c r="V50992" s="119"/>
      <c r="X50992" s="119"/>
      <c r="Z50992" s="119"/>
    </row>
    <row r="50993" spans="16:26" x14ac:dyDescent="0.25">
      <c r="P50993" s="119"/>
      <c r="R50993" s="119"/>
      <c r="T50993" s="119"/>
      <c r="V50993" s="119"/>
      <c r="X50993" s="119"/>
      <c r="Z50993" s="119"/>
    </row>
    <row r="50994" spans="16:26" x14ac:dyDescent="0.25">
      <c r="P50994" s="120"/>
      <c r="R50994" s="120"/>
      <c r="T50994" s="120"/>
      <c r="V50994" s="120"/>
      <c r="X50994" s="120"/>
      <c r="Z50994" s="120"/>
    </row>
    <row r="50995" spans="16:26" x14ac:dyDescent="0.25">
      <c r="P50995" s="119"/>
      <c r="R50995" s="119"/>
      <c r="T50995" s="119"/>
      <c r="V50995" s="119"/>
      <c r="X50995" s="119"/>
      <c r="Z50995" s="119"/>
    </row>
    <row r="50996" spans="16:26" x14ac:dyDescent="0.25">
      <c r="P50996" s="119"/>
      <c r="R50996" s="119"/>
      <c r="T50996" s="119"/>
      <c r="V50996" s="119"/>
      <c r="X50996" s="119"/>
      <c r="Z50996" s="119"/>
    </row>
    <row r="50997" spans="16:26" x14ac:dyDescent="0.25">
      <c r="P50997" s="120"/>
      <c r="R50997" s="120"/>
      <c r="T50997" s="120"/>
      <c r="V50997" s="120"/>
      <c r="X50997" s="120"/>
      <c r="Z50997" s="120"/>
    </row>
    <row r="50998" spans="16:26" x14ac:dyDescent="0.25">
      <c r="P50998" s="119"/>
      <c r="R50998" s="119"/>
      <c r="T50998" s="119"/>
      <c r="V50998" s="119"/>
      <c r="X50998" s="119"/>
      <c r="Z50998" s="119"/>
    </row>
    <row r="50999" spans="16:26" x14ac:dyDescent="0.25">
      <c r="P50999" s="120"/>
      <c r="R50999" s="120"/>
      <c r="T50999" s="120"/>
      <c r="V50999" s="120"/>
      <c r="X50999" s="120"/>
      <c r="Z50999" s="120"/>
    </row>
    <row r="51000" spans="16:26" x14ac:dyDescent="0.25">
      <c r="P51000" s="119"/>
      <c r="R51000" s="119"/>
      <c r="T51000" s="119"/>
      <c r="V51000" s="119"/>
      <c r="X51000" s="119"/>
      <c r="Z51000" s="119"/>
    </row>
    <row r="51001" spans="16:26" x14ac:dyDescent="0.25">
      <c r="P51001" s="119"/>
      <c r="R51001" s="119"/>
      <c r="T51001" s="119"/>
      <c r="V51001" s="119"/>
      <c r="X51001" s="119"/>
      <c r="Z51001" s="119"/>
    </row>
    <row r="51002" spans="16:26" x14ac:dyDescent="0.25">
      <c r="P51002" s="119"/>
      <c r="R51002" s="119"/>
      <c r="T51002" s="119"/>
      <c r="V51002" s="119"/>
      <c r="X51002" s="119"/>
      <c r="Z51002" s="119"/>
    </row>
    <row r="51003" spans="16:26" x14ac:dyDescent="0.25">
      <c r="P51003" s="121"/>
      <c r="R51003" s="121"/>
      <c r="T51003" s="121"/>
      <c r="V51003" s="121"/>
      <c r="X51003" s="121"/>
      <c r="Z51003" s="121"/>
    </row>
    <row r="51004" spans="16:26" x14ac:dyDescent="0.25">
      <c r="P51004" s="121"/>
      <c r="R51004" s="121"/>
      <c r="T51004" s="121"/>
      <c r="V51004" s="121"/>
      <c r="X51004" s="121"/>
      <c r="Z51004" s="121"/>
    </row>
    <row r="51005" spans="16:26" x14ac:dyDescent="0.25">
      <c r="P51005" s="121"/>
      <c r="R51005" s="121"/>
      <c r="T51005" s="121"/>
      <c r="V51005" s="121"/>
      <c r="X51005" s="121"/>
      <c r="Z51005" s="121"/>
    </row>
    <row r="51006" spans="16:26" x14ac:dyDescent="0.25">
      <c r="P51006" s="121"/>
      <c r="R51006" s="121"/>
      <c r="T51006" s="121"/>
      <c r="V51006" s="121"/>
      <c r="X51006" s="121"/>
      <c r="Z51006" s="121"/>
    </row>
    <row r="51007" spans="16:26" x14ac:dyDescent="0.25">
      <c r="P51007" s="122"/>
      <c r="R51007" s="122"/>
      <c r="T51007" s="122"/>
      <c r="V51007" s="122"/>
      <c r="X51007" s="122"/>
      <c r="Z51007" s="122"/>
    </row>
    <row r="51008" spans="16:26" x14ac:dyDescent="0.25">
      <c r="P51008" s="118"/>
      <c r="R51008" s="118"/>
      <c r="T51008" s="118"/>
      <c r="V51008" s="118"/>
      <c r="X51008" s="118"/>
      <c r="Z51008" s="118"/>
    </row>
    <row r="51009" spans="16:26" x14ac:dyDescent="0.25">
      <c r="P51009" s="119"/>
      <c r="R51009" s="119"/>
      <c r="T51009" s="119"/>
      <c r="V51009" s="119"/>
      <c r="X51009" s="119"/>
      <c r="Z51009" s="119"/>
    </row>
    <row r="51010" spans="16:26" x14ac:dyDescent="0.25">
      <c r="P51010" s="119"/>
      <c r="R51010" s="119"/>
      <c r="T51010" s="119"/>
      <c r="V51010" s="119"/>
      <c r="X51010" s="119"/>
      <c r="Z51010" s="119"/>
    </row>
    <row r="51011" spans="16:26" x14ac:dyDescent="0.25">
      <c r="P51011" s="120"/>
      <c r="R51011" s="120"/>
      <c r="T51011" s="120"/>
      <c r="V51011" s="120"/>
      <c r="X51011" s="120"/>
      <c r="Z51011" s="120"/>
    </row>
    <row r="51012" spans="16:26" x14ac:dyDescent="0.25">
      <c r="P51012" s="119"/>
      <c r="R51012" s="119"/>
      <c r="T51012" s="119"/>
      <c r="V51012" s="119"/>
      <c r="X51012" s="119"/>
      <c r="Z51012" s="119"/>
    </row>
    <row r="51013" spans="16:26" x14ac:dyDescent="0.25">
      <c r="P51013" s="119"/>
      <c r="R51013" s="119"/>
      <c r="T51013" s="119"/>
      <c r="V51013" s="119"/>
      <c r="X51013" s="119"/>
      <c r="Z51013" s="119"/>
    </row>
    <row r="51014" spans="16:26" x14ac:dyDescent="0.25">
      <c r="P51014" s="120"/>
      <c r="R51014" s="120"/>
      <c r="T51014" s="120"/>
      <c r="V51014" s="120"/>
      <c r="X51014" s="120"/>
      <c r="Z51014" s="120"/>
    </row>
    <row r="51015" spans="16:26" x14ac:dyDescent="0.25">
      <c r="P51015" s="119"/>
      <c r="R51015" s="119"/>
      <c r="T51015" s="119"/>
      <c r="V51015" s="119"/>
      <c r="X51015" s="119"/>
      <c r="Z51015" s="119"/>
    </row>
    <row r="51016" spans="16:26" x14ac:dyDescent="0.25">
      <c r="P51016" s="120"/>
      <c r="R51016" s="120"/>
      <c r="T51016" s="120"/>
      <c r="V51016" s="120"/>
      <c r="X51016" s="120"/>
      <c r="Z51016" s="120"/>
    </row>
    <row r="51017" spans="16:26" x14ac:dyDescent="0.25">
      <c r="P51017" s="119"/>
      <c r="R51017" s="119"/>
      <c r="T51017" s="119"/>
      <c r="V51017" s="119"/>
      <c r="X51017" s="119"/>
      <c r="Z51017" s="119"/>
    </row>
    <row r="51018" spans="16:26" x14ac:dyDescent="0.25">
      <c r="P51018" s="119"/>
      <c r="R51018" s="119"/>
      <c r="T51018" s="119"/>
      <c r="V51018" s="119"/>
      <c r="X51018" s="119"/>
      <c r="Z51018" s="119"/>
    </row>
    <row r="51019" spans="16:26" x14ac:dyDescent="0.25">
      <c r="P51019" s="119"/>
      <c r="R51019" s="119"/>
      <c r="T51019" s="119"/>
      <c r="V51019" s="119"/>
      <c r="X51019" s="119"/>
      <c r="Z51019" s="119"/>
    </row>
    <row r="51020" spans="16:26" x14ac:dyDescent="0.25">
      <c r="P51020" s="121"/>
      <c r="R51020" s="121"/>
      <c r="T51020" s="121"/>
      <c r="V51020" s="121"/>
      <c r="X51020" s="121"/>
      <c r="Z51020" s="121"/>
    </row>
    <row r="51021" spans="16:26" x14ac:dyDescent="0.25">
      <c r="P51021" s="121"/>
      <c r="R51021" s="121"/>
      <c r="T51021" s="121"/>
      <c r="V51021" s="121"/>
      <c r="X51021" s="121"/>
      <c r="Z51021" s="121"/>
    </row>
    <row r="51022" spans="16:26" x14ac:dyDescent="0.25">
      <c r="P51022" s="121"/>
      <c r="R51022" s="121"/>
      <c r="T51022" s="121"/>
      <c r="V51022" s="121"/>
      <c r="X51022" s="121"/>
      <c r="Z51022" s="121"/>
    </row>
    <row r="51023" spans="16:26" x14ac:dyDescent="0.25">
      <c r="P51023" s="121"/>
      <c r="R51023" s="121"/>
      <c r="T51023" s="121"/>
      <c r="V51023" s="121"/>
      <c r="X51023" s="121"/>
      <c r="Z51023" s="121"/>
    </row>
    <row r="51024" spans="16:26" x14ac:dyDescent="0.25">
      <c r="P51024" s="122"/>
      <c r="R51024" s="122"/>
      <c r="T51024" s="122"/>
      <c r="V51024" s="122"/>
      <c r="X51024" s="122"/>
      <c r="Z51024" s="122"/>
    </row>
    <row r="51025" spans="16:26" x14ac:dyDescent="0.25">
      <c r="P51025" s="118"/>
      <c r="R51025" s="118"/>
      <c r="T51025" s="118"/>
      <c r="V51025" s="118"/>
      <c r="X51025" s="118"/>
      <c r="Z51025" s="118"/>
    </row>
    <row r="51026" spans="16:26" x14ac:dyDescent="0.25">
      <c r="P51026" s="119"/>
      <c r="R51026" s="119"/>
      <c r="T51026" s="119"/>
      <c r="V51026" s="119"/>
      <c r="X51026" s="119"/>
      <c r="Z51026" s="119"/>
    </row>
    <row r="51027" spans="16:26" x14ac:dyDescent="0.25">
      <c r="P51027" s="119"/>
      <c r="R51027" s="119"/>
      <c r="T51027" s="119"/>
      <c r="V51027" s="119"/>
      <c r="X51027" s="119"/>
      <c r="Z51027" s="119"/>
    </row>
    <row r="51028" spans="16:26" x14ac:dyDescent="0.25">
      <c r="P51028" s="120"/>
      <c r="R51028" s="120"/>
      <c r="T51028" s="120"/>
      <c r="V51028" s="120"/>
      <c r="X51028" s="120"/>
      <c r="Z51028" s="120"/>
    </row>
    <row r="51029" spans="16:26" x14ac:dyDescent="0.25">
      <c r="P51029" s="119"/>
      <c r="R51029" s="119"/>
      <c r="T51029" s="119"/>
      <c r="V51029" s="119"/>
      <c r="X51029" s="119"/>
      <c r="Z51029" s="119"/>
    </row>
    <row r="51030" spans="16:26" x14ac:dyDescent="0.25">
      <c r="P51030" s="119"/>
      <c r="R51030" s="119"/>
      <c r="T51030" s="119"/>
      <c r="V51030" s="119"/>
      <c r="X51030" s="119"/>
      <c r="Z51030" s="119"/>
    </row>
    <row r="51031" spans="16:26" x14ac:dyDescent="0.25">
      <c r="P51031" s="120"/>
      <c r="R51031" s="120"/>
      <c r="T51031" s="120"/>
      <c r="V51031" s="120"/>
      <c r="X51031" s="120"/>
      <c r="Z51031" s="120"/>
    </row>
    <row r="51032" spans="16:26" x14ac:dyDescent="0.25">
      <c r="P51032" s="119"/>
      <c r="R51032" s="119"/>
      <c r="T51032" s="119"/>
      <c r="V51032" s="119"/>
      <c r="X51032" s="119"/>
      <c r="Z51032" s="119"/>
    </row>
    <row r="51033" spans="16:26" x14ac:dyDescent="0.25">
      <c r="P51033" s="120"/>
      <c r="R51033" s="120"/>
      <c r="T51033" s="120"/>
      <c r="V51033" s="120"/>
      <c r="X51033" s="120"/>
      <c r="Z51033" s="120"/>
    </row>
    <row r="51034" spans="16:26" x14ac:dyDescent="0.25">
      <c r="P51034" s="119"/>
      <c r="R51034" s="119"/>
      <c r="T51034" s="119"/>
      <c r="V51034" s="119"/>
      <c r="X51034" s="119"/>
      <c r="Z51034" s="119"/>
    </row>
    <row r="51035" spans="16:26" x14ac:dyDescent="0.25">
      <c r="P51035" s="119"/>
      <c r="R51035" s="119"/>
      <c r="T51035" s="119"/>
      <c r="V51035" s="119"/>
      <c r="X51035" s="119"/>
      <c r="Z51035" s="119"/>
    </row>
    <row r="51036" spans="16:26" x14ac:dyDescent="0.25">
      <c r="P51036" s="119"/>
      <c r="R51036" s="119"/>
      <c r="T51036" s="119"/>
      <c r="V51036" s="119"/>
      <c r="X51036" s="119"/>
      <c r="Z51036" s="119"/>
    </row>
    <row r="51037" spans="16:26" x14ac:dyDescent="0.25">
      <c r="P51037" s="121"/>
      <c r="R51037" s="121"/>
      <c r="T51037" s="121"/>
      <c r="V51037" s="121"/>
      <c r="X51037" s="121"/>
      <c r="Z51037" s="121"/>
    </row>
    <row r="51038" spans="16:26" x14ac:dyDescent="0.25">
      <c r="P51038" s="121"/>
      <c r="R51038" s="121"/>
      <c r="T51038" s="121"/>
      <c r="V51038" s="121"/>
      <c r="X51038" s="121"/>
      <c r="Z51038" s="121"/>
    </row>
    <row r="51039" spans="16:26" x14ac:dyDescent="0.25">
      <c r="P51039" s="121"/>
      <c r="R51039" s="121"/>
      <c r="T51039" s="121"/>
      <c r="V51039" s="121"/>
      <c r="X51039" s="121"/>
      <c r="Z51039" s="121"/>
    </row>
    <row r="51040" spans="16:26" x14ac:dyDescent="0.25">
      <c r="P51040" s="121"/>
      <c r="R51040" s="121"/>
      <c r="T51040" s="121"/>
      <c r="V51040" s="121"/>
      <c r="X51040" s="121"/>
      <c r="Z51040" s="121"/>
    </row>
    <row r="51041" spans="16:26" x14ac:dyDescent="0.25">
      <c r="P51041" s="122"/>
      <c r="R51041" s="122"/>
      <c r="T51041" s="122"/>
      <c r="V51041" s="122"/>
      <c r="X51041" s="122"/>
      <c r="Z51041" s="122"/>
    </row>
    <row r="51042" spans="16:26" x14ac:dyDescent="0.25">
      <c r="P51042" s="118"/>
      <c r="R51042" s="118"/>
      <c r="T51042" s="118"/>
      <c r="V51042" s="118"/>
      <c r="X51042" s="118"/>
      <c r="Z51042" s="118"/>
    </row>
    <row r="51043" spans="16:26" x14ac:dyDescent="0.25">
      <c r="P51043" s="119"/>
      <c r="R51043" s="119"/>
      <c r="T51043" s="119"/>
      <c r="V51043" s="119"/>
      <c r="X51043" s="119"/>
      <c r="Z51043" s="119"/>
    </row>
    <row r="51044" spans="16:26" x14ac:dyDescent="0.25">
      <c r="P51044" s="119"/>
      <c r="R51044" s="119"/>
      <c r="T51044" s="119"/>
      <c r="V51044" s="119"/>
      <c r="X51044" s="119"/>
      <c r="Z51044" s="119"/>
    </row>
    <row r="51045" spans="16:26" x14ac:dyDescent="0.25">
      <c r="P51045" s="120"/>
      <c r="R51045" s="120"/>
      <c r="T51045" s="120"/>
      <c r="V51045" s="120"/>
      <c r="X51045" s="120"/>
      <c r="Z51045" s="120"/>
    </row>
    <row r="51046" spans="16:26" x14ac:dyDescent="0.25">
      <c r="P51046" s="119"/>
      <c r="R51046" s="119"/>
      <c r="T51046" s="119"/>
      <c r="V51046" s="119"/>
      <c r="X51046" s="119"/>
      <c r="Z51046" s="119"/>
    </row>
    <row r="51047" spans="16:26" x14ac:dyDescent="0.25">
      <c r="P51047" s="119"/>
      <c r="R51047" s="119"/>
      <c r="T51047" s="119"/>
      <c r="V51047" s="119"/>
      <c r="X51047" s="119"/>
      <c r="Z51047" s="119"/>
    </row>
    <row r="51048" spans="16:26" x14ac:dyDescent="0.25">
      <c r="P51048" s="120"/>
      <c r="R51048" s="120"/>
      <c r="T51048" s="120"/>
      <c r="V51048" s="120"/>
      <c r="X51048" s="120"/>
      <c r="Z51048" s="120"/>
    </row>
    <row r="51049" spans="16:26" x14ac:dyDescent="0.25">
      <c r="P51049" s="119"/>
      <c r="R51049" s="119"/>
      <c r="T51049" s="119"/>
      <c r="V51049" s="119"/>
      <c r="X51049" s="119"/>
      <c r="Z51049" s="119"/>
    </row>
    <row r="51050" spans="16:26" x14ac:dyDescent="0.25">
      <c r="P51050" s="120"/>
      <c r="R51050" s="120"/>
      <c r="T51050" s="120"/>
      <c r="V51050" s="120"/>
      <c r="X51050" s="120"/>
      <c r="Z51050" s="120"/>
    </row>
    <row r="51051" spans="16:26" x14ac:dyDescent="0.25">
      <c r="P51051" s="119"/>
      <c r="R51051" s="119"/>
      <c r="T51051" s="119"/>
      <c r="V51051" s="119"/>
      <c r="X51051" s="119"/>
      <c r="Z51051" s="119"/>
    </row>
    <row r="51052" spans="16:26" x14ac:dyDescent="0.25">
      <c r="P51052" s="119"/>
      <c r="R51052" s="119"/>
      <c r="T51052" s="119"/>
      <c r="V51052" s="119"/>
      <c r="X51052" s="119"/>
      <c r="Z51052" s="119"/>
    </row>
    <row r="51053" spans="16:26" x14ac:dyDescent="0.25">
      <c r="P51053" s="119"/>
      <c r="R51053" s="119"/>
      <c r="T51053" s="119"/>
      <c r="V51053" s="119"/>
      <c r="X51053" s="119"/>
      <c r="Z51053" s="119"/>
    </row>
    <row r="51054" spans="16:26" x14ac:dyDescent="0.25">
      <c r="P51054" s="121"/>
      <c r="R51054" s="121"/>
      <c r="T51054" s="121"/>
      <c r="V51054" s="121"/>
      <c r="X51054" s="121"/>
      <c r="Z51054" s="121"/>
    </row>
    <row r="51055" spans="16:26" x14ac:dyDescent="0.25">
      <c r="P51055" s="121"/>
      <c r="R51055" s="121"/>
      <c r="T51055" s="121"/>
      <c r="V51055" s="121"/>
      <c r="X51055" s="121"/>
      <c r="Z51055" s="121"/>
    </row>
    <row r="51056" spans="16:26" x14ac:dyDescent="0.25">
      <c r="P51056" s="121"/>
      <c r="R51056" s="121"/>
      <c r="T51056" s="121"/>
      <c r="V51056" s="121"/>
      <c r="X51056" s="121"/>
      <c r="Z51056" s="121"/>
    </row>
    <row r="51057" spans="16:26" x14ac:dyDescent="0.25">
      <c r="P51057" s="121"/>
      <c r="R51057" s="121"/>
      <c r="T51057" s="121"/>
      <c r="V51057" s="121"/>
      <c r="X51057" s="121"/>
      <c r="Z51057" s="121"/>
    </row>
    <row r="51058" spans="16:26" x14ac:dyDescent="0.25">
      <c r="P51058" s="122"/>
      <c r="R51058" s="122"/>
      <c r="T51058" s="122"/>
      <c r="V51058" s="122"/>
      <c r="X51058" s="122"/>
      <c r="Z51058" s="122"/>
    </row>
    <row r="51059" spans="16:26" x14ac:dyDescent="0.25">
      <c r="P51059" s="118"/>
      <c r="R51059" s="118"/>
      <c r="T51059" s="118"/>
      <c r="V51059" s="118"/>
      <c r="X51059" s="118"/>
      <c r="Z51059" s="118"/>
    </row>
    <row r="51060" spans="16:26" x14ac:dyDescent="0.25">
      <c r="P51060" s="119"/>
      <c r="R51060" s="119"/>
      <c r="T51060" s="119"/>
      <c r="V51060" s="119"/>
      <c r="X51060" s="119"/>
      <c r="Z51060" s="119"/>
    </row>
    <row r="51061" spans="16:26" x14ac:dyDescent="0.25">
      <c r="P51061" s="119"/>
      <c r="R51061" s="119"/>
      <c r="T51061" s="119"/>
      <c r="V51061" s="119"/>
      <c r="X51061" s="119"/>
      <c r="Z51061" s="119"/>
    </row>
    <row r="51062" spans="16:26" x14ac:dyDescent="0.25">
      <c r="P51062" s="120"/>
      <c r="R51062" s="120"/>
      <c r="T51062" s="120"/>
      <c r="V51062" s="120"/>
      <c r="X51062" s="120"/>
      <c r="Z51062" s="120"/>
    </row>
    <row r="51063" spans="16:26" x14ac:dyDescent="0.25">
      <c r="P51063" s="119"/>
      <c r="R51063" s="119"/>
      <c r="T51063" s="119"/>
      <c r="V51063" s="119"/>
      <c r="X51063" s="119"/>
      <c r="Z51063" s="119"/>
    </row>
    <row r="51064" spans="16:26" x14ac:dyDescent="0.25">
      <c r="P51064" s="119"/>
      <c r="R51064" s="119"/>
      <c r="T51064" s="119"/>
      <c r="V51064" s="119"/>
      <c r="X51064" s="119"/>
      <c r="Z51064" s="119"/>
    </row>
    <row r="51065" spans="16:26" x14ac:dyDescent="0.25">
      <c r="P51065" s="120"/>
      <c r="R51065" s="120"/>
      <c r="T51065" s="120"/>
      <c r="V51065" s="120"/>
      <c r="X51065" s="120"/>
      <c r="Z51065" s="120"/>
    </row>
    <row r="51066" spans="16:26" x14ac:dyDescent="0.25">
      <c r="P51066" s="119"/>
      <c r="R51066" s="119"/>
      <c r="T51066" s="119"/>
      <c r="V51066" s="119"/>
      <c r="X51066" s="119"/>
      <c r="Z51066" s="119"/>
    </row>
    <row r="51067" spans="16:26" x14ac:dyDescent="0.25">
      <c r="P51067" s="120"/>
      <c r="R51067" s="120"/>
      <c r="T51067" s="120"/>
      <c r="V51067" s="120"/>
      <c r="X51067" s="120"/>
      <c r="Z51067" s="120"/>
    </row>
    <row r="51068" spans="16:26" x14ac:dyDescent="0.25">
      <c r="P51068" s="119"/>
      <c r="R51068" s="119"/>
      <c r="T51068" s="119"/>
      <c r="V51068" s="119"/>
      <c r="X51068" s="119"/>
      <c r="Z51068" s="119"/>
    </row>
    <row r="51069" spans="16:26" x14ac:dyDescent="0.25">
      <c r="P51069" s="119"/>
      <c r="R51069" s="119"/>
      <c r="T51069" s="119"/>
      <c r="V51069" s="119"/>
      <c r="X51069" s="119"/>
      <c r="Z51069" s="119"/>
    </row>
    <row r="51070" spans="16:26" x14ac:dyDescent="0.25">
      <c r="P51070" s="119"/>
      <c r="R51070" s="119"/>
      <c r="T51070" s="119"/>
      <c r="V51070" s="119"/>
      <c r="X51070" s="119"/>
      <c r="Z51070" s="119"/>
    </row>
    <row r="51071" spans="16:26" x14ac:dyDescent="0.25">
      <c r="P51071" s="121"/>
      <c r="R51071" s="121"/>
      <c r="T51071" s="121"/>
      <c r="V51071" s="121"/>
      <c r="X51071" s="121"/>
      <c r="Z51071" s="121"/>
    </row>
    <row r="51072" spans="16:26" x14ac:dyDescent="0.25">
      <c r="P51072" s="121"/>
      <c r="R51072" s="121"/>
      <c r="T51072" s="121"/>
      <c r="V51072" s="121"/>
      <c r="X51072" s="121"/>
      <c r="Z51072" s="121"/>
    </row>
    <row r="51073" spans="16:26" x14ac:dyDescent="0.25">
      <c r="P51073" s="121"/>
      <c r="R51073" s="121"/>
      <c r="T51073" s="121"/>
      <c r="V51073" s="121"/>
      <c r="X51073" s="121"/>
      <c r="Z51073" s="121"/>
    </row>
    <row r="51074" spans="16:26" x14ac:dyDescent="0.25">
      <c r="P51074" s="121"/>
      <c r="R51074" s="121"/>
      <c r="T51074" s="121"/>
      <c r="V51074" s="121"/>
      <c r="X51074" s="121"/>
      <c r="Z51074" s="121"/>
    </row>
    <row r="51075" spans="16:26" x14ac:dyDescent="0.25">
      <c r="P51075" s="122"/>
      <c r="R51075" s="122"/>
      <c r="T51075" s="122"/>
      <c r="V51075" s="122"/>
      <c r="X51075" s="122"/>
      <c r="Z51075" s="122"/>
    </row>
    <row r="51076" spans="16:26" x14ac:dyDescent="0.25">
      <c r="P51076" s="118"/>
      <c r="R51076" s="118"/>
      <c r="T51076" s="118"/>
      <c r="V51076" s="118"/>
      <c r="X51076" s="118"/>
      <c r="Z51076" s="118"/>
    </row>
    <row r="51077" spans="16:26" x14ac:dyDescent="0.25">
      <c r="P51077" s="119"/>
      <c r="R51077" s="119"/>
      <c r="T51077" s="119"/>
      <c r="V51077" s="119"/>
      <c r="X51077" s="119"/>
      <c r="Z51077" s="119"/>
    </row>
    <row r="51078" spans="16:26" x14ac:dyDescent="0.25">
      <c r="P51078" s="119"/>
      <c r="R51078" s="119"/>
      <c r="T51078" s="119"/>
      <c r="V51078" s="119"/>
      <c r="X51078" s="119"/>
      <c r="Z51078" s="119"/>
    </row>
    <row r="51079" spans="16:26" x14ac:dyDescent="0.25">
      <c r="P51079" s="120"/>
      <c r="R51079" s="120"/>
      <c r="T51079" s="120"/>
      <c r="V51079" s="120"/>
      <c r="X51079" s="120"/>
      <c r="Z51079" s="120"/>
    </row>
    <row r="51080" spans="16:26" x14ac:dyDescent="0.25">
      <c r="P51080" s="119"/>
      <c r="R51080" s="119"/>
      <c r="T51080" s="119"/>
      <c r="V51080" s="119"/>
      <c r="X51080" s="119"/>
      <c r="Z51080" s="119"/>
    </row>
    <row r="51081" spans="16:26" x14ac:dyDescent="0.25">
      <c r="P51081" s="119"/>
      <c r="R51081" s="119"/>
      <c r="T51081" s="119"/>
      <c r="V51081" s="119"/>
      <c r="X51081" s="119"/>
      <c r="Z51081" s="119"/>
    </row>
    <row r="51082" spans="16:26" x14ac:dyDescent="0.25">
      <c r="P51082" s="120"/>
      <c r="R51082" s="120"/>
      <c r="T51082" s="120"/>
      <c r="V51082" s="120"/>
      <c r="X51082" s="120"/>
      <c r="Z51082" s="120"/>
    </row>
    <row r="51083" spans="16:26" x14ac:dyDescent="0.25">
      <c r="P51083" s="119"/>
      <c r="R51083" s="119"/>
      <c r="T51083" s="119"/>
      <c r="V51083" s="119"/>
      <c r="X51083" s="119"/>
      <c r="Z51083" s="119"/>
    </row>
    <row r="51084" spans="16:26" x14ac:dyDescent="0.25">
      <c r="P51084" s="120"/>
      <c r="R51084" s="120"/>
      <c r="T51084" s="120"/>
      <c r="V51084" s="120"/>
      <c r="X51084" s="120"/>
      <c r="Z51084" s="120"/>
    </row>
    <row r="51085" spans="16:26" x14ac:dyDescent="0.25">
      <c r="P51085" s="119"/>
      <c r="R51085" s="119"/>
      <c r="T51085" s="119"/>
      <c r="V51085" s="119"/>
      <c r="X51085" s="119"/>
      <c r="Z51085" s="119"/>
    </row>
    <row r="51086" spans="16:26" x14ac:dyDescent="0.25">
      <c r="P51086" s="119"/>
      <c r="R51086" s="119"/>
      <c r="T51086" s="119"/>
      <c r="V51086" s="119"/>
      <c r="X51086" s="119"/>
      <c r="Z51086" s="119"/>
    </row>
    <row r="51087" spans="16:26" x14ac:dyDescent="0.25">
      <c r="P51087" s="119"/>
      <c r="R51087" s="119"/>
      <c r="T51087" s="119"/>
      <c r="V51087" s="119"/>
      <c r="X51087" s="119"/>
      <c r="Z51087" s="119"/>
    </row>
    <row r="51088" spans="16:26" x14ac:dyDescent="0.25">
      <c r="P51088" s="121"/>
      <c r="R51088" s="121"/>
      <c r="T51088" s="121"/>
      <c r="V51088" s="121"/>
      <c r="X51088" s="121"/>
      <c r="Z51088" s="121"/>
    </row>
    <row r="51089" spans="16:26" x14ac:dyDescent="0.25">
      <c r="P51089" s="121"/>
      <c r="R51089" s="121"/>
      <c r="T51089" s="121"/>
      <c r="V51089" s="121"/>
      <c r="X51089" s="121"/>
      <c r="Z51089" s="121"/>
    </row>
    <row r="51090" spans="16:26" x14ac:dyDescent="0.25">
      <c r="P51090" s="121"/>
      <c r="R51090" s="121"/>
      <c r="T51090" s="121"/>
      <c r="V51090" s="121"/>
      <c r="X51090" s="121"/>
      <c r="Z51090" s="121"/>
    </row>
    <row r="51091" spans="16:26" x14ac:dyDescent="0.25">
      <c r="P51091" s="121"/>
      <c r="R51091" s="121"/>
      <c r="T51091" s="121"/>
      <c r="V51091" s="121"/>
      <c r="X51091" s="121"/>
      <c r="Z51091" s="121"/>
    </row>
    <row r="51092" spans="16:26" x14ac:dyDescent="0.25">
      <c r="P51092" s="122"/>
      <c r="R51092" s="122"/>
      <c r="T51092" s="122"/>
      <c r="V51092" s="122"/>
      <c r="X51092" s="122"/>
      <c r="Z51092" s="122"/>
    </row>
    <row r="51093" spans="16:26" x14ac:dyDescent="0.25">
      <c r="P51093" s="118"/>
      <c r="R51093" s="118"/>
      <c r="T51093" s="118"/>
      <c r="V51093" s="118"/>
      <c r="X51093" s="118"/>
      <c r="Z51093" s="118"/>
    </row>
    <row r="51094" spans="16:26" x14ac:dyDescent="0.25">
      <c r="P51094" s="119"/>
      <c r="R51094" s="119"/>
      <c r="T51094" s="119"/>
      <c r="V51094" s="119"/>
      <c r="X51094" s="119"/>
      <c r="Z51094" s="119"/>
    </row>
    <row r="51095" spans="16:26" x14ac:dyDescent="0.25">
      <c r="P51095" s="119"/>
      <c r="R51095" s="119"/>
      <c r="T51095" s="119"/>
      <c r="V51095" s="119"/>
      <c r="X51095" s="119"/>
      <c r="Z51095" s="119"/>
    </row>
    <row r="51096" spans="16:26" x14ac:dyDescent="0.25">
      <c r="P51096" s="120"/>
      <c r="R51096" s="120"/>
      <c r="T51096" s="120"/>
      <c r="V51096" s="120"/>
      <c r="X51096" s="120"/>
      <c r="Z51096" s="120"/>
    </row>
    <row r="51097" spans="16:26" x14ac:dyDescent="0.25">
      <c r="P51097" s="119"/>
      <c r="R51097" s="119"/>
      <c r="T51097" s="119"/>
      <c r="V51097" s="119"/>
      <c r="X51097" s="119"/>
      <c r="Z51097" s="119"/>
    </row>
    <row r="51098" spans="16:26" x14ac:dyDescent="0.25">
      <c r="P51098" s="119"/>
      <c r="R51098" s="119"/>
      <c r="T51098" s="119"/>
      <c r="V51098" s="119"/>
      <c r="X51098" s="119"/>
      <c r="Z51098" s="119"/>
    </row>
    <row r="51099" spans="16:26" x14ac:dyDescent="0.25">
      <c r="P51099" s="120"/>
      <c r="R51099" s="120"/>
      <c r="T51099" s="120"/>
      <c r="V51099" s="120"/>
      <c r="X51099" s="120"/>
      <c r="Z51099" s="120"/>
    </row>
    <row r="51100" spans="16:26" x14ac:dyDescent="0.25">
      <c r="P51100" s="119"/>
      <c r="R51100" s="119"/>
      <c r="T51100" s="119"/>
      <c r="V51100" s="119"/>
      <c r="X51100" s="119"/>
      <c r="Z51100" s="119"/>
    </row>
    <row r="51101" spans="16:26" x14ac:dyDescent="0.25">
      <c r="P51101" s="120"/>
      <c r="R51101" s="120"/>
      <c r="T51101" s="120"/>
      <c r="V51101" s="120"/>
      <c r="X51101" s="120"/>
      <c r="Z51101" s="120"/>
    </row>
    <row r="51102" spans="16:26" x14ac:dyDescent="0.25">
      <c r="P51102" s="119"/>
      <c r="R51102" s="119"/>
      <c r="T51102" s="119"/>
      <c r="V51102" s="119"/>
      <c r="X51102" s="119"/>
      <c r="Z51102" s="119"/>
    </row>
    <row r="51103" spans="16:26" x14ac:dyDescent="0.25">
      <c r="P51103" s="119"/>
      <c r="R51103" s="119"/>
      <c r="T51103" s="119"/>
      <c r="V51103" s="119"/>
      <c r="X51103" s="119"/>
      <c r="Z51103" s="119"/>
    </row>
    <row r="51104" spans="16:26" x14ac:dyDescent="0.25">
      <c r="P51104" s="119"/>
      <c r="R51104" s="119"/>
      <c r="T51104" s="119"/>
      <c r="V51104" s="119"/>
      <c r="X51104" s="119"/>
      <c r="Z51104" s="119"/>
    </row>
    <row r="51105" spans="16:26" x14ac:dyDescent="0.25">
      <c r="P51105" s="121"/>
      <c r="R51105" s="121"/>
      <c r="T51105" s="121"/>
      <c r="V51105" s="121"/>
      <c r="X51105" s="121"/>
      <c r="Z51105" s="121"/>
    </row>
    <row r="51106" spans="16:26" x14ac:dyDescent="0.25">
      <c r="P51106" s="121"/>
      <c r="R51106" s="121"/>
      <c r="T51106" s="121"/>
      <c r="V51106" s="121"/>
      <c r="X51106" s="121"/>
      <c r="Z51106" s="121"/>
    </row>
    <row r="51107" spans="16:26" x14ac:dyDescent="0.25">
      <c r="P51107" s="121"/>
      <c r="R51107" s="121"/>
      <c r="T51107" s="121"/>
      <c r="V51107" s="121"/>
      <c r="X51107" s="121"/>
      <c r="Z51107" s="121"/>
    </row>
    <row r="51108" spans="16:26" x14ac:dyDescent="0.25">
      <c r="P51108" s="121"/>
      <c r="R51108" s="121"/>
      <c r="T51108" s="121"/>
      <c r="V51108" s="121"/>
      <c r="X51108" s="121"/>
      <c r="Z51108" s="121"/>
    </row>
    <row r="51109" spans="16:26" x14ac:dyDescent="0.25">
      <c r="P51109" s="122"/>
      <c r="R51109" s="122"/>
      <c r="T51109" s="122"/>
      <c r="V51109" s="122"/>
      <c r="X51109" s="122"/>
      <c r="Z51109" s="122"/>
    </row>
    <row r="51110" spans="16:26" x14ac:dyDescent="0.25">
      <c r="P51110" s="118"/>
      <c r="R51110" s="118"/>
      <c r="T51110" s="118"/>
      <c r="V51110" s="118"/>
      <c r="X51110" s="118"/>
      <c r="Z51110" s="118"/>
    </row>
    <row r="51111" spans="16:26" x14ac:dyDescent="0.25">
      <c r="P51111" s="119"/>
      <c r="R51111" s="119"/>
      <c r="T51111" s="119"/>
      <c r="V51111" s="119"/>
      <c r="X51111" s="119"/>
      <c r="Z51111" s="119"/>
    </row>
    <row r="51112" spans="16:26" x14ac:dyDescent="0.25">
      <c r="P51112" s="119"/>
      <c r="R51112" s="119"/>
      <c r="T51112" s="119"/>
      <c r="V51112" s="119"/>
      <c r="X51112" s="119"/>
      <c r="Z51112" s="119"/>
    </row>
    <row r="51113" spans="16:26" x14ac:dyDescent="0.25">
      <c r="P51113" s="120"/>
      <c r="R51113" s="120"/>
      <c r="T51113" s="120"/>
      <c r="V51113" s="120"/>
      <c r="X51113" s="120"/>
      <c r="Z51113" s="120"/>
    </row>
    <row r="51114" spans="16:26" x14ac:dyDescent="0.25">
      <c r="P51114" s="119"/>
      <c r="R51114" s="119"/>
      <c r="T51114" s="119"/>
      <c r="V51114" s="119"/>
      <c r="X51114" s="119"/>
      <c r="Z51114" s="119"/>
    </row>
    <row r="51115" spans="16:26" x14ac:dyDescent="0.25">
      <c r="P51115" s="119"/>
      <c r="R51115" s="119"/>
      <c r="T51115" s="119"/>
      <c r="V51115" s="119"/>
      <c r="X51115" s="119"/>
      <c r="Z51115" s="119"/>
    </row>
    <row r="51116" spans="16:26" x14ac:dyDescent="0.25">
      <c r="P51116" s="120"/>
      <c r="R51116" s="120"/>
      <c r="T51116" s="120"/>
      <c r="V51116" s="120"/>
      <c r="X51116" s="120"/>
      <c r="Z51116" s="120"/>
    </row>
    <row r="51117" spans="16:26" x14ac:dyDescent="0.25">
      <c r="P51117" s="119"/>
      <c r="R51117" s="119"/>
      <c r="T51117" s="119"/>
      <c r="V51117" s="119"/>
      <c r="X51117" s="119"/>
      <c r="Z51117" s="119"/>
    </row>
    <row r="51118" spans="16:26" x14ac:dyDescent="0.25">
      <c r="P51118" s="120"/>
      <c r="R51118" s="120"/>
      <c r="T51118" s="120"/>
      <c r="V51118" s="120"/>
      <c r="X51118" s="120"/>
      <c r="Z51118" s="120"/>
    </row>
    <row r="51119" spans="16:26" x14ac:dyDescent="0.25">
      <c r="P51119" s="119"/>
      <c r="R51119" s="119"/>
      <c r="T51119" s="119"/>
      <c r="V51119" s="119"/>
      <c r="X51119" s="119"/>
      <c r="Z51119" s="119"/>
    </row>
    <row r="51120" spans="16:26" x14ac:dyDescent="0.25">
      <c r="P51120" s="119"/>
      <c r="R51120" s="119"/>
      <c r="T51120" s="119"/>
      <c r="V51120" s="119"/>
      <c r="X51120" s="119"/>
      <c r="Z51120" s="119"/>
    </row>
    <row r="51121" spans="16:26" x14ac:dyDescent="0.25">
      <c r="P51121" s="119"/>
      <c r="R51121" s="119"/>
      <c r="T51121" s="119"/>
      <c r="V51121" s="119"/>
      <c r="X51121" s="119"/>
      <c r="Z51121" s="119"/>
    </row>
    <row r="51122" spans="16:26" x14ac:dyDescent="0.25">
      <c r="P51122" s="121"/>
      <c r="R51122" s="121"/>
      <c r="T51122" s="121"/>
      <c r="V51122" s="121"/>
      <c r="X51122" s="121"/>
      <c r="Z51122" s="121"/>
    </row>
    <row r="51123" spans="16:26" x14ac:dyDescent="0.25">
      <c r="P51123" s="121"/>
      <c r="R51123" s="121"/>
      <c r="T51123" s="121"/>
      <c r="V51123" s="121"/>
      <c r="X51123" s="121"/>
      <c r="Z51123" s="121"/>
    </row>
    <row r="51124" spans="16:26" x14ac:dyDescent="0.25">
      <c r="P51124" s="121"/>
      <c r="R51124" s="121"/>
      <c r="T51124" s="121"/>
      <c r="V51124" s="121"/>
      <c r="X51124" s="121"/>
      <c r="Z51124" s="121"/>
    </row>
    <row r="51125" spans="16:26" x14ac:dyDescent="0.25">
      <c r="P51125" s="121"/>
      <c r="R51125" s="121"/>
      <c r="T51125" s="121"/>
      <c r="V51125" s="121"/>
      <c r="X51125" s="121"/>
      <c r="Z51125" s="121"/>
    </row>
    <row r="51126" spans="16:26" x14ac:dyDescent="0.25">
      <c r="P51126" s="122"/>
      <c r="R51126" s="122"/>
      <c r="T51126" s="122"/>
      <c r="V51126" s="122"/>
      <c r="X51126" s="122"/>
      <c r="Z51126" s="122"/>
    </row>
    <row r="51127" spans="16:26" x14ac:dyDescent="0.25">
      <c r="P51127" s="118"/>
      <c r="R51127" s="118"/>
      <c r="T51127" s="118"/>
      <c r="V51127" s="118"/>
      <c r="X51127" s="118"/>
      <c r="Z51127" s="118"/>
    </row>
    <row r="51128" spans="16:26" x14ac:dyDescent="0.25">
      <c r="P51128" s="119"/>
      <c r="R51128" s="119"/>
      <c r="T51128" s="119"/>
      <c r="V51128" s="119"/>
      <c r="X51128" s="119"/>
      <c r="Z51128" s="119"/>
    </row>
    <row r="51129" spans="16:26" x14ac:dyDescent="0.25">
      <c r="P51129" s="119"/>
      <c r="R51129" s="119"/>
      <c r="T51129" s="119"/>
      <c r="V51129" s="119"/>
      <c r="X51129" s="119"/>
      <c r="Z51129" s="119"/>
    </row>
    <row r="51130" spans="16:26" x14ac:dyDescent="0.25">
      <c r="P51130" s="120"/>
      <c r="R51130" s="120"/>
      <c r="T51130" s="120"/>
      <c r="V51130" s="120"/>
      <c r="X51130" s="120"/>
      <c r="Z51130" s="120"/>
    </row>
    <row r="51131" spans="16:26" x14ac:dyDescent="0.25">
      <c r="P51131" s="119"/>
      <c r="R51131" s="119"/>
      <c r="T51131" s="119"/>
      <c r="V51131" s="119"/>
      <c r="X51131" s="119"/>
      <c r="Z51131" s="119"/>
    </row>
    <row r="51132" spans="16:26" x14ac:dyDescent="0.25">
      <c r="P51132" s="119"/>
      <c r="R51132" s="119"/>
      <c r="T51132" s="119"/>
      <c r="V51132" s="119"/>
      <c r="X51132" s="119"/>
      <c r="Z51132" s="119"/>
    </row>
    <row r="51133" spans="16:26" x14ac:dyDescent="0.25">
      <c r="P51133" s="120"/>
      <c r="R51133" s="120"/>
      <c r="T51133" s="120"/>
      <c r="V51133" s="120"/>
      <c r="X51133" s="120"/>
      <c r="Z51133" s="120"/>
    </row>
    <row r="51134" spans="16:26" x14ac:dyDescent="0.25">
      <c r="P51134" s="119"/>
      <c r="R51134" s="119"/>
      <c r="T51134" s="119"/>
      <c r="V51134" s="119"/>
      <c r="X51134" s="119"/>
      <c r="Z51134" s="119"/>
    </row>
    <row r="51135" spans="16:26" x14ac:dyDescent="0.25">
      <c r="P51135" s="120"/>
      <c r="R51135" s="120"/>
      <c r="T51135" s="120"/>
      <c r="V51135" s="120"/>
      <c r="X51135" s="120"/>
      <c r="Z51135" s="120"/>
    </row>
    <row r="51136" spans="16:26" x14ac:dyDescent="0.25">
      <c r="P51136" s="119"/>
      <c r="R51136" s="119"/>
      <c r="T51136" s="119"/>
      <c r="V51136" s="119"/>
      <c r="X51136" s="119"/>
      <c r="Z51136" s="119"/>
    </row>
    <row r="51137" spans="16:26" x14ac:dyDescent="0.25">
      <c r="P51137" s="119"/>
      <c r="R51137" s="119"/>
      <c r="T51137" s="119"/>
      <c r="V51137" s="119"/>
      <c r="X51137" s="119"/>
      <c r="Z51137" s="119"/>
    </row>
    <row r="51138" spans="16:26" x14ac:dyDescent="0.25">
      <c r="P51138" s="119"/>
      <c r="R51138" s="119"/>
      <c r="T51138" s="119"/>
      <c r="V51138" s="119"/>
      <c r="X51138" s="119"/>
      <c r="Z51138" s="119"/>
    </row>
    <row r="51139" spans="16:26" x14ac:dyDescent="0.25">
      <c r="P51139" s="121"/>
      <c r="R51139" s="121"/>
      <c r="T51139" s="121"/>
      <c r="V51139" s="121"/>
      <c r="X51139" s="121"/>
      <c r="Z51139" s="121"/>
    </row>
    <row r="51140" spans="16:26" x14ac:dyDescent="0.25">
      <c r="P51140" s="121"/>
      <c r="R51140" s="121"/>
      <c r="T51140" s="121"/>
      <c r="V51140" s="121"/>
      <c r="X51140" s="121"/>
      <c r="Z51140" s="121"/>
    </row>
    <row r="51141" spans="16:26" x14ac:dyDescent="0.25">
      <c r="P51141" s="121"/>
      <c r="R51141" s="121"/>
      <c r="T51141" s="121"/>
      <c r="V51141" s="121"/>
      <c r="X51141" s="121"/>
      <c r="Z51141" s="121"/>
    </row>
    <row r="51142" spans="16:26" x14ac:dyDescent="0.25">
      <c r="P51142" s="121"/>
      <c r="R51142" s="121"/>
      <c r="T51142" s="121"/>
      <c r="V51142" s="121"/>
      <c r="X51142" s="121"/>
      <c r="Z51142" s="121"/>
    </row>
    <row r="51143" spans="16:26" x14ac:dyDescent="0.25">
      <c r="P51143" s="122"/>
      <c r="R51143" s="122"/>
      <c r="T51143" s="122"/>
      <c r="V51143" s="122"/>
      <c r="X51143" s="122"/>
      <c r="Z51143" s="122"/>
    </row>
    <row r="51144" spans="16:26" x14ac:dyDescent="0.25">
      <c r="P51144" s="118"/>
      <c r="R51144" s="118"/>
      <c r="T51144" s="118"/>
      <c r="V51144" s="118"/>
      <c r="X51144" s="118"/>
      <c r="Z51144" s="118"/>
    </row>
    <row r="51145" spans="16:26" x14ac:dyDescent="0.25">
      <c r="P51145" s="119"/>
      <c r="R51145" s="119"/>
      <c r="T51145" s="119"/>
      <c r="V51145" s="119"/>
      <c r="X51145" s="119"/>
      <c r="Z51145" s="119"/>
    </row>
    <row r="51146" spans="16:26" x14ac:dyDescent="0.25">
      <c r="P51146" s="119"/>
      <c r="R51146" s="119"/>
      <c r="T51146" s="119"/>
      <c r="V51146" s="119"/>
      <c r="X51146" s="119"/>
      <c r="Z51146" s="119"/>
    </row>
    <row r="51147" spans="16:26" x14ac:dyDescent="0.25">
      <c r="P51147" s="120"/>
      <c r="R51147" s="120"/>
      <c r="T51147" s="120"/>
      <c r="V51147" s="120"/>
      <c r="X51147" s="120"/>
      <c r="Z51147" s="120"/>
    </row>
    <row r="51148" spans="16:26" x14ac:dyDescent="0.25">
      <c r="P51148" s="119"/>
      <c r="R51148" s="119"/>
      <c r="T51148" s="119"/>
      <c r="V51148" s="119"/>
      <c r="X51148" s="119"/>
      <c r="Z51148" s="119"/>
    </row>
    <row r="51149" spans="16:26" x14ac:dyDescent="0.25">
      <c r="P51149" s="119"/>
      <c r="R51149" s="119"/>
      <c r="T51149" s="119"/>
      <c r="V51149" s="119"/>
      <c r="X51149" s="119"/>
      <c r="Z51149" s="119"/>
    </row>
    <row r="51150" spans="16:26" x14ac:dyDescent="0.25">
      <c r="P51150" s="120"/>
      <c r="R51150" s="120"/>
      <c r="T51150" s="120"/>
      <c r="V51150" s="120"/>
      <c r="X51150" s="120"/>
      <c r="Z51150" s="120"/>
    </row>
    <row r="51151" spans="16:26" x14ac:dyDescent="0.25">
      <c r="P51151" s="119"/>
      <c r="R51151" s="119"/>
      <c r="T51151" s="119"/>
      <c r="V51151" s="119"/>
      <c r="X51151" s="119"/>
      <c r="Z51151" s="119"/>
    </row>
    <row r="51152" spans="16:26" x14ac:dyDescent="0.25">
      <c r="P51152" s="120"/>
      <c r="R51152" s="120"/>
      <c r="T51152" s="120"/>
      <c r="V51152" s="120"/>
      <c r="X51152" s="120"/>
      <c r="Z51152" s="120"/>
    </row>
    <row r="51153" spans="16:26" x14ac:dyDescent="0.25">
      <c r="P51153" s="119"/>
      <c r="R51153" s="119"/>
      <c r="T51153" s="119"/>
      <c r="V51153" s="119"/>
      <c r="X51153" s="119"/>
      <c r="Z51153" s="119"/>
    </row>
    <row r="51154" spans="16:26" x14ac:dyDescent="0.25">
      <c r="P51154" s="119"/>
      <c r="R51154" s="119"/>
      <c r="T51154" s="119"/>
      <c r="V51154" s="119"/>
      <c r="X51154" s="119"/>
      <c r="Z51154" s="119"/>
    </row>
    <row r="51155" spans="16:26" x14ac:dyDescent="0.25">
      <c r="P51155" s="119"/>
      <c r="R51155" s="119"/>
      <c r="T51155" s="119"/>
      <c r="V51155" s="119"/>
      <c r="X51155" s="119"/>
      <c r="Z51155" s="119"/>
    </row>
    <row r="51156" spans="16:26" x14ac:dyDescent="0.25">
      <c r="P51156" s="121"/>
      <c r="R51156" s="121"/>
      <c r="T51156" s="121"/>
      <c r="V51156" s="121"/>
      <c r="X51156" s="121"/>
      <c r="Z51156" s="121"/>
    </row>
    <row r="51157" spans="16:26" x14ac:dyDescent="0.25">
      <c r="P51157" s="121"/>
      <c r="R51157" s="121"/>
      <c r="T51157" s="121"/>
      <c r="V51157" s="121"/>
      <c r="X51157" s="121"/>
      <c r="Z51157" s="121"/>
    </row>
    <row r="51158" spans="16:26" x14ac:dyDescent="0.25">
      <c r="P51158" s="121"/>
      <c r="R51158" s="121"/>
      <c r="T51158" s="121"/>
      <c r="V51158" s="121"/>
      <c r="X51158" s="121"/>
      <c r="Z51158" s="121"/>
    </row>
    <row r="51159" spans="16:26" x14ac:dyDescent="0.25">
      <c r="P51159" s="121"/>
      <c r="R51159" s="121"/>
      <c r="T51159" s="121"/>
      <c r="V51159" s="121"/>
      <c r="X51159" s="121"/>
      <c r="Z51159" s="121"/>
    </row>
    <row r="51160" spans="16:26" x14ac:dyDescent="0.25">
      <c r="P51160" s="122"/>
      <c r="R51160" s="122"/>
      <c r="T51160" s="122"/>
      <c r="V51160" s="122"/>
      <c r="X51160" s="122"/>
      <c r="Z51160" s="122"/>
    </row>
    <row r="51161" spans="16:26" x14ac:dyDescent="0.25">
      <c r="P51161" s="118"/>
      <c r="R51161" s="118"/>
      <c r="T51161" s="118"/>
      <c r="V51161" s="118"/>
      <c r="X51161" s="118"/>
      <c r="Z51161" s="118"/>
    </row>
    <row r="51162" spans="16:26" x14ac:dyDescent="0.25">
      <c r="P51162" s="119"/>
      <c r="R51162" s="119"/>
      <c r="T51162" s="119"/>
      <c r="V51162" s="119"/>
      <c r="X51162" s="119"/>
      <c r="Z51162" s="119"/>
    </row>
    <row r="51163" spans="16:26" x14ac:dyDescent="0.25">
      <c r="P51163" s="119"/>
      <c r="R51163" s="119"/>
      <c r="T51163" s="119"/>
      <c r="V51163" s="119"/>
      <c r="X51163" s="119"/>
      <c r="Z51163" s="119"/>
    </row>
    <row r="51164" spans="16:26" x14ac:dyDescent="0.25">
      <c r="P51164" s="120"/>
      <c r="R51164" s="120"/>
      <c r="T51164" s="120"/>
      <c r="V51164" s="120"/>
      <c r="X51164" s="120"/>
      <c r="Z51164" s="120"/>
    </row>
    <row r="51165" spans="16:26" x14ac:dyDescent="0.25">
      <c r="P51165" s="119"/>
      <c r="R51165" s="119"/>
      <c r="T51165" s="119"/>
      <c r="V51165" s="119"/>
      <c r="X51165" s="119"/>
      <c r="Z51165" s="119"/>
    </row>
    <row r="51166" spans="16:26" x14ac:dyDescent="0.25">
      <c r="P51166" s="119"/>
      <c r="R51166" s="119"/>
      <c r="T51166" s="119"/>
      <c r="V51166" s="119"/>
      <c r="X51166" s="119"/>
      <c r="Z51166" s="119"/>
    </row>
    <row r="51167" spans="16:26" x14ac:dyDescent="0.25">
      <c r="P51167" s="120"/>
      <c r="R51167" s="120"/>
      <c r="T51167" s="120"/>
      <c r="V51167" s="120"/>
      <c r="X51167" s="120"/>
      <c r="Z51167" s="120"/>
    </row>
    <row r="51168" spans="16:26" x14ac:dyDescent="0.25">
      <c r="P51168" s="119"/>
      <c r="R51168" s="119"/>
      <c r="T51168" s="119"/>
      <c r="V51168" s="119"/>
      <c r="X51168" s="119"/>
      <c r="Z51168" s="119"/>
    </row>
    <row r="51169" spans="16:26" x14ac:dyDescent="0.25">
      <c r="P51169" s="120"/>
      <c r="R51169" s="120"/>
      <c r="T51169" s="120"/>
      <c r="V51169" s="120"/>
      <c r="X51169" s="120"/>
      <c r="Z51169" s="120"/>
    </row>
    <row r="51170" spans="16:26" x14ac:dyDescent="0.25">
      <c r="P51170" s="119"/>
      <c r="R51170" s="119"/>
      <c r="T51170" s="119"/>
      <c r="V51170" s="119"/>
      <c r="X51170" s="119"/>
      <c r="Z51170" s="119"/>
    </row>
    <row r="51171" spans="16:26" x14ac:dyDescent="0.25">
      <c r="P51171" s="119"/>
      <c r="R51171" s="119"/>
      <c r="T51171" s="119"/>
      <c r="V51171" s="119"/>
      <c r="X51171" s="119"/>
      <c r="Z51171" s="119"/>
    </row>
    <row r="51172" spans="16:26" x14ac:dyDescent="0.25">
      <c r="P51172" s="119"/>
      <c r="R51172" s="119"/>
      <c r="T51172" s="119"/>
      <c r="V51172" s="119"/>
      <c r="X51172" s="119"/>
      <c r="Z51172" s="119"/>
    </row>
    <row r="51173" spans="16:26" x14ac:dyDescent="0.25">
      <c r="P51173" s="121"/>
      <c r="R51173" s="121"/>
      <c r="T51173" s="121"/>
      <c r="V51173" s="121"/>
      <c r="X51173" s="121"/>
      <c r="Z51173" s="121"/>
    </row>
    <row r="51174" spans="16:26" x14ac:dyDescent="0.25">
      <c r="P51174" s="121"/>
      <c r="R51174" s="121"/>
      <c r="T51174" s="121"/>
      <c r="V51174" s="121"/>
      <c r="X51174" s="121"/>
      <c r="Z51174" s="121"/>
    </row>
    <row r="51175" spans="16:26" x14ac:dyDescent="0.25">
      <c r="P51175" s="121"/>
      <c r="R51175" s="121"/>
      <c r="T51175" s="121"/>
      <c r="V51175" s="121"/>
      <c r="X51175" s="121"/>
      <c r="Z51175" s="121"/>
    </row>
    <row r="51176" spans="16:26" x14ac:dyDescent="0.25">
      <c r="P51176" s="121"/>
      <c r="R51176" s="121"/>
      <c r="T51176" s="121"/>
      <c r="V51176" s="121"/>
      <c r="X51176" s="121"/>
      <c r="Z51176" s="121"/>
    </row>
    <row r="51177" spans="16:26" x14ac:dyDescent="0.25">
      <c r="P51177" s="122"/>
      <c r="R51177" s="122"/>
      <c r="T51177" s="122"/>
      <c r="V51177" s="122"/>
      <c r="X51177" s="122"/>
      <c r="Z51177" s="122"/>
    </row>
    <row r="51178" spans="16:26" x14ac:dyDescent="0.25">
      <c r="P51178" s="118"/>
      <c r="R51178" s="118"/>
      <c r="T51178" s="118"/>
      <c r="V51178" s="118"/>
      <c r="X51178" s="118"/>
      <c r="Z51178" s="118"/>
    </row>
    <row r="51179" spans="16:26" x14ac:dyDescent="0.25">
      <c r="P51179" s="119"/>
      <c r="R51179" s="119"/>
      <c r="T51179" s="119"/>
      <c r="V51179" s="119"/>
      <c r="X51179" s="119"/>
      <c r="Z51179" s="119"/>
    </row>
    <row r="51180" spans="16:26" x14ac:dyDescent="0.25">
      <c r="P51180" s="119"/>
      <c r="R51180" s="119"/>
      <c r="T51180" s="119"/>
      <c r="V51180" s="119"/>
      <c r="X51180" s="119"/>
      <c r="Z51180" s="119"/>
    </row>
    <row r="51181" spans="16:26" x14ac:dyDescent="0.25">
      <c r="P51181" s="120"/>
      <c r="R51181" s="120"/>
      <c r="T51181" s="120"/>
      <c r="V51181" s="120"/>
      <c r="X51181" s="120"/>
      <c r="Z51181" s="120"/>
    </row>
    <row r="51182" spans="16:26" x14ac:dyDescent="0.25">
      <c r="P51182" s="119"/>
      <c r="R51182" s="119"/>
      <c r="T51182" s="119"/>
      <c r="V51182" s="119"/>
      <c r="X51182" s="119"/>
      <c r="Z51182" s="119"/>
    </row>
    <row r="51183" spans="16:26" x14ac:dyDescent="0.25">
      <c r="P51183" s="119"/>
      <c r="R51183" s="119"/>
      <c r="T51183" s="119"/>
      <c r="V51183" s="119"/>
      <c r="X51183" s="119"/>
      <c r="Z51183" s="119"/>
    </row>
    <row r="51184" spans="16:26" x14ac:dyDescent="0.25">
      <c r="P51184" s="120"/>
      <c r="R51184" s="120"/>
      <c r="T51184" s="120"/>
      <c r="V51184" s="120"/>
      <c r="X51184" s="120"/>
      <c r="Z51184" s="120"/>
    </row>
    <row r="51185" spans="16:26" x14ac:dyDescent="0.25">
      <c r="P51185" s="119"/>
      <c r="R51185" s="119"/>
      <c r="T51185" s="119"/>
      <c r="V51185" s="119"/>
      <c r="X51185" s="119"/>
      <c r="Z51185" s="119"/>
    </row>
    <row r="51186" spans="16:26" x14ac:dyDescent="0.25">
      <c r="P51186" s="120"/>
      <c r="R51186" s="120"/>
      <c r="T51186" s="120"/>
      <c r="V51186" s="120"/>
      <c r="X51186" s="120"/>
      <c r="Z51186" s="120"/>
    </row>
    <row r="51187" spans="16:26" x14ac:dyDescent="0.25">
      <c r="P51187" s="119"/>
      <c r="R51187" s="119"/>
      <c r="T51187" s="119"/>
      <c r="V51187" s="119"/>
      <c r="X51187" s="119"/>
      <c r="Z51187" s="119"/>
    </row>
    <row r="51188" spans="16:26" x14ac:dyDescent="0.25">
      <c r="P51188" s="119"/>
      <c r="R51188" s="119"/>
      <c r="T51188" s="119"/>
      <c r="V51188" s="119"/>
      <c r="X51188" s="119"/>
      <c r="Z51188" s="119"/>
    </row>
    <row r="51189" spans="16:26" x14ac:dyDescent="0.25">
      <c r="P51189" s="119"/>
      <c r="R51189" s="119"/>
      <c r="T51189" s="119"/>
      <c r="V51189" s="119"/>
      <c r="X51189" s="119"/>
      <c r="Z51189" s="119"/>
    </row>
    <row r="51190" spans="16:26" x14ac:dyDescent="0.25">
      <c r="P51190" s="121"/>
      <c r="R51190" s="121"/>
      <c r="T51190" s="121"/>
      <c r="V51190" s="121"/>
      <c r="X51190" s="121"/>
      <c r="Z51190" s="121"/>
    </row>
    <row r="51191" spans="16:26" x14ac:dyDescent="0.25">
      <c r="P51191" s="121"/>
      <c r="R51191" s="121"/>
      <c r="T51191" s="121"/>
      <c r="V51191" s="121"/>
      <c r="X51191" s="121"/>
      <c r="Z51191" s="121"/>
    </row>
    <row r="51192" spans="16:26" x14ac:dyDescent="0.25">
      <c r="P51192" s="121"/>
      <c r="R51192" s="121"/>
      <c r="T51192" s="121"/>
      <c r="V51192" s="121"/>
      <c r="X51192" s="121"/>
      <c r="Z51192" s="121"/>
    </row>
    <row r="51193" spans="16:26" x14ac:dyDescent="0.25">
      <c r="P51193" s="121"/>
      <c r="R51193" s="121"/>
      <c r="T51193" s="121"/>
      <c r="V51193" s="121"/>
      <c r="X51193" s="121"/>
      <c r="Z51193" s="121"/>
    </row>
    <row r="51194" spans="16:26" x14ac:dyDescent="0.25">
      <c r="P51194" s="122"/>
      <c r="R51194" s="122"/>
      <c r="T51194" s="122"/>
      <c r="V51194" s="122"/>
      <c r="X51194" s="122"/>
      <c r="Z51194" s="122"/>
    </row>
    <row r="51195" spans="16:26" x14ac:dyDescent="0.25">
      <c r="P51195" s="118"/>
      <c r="R51195" s="118"/>
      <c r="T51195" s="118"/>
      <c r="V51195" s="118"/>
      <c r="X51195" s="118"/>
      <c r="Z51195" s="118"/>
    </row>
    <row r="51196" spans="16:26" x14ac:dyDescent="0.25">
      <c r="P51196" s="119"/>
      <c r="R51196" s="119"/>
      <c r="T51196" s="119"/>
      <c r="V51196" s="119"/>
      <c r="X51196" s="119"/>
      <c r="Z51196" s="119"/>
    </row>
    <row r="51197" spans="16:26" x14ac:dyDescent="0.25">
      <c r="P51197" s="119"/>
      <c r="R51197" s="119"/>
      <c r="T51197" s="119"/>
      <c r="V51197" s="119"/>
      <c r="X51197" s="119"/>
      <c r="Z51197" s="119"/>
    </row>
    <row r="51198" spans="16:26" x14ac:dyDescent="0.25">
      <c r="P51198" s="120"/>
      <c r="R51198" s="120"/>
      <c r="T51198" s="120"/>
      <c r="V51198" s="120"/>
      <c r="X51198" s="120"/>
      <c r="Z51198" s="120"/>
    </row>
    <row r="51199" spans="16:26" x14ac:dyDescent="0.25">
      <c r="P51199" s="119"/>
      <c r="R51199" s="119"/>
      <c r="T51199" s="119"/>
      <c r="V51199" s="119"/>
      <c r="X51199" s="119"/>
      <c r="Z51199" s="119"/>
    </row>
    <row r="51200" spans="16:26" x14ac:dyDescent="0.25">
      <c r="P51200" s="119"/>
      <c r="R51200" s="119"/>
      <c r="T51200" s="119"/>
      <c r="V51200" s="119"/>
      <c r="X51200" s="119"/>
      <c r="Z51200" s="119"/>
    </row>
    <row r="51201" spans="16:26" x14ac:dyDescent="0.25">
      <c r="P51201" s="120"/>
      <c r="R51201" s="120"/>
      <c r="T51201" s="120"/>
      <c r="V51201" s="120"/>
      <c r="X51201" s="120"/>
      <c r="Z51201" s="120"/>
    </row>
    <row r="51202" spans="16:26" x14ac:dyDescent="0.25">
      <c r="P51202" s="119"/>
      <c r="R51202" s="119"/>
      <c r="T51202" s="119"/>
      <c r="V51202" s="119"/>
      <c r="X51202" s="119"/>
      <c r="Z51202" s="119"/>
    </row>
    <row r="51203" spans="16:26" x14ac:dyDescent="0.25">
      <c r="P51203" s="120"/>
      <c r="R51203" s="120"/>
      <c r="T51203" s="120"/>
      <c r="V51203" s="120"/>
      <c r="X51203" s="120"/>
      <c r="Z51203" s="120"/>
    </row>
    <row r="51204" spans="16:26" x14ac:dyDescent="0.25">
      <c r="P51204" s="119"/>
      <c r="R51204" s="119"/>
      <c r="T51204" s="119"/>
      <c r="V51204" s="119"/>
      <c r="X51204" s="119"/>
      <c r="Z51204" s="119"/>
    </row>
    <row r="51205" spans="16:26" x14ac:dyDescent="0.25">
      <c r="P51205" s="119"/>
      <c r="R51205" s="119"/>
      <c r="T51205" s="119"/>
      <c r="V51205" s="119"/>
      <c r="X51205" s="119"/>
      <c r="Z51205" s="119"/>
    </row>
    <row r="51206" spans="16:26" x14ac:dyDescent="0.25">
      <c r="P51206" s="119"/>
      <c r="R51206" s="119"/>
      <c r="T51206" s="119"/>
      <c r="V51206" s="119"/>
      <c r="X51206" s="119"/>
      <c r="Z51206" s="119"/>
    </row>
    <row r="51207" spans="16:26" x14ac:dyDescent="0.25">
      <c r="P51207" s="121"/>
      <c r="R51207" s="121"/>
      <c r="T51207" s="121"/>
      <c r="V51207" s="121"/>
      <c r="X51207" s="121"/>
      <c r="Z51207" s="121"/>
    </row>
    <row r="51208" spans="16:26" x14ac:dyDescent="0.25">
      <c r="P51208" s="121"/>
      <c r="R51208" s="121"/>
      <c r="T51208" s="121"/>
      <c r="V51208" s="121"/>
      <c r="X51208" s="121"/>
      <c r="Z51208" s="121"/>
    </row>
    <row r="51209" spans="16:26" x14ac:dyDescent="0.25">
      <c r="P51209" s="121"/>
      <c r="R51209" s="121"/>
      <c r="T51209" s="121"/>
      <c r="V51209" s="121"/>
      <c r="X51209" s="121"/>
      <c r="Z51209" s="121"/>
    </row>
    <row r="51210" spans="16:26" x14ac:dyDescent="0.25">
      <c r="P51210" s="121"/>
      <c r="R51210" s="121"/>
      <c r="T51210" s="121"/>
      <c r="V51210" s="121"/>
      <c r="X51210" s="121"/>
      <c r="Z51210" s="121"/>
    </row>
    <row r="51211" spans="16:26" x14ac:dyDescent="0.25">
      <c r="P51211" s="122"/>
      <c r="R51211" s="122"/>
      <c r="T51211" s="122"/>
      <c r="V51211" s="122"/>
      <c r="X51211" s="122"/>
      <c r="Z51211" s="122"/>
    </row>
    <row r="51212" spans="16:26" x14ac:dyDescent="0.25">
      <c r="P51212" s="118"/>
      <c r="R51212" s="118"/>
      <c r="T51212" s="118"/>
      <c r="V51212" s="118"/>
      <c r="X51212" s="118"/>
      <c r="Z51212" s="118"/>
    </row>
    <row r="51213" spans="16:26" x14ac:dyDescent="0.25">
      <c r="P51213" s="119"/>
      <c r="R51213" s="119"/>
      <c r="T51213" s="119"/>
      <c r="V51213" s="119"/>
      <c r="X51213" s="119"/>
      <c r="Z51213" s="119"/>
    </row>
    <row r="51214" spans="16:26" x14ac:dyDescent="0.25">
      <c r="P51214" s="119"/>
      <c r="R51214" s="119"/>
      <c r="T51214" s="119"/>
      <c r="V51214" s="119"/>
      <c r="X51214" s="119"/>
      <c r="Z51214" s="119"/>
    </row>
    <row r="51215" spans="16:26" x14ac:dyDescent="0.25">
      <c r="P51215" s="120"/>
      <c r="R51215" s="120"/>
      <c r="T51215" s="120"/>
      <c r="V51215" s="120"/>
      <c r="X51215" s="120"/>
      <c r="Z51215" s="120"/>
    </row>
    <row r="51216" spans="16:26" x14ac:dyDescent="0.25">
      <c r="P51216" s="119"/>
      <c r="R51216" s="119"/>
      <c r="T51216" s="119"/>
      <c r="V51216" s="119"/>
      <c r="X51216" s="119"/>
      <c r="Z51216" s="119"/>
    </row>
    <row r="51217" spans="16:26" x14ac:dyDescent="0.25">
      <c r="P51217" s="119"/>
      <c r="R51217" s="119"/>
      <c r="T51217" s="119"/>
      <c r="V51217" s="119"/>
      <c r="X51217" s="119"/>
      <c r="Z51217" s="119"/>
    </row>
    <row r="51218" spans="16:26" x14ac:dyDescent="0.25">
      <c r="P51218" s="120"/>
      <c r="R51218" s="120"/>
      <c r="T51218" s="120"/>
      <c r="V51218" s="120"/>
      <c r="X51218" s="120"/>
      <c r="Z51218" s="120"/>
    </row>
    <row r="51219" spans="16:26" x14ac:dyDescent="0.25">
      <c r="P51219" s="119"/>
      <c r="R51219" s="119"/>
      <c r="T51219" s="119"/>
      <c r="V51219" s="119"/>
      <c r="X51219" s="119"/>
      <c r="Z51219" s="119"/>
    </row>
    <row r="51220" spans="16:26" x14ac:dyDescent="0.25">
      <c r="P51220" s="120"/>
      <c r="R51220" s="120"/>
      <c r="T51220" s="120"/>
      <c r="V51220" s="120"/>
      <c r="X51220" s="120"/>
      <c r="Z51220" s="120"/>
    </row>
    <row r="51221" spans="16:26" x14ac:dyDescent="0.25">
      <c r="P51221" s="119"/>
      <c r="R51221" s="119"/>
      <c r="T51221" s="119"/>
      <c r="V51221" s="119"/>
      <c r="X51221" s="119"/>
      <c r="Z51221" s="119"/>
    </row>
    <row r="51222" spans="16:26" x14ac:dyDescent="0.25">
      <c r="P51222" s="119"/>
      <c r="R51222" s="119"/>
      <c r="T51222" s="119"/>
      <c r="V51222" s="119"/>
      <c r="X51222" s="119"/>
      <c r="Z51222" s="119"/>
    </row>
    <row r="51223" spans="16:26" x14ac:dyDescent="0.25">
      <c r="P51223" s="119"/>
      <c r="R51223" s="119"/>
      <c r="T51223" s="119"/>
      <c r="V51223" s="119"/>
      <c r="X51223" s="119"/>
      <c r="Z51223" s="119"/>
    </row>
    <row r="51224" spans="16:26" x14ac:dyDescent="0.25">
      <c r="P51224" s="121"/>
      <c r="R51224" s="121"/>
      <c r="T51224" s="121"/>
      <c r="V51224" s="121"/>
      <c r="X51224" s="121"/>
      <c r="Z51224" s="121"/>
    </row>
    <row r="51225" spans="16:26" x14ac:dyDescent="0.25">
      <c r="P51225" s="121"/>
      <c r="R51225" s="121"/>
      <c r="T51225" s="121"/>
      <c r="V51225" s="121"/>
      <c r="X51225" s="121"/>
      <c r="Z51225" s="121"/>
    </row>
    <row r="51226" spans="16:26" x14ac:dyDescent="0.25">
      <c r="P51226" s="121"/>
      <c r="R51226" s="121"/>
      <c r="T51226" s="121"/>
      <c r="V51226" s="121"/>
      <c r="X51226" s="121"/>
      <c r="Z51226" s="121"/>
    </row>
    <row r="51227" spans="16:26" x14ac:dyDescent="0.25">
      <c r="P51227" s="121"/>
      <c r="R51227" s="121"/>
      <c r="T51227" s="121"/>
      <c r="V51227" s="121"/>
      <c r="X51227" s="121"/>
      <c r="Z51227" s="121"/>
    </row>
    <row r="51228" spans="16:26" x14ac:dyDescent="0.25">
      <c r="P51228" s="122"/>
      <c r="R51228" s="122"/>
      <c r="T51228" s="122"/>
      <c r="V51228" s="122"/>
      <c r="X51228" s="122"/>
      <c r="Z51228" s="122"/>
    </row>
    <row r="51229" spans="16:26" x14ac:dyDescent="0.25">
      <c r="P51229" s="118"/>
      <c r="R51229" s="118"/>
      <c r="T51229" s="118"/>
      <c r="V51229" s="118"/>
      <c r="X51229" s="118"/>
      <c r="Z51229" s="118"/>
    </row>
    <row r="51230" spans="16:26" x14ac:dyDescent="0.25">
      <c r="P51230" s="119"/>
      <c r="R51230" s="119"/>
      <c r="T51230" s="119"/>
      <c r="V51230" s="119"/>
      <c r="X51230" s="119"/>
      <c r="Z51230" s="119"/>
    </row>
    <row r="51231" spans="16:26" x14ac:dyDescent="0.25">
      <c r="P51231" s="119"/>
      <c r="R51231" s="119"/>
      <c r="T51231" s="119"/>
      <c r="V51231" s="119"/>
      <c r="X51231" s="119"/>
      <c r="Z51231" s="119"/>
    </row>
    <row r="51232" spans="16:26" x14ac:dyDescent="0.25">
      <c r="P51232" s="120"/>
      <c r="R51232" s="120"/>
      <c r="T51232" s="120"/>
      <c r="V51232" s="120"/>
      <c r="X51232" s="120"/>
      <c r="Z51232" s="120"/>
    </row>
    <row r="51233" spans="16:26" x14ac:dyDescent="0.25">
      <c r="P51233" s="119"/>
      <c r="R51233" s="119"/>
      <c r="T51233" s="119"/>
      <c r="V51233" s="119"/>
      <c r="X51233" s="119"/>
      <c r="Z51233" s="119"/>
    </row>
    <row r="51234" spans="16:26" x14ac:dyDescent="0.25">
      <c r="P51234" s="119"/>
      <c r="R51234" s="119"/>
      <c r="T51234" s="119"/>
      <c r="V51234" s="119"/>
      <c r="X51234" s="119"/>
      <c r="Z51234" s="119"/>
    </row>
    <row r="51235" spans="16:26" x14ac:dyDescent="0.25">
      <c r="P51235" s="120"/>
      <c r="R51235" s="120"/>
      <c r="T51235" s="120"/>
      <c r="V51235" s="120"/>
      <c r="X51235" s="120"/>
      <c r="Z51235" s="120"/>
    </row>
    <row r="51236" spans="16:26" x14ac:dyDescent="0.25">
      <c r="P51236" s="119"/>
      <c r="R51236" s="119"/>
      <c r="T51236" s="119"/>
      <c r="V51236" s="119"/>
      <c r="X51236" s="119"/>
      <c r="Z51236" s="119"/>
    </row>
    <row r="51237" spans="16:26" x14ac:dyDescent="0.25">
      <c r="P51237" s="120"/>
      <c r="R51237" s="120"/>
      <c r="T51237" s="120"/>
      <c r="V51237" s="120"/>
      <c r="X51237" s="120"/>
      <c r="Z51237" s="120"/>
    </row>
    <row r="51238" spans="16:26" x14ac:dyDescent="0.25">
      <c r="P51238" s="119"/>
      <c r="R51238" s="119"/>
      <c r="T51238" s="119"/>
      <c r="V51238" s="119"/>
      <c r="X51238" s="119"/>
      <c r="Z51238" s="119"/>
    </row>
    <row r="51239" spans="16:26" x14ac:dyDescent="0.25">
      <c r="P51239" s="119"/>
      <c r="R51239" s="119"/>
      <c r="T51239" s="119"/>
      <c r="V51239" s="119"/>
      <c r="X51239" s="119"/>
      <c r="Z51239" s="119"/>
    </row>
    <row r="51240" spans="16:26" x14ac:dyDescent="0.25">
      <c r="P51240" s="119"/>
      <c r="R51240" s="119"/>
      <c r="T51240" s="119"/>
      <c r="V51240" s="119"/>
      <c r="X51240" s="119"/>
      <c r="Z51240" s="119"/>
    </row>
    <row r="51241" spans="16:26" x14ac:dyDescent="0.25">
      <c r="P51241" s="121"/>
      <c r="R51241" s="121"/>
      <c r="T51241" s="121"/>
      <c r="V51241" s="121"/>
      <c r="X51241" s="121"/>
      <c r="Z51241" s="121"/>
    </row>
    <row r="51242" spans="16:26" x14ac:dyDescent="0.25">
      <c r="P51242" s="121"/>
      <c r="R51242" s="121"/>
      <c r="T51242" s="121"/>
      <c r="V51242" s="121"/>
      <c r="X51242" s="121"/>
      <c r="Z51242" s="121"/>
    </row>
    <row r="51243" spans="16:26" x14ac:dyDescent="0.25">
      <c r="P51243" s="121"/>
      <c r="R51243" s="121"/>
      <c r="T51243" s="121"/>
      <c r="V51243" s="121"/>
      <c r="X51243" s="121"/>
      <c r="Z51243" s="121"/>
    </row>
    <row r="51244" spans="16:26" x14ac:dyDescent="0.25">
      <c r="P51244" s="121"/>
      <c r="R51244" s="121"/>
      <c r="T51244" s="121"/>
      <c r="V51244" s="121"/>
      <c r="X51244" s="121"/>
      <c r="Z51244" s="121"/>
    </row>
    <row r="51245" spans="16:26" x14ac:dyDescent="0.25">
      <c r="P51245" s="122"/>
      <c r="R51245" s="122"/>
      <c r="T51245" s="122"/>
      <c r="V51245" s="122"/>
      <c r="X51245" s="122"/>
      <c r="Z51245" s="122"/>
    </row>
    <row r="51246" spans="16:26" x14ac:dyDescent="0.25">
      <c r="P51246" s="118"/>
      <c r="R51246" s="118"/>
      <c r="T51246" s="118"/>
      <c r="V51246" s="118"/>
      <c r="X51246" s="118"/>
      <c r="Z51246" s="118"/>
    </row>
    <row r="51247" spans="16:26" x14ac:dyDescent="0.25">
      <c r="P51247" s="119"/>
      <c r="R51247" s="119"/>
      <c r="T51247" s="119"/>
      <c r="V51247" s="119"/>
      <c r="X51247" s="119"/>
      <c r="Z51247" s="119"/>
    </row>
    <row r="51248" spans="16:26" x14ac:dyDescent="0.25">
      <c r="P51248" s="119"/>
      <c r="R51248" s="119"/>
      <c r="T51248" s="119"/>
      <c r="V51248" s="119"/>
      <c r="X51248" s="119"/>
      <c r="Z51248" s="119"/>
    </row>
    <row r="51249" spans="16:26" x14ac:dyDescent="0.25">
      <c r="P51249" s="120"/>
      <c r="R51249" s="120"/>
      <c r="T51249" s="120"/>
      <c r="V51249" s="120"/>
      <c r="X51249" s="120"/>
      <c r="Z51249" s="120"/>
    </row>
    <row r="51250" spans="16:26" x14ac:dyDescent="0.25">
      <c r="P51250" s="119"/>
      <c r="R51250" s="119"/>
      <c r="T51250" s="119"/>
      <c r="V51250" s="119"/>
      <c r="X51250" s="119"/>
      <c r="Z51250" s="119"/>
    </row>
    <row r="51251" spans="16:26" x14ac:dyDescent="0.25">
      <c r="P51251" s="119"/>
      <c r="R51251" s="119"/>
      <c r="T51251" s="119"/>
      <c r="V51251" s="119"/>
      <c r="X51251" s="119"/>
      <c r="Z51251" s="119"/>
    </row>
    <row r="51252" spans="16:26" x14ac:dyDescent="0.25">
      <c r="P51252" s="120"/>
      <c r="R51252" s="120"/>
      <c r="T51252" s="120"/>
      <c r="V51252" s="120"/>
      <c r="X51252" s="120"/>
      <c r="Z51252" s="120"/>
    </row>
    <row r="51253" spans="16:26" x14ac:dyDescent="0.25">
      <c r="P51253" s="119"/>
      <c r="R51253" s="119"/>
      <c r="T51253" s="119"/>
      <c r="V51253" s="119"/>
      <c r="X51253" s="119"/>
      <c r="Z51253" s="119"/>
    </row>
    <row r="51254" spans="16:26" x14ac:dyDescent="0.25">
      <c r="P51254" s="120"/>
      <c r="R51254" s="120"/>
      <c r="T51254" s="120"/>
      <c r="V51254" s="120"/>
      <c r="X51254" s="120"/>
      <c r="Z51254" s="120"/>
    </row>
    <row r="51255" spans="16:26" x14ac:dyDescent="0.25">
      <c r="P51255" s="119"/>
      <c r="R51255" s="119"/>
      <c r="T51255" s="119"/>
      <c r="V51255" s="119"/>
      <c r="X51255" s="119"/>
      <c r="Z51255" s="119"/>
    </row>
    <row r="51256" spans="16:26" x14ac:dyDescent="0.25">
      <c r="P51256" s="119"/>
      <c r="R51256" s="119"/>
      <c r="T51256" s="119"/>
      <c r="V51256" s="119"/>
      <c r="X51256" s="119"/>
      <c r="Z51256" s="119"/>
    </row>
    <row r="51257" spans="16:26" x14ac:dyDescent="0.25">
      <c r="P51257" s="119"/>
      <c r="R51257" s="119"/>
      <c r="T51257" s="119"/>
      <c r="V51257" s="119"/>
      <c r="X51257" s="119"/>
      <c r="Z51257" s="119"/>
    </row>
    <row r="51258" spans="16:26" x14ac:dyDescent="0.25">
      <c r="P51258" s="121"/>
      <c r="R51258" s="121"/>
      <c r="T51258" s="121"/>
      <c r="V51258" s="121"/>
      <c r="X51258" s="121"/>
      <c r="Z51258" s="121"/>
    </row>
    <row r="51259" spans="16:26" x14ac:dyDescent="0.25">
      <c r="P51259" s="121"/>
      <c r="R51259" s="121"/>
      <c r="T51259" s="121"/>
      <c r="V51259" s="121"/>
      <c r="X51259" s="121"/>
      <c r="Z51259" s="121"/>
    </row>
    <row r="51260" spans="16:26" x14ac:dyDescent="0.25">
      <c r="P51260" s="121"/>
      <c r="R51260" s="121"/>
      <c r="T51260" s="121"/>
      <c r="V51260" s="121"/>
      <c r="X51260" s="121"/>
      <c r="Z51260" s="121"/>
    </row>
    <row r="51261" spans="16:26" x14ac:dyDescent="0.25">
      <c r="P51261" s="121"/>
      <c r="R51261" s="121"/>
      <c r="T51261" s="121"/>
      <c r="V51261" s="121"/>
      <c r="X51261" s="121"/>
      <c r="Z51261" s="121"/>
    </row>
    <row r="51262" spans="16:26" x14ac:dyDescent="0.25">
      <c r="P51262" s="122"/>
      <c r="R51262" s="122"/>
      <c r="T51262" s="122"/>
      <c r="V51262" s="122"/>
      <c r="X51262" s="122"/>
      <c r="Z51262" s="122"/>
    </row>
    <row r="51263" spans="16:26" x14ac:dyDescent="0.25">
      <c r="P51263" s="118"/>
      <c r="R51263" s="118"/>
      <c r="T51263" s="118"/>
      <c r="V51263" s="118"/>
      <c r="X51263" s="118"/>
      <c r="Z51263" s="118"/>
    </row>
    <row r="51264" spans="16:26" x14ac:dyDescent="0.25">
      <c r="P51264" s="119"/>
      <c r="R51264" s="119"/>
      <c r="T51264" s="119"/>
      <c r="V51264" s="119"/>
      <c r="X51264" s="119"/>
      <c r="Z51264" s="119"/>
    </row>
    <row r="51265" spans="16:26" x14ac:dyDescent="0.25">
      <c r="P51265" s="119"/>
      <c r="R51265" s="119"/>
      <c r="T51265" s="119"/>
      <c r="V51265" s="119"/>
      <c r="X51265" s="119"/>
      <c r="Z51265" s="119"/>
    </row>
    <row r="51266" spans="16:26" x14ac:dyDescent="0.25">
      <c r="P51266" s="120"/>
      <c r="R51266" s="120"/>
      <c r="T51266" s="120"/>
      <c r="V51266" s="120"/>
      <c r="X51266" s="120"/>
      <c r="Z51266" s="120"/>
    </row>
    <row r="51267" spans="16:26" x14ac:dyDescent="0.25">
      <c r="P51267" s="119"/>
      <c r="R51267" s="119"/>
      <c r="T51267" s="119"/>
      <c r="V51267" s="119"/>
      <c r="X51267" s="119"/>
      <c r="Z51267" s="119"/>
    </row>
    <row r="51268" spans="16:26" x14ac:dyDescent="0.25">
      <c r="P51268" s="119"/>
      <c r="R51268" s="119"/>
      <c r="T51268" s="119"/>
      <c r="V51268" s="119"/>
      <c r="X51268" s="119"/>
      <c r="Z51268" s="119"/>
    </row>
    <row r="51269" spans="16:26" x14ac:dyDescent="0.25">
      <c r="P51269" s="120"/>
      <c r="R51269" s="120"/>
      <c r="T51269" s="120"/>
      <c r="V51269" s="120"/>
      <c r="X51269" s="120"/>
      <c r="Z51269" s="120"/>
    </row>
    <row r="51270" spans="16:26" x14ac:dyDescent="0.25">
      <c r="P51270" s="119"/>
      <c r="R51270" s="119"/>
      <c r="T51270" s="119"/>
      <c r="V51270" s="119"/>
      <c r="X51270" s="119"/>
      <c r="Z51270" s="119"/>
    </row>
    <row r="51271" spans="16:26" x14ac:dyDescent="0.25">
      <c r="P51271" s="120"/>
      <c r="R51271" s="120"/>
      <c r="T51271" s="120"/>
      <c r="V51271" s="120"/>
      <c r="X51271" s="120"/>
      <c r="Z51271" s="120"/>
    </row>
    <row r="51272" spans="16:26" x14ac:dyDescent="0.25">
      <c r="P51272" s="119"/>
      <c r="R51272" s="119"/>
      <c r="T51272" s="119"/>
      <c r="V51272" s="119"/>
      <c r="X51272" s="119"/>
      <c r="Z51272" s="119"/>
    </row>
    <row r="51273" spans="16:26" x14ac:dyDescent="0.25">
      <c r="P51273" s="119"/>
      <c r="R51273" s="119"/>
      <c r="T51273" s="119"/>
      <c r="V51273" s="119"/>
      <c r="X51273" s="119"/>
      <c r="Z51273" s="119"/>
    </row>
    <row r="51274" spans="16:26" x14ac:dyDescent="0.25">
      <c r="P51274" s="119"/>
      <c r="R51274" s="119"/>
      <c r="T51274" s="119"/>
      <c r="V51274" s="119"/>
      <c r="X51274" s="119"/>
      <c r="Z51274" s="119"/>
    </row>
    <row r="51275" spans="16:26" x14ac:dyDescent="0.25">
      <c r="P51275" s="121"/>
      <c r="R51275" s="121"/>
      <c r="T51275" s="121"/>
      <c r="V51275" s="121"/>
      <c r="X51275" s="121"/>
      <c r="Z51275" s="121"/>
    </row>
    <row r="51276" spans="16:26" x14ac:dyDescent="0.25">
      <c r="P51276" s="121"/>
      <c r="R51276" s="121"/>
      <c r="T51276" s="121"/>
      <c r="V51276" s="121"/>
      <c r="X51276" s="121"/>
      <c r="Z51276" s="121"/>
    </row>
    <row r="51277" spans="16:26" x14ac:dyDescent="0.25">
      <c r="P51277" s="121"/>
      <c r="R51277" s="121"/>
      <c r="T51277" s="121"/>
      <c r="V51277" s="121"/>
      <c r="X51277" s="121"/>
      <c r="Z51277" s="121"/>
    </row>
    <row r="51278" spans="16:26" x14ac:dyDescent="0.25">
      <c r="P51278" s="121"/>
      <c r="R51278" s="121"/>
      <c r="T51278" s="121"/>
      <c r="V51278" s="121"/>
      <c r="X51278" s="121"/>
      <c r="Z51278" s="121"/>
    </row>
    <row r="51279" spans="16:26" x14ac:dyDescent="0.25">
      <c r="P51279" s="122"/>
      <c r="R51279" s="122"/>
      <c r="T51279" s="122"/>
      <c r="V51279" s="122"/>
      <c r="X51279" s="122"/>
      <c r="Z51279" s="122"/>
    </row>
    <row r="51280" spans="16:26" x14ac:dyDescent="0.25">
      <c r="P51280" s="118"/>
      <c r="R51280" s="118"/>
      <c r="T51280" s="118"/>
      <c r="V51280" s="118"/>
      <c r="X51280" s="118"/>
      <c r="Z51280" s="118"/>
    </row>
    <row r="51281" spans="16:26" x14ac:dyDescent="0.25">
      <c r="P51281" s="119"/>
      <c r="R51281" s="119"/>
      <c r="T51281" s="119"/>
      <c r="V51281" s="119"/>
      <c r="X51281" s="119"/>
      <c r="Z51281" s="119"/>
    </row>
    <row r="51282" spans="16:26" x14ac:dyDescent="0.25">
      <c r="P51282" s="119"/>
      <c r="R51282" s="119"/>
      <c r="T51282" s="119"/>
      <c r="V51282" s="119"/>
      <c r="X51282" s="119"/>
      <c r="Z51282" s="119"/>
    </row>
    <row r="51283" spans="16:26" x14ac:dyDescent="0.25">
      <c r="P51283" s="120"/>
      <c r="R51283" s="120"/>
      <c r="T51283" s="120"/>
      <c r="V51283" s="120"/>
      <c r="X51283" s="120"/>
      <c r="Z51283" s="120"/>
    </row>
    <row r="51284" spans="16:26" x14ac:dyDescent="0.25">
      <c r="P51284" s="119"/>
      <c r="R51284" s="119"/>
      <c r="T51284" s="119"/>
      <c r="V51284" s="119"/>
      <c r="X51284" s="119"/>
      <c r="Z51284" s="119"/>
    </row>
    <row r="51285" spans="16:26" x14ac:dyDescent="0.25">
      <c r="P51285" s="119"/>
      <c r="R51285" s="119"/>
      <c r="T51285" s="119"/>
      <c r="V51285" s="119"/>
      <c r="X51285" s="119"/>
      <c r="Z51285" s="119"/>
    </row>
    <row r="51286" spans="16:26" x14ac:dyDescent="0.25">
      <c r="P51286" s="120"/>
      <c r="R51286" s="120"/>
      <c r="T51286" s="120"/>
      <c r="V51286" s="120"/>
      <c r="X51286" s="120"/>
      <c r="Z51286" s="120"/>
    </row>
    <row r="51287" spans="16:26" x14ac:dyDescent="0.25">
      <c r="P51287" s="119"/>
      <c r="R51287" s="119"/>
      <c r="T51287" s="119"/>
      <c r="V51287" s="119"/>
      <c r="X51287" s="119"/>
      <c r="Z51287" s="119"/>
    </row>
    <row r="51288" spans="16:26" x14ac:dyDescent="0.25">
      <c r="P51288" s="120"/>
      <c r="R51288" s="120"/>
      <c r="T51288" s="120"/>
      <c r="V51288" s="120"/>
      <c r="X51288" s="120"/>
      <c r="Z51288" s="120"/>
    </row>
    <row r="51289" spans="16:26" x14ac:dyDescent="0.25">
      <c r="P51289" s="119"/>
      <c r="R51289" s="119"/>
      <c r="T51289" s="119"/>
      <c r="V51289" s="119"/>
      <c r="X51289" s="119"/>
      <c r="Z51289" s="119"/>
    </row>
    <row r="51290" spans="16:26" x14ac:dyDescent="0.25">
      <c r="P51290" s="119"/>
      <c r="R51290" s="119"/>
      <c r="T51290" s="119"/>
      <c r="V51290" s="119"/>
      <c r="X51290" s="119"/>
      <c r="Z51290" s="119"/>
    </row>
    <row r="51291" spans="16:26" x14ac:dyDescent="0.25">
      <c r="P51291" s="119"/>
      <c r="R51291" s="119"/>
      <c r="T51291" s="119"/>
      <c r="V51291" s="119"/>
      <c r="X51291" s="119"/>
      <c r="Z51291" s="119"/>
    </row>
    <row r="51292" spans="16:26" x14ac:dyDescent="0.25">
      <c r="P51292" s="121"/>
      <c r="R51292" s="121"/>
      <c r="T51292" s="121"/>
      <c r="V51292" s="121"/>
      <c r="X51292" s="121"/>
      <c r="Z51292" s="121"/>
    </row>
    <row r="51293" spans="16:26" x14ac:dyDescent="0.25">
      <c r="P51293" s="121"/>
      <c r="R51293" s="121"/>
      <c r="T51293" s="121"/>
      <c r="V51293" s="121"/>
      <c r="X51293" s="121"/>
      <c r="Z51293" s="121"/>
    </row>
    <row r="51294" spans="16:26" x14ac:dyDescent="0.25">
      <c r="P51294" s="121"/>
      <c r="R51294" s="121"/>
      <c r="T51294" s="121"/>
      <c r="V51294" s="121"/>
      <c r="X51294" s="121"/>
      <c r="Z51294" s="121"/>
    </row>
    <row r="51295" spans="16:26" x14ac:dyDescent="0.25">
      <c r="P51295" s="121"/>
      <c r="R51295" s="121"/>
      <c r="T51295" s="121"/>
      <c r="V51295" s="121"/>
      <c r="X51295" s="121"/>
      <c r="Z51295" s="121"/>
    </row>
    <row r="51296" spans="16:26" x14ac:dyDescent="0.25">
      <c r="P51296" s="122"/>
      <c r="R51296" s="122"/>
      <c r="T51296" s="122"/>
      <c r="V51296" s="122"/>
      <c r="X51296" s="122"/>
      <c r="Z51296" s="122"/>
    </row>
    <row r="51297" spans="16:26" x14ac:dyDescent="0.25">
      <c r="P51297" s="118"/>
      <c r="R51297" s="118"/>
      <c r="T51297" s="118"/>
      <c r="V51297" s="118"/>
      <c r="X51297" s="118"/>
      <c r="Z51297" s="118"/>
    </row>
    <row r="51298" spans="16:26" x14ac:dyDescent="0.25">
      <c r="P51298" s="119"/>
      <c r="R51298" s="119"/>
      <c r="T51298" s="119"/>
      <c r="V51298" s="119"/>
      <c r="X51298" s="119"/>
      <c r="Z51298" s="119"/>
    </row>
    <row r="51299" spans="16:26" x14ac:dyDescent="0.25">
      <c r="P51299" s="119"/>
      <c r="R51299" s="119"/>
      <c r="T51299" s="119"/>
      <c r="V51299" s="119"/>
      <c r="X51299" s="119"/>
      <c r="Z51299" s="119"/>
    </row>
    <row r="51300" spans="16:26" x14ac:dyDescent="0.25">
      <c r="P51300" s="120"/>
      <c r="R51300" s="120"/>
      <c r="T51300" s="120"/>
      <c r="V51300" s="120"/>
      <c r="X51300" s="120"/>
      <c r="Z51300" s="120"/>
    </row>
    <row r="51301" spans="16:26" x14ac:dyDescent="0.25">
      <c r="P51301" s="119"/>
      <c r="R51301" s="119"/>
      <c r="T51301" s="119"/>
      <c r="V51301" s="119"/>
      <c r="X51301" s="119"/>
      <c r="Z51301" s="119"/>
    </row>
    <row r="51302" spans="16:26" x14ac:dyDescent="0.25">
      <c r="P51302" s="119"/>
      <c r="R51302" s="119"/>
      <c r="T51302" s="119"/>
      <c r="V51302" s="119"/>
      <c r="X51302" s="119"/>
      <c r="Z51302" s="119"/>
    </row>
    <row r="51303" spans="16:26" x14ac:dyDescent="0.25">
      <c r="P51303" s="120"/>
      <c r="R51303" s="120"/>
      <c r="T51303" s="120"/>
      <c r="V51303" s="120"/>
      <c r="X51303" s="120"/>
      <c r="Z51303" s="120"/>
    </row>
    <row r="51304" spans="16:26" x14ac:dyDescent="0.25">
      <c r="P51304" s="119"/>
      <c r="R51304" s="119"/>
      <c r="T51304" s="119"/>
      <c r="V51304" s="119"/>
      <c r="X51304" s="119"/>
      <c r="Z51304" s="119"/>
    </row>
    <row r="51305" spans="16:26" x14ac:dyDescent="0.25">
      <c r="P51305" s="120"/>
      <c r="R51305" s="120"/>
      <c r="T51305" s="120"/>
      <c r="V51305" s="120"/>
      <c r="X51305" s="120"/>
      <c r="Z51305" s="120"/>
    </row>
    <row r="51306" spans="16:26" x14ac:dyDescent="0.25">
      <c r="P51306" s="119"/>
      <c r="R51306" s="119"/>
      <c r="T51306" s="119"/>
      <c r="V51306" s="119"/>
      <c r="X51306" s="119"/>
      <c r="Z51306" s="119"/>
    </row>
    <row r="51307" spans="16:26" x14ac:dyDescent="0.25">
      <c r="P51307" s="119"/>
      <c r="R51307" s="119"/>
      <c r="T51307" s="119"/>
      <c r="V51307" s="119"/>
      <c r="X51307" s="119"/>
      <c r="Z51307" s="119"/>
    </row>
    <row r="51308" spans="16:26" x14ac:dyDescent="0.25">
      <c r="P51308" s="119"/>
      <c r="R51308" s="119"/>
      <c r="T51308" s="119"/>
      <c r="V51308" s="119"/>
      <c r="X51308" s="119"/>
      <c r="Z51308" s="119"/>
    </row>
    <row r="51309" spans="16:26" x14ac:dyDescent="0.25">
      <c r="P51309" s="121"/>
      <c r="R51309" s="121"/>
      <c r="T51309" s="121"/>
      <c r="V51309" s="121"/>
      <c r="X51309" s="121"/>
      <c r="Z51309" s="121"/>
    </row>
    <row r="51310" spans="16:26" x14ac:dyDescent="0.25">
      <c r="P51310" s="121"/>
      <c r="R51310" s="121"/>
      <c r="T51310" s="121"/>
      <c r="V51310" s="121"/>
      <c r="X51310" s="121"/>
      <c r="Z51310" s="121"/>
    </row>
    <row r="51311" spans="16:26" x14ac:dyDescent="0.25">
      <c r="P51311" s="121"/>
      <c r="R51311" s="121"/>
      <c r="T51311" s="121"/>
      <c r="V51311" s="121"/>
      <c r="X51311" s="121"/>
      <c r="Z51311" s="121"/>
    </row>
    <row r="51312" spans="16:26" x14ac:dyDescent="0.25">
      <c r="P51312" s="121"/>
      <c r="R51312" s="121"/>
      <c r="T51312" s="121"/>
      <c r="V51312" s="121"/>
      <c r="X51312" s="121"/>
      <c r="Z51312" s="121"/>
    </row>
    <row r="51313" spans="16:26" x14ac:dyDescent="0.25">
      <c r="P51313" s="122"/>
      <c r="R51313" s="122"/>
      <c r="T51313" s="122"/>
      <c r="V51313" s="122"/>
      <c r="X51313" s="122"/>
      <c r="Z51313" s="122"/>
    </row>
    <row r="51314" spans="16:26" x14ac:dyDescent="0.25">
      <c r="P51314" s="118"/>
      <c r="R51314" s="118"/>
      <c r="T51314" s="118"/>
      <c r="V51314" s="118"/>
      <c r="X51314" s="118"/>
      <c r="Z51314" s="118"/>
    </row>
    <row r="51315" spans="16:26" x14ac:dyDescent="0.25">
      <c r="P51315" s="119"/>
      <c r="R51315" s="119"/>
      <c r="T51315" s="119"/>
      <c r="V51315" s="119"/>
      <c r="X51315" s="119"/>
      <c r="Z51315" s="119"/>
    </row>
    <row r="51316" spans="16:26" x14ac:dyDescent="0.25">
      <c r="P51316" s="119"/>
      <c r="R51316" s="119"/>
      <c r="T51316" s="119"/>
      <c r="V51316" s="119"/>
      <c r="X51316" s="119"/>
      <c r="Z51316" s="119"/>
    </row>
    <row r="51317" spans="16:26" x14ac:dyDescent="0.25">
      <c r="P51317" s="120"/>
      <c r="R51317" s="120"/>
      <c r="T51317" s="120"/>
      <c r="V51317" s="120"/>
      <c r="X51317" s="120"/>
      <c r="Z51317" s="120"/>
    </row>
    <row r="51318" spans="16:26" x14ac:dyDescent="0.25">
      <c r="P51318" s="119"/>
      <c r="R51318" s="119"/>
      <c r="T51318" s="119"/>
      <c r="V51318" s="119"/>
      <c r="X51318" s="119"/>
      <c r="Z51318" s="119"/>
    </row>
    <row r="51319" spans="16:26" x14ac:dyDescent="0.25">
      <c r="P51319" s="119"/>
      <c r="R51319" s="119"/>
      <c r="T51319" s="119"/>
      <c r="V51319" s="119"/>
      <c r="X51319" s="119"/>
      <c r="Z51319" s="119"/>
    </row>
    <row r="51320" spans="16:26" x14ac:dyDescent="0.25">
      <c r="P51320" s="120"/>
      <c r="R51320" s="120"/>
      <c r="T51320" s="120"/>
      <c r="V51320" s="120"/>
      <c r="X51320" s="120"/>
      <c r="Z51320" s="120"/>
    </row>
    <row r="51321" spans="16:26" x14ac:dyDescent="0.25">
      <c r="P51321" s="119"/>
      <c r="R51321" s="119"/>
      <c r="T51321" s="119"/>
      <c r="V51321" s="119"/>
      <c r="X51321" s="119"/>
      <c r="Z51321" s="119"/>
    </row>
    <row r="51322" spans="16:26" x14ac:dyDescent="0.25">
      <c r="P51322" s="120"/>
      <c r="R51322" s="120"/>
      <c r="T51322" s="120"/>
      <c r="V51322" s="120"/>
      <c r="X51322" s="120"/>
      <c r="Z51322" s="120"/>
    </row>
    <row r="51323" spans="16:26" x14ac:dyDescent="0.25">
      <c r="P51323" s="119"/>
      <c r="R51323" s="119"/>
      <c r="T51323" s="119"/>
      <c r="V51323" s="119"/>
      <c r="X51323" s="119"/>
      <c r="Z51323" s="119"/>
    </row>
    <row r="51324" spans="16:26" x14ac:dyDescent="0.25">
      <c r="P51324" s="119"/>
      <c r="R51324" s="119"/>
      <c r="T51324" s="119"/>
      <c r="V51324" s="119"/>
      <c r="X51324" s="119"/>
      <c r="Z51324" s="119"/>
    </row>
    <row r="51325" spans="16:26" x14ac:dyDescent="0.25">
      <c r="P51325" s="119"/>
      <c r="R51325" s="119"/>
      <c r="T51325" s="119"/>
      <c r="V51325" s="119"/>
      <c r="X51325" s="119"/>
      <c r="Z51325" s="119"/>
    </row>
    <row r="51326" spans="16:26" x14ac:dyDescent="0.25">
      <c r="P51326" s="121"/>
      <c r="R51326" s="121"/>
      <c r="T51326" s="121"/>
      <c r="V51326" s="121"/>
      <c r="X51326" s="121"/>
      <c r="Z51326" s="121"/>
    </row>
    <row r="51327" spans="16:26" x14ac:dyDescent="0.25">
      <c r="P51327" s="121"/>
      <c r="R51327" s="121"/>
      <c r="T51327" s="121"/>
      <c r="V51327" s="121"/>
      <c r="X51327" s="121"/>
      <c r="Z51327" s="121"/>
    </row>
    <row r="51328" spans="16:26" x14ac:dyDescent="0.25">
      <c r="P51328" s="121"/>
      <c r="R51328" s="121"/>
      <c r="T51328" s="121"/>
      <c r="V51328" s="121"/>
      <c r="X51328" s="121"/>
      <c r="Z51328" s="121"/>
    </row>
    <row r="51329" spans="16:26" x14ac:dyDescent="0.25">
      <c r="P51329" s="121"/>
      <c r="R51329" s="121"/>
      <c r="T51329" s="121"/>
      <c r="V51329" s="121"/>
      <c r="X51329" s="121"/>
      <c r="Z51329" s="121"/>
    </row>
    <row r="51330" spans="16:26" x14ac:dyDescent="0.25">
      <c r="P51330" s="122"/>
      <c r="R51330" s="122"/>
      <c r="T51330" s="122"/>
      <c r="V51330" s="122"/>
      <c r="X51330" s="122"/>
      <c r="Z51330" s="122"/>
    </row>
    <row r="51331" spans="16:26" x14ac:dyDescent="0.25">
      <c r="P51331" s="118"/>
      <c r="R51331" s="118"/>
      <c r="T51331" s="118"/>
      <c r="V51331" s="118"/>
      <c r="X51331" s="118"/>
      <c r="Z51331" s="118"/>
    </row>
    <row r="51332" spans="16:26" x14ac:dyDescent="0.25">
      <c r="P51332" s="119"/>
      <c r="R51332" s="119"/>
      <c r="T51332" s="119"/>
      <c r="V51332" s="119"/>
      <c r="X51332" s="119"/>
      <c r="Z51332" s="119"/>
    </row>
    <row r="51333" spans="16:26" x14ac:dyDescent="0.25">
      <c r="P51333" s="119"/>
      <c r="R51333" s="119"/>
      <c r="T51333" s="119"/>
      <c r="V51333" s="119"/>
      <c r="X51333" s="119"/>
      <c r="Z51333" s="119"/>
    </row>
    <row r="51334" spans="16:26" x14ac:dyDescent="0.25">
      <c r="P51334" s="120"/>
      <c r="R51334" s="120"/>
      <c r="T51334" s="120"/>
      <c r="V51334" s="120"/>
      <c r="X51334" s="120"/>
      <c r="Z51334" s="120"/>
    </row>
    <row r="51335" spans="16:26" x14ac:dyDescent="0.25">
      <c r="P51335" s="119"/>
      <c r="R51335" s="119"/>
      <c r="T51335" s="119"/>
      <c r="V51335" s="119"/>
      <c r="X51335" s="119"/>
      <c r="Z51335" s="119"/>
    </row>
    <row r="51336" spans="16:26" x14ac:dyDescent="0.25">
      <c r="P51336" s="119"/>
      <c r="R51336" s="119"/>
      <c r="T51336" s="119"/>
      <c r="V51336" s="119"/>
      <c r="X51336" s="119"/>
      <c r="Z51336" s="119"/>
    </row>
    <row r="51337" spans="16:26" x14ac:dyDescent="0.25">
      <c r="P51337" s="120"/>
      <c r="R51337" s="120"/>
      <c r="T51337" s="120"/>
      <c r="V51337" s="120"/>
      <c r="X51337" s="120"/>
      <c r="Z51337" s="120"/>
    </row>
    <row r="51338" spans="16:26" x14ac:dyDescent="0.25">
      <c r="P51338" s="119"/>
      <c r="R51338" s="119"/>
      <c r="T51338" s="119"/>
      <c r="V51338" s="119"/>
      <c r="X51338" s="119"/>
      <c r="Z51338" s="119"/>
    </row>
    <row r="51339" spans="16:26" x14ac:dyDescent="0.25">
      <c r="P51339" s="120"/>
      <c r="R51339" s="120"/>
      <c r="T51339" s="120"/>
      <c r="V51339" s="120"/>
      <c r="X51339" s="120"/>
      <c r="Z51339" s="120"/>
    </row>
    <row r="51340" spans="16:26" x14ac:dyDescent="0.25">
      <c r="P51340" s="119"/>
      <c r="R51340" s="119"/>
      <c r="T51340" s="119"/>
      <c r="V51340" s="119"/>
      <c r="X51340" s="119"/>
      <c r="Z51340" s="119"/>
    </row>
    <row r="51341" spans="16:26" x14ac:dyDescent="0.25">
      <c r="P51341" s="119"/>
      <c r="R51341" s="119"/>
      <c r="T51341" s="119"/>
      <c r="V51341" s="119"/>
      <c r="X51341" s="119"/>
      <c r="Z51341" s="119"/>
    </row>
    <row r="51342" spans="16:26" x14ac:dyDescent="0.25">
      <c r="P51342" s="119"/>
      <c r="R51342" s="119"/>
      <c r="T51342" s="119"/>
      <c r="V51342" s="119"/>
      <c r="X51342" s="119"/>
      <c r="Z51342" s="119"/>
    </row>
    <row r="51343" spans="16:26" x14ac:dyDescent="0.25">
      <c r="P51343" s="121"/>
      <c r="R51343" s="121"/>
      <c r="T51343" s="121"/>
      <c r="V51343" s="121"/>
      <c r="X51343" s="121"/>
      <c r="Z51343" s="121"/>
    </row>
    <row r="51344" spans="16:26" x14ac:dyDescent="0.25">
      <c r="P51344" s="121"/>
      <c r="R51344" s="121"/>
      <c r="T51344" s="121"/>
      <c r="V51344" s="121"/>
      <c r="X51344" s="121"/>
      <c r="Z51344" s="121"/>
    </row>
    <row r="51345" spans="16:26" x14ac:dyDescent="0.25">
      <c r="P51345" s="121"/>
      <c r="R51345" s="121"/>
      <c r="T51345" s="121"/>
      <c r="V51345" s="121"/>
      <c r="X51345" s="121"/>
      <c r="Z51345" s="121"/>
    </row>
    <row r="51346" spans="16:26" x14ac:dyDescent="0.25">
      <c r="P51346" s="121"/>
      <c r="R51346" s="121"/>
      <c r="T51346" s="121"/>
      <c r="V51346" s="121"/>
      <c r="X51346" s="121"/>
      <c r="Z51346" s="121"/>
    </row>
    <row r="51347" spans="16:26" x14ac:dyDescent="0.25">
      <c r="P51347" s="122"/>
      <c r="R51347" s="122"/>
      <c r="T51347" s="122"/>
      <c r="V51347" s="122"/>
      <c r="X51347" s="122"/>
      <c r="Z51347" s="122"/>
    </row>
    <row r="51348" spans="16:26" x14ac:dyDescent="0.25">
      <c r="P51348" s="118"/>
      <c r="R51348" s="118"/>
      <c r="T51348" s="118"/>
      <c r="V51348" s="118"/>
      <c r="X51348" s="118"/>
      <c r="Z51348" s="118"/>
    </row>
    <row r="51349" spans="16:26" x14ac:dyDescent="0.25">
      <c r="P51349" s="119"/>
      <c r="R51349" s="119"/>
      <c r="T51349" s="119"/>
      <c r="V51349" s="119"/>
      <c r="X51349" s="119"/>
      <c r="Z51349" s="119"/>
    </row>
    <row r="51350" spans="16:26" x14ac:dyDescent="0.25">
      <c r="P51350" s="119"/>
      <c r="R51350" s="119"/>
      <c r="T51350" s="119"/>
      <c r="V51350" s="119"/>
      <c r="X51350" s="119"/>
      <c r="Z51350" s="119"/>
    </row>
    <row r="51351" spans="16:26" x14ac:dyDescent="0.25">
      <c r="P51351" s="120"/>
      <c r="R51351" s="120"/>
      <c r="T51351" s="120"/>
      <c r="V51351" s="120"/>
      <c r="X51351" s="120"/>
      <c r="Z51351" s="120"/>
    </row>
    <row r="51352" spans="16:26" x14ac:dyDescent="0.25">
      <c r="P51352" s="119"/>
      <c r="R51352" s="119"/>
      <c r="T51352" s="119"/>
      <c r="V51352" s="119"/>
      <c r="X51352" s="119"/>
      <c r="Z51352" s="119"/>
    </row>
    <row r="51353" spans="16:26" x14ac:dyDescent="0.25">
      <c r="P51353" s="119"/>
      <c r="R51353" s="119"/>
      <c r="T51353" s="119"/>
      <c r="V51353" s="119"/>
      <c r="X51353" s="119"/>
      <c r="Z51353" s="119"/>
    </row>
    <row r="51354" spans="16:26" x14ac:dyDescent="0.25">
      <c r="P51354" s="120"/>
      <c r="R51354" s="120"/>
      <c r="T51354" s="120"/>
      <c r="V51354" s="120"/>
      <c r="X51354" s="120"/>
      <c r="Z51354" s="120"/>
    </row>
    <row r="51355" spans="16:26" x14ac:dyDescent="0.25">
      <c r="P51355" s="119"/>
      <c r="R51355" s="119"/>
      <c r="T51355" s="119"/>
      <c r="V51355" s="119"/>
      <c r="X51355" s="119"/>
      <c r="Z51355" s="119"/>
    </row>
    <row r="51356" spans="16:26" x14ac:dyDescent="0.25">
      <c r="P51356" s="120"/>
      <c r="R51356" s="120"/>
      <c r="T51356" s="120"/>
      <c r="V51356" s="120"/>
      <c r="X51356" s="120"/>
      <c r="Z51356" s="120"/>
    </row>
    <row r="51357" spans="16:26" x14ac:dyDescent="0.25">
      <c r="P51357" s="119"/>
      <c r="R51357" s="119"/>
      <c r="T51357" s="119"/>
      <c r="V51357" s="119"/>
      <c r="X51357" s="119"/>
      <c r="Z51357" s="119"/>
    </row>
    <row r="51358" spans="16:26" x14ac:dyDescent="0.25">
      <c r="P51358" s="119"/>
      <c r="R51358" s="119"/>
      <c r="T51358" s="119"/>
      <c r="V51358" s="119"/>
      <c r="X51358" s="119"/>
      <c r="Z51358" s="119"/>
    </row>
    <row r="51359" spans="16:26" x14ac:dyDescent="0.25">
      <c r="P51359" s="119"/>
      <c r="R51359" s="119"/>
      <c r="T51359" s="119"/>
      <c r="V51359" s="119"/>
      <c r="X51359" s="119"/>
      <c r="Z51359" s="119"/>
    </row>
    <row r="51360" spans="16:26" x14ac:dyDescent="0.25">
      <c r="P51360" s="121"/>
      <c r="R51360" s="121"/>
      <c r="T51360" s="121"/>
      <c r="V51360" s="121"/>
      <c r="X51360" s="121"/>
      <c r="Z51360" s="121"/>
    </row>
    <row r="51361" spans="16:26" x14ac:dyDescent="0.25">
      <c r="P51361" s="121"/>
      <c r="R51361" s="121"/>
      <c r="T51361" s="121"/>
      <c r="V51361" s="121"/>
      <c r="X51361" s="121"/>
      <c r="Z51361" s="121"/>
    </row>
    <row r="51362" spans="16:26" x14ac:dyDescent="0.25">
      <c r="P51362" s="121"/>
      <c r="R51362" s="121"/>
      <c r="T51362" s="121"/>
      <c r="V51362" s="121"/>
      <c r="X51362" s="121"/>
      <c r="Z51362" s="121"/>
    </row>
    <row r="51363" spans="16:26" x14ac:dyDescent="0.25">
      <c r="P51363" s="121"/>
      <c r="R51363" s="121"/>
      <c r="T51363" s="121"/>
      <c r="V51363" s="121"/>
      <c r="X51363" s="121"/>
      <c r="Z51363" s="121"/>
    </row>
    <row r="51364" spans="16:26" x14ac:dyDescent="0.25">
      <c r="P51364" s="122"/>
      <c r="R51364" s="122"/>
      <c r="T51364" s="122"/>
      <c r="V51364" s="122"/>
      <c r="X51364" s="122"/>
      <c r="Z51364" s="122"/>
    </row>
    <row r="51365" spans="16:26" x14ac:dyDescent="0.25">
      <c r="P51365" s="118"/>
      <c r="R51365" s="118"/>
      <c r="T51365" s="118"/>
      <c r="V51365" s="118"/>
      <c r="X51365" s="118"/>
      <c r="Z51365" s="118"/>
    </row>
    <row r="51366" spans="16:26" x14ac:dyDescent="0.25">
      <c r="P51366" s="119"/>
      <c r="R51366" s="119"/>
      <c r="T51366" s="119"/>
      <c r="V51366" s="119"/>
      <c r="X51366" s="119"/>
      <c r="Z51366" s="119"/>
    </row>
    <row r="51367" spans="16:26" x14ac:dyDescent="0.25">
      <c r="P51367" s="119"/>
      <c r="R51367" s="119"/>
      <c r="T51367" s="119"/>
      <c r="V51367" s="119"/>
      <c r="X51367" s="119"/>
      <c r="Z51367" s="119"/>
    </row>
    <row r="51368" spans="16:26" x14ac:dyDescent="0.25">
      <c r="P51368" s="120"/>
      <c r="R51368" s="120"/>
      <c r="T51368" s="120"/>
      <c r="V51368" s="120"/>
      <c r="X51368" s="120"/>
      <c r="Z51368" s="120"/>
    </row>
    <row r="51369" spans="16:26" x14ac:dyDescent="0.25">
      <c r="P51369" s="119"/>
      <c r="R51369" s="119"/>
      <c r="T51369" s="119"/>
      <c r="V51369" s="119"/>
      <c r="X51369" s="119"/>
      <c r="Z51369" s="119"/>
    </row>
    <row r="51370" spans="16:26" x14ac:dyDescent="0.25">
      <c r="P51370" s="119"/>
      <c r="R51370" s="119"/>
      <c r="T51370" s="119"/>
      <c r="V51370" s="119"/>
      <c r="X51370" s="119"/>
      <c r="Z51370" s="119"/>
    </row>
    <row r="51371" spans="16:26" x14ac:dyDescent="0.25">
      <c r="P51371" s="120"/>
      <c r="R51371" s="120"/>
      <c r="T51371" s="120"/>
      <c r="V51371" s="120"/>
      <c r="X51371" s="120"/>
      <c r="Z51371" s="120"/>
    </row>
    <row r="51372" spans="16:26" x14ac:dyDescent="0.25">
      <c r="P51372" s="119"/>
      <c r="R51372" s="119"/>
      <c r="T51372" s="119"/>
      <c r="V51372" s="119"/>
      <c r="X51372" s="119"/>
      <c r="Z51372" s="119"/>
    </row>
    <row r="51373" spans="16:26" x14ac:dyDescent="0.25">
      <c r="P51373" s="120"/>
      <c r="R51373" s="120"/>
      <c r="T51373" s="120"/>
      <c r="V51373" s="120"/>
      <c r="X51373" s="120"/>
      <c r="Z51373" s="120"/>
    </row>
    <row r="51374" spans="16:26" x14ac:dyDescent="0.25">
      <c r="P51374" s="119"/>
      <c r="R51374" s="119"/>
      <c r="T51374" s="119"/>
      <c r="V51374" s="119"/>
      <c r="X51374" s="119"/>
      <c r="Z51374" s="119"/>
    </row>
    <row r="51375" spans="16:26" x14ac:dyDescent="0.25">
      <c r="P51375" s="119"/>
      <c r="R51375" s="119"/>
      <c r="T51375" s="119"/>
      <c r="V51375" s="119"/>
      <c r="X51375" s="119"/>
      <c r="Z51375" s="119"/>
    </row>
    <row r="51376" spans="16:26" x14ac:dyDescent="0.25">
      <c r="P51376" s="119"/>
      <c r="R51376" s="119"/>
      <c r="T51376" s="119"/>
      <c r="V51376" s="119"/>
      <c r="X51376" s="119"/>
      <c r="Z51376" s="119"/>
    </row>
    <row r="51377" spans="16:26" x14ac:dyDescent="0.25">
      <c r="P51377" s="121"/>
      <c r="R51377" s="121"/>
      <c r="T51377" s="121"/>
      <c r="V51377" s="121"/>
      <c r="X51377" s="121"/>
      <c r="Z51377" s="121"/>
    </row>
    <row r="51378" spans="16:26" x14ac:dyDescent="0.25">
      <c r="P51378" s="121"/>
      <c r="R51378" s="121"/>
      <c r="T51378" s="121"/>
      <c r="V51378" s="121"/>
      <c r="X51378" s="121"/>
      <c r="Z51378" s="121"/>
    </row>
    <row r="51379" spans="16:26" x14ac:dyDescent="0.25">
      <c r="P51379" s="121"/>
      <c r="R51379" s="121"/>
      <c r="T51379" s="121"/>
      <c r="V51379" s="121"/>
      <c r="X51379" s="121"/>
      <c r="Z51379" s="121"/>
    </row>
    <row r="51380" spans="16:26" x14ac:dyDescent="0.25">
      <c r="P51380" s="121"/>
      <c r="R51380" s="121"/>
      <c r="T51380" s="121"/>
      <c r="V51380" s="121"/>
      <c r="X51380" s="121"/>
      <c r="Z51380" s="121"/>
    </row>
    <row r="51381" spans="16:26" x14ac:dyDescent="0.25">
      <c r="P51381" s="122"/>
      <c r="R51381" s="122"/>
      <c r="T51381" s="122"/>
      <c r="V51381" s="122"/>
      <c r="X51381" s="122"/>
      <c r="Z51381" s="122"/>
    </row>
    <row r="51382" spans="16:26" x14ac:dyDescent="0.25">
      <c r="P51382" s="118"/>
      <c r="R51382" s="118"/>
      <c r="T51382" s="118"/>
      <c r="V51382" s="118"/>
      <c r="X51382" s="118"/>
      <c r="Z51382" s="118"/>
    </row>
    <row r="51383" spans="16:26" x14ac:dyDescent="0.25">
      <c r="P51383" s="119"/>
      <c r="R51383" s="119"/>
      <c r="T51383" s="119"/>
      <c r="V51383" s="119"/>
      <c r="X51383" s="119"/>
      <c r="Z51383" s="119"/>
    </row>
    <row r="51384" spans="16:26" x14ac:dyDescent="0.25">
      <c r="P51384" s="119"/>
      <c r="R51384" s="119"/>
      <c r="T51384" s="119"/>
      <c r="V51384" s="119"/>
      <c r="X51384" s="119"/>
      <c r="Z51384" s="119"/>
    </row>
    <row r="51385" spans="16:26" x14ac:dyDescent="0.25">
      <c r="P51385" s="120"/>
      <c r="R51385" s="120"/>
      <c r="T51385" s="120"/>
      <c r="V51385" s="120"/>
      <c r="X51385" s="120"/>
      <c r="Z51385" s="120"/>
    </row>
    <row r="51386" spans="16:26" x14ac:dyDescent="0.25">
      <c r="P51386" s="119"/>
      <c r="R51386" s="119"/>
      <c r="T51386" s="119"/>
      <c r="V51386" s="119"/>
      <c r="X51386" s="119"/>
      <c r="Z51386" s="119"/>
    </row>
    <row r="51387" spans="16:26" x14ac:dyDescent="0.25">
      <c r="P51387" s="119"/>
      <c r="R51387" s="119"/>
      <c r="T51387" s="119"/>
      <c r="V51387" s="119"/>
      <c r="X51387" s="119"/>
      <c r="Z51387" s="119"/>
    </row>
    <row r="51388" spans="16:26" x14ac:dyDescent="0.25">
      <c r="P51388" s="120"/>
      <c r="R51388" s="120"/>
      <c r="T51388" s="120"/>
      <c r="V51388" s="120"/>
      <c r="X51388" s="120"/>
      <c r="Z51388" s="120"/>
    </row>
    <row r="51389" spans="16:26" x14ac:dyDescent="0.25">
      <c r="P51389" s="119"/>
      <c r="R51389" s="119"/>
      <c r="T51389" s="119"/>
      <c r="V51389" s="119"/>
      <c r="X51389" s="119"/>
      <c r="Z51389" s="119"/>
    </row>
    <row r="51390" spans="16:26" x14ac:dyDescent="0.25">
      <c r="P51390" s="120"/>
      <c r="R51390" s="120"/>
      <c r="T51390" s="120"/>
      <c r="V51390" s="120"/>
      <c r="X51390" s="120"/>
      <c r="Z51390" s="120"/>
    </row>
    <row r="51391" spans="16:26" x14ac:dyDescent="0.25">
      <c r="P51391" s="119"/>
      <c r="R51391" s="119"/>
      <c r="T51391" s="119"/>
      <c r="V51391" s="119"/>
      <c r="X51391" s="119"/>
      <c r="Z51391" s="119"/>
    </row>
    <row r="51392" spans="16:26" x14ac:dyDescent="0.25">
      <c r="P51392" s="119"/>
      <c r="R51392" s="119"/>
      <c r="T51392" s="119"/>
      <c r="V51392" s="119"/>
      <c r="X51392" s="119"/>
      <c r="Z51392" s="119"/>
    </row>
    <row r="51393" spans="16:26" x14ac:dyDescent="0.25">
      <c r="P51393" s="119"/>
      <c r="R51393" s="119"/>
      <c r="T51393" s="119"/>
      <c r="V51393" s="119"/>
      <c r="X51393" s="119"/>
      <c r="Z51393" s="119"/>
    </row>
    <row r="51394" spans="16:26" x14ac:dyDescent="0.25">
      <c r="P51394" s="121"/>
      <c r="R51394" s="121"/>
      <c r="T51394" s="121"/>
      <c r="V51394" s="121"/>
      <c r="X51394" s="121"/>
      <c r="Z51394" s="121"/>
    </row>
    <row r="51395" spans="16:26" x14ac:dyDescent="0.25">
      <c r="P51395" s="121"/>
      <c r="R51395" s="121"/>
      <c r="T51395" s="121"/>
      <c r="V51395" s="121"/>
      <c r="X51395" s="121"/>
      <c r="Z51395" s="121"/>
    </row>
    <row r="51396" spans="16:26" x14ac:dyDescent="0.25">
      <c r="P51396" s="121"/>
      <c r="R51396" s="121"/>
      <c r="T51396" s="121"/>
      <c r="V51396" s="121"/>
      <c r="X51396" s="121"/>
      <c r="Z51396" s="121"/>
    </row>
    <row r="51397" spans="16:26" x14ac:dyDescent="0.25">
      <c r="P51397" s="121"/>
      <c r="R51397" s="121"/>
      <c r="T51397" s="121"/>
      <c r="V51397" s="121"/>
      <c r="X51397" s="121"/>
      <c r="Z51397" s="121"/>
    </row>
    <row r="51398" spans="16:26" x14ac:dyDescent="0.25">
      <c r="P51398" s="122"/>
      <c r="R51398" s="122"/>
      <c r="T51398" s="122"/>
      <c r="V51398" s="122"/>
      <c r="X51398" s="122"/>
      <c r="Z51398" s="122"/>
    </row>
    <row r="51399" spans="16:26" x14ac:dyDescent="0.25">
      <c r="P51399" s="118"/>
      <c r="R51399" s="118"/>
      <c r="T51399" s="118"/>
      <c r="V51399" s="118"/>
      <c r="X51399" s="118"/>
      <c r="Z51399" s="118"/>
    </row>
    <row r="51400" spans="16:26" x14ac:dyDescent="0.25">
      <c r="P51400" s="119"/>
      <c r="R51400" s="119"/>
      <c r="T51400" s="119"/>
      <c r="V51400" s="119"/>
      <c r="X51400" s="119"/>
      <c r="Z51400" s="119"/>
    </row>
    <row r="51401" spans="16:26" x14ac:dyDescent="0.25">
      <c r="P51401" s="119"/>
      <c r="R51401" s="119"/>
      <c r="T51401" s="119"/>
      <c r="V51401" s="119"/>
      <c r="X51401" s="119"/>
      <c r="Z51401" s="119"/>
    </row>
    <row r="51402" spans="16:26" x14ac:dyDescent="0.25">
      <c r="P51402" s="120"/>
      <c r="R51402" s="120"/>
      <c r="T51402" s="120"/>
      <c r="V51402" s="120"/>
      <c r="X51402" s="120"/>
      <c r="Z51402" s="120"/>
    </row>
    <row r="51403" spans="16:26" x14ac:dyDescent="0.25">
      <c r="P51403" s="119"/>
      <c r="R51403" s="119"/>
      <c r="T51403" s="119"/>
      <c r="V51403" s="119"/>
      <c r="X51403" s="119"/>
      <c r="Z51403" s="119"/>
    </row>
    <row r="51404" spans="16:26" x14ac:dyDescent="0.25">
      <c r="P51404" s="119"/>
      <c r="R51404" s="119"/>
      <c r="T51404" s="119"/>
      <c r="V51404" s="119"/>
      <c r="X51404" s="119"/>
      <c r="Z51404" s="119"/>
    </row>
    <row r="51405" spans="16:26" x14ac:dyDescent="0.25">
      <c r="P51405" s="120"/>
      <c r="R51405" s="120"/>
      <c r="T51405" s="120"/>
      <c r="V51405" s="120"/>
      <c r="X51405" s="120"/>
      <c r="Z51405" s="120"/>
    </row>
    <row r="51406" spans="16:26" x14ac:dyDescent="0.25">
      <c r="P51406" s="119"/>
      <c r="R51406" s="119"/>
      <c r="T51406" s="119"/>
      <c r="V51406" s="119"/>
      <c r="X51406" s="119"/>
      <c r="Z51406" s="119"/>
    </row>
    <row r="51407" spans="16:26" x14ac:dyDescent="0.25">
      <c r="P51407" s="120"/>
      <c r="R51407" s="120"/>
      <c r="T51407" s="120"/>
      <c r="V51407" s="120"/>
      <c r="X51407" s="120"/>
      <c r="Z51407" s="120"/>
    </row>
    <row r="51408" spans="16:26" x14ac:dyDescent="0.25">
      <c r="P51408" s="119"/>
      <c r="R51408" s="119"/>
      <c r="T51408" s="119"/>
      <c r="V51408" s="119"/>
      <c r="X51408" s="119"/>
      <c r="Z51408" s="119"/>
    </row>
    <row r="51409" spans="16:26" x14ac:dyDescent="0.25">
      <c r="P51409" s="119"/>
      <c r="R51409" s="119"/>
      <c r="T51409" s="119"/>
      <c r="V51409" s="119"/>
      <c r="X51409" s="119"/>
      <c r="Z51409" s="119"/>
    </row>
    <row r="51410" spans="16:26" x14ac:dyDescent="0.25">
      <c r="P51410" s="119"/>
      <c r="R51410" s="119"/>
      <c r="T51410" s="119"/>
      <c r="V51410" s="119"/>
      <c r="X51410" s="119"/>
      <c r="Z51410" s="119"/>
    </row>
    <row r="51411" spans="16:26" x14ac:dyDescent="0.25">
      <c r="P51411" s="121"/>
      <c r="R51411" s="121"/>
      <c r="T51411" s="121"/>
      <c r="V51411" s="121"/>
      <c r="X51411" s="121"/>
      <c r="Z51411" s="121"/>
    </row>
    <row r="51412" spans="16:26" x14ac:dyDescent="0.25">
      <c r="P51412" s="121"/>
      <c r="R51412" s="121"/>
      <c r="T51412" s="121"/>
      <c r="V51412" s="121"/>
      <c r="X51412" s="121"/>
      <c r="Z51412" s="121"/>
    </row>
    <row r="51413" spans="16:26" x14ac:dyDescent="0.25">
      <c r="P51413" s="121"/>
      <c r="R51413" s="121"/>
      <c r="T51413" s="121"/>
      <c r="V51413" s="121"/>
      <c r="X51413" s="121"/>
      <c r="Z51413" s="121"/>
    </row>
    <row r="51414" spans="16:26" x14ac:dyDescent="0.25">
      <c r="P51414" s="121"/>
      <c r="R51414" s="121"/>
      <c r="T51414" s="121"/>
      <c r="V51414" s="121"/>
      <c r="X51414" s="121"/>
      <c r="Z51414" s="121"/>
    </row>
    <row r="51415" spans="16:26" x14ac:dyDescent="0.25">
      <c r="P51415" s="122"/>
      <c r="R51415" s="122"/>
      <c r="T51415" s="122"/>
      <c r="V51415" s="122"/>
      <c r="X51415" s="122"/>
      <c r="Z51415" s="122"/>
    </row>
    <row r="51416" spans="16:26" x14ac:dyDescent="0.25">
      <c r="P51416" s="118"/>
      <c r="R51416" s="118"/>
      <c r="T51416" s="118"/>
      <c r="V51416" s="118"/>
      <c r="X51416" s="118"/>
      <c r="Z51416" s="118"/>
    </row>
    <row r="51417" spans="16:26" x14ac:dyDescent="0.25">
      <c r="P51417" s="119"/>
      <c r="R51417" s="119"/>
      <c r="T51417" s="119"/>
      <c r="V51417" s="119"/>
      <c r="X51417" s="119"/>
      <c r="Z51417" s="119"/>
    </row>
    <row r="51418" spans="16:26" x14ac:dyDescent="0.25">
      <c r="P51418" s="119"/>
      <c r="R51418" s="119"/>
      <c r="T51418" s="119"/>
      <c r="V51418" s="119"/>
      <c r="X51418" s="119"/>
      <c r="Z51418" s="119"/>
    </row>
    <row r="51419" spans="16:26" x14ac:dyDescent="0.25">
      <c r="P51419" s="120"/>
      <c r="R51419" s="120"/>
      <c r="T51419" s="120"/>
      <c r="V51419" s="120"/>
      <c r="X51419" s="120"/>
      <c r="Z51419" s="120"/>
    </row>
    <row r="51420" spans="16:26" x14ac:dyDescent="0.25">
      <c r="P51420" s="119"/>
      <c r="R51420" s="119"/>
      <c r="T51420" s="119"/>
      <c r="V51420" s="119"/>
      <c r="X51420" s="119"/>
      <c r="Z51420" s="119"/>
    </row>
    <row r="51421" spans="16:26" x14ac:dyDescent="0.25">
      <c r="P51421" s="119"/>
      <c r="R51421" s="119"/>
      <c r="T51421" s="119"/>
      <c r="V51421" s="119"/>
      <c r="X51421" s="119"/>
      <c r="Z51421" s="119"/>
    </row>
    <row r="51422" spans="16:26" x14ac:dyDescent="0.25">
      <c r="P51422" s="120"/>
      <c r="R51422" s="120"/>
      <c r="T51422" s="120"/>
      <c r="V51422" s="120"/>
      <c r="X51422" s="120"/>
      <c r="Z51422" s="120"/>
    </row>
    <row r="51423" spans="16:26" x14ac:dyDescent="0.25">
      <c r="P51423" s="119"/>
      <c r="R51423" s="119"/>
      <c r="T51423" s="119"/>
      <c r="V51423" s="119"/>
      <c r="X51423" s="119"/>
      <c r="Z51423" s="119"/>
    </row>
    <row r="51424" spans="16:26" x14ac:dyDescent="0.25">
      <c r="P51424" s="120"/>
      <c r="R51424" s="120"/>
      <c r="T51424" s="120"/>
      <c r="V51424" s="120"/>
      <c r="X51424" s="120"/>
      <c r="Z51424" s="120"/>
    </row>
    <row r="51425" spans="16:26" x14ac:dyDescent="0.25">
      <c r="P51425" s="119"/>
      <c r="R51425" s="119"/>
      <c r="T51425" s="119"/>
      <c r="V51425" s="119"/>
      <c r="X51425" s="119"/>
      <c r="Z51425" s="119"/>
    </row>
    <row r="51426" spans="16:26" x14ac:dyDescent="0.25">
      <c r="P51426" s="119"/>
      <c r="R51426" s="119"/>
      <c r="T51426" s="119"/>
      <c r="V51426" s="119"/>
      <c r="X51426" s="119"/>
      <c r="Z51426" s="119"/>
    </row>
    <row r="51427" spans="16:26" x14ac:dyDescent="0.25">
      <c r="P51427" s="119"/>
      <c r="R51427" s="119"/>
      <c r="T51427" s="119"/>
      <c r="V51427" s="119"/>
      <c r="X51427" s="119"/>
      <c r="Z51427" s="119"/>
    </row>
    <row r="51428" spans="16:26" x14ac:dyDescent="0.25">
      <c r="P51428" s="121"/>
      <c r="R51428" s="121"/>
      <c r="T51428" s="121"/>
      <c r="V51428" s="121"/>
      <c r="X51428" s="121"/>
      <c r="Z51428" s="121"/>
    </row>
    <row r="51429" spans="16:26" x14ac:dyDescent="0.25">
      <c r="P51429" s="121"/>
      <c r="R51429" s="121"/>
      <c r="T51429" s="121"/>
      <c r="V51429" s="121"/>
      <c r="X51429" s="121"/>
      <c r="Z51429" s="121"/>
    </row>
    <row r="51430" spans="16:26" x14ac:dyDescent="0.25">
      <c r="P51430" s="121"/>
      <c r="R51430" s="121"/>
      <c r="T51430" s="121"/>
      <c r="V51430" s="121"/>
      <c r="X51430" s="121"/>
      <c r="Z51430" s="121"/>
    </row>
    <row r="51431" spans="16:26" x14ac:dyDescent="0.25">
      <c r="P51431" s="121"/>
      <c r="R51431" s="121"/>
      <c r="T51431" s="121"/>
      <c r="V51431" s="121"/>
      <c r="X51431" s="121"/>
      <c r="Z51431" s="121"/>
    </row>
    <row r="51432" spans="16:26" x14ac:dyDescent="0.25">
      <c r="P51432" s="122"/>
      <c r="R51432" s="122"/>
      <c r="T51432" s="122"/>
      <c r="V51432" s="122"/>
      <c r="X51432" s="122"/>
      <c r="Z51432" s="122"/>
    </row>
    <row r="51433" spans="16:26" x14ac:dyDescent="0.25">
      <c r="P51433" s="118"/>
      <c r="R51433" s="118"/>
      <c r="T51433" s="118"/>
      <c r="V51433" s="118"/>
      <c r="X51433" s="118"/>
      <c r="Z51433" s="118"/>
    </row>
    <row r="51434" spans="16:26" x14ac:dyDescent="0.25">
      <c r="P51434" s="119"/>
      <c r="R51434" s="119"/>
      <c r="T51434" s="119"/>
      <c r="V51434" s="119"/>
      <c r="X51434" s="119"/>
      <c r="Z51434" s="119"/>
    </row>
    <row r="51435" spans="16:26" x14ac:dyDescent="0.25">
      <c r="P51435" s="119"/>
      <c r="R51435" s="119"/>
      <c r="T51435" s="119"/>
      <c r="V51435" s="119"/>
      <c r="X51435" s="119"/>
      <c r="Z51435" s="119"/>
    </row>
    <row r="51436" spans="16:26" x14ac:dyDescent="0.25">
      <c r="P51436" s="120"/>
      <c r="R51436" s="120"/>
      <c r="T51436" s="120"/>
      <c r="V51436" s="120"/>
      <c r="X51436" s="120"/>
      <c r="Z51436" s="120"/>
    </row>
    <row r="51437" spans="16:26" x14ac:dyDescent="0.25">
      <c r="P51437" s="119"/>
      <c r="R51437" s="119"/>
      <c r="T51437" s="119"/>
      <c r="V51437" s="119"/>
      <c r="X51437" s="119"/>
      <c r="Z51437" s="119"/>
    </row>
    <row r="51438" spans="16:26" x14ac:dyDescent="0.25">
      <c r="P51438" s="119"/>
      <c r="R51438" s="119"/>
      <c r="T51438" s="119"/>
      <c r="V51438" s="119"/>
      <c r="X51438" s="119"/>
      <c r="Z51438" s="119"/>
    </row>
    <row r="51439" spans="16:26" x14ac:dyDescent="0.25">
      <c r="P51439" s="120"/>
      <c r="R51439" s="120"/>
      <c r="T51439" s="120"/>
      <c r="V51439" s="120"/>
      <c r="X51439" s="120"/>
      <c r="Z51439" s="120"/>
    </row>
    <row r="51440" spans="16:26" x14ac:dyDescent="0.25">
      <c r="P51440" s="119"/>
      <c r="R51440" s="119"/>
      <c r="T51440" s="119"/>
      <c r="V51440" s="119"/>
      <c r="X51440" s="119"/>
      <c r="Z51440" s="119"/>
    </row>
    <row r="51441" spans="16:26" x14ac:dyDescent="0.25">
      <c r="P51441" s="120"/>
      <c r="R51441" s="120"/>
      <c r="T51441" s="120"/>
      <c r="V51441" s="120"/>
      <c r="X51441" s="120"/>
      <c r="Z51441" s="120"/>
    </row>
    <row r="51442" spans="16:26" x14ac:dyDescent="0.25">
      <c r="P51442" s="119"/>
      <c r="R51442" s="119"/>
      <c r="T51442" s="119"/>
      <c r="V51442" s="119"/>
      <c r="X51442" s="119"/>
      <c r="Z51442" s="119"/>
    </row>
    <row r="51443" spans="16:26" x14ac:dyDescent="0.25">
      <c r="P51443" s="119"/>
      <c r="R51443" s="119"/>
      <c r="T51443" s="119"/>
      <c r="V51443" s="119"/>
      <c r="X51443" s="119"/>
      <c r="Z51443" s="119"/>
    </row>
    <row r="51444" spans="16:26" x14ac:dyDescent="0.25">
      <c r="P51444" s="119"/>
      <c r="R51444" s="119"/>
      <c r="T51444" s="119"/>
      <c r="V51444" s="119"/>
      <c r="X51444" s="119"/>
      <c r="Z51444" s="119"/>
    </row>
    <row r="51445" spans="16:26" x14ac:dyDescent="0.25">
      <c r="P51445" s="121"/>
      <c r="R51445" s="121"/>
      <c r="T51445" s="121"/>
      <c r="V51445" s="121"/>
      <c r="X51445" s="121"/>
      <c r="Z51445" s="121"/>
    </row>
    <row r="51446" spans="16:26" x14ac:dyDescent="0.25">
      <c r="P51446" s="121"/>
      <c r="R51446" s="121"/>
      <c r="T51446" s="121"/>
      <c r="V51446" s="121"/>
      <c r="X51446" s="121"/>
      <c r="Z51446" s="121"/>
    </row>
    <row r="51447" spans="16:26" x14ac:dyDescent="0.25">
      <c r="P51447" s="121"/>
      <c r="R51447" s="121"/>
      <c r="T51447" s="121"/>
      <c r="V51447" s="121"/>
      <c r="X51447" s="121"/>
      <c r="Z51447" s="121"/>
    </row>
    <row r="51448" spans="16:26" x14ac:dyDescent="0.25">
      <c r="P51448" s="121"/>
      <c r="R51448" s="121"/>
      <c r="T51448" s="121"/>
      <c r="V51448" s="121"/>
      <c r="X51448" s="121"/>
      <c r="Z51448" s="121"/>
    </row>
    <row r="51449" spans="16:26" x14ac:dyDescent="0.25">
      <c r="P51449" s="122"/>
      <c r="R51449" s="122"/>
      <c r="T51449" s="122"/>
      <c r="V51449" s="122"/>
      <c r="X51449" s="122"/>
      <c r="Z51449" s="122"/>
    </row>
    <row r="51450" spans="16:26" x14ac:dyDescent="0.25">
      <c r="P51450" s="118"/>
      <c r="R51450" s="118"/>
      <c r="T51450" s="118"/>
      <c r="V51450" s="118"/>
      <c r="X51450" s="118"/>
      <c r="Z51450" s="118"/>
    </row>
    <row r="51451" spans="16:26" x14ac:dyDescent="0.25">
      <c r="P51451" s="119"/>
      <c r="R51451" s="119"/>
      <c r="T51451" s="119"/>
      <c r="V51451" s="119"/>
      <c r="X51451" s="119"/>
      <c r="Z51451" s="119"/>
    </row>
    <row r="51452" spans="16:26" x14ac:dyDescent="0.25">
      <c r="P51452" s="119"/>
      <c r="R51452" s="119"/>
      <c r="T51452" s="119"/>
      <c r="V51452" s="119"/>
      <c r="X51452" s="119"/>
      <c r="Z51452" s="119"/>
    </row>
    <row r="51453" spans="16:26" x14ac:dyDescent="0.25">
      <c r="P51453" s="120"/>
      <c r="R51453" s="120"/>
      <c r="T51453" s="120"/>
      <c r="V51453" s="120"/>
      <c r="X51453" s="120"/>
      <c r="Z51453" s="120"/>
    </row>
    <row r="51454" spans="16:26" x14ac:dyDescent="0.25">
      <c r="P51454" s="119"/>
      <c r="R51454" s="119"/>
      <c r="T51454" s="119"/>
      <c r="V51454" s="119"/>
      <c r="X51454" s="119"/>
      <c r="Z51454" s="119"/>
    </row>
    <row r="51455" spans="16:26" x14ac:dyDescent="0.25">
      <c r="P51455" s="119"/>
      <c r="R51455" s="119"/>
      <c r="T51455" s="119"/>
      <c r="V51455" s="119"/>
      <c r="X51455" s="119"/>
      <c r="Z51455" s="119"/>
    </row>
    <row r="51456" spans="16:26" x14ac:dyDescent="0.25">
      <c r="P51456" s="120"/>
      <c r="R51456" s="120"/>
      <c r="T51456" s="120"/>
      <c r="V51456" s="120"/>
      <c r="X51456" s="120"/>
      <c r="Z51456" s="120"/>
    </row>
    <row r="51457" spans="16:26" x14ac:dyDescent="0.25">
      <c r="P51457" s="119"/>
      <c r="R51457" s="119"/>
      <c r="T51457" s="119"/>
      <c r="V51457" s="119"/>
      <c r="X51457" s="119"/>
      <c r="Z51457" s="119"/>
    </row>
    <row r="51458" spans="16:26" x14ac:dyDescent="0.25">
      <c r="P51458" s="120"/>
      <c r="R51458" s="120"/>
      <c r="T51458" s="120"/>
      <c r="V51458" s="120"/>
      <c r="X51458" s="120"/>
      <c r="Z51458" s="120"/>
    </row>
    <row r="51459" spans="16:26" x14ac:dyDescent="0.25">
      <c r="P51459" s="119"/>
      <c r="R51459" s="119"/>
      <c r="T51459" s="119"/>
      <c r="V51459" s="119"/>
      <c r="X51459" s="119"/>
      <c r="Z51459" s="119"/>
    </row>
    <row r="51460" spans="16:26" x14ac:dyDescent="0.25">
      <c r="P51460" s="119"/>
      <c r="R51460" s="119"/>
      <c r="T51460" s="119"/>
      <c r="V51460" s="119"/>
      <c r="X51460" s="119"/>
      <c r="Z51460" s="119"/>
    </row>
    <row r="51461" spans="16:26" x14ac:dyDescent="0.25">
      <c r="P51461" s="119"/>
      <c r="R51461" s="119"/>
      <c r="T51461" s="119"/>
      <c r="V51461" s="119"/>
      <c r="X51461" s="119"/>
      <c r="Z51461" s="119"/>
    </row>
    <row r="51462" spans="16:26" x14ac:dyDescent="0.25">
      <c r="P51462" s="121"/>
      <c r="R51462" s="121"/>
      <c r="T51462" s="121"/>
      <c r="V51462" s="121"/>
      <c r="X51462" s="121"/>
      <c r="Z51462" s="121"/>
    </row>
    <row r="51463" spans="16:26" x14ac:dyDescent="0.25">
      <c r="P51463" s="121"/>
      <c r="R51463" s="121"/>
      <c r="T51463" s="121"/>
      <c r="V51463" s="121"/>
      <c r="X51463" s="121"/>
      <c r="Z51463" s="121"/>
    </row>
    <row r="51464" spans="16:26" x14ac:dyDescent="0.25">
      <c r="P51464" s="121"/>
      <c r="R51464" s="121"/>
      <c r="T51464" s="121"/>
      <c r="V51464" s="121"/>
      <c r="X51464" s="121"/>
      <c r="Z51464" s="121"/>
    </row>
    <row r="51465" spans="16:26" x14ac:dyDescent="0.25">
      <c r="P51465" s="121"/>
      <c r="R51465" s="121"/>
      <c r="T51465" s="121"/>
      <c r="V51465" s="121"/>
      <c r="X51465" s="121"/>
      <c r="Z51465" s="121"/>
    </row>
    <row r="51466" spans="16:26" x14ac:dyDescent="0.25">
      <c r="P51466" s="122"/>
      <c r="R51466" s="122"/>
      <c r="T51466" s="122"/>
      <c r="V51466" s="122"/>
      <c r="X51466" s="122"/>
      <c r="Z51466" s="122"/>
    </row>
    <row r="51467" spans="16:26" x14ac:dyDescent="0.25">
      <c r="P51467" s="118"/>
      <c r="R51467" s="118"/>
      <c r="T51467" s="118"/>
      <c r="V51467" s="118"/>
      <c r="X51467" s="118"/>
      <c r="Z51467" s="118"/>
    </row>
    <row r="51468" spans="16:26" x14ac:dyDescent="0.25">
      <c r="P51468" s="119"/>
      <c r="R51468" s="119"/>
      <c r="T51468" s="119"/>
      <c r="V51468" s="119"/>
      <c r="X51468" s="119"/>
      <c r="Z51468" s="119"/>
    </row>
    <row r="51469" spans="16:26" x14ac:dyDescent="0.25">
      <c r="P51469" s="119"/>
      <c r="R51469" s="119"/>
      <c r="T51469" s="119"/>
      <c r="V51469" s="119"/>
      <c r="X51469" s="119"/>
      <c r="Z51469" s="119"/>
    </row>
    <row r="51470" spans="16:26" x14ac:dyDescent="0.25">
      <c r="P51470" s="120"/>
      <c r="R51470" s="120"/>
      <c r="T51470" s="120"/>
      <c r="V51470" s="120"/>
      <c r="X51470" s="120"/>
      <c r="Z51470" s="120"/>
    </row>
    <row r="51471" spans="16:26" x14ac:dyDescent="0.25">
      <c r="P51471" s="119"/>
      <c r="R51471" s="119"/>
      <c r="T51471" s="119"/>
      <c r="V51471" s="119"/>
      <c r="X51471" s="119"/>
      <c r="Z51471" s="119"/>
    </row>
    <row r="51472" spans="16:26" x14ac:dyDescent="0.25">
      <c r="P51472" s="119"/>
      <c r="R51472" s="119"/>
      <c r="T51472" s="119"/>
      <c r="V51472" s="119"/>
      <c r="X51472" s="119"/>
      <c r="Z51472" s="119"/>
    </row>
    <row r="51473" spans="16:26" x14ac:dyDescent="0.25">
      <c r="P51473" s="120"/>
      <c r="R51473" s="120"/>
      <c r="T51473" s="120"/>
      <c r="V51473" s="120"/>
      <c r="X51473" s="120"/>
      <c r="Z51473" s="120"/>
    </row>
    <row r="51474" spans="16:26" x14ac:dyDescent="0.25">
      <c r="P51474" s="119"/>
      <c r="R51474" s="119"/>
      <c r="T51474" s="119"/>
      <c r="V51474" s="119"/>
      <c r="X51474" s="119"/>
      <c r="Z51474" s="119"/>
    </row>
    <row r="51475" spans="16:26" x14ac:dyDescent="0.25">
      <c r="P51475" s="120"/>
      <c r="R51475" s="120"/>
      <c r="T51475" s="120"/>
      <c r="V51475" s="120"/>
      <c r="X51475" s="120"/>
      <c r="Z51475" s="120"/>
    </row>
    <row r="51476" spans="16:26" x14ac:dyDescent="0.25">
      <c r="P51476" s="119"/>
      <c r="R51476" s="119"/>
      <c r="T51476" s="119"/>
      <c r="V51476" s="119"/>
      <c r="X51476" s="119"/>
      <c r="Z51476" s="119"/>
    </row>
    <row r="51477" spans="16:26" x14ac:dyDescent="0.25">
      <c r="P51477" s="119"/>
      <c r="R51477" s="119"/>
      <c r="T51477" s="119"/>
      <c r="V51477" s="119"/>
      <c r="X51477" s="119"/>
      <c r="Z51477" s="119"/>
    </row>
    <row r="51478" spans="16:26" x14ac:dyDescent="0.25">
      <c r="P51478" s="119"/>
      <c r="R51478" s="119"/>
      <c r="T51478" s="119"/>
      <c r="V51478" s="119"/>
      <c r="X51478" s="119"/>
      <c r="Z51478" s="119"/>
    </row>
    <row r="51479" spans="16:26" x14ac:dyDescent="0.25">
      <c r="P51479" s="121"/>
      <c r="R51479" s="121"/>
      <c r="T51479" s="121"/>
      <c r="V51479" s="121"/>
      <c r="X51479" s="121"/>
      <c r="Z51479" s="121"/>
    </row>
    <row r="51480" spans="16:26" x14ac:dyDescent="0.25">
      <c r="P51480" s="121"/>
      <c r="R51480" s="121"/>
      <c r="T51480" s="121"/>
      <c r="V51480" s="121"/>
      <c r="X51480" s="121"/>
      <c r="Z51480" s="121"/>
    </row>
    <row r="51481" spans="16:26" x14ac:dyDescent="0.25">
      <c r="P51481" s="121"/>
      <c r="R51481" s="121"/>
      <c r="T51481" s="121"/>
      <c r="V51481" s="121"/>
      <c r="X51481" s="121"/>
      <c r="Z51481" s="121"/>
    </row>
    <row r="51482" spans="16:26" x14ac:dyDescent="0.25">
      <c r="P51482" s="121"/>
      <c r="R51482" s="121"/>
      <c r="T51482" s="121"/>
      <c r="V51482" s="121"/>
      <c r="X51482" s="121"/>
      <c r="Z51482" s="121"/>
    </row>
    <row r="51483" spans="16:26" x14ac:dyDescent="0.25">
      <c r="P51483" s="122"/>
      <c r="R51483" s="122"/>
      <c r="T51483" s="122"/>
      <c r="V51483" s="122"/>
      <c r="X51483" s="122"/>
      <c r="Z51483" s="122"/>
    </row>
    <row r="51484" spans="16:26" x14ac:dyDescent="0.25">
      <c r="P51484" s="118"/>
      <c r="R51484" s="118"/>
      <c r="T51484" s="118"/>
      <c r="V51484" s="118"/>
      <c r="X51484" s="118"/>
      <c r="Z51484" s="118"/>
    </row>
    <row r="51485" spans="16:26" x14ac:dyDescent="0.25">
      <c r="P51485" s="119"/>
      <c r="R51485" s="119"/>
      <c r="T51485" s="119"/>
      <c r="V51485" s="119"/>
      <c r="X51485" s="119"/>
      <c r="Z51485" s="119"/>
    </row>
    <row r="51486" spans="16:26" x14ac:dyDescent="0.25">
      <c r="P51486" s="119"/>
      <c r="R51486" s="119"/>
      <c r="T51486" s="119"/>
      <c r="V51486" s="119"/>
      <c r="X51486" s="119"/>
      <c r="Z51486" s="119"/>
    </row>
    <row r="51487" spans="16:26" x14ac:dyDescent="0.25">
      <c r="P51487" s="120"/>
      <c r="R51487" s="120"/>
      <c r="T51487" s="120"/>
      <c r="V51487" s="120"/>
      <c r="X51487" s="120"/>
      <c r="Z51487" s="120"/>
    </row>
    <row r="51488" spans="16:26" x14ac:dyDescent="0.25">
      <c r="P51488" s="119"/>
      <c r="R51488" s="119"/>
      <c r="T51488" s="119"/>
      <c r="V51488" s="119"/>
      <c r="X51488" s="119"/>
      <c r="Z51488" s="119"/>
    </row>
    <row r="51489" spans="16:26" x14ac:dyDescent="0.25">
      <c r="P51489" s="119"/>
      <c r="R51489" s="119"/>
      <c r="T51489" s="119"/>
      <c r="V51489" s="119"/>
      <c r="X51489" s="119"/>
      <c r="Z51489" s="119"/>
    </row>
    <row r="51490" spans="16:26" x14ac:dyDescent="0.25">
      <c r="P51490" s="120"/>
      <c r="R51490" s="120"/>
      <c r="T51490" s="120"/>
      <c r="V51490" s="120"/>
      <c r="X51490" s="120"/>
      <c r="Z51490" s="120"/>
    </row>
    <row r="51491" spans="16:26" x14ac:dyDescent="0.25">
      <c r="P51491" s="119"/>
      <c r="R51491" s="119"/>
      <c r="T51491" s="119"/>
      <c r="V51491" s="119"/>
      <c r="X51491" s="119"/>
      <c r="Z51491" s="119"/>
    </row>
    <row r="51492" spans="16:26" x14ac:dyDescent="0.25">
      <c r="P51492" s="120"/>
      <c r="R51492" s="120"/>
      <c r="T51492" s="120"/>
      <c r="V51492" s="120"/>
      <c r="X51492" s="120"/>
      <c r="Z51492" s="120"/>
    </row>
    <row r="51493" spans="16:26" x14ac:dyDescent="0.25">
      <c r="P51493" s="119"/>
      <c r="R51493" s="119"/>
      <c r="T51493" s="119"/>
      <c r="V51493" s="119"/>
      <c r="X51493" s="119"/>
      <c r="Z51493" s="119"/>
    </row>
    <row r="51494" spans="16:26" x14ac:dyDescent="0.25">
      <c r="P51494" s="119"/>
      <c r="R51494" s="119"/>
      <c r="T51494" s="119"/>
      <c r="V51494" s="119"/>
      <c r="X51494" s="119"/>
      <c r="Z51494" s="119"/>
    </row>
    <row r="51495" spans="16:26" x14ac:dyDescent="0.25">
      <c r="P51495" s="119"/>
      <c r="R51495" s="119"/>
      <c r="T51495" s="119"/>
      <c r="V51495" s="119"/>
      <c r="X51495" s="119"/>
      <c r="Z51495" s="119"/>
    </row>
    <row r="51496" spans="16:26" x14ac:dyDescent="0.25">
      <c r="P51496" s="121"/>
      <c r="R51496" s="121"/>
      <c r="T51496" s="121"/>
      <c r="V51496" s="121"/>
      <c r="X51496" s="121"/>
      <c r="Z51496" s="121"/>
    </row>
    <row r="51497" spans="16:26" x14ac:dyDescent="0.25">
      <c r="P51497" s="121"/>
      <c r="R51497" s="121"/>
      <c r="T51497" s="121"/>
      <c r="V51497" s="121"/>
      <c r="X51497" s="121"/>
      <c r="Z51497" s="121"/>
    </row>
    <row r="51498" spans="16:26" x14ac:dyDescent="0.25">
      <c r="P51498" s="121"/>
      <c r="R51498" s="121"/>
      <c r="T51498" s="121"/>
      <c r="V51498" s="121"/>
      <c r="X51498" s="121"/>
      <c r="Z51498" s="121"/>
    </row>
    <row r="51499" spans="16:26" x14ac:dyDescent="0.25">
      <c r="P51499" s="121"/>
      <c r="R51499" s="121"/>
      <c r="T51499" s="121"/>
      <c r="V51499" s="121"/>
      <c r="X51499" s="121"/>
      <c r="Z51499" s="121"/>
    </row>
    <row r="51500" spans="16:26" x14ac:dyDescent="0.25">
      <c r="P51500" s="122"/>
      <c r="R51500" s="122"/>
      <c r="T51500" s="122"/>
      <c r="V51500" s="122"/>
      <c r="X51500" s="122"/>
      <c r="Z51500" s="122"/>
    </row>
    <row r="51501" spans="16:26" x14ac:dyDescent="0.25">
      <c r="P51501" s="118"/>
      <c r="R51501" s="118"/>
      <c r="T51501" s="118"/>
      <c r="V51501" s="118"/>
      <c r="X51501" s="118"/>
      <c r="Z51501" s="118"/>
    </row>
    <row r="51502" spans="16:26" x14ac:dyDescent="0.25">
      <c r="P51502" s="119"/>
      <c r="R51502" s="119"/>
      <c r="T51502" s="119"/>
      <c r="V51502" s="119"/>
      <c r="X51502" s="119"/>
      <c r="Z51502" s="119"/>
    </row>
    <row r="51503" spans="16:26" x14ac:dyDescent="0.25">
      <c r="P51503" s="119"/>
      <c r="R51503" s="119"/>
      <c r="T51503" s="119"/>
      <c r="V51503" s="119"/>
      <c r="X51503" s="119"/>
      <c r="Z51503" s="119"/>
    </row>
    <row r="51504" spans="16:26" x14ac:dyDescent="0.25">
      <c r="P51504" s="120"/>
      <c r="R51504" s="120"/>
      <c r="T51504" s="120"/>
      <c r="V51504" s="120"/>
      <c r="X51504" s="120"/>
      <c r="Z51504" s="120"/>
    </row>
    <row r="51505" spans="16:26" x14ac:dyDescent="0.25">
      <c r="P51505" s="119"/>
      <c r="R51505" s="119"/>
      <c r="T51505" s="119"/>
      <c r="V51505" s="119"/>
      <c r="X51505" s="119"/>
      <c r="Z51505" s="119"/>
    </row>
    <row r="51506" spans="16:26" x14ac:dyDescent="0.25">
      <c r="P51506" s="119"/>
      <c r="R51506" s="119"/>
      <c r="T51506" s="119"/>
      <c r="V51506" s="119"/>
      <c r="X51506" s="119"/>
      <c r="Z51506" s="119"/>
    </row>
    <row r="51507" spans="16:26" x14ac:dyDescent="0.25">
      <c r="P51507" s="120"/>
      <c r="R51507" s="120"/>
      <c r="T51507" s="120"/>
      <c r="V51507" s="120"/>
      <c r="X51507" s="120"/>
      <c r="Z51507" s="120"/>
    </row>
    <row r="51508" spans="16:26" x14ac:dyDescent="0.25">
      <c r="P51508" s="119"/>
      <c r="R51508" s="119"/>
      <c r="T51508" s="119"/>
      <c r="V51508" s="119"/>
      <c r="X51508" s="119"/>
      <c r="Z51508" s="119"/>
    </row>
    <row r="51509" spans="16:26" x14ac:dyDescent="0.25">
      <c r="P51509" s="120"/>
      <c r="R51509" s="120"/>
      <c r="T51509" s="120"/>
      <c r="V51509" s="120"/>
      <c r="X51509" s="120"/>
      <c r="Z51509" s="120"/>
    </row>
    <row r="51510" spans="16:26" x14ac:dyDescent="0.25">
      <c r="P51510" s="119"/>
      <c r="R51510" s="119"/>
      <c r="T51510" s="119"/>
      <c r="V51510" s="119"/>
      <c r="X51510" s="119"/>
      <c r="Z51510" s="119"/>
    </row>
    <row r="51511" spans="16:26" x14ac:dyDescent="0.25">
      <c r="P51511" s="119"/>
      <c r="R51511" s="119"/>
      <c r="T51511" s="119"/>
      <c r="V51511" s="119"/>
      <c r="X51511" s="119"/>
      <c r="Z51511" s="119"/>
    </row>
    <row r="51512" spans="16:26" x14ac:dyDescent="0.25">
      <c r="P51512" s="119"/>
      <c r="R51512" s="119"/>
      <c r="T51512" s="119"/>
      <c r="V51512" s="119"/>
      <c r="X51512" s="119"/>
      <c r="Z51512" s="119"/>
    </row>
    <row r="51513" spans="16:26" x14ac:dyDescent="0.25">
      <c r="P51513" s="121"/>
      <c r="R51513" s="121"/>
      <c r="T51513" s="121"/>
      <c r="V51513" s="121"/>
      <c r="X51513" s="121"/>
      <c r="Z51513" s="121"/>
    </row>
    <row r="51514" spans="16:26" x14ac:dyDescent="0.25">
      <c r="P51514" s="121"/>
      <c r="R51514" s="121"/>
      <c r="T51514" s="121"/>
      <c r="V51514" s="121"/>
      <c r="X51514" s="121"/>
      <c r="Z51514" s="121"/>
    </row>
    <row r="51515" spans="16:26" x14ac:dyDescent="0.25">
      <c r="P51515" s="121"/>
      <c r="R51515" s="121"/>
      <c r="T51515" s="121"/>
      <c r="V51515" s="121"/>
      <c r="X51515" s="121"/>
      <c r="Z51515" s="121"/>
    </row>
    <row r="51516" spans="16:26" x14ac:dyDescent="0.25">
      <c r="P51516" s="121"/>
      <c r="R51516" s="121"/>
      <c r="T51516" s="121"/>
      <c r="V51516" s="121"/>
      <c r="X51516" s="121"/>
      <c r="Z51516" s="121"/>
    </row>
    <row r="51517" spans="16:26" x14ac:dyDescent="0.25">
      <c r="P51517" s="122"/>
      <c r="R51517" s="122"/>
      <c r="T51517" s="122"/>
      <c r="V51517" s="122"/>
      <c r="X51517" s="122"/>
      <c r="Z51517" s="122"/>
    </row>
    <row r="51518" spans="16:26" x14ac:dyDescent="0.25">
      <c r="P51518" s="118"/>
      <c r="R51518" s="118"/>
      <c r="T51518" s="118"/>
      <c r="V51518" s="118"/>
      <c r="X51518" s="118"/>
      <c r="Z51518" s="118"/>
    </row>
    <row r="51519" spans="16:26" x14ac:dyDescent="0.25">
      <c r="P51519" s="119"/>
      <c r="R51519" s="119"/>
      <c r="T51519" s="119"/>
      <c r="V51519" s="119"/>
      <c r="X51519" s="119"/>
      <c r="Z51519" s="119"/>
    </row>
    <row r="51520" spans="16:26" x14ac:dyDescent="0.25">
      <c r="P51520" s="119"/>
      <c r="R51520" s="119"/>
      <c r="T51520" s="119"/>
      <c r="V51520" s="119"/>
      <c r="X51520" s="119"/>
      <c r="Z51520" s="119"/>
    </row>
    <row r="51521" spans="16:26" x14ac:dyDescent="0.25">
      <c r="P51521" s="120"/>
      <c r="R51521" s="120"/>
      <c r="T51521" s="120"/>
      <c r="V51521" s="120"/>
      <c r="X51521" s="120"/>
      <c r="Z51521" s="120"/>
    </row>
    <row r="51522" spans="16:26" x14ac:dyDescent="0.25">
      <c r="P51522" s="119"/>
      <c r="R51522" s="119"/>
      <c r="T51522" s="119"/>
      <c r="V51522" s="119"/>
      <c r="X51522" s="119"/>
      <c r="Z51522" s="119"/>
    </row>
    <row r="51523" spans="16:26" x14ac:dyDescent="0.25">
      <c r="P51523" s="119"/>
      <c r="R51523" s="119"/>
      <c r="T51523" s="119"/>
      <c r="V51523" s="119"/>
      <c r="X51523" s="119"/>
      <c r="Z51523" s="119"/>
    </row>
    <row r="51524" spans="16:26" x14ac:dyDescent="0.25">
      <c r="P51524" s="120"/>
      <c r="R51524" s="120"/>
      <c r="T51524" s="120"/>
      <c r="V51524" s="120"/>
      <c r="X51524" s="120"/>
      <c r="Z51524" s="120"/>
    </row>
    <row r="51525" spans="16:26" x14ac:dyDescent="0.25">
      <c r="P51525" s="119"/>
      <c r="R51525" s="119"/>
      <c r="T51525" s="119"/>
      <c r="V51525" s="119"/>
      <c r="X51525" s="119"/>
      <c r="Z51525" s="119"/>
    </row>
    <row r="51526" spans="16:26" x14ac:dyDescent="0.25">
      <c r="P51526" s="120"/>
      <c r="R51526" s="120"/>
      <c r="T51526" s="120"/>
      <c r="V51526" s="120"/>
      <c r="X51526" s="120"/>
      <c r="Z51526" s="120"/>
    </row>
    <row r="51527" spans="16:26" x14ac:dyDescent="0.25">
      <c r="P51527" s="119"/>
      <c r="R51527" s="119"/>
      <c r="T51527" s="119"/>
      <c r="V51527" s="119"/>
      <c r="X51527" s="119"/>
      <c r="Z51527" s="119"/>
    </row>
    <row r="51528" spans="16:26" x14ac:dyDescent="0.25">
      <c r="P51528" s="119"/>
      <c r="R51528" s="119"/>
      <c r="T51528" s="119"/>
      <c r="V51528" s="119"/>
      <c r="X51528" s="119"/>
      <c r="Z51528" s="119"/>
    </row>
    <row r="51529" spans="16:26" x14ac:dyDescent="0.25">
      <c r="P51529" s="119"/>
      <c r="R51529" s="119"/>
      <c r="T51529" s="119"/>
      <c r="V51529" s="119"/>
      <c r="X51529" s="119"/>
      <c r="Z51529" s="119"/>
    </row>
    <row r="51530" spans="16:26" x14ac:dyDescent="0.25">
      <c r="P51530" s="121"/>
      <c r="R51530" s="121"/>
      <c r="T51530" s="121"/>
      <c r="V51530" s="121"/>
      <c r="X51530" s="121"/>
      <c r="Z51530" s="121"/>
    </row>
    <row r="51531" spans="16:26" x14ac:dyDescent="0.25">
      <c r="P51531" s="121"/>
      <c r="R51531" s="121"/>
      <c r="T51531" s="121"/>
      <c r="V51531" s="121"/>
      <c r="X51531" s="121"/>
      <c r="Z51531" s="121"/>
    </row>
    <row r="51532" spans="16:26" x14ac:dyDescent="0.25">
      <c r="P51532" s="121"/>
      <c r="R51532" s="121"/>
      <c r="T51532" s="121"/>
      <c r="V51532" s="121"/>
      <c r="X51532" s="121"/>
      <c r="Z51532" s="121"/>
    </row>
    <row r="51533" spans="16:26" x14ac:dyDescent="0.25">
      <c r="P51533" s="121"/>
      <c r="R51533" s="121"/>
      <c r="T51533" s="121"/>
      <c r="V51533" s="121"/>
      <c r="X51533" s="121"/>
      <c r="Z51533" s="121"/>
    </row>
    <row r="51534" spans="16:26" x14ac:dyDescent="0.25">
      <c r="P51534" s="122"/>
      <c r="R51534" s="122"/>
      <c r="T51534" s="122"/>
      <c r="V51534" s="122"/>
      <c r="X51534" s="122"/>
      <c r="Z51534" s="122"/>
    </row>
    <row r="51535" spans="16:26" x14ac:dyDescent="0.25">
      <c r="P51535" s="118"/>
      <c r="R51535" s="118"/>
      <c r="T51535" s="118"/>
      <c r="V51535" s="118"/>
      <c r="X51535" s="118"/>
      <c r="Z51535" s="118"/>
    </row>
    <row r="51536" spans="16:26" x14ac:dyDescent="0.25">
      <c r="P51536" s="119"/>
      <c r="R51536" s="119"/>
      <c r="T51536" s="119"/>
      <c r="V51536" s="119"/>
      <c r="X51536" s="119"/>
      <c r="Z51536" s="119"/>
    </row>
    <row r="51537" spans="16:26" x14ac:dyDescent="0.25">
      <c r="P51537" s="119"/>
      <c r="R51537" s="119"/>
      <c r="T51537" s="119"/>
      <c r="V51537" s="119"/>
      <c r="X51537" s="119"/>
      <c r="Z51537" s="119"/>
    </row>
    <row r="51538" spans="16:26" x14ac:dyDescent="0.25">
      <c r="P51538" s="120"/>
      <c r="R51538" s="120"/>
      <c r="T51538" s="120"/>
      <c r="V51538" s="120"/>
      <c r="X51538" s="120"/>
      <c r="Z51538" s="120"/>
    </row>
    <row r="51539" spans="16:26" x14ac:dyDescent="0.25">
      <c r="P51539" s="119"/>
      <c r="R51539" s="119"/>
      <c r="T51539" s="119"/>
      <c r="V51539" s="119"/>
      <c r="X51539" s="119"/>
      <c r="Z51539" s="119"/>
    </row>
    <row r="51540" spans="16:26" x14ac:dyDescent="0.25">
      <c r="P51540" s="119"/>
      <c r="R51540" s="119"/>
      <c r="T51540" s="119"/>
      <c r="V51540" s="119"/>
      <c r="X51540" s="119"/>
      <c r="Z51540" s="119"/>
    </row>
    <row r="51541" spans="16:26" x14ac:dyDescent="0.25">
      <c r="P51541" s="120"/>
      <c r="R51541" s="120"/>
      <c r="T51541" s="120"/>
      <c r="V51541" s="120"/>
      <c r="X51541" s="120"/>
      <c r="Z51541" s="120"/>
    </row>
    <row r="51542" spans="16:26" x14ac:dyDescent="0.25">
      <c r="P51542" s="119"/>
      <c r="R51542" s="119"/>
      <c r="T51542" s="119"/>
      <c r="V51542" s="119"/>
      <c r="X51542" s="119"/>
      <c r="Z51542" s="119"/>
    </row>
    <row r="51543" spans="16:26" x14ac:dyDescent="0.25">
      <c r="P51543" s="120"/>
      <c r="R51543" s="120"/>
      <c r="T51543" s="120"/>
      <c r="V51543" s="120"/>
      <c r="X51543" s="120"/>
      <c r="Z51543" s="120"/>
    </row>
    <row r="51544" spans="16:26" x14ac:dyDescent="0.25">
      <c r="P51544" s="119"/>
      <c r="R51544" s="119"/>
      <c r="T51544" s="119"/>
      <c r="V51544" s="119"/>
      <c r="X51544" s="119"/>
      <c r="Z51544" s="119"/>
    </row>
    <row r="51545" spans="16:26" x14ac:dyDescent="0.25">
      <c r="P51545" s="119"/>
      <c r="R51545" s="119"/>
      <c r="T51545" s="119"/>
      <c r="V51545" s="119"/>
      <c r="X51545" s="119"/>
      <c r="Z51545" s="119"/>
    </row>
    <row r="51546" spans="16:26" x14ac:dyDescent="0.25">
      <c r="P51546" s="119"/>
      <c r="R51546" s="119"/>
      <c r="T51546" s="119"/>
      <c r="V51546" s="119"/>
      <c r="X51546" s="119"/>
      <c r="Z51546" s="119"/>
    </row>
    <row r="51547" spans="16:26" x14ac:dyDescent="0.25">
      <c r="P51547" s="121"/>
      <c r="R51547" s="121"/>
      <c r="T51547" s="121"/>
      <c r="V51547" s="121"/>
      <c r="X51547" s="121"/>
      <c r="Z51547" s="121"/>
    </row>
    <row r="51548" spans="16:26" x14ac:dyDescent="0.25">
      <c r="P51548" s="121"/>
      <c r="R51548" s="121"/>
      <c r="T51548" s="121"/>
      <c r="V51548" s="121"/>
      <c r="X51548" s="121"/>
      <c r="Z51548" s="121"/>
    </row>
    <row r="51549" spans="16:26" x14ac:dyDescent="0.25">
      <c r="P51549" s="121"/>
      <c r="R51549" s="121"/>
      <c r="T51549" s="121"/>
      <c r="V51549" s="121"/>
      <c r="X51549" s="121"/>
      <c r="Z51549" s="121"/>
    </row>
    <row r="51550" spans="16:26" x14ac:dyDescent="0.25">
      <c r="P51550" s="121"/>
      <c r="R51550" s="121"/>
      <c r="T51550" s="121"/>
      <c r="V51550" s="121"/>
      <c r="X51550" s="121"/>
      <c r="Z51550" s="121"/>
    </row>
    <row r="51551" spans="16:26" x14ac:dyDescent="0.25">
      <c r="P51551" s="122"/>
      <c r="R51551" s="122"/>
      <c r="T51551" s="122"/>
      <c r="V51551" s="122"/>
      <c r="X51551" s="122"/>
      <c r="Z51551" s="122"/>
    </row>
    <row r="51552" spans="16:26" x14ac:dyDescent="0.25">
      <c r="P51552" s="118"/>
      <c r="R51552" s="118"/>
      <c r="T51552" s="118"/>
      <c r="V51552" s="118"/>
      <c r="X51552" s="118"/>
      <c r="Z51552" s="118"/>
    </row>
    <row r="51553" spans="16:26" x14ac:dyDescent="0.25">
      <c r="P51553" s="119"/>
      <c r="R51553" s="119"/>
      <c r="T51553" s="119"/>
      <c r="V51553" s="119"/>
      <c r="X51553" s="119"/>
      <c r="Z51553" s="119"/>
    </row>
    <row r="51554" spans="16:26" x14ac:dyDescent="0.25">
      <c r="P51554" s="119"/>
      <c r="R51554" s="119"/>
      <c r="T51554" s="119"/>
      <c r="V51554" s="119"/>
      <c r="X51554" s="119"/>
      <c r="Z51554" s="119"/>
    </row>
    <row r="51555" spans="16:26" x14ac:dyDescent="0.25">
      <c r="P51555" s="120"/>
      <c r="R51555" s="120"/>
      <c r="T51555" s="120"/>
      <c r="V51555" s="120"/>
      <c r="X51555" s="120"/>
      <c r="Z51555" s="120"/>
    </row>
    <row r="51556" spans="16:26" x14ac:dyDescent="0.25">
      <c r="P51556" s="119"/>
      <c r="R51556" s="119"/>
      <c r="T51556" s="119"/>
      <c r="V51556" s="119"/>
      <c r="X51556" s="119"/>
      <c r="Z51556" s="119"/>
    </row>
    <row r="51557" spans="16:26" x14ac:dyDescent="0.25">
      <c r="P51557" s="119"/>
      <c r="R51557" s="119"/>
      <c r="T51557" s="119"/>
      <c r="V51557" s="119"/>
      <c r="X51557" s="119"/>
      <c r="Z51557" s="119"/>
    </row>
    <row r="51558" spans="16:26" x14ac:dyDescent="0.25">
      <c r="P51558" s="120"/>
      <c r="R51558" s="120"/>
      <c r="T51558" s="120"/>
      <c r="V51558" s="120"/>
      <c r="X51558" s="120"/>
      <c r="Z51558" s="120"/>
    </row>
    <row r="51559" spans="16:26" x14ac:dyDescent="0.25">
      <c r="P51559" s="119"/>
      <c r="R51559" s="119"/>
      <c r="T51559" s="119"/>
      <c r="V51559" s="119"/>
      <c r="X51559" s="119"/>
      <c r="Z51559" s="119"/>
    </row>
    <row r="51560" spans="16:26" x14ac:dyDescent="0.25">
      <c r="P51560" s="120"/>
      <c r="R51560" s="120"/>
      <c r="T51560" s="120"/>
      <c r="V51560" s="120"/>
      <c r="X51560" s="120"/>
      <c r="Z51560" s="120"/>
    </row>
    <row r="51561" spans="16:26" x14ac:dyDescent="0.25">
      <c r="P51561" s="119"/>
      <c r="R51561" s="119"/>
      <c r="T51561" s="119"/>
      <c r="V51561" s="119"/>
      <c r="X51561" s="119"/>
      <c r="Z51561" s="119"/>
    </row>
    <row r="51562" spans="16:26" x14ac:dyDescent="0.25">
      <c r="P51562" s="119"/>
      <c r="R51562" s="119"/>
      <c r="T51562" s="119"/>
      <c r="V51562" s="119"/>
      <c r="X51562" s="119"/>
      <c r="Z51562" s="119"/>
    </row>
    <row r="51563" spans="16:26" x14ac:dyDescent="0.25">
      <c r="P51563" s="119"/>
      <c r="R51563" s="119"/>
      <c r="T51563" s="119"/>
      <c r="V51563" s="119"/>
      <c r="X51563" s="119"/>
      <c r="Z51563" s="119"/>
    </row>
    <row r="51564" spans="16:26" x14ac:dyDescent="0.25">
      <c r="P51564" s="121"/>
      <c r="R51564" s="121"/>
      <c r="T51564" s="121"/>
      <c r="V51564" s="121"/>
      <c r="X51564" s="121"/>
      <c r="Z51564" s="121"/>
    </row>
    <row r="51565" spans="16:26" x14ac:dyDescent="0.25">
      <c r="P51565" s="121"/>
      <c r="R51565" s="121"/>
      <c r="T51565" s="121"/>
      <c r="V51565" s="121"/>
      <c r="X51565" s="121"/>
      <c r="Z51565" s="121"/>
    </row>
    <row r="51566" spans="16:26" x14ac:dyDescent="0.25">
      <c r="P51566" s="121"/>
      <c r="R51566" s="121"/>
      <c r="T51566" s="121"/>
      <c r="V51566" s="121"/>
      <c r="X51566" s="121"/>
      <c r="Z51566" s="121"/>
    </row>
    <row r="51567" spans="16:26" x14ac:dyDescent="0.25">
      <c r="P51567" s="121"/>
      <c r="R51567" s="121"/>
      <c r="T51567" s="121"/>
      <c r="V51567" s="121"/>
      <c r="X51567" s="121"/>
      <c r="Z51567" s="121"/>
    </row>
    <row r="51568" spans="16:26" x14ac:dyDescent="0.25">
      <c r="P51568" s="122"/>
      <c r="R51568" s="122"/>
      <c r="T51568" s="122"/>
      <c r="V51568" s="122"/>
      <c r="X51568" s="122"/>
      <c r="Z51568" s="122"/>
    </row>
    <row r="51569" spans="16:26" x14ac:dyDescent="0.25">
      <c r="P51569" s="118"/>
      <c r="R51569" s="118"/>
      <c r="T51569" s="118"/>
      <c r="V51569" s="118"/>
      <c r="X51569" s="118"/>
      <c r="Z51569" s="118"/>
    </row>
    <row r="51570" spans="16:26" x14ac:dyDescent="0.25">
      <c r="P51570" s="119"/>
      <c r="R51570" s="119"/>
      <c r="T51570" s="119"/>
      <c r="V51570" s="119"/>
      <c r="X51570" s="119"/>
      <c r="Z51570" s="119"/>
    </row>
    <row r="51571" spans="16:26" x14ac:dyDescent="0.25">
      <c r="P51571" s="119"/>
      <c r="R51571" s="119"/>
      <c r="T51571" s="119"/>
      <c r="V51571" s="119"/>
      <c r="X51571" s="119"/>
      <c r="Z51571" s="119"/>
    </row>
    <row r="51572" spans="16:26" x14ac:dyDescent="0.25">
      <c r="P51572" s="120"/>
      <c r="R51572" s="120"/>
      <c r="T51572" s="120"/>
      <c r="V51572" s="120"/>
      <c r="X51572" s="120"/>
      <c r="Z51572" s="120"/>
    </row>
    <row r="51573" spans="16:26" x14ac:dyDescent="0.25">
      <c r="P51573" s="119"/>
      <c r="R51573" s="119"/>
      <c r="T51573" s="119"/>
      <c r="V51573" s="119"/>
      <c r="X51573" s="119"/>
      <c r="Z51573" s="119"/>
    </row>
    <row r="51574" spans="16:26" x14ac:dyDescent="0.25">
      <c r="P51574" s="119"/>
      <c r="R51574" s="119"/>
      <c r="T51574" s="119"/>
      <c r="V51574" s="119"/>
      <c r="X51574" s="119"/>
      <c r="Z51574" s="119"/>
    </row>
    <row r="51575" spans="16:26" x14ac:dyDescent="0.25">
      <c r="P51575" s="120"/>
      <c r="R51575" s="120"/>
      <c r="T51575" s="120"/>
      <c r="V51575" s="120"/>
      <c r="X51575" s="120"/>
      <c r="Z51575" s="120"/>
    </row>
    <row r="51576" spans="16:26" x14ac:dyDescent="0.25">
      <c r="P51576" s="119"/>
      <c r="R51576" s="119"/>
      <c r="T51576" s="119"/>
      <c r="V51576" s="119"/>
      <c r="X51576" s="119"/>
      <c r="Z51576" s="119"/>
    </row>
    <row r="51577" spans="16:26" x14ac:dyDescent="0.25">
      <c r="P51577" s="120"/>
      <c r="R51577" s="120"/>
      <c r="T51577" s="120"/>
      <c r="V51577" s="120"/>
      <c r="X51577" s="120"/>
      <c r="Z51577" s="120"/>
    </row>
    <row r="51578" spans="16:26" x14ac:dyDescent="0.25">
      <c r="P51578" s="119"/>
      <c r="R51578" s="119"/>
      <c r="T51578" s="119"/>
      <c r="V51578" s="119"/>
      <c r="X51578" s="119"/>
      <c r="Z51578" s="119"/>
    </row>
    <row r="51579" spans="16:26" x14ac:dyDescent="0.25">
      <c r="P51579" s="119"/>
      <c r="R51579" s="119"/>
      <c r="T51579" s="119"/>
      <c r="V51579" s="119"/>
      <c r="X51579" s="119"/>
      <c r="Z51579" s="119"/>
    </row>
    <row r="51580" spans="16:26" x14ac:dyDescent="0.25">
      <c r="P51580" s="119"/>
      <c r="R51580" s="119"/>
      <c r="T51580" s="119"/>
      <c r="V51580" s="119"/>
      <c r="X51580" s="119"/>
      <c r="Z51580" s="119"/>
    </row>
    <row r="51581" spans="16:26" x14ac:dyDescent="0.25">
      <c r="P51581" s="121"/>
      <c r="R51581" s="121"/>
      <c r="T51581" s="121"/>
      <c r="V51581" s="121"/>
      <c r="X51581" s="121"/>
      <c r="Z51581" s="121"/>
    </row>
    <row r="51582" spans="16:26" x14ac:dyDescent="0.25">
      <c r="P51582" s="121"/>
      <c r="R51582" s="121"/>
      <c r="T51582" s="121"/>
      <c r="V51582" s="121"/>
      <c r="X51582" s="121"/>
      <c r="Z51582" s="121"/>
    </row>
    <row r="51583" spans="16:26" x14ac:dyDescent="0.25">
      <c r="P51583" s="121"/>
      <c r="R51583" s="121"/>
      <c r="T51583" s="121"/>
      <c r="V51583" s="121"/>
      <c r="X51583" s="121"/>
      <c r="Z51583" s="121"/>
    </row>
    <row r="51584" spans="16:26" x14ac:dyDescent="0.25">
      <c r="P51584" s="121"/>
      <c r="R51584" s="121"/>
      <c r="T51584" s="121"/>
      <c r="V51584" s="121"/>
      <c r="X51584" s="121"/>
      <c r="Z51584" s="121"/>
    </row>
    <row r="51585" spans="16:26" x14ac:dyDescent="0.25">
      <c r="P51585" s="122"/>
      <c r="R51585" s="122"/>
      <c r="T51585" s="122"/>
      <c r="V51585" s="122"/>
      <c r="X51585" s="122"/>
      <c r="Z51585" s="122"/>
    </row>
    <row r="51586" spans="16:26" x14ac:dyDescent="0.25">
      <c r="P51586" s="118"/>
      <c r="R51586" s="118"/>
      <c r="T51586" s="118"/>
      <c r="V51586" s="118"/>
      <c r="X51586" s="118"/>
      <c r="Z51586" s="118"/>
    </row>
    <row r="51587" spans="16:26" x14ac:dyDescent="0.25">
      <c r="P51587" s="119"/>
      <c r="R51587" s="119"/>
      <c r="T51587" s="119"/>
      <c r="V51587" s="119"/>
      <c r="X51587" s="119"/>
      <c r="Z51587" s="119"/>
    </row>
    <row r="51588" spans="16:26" x14ac:dyDescent="0.25">
      <c r="P51588" s="119"/>
      <c r="R51588" s="119"/>
      <c r="T51588" s="119"/>
      <c r="V51588" s="119"/>
      <c r="X51588" s="119"/>
      <c r="Z51588" s="119"/>
    </row>
    <row r="51589" spans="16:26" x14ac:dyDescent="0.25">
      <c r="P51589" s="120"/>
      <c r="R51589" s="120"/>
      <c r="T51589" s="120"/>
      <c r="V51589" s="120"/>
      <c r="X51589" s="120"/>
      <c r="Z51589" s="120"/>
    </row>
    <row r="51590" spans="16:26" x14ac:dyDescent="0.25">
      <c r="P51590" s="119"/>
      <c r="R51590" s="119"/>
      <c r="T51590" s="119"/>
      <c r="V51590" s="119"/>
      <c r="X51590" s="119"/>
      <c r="Z51590" s="119"/>
    </row>
    <row r="51591" spans="16:26" x14ac:dyDescent="0.25">
      <c r="P51591" s="119"/>
      <c r="R51591" s="119"/>
      <c r="T51591" s="119"/>
      <c r="V51591" s="119"/>
      <c r="X51591" s="119"/>
      <c r="Z51591" s="119"/>
    </row>
    <row r="51592" spans="16:26" x14ac:dyDescent="0.25">
      <c r="P51592" s="120"/>
      <c r="R51592" s="120"/>
      <c r="T51592" s="120"/>
      <c r="V51592" s="120"/>
      <c r="X51592" s="120"/>
      <c r="Z51592" s="120"/>
    </row>
    <row r="51593" spans="16:26" x14ac:dyDescent="0.25">
      <c r="P51593" s="119"/>
      <c r="R51593" s="119"/>
      <c r="T51593" s="119"/>
      <c r="V51593" s="119"/>
      <c r="X51593" s="119"/>
      <c r="Z51593" s="119"/>
    </row>
    <row r="51594" spans="16:26" x14ac:dyDescent="0.25">
      <c r="P51594" s="120"/>
      <c r="R51594" s="120"/>
      <c r="T51594" s="120"/>
      <c r="V51594" s="120"/>
      <c r="X51594" s="120"/>
      <c r="Z51594" s="120"/>
    </row>
    <row r="51595" spans="16:26" x14ac:dyDescent="0.25">
      <c r="P51595" s="119"/>
      <c r="R51595" s="119"/>
      <c r="T51595" s="119"/>
      <c r="V51595" s="119"/>
      <c r="X51595" s="119"/>
      <c r="Z51595" s="119"/>
    </row>
    <row r="51596" spans="16:26" x14ac:dyDescent="0.25">
      <c r="P51596" s="119"/>
      <c r="R51596" s="119"/>
      <c r="T51596" s="119"/>
      <c r="V51596" s="119"/>
      <c r="X51596" s="119"/>
      <c r="Z51596" s="119"/>
    </row>
    <row r="51597" spans="16:26" x14ac:dyDescent="0.25">
      <c r="P51597" s="119"/>
      <c r="R51597" s="119"/>
      <c r="T51597" s="119"/>
      <c r="V51597" s="119"/>
      <c r="X51597" s="119"/>
      <c r="Z51597" s="119"/>
    </row>
    <row r="51598" spans="16:26" x14ac:dyDescent="0.25">
      <c r="P51598" s="121"/>
      <c r="R51598" s="121"/>
      <c r="T51598" s="121"/>
      <c r="V51598" s="121"/>
      <c r="X51598" s="121"/>
      <c r="Z51598" s="121"/>
    </row>
    <row r="51599" spans="16:26" x14ac:dyDescent="0.25">
      <c r="P51599" s="121"/>
      <c r="R51599" s="121"/>
      <c r="T51599" s="121"/>
      <c r="V51599" s="121"/>
      <c r="X51599" s="121"/>
      <c r="Z51599" s="121"/>
    </row>
    <row r="51600" spans="16:26" x14ac:dyDescent="0.25">
      <c r="P51600" s="121"/>
      <c r="R51600" s="121"/>
      <c r="T51600" s="121"/>
      <c r="V51600" s="121"/>
      <c r="X51600" s="121"/>
      <c r="Z51600" s="121"/>
    </row>
    <row r="51601" spans="16:26" x14ac:dyDescent="0.25">
      <c r="P51601" s="121"/>
      <c r="R51601" s="121"/>
      <c r="T51601" s="121"/>
      <c r="V51601" s="121"/>
      <c r="X51601" s="121"/>
      <c r="Z51601" s="121"/>
    </row>
    <row r="51602" spans="16:26" x14ac:dyDescent="0.25">
      <c r="P51602" s="122"/>
      <c r="R51602" s="122"/>
      <c r="T51602" s="122"/>
      <c r="V51602" s="122"/>
      <c r="X51602" s="122"/>
      <c r="Z51602" s="122"/>
    </row>
    <row r="51603" spans="16:26" x14ac:dyDescent="0.25">
      <c r="P51603" s="118"/>
      <c r="R51603" s="118"/>
      <c r="T51603" s="118"/>
      <c r="V51603" s="118"/>
      <c r="X51603" s="118"/>
      <c r="Z51603" s="118"/>
    </row>
    <row r="51604" spans="16:26" x14ac:dyDescent="0.25">
      <c r="P51604" s="119"/>
      <c r="R51604" s="119"/>
      <c r="T51604" s="119"/>
      <c r="V51604" s="119"/>
      <c r="X51604" s="119"/>
      <c r="Z51604" s="119"/>
    </row>
    <row r="51605" spans="16:26" x14ac:dyDescent="0.25">
      <c r="P51605" s="119"/>
      <c r="R51605" s="119"/>
      <c r="T51605" s="119"/>
      <c r="V51605" s="119"/>
      <c r="X51605" s="119"/>
      <c r="Z51605" s="119"/>
    </row>
    <row r="51606" spans="16:26" x14ac:dyDescent="0.25">
      <c r="P51606" s="120"/>
      <c r="R51606" s="120"/>
      <c r="T51606" s="120"/>
      <c r="V51606" s="120"/>
      <c r="X51606" s="120"/>
      <c r="Z51606" s="120"/>
    </row>
    <row r="51607" spans="16:26" x14ac:dyDescent="0.25">
      <c r="P51607" s="119"/>
      <c r="R51607" s="119"/>
      <c r="T51607" s="119"/>
      <c r="V51607" s="119"/>
      <c r="X51607" s="119"/>
      <c r="Z51607" s="119"/>
    </row>
    <row r="51608" spans="16:26" x14ac:dyDescent="0.25">
      <c r="P51608" s="119"/>
      <c r="R51608" s="119"/>
      <c r="T51608" s="119"/>
      <c r="V51608" s="119"/>
      <c r="X51608" s="119"/>
      <c r="Z51608" s="119"/>
    </row>
    <row r="51609" spans="16:26" x14ac:dyDescent="0.25">
      <c r="P51609" s="120"/>
      <c r="R51609" s="120"/>
      <c r="T51609" s="120"/>
      <c r="V51609" s="120"/>
      <c r="X51609" s="120"/>
      <c r="Z51609" s="120"/>
    </row>
    <row r="51610" spans="16:26" x14ac:dyDescent="0.25">
      <c r="P51610" s="119"/>
      <c r="R51610" s="119"/>
      <c r="T51610" s="119"/>
      <c r="V51610" s="119"/>
      <c r="X51610" s="119"/>
      <c r="Z51610" s="119"/>
    </row>
    <row r="51611" spans="16:26" x14ac:dyDescent="0.25">
      <c r="P51611" s="120"/>
      <c r="R51611" s="120"/>
      <c r="T51611" s="120"/>
      <c r="V51611" s="120"/>
      <c r="X51611" s="120"/>
      <c r="Z51611" s="120"/>
    </row>
    <row r="51612" spans="16:26" x14ac:dyDescent="0.25">
      <c r="P51612" s="119"/>
      <c r="R51612" s="119"/>
      <c r="T51612" s="119"/>
      <c r="V51612" s="119"/>
      <c r="X51612" s="119"/>
      <c r="Z51612" s="119"/>
    </row>
    <row r="51613" spans="16:26" x14ac:dyDescent="0.25">
      <c r="P51613" s="119"/>
      <c r="R51613" s="119"/>
      <c r="T51613" s="119"/>
      <c r="V51613" s="119"/>
      <c r="X51613" s="119"/>
      <c r="Z51613" s="119"/>
    </row>
    <row r="51614" spans="16:26" x14ac:dyDescent="0.25">
      <c r="P51614" s="119"/>
      <c r="R51614" s="119"/>
      <c r="T51614" s="119"/>
      <c r="V51614" s="119"/>
      <c r="X51614" s="119"/>
      <c r="Z51614" s="119"/>
    </row>
    <row r="51615" spans="16:26" x14ac:dyDescent="0.25">
      <c r="P51615" s="121"/>
      <c r="R51615" s="121"/>
      <c r="T51615" s="121"/>
      <c r="V51615" s="121"/>
      <c r="X51615" s="121"/>
      <c r="Z51615" s="121"/>
    </row>
    <row r="51616" spans="16:26" x14ac:dyDescent="0.25">
      <c r="P51616" s="121"/>
      <c r="R51616" s="121"/>
      <c r="T51616" s="121"/>
      <c r="V51616" s="121"/>
      <c r="X51616" s="121"/>
      <c r="Z51616" s="121"/>
    </row>
    <row r="51617" spans="16:26" x14ac:dyDescent="0.25">
      <c r="P51617" s="121"/>
      <c r="R51617" s="121"/>
      <c r="T51617" s="121"/>
      <c r="V51617" s="121"/>
      <c r="X51617" s="121"/>
      <c r="Z51617" s="121"/>
    </row>
    <row r="51618" spans="16:26" x14ac:dyDescent="0.25">
      <c r="P51618" s="121"/>
      <c r="R51618" s="121"/>
      <c r="T51618" s="121"/>
      <c r="V51618" s="121"/>
      <c r="X51618" s="121"/>
      <c r="Z51618" s="121"/>
    </row>
    <row r="51619" spans="16:26" x14ac:dyDescent="0.25">
      <c r="P51619" s="122"/>
      <c r="R51619" s="122"/>
      <c r="T51619" s="122"/>
      <c r="V51619" s="122"/>
      <c r="X51619" s="122"/>
      <c r="Z51619" s="122"/>
    </row>
    <row r="51620" spans="16:26" x14ac:dyDescent="0.25">
      <c r="P51620" s="118"/>
      <c r="R51620" s="118"/>
      <c r="T51620" s="118"/>
      <c r="V51620" s="118"/>
      <c r="X51620" s="118"/>
      <c r="Z51620" s="118"/>
    </row>
    <row r="51621" spans="16:26" x14ac:dyDescent="0.25">
      <c r="P51621" s="119"/>
      <c r="R51621" s="119"/>
      <c r="T51621" s="119"/>
      <c r="V51621" s="119"/>
      <c r="X51621" s="119"/>
      <c r="Z51621" s="119"/>
    </row>
    <row r="51622" spans="16:26" x14ac:dyDescent="0.25">
      <c r="P51622" s="119"/>
      <c r="R51622" s="119"/>
      <c r="T51622" s="119"/>
      <c r="V51622" s="119"/>
      <c r="X51622" s="119"/>
      <c r="Z51622" s="119"/>
    </row>
    <row r="51623" spans="16:26" x14ac:dyDescent="0.25">
      <c r="P51623" s="120"/>
      <c r="R51623" s="120"/>
      <c r="T51623" s="120"/>
      <c r="V51623" s="120"/>
      <c r="X51623" s="120"/>
      <c r="Z51623" s="120"/>
    </row>
    <row r="51624" spans="16:26" x14ac:dyDescent="0.25">
      <c r="P51624" s="119"/>
      <c r="R51624" s="119"/>
      <c r="T51624" s="119"/>
      <c r="V51624" s="119"/>
      <c r="X51624" s="119"/>
      <c r="Z51624" s="119"/>
    </row>
    <row r="51625" spans="16:26" x14ac:dyDescent="0.25">
      <c r="P51625" s="119"/>
      <c r="R51625" s="119"/>
      <c r="T51625" s="119"/>
      <c r="V51625" s="119"/>
      <c r="X51625" s="119"/>
      <c r="Z51625" s="119"/>
    </row>
    <row r="51626" spans="16:26" x14ac:dyDescent="0.25">
      <c r="P51626" s="120"/>
      <c r="R51626" s="120"/>
      <c r="T51626" s="120"/>
      <c r="V51626" s="120"/>
      <c r="X51626" s="120"/>
      <c r="Z51626" s="120"/>
    </row>
    <row r="51627" spans="16:26" x14ac:dyDescent="0.25">
      <c r="P51627" s="119"/>
      <c r="R51627" s="119"/>
      <c r="T51627" s="119"/>
      <c r="V51627" s="119"/>
      <c r="X51627" s="119"/>
      <c r="Z51627" s="119"/>
    </row>
    <row r="51628" spans="16:26" x14ac:dyDescent="0.25">
      <c r="P51628" s="120"/>
      <c r="R51628" s="120"/>
      <c r="T51628" s="120"/>
      <c r="V51628" s="120"/>
      <c r="X51628" s="120"/>
      <c r="Z51628" s="120"/>
    </row>
    <row r="51629" spans="16:26" x14ac:dyDescent="0.25">
      <c r="P51629" s="119"/>
      <c r="R51629" s="119"/>
      <c r="T51629" s="119"/>
      <c r="V51629" s="119"/>
      <c r="X51629" s="119"/>
      <c r="Z51629" s="119"/>
    </row>
    <row r="51630" spans="16:26" x14ac:dyDescent="0.25">
      <c r="P51630" s="119"/>
      <c r="R51630" s="119"/>
      <c r="T51630" s="119"/>
      <c r="V51630" s="119"/>
      <c r="X51630" s="119"/>
      <c r="Z51630" s="119"/>
    </row>
    <row r="51631" spans="16:26" x14ac:dyDescent="0.25">
      <c r="P51631" s="119"/>
      <c r="R51631" s="119"/>
      <c r="T51631" s="119"/>
      <c r="V51631" s="119"/>
      <c r="X51631" s="119"/>
      <c r="Z51631" s="119"/>
    </row>
    <row r="51632" spans="16:26" x14ac:dyDescent="0.25">
      <c r="P51632" s="121"/>
      <c r="R51632" s="121"/>
      <c r="T51632" s="121"/>
      <c r="V51632" s="121"/>
      <c r="X51632" s="121"/>
      <c r="Z51632" s="121"/>
    </row>
    <row r="51633" spans="16:26" x14ac:dyDescent="0.25">
      <c r="P51633" s="121"/>
      <c r="R51633" s="121"/>
      <c r="T51633" s="121"/>
      <c r="V51633" s="121"/>
      <c r="X51633" s="121"/>
      <c r="Z51633" s="121"/>
    </row>
    <row r="51634" spans="16:26" x14ac:dyDescent="0.25">
      <c r="P51634" s="121"/>
      <c r="R51634" s="121"/>
      <c r="T51634" s="121"/>
      <c r="V51634" s="121"/>
      <c r="X51634" s="121"/>
      <c r="Z51634" s="121"/>
    </row>
    <row r="51635" spans="16:26" x14ac:dyDescent="0.25">
      <c r="P51635" s="121"/>
      <c r="R51635" s="121"/>
      <c r="T51635" s="121"/>
      <c r="V51635" s="121"/>
      <c r="X51635" s="121"/>
      <c r="Z51635" s="121"/>
    </row>
    <row r="51636" spans="16:26" x14ac:dyDescent="0.25">
      <c r="P51636" s="122"/>
      <c r="R51636" s="122"/>
      <c r="T51636" s="122"/>
      <c r="V51636" s="122"/>
      <c r="X51636" s="122"/>
      <c r="Z51636" s="122"/>
    </row>
    <row r="51637" spans="16:26" x14ac:dyDescent="0.25">
      <c r="P51637" s="118"/>
      <c r="R51637" s="118"/>
      <c r="T51637" s="118"/>
      <c r="V51637" s="118"/>
      <c r="X51637" s="118"/>
      <c r="Z51637" s="118"/>
    </row>
    <row r="51638" spans="16:26" x14ac:dyDescent="0.25">
      <c r="P51638" s="119"/>
      <c r="R51638" s="119"/>
      <c r="T51638" s="119"/>
      <c r="V51638" s="119"/>
      <c r="X51638" s="119"/>
      <c r="Z51638" s="119"/>
    </row>
    <row r="51639" spans="16:26" x14ac:dyDescent="0.25">
      <c r="P51639" s="119"/>
      <c r="R51639" s="119"/>
      <c r="T51639" s="119"/>
      <c r="V51639" s="119"/>
      <c r="X51639" s="119"/>
      <c r="Z51639" s="119"/>
    </row>
    <row r="51640" spans="16:26" x14ac:dyDescent="0.25">
      <c r="P51640" s="120"/>
      <c r="R51640" s="120"/>
      <c r="T51640" s="120"/>
      <c r="V51640" s="120"/>
      <c r="X51640" s="120"/>
      <c r="Z51640" s="120"/>
    </row>
    <row r="51641" spans="16:26" x14ac:dyDescent="0.25">
      <c r="P51641" s="119"/>
      <c r="R51641" s="119"/>
      <c r="T51641" s="119"/>
      <c r="V51641" s="119"/>
      <c r="X51641" s="119"/>
      <c r="Z51641" s="119"/>
    </row>
    <row r="51642" spans="16:26" x14ac:dyDescent="0.25">
      <c r="P51642" s="119"/>
      <c r="R51642" s="119"/>
      <c r="T51642" s="119"/>
      <c r="V51642" s="119"/>
      <c r="X51642" s="119"/>
      <c r="Z51642" s="119"/>
    </row>
    <row r="51643" spans="16:26" x14ac:dyDescent="0.25">
      <c r="P51643" s="120"/>
      <c r="R51643" s="120"/>
      <c r="T51643" s="120"/>
      <c r="V51643" s="120"/>
      <c r="X51643" s="120"/>
      <c r="Z51643" s="120"/>
    </row>
    <row r="51644" spans="16:26" x14ac:dyDescent="0.25">
      <c r="P51644" s="119"/>
      <c r="R51644" s="119"/>
      <c r="T51644" s="119"/>
      <c r="V51644" s="119"/>
      <c r="X51644" s="119"/>
      <c r="Z51644" s="119"/>
    </row>
    <row r="51645" spans="16:26" x14ac:dyDescent="0.25">
      <c r="P51645" s="120"/>
      <c r="R51645" s="120"/>
      <c r="T51645" s="120"/>
      <c r="V51645" s="120"/>
      <c r="X51645" s="120"/>
      <c r="Z51645" s="120"/>
    </row>
    <row r="51646" spans="16:26" x14ac:dyDescent="0.25">
      <c r="P51646" s="119"/>
      <c r="R51646" s="119"/>
      <c r="T51646" s="119"/>
      <c r="V51646" s="119"/>
      <c r="X51646" s="119"/>
      <c r="Z51646" s="119"/>
    </row>
    <row r="51647" spans="16:26" x14ac:dyDescent="0.25">
      <c r="P51647" s="119"/>
      <c r="R51647" s="119"/>
      <c r="T51647" s="119"/>
      <c r="V51647" s="119"/>
      <c r="X51647" s="119"/>
      <c r="Z51647" s="119"/>
    </row>
    <row r="51648" spans="16:26" x14ac:dyDescent="0.25">
      <c r="P51648" s="119"/>
      <c r="R51648" s="119"/>
      <c r="T51648" s="119"/>
      <c r="V51648" s="119"/>
      <c r="X51648" s="119"/>
      <c r="Z51648" s="119"/>
    </row>
    <row r="51649" spans="16:26" x14ac:dyDescent="0.25">
      <c r="P51649" s="121"/>
      <c r="R51649" s="121"/>
      <c r="T51649" s="121"/>
      <c r="V51649" s="121"/>
      <c r="X51649" s="121"/>
      <c r="Z51649" s="121"/>
    </row>
    <row r="51650" spans="16:26" x14ac:dyDescent="0.25">
      <c r="P51650" s="121"/>
      <c r="R51650" s="121"/>
      <c r="T51650" s="121"/>
      <c r="V51650" s="121"/>
      <c r="X51650" s="121"/>
      <c r="Z51650" s="121"/>
    </row>
    <row r="51651" spans="16:26" x14ac:dyDescent="0.25">
      <c r="P51651" s="121"/>
      <c r="R51651" s="121"/>
      <c r="T51651" s="121"/>
      <c r="V51651" s="121"/>
      <c r="X51651" s="121"/>
      <c r="Z51651" s="121"/>
    </row>
    <row r="51652" spans="16:26" x14ac:dyDescent="0.25">
      <c r="P51652" s="121"/>
      <c r="R51652" s="121"/>
      <c r="T51652" s="121"/>
      <c r="V51652" s="121"/>
      <c r="X51652" s="121"/>
      <c r="Z51652" s="121"/>
    </row>
    <row r="51653" spans="16:26" x14ac:dyDescent="0.25">
      <c r="P51653" s="122"/>
      <c r="R51653" s="122"/>
      <c r="T51653" s="122"/>
      <c r="V51653" s="122"/>
      <c r="X51653" s="122"/>
      <c r="Z51653" s="122"/>
    </row>
    <row r="51654" spans="16:26" x14ac:dyDescent="0.25">
      <c r="P51654" s="118"/>
      <c r="R51654" s="118"/>
      <c r="T51654" s="118"/>
      <c r="V51654" s="118"/>
      <c r="X51654" s="118"/>
      <c r="Z51654" s="118"/>
    </row>
    <row r="51655" spans="16:26" x14ac:dyDescent="0.25">
      <c r="P51655" s="119"/>
      <c r="R51655" s="119"/>
      <c r="T51655" s="119"/>
      <c r="V51655" s="119"/>
      <c r="X51655" s="119"/>
      <c r="Z51655" s="119"/>
    </row>
    <row r="51656" spans="16:26" x14ac:dyDescent="0.25">
      <c r="P51656" s="119"/>
      <c r="R51656" s="119"/>
      <c r="T51656" s="119"/>
      <c r="V51656" s="119"/>
      <c r="X51656" s="119"/>
      <c r="Z51656" s="119"/>
    </row>
    <row r="51657" spans="16:26" x14ac:dyDescent="0.25">
      <c r="P51657" s="120"/>
      <c r="R51657" s="120"/>
      <c r="T51657" s="120"/>
      <c r="V51657" s="120"/>
      <c r="X51657" s="120"/>
      <c r="Z51657" s="120"/>
    </row>
    <row r="51658" spans="16:26" x14ac:dyDescent="0.25">
      <c r="P51658" s="119"/>
      <c r="R51658" s="119"/>
      <c r="T51658" s="119"/>
      <c r="V51658" s="119"/>
      <c r="X51658" s="119"/>
      <c r="Z51658" s="119"/>
    </row>
    <row r="51659" spans="16:26" x14ac:dyDescent="0.25">
      <c r="P51659" s="119"/>
      <c r="R51659" s="119"/>
      <c r="T51659" s="119"/>
      <c r="V51659" s="119"/>
      <c r="X51659" s="119"/>
      <c r="Z51659" s="119"/>
    </row>
    <row r="51660" spans="16:26" x14ac:dyDescent="0.25">
      <c r="P51660" s="120"/>
      <c r="R51660" s="120"/>
      <c r="T51660" s="120"/>
      <c r="V51660" s="120"/>
      <c r="X51660" s="120"/>
      <c r="Z51660" s="120"/>
    </row>
    <row r="51661" spans="16:26" x14ac:dyDescent="0.25">
      <c r="P51661" s="119"/>
      <c r="R51661" s="119"/>
      <c r="T51661" s="119"/>
      <c r="V51661" s="119"/>
      <c r="X51661" s="119"/>
      <c r="Z51661" s="119"/>
    </row>
    <row r="51662" spans="16:26" x14ac:dyDescent="0.25">
      <c r="P51662" s="120"/>
      <c r="R51662" s="120"/>
      <c r="T51662" s="120"/>
      <c r="V51662" s="120"/>
      <c r="X51662" s="120"/>
      <c r="Z51662" s="120"/>
    </row>
    <row r="51663" spans="16:26" x14ac:dyDescent="0.25">
      <c r="P51663" s="119"/>
      <c r="R51663" s="119"/>
      <c r="T51663" s="119"/>
      <c r="V51663" s="119"/>
      <c r="X51663" s="119"/>
      <c r="Z51663" s="119"/>
    </row>
    <row r="51664" spans="16:26" x14ac:dyDescent="0.25">
      <c r="P51664" s="119"/>
      <c r="R51664" s="119"/>
      <c r="T51664" s="119"/>
      <c r="V51664" s="119"/>
      <c r="X51664" s="119"/>
      <c r="Z51664" s="119"/>
    </row>
    <row r="51665" spans="16:26" x14ac:dyDescent="0.25">
      <c r="P51665" s="119"/>
      <c r="R51665" s="119"/>
      <c r="T51665" s="119"/>
      <c r="V51665" s="119"/>
      <c r="X51665" s="119"/>
      <c r="Z51665" s="119"/>
    </row>
    <row r="51666" spans="16:26" x14ac:dyDescent="0.25">
      <c r="P51666" s="121"/>
      <c r="R51666" s="121"/>
      <c r="T51666" s="121"/>
      <c r="V51666" s="121"/>
      <c r="X51666" s="121"/>
      <c r="Z51666" s="121"/>
    </row>
    <row r="51667" spans="16:26" x14ac:dyDescent="0.25">
      <c r="P51667" s="121"/>
      <c r="R51667" s="121"/>
      <c r="T51667" s="121"/>
      <c r="V51667" s="121"/>
      <c r="X51667" s="121"/>
      <c r="Z51667" s="121"/>
    </row>
    <row r="51668" spans="16:26" x14ac:dyDescent="0.25">
      <c r="P51668" s="121"/>
      <c r="R51668" s="121"/>
      <c r="T51668" s="121"/>
      <c r="V51668" s="121"/>
      <c r="X51668" s="121"/>
      <c r="Z51668" s="121"/>
    </row>
    <row r="51669" spans="16:26" x14ac:dyDescent="0.25">
      <c r="P51669" s="121"/>
      <c r="R51669" s="121"/>
      <c r="T51669" s="121"/>
      <c r="V51669" s="121"/>
      <c r="X51669" s="121"/>
      <c r="Z51669" s="121"/>
    </row>
    <row r="51670" spans="16:26" x14ac:dyDescent="0.25">
      <c r="P51670" s="122"/>
      <c r="R51670" s="122"/>
      <c r="T51670" s="122"/>
      <c r="V51670" s="122"/>
      <c r="X51670" s="122"/>
      <c r="Z51670" s="122"/>
    </row>
    <row r="51671" spans="16:26" x14ac:dyDescent="0.25">
      <c r="P51671" s="118"/>
      <c r="R51671" s="118"/>
      <c r="T51671" s="118"/>
      <c r="V51671" s="118"/>
      <c r="X51671" s="118"/>
      <c r="Z51671" s="118"/>
    </row>
    <row r="51672" spans="16:26" x14ac:dyDescent="0.25">
      <c r="P51672" s="119"/>
      <c r="R51672" s="119"/>
      <c r="T51672" s="119"/>
      <c r="V51672" s="119"/>
      <c r="X51672" s="119"/>
      <c r="Z51672" s="119"/>
    </row>
    <row r="51673" spans="16:26" x14ac:dyDescent="0.25">
      <c r="P51673" s="119"/>
      <c r="R51673" s="119"/>
      <c r="T51673" s="119"/>
      <c r="V51673" s="119"/>
      <c r="X51673" s="119"/>
      <c r="Z51673" s="119"/>
    </row>
    <row r="51674" spans="16:26" x14ac:dyDescent="0.25">
      <c r="P51674" s="120"/>
      <c r="R51674" s="120"/>
      <c r="T51674" s="120"/>
      <c r="V51674" s="120"/>
      <c r="X51674" s="120"/>
      <c r="Z51674" s="120"/>
    </row>
    <row r="51675" spans="16:26" x14ac:dyDescent="0.25">
      <c r="P51675" s="119"/>
      <c r="R51675" s="119"/>
      <c r="T51675" s="119"/>
      <c r="V51675" s="119"/>
      <c r="X51675" s="119"/>
      <c r="Z51675" s="119"/>
    </row>
    <row r="51676" spans="16:26" x14ac:dyDescent="0.25">
      <c r="P51676" s="119"/>
      <c r="R51676" s="119"/>
      <c r="T51676" s="119"/>
      <c r="V51676" s="119"/>
      <c r="X51676" s="119"/>
      <c r="Z51676" s="119"/>
    </row>
    <row r="51677" spans="16:26" x14ac:dyDescent="0.25">
      <c r="P51677" s="120"/>
      <c r="R51677" s="120"/>
      <c r="T51677" s="120"/>
      <c r="V51677" s="120"/>
      <c r="X51677" s="120"/>
      <c r="Z51677" s="120"/>
    </row>
    <row r="51678" spans="16:26" x14ac:dyDescent="0.25">
      <c r="P51678" s="119"/>
      <c r="R51678" s="119"/>
      <c r="T51678" s="119"/>
      <c r="V51678" s="119"/>
      <c r="X51678" s="119"/>
      <c r="Z51678" s="119"/>
    </row>
    <row r="51679" spans="16:26" x14ac:dyDescent="0.25">
      <c r="P51679" s="120"/>
      <c r="R51679" s="120"/>
      <c r="T51679" s="120"/>
      <c r="V51679" s="120"/>
      <c r="X51679" s="120"/>
      <c r="Z51679" s="120"/>
    </row>
    <row r="51680" spans="16:26" x14ac:dyDescent="0.25">
      <c r="P51680" s="119"/>
      <c r="R51680" s="119"/>
      <c r="T51680" s="119"/>
      <c r="V51680" s="119"/>
      <c r="X51680" s="119"/>
      <c r="Z51680" s="119"/>
    </row>
    <row r="51681" spans="16:26" x14ac:dyDescent="0.25">
      <c r="P51681" s="119"/>
      <c r="R51681" s="119"/>
      <c r="T51681" s="119"/>
      <c r="V51681" s="119"/>
      <c r="X51681" s="119"/>
      <c r="Z51681" s="119"/>
    </row>
    <row r="51682" spans="16:26" x14ac:dyDescent="0.25">
      <c r="P51682" s="119"/>
      <c r="R51682" s="119"/>
      <c r="T51682" s="119"/>
      <c r="V51682" s="119"/>
      <c r="X51682" s="119"/>
      <c r="Z51682" s="119"/>
    </row>
    <row r="51683" spans="16:26" x14ac:dyDescent="0.25">
      <c r="P51683" s="121"/>
      <c r="R51683" s="121"/>
      <c r="T51683" s="121"/>
      <c r="V51683" s="121"/>
      <c r="X51683" s="121"/>
      <c r="Z51683" s="121"/>
    </row>
    <row r="51684" spans="16:26" x14ac:dyDescent="0.25">
      <c r="P51684" s="121"/>
      <c r="R51684" s="121"/>
      <c r="T51684" s="121"/>
      <c r="V51684" s="121"/>
      <c r="X51684" s="121"/>
      <c r="Z51684" s="121"/>
    </row>
    <row r="51685" spans="16:26" x14ac:dyDescent="0.25">
      <c r="P51685" s="121"/>
      <c r="R51685" s="121"/>
      <c r="T51685" s="121"/>
      <c r="V51685" s="121"/>
      <c r="X51685" s="121"/>
      <c r="Z51685" s="121"/>
    </row>
    <row r="51686" spans="16:26" x14ac:dyDescent="0.25">
      <c r="P51686" s="121"/>
      <c r="R51686" s="121"/>
      <c r="T51686" s="121"/>
      <c r="V51686" s="121"/>
      <c r="X51686" s="121"/>
      <c r="Z51686" s="121"/>
    </row>
    <row r="51687" spans="16:26" x14ac:dyDescent="0.25">
      <c r="P51687" s="122"/>
      <c r="R51687" s="122"/>
      <c r="T51687" s="122"/>
      <c r="V51687" s="122"/>
      <c r="X51687" s="122"/>
      <c r="Z51687" s="122"/>
    </row>
    <row r="51688" spans="16:26" x14ac:dyDescent="0.25">
      <c r="P51688" s="118"/>
      <c r="R51688" s="118"/>
      <c r="T51688" s="118"/>
      <c r="V51688" s="118"/>
      <c r="X51688" s="118"/>
      <c r="Z51688" s="118"/>
    </row>
    <row r="51689" spans="16:26" x14ac:dyDescent="0.25">
      <c r="P51689" s="119"/>
      <c r="R51689" s="119"/>
      <c r="T51689" s="119"/>
      <c r="V51689" s="119"/>
      <c r="X51689" s="119"/>
      <c r="Z51689" s="119"/>
    </row>
    <row r="51690" spans="16:26" x14ac:dyDescent="0.25">
      <c r="P51690" s="119"/>
      <c r="R51690" s="119"/>
      <c r="T51690" s="119"/>
      <c r="V51690" s="119"/>
      <c r="X51690" s="119"/>
      <c r="Z51690" s="119"/>
    </row>
    <row r="51691" spans="16:26" x14ac:dyDescent="0.25">
      <c r="P51691" s="120"/>
      <c r="R51691" s="120"/>
      <c r="T51691" s="120"/>
      <c r="V51691" s="120"/>
      <c r="X51691" s="120"/>
      <c r="Z51691" s="120"/>
    </row>
    <row r="51692" spans="16:26" x14ac:dyDescent="0.25">
      <c r="P51692" s="119"/>
      <c r="R51692" s="119"/>
      <c r="T51692" s="119"/>
      <c r="V51692" s="119"/>
      <c r="X51692" s="119"/>
      <c r="Z51692" s="119"/>
    </row>
    <row r="51693" spans="16:26" x14ac:dyDescent="0.25">
      <c r="P51693" s="119"/>
      <c r="R51693" s="119"/>
      <c r="T51693" s="119"/>
      <c r="V51693" s="119"/>
      <c r="X51693" s="119"/>
      <c r="Z51693" s="119"/>
    </row>
    <row r="51694" spans="16:26" x14ac:dyDescent="0.25">
      <c r="P51694" s="120"/>
      <c r="R51694" s="120"/>
      <c r="T51694" s="120"/>
      <c r="V51694" s="120"/>
      <c r="X51694" s="120"/>
      <c r="Z51694" s="120"/>
    </row>
    <row r="51695" spans="16:26" x14ac:dyDescent="0.25">
      <c r="P51695" s="119"/>
      <c r="R51695" s="119"/>
      <c r="T51695" s="119"/>
      <c r="V51695" s="119"/>
      <c r="X51695" s="119"/>
      <c r="Z51695" s="119"/>
    </row>
    <row r="51696" spans="16:26" x14ac:dyDescent="0.25">
      <c r="P51696" s="120"/>
      <c r="R51696" s="120"/>
      <c r="T51696" s="120"/>
      <c r="V51696" s="120"/>
      <c r="X51696" s="120"/>
      <c r="Z51696" s="120"/>
    </row>
    <row r="51697" spans="16:26" x14ac:dyDescent="0.25">
      <c r="P51697" s="119"/>
      <c r="R51697" s="119"/>
      <c r="T51697" s="119"/>
      <c r="V51697" s="119"/>
      <c r="X51697" s="119"/>
      <c r="Z51697" s="119"/>
    </row>
    <row r="51698" spans="16:26" x14ac:dyDescent="0.25">
      <c r="P51698" s="119"/>
      <c r="R51698" s="119"/>
      <c r="T51698" s="119"/>
      <c r="V51698" s="119"/>
      <c r="X51698" s="119"/>
      <c r="Z51698" s="119"/>
    </row>
    <row r="51699" spans="16:26" x14ac:dyDescent="0.25">
      <c r="P51699" s="119"/>
      <c r="R51699" s="119"/>
      <c r="T51699" s="119"/>
      <c r="V51699" s="119"/>
      <c r="X51699" s="119"/>
      <c r="Z51699" s="119"/>
    </row>
    <row r="51700" spans="16:26" x14ac:dyDescent="0.25">
      <c r="P51700" s="121"/>
      <c r="R51700" s="121"/>
      <c r="T51700" s="121"/>
      <c r="V51700" s="121"/>
      <c r="X51700" s="121"/>
      <c r="Z51700" s="121"/>
    </row>
    <row r="51701" spans="16:26" x14ac:dyDescent="0.25">
      <c r="P51701" s="121"/>
      <c r="R51701" s="121"/>
      <c r="T51701" s="121"/>
      <c r="V51701" s="121"/>
      <c r="X51701" s="121"/>
      <c r="Z51701" s="121"/>
    </row>
    <row r="51702" spans="16:26" x14ac:dyDescent="0.25">
      <c r="P51702" s="121"/>
      <c r="R51702" s="121"/>
      <c r="T51702" s="121"/>
      <c r="V51702" s="121"/>
      <c r="X51702" s="121"/>
      <c r="Z51702" s="121"/>
    </row>
    <row r="51703" spans="16:26" x14ac:dyDescent="0.25">
      <c r="P51703" s="121"/>
      <c r="R51703" s="121"/>
      <c r="T51703" s="121"/>
      <c r="V51703" s="121"/>
      <c r="X51703" s="121"/>
      <c r="Z51703" s="121"/>
    </row>
    <row r="51704" spans="16:26" x14ac:dyDescent="0.25">
      <c r="P51704" s="122"/>
      <c r="R51704" s="122"/>
      <c r="T51704" s="122"/>
      <c r="V51704" s="122"/>
      <c r="X51704" s="122"/>
      <c r="Z51704" s="122"/>
    </row>
    <row r="51705" spans="16:26" x14ac:dyDescent="0.25">
      <c r="P51705" s="118"/>
      <c r="R51705" s="118"/>
      <c r="T51705" s="118"/>
      <c r="V51705" s="118"/>
      <c r="X51705" s="118"/>
      <c r="Z51705" s="118"/>
    </row>
    <row r="51706" spans="16:26" x14ac:dyDescent="0.25">
      <c r="P51706" s="119"/>
      <c r="R51706" s="119"/>
      <c r="T51706" s="119"/>
      <c r="V51706" s="119"/>
      <c r="X51706" s="119"/>
      <c r="Z51706" s="119"/>
    </row>
    <row r="51707" spans="16:26" x14ac:dyDescent="0.25">
      <c r="P51707" s="119"/>
      <c r="R51707" s="119"/>
      <c r="T51707" s="119"/>
      <c r="V51707" s="119"/>
      <c r="X51707" s="119"/>
      <c r="Z51707" s="119"/>
    </row>
    <row r="51708" spans="16:26" x14ac:dyDescent="0.25">
      <c r="P51708" s="120"/>
      <c r="R51708" s="120"/>
      <c r="T51708" s="120"/>
      <c r="V51708" s="120"/>
      <c r="X51708" s="120"/>
      <c r="Z51708" s="120"/>
    </row>
    <row r="51709" spans="16:26" x14ac:dyDescent="0.25">
      <c r="P51709" s="119"/>
      <c r="R51709" s="119"/>
      <c r="T51709" s="119"/>
      <c r="V51709" s="119"/>
      <c r="X51709" s="119"/>
      <c r="Z51709" s="119"/>
    </row>
    <row r="51710" spans="16:26" x14ac:dyDescent="0.25">
      <c r="P51710" s="119"/>
      <c r="R51710" s="119"/>
      <c r="T51710" s="119"/>
      <c r="V51710" s="119"/>
      <c r="X51710" s="119"/>
      <c r="Z51710" s="119"/>
    </row>
    <row r="51711" spans="16:26" x14ac:dyDescent="0.25">
      <c r="P51711" s="120"/>
      <c r="R51711" s="120"/>
      <c r="T51711" s="120"/>
      <c r="V51711" s="120"/>
      <c r="X51711" s="120"/>
      <c r="Z51711" s="120"/>
    </row>
    <row r="51712" spans="16:26" x14ac:dyDescent="0.25">
      <c r="P51712" s="119"/>
      <c r="R51712" s="119"/>
      <c r="T51712" s="119"/>
      <c r="V51712" s="119"/>
      <c r="X51712" s="119"/>
      <c r="Z51712" s="119"/>
    </row>
    <row r="51713" spans="16:26" x14ac:dyDescent="0.25">
      <c r="P51713" s="120"/>
      <c r="R51713" s="120"/>
      <c r="T51713" s="120"/>
      <c r="V51713" s="120"/>
      <c r="X51713" s="120"/>
      <c r="Z51713" s="120"/>
    </row>
    <row r="51714" spans="16:26" x14ac:dyDescent="0.25">
      <c r="P51714" s="119"/>
      <c r="R51714" s="119"/>
      <c r="T51714" s="119"/>
      <c r="V51714" s="119"/>
      <c r="X51714" s="119"/>
      <c r="Z51714" s="119"/>
    </row>
    <row r="51715" spans="16:26" x14ac:dyDescent="0.25">
      <c r="P51715" s="119"/>
      <c r="R51715" s="119"/>
      <c r="T51715" s="119"/>
      <c r="V51715" s="119"/>
      <c r="X51715" s="119"/>
      <c r="Z51715" s="119"/>
    </row>
    <row r="51716" spans="16:26" x14ac:dyDescent="0.25">
      <c r="P51716" s="119"/>
      <c r="R51716" s="119"/>
      <c r="T51716" s="119"/>
      <c r="V51716" s="119"/>
      <c r="X51716" s="119"/>
      <c r="Z51716" s="119"/>
    </row>
    <row r="51717" spans="16:26" x14ac:dyDescent="0.25">
      <c r="P51717" s="121"/>
      <c r="R51717" s="121"/>
      <c r="T51717" s="121"/>
      <c r="V51717" s="121"/>
      <c r="X51717" s="121"/>
      <c r="Z51717" s="121"/>
    </row>
    <row r="51718" spans="16:26" x14ac:dyDescent="0.25">
      <c r="P51718" s="121"/>
      <c r="R51718" s="121"/>
      <c r="T51718" s="121"/>
      <c r="V51718" s="121"/>
      <c r="X51718" s="121"/>
      <c r="Z51718" s="121"/>
    </row>
    <row r="51719" spans="16:26" x14ac:dyDescent="0.25">
      <c r="P51719" s="121"/>
      <c r="R51719" s="121"/>
      <c r="T51719" s="121"/>
      <c r="V51719" s="121"/>
      <c r="X51719" s="121"/>
      <c r="Z51719" s="121"/>
    </row>
    <row r="51720" spans="16:26" x14ac:dyDescent="0.25">
      <c r="P51720" s="121"/>
      <c r="R51720" s="121"/>
      <c r="T51720" s="121"/>
      <c r="V51720" s="121"/>
      <c r="X51720" s="121"/>
      <c r="Z51720" s="121"/>
    </row>
    <row r="51721" spans="16:26" x14ac:dyDescent="0.25">
      <c r="P51721" s="122"/>
      <c r="R51721" s="122"/>
      <c r="T51721" s="122"/>
      <c r="V51721" s="122"/>
      <c r="X51721" s="122"/>
      <c r="Z51721" s="122"/>
    </row>
    <row r="51722" spans="16:26" x14ac:dyDescent="0.25">
      <c r="P51722" s="118"/>
      <c r="R51722" s="118"/>
      <c r="T51722" s="118"/>
      <c r="V51722" s="118"/>
      <c r="X51722" s="118"/>
      <c r="Z51722" s="118"/>
    </row>
    <row r="51723" spans="16:26" x14ac:dyDescent="0.25">
      <c r="P51723" s="119"/>
      <c r="R51723" s="119"/>
      <c r="T51723" s="119"/>
      <c r="V51723" s="119"/>
      <c r="X51723" s="119"/>
      <c r="Z51723" s="119"/>
    </row>
    <row r="51724" spans="16:26" x14ac:dyDescent="0.25">
      <c r="P51724" s="119"/>
      <c r="R51724" s="119"/>
      <c r="T51724" s="119"/>
      <c r="V51724" s="119"/>
      <c r="X51724" s="119"/>
      <c r="Z51724" s="119"/>
    </row>
    <row r="51725" spans="16:26" x14ac:dyDescent="0.25">
      <c r="P51725" s="120"/>
      <c r="R51725" s="120"/>
      <c r="T51725" s="120"/>
      <c r="V51725" s="120"/>
      <c r="X51725" s="120"/>
      <c r="Z51725" s="120"/>
    </row>
    <row r="51726" spans="16:26" x14ac:dyDescent="0.25">
      <c r="P51726" s="119"/>
      <c r="R51726" s="119"/>
      <c r="T51726" s="119"/>
      <c r="V51726" s="119"/>
      <c r="X51726" s="119"/>
      <c r="Z51726" s="119"/>
    </row>
    <row r="51727" spans="16:26" x14ac:dyDescent="0.25">
      <c r="P51727" s="119"/>
      <c r="R51727" s="119"/>
      <c r="T51727" s="119"/>
      <c r="V51727" s="119"/>
      <c r="X51727" s="119"/>
      <c r="Z51727" s="119"/>
    </row>
    <row r="51728" spans="16:26" x14ac:dyDescent="0.25">
      <c r="P51728" s="120"/>
      <c r="R51728" s="120"/>
      <c r="T51728" s="120"/>
      <c r="V51728" s="120"/>
      <c r="X51728" s="120"/>
      <c r="Z51728" s="120"/>
    </row>
    <row r="51729" spans="16:26" x14ac:dyDescent="0.25">
      <c r="P51729" s="119"/>
      <c r="R51729" s="119"/>
      <c r="T51729" s="119"/>
      <c r="V51729" s="119"/>
      <c r="X51729" s="119"/>
      <c r="Z51729" s="119"/>
    </row>
    <row r="51730" spans="16:26" x14ac:dyDescent="0.25">
      <c r="P51730" s="120"/>
      <c r="R51730" s="120"/>
      <c r="T51730" s="120"/>
      <c r="V51730" s="120"/>
      <c r="X51730" s="120"/>
      <c r="Z51730" s="120"/>
    </row>
    <row r="51731" spans="16:26" x14ac:dyDescent="0.25">
      <c r="P51731" s="119"/>
      <c r="R51731" s="119"/>
      <c r="T51731" s="119"/>
      <c r="V51731" s="119"/>
      <c r="X51731" s="119"/>
      <c r="Z51731" s="119"/>
    </row>
    <row r="51732" spans="16:26" x14ac:dyDescent="0.25">
      <c r="P51732" s="119"/>
      <c r="R51732" s="119"/>
      <c r="T51732" s="119"/>
      <c r="V51732" s="119"/>
      <c r="X51732" s="119"/>
      <c r="Z51732" s="119"/>
    </row>
    <row r="51733" spans="16:26" x14ac:dyDescent="0.25">
      <c r="P51733" s="119"/>
      <c r="R51733" s="119"/>
      <c r="T51733" s="119"/>
      <c r="V51733" s="119"/>
      <c r="X51733" s="119"/>
      <c r="Z51733" s="119"/>
    </row>
    <row r="51734" spans="16:26" x14ac:dyDescent="0.25">
      <c r="P51734" s="121"/>
      <c r="R51734" s="121"/>
      <c r="T51734" s="121"/>
      <c r="V51734" s="121"/>
      <c r="X51734" s="121"/>
      <c r="Z51734" s="121"/>
    </row>
    <row r="51735" spans="16:26" x14ac:dyDescent="0.25">
      <c r="P51735" s="121"/>
      <c r="R51735" s="121"/>
      <c r="T51735" s="121"/>
      <c r="V51735" s="121"/>
      <c r="X51735" s="121"/>
      <c r="Z51735" s="121"/>
    </row>
    <row r="51736" spans="16:26" x14ac:dyDescent="0.25">
      <c r="P51736" s="121"/>
      <c r="R51736" s="121"/>
      <c r="T51736" s="121"/>
      <c r="V51736" s="121"/>
      <c r="X51736" s="121"/>
      <c r="Z51736" s="121"/>
    </row>
    <row r="51737" spans="16:26" x14ac:dyDescent="0.25">
      <c r="P51737" s="121"/>
      <c r="R51737" s="121"/>
      <c r="T51737" s="121"/>
      <c r="V51737" s="121"/>
      <c r="X51737" s="121"/>
      <c r="Z51737" s="121"/>
    </row>
    <row r="51738" spans="16:26" x14ac:dyDescent="0.25">
      <c r="P51738" s="122"/>
      <c r="R51738" s="122"/>
      <c r="T51738" s="122"/>
      <c r="V51738" s="122"/>
      <c r="X51738" s="122"/>
      <c r="Z51738" s="122"/>
    </row>
    <row r="51739" spans="16:26" x14ac:dyDescent="0.25">
      <c r="P51739" s="118"/>
      <c r="R51739" s="118"/>
      <c r="T51739" s="118"/>
      <c r="V51739" s="118"/>
      <c r="X51739" s="118"/>
      <c r="Z51739" s="118"/>
    </row>
    <row r="51740" spans="16:26" x14ac:dyDescent="0.25">
      <c r="P51740" s="119"/>
      <c r="R51740" s="119"/>
      <c r="T51740" s="119"/>
      <c r="V51740" s="119"/>
      <c r="X51740" s="119"/>
      <c r="Z51740" s="119"/>
    </row>
    <row r="51741" spans="16:26" x14ac:dyDescent="0.25">
      <c r="P51741" s="119"/>
      <c r="R51741" s="119"/>
      <c r="T51741" s="119"/>
      <c r="V51741" s="119"/>
      <c r="X51741" s="119"/>
      <c r="Z51741" s="119"/>
    </row>
    <row r="51742" spans="16:26" x14ac:dyDescent="0.25">
      <c r="P51742" s="120"/>
      <c r="R51742" s="120"/>
      <c r="T51742" s="120"/>
      <c r="V51742" s="120"/>
      <c r="X51742" s="120"/>
      <c r="Z51742" s="120"/>
    </row>
    <row r="51743" spans="16:26" x14ac:dyDescent="0.25">
      <c r="P51743" s="119"/>
      <c r="R51743" s="119"/>
      <c r="T51743" s="119"/>
      <c r="V51743" s="119"/>
      <c r="X51743" s="119"/>
      <c r="Z51743" s="119"/>
    </row>
    <row r="51744" spans="16:26" x14ac:dyDescent="0.25">
      <c r="P51744" s="119"/>
      <c r="R51744" s="119"/>
      <c r="T51744" s="119"/>
      <c r="V51744" s="119"/>
      <c r="X51744" s="119"/>
      <c r="Z51744" s="119"/>
    </row>
    <row r="51745" spans="16:26" x14ac:dyDescent="0.25">
      <c r="P51745" s="120"/>
      <c r="R51745" s="120"/>
      <c r="T51745" s="120"/>
      <c r="V51745" s="120"/>
      <c r="X51745" s="120"/>
      <c r="Z51745" s="120"/>
    </row>
    <row r="51746" spans="16:26" x14ac:dyDescent="0.25">
      <c r="P51746" s="119"/>
      <c r="R51746" s="119"/>
      <c r="T51746" s="119"/>
      <c r="V51746" s="119"/>
      <c r="X51746" s="119"/>
      <c r="Z51746" s="119"/>
    </row>
    <row r="51747" spans="16:26" x14ac:dyDescent="0.25">
      <c r="P51747" s="120"/>
      <c r="R51747" s="120"/>
      <c r="T51747" s="120"/>
      <c r="V51747" s="120"/>
      <c r="X51747" s="120"/>
      <c r="Z51747" s="120"/>
    </row>
    <row r="51748" spans="16:26" x14ac:dyDescent="0.25">
      <c r="P51748" s="119"/>
      <c r="R51748" s="119"/>
      <c r="T51748" s="119"/>
      <c r="V51748" s="119"/>
      <c r="X51748" s="119"/>
      <c r="Z51748" s="119"/>
    </row>
    <row r="51749" spans="16:26" x14ac:dyDescent="0.25">
      <c r="P51749" s="119"/>
      <c r="R51749" s="119"/>
      <c r="T51749" s="119"/>
      <c r="V51749" s="119"/>
      <c r="X51749" s="119"/>
      <c r="Z51749" s="119"/>
    </row>
    <row r="51750" spans="16:26" x14ac:dyDescent="0.25">
      <c r="P51750" s="119"/>
      <c r="R51750" s="119"/>
      <c r="T51750" s="119"/>
      <c r="V51750" s="119"/>
      <c r="X51750" s="119"/>
      <c r="Z51750" s="119"/>
    </row>
    <row r="51751" spans="16:26" x14ac:dyDescent="0.25">
      <c r="P51751" s="121"/>
      <c r="R51751" s="121"/>
      <c r="T51751" s="121"/>
      <c r="V51751" s="121"/>
      <c r="X51751" s="121"/>
      <c r="Z51751" s="121"/>
    </row>
    <row r="51752" spans="16:26" x14ac:dyDescent="0.25">
      <c r="P51752" s="121"/>
      <c r="R51752" s="121"/>
      <c r="T51752" s="121"/>
      <c r="V51752" s="121"/>
      <c r="X51752" s="121"/>
      <c r="Z51752" s="121"/>
    </row>
    <row r="51753" spans="16:26" x14ac:dyDescent="0.25">
      <c r="P51753" s="121"/>
      <c r="R51753" s="121"/>
      <c r="T51753" s="121"/>
      <c r="V51753" s="121"/>
      <c r="X51753" s="121"/>
      <c r="Z51753" s="121"/>
    </row>
    <row r="51754" spans="16:26" x14ac:dyDescent="0.25">
      <c r="P51754" s="121"/>
      <c r="R51754" s="121"/>
      <c r="T51754" s="121"/>
      <c r="V51754" s="121"/>
      <c r="X51754" s="121"/>
      <c r="Z51754" s="121"/>
    </row>
    <row r="51755" spans="16:26" x14ac:dyDescent="0.25">
      <c r="P51755" s="122"/>
      <c r="R51755" s="122"/>
      <c r="T51755" s="122"/>
      <c r="V51755" s="122"/>
      <c r="X51755" s="122"/>
      <c r="Z51755" s="122"/>
    </row>
    <row r="51756" spans="16:26" x14ac:dyDescent="0.25">
      <c r="P51756" s="118"/>
      <c r="R51756" s="118"/>
      <c r="T51756" s="118"/>
      <c r="V51756" s="118"/>
      <c r="X51756" s="118"/>
      <c r="Z51756" s="118"/>
    </row>
    <row r="51757" spans="16:26" x14ac:dyDescent="0.25">
      <c r="P51757" s="119"/>
      <c r="R51757" s="119"/>
      <c r="T51757" s="119"/>
      <c r="V51757" s="119"/>
      <c r="X51757" s="119"/>
      <c r="Z51757" s="119"/>
    </row>
    <row r="51758" spans="16:26" x14ac:dyDescent="0.25">
      <c r="P51758" s="119"/>
      <c r="R51758" s="119"/>
      <c r="T51758" s="119"/>
      <c r="V51758" s="119"/>
      <c r="X51758" s="119"/>
      <c r="Z51758" s="119"/>
    </row>
    <row r="51759" spans="16:26" x14ac:dyDescent="0.25">
      <c r="P51759" s="120"/>
      <c r="R51759" s="120"/>
      <c r="T51759" s="120"/>
      <c r="V51759" s="120"/>
      <c r="X51759" s="120"/>
      <c r="Z51759" s="120"/>
    </row>
    <row r="51760" spans="16:26" x14ac:dyDescent="0.25">
      <c r="P51760" s="119"/>
      <c r="R51760" s="119"/>
      <c r="T51760" s="119"/>
      <c r="V51760" s="119"/>
      <c r="X51760" s="119"/>
      <c r="Z51760" s="119"/>
    </row>
    <row r="51761" spans="16:26" x14ac:dyDescent="0.25">
      <c r="P51761" s="119"/>
      <c r="R51761" s="119"/>
      <c r="T51761" s="119"/>
      <c r="V51761" s="119"/>
      <c r="X51761" s="119"/>
      <c r="Z51761" s="119"/>
    </row>
    <row r="51762" spans="16:26" x14ac:dyDescent="0.25">
      <c r="P51762" s="120"/>
      <c r="R51762" s="120"/>
      <c r="T51762" s="120"/>
      <c r="V51762" s="120"/>
      <c r="X51762" s="120"/>
      <c r="Z51762" s="120"/>
    </row>
    <row r="51763" spans="16:26" x14ac:dyDescent="0.25">
      <c r="P51763" s="119"/>
      <c r="R51763" s="119"/>
      <c r="T51763" s="119"/>
      <c r="V51763" s="119"/>
      <c r="X51763" s="119"/>
      <c r="Z51763" s="119"/>
    </row>
    <row r="51764" spans="16:26" x14ac:dyDescent="0.25">
      <c r="P51764" s="120"/>
      <c r="R51764" s="120"/>
      <c r="T51764" s="120"/>
      <c r="V51764" s="120"/>
      <c r="X51764" s="120"/>
      <c r="Z51764" s="120"/>
    </row>
    <row r="51765" spans="16:26" x14ac:dyDescent="0.25">
      <c r="P51765" s="119"/>
      <c r="R51765" s="119"/>
      <c r="T51765" s="119"/>
      <c r="V51765" s="119"/>
      <c r="X51765" s="119"/>
      <c r="Z51765" s="119"/>
    </row>
    <row r="51766" spans="16:26" x14ac:dyDescent="0.25">
      <c r="P51766" s="119"/>
      <c r="R51766" s="119"/>
      <c r="T51766" s="119"/>
      <c r="V51766" s="119"/>
      <c r="X51766" s="119"/>
      <c r="Z51766" s="119"/>
    </row>
    <row r="51767" spans="16:26" x14ac:dyDescent="0.25">
      <c r="P51767" s="119"/>
      <c r="R51767" s="119"/>
      <c r="T51767" s="119"/>
      <c r="V51767" s="119"/>
      <c r="X51767" s="119"/>
      <c r="Z51767" s="119"/>
    </row>
    <row r="51768" spans="16:26" x14ac:dyDescent="0.25">
      <c r="P51768" s="121"/>
      <c r="R51768" s="121"/>
      <c r="T51768" s="121"/>
      <c r="V51768" s="121"/>
      <c r="X51768" s="121"/>
      <c r="Z51768" s="121"/>
    </row>
    <row r="51769" spans="16:26" x14ac:dyDescent="0.25">
      <c r="P51769" s="121"/>
      <c r="R51769" s="121"/>
      <c r="T51769" s="121"/>
      <c r="V51769" s="121"/>
      <c r="X51769" s="121"/>
      <c r="Z51769" s="121"/>
    </row>
    <row r="51770" spans="16:26" x14ac:dyDescent="0.25">
      <c r="P51770" s="121"/>
      <c r="R51770" s="121"/>
      <c r="T51770" s="121"/>
      <c r="V51770" s="121"/>
      <c r="X51770" s="121"/>
      <c r="Z51770" s="121"/>
    </row>
    <row r="51771" spans="16:26" x14ac:dyDescent="0.25">
      <c r="P51771" s="121"/>
      <c r="R51771" s="121"/>
      <c r="T51771" s="121"/>
      <c r="V51771" s="121"/>
      <c r="X51771" s="121"/>
      <c r="Z51771" s="121"/>
    </row>
    <row r="51772" spans="16:26" x14ac:dyDescent="0.25">
      <c r="P51772" s="122"/>
      <c r="R51772" s="122"/>
      <c r="T51772" s="122"/>
      <c r="V51772" s="122"/>
      <c r="X51772" s="122"/>
      <c r="Z51772" s="122"/>
    </row>
    <row r="51773" spans="16:26" x14ac:dyDescent="0.25">
      <c r="P51773" s="118"/>
      <c r="R51773" s="118"/>
      <c r="T51773" s="118"/>
      <c r="V51773" s="118"/>
      <c r="X51773" s="118"/>
      <c r="Z51773" s="118"/>
    </row>
    <row r="51774" spans="16:26" x14ac:dyDescent="0.25">
      <c r="P51774" s="119"/>
      <c r="R51774" s="119"/>
      <c r="T51774" s="119"/>
      <c r="V51774" s="119"/>
      <c r="X51774" s="119"/>
      <c r="Z51774" s="119"/>
    </row>
    <row r="51775" spans="16:26" x14ac:dyDescent="0.25">
      <c r="P51775" s="119"/>
      <c r="R51775" s="119"/>
      <c r="T51775" s="119"/>
      <c r="V51775" s="119"/>
      <c r="X51775" s="119"/>
      <c r="Z51775" s="119"/>
    </row>
    <row r="51776" spans="16:26" x14ac:dyDescent="0.25">
      <c r="P51776" s="120"/>
      <c r="R51776" s="120"/>
      <c r="T51776" s="120"/>
      <c r="V51776" s="120"/>
      <c r="X51776" s="120"/>
      <c r="Z51776" s="120"/>
    </row>
    <row r="51777" spans="16:26" x14ac:dyDescent="0.25">
      <c r="P51777" s="119"/>
      <c r="R51777" s="119"/>
      <c r="T51777" s="119"/>
      <c r="V51777" s="119"/>
      <c r="X51777" s="119"/>
      <c r="Z51777" s="119"/>
    </row>
    <row r="51778" spans="16:26" x14ac:dyDescent="0.25">
      <c r="P51778" s="119"/>
      <c r="R51778" s="119"/>
      <c r="T51778" s="119"/>
      <c r="V51778" s="119"/>
      <c r="X51778" s="119"/>
      <c r="Z51778" s="119"/>
    </row>
    <row r="51779" spans="16:26" x14ac:dyDescent="0.25">
      <c r="P51779" s="120"/>
      <c r="R51779" s="120"/>
      <c r="T51779" s="120"/>
      <c r="V51779" s="120"/>
      <c r="X51779" s="120"/>
      <c r="Z51779" s="120"/>
    </row>
    <row r="51780" spans="16:26" x14ac:dyDescent="0.25">
      <c r="P51780" s="119"/>
      <c r="R51780" s="119"/>
      <c r="T51780" s="119"/>
      <c r="V51780" s="119"/>
      <c r="X51780" s="119"/>
      <c r="Z51780" s="119"/>
    </row>
    <row r="51781" spans="16:26" x14ac:dyDescent="0.25">
      <c r="P51781" s="120"/>
      <c r="R51781" s="120"/>
      <c r="T51781" s="120"/>
      <c r="V51781" s="120"/>
      <c r="X51781" s="120"/>
      <c r="Z51781" s="120"/>
    </row>
    <row r="51782" spans="16:26" x14ac:dyDescent="0.25">
      <c r="P51782" s="119"/>
      <c r="R51782" s="119"/>
      <c r="T51782" s="119"/>
      <c r="V51782" s="119"/>
      <c r="X51782" s="119"/>
      <c r="Z51782" s="119"/>
    </row>
    <row r="51783" spans="16:26" x14ac:dyDescent="0.25">
      <c r="P51783" s="119"/>
      <c r="R51783" s="119"/>
      <c r="T51783" s="119"/>
      <c r="V51783" s="119"/>
      <c r="X51783" s="119"/>
      <c r="Z51783" s="119"/>
    </row>
    <row r="51784" spans="16:26" x14ac:dyDescent="0.25">
      <c r="P51784" s="119"/>
      <c r="R51784" s="119"/>
      <c r="T51784" s="119"/>
      <c r="V51784" s="119"/>
      <c r="X51784" s="119"/>
      <c r="Z51784" s="119"/>
    </row>
    <row r="51785" spans="16:26" x14ac:dyDescent="0.25">
      <c r="P51785" s="121"/>
      <c r="R51785" s="121"/>
      <c r="T51785" s="121"/>
      <c r="V51785" s="121"/>
      <c r="X51785" s="121"/>
      <c r="Z51785" s="121"/>
    </row>
    <row r="51786" spans="16:26" x14ac:dyDescent="0.25">
      <c r="P51786" s="121"/>
      <c r="R51786" s="121"/>
      <c r="T51786" s="121"/>
      <c r="V51786" s="121"/>
      <c r="X51786" s="121"/>
      <c r="Z51786" s="121"/>
    </row>
    <row r="51787" spans="16:26" x14ac:dyDescent="0.25">
      <c r="P51787" s="121"/>
      <c r="R51787" s="121"/>
      <c r="T51787" s="121"/>
      <c r="V51787" s="121"/>
      <c r="X51787" s="121"/>
      <c r="Z51787" s="121"/>
    </row>
    <row r="51788" spans="16:26" x14ac:dyDescent="0.25">
      <c r="P51788" s="121"/>
      <c r="R51788" s="121"/>
      <c r="T51788" s="121"/>
      <c r="V51788" s="121"/>
      <c r="X51788" s="121"/>
      <c r="Z51788" s="121"/>
    </row>
    <row r="51789" spans="16:26" x14ac:dyDescent="0.25">
      <c r="P51789" s="122"/>
      <c r="R51789" s="122"/>
      <c r="T51789" s="122"/>
      <c r="V51789" s="122"/>
      <c r="X51789" s="122"/>
      <c r="Z51789" s="122"/>
    </row>
    <row r="51790" spans="16:26" x14ac:dyDescent="0.25">
      <c r="P51790" s="118"/>
      <c r="R51790" s="118"/>
      <c r="T51790" s="118"/>
      <c r="V51790" s="118"/>
      <c r="X51790" s="118"/>
      <c r="Z51790" s="118"/>
    </row>
    <row r="51791" spans="16:26" x14ac:dyDescent="0.25">
      <c r="P51791" s="119"/>
      <c r="R51791" s="119"/>
      <c r="T51791" s="119"/>
      <c r="V51791" s="119"/>
      <c r="X51791" s="119"/>
      <c r="Z51791" s="119"/>
    </row>
    <row r="51792" spans="16:26" x14ac:dyDescent="0.25">
      <c r="P51792" s="119"/>
      <c r="R51792" s="119"/>
      <c r="T51792" s="119"/>
      <c r="V51792" s="119"/>
      <c r="X51792" s="119"/>
      <c r="Z51792" s="119"/>
    </row>
    <row r="51793" spans="16:26" x14ac:dyDescent="0.25">
      <c r="P51793" s="120"/>
      <c r="R51793" s="120"/>
      <c r="T51793" s="120"/>
      <c r="V51793" s="120"/>
      <c r="X51793" s="120"/>
      <c r="Z51793" s="120"/>
    </row>
    <row r="51794" spans="16:26" x14ac:dyDescent="0.25">
      <c r="P51794" s="119"/>
      <c r="R51794" s="119"/>
      <c r="T51794" s="119"/>
      <c r="V51794" s="119"/>
      <c r="X51794" s="119"/>
      <c r="Z51794" s="119"/>
    </row>
    <row r="51795" spans="16:26" x14ac:dyDescent="0.25">
      <c r="P51795" s="119"/>
      <c r="R51795" s="119"/>
      <c r="T51795" s="119"/>
      <c r="V51795" s="119"/>
      <c r="X51795" s="119"/>
      <c r="Z51795" s="119"/>
    </row>
    <row r="51796" spans="16:26" x14ac:dyDescent="0.25">
      <c r="P51796" s="120"/>
      <c r="R51796" s="120"/>
      <c r="T51796" s="120"/>
      <c r="V51796" s="120"/>
      <c r="X51796" s="120"/>
      <c r="Z51796" s="120"/>
    </row>
    <row r="51797" spans="16:26" x14ac:dyDescent="0.25">
      <c r="P51797" s="119"/>
      <c r="R51797" s="119"/>
      <c r="T51797" s="119"/>
      <c r="V51797" s="119"/>
      <c r="X51797" s="119"/>
      <c r="Z51797" s="119"/>
    </row>
    <row r="51798" spans="16:26" x14ac:dyDescent="0.25">
      <c r="P51798" s="120"/>
      <c r="R51798" s="120"/>
      <c r="T51798" s="120"/>
      <c r="V51798" s="120"/>
      <c r="X51798" s="120"/>
      <c r="Z51798" s="120"/>
    </row>
    <row r="51799" spans="16:26" x14ac:dyDescent="0.25">
      <c r="P51799" s="119"/>
      <c r="R51799" s="119"/>
      <c r="T51799" s="119"/>
      <c r="V51799" s="119"/>
      <c r="X51799" s="119"/>
      <c r="Z51799" s="119"/>
    </row>
    <row r="51800" spans="16:26" x14ac:dyDescent="0.25">
      <c r="P51800" s="119"/>
      <c r="R51800" s="119"/>
      <c r="T51800" s="119"/>
      <c r="V51800" s="119"/>
      <c r="X51800" s="119"/>
      <c r="Z51800" s="119"/>
    </row>
    <row r="51801" spans="16:26" x14ac:dyDescent="0.25">
      <c r="P51801" s="119"/>
      <c r="R51801" s="119"/>
      <c r="T51801" s="119"/>
      <c r="V51801" s="119"/>
      <c r="X51801" s="119"/>
      <c r="Z51801" s="119"/>
    </row>
    <row r="51802" spans="16:26" x14ac:dyDescent="0.25">
      <c r="P51802" s="121"/>
      <c r="R51802" s="121"/>
      <c r="T51802" s="121"/>
      <c r="V51802" s="121"/>
      <c r="X51802" s="121"/>
      <c r="Z51802" s="121"/>
    </row>
    <row r="51803" spans="16:26" x14ac:dyDescent="0.25">
      <c r="P51803" s="121"/>
      <c r="R51803" s="121"/>
      <c r="T51803" s="121"/>
      <c r="V51803" s="121"/>
      <c r="X51803" s="121"/>
      <c r="Z51803" s="121"/>
    </row>
    <row r="51804" spans="16:26" x14ac:dyDescent="0.25">
      <c r="P51804" s="121"/>
      <c r="R51804" s="121"/>
      <c r="T51804" s="121"/>
      <c r="V51804" s="121"/>
      <c r="X51804" s="121"/>
      <c r="Z51804" s="121"/>
    </row>
    <row r="51805" spans="16:26" x14ac:dyDescent="0.25">
      <c r="P51805" s="121"/>
      <c r="R51805" s="121"/>
      <c r="T51805" s="121"/>
      <c r="V51805" s="121"/>
      <c r="X51805" s="121"/>
      <c r="Z51805" s="121"/>
    </row>
    <row r="51806" spans="16:26" x14ac:dyDescent="0.25">
      <c r="P51806" s="122"/>
      <c r="R51806" s="122"/>
      <c r="T51806" s="122"/>
      <c r="V51806" s="122"/>
      <c r="X51806" s="122"/>
      <c r="Z51806" s="122"/>
    </row>
    <row r="51807" spans="16:26" x14ac:dyDescent="0.25">
      <c r="P51807" s="118"/>
      <c r="R51807" s="118"/>
      <c r="T51807" s="118"/>
      <c r="V51807" s="118"/>
      <c r="X51807" s="118"/>
      <c r="Z51807" s="118"/>
    </row>
    <row r="51808" spans="16:26" x14ac:dyDescent="0.25">
      <c r="P51808" s="119"/>
      <c r="R51808" s="119"/>
      <c r="T51808" s="119"/>
      <c r="V51808" s="119"/>
      <c r="X51808" s="119"/>
      <c r="Z51808" s="119"/>
    </row>
    <row r="51809" spans="16:26" x14ac:dyDescent="0.25">
      <c r="P51809" s="119"/>
      <c r="R51809" s="119"/>
      <c r="T51809" s="119"/>
      <c r="V51809" s="119"/>
      <c r="X51809" s="119"/>
      <c r="Z51809" s="119"/>
    </row>
    <row r="51810" spans="16:26" x14ac:dyDescent="0.25">
      <c r="P51810" s="120"/>
      <c r="R51810" s="120"/>
      <c r="T51810" s="120"/>
      <c r="V51810" s="120"/>
      <c r="X51810" s="120"/>
      <c r="Z51810" s="120"/>
    </row>
    <row r="51811" spans="16:26" x14ac:dyDescent="0.25">
      <c r="P51811" s="119"/>
      <c r="R51811" s="119"/>
      <c r="T51811" s="119"/>
      <c r="V51811" s="119"/>
      <c r="X51811" s="119"/>
      <c r="Z51811" s="119"/>
    </row>
    <row r="51812" spans="16:26" x14ac:dyDescent="0.25">
      <c r="P51812" s="119"/>
      <c r="R51812" s="119"/>
      <c r="T51812" s="119"/>
      <c r="V51812" s="119"/>
      <c r="X51812" s="119"/>
      <c r="Z51812" s="119"/>
    </row>
    <row r="51813" spans="16:26" x14ac:dyDescent="0.25">
      <c r="P51813" s="120"/>
      <c r="R51813" s="120"/>
      <c r="T51813" s="120"/>
      <c r="V51813" s="120"/>
      <c r="X51813" s="120"/>
      <c r="Z51813" s="120"/>
    </row>
    <row r="51814" spans="16:26" x14ac:dyDescent="0.25">
      <c r="P51814" s="119"/>
      <c r="R51814" s="119"/>
      <c r="T51814" s="119"/>
      <c r="V51814" s="119"/>
      <c r="X51814" s="119"/>
      <c r="Z51814" s="119"/>
    </row>
    <row r="51815" spans="16:26" x14ac:dyDescent="0.25">
      <c r="P51815" s="120"/>
      <c r="R51815" s="120"/>
      <c r="T51815" s="120"/>
      <c r="V51815" s="120"/>
      <c r="X51815" s="120"/>
      <c r="Z51815" s="120"/>
    </row>
    <row r="51816" spans="16:26" x14ac:dyDescent="0.25">
      <c r="P51816" s="119"/>
      <c r="R51816" s="119"/>
      <c r="T51816" s="119"/>
      <c r="V51816" s="119"/>
      <c r="X51816" s="119"/>
      <c r="Z51816" s="119"/>
    </row>
    <row r="51817" spans="16:26" x14ac:dyDescent="0.25">
      <c r="P51817" s="119"/>
      <c r="R51817" s="119"/>
      <c r="T51817" s="119"/>
      <c r="V51817" s="119"/>
      <c r="X51817" s="119"/>
      <c r="Z51817" s="119"/>
    </row>
    <row r="51818" spans="16:26" x14ac:dyDescent="0.25">
      <c r="P51818" s="119"/>
      <c r="R51818" s="119"/>
      <c r="T51818" s="119"/>
      <c r="V51818" s="119"/>
      <c r="X51818" s="119"/>
      <c r="Z51818" s="119"/>
    </row>
    <row r="51819" spans="16:26" x14ac:dyDescent="0.25">
      <c r="P51819" s="121"/>
      <c r="R51819" s="121"/>
      <c r="T51819" s="121"/>
      <c r="V51819" s="121"/>
      <c r="X51819" s="121"/>
      <c r="Z51819" s="121"/>
    </row>
    <row r="51820" spans="16:26" x14ac:dyDescent="0.25">
      <c r="P51820" s="121"/>
      <c r="R51820" s="121"/>
      <c r="T51820" s="121"/>
      <c r="V51820" s="121"/>
      <c r="X51820" s="121"/>
      <c r="Z51820" s="121"/>
    </row>
    <row r="51821" spans="16:26" x14ac:dyDescent="0.25">
      <c r="P51821" s="121"/>
      <c r="R51821" s="121"/>
      <c r="T51821" s="121"/>
      <c r="V51821" s="121"/>
      <c r="X51821" s="121"/>
      <c r="Z51821" s="121"/>
    </row>
    <row r="51822" spans="16:26" x14ac:dyDescent="0.25">
      <c r="P51822" s="121"/>
      <c r="R51822" s="121"/>
      <c r="T51822" s="121"/>
      <c r="V51822" s="121"/>
      <c r="X51822" s="121"/>
      <c r="Z51822" s="121"/>
    </row>
    <row r="51823" spans="16:26" x14ac:dyDescent="0.25">
      <c r="P51823" s="122"/>
      <c r="R51823" s="122"/>
      <c r="T51823" s="122"/>
      <c r="V51823" s="122"/>
      <c r="X51823" s="122"/>
      <c r="Z51823" s="122"/>
    </row>
    <row r="51824" spans="16:26" x14ac:dyDescent="0.25">
      <c r="P51824" s="118"/>
      <c r="R51824" s="118"/>
      <c r="T51824" s="118"/>
      <c r="V51824" s="118"/>
      <c r="X51824" s="118"/>
      <c r="Z51824" s="118"/>
    </row>
    <row r="51825" spans="16:26" x14ac:dyDescent="0.25">
      <c r="P51825" s="119"/>
      <c r="R51825" s="119"/>
      <c r="T51825" s="119"/>
      <c r="V51825" s="119"/>
      <c r="X51825" s="119"/>
      <c r="Z51825" s="119"/>
    </row>
    <row r="51826" spans="16:26" x14ac:dyDescent="0.25">
      <c r="P51826" s="119"/>
      <c r="R51826" s="119"/>
      <c r="T51826" s="119"/>
      <c r="V51826" s="119"/>
      <c r="X51826" s="119"/>
      <c r="Z51826" s="119"/>
    </row>
    <row r="51827" spans="16:26" x14ac:dyDescent="0.25">
      <c r="P51827" s="120"/>
      <c r="R51827" s="120"/>
      <c r="T51827" s="120"/>
      <c r="V51827" s="120"/>
      <c r="X51827" s="120"/>
      <c r="Z51827" s="120"/>
    </row>
    <row r="51828" spans="16:26" x14ac:dyDescent="0.25">
      <c r="P51828" s="119"/>
      <c r="R51828" s="119"/>
      <c r="T51828" s="119"/>
      <c r="V51828" s="119"/>
      <c r="X51828" s="119"/>
      <c r="Z51828" s="119"/>
    </row>
    <row r="51829" spans="16:26" x14ac:dyDescent="0.25">
      <c r="P51829" s="119"/>
      <c r="R51829" s="119"/>
      <c r="T51829" s="119"/>
      <c r="V51829" s="119"/>
      <c r="X51829" s="119"/>
      <c r="Z51829" s="119"/>
    </row>
    <row r="51830" spans="16:26" x14ac:dyDescent="0.25">
      <c r="P51830" s="120"/>
      <c r="R51830" s="120"/>
      <c r="T51830" s="120"/>
      <c r="V51830" s="120"/>
      <c r="X51830" s="120"/>
      <c r="Z51830" s="120"/>
    </row>
    <row r="51831" spans="16:26" x14ac:dyDescent="0.25">
      <c r="P51831" s="119"/>
      <c r="R51831" s="119"/>
      <c r="T51831" s="119"/>
      <c r="V51831" s="119"/>
      <c r="X51831" s="119"/>
      <c r="Z51831" s="119"/>
    </row>
    <row r="51832" spans="16:26" x14ac:dyDescent="0.25">
      <c r="P51832" s="120"/>
      <c r="R51832" s="120"/>
      <c r="T51832" s="120"/>
      <c r="V51832" s="120"/>
      <c r="X51832" s="120"/>
      <c r="Z51832" s="120"/>
    </row>
    <row r="51833" spans="16:26" x14ac:dyDescent="0.25">
      <c r="P51833" s="119"/>
      <c r="R51833" s="119"/>
      <c r="T51833" s="119"/>
      <c r="V51833" s="119"/>
      <c r="X51833" s="119"/>
      <c r="Z51833" s="119"/>
    </row>
    <row r="51834" spans="16:26" x14ac:dyDescent="0.25">
      <c r="P51834" s="119"/>
      <c r="R51834" s="119"/>
      <c r="T51834" s="119"/>
      <c r="V51834" s="119"/>
      <c r="X51834" s="119"/>
      <c r="Z51834" s="119"/>
    </row>
    <row r="51835" spans="16:26" x14ac:dyDescent="0.25">
      <c r="P51835" s="119"/>
      <c r="R51835" s="119"/>
      <c r="T51835" s="119"/>
      <c r="V51835" s="119"/>
      <c r="X51835" s="119"/>
      <c r="Z51835" s="119"/>
    </row>
    <row r="51836" spans="16:26" x14ac:dyDescent="0.25">
      <c r="P51836" s="121"/>
      <c r="R51836" s="121"/>
      <c r="T51836" s="121"/>
      <c r="V51836" s="121"/>
      <c r="X51836" s="121"/>
      <c r="Z51836" s="121"/>
    </row>
    <row r="51837" spans="16:26" x14ac:dyDescent="0.25">
      <c r="P51837" s="121"/>
      <c r="R51837" s="121"/>
      <c r="T51837" s="121"/>
      <c r="V51837" s="121"/>
      <c r="X51837" s="121"/>
      <c r="Z51837" s="121"/>
    </row>
    <row r="51838" spans="16:26" x14ac:dyDescent="0.25">
      <c r="P51838" s="121"/>
      <c r="R51838" s="121"/>
      <c r="T51838" s="121"/>
      <c r="V51838" s="121"/>
      <c r="X51838" s="121"/>
      <c r="Z51838" s="121"/>
    </row>
    <row r="51839" spans="16:26" x14ac:dyDescent="0.25">
      <c r="P51839" s="121"/>
      <c r="R51839" s="121"/>
      <c r="T51839" s="121"/>
      <c r="V51839" s="121"/>
      <c r="X51839" s="121"/>
      <c r="Z51839" s="121"/>
    </row>
    <row r="51840" spans="16:26" x14ac:dyDescent="0.25">
      <c r="P51840" s="122"/>
      <c r="R51840" s="122"/>
      <c r="T51840" s="122"/>
      <c r="V51840" s="122"/>
      <c r="X51840" s="122"/>
      <c r="Z51840" s="122"/>
    </row>
    <row r="51841" spans="16:26" x14ac:dyDescent="0.25">
      <c r="P51841" s="118"/>
      <c r="R51841" s="118"/>
      <c r="T51841" s="118"/>
      <c r="V51841" s="118"/>
      <c r="X51841" s="118"/>
      <c r="Z51841" s="118"/>
    </row>
    <row r="51842" spans="16:26" x14ac:dyDescent="0.25">
      <c r="P51842" s="119"/>
      <c r="R51842" s="119"/>
      <c r="T51842" s="119"/>
      <c r="V51842" s="119"/>
      <c r="X51842" s="119"/>
      <c r="Z51842" s="119"/>
    </row>
    <row r="51843" spans="16:26" x14ac:dyDescent="0.25">
      <c r="P51843" s="119"/>
      <c r="R51843" s="119"/>
      <c r="T51843" s="119"/>
      <c r="V51843" s="119"/>
      <c r="X51843" s="119"/>
      <c r="Z51843" s="119"/>
    </row>
    <row r="51844" spans="16:26" x14ac:dyDescent="0.25">
      <c r="P51844" s="120"/>
      <c r="R51844" s="120"/>
      <c r="T51844" s="120"/>
      <c r="V51844" s="120"/>
      <c r="X51844" s="120"/>
      <c r="Z51844" s="120"/>
    </row>
    <row r="51845" spans="16:26" x14ac:dyDescent="0.25">
      <c r="P51845" s="119"/>
      <c r="R51845" s="119"/>
      <c r="T51845" s="119"/>
      <c r="V51845" s="119"/>
      <c r="X51845" s="119"/>
      <c r="Z51845" s="119"/>
    </row>
    <row r="51846" spans="16:26" x14ac:dyDescent="0.25">
      <c r="P51846" s="119"/>
      <c r="R51846" s="119"/>
      <c r="T51846" s="119"/>
      <c r="V51846" s="119"/>
      <c r="X51846" s="119"/>
      <c r="Z51846" s="119"/>
    </row>
    <row r="51847" spans="16:26" x14ac:dyDescent="0.25">
      <c r="P51847" s="120"/>
      <c r="R51847" s="120"/>
      <c r="T51847" s="120"/>
      <c r="V51847" s="120"/>
      <c r="X51847" s="120"/>
      <c r="Z51847" s="120"/>
    </row>
    <row r="51848" spans="16:26" x14ac:dyDescent="0.25">
      <c r="P51848" s="119"/>
      <c r="R51848" s="119"/>
      <c r="T51848" s="119"/>
      <c r="V51848" s="119"/>
      <c r="X51848" s="119"/>
      <c r="Z51848" s="119"/>
    </row>
    <row r="51849" spans="16:26" x14ac:dyDescent="0.25">
      <c r="P51849" s="120"/>
      <c r="R51849" s="120"/>
      <c r="T51849" s="120"/>
      <c r="V51849" s="120"/>
      <c r="X51849" s="120"/>
      <c r="Z51849" s="120"/>
    </row>
    <row r="51850" spans="16:26" x14ac:dyDescent="0.25">
      <c r="P51850" s="119"/>
      <c r="R51850" s="119"/>
      <c r="T51850" s="119"/>
      <c r="V51850" s="119"/>
      <c r="X51850" s="119"/>
      <c r="Z51850" s="119"/>
    </row>
    <row r="51851" spans="16:26" x14ac:dyDescent="0.25">
      <c r="P51851" s="119"/>
      <c r="R51851" s="119"/>
      <c r="T51851" s="119"/>
      <c r="V51851" s="119"/>
      <c r="X51851" s="119"/>
      <c r="Z51851" s="119"/>
    </row>
    <row r="51852" spans="16:26" x14ac:dyDescent="0.25">
      <c r="P51852" s="119"/>
      <c r="R51852" s="119"/>
      <c r="T51852" s="119"/>
      <c r="V51852" s="119"/>
      <c r="X51852" s="119"/>
      <c r="Z51852" s="119"/>
    </row>
    <row r="51853" spans="16:26" x14ac:dyDescent="0.25">
      <c r="P51853" s="121"/>
      <c r="R51853" s="121"/>
      <c r="T51853" s="121"/>
      <c r="V51853" s="121"/>
      <c r="X51853" s="121"/>
      <c r="Z51853" s="121"/>
    </row>
    <row r="51854" spans="16:26" x14ac:dyDescent="0.25">
      <c r="P51854" s="121"/>
      <c r="R51854" s="121"/>
      <c r="T51854" s="121"/>
      <c r="V51854" s="121"/>
      <c r="X51854" s="121"/>
      <c r="Z51854" s="121"/>
    </row>
    <row r="51855" spans="16:26" x14ac:dyDescent="0.25">
      <c r="P51855" s="121"/>
      <c r="R51855" s="121"/>
      <c r="T51855" s="121"/>
      <c r="V51855" s="121"/>
      <c r="X51855" s="121"/>
      <c r="Z51855" s="121"/>
    </row>
    <row r="51856" spans="16:26" x14ac:dyDescent="0.25">
      <c r="P51856" s="121"/>
      <c r="R51856" s="121"/>
      <c r="T51856" s="121"/>
      <c r="V51856" s="121"/>
      <c r="X51856" s="121"/>
      <c r="Z51856" s="121"/>
    </row>
    <row r="51857" spans="16:26" x14ac:dyDescent="0.25">
      <c r="P51857" s="122"/>
      <c r="R51857" s="122"/>
      <c r="T51857" s="122"/>
      <c r="V51857" s="122"/>
      <c r="X51857" s="122"/>
      <c r="Z51857" s="122"/>
    </row>
    <row r="51858" spans="16:26" x14ac:dyDescent="0.25">
      <c r="P51858" s="118"/>
      <c r="R51858" s="118"/>
      <c r="T51858" s="118"/>
      <c r="V51858" s="118"/>
      <c r="X51858" s="118"/>
      <c r="Z51858" s="118"/>
    </row>
    <row r="51859" spans="16:26" x14ac:dyDescent="0.25">
      <c r="P51859" s="119"/>
      <c r="R51859" s="119"/>
      <c r="T51859" s="119"/>
      <c r="V51859" s="119"/>
      <c r="X51859" s="119"/>
      <c r="Z51859" s="119"/>
    </row>
    <row r="51860" spans="16:26" x14ac:dyDescent="0.25">
      <c r="P51860" s="119"/>
      <c r="R51860" s="119"/>
      <c r="T51860" s="119"/>
      <c r="V51860" s="119"/>
      <c r="X51860" s="119"/>
      <c r="Z51860" s="119"/>
    </row>
    <row r="51861" spans="16:26" x14ac:dyDescent="0.25">
      <c r="P51861" s="120"/>
      <c r="R51861" s="120"/>
      <c r="T51861" s="120"/>
      <c r="V51861" s="120"/>
      <c r="X51861" s="120"/>
      <c r="Z51861" s="120"/>
    </row>
    <row r="51862" spans="16:26" x14ac:dyDescent="0.25">
      <c r="P51862" s="119"/>
      <c r="R51862" s="119"/>
      <c r="T51862" s="119"/>
      <c r="V51862" s="119"/>
      <c r="X51862" s="119"/>
      <c r="Z51862" s="119"/>
    </row>
    <row r="51863" spans="16:26" x14ac:dyDescent="0.25">
      <c r="P51863" s="119"/>
      <c r="R51863" s="119"/>
      <c r="T51863" s="119"/>
      <c r="V51863" s="119"/>
      <c r="X51863" s="119"/>
      <c r="Z51863" s="119"/>
    </row>
    <row r="51864" spans="16:26" x14ac:dyDescent="0.25">
      <c r="P51864" s="120"/>
      <c r="R51864" s="120"/>
      <c r="T51864" s="120"/>
      <c r="V51864" s="120"/>
      <c r="X51864" s="120"/>
      <c r="Z51864" s="120"/>
    </row>
    <row r="51865" spans="16:26" x14ac:dyDescent="0.25">
      <c r="P51865" s="119"/>
      <c r="R51865" s="119"/>
      <c r="T51865" s="119"/>
      <c r="V51865" s="119"/>
      <c r="X51865" s="119"/>
      <c r="Z51865" s="119"/>
    </row>
    <row r="51866" spans="16:26" x14ac:dyDescent="0.25">
      <c r="P51866" s="120"/>
      <c r="R51866" s="120"/>
      <c r="T51866" s="120"/>
      <c r="V51866" s="120"/>
      <c r="X51866" s="120"/>
      <c r="Z51866" s="120"/>
    </row>
    <row r="51867" spans="16:26" x14ac:dyDescent="0.25">
      <c r="P51867" s="119"/>
      <c r="R51867" s="119"/>
      <c r="T51867" s="119"/>
      <c r="V51867" s="119"/>
      <c r="X51867" s="119"/>
      <c r="Z51867" s="119"/>
    </row>
    <row r="51868" spans="16:26" x14ac:dyDescent="0.25">
      <c r="P51868" s="119"/>
      <c r="R51868" s="119"/>
      <c r="T51868" s="119"/>
      <c r="V51868" s="119"/>
      <c r="X51868" s="119"/>
      <c r="Z51868" s="119"/>
    </row>
    <row r="51869" spans="16:26" x14ac:dyDescent="0.25">
      <c r="P51869" s="119"/>
      <c r="R51869" s="119"/>
      <c r="T51869" s="119"/>
      <c r="V51869" s="119"/>
      <c r="X51869" s="119"/>
      <c r="Z51869" s="119"/>
    </row>
    <row r="51870" spans="16:26" x14ac:dyDescent="0.25">
      <c r="P51870" s="121"/>
      <c r="R51870" s="121"/>
      <c r="T51870" s="121"/>
      <c r="V51870" s="121"/>
      <c r="X51870" s="121"/>
      <c r="Z51870" s="121"/>
    </row>
    <row r="51871" spans="16:26" x14ac:dyDescent="0.25">
      <c r="P51871" s="121"/>
      <c r="R51871" s="121"/>
      <c r="T51871" s="121"/>
      <c r="V51871" s="121"/>
      <c r="X51871" s="121"/>
      <c r="Z51871" s="121"/>
    </row>
    <row r="51872" spans="16:26" x14ac:dyDescent="0.25">
      <c r="P51872" s="121"/>
      <c r="R51872" s="121"/>
      <c r="T51872" s="121"/>
      <c r="V51872" s="121"/>
      <c r="X51872" s="121"/>
      <c r="Z51872" s="121"/>
    </row>
    <row r="51873" spans="16:26" x14ac:dyDescent="0.25">
      <c r="P51873" s="121"/>
      <c r="R51873" s="121"/>
      <c r="T51873" s="121"/>
      <c r="V51873" s="121"/>
      <c r="X51873" s="121"/>
      <c r="Z51873" s="121"/>
    </row>
    <row r="51874" spans="16:26" x14ac:dyDescent="0.25">
      <c r="P51874" s="122"/>
      <c r="R51874" s="122"/>
      <c r="T51874" s="122"/>
      <c r="V51874" s="122"/>
      <c r="X51874" s="122"/>
      <c r="Z51874" s="122"/>
    </row>
    <row r="51875" spans="16:26" x14ac:dyDescent="0.25">
      <c r="P51875" s="118"/>
      <c r="R51875" s="118"/>
      <c r="T51875" s="118"/>
      <c r="V51875" s="118"/>
      <c r="X51875" s="118"/>
      <c r="Z51875" s="118"/>
    </row>
    <row r="51876" spans="16:26" x14ac:dyDescent="0.25">
      <c r="P51876" s="119"/>
      <c r="R51876" s="119"/>
      <c r="T51876" s="119"/>
      <c r="V51876" s="119"/>
      <c r="X51876" s="119"/>
      <c r="Z51876" s="119"/>
    </row>
    <row r="51877" spans="16:26" x14ac:dyDescent="0.25">
      <c r="P51877" s="119"/>
      <c r="R51877" s="119"/>
      <c r="T51877" s="119"/>
      <c r="V51877" s="119"/>
      <c r="X51877" s="119"/>
      <c r="Z51877" s="119"/>
    </row>
    <row r="51878" spans="16:26" x14ac:dyDescent="0.25">
      <c r="P51878" s="120"/>
      <c r="R51878" s="120"/>
      <c r="T51878" s="120"/>
      <c r="V51878" s="120"/>
      <c r="X51878" s="120"/>
      <c r="Z51878" s="120"/>
    </row>
    <row r="51879" spans="16:26" x14ac:dyDescent="0.25">
      <c r="P51879" s="119"/>
      <c r="R51879" s="119"/>
      <c r="T51879" s="119"/>
      <c r="V51879" s="119"/>
      <c r="X51879" s="119"/>
      <c r="Z51879" s="119"/>
    </row>
    <row r="51880" spans="16:26" x14ac:dyDescent="0.25">
      <c r="P51880" s="119"/>
      <c r="R51880" s="119"/>
      <c r="T51880" s="119"/>
      <c r="V51880" s="119"/>
      <c r="X51880" s="119"/>
      <c r="Z51880" s="119"/>
    </row>
    <row r="51881" spans="16:26" x14ac:dyDescent="0.25">
      <c r="P51881" s="120"/>
      <c r="R51881" s="120"/>
      <c r="T51881" s="120"/>
      <c r="V51881" s="120"/>
      <c r="X51881" s="120"/>
      <c r="Z51881" s="120"/>
    </row>
    <row r="51882" spans="16:26" x14ac:dyDescent="0.25">
      <c r="P51882" s="119"/>
      <c r="R51882" s="119"/>
      <c r="T51882" s="119"/>
      <c r="V51882" s="119"/>
      <c r="X51882" s="119"/>
      <c r="Z51882" s="119"/>
    </row>
    <row r="51883" spans="16:26" x14ac:dyDescent="0.25">
      <c r="P51883" s="120"/>
      <c r="R51883" s="120"/>
      <c r="T51883" s="120"/>
      <c r="V51883" s="120"/>
      <c r="X51883" s="120"/>
      <c r="Z51883" s="120"/>
    </row>
    <row r="51884" spans="16:26" x14ac:dyDescent="0.25">
      <c r="P51884" s="119"/>
      <c r="R51884" s="119"/>
      <c r="T51884" s="119"/>
      <c r="V51884" s="119"/>
      <c r="X51884" s="119"/>
      <c r="Z51884" s="119"/>
    </row>
    <row r="51885" spans="16:26" x14ac:dyDescent="0.25">
      <c r="P51885" s="119"/>
      <c r="R51885" s="119"/>
      <c r="T51885" s="119"/>
      <c r="V51885" s="119"/>
      <c r="X51885" s="119"/>
      <c r="Z51885" s="119"/>
    </row>
    <row r="51886" spans="16:26" x14ac:dyDescent="0.25">
      <c r="P51886" s="119"/>
      <c r="R51886" s="119"/>
      <c r="T51886" s="119"/>
      <c r="V51886" s="119"/>
      <c r="X51886" s="119"/>
      <c r="Z51886" s="119"/>
    </row>
    <row r="51887" spans="16:26" x14ac:dyDescent="0.25">
      <c r="P51887" s="121"/>
      <c r="R51887" s="121"/>
      <c r="T51887" s="121"/>
      <c r="V51887" s="121"/>
      <c r="X51887" s="121"/>
      <c r="Z51887" s="121"/>
    </row>
    <row r="51888" spans="16:26" x14ac:dyDescent="0.25">
      <c r="P51888" s="121"/>
      <c r="R51888" s="121"/>
      <c r="T51888" s="121"/>
      <c r="V51888" s="121"/>
      <c r="X51888" s="121"/>
      <c r="Z51888" s="121"/>
    </row>
    <row r="51889" spans="16:26" x14ac:dyDescent="0.25">
      <c r="P51889" s="121"/>
      <c r="R51889" s="121"/>
      <c r="T51889" s="121"/>
      <c r="V51889" s="121"/>
      <c r="X51889" s="121"/>
      <c r="Z51889" s="121"/>
    </row>
    <row r="51890" spans="16:26" x14ac:dyDescent="0.25">
      <c r="P51890" s="121"/>
      <c r="R51890" s="121"/>
      <c r="T51890" s="121"/>
      <c r="V51890" s="121"/>
      <c r="X51890" s="121"/>
      <c r="Z51890" s="121"/>
    </row>
    <row r="51891" spans="16:26" x14ac:dyDescent="0.25">
      <c r="P51891" s="122"/>
      <c r="R51891" s="122"/>
      <c r="T51891" s="122"/>
      <c r="V51891" s="122"/>
      <c r="X51891" s="122"/>
      <c r="Z51891" s="122"/>
    </row>
    <row r="51892" spans="16:26" x14ac:dyDescent="0.25">
      <c r="P51892" s="118"/>
      <c r="R51892" s="118"/>
      <c r="T51892" s="118"/>
      <c r="V51892" s="118"/>
      <c r="X51892" s="118"/>
      <c r="Z51892" s="118"/>
    </row>
    <row r="51893" spans="16:26" x14ac:dyDescent="0.25">
      <c r="P51893" s="119"/>
      <c r="R51893" s="119"/>
      <c r="T51893" s="119"/>
      <c r="V51893" s="119"/>
      <c r="X51893" s="119"/>
      <c r="Z51893" s="119"/>
    </row>
    <row r="51894" spans="16:26" x14ac:dyDescent="0.25">
      <c r="P51894" s="119"/>
      <c r="R51894" s="119"/>
      <c r="T51894" s="119"/>
      <c r="V51894" s="119"/>
      <c r="X51894" s="119"/>
      <c r="Z51894" s="119"/>
    </row>
    <row r="51895" spans="16:26" x14ac:dyDescent="0.25">
      <c r="P51895" s="120"/>
      <c r="R51895" s="120"/>
      <c r="T51895" s="120"/>
      <c r="V51895" s="120"/>
      <c r="X51895" s="120"/>
      <c r="Z51895" s="120"/>
    </row>
    <row r="51896" spans="16:26" x14ac:dyDescent="0.25">
      <c r="P51896" s="119"/>
      <c r="R51896" s="119"/>
      <c r="T51896" s="119"/>
      <c r="V51896" s="119"/>
      <c r="X51896" s="119"/>
      <c r="Z51896" s="119"/>
    </row>
    <row r="51897" spans="16:26" x14ac:dyDescent="0.25">
      <c r="P51897" s="119"/>
      <c r="R51897" s="119"/>
      <c r="T51897" s="119"/>
      <c r="V51897" s="119"/>
      <c r="X51897" s="119"/>
      <c r="Z51897" s="119"/>
    </row>
    <row r="51898" spans="16:26" x14ac:dyDescent="0.25">
      <c r="P51898" s="120"/>
      <c r="R51898" s="120"/>
      <c r="T51898" s="120"/>
      <c r="V51898" s="120"/>
      <c r="X51898" s="120"/>
      <c r="Z51898" s="120"/>
    </row>
    <row r="51899" spans="16:26" x14ac:dyDescent="0.25">
      <c r="P51899" s="119"/>
      <c r="R51899" s="119"/>
      <c r="T51899" s="119"/>
      <c r="V51899" s="119"/>
      <c r="X51899" s="119"/>
      <c r="Z51899" s="119"/>
    </row>
    <row r="51900" spans="16:26" x14ac:dyDescent="0.25">
      <c r="P51900" s="120"/>
      <c r="R51900" s="120"/>
      <c r="T51900" s="120"/>
      <c r="V51900" s="120"/>
      <c r="X51900" s="120"/>
      <c r="Z51900" s="120"/>
    </row>
    <row r="51901" spans="16:26" x14ac:dyDescent="0.25">
      <c r="P51901" s="119"/>
      <c r="R51901" s="119"/>
      <c r="T51901" s="119"/>
      <c r="V51901" s="119"/>
      <c r="X51901" s="119"/>
      <c r="Z51901" s="119"/>
    </row>
    <row r="51902" spans="16:26" x14ac:dyDescent="0.25">
      <c r="P51902" s="119"/>
      <c r="R51902" s="119"/>
      <c r="T51902" s="119"/>
      <c r="V51902" s="119"/>
      <c r="X51902" s="119"/>
      <c r="Z51902" s="119"/>
    </row>
    <row r="51903" spans="16:26" x14ac:dyDescent="0.25">
      <c r="P51903" s="119"/>
      <c r="R51903" s="119"/>
      <c r="T51903" s="119"/>
      <c r="V51903" s="119"/>
      <c r="X51903" s="119"/>
      <c r="Z51903" s="119"/>
    </row>
    <row r="51904" spans="16:26" x14ac:dyDescent="0.25">
      <c r="P51904" s="121"/>
      <c r="R51904" s="121"/>
      <c r="T51904" s="121"/>
      <c r="V51904" s="121"/>
      <c r="X51904" s="121"/>
      <c r="Z51904" s="121"/>
    </row>
    <row r="51905" spans="16:26" x14ac:dyDescent="0.25">
      <c r="P51905" s="121"/>
      <c r="R51905" s="121"/>
      <c r="T51905" s="121"/>
      <c r="V51905" s="121"/>
      <c r="X51905" s="121"/>
      <c r="Z51905" s="121"/>
    </row>
    <row r="51906" spans="16:26" x14ac:dyDescent="0.25">
      <c r="P51906" s="121"/>
      <c r="R51906" s="121"/>
      <c r="T51906" s="121"/>
      <c r="V51906" s="121"/>
      <c r="X51906" s="121"/>
      <c r="Z51906" s="121"/>
    </row>
    <row r="51907" spans="16:26" x14ac:dyDescent="0.25">
      <c r="P51907" s="121"/>
      <c r="R51907" s="121"/>
      <c r="T51907" s="121"/>
      <c r="V51907" s="121"/>
      <c r="X51907" s="121"/>
      <c r="Z51907" s="121"/>
    </row>
    <row r="51908" spans="16:26" x14ac:dyDescent="0.25">
      <c r="P51908" s="122"/>
      <c r="R51908" s="122"/>
      <c r="T51908" s="122"/>
      <c r="V51908" s="122"/>
      <c r="X51908" s="122"/>
      <c r="Z51908" s="122"/>
    </row>
    <row r="51909" spans="16:26" x14ac:dyDescent="0.25">
      <c r="P51909" s="118"/>
      <c r="R51909" s="118"/>
      <c r="T51909" s="118"/>
      <c r="V51909" s="118"/>
      <c r="X51909" s="118"/>
      <c r="Z51909" s="118"/>
    </row>
    <row r="51910" spans="16:26" x14ac:dyDescent="0.25">
      <c r="P51910" s="119"/>
      <c r="R51910" s="119"/>
      <c r="T51910" s="119"/>
      <c r="V51910" s="119"/>
      <c r="X51910" s="119"/>
      <c r="Z51910" s="119"/>
    </row>
    <row r="51911" spans="16:26" x14ac:dyDescent="0.25">
      <c r="P51911" s="119"/>
      <c r="R51911" s="119"/>
      <c r="T51911" s="119"/>
      <c r="V51911" s="119"/>
      <c r="X51911" s="119"/>
      <c r="Z51911" s="119"/>
    </row>
    <row r="51912" spans="16:26" x14ac:dyDescent="0.25">
      <c r="P51912" s="120"/>
      <c r="R51912" s="120"/>
      <c r="T51912" s="120"/>
      <c r="V51912" s="120"/>
      <c r="X51912" s="120"/>
      <c r="Z51912" s="120"/>
    </row>
    <row r="51913" spans="16:26" x14ac:dyDescent="0.25">
      <c r="P51913" s="119"/>
      <c r="R51913" s="119"/>
      <c r="T51913" s="119"/>
      <c r="V51913" s="119"/>
      <c r="X51913" s="119"/>
      <c r="Z51913" s="119"/>
    </row>
    <row r="51914" spans="16:26" x14ac:dyDescent="0.25">
      <c r="P51914" s="119"/>
      <c r="R51914" s="119"/>
      <c r="T51914" s="119"/>
      <c r="V51914" s="119"/>
      <c r="X51914" s="119"/>
      <c r="Z51914" s="119"/>
    </row>
    <row r="51915" spans="16:26" x14ac:dyDescent="0.25">
      <c r="P51915" s="120"/>
      <c r="R51915" s="120"/>
      <c r="T51915" s="120"/>
      <c r="V51915" s="120"/>
      <c r="X51915" s="120"/>
      <c r="Z51915" s="120"/>
    </row>
    <row r="51916" spans="16:26" x14ac:dyDescent="0.25">
      <c r="P51916" s="119"/>
      <c r="R51916" s="119"/>
      <c r="T51916" s="119"/>
      <c r="V51916" s="119"/>
      <c r="X51916" s="119"/>
      <c r="Z51916" s="119"/>
    </row>
    <row r="51917" spans="16:26" x14ac:dyDescent="0.25">
      <c r="P51917" s="120"/>
      <c r="R51917" s="120"/>
      <c r="T51917" s="120"/>
      <c r="V51917" s="120"/>
      <c r="X51917" s="120"/>
      <c r="Z51917" s="120"/>
    </row>
    <row r="51918" spans="16:26" x14ac:dyDescent="0.25">
      <c r="P51918" s="119"/>
      <c r="R51918" s="119"/>
      <c r="T51918" s="119"/>
      <c r="V51918" s="119"/>
      <c r="X51918" s="119"/>
      <c r="Z51918" s="119"/>
    </row>
    <row r="51919" spans="16:26" x14ac:dyDescent="0.25">
      <c r="P51919" s="119"/>
      <c r="R51919" s="119"/>
      <c r="T51919" s="119"/>
      <c r="V51919" s="119"/>
      <c r="X51919" s="119"/>
      <c r="Z51919" s="119"/>
    </row>
    <row r="51920" spans="16:26" x14ac:dyDescent="0.25">
      <c r="P51920" s="119"/>
      <c r="R51920" s="119"/>
      <c r="T51920" s="119"/>
      <c r="V51920" s="119"/>
      <c r="X51920" s="119"/>
      <c r="Z51920" s="119"/>
    </row>
    <row r="51921" spans="16:26" x14ac:dyDescent="0.25">
      <c r="P51921" s="121"/>
      <c r="R51921" s="121"/>
      <c r="T51921" s="121"/>
      <c r="V51921" s="121"/>
      <c r="X51921" s="121"/>
      <c r="Z51921" s="121"/>
    </row>
    <row r="51922" spans="16:26" x14ac:dyDescent="0.25">
      <c r="P51922" s="121"/>
      <c r="R51922" s="121"/>
      <c r="T51922" s="121"/>
      <c r="V51922" s="121"/>
      <c r="X51922" s="121"/>
      <c r="Z51922" s="121"/>
    </row>
    <row r="51923" spans="16:26" x14ac:dyDescent="0.25">
      <c r="P51923" s="121"/>
      <c r="R51923" s="121"/>
      <c r="T51923" s="121"/>
      <c r="V51923" s="121"/>
      <c r="X51923" s="121"/>
      <c r="Z51923" s="121"/>
    </row>
    <row r="51924" spans="16:26" x14ac:dyDescent="0.25">
      <c r="P51924" s="121"/>
      <c r="R51924" s="121"/>
      <c r="T51924" s="121"/>
      <c r="V51924" s="121"/>
      <c r="X51924" s="121"/>
      <c r="Z51924" s="121"/>
    </row>
    <row r="51925" spans="16:26" x14ac:dyDescent="0.25">
      <c r="P51925" s="122"/>
      <c r="R51925" s="122"/>
      <c r="T51925" s="122"/>
      <c r="V51925" s="122"/>
      <c r="X51925" s="122"/>
      <c r="Z51925" s="122"/>
    </row>
    <row r="51926" spans="16:26" x14ac:dyDescent="0.25">
      <c r="P51926" s="118"/>
      <c r="R51926" s="118"/>
      <c r="T51926" s="118"/>
      <c r="V51926" s="118"/>
      <c r="X51926" s="118"/>
      <c r="Z51926" s="118"/>
    </row>
    <row r="51927" spans="16:26" x14ac:dyDescent="0.25">
      <c r="P51927" s="119"/>
      <c r="R51927" s="119"/>
      <c r="T51927" s="119"/>
      <c r="V51927" s="119"/>
      <c r="X51927" s="119"/>
      <c r="Z51927" s="119"/>
    </row>
    <row r="51928" spans="16:26" x14ac:dyDescent="0.25">
      <c r="P51928" s="119"/>
      <c r="R51928" s="119"/>
      <c r="T51928" s="119"/>
      <c r="V51928" s="119"/>
      <c r="X51928" s="119"/>
      <c r="Z51928" s="119"/>
    </row>
    <row r="51929" spans="16:26" x14ac:dyDescent="0.25">
      <c r="P51929" s="120"/>
      <c r="R51929" s="120"/>
      <c r="T51929" s="120"/>
      <c r="V51929" s="120"/>
      <c r="X51929" s="120"/>
      <c r="Z51929" s="120"/>
    </row>
    <row r="51930" spans="16:26" x14ac:dyDescent="0.25">
      <c r="P51930" s="119"/>
      <c r="R51930" s="119"/>
      <c r="T51930" s="119"/>
      <c r="V51930" s="119"/>
      <c r="X51930" s="119"/>
      <c r="Z51930" s="119"/>
    </row>
    <row r="51931" spans="16:26" x14ac:dyDescent="0.25">
      <c r="P51931" s="119"/>
      <c r="R51931" s="119"/>
      <c r="T51931" s="119"/>
      <c r="V51931" s="119"/>
      <c r="X51931" s="119"/>
      <c r="Z51931" s="119"/>
    </row>
    <row r="51932" spans="16:26" x14ac:dyDescent="0.25">
      <c r="P51932" s="120"/>
      <c r="R51932" s="120"/>
      <c r="T51932" s="120"/>
      <c r="V51932" s="120"/>
      <c r="X51932" s="120"/>
      <c r="Z51932" s="120"/>
    </row>
    <row r="51933" spans="16:26" x14ac:dyDescent="0.25">
      <c r="P51933" s="119"/>
      <c r="R51933" s="119"/>
      <c r="T51933" s="119"/>
      <c r="V51933" s="119"/>
      <c r="X51933" s="119"/>
      <c r="Z51933" s="119"/>
    </row>
    <row r="51934" spans="16:26" x14ac:dyDescent="0.25">
      <c r="P51934" s="120"/>
      <c r="R51934" s="120"/>
      <c r="T51934" s="120"/>
      <c r="V51934" s="120"/>
      <c r="X51934" s="120"/>
      <c r="Z51934" s="120"/>
    </row>
    <row r="51935" spans="16:26" x14ac:dyDescent="0.25">
      <c r="P51935" s="119"/>
      <c r="R51935" s="119"/>
      <c r="T51935" s="119"/>
      <c r="V51935" s="119"/>
      <c r="X51935" s="119"/>
      <c r="Z51935" s="119"/>
    </row>
    <row r="51936" spans="16:26" x14ac:dyDescent="0.25">
      <c r="P51936" s="119"/>
      <c r="R51936" s="119"/>
      <c r="T51936" s="119"/>
      <c r="V51936" s="119"/>
      <c r="X51936" s="119"/>
      <c r="Z51936" s="119"/>
    </row>
    <row r="51937" spans="16:26" x14ac:dyDescent="0.25">
      <c r="P51937" s="119"/>
      <c r="R51937" s="119"/>
      <c r="T51937" s="119"/>
      <c r="V51937" s="119"/>
      <c r="X51937" s="119"/>
      <c r="Z51937" s="119"/>
    </row>
    <row r="51938" spans="16:26" x14ac:dyDescent="0.25">
      <c r="P51938" s="121"/>
      <c r="R51938" s="121"/>
      <c r="T51938" s="121"/>
      <c r="V51938" s="121"/>
      <c r="X51938" s="121"/>
      <c r="Z51938" s="121"/>
    </row>
    <row r="51939" spans="16:26" x14ac:dyDescent="0.25">
      <c r="P51939" s="121"/>
      <c r="R51939" s="121"/>
      <c r="T51939" s="121"/>
      <c r="V51939" s="121"/>
      <c r="X51939" s="121"/>
      <c r="Z51939" s="121"/>
    </row>
    <row r="51940" spans="16:26" x14ac:dyDescent="0.25">
      <c r="P51940" s="121"/>
      <c r="R51940" s="121"/>
      <c r="T51940" s="121"/>
      <c r="V51940" s="121"/>
      <c r="X51940" s="121"/>
      <c r="Z51940" s="121"/>
    </row>
    <row r="51941" spans="16:26" x14ac:dyDescent="0.25">
      <c r="P51941" s="121"/>
      <c r="R51941" s="121"/>
      <c r="T51941" s="121"/>
      <c r="V51941" s="121"/>
      <c r="X51941" s="121"/>
      <c r="Z51941" s="121"/>
    </row>
    <row r="51942" spans="16:26" x14ac:dyDescent="0.25">
      <c r="P51942" s="122"/>
      <c r="R51942" s="122"/>
      <c r="T51942" s="122"/>
      <c r="V51942" s="122"/>
      <c r="X51942" s="122"/>
      <c r="Z51942" s="122"/>
    </row>
    <row r="51943" spans="16:26" x14ac:dyDescent="0.25">
      <c r="P51943" s="118"/>
      <c r="R51943" s="118"/>
      <c r="T51943" s="118"/>
      <c r="V51943" s="118"/>
      <c r="X51943" s="118"/>
      <c r="Z51943" s="118"/>
    </row>
    <row r="51944" spans="16:26" x14ac:dyDescent="0.25">
      <c r="P51944" s="119"/>
      <c r="R51944" s="119"/>
      <c r="T51944" s="119"/>
      <c r="V51944" s="119"/>
      <c r="X51944" s="119"/>
      <c r="Z51944" s="119"/>
    </row>
    <row r="51945" spans="16:26" x14ac:dyDescent="0.25">
      <c r="P51945" s="119"/>
      <c r="R51945" s="119"/>
      <c r="T51945" s="119"/>
      <c r="V51945" s="119"/>
      <c r="X51945" s="119"/>
      <c r="Z51945" s="119"/>
    </row>
    <row r="51946" spans="16:26" x14ac:dyDescent="0.25">
      <c r="P51946" s="120"/>
      <c r="R51946" s="120"/>
      <c r="T51946" s="120"/>
      <c r="V51946" s="120"/>
      <c r="X51946" s="120"/>
      <c r="Z51946" s="120"/>
    </row>
    <row r="51947" spans="16:26" x14ac:dyDescent="0.25">
      <c r="P51947" s="119"/>
      <c r="R51947" s="119"/>
      <c r="T51947" s="119"/>
      <c r="V51947" s="119"/>
      <c r="X51947" s="119"/>
      <c r="Z51947" s="119"/>
    </row>
    <row r="51948" spans="16:26" x14ac:dyDescent="0.25">
      <c r="P51948" s="119"/>
      <c r="R51948" s="119"/>
      <c r="T51948" s="119"/>
      <c r="V51948" s="119"/>
      <c r="X51948" s="119"/>
      <c r="Z51948" s="119"/>
    </row>
    <row r="51949" spans="16:26" x14ac:dyDescent="0.25">
      <c r="P51949" s="120"/>
      <c r="R51949" s="120"/>
      <c r="T51949" s="120"/>
      <c r="V51949" s="120"/>
      <c r="X51949" s="120"/>
      <c r="Z51949" s="120"/>
    </row>
    <row r="51950" spans="16:26" x14ac:dyDescent="0.25">
      <c r="P51950" s="119"/>
      <c r="R51950" s="119"/>
      <c r="T51950" s="119"/>
      <c r="V51950" s="119"/>
      <c r="X51950" s="119"/>
      <c r="Z51950" s="119"/>
    </row>
    <row r="51951" spans="16:26" x14ac:dyDescent="0.25">
      <c r="P51951" s="120"/>
      <c r="R51951" s="120"/>
      <c r="T51951" s="120"/>
      <c r="V51951" s="120"/>
      <c r="X51951" s="120"/>
      <c r="Z51951" s="120"/>
    </row>
    <row r="51952" spans="16:26" x14ac:dyDescent="0.25">
      <c r="P51952" s="119"/>
      <c r="R51952" s="119"/>
      <c r="T51952" s="119"/>
      <c r="V51952" s="119"/>
      <c r="X51952" s="119"/>
      <c r="Z51952" s="119"/>
    </row>
    <row r="51953" spans="16:26" x14ac:dyDescent="0.25">
      <c r="P51953" s="119"/>
      <c r="R51953" s="119"/>
      <c r="T51953" s="119"/>
      <c r="V51953" s="119"/>
      <c r="X51953" s="119"/>
      <c r="Z51953" s="119"/>
    </row>
    <row r="51954" spans="16:26" x14ac:dyDescent="0.25">
      <c r="P51954" s="119"/>
      <c r="R51954" s="119"/>
      <c r="T51954" s="119"/>
      <c r="V51954" s="119"/>
      <c r="X51954" s="119"/>
      <c r="Z51954" s="119"/>
    </row>
    <row r="51955" spans="16:26" x14ac:dyDescent="0.25">
      <c r="P51955" s="121"/>
      <c r="R51955" s="121"/>
      <c r="T51955" s="121"/>
      <c r="V51955" s="121"/>
      <c r="X51955" s="121"/>
      <c r="Z51955" s="121"/>
    </row>
    <row r="51956" spans="16:26" x14ac:dyDescent="0.25">
      <c r="P51956" s="121"/>
      <c r="R51956" s="121"/>
      <c r="T51956" s="121"/>
      <c r="V51956" s="121"/>
      <c r="X51956" s="121"/>
      <c r="Z51956" s="121"/>
    </row>
    <row r="51957" spans="16:26" x14ac:dyDescent="0.25">
      <c r="P51957" s="121"/>
      <c r="R51957" s="121"/>
      <c r="T51957" s="121"/>
      <c r="V51957" s="121"/>
      <c r="X51957" s="121"/>
      <c r="Z51957" s="121"/>
    </row>
    <row r="51958" spans="16:26" x14ac:dyDescent="0.25">
      <c r="P51958" s="121"/>
      <c r="R51958" s="121"/>
      <c r="T51958" s="121"/>
      <c r="V51958" s="121"/>
      <c r="X51958" s="121"/>
      <c r="Z51958" s="121"/>
    </row>
    <row r="51959" spans="16:26" x14ac:dyDescent="0.25">
      <c r="P51959" s="122"/>
      <c r="R51959" s="122"/>
      <c r="T51959" s="122"/>
      <c r="V51959" s="122"/>
      <c r="X51959" s="122"/>
      <c r="Z51959" s="122"/>
    </row>
    <row r="51960" spans="16:26" x14ac:dyDescent="0.25">
      <c r="P51960" s="118"/>
      <c r="R51960" s="118"/>
      <c r="T51960" s="118"/>
      <c r="V51960" s="118"/>
      <c r="X51960" s="118"/>
      <c r="Z51960" s="118"/>
    </row>
    <row r="51961" spans="16:26" x14ac:dyDescent="0.25">
      <c r="P51961" s="119"/>
      <c r="R51961" s="119"/>
      <c r="T51961" s="119"/>
      <c r="V51961" s="119"/>
      <c r="X51961" s="119"/>
      <c r="Z51961" s="119"/>
    </row>
    <row r="51962" spans="16:26" x14ac:dyDescent="0.25">
      <c r="P51962" s="119"/>
      <c r="R51962" s="119"/>
      <c r="T51962" s="119"/>
      <c r="V51962" s="119"/>
      <c r="X51962" s="119"/>
      <c r="Z51962" s="119"/>
    </row>
    <row r="51963" spans="16:26" x14ac:dyDescent="0.25">
      <c r="P51963" s="120"/>
      <c r="R51963" s="120"/>
      <c r="T51963" s="120"/>
      <c r="V51963" s="120"/>
      <c r="X51963" s="120"/>
      <c r="Z51963" s="120"/>
    </row>
    <row r="51964" spans="16:26" x14ac:dyDescent="0.25">
      <c r="P51964" s="119"/>
      <c r="R51964" s="119"/>
      <c r="T51964" s="119"/>
      <c r="V51964" s="119"/>
      <c r="X51964" s="119"/>
      <c r="Z51964" s="119"/>
    </row>
    <row r="51965" spans="16:26" x14ac:dyDescent="0.25">
      <c r="P51965" s="119"/>
      <c r="R51965" s="119"/>
      <c r="T51965" s="119"/>
      <c r="V51965" s="119"/>
      <c r="X51965" s="119"/>
      <c r="Z51965" s="119"/>
    </row>
    <row r="51966" spans="16:26" x14ac:dyDescent="0.25">
      <c r="P51966" s="120"/>
      <c r="R51966" s="120"/>
      <c r="T51966" s="120"/>
      <c r="V51966" s="120"/>
      <c r="X51966" s="120"/>
      <c r="Z51966" s="120"/>
    </row>
    <row r="51967" spans="16:26" x14ac:dyDescent="0.25">
      <c r="P51967" s="119"/>
      <c r="R51967" s="119"/>
      <c r="T51967" s="119"/>
      <c r="V51967" s="119"/>
      <c r="X51967" s="119"/>
      <c r="Z51967" s="119"/>
    </row>
    <row r="51968" spans="16:26" x14ac:dyDescent="0.25">
      <c r="P51968" s="120"/>
      <c r="R51968" s="120"/>
      <c r="T51968" s="120"/>
      <c r="V51968" s="120"/>
      <c r="X51968" s="120"/>
      <c r="Z51968" s="120"/>
    </row>
    <row r="51969" spans="16:26" x14ac:dyDescent="0.25">
      <c r="P51969" s="119"/>
      <c r="R51969" s="119"/>
      <c r="T51969" s="119"/>
      <c r="V51969" s="119"/>
      <c r="X51969" s="119"/>
      <c r="Z51969" s="119"/>
    </row>
    <row r="51970" spans="16:26" x14ac:dyDescent="0.25">
      <c r="P51970" s="119"/>
      <c r="R51970" s="119"/>
      <c r="T51970" s="119"/>
      <c r="V51970" s="119"/>
      <c r="X51970" s="119"/>
      <c r="Z51970" s="119"/>
    </row>
    <row r="51971" spans="16:26" x14ac:dyDescent="0.25">
      <c r="P51971" s="119"/>
      <c r="R51971" s="119"/>
      <c r="T51971" s="119"/>
      <c r="V51971" s="119"/>
      <c r="X51971" s="119"/>
      <c r="Z51971" s="119"/>
    </row>
    <row r="51972" spans="16:26" x14ac:dyDescent="0.25">
      <c r="P51972" s="121"/>
      <c r="R51972" s="121"/>
      <c r="T51972" s="121"/>
      <c r="V51972" s="121"/>
      <c r="X51972" s="121"/>
      <c r="Z51972" s="121"/>
    </row>
    <row r="51973" spans="16:26" x14ac:dyDescent="0.25">
      <c r="P51973" s="121"/>
      <c r="R51973" s="121"/>
      <c r="T51973" s="121"/>
      <c r="V51973" s="121"/>
      <c r="X51973" s="121"/>
      <c r="Z51973" s="121"/>
    </row>
    <row r="51974" spans="16:26" x14ac:dyDescent="0.25">
      <c r="P51974" s="121"/>
      <c r="R51974" s="121"/>
      <c r="T51974" s="121"/>
      <c r="V51974" s="121"/>
      <c r="X51974" s="121"/>
      <c r="Z51974" s="121"/>
    </row>
    <row r="51975" spans="16:26" x14ac:dyDescent="0.25">
      <c r="P51975" s="121"/>
      <c r="R51975" s="121"/>
      <c r="T51975" s="121"/>
      <c r="V51975" s="121"/>
      <c r="X51975" s="121"/>
      <c r="Z51975" s="121"/>
    </row>
    <row r="51976" spans="16:26" x14ac:dyDescent="0.25">
      <c r="P51976" s="122"/>
      <c r="R51976" s="122"/>
      <c r="T51976" s="122"/>
      <c r="V51976" s="122"/>
      <c r="X51976" s="122"/>
      <c r="Z51976" s="122"/>
    </row>
    <row r="51977" spans="16:26" x14ac:dyDescent="0.25">
      <c r="P51977" s="118"/>
      <c r="R51977" s="118"/>
      <c r="T51977" s="118"/>
      <c r="V51977" s="118"/>
      <c r="X51977" s="118"/>
      <c r="Z51977" s="118"/>
    </row>
    <row r="51978" spans="16:26" x14ac:dyDescent="0.25">
      <c r="P51978" s="119"/>
      <c r="R51978" s="119"/>
      <c r="T51978" s="119"/>
      <c r="V51978" s="119"/>
      <c r="X51978" s="119"/>
      <c r="Z51978" s="119"/>
    </row>
    <row r="51979" spans="16:26" x14ac:dyDescent="0.25">
      <c r="P51979" s="119"/>
      <c r="R51979" s="119"/>
      <c r="T51979" s="119"/>
      <c r="V51979" s="119"/>
      <c r="X51979" s="119"/>
      <c r="Z51979" s="119"/>
    </row>
    <row r="51980" spans="16:26" x14ac:dyDescent="0.25">
      <c r="P51980" s="120"/>
      <c r="R51980" s="120"/>
      <c r="T51980" s="120"/>
      <c r="V51980" s="120"/>
      <c r="X51980" s="120"/>
      <c r="Z51980" s="120"/>
    </row>
    <row r="51981" spans="16:26" x14ac:dyDescent="0.25">
      <c r="P51981" s="119"/>
      <c r="R51981" s="119"/>
      <c r="T51981" s="119"/>
      <c r="V51981" s="119"/>
      <c r="X51981" s="119"/>
      <c r="Z51981" s="119"/>
    </row>
    <row r="51982" spans="16:26" x14ac:dyDescent="0.25">
      <c r="P51982" s="119"/>
      <c r="R51982" s="119"/>
      <c r="T51982" s="119"/>
      <c r="V51982" s="119"/>
      <c r="X51982" s="119"/>
      <c r="Z51982" s="119"/>
    </row>
    <row r="51983" spans="16:26" x14ac:dyDescent="0.25">
      <c r="P51983" s="120"/>
      <c r="R51983" s="120"/>
      <c r="T51983" s="120"/>
      <c r="V51983" s="120"/>
      <c r="X51983" s="120"/>
      <c r="Z51983" s="120"/>
    </row>
    <row r="51984" spans="16:26" x14ac:dyDescent="0.25">
      <c r="P51984" s="119"/>
      <c r="R51984" s="119"/>
      <c r="T51984" s="119"/>
      <c r="V51984" s="119"/>
      <c r="X51984" s="119"/>
      <c r="Z51984" s="119"/>
    </row>
    <row r="51985" spans="16:26" x14ac:dyDescent="0.25">
      <c r="P51985" s="120"/>
      <c r="R51985" s="120"/>
      <c r="T51985" s="120"/>
      <c r="V51985" s="120"/>
      <c r="X51985" s="120"/>
      <c r="Z51985" s="120"/>
    </row>
    <row r="51986" spans="16:26" x14ac:dyDescent="0.25">
      <c r="P51986" s="119"/>
      <c r="R51986" s="119"/>
      <c r="T51986" s="119"/>
      <c r="V51986" s="119"/>
      <c r="X51986" s="119"/>
      <c r="Z51986" s="119"/>
    </row>
    <row r="51987" spans="16:26" x14ac:dyDescent="0.25">
      <c r="P51987" s="119"/>
      <c r="R51987" s="119"/>
      <c r="T51987" s="119"/>
      <c r="V51987" s="119"/>
      <c r="X51987" s="119"/>
      <c r="Z51987" s="119"/>
    </row>
    <row r="51988" spans="16:26" x14ac:dyDescent="0.25">
      <c r="P51988" s="119"/>
      <c r="R51988" s="119"/>
      <c r="T51988" s="119"/>
      <c r="V51988" s="119"/>
      <c r="X51988" s="119"/>
      <c r="Z51988" s="119"/>
    </row>
    <row r="51989" spans="16:26" x14ac:dyDescent="0.25">
      <c r="P51989" s="121"/>
      <c r="R51989" s="121"/>
      <c r="T51989" s="121"/>
      <c r="V51989" s="121"/>
      <c r="X51989" s="121"/>
      <c r="Z51989" s="121"/>
    </row>
    <row r="51990" spans="16:26" x14ac:dyDescent="0.25">
      <c r="P51990" s="121"/>
      <c r="R51990" s="121"/>
      <c r="T51990" s="121"/>
      <c r="V51990" s="121"/>
      <c r="X51990" s="121"/>
      <c r="Z51990" s="121"/>
    </row>
    <row r="51991" spans="16:26" x14ac:dyDescent="0.25">
      <c r="P51991" s="121"/>
      <c r="R51991" s="121"/>
      <c r="T51991" s="121"/>
      <c r="V51991" s="121"/>
      <c r="X51991" s="121"/>
      <c r="Z51991" s="121"/>
    </row>
    <row r="51992" spans="16:26" x14ac:dyDescent="0.25">
      <c r="P51992" s="121"/>
      <c r="R51992" s="121"/>
      <c r="T51992" s="121"/>
      <c r="V51992" s="121"/>
      <c r="X51992" s="121"/>
      <c r="Z51992" s="121"/>
    </row>
    <row r="51993" spans="16:26" x14ac:dyDescent="0.25">
      <c r="P51993" s="122"/>
      <c r="R51993" s="122"/>
      <c r="T51993" s="122"/>
      <c r="V51993" s="122"/>
      <c r="X51993" s="122"/>
      <c r="Z51993" s="122"/>
    </row>
    <row r="51994" spans="16:26" x14ac:dyDescent="0.25">
      <c r="P51994" s="118"/>
      <c r="R51994" s="118"/>
      <c r="T51994" s="118"/>
      <c r="V51994" s="118"/>
      <c r="X51994" s="118"/>
      <c r="Z51994" s="118"/>
    </row>
    <row r="51995" spans="16:26" x14ac:dyDescent="0.25">
      <c r="P51995" s="119"/>
      <c r="R51995" s="119"/>
      <c r="T51995" s="119"/>
      <c r="V51995" s="119"/>
      <c r="X51995" s="119"/>
      <c r="Z51995" s="119"/>
    </row>
    <row r="51996" spans="16:26" x14ac:dyDescent="0.25">
      <c r="P51996" s="119"/>
      <c r="R51996" s="119"/>
      <c r="T51996" s="119"/>
      <c r="V51996" s="119"/>
      <c r="X51996" s="119"/>
      <c r="Z51996" s="119"/>
    </row>
    <row r="51997" spans="16:26" x14ac:dyDescent="0.25">
      <c r="P51997" s="120"/>
      <c r="R51997" s="120"/>
      <c r="T51997" s="120"/>
      <c r="V51997" s="120"/>
      <c r="X51997" s="120"/>
      <c r="Z51997" s="120"/>
    </row>
    <row r="51998" spans="16:26" x14ac:dyDescent="0.25">
      <c r="P51998" s="119"/>
      <c r="R51998" s="119"/>
      <c r="T51998" s="119"/>
      <c r="V51998" s="119"/>
      <c r="X51998" s="119"/>
      <c r="Z51998" s="119"/>
    </row>
    <row r="51999" spans="16:26" x14ac:dyDescent="0.25">
      <c r="P51999" s="119"/>
      <c r="R51999" s="119"/>
      <c r="T51999" s="119"/>
      <c r="V51999" s="119"/>
      <c r="X51999" s="119"/>
      <c r="Z51999" s="119"/>
    </row>
    <row r="52000" spans="16:26" x14ac:dyDescent="0.25">
      <c r="P52000" s="120"/>
      <c r="R52000" s="120"/>
      <c r="T52000" s="120"/>
      <c r="V52000" s="120"/>
      <c r="X52000" s="120"/>
      <c r="Z52000" s="120"/>
    </row>
    <row r="52001" spans="16:26" x14ac:dyDescent="0.25">
      <c r="P52001" s="119"/>
      <c r="R52001" s="119"/>
      <c r="T52001" s="119"/>
      <c r="V52001" s="119"/>
      <c r="X52001" s="119"/>
      <c r="Z52001" s="119"/>
    </row>
    <row r="52002" spans="16:26" x14ac:dyDescent="0.25">
      <c r="P52002" s="120"/>
      <c r="R52002" s="120"/>
      <c r="T52002" s="120"/>
      <c r="V52002" s="120"/>
      <c r="X52002" s="120"/>
      <c r="Z52002" s="120"/>
    </row>
    <row r="52003" spans="16:26" x14ac:dyDescent="0.25">
      <c r="P52003" s="119"/>
      <c r="R52003" s="119"/>
      <c r="T52003" s="119"/>
      <c r="V52003" s="119"/>
      <c r="X52003" s="119"/>
      <c r="Z52003" s="119"/>
    </row>
    <row r="52004" spans="16:26" x14ac:dyDescent="0.25">
      <c r="P52004" s="119"/>
      <c r="R52004" s="119"/>
      <c r="T52004" s="119"/>
      <c r="V52004" s="119"/>
      <c r="X52004" s="119"/>
      <c r="Z52004" s="119"/>
    </row>
    <row r="52005" spans="16:26" x14ac:dyDescent="0.25">
      <c r="P52005" s="119"/>
      <c r="R52005" s="119"/>
      <c r="T52005" s="119"/>
      <c r="V52005" s="119"/>
      <c r="X52005" s="119"/>
      <c r="Z52005" s="119"/>
    </row>
    <row r="52006" spans="16:26" x14ac:dyDescent="0.25">
      <c r="P52006" s="121"/>
      <c r="R52006" s="121"/>
      <c r="T52006" s="121"/>
      <c r="V52006" s="121"/>
      <c r="X52006" s="121"/>
      <c r="Z52006" s="121"/>
    </row>
    <row r="52007" spans="16:26" x14ac:dyDescent="0.25">
      <c r="P52007" s="121"/>
      <c r="R52007" s="121"/>
      <c r="T52007" s="121"/>
      <c r="V52007" s="121"/>
      <c r="X52007" s="121"/>
      <c r="Z52007" s="121"/>
    </row>
    <row r="52008" spans="16:26" x14ac:dyDescent="0.25">
      <c r="P52008" s="121"/>
      <c r="R52008" s="121"/>
      <c r="T52008" s="121"/>
      <c r="V52008" s="121"/>
      <c r="X52008" s="121"/>
      <c r="Z52008" s="121"/>
    </row>
    <row r="52009" spans="16:26" x14ac:dyDescent="0.25">
      <c r="P52009" s="121"/>
      <c r="R52009" s="121"/>
      <c r="T52009" s="121"/>
      <c r="V52009" s="121"/>
      <c r="X52009" s="121"/>
      <c r="Z52009" s="121"/>
    </row>
    <row r="52010" spans="16:26" x14ac:dyDescent="0.25">
      <c r="P52010" s="122"/>
      <c r="R52010" s="122"/>
      <c r="T52010" s="122"/>
      <c r="V52010" s="122"/>
      <c r="X52010" s="122"/>
      <c r="Z52010" s="122"/>
    </row>
    <row r="52011" spans="16:26" x14ac:dyDescent="0.25">
      <c r="P52011" s="118"/>
      <c r="R52011" s="118"/>
      <c r="T52011" s="118"/>
      <c r="V52011" s="118"/>
      <c r="X52011" s="118"/>
      <c r="Z52011" s="118"/>
    </row>
    <row r="52012" spans="16:26" x14ac:dyDescent="0.25">
      <c r="P52012" s="119"/>
      <c r="R52012" s="119"/>
      <c r="T52012" s="119"/>
      <c r="V52012" s="119"/>
      <c r="X52012" s="119"/>
      <c r="Z52012" s="119"/>
    </row>
    <row r="52013" spans="16:26" x14ac:dyDescent="0.25">
      <c r="P52013" s="119"/>
      <c r="R52013" s="119"/>
      <c r="T52013" s="119"/>
      <c r="V52013" s="119"/>
      <c r="X52013" s="119"/>
      <c r="Z52013" s="119"/>
    </row>
    <row r="52014" spans="16:26" x14ac:dyDescent="0.25">
      <c r="P52014" s="120"/>
      <c r="R52014" s="120"/>
      <c r="T52014" s="120"/>
      <c r="V52014" s="120"/>
      <c r="X52014" s="120"/>
      <c r="Z52014" s="120"/>
    </row>
    <row r="52015" spans="16:26" x14ac:dyDescent="0.25">
      <c r="P52015" s="119"/>
      <c r="R52015" s="119"/>
      <c r="T52015" s="119"/>
      <c r="V52015" s="119"/>
      <c r="X52015" s="119"/>
      <c r="Z52015" s="119"/>
    </row>
    <row r="52016" spans="16:26" x14ac:dyDescent="0.25">
      <c r="P52016" s="119"/>
      <c r="R52016" s="119"/>
      <c r="T52016" s="119"/>
      <c r="V52016" s="119"/>
      <c r="X52016" s="119"/>
      <c r="Z52016" s="119"/>
    </row>
    <row r="52017" spans="16:26" x14ac:dyDescent="0.25">
      <c r="P52017" s="120"/>
      <c r="R52017" s="120"/>
      <c r="T52017" s="120"/>
      <c r="V52017" s="120"/>
      <c r="X52017" s="120"/>
      <c r="Z52017" s="120"/>
    </row>
    <row r="52018" spans="16:26" x14ac:dyDescent="0.25">
      <c r="P52018" s="119"/>
      <c r="R52018" s="119"/>
      <c r="T52018" s="119"/>
      <c r="V52018" s="119"/>
      <c r="X52018" s="119"/>
      <c r="Z52018" s="119"/>
    </row>
    <row r="52019" spans="16:26" x14ac:dyDescent="0.25">
      <c r="P52019" s="120"/>
      <c r="R52019" s="120"/>
      <c r="T52019" s="120"/>
      <c r="V52019" s="120"/>
      <c r="X52019" s="120"/>
      <c r="Z52019" s="120"/>
    </row>
    <row r="52020" spans="16:26" x14ac:dyDescent="0.25">
      <c r="P52020" s="119"/>
      <c r="R52020" s="119"/>
      <c r="T52020" s="119"/>
      <c r="V52020" s="119"/>
      <c r="X52020" s="119"/>
      <c r="Z52020" s="119"/>
    </row>
    <row r="52021" spans="16:26" x14ac:dyDescent="0.25">
      <c r="P52021" s="119"/>
      <c r="R52021" s="119"/>
      <c r="T52021" s="119"/>
      <c r="V52021" s="119"/>
      <c r="X52021" s="119"/>
      <c r="Z52021" s="119"/>
    </row>
    <row r="52022" spans="16:26" x14ac:dyDescent="0.25">
      <c r="P52022" s="119"/>
      <c r="R52022" s="119"/>
      <c r="T52022" s="119"/>
      <c r="V52022" s="119"/>
      <c r="X52022" s="119"/>
      <c r="Z52022" s="119"/>
    </row>
    <row r="52023" spans="16:26" x14ac:dyDescent="0.25">
      <c r="P52023" s="121"/>
      <c r="R52023" s="121"/>
      <c r="T52023" s="121"/>
      <c r="V52023" s="121"/>
      <c r="X52023" s="121"/>
      <c r="Z52023" s="121"/>
    </row>
    <row r="52024" spans="16:26" x14ac:dyDescent="0.25">
      <c r="P52024" s="121"/>
      <c r="R52024" s="121"/>
      <c r="T52024" s="121"/>
      <c r="V52024" s="121"/>
      <c r="X52024" s="121"/>
      <c r="Z52024" s="121"/>
    </row>
    <row r="52025" spans="16:26" x14ac:dyDescent="0.25">
      <c r="P52025" s="121"/>
      <c r="R52025" s="121"/>
      <c r="T52025" s="121"/>
      <c r="V52025" s="121"/>
      <c r="X52025" s="121"/>
      <c r="Z52025" s="121"/>
    </row>
    <row r="52026" spans="16:26" x14ac:dyDescent="0.25">
      <c r="P52026" s="121"/>
      <c r="R52026" s="121"/>
      <c r="T52026" s="121"/>
      <c r="V52026" s="121"/>
      <c r="X52026" s="121"/>
      <c r="Z52026" s="121"/>
    </row>
    <row r="52027" spans="16:26" x14ac:dyDescent="0.25">
      <c r="P52027" s="122"/>
      <c r="R52027" s="122"/>
      <c r="T52027" s="122"/>
      <c r="V52027" s="122"/>
      <c r="X52027" s="122"/>
      <c r="Z52027" s="122"/>
    </row>
    <row r="52028" spans="16:26" x14ac:dyDescent="0.25">
      <c r="P52028" s="118"/>
      <c r="R52028" s="118"/>
      <c r="T52028" s="118"/>
      <c r="V52028" s="118"/>
      <c r="X52028" s="118"/>
      <c r="Z52028" s="118"/>
    </row>
    <row r="52029" spans="16:26" x14ac:dyDescent="0.25">
      <c r="P52029" s="119"/>
      <c r="R52029" s="119"/>
      <c r="T52029" s="119"/>
      <c r="V52029" s="119"/>
      <c r="X52029" s="119"/>
      <c r="Z52029" s="119"/>
    </row>
    <row r="52030" spans="16:26" x14ac:dyDescent="0.25">
      <c r="P52030" s="119"/>
      <c r="R52030" s="119"/>
      <c r="T52030" s="119"/>
      <c r="V52030" s="119"/>
      <c r="X52030" s="119"/>
      <c r="Z52030" s="119"/>
    </row>
    <row r="52031" spans="16:26" x14ac:dyDescent="0.25">
      <c r="P52031" s="120"/>
      <c r="R52031" s="120"/>
      <c r="T52031" s="120"/>
      <c r="V52031" s="120"/>
      <c r="X52031" s="120"/>
      <c r="Z52031" s="120"/>
    </row>
    <row r="52032" spans="16:26" x14ac:dyDescent="0.25">
      <c r="P52032" s="119"/>
      <c r="R52032" s="119"/>
      <c r="T52032" s="119"/>
      <c r="V52032" s="119"/>
      <c r="X52032" s="119"/>
      <c r="Z52032" s="119"/>
    </row>
    <row r="52033" spans="16:26" x14ac:dyDescent="0.25">
      <c r="P52033" s="119"/>
      <c r="R52033" s="119"/>
      <c r="T52033" s="119"/>
      <c r="V52033" s="119"/>
      <c r="X52033" s="119"/>
      <c r="Z52033" s="119"/>
    </row>
    <row r="52034" spans="16:26" x14ac:dyDescent="0.25">
      <c r="P52034" s="120"/>
      <c r="R52034" s="120"/>
      <c r="T52034" s="120"/>
      <c r="V52034" s="120"/>
      <c r="X52034" s="120"/>
      <c r="Z52034" s="120"/>
    </row>
    <row r="52035" spans="16:26" x14ac:dyDescent="0.25">
      <c r="P52035" s="119"/>
      <c r="R52035" s="119"/>
      <c r="T52035" s="119"/>
      <c r="V52035" s="119"/>
      <c r="X52035" s="119"/>
      <c r="Z52035" s="119"/>
    </row>
    <row r="52036" spans="16:26" x14ac:dyDescent="0.25">
      <c r="P52036" s="120"/>
      <c r="R52036" s="120"/>
      <c r="T52036" s="120"/>
      <c r="V52036" s="120"/>
      <c r="X52036" s="120"/>
      <c r="Z52036" s="120"/>
    </row>
    <row r="52037" spans="16:26" x14ac:dyDescent="0.25">
      <c r="P52037" s="119"/>
      <c r="R52037" s="119"/>
      <c r="T52037" s="119"/>
      <c r="V52037" s="119"/>
      <c r="X52037" s="119"/>
      <c r="Z52037" s="119"/>
    </row>
    <row r="52038" spans="16:26" x14ac:dyDescent="0.25">
      <c r="P52038" s="119"/>
      <c r="R52038" s="119"/>
      <c r="T52038" s="119"/>
      <c r="V52038" s="119"/>
      <c r="X52038" s="119"/>
      <c r="Z52038" s="119"/>
    </row>
    <row r="52039" spans="16:26" x14ac:dyDescent="0.25">
      <c r="P52039" s="119"/>
      <c r="R52039" s="119"/>
      <c r="T52039" s="119"/>
      <c r="V52039" s="119"/>
      <c r="X52039" s="119"/>
      <c r="Z52039" s="119"/>
    </row>
    <row r="52040" spans="16:26" x14ac:dyDescent="0.25">
      <c r="P52040" s="121"/>
      <c r="R52040" s="121"/>
      <c r="T52040" s="121"/>
      <c r="V52040" s="121"/>
      <c r="X52040" s="121"/>
      <c r="Z52040" s="121"/>
    </row>
    <row r="52041" spans="16:26" x14ac:dyDescent="0.25">
      <c r="P52041" s="121"/>
      <c r="R52041" s="121"/>
      <c r="T52041" s="121"/>
      <c r="V52041" s="121"/>
      <c r="X52041" s="121"/>
      <c r="Z52041" s="121"/>
    </row>
    <row r="52042" spans="16:26" x14ac:dyDescent="0.25">
      <c r="P52042" s="121"/>
      <c r="R52042" s="121"/>
      <c r="T52042" s="121"/>
      <c r="V52042" s="121"/>
      <c r="X52042" s="121"/>
      <c r="Z52042" s="121"/>
    </row>
    <row r="52043" spans="16:26" x14ac:dyDescent="0.25">
      <c r="P52043" s="121"/>
      <c r="R52043" s="121"/>
      <c r="T52043" s="121"/>
      <c r="V52043" s="121"/>
      <c r="X52043" s="121"/>
      <c r="Z52043" s="121"/>
    </row>
    <row r="52044" spans="16:26" x14ac:dyDescent="0.25">
      <c r="P52044" s="122"/>
      <c r="R52044" s="122"/>
      <c r="T52044" s="122"/>
      <c r="V52044" s="122"/>
      <c r="X52044" s="122"/>
      <c r="Z52044" s="122"/>
    </row>
    <row r="52045" spans="16:26" x14ac:dyDescent="0.25">
      <c r="P52045" s="118"/>
      <c r="R52045" s="118"/>
      <c r="T52045" s="118"/>
      <c r="V52045" s="118"/>
      <c r="X52045" s="118"/>
      <c r="Z52045" s="118"/>
    </row>
    <row r="52046" spans="16:26" x14ac:dyDescent="0.25">
      <c r="P52046" s="119"/>
      <c r="R52046" s="119"/>
      <c r="T52046" s="119"/>
      <c r="V52046" s="119"/>
      <c r="X52046" s="119"/>
      <c r="Z52046" s="119"/>
    </row>
    <row r="52047" spans="16:26" x14ac:dyDescent="0.25">
      <c r="P52047" s="119"/>
      <c r="R52047" s="119"/>
      <c r="T52047" s="119"/>
      <c r="V52047" s="119"/>
      <c r="X52047" s="119"/>
      <c r="Z52047" s="119"/>
    </row>
    <row r="52048" spans="16:26" x14ac:dyDescent="0.25">
      <c r="P52048" s="120"/>
      <c r="R52048" s="120"/>
      <c r="T52048" s="120"/>
      <c r="V52048" s="120"/>
      <c r="X52048" s="120"/>
      <c r="Z52048" s="120"/>
    </row>
    <row r="52049" spans="16:26" x14ac:dyDescent="0.25">
      <c r="P52049" s="119"/>
      <c r="R52049" s="119"/>
      <c r="T52049" s="119"/>
      <c r="V52049" s="119"/>
      <c r="X52049" s="119"/>
      <c r="Z52049" s="119"/>
    </row>
    <row r="52050" spans="16:26" x14ac:dyDescent="0.25">
      <c r="P52050" s="119"/>
      <c r="R52050" s="119"/>
      <c r="T52050" s="119"/>
      <c r="V52050" s="119"/>
      <c r="X52050" s="119"/>
      <c r="Z52050" s="119"/>
    </row>
    <row r="52051" spans="16:26" x14ac:dyDescent="0.25">
      <c r="P52051" s="120"/>
      <c r="R52051" s="120"/>
      <c r="T52051" s="120"/>
      <c r="V52051" s="120"/>
      <c r="X52051" s="120"/>
      <c r="Z52051" s="120"/>
    </row>
    <row r="52052" spans="16:26" x14ac:dyDescent="0.25">
      <c r="P52052" s="119"/>
      <c r="R52052" s="119"/>
      <c r="T52052" s="119"/>
      <c r="V52052" s="119"/>
      <c r="X52052" s="119"/>
      <c r="Z52052" s="119"/>
    </row>
    <row r="52053" spans="16:26" x14ac:dyDescent="0.25">
      <c r="P52053" s="120"/>
      <c r="R52053" s="120"/>
      <c r="T52053" s="120"/>
      <c r="V52053" s="120"/>
      <c r="X52053" s="120"/>
      <c r="Z52053" s="120"/>
    </row>
    <row r="52054" spans="16:26" x14ac:dyDescent="0.25">
      <c r="P52054" s="119"/>
      <c r="R52054" s="119"/>
      <c r="T52054" s="119"/>
      <c r="V52054" s="119"/>
      <c r="X52054" s="119"/>
      <c r="Z52054" s="119"/>
    </row>
    <row r="52055" spans="16:26" x14ac:dyDescent="0.25">
      <c r="P52055" s="119"/>
      <c r="R52055" s="119"/>
      <c r="T52055" s="119"/>
      <c r="V52055" s="119"/>
      <c r="X52055" s="119"/>
      <c r="Z52055" s="119"/>
    </row>
    <row r="52056" spans="16:26" x14ac:dyDescent="0.25">
      <c r="P52056" s="119"/>
      <c r="R52056" s="119"/>
      <c r="T52056" s="119"/>
      <c r="V52056" s="119"/>
      <c r="X52056" s="119"/>
      <c r="Z52056" s="119"/>
    </row>
    <row r="52057" spans="16:26" x14ac:dyDescent="0.25">
      <c r="P52057" s="121"/>
      <c r="R52057" s="121"/>
      <c r="T52057" s="121"/>
      <c r="V52057" s="121"/>
      <c r="X52057" s="121"/>
      <c r="Z52057" s="121"/>
    </row>
    <row r="52058" spans="16:26" x14ac:dyDescent="0.25">
      <c r="P52058" s="121"/>
      <c r="R52058" s="121"/>
      <c r="T52058" s="121"/>
      <c r="V52058" s="121"/>
      <c r="X52058" s="121"/>
      <c r="Z52058" s="121"/>
    </row>
    <row r="52059" spans="16:26" x14ac:dyDescent="0.25">
      <c r="P52059" s="121"/>
      <c r="R52059" s="121"/>
      <c r="T52059" s="121"/>
      <c r="V52059" s="121"/>
      <c r="X52059" s="121"/>
      <c r="Z52059" s="121"/>
    </row>
    <row r="52060" spans="16:26" x14ac:dyDescent="0.25">
      <c r="P52060" s="121"/>
      <c r="R52060" s="121"/>
      <c r="T52060" s="121"/>
      <c r="V52060" s="121"/>
      <c r="X52060" s="121"/>
      <c r="Z52060" s="121"/>
    </row>
    <row r="52061" spans="16:26" x14ac:dyDescent="0.25">
      <c r="P52061" s="122"/>
      <c r="R52061" s="122"/>
      <c r="T52061" s="122"/>
      <c r="V52061" s="122"/>
      <c r="X52061" s="122"/>
      <c r="Z52061" s="122"/>
    </row>
    <row r="52062" spans="16:26" x14ac:dyDescent="0.25">
      <c r="P52062" s="118"/>
      <c r="R52062" s="118"/>
      <c r="T52062" s="118"/>
      <c r="V52062" s="118"/>
      <c r="X52062" s="118"/>
      <c r="Z52062" s="118"/>
    </row>
    <row r="52063" spans="16:26" x14ac:dyDescent="0.25">
      <c r="P52063" s="119"/>
      <c r="R52063" s="119"/>
      <c r="T52063" s="119"/>
      <c r="V52063" s="119"/>
      <c r="X52063" s="119"/>
      <c r="Z52063" s="119"/>
    </row>
    <row r="52064" spans="16:26" x14ac:dyDescent="0.25">
      <c r="P52064" s="119"/>
      <c r="R52064" s="119"/>
      <c r="T52064" s="119"/>
      <c r="V52064" s="119"/>
      <c r="X52064" s="119"/>
      <c r="Z52064" s="119"/>
    </row>
    <row r="52065" spans="16:26" x14ac:dyDescent="0.25">
      <c r="P52065" s="120"/>
      <c r="R52065" s="120"/>
      <c r="T52065" s="120"/>
      <c r="V52065" s="120"/>
      <c r="X52065" s="120"/>
      <c r="Z52065" s="120"/>
    </row>
    <row r="52066" spans="16:26" x14ac:dyDescent="0.25">
      <c r="P52066" s="119"/>
      <c r="R52066" s="119"/>
      <c r="T52066" s="119"/>
      <c r="V52066" s="119"/>
      <c r="X52066" s="119"/>
      <c r="Z52066" s="119"/>
    </row>
    <row r="52067" spans="16:26" x14ac:dyDescent="0.25">
      <c r="P52067" s="119"/>
      <c r="R52067" s="119"/>
      <c r="T52067" s="119"/>
      <c r="V52067" s="119"/>
      <c r="X52067" s="119"/>
      <c r="Z52067" s="119"/>
    </row>
    <row r="52068" spans="16:26" x14ac:dyDescent="0.25">
      <c r="P52068" s="120"/>
      <c r="R52068" s="120"/>
      <c r="T52068" s="120"/>
      <c r="V52068" s="120"/>
      <c r="X52068" s="120"/>
      <c r="Z52068" s="120"/>
    </row>
    <row r="52069" spans="16:26" x14ac:dyDescent="0.25">
      <c r="P52069" s="119"/>
      <c r="R52069" s="119"/>
      <c r="T52069" s="119"/>
      <c r="V52069" s="119"/>
      <c r="X52069" s="119"/>
      <c r="Z52069" s="119"/>
    </row>
    <row r="52070" spans="16:26" x14ac:dyDescent="0.25">
      <c r="P52070" s="120"/>
      <c r="R52070" s="120"/>
      <c r="T52070" s="120"/>
      <c r="V52070" s="120"/>
      <c r="X52070" s="120"/>
      <c r="Z52070" s="120"/>
    </row>
    <row r="52071" spans="16:26" x14ac:dyDescent="0.25">
      <c r="P52071" s="119"/>
      <c r="R52071" s="119"/>
      <c r="T52071" s="119"/>
      <c r="V52071" s="119"/>
      <c r="X52071" s="119"/>
      <c r="Z52071" s="119"/>
    </row>
    <row r="52072" spans="16:26" x14ac:dyDescent="0.25">
      <c r="P52072" s="119"/>
      <c r="R52072" s="119"/>
      <c r="T52072" s="119"/>
      <c r="V52072" s="119"/>
      <c r="X52072" s="119"/>
      <c r="Z52072" s="119"/>
    </row>
    <row r="52073" spans="16:26" x14ac:dyDescent="0.25">
      <c r="P52073" s="119"/>
      <c r="R52073" s="119"/>
      <c r="T52073" s="119"/>
      <c r="V52073" s="119"/>
      <c r="X52073" s="119"/>
      <c r="Z52073" s="119"/>
    </row>
    <row r="52074" spans="16:26" x14ac:dyDescent="0.25">
      <c r="P52074" s="121"/>
      <c r="R52074" s="121"/>
      <c r="T52074" s="121"/>
      <c r="V52074" s="121"/>
      <c r="X52074" s="121"/>
      <c r="Z52074" s="121"/>
    </row>
    <row r="52075" spans="16:26" x14ac:dyDescent="0.25">
      <c r="P52075" s="121"/>
      <c r="R52075" s="121"/>
      <c r="T52075" s="121"/>
      <c r="V52075" s="121"/>
      <c r="X52075" s="121"/>
      <c r="Z52075" s="121"/>
    </row>
    <row r="52076" spans="16:26" x14ac:dyDescent="0.25">
      <c r="P52076" s="121"/>
      <c r="R52076" s="121"/>
      <c r="T52076" s="121"/>
      <c r="V52076" s="121"/>
      <c r="X52076" s="121"/>
      <c r="Z52076" s="121"/>
    </row>
    <row r="52077" spans="16:26" x14ac:dyDescent="0.25">
      <c r="P52077" s="121"/>
      <c r="R52077" s="121"/>
      <c r="T52077" s="121"/>
      <c r="V52077" s="121"/>
      <c r="X52077" s="121"/>
      <c r="Z52077" s="121"/>
    </row>
    <row r="52078" spans="16:26" x14ac:dyDescent="0.25">
      <c r="P52078" s="122"/>
      <c r="R52078" s="122"/>
      <c r="T52078" s="122"/>
      <c r="V52078" s="122"/>
      <c r="X52078" s="122"/>
      <c r="Z52078" s="122"/>
    </row>
    <row r="52079" spans="16:26" x14ac:dyDescent="0.25">
      <c r="P52079" s="118"/>
      <c r="R52079" s="118"/>
      <c r="T52079" s="118"/>
      <c r="V52079" s="118"/>
      <c r="X52079" s="118"/>
      <c r="Z52079" s="118"/>
    </row>
    <row r="52080" spans="16:26" x14ac:dyDescent="0.25">
      <c r="P52080" s="119"/>
      <c r="R52080" s="119"/>
      <c r="T52080" s="119"/>
      <c r="V52080" s="119"/>
      <c r="X52080" s="119"/>
      <c r="Z52080" s="119"/>
    </row>
    <row r="52081" spans="16:26" x14ac:dyDescent="0.25">
      <c r="P52081" s="119"/>
      <c r="R52081" s="119"/>
      <c r="T52081" s="119"/>
      <c r="V52081" s="119"/>
      <c r="X52081" s="119"/>
      <c r="Z52081" s="119"/>
    </row>
    <row r="52082" spans="16:26" x14ac:dyDescent="0.25">
      <c r="P52082" s="120"/>
      <c r="R52082" s="120"/>
      <c r="T52082" s="120"/>
      <c r="V52082" s="120"/>
      <c r="X52082" s="120"/>
      <c r="Z52082" s="120"/>
    </row>
    <row r="52083" spans="16:26" x14ac:dyDescent="0.25">
      <c r="P52083" s="119"/>
      <c r="R52083" s="119"/>
      <c r="T52083" s="119"/>
      <c r="V52083" s="119"/>
      <c r="X52083" s="119"/>
      <c r="Z52083" s="119"/>
    </row>
    <row r="52084" spans="16:26" x14ac:dyDescent="0.25">
      <c r="P52084" s="119"/>
      <c r="R52084" s="119"/>
      <c r="T52084" s="119"/>
      <c r="V52084" s="119"/>
      <c r="X52084" s="119"/>
      <c r="Z52084" s="119"/>
    </row>
    <row r="52085" spans="16:26" x14ac:dyDescent="0.25">
      <c r="P52085" s="120"/>
      <c r="R52085" s="120"/>
      <c r="T52085" s="120"/>
      <c r="V52085" s="120"/>
      <c r="X52085" s="120"/>
      <c r="Z52085" s="120"/>
    </row>
    <row r="52086" spans="16:26" x14ac:dyDescent="0.25">
      <c r="P52086" s="119"/>
      <c r="R52086" s="119"/>
      <c r="T52086" s="119"/>
      <c r="V52086" s="119"/>
      <c r="X52086" s="119"/>
      <c r="Z52086" s="119"/>
    </row>
    <row r="52087" spans="16:26" x14ac:dyDescent="0.25">
      <c r="P52087" s="120"/>
      <c r="R52087" s="120"/>
      <c r="T52087" s="120"/>
      <c r="V52087" s="120"/>
      <c r="X52087" s="120"/>
      <c r="Z52087" s="120"/>
    </row>
    <row r="52088" spans="16:26" x14ac:dyDescent="0.25">
      <c r="P52088" s="119"/>
      <c r="R52088" s="119"/>
      <c r="T52088" s="119"/>
      <c r="V52088" s="119"/>
      <c r="X52088" s="119"/>
      <c r="Z52088" s="119"/>
    </row>
    <row r="52089" spans="16:26" x14ac:dyDescent="0.25">
      <c r="P52089" s="119"/>
      <c r="R52089" s="119"/>
      <c r="T52089" s="119"/>
      <c r="V52089" s="119"/>
      <c r="X52089" s="119"/>
      <c r="Z52089" s="119"/>
    </row>
    <row r="52090" spans="16:26" x14ac:dyDescent="0.25">
      <c r="P52090" s="119"/>
      <c r="R52090" s="119"/>
      <c r="T52090" s="119"/>
      <c r="V52090" s="119"/>
      <c r="X52090" s="119"/>
      <c r="Z52090" s="119"/>
    </row>
    <row r="52091" spans="16:26" x14ac:dyDescent="0.25">
      <c r="P52091" s="121"/>
      <c r="R52091" s="121"/>
      <c r="T52091" s="121"/>
      <c r="V52091" s="121"/>
      <c r="X52091" s="121"/>
      <c r="Z52091" s="121"/>
    </row>
    <row r="52092" spans="16:26" x14ac:dyDescent="0.25">
      <c r="P52092" s="121"/>
      <c r="R52092" s="121"/>
      <c r="T52092" s="121"/>
      <c r="V52092" s="121"/>
      <c r="X52092" s="121"/>
      <c r="Z52092" s="121"/>
    </row>
    <row r="52093" spans="16:26" x14ac:dyDescent="0.25">
      <c r="P52093" s="121"/>
      <c r="R52093" s="121"/>
      <c r="T52093" s="121"/>
      <c r="V52093" s="121"/>
      <c r="X52093" s="121"/>
      <c r="Z52093" s="121"/>
    </row>
    <row r="52094" spans="16:26" x14ac:dyDescent="0.25">
      <c r="P52094" s="121"/>
      <c r="R52094" s="121"/>
      <c r="T52094" s="121"/>
      <c r="V52094" s="121"/>
      <c r="X52094" s="121"/>
      <c r="Z52094" s="121"/>
    </row>
    <row r="52095" spans="16:26" x14ac:dyDescent="0.25">
      <c r="P52095" s="122"/>
      <c r="R52095" s="122"/>
      <c r="T52095" s="122"/>
      <c r="V52095" s="122"/>
      <c r="X52095" s="122"/>
      <c r="Z52095" s="122"/>
    </row>
    <row r="52096" spans="16:26" x14ac:dyDescent="0.25">
      <c r="P52096" s="118"/>
      <c r="R52096" s="118"/>
      <c r="T52096" s="118"/>
      <c r="V52096" s="118"/>
      <c r="X52096" s="118"/>
      <c r="Z52096" s="118"/>
    </row>
    <row r="52097" spans="16:26" x14ac:dyDescent="0.25">
      <c r="P52097" s="119"/>
      <c r="R52097" s="119"/>
      <c r="T52097" s="119"/>
      <c r="V52097" s="119"/>
      <c r="X52097" s="119"/>
      <c r="Z52097" s="119"/>
    </row>
    <row r="52098" spans="16:26" x14ac:dyDescent="0.25">
      <c r="P52098" s="119"/>
      <c r="R52098" s="119"/>
      <c r="T52098" s="119"/>
      <c r="V52098" s="119"/>
      <c r="X52098" s="119"/>
      <c r="Z52098" s="119"/>
    </row>
    <row r="52099" spans="16:26" x14ac:dyDescent="0.25">
      <c r="P52099" s="120"/>
      <c r="R52099" s="120"/>
      <c r="T52099" s="120"/>
      <c r="V52099" s="120"/>
      <c r="X52099" s="120"/>
      <c r="Z52099" s="120"/>
    </row>
    <row r="52100" spans="16:26" x14ac:dyDescent="0.25">
      <c r="P52100" s="119"/>
      <c r="R52100" s="119"/>
      <c r="T52100" s="119"/>
      <c r="V52100" s="119"/>
      <c r="X52100" s="119"/>
      <c r="Z52100" s="119"/>
    </row>
    <row r="52101" spans="16:26" x14ac:dyDescent="0.25">
      <c r="P52101" s="119"/>
      <c r="R52101" s="119"/>
      <c r="T52101" s="119"/>
      <c r="V52101" s="119"/>
      <c r="X52101" s="119"/>
      <c r="Z52101" s="119"/>
    </row>
    <row r="52102" spans="16:26" x14ac:dyDescent="0.25">
      <c r="P52102" s="120"/>
      <c r="R52102" s="120"/>
      <c r="T52102" s="120"/>
      <c r="V52102" s="120"/>
      <c r="X52102" s="120"/>
      <c r="Z52102" s="120"/>
    </row>
    <row r="52103" spans="16:26" x14ac:dyDescent="0.25">
      <c r="P52103" s="119"/>
      <c r="R52103" s="119"/>
      <c r="T52103" s="119"/>
      <c r="V52103" s="119"/>
      <c r="X52103" s="119"/>
      <c r="Z52103" s="119"/>
    </row>
    <row r="52104" spans="16:26" x14ac:dyDescent="0.25">
      <c r="P52104" s="120"/>
      <c r="R52104" s="120"/>
      <c r="T52104" s="120"/>
      <c r="V52104" s="120"/>
      <c r="X52104" s="120"/>
      <c r="Z52104" s="120"/>
    </row>
    <row r="52105" spans="16:26" x14ac:dyDescent="0.25">
      <c r="P52105" s="119"/>
      <c r="R52105" s="119"/>
      <c r="T52105" s="119"/>
      <c r="V52105" s="119"/>
      <c r="X52105" s="119"/>
      <c r="Z52105" s="119"/>
    </row>
    <row r="52106" spans="16:26" x14ac:dyDescent="0.25">
      <c r="P52106" s="119"/>
      <c r="R52106" s="119"/>
      <c r="T52106" s="119"/>
      <c r="V52106" s="119"/>
      <c r="X52106" s="119"/>
      <c r="Z52106" s="119"/>
    </row>
    <row r="52107" spans="16:26" x14ac:dyDescent="0.25">
      <c r="P52107" s="119"/>
      <c r="R52107" s="119"/>
      <c r="T52107" s="119"/>
      <c r="V52107" s="119"/>
      <c r="X52107" s="119"/>
      <c r="Z52107" s="119"/>
    </row>
    <row r="52108" spans="16:26" x14ac:dyDescent="0.25">
      <c r="P52108" s="121"/>
      <c r="R52108" s="121"/>
      <c r="T52108" s="121"/>
      <c r="V52108" s="121"/>
      <c r="X52108" s="121"/>
      <c r="Z52108" s="121"/>
    </row>
    <row r="52109" spans="16:26" x14ac:dyDescent="0.25">
      <c r="P52109" s="121"/>
      <c r="R52109" s="121"/>
      <c r="T52109" s="121"/>
      <c r="V52109" s="121"/>
      <c r="X52109" s="121"/>
      <c r="Z52109" s="121"/>
    </row>
    <row r="52110" spans="16:26" x14ac:dyDescent="0.25">
      <c r="P52110" s="121"/>
      <c r="R52110" s="121"/>
      <c r="T52110" s="121"/>
      <c r="V52110" s="121"/>
      <c r="X52110" s="121"/>
      <c r="Z52110" s="121"/>
    </row>
    <row r="52111" spans="16:26" x14ac:dyDescent="0.25">
      <c r="P52111" s="121"/>
      <c r="R52111" s="121"/>
      <c r="T52111" s="121"/>
      <c r="V52111" s="121"/>
      <c r="X52111" s="121"/>
      <c r="Z52111" s="121"/>
    </row>
    <row r="52112" spans="16:26" x14ac:dyDescent="0.25">
      <c r="P52112" s="122"/>
      <c r="R52112" s="122"/>
      <c r="T52112" s="122"/>
      <c r="V52112" s="122"/>
      <c r="X52112" s="122"/>
      <c r="Z52112" s="122"/>
    </row>
    <row r="52113" spans="16:26" x14ac:dyDescent="0.25">
      <c r="P52113" s="118"/>
      <c r="R52113" s="118"/>
      <c r="T52113" s="118"/>
      <c r="V52113" s="118"/>
      <c r="X52113" s="118"/>
      <c r="Z52113" s="118"/>
    </row>
    <row r="52114" spans="16:26" x14ac:dyDescent="0.25">
      <c r="P52114" s="119"/>
      <c r="R52114" s="119"/>
      <c r="T52114" s="119"/>
      <c r="V52114" s="119"/>
      <c r="X52114" s="119"/>
      <c r="Z52114" s="119"/>
    </row>
    <row r="52115" spans="16:26" x14ac:dyDescent="0.25">
      <c r="P52115" s="119"/>
      <c r="R52115" s="119"/>
      <c r="T52115" s="119"/>
      <c r="V52115" s="119"/>
      <c r="X52115" s="119"/>
      <c r="Z52115" s="119"/>
    </row>
    <row r="52116" spans="16:26" x14ac:dyDescent="0.25">
      <c r="P52116" s="120"/>
      <c r="R52116" s="120"/>
      <c r="T52116" s="120"/>
      <c r="V52116" s="120"/>
      <c r="X52116" s="120"/>
      <c r="Z52116" s="120"/>
    </row>
    <row r="52117" spans="16:26" x14ac:dyDescent="0.25">
      <c r="P52117" s="119"/>
      <c r="R52117" s="119"/>
      <c r="T52117" s="119"/>
      <c r="V52117" s="119"/>
      <c r="X52117" s="119"/>
      <c r="Z52117" s="119"/>
    </row>
    <row r="52118" spans="16:26" x14ac:dyDescent="0.25">
      <c r="P52118" s="119"/>
      <c r="R52118" s="119"/>
      <c r="T52118" s="119"/>
      <c r="V52118" s="119"/>
      <c r="X52118" s="119"/>
      <c r="Z52118" s="119"/>
    </row>
    <row r="52119" spans="16:26" x14ac:dyDescent="0.25">
      <c r="P52119" s="120"/>
      <c r="R52119" s="120"/>
      <c r="T52119" s="120"/>
      <c r="V52119" s="120"/>
      <c r="X52119" s="120"/>
      <c r="Z52119" s="120"/>
    </row>
    <row r="52120" spans="16:26" x14ac:dyDescent="0.25">
      <c r="P52120" s="119"/>
      <c r="R52120" s="119"/>
      <c r="T52120" s="119"/>
      <c r="V52120" s="119"/>
      <c r="X52120" s="119"/>
      <c r="Z52120" s="119"/>
    </row>
    <row r="52121" spans="16:26" x14ac:dyDescent="0.25">
      <c r="P52121" s="120"/>
      <c r="R52121" s="120"/>
      <c r="T52121" s="120"/>
      <c r="V52121" s="120"/>
      <c r="X52121" s="120"/>
      <c r="Z52121" s="120"/>
    </row>
    <row r="52122" spans="16:26" x14ac:dyDescent="0.25">
      <c r="P52122" s="119"/>
      <c r="R52122" s="119"/>
      <c r="T52122" s="119"/>
      <c r="V52122" s="119"/>
      <c r="X52122" s="119"/>
      <c r="Z52122" s="119"/>
    </row>
    <row r="52123" spans="16:26" x14ac:dyDescent="0.25">
      <c r="P52123" s="119"/>
      <c r="R52123" s="119"/>
      <c r="T52123" s="119"/>
      <c r="V52123" s="119"/>
      <c r="X52123" s="119"/>
      <c r="Z52123" s="119"/>
    </row>
    <row r="52124" spans="16:26" x14ac:dyDescent="0.25">
      <c r="P52124" s="119"/>
      <c r="R52124" s="119"/>
      <c r="T52124" s="119"/>
      <c r="V52124" s="119"/>
      <c r="X52124" s="119"/>
      <c r="Z52124" s="119"/>
    </row>
    <row r="52125" spans="16:26" x14ac:dyDescent="0.25">
      <c r="P52125" s="121"/>
      <c r="R52125" s="121"/>
      <c r="T52125" s="121"/>
      <c r="V52125" s="121"/>
      <c r="X52125" s="121"/>
      <c r="Z52125" s="121"/>
    </row>
    <row r="52126" spans="16:26" x14ac:dyDescent="0.25">
      <c r="P52126" s="121"/>
      <c r="R52126" s="121"/>
      <c r="T52126" s="121"/>
      <c r="V52126" s="121"/>
      <c r="X52126" s="121"/>
      <c r="Z52126" s="121"/>
    </row>
    <row r="52127" spans="16:26" x14ac:dyDescent="0.25">
      <c r="P52127" s="121"/>
      <c r="R52127" s="121"/>
      <c r="T52127" s="121"/>
      <c r="V52127" s="121"/>
      <c r="X52127" s="121"/>
      <c r="Z52127" s="121"/>
    </row>
    <row r="52128" spans="16:26" x14ac:dyDescent="0.25">
      <c r="P52128" s="121"/>
      <c r="R52128" s="121"/>
      <c r="T52128" s="121"/>
      <c r="V52128" s="121"/>
      <c r="X52128" s="121"/>
      <c r="Z52128" s="121"/>
    </row>
    <row r="52129" spans="16:26" x14ac:dyDescent="0.25">
      <c r="P52129" s="122"/>
      <c r="R52129" s="122"/>
      <c r="T52129" s="122"/>
      <c r="V52129" s="122"/>
      <c r="X52129" s="122"/>
      <c r="Z52129" s="122"/>
    </row>
    <row r="52130" spans="16:26" x14ac:dyDescent="0.25">
      <c r="P52130" s="118"/>
      <c r="R52130" s="118"/>
      <c r="T52130" s="118"/>
      <c r="V52130" s="118"/>
      <c r="X52130" s="118"/>
      <c r="Z52130" s="118"/>
    </row>
    <row r="52131" spans="16:26" x14ac:dyDescent="0.25">
      <c r="P52131" s="119"/>
      <c r="R52131" s="119"/>
      <c r="T52131" s="119"/>
      <c r="V52131" s="119"/>
      <c r="X52131" s="119"/>
      <c r="Z52131" s="119"/>
    </row>
    <row r="52132" spans="16:26" x14ac:dyDescent="0.25">
      <c r="P52132" s="119"/>
      <c r="R52132" s="119"/>
      <c r="T52132" s="119"/>
      <c r="V52132" s="119"/>
      <c r="X52132" s="119"/>
      <c r="Z52132" s="119"/>
    </row>
    <row r="52133" spans="16:26" x14ac:dyDescent="0.25">
      <c r="P52133" s="120"/>
      <c r="R52133" s="120"/>
      <c r="T52133" s="120"/>
      <c r="V52133" s="120"/>
      <c r="X52133" s="120"/>
      <c r="Z52133" s="120"/>
    </row>
    <row r="52134" spans="16:26" x14ac:dyDescent="0.25">
      <c r="P52134" s="119"/>
      <c r="R52134" s="119"/>
      <c r="T52134" s="119"/>
      <c r="V52134" s="119"/>
      <c r="X52134" s="119"/>
      <c r="Z52134" s="119"/>
    </row>
    <row r="52135" spans="16:26" x14ac:dyDescent="0.25">
      <c r="P52135" s="119"/>
      <c r="R52135" s="119"/>
      <c r="T52135" s="119"/>
      <c r="V52135" s="119"/>
      <c r="X52135" s="119"/>
      <c r="Z52135" s="119"/>
    </row>
    <row r="52136" spans="16:26" x14ac:dyDescent="0.25">
      <c r="P52136" s="120"/>
      <c r="R52136" s="120"/>
      <c r="T52136" s="120"/>
      <c r="V52136" s="120"/>
      <c r="X52136" s="120"/>
      <c r="Z52136" s="120"/>
    </row>
    <row r="52137" spans="16:26" x14ac:dyDescent="0.25">
      <c r="P52137" s="119"/>
      <c r="R52137" s="119"/>
      <c r="T52137" s="119"/>
      <c r="V52137" s="119"/>
      <c r="X52137" s="119"/>
      <c r="Z52137" s="119"/>
    </row>
    <row r="52138" spans="16:26" x14ac:dyDescent="0.25">
      <c r="P52138" s="120"/>
      <c r="R52138" s="120"/>
      <c r="T52138" s="120"/>
      <c r="V52138" s="120"/>
      <c r="X52138" s="120"/>
      <c r="Z52138" s="120"/>
    </row>
    <row r="52139" spans="16:26" x14ac:dyDescent="0.25">
      <c r="P52139" s="119"/>
      <c r="R52139" s="119"/>
      <c r="T52139" s="119"/>
      <c r="V52139" s="119"/>
      <c r="X52139" s="119"/>
      <c r="Z52139" s="119"/>
    </row>
    <row r="52140" spans="16:26" x14ac:dyDescent="0.25">
      <c r="P52140" s="119"/>
      <c r="R52140" s="119"/>
      <c r="T52140" s="119"/>
      <c r="V52140" s="119"/>
      <c r="X52140" s="119"/>
      <c r="Z52140" s="119"/>
    </row>
    <row r="52141" spans="16:26" x14ac:dyDescent="0.25">
      <c r="P52141" s="119"/>
      <c r="R52141" s="119"/>
      <c r="T52141" s="119"/>
      <c r="V52141" s="119"/>
      <c r="X52141" s="119"/>
      <c r="Z52141" s="119"/>
    </row>
    <row r="52142" spans="16:26" x14ac:dyDescent="0.25">
      <c r="P52142" s="121"/>
      <c r="R52142" s="121"/>
      <c r="T52142" s="121"/>
      <c r="V52142" s="121"/>
      <c r="X52142" s="121"/>
      <c r="Z52142" s="121"/>
    </row>
    <row r="52143" spans="16:26" x14ac:dyDescent="0.25">
      <c r="P52143" s="121"/>
      <c r="R52143" s="121"/>
      <c r="T52143" s="121"/>
      <c r="V52143" s="121"/>
      <c r="X52143" s="121"/>
      <c r="Z52143" s="121"/>
    </row>
    <row r="52144" spans="16:26" x14ac:dyDescent="0.25">
      <c r="P52144" s="121"/>
      <c r="R52144" s="121"/>
      <c r="T52144" s="121"/>
      <c r="V52144" s="121"/>
      <c r="X52144" s="121"/>
      <c r="Z52144" s="121"/>
    </row>
    <row r="52145" spans="16:26" x14ac:dyDescent="0.25">
      <c r="P52145" s="121"/>
      <c r="R52145" s="121"/>
      <c r="T52145" s="121"/>
      <c r="V52145" s="121"/>
      <c r="X52145" s="121"/>
      <c r="Z52145" s="121"/>
    </row>
    <row r="52146" spans="16:26" x14ac:dyDescent="0.25">
      <c r="P52146" s="122"/>
      <c r="R52146" s="122"/>
      <c r="T52146" s="122"/>
      <c r="V52146" s="122"/>
      <c r="X52146" s="122"/>
      <c r="Z52146" s="122"/>
    </row>
    <row r="52147" spans="16:26" x14ac:dyDescent="0.25">
      <c r="P52147" s="118"/>
      <c r="R52147" s="118"/>
      <c r="T52147" s="118"/>
      <c r="V52147" s="118"/>
      <c r="X52147" s="118"/>
      <c r="Z52147" s="118"/>
    </row>
    <row r="52148" spans="16:26" x14ac:dyDescent="0.25">
      <c r="P52148" s="119"/>
      <c r="R52148" s="119"/>
      <c r="T52148" s="119"/>
      <c r="V52148" s="119"/>
      <c r="X52148" s="119"/>
      <c r="Z52148" s="119"/>
    </row>
    <row r="52149" spans="16:26" x14ac:dyDescent="0.25">
      <c r="P52149" s="119"/>
      <c r="R52149" s="119"/>
      <c r="T52149" s="119"/>
      <c r="V52149" s="119"/>
      <c r="X52149" s="119"/>
      <c r="Z52149" s="119"/>
    </row>
    <row r="52150" spans="16:26" x14ac:dyDescent="0.25">
      <c r="P52150" s="120"/>
      <c r="R52150" s="120"/>
      <c r="T52150" s="120"/>
      <c r="V52150" s="120"/>
      <c r="X52150" s="120"/>
      <c r="Z52150" s="120"/>
    </row>
    <row r="52151" spans="16:26" x14ac:dyDescent="0.25">
      <c r="P52151" s="119"/>
      <c r="R52151" s="119"/>
      <c r="T52151" s="119"/>
      <c r="V52151" s="119"/>
      <c r="X52151" s="119"/>
      <c r="Z52151" s="119"/>
    </row>
    <row r="52152" spans="16:26" x14ac:dyDescent="0.25">
      <c r="P52152" s="119"/>
      <c r="R52152" s="119"/>
      <c r="T52152" s="119"/>
      <c r="V52152" s="119"/>
      <c r="X52152" s="119"/>
      <c r="Z52152" s="119"/>
    </row>
    <row r="52153" spans="16:26" x14ac:dyDescent="0.25">
      <c r="P52153" s="120"/>
      <c r="R52153" s="120"/>
      <c r="T52153" s="120"/>
      <c r="V52153" s="120"/>
      <c r="X52153" s="120"/>
      <c r="Z52153" s="120"/>
    </row>
    <row r="52154" spans="16:26" x14ac:dyDescent="0.25">
      <c r="P52154" s="119"/>
      <c r="R52154" s="119"/>
      <c r="T52154" s="119"/>
      <c r="V52154" s="119"/>
      <c r="X52154" s="119"/>
      <c r="Z52154" s="119"/>
    </row>
    <row r="52155" spans="16:26" x14ac:dyDescent="0.25">
      <c r="P52155" s="120"/>
      <c r="R52155" s="120"/>
      <c r="T52155" s="120"/>
      <c r="V52155" s="120"/>
      <c r="X52155" s="120"/>
      <c r="Z52155" s="120"/>
    </row>
    <row r="52156" spans="16:26" x14ac:dyDescent="0.25">
      <c r="P52156" s="119"/>
      <c r="R52156" s="119"/>
      <c r="T52156" s="119"/>
      <c r="V52156" s="119"/>
      <c r="X52156" s="119"/>
      <c r="Z52156" s="119"/>
    </row>
    <row r="52157" spans="16:26" x14ac:dyDescent="0.25">
      <c r="P52157" s="119"/>
      <c r="R52157" s="119"/>
      <c r="T52157" s="119"/>
      <c r="V52157" s="119"/>
      <c r="X52157" s="119"/>
      <c r="Z52157" s="119"/>
    </row>
    <row r="52158" spans="16:26" x14ac:dyDescent="0.25">
      <c r="P52158" s="119"/>
      <c r="R52158" s="119"/>
      <c r="T52158" s="119"/>
      <c r="V52158" s="119"/>
      <c r="X52158" s="119"/>
      <c r="Z52158" s="119"/>
    </row>
    <row r="52159" spans="16:26" x14ac:dyDescent="0.25">
      <c r="P52159" s="121"/>
      <c r="R52159" s="121"/>
      <c r="T52159" s="121"/>
      <c r="V52159" s="121"/>
      <c r="X52159" s="121"/>
      <c r="Z52159" s="121"/>
    </row>
    <row r="52160" spans="16:26" x14ac:dyDescent="0.25">
      <c r="P52160" s="121"/>
      <c r="R52160" s="121"/>
      <c r="T52160" s="121"/>
      <c r="V52160" s="121"/>
      <c r="X52160" s="121"/>
      <c r="Z52160" s="121"/>
    </row>
    <row r="52161" spans="16:26" x14ac:dyDescent="0.25">
      <c r="P52161" s="121"/>
      <c r="R52161" s="121"/>
      <c r="T52161" s="121"/>
      <c r="V52161" s="121"/>
      <c r="X52161" s="121"/>
      <c r="Z52161" s="121"/>
    </row>
    <row r="52162" spans="16:26" x14ac:dyDescent="0.25">
      <c r="P52162" s="121"/>
      <c r="R52162" s="121"/>
      <c r="T52162" s="121"/>
      <c r="V52162" s="121"/>
      <c r="X52162" s="121"/>
      <c r="Z52162" s="121"/>
    </row>
    <row r="52163" spans="16:26" x14ac:dyDescent="0.25">
      <c r="P52163" s="122"/>
      <c r="R52163" s="122"/>
      <c r="T52163" s="122"/>
      <c r="V52163" s="122"/>
      <c r="X52163" s="122"/>
      <c r="Z52163" s="122"/>
    </row>
    <row r="52164" spans="16:26" x14ac:dyDescent="0.25">
      <c r="P52164" s="118"/>
      <c r="R52164" s="118"/>
      <c r="T52164" s="118"/>
      <c r="V52164" s="118"/>
      <c r="X52164" s="118"/>
      <c r="Z52164" s="118"/>
    </row>
    <row r="52165" spans="16:26" x14ac:dyDescent="0.25">
      <c r="P52165" s="119"/>
      <c r="R52165" s="119"/>
      <c r="T52165" s="119"/>
      <c r="V52165" s="119"/>
      <c r="X52165" s="119"/>
      <c r="Z52165" s="119"/>
    </row>
    <row r="52166" spans="16:26" x14ac:dyDescent="0.25">
      <c r="P52166" s="119"/>
      <c r="R52166" s="119"/>
      <c r="T52166" s="119"/>
      <c r="V52166" s="119"/>
      <c r="X52166" s="119"/>
      <c r="Z52166" s="119"/>
    </row>
    <row r="52167" spans="16:26" x14ac:dyDescent="0.25">
      <c r="P52167" s="120"/>
      <c r="R52167" s="120"/>
      <c r="T52167" s="120"/>
      <c r="V52167" s="120"/>
      <c r="X52167" s="120"/>
      <c r="Z52167" s="120"/>
    </row>
    <row r="52168" spans="16:26" x14ac:dyDescent="0.25">
      <c r="P52168" s="119"/>
      <c r="R52168" s="119"/>
      <c r="T52168" s="119"/>
      <c r="V52168" s="119"/>
      <c r="X52168" s="119"/>
      <c r="Z52168" s="119"/>
    </row>
    <row r="52169" spans="16:26" x14ac:dyDescent="0.25">
      <c r="P52169" s="119"/>
      <c r="R52169" s="119"/>
      <c r="T52169" s="119"/>
      <c r="V52169" s="119"/>
      <c r="X52169" s="119"/>
      <c r="Z52169" s="119"/>
    </row>
    <row r="52170" spans="16:26" x14ac:dyDescent="0.25">
      <c r="P52170" s="120"/>
      <c r="R52170" s="120"/>
      <c r="T52170" s="120"/>
      <c r="V52170" s="120"/>
      <c r="X52170" s="120"/>
      <c r="Z52170" s="120"/>
    </row>
    <row r="52171" spans="16:26" x14ac:dyDescent="0.25">
      <c r="P52171" s="119"/>
      <c r="R52171" s="119"/>
      <c r="T52171" s="119"/>
      <c r="V52171" s="119"/>
      <c r="X52171" s="119"/>
      <c r="Z52171" s="119"/>
    </row>
    <row r="52172" spans="16:26" x14ac:dyDescent="0.25">
      <c r="P52172" s="120"/>
      <c r="R52172" s="120"/>
      <c r="T52172" s="120"/>
      <c r="V52172" s="120"/>
      <c r="X52172" s="120"/>
      <c r="Z52172" s="120"/>
    </row>
    <row r="52173" spans="16:26" x14ac:dyDescent="0.25">
      <c r="P52173" s="119"/>
      <c r="R52173" s="119"/>
      <c r="T52173" s="119"/>
      <c r="V52173" s="119"/>
      <c r="X52173" s="119"/>
      <c r="Z52173" s="119"/>
    </row>
    <row r="52174" spans="16:26" x14ac:dyDescent="0.25">
      <c r="P52174" s="119"/>
      <c r="R52174" s="119"/>
      <c r="T52174" s="119"/>
      <c r="V52174" s="119"/>
      <c r="X52174" s="119"/>
      <c r="Z52174" s="119"/>
    </row>
    <row r="52175" spans="16:26" x14ac:dyDescent="0.25">
      <c r="P52175" s="119"/>
      <c r="R52175" s="119"/>
      <c r="T52175" s="119"/>
      <c r="V52175" s="119"/>
      <c r="X52175" s="119"/>
      <c r="Z52175" s="119"/>
    </row>
    <row r="52176" spans="16:26" x14ac:dyDescent="0.25">
      <c r="P52176" s="121"/>
      <c r="R52176" s="121"/>
      <c r="T52176" s="121"/>
      <c r="V52176" s="121"/>
      <c r="X52176" s="121"/>
      <c r="Z52176" s="121"/>
    </row>
    <row r="52177" spans="16:26" x14ac:dyDescent="0.25">
      <c r="P52177" s="121"/>
      <c r="R52177" s="121"/>
      <c r="T52177" s="121"/>
      <c r="V52177" s="121"/>
      <c r="X52177" s="121"/>
      <c r="Z52177" s="121"/>
    </row>
    <row r="52178" spans="16:26" x14ac:dyDescent="0.25">
      <c r="P52178" s="121"/>
      <c r="R52178" s="121"/>
      <c r="T52178" s="121"/>
      <c r="V52178" s="121"/>
      <c r="X52178" s="121"/>
      <c r="Z52178" s="121"/>
    </row>
    <row r="52179" spans="16:26" x14ac:dyDescent="0.25">
      <c r="P52179" s="121"/>
      <c r="R52179" s="121"/>
      <c r="T52179" s="121"/>
      <c r="V52179" s="121"/>
      <c r="X52179" s="121"/>
      <c r="Z52179" s="121"/>
    </row>
    <row r="52180" spans="16:26" x14ac:dyDescent="0.25">
      <c r="P52180" s="122"/>
      <c r="R52180" s="122"/>
      <c r="T52180" s="122"/>
      <c r="V52180" s="122"/>
      <c r="X52180" s="122"/>
      <c r="Z52180" s="122"/>
    </row>
    <row r="52181" spans="16:26" x14ac:dyDescent="0.25">
      <c r="P52181" s="118"/>
      <c r="R52181" s="118"/>
      <c r="T52181" s="118"/>
      <c r="V52181" s="118"/>
      <c r="X52181" s="118"/>
      <c r="Z52181" s="118"/>
    </row>
    <row r="52182" spans="16:26" x14ac:dyDescent="0.25">
      <c r="P52182" s="119"/>
      <c r="R52182" s="119"/>
      <c r="T52182" s="119"/>
      <c r="V52182" s="119"/>
      <c r="X52182" s="119"/>
      <c r="Z52182" s="119"/>
    </row>
    <row r="52183" spans="16:26" x14ac:dyDescent="0.25">
      <c r="P52183" s="119"/>
      <c r="R52183" s="119"/>
      <c r="T52183" s="119"/>
      <c r="V52183" s="119"/>
      <c r="X52183" s="119"/>
      <c r="Z52183" s="119"/>
    </row>
    <row r="52184" spans="16:26" x14ac:dyDescent="0.25">
      <c r="P52184" s="120"/>
      <c r="R52184" s="120"/>
      <c r="T52184" s="120"/>
      <c r="V52184" s="120"/>
      <c r="X52184" s="120"/>
      <c r="Z52184" s="120"/>
    </row>
    <row r="52185" spans="16:26" x14ac:dyDescent="0.25">
      <c r="P52185" s="119"/>
      <c r="R52185" s="119"/>
      <c r="T52185" s="119"/>
      <c r="V52185" s="119"/>
      <c r="X52185" s="119"/>
      <c r="Z52185" s="119"/>
    </row>
    <row r="52186" spans="16:26" x14ac:dyDescent="0.25">
      <c r="P52186" s="119"/>
      <c r="R52186" s="119"/>
      <c r="T52186" s="119"/>
      <c r="V52186" s="119"/>
      <c r="X52186" s="119"/>
      <c r="Z52186" s="119"/>
    </row>
    <row r="52187" spans="16:26" x14ac:dyDescent="0.25">
      <c r="P52187" s="120"/>
      <c r="R52187" s="120"/>
      <c r="T52187" s="120"/>
      <c r="V52187" s="120"/>
      <c r="X52187" s="120"/>
      <c r="Z52187" s="120"/>
    </row>
    <row r="52188" spans="16:26" x14ac:dyDescent="0.25">
      <c r="P52188" s="119"/>
      <c r="R52188" s="119"/>
      <c r="T52188" s="119"/>
      <c r="V52188" s="119"/>
      <c r="X52188" s="119"/>
      <c r="Z52188" s="119"/>
    </row>
    <row r="52189" spans="16:26" x14ac:dyDescent="0.25">
      <c r="P52189" s="120"/>
      <c r="R52189" s="120"/>
      <c r="T52189" s="120"/>
      <c r="V52189" s="120"/>
      <c r="X52189" s="120"/>
      <c r="Z52189" s="120"/>
    </row>
    <row r="52190" spans="16:26" x14ac:dyDescent="0.25">
      <c r="P52190" s="119"/>
      <c r="R52190" s="119"/>
      <c r="T52190" s="119"/>
      <c r="V52190" s="119"/>
      <c r="X52190" s="119"/>
      <c r="Z52190" s="119"/>
    </row>
    <row r="52191" spans="16:26" x14ac:dyDescent="0.25">
      <c r="P52191" s="119"/>
      <c r="R52191" s="119"/>
      <c r="T52191" s="119"/>
      <c r="V52191" s="119"/>
      <c r="X52191" s="119"/>
      <c r="Z52191" s="119"/>
    </row>
    <row r="52192" spans="16:26" x14ac:dyDescent="0.25">
      <c r="P52192" s="119"/>
      <c r="R52192" s="119"/>
      <c r="T52192" s="119"/>
      <c r="V52192" s="119"/>
      <c r="X52192" s="119"/>
      <c r="Z52192" s="119"/>
    </row>
    <row r="52193" spans="16:26" x14ac:dyDescent="0.25">
      <c r="P52193" s="121"/>
      <c r="R52193" s="121"/>
      <c r="T52193" s="121"/>
      <c r="V52193" s="121"/>
      <c r="X52193" s="121"/>
      <c r="Z52193" s="121"/>
    </row>
    <row r="52194" spans="16:26" x14ac:dyDescent="0.25">
      <c r="P52194" s="121"/>
      <c r="R52194" s="121"/>
      <c r="T52194" s="121"/>
      <c r="V52194" s="121"/>
      <c r="X52194" s="121"/>
      <c r="Z52194" s="121"/>
    </row>
    <row r="52195" spans="16:26" x14ac:dyDescent="0.25">
      <c r="P52195" s="121"/>
      <c r="R52195" s="121"/>
      <c r="T52195" s="121"/>
      <c r="V52195" s="121"/>
      <c r="X52195" s="121"/>
      <c r="Z52195" s="121"/>
    </row>
    <row r="52196" spans="16:26" x14ac:dyDescent="0.25">
      <c r="P52196" s="121"/>
      <c r="R52196" s="121"/>
      <c r="T52196" s="121"/>
      <c r="V52196" s="121"/>
      <c r="X52196" s="121"/>
      <c r="Z52196" s="121"/>
    </row>
    <row r="52197" spans="16:26" x14ac:dyDescent="0.25">
      <c r="P52197" s="122"/>
      <c r="R52197" s="122"/>
      <c r="T52197" s="122"/>
      <c r="V52197" s="122"/>
      <c r="X52197" s="122"/>
      <c r="Z52197" s="122"/>
    </row>
    <row r="52198" spans="16:26" x14ac:dyDescent="0.25">
      <c r="P52198" s="118"/>
      <c r="R52198" s="118"/>
      <c r="T52198" s="118"/>
      <c r="V52198" s="118"/>
      <c r="X52198" s="118"/>
      <c r="Z52198" s="118"/>
    </row>
    <row r="52199" spans="16:26" x14ac:dyDescent="0.25">
      <c r="P52199" s="119"/>
      <c r="R52199" s="119"/>
      <c r="T52199" s="119"/>
      <c r="V52199" s="119"/>
      <c r="X52199" s="119"/>
      <c r="Z52199" s="119"/>
    </row>
    <row r="52200" spans="16:26" x14ac:dyDescent="0.25">
      <c r="P52200" s="119"/>
      <c r="R52200" s="119"/>
      <c r="T52200" s="119"/>
      <c r="V52200" s="119"/>
      <c r="X52200" s="119"/>
      <c r="Z52200" s="119"/>
    </row>
    <row r="52201" spans="16:26" x14ac:dyDescent="0.25">
      <c r="P52201" s="120"/>
      <c r="R52201" s="120"/>
      <c r="T52201" s="120"/>
      <c r="V52201" s="120"/>
      <c r="X52201" s="120"/>
      <c r="Z52201" s="120"/>
    </row>
    <row r="52202" spans="16:26" x14ac:dyDescent="0.25">
      <c r="P52202" s="119"/>
      <c r="R52202" s="119"/>
      <c r="T52202" s="119"/>
      <c r="V52202" s="119"/>
      <c r="X52202" s="119"/>
      <c r="Z52202" s="119"/>
    </row>
    <row r="52203" spans="16:26" x14ac:dyDescent="0.25">
      <c r="P52203" s="119"/>
      <c r="R52203" s="119"/>
      <c r="T52203" s="119"/>
      <c r="V52203" s="119"/>
      <c r="X52203" s="119"/>
      <c r="Z52203" s="119"/>
    </row>
    <row r="52204" spans="16:26" x14ac:dyDescent="0.25">
      <c r="P52204" s="120"/>
      <c r="R52204" s="120"/>
      <c r="T52204" s="120"/>
      <c r="V52204" s="120"/>
      <c r="X52204" s="120"/>
      <c r="Z52204" s="120"/>
    </row>
    <row r="52205" spans="16:26" x14ac:dyDescent="0.25">
      <c r="P52205" s="119"/>
      <c r="R52205" s="119"/>
      <c r="T52205" s="119"/>
      <c r="V52205" s="119"/>
      <c r="X52205" s="119"/>
      <c r="Z52205" s="119"/>
    </row>
    <row r="52206" spans="16:26" x14ac:dyDescent="0.25">
      <c r="P52206" s="120"/>
      <c r="R52206" s="120"/>
      <c r="T52206" s="120"/>
      <c r="V52206" s="120"/>
      <c r="X52206" s="120"/>
      <c r="Z52206" s="120"/>
    </row>
    <row r="52207" spans="16:26" x14ac:dyDescent="0.25">
      <c r="P52207" s="119"/>
      <c r="R52207" s="119"/>
      <c r="T52207" s="119"/>
      <c r="V52207" s="119"/>
      <c r="X52207" s="119"/>
      <c r="Z52207" s="119"/>
    </row>
    <row r="52208" spans="16:26" x14ac:dyDescent="0.25">
      <c r="P52208" s="119"/>
      <c r="R52208" s="119"/>
      <c r="T52208" s="119"/>
      <c r="V52208" s="119"/>
      <c r="X52208" s="119"/>
      <c r="Z52208" s="119"/>
    </row>
    <row r="52209" spans="16:26" x14ac:dyDescent="0.25">
      <c r="P52209" s="119"/>
      <c r="R52209" s="119"/>
      <c r="T52209" s="119"/>
      <c r="V52209" s="119"/>
      <c r="X52209" s="119"/>
      <c r="Z52209" s="119"/>
    </row>
    <row r="52210" spans="16:26" x14ac:dyDescent="0.25">
      <c r="P52210" s="121"/>
      <c r="R52210" s="121"/>
      <c r="T52210" s="121"/>
      <c r="V52210" s="121"/>
      <c r="X52210" s="121"/>
      <c r="Z52210" s="121"/>
    </row>
    <row r="52211" spans="16:26" x14ac:dyDescent="0.25">
      <c r="P52211" s="121"/>
      <c r="R52211" s="121"/>
      <c r="T52211" s="121"/>
      <c r="V52211" s="121"/>
      <c r="X52211" s="121"/>
      <c r="Z52211" s="121"/>
    </row>
    <row r="52212" spans="16:26" x14ac:dyDescent="0.25">
      <c r="P52212" s="121"/>
      <c r="R52212" s="121"/>
      <c r="T52212" s="121"/>
      <c r="V52212" s="121"/>
      <c r="X52212" s="121"/>
      <c r="Z52212" s="121"/>
    </row>
    <row r="52213" spans="16:26" x14ac:dyDescent="0.25">
      <c r="P52213" s="121"/>
      <c r="R52213" s="121"/>
      <c r="T52213" s="121"/>
      <c r="V52213" s="121"/>
      <c r="X52213" s="121"/>
      <c r="Z52213" s="121"/>
    </row>
    <row r="52214" spans="16:26" x14ac:dyDescent="0.25">
      <c r="P52214" s="122"/>
      <c r="R52214" s="122"/>
      <c r="T52214" s="122"/>
      <c r="V52214" s="122"/>
      <c r="X52214" s="122"/>
      <c r="Z52214" s="122"/>
    </row>
    <row r="52215" spans="16:26" x14ac:dyDescent="0.25">
      <c r="P52215" s="118"/>
      <c r="R52215" s="118"/>
      <c r="T52215" s="118"/>
      <c r="V52215" s="118"/>
      <c r="X52215" s="118"/>
      <c r="Z52215" s="118"/>
    </row>
    <row r="52216" spans="16:26" x14ac:dyDescent="0.25">
      <c r="P52216" s="119"/>
      <c r="R52216" s="119"/>
      <c r="T52216" s="119"/>
      <c r="V52216" s="119"/>
      <c r="X52216" s="119"/>
      <c r="Z52216" s="119"/>
    </row>
    <row r="52217" spans="16:26" x14ac:dyDescent="0.25">
      <c r="P52217" s="119"/>
      <c r="R52217" s="119"/>
      <c r="T52217" s="119"/>
      <c r="V52217" s="119"/>
      <c r="X52217" s="119"/>
      <c r="Z52217" s="119"/>
    </row>
    <row r="52218" spans="16:26" x14ac:dyDescent="0.25">
      <c r="P52218" s="120"/>
      <c r="R52218" s="120"/>
      <c r="T52218" s="120"/>
      <c r="V52218" s="120"/>
      <c r="X52218" s="120"/>
      <c r="Z52218" s="120"/>
    </row>
    <row r="52219" spans="16:26" x14ac:dyDescent="0.25">
      <c r="P52219" s="119"/>
      <c r="R52219" s="119"/>
      <c r="T52219" s="119"/>
      <c r="V52219" s="119"/>
      <c r="X52219" s="119"/>
      <c r="Z52219" s="119"/>
    </row>
    <row r="52220" spans="16:26" x14ac:dyDescent="0.25">
      <c r="P52220" s="119"/>
      <c r="R52220" s="119"/>
      <c r="T52220" s="119"/>
      <c r="V52220" s="119"/>
      <c r="X52220" s="119"/>
      <c r="Z52220" s="119"/>
    </row>
    <row r="52221" spans="16:26" x14ac:dyDescent="0.25">
      <c r="P52221" s="120"/>
      <c r="R52221" s="120"/>
      <c r="T52221" s="120"/>
      <c r="V52221" s="120"/>
      <c r="X52221" s="120"/>
      <c r="Z52221" s="120"/>
    </row>
    <row r="52222" spans="16:26" x14ac:dyDescent="0.25">
      <c r="P52222" s="119"/>
      <c r="R52222" s="119"/>
      <c r="T52222" s="119"/>
      <c r="V52222" s="119"/>
      <c r="X52222" s="119"/>
      <c r="Z52222" s="119"/>
    </row>
    <row r="52223" spans="16:26" x14ac:dyDescent="0.25">
      <c r="P52223" s="120"/>
      <c r="R52223" s="120"/>
      <c r="T52223" s="120"/>
      <c r="V52223" s="120"/>
      <c r="X52223" s="120"/>
      <c r="Z52223" s="120"/>
    </row>
    <row r="52224" spans="16:26" x14ac:dyDescent="0.25">
      <c r="P52224" s="119"/>
      <c r="R52224" s="119"/>
      <c r="T52224" s="119"/>
      <c r="V52224" s="119"/>
      <c r="X52224" s="119"/>
      <c r="Z52224" s="119"/>
    </row>
    <row r="52225" spans="16:26" x14ac:dyDescent="0.25">
      <c r="P52225" s="119"/>
      <c r="R52225" s="119"/>
      <c r="T52225" s="119"/>
      <c r="V52225" s="119"/>
      <c r="X52225" s="119"/>
      <c r="Z52225" s="119"/>
    </row>
    <row r="52226" spans="16:26" x14ac:dyDescent="0.25">
      <c r="P52226" s="119"/>
      <c r="R52226" s="119"/>
      <c r="T52226" s="119"/>
      <c r="V52226" s="119"/>
      <c r="X52226" s="119"/>
      <c r="Z52226" s="119"/>
    </row>
    <row r="52227" spans="16:26" x14ac:dyDescent="0.25">
      <c r="P52227" s="121"/>
      <c r="R52227" s="121"/>
      <c r="T52227" s="121"/>
      <c r="V52227" s="121"/>
      <c r="X52227" s="121"/>
      <c r="Z52227" s="121"/>
    </row>
    <row r="52228" spans="16:26" x14ac:dyDescent="0.25">
      <c r="P52228" s="121"/>
      <c r="R52228" s="121"/>
      <c r="T52228" s="121"/>
      <c r="V52228" s="121"/>
      <c r="X52228" s="121"/>
      <c r="Z52228" s="121"/>
    </row>
    <row r="52229" spans="16:26" x14ac:dyDescent="0.25">
      <c r="P52229" s="121"/>
      <c r="R52229" s="121"/>
      <c r="T52229" s="121"/>
      <c r="V52229" s="121"/>
      <c r="X52229" s="121"/>
      <c r="Z52229" s="121"/>
    </row>
    <row r="52230" spans="16:26" x14ac:dyDescent="0.25">
      <c r="P52230" s="121"/>
      <c r="R52230" s="121"/>
      <c r="T52230" s="121"/>
      <c r="V52230" s="121"/>
      <c r="X52230" s="121"/>
      <c r="Z52230" s="121"/>
    </row>
    <row r="52231" spans="16:26" x14ac:dyDescent="0.25">
      <c r="P52231" s="122"/>
      <c r="R52231" s="122"/>
      <c r="T52231" s="122"/>
      <c r="V52231" s="122"/>
      <c r="X52231" s="122"/>
      <c r="Z52231" s="122"/>
    </row>
    <row r="52232" spans="16:26" x14ac:dyDescent="0.25">
      <c r="P52232" s="118"/>
      <c r="R52232" s="118"/>
      <c r="T52232" s="118"/>
      <c r="V52232" s="118"/>
      <c r="X52232" s="118"/>
      <c r="Z52232" s="118"/>
    </row>
    <row r="52233" spans="16:26" x14ac:dyDescent="0.25">
      <c r="P52233" s="119"/>
      <c r="R52233" s="119"/>
      <c r="T52233" s="119"/>
      <c r="V52233" s="119"/>
      <c r="X52233" s="119"/>
      <c r="Z52233" s="119"/>
    </row>
    <row r="52234" spans="16:26" x14ac:dyDescent="0.25">
      <c r="P52234" s="119"/>
      <c r="R52234" s="119"/>
      <c r="T52234" s="119"/>
      <c r="V52234" s="119"/>
      <c r="X52234" s="119"/>
      <c r="Z52234" s="119"/>
    </row>
    <row r="52235" spans="16:26" x14ac:dyDescent="0.25">
      <c r="P52235" s="120"/>
      <c r="R52235" s="120"/>
      <c r="T52235" s="120"/>
      <c r="V52235" s="120"/>
      <c r="X52235" s="120"/>
      <c r="Z52235" s="120"/>
    </row>
    <row r="52236" spans="16:26" x14ac:dyDescent="0.25">
      <c r="P52236" s="119"/>
      <c r="R52236" s="119"/>
      <c r="T52236" s="119"/>
      <c r="V52236" s="119"/>
      <c r="X52236" s="119"/>
      <c r="Z52236" s="119"/>
    </row>
    <row r="52237" spans="16:26" x14ac:dyDescent="0.25">
      <c r="P52237" s="119"/>
      <c r="R52237" s="119"/>
      <c r="T52237" s="119"/>
      <c r="V52237" s="119"/>
      <c r="X52237" s="119"/>
      <c r="Z52237" s="119"/>
    </row>
    <row r="52238" spans="16:26" x14ac:dyDescent="0.25">
      <c r="P52238" s="120"/>
      <c r="R52238" s="120"/>
      <c r="T52238" s="120"/>
      <c r="V52238" s="120"/>
      <c r="X52238" s="120"/>
      <c r="Z52238" s="120"/>
    </row>
    <row r="52239" spans="16:26" x14ac:dyDescent="0.25">
      <c r="P52239" s="119"/>
      <c r="R52239" s="119"/>
      <c r="T52239" s="119"/>
      <c r="V52239" s="119"/>
      <c r="X52239" s="119"/>
      <c r="Z52239" s="119"/>
    </row>
    <row r="52240" spans="16:26" x14ac:dyDescent="0.25">
      <c r="P52240" s="120"/>
      <c r="R52240" s="120"/>
      <c r="T52240" s="120"/>
      <c r="V52240" s="120"/>
      <c r="X52240" s="120"/>
      <c r="Z52240" s="120"/>
    </row>
    <row r="52241" spans="16:26" x14ac:dyDescent="0.25">
      <c r="P52241" s="119"/>
      <c r="R52241" s="119"/>
      <c r="T52241" s="119"/>
      <c r="V52241" s="119"/>
      <c r="X52241" s="119"/>
      <c r="Z52241" s="119"/>
    </row>
    <row r="52242" spans="16:26" x14ac:dyDescent="0.25">
      <c r="P52242" s="119"/>
      <c r="R52242" s="119"/>
      <c r="T52242" s="119"/>
      <c r="V52242" s="119"/>
      <c r="X52242" s="119"/>
      <c r="Z52242" s="119"/>
    </row>
    <row r="52243" spans="16:26" x14ac:dyDescent="0.25">
      <c r="P52243" s="119"/>
      <c r="R52243" s="119"/>
      <c r="T52243" s="119"/>
      <c r="V52243" s="119"/>
      <c r="X52243" s="119"/>
      <c r="Z52243" s="119"/>
    </row>
    <row r="52244" spans="16:26" x14ac:dyDescent="0.25">
      <c r="P52244" s="121"/>
      <c r="R52244" s="121"/>
      <c r="T52244" s="121"/>
      <c r="V52244" s="121"/>
      <c r="X52244" s="121"/>
      <c r="Z52244" s="121"/>
    </row>
    <row r="52245" spans="16:26" x14ac:dyDescent="0.25">
      <c r="P52245" s="121"/>
      <c r="R52245" s="121"/>
      <c r="T52245" s="121"/>
      <c r="V52245" s="121"/>
      <c r="X52245" s="121"/>
      <c r="Z52245" s="121"/>
    </row>
    <row r="52246" spans="16:26" x14ac:dyDescent="0.25">
      <c r="P52246" s="121"/>
      <c r="R52246" s="121"/>
      <c r="T52246" s="121"/>
      <c r="V52246" s="121"/>
      <c r="X52246" s="121"/>
      <c r="Z52246" s="121"/>
    </row>
    <row r="52247" spans="16:26" x14ac:dyDescent="0.25">
      <c r="P52247" s="121"/>
      <c r="R52247" s="121"/>
      <c r="T52247" s="121"/>
      <c r="V52247" s="121"/>
      <c r="X52247" s="121"/>
      <c r="Z52247" s="121"/>
    </row>
    <row r="52248" spans="16:26" x14ac:dyDescent="0.25">
      <c r="P52248" s="122"/>
      <c r="R52248" s="122"/>
      <c r="T52248" s="122"/>
      <c r="V52248" s="122"/>
      <c r="X52248" s="122"/>
      <c r="Z52248" s="122"/>
    </row>
    <row r="52249" spans="16:26" x14ac:dyDescent="0.25">
      <c r="P52249" s="118"/>
      <c r="R52249" s="118"/>
      <c r="T52249" s="118"/>
      <c r="V52249" s="118"/>
      <c r="X52249" s="118"/>
      <c r="Z52249" s="118"/>
    </row>
    <row r="52250" spans="16:26" x14ac:dyDescent="0.25">
      <c r="P52250" s="119"/>
      <c r="R52250" s="119"/>
      <c r="T52250" s="119"/>
      <c r="V52250" s="119"/>
      <c r="X52250" s="119"/>
      <c r="Z52250" s="119"/>
    </row>
    <row r="52251" spans="16:26" x14ac:dyDescent="0.25">
      <c r="P52251" s="119"/>
      <c r="R52251" s="119"/>
      <c r="T52251" s="119"/>
      <c r="V52251" s="119"/>
      <c r="X52251" s="119"/>
      <c r="Z52251" s="119"/>
    </row>
    <row r="52252" spans="16:26" x14ac:dyDescent="0.25">
      <c r="P52252" s="120"/>
      <c r="R52252" s="120"/>
      <c r="T52252" s="120"/>
      <c r="V52252" s="120"/>
      <c r="X52252" s="120"/>
      <c r="Z52252" s="120"/>
    </row>
    <row r="52253" spans="16:26" x14ac:dyDescent="0.25">
      <c r="P52253" s="119"/>
      <c r="R52253" s="119"/>
      <c r="T52253" s="119"/>
      <c r="V52253" s="119"/>
      <c r="X52253" s="119"/>
      <c r="Z52253" s="119"/>
    </row>
    <row r="52254" spans="16:26" x14ac:dyDescent="0.25">
      <c r="P52254" s="119"/>
      <c r="R52254" s="119"/>
      <c r="T52254" s="119"/>
      <c r="V52254" s="119"/>
      <c r="X52254" s="119"/>
      <c r="Z52254" s="119"/>
    </row>
    <row r="52255" spans="16:26" x14ac:dyDescent="0.25">
      <c r="P52255" s="120"/>
      <c r="R52255" s="120"/>
      <c r="T52255" s="120"/>
      <c r="V52255" s="120"/>
      <c r="X52255" s="120"/>
      <c r="Z52255" s="120"/>
    </row>
    <row r="52256" spans="16:26" x14ac:dyDescent="0.25">
      <c r="P52256" s="119"/>
      <c r="R52256" s="119"/>
      <c r="T52256" s="119"/>
      <c r="V52256" s="119"/>
      <c r="X52256" s="119"/>
      <c r="Z52256" s="119"/>
    </row>
    <row r="52257" spans="16:26" x14ac:dyDescent="0.25">
      <c r="P52257" s="120"/>
      <c r="R52257" s="120"/>
      <c r="T52257" s="120"/>
      <c r="V52257" s="120"/>
      <c r="X52257" s="120"/>
      <c r="Z52257" s="120"/>
    </row>
    <row r="52258" spans="16:26" x14ac:dyDescent="0.25">
      <c r="P52258" s="119"/>
      <c r="R52258" s="119"/>
      <c r="T52258" s="119"/>
      <c r="V52258" s="119"/>
      <c r="X52258" s="119"/>
      <c r="Z52258" s="119"/>
    </row>
    <row r="52259" spans="16:26" x14ac:dyDescent="0.25">
      <c r="P52259" s="119"/>
      <c r="R52259" s="119"/>
      <c r="T52259" s="119"/>
      <c r="V52259" s="119"/>
      <c r="X52259" s="119"/>
      <c r="Z52259" s="119"/>
    </row>
    <row r="52260" spans="16:26" x14ac:dyDescent="0.25">
      <c r="P52260" s="119"/>
      <c r="R52260" s="119"/>
      <c r="T52260" s="119"/>
      <c r="V52260" s="119"/>
      <c r="X52260" s="119"/>
      <c r="Z52260" s="119"/>
    </row>
    <row r="52261" spans="16:26" x14ac:dyDescent="0.25">
      <c r="P52261" s="121"/>
      <c r="R52261" s="121"/>
      <c r="T52261" s="121"/>
      <c r="V52261" s="121"/>
      <c r="X52261" s="121"/>
      <c r="Z52261" s="121"/>
    </row>
    <row r="52262" spans="16:26" x14ac:dyDescent="0.25">
      <c r="P52262" s="121"/>
      <c r="R52262" s="121"/>
      <c r="T52262" s="121"/>
      <c r="V52262" s="121"/>
      <c r="X52262" s="121"/>
      <c r="Z52262" s="121"/>
    </row>
    <row r="52263" spans="16:26" x14ac:dyDescent="0.25">
      <c r="P52263" s="121"/>
      <c r="R52263" s="121"/>
      <c r="T52263" s="121"/>
      <c r="V52263" s="121"/>
      <c r="X52263" s="121"/>
      <c r="Z52263" s="121"/>
    </row>
    <row r="52264" spans="16:26" x14ac:dyDescent="0.25">
      <c r="P52264" s="121"/>
      <c r="R52264" s="121"/>
      <c r="T52264" s="121"/>
      <c r="V52264" s="121"/>
      <c r="X52264" s="121"/>
      <c r="Z52264" s="121"/>
    </row>
    <row r="52265" spans="16:26" x14ac:dyDescent="0.25">
      <c r="P52265" s="122"/>
      <c r="R52265" s="122"/>
      <c r="T52265" s="122"/>
      <c r="V52265" s="122"/>
      <c r="X52265" s="122"/>
      <c r="Z52265" s="122"/>
    </row>
    <row r="52266" spans="16:26" x14ac:dyDescent="0.25">
      <c r="P52266" s="118"/>
      <c r="R52266" s="118"/>
      <c r="T52266" s="118"/>
      <c r="V52266" s="118"/>
      <c r="X52266" s="118"/>
      <c r="Z52266" s="118"/>
    </row>
    <row r="52267" spans="16:26" x14ac:dyDescent="0.25">
      <c r="P52267" s="119"/>
      <c r="R52267" s="119"/>
      <c r="T52267" s="119"/>
      <c r="V52267" s="119"/>
      <c r="X52267" s="119"/>
      <c r="Z52267" s="119"/>
    </row>
    <row r="52268" spans="16:26" x14ac:dyDescent="0.25">
      <c r="P52268" s="119"/>
      <c r="R52268" s="119"/>
      <c r="T52268" s="119"/>
      <c r="V52268" s="119"/>
      <c r="X52268" s="119"/>
      <c r="Z52268" s="119"/>
    </row>
    <row r="52269" spans="16:26" x14ac:dyDescent="0.25">
      <c r="P52269" s="120"/>
      <c r="R52269" s="120"/>
      <c r="T52269" s="120"/>
      <c r="V52269" s="120"/>
      <c r="X52269" s="120"/>
      <c r="Z52269" s="120"/>
    </row>
    <row r="52270" spans="16:26" x14ac:dyDescent="0.25">
      <c r="P52270" s="119"/>
      <c r="R52270" s="119"/>
      <c r="T52270" s="119"/>
      <c r="V52270" s="119"/>
      <c r="X52270" s="119"/>
      <c r="Z52270" s="119"/>
    </row>
    <row r="52271" spans="16:26" x14ac:dyDescent="0.25">
      <c r="P52271" s="119"/>
      <c r="R52271" s="119"/>
      <c r="T52271" s="119"/>
      <c r="V52271" s="119"/>
      <c r="X52271" s="119"/>
      <c r="Z52271" s="119"/>
    </row>
    <row r="52272" spans="16:26" x14ac:dyDescent="0.25">
      <c r="P52272" s="120"/>
      <c r="R52272" s="120"/>
      <c r="T52272" s="120"/>
      <c r="V52272" s="120"/>
      <c r="X52272" s="120"/>
      <c r="Z52272" s="120"/>
    </row>
    <row r="52273" spans="16:26" x14ac:dyDescent="0.25">
      <c r="P52273" s="119"/>
      <c r="R52273" s="119"/>
      <c r="T52273" s="119"/>
      <c r="V52273" s="119"/>
      <c r="X52273" s="119"/>
      <c r="Z52273" s="119"/>
    </row>
    <row r="52274" spans="16:26" x14ac:dyDescent="0.25">
      <c r="P52274" s="120"/>
      <c r="R52274" s="120"/>
      <c r="T52274" s="120"/>
      <c r="V52274" s="120"/>
      <c r="X52274" s="120"/>
      <c r="Z52274" s="120"/>
    </row>
    <row r="52275" spans="16:26" x14ac:dyDescent="0.25">
      <c r="P52275" s="119"/>
      <c r="R52275" s="119"/>
      <c r="T52275" s="119"/>
      <c r="V52275" s="119"/>
      <c r="X52275" s="119"/>
      <c r="Z52275" s="119"/>
    </row>
    <row r="52276" spans="16:26" x14ac:dyDescent="0.25">
      <c r="P52276" s="119"/>
      <c r="R52276" s="119"/>
      <c r="T52276" s="119"/>
      <c r="V52276" s="119"/>
      <c r="X52276" s="119"/>
      <c r="Z52276" s="119"/>
    </row>
    <row r="52277" spans="16:26" x14ac:dyDescent="0.25">
      <c r="P52277" s="119"/>
      <c r="R52277" s="119"/>
      <c r="T52277" s="119"/>
      <c r="V52277" s="119"/>
      <c r="X52277" s="119"/>
      <c r="Z52277" s="119"/>
    </row>
    <row r="52278" spans="16:26" x14ac:dyDescent="0.25">
      <c r="P52278" s="121"/>
      <c r="R52278" s="121"/>
      <c r="T52278" s="121"/>
      <c r="V52278" s="121"/>
      <c r="X52278" s="121"/>
      <c r="Z52278" s="121"/>
    </row>
    <row r="52279" spans="16:26" x14ac:dyDescent="0.25">
      <c r="P52279" s="121"/>
      <c r="R52279" s="121"/>
      <c r="T52279" s="121"/>
      <c r="V52279" s="121"/>
      <c r="X52279" s="121"/>
      <c r="Z52279" s="121"/>
    </row>
    <row r="52280" spans="16:26" x14ac:dyDescent="0.25">
      <c r="P52280" s="121"/>
      <c r="R52280" s="121"/>
      <c r="T52280" s="121"/>
      <c r="V52280" s="121"/>
      <c r="X52280" s="121"/>
      <c r="Z52280" s="121"/>
    </row>
    <row r="52281" spans="16:26" x14ac:dyDescent="0.25">
      <c r="P52281" s="121"/>
      <c r="R52281" s="121"/>
      <c r="T52281" s="121"/>
      <c r="V52281" s="121"/>
      <c r="X52281" s="121"/>
      <c r="Z52281" s="121"/>
    </row>
    <row r="52282" spans="16:26" x14ac:dyDescent="0.25">
      <c r="P52282" s="122"/>
      <c r="R52282" s="122"/>
      <c r="T52282" s="122"/>
      <c r="V52282" s="122"/>
      <c r="X52282" s="122"/>
      <c r="Z52282" s="122"/>
    </row>
    <row r="52283" spans="16:26" x14ac:dyDescent="0.25">
      <c r="P52283" s="118"/>
      <c r="R52283" s="118"/>
      <c r="T52283" s="118"/>
      <c r="V52283" s="118"/>
      <c r="X52283" s="118"/>
      <c r="Z52283" s="118"/>
    </row>
    <row r="52284" spans="16:26" x14ac:dyDescent="0.25">
      <c r="P52284" s="119"/>
      <c r="R52284" s="119"/>
      <c r="T52284" s="119"/>
      <c r="V52284" s="119"/>
      <c r="X52284" s="119"/>
      <c r="Z52284" s="119"/>
    </row>
    <row r="52285" spans="16:26" x14ac:dyDescent="0.25">
      <c r="P52285" s="119"/>
      <c r="R52285" s="119"/>
      <c r="T52285" s="119"/>
      <c r="V52285" s="119"/>
      <c r="X52285" s="119"/>
      <c r="Z52285" s="119"/>
    </row>
    <row r="52286" spans="16:26" x14ac:dyDescent="0.25">
      <c r="P52286" s="120"/>
      <c r="R52286" s="120"/>
      <c r="T52286" s="120"/>
      <c r="V52286" s="120"/>
      <c r="X52286" s="120"/>
      <c r="Z52286" s="120"/>
    </row>
    <row r="52287" spans="16:26" x14ac:dyDescent="0.25">
      <c r="P52287" s="119"/>
      <c r="R52287" s="119"/>
      <c r="T52287" s="119"/>
      <c r="V52287" s="119"/>
      <c r="X52287" s="119"/>
      <c r="Z52287" s="119"/>
    </row>
    <row r="52288" spans="16:26" x14ac:dyDescent="0.25">
      <c r="P52288" s="119"/>
      <c r="R52288" s="119"/>
      <c r="T52288" s="119"/>
      <c r="V52288" s="119"/>
      <c r="X52288" s="119"/>
      <c r="Z52288" s="119"/>
    </row>
    <row r="52289" spans="16:26" x14ac:dyDescent="0.25">
      <c r="P52289" s="120"/>
      <c r="R52289" s="120"/>
      <c r="T52289" s="120"/>
      <c r="V52289" s="120"/>
      <c r="X52289" s="120"/>
      <c r="Z52289" s="120"/>
    </row>
    <row r="52290" spans="16:26" x14ac:dyDescent="0.25">
      <c r="P52290" s="119"/>
      <c r="R52290" s="119"/>
      <c r="T52290" s="119"/>
      <c r="V52290" s="119"/>
      <c r="X52290" s="119"/>
      <c r="Z52290" s="119"/>
    </row>
    <row r="52291" spans="16:26" x14ac:dyDescent="0.25">
      <c r="P52291" s="120"/>
      <c r="R52291" s="120"/>
      <c r="T52291" s="120"/>
      <c r="V52291" s="120"/>
      <c r="X52291" s="120"/>
      <c r="Z52291" s="120"/>
    </row>
    <row r="52292" spans="16:26" x14ac:dyDescent="0.25">
      <c r="P52292" s="119"/>
      <c r="R52292" s="119"/>
      <c r="T52292" s="119"/>
      <c r="V52292" s="119"/>
      <c r="X52292" s="119"/>
      <c r="Z52292" s="119"/>
    </row>
    <row r="52293" spans="16:26" x14ac:dyDescent="0.25">
      <c r="P52293" s="119"/>
      <c r="R52293" s="119"/>
      <c r="T52293" s="119"/>
      <c r="V52293" s="119"/>
      <c r="X52293" s="119"/>
      <c r="Z52293" s="119"/>
    </row>
    <row r="52294" spans="16:26" x14ac:dyDescent="0.25">
      <c r="P52294" s="119"/>
      <c r="R52294" s="119"/>
      <c r="T52294" s="119"/>
      <c r="V52294" s="119"/>
      <c r="X52294" s="119"/>
      <c r="Z52294" s="119"/>
    </row>
    <row r="52295" spans="16:26" x14ac:dyDescent="0.25">
      <c r="P52295" s="121"/>
      <c r="R52295" s="121"/>
      <c r="T52295" s="121"/>
      <c r="V52295" s="121"/>
      <c r="X52295" s="121"/>
      <c r="Z52295" s="121"/>
    </row>
    <row r="52296" spans="16:26" x14ac:dyDescent="0.25">
      <c r="P52296" s="121"/>
      <c r="R52296" s="121"/>
      <c r="T52296" s="121"/>
      <c r="V52296" s="121"/>
      <c r="X52296" s="121"/>
      <c r="Z52296" s="121"/>
    </row>
    <row r="52297" spans="16:26" x14ac:dyDescent="0.25">
      <c r="P52297" s="121"/>
      <c r="R52297" s="121"/>
      <c r="T52297" s="121"/>
      <c r="V52297" s="121"/>
      <c r="X52297" s="121"/>
      <c r="Z52297" s="121"/>
    </row>
    <row r="52298" spans="16:26" x14ac:dyDescent="0.25">
      <c r="P52298" s="121"/>
      <c r="R52298" s="121"/>
      <c r="T52298" s="121"/>
      <c r="V52298" s="121"/>
      <c r="X52298" s="121"/>
      <c r="Z52298" s="121"/>
    </row>
    <row r="52299" spans="16:26" x14ac:dyDescent="0.25">
      <c r="P52299" s="122"/>
      <c r="R52299" s="122"/>
      <c r="T52299" s="122"/>
      <c r="V52299" s="122"/>
      <c r="X52299" s="122"/>
      <c r="Z52299" s="122"/>
    </row>
    <row r="52300" spans="16:26" x14ac:dyDescent="0.25">
      <c r="P52300" s="118"/>
      <c r="R52300" s="118"/>
      <c r="T52300" s="118"/>
      <c r="V52300" s="118"/>
      <c r="X52300" s="118"/>
      <c r="Z52300" s="118"/>
    </row>
    <row r="52301" spans="16:26" x14ac:dyDescent="0.25">
      <c r="P52301" s="119"/>
      <c r="R52301" s="119"/>
      <c r="T52301" s="119"/>
      <c r="V52301" s="119"/>
      <c r="X52301" s="119"/>
      <c r="Z52301" s="119"/>
    </row>
    <row r="52302" spans="16:26" x14ac:dyDescent="0.25">
      <c r="P52302" s="119"/>
      <c r="R52302" s="119"/>
      <c r="T52302" s="119"/>
      <c r="V52302" s="119"/>
      <c r="X52302" s="119"/>
      <c r="Z52302" s="119"/>
    </row>
    <row r="52303" spans="16:26" x14ac:dyDescent="0.25">
      <c r="P52303" s="120"/>
      <c r="R52303" s="120"/>
      <c r="T52303" s="120"/>
      <c r="V52303" s="120"/>
      <c r="X52303" s="120"/>
      <c r="Z52303" s="120"/>
    </row>
    <row r="52304" spans="16:26" x14ac:dyDescent="0.25">
      <c r="P52304" s="119"/>
      <c r="R52304" s="119"/>
      <c r="T52304" s="119"/>
      <c r="V52304" s="119"/>
      <c r="X52304" s="119"/>
      <c r="Z52304" s="119"/>
    </row>
    <row r="52305" spans="16:26" x14ac:dyDescent="0.25">
      <c r="P52305" s="119"/>
      <c r="R52305" s="119"/>
      <c r="T52305" s="119"/>
      <c r="V52305" s="119"/>
      <c r="X52305" s="119"/>
      <c r="Z52305" s="119"/>
    </row>
    <row r="52306" spans="16:26" x14ac:dyDescent="0.25">
      <c r="P52306" s="120"/>
      <c r="R52306" s="120"/>
      <c r="T52306" s="120"/>
      <c r="V52306" s="120"/>
      <c r="X52306" s="120"/>
      <c r="Z52306" s="120"/>
    </row>
    <row r="52307" spans="16:26" x14ac:dyDescent="0.25">
      <c r="P52307" s="119"/>
      <c r="R52307" s="119"/>
      <c r="T52307" s="119"/>
      <c r="V52307" s="119"/>
      <c r="X52307" s="119"/>
      <c r="Z52307" s="119"/>
    </row>
    <row r="52308" spans="16:26" x14ac:dyDescent="0.25">
      <c r="P52308" s="120"/>
      <c r="R52308" s="120"/>
      <c r="T52308" s="120"/>
      <c r="V52308" s="120"/>
      <c r="X52308" s="120"/>
      <c r="Z52308" s="120"/>
    </row>
    <row r="52309" spans="16:26" x14ac:dyDescent="0.25">
      <c r="P52309" s="119"/>
      <c r="R52309" s="119"/>
      <c r="T52309" s="119"/>
      <c r="V52309" s="119"/>
      <c r="X52309" s="119"/>
      <c r="Z52309" s="119"/>
    </row>
    <row r="52310" spans="16:26" x14ac:dyDescent="0.25">
      <c r="P52310" s="119"/>
      <c r="R52310" s="119"/>
      <c r="T52310" s="119"/>
      <c r="V52310" s="119"/>
      <c r="X52310" s="119"/>
      <c r="Z52310" s="119"/>
    </row>
    <row r="52311" spans="16:26" x14ac:dyDescent="0.25">
      <c r="P52311" s="119"/>
      <c r="R52311" s="119"/>
      <c r="T52311" s="119"/>
      <c r="V52311" s="119"/>
      <c r="X52311" s="119"/>
      <c r="Z52311" s="119"/>
    </row>
    <row r="52312" spans="16:26" x14ac:dyDescent="0.25">
      <c r="P52312" s="121"/>
      <c r="R52312" s="121"/>
      <c r="T52312" s="121"/>
      <c r="V52312" s="121"/>
      <c r="X52312" s="121"/>
      <c r="Z52312" s="121"/>
    </row>
    <row r="52313" spans="16:26" x14ac:dyDescent="0.25">
      <c r="P52313" s="121"/>
      <c r="R52313" s="121"/>
      <c r="T52313" s="121"/>
      <c r="V52313" s="121"/>
      <c r="X52313" s="121"/>
      <c r="Z52313" s="121"/>
    </row>
    <row r="52314" spans="16:26" x14ac:dyDescent="0.25">
      <c r="P52314" s="121"/>
      <c r="R52314" s="121"/>
      <c r="T52314" s="121"/>
      <c r="V52314" s="121"/>
      <c r="X52314" s="121"/>
      <c r="Z52314" s="121"/>
    </row>
    <row r="52315" spans="16:26" x14ac:dyDescent="0.25">
      <c r="P52315" s="121"/>
      <c r="R52315" s="121"/>
      <c r="T52315" s="121"/>
      <c r="V52315" s="121"/>
      <c r="X52315" s="121"/>
      <c r="Z52315" s="121"/>
    </row>
    <row r="52316" spans="16:26" x14ac:dyDescent="0.25">
      <c r="P52316" s="122"/>
      <c r="R52316" s="122"/>
      <c r="T52316" s="122"/>
      <c r="V52316" s="122"/>
      <c r="X52316" s="122"/>
      <c r="Z52316" s="122"/>
    </row>
    <row r="52317" spans="16:26" x14ac:dyDescent="0.25">
      <c r="P52317" s="118"/>
      <c r="R52317" s="118"/>
      <c r="T52317" s="118"/>
      <c r="V52317" s="118"/>
      <c r="X52317" s="118"/>
      <c r="Z52317" s="118"/>
    </row>
    <row r="52318" spans="16:26" x14ac:dyDescent="0.25">
      <c r="P52318" s="119"/>
      <c r="R52318" s="119"/>
      <c r="T52318" s="119"/>
      <c r="V52318" s="119"/>
      <c r="X52318" s="119"/>
      <c r="Z52318" s="119"/>
    </row>
    <row r="52319" spans="16:26" x14ac:dyDescent="0.25">
      <c r="P52319" s="119"/>
      <c r="R52319" s="119"/>
      <c r="T52319" s="119"/>
      <c r="V52319" s="119"/>
      <c r="X52319" s="119"/>
      <c r="Z52319" s="119"/>
    </row>
    <row r="52320" spans="16:26" x14ac:dyDescent="0.25">
      <c r="P52320" s="120"/>
      <c r="R52320" s="120"/>
      <c r="T52320" s="120"/>
      <c r="V52320" s="120"/>
      <c r="X52320" s="120"/>
      <c r="Z52320" s="120"/>
    </row>
    <row r="52321" spans="16:26" x14ac:dyDescent="0.25">
      <c r="P52321" s="119"/>
      <c r="R52321" s="119"/>
      <c r="T52321" s="119"/>
      <c r="V52321" s="119"/>
      <c r="X52321" s="119"/>
      <c r="Z52321" s="119"/>
    </row>
    <row r="52322" spans="16:26" x14ac:dyDescent="0.25">
      <c r="P52322" s="119"/>
      <c r="R52322" s="119"/>
      <c r="T52322" s="119"/>
      <c r="V52322" s="119"/>
      <c r="X52322" s="119"/>
      <c r="Z52322" s="119"/>
    </row>
    <row r="52323" spans="16:26" x14ac:dyDescent="0.25">
      <c r="P52323" s="120"/>
      <c r="R52323" s="120"/>
      <c r="T52323" s="120"/>
      <c r="V52323" s="120"/>
      <c r="X52323" s="120"/>
      <c r="Z52323" s="120"/>
    </row>
    <row r="52324" spans="16:26" x14ac:dyDescent="0.25">
      <c r="P52324" s="119"/>
      <c r="R52324" s="119"/>
      <c r="T52324" s="119"/>
      <c r="V52324" s="119"/>
      <c r="X52324" s="119"/>
      <c r="Z52324" s="119"/>
    </row>
    <row r="52325" spans="16:26" x14ac:dyDescent="0.25">
      <c r="P52325" s="120"/>
      <c r="R52325" s="120"/>
      <c r="T52325" s="120"/>
      <c r="V52325" s="120"/>
      <c r="X52325" s="120"/>
      <c r="Z52325" s="120"/>
    </row>
    <row r="52326" spans="16:26" x14ac:dyDescent="0.25">
      <c r="P52326" s="119"/>
      <c r="R52326" s="119"/>
      <c r="T52326" s="119"/>
      <c r="V52326" s="119"/>
      <c r="X52326" s="119"/>
      <c r="Z52326" s="119"/>
    </row>
    <row r="52327" spans="16:26" x14ac:dyDescent="0.25">
      <c r="P52327" s="119"/>
      <c r="R52327" s="119"/>
      <c r="T52327" s="119"/>
      <c r="V52327" s="119"/>
      <c r="X52327" s="119"/>
      <c r="Z52327" s="119"/>
    </row>
    <row r="52328" spans="16:26" x14ac:dyDescent="0.25">
      <c r="P52328" s="119"/>
      <c r="R52328" s="119"/>
      <c r="T52328" s="119"/>
      <c r="V52328" s="119"/>
      <c r="X52328" s="119"/>
      <c r="Z52328" s="119"/>
    </row>
    <row r="52329" spans="16:26" x14ac:dyDescent="0.25">
      <c r="P52329" s="121"/>
      <c r="R52329" s="121"/>
      <c r="T52329" s="121"/>
      <c r="V52329" s="121"/>
      <c r="X52329" s="121"/>
      <c r="Z52329" s="121"/>
    </row>
    <row r="52330" spans="16:26" x14ac:dyDescent="0.25">
      <c r="P52330" s="121"/>
      <c r="R52330" s="121"/>
      <c r="T52330" s="121"/>
      <c r="V52330" s="121"/>
      <c r="X52330" s="121"/>
      <c r="Z52330" s="121"/>
    </row>
    <row r="52331" spans="16:26" x14ac:dyDescent="0.25">
      <c r="P52331" s="121"/>
      <c r="R52331" s="121"/>
      <c r="T52331" s="121"/>
      <c r="V52331" s="121"/>
      <c r="X52331" s="121"/>
      <c r="Z52331" s="121"/>
    </row>
    <row r="52332" spans="16:26" x14ac:dyDescent="0.25">
      <c r="P52332" s="121"/>
      <c r="R52332" s="121"/>
      <c r="T52332" s="121"/>
      <c r="V52332" s="121"/>
      <c r="X52332" s="121"/>
      <c r="Z52332" s="121"/>
    </row>
    <row r="52333" spans="16:26" x14ac:dyDescent="0.25">
      <c r="P52333" s="122"/>
      <c r="R52333" s="122"/>
      <c r="T52333" s="122"/>
      <c r="V52333" s="122"/>
      <c r="X52333" s="122"/>
      <c r="Z52333" s="122"/>
    </row>
    <row r="52334" spans="16:26" x14ac:dyDescent="0.25">
      <c r="P52334" s="118"/>
      <c r="R52334" s="118"/>
      <c r="T52334" s="118"/>
      <c r="V52334" s="118"/>
      <c r="X52334" s="118"/>
      <c r="Z52334" s="118"/>
    </row>
    <row r="52335" spans="16:26" x14ac:dyDescent="0.25">
      <c r="P52335" s="119"/>
      <c r="R52335" s="119"/>
      <c r="T52335" s="119"/>
      <c r="V52335" s="119"/>
      <c r="X52335" s="119"/>
      <c r="Z52335" s="119"/>
    </row>
    <row r="52336" spans="16:26" x14ac:dyDescent="0.25">
      <c r="P52336" s="119"/>
      <c r="R52336" s="119"/>
      <c r="T52336" s="119"/>
      <c r="V52336" s="119"/>
      <c r="X52336" s="119"/>
      <c r="Z52336" s="119"/>
    </row>
    <row r="52337" spans="16:26" x14ac:dyDescent="0.25">
      <c r="P52337" s="120"/>
      <c r="R52337" s="120"/>
      <c r="T52337" s="120"/>
      <c r="V52337" s="120"/>
      <c r="X52337" s="120"/>
      <c r="Z52337" s="120"/>
    </row>
    <row r="52338" spans="16:26" x14ac:dyDescent="0.25">
      <c r="P52338" s="119"/>
      <c r="R52338" s="119"/>
      <c r="T52338" s="119"/>
      <c r="V52338" s="119"/>
      <c r="X52338" s="119"/>
      <c r="Z52338" s="119"/>
    </row>
    <row r="52339" spans="16:26" x14ac:dyDescent="0.25">
      <c r="P52339" s="119"/>
      <c r="R52339" s="119"/>
      <c r="T52339" s="119"/>
      <c r="V52339" s="119"/>
      <c r="X52339" s="119"/>
      <c r="Z52339" s="119"/>
    </row>
    <row r="52340" spans="16:26" x14ac:dyDescent="0.25">
      <c r="P52340" s="120"/>
      <c r="R52340" s="120"/>
      <c r="T52340" s="120"/>
      <c r="V52340" s="120"/>
      <c r="X52340" s="120"/>
      <c r="Z52340" s="120"/>
    </row>
    <row r="52341" spans="16:26" x14ac:dyDescent="0.25">
      <c r="P52341" s="119"/>
      <c r="R52341" s="119"/>
      <c r="T52341" s="119"/>
      <c r="V52341" s="119"/>
      <c r="X52341" s="119"/>
      <c r="Z52341" s="119"/>
    </row>
    <row r="52342" spans="16:26" x14ac:dyDescent="0.25">
      <c r="P52342" s="120"/>
      <c r="R52342" s="120"/>
      <c r="T52342" s="120"/>
      <c r="V52342" s="120"/>
      <c r="X52342" s="120"/>
      <c r="Z52342" s="120"/>
    </row>
    <row r="52343" spans="16:26" x14ac:dyDescent="0.25">
      <c r="P52343" s="119"/>
      <c r="R52343" s="119"/>
      <c r="T52343" s="119"/>
      <c r="V52343" s="119"/>
      <c r="X52343" s="119"/>
      <c r="Z52343" s="119"/>
    </row>
    <row r="52344" spans="16:26" x14ac:dyDescent="0.25">
      <c r="P52344" s="119"/>
      <c r="R52344" s="119"/>
      <c r="T52344" s="119"/>
      <c r="V52344" s="119"/>
      <c r="X52344" s="119"/>
      <c r="Z52344" s="119"/>
    </row>
    <row r="52345" spans="16:26" x14ac:dyDescent="0.25">
      <c r="P52345" s="119"/>
      <c r="R52345" s="119"/>
      <c r="T52345" s="119"/>
      <c r="V52345" s="119"/>
      <c r="X52345" s="119"/>
      <c r="Z52345" s="119"/>
    </row>
    <row r="52346" spans="16:26" x14ac:dyDescent="0.25">
      <c r="P52346" s="121"/>
      <c r="R52346" s="121"/>
      <c r="T52346" s="121"/>
      <c r="V52346" s="121"/>
      <c r="X52346" s="121"/>
      <c r="Z52346" s="121"/>
    </row>
    <row r="52347" spans="16:26" x14ac:dyDescent="0.25">
      <c r="P52347" s="121"/>
      <c r="R52347" s="121"/>
      <c r="T52347" s="121"/>
      <c r="V52347" s="121"/>
      <c r="X52347" s="121"/>
      <c r="Z52347" s="121"/>
    </row>
    <row r="52348" spans="16:26" x14ac:dyDescent="0.25">
      <c r="P52348" s="121"/>
      <c r="R52348" s="121"/>
      <c r="T52348" s="121"/>
      <c r="V52348" s="121"/>
      <c r="X52348" s="121"/>
      <c r="Z52348" s="121"/>
    </row>
    <row r="52349" spans="16:26" x14ac:dyDescent="0.25">
      <c r="P52349" s="121"/>
      <c r="R52349" s="121"/>
      <c r="T52349" s="121"/>
      <c r="V52349" s="121"/>
      <c r="X52349" s="121"/>
      <c r="Z52349" s="121"/>
    </row>
    <row r="52350" spans="16:26" x14ac:dyDescent="0.25">
      <c r="P52350" s="122"/>
      <c r="R52350" s="122"/>
      <c r="T52350" s="122"/>
      <c r="V52350" s="122"/>
      <c r="X52350" s="122"/>
      <c r="Z52350" s="122"/>
    </row>
    <row r="52351" spans="16:26" x14ac:dyDescent="0.25">
      <c r="P52351" s="118"/>
      <c r="R52351" s="118"/>
      <c r="T52351" s="118"/>
      <c r="V52351" s="118"/>
      <c r="X52351" s="118"/>
      <c r="Z52351" s="118"/>
    </row>
    <row r="52352" spans="16:26" x14ac:dyDescent="0.25">
      <c r="P52352" s="119"/>
      <c r="R52352" s="119"/>
      <c r="T52352" s="119"/>
      <c r="V52352" s="119"/>
      <c r="X52352" s="119"/>
      <c r="Z52352" s="119"/>
    </row>
    <row r="52353" spans="16:26" x14ac:dyDescent="0.25">
      <c r="P52353" s="119"/>
      <c r="R52353" s="119"/>
      <c r="T52353" s="119"/>
      <c r="V52353" s="119"/>
      <c r="X52353" s="119"/>
      <c r="Z52353" s="119"/>
    </row>
    <row r="52354" spans="16:26" x14ac:dyDescent="0.25">
      <c r="P52354" s="120"/>
      <c r="R52354" s="120"/>
      <c r="T52354" s="120"/>
      <c r="V52354" s="120"/>
      <c r="X52354" s="120"/>
      <c r="Z52354" s="120"/>
    </row>
    <row r="52355" spans="16:26" x14ac:dyDescent="0.25">
      <c r="P52355" s="119"/>
      <c r="R52355" s="119"/>
      <c r="T52355" s="119"/>
      <c r="V52355" s="119"/>
      <c r="X52355" s="119"/>
      <c r="Z52355" s="119"/>
    </row>
    <row r="52356" spans="16:26" x14ac:dyDescent="0.25">
      <c r="P52356" s="119"/>
      <c r="R52356" s="119"/>
      <c r="T52356" s="119"/>
      <c r="V52356" s="119"/>
      <c r="X52356" s="119"/>
      <c r="Z52356" s="119"/>
    </row>
    <row r="52357" spans="16:26" x14ac:dyDescent="0.25">
      <c r="P52357" s="120"/>
      <c r="R52357" s="120"/>
      <c r="T52357" s="120"/>
      <c r="V52357" s="120"/>
      <c r="X52357" s="120"/>
      <c r="Z52357" s="120"/>
    </row>
    <row r="52358" spans="16:26" x14ac:dyDescent="0.25">
      <c r="P52358" s="119"/>
      <c r="R52358" s="119"/>
      <c r="T52358" s="119"/>
      <c r="V52358" s="119"/>
      <c r="X52358" s="119"/>
      <c r="Z52358" s="119"/>
    </row>
    <row r="52359" spans="16:26" x14ac:dyDescent="0.25">
      <c r="P52359" s="120"/>
      <c r="R52359" s="120"/>
      <c r="T52359" s="120"/>
      <c r="V52359" s="120"/>
      <c r="X52359" s="120"/>
      <c r="Z52359" s="120"/>
    </row>
    <row r="52360" spans="16:26" x14ac:dyDescent="0.25">
      <c r="P52360" s="119"/>
      <c r="R52360" s="119"/>
      <c r="T52360" s="119"/>
      <c r="V52360" s="119"/>
      <c r="X52360" s="119"/>
      <c r="Z52360" s="119"/>
    </row>
    <row r="52361" spans="16:26" x14ac:dyDescent="0.25">
      <c r="P52361" s="119"/>
      <c r="R52361" s="119"/>
      <c r="T52361" s="119"/>
      <c r="V52361" s="119"/>
      <c r="X52361" s="119"/>
      <c r="Z52361" s="119"/>
    </row>
    <row r="52362" spans="16:26" x14ac:dyDescent="0.25">
      <c r="P52362" s="119"/>
      <c r="R52362" s="119"/>
      <c r="T52362" s="119"/>
      <c r="V52362" s="119"/>
      <c r="X52362" s="119"/>
      <c r="Z52362" s="119"/>
    </row>
    <row r="52363" spans="16:26" x14ac:dyDescent="0.25">
      <c r="P52363" s="121"/>
      <c r="R52363" s="121"/>
      <c r="T52363" s="121"/>
      <c r="V52363" s="121"/>
      <c r="X52363" s="121"/>
      <c r="Z52363" s="121"/>
    </row>
    <row r="52364" spans="16:26" x14ac:dyDescent="0.25">
      <c r="P52364" s="121"/>
      <c r="R52364" s="121"/>
      <c r="T52364" s="121"/>
      <c r="V52364" s="121"/>
      <c r="X52364" s="121"/>
      <c r="Z52364" s="121"/>
    </row>
    <row r="52365" spans="16:26" x14ac:dyDescent="0.25">
      <c r="P52365" s="121"/>
      <c r="R52365" s="121"/>
      <c r="T52365" s="121"/>
      <c r="V52365" s="121"/>
      <c r="X52365" s="121"/>
      <c r="Z52365" s="121"/>
    </row>
    <row r="52366" spans="16:26" x14ac:dyDescent="0.25">
      <c r="P52366" s="121"/>
      <c r="R52366" s="121"/>
      <c r="T52366" s="121"/>
      <c r="V52366" s="121"/>
      <c r="X52366" s="121"/>
      <c r="Z52366" s="121"/>
    </row>
    <row r="52367" spans="16:26" x14ac:dyDescent="0.25">
      <c r="P52367" s="122"/>
      <c r="R52367" s="122"/>
      <c r="T52367" s="122"/>
      <c r="V52367" s="122"/>
      <c r="X52367" s="122"/>
      <c r="Z52367" s="122"/>
    </row>
    <row r="52368" spans="16:26" x14ac:dyDescent="0.25">
      <c r="P52368" s="118"/>
      <c r="R52368" s="118"/>
      <c r="T52368" s="118"/>
      <c r="V52368" s="118"/>
      <c r="X52368" s="118"/>
      <c r="Z52368" s="118"/>
    </row>
    <row r="52369" spans="16:26" x14ac:dyDescent="0.25">
      <c r="P52369" s="119"/>
      <c r="R52369" s="119"/>
      <c r="T52369" s="119"/>
      <c r="V52369" s="119"/>
      <c r="X52369" s="119"/>
      <c r="Z52369" s="119"/>
    </row>
    <row r="52370" spans="16:26" x14ac:dyDescent="0.25">
      <c r="P52370" s="119"/>
      <c r="R52370" s="119"/>
      <c r="T52370" s="119"/>
      <c r="V52370" s="119"/>
      <c r="X52370" s="119"/>
      <c r="Z52370" s="119"/>
    </row>
    <row r="52371" spans="16:26" x14ac:dyDescent="0.25">
      <c r="P52371" s="120"/>
      <c r="R52371" s="120"/>
      <c r="T52371" s="120"/>
      <c r="V52371" s="120"/>
      <c r="X52371" s="120"/>
      <c r="Z52371" s="120"/>
    </row>
    <row r="52372" spans="16:26" x14ac:dyDescent="0.25">
      <c r="P52372" s="119"/>
      <c r="R52372" s="119"/>
      <c r="T52372" s="119"/>
      <c r="V52372" s="119"/>
      <c r="X52372" s="119"/>
      <c r="Z52372" s="119"/>
    </row>
    <row r="52373" spans="16:26" x14ac:dyDescent="0.25">
      <c r="P52373" s="119"/>
      <c r="R52373" s="119"/>
      <c r="T52373" s="119"/>
      <c r="V52373" s="119"/>
      <c r="X52373" s="119"/>
      <c r="Z52373" s="119"/>
    </row>
    <row r="52374" spans="16:26" x14ac:dyDescent="0.25">
      <c r="P52374" s="120"/>
      <c r="R52374" s="120"/>
      <c r="T52374" s="120"/>
      <c r="V52374" s="120"/>
      <c r="X52374" s="120"/>
      <c r="Z52374" s="120"/>
    </row>
    <row r="52375" spans="16:26" x14ac:dyDescent="0.25">
      <c r="P52375" s="119"/>
      <c r="R52375" s="119"/>
      <c r="T52375" s="119"/>
      <c r="V52375" s="119"/>
      <c r="X52375" s="119"/>
      <c r="Z52375" s="119"/>
    </row>
    <row r="52376" spans="16:26" x14ac:dyDescent="0.25">
      <c r="P52376" s="120"/>
      <c r="R52376" s="120"/>
      <c r="T52376" s="120"/>
      <c r="V52376" s="120"/>
      <c r="X52376" s="120"/>
      <c r="Z52376" s="120"/>
    </row>
    <row r="52377" spans="16:26" x14ac:dyDescent="0.25">
      <c r="P52377" s="119"/>
      <c r="R52377" s="119"/>
      <c r="T52377" s="119"/>
      <c r="V52377" s="119"/>
      <c r="X52377" s="119"/>
      <c r="Z52377" s="119"/>
    </row>
    <row r="52378" spans="16:26" x14ac:dyDescent="0.25">
      <c r="P52378" s="119"/>
      <c r="R52378" s="119"/>
      <c r="T52378" s="119"/>
      <c r="V52378" s="119"/>
      <c r="X52378" s="119"/>
      <c r="Z52378" s="119"/>
    </row>
    <row r="52379" spans="16:26" x14ac:dyDescent="0.25">
      <c r="P52379" s="119"/>
      <c r="R52379" s="119"/>
      <c r="T52379" s="119"/>
      <c r="V52379" s="119"/>
      <c r="X52379" s="119"/>
      <c r="Z52379" s="119"/>
    </row>
    <row r="52380" spans="16:26" x14ac:dyDescent="0.25">
      <c r="P52380" s="121"/>
      <c r="R52380" s="121"/>
      <c r="T52380" s="121"/>
      <c r="V52380" s="121"/>
      <c r="X52380" s="121"/>
      <c r="Z52380" s="121"/>
    </row>
    <row r="52381" spans="16:26" x14ac:dyDescent="0.25">
      <c r="P52381" s="121"/>
      <c r="R52381" s="121"/>
      <c r="T52381" s="121"/>
      <c r="V52381" s="121"/>
      <c r="X52381" s="121"/>
      <c r="Z52381" s="121"/>
    </row>
    <row r="52382" spans="16:26" x14ac:dyDescent="0.25">
      <c r="P52382" s="121"/>
      <c r="R52382" s="121"/>
      <c r="T52382" s="121"/>
      <c r="V52382" s="121"/>
      <c r="X52382" s="121"/>
      <c r="Z52382" s="121"/>
    </row>
    <row r="52383" spans="16:26" x14ac:dyDescent="0.25">
      <c r="P52383" s="121"/>
      <c r="R52383" s="121"/>
      <c r="T52383" s="121"/>
      <c r="V52383" s="121"/>
      <c r="X52383" s="121"/>
      <c r="Z52383" s="121"/>
    </row>
    <row r="52384" spans="16:26" x14ac:dyDescent="0.25">
      <c r="P52384" s="122"/>
      <c r="R52384" s="122"/>
      <c r="T52384" s="122"/>
      <c r="V52384" s="122"/>
      <c r="X52384" s="122"/>
      <c r="Z52384" s="122"/>
    </row>
    <row r="52385" spans="16:26" x14ac:dyDescent="0.25">
      <c r="P52385" s="118"/>
      <c r="R52385" s="118"/>
      <c r="T52385" s="118"/>
      <c r="V52385" s="118"/>
      <c r="X52385" s="118"/>
      <c r="Z52385" s="118"/>
    </row>
    <row r="52386" spans="16:26" x14ac:dyDescent="0.25">
      <c r="P52386" s="119"/>
      <c r="R52386" s="119"/>
      <c r="T52386" s="119"/>
      <c r="V52386" s="119"/>
      <c r="X52386" s="119"/>
      <c r="Z52386" s="119"/>
    </row>
    <row r="52387" spans="16:26" x14ac:dyDescent="0.25">
      <c r="P52387" s="119"/>
      <c r="R52387" s="119"/>
      <c r="T52387" s="119"/>
      <c r="V52387" s="119"/>
      <c r="X52387" s="119"/>
      <c r="Z52387" s="119"/>
    </row>
    <row r="52388" spans="16:26" x14ac:dyDescent="0.25">
      <c r="P52388" s="120"/>
      <c r="R52388" s="120"/>
      <c r="T52388" s="120"/>
      <c r="V52388" s="120"/>
      <c r="X52388" s="120"/>
      <c r="Z52388" s="120"/>
    </row>
    <row r="52389" spans="16:26" x14ac:dyDescent="0.25">
      <c r="P52389" s="119"/>
      <c r="R52389" s="119"/>
      <c r="T52389" s="119"/>
      <c r="V52389" s="119"/>
      <c r="X52389" s="119"/>
      <c r="Z52389" s="119"/>
    </row>
    <row r="52390" spans="16:26" x14ac:dyDescent="0.25">
      <c r="P52390" s="119"/>
      <c r="R52390" s="119"/>
      <c r="T52390" s="119"/>
      <c r="V52390" s="119"/>
      <c r="X52390" s="119"/>
      <c r="Z52390" s="119"/>
    </row>
    <row r="52391" spans="16:26" x14ac:dyDescent="0.25">
      <c r="P52391" s="120"/>
      <c r="R52391" s="120"/>
      <c r="T52391" s="120"/>
      <c r="V52391" s="120"/>
      <c r="X52391" s="120"/>
      <c r="Z52391" s="120"/>
    </row>
    <row r="52392" spans="16:26" x14ac:dyDescent="0.25">
      <c r="P52392" s="119"/>
      <c r="R52392" s="119"/>
      <c r="T52392" s="119"/>
      <c r="V52392" s="119"/>
      <c r="X52392" s="119"/>
      <c r="Z52392" s="119"/>
    </row>
    <row r="52393" spans="16:26" x14ac:dyDescent="0.25">
      <c r="P52393" s="120"/>
      <c r="R52393" s="120"/>
      <c r="T52393" s="120"/>
      <c r="V52393" s="120"/>
      <c r="X52393" s="120"/>
      <c r="Z52393" s="120"/>
    </row>
    <row r="52394" spans="16:26" x14ac:dyDescent="0.25">
      <c r="P52394" s="119"/>
      <c r="R52394" s="119"/>
      <c r="T52394" s="119"/>
      <c r="V52394" s="119"/>
      <c r="X52394" s="119"/>
      <c r="Z52394" s="119"/>
    </row>
    <row r="52395" spans="16:26" x14ac:dyDescent="0.25">
      <c r="P52395" s="119"/>
      <c r="R52395" s="119"/>
      <c r="T52395" s="119"/>
      <c r="V52395" s="119"/>
      <c r="X52395" s="119"/>
      <c r="Z52395" s="119"/>
    </row>
    <row r="52396" spans="16:26" x14ac:dyDescent="0.25">
      <c r="P52396" s="119"/>
      <c r="R52396" s="119"/>
      <c r="T52396" s="119"/>
      <c r="V52396" s="119"/>
      <c r="X52396" s="119"/>
      <c r="Z52396" s="119"/>
    </row>
    <row r="52397" spans="16:26" x14ac:dyDescent="0.25">
      <c r="P52397" s="121"/>
      <c r="R52397" s="121"/>
      <c r="T52397" s="121"/>
      <c r="V52397" s="121"/>
      <c r="X52397" s="121"/>
      <c r="Z52397" s="121"/>
    </row>
    <row r="52398" spans="16:26" x14ac:dyDescent="0.25">
      <c r="P52398" s="121"/>
      <c r="R52398" s="121"/>
      <c r="T52398" s="121"/>
      <c r="V52398" s="121"/>
      <c r="X52398" s="121"/>
      <c r="Z52398" s="121"/>
    </row>
    <row r="52399" spans="16:26" x14ac:dyDescent="0.25">
      <c r="P52399" s="121"/>
      <c r="R52399" s="121"/>
      <c r="T52399" s="121"/>
      <c r="V52399" s="121"/>
      <c r="X52399" s="121"/>
      <c r="Z52399" s="121"/>
    </row>
    <row r="52400" spans="16:26" x14ac:dyDescent="0.25">
      <c r="P52400" s="121"/>
      <c r="R52400" s="121"/>
      <c r="T52400" s="121"/>
      <c r="V52400" s="121"/>
      <c r="X52400" s="121"/>
      <c r="Z52400" s="121"/>
    </row>
    <row r="52401" spans="16:26" x14ac:dyDescent="0.25">
      <c r="P52401" s="122"/>
      <c r="R52401" s="122"/>
      <c r="T52401" s="122"/>
      <c r="V52401" s="122"/>
      <c r="X52401" s="122"/>
      <c r="Z52401" s="122"/>
    </row>
    <row r="52402" spans="16:26" x14ac:dyDescent="0.25">
      <c r="P52402" s="118"/>
      <c r="R52402" s="118"/>
      <c r="T52402" s="118"/>
      <c r="V52402" s="118"/>
      <c r="X52402" s="118"/>
      <c r="Z52402" s="118"/>
    </row>
    <row r="52403" spans="16:26" x14ac:dyDescent="0.25">
      <c r="P52403" s="119"/>
      <c r="R52403" s="119"/>
      <c r="T52403" s="119"/>
      <c r="V52403" s="119"/>
      <c r="X52403" s="119"/>
      <c r="Z52403" s="119"/>
    </row>
    <row r="52404" spans="16:26" x14ac:dyDescent="0.25">
      <c r="P52404" s="119"/>
      <c r="R52404" s="119"/>
      <c r="T52404" s="119"/>
      <c r="V52404" s="119"/>
      <c r="X52404" s="119"/>
      <c r="Z52404" s="119"/>
    </row>
    <row r="52405" spans="16:26" x14ac:dyDescent="0.25">
      <c r="P52405" s="120"/>
      <c r="R52405" s="120"/>
      <c r="T52405" s="120"/>
      <c r="V52405" s="120"/>
      <c r="X52405" s="120"/>
      <c r="Z52405" s="120"/>
    </row>
    <row r="52406" spans="16:26" x14ac:dyDescent="0.25">
      <c r="P52406" s="119"/>
      <c r="R52406" s="119"/>
      <c r="T52406" s="119"/>
      <c r="V52406" s="119"/>
      <c r="X52406" s="119"/>
      <c r="Z52406" s="119"/>
    </row>
    <row r="52407" spans="16:26" x14ac:dyDescent="0.25">
      <c r="P52407" s="119"/>
      <c r="R52407" s="119"/>
      <c r="T52407" s="119"/>
      <c r="V52407" s="119"/>
      <c r="X52407" s="119"/>
      <c r="Z52407" s="119"/>
    </row>
    <row r="52408" spans="16:26" x14ac:dyDescent="0.25">
      <c r="P52408" s="120"/>
      <c r="R52408" s="120"/>
      <c r="T52408" s="120"/>
      <c r="V52408" s="120"/>
      <c r="X52408" s="120"/>
      <c r="Z52408" s="120"/>
    </row>
    <row r="52409" spans="16:26" x14ac:dyDescent="0.25">
      <c r="P52409" s="119"/>
      <c r="R52409" s="119"/>
      <c r="T52409" s="119"/>
      <c r="V52409" s="119"/>
      <c r="X52409" s="119"/>
      <c r="Z52409" s="119"/>
    </row>
    <row r="52410" spans="16:26" x14ac:dyDescent="0.25">
      <c r="P52410" s="120"/>
      <c r="R52410" s="120"/>
      <c r="T52410" s="120"/>
      <c r="V52410" s="120"/>
      <c r="X52410" s="120"/>
      <c r="Z52410" s="120"/>
    </row>
    <row r="52411" spans="16:26" x14ac:dyDescent="0.25">
      <c r="P52411" s="119"/>
      <c r="R52411" s="119"/>
      <c r="T52411" s="119"/>
      <c r="V52411" s="119"/>
      <c r="X52411" s="119"/>
      <c r="Z52411" s="119"/>
    </row>
    <row r="52412" spans="16:26" x14ac:dyDescent="0.25">
      <c r="P52412" s="119"/>
      <c r="R52412" s="119"/>
      <c r="T52412" s="119"/>
      <c r="V52412" s="119"/>
      <c r="X52412" s="119"/>
      <c r="Z52412" s="119"/>
    </row>
    <row r="52413" spans="16:26" x14ac:dyDescent="0.25">
      <c r="P52413" s="119"/>
      <c r="R52413" s="119"/>
      <c r="T52413" s="119"/>
      <c r="V52413" s="119"/>
      <c r="X52413" s="119"/>
      <c r="Z52413" s="119"/>
    </row>
    <row r="52414" spans="16:26" x14ac:dyDescent="0.25">
      <c r="P52414" s="121"/>
      <c r="R52414" s="121"/>
      <c r="T52414" s="121"/>
      <c r="V52414" s="121"/>
      <c r="X52414" s="121"/>
      <c r="Z52414" s="121"/>
    </row>
    <row r="52415" spans="16:26" x14ac:dyDescent="0.25">
      <c r="P52415" s="121"/>
      <c r="R52415" s="121"/>
      <c r="T52415" s="121"/>
      <c r="V52415" s="121"/>
      <c r="X52415" s="121"/>
      <c r="Z52415" s="121"/>
    </row>
    <row r="52416" spans="16:26" x14ac:dyDescent="0.25">
      <c r="P52416" s="121"/>
      <c r="R52416" s="121"/>
      <c r="T52416" s="121"/>
      <c r="V52416" s="121"/>
      <c r="X52416" s="121"/>
      <c r="Z52416" s="121"/>
    </row>
    <row r="52417" spans="16:26" x14ac:dyDescent="0.25">
      <c r="P52417" s="121"/>
      <c r="R52417" s="121"/>
      <c r="T52417" s="121"/>
      <c r="V52417" s="121"/>
      <c r="X52417" s="121"/>
      <c r="Z52417" s="121"/>
    </row>
    <row r="52418" spans="16:26" x14ac:dyDescent="0.25">
      <c r="P52418" s="122"/>
      <c r="R52418" s="122"/>
      <c r="T52418" s="122"/>
      <c r="V52418" s="122"/>
      <c r="X52418" s="122"/>
      <c r="Z52418" s="122"/>
    </row>
    <row r="52419" spans="16:26" x14ac:dyDescent="0.25">
      <c r="P52419" s="118"/>
      <c r="R52419" s="118"/>
      <c r="T52419" s="118"/>
      <c r="V52419" s="118"/>
      <c r="X52419" s="118"/>
      <c r="Z52419" s="118"/>
    </row>
    <row r="52420" spans="16:26" x14ac:dyDescent="0.25">
      <c r="P52420" s="119"/>
      <c r="R52420" s="119"/>
      <c r="T52420" s="119"/>
      <c r="V52420" s="119"/>
      <c r="X52420" s="119"/>
      <c r="Z52420" s="119"/>
    </row>
    <row r="52421" spans="16:26" x14ac:dyDescent="0.25">
      <c r="P52421" s="119"/>
      <c r="R52421" s="119"/>
      <c r="T52421" s="119"/>
      <c r="V52421" s="119"/>
      <c r="X52421" s="119"/>
      <c r="Z52421" s="119"/>
    </row>
    <row r="52422" spans="16:26" x14ac:dyDescent="0.25">
      <c r="P52422" s="120"/>
      <c r="R52422" s="120"/>
      <c r="T52422" s="120"/>
      <c r="V52422" s="120"/>
      <c r="X52422" s="120"/>
      <c r="Z52422" s="120"/>
    </row>
    <row r="52423" spans="16:26" x14ac:dyDescent="0.25">
      <c r="P52423" s="119"/>
      <c r="R52423" s="119"/>
      <c r="T52423" s="119"/>
      <c r="V52423" s="119"/>
      <c r="X52423" s="119"/>
      <c r="Z52423" s="119"/>
    </row>
    <row r="52424" spans="16:26" x14ac:dyDescent="0.25">
      <c r="P52424" s="119"/>
      <c r="R52424" s="119"/>
      <c r="T52424" s="119"/>
      <c r="V52424" s="119"/>
      <c r="X52424" s="119"/>
      <c r="Z52424" s="119"/>
    </row>
    <row r="52425" spans="16:26" x14ac:dyDescent="0.25">
      <c r="P52425" s="120"/>
      <c r="R52425" s="120"/>
      <c r="T52425" s="120"/>
      <c r="V52425" s="120"/>
      <c r="X52425" s="120"/>
      <c r="Z52425" s="120"/>
    </row>
    <row r="52426" spans="16:26" x14ac:dyDescent="0.25">
      <c r="P52426" s="119"/>
      <c r="R52426" s="119"/>
      <c r="T52426" s="119"/>
      <c r="V52426" s="119"/>
      <c r="X52426" s="119"/>
      <c r="Z52426" s="119"/>
    </row>
    <row r="52427" spans="16:26" x14ac:dyDescent="0.25">
      <c r="P52427" s="120"/>
      <c r="R52427" s="120"/>
      <c r="T52427" s="120"/>
      <c r="V52427" s="120"/>
      <c r="X52427" s="120"/>
      <c r="Z52427" s="120"/>
    </row>
    <row r="52428" spans="16:26" x14ac:dyDescent="0.25">
      <c r="P52428" s="119"/>
      <c r="R52428" s="119"/>
      <c r="T52428" s="119"/>
      <c r="V52428" s="119"/>
      <c r="X52428" s="119"/>
      <c r="Z52428" s="119"/>
    </row>
    <row r="52429" spans="16:26" x14ac:dyDescent="0.25">
      <c r="P52429" s="119"/>
      <c r="R52429" s="119"/>
      <c r="T52429" s="119"/>
      <c r="V52429" s="119"/>
      <c r="X52429" s="119"/>
      <c r="Z52429" s="119"/>
    </row>
    <row r="52430" spans="16:26" x14ac:dyDescent="0.25">
      <c r="P52430" s="119"/>
      <c r="R52430" s="119"/>
      <c r="T52430" s="119"/>
      <c r="V52430" s="119"/>
      <c r="X52430" s="119"/>
      <c r="Z52430" s="119"/>
    </row>
    <row r="52431" spans="16:26" x14ac:dyDescent="0.25">
      <c r="P52431" s="121"/>
      <c r="R52431" s="121"/>
      <c r="T52431" s="121"/>
      <c r="V52431" s="121"/>
      <c r="X52431" s="121"/>
      <c r="Z52431" s="121"/>
    </row>
    <row r="52432" spans="16:26" x14ac:dyDescent="0.25">
      <c r="P52432" s="121"/>
      <c r="R52432" s="121"/>
      <c r="T52432" s="121"/>
      <c r="V52432" s="121"/>
      <c r="X52432" s="121"/>
      <c r="Z52432" s="121"/>
    </row>
    <row r="52433" spans="16:26" x14ac:dyDescent="0.25">
      <c r="P52433" s="121"/>
      <c r="R52433" s="121"/>
      <c r="T52433" s="121"/>
      <c r="V52433" s="121"/>
      <c r="X52433" s="121"/>
      <c r="Z52433" s="121"/>
    </row>
    <row r="52434" spans="16:26" x14ac:dyDescent="0.25">
      <c r="P52434" s="121"/>
      <c r="R52434" s="121"/>
      <c r="T52434" s="121"/>
      <c r="V52434" s="121"/>
      <c r="X52434" s="121"/>
      <c r="Z52434" s="121"/>
    </row>
    <row r="52435" spans="16:26" x14ac:dyDescent="0.25">
      <c r="P52435" s="122"/>
      <c r="R52435" s="122"/>
      <c r="T52435" s="122"/>
      <c r="V52435" s="122"/>
      <c r="X52435" s="122"/>
      <c r="Z52435" s="122"/>
    </row>
    <row r="52436" spans="16:26" x14ac:dyDescent="0.25">
      <c r="P52436" s="118"/>
      <c r="R52436" s="118"/>
      <c r="T52436" s="118"/>
      <c r="V52436" s="118"/>
      <c r="X52436" s="118"/>
      <c r="Z52436" s="118"/>
    </row>
    <row r="52437" spans="16:26" x14ac:dyDescent="0.25">
      <c r="P52437" s="119"/>
      <c r="R52437" s="119"/>
      <c r="T52437" s="119"/>
      <c r="V52437" s="119"/>
      <c r="X52437" s="119"/>
      <c r="Z52437" s="119"/>
    </row>
    <row r="52438" spans="16:26" x14ac:dyDescent="0.25">
      <c r="P52438" s="119"/>
      <c r="R52438" s="119"/>
      <c r="T52438" s="119"/>
      <c r="V52438" s="119"/>
      <c r="X52438" s="119"/>
      <c r="Z52438" s="119"/>
    </row>
    <row r="52439" spans="16:26" x14ac:dyDescent="0.25">
      <c r="P52439" s="120"/>
      <c r="R52439" s="120"/>
      <c r="T52439" s="120"/>
      <c r="V52439" s="120"/>
      <c r="X52439" s="120"/>
      <c r="Z52439" s="120"/>
    </row>
    <row r="52440" spans="16:26" x14ac:dyDescent="0.25">
      <c r="P52440" s="119"/>
      <c r="R52440" s="119"/>
      <c r="T52440" s="119"/>
      <c r="V52440" s="119"/>
      <c r="X52440" s="119"/>
      <c r="Z52440" s="119"/>
    </row>
    <row r="52441" spans="16:26" x14ac:dyDescent="0.25">
      <c r="P52441" s="119"/>
      <c r="R52441" s="119"/>
      <c r="T52441" s="119"/>
      <c r="V52441" s="119"/>
      <c r="X52441" s="119"/>
      <c r="Z52441" s="119"/>
    </row>
    <row r="52442" spans="16:26" x14ac:dyDescent="0.25">
      <c r="P52442" s="120"/>
      <c r="R52442" s="120"/>
      <c r="T52442" s="120"/>
      <c r="V52442" s="120"/>
      <c r="X52442" s="120"/>
      <c r="Z52442" s="120"/>
    </row>
    <row r="52443" spans="16:26" x14ac:dyDescent="0.25">
      <c r="P52443" s="119"/>
      <c r="R52443" s="119"/>
      <c r="T52443" s="119"/>
      <c r="V52443" s="119"/>
      <c r="X52443" s="119"/>
      <c r="Z52443" s="119"/>
    </row>
    <row r="52444" spans="16:26" x14ac:dyDescent="0.25">
      <c r="P52444" s="120"/>
      <c r="R52444" s="120"/>
      <c r="T52444" s="120"/>
      <c r="V52444" s="120"/>
      <c r="X52444" s="120"/>
      <c r="Z52444" s="120"/>
    </row>
    <row r="52445" spans="16:26" x14ac:dyDescent="0.25">
      <c r="P52445" s="119"/>
      <c r="R52445" s="119"/>
      <c r="T52445" s="119"/>
      <c r="V52445" s="119"/>
      <c r="X52445" s="119"/>
      <c r="Z52445" s="119"/>
    </row>
    <row r="52446" spans="16:26" x14ac:dyDescent="0.25">
      <c r="P52446" s="119"/>
      <c r="R52446" s="119"/>
      <c r="T52446" s="119"/>
      <c r="V52446" s="119"/>
      <c r="X52446" s="119"/>
      <c r="Z52446" s="119"/>
    </row>
    <row r="52447" spans="16:26" x14ac:dyDescent="0.25">
      <c r="P52447" s="119"/>
      <c r="R52447" s="119"/>
      <c r="T52447" s="119"/>
      <c r="V52447" s="119"/>
      <c r="X52447" s="119"/>
      <c r="Z52447" s="119"/>
    </row>
    <row r="52448" spans="16:26" x14ac:dyDescent="0.25">
      <c r="P52448" s="121"/>
      <c r="R52448" s="121"/>
      <c r="T52448" s="121"/>
      <c r="V52448" s="121"/>
      <c r="X52448" s="121"/>
      <c r="Z52448" s="121"/>
    </row>
    <row r="52449" spans="16:26" x14ac:dyDescent="0.25">
      <c r="P52449" s="121"/>
      <c r="R52449" s="121"/>
      <c r="T52449" s="121"/>
      <c r="V52449" s="121"/>
      <c r="X52449" s="121"/>
      <c r="Z52449" s="121"/>
    </row>
    <row r="52450" spans="16:26" x14ac:dyDescent="0.25">
      <c r="P52450" s="121"/>
      <c r="R52450" s="121"/>
      <c r="T52450" s="121"/>
      <c r="V52450" s="121"/>
      <c r="X52450" s="121"/>
      <c r="Z52450" s="121"/>
    </row>
    <row r="52451" spans="16:26" x14ac:dyDescent="0.25">
      <c r="P52451" s="121"/>
      <c r="R52451" s="121"/>
      <c r="T52451" s="121"/>
      <c r="V52451" s="121"/>
      <c r="X52451" s="121"/>
      <c r="Z52451" s="121"/>
    </row>
    <row r="52452" spans="16:26" x14ac:dyDescent="0.25">
      <c r="P52452" s="122"/>
      <c r="R52452" s="122"/>
      <c r="T52452" s="122"/>
      <c r="V52452" s="122"/>
      <c r="X52452" s="122"/>
      <c r="Z52452" s="122"/>
    </row>
    <row r="52453" spans="16:26" x14ac:dyDescent="0.25">
      <c r="P52453" s="118"/>
      <c r="R52453" s="118"/>
      <c r="T52453" s="118"/>
      <c r="V52453" s="118"/>
      <c r="X52453" s="118"/>
      <c r="Z52453" s="118"/>
    </row>
    <row r="52454" spans="16:26" x14ac:dyDescent="0.25">
      <c r="P52454" s="119"/>
      <c r="R52454" s="119"/>
      <c r="T52454" s="119"/>
      <c r="V52454" s="119"/>
      <c r="X52454" s="119"/>
      <c r="Z52454" s="119"/>
    </row>
    <row r="52455" spans="16:26" x14ac:dyDescent="0.25">
      <c r="P52455" s="119"/>
      <c r="R52455" s="119"/>
      <c r="T52455" s="119"/>
      <c r="V52455" s="119"/>
      <c r="X52455" s="119"/>
      <c r="Z52455" s="119"/>
    </row>
    <row r="52456" spans="16:26" x14ac:dyDescent="0.25">
      <c r="P52456" s="120"/>
      <c r="R52456" s="120"/>
      <c r="T52456" s="120"/>
      <c r="V52456" s="120"/>
      <c r="X52456" s="120"/>
      <c r="Z52456" s="120"/>
    </row>
    <row r="52457" spans="16:26" x14ac:dyDescent="0.25">
      <c r="P52457" s="119"/>
      <c r="R52457" s="119"/>
      <c r="T52457" s="119"/>
      <c r="V52457" s="119"/>
      <c r="X52457" s="119"/>
      <c r="Z52457" s="119"/>
    </row>
    <row r="52458" spans="16:26" x14ac:dyDescent="0.25">
      <c r="P52458" s="119"/>
      <c r="R52458" s="119"/>
      <c r="T52458" s="119"/>
      <c r="V52458" s="119"/>
      <c r="X52458" s="119"/>
      <c r="Z52458" s="119"/>
    </row>
    <row r="52459" spans="16:26" x14ac:dyDescent="0.25">
      <c r="P52459" s="120"/>
      <c r="R52459" s="120"/>
      <c r="T52459" s="120"/>
      <c r="V52459" s="120"/>
      <c r="X52459" s="120"/>
      <c r="Z52459" s="120"/>
    </row>
    <row r="52460" spans="16:26" x14ac:dyDescent="0.25">
      <c r="P52460" s="119"/>
      <c r="R52460" s="119"/>
      <c r="T52460" s="119"/>
      <c r="V52460" s="119"/>
      <c r="X52460" s="119"/>
      <c r="Z52460" s="119"/>
    </row>
    <row r="52461" spans="16:26" x14ac:dyDescent="0.25">
      <c r="P52461" s="120"/>
      <c r="R52461" s="120"/>
      <c r="T52461" s="120"/>
      <c r="V52461" s="120"/>
      <c r="X52461" s="120"/>
      <c r="Z52461" s="120"/>
    </row>
    <row r="52462" spans="16:26" x14ac:dyDescent="0.25">
      <c r="P52462" s="119"/>
      <c r="R52462" s="119"/>
      <c r="T52462" s="119"/>
      <c r="V52462" s="119"/>
      <c r="X52462" s="119"/>
      <c r="Z52462" s="119"/>
    </row>
    <row r="52463" spans="16:26" x14ac:dyDescent="0.25">
      <c r="P52463" s="119"/>
      <c r="R52463" s="119"/>
      <c r="T52463" s="119"/>
      <c r="V52463" s="119"/>
      <c r="X52463" s="119"/>
      <c r="Z52463" s="119"/>
    </row>
    <row r="52464" spans="16:26" x14ac:dyDescent="0.25">
      <c r="P52464" s="119"/>
      <c r="R52464" s="119"/>
      <c r="T52464" s="119"/>
      <c r="V52464" s="119"/>
      <c r="X52464" s="119"/>
      <c r="Z52464" s="119"/>
    </row>
    <row r="52465" spans="16:26" x14ac:dyDescent="0.25">
      <c r="P52465" s="121"/>
      <c r="R52465" s="121"/>
      <c r="T52465" s="121"/>
      <c r="V52465" s="121"/>
      <c r="X52465" s="121"/>
      <c r="Z52465" s="121"/>
    </row>
    <row r="52466" spans="16:26" x14ac:dyDescent="0.25">
      <c r="P52466" s="121"/>
      <c r="R52466" s="121"/>
      <c r="T52466" s="121"/>
      <c r="V52466" s="121"/>
      <c r="X52466" s="121"/>
      <c r="Z52466" s="121"/>
    </row>
    <row r="52467" spans="16:26" x14ac:dyDescent="0.25">
      <c r="P52467" s="121"/>
      <c r="R52467" s="121"/>
      <c r="T52467" s="121"/>
      <c r="V52467" s="121"/>
      <c r="X52467" s="121"/>
      <c r="Z52467" s="121"/>
    </row>
    <row r="52468" spans="16:26" x14ac:dyDescent="0.25">
      <c r="P52468" s="121"/>
      <c r="R52468" s="121"/>
      <c r="T52468" s="121"/>
      <c r="V52468" s="121"/>
      <c r="X52468" s="121"/>
      <c r="Z52468" s="121"/>
    </row>
    <row r="52469" spans="16:26" x14ac:dyDescent="0.25">
      <c r="P52469" s="122"/>
      <c r="R52469" s="122"/>
      <c r="T52469" s="122"/>
      <c r="V52469" s="122"/>
      <c r="X52469" s="122"/>
      <c r="Z52469" s="122"/>
    </row>
    <row r="52470" spans="16:26" x14ac:dyDescent="0.25">
      <c r="P52470" s="118"/>
      <c r="R52470" s="118"/>
      <c r="T52470" s="118"/>
      <c r="V52470" s="118"/>
      <c r="X52470" s="118"/>
      <c r="Z52470" s="118"/>
    </row>
    <row r="52471" spans="16:26" x14ac:dyDescent="0.25">
      <c r="P52471" s="119"/>
      <c r="R52471" s="119"/>
      <c r="T52471" s="119"/>
      <c r="V52471" s="119"/>
      <c r="X52471" s="119"/>
      <c r="Z52471" s="119"/>
    </row>
    <row r="52472" spans="16:26" x14ac:dyDescent="0.25">
      <c r="P52472" s="119"/>
      <c r="R52472" s="119"/>
      <c r="T52472" s="119"/>
      <c r="V52472" s="119"/>
      <c r="X52472" s="119"/>
      <c r="Z52472" s="119"/>
    </row>
    <row r="52473" spans="16:26" x14ac:dyDescent="0.25">
      <c r="P52473" s="120"/>
      <c r="R52473" s="120"/>
      <c r="T52473" s="120"/>
      <c r="V52473" s="120"/>
      <c r="X52473" s="120"/>
      <c r="Z52473" s="120"/>
    </row>
    <row r="52474" spans="16:26" x14ac:dyDescent="0.25">
      <c r="P52474" s="119"/>
      <c r="R52474" s="119"/>
      <c r="T52474" s="119"/>
      <c r="V52474" s="119"/>
      <c r="X52474" s="119"/>
      <c r="Z52474" s="119"/>
    </row>
    <row r="52475" spans="16:26" x14ac:dyDescent="0.25">
      <c r="P52475" s="119"/>
      <c r="R52475" s="119"/>
      <c r="T52475" s="119"/>
      <c r="V52475" s="119"/>
      <c r="X52475" s="119"/>
      <c r="Z52475" s="119"/>
    </row>
    <row r="52476" spans="16:26" x14ac:dyDescent="0.25">
      <c r="P52476" s="120"/>
      <c r="R52476" s="120"/>
      <c r="T52476" s="120"/>
      <c r="V52476" s="120"/>
      <c r="X52476" s="120"/>
      <c r="Z52476" s="120"/>
    </row>
    <row r="52477" spans="16:26" x14ac:dyDescent="0.25">
      <c r="P52477" s="119"/>
      <c r="R52477" s="119"/>
      <c r="T52477" s="119"/>
      <c r="V52477" s="119"/>
      <c r="X52477" s="119"/>
      <c r="Z52477" s="119"/>
    </row>
    <row r="52478" spans="16:26" x14ac:dyDescent="0.25">
      <c r="P52478" s="120"/>
      <c r="R52478" s="120"/>
      <c r="T52478" s="120"/>
      <c r="V52478" s="120"/>
      <c r="X52478" s="120"/>
      <c r="Z52478" s="120"/>
    </row>
    <row r="52479" spans="16:26" x14ac:dyDescent="0.25">
      <c r="P52479" s="119"/>
      <c r="R52479" s="119"/>
      <c r="T52479" s="119"/>
      <c r="V52479" s="119"/>
      <c r="X52479" s="119"/>
      <c r="Z52479" s="119"/>
    </row>
    <row r="52480" spans="16:26" x14ac:dyDescent="0.25">
      <c r="P52480" s="119"/>
      <c r="R52480" s="119"/>
      <c r="T52480" s="119"/>
      <c r="V52480" s="119"/>
      <c r="X52480" s="119"/>
      <c r="Z52480" s="119"/>
    </row>
    <row r="52481" spans="16:26" x14ac:dyDescent="0.25">
      <c r="P52481" s="119"/>
      <c r="R52481" s="119"/>
      <c r="T52481" s="119"/>
      <c r="V52481" s="119"/>
      <c r="X52481" s="119"/>
      <c r="Z52481" s="119"/>
    </row>
    <row r="52482" spans="16:26" x14ac:dyDescent="0.25">
      <c r="P52482" s="121"/>
      <c r="R52482" s="121"/>
      <c r="T52482" s="121"/>
      <c r="V52482" s="121"/>
      <c r="X52482" s="121"/>
      <c r="Z52482" s="121"/>
    </row>
    <row r="52483" spans="16:26" x14ac:dyDescent="0.25">
      <c r="P52483" s="121"/>
      <c r="R52483" s="121"/>
      <c r="T52483" s="121"/>
      <c r="V52483" s="121"/>
      <c r="X52483" s="121"/>
      <c r="Z52483" s="121"/>
    </row>
    <row r="52484" spans="16:26" x14ac:dyDescent="0.25">
      <c r="P52484" s="121"/>
      <c r="R52484" s="121"/>
      <c r="T52484" s="121"/>
      <c r="V52484" s="121"/>
      <c r="X52484" s="121"/>
      <c r="Z52484" s="121"/>
    </row>
    <row r="52485" spans="16:26" x14ac:dyDescent="0.25">
      <c r="P52485" s="121"/>
      <c r="R52485" s="121"/>
      <c r="T52485" s="121"/>
      <c r="V52485" s="121"/>
      <c r="X52485" s="121"/>
      <c r="Z52485" s="121"/>
    </row>
    <row r="52486" spans="16:26" x14ac:dyDescent="0.25">
      <c r="P52486" s="122"/>
      <c r="R52486" s="122"/>
      <c r="T52486" s="122"/>
      <c r="V52486" s="122"/>
      <c r="X52486" s="122"/>
      <c r="Z52486" s="122"/>
    </row>
    <row r="52487" spans="16:26" x14ac:dyDescent="0.25">
      <c r="P52487" s="118"/>
      <c r="R52487" s="118"/>
      <c r="T52487" s="118"/>
      <c r="V52487" s="118"/>
      <c r="X52487" s="118"/>
      <c r="Z52487" s="118"/>
    </row>
    <row r="52488" spans="16:26" x14ac:dyDescent="0.25">
      <c r="P52488" s="119"/>
      <c r="R52488" s="119"/>
      <c r="T52488" s="119"/>
      <c r="V52488" s="119"/>
      <c r="X52488" s="119"/>
      <c r="Z52488" s="119"/>
    </row>
    <row r="52489" spans="16:26" x14ac:dyDescent="0.25">
      <c r="P52489" s="119"/>
      <c r="R52489" s="119"/>
      <c r="T52489" s="119"/>
      <c r="V52489" s="119"/>
      <c r="X52489" s="119"/>
      <c r="Z52489" s="119"/>
    </row>
    <row r="52490" spans="16:26" x14ac:dyDescent="0.25">
      <c r="P52490" s="120"/>
      <c r="R52490" s="120"/>
      <c r="T52490" s="120"/>
      <c r="V52490" s="120"/>
      <c r="X52490" s="120"/>
      <c r="Z52490" s="120"/>
    </row>
    <row r="52491" spans="16:26" x14ac:dyDescent="0.25">
      <c r="P52491" s="119"/>
      <c r="R52491" s="119"/>
      <c r="T52491" s="119"/>
      <c r="V52491" s="119"/>
      <c r="X52491" s="119"/>
      <c r="Z52491" s="119"/>
    </row>
    <row r="52492" spans="16:26" x14ac:dyDescent="0.25">
      <c r="P52492" s="119"/>
      <c r="R52492" s="119"/>
      <c r="T52492" s="119"/>
      <c r="V52492" s="119"/>
      <c r="X52492" s="119"/>
      <c r="Z52492" s="119"/>
    </row>
    <row r="52493" spans="16:26" x14ac:dyDescent="0.25">
      <c r="P52493" s="120"/>
      <c r="R52493" s="120"/>
      <c r="T52493" s="120"/>
      <c r="V52493" s="120"/>
      <c r="X52493" s="120"/>
      <c r="Z52493" s="120"/>
    </row>
    <row r="52494" spans="16:26" x14ac:dyDescent="0.25">
      <c r="P52494" s="119"/>
      <c r="R52494" s="119"/>
      <c r="T52494" s="119"/>
      <c r="V52494" s="119"/>
      <c r="X52494" s="119"/>
      <c r="Z52494" s="119"/>
    </row>
    <row r="52495" spans="16:26" x14ac:dyDescent="0.25">
      <c r="P52495" s="120"/>
      <c r="R52495" s="120"/>
      <c r="T52495" s="120"/>
      <c r="V52495" s="120"/>
      <c r="X52495" s="120"/>
      <c r="Z52495" s="120"/>
    </row>
    <row r="52496" spans="16:26" x14ac:dyDescent="0.25">
      <c r="P52496" s="119"/>
      <c r="R52496" s="119"/>
      <c r="T52496" s="119"/>
      <c r="V52496" s="119"/>
      <c r="X52496" s="119"/>
      <c r="Z52496" s="119"/>
    </row>
    <row r="52497" spans="16:26" x14ac:dyDescent="0.25">
      <c r="P52497" s="119"/>
      <c r="R52497" s="119"/>
      <c r="T52497" s="119"/>
      <c r="V52497" s="119"/>
      <c r="X52497" s="119"/>
      <c r="Z52497" s="119"/>
    </row>
    <row r="52498" spans="16:26" x14ac:dyDescent="0.25">
      <c r="P52498" s="119"/>
      <c r="R52498" s="119"/>
      <c r="T52498" s="119"/>
      <c r="V52498" s="119"/>
      <c r="X52498" s="119"/>
      <c r="Z52498" s="119"/>
    </row>
    <row r="52499" spans="16:26" x14ac:dyDescent="0.25">
      <c r="P52499" s="121"/>
      <c r="R52499" s="121"/>
      <c r="T52499" s="121"/>
      <c r="V52499" s="121"/>
      <c r="X52499" s="121"/>
      <c r="Z52499" s="121"/>
    </row>
    <row r="52500" spans="16:26" x14ac:dyDescent="0.25">
      <c r="P52500" s="121"/>
      <c r="R52500" s="121"/>
      <c r="T52500" s="121"/>
      <c r="V52500" s="121"/>
      <c r="X52500" s="121"/>
      <c r="Z52500" s="121"/>
    </row>
    <row r="52501" spans="16:26" x14ac:dyDescent="0.25">
      <c r="P52501" s="121"/>
      <c r="R52501" s="121"/>
      <c r="T52501" s="121"/>
      <c r="V52501" s="121"/>
      <c r="X52501" s="121"/>
      <c r="Z52501" s="121"/>
    </row>
    <row r="52502" spans="16:26" x14ac:dyDescent="0.25">
      <c r="P52502" s="121"/>
      <c r="R52502" s="121"/>
      <c r="T52502" s="121"/>
      <c r="V52502" s="121"/>
      <c r="X52502" s="121"/>
      <c r="Z52502" s="121"/>
    </row>
    <row r="52503" spans="16:26" x14ac:dyDescent="0.25">
      <c r="P52503" s="122"/>
      <c r="R52503" s="122"/>
      <c r="T52503" s="122"/>
      <c r="V52503" s="122"/>
      <c r="X52503" s="122"/>
      <c r="Z52503" s="122"/>
    </row>
    <row r="52504" spans="16:26" x14ac:dyDescent="0.25">
      <c r="P52504" s="118"/>
      <c r="R52504" s="118"/>
      <c r="T52504" s="118"/>
      <c r="V52504" s="118"/>
      <c r="X52504" s="118"/>
      <c r="Z52504" s="118"/>
    </row>
    <row r="52505" spans="16:26" x14ac:dyDescent="0.25">
      <c r="P52505" s="119"/>
      <c r="R52505" s="119"/>
      <c r="T52505" s="119"/>
      <c r="V52505" s="119"/>
      <c r="X52505" s="119"/>
      <c r="Z52505" s="119"/>
    </row>
    <row r="52506" spans="16:26" x14ac:dyDescent="0.25">
      <c r="P52506" s="119"/>
      <c r="R52506" s="119"/>
      <c r="T52506" s="119"/>
      <c r="V52506" s="119"/>
      <c r="X52506" s="119"/>
      <c r="Z52506" s="119"/>
    </row>
    <row r="52507" spans="16:26" x14ac:dyDescent="0.25">
      <c r="P52507" s="120"/>
      <c r="R52507" s="120"/>
      <c r="T52507" s="120"/>
      <c r="V52507" s="120"/>
      <c r="X52507" s="120"/>
      <c r="Z52507" s="120"/>
    </row>
    <row r="52508" spans="16:26" x14ac:dyDescent="0.25">
      <c r="P52508" s="119"/>
      <c r="R52508" s="119"/>
      <c r="T52508" s="119"/>
      <c r="V52508" s="119"/>
      <c r="X52508" s="119"/>
      <c r="Z52508" s="119"/>
    </row>
    <row r="52509" spans="16:26" x14ac:dyDescent="0.25">
      <c r="P52509" s="119"/>
      <c r="R52509" s="119"/>
      <c r="T52509" s="119"/>
      <c r="V52509" s="119"/>
      <c r="X52509" s="119"/>
      <c r="Z52509" s="119"/>
    </row>
    <row r="52510" spans="16:26" x14ac:dyDescent="0.25">
      <c r="P52510" s="120"/>
      <c r="R52510" s="120"/>
      <c r="T52510" s="120"/>
      <c r="V52510" s="120"/>
      <c r="X52510" s="120"/>
      <c r="Z52510" s="120"/>
    </row>
    <row r="52511" spans="16:26" x14ac:dyDescent="0.25">
      <c r="P52511" s="119"/>
      <c r="R52511" s="119"/>
      <c r="T52511" s="119"/>
      <c r="V52511" s="119"/>
      <c r="X52511" s="119"/>
      <c r="Z52511" s="119"/>
    </row>
    <row r="52512" spans="16:26" x14ac:dyDescent="0.25">
      <c r="P52512" s="120"/>
      <c r="R52512" s="120"/>
      <c r="T52512" s="120"/>
      <c r="V52512" s="120"/>
      <c r="X52512" s="120"/>
      <c r="Z52512" s="120"/>
    </row>
    <row r="52513" spans="16:26" x14ac:dyDescent="0.25">
      <c r="P52513" s="119"/>
      <c r="R52513" s="119"/>
      <c r="T52513" s="119"/>
      <c r="V52513" s="119"/>
      <c r="X52513" s="119"/>
      <c r="Z52513" s="119"/>
    </row>
    <row r="52514" spans="16:26" x14ac:dyDescent="0.25">
      <c r="P52514" s="119"/>
      <c r="R52514" s="119"/>
      <c r="T52514" s="119"/>
      <c r="V52514" s="119"/>
      <c r="X52514" s="119"/>
      <c r="Z52514" s="119"/>
    </row>
    <row r="52515" spans="16:26" x14ac:dyDescent="0.25">
      <c r="P52515" s="119"/>
      <c r="R52515" s="119"/>
      <c r="T52515" s="119"/>
      <c r="V52515" s="119"/>
      <c r="X52515" s="119"/>
      <c r="Z52515" s="119"/>
    </row>
    <row r="52516" spans="16:26" x14ac:dyDescent="0.25">
      <c r="P52516" s="121"/>
      <c r="R52516" s="121"/>
      <c r="T52516" s="121"/>
      <c r="V52516" s="121"/>
      <c r="X52516" s="121"/>
      <c r="Z52516" s="121"/>
    </row>
    <row r="52517" spans="16:26" x14ac:dyDescent="0.25">
      <c r="P52517" s="121"/>
      <c r="R52517" s="121"/>
      <c r="T52517" s="121"/>
      <c r="V52517" s="121"/>
      <c r="X52517" s="121"/>
      <c r="Z52517" s="121"/>
    </row>
    <row r="52518" spans="16:26" x14ac:dyDescent="0.25">
      <c r="P52518" s="121"/>
      <c r="R52518" s="121"/>
      <c r="T52518" s="121"/>
      <c r="V52518" s="121"/>
      <c r="X52518" s="121"/>
      <c r="Z52518" s="121"/>
    </row>
    <row r="52519" spans="16:26" x14ac:dyDescent="0.25">
      <c r="P52519" s="121"/>
      <c r="R52519" s="121"/>
      <c r="T52519" s="121"/>
      <c r="V52519" s="121"/>
      <c r="X52519" s="121"/>
      <c r="Z52519" s="121"/>
    </row>
    <row r="52520" spans="16:26" x14ac:dyDescent="0.25">
      <c r="P52520" s="122"/>
      <c r="R52520" s="122"/>
      <c r="T52520" s="122"/>
      <c r="V52520" s="122"/>
      <c r="X52520" s="122"/>
      <c r="Z52520" s="122"/>
    </row>
    <row r="52521" spans="16:26" x14ac:dyDescent="0.25">
      <c r="P52521" s="118"/>
      <c r="R52521" s="118"/>
      <c r="T52521" s="118"/>
      <c r="V52521" s="118"/>
      <c r="X52521" s="118"/>
      <c r="Z52521" s="118"/>
    </row>
    <row r="52522" spans="16:26" x14ac:dyDescent="0.25">
      <c r="P52522" s="119"/>
      <c r="R52522" s="119"/>
      <c r="T52522" s="119"/>
      <c r="V52522" s="119"/>
      <c r="X52522" s="119"/>
      <c r="Z52522" s="119"/>
    </row>
    <row r="52523" spans="16:26" x14ac:dyDescent="0.25">
      <c r="P52523" s="119"/>
      <c r="R52523" s="119"/>
      <c r="T52523" s="119"/>
      <c r="V52523" s="119"/>
      <c r="X52523" s="119"/>
      <c r="Z52523" s="119"/>
    </row>
    <row r="52524" spans="16:26" x14ac:dyDescent="0.25">
      <c r="P52524" s="120"/>
      <c r="R52524" s="120"/>
      <c r="T52524" s="120"/>
      <c r="V52524" s="120"/>
      <c r="X52524" s="120"/>
      <c r="Z52524" s="120"/>
    </row>
    <row r="52525" spans="16:26" x14ac:dyDescent="0.25">
      <c r="P52525" s="119"/>
      <c r="R52525" s="119"/>
      <c r="T52525" s="119"/>
      <c r="V52525" s="119"/>
      <c r="X52525" s="119"/>
      <c r="Z52525" s="119"/>
    </row>
    <row r="52526" spans="16:26" x14ac:dyDescent="0.25">
      <c r="P52526" s="119"/>
      <c r="R52526" s="119"/>
      <c r="T52526" s="119"/>
      <c r="V52526" s="119"/>
      <c r="X52526" s="119"/>
      <c r="Z52526" s="119"/>
    </row>
    <row r="52527" spans="16:26" x14ac:dyDescent="0.25">
      <c r="P52527" s="120"/>
      <c r="R52527" s="120"/>
      <c r="T52527" s="120"/>
      <c r="V52527" s="120"/>
      <c r="X52527" s="120"/>
      <c r="Z52527" s="120"/>
    </row>
    <row r="52528" spans="16:26" x14ac:dyDescent="0.25">
      <c r="P52528" s="119"/>
      <c r="R52528" s="119"/>
      <c r="T52528" s="119"/>
      <c r="V52528" s="119"/>
      <c r="X52528" s="119"/>
      <c r="Z52528" s="119"/>
    </row>
    <row r="52529" spans="16:26" x14ac:dyDescent="0.25">
      <c r="P52529" s="120"/>
      <c r="R52529" s="120"/>
      <c r="T52529" s="120"/>
      <c r="V52529" s="120"/>
      <c r="X52529" s="120"/>
      <c r="Z52529" s="120"/>
    </row>
    <row r="52530" spans="16:26" x14ac:dyDescent="0.25">
      <c r="P52530" s="119"/>
      <c r="R52530" s="119"/>
      <c r="T52530" s="119"/>
      <c r="V52530" s="119"/>
      <c r="X52530" s="119"/>
      <c r="Z52530" s="119"/>
    </row>
    <row r="52531" spans="16:26" x14ac:dyDescent="0.25">
      <c r="P52531" s="119"/>
      <c r="R52531" s="119"/>
      <c r="T52531" s="119"/>
      <c r="V52531" s="119"/>
      <c r="X52531" s="119"/>
      <c r="Z52531" s="119"/>
    </row>
    <row r="52532" spans="16:26" x14ac:dyDescent="0.25">
      <c r="P52532" s="119"/>
      <c r="R52532" s="119"/>
      <c r="T52532" s="119"/>
      <c r="V52532" s="119"/>
      <c r="X52532" s="119"/>
      <c r="Z52532" s="119"/>
    </row>
    <row r="52533" spans="16:26" x14ac:dyDescent="0.25">
      <c r="P52533" s="121"/>
      <c r="R52533" s="121"/>
      <c r="T52533" s="121"/>
      <c r="V52533" s="121"/>
      <c r="X52533" s="121"/>
      <c r="Z52533" s="121"/>
    </row>
    <row r="52534" spans="16:26" x14ac:dyDescent="0.25">
      <c r="P52534" s="121"/>
      <c r="R52534" s="121"/>
      <c r="T52534" s="121"/>
      <c r="V52534" s="121"/>
      <c r="X52534" s="121"/>
      <c r="Z52534" s="121"/>
    </row>
    <row r="52535" spans="16:26" x14ac:dyDescent="0.25">
      <c r="P52535" s="121"/>
      <c r="R52535" s="121"/>
      <c r="T52535" s="121"/>
      <c r="V52535" s="121"/>
      <c r="X52535" s="121"/>
      <c r="Z52535" s="121"/>
    </row>
    <row r="52536" spans="16:26" x14ac:dyDescent="0.25">
      <c r="P52536" s="121"/>
      <c r="R52536" s="121"/>
      <c r="T52536" s="121"/>
      <c r="V52536" s="121"/>
      <c r="X52536" s="121"/>
      <c r="Z52536" s="121"/>
    </row>
    <row r="52537" spans="16:26" x14ac:dyDescent="0.25">
      <c r="P52537" s="122"/>
      <c r="R52537" s="122"/>
      <c r="T52537" s="122"/>
      <c r="V52537" s="122"/>
      <c r="X52537" s="122"/>
      <c r="Z52537" s="122"/>
    </row>
    <row r="52538" spans="16:26" x14ac:dyDescent="0.25">
      <c r="P52538" s="118"/>
      <c r="R52538" s="118"/>
      <c r="T52538" s="118"/>
      <c r="V52538" s="118"/>
      <c r="X52538" s="118"/>
      <c r="Z52538" s="118"/>
    </row>
    <row r="52539" spans="16:26" x14ac:dyDescent="0.25">
      <c r="P52539" s="119"/>
      <c r="R52539" s="119"/>
      <c r="T52539" s="119"/>
      <c r="V52539" s="119"/>
      <c r="X52539" s="119"/>
      <c r="Z52539" s="119"/>
    </row>
    <row r="52540" spans="16:26" x14ac:dyDescent="0.25">
      <c r="P52540" s="119"/>
      <c r="R52540" s="119"/>
      <c r="T52540" s="119"/>
      <c r="V52540" s="119"/>
      <c r="X52540" s="119"/>
      <c r="Z52540" s="119"/>
    </row>
    <row r="52541" spans="16:26" x14ac:dyDescent="0.25">
      <c r="P52541" s="120"/>
      <c r="R52541" s="120"/>
      <c r="T52541" s="120"/>
      <c r="V52541" s="120"/>
      <c r="X52541" s="120"/>
      <c r="Z52541" s="120"/>
    </row>
    <row r="52542" spans="16:26" x14ac:dyDescent="0.25">
      <c r="P52542" s="119"/>
      <c r="R52542" s="119"/>
      <c r="T52542" s="119"/>
      <c r="V52542" s="119"/>
      <c r="X52542" s="119"/>
      <c r="Z52542" s="119"/>
    </row>
    <row r="52543" spans="16:26" x14ac:dyDescent="0.25">
      <c r="P52543" s="119"/>
      <c r="R52543" s="119"/>
      <c r="T52543" s="119"/>
      <c r="V52543" s="119"/>
      <c r="X52543" s="119"/>
      <c r="Z52543" s="119"/>
    </row>
    <row r="52544" spans="16:26" x14ac:dyDescent="0.25">
      <c r="P52544" s="120"/>
      <c r="R52544" s="120"/>
      <c r="T52544" s="120"/>
      <c r="V52544" s="120"/>
      <c r="X52544" s="120"/>
      <c r="Z52544" s="120"/>
    </row>
    <row r="52545" spans="16:26" x14ac:dyDescent="0.25">
      <c r="P52545" s="119"/>
      <c r="R52545" s="119"/>
      <c r="T52545" s="119"/>
      <c r="V52545" s="119"/>
      <c r="X52545" s="119"/>
      <c r="Z52545" s="119"/>
    </row>
    <row r="52546" spans="16:26" x14ac:dyDescent="0.25">
      <c r="P52546" s="120"/>
      <c r="R52546" s="120"/>
      <c r="T52546" s="120"/>
      <c r="V52546" s="120"/>
      <c r="X52546" s="120"/>
      <c r="Z52546" s="120"/>
    </row>
    <row r="52547" spans="16:26" x14ac:dyDescent="0.25">
      <c r="P52547" s="119"/>
      <c r="R52547" s="119"/>
      <c r="T52547" s="119"/>
      <c r="V52547" s="119"/>
      <c r="X52547" s="119"/>
      <c r="Z52547" s="119"/>
    </row>
    <row r="52548" spans="16:26" x14ac:dyDescent="0.25">
      <c r="P52548" s="119"/>
      <c r="R52548" s="119"/>
      <c r="T52548" s="119"/>
      <c r="V52548" s="119"/>
      <c r="X52548" s="119"/>
      <c r="Z52548" s="119"/>
    </row>
    <row r="52549" spans="16:26" x14ac:dyDescent="0.25">
      <c r="P52549" s="119"/>
      <c r="R52549" s="119"/>
      <c r="T52549" s="119"/>
      <c r="V52549" s="119"/>
      <c r="X52549" s="119"/>
      <c r="Z52549" s="119"/>
    </row>
    <row r="52550" spans="16:26" x14ac:dyDescent="0.25">
      <c r="P52550" s="121"/>
      <c r="R52550" s="121"/>
      <c r="T52550" s="121"/>
      <c r="V52550" s="121"/>
      <c r="X52550" s="121"/>
      <c r="Z52550" s="121"/>
    </row>
    <row r="52551" spans="16:26" x14ac:dyDescent="0.25">
      <c r="P52551" s="121"/>
      <c r="R52551" s="121"/>
      <c r="T52551" s="121"/>
      <c r="V52551" s="121"/>
      <c r="X52551" s="121"/>
      <c r="Z52551" s="121"/>
    </row>
    <row r="52552" spans="16:26" x14ac:dyDescent="0.25">
      <c r="P52552" s="121"/>
      <c r="R52552" s="121"/>
      <c r="T52552" s="121"/>
      <c r="V52552" s="121"/>
      <c r="X52552" s="121"/>
      <c r="Z52552" s="121"/>
    </row>
    <row r="52553" spans="16:26" x14ac:dyDescent="0.25">
      <c r="P52553" s="121"/>
      <c r="R52553" s="121"/>
      <c r="T52553" s="121"/>
      <c r="V52553" s="121"/>
      <c r="X52553" s="121"/>
      <c r="Z52553" s="121"/>
    </row>
    <row r="52554" spans="16:26" x14ac:dyDescent="0.25">
      <c r="P52554" s="122"/>
      <c r="R52554" s="122"/>
      <c r="T52554" s="122"/>
      <c r="V52554" s="122"/>
      <c r="X52554" s="122"/>
      <c r="Z52554" s="122"/>
    </row>
    <row r="52555" spans="16:26" x14ac:dyDescent="0.25">
      <c r="P52555" s="118"/>
      <c r="R52555" s="118"/>
      <c r="T52555" s="118"/>
      <c r="V52555" s="118"/>
      <c r="X52555" s="118"/>
      <c r="Z52555" s="118"/>
    </row>
    <row r="52556" spans="16:26" x14ac:dyDescent="0.25">
      <c r="P52556" s="119"/>
      <c r="R52556" s="119"/>
      <c r="T52556" s="119"/>
      <c r="V52556" s="119"/>
      <c r="X52556" s="119"/>
      <c r="Z52556" s="119"/>
    </row>
    <row r="52557" spans="16:26" x14ac:dyDescent="0.25">
      <c r="P52557" s="119"/>
      <c r="R52557" s="119"/>
      <c r="T52557" s="119"/>
      <c r="V52557" s="119"/>
      <c r="X52557" s="119"/>
      <c r="Z52557" s="119"/>
    </row>
    <row r="52558" spans="16:26" x14ac:dyDescent="0.25">
      <c r="P52558" s="120"/>
      <c r="R52558" s="120"/>
      <c r="T52558" s="120"/>
      <c r="V52558" s="120"/>
      <c r="X52558" s="120"/>
      <c r="Z52558" s="120"/>
    </row>
    <row r="52559" spans="16:26" x14ac:dyDescent="0.25">
      <c r="P52559" s="119"/>
      <c r="R52559" s="119"/>
      <c r="T52559" s="119"/>
      <c r="V52559" s="119"/>
      <c r="X52559" s="119"/>
      <c r="Z52559" s="119"/>
    </row>
    <row r="52560" spans="16:26" x14ac:dyDescent="0.25">
      <c r="P52560" s="119"/>
      <c r="R52560" s="119"/>
      <c r="T52560" s="119"/>
      <c r="V52560" s="119"/>
      <c r="X52560" s="119"/>
      <c r="Z52560" s="119"/>
    </row>
    <row r="52561" spans="16:26" x14ac:dyDescent="0.25">
      <c r="P52561" s="120"/>
      <c r="R52561" s="120"/>
      <c r="T52561" s="120"/>
      <c r="V52561" s="120"/>
      <c r="X52561" s="120"/>
      <c r="Z52561" s="120"/>
    </row>
    <row r="52562" spans="16:26" x14ac:dyDescent="0.25">
      <c r="P52562" s="119"/>
      <c r="R52562" s="119"/>
      <c r="T52562" s="119"/>
      <c r="V52562" s="119"/>
      <c r="X52562" s="119"/>
      <c r="Z52562" s="119"/>
    </row>
    <row r="52563" spans="16:26" x14ac:dyDescent="0.25">
      <c r="P52563" s="120"/>
      <c r="R52563" s="120"/>
      <c r="T52563" s="120"/>
      <c r="V52563" s="120"/>
      <c r="X52563" s="120"/>
      <c r="Z52563" s="120"/>
    </row>
    <row r="52564" spans="16:26" x14ac:dyDescent="0.25">
      <c r="P52564" s="119"/>
      <c r="R52564" s="119"/>
      <c r="T52564" s="119"/>
      <c r="V52564" s="119"/>
      <c r="X52564" s="119"/>
      <c r="Z52564" s="119"/>
    </row>
    <row r="52565" spans="16:26" x14ac:dyDescent="0.25">
      <c r="P52565" s="119"/>
      <c r="R52565" s="119"/>
      <c r="T52565" s="119"/>
      <c r="V52565" s="119"/>
      <c r="X52565" s="119"/>
      <c r="Z52565" s="119"/>
    </row>
    <row r="52566" spans="16:26" x14ac:dyDescent="0.25">
      <c r="P52566" s="119"/>
      <c r="R52566" s="119"/>
      <c r="T52566" s="119"/>
      <c r="V52566" s="119"/>
      <c r="X52566" s="119"/>
      <c r="Z52566" s="119"/>
    </row>
    <row r="52567" spans="16:26" x14ac:dyDescent="0.25">
      <c r="P52567" s="121"/>
      <c r="R52567" s="121"/>
      <c r="T52567" s="121"/>
      <c r="V52567" s="121"/>
      <c r="X52567" s="121"/>
      <c r="Z52567" s="121"/>
    </row>
    <row r="52568" spans="16:26" x14ac:dyDescent="0.25">
      <c r="P52568" s="121"/>
      <c r="R52568" s="121"/>
      <c r="T52568" s="121"/>
      <c r="V52568" s="121"/>
      <c r="X52568" s="121"/>
      <c r="Z52568" s="121"/>
    </row>
    <row r="52569" spans="16:26" x14ac:dyDescent="0.25">
      <c r="P52569" s="121"/>
      <c r="R52569" s="121"/>
      <c r="T52569" s="121"/>
      <c r="V52569" s="121"/>
      <c r="X52569" s="121"/>
      <c r="Z52569" s="121"/>
    </row>
    <row r="52570" spans="16:26" x14ac:dyDescent="0.25">
      <c r="P52570" s="121"/>
      <c r="R52570" s="121"/>
      <c r="T52570" s="121"/>
      <c r="V52570" s="121"/>
      <c r="X52570" s="121"/>
      <c r="Z52570" s="121"/>
    </row>
    <row r="52571" spans="16:26" x14ac:dyDescent="0.25">
      <c r="P52571" s="122"/>
      <c r="R52571" s="122"/>
      <c r="T52571" s="122"/>
      <c r="V52571" s="122"/>
      <c r="X52571" s="122"/>
      <c r="Z52571" s="122"/>
    </row>
    <row r="52572" spans="16:26" x14ac:dyDescent="0.25">
      <c r="P52572" s="118"/>
      <c r="R52572" s="118"/>
      <c r="T52572" s="118"/>
      <c r="V52572" s="118"/>
      <c r="X52572" s="118"/>
      <c r="Z52572" s="118"/>
    </row>
    <row r="52573" spans="16:26" x14ac:dyDescent="0.25">
      <c r="P52573" s="119"/>
      <c r="R52573" s="119"/>
      <c r="T52573" s="119"/>
      <c r="V52573" s="119"/>
      <c r="X52573" s="119"/>
      <c r="Z52573" s="119"/>
    </row>
    <row r="52574" spans="16:26" x14ac:dyDescent="0.25">
      <c r="P52574" s="119"/>
      <c r="R52574" s="119"/>
      <c r="T52574" s="119"/>
      <c r="V52574" s="119"/>
      <c r="X52574" s="119"/>
      <c r="Z52574" s="119"/>
    </row>
    <row r="52575" spans="16:26" x14ac:dyDescent="0.25">
      <c r="P52575" s="120"/>
      <c r="R52575" s="120"/>
      <c r="T52575" s="120"/>
      <c r="V52575" s="120"/>
      <c r="X52575" s="120"/>
      <c r="Z52575" s="120"/>
    </row>
    <row r="52576" spans="16:26" x14ac:dyDescent="0.25">
      <c r="P52576" s="119"/>
      <c r="R52576" s="119"/>
      <c r="T52576" s="119"/>
      <c r="V52576" s="119"/>
      <c r="X52576" s="119"/>
      <c r="Z52576" s="119"/>
    </row>
    <row r="52577" spans="16:26" x14ac:dyDescent="0.25">
      <c r="P52577" s="119"/>
      <c r="R52577" s="119"/>
      <c r="T52577" s="119"/>
      <c r="V52577" s="119"/>
      <c r="X52577" s="119"/>
      <c r="Z52577" s="119"/>
    </row>
    <row r="52578" spans="16:26" x14ac:dyDescent="0.25">
      <c r="P52578" s="120"/>
      <c r="R52578" s="120"/>
      <c r="T52578" s="120"/>
      <c r="V52578" s="120"/>
      <c r="X52578" s="120"/>
      <c r="Z52578" s="120"/>
    </row>
    <row r="52579" spans="16:26" x14ac:dyDescent="0.25">
      <c r="P52579" s="119"/>
      <c r="R52579" s="119"/>
      <c r="T52579" s="119"/>
      <c r="V52579" s="119"/>
      <c r="X52579" s="119"/>
      <c r="Z52579" s="119"/>
    </row>
    <row r="52580" spans="16:26" x14ac:dyDescent="0.25">
      <c r="P52580" s="120"/>
      <c r="R52580" s="120"/>
      <c r="T52580" s="120"/>
      <c r="V52580" s="120"/>
      <c r="X52580" s="120"/>
      <c r="Z52580" s="120"/>
    </row>
    <row r="52581" spans="16:26" x14ac:dyDescent="0.25">
      <c r="P52581" s="119"/>
      <c r="R52581" s="119"/>
      <c r="T52581" s="119"/>
      <c r="V52581" s="119"/>
      <c r="X52581" s="119"/>
      <c r="Z52581" s="119"/>
    </row>
    <row r="52582" spans="16:26" x14ac:dyDescent="0.25">
      <c r="P52582" s="119"/>
      <c r="R52582" s="119"/>
      <c r="T52582" s="119"/>
      <c r="V52582" s="119"/>
      <c r="X52582" s="119"/>
      <c r="Z52582" s="119"/>
    </row>
    <row r="52583" spans="16:26" x14ac:dyDescent="0.25">
      <c r="P52583" s="119"/>
      <c r="R52583" s="119"/>
      <c r="T52583" s="119"/>
      <c r="V52583" s="119"/>
      <c r="X52583" s="119"/>
      <c r="Z52583" s="119"/>
    </row>
    <row r="52584" spans="16:26" x14ac:dyDescent="0.25">
      <c r="P52584" s="121"/>
      <c r="R52584" s="121"/>
      <c r="T52584" s="121"/>
      <c r="V52584" s="121"/>
      <c r="X52584" s="121"/>
      <c r="Z52584" s="121"/>
    </row>
    <row r="52585" spans="16:26" x14ac:dyDescent="0.25">
      <c r="P52585" s="121"/>
      <c r="R52585" s="121"/>
      <c r="T52585" s="121"/>
      <c r="V52585" s="121"/>
      <c r="X52585" s="121"/>
      <c r="Z52585" s="121"/>
    </row>
    <row r="52586" spans="16:26" x14ac:dyDescent="0.25">
      <c r="P52586" s="121"/>
      <c r="R52586" s="121"/>
      <c r="T52586" s="121"/>
      <c r="V52586" s="121"/>
      <c r="X52586" s="121"/>
      <c r="Z52586" s="121"/>
    </row>
    <row r="52587" spans="16:26" x14ac:dyDescent="0.25">
      <c r="P52587" s="121"/>
      <c r="R52587" s="121"/>
      <c r="T52587" s="121"/>
      <c r="V52587" s="121"/>
      <c r="X52587" s="121"/>
      <c r="Z52587" s="121"/>
    </row>
    <row r="52588" spans="16:26" x14ac:dyDescent="0.25">
      <c r="P52588" s="122"/>
      <c r="R52588" s="122"/>
      <c r="T52588" s="122"/>
      <c r="V52588" s="122"/>
      <c r="X52588" s="122"/>
      <c r="Z52588" s="122"/>
    </row>
    <row r="52589" spans="16:26" x14ac:dyDescent="0.25">
      <c r="P52589" s="118"/>
      <c r="R52589" s="118"/>
      <c r="T52589" s="118"/>
      <c r="V52589" s="118"/>
      <c r="X52589" s="118"/>
      <c r="Z52589" s="118"/>
    </row>
    <row r="52590" spans="16:26" x14ac:dyDescent="0.25">
      <c r="P52590" s="119"/>
      <c r="R52590" s="119"/>
      <c r="T52590" s="119"/>
      <c r="V52590" s="119"/>
      <c r="X52590" s="119"/>
      <c r="Z52590" s="119"/>
    </row>
    <row r="52591" spans="16:26" x14ac:dyDescent="0.25">
      <c r="P52591" s="119"/>
      <c r="R52591" s="119"/>
      <c r="T52591" s="119"/>
      <c r="V52591" s="119"/>
      <c r="X52591" s="119"/>
      <c r="Z52591" s="119"/>
    </row>
    <row r="52592" spans="16:26" x14ac:dyDescent="0.25">
      <c r="P52592" s="120"/>
      <c r="R52592" s="120"/>
      <c r="T52592" s="120"/>
      <c r="V52592" s="120"/>
      <c r="X52592" s="120"/>
      <c r="Z52592" s="120"/>
    </row>
    <row r="52593" spans="16:26" x14ac:dyDescent="0.25">
      <c r="P52593" s="119"/>
      <c r="R52593" s="119"/>
      <c r="T52593" s="119"/>
      <c r="V52593" s="119"/>
      <c r="X52593" s="119"/>
      <c r="Z52593" s="119"/>
    </row>
    <row r="52594" spans="16:26" x14ac:dyDescent="0.25">
      <c r="P52594" s="119"/>
      <c r="R52594" s="119"/>
      <c r="T52594" s="119"/>
      <c r="V52594" s="119"/>
      <c r="X52594" s="119"/>
      <c r="Z52594" s="119"/>
    </row>
    <row r="52595" spans="16:26" x14ac:dyDescent="0.25">
      <c r="P52595" s="120"/>
      <c r="R52595" s="120"/>
      <c r="T52595" s="120"/>
      <c r="V52595" s="120"/>
      <c r="X52595" s="120"/>
      <c r="Z52595" s="120"/>
    </row>
    <row r="52596" spans="16:26" x14ac:dyDescent="0.25">
      <c r="P52596" s="119"/>
      <c r="R52596" s="119"/>
      <c r="T52596" s="119"/>
      <c r="V52596" s="119"/>
      <c r="X52596" s="119"/>
      <c r="Z52596" s="119"/>
    </row>
    <row r="52597" spans="16:26" x14ac:dyDescent="0.25">
      <c r="P52597" s="120"/>
      <c r="R52597" s="120"/>
      <c r="T52597" s="120"/>
      <c r="V52597" s="120"/>
      <c r="X52597" s="120"/>
      <c r="Z52597" s="120"/>
    </row>
    <row r="52598" spans="16:26" x14ac:dyDescent="0.25">
      <c r="P52598" s="119"/>
      <c r="R52598" s="119"/>
      <c r="T52598" s="119"/>
      <c r="V52598" s="119"/>
      <c r="X52598" s="119"/>
      <c r="Z52598" s="119"/>
    </row>
    <row r="52599" spans="16:26" x14ac:dyDescent="0.25">
      <c r="P52599" s="119"/>
      <c r="R52599" s="119"/>
      <c r="T52599" s="119"/>
      <c r="V52599" s="119"/>
      <c r="X52599" s="119"/>
      <c r="Z52599" s="119"/>
    </row>
    <row r="52600" spans="16:26" x14ac:dyDescent="0.25">
      <c r="P52600" s="119"/>
      <c r="R52600" s="119"/>
      <c r="T52600" s="119"/>
      <c r="V52600" s="119"/>
      <c r="X52600" s="119"/>
      <c r="Z52600" s="119"/>
    </row>
    <row r="52601" spans="16:26" x14ac:dyDescent="0.25">
      <c r="P52601" s="121"/>
      <c r="R52601" s="121"/>
      <c r="T52601" s="121"/>
      <c r="V52601" s="121"/>
      <c r="X52601" s="121"/>
      <c r="Z52601" s="121"/>
    </row>
    <row r="52602" spans="16:26" x14ac:dyDescent="0.25">
      <c r="P52602" s="121"/>
      <c r="R52602" s="121"/>
      <c r="T52602" s="121"/>
      <c r="V52602" s="121"/>
      <c r="X52602" s="121"/>
      <c r="Z52602" s="121"/>
    </row>
    <row r="52603" spans="16:26" x14ac:dyDescent="0.25">
      <c r="P52603" s="121"/>
      <c r="R52603" s="121"/>
      <c r="T52603" s="121"/>
      <c r="V52603" s="121"/>
      <c r="X52603" s="121"/>
      <c r="Z52603" s="121"/>
    </row>
    <row r="52604" spans="16:26" x14ac:dyDescent="0.25">
      <c r="P52604" s="121"/>
      <c r="R52604" s="121"/>
      <c r="T52604" s="121"/>
      <c r="V52604" s="121"/>
      <c r="X52604" s="121"/>
      <c r="Z52604" s="121"/>
    </row>
    <row r="52605" spans="16:26" x14ac:dyDescent="0.25">
      <c r="P52605" s="122"/>
      <c r="R52605" s="122"/>
      <c r="T52605" s="122"/>
      <c r="V52605" s="122"/>
      <c r="X52605" s="122"/>
      <c r="Z52605" s="122"/>
    </row>
    <row r="52606" spans="16:26" x14ac:dyDescent="0.25">
      <c r="P52606" s="118"/>
      <c r="R52606" s="118"/>
      <c r="T52606" s="118"/>
      <c r="V52606" s="118"/>
      <c r="X52606" s="118"/>
      <c r="Z52606" s="118"/>
    </row>
    <row r="52607" spans="16:26" x14ac:dyDescent="0.25">
      <c r="P52607" s="119"/>
      <c r="R52607" s="119"/>
      <c r="T52607" s="119"/>
      <c r="V52607" s="119"/>
      <c r="X52607" s="119"/>
      <c r="Z52607" s="119"/>
    </row>
    <row r="52608" spans="16:26" x14ac:dyDescent="0.25">
      <c r="P52608" s="119"/>
      <c r="R52608" s="119"/>
      <c r="T52608" s="119"/>
      <c r="V52608" s="119"/>
      <c r="X52608" s="119"/>
      <c r="Z52608" s="119"/>
    </row>
    <row r="52609" spans="16:26" x14ac:dyDescent="0.25">
      <c r="P52609" s="120"/>
      <c r="R52609" s="120"/>
      <c r="T52609" s="120"/>
      <c r="V52609" s="120"/>
      <c r="X52609" s="120"/>
      <c r="Z52609" s="120"/>
    </row>
    <row r="52610" spans="16:26" x14ac:dyDescent="0.25">
      <c r="P52610" s="119"/>
      <c r="R52610" s="119"/>
      <c r="T52610" s="119"/>
      <c r="V52610" s="119"/>
      <c r="X52610" s="119"/>
      <c r="Z52610" s="119"/>
    </row>
    <row r="52611" spans="16:26" x14ac:dyDescent="0.25">
      <c r="P52611" s="119"/>
      <c r="R52611" s="119"/>
      <c r="T52611" s="119"/>
      <c r="V52611" s="119"/>
      <c r="X52611" s="119"/>
      <c r="Z52611" s="119"/>
    </row>
    <row r="52612" spans="16:26" x14ac:dyDescent="0.25">
      <c r="P52612" s="120"/>
      <c r="R52612" s="120"/>
      <c r="T52612" s="120"/>
      <c r="V52612" s="120"/>
      <c r="X52612" s="120"/>
      <c r="Z52612" s="120"/>
    </row>
    <row r="52613" spans="16:26" x14ac:dyDescent="0.25">
      <c r="P52613" s="119"/>
      <c r="R52613" s="119"/>
      <c r="T52613" s="119"/>
      <c r="V52613" s="119"/>
      <c r="X52613" s="119"/>
      <c r="Z52613" s="119"/>
    </row>
    <row r="52614" spans="16:26" x14ac:dyDescent="0.25">
      <c r="P52614" s="120"/>
      <c r="R52614" s="120"/>
      <c r="T52614" s="120"/>
      <c r="V52614" s="120"/>
      <c r="X52614" s="120"/>
      <c r="Z52614" s="120"/>
    </row>
    <row r="52615" spans="16:26" x14ac:dyDescent="0.25">
      <c r="P52615" s="119"/>
      <c r="R52615" s="119"/>
      <c r="T52615" s="119"/>
      <c r="V52615" s="119"/>
      <c r="X52615" s="119"/>
      <c r="Z52615" s="119"/>
    </row>
    <row r="52616" spans="16:26" x14ac:dyDescent="0.25">
      <c r="P52616" s="119"/>
      <c r="R52616" s="119"/>
      <c r="T52616" s="119"/>
      <c r="V52616" s="119"/>
      <c r="X52616" s="119"/>
      <c r="Z52616" s="119"/>
    </row>
    <row r="52617" spans="16:26" x14ac:dyDescent="0.25">
      <c r="P52617" s="119"/>
      <c r="R52617" s="119"/>
      <c r="T52617" s="119"/>
      <c r="V52617" s="119"/>
      <c r="X52617" s="119"/>
      <c r="Z52617" s="119"/>
    </row>
    <row r="52618" spans="16:26" x14ac:dyDescent="0.25">
      <c r="P52618" s="121"/>
      <c r="R52618" s="121"/>
      <c r="T52618" s="121"/>
      <c r="V52618" s="121"/>
      <c r="X52618" s="121"/>
      <c r="Z52618" s="121"/>
    </row>
    <row r="52619" spans="16:26" x14ac:dyDescent="0.25">
      <c r="P52619" s="121"/>
      <c r="R52619" s="121"/>
      <c r="T52619" s="121"/>
      <c r="V52619" s="121"/>
      <c r="X52619" s="121"/>
      <c r="Z52619" s="121"/>
    </row>
    <row r="52620" spans="16:26" x14ac:dyDescent="0.25">
      <c r="P52620" s="121"/>
      <c r="R52620" s="121"/>
      <c r="T52620" s="121"/>
      <c r="V52620" s="121"/>
      <c r="X52620" s="121"/>
      <c r="Z52620" s="121"/>
    </row>
    <row r="52621" spans="16:26" x14ac:dyDescent="0.25">
      <c r="P52621" s="121"/>
      <c r="R52621" s="121"/>
      <c r="T52621" s="121"/>
      <c r="V52621" s="121"/>
      <c r="X52621" s="121"/>
      <c r="Z52621" s="121"/>
    </row>
    <row r="52622" spans="16:26" x14ac:dyDescent="0.25">
      <c r="P52622" s="122"/>
      <c r="R52622" s="122"/>
      <c r="T52622" s="122"/>
      <c r="V52622" s="122"/>
      <c r="X52622" s="122"/>
      <c r="Z52622" s="122"/>
    </row>
    <row r="52623" spans="16:26" x14ac:dyDescent="0.25">
      <c r="P52623" s="118"/>
      <c r="R52623" s="118"/>
      <c r="T52623" s="118"/>
      <c r="V52623" s="118"/>
      <c r="X52623" s="118"/>
      <c r="Z52623" s="118"/>
    </row>
    <row r="52624" spans="16:26" x14ac:dyDescent="0.25">
      <c r="P52624" s="119"/>
      <c r="R52624" s="119"/>
      <c r="T52624" s="119"/>
      <c r="V52624" s="119"/>
      <c r="X52624" s="119"/>
      <c r="Z52624" s="119"/>
    </row>
    <row r="52625" spans="16:26" x14ac:dyDescent="0.25">
      <c r="P52625" s="119"/>
      <c r="R52625" s="119"/>
      <c r="T52625" s="119"/>
      <c r="V52625" s="119"/>
      <c r="X52625" s="119"/>
      <c r="Z52625" s="119"/>
    </row>
    <row r="52626" spans="16:26" x14ac:dyDescent="0.25">
      <c r="P52626" s="120"/>
      <c r="R52626" s="120"/>
      <c r="T52626" s="120"/>
      <c r="V52626" s="120"/>
      <c r="X52626" s="120"/>
      <c r="Z52626" s="120"/>
    </row>
    <row r="52627" spans="16:26" x14ac:dyDescent="0.25">
      <c r="P52627" s="119"/>
      <c r="R52627" s="119"/>
      <c r="T52627" s="119"/>
      <c r="V52627" s="119"/>
      <c r="X52627" s="119"/>
      <c r="Z52627" s="119"/>
    </row>
    <row r="52628" spans="16:26" x14ac:dyDescent="0.25">
      <c r="P52628" s="119"/>
      <c r="R52628" s="119"/>
      <c r="T52628" s="119"/>
      <c r="V52628" s="119"/>
      <c r="X52628" s="119"/>
      <c r="Z52628" s="119"/>
    </row>
    <row r="52629" spans="16:26" x14ac:dyDescent="0.25">
      <c r="P52629" s="120"/>
      <c r="R52629" s="120"/>
      <c r="T52629" s="120"/>
      <c r="V52629" s="120"/>
      <c r="X52629" s="120"/>
      <c r="Z52629" s="120"/>
    </row>
    <row r="52630" spans="16:26" x14ac:dyDescent="0.25">
      <c r="P52630" s="119"/>
      <c r="R52630" s="119"/>
      <c r="T52630" s="119"/>
      <c r="V52630" s="119"/>
      <c r="X52630" s="119"/>
      <c r="Z52630" s="119"/>
    </row>
    <row r="52631" spans="16:26" x14ac:dyDescent="0.25">
      <c r="P52631" s="120"/>
      <c r="R52631" s="120"/>
      <c r="T52631" s="120"/>
      <c r="V52631" s="120"/>
      <c r="X52631" s="120"/>
      <c r="Z52631" s="120"/>
    </row>
    <row r="52632" spans="16:26" x14ac:dyDescent="0.25">
      <c r="P52632" s="119"/>
      <c r="R52632" s="119"/>
      <c r="T52632" s="119"/>
      <c r="V52632" s="119"/>
      <c r="X52632" s="119"/>
      <c r="Z52632" s="119"/>
    </row>
    <row r="52633" spans="16:26" x14ac:dyDescent="0.25">
      <c r="P52633" s="119"/>
      <c r="R52633" s="119"/>
      <c r="T52633" s="119"/>
      <c r="V52633" s="119"/>
      <c r="X52633" s="119"/>
      <c r="Z52633" s="119"/>
    </row>
    <row r="52634" spans="16:26" x14ac:dyDescent="0.25">
      <c r="P52634" s="119"/>
      <c r="R52634" s="119"/>
      <c r="T52634" s="119"/>
      <c r="V52634" s="119"/>
      <c r="X52634" s="119"/>
      <c r="Z52634" s="119"/>
    </row>
    <row r="52635" spans="16:26" x14ac:dyDescent="0.25">
      <c r="P52635" s="121"/>
      <c r="R52635" s="121"/>
      <c r="T52635" s="121"/>
      <c r="V52635" s="121"/>
      <c r="X52635" s="121"/>
      <c r="Z52635" s="121"/>
    </row>
    <row r="52636" spans="16:26" x14ac:dyDescent="0.25">
      <c r="P52636" s="121"/>
      <c r="R52636" s="121"/>
      <c r="T52636" s="121"/>
      <c r="V52636" s="121"/>
      <c r="X52636" s="121"/>
      <c r="Z52636" s="121"/>
    </row>
    <row r="52637" spans="16:26" x14ac:dyDescent="0.25">
      <c r="P52637" s="121"/>
      <c r="R52637" s="121"/>
      <c r="T52637" s="121"/>
      <c r="V52637" s="121"/>
      <c r="X52637" s="121"/>
      <c r="Z52637" s="121"/>
    </row>
    <row r="52638" spans="16:26" x14ac:dyDescent="0.25">
      <c r="P52638" s="121"/>
      <c r="R52638" s="121"/>
      <c r="T52638" s="121"/>
      <c r="V52638" s="121"/>
      <c r="X52638" s="121"/>
      <c r="Z52638" s="121"/>
    </row>
    <row r="52639" spans="16:26" x14ac:dyDescent="0.25">
      <c r="P52639" s="122"/>
      <c r="R52639" s="122"/>
      <c r="T52639" s="122"/>
      <c r="V52639" s="122"/>
      <c r="X52639" s="122"/>
      <c r="Z52639" s="122"/>
    </row>
    <row r="52640" spans="16:26" x14ac:dyDescent="0.25">
      <c r="P52640" s="118"/>
      <c r="R52640" s="118"/>
      <c r="T52640" s="118"/>
      <c r="V52640" s="118"/>
      <c r="X52640" s="118"/>
      <c r="Z52640" s="118"/>
    </row>
    <row r="52641" spans="16:26" x14ac:dyDescent="0.25">
      <c r="P52641" s="119"/>
      <c r="R52641" s="119"/>
      <c r="T52641" s="119"/>
      <c r="V52641" s="119"/>
      <c r="X52641" s="119"/>
      <c r="Z52641" s="119"/>
    </row>
    <row r="52642" spans="16:26" x14ac:dyDescent="0.25">
      <c r="P52642" s="119"/>
      <c r="R52642" s="119"/>
      <c r="T52642" s="119"/>
      <c r="V52642" s="119"/>
      <c r="X52642" s="119"/>
      <c r="Z52642" s="119"/>
    </row>
    <row r="52643" spans="16:26" x14ac:dyDescent="0.25">
      <c r="P52643" s="120"/>
      <c r="R52643" s="120"/>
      <c r="T52643" s="120"/>
      <c r="V52643" s="120"/>
      <c r="X52643" s="120"/>
      <c r="Z52643" s="120"/>
    </row>
    <row r="52644" spans="16:26" x14ac:dyDescent="0.25">
      <c r="P52644" s="119"/>
      <c r="R52644" s="119"/>
      <c r="T52644" s="119"/>
      <c r="V52644" s="119"/>
      <c r="X52644" s="119"/>
      <c r="Z52644" s="119"/>
    </row>
    <row r="52645" spans="16:26" x14ac:dyDescent="0.25">
      <c r="P52645" s="119"/>
      <c r="R52645" s="119"/>
      <c r="T52645" s="119"/>
      <c r="V52645" s="119"/>
      <c r="X52645" s="119"/>
      <c r="Z52645" s="119"/>
    </row>
    <row r="52646" spans="16:26" x14ac:dyDescent="0.25">
      <c r="P52646" s="120"/>
      <c r="R52646" s="120"/>
      <c r="T52646" s="120"/>
      <c r="V52646" s="120"/>
      <c r="X52646" s="120"/>
      <c r="Z52646" s="120"/>
    </row>
    <row r="52647" spans="16:26" x14ac:dyDescent="0.25">
      <c r="P52647" s="119"/>
      <c r="R52647" s="119"/>
      <c r="T52647" s="119"/>
      <c r="V52647" s="119"/>
      <c r="X52647" s="119"/>
      <c r="Z52647" s="119"/>
    </row>
    <row r="52648" spans="16:26" x14ac:dyDescent="0.25">
      <c r="P52648" s="120"/>
      <c r="R52648" s="120"/>
      <c r="T52648" s="120"/>
      <c r="V52648" s="120"/>
      <c r="X52648" s="120"/>
      <c r="Z52648" s="120"/>
    </row>
    <row r="52649" spans="16:26" x14ac:dyDescent="0.25">
      <c r="P52649" s="119"/>
      <c r="R52649" s="119"/>
      <c r="T52649" s="119"/>
      <c r="V52649" s="119"/>
      <c r="X52649" s="119"/>
      <c r="Z52649" s="119"/>
    </row>
    <row r="52650" spans="16:26" x14ac:dyDescent="0.25">
      <c r="P52650" s="119"/>
      <c r="R52650" s="119"/>
      <c r="T52650" s="119"/>
      <c r="V52650" s="119"/>
      <c r="X52650" s="119"/>
      <c r="Z52650" s="119"/>
    </row>
    <row r="52651" spans="16:26" x14ac:dyDescent="0.25">
      <c r="P52651" s="119"/>
      <c r="R52651" s="119"/>
      <c r="T52651" s="119"/>
      <c r="V52651" s="119"/>
      <c r="X52651" s="119"/>
      <c r="Z52651" s="119"/>
    </row>
    <row r="52652" spans="16:26" x14ac:dyDescent="0.25">
      <c r="P52652" s="121"/>
      <c r="R52652" s="121"/>
      <c r="T52652" s="121"/>
      <c r="V52652" s="121"/>
      <c r="X52652" s="121"/>
      <c r="Z52652" s="121"/>
    </row>
    <row r="52653" spans="16:26" x14ac:dyDescent="0.25">
      <c r="P52653" s="121"/>
      <c r="R52653" s="121"/>
      <c r="T52653" s="121"/>
      <c r="V52653" s="121"/>
      <c r="X52653" s="121"/>
      <c r="Z52653" s="121"/>
    </row>
    <row r="52654" spans="16:26" x14ac:dyDescent="0.25">
      <c r="P52654" s="121"/>
      <c r="R52654" s="121"/>
      <c r="T52654" s="121"/>
      <c r="V52654" s="121"/>
      <c r="X52654" s="121"/>
      <c r="Z52654" s="121"/>
    </row>
    <row r="52655" spans="16:26" x14ac:dyDescent="0.25">
      <c r="P52655" s="121"/>
      <c r="R52655" s="121"/>
      <c r="T52655" s="121"/>
      <c r="V52655" s="121"/>
      <c r="X52655" s="121"/>
      <c r="Z52655" s="121"/>
    </row>
    <row r="52656" spans="16:26" x14ac:dyDescent="0.25">
      <c r="P52656" s="122"/>
      <c r="R52656" s="122"/>
      <c r="T52656" s="122"/>
      <c r="V52656" s="122"/>
      <c r="X52656" s="122"/>
      <c r="Z52656" s="122"/>
    </row>
    <row r="52657" spans="16:26" x14ac:dyDescent="0.25">
      <c r="P52657" s="118"/>
      <c r="R52657" s="118"/>
      <c r="T52657" s="118"/>
      <c r="V52657" s="118"/>
      <c r="X52657" s="118"/>
      <c r="Z52657" s="118"/>
    </row>
    <row r="52658" spans="16:26" x14ac:dyDescent="0.25">
      <c r="P52658" s="119"/>
      <c r="R52658" s="119"/>
      <c r="T52658" s="119"/>
      <c r="V52658" s="119"/>
      <c r="X52658" s="119"/>
      <c r="Z52658" s="119"/>
    </row>
    <row r="52659" spans="16:26" x14ac:dyDescent="0.25">
      <c r="P52659" s="119"/>
      <c r="R52659" s="119"/>
      <c r="T52659" s="119"/>
      <c r="V52659" s="119"/>
      <c r="X52659" s="119"/>
      <c r="Z52659" s="119"/>
    </row>
    <row r="52660" spans="16:26" x14ac:dyDescent="0.25">
      <c r="P52660" s="120"/>
      <c r="R52660" s="120"/>
      <c r="T52660" s="120"/>
      <c r="V52660" s="120"/>
      <c r="X52660" s="120"/>
      <c r="Z52660" s="120"/>
    </row>
    <row r="52661" spans="16:26" x14ac:dyDescent="0.25">
      <c r="P52661" s="119"/>
      <c r="R52661" s="119"/>
      <c r="T52661" s="119"/>
      <c r="V52661" s="119"/>
      <c r="X52661" s="119"/>
      <c r="Z52661" s="119"/>
    </row>
    <row r="52662" spans="16:26" x14ac:dyDescent="0.25">
      <c r="P52662" s="119"/>
      <c r="R52662" s="119"/>
      <c r="T52662" s="119"/>
      <c r="V52662" s="119"/>
      <c r="X52662" s="119"/>
      <c r="Z52662" s="119"/>
    </row>
    <row r="52663" spans="16:26" x14ac:dyDescent="0.25">
      <c r="P52663" s="120"/>
      <c r="R52663" s="120"/>
      <c r="T52663" s="120"/>
      <c r="V52663" s="120"/>
      <c r="X52663" s="120"/>
      <c r="Z52663" s="120"/>
    </row>
    <row r="52664" spans="16:26" x14ac:dyDescent="0.25">
      <c r="P52664" s="119"/>
      <c r="R52664" s="119"/>
      <c r="T52664" s="119"/>
      <c r="V52664" s="119"/>
      <c r="X52664" s="119"/>
      <c r="Z52664" s="119"/>
    </row>
    <row r="52665" spans="16:26" x14ac:dyDescent="0.25">
      <c r="P52665" s="120"/>
      <c r="R52665" s="120"/>
      <c r="T52665" s="120"/>
      <c r="V52665" s="120"/>
      <c r="X52665" s="120"/>
      <c r="Z52665" s="120"/>
    </row>
    <row r="52666" spans="16:26" x14ac:dyDescent="0.25">
      <c r="P52666" s="119"/>
      <c r="R52666" s="119"/>
      <c r="T52666" s="119"/>
      <c r="V52666" s="119"/>
      <c r="X52666" s="119"/>
      <c r="Z52666" s="119"/>
    </row>
    <row r="52667" spans="16:26" x14ac:dyDescent="0.25">
      <c r="P52667" s="119"/>
      <c r="R52667" s="119"/>
      <c r="T52667" s="119"/>
      <c r="V52667" s="119"/>
      <c r="X52667" s="119"/>
      <c r="Z52667" s="119"/>
    </row>
    <row r="52668" spans="16:26" x14ac:dyDescent="0.25">
      <c r="P52668" s="119"/>
      <c r="R52668" s="119"/>
      <c r="T52668" s="119"/>
      <c r="V52668" s="119"/>
      <c r="X52668" s="119"/>
      <c r="Z52668" s="119"/>
    </row>
    <row r="52669" spans="16:26" x14ac:dyDescent="0.25">
      <c r="P52669" s="121"/>
      <c r="R52669" s="121"/>
      <c r="T52669" s="121"/>
      <c r="V52669" s="121"/>
      <c r="X52669" s="121"/>
      <c r="Z52669" s="121"/>
    </row>
    <row r="52670" spans="16:26" x14ac:dyDescent="0.25">
      <c r="P52670" s="121"/>
      <c r="R52670" s="121"/>
      <c r="T52670" s="121"/>
      <c r="V52670" s="121"/>
      <c r="X52670" s="121"/>
      <c r="Z52670" s="121"/>
    </row>
    <row r="52671" spans="16:26" x14ac:dyDescent="0.25">
      <c r="P52671" s="121"/>
      <c r="R52671" s="121"/>
      <c r="T52671" s="121"/>
      <c r="V52671" s="121"/>
      <c r="X52671" s="121"/>
      <c r="Z52671" s="121"/>
    </row>
    <row r="52672" spans="16:26" x14ac:dyDescent="0.25">
      <c r="P52672" s="121"/>
      <c r="R52672" s="121"/>
      <c r="T52672" s="121"/>
      <c r="V52672" s="121"/>
      <c r="X52672" s="121"/>
      <c r="Z52672" s="121"/>
    </row>
    <row r="52673" spans="16:26" x14ac:dyDescent="0.25">
      <c r="P52673" s="122"/>
      <c r="R52673" s="122"/>
      <c r="T52673" s="122"/>
      <c r="V52673" s="122"/>
      <c r="X52673" s="122"/>
      <c r="Z52673" s="122"/>
    </row>
    <row r="52674" spans="16:26" x14ac:dyDescent="0.25">
      <c r="P52674" s="118"/>
      <c r="R52674" s="118"/>
      <c r="T52674" s="118"/>
      <c r="V52674" s="118"/>
      <c r="X52674" s="118"/>
      <c r="Z52674" s="118"/>
    </row>
    <row r="52675" spans="16:26" x14ac:dyDescent="0.25">
      <c r="P52675" s="119"/>
      <c r="R52675" s="119"/>
      <c r="T52675" s="119"/>
      <c r="V52675" s="119"/>
      <c r="X52675" s="119"/>
      <c r="Z52675" s="119"/>
    </row>
    <row r="52676" spans="16:26" x14ac:dyDescent="0.25">
      <c r="P52676" s="119"/>
      <c r="R52676" s="119"/>
      <c r="T52676" s="119"/>
      <c r="V52676" s="119"/>
      <c r="X52676" s="119"/>
      <c r="Z52676" s="119"/>
    </row>
    <row r="52677" spans="16:26" x14ac:dyDescent="0.25">
      <c r="P52677" s="120"/>
      <c r="R52677" s="120"/>
      <c r="T52677" s="120"/>
      <c r="V52677" s="120"/>
      <c r="X52677" s="120"/>
      <c r="Z52677" s="120"/>
    </row>
    <row r="52678" spans="16:26" x14ac:dyDescent="0.25">
      <c r="P52678" s="119"/>
      <c r="R52678" s="119"/>
      <c r="T52678" s="119"/>
      <c r="V52678" s="119"/>
      <c r="X52678" s="119"/>
      <c r="Z52678" s="119"/>
    </row>
    <row r="52679" spans="16:26" x14ac:dyDescent="0.25">
      <c r="P52679" s="119"/>
      <c r="R52679" s="119"/>
      <c r="T52679" s="119"/>
      <c r="V52679" s="119"/>
      <c r="X52679" s="119"/>
      <c r="Z52679" s="119"/>
    </row>
    <row r="52680" spans="16:26" x14ac:dyDescent="0.25">
      <c r="P52680" s="120"/>
      <c r="R52680" s="120"/>
      <c r="T52680" s="120"/>
      <c r="V52680" s="120"/>
      <c r="X52680" s="120"/>
      <c r="Z52680" s="120"/>
    </row>
    <row r="52681" spans="16:26" x14ac:dyDescent="0.25">
      <c r="P52681" s="119"/>
      <c r="R52681" s="119"/>
      <c r="T52681" s="119"/>
      <c r="V52681" s="119"/>
      <c r="X52681" s="119"/>
      <c r="Z52681" s="119"/>
    </row>
    <row r="52682" spans="16:26" x14ac:dyDescent="0.25">
      <c r="P52682" s="120"/>
      <c r="R52682" s="120"/>
      <c r="T52682" s="120"/>
      <c r="V52682" s="120"/>
      <c r="X52682" s="120"/>
      <c r="Z52682" s="120"/>
    </row>
    <row r="52683" spans="16:26" x14ac:dyDescent="0.25">
      <c r="P52683" s="119"/>
      <c r="R52683" s="119"/>
      <c r="T52683" s="119"/>
      <c r="V52683" s="119"/>
      <c r="X52683" s="119"/>
      <c r="Z52683" s="119"/>
    </row>
    <row r="52684" spans="16:26" x14ac:dyDescent="0.25">
      <c r="P52684" s="119"/>
      <c r="R52684" s="119"/>
      <c r="T52684" s="119"/>
      <c r="V52684" s="119"/>
      <c r="X52684" s="119"/>
      <c r="Z52684" s="119"/>
    </row>
    <row r="52685" spans="16:26" x14ac:dyDescent="0.25">
      <c r="P52685" s="119"/>
      <c r="R52685" s="119"/>
      <c r="T52685" s="119"/>
      <c r="V52685" s="119"/>
      <c r="X52685" s="119"/>
      <c r="Z52685" s="119"/>
    </row>
    <row r="52686" spans="16:26" x14ac:dyDescent="0.25">
      <c r="P52686" s="121"/>
      <c r="R52686" s="121"/>
      <c r="T52686" s="121"/>
      <c r="V52686" s="121"/>
      <c r="X52686" s="121"/>
      <c r="Z52686" s="121"/>
    </row>
    <row r="52687" spans="16:26" x14ac:dyDescent="0.25">
      <c r="P52687" s="121"/>
      <c r="R52687" s="121"/>
      <c r="T52687" s="121"/>
      <c r="V52687" s="121"/>
      <c r="X52687" s="121"/>
      <c r="Z52687" s="121"/>
    </row>
    <row r="52688" spans="16:26" x14ac:dyDescent="0.25">
      <c r="P52688" s="121"/>
      <c r="R52688" s="121"/>
      <c r="T52688" s="121"/>
      <c r="V52688" s="121"/>
      <c r="X52688" s="121"/>
      <c r="Z52688" s="121"/>
    </row>
    <row r="52689" spans="16:26" x14ac:dyDescent="0.25">
      <c r="P52689" s="121"/>
      <c r="R52689" s="121"/>
      <c r="T52689" s="121"/>
      <c r="V52689" s="121"/>
      <c r="X52689" s="121"/>
      <c r="Z52689" s="121"/>
    </row>
    <row r="52690" spans="16:26" x14ac:dyDescent="0.25">
      <c r="P52690" s="122"/>
      <c r="R52690" s="122"/>
      <c r="T52690" s="122"/>
      <c r="V52690" s="122"/>
      <c r="X52690" s="122"/>
      <c r="Z52690" s="122"/>
    </row>
    <row r="52691" spans="16:26" x14ac:dyDescent="0.25">
      <c r="P52691" s="118"/>
      <c r="R52691" s="118"/>
      <c r="T52691" s="118"/>
      <c r="V52691" s="118"/>
      <c r="X52691" s="118"/>
      <c r="Z52691" s="118"/>
    </row>
    <row r="52692" spans="16:26" x14ac:dyDescent="0.25">
      <c r="P52692" s="119"/>
      <c r="R52692" s="119"/>
      <c r="T52692" s="119"/>
      <c r="V52692" s="119"/>
      <c r="X52692" s="119"/>
      <c r="Z52692" s="119"/>
    </row>
    <row r="52693" spans="16:26" x14ac:dyDescent="0.25">
      <c r="P52693" s="119"/>
      <c r="R52693" s="119"/>
      <c r="T52693" s="119"/>
      <c r="V52693" s="119"/>
      <c r="X52693" s="119"/>
      <c r="Z52693" s="119"/>
    </row>
    <row r="52694" spans="16:26" x14ac:dyDescent="0.25">
      <c r="P52694" s="120"/>
      <c r="R52694" s="120"/>
      <c r="T52694" s="120"/>
      <c r="V52694" s="120"/>
      <c r="X52694" s="120"/>
      <c r="Z52694" s="120"/>
    </row>
    <row r="52695" spans="16:26" x14ac:dyDescent="0.25">
      <c r="P52695" s="119"/>
      <c r="R52695" s="119"/>
      <c r="T52695" s="119"/>
      <c r="V52695" s="119"/>
      <c r="X52695" s="119"/>
      <c r="Z52695" s="119"/>
    </row>
    <row r="52696" spans="16:26" x14ac:dyDescent="0.25">
      <c r="P52696" s="119"/>
      <c r="R52696" s="119"/>
      <c r="T52696" s="119"/>
      <c r="V52696" s="119"/>
      <c r="X52696" s="119"/>
      <c r="Z52696" s="119"/>
    </row>
    <row r="52697" spans="16:26" x14ac:dyDescent="0.25">
      <c r="P52697" s="120"/>
      <c r="R52697" s="120"/>
      <c r="T52697" s="120"/>
      <c r="V52697" s="120"/>
      <c r="X52697" s="120"/>
      <c r="Z52697" s="120"/>
    </row>
    <row r="52698" spans="16:26" x14ac:dyDescent="0.25">
      <c r="P52698" s="119"/>
      <c r="R52698" s="119"/>
      <c r="T52698" s="119"/>
      <c r="V52698" s="119"/>
      <c r="X52698" s="119"/>
      <c r="Z52698" s="119"/>
    </row>
    <row r="52699" spans="16:26" x14ac:dyDescent="0.25">
      <c r="P52699" s="120"/>
      <c r="R52699" s="120"/>
      <c r="T52699" s="120"/>
      <c r="V52699" s="120"/>
      <c r="X52699" s="120"/>
      <c r="Z52699" s="120"/>
    </row>
    <row r="52700" spans="16:26" x14ac:dyDescent="0.25">
      <c r="P52700" s="119"/>
      <c r="R52700" s="119"/>
      <c r="T52700" s="119"/>
      <c r="V52700" s="119"/>
      <c r="X52700" s="119"/>
      <c r="Z52700" s="119"/>
    </row>
    <row r="52701" spans="16:26" x14ac:dyDescent="0.25">
      <c r="P52701" s="119"/>
      <c r="R52701" s="119"/>
      <c r="T52701" s="119"/>
      <c r="V52701" s="119"/>
      <c r="X52701" s="119"/>
      <c r="Z52701" s="119"/>
    </row>
    <row r="52702" spans="16:26" x14ac:dyDescent="0.25">
      <c r="P52702" s="119"/>
      <c r="R52702" s="119"/>
      <c r="T52702" s="119"/>
      <c r="V52702" s="119"/>
      <c r="X52702" s="119"/>
      <c r="Z52702" s="119"/>
    </row>
    <row r="52703" spans="16:26" x14ac:dyDescent="0.25">
      <c r="P52703" s="121"/>
      <c r="R52703" s="121"/>
      <c r="T52703" s="121"/>
      <c r="V52703" s="121"/>
      <c r="X52703" s="121"/>
      <c r="Z52703" s="121"/>
    </row>
    <row r="52704" spans="16:26" x14ac:dyDescent="0.25">
      <c r="P52704" s="121"/>
      <c r="R52704" s="121"/>
      <c r="T52704" s="121"/>
      <c r="V52704" s="121"/>
      <c r="X52704" s="121"/>
      <c r="Z52704" s="121"/>
    </row>
    <row r="52705" spans="16:26" x14ac:dyDescent="0.25">
      <c r="P52705" s="121"/>
      <c r="R52705" s="121"/>
      <c r="T52705" s="121"/>
      <c r="V52705" s="121"/>
      <c r="X52705" s="121"/>
      <c r="Z52705" s="121"/>
    </row>
    <row r="52706" spans="16:26" x14ac:dyDescent="0.25">
      <c r="P52706" s="121"/>
      <c r="R52706" s="121"/>
      <c r="T52706" s="121"/>
      <c r="V52706" s="121"/>
      <c r="X52706" s="121"/>
      <c r="Z52706" s="121"/>
    </row>
    <row r="52707" spans="16:26" x14ac:dyDescent="0.25">
      <c r="P52707" s="122"/>
      <c r="R52707" s="122"/>
      <c r="T52707" s="122"/>
      <c r="V52707" s="122"/>
      <c r="X52707" s="122"/>
      <c r="Z52707" s="122"/>
    </row>
    <row r="52708" spans="16:26" x14ac:dyDescent="0.25">
      <c r="P52708" s="118"/>
      <c r="R52708" s="118"/>
      <c r="T52708" s="118"/>
      <c r="V52708" s="118"/>
      <c r="X52708" s="118"/>
      <c r="Z52708" s="118"/>
    </row>
    <row r="52709" spans="16:26" x14ac:dyDescent="0.25">
      <c r="P52709" s="119"/>
      <c r="R52709" s="119"/>
      <c r="T52709" s="119"/>
      <c r="V52709" s="119"/>
      <c r="X52709" s="119"/>
      <c r="Z52709" s="119"/>
    </row>
    <row r="52710" spans="16:26" x14ac:dyDescent="0.25">
      <c r="P52710" s="119"/>
      <c r="R52710" s="119"/>
      <c r="T52710" s="119"/>
      <c r="V52710" s="119"/>
      <c r="X52710" s="119"/>
      <c r="Z52710" s="119"/>
    </row>
    <row r="52711" spans="16:26" x14ac:dyDescent="0.25">
      <c r="P52711" s="120"/>
      <c r="R52711" s="120"/>
      <c r="T52711" s="120"/>
      <c r="V52711" s="120"/>
      <c r="X52711" s="120"/>
      <c r="Z52711" s="120"/>
    </row>
    <row r="52712" spans="16:26" x14ac:dyDescent="0.25">
      <c r="P52712" s="119"/>
      <c r="R52712" s="119"/>
      <c r="T52712" s="119"/>
      <c r="V52712" s="119"/>
      <c r="X52712" s="119"/>
      <c r="Z52712" s="119"/>
    </row>
    <row r="52713" spans="16:26" x14ac:dyDescent="0.25">
      <c r="P52713" s="119"/>
      <c r="R52713" s="119"/>
      <c r="T52713" s="119"/>
      <c r="V52713" s="119"/>
      <c r="X52713" s="119"/>
      <c r="Z52713" s="119"/>
    </row>
    <row r="52714" spans="16:26" x14ac:dyDescent="0.25">
      <c r="P52714" s="120"/>
      <c r="R52714" s="120"/>
      <c r="T52714" s="120"/>
      <c r="V52714" s="120"/>
      <c r="X52714" s="120"/>
      <c r="Z52714" s="120"/>
    </row>
    <row r="52715" spans="16:26" x14ac:dyDescent="0.25">
      <c r="P52715" s="119"/>
      <c r="R52715" s="119"/>
      <c r="T52715" s="119"/>
      <c r="V52715" s="119"/>
      <c r="X52715" s="119"/>
      <c r="Z52715" s="119"/>
    </row>
    <row r="52716" spans="16:26" x14ac:dyDescent="0.25">
      <c r="P52716" s="120"/>
      <c r="R52716" s="120"/>
      <c r="T52716" s="120"/>
      <c r="V52716" s="120"/>
      <c r="X52716" s="120"/>
      <c r="Z52716" s="120"/>
    </row>
    <row r="52717" spans="16:26" x14ac:dyDescent="0.25">
      <c r="P52717" s="119"/>
      <c r="R52717" s="119"/>
      <c r="T52717" s="119"/>
      <c r="V52717" s="119"/>
      <c r="X52717" s="119"/>
      <c r="Z52717" s="119"/>
    </row>
    <row r="52718" spans="16:26" x14ac:dyDescent="0.25">
      <c r="P52718" s="119"/>
      <c r="R52718" s="119"/>
      <c r="T52718" s="119"/>
      <c r="V52718" s="119"/>
      <c r="X52718" s="119"/>
      <c r="Z52718" s="119"/>
    </row>
    <row r="52719" spans="16:26" x14ac:dyDescent="0.25">
      <c r="P52719" s="119"/>
      <c r="R52719" s="119"/>
      <c r="T52719" s="119"/>
      <c r="V52719" s="119"/>
      <c r="X52719" s="119"/>
      <c r="Z52719" s="119"/>
    </row>
    <row r="52720" spans="16:26" x14ac:dyDescent="0.25">
      <c r="P52720" s="121"/>
      <c r="R52720" s="121"/>
      <c r="T52720" s="121"/>
      <c r="V52720" s="121"/>
      <c r="X52720" s="121"/>
      <c r="Z52720" s="121"/>
    </row>
    <row r="52721" spans="16:26" x14ac:dyDescent="0.25">
      <c r="P52721" s="121"/>
      <c r="R52721" s="121"/>
      <c r="T52721" s="121"/>
      <c r="V52721" s="121"/>
      <c r="X52721" s="121"/>
      <c r="Z52721" s="121"/>
    </row>
    <row r="52722" spans="16:26" x14ac:dyDescent="0.25">
      <c r="P52722" s="121"/>
      <c r="R52722" s="121"/>
      <c r="T52722" s="121"/>
      <c r="V52722" s="121"/>
      <c r="X52722" s="121"/>
      <c r="Z52722" s="121"/>
    </row>
    <row r="52723" spans="16:26" x14ac:dyDescent="0.25">
      <c r="P52723" s="121"/>
      <c r="R52723" s="121"/>
      <c r="T52723" s="121"/>
      <c r="V52723" s="121"/>
      <c r="X52723" s="121"/>
      <c r="Z52723" s="121"/>
    </row>
    <row r="52724" spans="16:26" x14ac:dyDescent="0.25">
      <c r="P52724" s="122"/>
      <c r="R52724" s="122"/>
      <c r="T52724" s="122"/>
      <c r="V52724" s="122"/>
      <c r="X52724" s="122"/>
      <c r="Z52724" s="122"/>
    </row>
    <row r="52725" spans="16:26" x14ac:dyDescent="0.25">
      <c r="P52725" s="118"/>
      <c r="R52725" s="118"/>
      <c r="T52725" s="118"/>
      <c r="V52725" s="118"/>
      <c r="X52725" s="118"/>
      <c r="Z52725" s="118"/>
    </row>
    <row r="52726" spans="16:26" x14ac:dyDescent="0.25">
      <c r="P52726" s="119"/>
      <c r="R52726" s="119"/>
      <c r="T52726" s="119"/>
      <c r="V52726" s="119"/>
      <c r="X52726" s="119"/>
      <c r="Z52726" s="119"/>
    </row>
    <row r="52727" spans="16:26" x14ac:dyDescent="0.25">
      <c r="P52727" s="119"/>
      <c r="R52727" s="119"/>
      <c r="T52727" s="119"/>
      <c r="V52727" s="119"/>
      <c r="X52727" s="119"/>
      <c r="Z52727" s="119"/>
    </row>
    <row r="52728" spans="16:26" x14ac:dyDescent="0.25">
      <c r="P52728" s="120"/>
      <c r="R52728" s="120"/>
      <c r="T52728" s="120"/>
      <c r="V52728" s="120"/>
      <c r="X52728" s="120"/>
      <c r="Z52728" s="120"/>
    </row>
    <row r="52729" spans="16:26" x14ac:dyDescent="0.25">
      <c r="P52729" s="119"/>
      <c r="R52729" s="119"/>
      <c r="T52729" s="119"/>
      <c r="V52729" s="119"/>
      <c r="X52729" s="119"/>
      <c r="Z52729" s="119"/>
    </row>
    <row r="52730" spans="16:26" x14ac:dyDescent="0.25">
      <c r="P52730" s="119"/>
      <c r="R52730" s="119"/>
      <c r="T52730" s="119"/>
      <c r="V52730" s="119"/>
      <c r="X52730" s="119"/>
      <c r="Z52730" s="119"/>
    </row>
    <row r="52731" spans="16:26" x14ac:dyDescent="0.25">
      <c r="P52731" s="120"/>
      <c r="R52731" s="120"/>
      <c r="T52731" s="120"/>
      <c r="V52731" s="120"/>
      <c r="X52731" s="120"/>
      <c r="Z52731" s="120"/>
    </row>
    <row r="52732" spans="16:26" x14ac:dyDescent="0.25">
      <c r="P52732" s="119"/>
      <c r="R52732" s="119"/>
      <c r="T52732" s="119"/>
      <c r="V52732" s="119"/>
      <c r="X52732" s="119"/>
      <c r="Z52732" s="119"/>
    </row>
    <row r="52733" spans="16:26" x14ac:dyDescent="0.25">
      <c r="P52733" s="120"/>
      <c r="R52733" s="120"/>
      <c r="T52733" s="120"/>
      <c r="V52733" s="120"/>
      <c r="X52733" s="120"/>
      <c r="Z52733" s="120"/>
    </row>
    <row r="52734" spans="16:26" x14ac:dyDescent="0.25">
      <c r="P52734" s="119"/>
      <c r="R52734" s="119"/>
      <c r="T52734" s="119"/>
      <c r="V52734" s="119"/>
      <c r="X52734" s="119"/>
      <c r="Z52734" s="119"/>
    </row>
    <row r="52735" spans="16:26" x14ac:dyDescent="0.25">
      <c r="P52735" s="119"/>
      <c r="R52735" s="119"/>
      <c r="T52735" s="119"/>
      <c r="V52735" s="119"/>
      <c r="X52735" s="119"/>
      <c r="Z52735" s="119"/>
    </row>
    <row r="52736" spans="16:26" x14ac:dyDescent="0.25">
      <c r="P52736" s="119"/>
      <c r="R52736" s="119"/>
      <c r="T52736" s="119"/>
      <c r="V52736" s="119"/>
      <c r="X52736" s="119"/>
      <c r="Z52736" s="119"/>
    </row>
    <row r="52737" spans="16:26" x14ac:dyDescent="0.25">
      <c r="P52737" s="121"/>
      <c r="R52737" s="121"/>
      <c r="T52737" s="121"/>
      <c r="V52737" s="121"/>
      <c r="X52737" s="121"/>
      <c r="Z52737" s="121"/>
    </row>
    <row r="52738" spans="16:26" x14ac:dyDescent="0.25">
      <c r="P52738" s="121"/>
      <c r="R52738" s="121"/>
      <c r="T52738" s="121"/>
      <c r="V52738" s="121"/>
      <c r="X52738" s="121"/>
      <c r="Z52738" s="121"/>
    </row>
    <row r="52739" spans="16:26" x14ac:dyDescent="0.25">
      <c r="P52739" s="121"/>
      <c r="R52739" s="121"/>
      <c r="T52739" s="121"/>
      <c r="V52739" s="121"/>
      <c r="X52739" s="121"/>
      <c r="Z52739" s="121"/>
    </row>
    <row r="52740" spans="16:26" x14ac:dyDescent="0.25">
      <c r="P52740" s="121"/>
      <c r="R52740" s="121"/>
      <c r="T52740" s="121"/>
      <c r="V52740" s="121"/>
      <c r="X52740" s="121"/>
      <c r="Z52740" s="121"/>
    </row>
    <row r="52741" spans="16:26" x14ac:dyDescent="0.25">
      <c r="P52741" s="122"/>
      <c r="R52741" s="122"/>
      <c r="T52741" s="122"/>
      <c r="V52741" s="122"/>
      <c r="X52741" s="122"/>
      <c r="Z52741" s="122"/>
    </row>
    <row r="52742" spans="16:26" x14ac:dyDescent="0.25">
      <c r="P52742" s="118"/>
      <c r="R52742" s="118"/>
      <c r="T52742" s="118"/>
      <c r="V52742" s="118"/>
      <c r="X52742" s="118"/>
      <c r="Z52742" s="118"/>
    </row>
    <row r="52743" spans="16:26" x14ac:dyDescent="0.25">
      <c r="P52743" s="119"/>
      <c r="R52743" s="119"/>
      <c r="T52743" s="119"/>
      <c r="V52743" s="119"/>
      <c r="X52743" s="119"/>
      <c r="Z52743" s="119"/>
    </row>
    <row r="52744" spans="16:26" x14ac:dyDescent="0.25">
      <c r="P52744" s="119"/>
      <c r="R52744" s="119"/>
      <c r="T52744" s="119"/>
      <c r="V52744" s="119"/>
      <c r="X52744" s="119"/>
      <c r="Z52744" s="119"/>
    </row>
    <row r="52745" spans="16:26" x14ac:dyDescent="0.25">
      <c r="P52745" s="120"/>
      <c r="R52745" s="120"/>
      <c r="T52745" s="120"/>
      <c r="V52745" s="120"/>
      <c r="X52745" s="120"/>
      <c r="Z52745" s="120"/>
    </row>
    <row r="52746" spans="16:26" x14ac:dyDescent="0.25">
      <c r="P52746" s="119"/>
      <c r="R52746" s="119"/>
      <c r="T52746" s="119"/>
      <c r="V52746" s="119"/>
      <c r="X52746" s="119"/>
      <c r="Z52746" s="119"/>
    </row>
    <row r="52747" spans="16:26" x14ac:dyDescent="0.25">
      <c r="P52747" s="119"/>
      <c r="R52747" s="119"/>
      <c r="T52747" s="119"/>
      <c r="V52747" s="119"/>
      <c r="X52747" s="119"/>
      <c r="Z52747" s="119"/>
    </row>
    <row r="52748" spans="16:26" x14ac:dyDescent="0.25">
      <c r="P52748" s="120"/>
      <c r="R52748" s="120"/>
      <c r="T52748" s="120"/>
      <c r="V52748" s="120"/>
      <c r="X52748" s="120"/>
      <c r="Z52748" s="120"/>
    </row>
    <row r="52749" spans="16:26" x14ac:dyDescent="0.25">
      <c r="P52749" s="119"/>
      <c r="R52749" s="119"/>
      <c r="T52749" s="119"/>
      <c r="V52749" s="119"/>
      <c r="X52749" s="119"/>
      <c r="Z52749" s="119"/>
    </row>
    <row r="52750" spans="16:26" x14ac:dyDescent="0.25">
      <c r="P52750" s="120"/>
      <c r="R52750" s="120"/>
      <c r="T52750" s="120"/>
      <c r="V52750" s="120"/>
      <c r="X52750" s="120"/>
      <c r="Z52750" s="120"/>
    </row>
    <row r="52751" spans="16:26" x14ac:dyDescent="0.25">
      <c r="P52751" s="119"/>
      <c r="R52751" s="119"/>
      <c r="T52751" s="119"/>
      <c r="V52751" s="119"/>
      <c r="X52751" s="119"/>
      <c r="Z52751" s="119"/>
    </row>
    <row r="52752" spans="16:26" x14ac:dyDescent="0.25">
      <c r="P52752" s="119"/>
      <c r="R52752" s="119"/>
      <c r="T52752" s="119"/>
      <c r="V52752" s="119"/>
      <c r="X52752" s="119"/>
      <c r="Z52752" s="119"/>
    </row>
    <row r="52753" spans="16:26" x14ac:dyDescent="0.25">
      <c r="P52753" s="119"/>
      <c r="R52753" s="119"/>
      <c r="T52753" s="119"/>
      <c r="V52753" s="119"/>
      <c r="X52753" s="119"/>
      <c r="Z52753" s="119"/>
    </row>
    <row r="52754" spans="16:26" x14ac:dyDescent="0.25">
      <c r="P52754" s="121"/>
      <c r="R52754" s="121"/>
      <c r="T52754" s="121"/>
      <c r="V52754" s="121"/>
      <c r="X52754" s="121"/>
      <c r="Z52754" s="121"/>
    </row>
    <row r="52755" spans="16:26" x14ac:dyDescent="0.25">
      <c r="P52755" s="121"/>
      <c r="R52755" s="121"/>
      <c r="T52755" s="121"/>
      <c r="V52755" s="121"/>
      <c r="X52755" s="121"/>
      <c r="Z52755" s="121"/>
    </row>
    <row r="52756" spans="16:26" x14ac:dyDescent="0.25">
      <c r="P52756" s="121"/>
      <c r="R52756" s="121"/>
      <c r="T52756" s="121"/>
      <c r="V52756" s="121"/>
      <c r="X52756" s="121"/>
      <c r="Z52756" s="121"/>
    </row>
    <row r="52757" spans="16:26" x14ac:dyDescent="0.25">
      <c r="P52757" s="121"/>
      <c r="R52757" s="121"/>
      <c r="T52757" s="121"/>
      <c r="V52757" s="121"/>
      <c r="X52757" s="121"/>
      <c r="Z52757" s="121"/>
    </row>
    <row r="52758" spans="16:26" x14ac:dyDescent="0.25">
      <c r="P52758" s="122"/>
      <c r="R52758" s="122"/>
      <c r="T52758" s="122"/>
      <c r="V52758" s="122"/>
      <c r="X52758" s="122"/>
      <c r="Z52758" s="122"/>
    </row>
    <row r="52759" spans="16:26" x14ac:dyDescent="0.25">
      <c r="P52759" s="118"/>
      <c r="R52759" s="118"/>
      <c r="T52759" s="118"/>
      <c r="V52759" s="118"/>
      <c r="X52759" s="118"/>
      <c r="Z52759" s="118"/>
    </row>
    <row r="52760" spans="16:26" x14ac:dyDescent="0.25">
      <c r="P52760" s="119"/>
      <c r="R52760" s="119"/>
      <c r="T52760" s="119"/>
      <c r="V52760" s="119"/>
      <c r="X52760" s="119"/>
      <c r="Z52760" s="119"/>
    </row>
    <row r="52761" spans="16:26" x14ac:dyDescent="0.25">
      <c r="P52761" s="119"/>
      <c r="R52761" s="119"/>
      <c r="T52761" s="119"/>
      <c r="V52761" s="119"/>
      <c r="X52761" s="119"/>
      <c r="Z52761" s="119"/>
    </row>
    <row r="52762" spans="16:26" x14ac:dyDescent="0.25">
      <c r="P52762" s="120"/>
      <c r="R52762" s="120"/>
      <c r="T52762" s="120"/>
      <c r="V52762" s="120"/>
      <c r="X52762" s="120"/>
      <c r="Z52762" s="120"/>
    </row>
    <row r="52763" spans="16:26" x14ac:dyDescent="0.25">
      <c r="P52763" s="119"/>
      <c r="R52763" s="119"/>
      <c r="T52763" s="119"/>
      <c r="V52763" s="119"/>
      <c r="X52763" s="119"/>
      <c r="Z52763" s="119"/>
    </row>
    <row r="52764" spans="16:26" x14ac:dyDescent="0.25">
      <c r="P52764" s="119"/>
      <c r="R52764" s="119"/>
      <c r="T52764" s="119"/>
      <c r="V52764" s="119"/>
      <c r="X52764" s="119"/>
      <c r="Z52764" s="119"/>
    </row>
    <row r="52765" spans="16:26" x14ac:dyDescent="0.25">
      <c r="P52765" s="120"/>
      <c r="R52765" s="120"/>
      <c r="T52765" s="120"/>
      <c r="V52765" s="120"/>
      <c r="X52765" s="120"/>
      <c r="Z52765" s="120"/>
    </row>
    <row r="52766" spans="16:26" x14ac:dyDescent="0.25">
      <c r="P52766" s="119"/>
      <c r="R52766" s="119"/>
      <c r="T52766" s="119"/>
      <c r="V52766" s="119"/>
      <c r="X52766" s="119"/>
      <c r="Z52766" s="119"/>
    </row>
    <row r="52767" spans="16:26" x14ac:dyDescent="0.25">
      <c r="P52767" s="120"/>
      <c r="R52767" s="120"/>
      <c r="T52767" s="120"/>
      <c r="V52767" s="120"/>
      <c r="X52767" s="120"/>
      <c r="Z52767" s="120"/>
    </row>
    <row r="52768" spans="16:26" x14ac:dyDescent="0.25">
      <c r="P52768" s="119"/>
      <c r="R52768" s="119"/>
      <c r="T52768" s="119"/>
      <c r="V52768" s="119"/>
      <c r="X52768" s="119"/>
      <c r="Z52768" s="119"/>
    </row>
    <row r="52769" spans="16:26" x14ac:dyDescent="0.25">
      <c r="P52769" s="119"/>
      <c r="R52769" s="119"/>
      <c r="T52769" s="119"/>
      <c r="V52769" s="119"/>
      <c r="X52769" s="119"/>
      <c r="Z52769" s="119"/>
    </row>
    <row r="52770" spans="16:26" x14ac:dyDescent="0.25">
      <c r="P52770" s="119"/>
      <c r="R52770" s="119"/>
      <c r="T52770" s="119"/>
      <c r="V52770" s="119"/>
      <c r="X52770" s="119"/>
      <c r="Z52770" s="119"/>
    </row>
    <row r="52771" spans="16:26" x14ac:dyDescent="0.25">
      <c r="P52771" s="121"/>
      <c r="R52771" s="121"/>
      <c r="T52771" s="121"/>
      <c r="V52771" s="121"/>
      <c r="X52771" s="121"/>
      <c r="Z52771" s="121"/>
    </row>
    <row r="52772" spans="16:26" x14ac:dyDescent="0.25">
      <c r="P52772" s="121"/>
      <c r="R52772" s="121"/>
      <c r="T52772" s="121"/>
      <c r="V52772" s="121"/>
      <c r="X52772" s="121"/>
      <c r="Z52772" s="121"/>
    </row>
    <row r="52773" spans="16:26" x14ac:dyDescent="0.25">
      <c r="P52773" s="121"/>
      <c r="R52773" s="121"/>
      <c r="T52773" s="121"/>
      <c r="V52773" s="121"/>
      <c r="X52773" s="121"/>
      <c r="Z52773" s="121"/>
    </row>
    <row r="52774" spans="16:26" x14ac:dyDescent="0.25">
      <c r="P52774" s="121"/>
      <c r="R52774" s="121"/>
      <c r="T52774" s="121"/>
      <c r="V52774" s="121"/>
      <c r="X52774" s="121"/>
      <c r="Z52774" s="121"/>
    </row>
    <row r="52775" spans="16:26" x14ac:dyDescent="0.25">
      <c r="P52775" s="122"/>
      <c r="R52775" s="122"/>
      <c r="T52775" s="122"/>
      <c r="V52775" s="122"/>
      <c r="X52775" s="122"/>
      <c r="Z52775" s="122"/>
    </row>
    <row r="52776" spans="16:26" x14ac:dyDescent="0.25">
      <c r="P52776" s="118"/>
      <c r="R52776" s="118"/>
      <c r="T52776" s="118"/>
      <c r="V52776" s="118"/>
      <c r="X52776" s="118"/>
      <c r="Z52776" s="118"/>
    </row>
    <row r="52777" spans="16:26" x14ac:dyDescent="0.25">
      <c r="P52777" s="119"/>
      <c r="R52777" s="119"/>
      <c r="T52777" s="119"/>
      <c r="V52777" s="119"/>
      <c r="X52777" s="119"/>
      <c r="Z52777" s="119"/>
    </row>
    <row r="52778" spans="16:26" x14ac:dyDescent="0.25">
      <c r="P52778" s="119"/>
      <c r="R52778" s="119"/>
      <c r="T52778" s="119"/>
      <c r="V52778" s="119"/>
      <c r="X52778" s="119"/>
      <c r="Z52778" s="119"/>
    </row>
    <row r="52779" spans="16:26" x14ac:dyDescent="0.25">
      <c r="P52779" s="120"/>
      <c r="R52779" s="120"/>
      <c r="T52779" s="120"/>
      <c r="V52779" s="120"/>
      <c r="X52779" s="120"/>
      <c r="Z52779" s="120"/>
    </row>
    <row r="52780" spans="16:26" x14ac:dyDescent="0.25">
      <c r="P52780" s="119"/>
      <c r="R52780" s="119"/>
      <c r="T52780" s="119"/>
      <c r="V52780" s="119"/>
      <c r="X52780" s="119"/>
      <c r="Z52780" s="119"/>
    </row>
    <row r="52781" spans="16:26" x14ac:dyDescent="0.25">
      <c r="P52781" s="119"/>
      <c r="R52781" s="119"/>
      <c r="T52781" s="119"/>
      <c r="V52781" s="119"/>
      <c r="X52781" s="119"/>
      <c r="Z52781" s="119"/>
    </row>
    <row r="52782" spans="16:26" x14ac:dyDescent="0.25">
      <c r="P52782" s="120"/>
      <c r="R52782" s="120"/>
      <c r="T52782" s="120"/>
      <c r="V52782" s="120"/>
      <c r="X52782" s="120"/>
      <c r="Z52782" s="120"/>
    </row>
    <row r="52783" spans="16:26" x14ac:dyDescent="0.25">
      <c r="P52783" s="119"/>
      <c r="R52783" s="119"/>
      <c r="T52783" s="119"/>
      <c r="V52783" s="119"/>
      <c r="X52783" s="119"/>
      <c r="Z52783" s="119"/>
    </row>
    <row r="52784" spans="16:26" x14ac:dyDescent="0.25">
      <c r="P52784" s="120"/>
      <c r="R52784" s="120"/>
      <c r="T52784" s="120"/>
      <c r="V52784" s="120"/>
      <c r="X52784" s="120"/>
      <c r="Z52784" s="120"/>
    </row>
    <row r="52785" spans="16:26" x14ac:dyDescent="0.25">
      <c r="P52785" s="119"/>
      <c r="R52785" s="119"/>
      <c r="T52785" s="119"/>
      <c r="V52785" s="119"/>
      <c r="X52785" s="119"/>
      <c r="Z52785" s="119"/>
    </row>
    <row r="52786" spans="16:26" x14ac:dyDescent="0.25">
      <c r="P52786" s="119"/>
      <c r="R52786" s="119"/>
      <c r="T52786" s="119"/>
      <c r="V52786" s="119"/>
      <c r="X52786" s="119"/>
      <c r="Z52786" s="119"/>
    </row>
    <row r="52787" spans="16:26" x14ac:dyDescent="0.25">
      <c r="P52787" s="119"/>
      <c r="R52787" s="119"/>
      <c r="T52787" s="119"/>
      <c r="V52787" s="119"/>
      <c r="X52787" s="119"/>
      <c r="Z52787" s="119"/>
    </row>
    <row r="52788" spans="16:26" x14ac:dyDescent="0.25">
      <c r="P52788" s="121"/>
      <c r="R52788" s="121"/>
      <c r="T52788" s="121"/>
      <c r="V52788" s="121"/>
      <c r="X52788" s="121"/>
      <c r="Z52788" s="121"/>
    </row>
    <row r="52789" spans="16:26" x14ac:dyDescent="0.25">
      <c r="P52789" s="121"/>
      <c r="R52789" s="121"/>
      <c r="T52789" s="121"/>
      <c r="V52789" s="121"/>
      <c r="X52789" s="121"/>
      <c r="Z52789" s="121"/>
    </row>
    <row r="52790" spans="16:26" x14ac:dyDescent="0.25">
      <c r="P52790" s="121"/>
      <c r="R52790" s="121"/>
      <c r="T52790" s="121"/>
      <c r="V52790" s="121"/>
      <c r="X52790" s="121"/>
      <c r="Z52790" s="121"/>
    </row>
    <row r="52791" spans="16:26" x14ac:dyDescent="0.25">
      <c r="P52791" s="121"/>
      <c r="R52791" s="121"/>
      <c r="T52791" s="121"/>
      <c r="V52791" s="121"/>
      <c r="X52791" s="121"/>
      <c r="Z52791" s="121"/>
    </row>
    <row r="52792" spans="16:26" x14ac:dyDescent="0.25">
      <c r="P52792" s="122"/>
      <c r="R52792" s="122"/>
      <c r="T52792" s="122"/>
      <c r="V52792" s="122"/>
      <c r="X52792" s="122"/>
      <c r="Z52792" s="122"/>
    </row>
    <row r="52793" spans="16:26" x14ac:dyDescent="0.25">
      <c r="P52793" s="118"/>
      <c r="R52793" s="118"/>
      <c r="T52793" s="118"/>
      <c r="V52793" s="118"/>
      <c r="X52793" s="118"/>
      <c r="Z52793" s="118"/>
    </row>
    <row r="52794" spans="16:26" x14ac:dyDescent="0.25">
      <c r="P52794" s="119"/>
      <c r="R52794" s="119"/>
      <c r="T52794" s="119"/>
      <c r="V52794" s="119"/>
      <c r="X52794" s="119"/>
      <c r="Z52794" s="119"/>
    </row>
    <row r="52795" spans="16:26" x14ac:dyDescent="0.25">
      <c r="P52795" s="119"/>
      <c r="R52795" s="119"/>
      <c r="T52795" s="119"/>
      <c r="V52795" s="119"/>
      <c r="X52795" s="119"/>
      <c r="Z52795" s="119"/>
    </row>
    <row r="52796" spans="16:26" x14ac:dyDescent="0.25">
      <c r="P52796" s="120"/>
      <c r="R52796" s="120"/>
      <c r="T52796" s="120"/>
      <c r="V52796" s="120"/>
      <c r="X52796" s="120"/>
      <c r="Z52796" s="120"/>
    </row>
    <row r="52797" spans="16:26" x14ac:dyDescent="0.25">
      <c r="P52797" s="119"/>
      <c r="R52797" s="119"/>
      <c r="T52797" s="119"/>
      <c r="V52797" s="119"/>
      <c r="X52797" s="119"/>
      <c r="Z52797" s="119"/>
    </row>
    <row r="52798" spans="16:26" x14ac:dyDescent="0.25">
      <c r="P52798" s="119"/>
      <c r="R52798" s="119"/>
      <c r="T52798" s="119"/>
      <c r="V52798" s="119"/>
      <c r="X52798" s="119"/>
      <c r="Z52798" s="119"/>
    </row>
    <row r="52799" spans="16:26" x14ac:dyDescent="0.25">
      <c r="P52799" s="120"/>
      <c r="R52799" s="120"/>
      <c r="T52799" s="120"/>
      <c r="V52799" s="120"/>
      <c r="X52799" s="120"/>
      <c r="Z52799" s="120"/>
    </row>
    <row r="52800" spans="16:26" x14ac:dyDescent="0.25">
      <c r="P52800" s="119"/>
      <c r="R52800" s="119"/>
      <c r="T52800" s="119"/>
      <c r="V52800" s="119"/>
      <c r="X52800" s="119"/>
      <c r="Z52800" s="119"/>
    </row>
    <row r="52801" spans="16:26" x14ac:dyDescent="0.25">
      <c r="P52801" s="120"/>
      <c r="R52801" s="120"/>
      <c r="T52801" s="120"/>
      <c r="V52801" s="120"/>
      <c r="X52801" s="120"/>
      <c r="Z52801" s="120"/>
    </row>
    <row r="52802" spans="16:26" x14ac:dyDescent="0.25">
      <c r="P52802" s="119"/>
      <c r="R52802" s="119"/>
      <c r="T52802" s="119"/>
      <c r="V52802" s="119"/>
      <c r="X52802" s="119"/>
      <c r="Z52802" s="119"/>
    </row>
    <row r="52803" spans="16:26" x14ac:dyDescent="0.25">
      <c r="P52803" s="119"/>
      <c r="R52803" s="119"/>
      <c r="T52803" s="119"/>
      <c r="V52803" s="119"/>
      <c r="X52803" s="119"/>
      <c r="Z52803" s="119"/>
    </row>
    <row r="52804" spans="16:26" x14ac:dyDescent="0.25">
      <c r="P52804" s="119"/>
      <c r="R52804" s="119"/>
      <c r="T52804" s="119"/>
      <c r="V52804" s="119"/>
      <c r="X52804" s="119"/>
      <c r="Z52804" s="119"/>
    </row>
    <row r="52805" spans="16:26" x14ac:dyDescent="0.25">
      <c r="P52805" s="121"/>
      <c r="R52805" s="121"/>
      <c r="T52805" s="121"/>
      <c r="V52805" s="121"/>
      <c r="X52805" s="121"/>
      <c r="Z52805" s="121"/>
    </row>
    <row r="52806" spans="16:26" x14ac:dyDescent="0.25">
      <c r="P52806" s="121"/>
      <c r="R52806" s="121"/>
      <c r="T52806" s="121"/>
      <c r="V52806" s="121"/>
      <c r="X52806" s="121"/>
      <c r="Z52806" s="121"/>
    </row>
    <row r="52807" spans="16:26" x14ac:dyDescent="0.25">
      <c r="P52807" s="121"/>
      <c r="R52807" s="121"/>
      <c r="T52807" s="121"/>
      <c r="V52807" s="121"/>
      <c r="X52807" s="121"/>
      <c r="Z52807" s="121"/>
    </row>
    <row r="52808" spans="16:26" x14ac:dyDescent="0.25">
      <c r="P52808" s="121"/>
      <c r="R52808" s="121"/>
      <c r="T52808" s="121"/>
      <c r="V52808" s="121"/>
      <c r="X52808" s="121"/>
      <c r="Z52808" s="121"/>
    </row>
    <row r="52809" spans="16:26" x14ac:dyDescent="0.25">
      <c r="P52809" s="122"/>
      <c r="R52809" s="122"/>
      <c r="T52809" s="122"/>
      <c r="V52809" s="122"/>
      <c r="X52809" s="122"/>
      <c r="Z52809" s="122"/>
    </row>
    <row r="52810" spans="16:26" x14ac:dyDescent="0.25">
      <c r="P52810" s="118"/>
      <c r="R52810" s="118"/>
      <c r="T52810" s="118"/>
      <c r="V52810" s="118"/>
      <c r="X52810" s="118"/>
      <c r="Z52810" s="118"/>
    </row>
    <row r="52811" spans="16:26" x14ac:dyDescent="0.25">
      <c r="P52811" s="119"/>
      <c r="R52811" s="119"/>
      <c r="T52811" s="119"/>
      <c r="V52811" s="119"/>
      <c r="X52811" s="119"/>
      <c r="Z52811" s="119"/>
    </row>
    <row r="52812" spans="16:26" x14ac:dyDescent="0.25">
      <c r="P52812" s="119"/>
      <c r="R52812" s="119"/>
      <c r="T52812" s="119"/>
      <c r="V52812" s="119"/>
      <c r="X52812" s="119"/>
      <c r="Z52812" s="119"/>
    </row>
    <row r="52813" spans="16:26" x14ac:dyDescent="0.25">
      <c r="P52813" s="120"/>
      <c r="R52813" s="120"/>
      <c r="T52813" s="120"/>
      <c r="V52813" s="120"/>
      <c r="X52813" s="120"/>
      <c r="Z52813" s="120"/>
    </row>
    <row r="52814" spans="16:26" x14ac:dyDescent="0.25">
      <c r="P52814" s="119"/>
      <c r="R52814" s="119"/>
      <c r="T52814" s="119"/>
      <c r="V52814" s="119"/>
      <c r="X52814" s="119"/>
      <c r="Z52814" s="119"/>
    </row>
    <row r="52815" spans="16:26" x14ac:dyDescent="0.25">
      <c r="P52815" s="119"/>
      <c r="R52815" s="119"/>
      <c r="T52815" s="119"/>
      <c r="V52815" s="119"/>
      <c r="X52815" s="119"/>
      <c r="Z52815" s="119"/>
    </row>
    <row r="52816" spans="16:26" x14ac:dyDescent="0.25">
      <c r="P52816" s="120"/>
      <c r="R52816" s="120"/>
      <c r="T52816" s="120"/>
      <c r="V52816" s="120"/>
      <c r="X52816" s="120"/>
      <c r="Z52816" s="120"/>
    </row>
    <row r="52817" spans="16:26" x14ac:dyDescent="0.25">
      <c r="P52817" s="119"/>
      <c r="R52817" s="119"/>
      <c r="T52817" s="119"/>
      <c r="V52817" s="119"/>
      <c r="X52817" s="119"/>
      <c r="Z52817" s="119"/>
    </row>
    <row r="52818" spans="16:26" x14ac:dyDescent="0.25">
      <c r="P52818" s="120"/>
      <c r="R52818" s="120"/>
      <c r="T52818" s="120"/>
      <c r="V52818" s="120"/>
      <c r="X52818" s="120"/>
      <c r="Z52818" s="120"/>
    </row>
    <row r="52819" spans="16:26" x14ac:dyDescent="0.25">
      <c r="P52819" s="119"/>
      <c r="R52819" s="119"/>
      <c r="T52819" s="119"/>
      <c r="V52819" s="119"/>
      <c r="X52819" s="119"/>
      <c r="Z52819" s="119"/>
    </row>
    <row r="52820" spans="16:26" x14ac:dyDescent="0.25">
      <c r="P52820" s="119"/>
      <c r="R52820" s="119"/>
      <c r="T52820" s="119"/>
      <c r="V52820" s="119"/>
      <c r="X52820" s="119"/>
      <c r="Z52820" s="119"/>
    </row>
    <row r="52821" spans="16:26" x14ac:dyDescent="0.25">
      <c r="P52821" s="119"/>
      <c r="R52821" s="119"/>
      <c r="T52821" s="119"/>
      <c r="V52821" s="119"/>
      <c r="X52821" s="119"/>
      <c r="Z52821" s="119"/>
    </row>
    <row r="52822" spans="16:26" x14ac:dyDescent="0.25">
      <c r="P52822" s="121"/>
      <c r="R52822" s="121"/>
      <c r="T52822" s="121"/>
      <c r="V52822" s="121"/>
      <c r="X52822" s="121"/>
      <c r="Z52822" s="121"/>
    </row>
    <row r="52823" spans="16:26" x14ac:dyDescent="0.25">
      <c r="P52823" s="121"/>
      <c r="R52823" s="121"/>
      <c r="T52823" s="121"/>
      <c r="V52823" s="121"/>
      <c r="X52823" s="121"/>
      <c r="Z52823" s="121"/>
    </row>
    <row r="52824" spans="16:26" x14ac:dyDescent="0.25">
      <c r="P52824" s="121"/>
      <c r="R52824" s="121"/>
      <c r="T52824" s="121"/>
      <c r="V52824" s="121"/>
      <c r="X52824" s="121"/>
      <c r="Z52824" s="121"/>
    </row>
    <row r="52825" spans="16:26" x14ac:dyDescent="0.25">
      <c r="P52825" s="121"/>
      <c r="R52825" s="121"/>
      <c r="T52825" s="121"/>
      <c r="V52825" s="121"/>
      <c r="X52825" s="121"/>
      <c r="Z52825" s="121"/>
    </row>
    <row r="52826" spans="16:26" x14ac:dyDescent="0.25">
      <c r="P52826" s="122"/>
      <c r="R52826" s="122"/>
      <c r="T52826" s="122"/>
      <c r="V52826" s="122"/>
      <c r="X52826" s="122"/>
      <c r="Z52826" s="122"/>
    </row>
    <row r="52827" spans="16:26" x14ac:dyDescent="0.25">
      <c r="P52827" s="118"/>
      <c r="R52827" s="118"/>
      <c r="T52827" s="118"/>
      <c r="V52827" s="118"/>
      <c r="X52827" s="118"/>
      <c r="Z52827" s="118"/>
    </row>
    <row r="52828" spans="16:26" x14ac:dyDescent="0.25">
      <c r="P52828" s="119"/>
      <c r="R52828" s="119"/>
      <c r="T52828" s="119"/>
      <c r="V52828" s="119"/>
      <c r="X52828" s="119"/>
      <c r="Z52828" s="119"/>
    </row>
    <row r="52829" spans="16:26" x14ac:dyDescent="0.25">
      <c r="P52829" s="119"/>
      <c r="R52829" s="119"/>
      <c r="T52829" s="119"/>
      <c r="V52829" s="119"/>
      <c r="X52829" s="119"/>
      <c r="Z52829" s="119"/>
    </row>
    <row r="52830" spans="16:26" x14ac:dyDescent="0.25">
      <c r="P52830" s="120"/>
      <c r="R52830" s="120"/>
      <c r="T52830" s="120"/>
      <c r="V52830" s="120"/>
      <c r="X52830" s="120"/>
      <c r="Z52830" s="120"/>
    </row>
    <row r="52831" spans="16:26" x14ac:dyDescent="0.25">
      <c r="P52831" s="119"/>
      <c r="R52831" s="119"/>
      <c r="T52831" s="119"/>
      <c r="V52831" s="119"/>
      <c r="X52831" s="119"/>
      <c r="Z52831" s="119"/>
    </row>
    <row r="52832" spans="16:26" x14ac:dyDescent="0.25">
      <c r="P52832" s="119"/>
      <c r="R52832" s="119"/>
      <c r="T52832" s="119"/>
      <c r="V52832" s="119"/>
      <c r="X52832" s="119"/>
      <c r="Z52832" s="119"/>
    </row>
    <row r="52833" spans="16:26" x14ac:dyDescent="0.25">
      <c r="P52833" s="120"/>
      <c r="R52833" s="120"/>
      <c r="T52833" s="120"/>
      <c r="V52833" s="120"/>
      <c r="X52833" s="120"/>
      <c r="Z52833" s="120"/>
    </row>
    <row r="52834" spans="16:26" x14ac:dyDescent="0.25">
      <c r="P52834" s="119"/>
      <c r="R52834" s="119"/>
      <c r="T52834" s="119"/>
      <c r="V52834" s="119"/>
      <c r="X52834" s="119"/>
      <c r="Z52834" s="119"/>
    </row>
    <row r="52835" spans="16:26" x14ac:dyDescent="0.25">
      <c r="P52835" s="120"/>
      <c r="R52835" s="120"/>
      <c r="T52835" s="120"/>
      <c r="V52835" s="120"/>
      <c r="X52835" s="120"/>
      <c r="Z52835" s="120"/>
    </row>
    <row r="52836" spans="16:26" x14ac:dyDescent="0.25">
      <c r="P52836" s="119"/>
      <c r="R52836" s="119"/>
      <c r="T52836" s="119"/>
      <c r="V52836" s="119"/>
      <c r="X52836" s="119"/>
      <c r="Z52836" s="119"/>
    </row>
    <row r="52837" spans="16:26" x14ac:dyDescent="0.25">
      <c r="P52837" s="119"/>
      <c r="R52837" s="119"/>
      <c r="T52837" s="119"/>
      <c r="V52837" s="119"/>
      <c r="X52837" s="119"/>
      <c r="Z52837" s="119"/>
    </row>
    <row r="52838" spans="16:26" x14ac:dyDescent="0.25">
      <c r="P52838" s="119"/>
      <c r="R52838" s="119"/>
      <c r="T52838" s="119"/>
      <c r="V52838" s="119"/>
      <c r="X52838" s="119"/>
      <c r="Z52838" s="119"/>
    </row>
    <row r="52839" spans="16:26" x14ac:dyDescent="0.25">
      <c r="P52839" s="121"/>
      <c r="R52839" s="121"/>
      <c r="T52839" s="121"/>
      <c r="V52839" s="121"/>
      <c r="X52839" s="121"/>
      <c r="Z52839" s="121"/>
    </row>
    <row r="52840" spans="16:26" x14ac:dyDescent="0.25">
      <c r="P52840" s="121"/>
      <c r="R52840" s="121"/>
      <c r="T52840" s="121"/>
      <c r="V52840" s="121"/>
      <c r="X52840" s="121"/>
      <c r="Z52840" s="121"/>
    </row>
    <row r="52841" spans="16:26" x14ac:dyDescent="0.25">
      <c r="P52841" s="121"/>
      <c r="R52841" s="121"/>
      <c r="T52841" s="121"/>
      <c r="V52841" s="121"/>
      <c r="X52841" s="121"/>
      <c r="Z52841" s="121"/>
    </row>
    <row r="52842" spans="16:26" x14ac:dyDescent="0.25">
      <c r="P52842" s="121"/>
      <c r="R52842" s="121"/>
      <c r="T52842" s="121"/>
      <c r="V52842" s="121"/>
      <c r="X52842" s="121"/>
      <c r="Z52842" s="121"/>
    </row>
    <row r="52843" spans="16:26" x14ac:dyDescent="0.25">
      <c r="P52843" s="122"/>
      <c r="R52843" s="122"/>
      <c r="T52843" s="122"/>
      <c r="V52843" s="122"/>
      <c r="X52843" s="122"/>
      <c r="Z52843" s="122"/>
    </row>
    <row r="52844" spans="16:26" x14ac:dyDescent="0.25">
      <c r="P52844" s="118"/>
      <c r="R52844" s="118"/>
      <c r="T52844" s="118"/>
      <c r="V52844" s="118"/>
      <c r="X52844" s="118"/>
      <c r="Z52844" s="118"/>
    </row>
    <row r="52845" spans="16:26" x14ac:dyDescent="0.25">
      <c r="P52845" s="119"/>
      <c r="R52845" s="119"/>
      <c r="T52845" s="119"/>
      <c r="V52845" s="119"/>
      <c r="X52845" s="119"/>
      <c r="Z52845" s="119"/>
    </row>
    <row r="52846" spans="16:26" x14ac:dyDescent="0.25">
      <c r="P52846" s="119"/>
      <c r="R52846" s="119"/>
      <c r="T52846" s="119"/>
      <c r="V52846" s="119"/>
      <c r="X52846" s="119"/>
      <c r="Z52846" s="119"/>
    </row>
    <row r="52847" spans="16:26" x14ac:dyDescent="0.25">
      <c r="P52847" s="120"/>
      <c r="R52847" s="120"/>
      <c r="T52847" s="120"/>
      <c r="V52847" s="120"/>
      <c r="X52847" s="120"/>
      <c r="Z52847" s="120"/>
    </row>
    <row r="52848" spans="16:26" x14ac:dyDescent="0.25">
      <c r="P52848" s="119"/>
      <c r="R52848" s="119"/>
      <c r="T52848" s="119"/>
      <c r="V52848" s="119"/>
      <c r="X52848" s="119"/>
      <c r="Z52848" s="119"/>
    </row>
    <row r="52849" spans="16:26" x14ac:dyDescent="0.25">
      <c r="P52849" s="119"/>
      <c r="R52849" s="119"/>
      <c r="T52849" s="119"/>
      <c r="V52849" s="119"/>
      <c r="X52849" s="119"/>
      <c r="Z52849" s="119"/>
    </row>
    <row r="52850" spans="16:26" x14ac:dyDescent="0.25">
      <c r="P52850" s="120"/>
      <c r="R52850" s="120"/>
      <c r="T52850" s="120"/>
      <c r="V52850" s="120"/>
      <c r="X52850" s="120"/>
      <c r="Z52850" s="120"/>
    </row>
    <row r="52851" spans="16:26" x14ac:dyDescent="0.25">
      <c r="P52851" s="119"/>
      <c r="R52851" s="119"/>
      <c r="T52851" s="119"/>
      <c r="V52851" s="119"/>
      <c r="X52851" s="119"/>
      <c r="Z52851" s="119"/>
    </row>
    <row r="52852" spans="16:26" x14ac:dyDescent="0.25">
      <c r="P52852" s="120"/>
      <c r="R52852" s="120"/>
      <c r="T52852" s="120"/>
      <c r="V52852" s="120"/>
      <c r="X52852" s="120"/>
      <c r="Z52852" s="120"/>
    </row>
    <row r="52853" spans="16:26" x14ac:dyDescent="0.25">
      <c r="P52853" s="119"/>
      <c r="R52853" s="119"/>
      <c r="T52853" s="119"/>
      <c r="V52853" s="119"/>
      <c r="X52853" s="119"/>
      <c r="Z52853" s="119"/>
    </row>
    <row r="52854" spans="16:26" x14ac:dyDescent="0.25">
      <c r="P52854" s="119"/>
      <c r="R52854" s="119"/>
      <c r="T52854" s="119"/>
      <c r="V52854" s="119"/>
      <c r="X52854" s="119"/>
      <c r="Z52854" s="119"/>
    </row>
    <row r="52855" spans="16:26" x14ac:dyDescent="0.25">
      <c r="P52855" s="119"/>
      <c r="R52855" s="119"/>
      <c r="T52855" s="119"/>
      <c r="V52855" s="119"/>
      <c r="X52855" s="119"/>
      <c r="Z52855" s="119"/>
    </row>
    <row r="52856" spans="16:26" x14ac:dyDescent="0.25">
      <c r="P52856" s="121"/>
      <c r="R52856" s="121"/>
      <c r="T52856" s="121"/>
      <c r="V52856" s="121"/>
      <c r="X52856" s="121"/>
      <c r="Z52856" s="121"/>
    </row>
    <row r="52857" spans="16:26" x14ac:dyDescent="0.25">
      <c r="P52857" s="121"/>
      <c r="R52857" s="121"/>
      <c r="T52857" s="121"/>
      <c r="V52857" s="121"/>
      <c r="X52857" s="121"/>
      <c r="Z52857" s="121"/>
    </row>
    <row r="52858" spans="16:26" x14ac:dyDescent="0.25">
      <c r="P52858" s="121"/>
      <c r="R52858" s="121"/>
      <c r="T52858" s="121"/>
      <c r="V52858" s="121"/>
      <c r="X52858" s="121"/>
      <c r="Z52858" s="121"/>
    </row>
    <row r="52859" spans="16:26" x14ac:dyDescent="0.25">
      <c r="P52859" s="121"/>
      <c r="R52859" s="121"/>
      <c r="T52859" s="121"/>
      <c r="V52859" s="121"/>
      <c r="X52859" s="121"/>
      <c r="Z52859" s="121"/>
    </row>
    <row r="52860" spans="16:26" x14ac:dyDescent="0.25">
      <c r="P52860" s="122"/>
      <c r="R52860" s="122"/>
      <c r="T52860" s="122"/>
      <c r="V52860" s="122"/>
      <c r="X52860" s="122"/>
      <c r="Z52860" s="122"/>
    </row>
    <row r="52861" spans="16:26" x14ac:dyDescent="0.25">
      <c r="P52861" s="118"/>
      <c r="R52861" s="118"/>
      <c r="T52861" s="118"/>
      <c r="V52861" s="118"/>
      <c r="X52861" s="118"/>
      <c r="Z52861" s="118"/>
    </row>
    <row r="52862" spans="16:26" x14ac:dyDescent="0.25">
      <c r="P52862" s="119"/>
      <c r="R52862" s="119"/>
      <c r="T52862" s="119"/>
      <c r="V52862" s="119"/>
      <c r="X52862" s="119"/>
      <c r="Z52862" s="119"/>
    </row>
    <row r="52863" spans="16:26" x14ac:dyDescent="0.25">
      <c r="P52863" s="119"/>
      <c r="R52863" s="119"/>
      <c r="T52863" s="119"/>
      <c r="V52863" s="119"/>
      <c r="X52863" s="119"/>
      <c r="Z52863" s="119"/>
    </row>
    <row r="52864" spans="16:26" x14ac:dyDescent="0.25">
      <c r="P52864" s="120"/>
      <c r="R52864" s="120"/>
      <c r="T52864" s="120"/>
      <c r="V52864" s="120"/>
      <c r="X52864" s="120"/>
      <c r="Z52864" s="120"/>
    </row>
    <row r="52865" spans="16:26" x14ac:dyDescent="0.25">
      <c r="P52865" s="119"/>
      <c r="R52865" s="119"/>
      <c r="T52865" s="119"/>
      <c r="V52865" s="119"/>
      <c r="X52865" s="119"/>
      <c r="Z52865" s="119"/>
    </row>
    <row r="52866" spans="16:26" x14ac:dyDescent="0.25">
      <c r="P52866" s="119"/>
      <c r="R52866" s="119"/>
      <c r="T52866" s="119"/>
      <c r="V52866" s="119"/>
      <c r="X52866" s="119"/>
      <c r="Z52866" s="119"/>
    </row>
    <row r="52867" spans="16:26" x14ac:dyDescent="0.25">
      <c r="P52867" s="120"/>
      <c r="R52867" s="120"/>
      <c r="T52867" s="120"/>
      <c r="V52867" s="120"/>
      <c r="X52867" s="120"/>
      <c r="Z52867" s="120"/>
    </row>
    <row r="52868" spans="16:26" x14ac:dyDescent="0.25">
      <c r="P52868" s="119"/>
      <c r="R52868" s="119"/>
      <c r="T52868" s="119"/>
      <c r="V52868" s="119"/>
      <c r="X52868" s="119"/>
      <c r="Z52868" s="119"/>
    </row>
    <row r="52869" spans="16:26" x14ac:dyDescent="0.25">
      <c r="P52869" s="120"/>
      <c r="R52869" s="120"/>
      <c r="T52869" s="120"/>
      <c r="V52869" s="120"/>
      <c r="X52869" s="120"/>
      <c r="Z52869" s="120"/>
    </row>
    <row r="52870" spans="16:26" x14ac:dyDescent="0.25">
      <c r="P52870" s="119"/>
      <c r="R52870" s="119"/>
      <c r="T52870" s="119"/>
      <c r="V52870" s="119"/>
      <c r="X52870" s="119"/>
      <c r="Z52870" s="119"/>
    </row>
    <row r="52871" spans="16:26" x14ac:dyDescent="0.25">
      <c r="P52871" s="119"/>
      <c r="R52871" s="119"/>
      <c r="T52871" s="119"/>
      <c r="V52871" s="119"/>
      <c r="X52871" s="119"/>
      <c r="Z52871" s="119"/>
    </row>
    <row r="52872" spans="16:26" x14ac:dyDescent="0.25">
      <c r="P52872" s="119"/>
      <c r="R52872" s="119"/>
      <c r="T52872" s="119"/>
      <c r="V52872" s="119"/>
      <c r="X52872" s="119"/>
      <c r="Z52872" s="119"/>
    </row>
    <row r="52873" spans="16:26" x14ac:dyDescent="0.25">
      <c r="P52873" s="121"/>
      <c r="R52873" s="121"/>
      <c r="T52873" s="121"/>
      <c r="V52873" s="121"/>
      <c r="X52873" s="121"/>
      <c r="Z52873" s="121"/>
    </row>
    <row r="52874" spans="16:26" x14ac:dyDescent="0.25">
      <c r="P52874" s="121"/>
      <c r="R52874" s="121"/>
      <c r="T52874" s="121"/>
      <c r="V52874" s="121"/>
      <c r="X52874" s="121"/>
      <c r="Z52874" s="121"/>
    </row>
    <row r="52875" spans="16:26" x14ac:dyDescent="0.25">
      <c r="P52875" s="121"/>
      <c r="R52875" s="121"/>
      <c r="T52875" s="121"/>
      <c r="V52875" s="121"/>
      <c r="X52875" s="121"/>
      <c r="Z52875" s="121"/>
    </row>
    <row r="52876" spans="16:26" x14ac:dyDescent="0.25">
      <c r="P52876" s="121"/>
      <c r="R52876" s="121"/>
      <c r="T52876" s="121"/>
      <c r="V52876" s="121"/>
      <c r="X52876" s="121"/>
      <c r="Z52876" s="121"/>
    </row>
    <row r="52877" spans="16:26" x14ac:dyDescent="0.25">
      <c r="P52877" s="122"/>
      <c r="R52877" s="122"/>
      <c r="T52877" s="122"/>
      <c r="V52877" s="122"/>
      <c r="X52877" s="122"/>
      <c r="Z52877" s="122"/>
    </row>
    <row r="52878" spans="16:26" x14ac:dyDescent="0.25">
      <c r="P52878" s="118"/>
      <c r="R52878" s="118"/>
      <c r="T52878" s="118"/>
      <c r="V52878" s="118"/>
      <c r="X52878" s="118"/>
      <c r="Z52878" s="118"/>
    </row>
    <row r="52879" spans="16:26" x14ac:dyDescent="0.25">
      <c r="P52879" s="119"/>
      <c r="R52879" s="119"/>
      <c r="T52879" s="119"/>
      <c r="V52879" s="119"/>
      <c r="X52879" s="119"/>
      <c r="Z52879" s="119"/>
    </row>
    <row r="52880" spans="16:26" x14ac:dyDescent="0.25">
      <c r="P52880" s="119"/>
      <c r="R52880" s="119"/>
      <c r="T52880" s="119"/>
      <c r="V52880" s="119"/>
      <c r="X52880" s="119"/>
      <c r="Z52880" s="119"/>
    </row>
    <row r="52881" spans="16:26" x14ac:dyDescent="0.25">
      <c r="P52881" s="120"/>
      <c r="R52881" s="120"/>
      <c r="T52881" s="120"/>
      <c r="V52881" s="120"/>
      <c r="X52881" s="120"/>
      <c r="Z52881" s="120"/>
    </row>
    <row r="52882" spans="16:26" x14ac:dyDescent="0.25">
      <c r="P52882" s="119"/>
      <c r="R52882" s="119"/>
      <c r="T52882" s="119"/>
      <c r="V52882" s="119"/>
      <c r="X52882" s="119"/>
      <c r="Z52882" s="119"/>
    </row>
    <row r="52883" spans="16:26" x14ac:dyDescent="0.25">
      <c r="P52883" s="119"/>
      <c r="R52883" s="119"/>
      <c r="T52883" s="119"/>
      <c r="V52883" s="119"/>
      <c r="X52883" s="119"/>
      <c r="Z52883" s="119"/>
    </row>
    <row r="52884" spans="16:26" x14ac:dyDescent="0.25">
      <c r="P52884" s="120"/>
      <c r="R52884" s="120"/>
      <c r="T52884" s="120"/>
      <c r="V52884" s="120"/>
      <c r="X52884" s="120"/>
      <c r="Z52884" s="120"/>
    </row>
    <row r="52885" spans="16:26" x14ac:dyDescent="0.25">
      <c r="P52885" s="119"/>
      <c r="R52885" s="119"/>
      <c r="T52885" s="119"/>
      <c r="V52885" s="119"/>
      <c r="X52885" s="119"/>
      <c r="Z52885" s="119"/>
    </row>
    <row r="52886" spans="16:26" x14ac:dyDescent="0.25">
      <c r="P52886" s="120"/>
      <c r="R52886" s="120"/>
      <c r="T52886" s="120"/>
      <c r="V52886" s="120"/>
      <c r="X52886" s="120"/>
      <c r="Z52886" s="120"/>
    </row>
    <row r="52887" spans="16:26" x14ac:dyDescent="0.25">
      <c r="P52887" s="119"/>
      <c r="R52887" s="119"/>
      <c r="T52887" s="119"/>
      <c r="V52887" s="119"/>
      <c r="X52887" s="119"/>
      <c r="Z52887" s="119"/>
    </row>
    <row r="52888" spans="16:26" x14ac:dyDescent="0.25">
      <c r="P52888" s="119"/>
      <c r="R52888" s="119"/>
      <c r="T52888" s="119"/>
      <c r="V52888" s="119"/>
      <c r="X52888" s="119"/>
      <c r="Z52888" s="119"/>
    </row>
    <row r="52889" spans="16:26" x14ac:dyDescent="0.25">
      <c r="P52889" s="119"/>
      <c r="R52889" s="119"/>
      <c r="T52889" s="119"/>
      <c r="V52889" s="119"/>
      <c r="X52889" s="119"/>
      <c r="Z52889" s="119"/>
    </row>
    <row r="52890" spans="16:26" x14ac:dyDescent="0.25">
      <c r="P52890" s="121"/>
      <c r="R52890" s="121"/>
      <c r="T52890" s="121"/>
      <c r="V52890" s="121"/>
      <c r="X52890" s="121"/>
      <c r="Z52890" s="121"/>
    </row>
    <row r="52891" spans="16:26" x14ac:dyDescent="0.25">
      <c r="P52891" s="121"/>
      <c r="R52891" s="121"/>
      <c r="T52891" s="121"/>
      <c r="V52891" s="121"/>
      <c r="X52891" s="121"/>
      <c r="Z52891" s="121"/>
    </row>
    <row r="52892" spans="16:26" x14ac:dyDescent="0.25">
      <c r="P52892" s="121"/>
      <c r="R52892" s="121"/>
      <c r="T52892" s="121"/>
      <c r="V52892" s="121"/>
      <c r="X52892" s="121"/>
      <c r="Z52892" s="121"/>
    </row>
    <row r="52893" spans="16:26" x14ac:dyDescent="0.25">
      <c r="P52893" s="121"/>
      <c r="R52893" s="121"/>
      <c r="T52893" s="121"/>
      <c r="V52893" s="121"/>
      <c r="X52893" s="121"/>
      <c r="Z52893" s="121"/>
    </row>
    <row r="52894" spans="16:26" x14ac:dyDescent="0.25">
      <c r="P52894" s="122"/>
      <c r="R52894" s="122"/>
      <c r="T52894" s="122"/>
      <c r="V52894" s="122"/>
      <c r="X52894" s="122"/>
      <c r="Z52894" s="122"/>
    </row>
    <row r="52895" spans="16:26" x14ac:dyDescent="0.25">
      <c r="P52895" s="118"/>
      <c r="R52895" s="118"/>
      <c r="T52895" s="118"/>
      <c r="V52895" s="118"/>
      <c r="X52895" s="118"/>
      <c r="Z52895" s="118"/>
    </row>
    <row r="52896" spans="16:26" x14ac:dyDescent="0.25">
      <c r="P52896" s="119"/>
      <c r="R52896" s="119"/>
      <c r="T52896" s="119"/>
      <c r="V52896" s="119"/>
      <c r="X52896" s="119"/>
      <c r="Z52896" s="119"/>
    </row>
    <row r="52897" spans="16:26" x14ac:dyDescent="0.25">
      <c r="P52897" s="119"/>
      <c r="R52897" s="119"/>
      <c r="T52897" s="119"/>
      <c r="V52897" s="119"/>
      <c r="X52897" s="119"/>
      <c r="Z52897" s="119"/>
    </row>
    <row r="52898" spans="16:26" x14ac:dyDescent="0.25">
      <c r="P52898" s="120"/>
      <c r="R52898" s="120"/>
      <c r="T52898" s="120"/>
      <c r="V52898" s="120"/>
      <c r="X52898" s="120"/>
      <c r="Z52898" s="120"/>
    </row>
    <row r="52899" spans="16:26" x14ac:dyDescent="0.25">
      <c r="P52899" s="119"/>
      <c r="R52899" s="119"/>
      <c r="T52899" s="119"/>
      <c r="V52899" s="119"/>
      <c r="X52899" s="119"/>
      <c r="Z52899" s="119"/>
    </row>
    <row r="52900" spans="16:26" x14ac:dyDescent="0.25">
      <c r="P52900" s="119"/>
      <c r="R52900" s="119"/>
      <c r="T52900" s="119"/>
      <c r="V52900" s="119"/>
      <c r="X52900" s="119"/>
      <c r="Z52900" s="119"/>
    </row>
    <row r="52901" spans="16:26" x14ac:dyDescent="0.25">
      <c r="P52901" s="120"/>
      <c r="R52901" s="120"/>
      <c r="T52901" s="120"/>
      <c r="V52901" s="120"/>
      <c r="X52901" s="120"/>
      <c r="Z52901" s="120"/>
    </row>
    <row r="52902" spans="16:26" x14ac:dyDescent="0.25">
      <c r="P52902" s="119"/>
      <c r="R52902" s="119"/>
      <c r="T52902" s="119"/>
      <c r="V52902" s="119"/>
      <c r="X52902" s="119"/>
      <c r="Z52902" s="119"/>
    </row>
    <row r="52903" spans="16:26" x14ac:dyDescent="0.25">
      <c r="P52903" s="120"/>
      <c r="R52903" s="120"/>
      <c r="T52903" s="120"/>
      <c r="V52903" s="120"/>
      <c r="X52903" s="120"/>
      <c r="Z52903" s="120"/>
    </row>
    <row r="52904" spans="16:26" x14ac:dyDescent="0.25">
      <c r="P52904" s="119"/>
      <c r="R52904" s="119"/>
      <c r="T52904" s="119"/>
      <c r="V52904" s="119"/>
      <c r="X52904" s="119"/>
      <c r="Z52904" s="119"/>
    </row>
    <row r="52905" spans="16:26" x14ac:dyDescent="0.25">
      <c r="P52905" s="119"/>
      <c r="R52905" s="119"/>
      <c r="T52905" s="119"/>
      <c r="V52905" s="119"/>
      <c r="X52905" s="119"/>
      <c r="Z52905" s="119"/>
    </row>
    <row r="52906" spans="16:26" x14ac:dyDescent="0.25">
      <c r="P52906" s="119"/>
      <c r="R52906" s="119"/>
      <c r="T52906" s="119"/>
      <c r="V52906" s="119"/>
      <c r="X52906" s="119"/>
      <c r="Z52906" s="119"/>
    </row>
    <row r="52907" spans="16:26" x14ac:dyDescent="0.25">
      <c r="P52907" s="121"/>
      <c r="R52907" s="121"/>
      <c r="T52907" s="121"/>
      <c r="V52907" s="121"/>
      <c r="X52907" s="121"/>
      <c r="Z52907" s="121"/>
    </row>
    <row r="52908" spans="16:26" x14ac:dyDescent="0.25">
      <c r="P52908" s="121"/>
      <c r="R52908" s="121"/>
      <c r="T52908" s="121"/>
      <c r="V52908" s="121"/>
      <c r="X52908" s="121"/>
      <c r="Z52908" s="121"/>
    </row>
    <row r="52909" spans="16:26" x14ac:dyDescent="0.25">
      <c r="P52909" s="121"/>
      <c r="R52909" s="121"/>
      <c r="T52909" s="121"/>
      <c r="V52909" s="121"/>
      <c r="X52909" s="121"/>
      <c r="Z52909" s="121"/>
    </row>
    <row r="52910" spans="16:26" x14ac:dyDescent="0.25">
      <c r="P52910" s="121"/>
      <c r="R52910" s="121"/>
      <c r="T52910" s="121"/>
      <c r="V52910" s="121"/>
      <c r="X52910" s="121"/>
      <c r="Z52910" s="121"/>
    </row>
    <row r="52911" spans="16:26" x14ac:dyDescent="0.25">
      <c r="P52911" s="122"/>
      <c r="R52911" s="122"/>
      <c r="T52911" s="122"/>
      <c r="V52911" s="122"/>
      <c r="X52911" s="122"/>
      <c r="Z52911" s="122"/>
    </row>
    <row r="52912" spans="16:26" x14ac:dyDescent="0.25">
      <c r="P52912" s="118"/>
      <c r="R52912" s="118"/>
      <c r="T52912" s="118"/>
      <c r="V52912" s="118"/>
      <c r="X52912" s="118"/>
      <c r="Z52912" s="118"/>
    </row>
    <row r="52913" spans="16:26" x14ac:dyDescent="0.25">
      <c r="P52913" s="119"/>
      <c r="R52913" s="119"/>
      <c r="T52913" s="119"/>
      <c r="V52913" s="119"/>
      <c r="X52913" s="119"/>
      <c r="Z52913" s="119"/>
    </row>
    <row r="52914" spans="16:26" x14ac:dyDescent="0.25">
      <c r="P52914" s="119"/>
      <c r="R52914" s="119"/>
      <c r="T52914" s="119"/>
      <c r="V52914" s="119"/>
      <c r="X52914" s="119"/>
      <c r="Z52914" s="119"/>
    </row>
    <row r="52915" spans="16:26" x14ac:dyDescent="0.25">
      <c r="P52915" s="120"/>
      <c r="R52915" s="120"/>
      <c r="T52915" s="120"/>
      <c r="V52915" s="120"/>
      <c r="X52915" s="120"/>
      <c r="Z52915" s="120"/>
    </row>
    <row r="52916" spans="16:26" x14ac:dyDescent="0.25">
      <c r="P52916" s="119"/>
      <c r="R52916" s="119"/>
      <c r="T52916" s="119"/>
      <c r="V52916" s="119"/>
      <c r="X52916" s="119"/>
      <c r="Z52916" s="119"/>
    </row>
    <row r="52917" spans="16:26" x14ac:dyDescent="0.25">
      <c r="P52917" s="119"/>
      <c r="R52917" s="119"/>
      <c r="T52917" s="119"/>
      <c r="V52917" s="119"/>
      <c r="X52917" s="119"/>
      <c r="Z52917" s="119"/>
    </row>
    <row r="52918" spans="16:26" x14ac:dyDescent="0.25">
      <c r="P52918" s="120"/>
      <c r="R52918" s="120"/>
      <c r="T52918" s="120"/>
      <c r="V52918" s="120"/>
      <c r="X52918" s="120"/>
      <c r="Z52918" s="120"/>
    </row>
    <row r="52919" spans="16:26" x14ac:dyDescent="0.25">
      <c r="P52919" s="119"/>
      <c r="R52919" s="119"/>
      <c r="T52919" s="119"/>
      <c r="V52919" s="119"/>
      <c r="X52919" s="119"/>
      <c r="Z52919" s="119"/>
    </row>
    <row r="52920" spans="16:26" x14ac:dyDescent="0.25">
      <c r="P52920" s="120"/>
      <c r="R52920" s="120"/>
      <c r="T52920" s="120"/>
      <c r="V52920" s="120"/>
      <c r="X52920" s="120"/>
      <c r="Z52920" s="120"/>
    </row>
    <row r="52921" spans="16:26" x14ac:dyDescent="0.25">
      <c r="P52921" s="119"/>
      <c r="R52921" s="119"/>
      <c r="T52921" s="119"/>
      <c r="V52921" s="119"/>
      <c r="X52921" s="119"/>
      <c r="Z52921" s="119"/>
    </row>
    <row r="52922" spans="16:26" x14ac:dyDescent="0.25">
      <c r="P52922" s="119"/>
      <c r="R52922" s="119"/>
      <c r="T52922" s="119"/>
      <c r="V52922" s="119"/>
      <c r="X52922" s="119"/>
      <c r="Z52922" s="119"/>
    </row>
    <row r="52923" spans="16:26" x14ac:dyDescent="0.25">
      <c r="P52923" s="119"/>
      <c r="R52923" s="119"/>
      <c r="T52923" s="119"/>
      <c r="V52923" s="119"/>
      <c r="X52923" s="119"/>
      <c r="Z52923" s="119"/>
    </row>
    <row r="52924" spans="16:26" x14ac:dyDescent="0.25">
      <c r="P52924" s="121"/>
      <c r="R52924" s="121"/>
      <c r="T52924" s="121"/>
      <c r="V52924" s="121"/>
      <c r="X52924" s="121"/>
      <c r="Z52924" s="121"/>
    </row>
    <row r="52925" spans="16:26" x14ac:dyDescent="0.25">
      <c r="P52925" s="121"/>
      <c r="R52925" s="121"/>
      <c r="T52925" s="121"/>
      <c r="V52925" s="121"/>
      <c r="X52925" s="121"/>
      <c r="Z52925" s="121"/>
    </row>
    <row r="52926" spans="16:26" x14ac:dyDescent="0.25">
      <c r="P52926" s="121"/>
      <c r="R52926" s="121"/>
      <c r="T52926" s="121"/>
      <c r="V52926" s="121"/>
      <c r="X52926" s="121"/>
      <c r="Z52926" s="121"/>
    </row>
    <row r="52927" spans="16:26" x14ac:dyDescent="0.25">
      <c r="P52927" s="121"/>
      <c r="R52927" s="121"/>
      <c r="T52927" s="121"/>
      <c r="V52927" s="121"/>
      <c r="X52927" s="121"/>
      <c r="Z52927" s="121"/>
    </row>
    <row r="52928" spans="16:26" x14ac:dyDescent="0.25">
      <c r="P52928" s="122"/>
      <c r="R52928" s="122"/>
      <c r="T52928" s="122"/>
      <c r="V52928" s="122"/>
      <c r="X52928" s="122"/>
      <c r="Z52928" s="122"/>
    </row>
    <row r="52929" spans="16:26" x14ac:dyDescent="0.25">
      <c r="P52929" s="118"/>
      <c r="R52929" s="118"/>
      <c r="T52929" s="118"/>
      <c r="V52929" s="118"/>
      <c r="X52929" s="118"/>
      <c r="Z52929" s="118"/>
    </row>
    <row r="52930" spans="16:26" x14ac:dyDescent="0.25">
      <c r="P52930" s="119"/>
      <c r="R52930" s="119"/>
      <c r="T52930" s="119"/>
      <c r="V52930" s="119"/>
      <c r="X52930" s="119"/>
      <c r="Z52930" s="119"/>
    </row>
    <row r="52931" spans="16:26" x14ac:dyDescent="0.25">
      <c r="P52931" s="119"/>
      <c r="R52931" s="119"/>
      <c r="T52931" s="119"/>
      <c r="V52931" s="119"/>
      <c r="X52931" s="119"/>
      <c r="Z52931" s="119"/>
    </row>
    <row r="52932" spans="16:26" x14ac:dyDescent="0.25">
      <c r="P52932" s="120"/>
      <c r="R52932" s="120"/>
      <c r="T52932" s="120"/>
      <c r="V52932" s="120"/>
      <c r="X52932" s="120"/>
      <c r="Z52932" s="120"/>
    </row>
    <row r="52933" spans="16:26" x14ac:dyDescent="0.25">
      <c r="P52933" s="119"/>
      <c r="R52933" s="119"/>
      <c r="T52933" s="119"/>
      <c r="V52933" s="119"/>
      <c r="X52933" s="119"/>
      <c r="Z52933" s="119"/>
    </row>
    <row r="52934" spans="16:26" x14ac:dyDescent="0.25">
      <c r="P52934" s="119"/>
      <c r="R52934" s="119"/>
      <c r="T52934" s="119"/>
      <c r="V52934" s="119"/>
      <c r="X52934" s="119"/>
      <c r="Z52934" s="119"/>
    </row>
    <row r="52935" spans="16:26" x14ac:dyDescent="0.25">
      <c r="P52935" s="120"/>
      <c r="R52935" s="120"/>
      <c r="T52935" s="120"/>
      <c r="V52935" s="120"/>
      <c r="X52935" s="120"/>
      <c r="Z52935" s="120"/>
    </row>
    <row r="52936" spans="16:26" x14ac:dyDescent="0.25">
      <c r="P52936" s="119"/>
      <c r="R52936" s="119"/>
      <c r="T52936" s="119"/>
      <c r="V52936" s="119"/>
      <c r="X52936" s="119"/>
      <c r="Z52936" s="119"/>
    </row>
    <row r="52937" spans="16:26" x14ac:dyDescent="0.25">
      <c r="P52937" s="120"/>
      <c r="R52937" s="120"/>
      <c r="T52937" s="120"/>
      <c r="V52937" s="120"/>
      <c r="X52937" s="120"/>
      <c r="Z52937" s="120"/>
    </row>
    <row r="52938" spans="16:26" x14ac:dyDescent="0.25">
      <c r="P52938" s="119"/>
      <c r="R52938" s="119"/>
      <c r="T52938" s="119"/>
      <c r="V52938" s="119"/>
      <c r="X52938" s="119"/>
      <c r="Z52938" s="119"/>
    </row>
    <row r="52939" spans="16:26" x14ac:dyDescent="0.25">
      <c r="P52939" s="119"/>
      <c r="R52939" s="119"/>
      <c r="T52939" s="119"/>
      <c r="V52939" s="119"/>
      <c r="X52939" s="119"/>
      <c r="Z52939" s="119"/>
    </row>
    <row r="52940" spans="16:26" x14ac:dyDescent="0.25">
      <c r="P52940" s="119"/>
      <c r="R52940" s="119"/>
      <c r="T52940" s="119"/>
      <c r="V52940" s="119"/>
      <c r="X52940" s="119"/>
      <c r="Z52940" s="119"/>
    </row>
    <row r="52941" spans="16:26" x14ac:dyDescent="0.25">
      <c r="P52941" s="121"/>
      <c r="R52941" s="121"/>
      <c r="T52941" s="121"/>
      <c r="V52941" s="121"/>
      <c r="X52941" s="121"/>
      <c r="Z52941" s="121"/>
    </row>
    <row r="52942" spans="16:26" x14ac:dyDescent="0.25">
      <c r="P52942" s="121"/>
      <c r="R52942" s="121"/>
      <c r="T52942" s="121"/>
      <c r="V52942" s="121"/>
      <c r="X52942" s="121"/>
      <c r="Z52942" s="121"/>
    </row>
    <row r="52943" spans="16:26" x14ac:dyDescent="0.25">
      <c r="P52943" s="121"/>
      <c r="R52943" s="121"/>
      <c r="T52943" s="121"/>
      <c r="V52943" s="121"/>
      <c r="X52943" s="121"/>
      <c r="Z52943" s="121"/>
    </row>
    <row r="52944" spans="16:26" x14ac:dyDescent="0.25">
      <c r="P52944" s="121"/>
      <c r="R52944" s="121"/>
      <c r="T52944" s="121"/>
      <c r="V52944" s="121"/>
      <c r="X52944" s="121"/>
      <c r="Z52944" s="121"/>
    </row>
    <row r="52945" spans="16:26" x14ac:dyDescent="0.25">
      <c r="P52945" s="122"/>
      <c r="R52945" s="122"/>
      <c r="T52945" s="122"/>
      <c r="V52945" s="122"/>
      <c r="X52945" s="122"/>
      <c r="Z52945" s="122"/>
    </row>
    <row r="52946" spans="16:26" x14ac:dyDescent="0.25">
      <c r="P52946" s="118"/>
      <c r="R52946" s="118"/>
      <c r="T52946" s="118"/>
      <c r="V52946" s="118"/>
      <c r="X52946" s="118"/>
      <c r="Z52946" s="118"/>
    </row>
    <row r="52947" spans="16:26" x14ac:dyDescent="0.25">
      <c r="P52947" s="119"/>
      <c r="R52947" s="119"/>
      <c r="T52947" s="119"/>
      <c r="V52947" s="119"/>
      <c r="X52947" s="119"/>
      <c r="Z52947" s="119"/>
    </row>
    <row r="52948" spans="16:26" x14ac:dyDescent="0.25">
      <c r="P52948" s="119"/>
      <c r="R52948" s="119"/>
      <c r="T52948" s="119"/>
      <c r="V52948" s="119"/>
      <c r="X52948" s="119"/>
      <c r="Z52948" s="119"/>
    </row>
    <row r="52949" spans="16:26" x14ac:dyDescent="0.25">
      <c r="P52949" s="120"/>
      <c r="R52949" s="120"/>
      <c r="T52949" s="120"/>
      <c r="V52949" s="120"/>
      <c r="X52949" s="120"/>
      <c r="Z52949" s="120"/>
    </row>
    <row r="52950" spans="16:26" x14ac:dyDescent="0.25">
      <c r="P52950" s="119"/>
      <c r="R52950" s="119"/>
      <c r="T52950" s="119"/>
      <c r="V52950" s="119"/>
      <c r="X52950" s="119"/>
      <c r="Z52950" s="119"/>
    </row>
    <row r="52951" spans="16:26" x14ac:dyDescent="0.25">
      <c r="P52951" s="119"/>
      <c r="R52951" s="119"/>
      <c r="T52951" s="119"/>
      <c r="V52951" s="119"/>
      <c r="X52951" s="119"/>
      <c r="Z52951" s="119"/>
    </row>
    <row r="52952" spans="16:26" x14ac:dyDescent="0.25">
      <c r="P52952" s="120"/>
      <c r="R52952" s="120"/>
      <c r="T52952" s="120"/>
      <c r="V52952" s="120"/>
      <c r="X52952" s="120"/>
      <c r="Z52952" s="120"/>
    </row>
    <row r="52953" spans="16:26" x14ac:dyDescent="0.25">
      <c r="P52953" s="119"/>
      <c r="R52953" s="119"/>
      <c r="T52953" s="119"/>
      <c r="V52953" s="119"/>
      <c r="X52953" s="119"/>
      <c r="Z52953" s="119"/>
    </row>
    <row r="52954" spans="16:26" x14ac:dyDescent="0.25">
      <c r="P52954" s="120"/>
      <c r="R52954" s="120"/>
      <c r="T52954" s="120"/>
      <c r="V52954" s="120"/>
      <c r="X52954" s="120"/>
      <c r="Z52954" s="120"/>
    </row>
    <row r="52955" spans="16:26" x14ac:dyDescent="0.25">
      <c r="P52955" s="119"/>
      <c r="R52955" s="119"/>
      <c r="T52955" s="119"/>
      <c r="V52955" s="119"/>
      <c r="X52955" s="119"/>
      <c r="Z52955" s="119"/>
    </row>
    <row r="52956" spans="16:26" x14ac:dyDescent="0.25">
      <c r="P52956" s="119"/>
      <c r="R52956" s="119"/>
      <c r="T52956" s="119"/>
      <c r="V52956" s="119"/>
      <c r="X52956" s="119"/>
      <c r="Z52956" s="119"/>
    </row>
    <row r="52957" spans="16:26" x14ac:dyDescent="0.25">
      <c r="P52957" s="119"/>
      <c r="R52957" s="119"/>
      <c r="T52957" s="119"/>
      <c r="V52957" s="119"/>
      <c r="X52957" s="119"/>
      <c r="Z52957" s="119"/>
    </row>
    <row r="52958" spans="16:26" x14ac:dyDescent="0.25">
      <c r="P52958" s="121"/>
      <c r="R52958" s="121"/>
      <c r="T52958" s="121"/>
      <c r="V52958" s="121"/>
      <c r="X52958" s="121"/>
      <c r="Z52958" s="121"/>
    </row>
    <row r="52959" spans="16:26" x14ac:dyDescent="0.25">
      <c r="P52959" s="121"/>
      <c r="R52959" s="121"/>
      <c r="T52959" s="121"/>
      <c r="V52959" s="121"/>
      <c r="X52959" s="121"/>
      <c r="Z52959" s="121"/>
    </row>
    <row r="52960" spans="16:26" x14ac:dyDescent="0.25">
      <c r="P52960" s="121"/>
      <c r="R52960" s="121"/>
      <c r="T52960" s="121"/>
      <c r="V52960" s="121"/>
      <c r="X52960" s="121"/>
      <c r="Z52960" s="121"/>
    </row>
    <row r="52961" spans="16:26" x14ac:dyDescent="0.25">
      <c r="P52961" s="121"/>
      <c r="R52961" s="121"/>
      <c r="T52961" s="121"/>
      <c r="V52961" s="121"/>
      <c r="X52961" s="121"/>
      <c r="Z52961" s="121"/>
    </row>
    <row r="52962" spans="16:26" x14ac:dyDescent="0.25">
      <c r="P52962" s="122"/>
      <c r="R52962" s="122"/>
      <c r="T52962" s="122"/>
      <c r="V52962" s="122"/>
      <c r="X52962" s="122"/>
      <c r="Z52962" s="122"/>
    </row>
    <row r="52963" spans="16:26" x14ac:dyDescent="0.25">
      <c r="P52963" s="118"/>
      <c r="R52963" s="118"/>
      <c r="T52963" s="118"/>
      <c r="V52963" s="118"/>
      <c r="X52963" s="118"/>
      <c r="Z52963" s="118"/>
    </row>
    <row r="52964" spans="16:26" x14ac:dyDescent="0.25">
      <c r="P52964" s="119"/>
      <c r="R52964" s="119"/>
      <c r="T52964" s="119"/>
      <c r="V52964" s="119"/>
      <c r="X52964" s="119"/>
      <c r="Z52964" s="119"/>
    </row>
    <row r="52965" spans="16:26" x14ac:dyDescent="0.25">
      <c r="P52965" s="119"/>
      <c r="R52965" s="119"/>
      <c r="T52965" s="119"/>
      <c r="V52965" s="119"/>
      <c r="X52965" s="119"/>
      <c r="Z52965" s="119"/>
    </row>
    <row r="52966" spans="16:26" x14ac:dyDescent="0.25">
      <c r="P52966" s="120"/>
      <c r="R52966" s="120"/>
      <c r="T52966" s="120"/>
      <c r="V52966" s="120"/>
      <c r="X52966" s="120"/>
      <c r="Z52966" s="120"/>
    </row>
    <row r="52967" spans="16:26" x14ac:dyDescent="0.25">
      <c r="P52967" s="119"/>
      <c r="R52967" s="119"/>
      <c r="T52967" s="119"/>
      <c r="V52967" s="119"/>
      <c r="X52967" s="119"/>
      <c r="Z52967" s="119"/>
    </row>
    <row r="52968" spans="16:26" x14ac:dyDescent="0.25">
      <c r="P52968" s="119"/>
      <c r="R52968" s="119"/>
      <c r="T52968" s="119"/>
      <c r="V52968" s="119"/>
      <c r="X52968" s="119"/>
      <c r="Z52968" s="119"/>
    </row>
    <row r="52969" spans="16:26" x14ac:dyDescent="0.25">
      <c r="P52969" s="120"/>
      <c r="R52969" s="120"/>
      <c r="T52969" s="120"/>
      <c r="V52969" s="120"/>
      <c r="X52969" s="120"/>
      <c r="Z52969" s="120"/>
    </row>
    <row r="52970" spans="16:26" x14ac:dyDescent="0.25">
      <c r="P52970" s="119"/>
      <c r="R52970" s="119"/>
      <c r="T52970" s="119"/>
      <c r="V52970" s="119"/>
      <c r="X52970" s="119"/>
      <c r="Z52970" s="119"/>
    </row>
    <row r="52971" spans="16:26" x14ac:dyDescent="0.25">
      <c r="P52971" s="120"/>
      <c r="R52971" s="120"/>
      <c r="T52971" s="120"/>
      <c r="V52971" s="120"/>
      <c r="X52971" s="120"/>
      <c r="Z52971" s="120"/>
    </row>
    <row r="52972" spans="16:26" x14ac:dyDescent="0.25">
      <c r="P52972" s="119"/>
      <c r="R52972" s="119"/>
      <c r="T52972" s="119"/>
      <c r="V52972" s="119"/>
      <c r="X52972" s="119"/>
      <c r="Z52972" s="119"/>
    </row>
    <row r="52973" spans="16:26" x14ac:dyDescent="0.25">
      <c r="P52973" s="119"/>
      <c r="R52973" s="119"/>
      <c r="T52973" s="119"/>
      <c r="V52973" s="119"/>
      <c r="X52973" s="119"/>
      <c r="Z52973" s="119"/>
    </row>
    <row r="52974" spans="16:26" x14ac:dyDescent="0.25">
      <c r="P52974" s="119"/>
      <c r="R52974" s="119"/>
      <c r="T52974" s="119"/>
      <c r="V52974" s="119"/>
      <c r="X52974" s="119"/>
      <c r="Z52974" s="119"/>
    </row>
    <row r="52975" spans="16:26" x14ac:dyDescent="0.25">
      <c r="P52975" s="121"/>
      <c r="R52975" s="121"/>
      <c r="T52975" s="121"/>
      <c r="V52975" s="121"/>
      <c r="X52975" s="121"/>
      <c r="Z52975" s="121"/>
    </row>
    <row r="52976" spans="16:26" x14ac:dyDescent="0.25">
      <c r="P52976" s="121"/>
      <c r="R52976" s="121"/>
      <c r="T52976" s="121"/>
      <c r="V52976" s="121"/>
      <c r="X52976" s="121"/>
      <c r="Z52976" s="121"/>
    </row>
    <row r="52977" spans="16:26" x14ac:dyDescent="0.25">
      <c r="P52977" s="121"/>
      <c r="R52977" s="121"/>
      <c r="T52977" s="121"/>
      <c r="V52977" s="121"/>
      <c r="X52977" s="121"/>
      <c r="Z52977" s="121"/>
    </row>
    <row r="52978" spans="16:26" x14ac:dyDescent="0.25">
      <c r="P52978" s="121"/>
      <c r="R52978" s="121"/>
      <c r="T52978" s="121"/>
      <c r="V52978" s="121"/>
      <c r="X52978" s="121"/>
      <c r="Z52978" s="121"/>
    </row>
    <row r="52979" spans="16:26" x14ac:dyDescent="0.25">
      <c r="P52979" s="122"/>
      <c r="R52979" s="122"/>
      <c r="T52979" s="122"/>
      <c r="V52979" s="122"/>
      <c r="X52979" s="122"/>
      <c r="Z52979" s="122"/>
    </row>
    <row r="52980" spans="16:26" x14ac:dyDescent="0.25">
      <c r="P52980" s="118"/>
      <c r="R52980" s="118"/>
      <c r="T52980" s="118"/>
      <c r="V52980" s="118"/>
      <c r="X52980" s="118"/>
      <c r="Z52980" s="118"/>
    </row>
    <row r="52981" spans="16:26" x14ac:dyDescent="0.25">
      <c r="P52981" s="119"/>
      <c r="R52981" s="119"/>
      <c r="T52981" s="119"/>
      <c r="V52981" s="119"/>
      <c r="X52981" s="119"/>
      <c r="Z52981" s="119"/>
    </row>
    <row r="52982" spans="16:26" x14ac:dyDescent="0.25">
      <c r="P52982" s="119"/>
      <c r="R52982" s="119"/>
      <c r="T52982" s="119"/>
      <c r="V52982" s="119"/>
      <c r="X52982" s="119"/>
      <c r="Z52982" s="119"/>
    </row>
    <row r="52983" spans="16:26" x14ac:dyDescent="0.25">
      <c r="P52983" s="120"/>
      <c r="R52983" s="120"/>
      <c r="T52983" s="120"/>
      <c r="V52983" s="120"/>
      <c r="X52983" s="120"/>
      <c r="Z52983" s="120"/>
    </row>
    <row r="52984" spans="16:26" x14ac:dyDescent="0.25">
      <c r="P52984" s="119"/>
      <c r="R52984" s="119"/>
      <c r="T52984" s="119"/>
      <c r="V52984" s="119"/>
      <c r="X52984" s="119"/>
      <c r="Z52984" s="119"/>
    </row>
    <row r="52985" spans="16:26" x14ac:dyDescent="0.25">
      <c r="P52985" s="119"/>
      <c r="R52985" s="119"/>
      <c r="T52985" s="119"/>
      <c r="V52985" s="119"/>
      <c r="X52985" s="119"/>
      <c r="Z52985" s="119"/>
    </row>
    <row r="52986" spans="16:26" x14ac:dyDescent="0.25">
      <c r="P52986" s="120"/>
      <c r="R52986" s="120"/>
      <c r="T52986" s="120"/>
      <c r="V52986" s="120"/>
      <c r="X52986" s="120"/>
      <c r="Z52986" s="120"/>
    </row>
    <row r="52987" spans="16:26" x14ac:dyDescent="0.25">
      <c r="P52987" s="119"/>
      <c r="R52987" s="119"/>
      <c r="T52987" s="119"/>
      <c r="V52987" s="119"/>
      <c r="X52987" s="119"/>
      <c r="Z52987" s="119"/>
    </row>
    <row r="52988" spans="16:26" x14ac:dyDescent="0.25">
      <c r="P52988" s="120"/>
      <c r="R52988" s="120"/>
      <c r="T52988" s="120"/>
      <c r="V52988" s="120"/>
      <c r="X52988" s="120"/>
      <c r="Z52988" s="120"/>
    </row>
    <row r="52989" spans="16:26" x14ac:dyDescent="0.25">
      <c r="P52989" s="119"/>
      <c r="R52989" s="119"/>
      <c r="T52989" s="119"/>
      <c r="V52989" s="119"/>
      <c r="X52989" s="119"/>
      <c r="Z52989" s="119"/>
    </row>
    <row r="52990" spans="16:26" x14ac:dyDescent="0.25">
      <c r="P52990" s="119"/>
      <c r="R52990" s="119"/>
      <c r="T52990" s="119"/>
      <c r="V52990" s="119"/>
      <c r="X52990" s="119"/>
      <c r="Z52990" s="119"/>
    </row>
    <row r="52991" spans="16:26" x14ac:dyDescent="0.25">
      <c r="P52991" s="119"/>
      <c r="R52991" s="119"/>
      <c r="T52991" s="119"/>
      <c r="V52991" s="119"/>
      <c r="X52991" s="119"/>
      <c r="Z52991" s="119"/>
    </row>
    <row r="52992" spans="16:26" x14ac:dyDescent="0.25">
      <c r="P52992" s="121"/>
      <c r="R52992" s="121"/>
      <c r="T52992" s="121"/>
      <c r="V52992" s="121"/>
      <c r="X52992" s="121"/>
      <c r="Z52992" s="121"/>
    </row>
    <row r="52993" spans="16:26" x14ac:dyDescent="0.25">
      <c r="P52993" s="121"/>
      <c r="R52993" s="121"/>
      <c r="T52993" s="121"/>
      <c r="V52993" s="121"/>
      <c r="X52993" s="121"/>
      <c r="Z52993" s="121"/>
    </row>
    <row r="52994" spans="16:26" x14ac:dyDescent="0.25">
      <c r="P52994" s="121"/>
      <c r="R52994" s="121"/>
      <c r="T52994" s="121"/>
      <c r="V52994" s="121"/>
      <c r="X52994" s="121"/>
      <c r="Z52994" s="121"/>
    </row>
    <row r="52995" spans="16:26" x14ac:dyDescent="0.25">
      <c r="P52995" s="121"/>
      <c r="R52995" s="121"/>
      <c r="T52995" s="121"/>
      <c r="V52995" s="121"/>
      <c r="X52995" s="121"/>
      <c r="Z52995" s="121"/>
    </row>
    <row r="52996" spans="16:26" x14ac:dyDescent="0.25">
      <c r="P52996" s="122"/>
      <c r="R52996" s="122"/>
      <c r="T52996" s="122"/>
      <c r="V52996" s="122"/>
      <c r="X52996" s="122"/>
      <c r="Z52996" s="122"/>
    </row>
    <row r="52997" spans="16:26" x14ac:dyDescent="0.25">
      <c r="P52997" s="118"/>
      <c r="R52997" s="118"/>
      <c r="T52997" s="118"/>
      <c r="V52997" s="118"/>
      <c r="X52997" s="118"/>
      <c r="Z52997" s="118"/>
    </row>
    <row r="52998" spans="16:26" x14ac:dyDescent="0.25">
      <c r="P52998" s="119"/>
      <c r="R52998" s="119"/>
      <c r="T52998" s="119"/>
      <c r="V52998" s="119"/>
      <c r="X52998" s="119"/>
      <c r="Z52998" s="119"/>
    </row>
    <row r="52999" spans="16:26" x14ac:dyDescent="0.25">
      <c r="P52999" s="119"/>
      <c r="R52999" s="119"/>
      <c r="T52999" s="119"/>
      <c r="V52999" s="119"/>
      <c r="X52999" s="119"/>
      <c r="Z52999" s="119"/>
    </row>
    <row r="53000" spans="16:26" x14ac:dyDescent="0.25">
      <c r="P53000" s="120"/>
      <c r="R53000" s="120"/>
      <c r="T53000" s="120"/>
      <c r="V53000" s="120"/>
      <c r="X53000" s="120"/>
      <c r="Z53000" s="120"/>
    </row>
    <row r="53001" spans="16:26" x14ac:dyDescent="0.25">
      <c r="P53001" s="119"/>
      <c r="R53001" s="119"/>
      <c r="T53001" s="119"/>
      <c r="V53001" s="119"/>
      <c r="X53001" s="119"/>
      <c r="Z53001" s="119"/>
    </row>
    <row r="53002" spans="16:26" x14ac:dyDescent="0.25">
      <c r="P53002" s="119"/>
      <c r="R53002" s="119"/>
      <c r="T53002" s="119"/>
      <c r="V53002" s="119"/>
      <c r="X53002" s="119"/>
      <c r="Z53002" s="119"/>
    </row>
    <row r="53003" spans="16:26" x14ac:dyDescent="0.25">
      <c r="P53003" s="120"/>
      <c r="R53003" s="120"/>
      <c r="T53003" s="120"/>
      <c r="V53003" s="120"/>
      <c r="X53003" s="120"/>
      <c r="Z53003" s="120"/>
    </row>
    <row r="53004" spans="16:26" x14ac:dyDescent="0.25">
      <c r="P53004" s="119"/>
      <c r="R53004" s="119"/>
      <c r="T53004" s="119"/>
      <c r="V53004" s="119"/>
      <c r="X53004" s="119"/>
      <c r="Z53004" s="119"/>
    </row>
    <row r="53005" spans="16:26" x14ac:dyDescent="0.25">
      <c r="P53005" s="120"/>
      <c r="R53005" s="120"/>
      <c r="T53005" s="120"/>
      <c r="V53005" s="120"/>
      <c r="X53005" s="120"/>
      <c r="Z53005" s="120"/>
    </row>
    <row r="53006" spans="16:26" x14ac:dyDescent="0.25">
      <c r="P53006" s="119"/>
      <c r="R53006" s="119"/>
      <c r="T53006" s="119"/>
      <c r="V53006" s="119"/>
      <c r="X53006" s="119"/>
      <c r="Z53006" s="119"/>
    </row>
    <row r="53007" spans="16:26" x14ac:dyDescent="0.25">
      <c r="P53007" s="119"/>
      <c r="R53007" s="119"/>
      <c r="T53007" s="119"/>
      <c r="V53007" s="119"/>
      <c r="X53007" s="119"/>
      <c r="Z53007" s="119"/>
    </row>
    <row r="53008" spans="16:26" x14ac:dyDescent="0.25">
      <c r="P53008" s="119"/>
      <c r="R53008" s="119"/>
      <c r="T53008" s="119"/>
      <c r="V53008" s="119"/>
      <c r="X53008" s="119"/>
      <c r="Z53008" s="119"/>
    </row>
    <row r="53009" spans="16:26" x14ac:dyDescent="0.25">
      <c r="P53009" s="121"/>
      <c r="R53009" s="121"/>
      <c r="T53009" s="121"/>
      <c r="V53009" s="121"/>
      <c r="X53009" s="121"/>
      <c r="Z53009" s="121"/>
    </row>
    <row r="53010" spans="16:26" x14ac:dyDescent="0.25">
      <c r="P53010" s="121"/>
      <c r="R53010" s="121"/>
      <c r="T53010" s="121"/>
      <c r="V53010" s="121"/>
      <c r="X53010" s="121"/>
      <c r="Z53010" s="121"/>
    </row>
    <row r="53011" spans="16:26" x14ac:dyDescent="0.25">
      <c r="P53011" s="121"/>
      <c r="R53011" s="121"/>
      <c r="T53011" s="121"/>
      <c r="V53011" s="121"/>
      <c r="X53011" s="121"/>
      <c r="Z53011" s="121"/>
    </row>
    <row r="53012" spans="16:26" x14ac:dyDescent="0.25">
      <c r="P53012" s="121"/>
      <c r="R53012" s="121"/>
      <c r="T53012" s="121"/>
      <c r="V53012" s="121"/>
      <c r="X53012" s="121"/>
      <c r="Z53012" s="121"/>
    </row>
    <row r="53013" spans="16:26" x14ac:dyDescent="0.25">
      <c r="P53013" s="122"/>
      <c r="R53013" s="122"/>
      <c r="T53013" s="122"/>
      <c r="V53013" s="122"/>
      <c r="X53013" s="122"/>
      <c r="Z53013" s="122"/>
    </row>
    <row r="53014" spans="16:26" x14ac:dyDescent="0.25">
      <c r="P53014" s="118"/>
      <c r="R53014" s="118"/>
      <c r="T53014" s="118"/>
      <c r="V53014" s="118"/>
      <c r="X53014" s="118"/>
      <c r="Z53014" s="118"/>
    </row>
    <row r="53015" spans="16:26" x14ac:dyDescent="0.25">
      <c r="P53015" s="119"/>
      <c r="R53015" s="119"/>
      <c r="T53015" s="119"/>
      <c r="V53015" s="119"/>
      <c r="X53015" s="119"/>
      <c r="Z53015" s="119"/>
    </row>
    <row r="53016" spans="16:26" x14ac:dyDescent="0.25">
      <c r="P53016" s="119"/>
      <c r="R53016" s="119"/>
      <c r="T53016" s="119"/>
      <c r="V53016" s="119"/>
      <c r="X53016" s="119"/>
      <c r="Z53016" s="119"/>
    </row>
    <row r="53017" spans="16:26" x14ac:dyDescent="0.25">
      <c r="P53017" s="120"/>
      <c r="R53017" s="120"/>
      <c r="T53017" s="120"/>
      <c r="V53017" s="120"/>
      <c r="X53017" s="120"/>
      <c r="Z53017" s="120"/>
    </row>
    <row r="53018" spans="16:26" x14ac:dyDescent="0.25">
      <c r="P53018" s="119"/>
      <c r="R53018" s="119"/>
      <c r="T53018" s="119"/>
      <c r="V53018" s="119"/>
      <c r="X53018" s="119"/>
      <c r="Z53018" s="119"/>
    </row>
    <row r="53019" spans="16:26" x14ac:dyDescent="0.25">
      <c r="P53019" s="119"/>
      <c r="R53019" s="119"/>
      <c r="T53019" s="119"/>
      <c r="V53019" s="119"/>
      <c r="X53019" s="119"/>
      <c r="Z53019" s="119"/>
    </row>
    <row r="53020" spans="16:26" x14ac:dyDescent="0.25">
      <c r="P53020" s="120"/>
      <c r="R53020" s="120"/>
      <c r="T53020" s="120"/>
      <c r="V53020" s="120"/>
      <c r="X53020" s="120"/>
      <c r="Z53020" s="120"/>
    </row>
    <row r="53021" spans="16:26" x14ac:dyDescent="0.25">
      <c r="P53021" s="119"/>
      <c r="R53021" s="119"/>
      <c r="T53021" s="119"/>
      <c r="V53021" s="119"/>
      <c r="X53021" s="119"/>
      <c r="Z53021" s="119"/>
    </row>
    <row r="53022" spans="16:26" x14ac:dyDescent="0.25">
      <c r="P53022" s="120"/>
      <c r="R53022" s="120"/>
      <c r="T53022" s="120"/>
      <c r="V53022" s="120"/>
      <c r="X53022" s="120"/>
      <c r="Z53022" s="120"/>
    </row>
    <row r="53023" spans="16:26" x14ac:dyDescent="0.25">
      <c r="P53023" s="119"/>
      <c r="R53023" s="119"/>
      <c r="T53023" s="119"/>
      <c r="V53023" s="119"/>
      <c r="X53023" s="119"/>
      <c r="Z53023" s="119"/>
    </row>
    <row r="53024" spans="16:26" x14ac:dyDescent="0.25">
      <c r="P53024" s="119"/>
      <c r="R53024" s="119"/>
      <c r="T53024" s="119"/>
      <c r="V53024" s="119"/>
      <c r="X53024" s="119"/>
      <c r="Z53024" s="119"/>
    </row>
    <row r="53025" spans="16:26" x14ac:dyDescent="0.25">
      <c r="P53025" s="119"/>
      <c r="R53025" s="119"/>
      <c r="T53025" s="119"/>
      <c r="V53025" s="119"/>
      <c r="X53025" s="119"/>
      <c r="Z53025" s="119"/>
    </row>
    <row r="53026" spans="16:26" x14ac:dyDescent="0.25">
      <c r="P53026" s="121"/>
      <c r="R53026" s="121"/>
      <c r="T53026" s="121"/>
      <c r="V53026" s="121"/>
      <c r="X53026" s="121"/>
      <c r="Z53026" s="121"/>
    </row>
    <row r="53027" spans="16:26" x14ac:dyDescent="0.25">
      <c r="P53027" s="121"/>
      <c r="R53027" s="121"/>
      <c r="T53027" s="121"/>
      <c r="V53027" s="121"/>
      <c r="X53027" s="121"/>
      <c r="Z53027" s="121"/>
    </row>
    <row r="53028" spans="16:26" x14ac:dyDescent="0.25">
      <c r="P53028" s="121"/>
      <c r="R53028" s="121"/>
      <c r="T53028" s="121"/>
      <c r="V53028" s="121"/>
      <c r="X53028" s="121"/>
      <c r="Z53028" s="121"/>
    </row>
    <row r="53029" spans="16:26" x14ac:dyDescent="0.25">
      <c r="P53029" s="121"/>
      <c r="R53029" s="121"/>
      <c r="T53029" s="121"/>
      <c r="V53029" s="121"/>
      <c r="X53029" s="121"/>
      <c r="Z53029" s="121"/>
    </row>
    <row r="53030" spans="16:26" x14ac:dyDescent="0.25">
      <c r="P53030" s="122"/>
      <c r="R53030" s="122"/>
      <c r="T53030" s="122"/>
      <c r="V53030" s="122"/>
      <c r="X53030" s="122"/>
      <c r="Z53030" s="122"/>
    </row>
    <row r="53031" spans="16:26" x14ac:dyDescent="0.25">
      <c r="P53031" s="118"/>
      <c r="R53031" s="118"/>
      <c r="T53031" s="118"/>
      <c r="V53031" s="118"/>
      <c r="X53031" s="118"/>
      <c r="Z53031" s="118"/>
    </row>
    <row r="53032" spans="16:26" x14ac:dyDescent="0.25">
      <c r="P53032" s="119"/>
      <c r="R53032" s="119"/>
      <c r="T53032" s="119"/>
      <c r="V53032" s="119"/>
      <c r="X53032" s="119"/>
      <c r="Z53032" s="119"/>
    </row>
    <row r="53033" spans="16:26" x14ac:dyDescent="0.25">
      <c r="P53033" s="119"/>
      <c r="R53033" s="119"/>
      <c r="T53033" s="119"/>
      <c r="V53033" s="119"/>
      <c r="X53033" s="119"/>
      <c r="Z53033" s="119"/>
    </row>
    <row r="53034" spans="16:26" x14ac:dyDescent="0.25">
      <c r="P53034" s="120"/>
      <c r="R53034" s="120"/>
      <c r="T53034" s="120"/>
      <c r="V53034" s="120"/>
      <c r="X53034" s="120"/>
      <c r="Z53034" s="120"/>
    </row>
    <row r="53035" spans="16:26" x14ac:dyDescent="0.25">
      <c r="P53035" s="119"/>
      <c r="R53035" s="119"/>
      <c r="T53035" s="119"/>
      <c r="V53035" s="119"/>
      <c r="X53035" s="119"/>
      <c r="Z53035" s="119"/>
    </row>
    <row r="53036" spans="16:26" x14ac:dyDescent="0.25">
      <c r="P53036" s="119"/>
      <c r="R53036" s="119"/>
      <c r="T53036" s="119"/>
      <c r="V53036" s="119"/>
      <c r="X53036" s="119"/>
      <c r="Z53036" s="119"/>
    </row>
    <row r="53037" spans="16:26" x14ac:dyDescent="0.25">
      <c r="P53037" s="120"/>
      <c r="R53037" s="120"/>
      <c r="T53037" s="120"/>
      <c r="V53037" s="120"/>
      <c r="X53037" s="120"/>
      <c r="Z53037" s="120"/>
    </row>
    <row r="53038" spans="16:26" x14ac:dyDescent="0.25">
      <c r="P53038" s="119"/>
      <c r="R53038" s="119"/>
      <c r="T53038" s="119"/>
      <c r="V53038" s="119"/>
      <c r="X53038" s="119"/>
      <c r="Z53038" s="119"/>
    </row>
    <row r="53039" spans="16:26" x14ac:dyDescent="0.25">
      <c r="P53039" s="120"/>
      <c r="R53039" s="120"/>
      <c r="T53039" s="120"/>
      <c r="V53039" s="120"/>
      <c r="X53039" s="120"/>
      <c r="Z53039" s="120"/>
    </row>
    <row r="53040" spans="16:26" x14ac:dyDescent="0.25">
      <c r="P53040" s="119"/>
      <c r="R53040" s="119"/>
      <c r="T53040" s="119"/>
      <c r="V53040" s="119"/>
      <c r="X53040" s="119"/>
      <c r="Z53040" s="119"/>
    </row>
    <row r="53041" spans="16:26" x14ac:dyDescent="0.25">
      <c r="P53041" s="119"/>
      <c r="R53041" s="119"/>
      <c r="T53041" s="119"/>
      <c r="V53041" s="119"/>
      <c r="X53041" s="119"/>
      <c r="Z53041" s="119"/>
    </row>
    <row r="53042" spans="16:26" x14ac:dyDescent="0.25">
      <c r="P53042" s="119"/>
      <c r="R53042" s="119"/>
      <c r="T53042" s="119"/>
      <c r="V53042" s="119"/>
      <c r="X53042" s="119"/>
      <c r="Z53042" s="119"/>
    </row>
    <row r="53043" spans="16:26" x14ac:dyDescent="0.25">
      <c r="P53043" s="121"/>
      <c r="R53043" s="121"/>
      <c r="T53043" s="121"/>
      <c r="V53043" s="121"/>
      <c r="X53043" s="121"/>
      <c r="Z53043" s="121"/>
    </row>
    <row r="53044" spans="16:26" x14ac:dyDescent="0.25">
      <c r="P53044" s="121"/>
      <c r="R53044" s="121"/>
      <c r="T53044" s="121"/>
      <c r="V53044" s="121"/>
      <c r="X53044" s="121"/>
      <c r="Z53044" s="121"/>
    </row>
    <row r="53045" spans="16:26" x14ac:dyDescent="0.25">
      <c r="P53045" s="121"/>
      <c r="R53045" s="121"/>
      <c r="T53045" s="121"/>
      <c r="V53045" s="121"/>
      <c r="X53045" s="121"/>
      <c r="Z53045" s="121"/>
    </row>
    <row r="53046" spans="16:26" x14ac:dyDescent="0.25">
      <c r="P53046" s="121"/>
      <c r="R53046" s="121"/>
      <c r="T53046" s="121"/>
      <c r="V53046" s="121"/>
      <c r="X53046" s="121"/>
      <c r="Z53046" s="121"/>
    </row>
    <row r="53047" spans="16:26" x14ac:dyDescent="0.25">
      <c r="P53047" s="122"/>
      <c r="R53047" s="122"/>
      <c r="T53047" s="122"/>
      <c r="V53047" s="122"/>
      <c r="X53047" s="122"/>
      <c r="Z53047" s="122"/>
    </row>
    <row r="53048" spans="16:26" x14ac:dyDescent="0.25">
      <c r="P53048" s="118"/>
      <c r="R53048" s="118"/>
      <c r="T53048" s="118"/>
      <c r="V53048" s="118"/>
      <c r="X53048" s="118"/>
      <c r="Z53048" s="118"/>
    </row>
    <row r="53049" spans="16:26" x14ac:dyDescent="0.25">
      <c r="P53049" s="119"/>
      <c r="R53049" s="119"/>
      <c r="T53049" s="119"/>
      <c r="V53049" s="119"/>
      <c r="X53049" s="119"/>
      <c r="Z53049" s="119"/>
    </row>
    <row r="53050" spans="16:26" x14ac:dyDescent="0.25">
      <c r="P53050" s="119"/>
      <c r="R53050" s="119"/>
      <c r="T53050" s="119"/>
      <c r="V53050" s="119"/>
      <c r="X53050" s="119"/>
      <c r="Z53050" s="119"/>
    </row>
    <row r="53051" spans="16:26" x14ac:dyDescent="0.25">
      <c r="P53051" s="120"/>
      <c r="R53051" s="120"/>
      <c r="T53051" s="120"/>
      <c r="V53051" s="120"/>
      <c r="X53051" s="120"/>
      <c r="Z53051" s="120"/>
    </row>
    <row r="53052" spans="16:26" x14ac:dyDescent="0.25">
      <c r="P53052" s="119"/>
      <c r="R53052" s="119"/>
      <c r="T53052" s="119"/>
      <c r="V53052" s="119"/>
      <c r="X53052" s="119"/>
      <c r="Z53052" s="119"/>
    </row>
    <row r="53053" spans="16:26" x14ac:dyDescent="0.25">
      <c r="P53053" s="119"/>
      <c r="R53053" s="119"/>
      <c r="T53053" s="119"/>
      <c r="V53053" s="119"/>
      <c r="X53053" s="119"/>
      <c r="Z53053" s="119"/>
    </row>
    <row r="53054" spans="16:26" x14ac:dyDescent="0.25">
      <c r="P53054" s="120"/>
      <c r="R53054" s="120"/>
      <c r="T53054" s="120"/>
      <c r="V53054" s="120"/>
      <c r="X53054" s="120"/>
      <c r="Z53054" s="120"/>
    </row>
    <row r="53055" spans="16:26" x14ac:dyDescent="0.25">
      <c r="P53055" s="119"/>
      <c r="R53055" s="119"/>
      <c r="T53055" s="119"/>
      <c r="V53055" s="119"/>
      <c r="X53055" s="119"/>
      <c r="Z53055" s="119"/>
    </row>
    <row r="53056" spans="16:26" x14ac:dyDescent="0.25">
      <c r="P53056" s="120"/>
      <c r="R53056" s="120"/>
      <c r="T53056" s="120"/>
      <c r="V53056" s="120"/>
      <c r="X53056" s="120"/>
      <c r="Z53056" s="120"/>
    </row>
    <row r="53057" spans="16:26" x14ac:dyDescent="0.25">
      <c r="P53057" s="119"/>
      <c r="R53057" s="119"/>
      <c r="T53057" s="119"/>
      <c r="V53057" s="119"/>
      <c r="X53057" s="119"/>
      <c r="Z53057" s="119"/>
    </row>
    <row r="53058" spans="16:26" x14ac:dyDescent="0.25">
      <c r="P53058" s="119"/>
      <c r="R53058" s="119"/>
      <c r="T53058" s="119"/>
      <c r="V53058" s="119"/>
      <c r="X53058" s="119"/>
      <c r="Z53058" s="119"/>
    </row>
    <row r="53059" spans="16:26" x14ac:dyDescent="0.25">
      <c r="P53059" s="119"/>
      <c r="R53059" s="119"/>
      <c r="T53059" s="119"/>
      <c r="V53059" s="119"/>
      <c r="X53059" s="119"/>
      <c r="Z53059" s="119"/>
    </row>
    <row r="53060" spans="16:26" x14ac:dyDescent="0.25">
      <c r="P53060" s="121"/>
      <c r="R53060" s="121"/>
      <c r="T53060" s="121"/>
      <c r="V53060" s="121"/>
      <c r="X53060" s="121"/>
      <c r="Z53060" s="121"/>
    </row>
    <row r="53061" spans="16:26" x14ac:dyDescent="0.25">
      <c r="P53061" s="121"/>
      <c r="R53061" s="121"/>
      <c r="T53061" s="121"/>
      <c r="V53061" s="121"/>
      <c r="X53061" s="121"/>
      <c r="Z53061" s="121"/>
    </row>
    <row r="53062" spans="16:26" x14ac:dyDescent="0.25">
      <c r="P53062" s="121"/>
      <c r="R53062" s="121"/>
      <c r="T53062" s="121"/>
      <c r="V53062" s="121"/>
      <c r="X53062" s="121"/>
      <c r="Z53062" s="121"/>
    </row>
    <row r="53063" spans="16:26" x14ac:dyDescent="0.25">
      <c r="P53063" s="121"/>
      <c r="R53063" s="121"/>
      <c r="T53063" s="121"/>
      <c r="V53063" s="121"/>
      <c r="X53063" s="121"/>
      <c r="Z53063" s="121"/>
    </row>
    <row r="53064" spans="16:26" x14ac:dyDescent="0.25">
      <c r="P53064" s="122"/>
      <c r="R53064" s="122"/>
      <c r="T53064" s="122"/>
      <c r="V53064" s="122"/>
      <c r="X53064" s="122"/>
      <c r="Z53064" s="122"/>
    </row>
    <row r="53065" spans="16:26" x14ac:dyDescent="0.25">
      <c r="P53065" s="118"/>
      <c r="R53065" s="118"/>
      <c r="T53065" s="118"/>
      <c r="V53065" s="118"/>
      <c r="X53065" s="118"/>
      <c r="Z53065" s="118"/>
    </row>
    <row r="53066" spans="16:26" x14ac:dyDescent="0.25">
      <c r="P53066" s="119"/>
      <c r="R53066" s="119"/>
      <c r="T53066" s="119"/>
      <c r="V53066" s="119"/>
      <c r="X53066" s="119"/>
      <c r="Z53066" s="119"/>
    </row>
    <row r="53067" spans="16:26" x14ac:dyDescent="0.25">
      <c r="P53067" s="119"/>
      <c r="R53067" s="119"/>
      <c r="T53067" s="119"/>
      <c r="V53067" s="119"/>
      <c r="X53067" s="119"/>
      <c r="Z53067" s="119"/>
    </row>
    <row r="53068" spans="16:26" x14ac:dyDescent="0.25">
      <c r="P53068" s="120"/>
      <c r="R53068" s="120"/>
      <c r="T53068" s="120"/>
      <c r="V53068" s="120"/>
      <c r="X53068" s="120"/>
      <c r="Z53068" s="120"/>
    </row>
    <row r="53069" spans="16:26" x14ac:dyDescent="0.25">
      <c r="P53069" s="119"/>
      <c r="R53069" s="119"/>
      <c r="T53069" s="119"/>
      <c r="V53069" s="119"/>
      <c r="X53069" s="119"/>
      <c r="Z53069" s="119"/>
    </row>
    <row r="53070" spans="16:26" x14ac:dyDescent="0.25">
      <c r="P53070" s="119"/>
      <c r="R53070" s="119"/>
      <c r="T53070" s="119"/>
      <c r="V53070" s="119"/>
      <c r="X53070" s="119"/>
      <c r="Z53070" s="119"/>
    </row>
    <row r="53071" spans="16:26" x14ac:dyDescent="0.25">
      <c r="P53071" s="120"/>
      <c r="R53071" s="120"/>
      <c r="T53071" s="120"/>
      <c r="V53071" s="120"/>
      <c r="X53071" s="120"/>
      <c r="Z53071" s="120"/>
    </row>
    <row r="53072" spans="16:26" x14ac:dyDescent="0.25">
      <c r="P53072" s="119"/>
      <c r="R53072" s="119"/>
      <c r="T53072" s="119"/>
      <c r="V53072" s="119"/>
      <c r="X53072" s="119"/>
      <c r="Z53072" s="119"/>
    </row>
    <row r="53073" spans="16:26" x14ac:dyDescent="0.25">
      <c r="P53073" s="120"/>
      <c r="R53073" s="120"/>
      <c r="T53073" s="120"/>
      <c r="V53073" s="120"/>
      <c r="X53073" s="120"/>
      <c r="Z53073" s="120"/>
    </row>
    <row r="53074" spans="16:26" x14ac:dyDescent="0.25">
      <c r="P53074" s="119"/>
      <c r="R53074" s="119"/>
      <c r="T53074" s="119"/>
      <c r="V53074" s="119"/>
      <c r="X53074" s="119"/>
      <c r="Z53074" s="119"/>
    </row>
    <row r="53075" spans="16:26" x14ac:dyDescent="0.25">
      <c r="P53075" s="119"/>
      <c r="R53075" s="119"/>
      <c r="T53075" s="119"/>
      <c r="V53075" s="119"/>
      <c r="X53075" s="119"/>
      <c r="Z53075" s="119"/>
    </row>
    <row r="53076" spans="16:26" x14ac:dyDescent="0.25">
      <c r="P53076" s="119"/>
      <c r="R53076" s="119"/>
      <c r="T53076" s="119"/>
      <c r="V53076" s="119"/>
      <c r="X53076" s="119"/>
      <c r="Z53076" s="119"/>
    </row>
    <row r="53077" spans="16:26" x14ac:dyDescent="0.25">
      <c r="P53077" s="121"/>
      <c r="R53077" s="121"/>
      <c r="T53077" s="121"/>
      <c r="V53077" s="121"/>
      <c r="X53077" s="121"/>
      <c r="Z53077" s="121"/>
    </row>
    <row r="53078" spans="16:26" x14ac:dyDescent="0.25">
      <c r="P53078" s="121"/>
      <c r="R53078" s="121"/>
      <c r="T53078" s="121"/>
      <c r="V53078" s="121"/>
      <c r="X53078" s="121"/>
      <c r="Z53078" s="121"/>
    </row>
    <row r="53079" spans="16:26" x14ac:dyDescent="0.25">
      <c r="P53079" s="121"/>
      <c r="R53079" s="121"/>
      <c r="T53079" s="121"/>
      <c r="V53079" s="121"/>
      <c r="X53079" s="121"/>
      <c r="Z53079" s="121"/>
    </row>
    <row r="53080" spans="16:26" x14ac:dyDescent="0.25">
      <c r="P53080" s="121"/>
      <c r="R53080" s="121"/>
      <c r="T53080" s="121"/>
      <c r="V53080" s="121"/>
      <c r="X53080" s="121"/>
      <c r="Z53080" s="121"/>
    </row>
    <row r="53081" spans="16:26" x14ac:dyDescent="0.25">
      <c r="P53081" s="122"/>
      <c r="R53081" s="122"/>
      <c r="T53081" s="122"/>
      <c r="V53081" s="122"/>
      <c r="X53081" s="122"/>
      <c r="Z53081" s="122"/>
    </row>
    <row r="53082" spans="16:26" x14ac:dyDescent="0.25">
      <c r="P53082" s="118"/>
      <c r="R53082" s="118"/>
      <c r="T53082" s="118"/>
      <c r="V53082" s="118"/>
      <c r="X53082" s="118"/>
      <c r="Z53082" s="118"/>
    </row>
    <row r="53083" spans="16:26" x14ac:dyDescent="0.25">
      <c r="P53083" s="119"/>
      <c r="R53083" s="119"/>
      <c r="T53083" s="119"/>
      <c r="V53083" s="119"/>
      <c r="X53083" s="119"/>
      <c r="Z53083" s="119"/>
    </row>
    <row r="53084" spans="16:26" x14ac:dyDescent="0.25">
      <c r="P53084" s="119"/>
      <c r="R53084" s="119"/>
      <c r="T53084" s="119"/>
      <c r="V53084" s="119"/>
      <c r="X53084" s="119"/>
      <c r="Z53084" s="119"/>
    </row>
    <row r="53085" spans="16:26" x14ac:dyDescent="0.25">
      <c r="P53085" s="120"/>
      <c r="R53085" s="120"/>
      <c r="T53085" s="120"/>
      <c r="V53085" s="120"/>
      <c r="X53085" s="120"/>
      <c r="Z53085" s="120"/>
    </row>
    <row r="53086" spans="16:26" x14ac:dyDescent="0.25">
      <c r="P53086" s="119"/>
      <c r="R53086" s="119"/>
      <c r="T53086" s="119"/>
      <c r="V53086" s="119"/>
      <c r="X53086" s="119"/>
      <c r="Z53086" s="119"/>
    </row>
    <row r="53087" spans="16:26" x14ac:dyDescent="0.25">
      <c r="P53087" s="119"/>
      <c r="R53087" s="119"/>
      <c r="T53087" s="119"/>
      <c r="V53087" s="119"/>
      <c r="X53087" s="119"/>
      <c r="Z53087" s="119"/>
    </row>
    <row r="53088" spans="16:26" x14ac:dyDescent="0.25">
      <c r="P53088" s="120"/>
      <c r="R53088" s="120"/>
      <c r="T53088" s="120"/>
      <c r="V53088" s="120"/>
      <c r="X53088" s="120"/>
      <c r="Z53088" s="120"/>
    </row>
    <row r="53089" spans="16:26" x14ac:dyDescent="0.25">
      <c r="P53089" s="119"/>
      <c r="R53089" s="119"/>
      <c r="T53089" s="119"/>
      <c r="V53089" s="119"/>
      <c r="X53089" s="119"/>
      <c r="Z53089" s="119"/>
    </row>
    <row r="53090" spans="16:26" x14ac:dyDescent="0.25">
      <c r="P53090" s="120"/>
      <c r="R53090" s="120"/>
      <c r="T53090" s="120"/>
      <c r="V53090" s="120"/>
      <c r="X53090" s="120"/>
      <c r="Z53090" s="120"/>
    </row>
    <row r="53091" spans="16:26" x14ac:dyDescent="0.25">
      <c r="P53091" s="119"/>
      <c r="R53091" s="119"/>
      <c r="T53091" s="119"/>
      <c r="V53091" s="119"/>
      <c r="X53091" s="119"/>
      <c r="Z53091" s="119"/>
    </row>
    <row r="53092" spans="16:26" x14ac:dyDescent="0.25">
      <c r="P53092" s="119"/>
      <c r="R53092" s="119"/>
      <c r="T53092" s="119"/>
      <c r="V53092" s="119"/>
      <c r="X53092" s="119"/>
      <c r="Z53092" s="119"/>
    </row>
    <row r="53093" spans="16:26" x14ac:dyDescent="0.25">
      <c r="P53093" s="119"/>
      <c r="R53093" s="119"/>
      <c r="T53093" s="119"/>
      <c r="V53093" s="119"/>
      <c r="X53093" s="119"/>
      <c r="Z53093" s="119"/>
    </row>
    <row r="53094" spans="16:26" x14ac:dyDescent="0.25">
      <c r="P53094" s="121"/>
      <c r="R53094" s="121"/>
      <c r="T53094" s="121"/>
      <c r="V53094" s="121"/>
      <c r="X53094" s="121"/>
      <c r="Z53094" s="121"/>
    </row>
    <row r="53095" spans="16:26" x14ac:dyDescent="0.25">
      <c r="P53095" s="121"/>
      <c r="R53095" s="121"/>
      <c r="T53095" s="121"/>
      <c r="V53095" s="121"/>
      <c r="X53095" s="121"/>
      <c r="Z53095" s="121"/>
    </row>
    <row r="53096" spans="16:26" x14ac:dyDescent="0.25">
      <c r="P53096" s="121"/>
      <c r="R53096" s="121"/>
      <c r="T53096" s="121"/>
      <c r="V53096" s="121"/>
      <c r="X53096" s="121"/>
      <c r="Z53096" s="121"/>
    </row>
    <row r="53097" spans="16:26" x14ac:dyDescent="0.25">
      <c r="P53097" s="121"/>
      <c r="R53097" s="121"/>
      <c r="T53097" s="121"/>
      <c r="V53097" s="121"/>
      <c r="X53097" s="121"/>
      <c r="Z53097" s="121"/>
    </row>
    <row r="53098" spans="16:26" x14ac:dyDescent="0.25">
      <c r="P53098" s="122"/>
      <c r="R53098" s="122"/>
      <c r="T53098" s="122"/>
      <c r="V53098" s="122"/>
      <c r="X53098" s="122"/>
      <c r="Z53098" s="122"/>
    </row>
    <row r="53099" spans="16:26" x14ac:dyDescent="0.25">
      <c r="P53099" s="118"/>
      <c r="R53099" s="118"/>
      <c r="T53099" s="118"/>
      <c r="V53099" s="118"/>
      <c r="X53099" s="118"/>
      <c r="Z53099" s="118"/>
    </row>
    <row r="53100" spans="16:26" x14ac:dyDescent="0.25">
      <c r="P53100" s="119"/>
      <c r="R53100" s="119"/>
      <c r="T53100" s="119"/>
      <c r="V53100" s="119"/>
      <c r="X53100" s="119"/>
      <c r="Z53100" s="119"/>
    </row>
    <row r="53101" spans="16:26" x14ac:dyDescent="0.25">
      <c r="P53101" s="119"/>
      <c r="R53101" s="119"/>
      <c r="T53101" s="119"/>
      <c r="V53101" s="119"/>
      <c r="X53101" s="119"/>
      <c r="Z53101" s="119"/>
    </row>
    <row r="53102" spans="16:26" x14ac:dyDescent="0.25">
      <c r="P53102" s="120"/>
      <c r="R53102" s="120"/>
      <c r="T53102" s="120"/>
      <c r="V53102" s="120"/>
      <c r="X53102" s="120"/>
      <c r="Z53102" s="120"/>
    </row>
    <row r="53103" spans="16:26" x14ac:dyDescent="0.25">
      <c r="P53103" s="119"/>
      <c r="R53103" s="119"/>
      <c r="T53103" s="119"/>
      <c r="V53103" s="119"/>
      <c r="X53103" s="119"/>
      <c r="Z53103" s="119"/>
    </row>
    <row r="53104" spans="16:26" x14ac:dyDescent="0.25">
      <c r="P53104" s="119"/>
      <c r="R53104" s="119"/>
      <c r="T53104" s="119"/>
      <c r="V53104" s="119"/>
      <c r="X53104" s="119"/>
      <c r="Z53104" s="119"/>
    </row>
    <row r="53105" spans="16:26" x14ac:dyDescent="0.25">
      <c r="P53105" s="120"/>
      <c r="R53105" s="120"/>
      <c r="T53105" s="120"/>
      <c r="V53105" s="120"/>
      <c r="X53105" s="120"/>
      <c r="Z53105" s="120"/>
    </row>
    <row r="53106" spans="16:26" x14ac:dyDescent="0.25">
      <c r="P53106" s="119"/>
      <c r="R53106" s="119"/>
      <c r="T53106" s="119"/>
      <c r="V53106" s="119"/>
      <c r="X53106" s="119"/>
      <c r="Z53106" s="119"/>
    </row>
    <row r="53107" spans="16:26" x14ac:dyDescent="0.25">
      <c r="P53107" s="120"/>
      <c r="R53107" s="120"/>
      <c r="T53107" s="120"/>
      <c r="V53107" s="120"/>
      <c r="X53107" s="120"/>
      <c r="Z53107" s="120"/>
    </row>
    <row r="53108" spans="16:26" x14ac:dyDescent="0.25">
      <c r="P53108" s="119"/>
      <c r="R53108" s="119"/>
      <c r="T53108" s="119"/>
      <c r="V53108" s="119"/>
      <c r="X53108" s="119"/>
      <c r="Z53108" s="119"/>
    </row>
    <row r="53109" spans="16:26" x14ac:dyDescent="0.25">
      <c r="P53109" s="119"/>
      <c r="R53109" s="119"/>
      <c r="T53109" s="119"/>
      <c r="V53109" s="119"/>
      <c r="X53109" s="119"/>
      <c r="Z53109" s="119"/>
    </row>
    <row r="53110" spans="16:26" x14ac:dyDescent="0.25">
      <c r="P53110" s="119"/>
      <c r="R53110" s="119"/>
      <c r="T53110" s="119"/>
      <c r="V53110" s="119"/>
      <c r="X53110" s="119"/>
      <c r="Z53110" s="119"/>
    </row>
    <row r="53111" spans="16:26" x14ac:dyDescent="0.25">
      <c r="P53111" s="121"/>
      <c r="R53111" s="121"/>
      <c r="T53111" s="121"/>
      <c r="V53111" s="121"/>
      <c r="X53111" s="121"/>
      <c r="Z53111" s="121"/>
    </row>
    <row r="53112" spans="16:26" x14ac:dyDescent="0.25">
      <c r="P53112" s="121"/>
      <c r="R53112" s="121"/>
      <c r="T53112" s="121"/>
      <c r="V53112" s="121"/>
      <c r="X53112" s="121"/>
      <c r="Z53112" s="121"/>
    </row>
    <row r="53113" spans="16:26" x14ac:dyDescent="0.25">
      <c r="P53113" s="121"/>
      <c r="R53113" s="121"/>
      <c r="T53113" s="121"/>
      <c r="V53113" s="121"/>
      <c r="X53113" s="121"/>
      <c r="Z53113" s="121"/>
    </row>
    <row r="53114" spans="16:26" x14ac:dyDescent="0.25">
      <c r="P53114" s="121"/>
      <c r="R53114" s="121"/>
      <c r="T53114" s="121"/>
      <c r="V53114" s="121"/>
      <c r="X53114" s="121"/>
      <c r="Z53114" s="121"/>
    </row>
    <row r="53115" spans="16:26" x14ac:dyDescent="0.25">
      <c r="P53115" s="122"/>
      <c r="R53115" s="122"/>
      <c r="T53115" s="122"/>
      <c r="V53115" s="122"/>
      <c r="X53115" s="122"/>
      <c r="Z53115" s="122"/>
    </row>
    <row r="53116" spans="16:26" x14ac:dyDescent="0.25">
      <c r="P53116" s="118"/>
      <c r="R53116" s="118"/>
      <c r="T53116" s="118"/>
      <c r="V53116" s="118"/>
      <c r="X53116" s="118"/>
      <c r="Z53116" s="118"/>
    </row>
    <row r="53117" spans="16:26" x14ac:dyDescent="0.25">
      <c r="P53117" s="119"/>
      <c r="R53117" s="119"/>
      <c r="T53117" s="119"/>
      <c r="V53117" s="119"/>
      <c r="X53117" s="119"/>
      <c r="Z53117" s="119"/>
    </row>
    <row r="53118" spans="16:26" x14ac:dyDescent="0.25">
      <c r="P53118" s="119"/>
      <c r="R53118" s="119"/>
      <c r="T53118" s="119"/>
      <c r="V53118" s="119"/>
      <c r="X53118" s="119"/>
      <c r="Z53118" s="119"/>
    </row>
    <row r="53119" spans="16:26" x14ac:dyDescent="0.25">
      <c r="P53119" s="120"/>
      <c r="R53119" s="120"/>
      <c r="T53119" s="120"/>
      <c r="V53119" s="120"/>
      <c r="X53119" s="120"/>
      <c r="Z53119" s="120"/>
    </row>
    <row r="53120" spans="16:26" x14ac:dyDescent="0.25">
      <c r="P53120" s="119"/>
      <c r="R53120" s="119"/>
      <c r="T53120" s="119"/>
      <c r="V53120" s="119"/>
      <c r="X53120" s="119"/>
      <c r="Z53120" s="119"/>
    </row>
    <row r="53121" spans="16:26" x14ac:dyDescent="0.25">
      <c r="P53121" s="119"/>
      <c r="R53121" s="119"/>
      <c r="T53121" s="119"/>
      <c r="V53121" s="119"/>
      <c r="X53121" s="119"/>
      <c r="Z53121" s="119"/>
    </row>
    <row r="53122" spans="16:26" x14ac:dyDescent="0.25">
      <c r="P53122" s="120"/>
      <c r="R53122" s="120"/>
      <c r="T53122" s="120"/>
      <c r="V53122" s="120"/>
      <c r="X53122" s="120"/>
      <c r="Z53122" s="120"/>
    </row>
    <row r="53123" spans="16:26" x14ac:dyDescent="0.25">
      <c r="P53123" s="119"/>
      <c r="R53123" s="119"/>
      <c r="T53123" s="119"/>
      <c r="V53123" s="119"/>
      <c r="X53123" s="119"/>
      <c r="Z53123" s="119"/>
    </row>
    <row r="53124" spans="16:26" x14ac:dyDescent="0.25">
      <c r="P53124" s="120"/>
      <c r="R53124" s="120"/>
      <c r="T53124" s="120"/>
      <c r="V53124" s="120"/>
      <c r="X53124" s="120"/>
      <c r="Z53124" s="120"/>
    </row>
    <row r="53125" spans="16:26" x14ac:dyDescent="0.25">
      <c r="P53125" s="119"/>
      <c r="R53125" s="119"/>
      <c r="T53125" s="119"/>
      <c r="V53125" s="119"/>
      <c r="X53125" s="119"/>
      <c r="Z53125" s="119"/>
    </row>
    <row r="53126" spans="16:26" x14ac:dyDescent="0.25">
      <c r="P53126" s="119"/>
      <c r="R53126" s="119"/>
      <c r="T53126" s="119"/>
      <c r="V53126" s="119"/>
      <c r="X53126" s="119"/>
      <c r="Z53126" s="119"/>
    </row>
    <row r="53127" spans="16:26" x14ac:dyDescent="0.25">
      <c r="P53127" s="119"/>
      <c r="R53127" s="119"/>
      <c r="T53127" s="119"/>
      <c r="V53127" s="119"/>
      <c r="X53127" s="119"/>
      <c r="Z53127" s="119"/>
    </row>
    <row r="53128" spans="16:26" x14ac:dyDescent="0.25">
      <c r="P53128" s="121"/>
      <c r="R53128" s="121"/>
      <c r="T53128" s="121"/>
      <c r="V53128" s="121"/>
      <c r="X53128" s="121"/>
      <c r="Z53128" s="121"/>
    </row>
    <row r="53129" spans="16:26" x14ac:dyDescent="0.25">
      <c r="P53129" s="121"/>
      <c r="R53129" s="121"/>
      <c r="T53129" s="121"/>
      <c r="V53129" s="121"/>
      <c r="X53129" s="121"/>
      <c r="Z53129" s="121"/>
    </row>
    <row r="53130" spans="16:26" x14ac:dyDescent="0.25">
      <c r="P53130" s="121"/>
      <c r="R53130" s="121"/>
      <c r="T53130" s="121"/>
      <c r="V53130" s="121"/>
      <c r="X53130" s="121"/>
      <c r="Z53130" s="121"/>
    </row>
    <row r="53131" spans="16:26" x14ac:dyDescent="0.25">
      <c r="P53131" s="121"/>
      <c r="R53131" s="121"/>
      <c r="T53131" s="121"/>
      <c r="V53131" s="121"/>
      <c r="X53131" s="121"/>
      <c r="Z53131" s="121"/>
    </row>
    <row r="53132" spans="16:26" x14ac:dyDescent="0.25">
      <c r="P53132" s="122"/>
      <c r="R53132" s="122"/>
      <c r="T53132" s="122"/>
      <c r="V53132" s="122"/>
      <c r="X53132" s="122"/>
      <c r="Z53132" s="122"/>
    </row>
    <row r="53133" spans="16:26" x14ac:dyDescent="0.25">
      <c r="P53133" s="118"/>
      <c r="R53133" s="118"/>
      <c r="T53133" s="118"/>
      <c r="V53133" s="118"/>
      <c r="X53133" s="118"/>
      <c r="Z53133" s="118"/>
    </row>
    <row r="53134" spans="16:26" x14ac:dyDescent="0.25">
      <c r="P53134" s="119"/>
      <c r="R53134" s="119"/>
      <c r="T53134" s="119"/>
      <c r="V53134" s="119"/>
      <c r="X53134" s="119"/>
      <c r="Z53134" s="119"/>
    </row>
    <row r="53135" spans="16:26" x14ac:dyDescent="0.25">
      <c r="P53135" s="119"/>
      <c r="R53135" s="119"/>
      <c r="T53135" s="119"/>
      <c r="V53135" s="119"/>
      <c r="X53135" s="119"/>
      <c r="Z53135" s="119"/>
    </row>
    <row r="53136" spans="16:26" x14ac:dyDescent="0.25">
      <c r="P53136" s="120"/>
      <c r="R53136" s="120"/>
      <c r="T53136" s="120"/>
      <c r="V53136" s="120"/>
      <c r="X53136" s="120"/>
      <c r="Z53136" s="120"/>
    </row>
    <row r="53137" spans="16:26" x14ac:dyDescent="0.25">
      <c r="P53137" s="119"/>
      <c r="R53137" s="119"/>
      <c r="T53137" s="119"/>
      <c r="V53137" s="119"/>
      <c r="X53137" s="119"/>
      <c r="Z53137" s="119"/>
    </row>
    <row r="53138" spans="16:26" x14ac:dyDescent="0.25">
      <c r="P53138" s="119"/>
      <c r="R53138" s="119"/>
      <c r="T53138" s="119"/>
      <c r="V53138" s="119"/>
      <c r="X53138" s="119"/>
      <c r="Z53138" s="119"/>
    </row>
    <row r="53139" spans="16:26" x14ac:dyDescent="0.25">
      <c r="P53139" s="120"/>
      <c r="R53139" s="120"/>
      <c r="T53139" s="120"/>
      <c r="V53139" s="120"/>
      <c r="X53139" s="120"/>
      <c r="Z53139" s="120"/>
    </row>
    <row r="53140" spans="16:26" x14ac:dyDescent="0.25">
      <c r="P53140" s="119"/>
      <c r="R53140" s="119"/>
      <c r="T53140" s="119"/>
      <c r="V53140" s="119"/>
      <c r="X53140" s="119"/>
      <c r="Z53140" s="119"/>
    </row>
    <row r="53141" spans="16:26" x14ac:dyDescent="0.25">
      <c r="P53141" s="120"/>
      <c r="R53141" s="120"/>
      <c r="T53141" s="120"/>
      <c r="V53141" s="120"/>
      <c r="X53141" s="120"/>
      <c r="Z53141" s="120"/>
    </row>
    <row r="53142" spans="16:26" x14ac:dyDescent="0.25">
      <c r="P53142" s="119"/>
      <c r="R53142" s="119"/>
      <c r="T53142" s="119"/>
      <c r="V53142" s="119"/>
      <c r="X53142" s="119"/>
      <c r="Z53142" s="119"/>
    </row>
    <row r="53143" spans="16:26" x14ac:dyDescent="0.25">
      <c r="P53143" s="119"/>
      <c r="R53143" s="119"/>
      <c r="T53143" s="119"/>
      <c r="V53143" s="119"/>
      <c r="X53143" s="119"/>
      <c r="Z53143" s="119"/>
    </row>
    <row r="53144" spans="16:26" x14ac:dyDescent="0.25">
      <c r="P53144" s="119"/>
      <c r="R53144" s="119"/>
      <c r="T53144" s="119"/>
      <c r="V53144" s="119"/>
      <c r="X53144" s="119"/>
      <c r="Z53144" s="119"/>
    </row>
    <row r="53145" spans="16:26" x14ac:dyDescent="0.25">
      <c r="P53145" s="121"/>
      <c r="R53145" s="121"/>
      <c r="T53145" s="121"/>
      <c r="V53145" s="121"/>
      <c r="X53145" s="121"/>
      <c r="Z53145" s="121"/>
    </row>
    <row r="53146" spans="16:26" x14ac:dyDescent="0.25">
      <c r="P53146" s="121"/>
      <c r="R53146" s="121"/>
      <c r="T53146" s="121"/>
      <c r="V53146" s="121"/>
      <c r="X53146" s="121"/>
      <c r="Z53146" s="121"/>
    </row>
    <row r="53147" spans="16:26" x14ac:dyDescent="0.25">
      <c r="P53147" s="121"/>
      <c r="R53147" s="121"/>
      <c r="T53147" s="121"/>
      <c r="V53147" s="121"/>
      <c r="X53147" s="121"/>
      <c r="Z53147" s="121"/>
    </row>
    <row r="53148" spans="16:26" x14ac:dyDescent="0.25">
      <c r="P53148" s="121"/>
      <c r="R53148" s="121"/>
      <c r="T53148" s="121"/>
      <c r="V53148" s="121"/>
      <c r="X53148" s="121"/>
      <c r="Z53148" s="121"/>
    </row>
    <row r="53149" spans="16:26" x14ac:dyDescent="0.25">
      <c r="P53149" s="122"/>
      <c r="R53149" s="122"/>
      <c r="T53149" s="122"/>
      <c r="V53149" s="122"/>
      <c r="X53149" s="122"/>
      <c r="Z53149" s="122"/>
    </row>
    <row r="53150" spans="16:26" x14ac:dyDescent="0.25">
      <c r="P53150" s="118"/>
      <c r="R53150" s="118"/>
      <c r="T53150" s="118"/>
      <c r="V53150" s="118"/>
      <c r="X53150" s="118"/>
      <c r="Z53150" s="118"/>
    </row>
    <row r="53151" spans="16:26" x14ac:dyDescent="0.25">
      <c r="P53151" s="119"/>
      <c r="R53151" s="119"/>
      <c r="T53151" s="119"/>
      <c r="V53151" s="119"/>
      <c r="X53151" s="119"/>
      <c r="Z53151" s="119"/>
    </row>
    <row r="53152" spans="16:26" x14ac:dyDescent="0.25">
      <c r="P53152" s="119"/>
      <c r="R53152" s="119"/>
      <c r="T53152" s="119"/>
      <c r="V53152" s="119"/>
      <c r="X53152" s="119"/>
      <c r="Z53152" s="119"/>
    </row>
    <row r="53153" spans="16:26" x14ac:dyDescent="0.25">
      <c r="P53153" s="120"/>
      <c r="R53153" s="120"/>
      <c r="T53153" s="120"/>
      <c r="V53153" s="120"/>
      <c r="X53153" s="120"/>
      <c r="Z53153" s="120"/>
    </row>
    <row r="53154" spans="16:26" x14ac:dyDescent="0.25">
      <c r="P53154" s="119"/>
      <c r="R53154" s="119"/>
      <c r="T53154" s="119"/>
      <c r="V53154" s="119"/>
      <c r="X53154" s="119"/>
      <c r="Z53154" s="119"/>
    </row>
    <row r="53155" spans="16:26" x14ac:dyDescent="0.25">
      <c r="P53155" s="119"/>
      <c r="R53155" s="119"/>
      <c r="T53155" s="119"/>
      <c r="V53155" s="119"/>
      <c r="X53155" s="119"/>
      <c r="Z53155" s="119"/>
    </row>
    <row r="53156" spans="16:26" x14ac:dyDescent="0.25">
      <c r="P53156" s="120"/>
      <c r="R53156" s="120"/>
      <c r="T53156" s="120"/>
      <c r="V53156" s="120"/>
      <c r="X53156" s="120"/>
      <c r="Z53156" s="120"/>
    </row>
    <row r="53157" spans="16:26" x14ac:dyDescent="0.25">
      <c r="P53157" s="119"/>
      <c r="R53157" s="119"/>
      <c r="T53157" s="119"/>
      <c r="V53157" s="119"/>
      <c r="X53157" s="119"/>
      <c r="Z53157" s="119"/>
    </row>
    <row r="53158" spans="16:26" x14ac:dyDescent="0.25">
      <c r="P53158" s="120"/>
      <c r="R53158" s="120"/>
      <c r="T53158" s="120"/>
      <c r="V53158" s="120"/>
      <c r="X53158" s="120"/>
      <c r="Z53158" s="120"/>
    </row>
    <row r="53159" spans="16:26" x14ac:dyDescent="0.25">
      <c r="P53159" s="119"/>
      <c r="R53159" s="119"/>
      <c r="T53159" s="119"/>
      <c r="V53159" s="119"/>
      <c r="X53159" s="119"/>
      <c r="Z53159" s="119"/>
    </row>
    <row r="53160" spans="16:26" x14ac:dyDescent="0.25">
      <c r="P53160" s="119"/>
      <c r="R53160" s="119"/>
      <c r="T53160" s="119"/>
      <c r="V53160" s="119"/>
      <c r="X53160" s="119"/>
      <c r="Z53160" s="119"/>
    </row>
    <row r="53161" spans="16:26" x14ac:dyDescent="0.25">
      <c r="P53161" s="119"/>
      <c r="R53161" s="119"/>
      <c r="T53161" s="119"/>
      <c r="V53161" s="119"/>
      <c r="X53161" s="119"/>
      <c r="Z53161" s="119"/>
    </row>
    <row r="53162" spans="16:26" x14ac:dyDescent="0.25">
      <c r="P53162" s="121"/>
      <c r="R53162" s="121"/>
      <c r="T53162" s="121"/>
      <c r="V53162" s="121"/>
      <c r="X53162" s="121"/>
      <c r="Z53162" s="121"/>
    </row>
    <row r="53163" spans="16:26" x14ac:dyDescent="0.25">
      <c r="P53163" s="121"/>
      <c r="R53163" s="121"/>
      <c r="T53163" s="121"/>
      <c r="V53163" s="121"/>
      <c r="X53163" s="121"/>
      <c r="Z53163" s="121"/>
    </row>
    <row r="53164" spans="16:26" x14ac:dyDescent="0.25">
      <c r="P53164" s="121"/>
      <c r="R53164" s="121"/>
      <c r="T53164" s="121"/>
      <c r="V53164" s="121"/>
      <c r="X53164" s="121"/>
      <c r="Z53164" s="121"/>
    </row>
    <row r="53165" spans="16:26" x14ac:dyDescent="0.25">
      <c r="P53165" s="121"/>
      <c r="R53165" s="121"/>
      <c r="T53165" s="121"/>
      <c r="V53165" s="121"/>
      <c r="X53165" s="121"/>
      <c r="Z53165" s="121"/>
    </row>
    <row r="53166" spans="16:26" x14ac:dyDescent="0.25">
      <c r="P53166" s="122"/>
      <c r="R53166" s="122"/>
      <c r="T53166" s="122"/>
      <c r="V53166" s="122"/>
      <c r="X53166" s="122"/>
      <c r="Z53166" s="122"/>
    </row>
    <row r="53167" spans="16:26" x14ac:dyDescent="0.25">
      <c r="P53167" s="118"/>
      <c r="R53167" s="118"/>
      <c r="T53167" s="118"/>
      <c r="V53167" s="118"/>
      <c r="X53167" s="118"/>
      <c r="Z53167" s="118"/>
    </row>
    <row r="53168" spans="16:26" x14ac:dyDescent="0.25">
      <c r="P53168" s="119"/>
      <c r="R53168" s="119"/>
      <c r="T53168" s="119"/>
      <c r="V53168" s="119"/>
      <c r="X53168" s="119"/>
      <c r="Z53168" s="119"/>
    </row>
    <row r="53169" spans="16:26" x14ac:dyDescent="0.25">
      <c r="P53169" s="119"/>
      <c r="R53169" s="119"/>
      <c r="T53169" s="119"/>
      <c r="V53169" s="119"/>
      <c r="X53169" s="119"/>
      <c r="Z53169" s="119"/>
    </row>
    <row r="53170" spans="16:26" x14ac:dyDescent="0.25">
      <c r="P53170" s="120"/>
      <c r="R53170" s="120"/>
      <c r="T53170" s="120"/>
      <c r="V53170" s="120"/>
      <c r="X53170" s="120"/>
      <c r="Z53170" s="120"/>
    </row>
    <row r="53171" spans="16:26" x14ac:dyDescent="0.25">
      <c r="P53171" s="119"/>
      <c r="R53171" s="119"/>
      <c r="T53171" s="119"/>
      <c r="V53171" s="119"/>
      <c r="X53171" s="119"/>
      <c r="Z53171" s="119"/>
    </row>
    <row r="53172" spans="16:26" x14ac:dyDescent="0.25">
      <c r="P53172" s="119"/>
      <c r="R53172" s="119"/>
      <c r="T53172" s="119"/>
      <c r="V53172" s="119"/>
      <c r="X53172" s="119"/>
      <c r="Z53172" s="119"/>
    </row>
    <row r="53173" spans="16:26" x14ac:dyDescent="0.25">
      <c r="P53173" s="120"/>
      <c r="R53173" s="120"/>
      <c r="T53173" s="120"/>
      <c r="V53173" s="120"/>
      <c r="X53173" s="120"/>
      <c r="Z53173" s="120"/>
    </row>
    <row r="53174" spans="16:26" x14ac:dyDescent="0.25">
      <c r="P53174" s="119"/>
      <c r="R53174" s="119"/>
      <c r="T53174" s="119"/>
      <c r="V53174" s="119"/>
      <c r="X53174" s="119"/>
      <c r="Z53174" s="119"/>
    </row>
    <row r="53175" spans="16:26" x14ac:dyDescent="0.25">
      <c r="P53175" s="120"/>
      <c r="R53175" s="120"/>
      <c r="T53175" s="120"/>
      <c r="V53175" s="120"/>
      <c r="X53175" s="120"/>
      <c r="Z53175" s="120"/>
    </row>
    <row r="53176" spans="16:26" x14ac:dyDescent="0.25">
      <c r="P53176" s="119"/>
      <c r="R53176" s="119"/>
      <c r="T53176" s="119"/>
      <c r="V53176" s="119"/>
      <c r="X53176" s="119"/>
      <c r="Z53176" s="119"/>
    </row>
    <row r="53177" spans="16:26" x14ac:dyDescent="0.25">
      <c r="P53177" s="119"/>
      <c r="R53177" s="119"/>
      <c r="T53177" s="119"/>
      <c r="V53177" s="119"/>
      <c r="X53177" s="119"/>
      <c r="Z53177" s="119"/>
    </row>
    <row r="53178" spans="16:26" x14ac:dyDescent="0.25">
      <c r="P53178" s="119"/>
      <c r="R53178" s="119"/>
      <c r="T53178" s="119"/>
      <c r="V53178" s="119"/>
      <c r="X53178" s="119"/>
      <c r="Z53178" s="119"/>
    </row>
    <row r="53179" spans="16:26" x14ac:dyDescent="0.25">
      <c r="P53179" s="121"/>
      <c r="R53179" s="121"/>
      <c r="T53179" s="121"/>
      <c r="V53179" s="121"/>
      <c r="X53179" s="121"/>
      <c r="Z53179" s="121"/>
    </row>
    <row r="53180" spans="16:26" x14ac:dyDescent="0.25">
      <c r="P53180" s="121"/>
      <c r="R53180" s="121"/>
      <c r="T53180" s="121"/>
      <c r="V53180" s="121"/>
      <c r="X53180" s="121"/>
      <c r="Z53180" s="121"/>
    </row>
    <row r="53181" spans="16:26" x14ac:dyDescent="0.25">
      <c r="P53181" s="121"/>
      <c r="R53181" s="121"/>
      <c r="T53181" s="121"/>
      <c r="V53181" s="121"/>
      <c r="X53181" s="121"/>
      <c r="Z53181" s="121"/>
    </row>
    <row r="53182" spans="16:26" x14ac:dyDescent="0.25">
      <c r="P53182" s="121"/>
      <c r="R53182" s="121"/>
      <c r="T53182" s="121"/>
      <c r="V53182" s="121"/>
      <c r="X53182" s="121"/>
      <c r="Z53182" s="121"/>
    </row>
    <row r="53183" spans="16:26" x14ac:dyDescent="0.25">
      <c r="P53183" s="122"/>
      <c r="R53183" s="122"/>
      <c r="T53183" s="122"/>
      <c r="V53183" s="122"/>
      <c r="X53183" s="122"/>
      <c r="Z53183" s="122"/>
    </row>
    <row r="53184" spans="16:26" x14ac:dyDescent="0.25">
      <c r="P53184" s="118"/>
      <c r="R53184" s="118"/>
      <c r="T53184" s="118"/>
      <c r="V53184" s="118"/>
      <c r="X53184" s="118"/>
      <c r="Z53184" s="118"/>
    </row>
    <row r="53185" spans="16:26" x14ac:dyDescent="0.25">
      <c r="P53185" s="119"/>
      <c r="R53185" s="119"/>
      <c r="T53185" s="119"/>
      <c r="V53185" s="119"/>
      <c r="X53185" s="119"/>
      <c r="Z53185" s="119"/>
    </row>
    <row r="53186" spans="16:26" x14ac:dyDescent="0.25">
      <c r="P53186" s="119"/>
      <c r="R53186" s="119"/>
      <c r="T53186" s="119"/>
      <c r="V53186" s="119"/>
      <c r="X53186" s="119"/>
      <c r="Z53186" s="119"/>
    </row>
    <row r="53187" spans="16:26" x14ac:dyDescent="0.25">
      <c r="P53187" s="120"/>
      <c r="R53187" s="120"/>
      <c r="T53187" s="120"/>
      <c r="V53187" s="120"/>
      <c r="X53187" s="120"/>
      <c r="Z53187" s="120"/>
    </row>
    <row r="53188" spans="16:26" x14ac:dyDescent="0.25">
      <c r="P53188" s="119"/>
      <c r="R53188" s="119"/>
      <c r="T53188" s="119"/>
      <c r="V53188" s="119"/>
      <c r="X53188" s="119"/>
      <c r="Z53188" s="119"/>
    </row>
    <row r="53189" spans="16:26" x14ac:dyDescent="0.25">
      <c r="P53189" s="119"/>
      <c r="R53189" s="119"/>
      <c r="T53189" s="119"/>
      <c r="V53189" s="119"/>
      <c r="X53189" s="119"/>
      <c r="Z53189" s="119"/>
    </row>
    <row r="53190" spans="16:26" x14ac:dyDescent="0.25">
      <c r="P53190" s="120"/>
      <c r="R53190" s="120"/>
      <c r="T53190" s="120"/>
      <c r="V53190" s="120"/>
      <c r="X53190" s="120"/>
      <c r="Z53190" s="120"/>
    </row>
    <row r="53191" spans="16:26" x14ac:dyDescent="0.25">
      <c r="P53191" s="119"/>
      <c r="R53191" s="119"/>
      <c r="T53191" s="119"/>
      <c r="V53191" s="119"/>
      <c r="X53191" s="119"/>
      <c r="Z53191" s="119"/>
    </row>
    <row r="53192" spans="16:26" x14ac:dyDescent="0.25">
      <c r="P53192" s="120"/>
      <c r="R53192" s="120"/>
      <c r="T53192" s="120"/>
      <c r="V53192" s="120"/>
      <c r="X53192" s="120"/>
      <c r="Z53192" s="120"/>
    </row>
    <row r="53193" spans="16:26" x14ac:dyDescent="0.25">
      <c r="P53193" s="119"/>
      <c r="R53193" s="119"/>
      <c r="T53193" s="119"/>
      <c r="V53193" s="119"/>
      <c r="X53193" s="119"/>
      <c r="Z53193" s="119"/>
    </row>
    <row r="53194" spans="16:26" x14ac:dyDescent="0.25">
      <c r="P53194" s="119"/>
      <c r="R53194" s="119"/>
      <c r="T53194" s="119"/>
      <c r="V53194" s="119"/>
      <c r="X53194" s="119"/>
      <c r="Z53194" s="119"/>
    </row>
    <row r="53195" spans="16:26" x14ac:dyDescent="0.25">
      <c r="P53195" s="119"/>
      <c r="R53195" s="119"/>
      <c r="T53195" s="119"/>
      <c r="V53195" s="119"/>
      <c r="X53195" s="119"/>
      <c r="Z53195" s="119"/>
    </row>
    <row r="53196" spans="16:26" x14ac:dyDescent="0.25">
      <c r="P53196" s="121"/>
      <c r="R53196" s="121"/>
      <c r="T53196" s="121"/>
      <c r="V53196" s="121"/>
      <c r="X53196" s="121"/>
      <c r="Z53196" s="121"/>
    </row>
    <row r="53197" spans="16:26" x14ac:dyDescent="0.25">
      <c r="P53197" s="121"/>
      <c r="R53197" s="121"/>
      <c r="T53197" s="121"/>
      <c r="V53197" s="121"/>
      <c r="X53197" s="121"/>
      <c r="Z53197" s="121"/>
    </row>
    <row r="53198" spans="16:26" x14ac:dyDescent="0.25">
      <c r="P53198" s="121"/>
      <c r="R53198" s="121"/>
      <c r="T53198" s="121"/>
      <c r="V53198" s="121"/>
      <c r="X53198" s="121"/>
      <c r="Z53198" s="121"/>
    </row>
    <row r="53199" spans="16:26" x14ac:dyDescent="0.25">
      <c r="P53199" s="121"/>
      <c r="R53199" s="121"/>
      <c r="T53199" s="121"/>
      <c r="V53199" s="121"/>
      <c r="X53199" s="121"/>
      <c r="Z53199" s="121"/>
    </row>
    <row r="53200" spans="16:26" x14ac:dyDescent="0.25">
      <c r="P53200" s="122"/>
      <c r="R53200" s="122"/>
      <c r="T53200" s="122"/>
      <c r="V53200" s="122"/>
      <c r="X53200" s="122"/>
      <c r="Z53200" s="122"/>
    </row>
    <row r="53201" spans="16:26" x14ac:dyDescent="0.25">
      <c r="P53201" s="118"/>
      <c r="R53201" s="118"/>
      <c r="T53201" s="118"/>
      <c r="V53201" s="118"/>
      <c r="X53201" s="118"/>
      <c r="Z53201" s="118"/>
    </row>
    <row r="53202" spans="16:26" x14ac:dyDescent="0.25">
      <c r="P53202" s="119"/>
      <c r="R53202" s="119"/>
      <c r="T53202" s="119"/>
      <c r="V53202" s="119"/>
      <c r="X53202" s="119"/>
      <c r="Z53202" s="119"/>
    </row>
    <row r="53203" spans="16:26" x14ac:dyDescent="0.25">
      <c r="P53203" s="119"/>
      <c r="R53203" s="119"/>
      <c r="T53203" s="119"/>
      <c r="V53203" s="119"/>
      <c r="X53203" s="119"/>
      <c r="Z53203" s="119"/>
    </row>
    <row r="53204" spans="16:26" x14ac:dyDescent="0.25">
      <c r="P53204" s="120"/>
      <c r="R53204" s="120"/>
      <c r="T53204" s="120"/>
      <c r="V53204" s="120"/>
      <c r="X53204" s="120"/>
      <c r="Z53204" s="120"/>
    </row>
    <row r="53205" spans="16:26" x14ac:dyDescent="0.25">
      <c r="P53205" s="119"/>
      <c r="R53205" s="119"/>
      <c r="T53205" s="119"/>
      <c r="V53205" s="119"/>
      <c r="X53205" s="119"/>
      <c r="Z53205" s="119"/>
    </row>
    <row r="53206" spans="16:26" x14ac:dyDescent="0.25">
      <c r="P53206" s="119"/>
      <c r="R53206" s="119"/>
      <c r="T53206" s="119"/>
      <c r="V53206" s="119"/>
      <c r="X53206" s="119"/>
      <c r="Z53206" s="119"/>
    </row>
    <row r="53207" spans="16:26" x14ac:dyDescent="0.25">
      <c r="P53207" s="120"/>
      <c r="R53207" s="120"/>
      <c r="T53207" s="120"/>
      <c r="V53207" s="120"/>
      <c r="X53207" s="120"/>
      <c r="Z53207" s="120"/>
    </row>
    <row r="53208" spans="16:26" x14ac:dyDescent="0.25">
      <c r="P53208" s="119"/>
      <c r="R53208" s="119"/>
      <c r="T53208" s="119"/>
      <c r="V53208" s="119"/>
      <c r="X53208" s="119"/>
      <c r="Z53208" s="119"/>
    </row>
    <row r="53209" spans="16:26" x14ac:dyDescent="0.25">
      <c r="P53209" s="120"/>
      <c r="R53209" s="120"/>
      <c r="T53209" s="120"/>
      <c r="V53209" s="120"/>
      <c r="X53209" s="120"/>
      <c r="Z53209" s="120"/>
    </row>
    <row r="53210" spans="16:26" x14ac:dyDescent="0.25">
      <c r="P53210" s="119"/>
      <c r="R53210" s="119"/>
      <c r="T53210" s="119"/>
      <c r="V53210" s="119"/>
      <c r="X53210" s="119"/>
      <c r="Z53210" s="119"/>
    </row>
    <row r="53211" spans="16:26" x14ac:dyDescent="0.25">
      <c r="P53211" s="119"/>
      <c r="R53211" s="119"/>
      <c r="T53211" s="119"/>
      <c r="V53211" s="119"/>
      <c r="X53211" s="119"/>
      <c r="Z53211" s="119"/>
    </row>
    <row r="53212" spans="16:26" x14ac:dyDescent="0.25">
      <c r="P53212" s="119"/>
      <c r="R53212" s="119"/>
      <c r="T53212" s="119"/>
      <c r="V53212" s="119"/>
      <c r="X53212" s="119"/>
      <c r="Z53212" s="119"/>
    </row>
    <row r="53213" spans="16:26" x14ac:dyDescent="0.25">
      <c r="P53213" s="121"/>
      <c r="R53213" s="121"/>
      <c r="T53213" s="121"/>
      <c r="V53213" s="121"/>
      <c r="X53213" s="121"/>
      <c r="Z53213" s="121"/>
    </row>
    <row r="53214" spans="16:26" x14ac:dyDescent="0.25">
      <c r="P53214" s="121"/>
      <c r="R53214" s="121"/>
      <c r="T53214" s="121"/>
      <c r="V53214" s="121"/>
      <c r="X53214" s="121"/>
      <c r="Z53214" s="121"/>
    </row>
    <row r="53215" spans="16:26" x14ac:dyDescent="0.25">
      <c r="P53215" s="121"/>
      <c r="R53215" s="121"/>
      <c r="T53215" s="121"/>
      <c r="V53215" s="121"/>
      <c r="X53215" s="121"/>
      <c r="Z53215" s="121"/>
    </row>
    <row r="53216" spans="16:26" x14ac:dyDescent="0.25">
      <c r="P53216" s="121"/>
      <c r="R53216" s="121"/>
      <c r="T53216" s="121"/>
      <c r="V53216" s="121"/>
      <c r="X53216" s="121"/>
      <c r="Z53216" s="121"/>
    </row>
    <row r="53217" spans="16:26" x14ac:dyDescent="0.25">
      <c r="P53217" s="122"/>
      <c r="R53217" s="122"/>
      <c r="T53217" s="122"/>
      <c r="V53217" s="122"/>
      <c r="X53217" s="122"/>
      <c r="Z53217" s="122"/>
    </row>
    <row r="53218" spans="16:26" x14ac:dyDescent="0.25">
      <c r="P53218" s="118"/>
      <c r="R53218" s="118"/>
      <c r="T53218" s="118"/>
      <c r="V53218" s="118"/>
      <c r="X53218" s="118"/>
      <c r="Z53218" s="118"/>
    </row>
    <row r="53219" spans="16:26" x14ac:dyDescent="0.25">
      <c r="P53219" s="119"/>
      <c r="R53219" s="119"/>
      <c r="T53219" s="119"/>
      <c r="V53219" s="119"/>
      <c r="X53219" s="119"/>
      <c r="Z53219" s="119"/>
    </row>
    <row r="53220" spans="16:26" x14ac:dyDescent="0.25">
      <c r="P53220" s="119"/>
      <c r="R53220" s="119"/>
      <c r="T53220" s="119"/>
      <c r="V53220" s="119"/>
      <c r="X53220" s="119"/>
      <c r="Z53220" s="119"/>
    </row>
    <row r="53221" spans="16:26" x14ac:dyDescent="0.25">
      <c r="P53221" s="120"/>
      <c r="R53221" s="120"/>
      <c r="T53221" s="120"/>
      <c r="V53221" s="120"/>
      <c r="X53221" s="120"/>
      <c r="Z53221" s="120"/>
    </row>
    <row r="53222" spans="16:26" x14ac:dyDescent="0.25">
      <c r="P53222" s="119"/>
      <c r="R53222" s="119"/>
      <c r="T53222" s="119"/>
      <c r="V53222" s="119"/>
      <c r="X53222" s="119"/>
      <c r="Z53222" s="119"/>
    </row>
    <row r="53223" spans="16:26" x14ac:dyDescent="0.25">
      <c r="P53223" s="119"/>
      <c r="R53223" s="119"/>
      <c r="T53223" s="119"/>
      <c r="V53223" s="119"/>
      <c r="X53223" s="119"/>
      <c r="Z53223" s="119"/>
    </row>
    <row r="53224" spans="16:26" x14ac:dyDescent="0.25">
      <c r="P53224" s="120"/>
      <c r="R53224" s="120"/>
      <c r="T53224" s="120"/>
      <c r="V53224" s="120"/>
      <c r="X53224" s="120"/>
      <c r="Z53224" s="120"/>
    </row>
    <row r="53225" spans="16:26" x14ac:dyDescent="0.25">
      <c r="P53225" s="119"/>
      <c r="R53225" s="119"/>
      <c r="T53225" s="119"/>
      <c r="V53225" s="119"/>
      <c r="X53225" s="119"/>
      <c r="Z53225" s="119"/>
    </row>
    <row r="53226" spans="16:26" x14ac:dyDescent="0.25">
      <c r="P53226" s="120"/>
      <c r="R53226" s="120"/>
      <c r="T53226" s="120"/>
      <c r="V53226" s="120"/>
      <c r="X53226" s="120"/>
      <c r="Z53226" s="120"/>
    </row>
    <row r="53227" spans="16:26" x14ac:dyDescent="0.25">
      <c r="P53227" s="119"/>
      <c r="R53227" s="119"/>
      <c r="T53227" s="119"/>
      <c r="V53227" s="119"/>
      <c r="X53227" s="119"/>
      <c r="Z53227" s="119"/>
    </row>
    <row r="53228" spans="16:26" x14ac:dyDescent="0.25">
      <c r="P53228" s="119"/>
      <c r="R53228" s="119"/>
      <c r="T53228" s="119"/>
      <c r="V53228" s="119"/>
      <c r="X53228" s="119"/>
      <c r="Z53228" s="119"/>
    </row>
    <row r="53229" spans="16:26" x14ac:dyDescent="0.25">
      <c r="P53229" s="119"/>
      <c r="R53229" s="119"/>
      <c r="T53229" s="119"/>
      <c r="V53229" s="119"/>
      <c r="X53229" s="119"/>
      <c r="Z53229" s="119"/>
    </row>
    <row r="53230" spans="16:26" x14ac:dyDescent="0.25">
      <c r="P53230" s="121"/>
      <c r="R53230" s="121"/>
      <c r="T53230" s="121"/>
      <c r="V53230" s="121"/>
      <c r="X53230" s="121"/>
      <c r="Z53230" s="121"/>
    </row>
    <row r="53231" spans="16:26" x14ac:dyDescent="0.25">
      <c r="P53231" s="121"/>
      <c r="R53231" s="121"/>
      <c r="T53231" s="121"/>
      <c r="V53231" s="121"/>
      <c r="X53231" s="121"/>
      <c r="Z53231" s="121"/>
    </row>
    <row r="53232" spans="16:26" x14ac:dyDescent="0.25">
      <c r="P53232" s="121"/>
      <c r="R53232" s="121"/>
      <c r="T53232" s="121"/>
      <c r="V53232" s="121"/>
      <c r="X53232" s="121"/>
      <c r="Z53232" s="121"/>
    </row>
    <row r="53233" spans="16:26" x14ac:dyDescent="0.25">
      <c r="P53233" s="121"/>
      <c r="R53233" s="121"/>
      <c r="T53233" s="121"/>
      <c r="V53233" s="121"/>
      <c r="X53233" s="121"/>
      <c r="Z53233" s="121"/>
    </row>
    <row r="53234" spans="16:26" x14ac:dyDescent="0.25">
      <c r="P53234" s="122"/>
      <c r="R53234" s="122"/>
      <c r="T53234" s="122"/>
      <c r="V53234" s="122"/>
      <c r="X53234" s="122"/>
      <c r="Z53234" s="122"/>
    </row>
    <row r="53235" spans="16:26" x14ac:dyDescent="0.25">
      <c r="P53235" s="118"/>
      <c r="R53235" s="118"/>
      <c r="T53235" s="118"/>
      <c r="V53235" s="118"/>
      <c r="X53235" s="118"/>
      <c r="Z53235" s="118"/>
    </row>
    <row r="53236" spans="16:26" x14ac:dyDescent="0.25">
      <c r="P53236" s="119"/>
      <c r="R53236" s="119"/>
      <c r="T53236" s="119"/>
      <c r="V53236" s="119"/>
      <c r="X53236" s="119"/>
      <c r="Z53236" s="119"/>
    </row>
    <row r="53237" spans="16:26" x14ac:dyDescent="0.25">
      <c r="P53237" s="119"/>
      <c r="R53237" s="119"/>
      <c r="T53237" s="119"/>
      <c r="V53237" s="119"/>
      <c r="X53237" s="119"/>
      <c r="Z53237" s="119"/>
    </row>
    <row r="53238" spans="16:26" x14ac:dyDescent="0.25">
      <c r="P53238" s="120"/>
      <c r="R53238" s="120"/>
      <c r="T53238" s="120"/>
      <c r="V53238" s="120"/>
      <c r="X53238" s="120"/>
      <c r="Z53238" s="120"/>
    </row>
    <row r="53239" spans="16:26" x14ac:dyDescent="0.25">
      <c r="P53239" s="119"/>
      <c r="R53239" s="119"/>
      <c r="T53239" s="119"/>
      <c r="V53239" s="119"/>
      <c r="X53239" s="119"/>
      <c r="Z53239" s="119"/>
    </row>
    <row r="53240" spans="16:26" x14ac:dyDescent="0.25">
      <c r="P53240" s="119"/>
      <c r="R53240" s="119"/>
      <c r="T53240" s="119"/>
      <c r="V53240" s="119"/>
      <c r="X53240" s="119"/>
      <c r="Z53240" s="119"/>
    </row>
    <row r="53241" spans="16:26" x14ac:dyDescent="0.25">
      <c r="P53241" s="120"/>
      <c r="R53241" s="120"/>
      <c r="T53241" s="120"/>
      <c r="V53241" s="120"/>
      <c r="X53241" s="120"/>
      <c r="Z53241" s="120"/>
    </row>
    <row r="53242" spans="16:26" x14ac:dyDescent="0.25">
      <c r="P53242" s="119"/>
      <c r="R53242" s="119"/>
      <c r="T53242" s="119"/>
      <c r="V53242" s="119"/>
      <c r="X53242" s="119"/>
      <c r="Z53242" s="119"/>
    </row>
    <row r="53243" spans="16:26" x14ac:dyDescent="0.25">
      <c r="P53243" s="120"/>
      <c r="R53243" s="120"/>
      <c r="T53243" s="120"/>
      <c r="V53243" s="120"/>
      <c r="X53243" s="120"/>
      <c r="Z53243" s="120"/>
    </row>
    <row r="53244" spans="16:26" x14ac:dyDescent="0.25">
      <c r="P53244" s="119"/>
      <c r="R53244" s="119"/>
      <c r="T53244" s="119"/>
      <c r="V53244" s="119"/>
      <c r="X53244" s="119"/>
      <c r="Z53244" s="119"/>
    </row>
    <row r="53245" spans="16:26" x14ac:dyDescent="0.25">
      <c r="P53245" s="119"/>
      <c r="R53245" s="119"/>
      <c r="T53245" s="119"/>
      <c r="V53245" s="119"/>
      <c r="X53245" s="119"/>
      <c r="Z53245" s="119"/>
    </row>
    <row r="53246" spans="16:26" x14ac:dyDescent="0.25">
      <c r="P53246" s="119"/>
      <c r="R53246" s="119"/>
      <c r="T53246" s="119"/>
      <c r="V53246" s="119"/>
      <c r="X53246" s="119"/>
      <c r="Z53246" s="119"/>
    </row>
    <row r="53247" spans="16:26" x14ac:dyDescent="0.25">
      <c r="P53247" s="121"/>
      <c r="R53247" s="121"/>
      <c r="T53247" s="121"/>
      <c r="V53247" s="121"/>
      <c r="X53247" s="121"/>
      <c r="Z53247" s="121"/>
    </row>
    <row r="53248" spans="16:26" x14ac:dyDescent="0.25">
      <c r="P53248" s="121"/>
      <c r="R53248" s="121"/>
      <c r="T53248" s="121"/>
      <c r="V53248" s="121"/>
      <c r="X53248" s="121"/>
      <c r="Z53248" s="121"/>
    </row>
    <row r="53249" spans="16:26" x14ac:dyDescent="0.25">
      <c r="P53249" s="121"/>
      <c r="R53249" s="121"/>
      <c r="T53249" s="121"/>
      <c r="V53249" s="121"/>
      <c r="X53249" s="121"/>
      <c r="Z53249" s="121"/>
    </row>
    <row r="53250" spans="16:26" x14ac:dyDescent="0.25">
      <c r="P53250" s="121"/>
      <c r="R53250" s="121"/>
      <c r="T53250" s="121"/>
      <c r="V53250" s="121"/>
      <c r="X53250" s="121"/>
      <c r="Z53250" s="121"/>
    </row>
    <row r="53251" spans="16:26" x14ac:dyDescent="0.25">
      <c r="P53251" s="122"/>
      <c r="R53251" s="122"/>
      <c r="T53251" s="122"/>
      <c r="V53251" s="122"/>
      <c r="X53251" s="122"/>
      <c r="Z53251" s="122"/>
    </row>
    <row r="53252" spans="16:26" x14ac:dyDescent="0.25">
      <c r="P53252" s="118"/>
      <c r="R53252" s="118"/>
      <c r="T53252" s="118"/>
      <c r="V53252" s="118"/>
      <c r="X53252" s="118"/>
      <c r="Z53252" s="118"/>
    </row>
    <row r="53253" spans="16:26" x14ac:dyDescent="0.25">
      <c r="P53253" s="119"/>
      <c r="R53253" s="119"/>
      <c r="T53253" s="119"/>
      <c r="V53253" s="119"/>
      <c r="X53253" s="119"/>
      <c r="Z53253" s="119"/>
    </row>
    <row r="53254" spans="16:26" x14ac:dyDescent="0.25">
      <c r="P53254" s="119"/>
      <c r="R53254" s="119"/>
      <c r="T53254" s="119"/>
      <c r="V53254" s="119"/>
      <c r="X53254" s="119"/>
      <c r="Z53254" s="119"/>
    </row>
    <row r="53255" spans="16:26" x14ac:dyDescent="0.25">
      <c r="P53255" s="120"/>
      <c r="R53255" s="120"/>
      <c r="T53255" s="120"/>
      <c r="V53255" s="120"/>
      <c r="X53255" s="120"/>
      <c r="Z53255" s="120"/>
    </row>
    <row r="53256" spans="16:26" x14ac:dyDescent="0.25">
      <c r="P53256" s="119"/>
      <c r="R53256" s="119"/>
      <c r="T53256" s="119"/>
      <c r="V53256" s="119"/>
      <c r="X53256" s="119"/>
      <c r="Z53256" s="119"/>
    </row>
    <row r="53257" spans="16:26" x14ac:dyDescent="0.25">
      <c r="P53257" s="119"/>
      <c r="R53257" s="119"/>
      <c r="T53257" s="119"/>
      <c r="V53257" s="119"/>
      <c r="X53257" s="119"/>
      <c r="Z53257" s="119"/>
    </row>
    <row r="53258" spans="16:26" x14ac:dyDescent="0.25">
      <c r="P53258" s="120"/>
      <c r="R53258" s="120"/>
      <c r="T53258" s="120"/>
      <c r="V53258" s="120"/>
      <c r="X53258" s="120"/>
      <c r="Z53258" s="120"/>
    </row>
    <row r="53259" spans="16:26" x14ac:dyDescent="0.25">
      <c r="P53259" s="119"/>
      <c r="R53259" s="119"/>
      <c r="T53259" s="119"/>
      <c r="V53259" s="119"/>
      <c r="X53259" s="119"/>
      <c r="Z53259" s="119"/>
    </row>
    <row r="53260" spans="16:26" x14ac:dyDescent="0.25">
      <c r="P53260" s="120"/>
      <c r="R53260" s="120"/>
      <c r="T53260" s="120"/>
      <c r="V53260" s="120"/>
      <c r="X53260" s="120"/>
      <c r="Z53260" s="120"/>
    </row>
    <row r="53261" spans="16:26" x14ac:dyDescent="0.25">
      <c r="P53261" s="119"/>
      <c r="R53261" s="119"/>
      <c r="T53261" s="119"/>
      <c r="V53261" s="119"/>
      <c r="X53261" s="119"/>
      <c r="Z53261" s="119"/>
    </row>
    <row r="53262" spans="16:26" x14ac:dyDescent="0.25">
      <c r="P53262" s="119"/>
      <c r="R53262" s="119"/>
      <c r="T53262" s="119"/>
      <c r="V53262" s="119"/>
      <c r="X53262" s="119"/>
      <c r="Z53262" s="119"/>
    </row>
    <row r="53263" spans="16:26" x14ac:dyDescent="0.25">
      <c r="P53263" s="119"/>
      <c r="R53263" s="119"/>
      <c r="T53263" s="119"/>
      <c r="V53263" s="119"/>
      <c r="X53263" s="119"/>
      <c r="Z53263" s="119"/>
    </row>
    <row r="53264" spans="16:26" x14ac:dyDescent="0.25">
      <c r="P53264" s="121"/>
      <c r="R53264" s="121"/>
      <c r="T53264" s="121"/>
      <c r="V53264" s="121"/>
      <c r="X53264" s="121"/>
      <c r="Z53264" s="121"/>
    </row>
    <row r="53265" spans="16:26" x14ac:dyDescent="0.25">
      <c r="P53265" s="121"/>
      <c r="R53265" s="121"/>
      <c r="T53265" s="121"/>
      <c r="V53265" s="121"/>
      <c r="X53265" s="121"/>
      <c r="Z53265" s="121"/>
    </row>
    <row r="53266" spans="16:26" x14ac:dyDescent="0.25">
      <c r="P53266" s="121"/>
      <c r="R53266" s="121"/>
      <c r="T53266" s="121"/>
      <c r="V53266" s="121"/>
      <c r="X53266" s="121"/>
      <c r="Z53266" s="121"/>
    </row>
    <row r="53267" spans="16:26" x14ac:dyDescent="0.25">
      <c r="P53267" s="121"/>
      <c r="R53267" s="121"/>
      <c r="T53267" s="121"/>
      <c r="V53267" s="121"/>
      <c r="X53267" s="121"/>
      <c r="Z53267" s="121"/>
    </row>
    <row r="53268" spans="16:26" x14ac:dyDescent="0.25">
      <c r="P53268" s="122"/>
      <c r="R53268" s="122"/>
      <c r="T53268" s="122"/>
      <c r="V53268" s="122"/>
      <c r="X53268" s="122"/>
      <c r="Z53268" s="122"/>
    </row>
    <row r="53269" spans="16:26" x14ac:dyDescent="0.25">
      <c r="P53269" s="118"/>
      <c r="R53269" s="118"/>
      <c r="T53269" s="118"/>
      <c r="V53269" s="118"/>
      <c r="X53269" s="118"/>
      <c r="Z53269" s="118"/>
    </row>
    <row r="53270" spans="16:26" x14ac:dyDescent="0.25">
      <c r="P53270" s="119"/>
      <c r="R53270" s="119"/>
      <c r="T53270" s="119"/>
      <c r="V53270" s="119"/>
      <c r="X53270" s="119"/>
      <c r="Z53270" s="119"/>
    </row>
    <row r="53271" spans="16:26" x14ac:dyDescent="0.25">
      <c r="P53271" s="119"/>
      <c r="R53271" s="119"/>
      <c r="T53271" s="119"/>
      <c r="V53271" s="119"/>
      <c r="X53271" s="119"/>
      <c r="Z53271" s="119"/>
    </row>
    <row r="53272" spans="16:26" x14ac:dyDescent="0.25">
      <c r="P53272" s="120"/>
      <c r="R53272" s="120"/>
      <c r="T53272" s="120"/>
      <c r="V53272" s="120"/>
      <c r="X53272" s="120"/>
      <c r="Z53272" s="120"/>
    </row>
    <row r="53273" spans="16:26" x14ac:dyDescent="0.25">
      <c r="P53273" s="119"/>
      <c r="R53273" s="119"/>
      <c r="T53273" s="119"/>
      <c r="V53273" s="119"/>
      <c r="X53273" s="119"/>
      <c r="Z53273" s="119"/>
    </row>
    <row r="53274" spans="16:26" x14ac:dyDescent="0.25">
      <c r="P53274" s="119"/>
      <c r="R53274" s="119"/>
      <c r="T53274" s="119"/>
      <c r="V53274" s="119"/>
      <c r="X53274" s="119"/>
      <c r="Z53274" s="119"/>
    </row>
    <row r="53275" spans="16:26" x14ac:dyDescent="0.25">
      <c r="P53275" s="120"/>
      <c r="R53275" s="120"/>
      <c r="T53275" s="120"/>
      <c r="V53275" s="120"/>
      <c r="X53275" s="120"/>
      <c r="Z53275" s="120"/>
    </row>
    <row r="53276" spans="16:26" x14ac:dyDescent="0.25">
      <c r="P53276" s="119"/>
      <c r="R53276" s="119"/>
      <c r="T53276" s="119"/>
      <c r="V53276" s="119"/>
      <c r="X53276" s="119"/>
      <c r="Z53276" s="119"/>
    </row>
    <row r="53277" spans="16:26" x14ac:dyDescent="0.25">
      <c r="P53277" s="120"/>
      <c r="R53277" s="120"/>
      <c r="T53277" s="120"/>
      <c r="V53277" s="120"/>
      <c r="X53277" s="120"/>
      <c r="Z53277" s="120"/>
    </row>
    <row r="53278" spans="16:26" x14ac:dyDescent="0.25">
      <c r="P53278" s="119"/>
      <c r="R53278" s="119"/>
      <c r="T53278" s="119"/>
      <c r="V53278" s="119"/>
      <c r="X53278" s="119"/>
      <c r="Z53278" s="119"/>
    </row>
    <row r="53279" spans="16:26" x14ac:dyDescent="0.25">
      <c r="P53279" s="119"/>
      <c r="R53279" s="119"/>
      <c r="T53279" s="119"/>
      <c r="V53279" s="119"/>
      <c r="X53279" s="119"/>
      <c r="Z53279" s="119"/>
    </row>
    <row r="53280" spans="16:26" x14ac:dyDescent="0.25">
      <c r="P53280" s="119"/>
      <c r="R53280" s="119"/>
      <c r="T53280" s="119"/>
      <c r="V53280" s="119"/>
      <c r="X53280" s="119"/>
      <c r="Z53280" s="119"/>
    </row>
    <row r="53281" spans="16:26" x14ac:dyDescent="0.25">
      <c r="P53281" s="121"/>
      <c r="R53281" s="121"/>
      <c r="T53281" s="121"/>
      <c r="V53281" s="121"/>
      <c r="X53281" s="121"/>
      <c r="Z53281" s="121"/>
    </row>
    <row r="53282" spans="16:26" x14ac:dyDescent="0.25">
      <c r="P53282" s="121"/>
      <c r="R53282" s="121"/>
      <c r="T53282" s="121"/>
      <c r="V53282" s="121"/>
      <c r="X53282" s="121"/>
      <c r="Z53282" s="121"/>
    </row>
    <row r="53283" spans="16:26" x14ac:dyDescent="0.25">
      <c r="P53283" s="121"/>
      <c r="R53283" s="121"/>
      <c r="T53283" s="121"/>
      <c r="V53283" s="121"/>
      <c r="X53283" s="121"/>
      <c r="Z53283" s="121"/>
    </row>
    <row r="53284" spans="16:26" x14ac:dyDescent="0.25">
      <c r="P53284" s="121"/>
      <c r="R53284" s="121"/>
      <c r="T53284" s="121"/>
      <c r="V53284" s="121"/>
      <c r="X53284" s="121"/>
      <c r="Z53284" s="121"/>
    </row>
    <row r="53285" spans="16:26" x14ac:dyDescent="0.25">
      <c r="P53285" s="122"/>
      <c r="R53285" s="122"/>
      <c r="T53285" s="122"/>
      <c r="V53285" s="122"/>
      <c r="X53285" s="122"/>
      <c r="Z53285" s="122"/>
    </row>
    <row r="53286" spans="16:26" x14ac:dyDescent="0.25">
      <c r="P53286" s="118"/>
      <c r="R53286" s="118"/>
      <c r="T53286" s="118"/>
      <c r="V53286" s="118"/>
      <c r="X53286" s="118"/>
      <c r="Z53286" s="118"/>
    </row>
    <row r="53287" spans="16:26" x14ac:dyDescent="0.25">
      <c r="P53287" s="119"/>
      <c r="R53287" s="119"/>
      <c r="T53287" s="119"/>
      <c r="V53287" s="119"/>
      <c r="X53287" s="119"/>
      <c r="Z53287" s="119"/>
    </row>
    <row r="53288" spans="16:26" x14ac:dyDescent="0.25">
      <c r="P53288" s="119"/>
      <c r="R53288" s="119"/>
      <c r="T53288" s="119"/>
      <c r="V53288" s="119"/>
      <c r="X53288" s="119"/>
      <c r="Z53288" s="119"/>
    </row>
    <row r="53289" spans="16:26" x14ac:dyDescent="0.25">
      <c r="P53289" s="120"/>
      <c r="R53289" s="120"/>
      <c r="T53289" s="120"/>
      <c r="V53289" s="120"/>
      <c r="X53289" s="120"/>
      <c r="Z53289" s="120"/>
    </row>
    <row r="53290" spans="16:26" x14ac:dyDescent="0.25">
      <c r="P53290" s="119"/>
      <c r="R53290" s="119"/>
      <c r="T53290" s="119"/>
      <c r="V53290" s="119"/>
      <c r="X53290" s="119"/>
      <c r="Z53290" s="119"/>
    </row>
    <row r="53291" spans="16:26" x14ac:dyDescent="0.25">
      <c r="P53291" s="119"/>
      <c r="R53291" s="119"/>
      <c r="T53291" s="119"/>
      <c r="V53291" s="119"/>
      <c r="X53291" s="119"/>
      <c r="Z53291" s="119"/>
    </row>
    <row r="53292" spans="16:26" x14ac:dyDescent="0.25">
      <c r="P53292" s="120"/>
      <c r="R53292" s="120"/>
      <c r="T53292" s="120"/>
      <c r="V53292" s="120"/>
      <c r="X53292" s="120"/>
      <c r="Z53292" s="120"/>
    </row>
    <row r="53293" spans="16:26" x14ac:dyDescent="0.25">
      <c r="P53293" s="119"/>
      <c r="R53293" s="119"/>
      <c r="T53293" s="119"/>
      <c r="V53293" s="119"/>
      <c r="X53293" s="119"/>
      <c r="Z53293" s="119"/>
    </row>
    <row r="53294" spans="16:26" x14ac:dyDescent="0.25">
      <c r="P53294" s="120"/>
      <c r="R53294" s="120"/>
      <c r="T53294" s="120"/>
      <c r="V53294" s="120"/>
      <c r="X53294" s="120"/>
      <c r="Z53294" s="120"/>
    </row>
    <row r="53295" spans="16:26" x14ac:dyDescent="0.25">
      <c r="P53295" s="119"/>
      <c r="R53295" s="119"/>
      <c r="T53295" s="119"/>
      <c r="V53295" s="119"/>
      <c r="X53295" s="119"/>
      <c r="Z53295" s="119"/>
    </row>
    <row r="53296" spans="16:26" x14ac:dyDescent="0.25">
      <c r="P53296" s="119"/>
      <c r="R53296" s="119"/>
      <c r="T53296" s="119"/>
      <c r="V53296" s="119"/>
      <c r="X53296" s="119"/>
      <c r="Z53296" s="119"/>
    </row>
    <row r="53297" spans="16:26" x14ac:dyDescent="0.25">
      <c r="P53297" s="119"/>
      <c r="R53297" s="119"/>
      <c r="T53297" s="119"/>
      <c r="V53297" s="119"/>
      <c r="X53297" s="119"/>
      <c r="Z53297" s="119"/>
    </row>
    <row r="53298" spans="16:26" x14ac:dyDescent="0.25">
      <c r="P53298" s="121"/>
      <c r="R53298" s="121"/>
      <c r="T53298" s="121"/>
      <c r="V53298" s="121"/>
      <c r="X53298" s="121"/>
      <c r="Z53298" s="121"/>
    </row>
    <row r="53299" spans="16:26" x14ac:dyDescent="0.25">
      <c r="P53299" s="121"/>
      <c r="R53299" s="121"/>
      <c r="T53299" s="121"/>
      <c r="V53299" s="121"/>
      <c r="X53299" s="121"/>
      <c r="Z53299" s="121"/>
    </row>
    <row r="53300" spans="16:26" x14ac:dyDescent="0.25">
      <c r="P53300" s="121"/>
      <c r="R53300" s="121"/>
      <c r="T53300" s="121"/>
      <c r="V53300" s="121"/>
      <c r="X53300" s="121"/>
      <c r="Z53300" s="121"/>
    </row>
    <row r="53301" spans="16:26" x14ac:dyDescent="0.25">
      <c r="P53301" s="121"/>
      <c r="R53301" s="121"/>
      <c r="T53301" s="121"/>
      <c r="V53301" s="121"/>
      <c r="X53301" s="121"/>
      <c r="Z53301" s="121"/>
    </row>
    <row r="53302" spans="16:26" x14ac:dyDescent="0.25">
      <c r="P53302" s="122"/>
      <c r="R53302" s="122"/>
      <c r="T53302" s="122"/>
      <c r="V53302" s="122"/>
      <c r="X53302" s="122"/>
      <c r="Z53302" s="122"/>
    </row>
    <row r="53303" spans="16:26" x14ac:dyDescent="0.25">
      <c r="P53303" s="118"/>
      <c r="R53303" s="118"/>
      <c r="T53303" s="118"/>
      <c r="V53303" s="118"/>
      <c r="X53303" s="118"/>
      <c r="Z53303" s="118"/>
    </row>
    <row r="53304" spans="16:26" x14ac:dyDescent="0.25">
      <c r="P53304" s="119"/>
      <c r="R53304" s="119"/>
      <c r="T53304" s="119"/>
      <c r="V53304" s="119"/>
      <c r="X53304" s="119"/>
      <c r="Z53304" s="119"/>
    </row>
    <row r="53305" spans="16:26" x14ac:dyDescent="0.25">
      <c r="P53305" s="119"/>
      <c r="R53305" s="119"/>
      <c r="T53305" s="119"/>
      <c r="V53305" s="119"/>
      <c r="X53305" s="119"/>
      <c r="Z53305" s="119"/>
    </row>
    <row r="53306" spans="16:26" x14ac:dyDescent="0.25">
      <c r="P53306" s="120"/>
      <c r="R53306" s="120"/>
      <c r="T53306" s="120"/>
      <c r="V53306" s="120"/>
      <c r="X53306" s="120"/>
      <c r="Z53306" s="120"/>
    </row>
    <row r="53307" spans="16:26" x14ac:dyDescent="0.25">
      <c r="P53307" s="119"/>
      <c r="R53307" s="119"/>
      <c r="T53307" s="119"/>
      <c r="V53307" s="119"/>
      <c r="X53307" s="119"/>
      <c r="Z53307" s="119"/>
    </row>
    <row r="53308" spans="16:26" x14ac:dyDescent="0.25">
      <c r="P53308" s="119"/>
      <c r="R53308" s="119"/>
      <c r="T53308" s="119"/>
      <c r="V53308" s="119"/>
      <c r="X53308" s="119"/>
      <c r="Z53308" s="119"/>
    </row>
    <row r="53309" spans="16:26" x14ac:dyDescent="0.25">
      <c r="P53309" s="120"/>
      <c r="R53309" s="120"/>
      <c r="T53309" s="120"/>
      <c r="V53309" s="120"/>
      <c r="X53309" s="120"/>
      <c r="Z53309" s="120"/>
    </row>
    <row r="53310" spans="16:26" x14ac:dyDescent="0.25">
      <c r="P53310" s="119"/>
      <c r="R53310" s="119"/>
      <c r="T53310" s="119"/>
      <c r="V53310" s="119"/>
      <c r="X53310" s="119"/>
      <c r="Z53310" s="119"/>
    </row>
    <row r="53311" spans="16:26" x14ac:dyDescent="0.25">
      <c r="P53311" s="120"/>
      <c r="R53311" s="120"/>
      <c r="T53311" s="120"/>
      <c r="V53311" s="120"/>
      <c r="X53311" s="120"/>
      <c r="Z53311" s="120"/>
    </row>
    <row r="53312" spans="16:26" x14ac:dyDescent="0.25">
      <c r="P53312" s="119"/>
      <c r="R53312" s="119"/>
      <c r="T53312" s="119"/>
      <c r="V53312" s="119"/>
      <c r="X53312" s="119"/>
      <c r="Z53312" s="119"/>
    </row>
    <row r="53313" spans="16:26" x14ac:dyDescent="0.25">
      <c r="P53313" s="119"/>
      <c r="R53313" s="119"/>
      <c r="T53313" s="119"/>
      <c r="V53313" s="119"/>
      <c r="X53313" s="119"/>
      <c r="Z53313" s="119"/>
    </row>
    <row r="53314" spans="16:26" x14ac:dyDescent="0.25">
      <c r="P53314" s="119"/>
      <c r="R53314" s="119"/>
      <c r="T53314" s="119"/>
      <c r="V53314" s="119"/>
      <c r="X53314" s="119"/>
      <c r="Z53314" s="119"/>
    </row>
    <row r="53315" spans="16:26" x14ac:dyDescent="0.25">
      <c r="P53315" s="121"/>
      <c r="R53315" s="121"/>
      <c r="T53315" s="121"/>
      <c r="V53315" s="121"/>
      <c r="X53315" s="121"/>
      <c r="Z53315" s="121"/>
    </row>
    <row r="53316" spans="16:26" x14ac:dyDescent="0.25">
      <c r="P53316" s="121"/>
      <c r="R53316" s="121"/>
      <c r="T53316" s="121"/>
      <c r="V53316" s="121"/>
      <c r="X53316" s="121"/>
      <c r="Z53316" s="121"/>
    </row>
    <row r="53317" spans="16:26" x14ac:dyDescent="0.25">
      <c r="P53317" s="121"/>
      <c r="R53317" s="121"/>
      <c r="T53317" s="121"/>
      <c r="V53317" s="121"/>
      <c r="X53317" s="121"/>
      <c r="Z53317" s="121"/>
    </row>
    <row r="53318" spans="16:26" x14ac:dyDescent="0.25">
      <c r="P53318" s="121"/>
      <c r="R53318" s="121"/>
      <c r="T53318" s="121"/>
      <c r="V53318" s="121"/>
      <c r="X53318" s="121"/>
      <c r="Z53318" s="121"/>
    </row>
    <row r="53319" spans="16:26" x14ac:dyDescent="0.25">
      <c r="P53319" s="122"/>
      <c r="R53319" s="122"/>
      <c r="T53319" s="122"/>
      <c r="V53319" s="122"/>
      <c r="X53319" s="122"/>
      <c r="Z53319" s="122"/>
    </row>
    <row r="53320" spans="16:26" x14ac:dyDescent="0.25">
      <c r="P53320" s="118"/>
      <c r="R53320" s="118"/>
      <c r="T53320" s="118"/>
      <c r="V53320" s="118"/>
      <c r="X53320" s="118"/>
      <c r="Z53320" s="118"/>
    </row>
    <row r="53321" spans="16:26" x14ac:dyDescent="0.25">
      <c r="P53321" s="119"/>
      <c r="R53321" s="119"/>
      <c r="T53321" s="119"/>
      <c r="V53321" s="119"/>
      <c r="X53321" s="119"/>
      <c r="Z53321" s="119"/>
    </row>
    <row r="53322" spans="16:26" x14ac:dyDescent="0.25">
      <c r="P53322" s="119"/>
      <c r="R53322" s="119"/>
      <c r="T53322" s="119"/>
      <c r="V53322" s="119"/>
      <c r="X53322" s="119"/>
      <c r="Z53322" s="119"/>
    </row>
    <row r="53323" spans="16:26" x14ac:dyDescent="0.25">
      <c r="P53323" s="120"/>
      <c r="R53323" s="120"/>
      <c r="T53323" s="120"/>
      <c r="V53323" s="120"/>
      <c r="X53323" s="120"/>
      <c r="Z53323" s="120"/>
    </row>
    <row r="53324" spans="16:26" x14ac:dyDescent="0.25">
      <c r="P53324" s="119"/>
      <c r="R53324" s="119"/>
      <c r="T53324" s="119"/>
      <c r="V53324" s="119"/>
      <c r="X53324" s="119"/>
      <c r="Z53324" s="119"/>
    </row>
    <row r="53325" spans="16:26" x14ac:dyDescent="0.25">
      <c r="P53325" s="119"/>
      <c r="R53325" s="119"/>
      <c r="T53325" s="119"/>
      <c r="V53325" s="119"/>
      <c r="X53325" s="119"/>
      <c r="Z53325" s="119"/>
    </row>
    <row r="53326" spans="16:26" x14ac:dyDescent="0.25">
      <c r="P53326" s="120"/>
      <c r="R53326" s="120"/>
      <c r="T53326" s="120"/>
      <c r="V53326" s="120"/>
      <c r="X53326" s="120"/>
      <c r="Z53326" s="120"/>
    </row>
    <row r="53327" spans="16:26" x14ac:dyDescent="0.25">
      <c r="P53327" s="119"/>
      <c r="R53327" s="119"/>
      <c r="T53327" s="119"/>
      <c r="V53327" s="119"/>
      <c r="X53327" s="119"/>
      <c r="Z53327" s="119"/>
    </row>
    <row r="53328" spans="16:26" x14ac:dyDescent="0.25">
      <c r="P53328" s="120"/>
      <c r="R53328" s="120"/>
      <c r="T53328" s="120"/>
      <c r="V53328" s="120"/>
      <c r="X53328" s="120"/>
      <c r="Z53328" s="120"/>
    </row>
    <row r="53329" spans="16:26" x14ac:dyDescent="0.25">
      <c r="P53329" s="119"/>
      <c r="R53329" s="119"/>
      <c r="T53329" s="119"/>
      <c r="V53329" s="119"/>
      <c r="X53329" s="119"/>
      <c r="Z53329" s="119"/>
    </row>
    <row r="53330" spans="16:26" x14ac:dyDescent="0.25">
      <c r="P53330" s="119"/>
      <c r="R53330" s="119"/>
      <c r="T53330" s="119"/>
      <c r="V53330" s="119"/>
      <c r="X53330" s="119"/>
      <c r="Z53330" s="119"/>
    </row>
    <row r="53331" spans="16:26" x14ac:dyDescent="0.25">
      <c r="P53331" s="119"/>
      <c r="R53331" s="119"/>
      <c r="T53331" s="119"/>
      <c r="V53331" s="119"/>
      <c r="X53331" s="119"/>
      <c r="Z53331" s="119"/>
    </row>
    <row r="53332" spans="16:26" x14ac:dyDescent="0.25">
      <c r="P53332" s="121"/>
      <c r="R53332" s="121"/>
      <c r="T53332" s="121"/>
      <c r="V53332" s="121"/>
      <c r="X53332" s="121"/>
      <c r="Z53332" s="121"/>
    </row>
    <row r="53333" spans="16:26" x14ac:dyDescent="0.25">
      <c r="P53333" s="121"/>
      <c r="R53333" s="121"/>
      <c r="T53333" s="121"/>
      <c r="V53333" s="121"/>
      <c r="X53333" s="121"/>
      <c r="Z53333" s="121"/>
    </row>
    <row r="53334" spans="16:26" x14ac:dyDescent="0.25">
      <c r="P53334" s="121"/>
      <c r="R53334" s="121"/>
      <c r="T53334" s="121"/>
      <c r="V53334" s="121"/>
      <c r="X53334" s="121"/>
      <c r="Z53334" s="121"/>
    </row>
    <row r="53335" spans="16:26" x14ac:dyDescent="0.25">
      <c r="P53335" s="121"/>
      <c r="R53335" s="121"/>
      <c r="T53335" s="121"/>
      <c r="V53335" s="121"/>
      <c r="X53335" s="121"/>
      <c r="Z53335" s="121"/>
    </row>
    <row r="53336" spans="16:26" x14ac:dyDescent="0.25">
      <c r="P53336" s="122"/>
      <c r="R53336" s="122"/>
      <c r="T53336" s="122"/>
      <c r="V53336" s="122"/>
      <c r="X53336" s="122"/>
      <c r="Z53336" s="122"/>
    </row>
    <row r="53337" spans="16:26" x14ac:dyDescent="0.25">
      <c r="P53337" s="118"/>
      <c r="R53337" s="118"/>
      <c r="T53337" s="118"/>
      <c r="V53337" s="118"/>
      <c r="X53337" s="118"/>
      <c r="Z53337" s="118"/>
    </row>
    <row r="53338" spans="16:26" x14ac:dyDescent="0.25">
      <c r="P53338" s="119"/>
      <c r="R53338" s="119"/>
      <c r="T53338" s="119"/>
      <c r="V53338" s="119"/>
      <c r="X53338" s="119"/>
      <c r="Z53338" s="119"/>
    </row>
    <row r="53339" spans="16:26" x14ac:dyDescent="0.25">
      <c r="P53339" s="119"/>
      <c r="R53339" s="119"/>
      <c r="T53339" s="119"/>
      <c r="V53339" s="119"/>
      <c r="X53339" s="119"/>
      <c r="Z53339" s="119"/>
    </row>
    <row r="53340" spans="16:26" x14ac:dyDescent="0.25">
      <c r="P53340" s="120"/>
      <c r="R53340" s="120"/>
      <c r="T53340" s="120"/>
      <c r="V53340" s="120"/>
      <c r="X53340" s="120"/>
      <c r="Z53340" s="120"/>
    </row>
    <row r="53341" spans="16:26" x14ac:dyDescent="0.25">
      <c r="P53341" s="119"/>
      <c r="R53341" s="119"/>
      <c r="T53341" s="119"/>
      <c r="V53341" s="119"/>
      <c r="X53341" s="119"/>
      <c r="Z53341" s="119"/>
    </row>
    <row r="53342" spans="16:26" x14ac:dyDescent="0.25">
      <c r="P53342" s="119"/>
      <c r="R53342" s="119"/>
      <c r="T53342" s="119"/>
      <c r="V53342" s="119"/>
      <c r="X53342" s="119"/>
      <c r="Z53342" s="119"/>
    </row>
    <row r="53343" spans="16:26" x14ac:dyDescent="0.25">
      <c r="P53343" s="120"/>
      <c r="R53343" s="120"/>
      <c r="T53343" s="120"/>
      <c r="V53343" s="120"/>
      <c r="X53343" s="120"/>
      <c r="Z53343" s="120"/>
    </row>
    <row r="53344" spans="16:26" x14ac:dyDescent="0.25">
      <c r="P53344" s="119"/>
      <c r="R53344" s="119"/>
      <c r="T53344" s="119"/>
      <c r="V53344" s="119"/>
      <c r="X53344" s="119"/>
      <c r="Z53344" s="119"/>
    </row>
    <row r="53345" spans="16:26" x14ac:dyDescent="0.25">
      <c r="P53345" s="120"/>
      <c r="R53345" s="120"/>
      <c r="T53345" s="120"/>
      <c r="V53345" s="120"/>
      <c r="X53345" s="120"/>
      <c r="Z53345" s="120"/>
    </row>
    <row r="53346" spans="16:26" x14ac:dyDescent="0.25">
      <c r="P53346" s="119"/>
      <c r="R53346" s="119"/>
      <c r="T53346" s="119"/>
      <c r="V53346" s="119"/>
      <c r="X53346" s="119"/>
      <c r="Z53346" s="119"/>
    </row>
    <row r="53347" spans="16:26" x14ac:dyDescent="0.25">
      <c r="P53347" s="119"/>
      <c r="R53347" s="119"/>
      <c r="T53347" s="119"/>
      <c r="V53347" s="119"/>
      <c r="X53347" s="119"/>
      <c r="Z53347" s="119"/>
    </row>
    <row r="53348" spans="16:26" x14ac:dyDescent="0.25">
      <c r="P53348" s="119"/>
      <c r="R53348" s="119"/>
      <c r="T53348" s="119"/>
      <c r="V53348" s="119"/>
      <c r="X53348" s="119"/>
      <c r="Z53348" s="119"/>
    </row>
    <row r="53349" spans="16:26" x14ac:dyDescent="0.25">
      <c r="P53349" s="121"/>
      <c r="R53349" s="121"/>
      <c r="T53349" s="121"/>
      <c r="V53349" s="121"/>
      <c r="X53349" s="121"/>
      <c r="Z53349" s="121"/>
    </row>
    <row r="53350" spans="16:26" x14ac:dyDescent="0.25">
      <c r="P53350" s="121"/>
      <c r="R53350" s="121"/>
      <c r="T53350" s="121"/>
      <c r="V53350" s="121"/>
      <c r="X53350" s="121"/>
      <c r="Z53350" s="121"/>
    </row>
    <row r="53351" spans="16:26" x14ac:dyDescent="0.25">
      <c r="P53351" s="121"/>
      <c r="R53351" s="121"/>
      <c r="T53351" s="121"/>
      <c r="V53351" s="121"/>
      <c r="X53351" s="121"/>
      <c r="Z53351" s="121"/>
    </row>
    <row r="53352" spans="16:26" x14ac:dyDescent="0.25">
      <c r="P53352" s="121"/>
      <c r="R53352" s="121"/>
      <c r="T53352" s="121"/>
      <c r="V53352" s="121"/>
      <c r="X53352" s="121"/>
      <c r="Z53352" s="121"/>
    </row>
    <row r="53353" spans="16:26" x14ac:dyDescent="0.25">
      <c r="P53353" s="122"/>
      <c r="R53353" s="122"/>
      <c r="T53353" s="122"/>
      <c r="V53353" s="122"/>
      <c r="X53353" s="122"/>
      <c r="Z53353" s="122"/>
    </row>
    <row r="53354" spans="16:26" x14ac:dyDescent="0.25">
      <c r="P53354" s="118"/>
      <c r="R53354" s="118"/>
      <c r="T53354" s="118"/>
      <c r="V53354" s="118"/>
      <c r="X53354" s="118"/>
      <c r="Z53354" s="118"/>
    </row>
    <row r="53355" spans="16:26" x14ac:dyDescent="0.25">
      <c r="P53355" s="119"/>
      <c r="R53355" s="119"/>
      <c r="T53355" s="119"/>
      <c r="V53355" s="119"/>
      <c r="X53355" s="119"/>
      <c r="Z53355" s="119"/>
    </row>
    <row r="53356" spans="16:26" x14ac:dyDescent="0.25">
      <c r="P53356" s="119"/>
      <c r="R53356" s="119"/>
      <c r="T53356" s="119"/>
      <c r="V53356" s="119"/>
      <c r="X53356" s="119"/>
      <c r="Z53356" s="119"/>
    </row>
    <row r="53357" spans="16:26" x14ac:dyDescent="0.25">
      <c r="P53357" s="120"/>
      <c r="R53357" s="120"/>
      <c r="T53357" s="120"/>
      <c r="V53357" s="120"/>
      <c r="X53357" s="120"/>
      <c r="Z53357" s="120"/>
    </row>
    <row r="53358" spans="16:26" x14ac:dyDescent="0.25">
      <c r="P53358" s="119"/>
      <c r="R53358" s="119"/>
      <c r="T53358" s="119"/>
      <c r="V53358" s="119"/>
      <c r="X53358" s="119"/>
      <c r="Z53358" s="119"/>
    </row>
    <row r="53359" spans="16:26" x14ac:dyDescent="0.25">
      <c r="P53359" s="119"/>
      <c r="R53359" s="119"/>
      <c r="T53359" s="119"/>
      <c r="V53359" s="119"/>
      <c r="X53359" s="119"/>
      <c r="Z53359" s="119"/>
    </row>
    <row r="53360" spans="16:26" x14ac:dyDescent="0.25">
      <c r="P53360" s="120"/>
      <c r="R53360" s="120"/>
      <c r="T53360" s="120"/>
      <c r="V53360" s="120"/>
      <c r="X53360" s="120"/>
      <c r="Z53360" s="120"/>
    </row>
    <row r="53361" spans="16:26" x14ac:dyDescent="0.25">
      <c r="P53361" s="119"/>
      <c r="R53361" s="119"/>
      <c r="T53361" s="119"/>
      <c r="V53361" s="119"/>
      <c r="X53361" s="119"/>
      <c r="Z53361" s="119"/>
    </row>
    <row r="53362" spans="16:26" x14ac:dyDescent="0.25">
      <c r="P53362" s="120"/>
      <c r="R53362" s="120"/>
      <c r="T53362" s="120"/>
      <c r="V53362" s="120"/>
      <c r="X53362" s="120"/>
      <c r="Z53362" s="120"/>
    </row>
    <row r="53363" spans="16:26" x14ac:dyDescent="0.25">
      <c r="P53363" s="119"/>
      <c r="R53363" s="119"/>
      <c r="T53363" s="119"/>
      <c r="V53363" s="119"/>
      <c r="X53363" s="119"/>
      <c r="Z53363" s="119"/>
    </row>
    <row r="53364" spans="16:26" x14ac:dyDescent="0.25">
      <c r="P53364" s="119"/>
      <c r="R53364" s="119"/>
      <c r="T53364" s="119"/>
      <c r="V53364" s="119"/>
      <c r="X53364" s="119"/>
      <c r="Z53364" s="119"/>
    </row>
    <row r="53365" spans="16:26" x14ac:dyDescent="0.25">
      <c r="P53365" s="119"/>
      <c r="R53365" s="119"/>
      <c r="T53365" s="119"/>
      <c r="V53365" s="119"/>
      <c r="X53365" s="119"/>
      <c r="Z53365" s="119"/>
    </row>
    <row r="53366" spans="16:26" x14ac:dyDescent="0.25">
      <c r="P53366" s="121"/>
      <c r="R53366" s="121"/>
      <c r="T53366" s="121"/>
      <c r="V53366" s="121"/>
      <c r="X53366" s="121"/>
      <c r="Z53366" s="121"/>
    </row>
    <row r="53367" spans="16:26" x14ac:dyDescent="0.25">
      <c r="P53367" s="121"/>
      <c r="R53367" s="121"/>
      <c r="T53367" s="121"/>
      <c r="V53367" s="121"/>
      <c r="X53367" s="121"/>
      <c r="Z53367" s="121"/>
    </row>
    <row r="53368" spans="16:26" x14ac:dyDescent="0.25">
      <c r="P53368" s="121"/>
      <c r="R53368" s="121"/>
      <c r="T53368" s="121"/>
      <c r="V53368" s="121"/>
      <c r="X53368" s="121"/>
      <c r="Z53368" s="121"/>
    </row>
    <row r="53369" spans="16:26" x14ac:dyDescent="0.25">
      <c r="P53369" s="121"/>
      <c r="R53369" s="121"/>
      <c r="T53369" s="121"/>
      <c r="V53369" s="121"/>
      <c r="X53369" s="121"/>
      <c r="Z53369" s="121"/>
    </row>
    <row r="53370" spans="16:26" x14ac:dyDescent="0.25">
      <c r="P53370" s="122"/>
      <c r="R53370" s="122"/>
      <c r="T53370" s="122"/>
      <c r="V53370" s="122"/>
      <c r="X53370" s="122"/>
      <c r="Z53370" s="122"/>
    </row>
    <row r="53371" spans="16:26" x14ac:dyDescent="0.25">
      <c r="P53371" s="118"/>
      <c r="R53371" s="118"/>
      <c r="T53371" s="118"/>
      <c r="V53371" s="118"/>
      <c r="X53371" s="118"/>
      <c r="Z53371" s="118"/>
    </row>
    <row r="53372" spans="16:26" x14ac:dyDescent="0.25">
      <c r="P53372" s="119"/>
      <c r="R53372" s="119"/>
      <c r="T53372" s="119"/>
      <c r="V53372" s="119"/>
      <c r="X53372" s="119"/>
      <c r="Z53372" s="119"/>
    </row>
    <row r="53373" spans="16:26" x14ac:dyDescent="0.25">
      <c r="P53373" s="119"/>
      <c r="R53373" s="119"/>
      <c r="T53373" s="119"/>
      <c r="V53373" s="119"/>
      <c r="X53373" s="119"/>
      <c r="Z53373" s="119"/>
    </row>
    <row r="53374" spans="16:26" x14ac:dyDescent="0.25">
      <c r="P53374" s="120"/>
      <c r="R53374" s="120"/>
      <c r="T53374" s="120"/>
      <c r="V53374" s="120"/>
      <c r="X53374" s="120"/>
      <c r="Z53374" s="120"/>
    </row>
    <row r="53375" spans="16:26" x14ac:dyDescent="0.25">
      <c r="P53375" s="119"/>
      <c r="R53375" s="119"/>
      <c r="T53375" s="119"/>
      <c r="V53375" s="119"/>
      <c r="X53375" s="119"/>
      <c r="Z53375" s="119"/>
    </row>
    <row r="53376" spans="16:26" x14ac:dyDescent="0.25">
      <c r="P53376" s="119"/>
      <c r="R53376" s="119"/>
      <c r="T53376" s="119"/>
      <c r="V53376" s="119"/>
      <c r="X53376" s="119"/>
      <c r="Z53376" s="119"/>
    </row>
    <row r="53377" spans="16:26" x14ac:dyDescent="0.25">
      <c r="P53377" s="120"/>
      <c r="R53377" s="120"/>
      <c r="T53377" s="120"/>
      <c r="V53377" s="120"/>
      <c r="X53377" s="120"/>
      <c r="Z53377" s="120"/>
    </row>
    <row r="53378" spans="16:26" x14ac:dyDescent="0.25">
      <c r="P53378" s="119"/>
      <c r="R53378" s="119"/>
      <c r="T53378" s="119"/>
      <c r="V53378" s="119"/>
      <c r="X53378" s="119"/>
      <c r="Z53378" s="119"/>
    </row>
    <row r="53379" spans="16:26" x14ac:dyDescent="0.25">
      <c r="P53379" s="120"/>
      <c r="R53379" s="120"/>
      <c r="T53379" s="120"/>
      <c r="V53379" s="120"/>
      <c r="X53379" s="120"/>
      <c r="Z53379" s="120"/>
    </row>
    <row r="53380" spans="16:26" x14ac:dyDescent="0.25">
      <c r="P53380" s="119"/>
      <c r="R53380" s="119"/>
      <c r="T53380" s="119"/>
      <c r="V53380" s="119"/>
      <c r="X53380" s="119"/>
      <c r="Z53380" s="119"/>
    </row>
    <row r="53381" spans="16:26" x14ac:dyDescent="0.25">
      <c r="P53381" s="119"/>
      <c r="R53381" s="119"/>
      <c r="T53381" s="119"/>
      <c r="V53381" s="119"/>
      <c r="X53381" s="119"/>
      <c r="Z53381" s="119"/>
    </row>
    <row r="53382" spans="16:26" x14ac:dyDescent="0.25">
      <c r="P53382" s="119"/>
      <c r="R53382" s="119"/>
      <c r="T53382" s="119"/>
      <c r="V53382" s="119"/>
      <c r="X53382" s="119"/>
      <c r="Z53382" s="119"/>
    </row>
    <row r="53383" spans="16:26" x14ac:dyDescent="0.25">
      <c r="P53383" s="121"/>
      <c r="R53383" s="121"/>
      <c r="T53383" s="121"/>
      <c r="V53383" s="121"/>
      <c r="X53383" s="121"/>
      <c r="Z53383" s="121"/>
    </row>
    <row r="53384" spans="16:26" x14ac:dyDescent="0.25">
      <c r="P53384" s="121"/>
      <c r="R53384" s="121"/>
      <c r="T53384" s="121"/>
      <c r="V53384" s="121"/>
      <c r="X53384" s="121"/>
      <c r="Z53384" s="121"/>
    </row>
    <row r="53385" spans="16:26" x14ac:dyDescent="0.25">
      <c r="P53385" s="121"/>
      <c r="R53385" s="121"/>
      <c r="T53385" s="121"/>
      <c r="V53385" s="121"/>
      <c r="X53385" s="121"/>
      <c r="Z53385" s="121"/>
    </row>
    <row r="53386" spans="16:26" x14ac:dyDescent="0.25">
      <c r="P53386" s="121"/>
      <c r="R53386" s="121"/>
      <c r="T53386" s="121"/>
      <c r="V53386" s="121"/>
      <c r="X53386" s="121"/>
      <c r="Z53386" s="121"/>
    </row>
    <row r="53387" spans="16:26" x14ac:dyDescent="0.25">
      <c r="P53387" s="122"/>
      <c r="R53387" s="122"/>
      <c r="T53387" s="122"/>
      <c r="V53387" s="122"/>
      <c r="X53387" s="122"/>
      <c r="Z53387" s="122"/>
    </row>
    <row r="53388" spans="16:26" x14ac:dyDescent="0.25">
      <c r="P53388" s="118"/>
      <c r="R53388" s="118"/>
      <c r="T53388" s="118"/>
      <c r="V53388" s="118"/>
      <c r="X53388" s="118"/>
      <c r="Z53388" s="118"/>
    </row>
    <row r="53389" spans="16:26" x14ac:dyDescent="0.25">
      <c r="P53389" s="119"/>
      <c r="R53389" s="119"/>
      <c r="T53389" s="119"/>
      <c r="V53389" s="119"/>
      <c r="X53389" s="119"/>
      <c r="Z53389" s="119"/>
    </row>
    <row r="53390" spans="16:26" x14ac:dyDescent="0.25">
      <c r="P53390" s="119"/>
      <c r="R53390" s="119"/>
      <c r="T53390" s="119"/>
      <c r="V53390" s="119"/>
      <c r="X53390" s="119"/>
      <c r="Z53390" s="119"/>
    </row>
    <row r="53391" spans="16:26" x14ac:dyDescent="0.25">
      <c r="P53391" s="120"/>
      <c r="R53391" s="120"/>
      <c r="T53391" s="120"/>
      <c r="V53391" s="120"/>
      <c r="X53391" s="120"/>
      <c r="Z53391" s="120"/>
    </row>
    <row r="53392" spans="16:26" x14ac:dyDescent="0.25">
      <c r="P53392" s="119"/>
      <c r="R53392" s="119"/>
      <c r="T53392" s="119"/>
      <c r="V53392" s="119"/>
      <c r="X53392" s="119"/>
      <c r="Z53392" s="119"/>
    </row>
    <row r="53393" spans="16:26" x14ac:dyDescent="0.25">
      <c r="P53393" s="119"/>
      <c r="R53393" s="119"/>
      <c r="T53393" s="119"/>
      <c r="V53393" s="119"/>
      <c r="X53393" s="119"/>
      <c r="Z53393" s="119"/>
    </row>
    <row r="53394" spans="16:26" x14ac:dyDescent="0.25">
      <c r="P53394" s="120"/>
      <c r="R53394" s="120"/>
      <c r="T53394" s="120"/>
      <c r="V53394" s="120"/>
      <c r="X53394" s="120"/>
      <c r="Z53394" s="120"/>
    </row>
    <row r="53395" spans="16:26" x14ac:dyDescent="0.25">
      <c r="P53395" s="119"/>
      <c r="R53395" s="119"/>
      <c r="T53395" s="119"/>
      <c r="V53395" s="119"/>
      <c r="X53395" s="119"/>
      <c r="Z53395" s="119"/>
    </row>
    <row r="53396" spans="16:26" x14ac:dyDescent="0.25">
      <c r="P53396" s="120"/>
      <c r="R53396" s="120"/>
      <c r="T53396" s="120"/>
      <c r="V53396" s="120"/>
      <c r="X53396" s="120"/>
      <c r="Z53396" s="120"/>
    </row>
    <row r="53397" spans="16:26" x14ac:dyDescent="0.25">
      <c r="P53397" s="119"/>
      <c r="R53397" s="119"/>
      <c r="T53397" s="119"/>
      <c r="V53397" s="119"/>
      <c r="X53397" s="119"/>
      <c r="Z53397" s="119"/>
    </row>
    <row r="53398" spans="16:26" x14ac:dyDescent="0.25">
      <c r="P53398" s="119"/>
      <c r="R53398" s="119"/>
      <c r="T53398" s="119"/>
      <c r="V53398" s="119"/>
      <c r="X53398" s="119"/>
      <c r="Z53398" s="119"/>
    </row>
    <row r="53399" spans="16:26" x14ac:dyDescent="0.25">
      <c r="P53399" s="119"/>
      <c r="R53399" s="119"/>
      <c r="T53399" s="119"/>
      <c r="V53399" s="119"/>
      <c r="X53399" s="119"/>
      <c r="Z53399" s="119"/>
    </row>
    <row r="53400" spans="16:26" x14ac:dyDescent="0.25">
      <c r="P53400" s="121"/>
      <c r="R53400" s="121"/>
      <c r="T53400" s="121"/>
      <c r="V53400" s="121"/>
      <c r="X53400" s="121"/>
      <c r="Z53400" s="121"/>
    </row>
    <row r="53401" spans="16:26" x14ac:dyDescent="0.25">
      <c r="P53401" s="121"/>
      <c r="R53401" s="121"/>
      <c r="T53401" s="121"/>
      <c r="V53401" s="121"/>
      <c r="X53401" s="121"/>
      <c r="Z53401" s="121"/>
    </row>
    <row r="53402" spans="16:26" x14ac:dyDescent="0.25">
      <c r="P53402" s="121"/>
      <c r="R53402" s="121"/>
      <c r="T53402" s="121"/>
      <c r="V53402" s="121"/>
      <c r="X53402" s="121"/>
      <c r="Z53402" s="121"/>
    </row>
    <row r="53403" spans="16:26" x14ac:dyDescent="0.25">
      <c r="P53403" s="121"/>
      <c r="R53403" s="121"/>
      <c r="T53403" s="121"/>
      <c r="V53403" s="121"/>
      <c r="X53403" s="121"/>
      <c r="Z53403" s="121"/>
    </row>
    <row r="53404" spans="16:26" x14ac:dyDescent="0.25">
      <c r="P53404" s="122"/>
      <c r="R53404" s="122"/>
      <c r="T53404" s="122"/>
      <c r="V53404" s="122"/>
      <c r="X53404" s="122"/>
      <c r="Z53404" s="122"/>
    </row>
    <row r="53405" spans="16:26" x14ac:dyDescent="0.25">
      <c r="P53405" s="118"/>
      <c r="R53405" s="118"/>
      <c r="T53405" s="118"/>
      <c r="V53405" s="118"/>
      <c r="X53405" s="118"/>
      <c r="Z53405" s="118"/>
    </row>
    <row r="53406" spans="16:26" x14ac:dyDescent="0.25">
      <c r="P53406" s="119"/>
      <c r="R53406" s="119"/>
      <c r="T53406" s="119"/>
      <c r="V53406" s="119"/>
      <c r="X53406" s="119"/>
      <c r="Z53406" s="119"/>
    </row>
    <row r="53407" spans="16:26" x14ac:dyDescent="0.25">
      <c r="P53407" s="119"/>
      <c r="R53407" s="119"/>
      <c r="T53407" s="119"/>
      <c r="V53407" s="119"/>
      <c r="X53407" s="119"/>
      <c r="Z53407" s="119"/>
    </row>
    <row r="53408" spans="16:26" x14ac:dyDescent="0.25">
      <c r="P53408" s="120"/>
      <c r="R53408" s="120"/>
      <c r="T53408" s="120"/>
      <c r="V53408" s="120"/>
      <c r="X53408" s="120"/>
      <c r="Z53408" s="120"/>
    </row>
    <row r="53409" spans="16:26" x14ac:dyDescent="0.25">
      <c r="P53409" s="119"/>
      <c r="R53409" s="119"/>
      <c r="T53409" s="119"/>
      <c r="V53409" s="119"/>
      <c r="X53409" s="119"/>
      <c r="Z53409" s="119"/>
    </row>
    <row r="53410" spans="16:26" x14ac:dyDescent="0.25">
      <c r="P53410" s="119"/>
      <c r="R53410" s="119"/>
      <c r="T53410" s="119"/>
      <c r="V53410" s="119"/>
      <c r="X53410" s="119"/>
      <c r="Z53410" s="119"/>
    </row>
    <row r="53411" spans="16:26" x14ac:dyDescent="0.25">
      <c r="P53411" s="120"/>
      <c r="R53411" s="120"/>
      <c r="T53411" s="120"/>
      <c r="V53411" s="120"/>
      <c r="X53411" s="120"/>
      <c r="Z53411" s="120"/>
    </row>
    <row r="53412" spans="16:26" x14ac:dyDescent="0.25">
      <c r="P53412" s="119"/>
      <c r="R53412" s="119"/>
      <c r="T53412" s="119"/>
      <c r="V53412" s="119"/>
      <c r="X53412" s="119"/>
      <c r="Z53412" s="119"/>
    </row>
    <row r="53413" spans="16:26" x14ac:dyDescent="0.25">
      <c r="P53413" s="120"/>
      <c r="R53413" s="120"/>
      <c r="T53413" s="120"/>
      <c r="V53413" s="120"/>
      <c r="X53413" s="120"/>
      <c r="Z53413" s="120"/>
    </row>
    <row r="53414" spans="16:26" x14ac:dyDescent="0.25">
      <c r="P53414" s="119"/>
      <c r="R53414" s="119"/>
      <c r="T53414" s="119"/>
      <c r="V53414" s="119"/>
      <c r="X53414" s="119"/>
      <c r="Z53414" s="119"/>
    </row>
    <row r="53415" spans="16:26" x14ac:dyDescent="0.25">
      <c r="P53415" s="119"/>
      <c r="R53415" s="119"/>
      <c r="T53415" s="119"/>
      <c r="V53415" s="119"/>
      <c r="X53415" s="119"/>
      <c r="Z53415" s="119"/>
    </row>
    <row r="53416" spans="16:26" x14ac:dyDescent="0.25">
      <c r="P53416" s="119"/>
      <c r="R53416" s="119"/>
      <c r="T53416" s="119"/>
      <c r="V53416" s="119"/>
      <c r="X53416" s="119"/>
      <c r="Z53416" s="119"/>
    </row>
    <row r="53417" spans="16:26" x14ac:dyDescent="0.25">
      <c r="P53417" s="121"/>
      <c r="R53417" s="121"/>
      <c r="T53417" s="121"/>
      <c r="V53417" s="121"/>
      <c r="X53417" s="121"/>
      <c r="Z53417" s="121"/>
    </row>
    <row r="53418" spans="16:26" x14ac:dyDescent="0.25">
      <c r="P53418" s="121"/>
      <c r="R53418" s="121"/>
      <c r="T53418" s="121"/>
      <c r="V53418" s="121"/>
      <c r="X53418" s="121"/>
      <c r="Z53418" s="121"/>
    </row>
    <row r="53419" spans="16:26" x14ac:dyDescent="0.25">
      <c r="P53419" s="121"/>
      <c r="R53419" s="121"/>
      <c r="T53419" s="121"/>
      <c r="V53419" s="121"/>
      <c r="X53419" s="121"/>
      <c r="Z53419" s="121"/>
    </row>
    <row r="53420" spans="16:26" x14ac:dyDescent="0.25">
      <c r="P53420" s="121"/>
      <c r="R53420" s="121"/>
      <c r="T53420" s="121"/>
      <c r="V53420" s="121"/>
      <c r="X53420" s="121"/>
      <c r="Z53420" s="121"/>
    </row>
    <row r="53421" spans="16:26" x14ac:dyDescent="0.25">
      <c r="P53421" s="122"/>
      <c r="R53421" s="122"/>
      <c r="T53421" s="122"/>
      <c r="V53421" s="122"/>
      <c r="X53421" s="122"/>
      <c r="Z53421" s="122"/>
    </row>
    <row r="53422" spans="16:26" x14ac:dyDescent="0.25">
      <c r="P53422" s="118"/>
      <c r="R53422" s="118"/>
      <c r="T53422" s="118"/>
      <c r="V53422" s="118"/>
      <c r="X53422" s="118"/>
      <c r="Z53422" s="118"/>
    </row>
    <row r="53423" spans="16:26" x14ac:dyDescent="0.25">
      <c r="P53423" s="119"/>
      <c r="R53423" s="119"/>
      <c r="T53423" s="119"/>
      <c r="V53423" s="119"/>
      <c r="X53423" s="119"/>
      <c r="Z53423" s="119"/>
    </row>
    <row r="53424" spans="16:26" x14ac:dyDescent="0.25">
      <c r="P53424" s="119"/>
      <c r="R53424" s="119"/>
      <c r="T53424" s="119"/>
      <c r="V53424" s="119"/>
      <c r="X53424" s="119"/>
      <c r="Z53424" s="119"/>
    </row>
    <row r="53425" spans="16:26" x14ac:dyDescent="0.25">
      <c r="P53425" s="120"/>
      <c r="R53425" s="120"/>
      <c r="T53425" s="120"/>
      <c r="V53425" s="120"/>
      <c r="X53425" s="120"/>
      <c r="Z53425" s="120"/>
    </row>
    <row r="53426" spans="16:26" x14ac:dyDescent="0.25">
      <c r="P53426" s="119"/>
      <c r="R53426" s="119"/>
      <c r="T53426" s="119"/>
      <c r="V53426" s="119"/>
      <c r="X53426" s="119"/>
      <c r="Z53426" s="119"/>
    </row>
    <row r="53427" spans="16:26" x14ac:dyDescent="0.25">
      <c r="P53427" s="119"/>
      <c r="R53427" s="119"/>
      <c r="T53427" s="119"/>
      <c r="V53427" s="119"/>
      <c r="X53427" s="119"/>
      <c r="Z53427" s="119"/>
    </row>
    <row r="53428" spans="16:26" x14ac:dyDescent="0.25">
      <c r="P53428" s="120"/>
      <c r="R53428" s="120"/>
      <c r="T53428" s="120"/>
      <c r="V53428" s="120"/>
      <c r="X53428" s="120"/>
      <c r="Z53428" s="120"/>
    </row>
    <row r="53429" spans="16:26" x14ac:dyDescent="0.25">
      <c r="P53429" s="119"/>
      <c r="R53429" s="119"/>
      <c r="T53429" s="119"/>
      <c r="V53429" s="119"/>
      <c r="X53429" s="119"/>
      <c r="Z53429" s="119"/>
    </row>
    <row r="53430" spans="16:26" x14ac:dyDescent="0.25">
      <c r="P53430" s="120"/>
      <c r="R53430" s="120"/>
      <c r="T53430" s="120"/>
      <c r="V53430" s="120"/>
      <c r="X53430" s="120"/>
      <c r="Z53430" s="120"/>
    </row>
    <row r="53431" spans="16:26" x14ac:dyDescent="0.25">
      <c r="P53431" s="119"/>
      <c r="R53431" s="119"/>
      <c r="T53431" s="119"/>
      <c r="V53431" s="119"/>
      <c r="X53431" s="119"/>
      <c r="Z53431" s="119"/>
    </row>
    <row r="53432" spans="16:26" x14ac:dyDescent="0.25">
      <c r="P53432" s="119"/>
      <c r="R53432" s="119"/>
      <c r="T53432" s="119"/>
      <c r="V53432" s="119"/>
      <c r="X53432" s="119"/>
      <c r="Z53432" s="119"/>
    </row>
    <row r="53433" spans="16:26" x14ac:dyDescent="0.25">
      <c r="P53433" s="119"/>
      <c r="R53433" s="119"/>
      <c r="T53433" s="119"/>
      <c r="V53433" s="119"/>
      <c r="X53433" s="119"/>
      <c r="Z53433" s="119"/>
    </row>
    <row r="53434" spans="16:26" x14ac:dyDescent="0.25">
      <c r="P53434" s="121"/>
      <c r="R53434" s="121"/>
      <c r="T53434" s="121"/>
      <c r="V53434" s="121"/>
      <c r="X53434" s="121"/>
      <c r="Z53434" s="121"/>
    </row>
    <row r="53435" spans="16:26" x14ac:dyDescent="0.25">
      <c r="P53435" s="121"/>
      <c r="R53435" s="121"/>
      <c r="T53435" s="121"/>
      <c r="V53435" s="121"/>
      <c r="X53435" s="121"/>
      <c r="Z53435" s="121"/>
    </row>
    <row r="53436" spans="16:26" x14ac:dyDescent="0.25">
      <c r="P53436" s="121"/>
      <c r="R53436" s="121"/>
      <c r="T53436" s="121"/>
      <c r="V53436" s="121"/>
      <c r="X53436" s="121"/>
      <c r="Z53436" s="121"/>
    </row>
    <row r="53437" spans="16:26" x14ac:dyDescent="0.25">
      <c r="P53437" s="121"/>
      <c r="R53437" s="121"/>
      <c r="T53437" s="121"/>
      <c r="V53437" s="121"/>
      <c r="X53437" s="121"/>
      <c r="Z53437" s="121"/>
    </row>
    <row r="53438" spans="16:26" x14ac:dyDescent="0.25">
      <c r="P53438" s="122"/>
      <c r="R53438" s="122"/>
      <c r="T53438" s="122"/>
      <c r="V53438" s="122"/>
      <c r="X53438" s="122"/>
      <c r="Z53438" s="122"/>
    </row>
    <row r="53439" spans="16:26" x14ac:dyDescent="0.25">
      <c r="P53439" s="118"/>
      <c r="R53439" s="118"/>
      <c r="T53439" s="118"/>
      <c r="V53439" s="118"/>
      <c r="X53439" s="118"/>
      <c r="Z53439" s="118"/>
    </row>
    <row r="53440" spans="16:26" x14ac:dyDescent="0.25">
      <c r="P53440" s="119"/>
      <c r="R53440" s="119"/>
      <c r="T53440" s="119"/>
      <c r="V53440" s="119"/>
      <c r="X53440" s="119"/>
      <c r="Z53440" s="119"/>
    </row>
    <row r="53441" spans="16:26" x14ac:dyDescent="0.25">
      <c r="P53441" s="119"/>
      <c r="R53441" s="119"/>
      <c r="T53441" s="119"/>
      <c r="V53441" s="119"/>
      <c r="X53441" s="119"/>
      <c r="Z53441" s="119"/>
    </row>
    <row r="53442" spans="16:26" x14ac:dyDescent="0.25">
      <c r="P53442" s="120"/>
      <c r="R53442" s="120"/>
      <c r="T53442" s="120"/>
      <c r="V53442" s="120"/>
      <c r="X53442" s="120"/>
      <c r="Z53442" s="120"/>
    </row>
    <row r="53443" spans="16:26" x14ac:dyDescent="0.25">
      <c r="P53443" s="119"/>
      <c r="R53443" s="119"/>
      <c r="T53443" s="119"/>
      <c r="V53443" s="119"/>
      <c r="X53443" s="119"/>
      <c r="Z53443" s="119"/>
    </row>
    <row r="53444" spans="16:26" x14ac:dyDescent="0.25">
      <c r="P53444" s="119"/>
      <c r="R53444" s="119"/>
      <c r="T53444" s="119"/>
      <c r="V53444" s="119"/>
      <c r="X53444" s="119"/>
      <c r="Z53444" s="119"/>
    </row>
    <row r="53445" spans="16:26" x14ac:dyDescent="0.25">
      <c r="P53445" s="120"/>
      <c r="R53445" s="120"/>
      <c r="T53445" s="120"/>
      <c r="V53445" s="120"/>
      <c r="X53445" s="120"/>
      <c r="Z53445" s="120"/>
    </row>
    <row r="53446" spans="16:26" x14ac:dyDescent="0.25">
      <c r="P53446" s="119"/>
      <c r="R53446" s="119"/>
      <c r="T53446" s="119"/>
      <c r="V53446" s="119"/>
      <c r="X53446" s="119"/>
      <c r="Z53446" s="119"/>
    </row>
    <row r="53447" spans="16:26" x14ac:dyDescent="0.25">
      <c r="P53447" s="120"/>
      <c r="R53447" s="120"/>
      <c r="T53447" s="120"/>
      <c r="V53447" s="120"/>
      <c r="X53447" s="120"/>
      <c r="Z53447" s="120"/>
    </row>
    <row r="53448" spans="16:26" x14ac:dyDescent="0.25">
      <c r="P53448" s="119"/>
      <c r="R53448" s="119"/>
      <c r="T53448" s="119"/>
      <c r="V53448" s="119"/>
      <c r="X53448" s="119"/>
      <c r="Z53448" s="119"/>
    </row>
    <row r="53449" spans="16:26" x14ac:dyDescent="0.25">
      <c r="P53449" s="119"/>
      <c r="R53449" s="119"/>
      <c r="T53449" s="119"/>
      <c r="V53449" s="119"/>
      <c r="X53449" s="119"/>
      <c r="Z53449" s="119"/>
    </row>
    <row r="53450" spans="16:26" x14ac:dyDescent="0.25">
      <c r="P53450" s="119"/>
      <c r="R53450" s="119"/>
      <c r="T53450" s="119"/>
      <c r="V53450" s="119"/>
      <c r="X53450" s="119"/>
      <c r="Z53450" s="119"/>
    </row>
    <row r="53451" spans="16:26" x14ac:dyDescent="0.25">
      <c r="P53451" s="121"/>
      <c r="R53451" s="121"/>
      <c r="T53451" s="121"/>
      <c r="V53451" s="121"/>
      <c r="X53451" s="121"/>
      <c r="Z53451" s="121"/>
    </row>
    <row r="53452" spans="16:26" x14ac:dyDescent="0.25">
      <c r="P53452" s="121"/>
      <c r="R53452" s="121"/>
      <c r="T53452" s="121"/>
      <c r="V53452" s="121"/>
      <c r="X53452" s="121"/>
      <c r="Z53452" s="121"/>
    </row>
    <row r="53453" spans="16:26" x14ac:dyDescent="0.25">
      <c r="P53453" s="121"/>
      <c r="R53453" s="121"/>
      <c r="T53453" s="121"/>
      <c r="V53453" s="121"/>
      <c r="X53453" s="121"/>
      <c r="Z53453" s="121"/>
    </row>
    <row r="53454" spans="16:26" x14ac:dyDescent="0.25">
      <c r="P53454" s="121"/>
      <c r="R53454" s="121"/>
      <c r="T53454" s="121"/>
      <c r="V53454" s="121"/>
      <c r="X53454" s="121"/>
      <c r="Z53454" s="121"/>
    </row>
    <row r="53455" spans="16:26" x14ac:dyDescent="0.25">
      <c r="P53455" s="122"/>
      <c r="R53455" s="122"/>
      <c r="T53455" s="122"/>
      <c r="V53455" s="122"/>
      <c r="X53455" s="122"/>
      <c r="Z53455" s="122"/>
    </row>
    <row r="53456" spans="16:26" x14ac:dyDescent="0.25">
      <c r="P53456" s="118"/>
      <c r="R53456" s="118"/>
      <c r="T53456" s="118"/>
      <c r="V53456" s="118"/>
      <c r="X53456" s="118"/>
      <c r="Z53456" s="118"/>
    </row>
    <row r="53457" spans="16:26" x14ac:dyDescent="0.25">
      <c r="P53457" s="119"/>
      <c r="R53457" s="119"/>
      <c r="T53457" s="119"/>
      <c r="V53457" s="119"/>
      <c r="X53457" s="119"/>
      <c r="Z53457" s="119"/>
    </row>
    <row r="53458" spans="16:26" x14ac:dyDescent="0.25">
      <c r="P53458" s="119"/>
      <c r="R53458" s="119"/>
      <c r="T53458" s="119"/>
      <c r="V53458" s="119"/>
      <c r="X53458" s="119"/>
      <c r="Z53458" s="119"/>
    </row>
    <row r="53459" spans="16:26" x14ac:dyDescent="0.25">
      <c r="P53459" s="120"/>
      <c r="R53459" s="120"/>
      <c r="T53459" s="120"/>
      <c r="V53459" s="120"/>
      <c r="X53459" s="120"/>
      <c r="Z53459" s="120"/>
    </row>
    <row r="53460" spans="16:26" x14ac:dyDescent="0.25">
      <c r="P53460" s="119"/>
      <c r="R53460" s="119"/>
      <c r="T53460" s="119"/>
      <c r="V53460" s="119"/>
      <c r="X53460" s="119"/>
      <c r="Z53460" s="119"/>
    </row>
    <row r="53461" spans="16:26" x14ac:dyDescent="0.25">
      <c r="P53461" s="119"/>
      <c r="R53461" s="119"/>
      <c r="T53461" s="119"/>
      <c r="V53461" s="119"/>
      <c r="X53461" s="119"/>
      <c r="Z53461" s="119"/>
    </row>
    <row r="53462" spans="16:26" x14ac:dyDescent="0.25">
      <c r="P53462" s="120"/>
      <c r="R53462" s="120"/>
      <c r="T53462" s="120"/>
      <c r="V53462" s="120"/>
      <c r="X53462" s="120"/>
      <c r="Z53462" s="120"/>
    </row>
    <row r="53463" spans="16:26" x14ac:dyDescent="0.25">
      <c r="P53463" s="119"/>
      <c r="R53463" s="119"/>
      <c r="T53463" s="119"/>
      <c r="V53463" s="119"/>
      <c r="X53463" s="119"/>
      <c r="Z53463" s="119"/>
    </row>
    <row r="53464" spans="16:26" x14ac:dyDescent="0.25">
      <c r="P53464" s="120"/>
      <c r="R53464" s="120"/>
      <c r="T53464" s="120"/>
      <c r="V53464" s="120"/>
      <c r="X53464" s="120"/>
      <c r="Z53464" s="120"/>
    </row>
    <row r="53465" spans="16:26" x14ac:dyDescent="0.25">
      <c r="P53465" s="119"/>
      <c r="R53465" s="119"/>
      <c r="T53465" s="119"/>
      <c r="V53465" s="119"/>
      <c r="X53465" s="119"/>
      <c r="Z53465" s="119"/>
    </row>
    <row r="53466" spans="16:26" x14ac:dyDescent="0.25">
      <c r="P53466" s="119"/>
      <c r="R53466" s="119"/>
      <c r="T53466" s="119"/>
      <c r="V53466" s="119"/>
      <c r="X53466" s="119"/>
      <c r="Z53466" s="119"/>
    </row>
    <row r="53467" spans="16:26" x14ac:dyDescent="0.25">
      <c r="P53467" s="119"/>
      <c r="R53467" s="119"/>
      <c r="T53467" s="119"/>
      <c r="V53467" s="119"/>
      <c r="X53467" s="119"/>
      <c r="Z53467" s="119"/>
    </row>
    <row r="53468" spans="16:26" x14ac:dyDescent="0.25">
      <c r="P53468" s="121"/>
      <c r="R53468" s="121"/>
      <c r="T53468" s="121"/>
      <c r="V53468" s="121"/>
      <c r="X53468" s="121"/>
      <c r="Z53468" s="121"/>
    </row>
    <row r="53469" spans="16:26" x14ac:dyDescent="0.25">
      <c r="P53469" s="121"/>
      <c r="R53469" s="121"/>
      <c r="T53469" s="121"/>
      <c r="V53469" s="121"/>
      <c r="X53469" s="121"/>
      <c r="Z53469" s="121"/>
    </row>
    <row r="53470" spans="16:26" x14ac:dyDescent="0.25">
      <c r="P53470" s="121"/>
      <c r="R53470" s="121"/>
      <c r="T53470" s="121"/>
      <c r="V53470" s="121"/>
      <c r="X53470" s="121"/>
      <c r="Z53470" s="121"/>
    </row>
    <row r="53471" spans="16:26" x14ac:dyDescent="0.25">
      <c r="P53471" s="121"/>
      <c r="R53471" s="121"/>
      <c r="T53471" s="121"/>
      <c r="V53471" s="121"/>
      <c r="X53471" s="121"/>
      <c r="Z53471" s="121"/>
    </row>
    <row r="53472" spans="16:26" x14ac:dyDescent="0.25">
      <c r="P53472" s="122"/>
      <c r="R53472" s="122"/>
      <c r="T53472" s="122"/>
      <c r="V53472" s="122"/>
      <c r="X53472" s="122"/>
      <c r="Z53472" s="122"/>
    </row>
    <row r="53473" spans="16:26" x14ac:dyDescent="0.25">
      <c r="P53473" s="118"/>
      <c r="R53473" s="118"/>
      <c r="T53473" s="118"/>
      <c r="V53473" s="118"/>
      <c r="X53473" s="118"/>
      <c r="Z53473" s="118"/>
    </row>
    <row r="53474" spans="16:26" x14ac:dyDescent="0.25">
      <c r="P53474" s="119"/>
      <c r="R53474" s="119"/>
      <c r="T53474" s="119"/>
      <c r="V53474" s="119"/>
      <c r="X53474" s="119"/>
      <c r="Z53474" s="119"/>
    </row>
    <row r="53475" spans="16:26" x14ac:dyDescent="0.25">
      <c r="P53475" s="119"/>
      <c r="R53475" s="119"/>
      <c r="T53475" s="119"/>
      <c r="V53475" s="119"/>
      <c r="X53475" s="119"/>
      <c r="Z53475" s="119"/>
    </row>
    <row r="53476" spans="16:26" x14ac:dyDescent="0.25">
      <c r="P53476" s="120"/>
      <c r="R53476" s="120"/>
      <c r="T53476" s="120"/>
      <c r="V53476" s="120"/>
      <c r="X53476" s="120"/>
      <c r="Z53476" s="120"/>
    </row>
    <row r="53477" spans="16:26" x14ac:dyDescent="0.25">
      <c r="P53477" s="119"/>
      <c r="R53477" s="119"/>
      <c r="T53477" s="119"/>
      <c r="V53477" s="119"/>
      <c r="X53477" s="119"/>
      <c r="Z53477" s="119"/>
    </row>
    <row r="53478" spans="16:26" x14ac:dyDescent="0.25">
      <c r="P53478" s="119"/>
      <c r="R53478" s="119"/>
      <c r="T53478" s="119"/>
      <c r="V53478" s="119"/>
      <c r="X53478" s="119"/>
      <c r="Z53478" s="119"/>
    </row>
    <row r="53479" spans="16:26" x14ac:dyDescent="0.25">
      <c r="P53479" s="120"/>
      <c r="R53479" s="120"/>
      <c r="T53479" s="120"/>
      <c r="V53479" s="120"/>
      <c r="X53479" s="120"/>
      <c r="Z53479" s="120"/>
    </row>
    <row r="53480" spans="16:26" x14ac:dyDescent="0.25">
      <c r="P53480" s="119"/>
      <c r="R53480" s="119"/>
      <c r="T53480" s="119"/>
      <c r="V53480" s="119"/>
      <c r="X53480" s="119"/>
      <c r="Z53480" s="119"/>
    </row>
    <row r="53481" spans="16:26" x14ac:dyDescent="0.25">
      <c r="P53481" s="120"/>
      <c r="R53481" s="120"/>
      <c r="T53481" s="120"/>
      <c r="V53481" s="120"/>
      <c r="X53481" s="120"/>
      <c r="Z53481" s="120"/>
    </row>
    <row r="53482" spans="16:26" x14ac:dyDescent="0.25">
      <c r="P53482" s="119"/>
      <c r="R53482" s="119"/>
      <c r="T53482" s="119"/>
      <c r="V53482" s="119"/>
      <c r="X53482" s="119"/>
      <c r="Z53482" s="119"/>
    </row>
    <row r="53483" spans="16:26" x14ac:dyDescent="0.25">
      <c r="P53483" s="119"/>
      <c r="R53483" s="119"/>
      <c r="T53483" s="119"/>
      <c r="V53483" s="119"/>
      <c r="X53483" s="119"/>
      <c r="Z53483" s="119"/>
    </row>
    <row r="53484" spans="16:26" x14ac:dyDescent="0.25">
      <c r="P53484" s="119"/>
      <c r="R53484" s="119"/>
      <c r="T53484" s="119"/>
      <c r="V53484" s="119"/>
      <c r="X53484" s="119"/>
      <c r="Z53484" s="119"/>
    </row>
    <row r="53485" spans="16:26" x14ac:dyDescent="0.25">
      <c r="P53485" s="121"/>
      <c r="R53485" s="121"/>
      <c r="T53485" s="121"/>
      <c r="V53485" s="121"/>
      <c r="X53485" s="121"/>
      <c r="Z53485" s="121"/>
    </row>
    <row r="53486" spans="16:26" x14ac:dyDescent="0.25">
      <c r="P53486" s="121"/>
      <c r="R53486" s="121"/>
      <c r="T53486" s="121"/>
      <c r="V53486" s="121"/>
      <c r="X53486" s="121"/>
      <c r="Z53486" s="121"/>
    </row>
    <row r="53487" spans="16:26" x14ac:dyDescent="0.25">
      <c r="P53487" s="121"/>
      <c r="R53487" s="121"/>
      <c r="T53487" s="121"/>
      <c r="V53487" s="121"/>
      <c r="X53487" s="121"/>
      <c r="Z53487" s="121"/>
    </row>
    <row r="53488" spans="16:26" x14ac:dyDescent="0.25">
      <c r="P53488" s="121"/>
      <c r="R53488" s="121"/>
      <c r="T53488" s="121"/>
      <c r="V53488" s="121"/>
      <c r="X53488" s="121"/>
      <c r="Z53488" s="121"/>
    </row>
    <row r="53489" spans="16:26" x14ac:dyDescent="0.25">
      <c r="P53489" s="122"/>
      <c r="R53489" s="122"/>
      <c r="T53489" s="122"/>
      <c r="V53489" s="122"/>
      <c r="X53489" s="122"/>
      <c r="Z53489" s="122"/>
    </row>
    <row r="53490" spans="16:26" x14ac:dyDescent="0.25">
      <c r="P53490" s="118"/>
      <c r="R53490" s="118"/>
      <c r="T53490" s="118"/>
      <c r="V53490" s="118"/>
      <c r="X53490" s="118"/>
      <c r="Z53490" s="118"/>
    </row>
    <row r="53491" spans="16:26" x14ac:dyDescent="0.25">
      <c r="P53491" s="119"/>
      <c r="R53491" s="119"/>
      <c r="T53491" s="119"/>
      <c r="V53491" s="119"/>
      <c r="X53491" s="119"/>
      <c r="Z53491" s="119"/>
    </row>
    <row r="53492" spans="16:26" x14ac:dyDescent="0.25">
      <c r="P53492" s="119"/>
      <c r="R53492" s="119"/>
      <c r="T53492" s="119"/>
      <c r="V53492" s="119"/>
      <c r="X53492" s="119"/>
      <c r="Z53492" s="119"/>
    </row>
    <row r="53493" spans="16:26" x14ac:dyDescent="0.25">
      <c r="P53493" s="120"/>
      <c r="R53493" s="120"/>
      <c r="T53493" s="120"/>
      <c r="V53493" s="120"/>
      <c r="X53493" s="120"/>
      <c r="Z53493" s="120"/>
    </row>
    <row r="53494" spans="16:26" x14ac:dyDescent="0.25">
      <c r="P53494" s="119"/>
      <c r="R53494" s="119"/>
      <c r="T53494" s="119"/>
      <c r="V53494" s="119"/>
      <c r="X53494" s="119"/>
      <c r="Z53494" s="119"/>
    </row>
    <row r="53495" spans="16:26" x14ac:dyDescent="0.25">
      <c r="P53495" s="119"/>
      <c r="R53495" s="119"/>
      <c r="T53495" s="119"/>
      <c r="V53495" s="119"/>
      <c r="X53495" s="119"/>
      <c r="Z53495" s="119"/>
    </row>
    <row r="53496" spans="16:26" x14ac:dyDescent="0.25">
      <c r="P53496" s="120"/>
      <c r="R53496" s="120"/>
      <c r="T53496" s="120"/>
      <c r="V53496" s="120"/>
      <c r="X53496" s="120"/>
      <c r="Z53496" s="120"/>
    </row>
    <row r="53497" spans="16:26" x14ac:dyDescent="0.25">
      <c r="P53497" s="119"/>
      <c r="R53497" s="119"/>
      <c r="T53497" s="119"/>
      <c r="V53497" s="119"/>
      <c r="X53497" s="119"/>
      <c r="Z53497" s="119"/>
    </row>
    <row r="53498" spans="16:26" x14ac:dyDescent="0.25">
      <c r="P53498" s="120"/>
      <c r="R53498" s="120"/>
      <c r="T53498" s="120"/>
      <c r="V53498" s="120"/>
      <c r="X53498" s="120"/>
      <c r="Z53498" s="120"/>
    </row>
    <row r="53499" spans="16:26" x14ac:dyDescent="0.25">
      <c r="P53499" s="119"/>
      <c r="R53499" s="119"/>
      <c r="T53499" s="119"/>
      <c r="V53499" s="119"/>
      <c r="X53499" s="119"/>
      <c r="Z53499" s="119"/>
    </row>
    <row r="53500" spans="16:26" x14ac:dyDescent="0.25">
      <c r="P53500" s="119"/>
      <c r="R53500" s="119"/>
      <c r="T53500" s="119"/>
      <c r="V53500" s="119"/>
      <c r="X53500" s="119"/>
      <c r="Z53500" s="119"/>
    </row>
    <row r="53501" spans="16:26" x14ac:dyDescent="0.25">
      <c r="P53501" s="119"/>
      <c r="R53501" s="119"/>
      <c r="T53501" s="119"/>
      <c r="V53501" s="119"/>
      <c r="X53501" s="119"/>
      <c r="Z53501" s="119"/>
    </row>
    <row r="53502" spans="16:26" x14ac:dyDescent="0.25">
      <c r="P53502" s="121"/>
      <c r="R53502" s="121"/>
      <c r="T53502" s="121"/>
      <c r="V53502" s="121"/>
      <c r="X53502" s="121"/>
      <c r="Z53502" s="121"/>
    </row>
    <row r="53503" spans="16:26" x14ac:dyDescent="0.25">
      <c r="P53503" s="121"/>
      <c r="R53503" s="121"/>
      <c r="T53503" s="121"/>
      <c r="V53503" s="121"/>
      <c r="X53503" s="121"/>
      <c r="Z53503" s="121"/>
    </row>
    <row r="53504" spans="16:26" x14ac:dyDescent="0.25">
      <c r="P53504" s="121"/>
      <c r="R53504" s="121"/>
      <c r="T53504" s="121"/>
      <c r="V53504" s="121"/>
      <c r="X53504" s="121"/>
      <c r="Z53504" s="121"/>
    </row>
    <row r="53505" spans="16:26" x14ac:dyDescent="0.25">
      <c r="P53505" s="121"/>
      <c r="R53505" s="121"/>
      <c r="T53505" s="121"/>
      <c r="V53505" s="121"/>
      <c r="X53505" s="121"/>
      <c r="Z53505" s="121"/>
    </row>
    <row r="53506" spans="16:26" x14ac:dyDescent="0.25">
      <c r="P53506" s="122"/>
      <c r="R53506" s="122"/>
      <c r="T53506" s="122"/>
      <c r="V53506" s="122"/>
      <c r="X53506" s="122"/>
      <c r="Z53506" s="122"/>
    </row>
    <row r="53507" spans="16:26" x14ac:dyDescent="0.25">
      <c r="P53507" s="118"/>
      <c r="R53507" s="118"/>
      <c r="T53507" s="118"/>
      <c r="V53507" s="118"/>
      <c r="X53507" s="118"/>
      <c r="Z53507" s="118"/>
    </row>
    <row r="53508" spans="16:26" x14ac:dyDescent="0.25">
      <c r="P53508" s="119"/>
      <c r="R53508" s="119"/>
      <c r="T53508" s="119"/>
      <c r="V53508" s="119"/>
      <c r="X53508" s="119"/>
      <c r="Z53508" s="119"/>
    </row>
    <row r="53509" spans="16:26" x14ac:dyDescent="0.25">
      <c r="P53509" s="119"/>
      <c r="R53509" s="119"/>
      <c r="T53509" s="119"/>
      <c r="V53509" s="119"/>
      <c r="X53509" s="119"/>
      <c r="Z53509" s="119"/>
    </row>
    <row r="53510" spans="16:26" x14ac:dyDescent="0.25">
      <c r="P53510" s="120"/>
      <c r="R53510" s="120"/>
      <c r="T53510" s="120"/>
      <c r="V53510" s="120"/>
      <c r="X53510" s="120"/>
      <c r="Z53510" s="120"/>
    </row>
    <row r="53511" spans="16:26" x14ac:dyDescent="0.25">
      <c r="P53511" s="119"/>
      <c r="R53511" s="119"/>
      <c r="T53511" s="119"/>
      <c r="V53511" s="119"/>
      <c r="X53511" s="119"/>
      <c r="Z53511" s="119"/>
    </row>
    <row r="53512" spans="16:26" x14ac:dyDescent="0.25">
      <c r="P53512" s="119"/>
      <c r="R53512" s="119"/>
      <c r="T53512" s="119"/>
      <c r="V53512" s="119"/>
      <c r="X53512" s="119"/>
      <c r="Z53512" s="119"/>
    </row>
    <row r="53513" spans="16:26" x14ac:dyDescent="0.25">
      <c r="P53513" s="120"/>
      <c r="R53513" s="120"/>
      <c r="T53513" s="120"/>
      <c r="V53513" s="120"/>
      <c r="X53513" s="120"/>
      <c r="Z53513" s="120"/>
    </row>
    <row r="53514" spans="16:26" x14ac:dyDescent="0.25">
      <c r="P53514" s="119"/>
      <c r="R53514" s="119"/>
      <c r="T53514" s="119"/>
      <c r="V53514" s="119"/>
      <c r="X53514" s="119"/>
      <c r="Z53514" s="119"/>
    </row>
    <row r="53515" spans="16:26" x14ac:dyDescent="0.25">
      <c r="P53515" s="120"/>
      <c r="R53515" s="120"/>
      <c r="T53515" s="120"/>
      <c r="V53515" s="120"/>
      <c r="X53515" s="120"/>
      <c r="Z53515" s="120"/>
    </row>
    <row r="53516" spans="16:26" x14ac:dyDescent="0.25">
      <c r="P53516" s="119"/>
      <c r="R53516" s="119"/>
      <c r="T53516" s="119"/>
      <c r="V53516" s="119"/>
      <c r="X53516" s="119"/>
      <c r="Z53516" s="119"/>
    </row>
    <row r="53517" spans="16:26" x14ac:dyDescent="0.25">
      <c r="P53517" s="119"/>
      <c r="R53517" s="119"/>
      <c r="T53517" s="119"/>
      <c r="V53517" s="119"/>
      <c r="X53517" s="119"/>
      <c r="Z53517" s="119"/>
    </row>
    <row r="53518" spans="16:26" x14ac:dyDescent="0.25">
      <c r="P53518" s="119"/>
      <c r="R53518" s="119"/>
      <c r="T53518" s="119"/>
      <c r="V53518" s="119"/>
      <c r="X53518" s="119"/>
      <c r="Z53518" s="119"/>
    </row>
    <row r="53519" spans="16:26" x14ac:dyDescent="0.25">
      <c r="P53519" s="121"/>
      <c r="R53519" s="121"/>
      <c r="T53519" s="121"/>
      <c r="V53519" s="121"/>
      <c r="X53519" s="121"/>
      <c r="Z53519" s="121"/>
    </row>
    <row r="53520" spans="16:26" x14ac:dyDescent="0.25">
      <c r="P53520" s="121"/>
      <c r="R53520" s="121"/>
      <c r="T53520" s="121"/>
      <c r="V53520" s="121"/>
      <c r="X53520" s="121"/>
      <c r="Z53520" s="121"/>
    </row>
    <row r="53521" spans="16:26" x14ac:dyDescent="0.25">
      <c r="P53521" s="121"/>
      <c r="R53521" s="121"/>
      <c r="T53521" s="121"/>
      <c r="V53521" s="121"/>
      <c r="X53521" s="121"/>
      <c r="Z53521" s="121"/>
    </row>
    <row r="53522" spans="16:26" x14ac:dyDescent="0.25">
      <c r="P53522" s="121"/>
      <c r="R53522" s="121"/>
      <c r="T53522" s="121"/>
      <c r="V53522" s="121"/>
      <c r="X53522" s="121"/>
      <c r="Z53522" s="121"/>
    </row>
    <row r="53523" spans="16:26" x14ac:dyDescent="0.25">
      <c r="P53523" s="122"/>
      <c r="R53523" s="122"/>
      <c r="T53523" s="122"/>
      <c r="V53523" s="122"/>
      <c r="X53523" s="122"/>
      <c r="Z53523" s="122"/>
    </row>
    <row r="53524" spans="16:26" x14ac:dyDescent="0.25">
      <c r="P53524" s="118"/>
      <c r="R53524" s="118"/>
      <c r="T53524" s="118"/>
      <c r="V53524" s="118"/>
      <c r="X53524" s="118"/>
      <c r="Z53524" s="118"/>
    </row>
    <row r="53525" spans="16:26" x14ac:dyDescent="0.25">
      <c r="P53525" s="119"/>
      <c r="R53525" s="119"/>
      <c r="T53525" s="119"/>
      <c r="V53525" s="119"/>
      <c r="X53525" s="119"/>
      <c r="Z53525" s="119"/>
    </row>
    <row r="53526" spans="16:26" x14ac:dyDescent="0.25">
      <c r="P53526" s="119"/>
      <c r="R53526" s="119"/>
      <c r="T53526" s="119"/>
      <c r="V53526" s="119"/>
      <c r="X53526" s="119"/>
      <c r="Z53526" s="119"/>
    </row>
    <row r="53527" spans="16:26" x14ac:dyDescent="0.25">
      <c r="P53527" s="120"/>
      <c r="R53527" s="120"/>
      <c r="T53527" s="120"/>
      <c r="V53527" s="120"/>
      <c r="X53527" s="120"/>
      <c r="Z53527" s="120"/>
    </row>
    <row r="53528" spans="16:26" x14ac:dyDescent="0.25">
      <c r="P53528" s="119"/>
      <c r="R53528" s="119"/>
      <c r="T53528" s="119"/>
      <c r="V53528" s="119"/>
      <c r="X53528" s="119"/>
      <c r="Z53528" s="119"/>
    </row>
    <row r="53529" spans="16:26" x14ac:dyDescent="0.25">
      <c r="P53529" s="119"/>
      <c r="R53529" s="119"/>
      <c r="T53529" s="119"/>
      <c r="V53529" s="119"/>
      <c r="X53529" s="119"/>
      <c r="Z53529" s="119"/>
    </row>
    <row r="53530" spans="16:26" x14ac:dyDescent="0.25">
      <c r="P53530" s="120"/>
      <c r="R53530" s="120"/>
      <c r="T53530" s="120"/>
      <c r="V53530" s="120"/>
      <c r="X53530" s="120"/>
      <c r="Z53530" s="120"/>
    </row>
    <row r="53531" spans="16:26" x14ac:dyDescent="0.25">
      <c r="P53531" s="119"/>
      <c r="R53531" s="119"/>
      <c r="T53531" s="119"/>
      <c r="V53531" s="119"/>
      <c r="X53531" s="119"/>
      <c r="Z53531" s="119"/>
    </row>
    <row r="53532" spans="16:26" x14ac:dyDescent="0.25">
      <c r="P53532" s="120"/>
      <c r="R53532" s="120"/>
      <c r="T53532" s="120"/>
      <c r="V53532" s="120"/>
      <c r="X53532" s="120"/>
      <c r="Z53532" s="120"/>
    </row>
    <row r="53533" spans="16:26" x14ac:dyDescent="0.25">
      <c r="P53533" s="119"/>
      <c r="R53533" s="119"/>
      <c r="T53533" s="119"/>
      <c r="V53533" s="119"/>
      <c r="X53533" s="119"/>
      <c r="Z53533" s="119"/>
    </row>
    <row r="53534" spans="16:26" x14ac:dyDescent="0.25">
      <c r="P53534" s="119"/>
      <c r="R53534" s="119"/>
      <c r="T53534" s="119"/>
      <c r="V53534" s="119"/>
      <c r="X53534" s="119"/>
      <c r="Z53534" s="119"/>
    </row>
    <row r="53535" spans="16:26" x14ac:dyDescent="0.25">
      <c r="P53535" s="119"/>
      <c r="R53535" s="119"/>
      <c r="T53535" s="119"/>
      <c r="V53535" s="119"/>
      <c r="X53535" s="119"/>
      <c r="Z53535" s="119"/>
    </row>
    <row r="53536" spans="16:26" x14ac:dyDescent="0.25">
      <c r="P53536" s="121"/>
      <c r="R53536" s="121"/>
      <c r="T53536" s="121"/>
      <c r="V53536" s="121"/>
      <c r="X53536" s="121"/>
      <c r="Z53536" s="121"/>
    </row>
    <row r="53537" spans="16:26" x14ac:dyDescent="0.25">
      <c r="P53537" s="121"/>
      <c r="R53537" s="121"/>
      <c r="T53537" s="121"/>
      <c r="V53537" s="121"/>
      <c r="X53537" s="121"/>
      <c r="Z53537" s="121"/>
    </row>
    <row r="53538" spans="16:26" x14ac:dyDescent="0.25">
      <c r="P53538" s="121"/>
      <c r="R53538" s="121"/>
      <c r="T53538" s="121"/>
      <c r="V53538" s="121"/>
      <c r="X53538" s="121"/>
      <c r="Z53538" s="121"/>
    </row>
    <row r="53539" spans="16:26" x14ac:dyDescent="0.25">
      <c r="P53539" s="121"/>
      <c r="R53539" s="121"/>
      <c r="T53539" s="121"/>
      <c r="V53539" s="121"/>
      <c r="X53539" s="121"/>
      <c r="Z53539" s="121"/>
    </row>
    <row r="53540" spans="16:26" x14ac:dyDescent="0.25">
      <c r="P53540" s="122"/>
      <c r="R53540" s="122"/>
      <c r="T53540" s="122"/>
      <c r="V53540" s="122"/>
      <c r="X53540" s="122"/>
      <c r="Z53540" s="122"/>
    </row>
    <row r="53541" spans="16:26" x14ac:dyDescent="0.25">
      <c r="P53541" s="118"/>
      <c r="R53541" s="118"/>
      <c r="T53541" s="118"/>
      <c r="V53541" s="118"/>
      <c r="X53541" s="118"/>
      <c r="Z53541" s="118"/>
    </row>
    <row r="53542" spans="16:26" x14ac:dyDescent="0.25">
      <c r="P53542" s="119"/>
      <c r="R53542" s="119"/>
      <c r="T53542" s="119"/>
      <c r="V53542" s="119"/>
      <c r="X53542" s="119"/>
      <c r="Z53542" s="119"/>
    </row>
    <row r="53543" spans="16:26" x14ac:dyDescent="0.25">
      <c r="P53543" s="119"/>
      <c r="R53543" s="119"/>
      <c r="T53543" s="119"/>
      <c r="V53543" s="119"/>
      <c r="X53543" s="119"/>
      <c r="Z53543" s="119"/>
    </row>
    <row r="53544" spans="16:26" x14ac:dyDescent="0.25">
      <c r="P53544" s="120"/>
      <c r="R53544" s="120"/>
      <c r="T53544" s="120"/>
      <c r="V53544" s="120"/>
      <c r="X53544" s="120"/>
      <c r="Z53544" s="120"/>
    </row>
    <row r="53545" spans="16:26" x14ac:dyDescent="0.25">
      <c r="P53545" s="119"/>
      <c r="R53545" s="119"/>
      <c r="T53545" s="119"/>
      <c r="V53545" s="119"/>
      <c r="X53545" s="119"/>
      <c r="Z53545" s="119"/>
    </row>
    <row r="53546" spans="16:26" x14ac:dyDescent="0.25">
      <c r="P53546" s="119"/>
      <c r="R53546" s="119"/>
      <c r="T53546" s="119"/>
      <c r="V53546" s="119"/>
      <c r="X53546" s="119"/>
      <c r="Z53546" s="119"/>
    </row>
    <row r="53547" spans="16:26" x14ac:dyDescent="0.25">
      <c r="P53547" s="120"/>
      <c r="R53547" s="120"/>
      <c r="T53547" s="120"/>
      <c r="V53547" s="120"/>
      <c r="X53547" s="120"/>
      <c r="Z53547" s="120"/>
    </row>
    <row r="53548" spans="16:26" x14ac:dyDescent="0.25">
      <c r="P53548" s="119"/>
      <c r="R53548" s="119"/>
      <c r="T53548" s="119"/>
      <c r="V53548" s="119"/>
      <c r="X53548" s="119"/>
      <c r="Z53548" s="119"/>
    </row>
    <row r="53549" spans="16:26" x14ac:dyDescent="0.25">
      <c r="P53549" s="120"/>
      <c r="R53549" s="120"/>
      <c r="T53549" s="120"/>
      <c r="V53549" s="120"/>
      <c r="X53549" s="120"/>
      <c r="Z53549" s="120"/>
    </row>
    <row r="53550" spans="16:26" x14ac:dyDescent="0.25">
      <c r="P53550" s="119"/>
      <c r="R53550" s="119"/>
      <c r="T53550" s="119"/>
      <c r="V53550" s="119"/>
      <c r="X53550" s="119"/>
      <c r="Z53550" s="119"/>
    </row>
    <row r="53551" spans="16:26" x14ac:dyDescent="0.25">
      <c r="P53551" s="119"/>
      <c r="R53551" s="119"/>
      <c r="T53551" s="119"/>
      <c r="V53551" s="119"/>
      <c r="X53551" s="119"/>
      <c r="Z53551" s="119"/>
    </row>
    <row r="53552" spans="16:26" x14ac:dyDescent="0.25">
      <c r="P53552" s="119"/>
      <c r="R53552" s="119"/>
      <c r="T53552" s="119"/>
      <c r="V53552" s="119"/>
      <c r="X53552" s="119"/>
      <c r="Z53552" s="119"/>
    </row>
    <row r="53553" spans="16:26" x14ac:dyDescent="0.25">
      <c r="P53553" s="121"/>
      <c r="R53553" s="121"/>
      <c r="T53553" s="121"/>
      <c r="V53553" s="121"/>
      <c r="X53553" s="121"/>
      <c r="Z53553" s="121"/>
    </row>
    <row r="53554" spans="16:26" x14ac:dyDescent="0.25">
      <c r="P53554" s="121"/>
      <c r="R53554" s="121"/>
      <c r="T53554" s="121"/>
      <c r="V53554" s="121"/>
      <c r="X53554" s="121"/>
      <c r="Z53554" s="121"/>
    </row>
    <row r="53555" spans="16:26" x14ac:dyDescent="0.25">
      <c r="P53555" s="121"/>
      <c r="R53555" s="121"/>
      <c r="T53555" s="121"/>
      <c r="V53555" s="121"/>
      <c r="X53555" s="121"/>
      <c r="Z53555" s="121"/>
    </row>
    <row r="53556" spans="16:26" x14ac:dyDescent="0.25">
      <c r="P53556" s="121"/>
      <c r="R53556" s="121"/>
      <c r="T53556" s="121"/>
      <c r="V53556" s="121"/>
      <c r="X53556" s="121"/>
      <c r="Z53556" s="121"/>
    </row>
    <row r="53557" spans="16:26" x14ac:dyDescent="0.25">
      <c r="P53557" s="122"/>
      <c r="R53557" s="122"/>
      <c r="T53557" s="122"/>
      <c r="V53557" s="122"/>
      <c r="X53557" s="122"/>
      <c r="Z53557" s="122"/>
    </row>
    <row r="53558" spans="16:26" x14ac:dyDescent="0.25">
      <c r="P53558" s="118"/>
      <c r="R53558" s="118"/>
      <c r="T53558" s="118"/>
      <c r="V53558" s="118"/>
      <c r="X53558" s="118"/>
      <c r="Z53558" s="118"/>
    </row>
    <row r="53559" spans="16:26" x14ac:dyDescent="0.25">
      <c r="P53559" s="119"/>
      <c r="R53559" s="119"/>
      <c r="T53559" s="119"/>
      <c r="V53559" s="119"/>
      <c r="X53559" s="119"/>
      <c r="Z53559" s="119"/>
    </row>
    <row r="53560" spans="16:26" x14ac:dyDescent="0.25">
      <c r="P53560" s="119"/>
      <c r="R53560" s="119"/>
      <c r="T53560" s="119"/>
      <c r="V53560" s="119"/>
      <c r="X53560" s="119"/>
      <c r="Z53560" s="119"/>
    </row>
    <row r="53561" spans="16:26" x14ac:dyDescent="0.25">
      <c r="P53561" s="120"/>
      <c r="R53561" s="120"/>
      <c r="T53561" s="120"/>
      <c r="V53561" s="120"/>
      <c r="X53561" s="120"/>
      <c r="Z53561" s="120"/>
    </row>
    <row r="53562" spans="16:26" x14ac:dyDescent="0.25">
      <c r="P53562" s="119"/>
      <c r="R53562" s="119"/>
      <c r="T53562" s="119"/>
      <c r="V53562" s="119"/>
      <c r="X53562" s="119"/>
      <c r="Z53562" s="119"/>
    </row>
    <row r="53563" spans="16:26" x14ac:dyDescent="0.25">
      <c r="P53563" s="119"/>
      <c r="R53563" s="119"/>
      <c r="T53563" s="119"/>
      <c r="V53563" s="119"/>
      <c r="X53563" s="119"/>
      <c r="Z53563" s="119"/>
    </row>
    <row r="53564" spans="16:26" x14ac:dyDescent="0.25">
      <c r="P53564" s="120"/>
      <c r="R53564" s="120"/>
      <c r="T53564" s="120"/>
      <c r="V53564" s="120"/>
      <c r="X53564" s="120"/>
      <c r="Z53564" s="120"/>
    </row>
    <row r="53565" spans="16:26" x14ac:dyDescent="0.25">
      <c r="P53565" s="119"/>
      <c r="R53565" s="119"/>
      <c r="T53565" s="119"/>
      <c r="V53565" s="119"/>
      <c r="X53565" s="119"/>
      <c r="Z53565" s="119"/>
    </row>
    <row r="53566" spans="16:26" x14ac:dyDescent="0.25">
      <c r="P53566" s="120"/>
      <c r="R53566" s="120"/>
      <c r="T53566" s="120"/>
      <c r="V53566" s="120"/>
      <c r="X53566" s="120"/>
      <c r="Z53566" s="120"/>
    </row>
    <row r="53567" spans="16:26" x14ac:dyDescent="0.25">
      <c r="P53567" s="119"/>
      <c r="R53567" s="119"/>
      <c r="T53567" s="119"/>
      <c r="V53567" s="119"/>
      <c r="X53567" s="119"/>
      <c r="Z53567" s="119"/>
    </row>
    <row r="53568" spans="16:26" x14ac:dyDescent="0.25">
      <c r="P53568" s="119"/>
      <c r="R53568" s="119"/>
      <c r="T53568" s="119"/>
      <c r="V53568" s="119"/>
      <c r="X53568" s="119"/>
      <c r="Z53568" s="119"/>
    </row>
    <row r="53569" spans="16:26" x14ac:dyDescent="0.25">
      <c r="P53569" s="119"/>
      <c r="R53569" s="119"/>
      <c r="T53569" s="119"/>
      <c r="V53569" s="119"/>
      <c r="X53569" s="119"/>
      <c r="Z53569" s="119"/>
    </row>
    <row r="53570" spans="16:26" x14ac:dyDescent="0.25">
      <c r="P53570" s="121"/>
      <c r="R53570" s="121"/>
      <c r="T53570" s="121"/>
      <c r="V53570" s="121"/>
      <c r="X53570" s="121"/>
      <c r="Z53570" s="121"/>
    </row>
    <row r="53571" spans="16:26" x14ac:dyDescent="0.25">
      <c r="P53571" s="121"/>
      <c r="R53571" s="121"/>
      <c r="T53571" s="121"/>
      <c r="V53571" s="121"/>
      <c r="X53571" s="121"/>
      <c r="Z53571" s="121"/>
    </row>
    <row r="53572" spans="16:26" x14ac:dyDescent="0.25">
      <c r="P53572" s="121"/>
      <c r="R53572" s="121"/>
      <c r="T53572" s="121"/>
      <c r="V53572" s="121"/>
      <c r="X53572" s="121"/>
      <c r="Z53572" s="121"/>
    </row>
    <row r="53573" spans="16:26" x14ac:dyDescent="0.25">
      <c r="P53573" s="121"/>
      <c r="R53573" s="121"/>
      <c r="T53573" s="121"/>
      <c r="V53573" s="121"/>
      <c r="X53573" s="121"/>
      <c r="Z53573" s="121"/>
    </row>
    <row r="53574" spans="16:26" x14ac:dyDescent="0.25">
      <c r="P53574" s="122"/>
      <c r="R53574" s="122"/>
      <c r="T53574" s="122"/>
      <c r="V53574" s="122"/>
      <c r="X53574" s="122"/>
      <c r="Z53574" s="122"/>
    </row>
    <row r="53575" spans="16:26" x14ac:dyDescent="0.25">
      <c r="P53575" s="118"/>
      <c r="R53575" s="118"/>
      <c r="T53575" s="118"/>
      <c r="V53575" s="118"/>
      <c r="X53575" s="118"/>
      <c r="Z53575" s="118"/>
    </row>
    <row r="53576" spans="16:26" x14ac:dyDescent="0.25">
      <c r="P53576" s="119"/>
      <c r="R53576" s="119"/>
      <c r="T53576" s="119"/>
      <c r="V53576" s="119"/>
      <c r="X53576" s="119"/>
      <c r="Z53576" s="119"/>
    </row>
    <row r="53577" spans="16:26" x14ac:dyDescent="0.25">
      <c r="P53577" s="119"/>
      <c r="R53577" s="119"/>
      <c r="T53577" s="119"/>
      <c r="V53577" s="119"/>
      <c r="X53577" s="119"/>
      <c r="Z53577" s="119"/>
    </row>
    <row r="53578" spans="16:26" x14ac:dyDescent="0.25">
      <c r="P53578" s="120"/>
      <c r="R53578" s="120"/>
      <c r="T53578" s="120"/>
      <c r="V53578" s="120"/>
      <c r="X53578" s="120"/>
      <c r="Z53578" s="120"/>
    </row>
    <row r="53579" spans="16:26" x14ac:dyDescent="0.25">
      <c r="P53579" s="119"/>
      <c r="R53579" s="119"/>
      <c r="T53579" s="119"/>
      <c r="V53579" s="119"/>
      <c r="X53579" s="119"/>
      <c r="Z53579" s="119"/>
    </row>
    <row r="53580" spans="16:26" x14ac:dyDescent="0.25">
      <c r="P53580" s="119"/>
      <c r="R53580" s="119"/>
      <c r="T53580" s="119"/>
      <c r="V53580" s="119"/>
      <c r="X53580" s="119"/>
      <c r="Z53580" s="119"/>
    </row>
    <row r="53581" spans="16:26" x14ac:dyDescent="0.25">
      <c r="P53581" s="120"/>
      <c r="R53581" s="120"/>
      <c r="T53581" s="120"/>
      <c r="V53581" s="120"/>
      <c r="X53581" s="120"/>
      <c r="Z53581" s="120"/>
    </row>
    <row r="53582" spans="16:26" x14ac:dyDescent="0.25">
      <c r="P53582" s="119"/>
      <c r="R53582" s="119"/>
      <c r="T53582" s="119"/>
      <c r="V53582" s="119"/>
      <c r="X53582" s="119"/>
      <c r="Z53582" s="119"/>
    </row>
    <row r="53583" spans="16:26" x14ac:dyDescent="0.25">
      <c r="P53583" s="120"/>
      <c r="R53583" s="120"/>
      <c r="T53583" s="120"/>
      <c r="V53583" s="120"/>
      <c r="X53583" s="120"/>
      <c r="Z53583" s="120"/>
    </row>
    <row r="53584" spans="16:26" x14ac:dyDescent="0.25">
      <c r="P53584" s="119"/>
      <c r="R53584" s="119"/>
      <c r="T53584" s="119"/>
      <c r="V53584" s="119"/>
      <c r="X53584" s="119"/>
      <c r="Z53584" s="119"/>
    </row>
    <row r="53585" spans="16:26" x14ac:dyDescent="0.25">
      <c r="P53585" s="119"/>
      <c r="R53585" s="119"/>
      <c r="T53585" s="119"/>
      <c r="V53585" s="119"/>
      <c r="X53585" s="119"/>
      <c r="Z53585" s="119"/>
    </row>
    <row r="53586" spans="16:26" x14ac:dyDescent="0.25">
      <c r="P53586" s="119"/>
      <c r="R53586" s="119"/>
      <c r="T53586" s="119"/>
      <c r="V53586" s="119"/>
      <c r="X53586" s="119"/>
      <c r="Z53586" s="119"/>
    </row>
    <row r="53587" spans="16:26" x14ac:dyDescent="0.25">
      <c r="P53587" s="121"/>
      <c r="R53587" s="121"/>
      <c r="T53587" s="121"/>
      <c r="V53587" s="121"/>
      <c r="X53587" s="121"/>
      <c r="Z53587" s="121"/>
    </row>
    <row r="53588" spans="16:26" x14ac:dyDescent="0.25">
      <c r="P53588" s="121"/>
      <c r="R53588" s="121"/>
      <c r="T53588" s="121"/>
      <c r="V53588" s="121"/>
      <c r="X53588" s="121"/>
      <c r="Z53588" s="121"/>
    </row>
    <row r="53589" spans="16:26" x14ac:dyDescent="0.25">
      <c r="P53589" s="121"/>
      <c r="R53589" s="121"/>
      <c r="T53589" s="121"/>
      <c r="V53589" s="121"/>
      <c r="X53589" s="121"/>
      <c r="Z53589" s="121"/>
    </row>
    <row r="53590" spans="16:26" x14ac:dyDescent="0.25">
      <c r="P53590" s="121"/>
      <c r="R53590" s="121"/>
      <c r="T53590" s="121"/>
      <c r="V53590" s="121"/>
      <c r="X53590" s="121"/>
      <c r="Z53590" s="121"/>
    </row>
    <row r="53591" spans="16:26" x14ac:dyDescent="0.25">
      <c r="P53591" s="122"/>
      <c r="R53591" s="122"/>
      <c r="T53591" s="122"/>
      <c r="V53591" s="122"/>
      <c r="X53591" s="122"/>
      <c r="Z53591" s="122"/>
    </row>
    <row r="53592" spans="16:26" x14ac:dyDescent="0.25">
      <c r="P53592" s="118"/>
      <c r="R53592" s="118"/>
      <c r="T53592" s="118"/>
      <c r="V53592" s="118"/>
      <c r="X53592" s="118"/>
      <c r="Z53592" s="118"/>
    </row>
    <row r="53593" spans="16:26" x14ac:dyDescent="0.25">
      <c r="P53593" s="119"/>
      <c r="R53593" s="119"/>
      <c r="T53593" s="119"/>
      <c r="V53593" s="119"/>
      <c r="X53593" s="119"/>
      <c r="Z53593" s="119"/>
    </row>
    <row r="53594" spans="16:26" x14ac:dyDescent="0.25">
      <c r="P53594" s="119"/>
      <c r="R53594" s="119"/>
      <c r="T53594" s="119"/>
      <c r="V53594" s="119"/>
      <c r="X53594" s="119"/>
      <c r="Z53594" s="119"/>
    </row>
    <row r="53595" spans="16:26" x14ac:dyDescent="0.25">
      <c r="P53595" s="120"/>
      <c r="R53595" s="120"/>
      <c r="T53595" s="120"/>
      <c r="V53595" s="120"/>
      <c r="X53595" s="120"/>
      <c r="Z53595" s="120"/>
    </row>
    <row r="53596" spans="16:26" x14ac:dyDescent="0.25">
      <c r="P53596" s="119"/>
      <c r="R53596" s="119"/>
      <c r="T53596" s="119"/>
      <c r="V53596" s="119"/>
      <c r="X53596" s="119"/>
      <c r="Z53596" s="119"/>
    </row>
    <row r="53597" spans="16:26" x14ac:dyDescent="0.25">
      <c r="P53597" s="119"/>
      <c r="R53597" s="119"/>
      <c r="T53597" s="119"/>
      <c r="V53597" s="119"/>
      <c r="X53597" s="119"/>
      <c r="Z53597" s="119"/>
    </row>
    <row r="53598" spans="16:26" x14ac:dyDescent="0.25">
      <c r="P53598" s="120"/>
      <c r="R53598" s="120"/>
      <c r="T53598" s="120"/>
      <c r="V53598" s="120"/>
      <c r="X53598" s="120"/>
      <c r="Z53598" s="120"/>
    </row>
    <row r="53599" spans="16:26" x14ac:dyDescent="0.25">
      <c r="P53599" s="119"/>
      <c r="R53599" s="119"/>
      <c r="T53599" s="119"/>
      <c r="V53599" s="119"/>
      <c r="X53599" s="119"/>
      <c r="Z53599" s="119"/>
    </row>
    <row r="53600" spans="16:26" x14ac:dyDescent="0.25">
      <c r="P53600" s="120"/>
      <c r="R53600" s="120"/>
      <c r="T53600" s="120"/>
      <c r="V53600" s="120"/>
      <c r="X53600" s="120"/>
      <c r="Z53600" s="120"/>
    </row>
    <row r="53601" spans="16:26" x14ac:dyDescent="0.25">
      <c r="P53601" s="119"/>
      <c r="R53601" s="119"/>
      <c r="T53601" s="119"/>
      <c r="V53601" s="119"/>
      <c r="X53601" s="119"/>
      <c r="Z53601" s="119"/>
    </row>
    <row r="53602" spans="16:26" x14ac:dyDescent="0.25">
      <c r="P53602" s="119"/>
      <c r="R53602" s="119"/>
      <c r="T53602" s="119"/>
      <c r="V53602" s="119"/>
      <c r="X53602" s="119"/>
      <c r="Z53602" s="119"/>
    </row>
    <row r="53603" spans="16:26" x14ac:dyDescent="0.25">
      <c r="P53603" s="119"/>
      <c r="R53603" s="119"/>
      <c r="T53603" s="119"/>
      <c r="V53603" s="119"/>
      <c r="X53603" s="119"/>
      <c r="Z53603" s="119"/>
    </row>
    <row r="53604" spans="16:26" x14ac:dyDescent="0.25">
      <c r="P53604" s="121"/>
      <c r="R53604" s="121"/>
      <c r="T53604" s="121"/>
      <c r="V53604" s="121"/>
      <c r="X53604" s="121"/>
      <c r="Z53604" s="121"/>
    </row>
    <row r="53605" spans="16:26" x14ac:dyDescent="0.25">
      <c r="P53605" s="121"/>
      <c r="R53605" s="121"/>
      <c r="T53605" s="121"/>
      <c r="V53605" s="121"/>
      <c r="X53605" s="121"/>
      <c r="Z53605" s="121"/>
    </row>
    <row r="53606" spans="16:26" x14ac:dyDescent="0.25">
      <c r="P53606" s="121"/>
      <c r="R53606" s="121"/>
      <c r="T53606" s="121"/>
      <c r="V53606" s="121"/>
      <c r="X53606" s="121"/>
      <c r="Z53606" s="121"/>
    </row>
    <row r="53607" spans="16:26" x14ac:dyDescent="0.25">
      <c r="P53607" s="121"/>
      <c r="R53607" s="121"/>
      <c r="T53607" s="121"/>
      <c r="V53607" s="121"/>
      <c r="X53607" s="121"/>
      <c r="Z53607" s="121"/>
    </row>
    <row r="53608" spans="16:26" x14ac:dyDescent="0.25">
      <c r="P53608" s="122"/>
      <c r="R53608" s="122"/>
      <c r="T53608" s="122"/>
      <c r="V53608" s="122"/>
      <c r="X53608" s="122"/>
      <c r="Z53608" s="122"/>
    </row>
    <row r="53609" spans="16:26" x14ac:dyDescent="0.25">
      <c r="P53609" s="118"/>
      <c r="R53609" s="118"/>
      <c r="T53609" s="118"/>
      <c r="V53609" s="118"/>
      <c r="X53609" s="118"/>
      <c r="Z53609" s="118"/>
    </row>
    <row r="53610" spans="16:26" x14ac:dyDescent="0.25">
      <c r="P53610" s="119"/>
      <c r="R53610" s="119"/>
      <c r="T53610" s="119"/>
      <c r="V53610" s="119"/>
      <c r="X53610" s="119"/>
      <c r="Z53610" s="119"/>
    </row>
    <row r="53611" spans="16:26" x14ac:dyDescent="0.25">
      <c r="P53611" s="119"/>
      <c r="R53611" s="119"/>
      <c r="T53611" s="119"/>
      <c r="V53611" s="119"/>
      <c r="X53611" s="119"/>
      <c r="Z53611" s="119"/>
    </row>
    <row r="53612" spans="16:26" x14ac:dyDescent="0.25">
      <c r="P53612" s="120"/>
      <c r="R53612" s="120"/>
      <c r="T53612" s="120"/>
      <c r="V53612" s="120"/>
      <c r="X53612" s="120"/>
      <c r="Z53612" s="120"/>
    </row>
    <row r="53613" spans="16:26" x14ac:dyDescent="0.25">
      <c r="P53613" s="119"/>
      <c r="R53613" s="119"/>
      <c r="T53613" s="119"/>
      <c r="V53613" s="119"/>
      <c r="X53613" s="119"/>
      <c r="Z53613" s="119"/>
    </row>
    <row r="53614" spans="16:26" x14ac:dyDescent="0.25">
      <c r="P53614" s="119"/>
      <c r="R53614" s="119"/>
      <c r="T53614" s="119"/>
      <c r="V53614" s="119"/>
      <c r="X53614" s="119"/>
      <c r="Z53614" s="119"/>
    </row>
    <row r="53615" spans="16:26" x14ac:dyDescent="0.25">
      <c r="P53615" s="120"/>
      <c r="R53615" s="120"/>
      <c r="T53615" s="120"/>
      <c r="V53615" s="120"/>
      <c r="X53615" s="120"/>
      <c r="Z53615" s="120"/>
    </row>
    <row r="53616" spans="16:26" x14ac:dyDescent="0.25">
      <c r="P53616" s="119"/>
      <c r="R53616" s="119"/>
      <c r="T53616" s="119"/>
      <c r="V53616" s="119"/>
      <c r="X53616" s="119"/>
      <c r="Z53616" s="119"/>
    </row>
    <row r="53617" spans="16:26" x14ac:dyDescent="0.25">
      <c r="P53617" s="120"/>
      <c r="R53617" s="120"/>
      <c r="T53617" s="120"/>
      <c r="V53617" s="120"/>
      <c r="X53617" s="120"/>
      <c r="Z53617" s="120"/>
    </row>
    <row r="53618" spans="16:26" x14ac:dyDescent="0.25">
      <c r="P53618" s="119"/>
      <c r="R53618" s="119"/>
      <c r="T53618" s="119"/>
      <c r="V53618" s="119"/>
      <c r="X53618" s="119"/>
      <c r="Z53618" s="119"/>
    </row>
    <row r="53619" spans="16:26" x14ac:dyDescent="0.25">
      <c r="P53619" s="119"/>
      <c r="R53619" s="119"/>
      <c r="T53619" s="119"/>
      <c r="V53619" s="119"/>
      <c r="X53619" s="119"/>
      <c r="Z53619" s="119"/>
    </row>
    <row r="53620" spans="16:26" x14ac:dyDescent="0.25">
      <c r="P53620" s="119"/>
      <c r="R53620" s="119"/>
      <c r="T53620" s="119"/>
      <c r="V53620" s="119"/>
      <c r="X53620" s="119"/>
      <c r="Z53620" s="119"/>
    </row>
    <row r="53621" spans="16:26" x14ac:dyDescent="0.25">
      <c r="P53621" s="121"/>
      <c r="R53621" s="121"/>
      <c r="T53621" s="121"/>
      <c r="V53621" s="121"/>
      <c r="X53621" s="121"/>
      <c r="Z53621" s="121"/>
    </row>
    <row r="53622" spans="16:26" x14ac:dyDescent="0.25">
      <c r="P53622" s="121"/>
      <c r="R53622" s="121"/>
      <c r="T53622" s="121"/>
      <c r="V53622" s="121"/>
      <c r="X53622" s="121"/>
      <c r="Z53622" s="121"/>
    </row>
    <row r="53623" spans="16:26" x14ac:dyDescent="0.25">
      <c r="P53623" s="121"/>
      <c r="R53623" s="121"/>
      <c r="T53623" s="121"/>
      <c r="V53623" s="121"/>
      <c r="X53623" s="121"/>
      <c r="Z53623" s="121"/>
    </row>
    <row r="53624" spans="16:26" x14ac:dyDescent="0.25">
      <c r="P53624" s="121"/>
      <c r="R53624" s="121"/>
      <c r="T53624" s="121"/>
      <c r="V53624" s="121"/>
      <c r="X53624" s="121"/>
      <c r="Z53624" s="121"/>
    </row>
    <row r="53625" spans="16:26" x14ac:dyDescent="0.25">
      <c r="P53625" s="122"/>
      <c r="R53625" s="122"/>
      <c r="T53625" s="122"/>
      <c r="V53625" s="122"/>
      <c r="X53625" s="122"/>
      <c r="Z53625" s="122"/>
    </row>
    <row r="53626" spans="16:26" x14ac:dyDescent="0.25">
      <c r="P53626" s="118"/>
      <c r="R53626" s="118"/>
      <c r="T53626" s="118"/>
      <c r="V53626" s="118"/>
      <c r="X53626" s="118"/>
      <c r="Z53626" s="118"/>
    </row>
    <row r="53627" spans="16:26" x14ac:dyDescent="0.25">
      <c r="P53627" s="119"/>
      <c r="R53627" s="119"/>
      <c r="T53627" s="119"/>
      <c r="V53627" s="119"/>
      <c r="X53627" s="119"/>
      <c r="Z53627" s="119"/>
    </row>
    <row r="53628" spans="16:26" x14ac:dyDescent="0.25">
      <c r="P53628" s="119"/>
      <c r="R53628" s="119"/>
      <c r="T53628" s="119"/>
      <c r="V53628" s="119"/>
      <c r="X53628" s="119"/>
      <c r="Z53628" s="119"/>
    </row>
    <row r="53629" spans="16:26" x14ac:dyDescent="0.25">
      <c r="P53629" s="120"/>
      <c r="R53629" s="120"/>
      <c r="T53629" s="120"/>
      <c r="V53629" s="120"/>
      <c r="X53629" s="120"/>
      <c r="Z53629" s="120"/>
    </row>
    <row r="53630" spans="16:26" x14ac:dyDescent="0.25">
      <c r="P53630" s="119"/>
      <c r="R53630" s="119"/>
      <c r="T53630" s="119"/>
      <c r="V53630" s="119"/>
      <c r="X53630" s="119"/>
      <c r="Z53630" s="119"/>
    </row>
    <row r="53631" spans="16:26" x14ac:dyDescent="0.25">
      <c r="P53631" s="119"/>
      <c r="R53631" s="119"/>
      <c r="T53631" s="119"/>
      <c r="V53631" s="119"/>
      <c r="X53631" s="119"/>
      <c r="Z53631" s="119"/>
    </row>
    <row r="53632" spans="16:26" x14ac:dyDescent="0.25">
      <c r="P53632" s="120"/>
      <c r="R53632" s="120"/>
      <c r="T53632" s="120"/>
      <c r="V53632" s="120"/>
      <c r="X53632" s="120"/>
      <c r="Z53632" s="120"/>
    </row>
    <row r="53633" spans="16:26" x14ac:dyDescent="0.25">
      <c r="P53633" s="119"/>
      <c r="R53633" s="119"/>
      <c r="T53633" s="119"/>
      <c r="V53633" s="119"/>
      <c r="X53633" s="119"/>
      <c r="Z53633" s="119"/>
    </row>
    <row r="53634" spans="16:26" x14ac:dyDescent="0.25">
      <c r="P53634" s="120"/>
      <c r="R53634" s="120"/>
      <c r="T53634" s="120"/>
      <c r="V53634" s="120"/>
      <c r="X53634" s="120"/>
      <c r="Z53634" s="120"/>
    </row>
    <row r="53635" spans="16:26" x14ac:dyDescent="0.25">
      <c r="P53635" s="119"/>
      <c r="R53635" s="119"/>
      <c r="T53635" s="119"/>
      <c r="V53635" s="119"/>
      <c r="X53635" s="119"/>
      <c r="Z53635" s="119"/>
    </row>
    <row r="53636" spans="16:26" x14ac:dyDescent="0.25">
      <c r="P53636" s="119"/>
      <c r="R53636" s="119"/>
      <c r="T53636" s="119"/>
      <c r="V53636" s="119"/>
      <c r="X53636" s="119"/>
      <c r="Z53636" s="119"/>
    </row>
    <row r="53637" spans="16:26" x14ac:dyDescent="0.25">
      <c r="P53637" s="119"/>
      <c r="R53637" s="119"/>
      <c r="T53637" s="119"/>
      <c r="V53637" s="119"/>
      <c r="X53637" s="119"/>
      <c r="Z53637" s="119"/>
    </row>
    <row r="53638" spans="16:26" x14ac:dyDescent="0.25">
      <c r="P53638" s="121"/>
      <c r="R53638" s="121"/>
      <c r="T53638" s="121"/>
      <c r="V53638" s="121"/>
      <c r="X53638" s="121"/>
      <c r="Z53638" s="121"/>
    </row>
    <row r="53639" spans="16:26" x14ac:dyDescent="0.25">
      <c r="P53639" s="121"/>
      <c r="R53639" s="121"/>
      <c r="T53639" s="121"/>
      <c r="V53639" s="121"/>
      <c r="X53639" s="121"/>
      <c r="Z53639" s="121"/>
    </row>
    <row r="53640" spans="16:26" x14ac:dyDescent="0.25">
      <c r="P53640" s="121"/>
      <c r="R53640" s="121"/>
      <c r="T53640" s="121"/>
      <c r="V53640" s="121"/>
      <c r="X53640" s="121"/>
      <c r="Z53640" s="121"/>
    </row>
    <row r="53641" spans="16:26" x14ac:dyDescent="0.25">
      <c r="P53641" s="121"/>
      <c r="R53641" s="121"/>
      <c r="T53641" s="121"/>
      <c r="V53641" s="121"/>
      <c r="X53641" s="121"/>
      <c r="Z53641" s="121"/>
    </row>
    <row r="53642" spans="16:26" x14ac:dyDescent="0.25">
      <c r="P53642" s="122"/>
      <c r="R53642" s="122"/>
      <c r="T53642" s="122"/>
      <c r="V53642" s="122"/>
      <c r="X53642" s="122"/>
      <c r="Z53642" s="122"/>
    </row>
    <row r="53643" spans="16:26" x14ac:dyDescent="0.25">
      <c r="P53643" s="118"/>
      <c r="R53643" s="118"/>
      <c r="T53643" s="118"/>
      <c r="V53643" s="118"/>
      <c r="X53643" s="118"/>
      <c r="Z53643" s="118"/>
    </row>
    <row r="53644" spans="16:26" x14ac:dyDescent="0.25">
      <c r="P53644" s="119"/>
      <c r="R53644" s="119"/>
      <c r="T53644" s="119"/>
      <c r="V53644" s="119"/>
      <c r="X53644" s="119"/>
      <c r="Z53644" s="119"/>
    </row>
    <row r="53645" spans="16:26" x14ac:dyDescent="0.25">
      <c r="P53645" s="119"/>
      <c r="R53645" s="119"/>
      <c r="T53645" s="119"/>
      <c r="V53645" s="119"/>
      <c r="X53645" s="119"/>
      <c r="Z53645" s="119"/>
    </row>
    <row r="53646" spans="16:26" x14ac:dyDescent="0.25">
      <c r="P53646" s="120"/>
      <c r="R53646" s="120"/>
      <c r="T53646" s="120"/>
      <c r="V53646" s="120"/>
      <c r="X53646" s="120"/>
      <c r="Z53646" s="120"/>
    </row>
    <row r="53647" spans="16:26" x14ac:dyDescent="0.25">
      <c r="P53647" s="119"/>
      <c r="R53647" s="119"/>
      <c r="T53647" s="119"/>
      <c r="V53647" s="119"/>
      <c r="X53647" s="119"/>
      <c r="Z53647" s="119"/>
    </row>
    <row r="53648" spans="16:26" x14ac:dyDescent="0.25">
      <c r="P53648" s="119"/>
      <c r="R53648" s="119"/>
      <c r="T53648" s="119"/>
      <c r="V53648" s="119"/>
      <c r="X53648" s="119"/>
      <c r="Z53648" s="119"/>
    </row>
    <row r="53649" spans="16:26" x14ac:dyDescent="0.25">
      <c r="P53649" s="120"/>
      <c r="R53649" s="120"/>
      <c r="T53649" s="120"/>
      <c r="V53649" s="120"/>
      <c r="X53649" s="120"/>
      <c r="Z53649" s="120"/>
    </row>
    <row r="53650" spans="16:26" x14ac:dyDescent="0.25">
      <c r="P53650" s="119"/>
      <c r="R53650" s="119"/>
      <c r="T53650" s="119"/>
      <c r="V53650" s="119"/>
      <c r="X53650" s="119"/>
      <c r="Z53650" s="119"/>
    </row>
    <row r="53651" spans="16:26" x14ac:dyDescent="0.25">
      <c r="P53651" s="120"/>
      <c r="R53651" s="120"/>
      <c r="T53651" s="120"/>
      <c r="V53651" s="120"/>
      <c r="X53651" s="120"/>
      <c r="Z53651" s="120"/>
    </row>
    <row r="53652" spans="16:26" x14ac:dyDescent="0.25">
      <c r="P53652" s="119"/>
      <c r="R53652" s="119"/>
      <c r="T53652" s="119"/>
      <c r="V53652" s="119"/>
      <c r="X53652" s="119"/>
      <c r="Z53652" s="119"/>
    </row>
    <row r="53653" spans="16:26" x14ac:dyDescent="0.25">
      <c r="P53653" s="119"/>
      <c r="R53653" s="119"/>
      <c r="T53653" s="119"/>
      <c r="V53653" s="119"/>
      <c r="X53653" s="119"/>
      <c r="Z53653" s="119"/>
    </row>
    <row r="53654" spans="16:26" x14ac:dyDescent="0.25">
      <c r="P53654" s="119"/>
      <c r="R53654" s="119"/>
      <c r="T53654" s="119"/>
      <c r="V53654" s="119"/>
      <c r="X53654" s="119"/>
      <c r="Z53654" s="119"/>
    </row>
    <row r="53655" spans="16:26" x14ac:dyDescent="0.25">
      <c r="P53655" s="121"/>
      <c r="R53655" s="121"/>
      <c r="T53655" s="121"/>
      <c r="V53655" s="121"/>
      <c r="X53655" s="121"/>
      <c r="Z53655" s="121"/>
    </row>
    <row r="53656" spans="16:26" x14ac:dyDescent="0.25">
      <c r="P53656" s="121"/>
      <c r="R53656" s="121"/>
      <c r="T53656" s="121"/>
      <c r="V53656" s="121"/>
      <c r="X53656" s="121"/>
      <c r="Z53656" s="121"/>
    </row>
    <row r="53657" spans="16:26" x14ac:dyDescent="0.25">
      <c r="P53657" s="121"/>
      <c r="R53657" s="121"/>
      <c r="T53657" s="121"/>
      <c r="V53657" s="121"/>
      <c r="X53657" s="121"/>
      <c r="Z53657" s="121"/>
    </row>
    <row r="53658" spans="16:26" x14ac:dyDescent="0.25">
      <c r="P53658" s="121"/>
      <c r="R53658" s="121"/>
      <c r="T53658" s="121"/>
      <c r="V53658" s="121"/>
      <c r="X53658" s="121"/>
      <c r="Z53658" s="121"/>
    </row>
    <row r="53659" spans="16:26" x14ac:dyDescent="0.25">
      <c r="P53659" s="122"/>
      <c r="R53659" s="122"/>
      <c r="T53659" s="122"/>
      <c r="V53659" s="122"/>
      <c r="X53659" s="122"/>
      <c r="Z53659" s="122"/>
    </row>
    <row r="53660" spans="16:26" x14ac:dyDescent="0.25">
      <c r="P53660" s="118"/>
      <c r="R53660" s="118"/>
      <c r="T53660" s="118"/>
      <c r="V53660" s="118"/>
      <c r="X53660" s="118"/>
      <c r="Z53660" s="118"/>
    </row>
    <row r="53661" spans="16:26" x14ac:dyDescent="0.25">
      <c r="P53661" s="119"/>
      <c r="R53661" s="119"/>
      <c r="T53661" s="119"/>
      <c r="V53661" s="119"/>
      <c r="X53661" s="119"/>
      <c r="Z53661" s="119"/>
    </row>
    <row r="53662" spans="16:26" x14ac:dyDescent="0.25">
      <c r="P53662" s="119"/>
      <c r="R53662" s="119"/>
      <c r="T53662" s="119"/>
      <c r="V53662" s="119"/>
      <c r="X53662" s="119"/>
      <c r="Z53662" s="119"/>
    </row>
    <row r="53663" spans="16:26" x14ac:dyDescent="0.25">
      <c r="P53663" s="120"/>
      <c r="R53663" s="120"/>
      <c r="T53663" s="120"/>
      <c r="V53663" s="120"/>
      <c r="X53663" s="120"/>
      <c r="Z53663" s="120"/>
    </row>
    <row r="53664" spans="16:26" x14ac:dyDescent="0.25">
      <c r="P53664" s="119"/>
      <c r="R53664" s="119"/>
      <c r="T53664" s="119"/>
      <c r="V53664" s="119"/>
      <c r="X53664" s="119"/>
      <c r="Z53664" s="119"/>
    </row>
    <row r="53665" spans="16:26" x14ac:dyDescent="0.25">
      <c r="P53665" s="119"/>
      <c r="R53665" s="119"/>
      <c r="T53665" s="119"/>
      <c r="V53665" s="119"/>
      <c r="X53665" s="119"/>
      <c r="Z53665" s="119"/>
    </row>
    <row r="53666" spans="16:26" x14ac:dyDescent="0.25">
      <c r="P53666" s="120"/>
      <c r="R53666" s="120"/>
      <c r="T53666" s="120"/>
      <c r="V53666" s="120"/>
      <c r="X53666" s="120"/>
      <c r="Z53666" s="120"/>
    </row>
    <row r="53667" spans="16:26" x14ac:dyDescent="0.25">
      <c r="P53667" s="119"/>
      <c r="R53667" s="119"/>
      <c r="T53667" s="119"/>
      <c r="V53667" s="119"/>
      <c r="X53667" s="119"/>
      <c r="Z53667" s="119"/>
    </row>
    <row r="53668" spans="16:26" x14ac:dyDescent="0.25">
      <c r="P53668" s="120"/>
      <c r="R53668" s="120"/>
      <c r="T53668" s="120"/>
      <c r="V53668" s="120"/>
      <c r="X53668" s="120"/>
      <c r="Z53668" s="120"/>
    </row>
    <row r="53669" spans="16:26" x14ac:dyDescent="0.25">
      <c r="P53669" s="119"/>
      <c r="R53669" s="119"/>
      <c r="T53669" s="119"/>
      <c r="V53669" s="119"/>
      <c r="X53669" s="119"/>
      <c r="Z53669" s="119"/>
    </row>
    <row r="53670" spans="16:26" x14ac:dyDescent="0.25">
      <c r="P53670" s="119"/>
      <c r="R53670" s="119"/>
      <c r="T53670" s="119"/>
      <c r="V53670" s="119"/>
      <c r="X53670" s="119"/>
      <c r="Z53670" s="119"/>
    </row>
    <row r="53671" spans="16:26" x14ac:dyDescent="0.25">
      <c r="P53671" s="119"/>
      <c r="R53671" s="119"/>
      <c r="T53671" s="119"/>
      <c r="V53671" s="119"/>
      <c r="X53671" s="119"/>
      <c r="Z53671" s="119"/>
    </row>
    <row r="53672" spans="16:26" x14ac:dyDescent="0.25">
      <c r="P53672" s="121"/>
      <c r="R53672" s="121"/>
      <c r="T53672" s="121"/>
      <c r="V53672" s="121"/>
      <c r="X53672" s="121"/>
      <c r="Z53672" s="121"/>
    </row>
    <row r="53673" spans="16:26" x14ac:dyDescent="0.25">
      <c r="P53673" s="121"/>
      <c r="R53673" s="121"/>
      <c r="T53673" s="121"/>
      <c r="V53673" s="121"/>
      <c r="X53673" s="121"/>
      <c r="Z53673" s="121"/>
    </row>
    <row r="53674" spans="16:26" x14ac:dyDescent="0.25">
      <c r="P53674" s="121"/>
      <c r="R53674" s="121"/>
      <c r="T53674" s="121"/>
      <c r="V53674" s="121"/>
      <c r="X53674" s="121"/>
      <c r="Z53674" s="121"/>
    </row>
    <row r="53675" spans="16:26" x14ac:dyDescent="0.25">
      <c r="P53675" s="121"/>
      <c r="R53675" s="121"/>
      <c r="T53675" s="121"/>
      <c r="V53675" s="121"/>
      <c r="X53675" s="121"/>
      <c r="Z53675" s="121"/>
    </row>
    <row r="53676" spans="16:26" x14ac:dyDescent="0.25">
      <c r="P53676" s="122"/>
      <c r="R53676" s="122"/>
      <c r="T53676" s="122"/>
      <c r="V53676" s="122"/>
      <c r="X53676" s="122"/>
      <c r="Z53676" s="122"/>
    </row>
    <row r="53677" spans="16:26" x14ac:dyDescent="0.25">
      <c r="P53677" s="118"/>
      <c r="R53677" s="118"/>
      <c r="T53677" s="118"/>
      <c r="V53677" s="118"/>
      <c r="X53677" s="118"/>
      <c r="Z53677" s="118"/>
    </row>
    <row r="53678" spans="16:26" x14ac:dyDescent="0.25">
      <c r="P53678" s="119"/>
      <c r="R53678" s="119"/>
      <c r="T53678" s="119"/>
      <c r="V53678" s="119"/>
      <c r="X53678" s="119"/>
      <c r="Z53678" s="119"/>
    </row>
    <row r="53679" spans="16:26" x14ac:dyDescent="0.25">
      <c r="P53679" s="119"/>
      <c r="R53679" s="119"/>
      <c r="T53679" s="119"/>
      <c r="V53679" s="119"/>
      <c r="X53679" s="119"/>
      <c r="Z53679" s="119"/>
    </row>
    <row r="53680" spans="16:26" x14ac:dyDescent="0.25">
      <c r="P53680" s="120"/>
      <c r="R53680" s="120"/>
      <c r="T53680" s="120"/>
      <c r="V53680" s="120"/>
      <c r="X53680" s="120"/>
      <c r="Z53680" s="120"/>
    </row>
    <row r="53681" spans="16:26" x14ac:dyDescent="0.25">
      <c r="P53681" s="119"/>
      <c r="R53681" s="119"/>
      <c r="T53681" s="119"/>
      <c r="V53681" s="119"/>
      <c r="X53681" s="119"/>
      <c r="Z53681" s="119"/>
    </row>
    <row r="53682" spans="16:26" x14ac:dyDescent="0.25">
      <c r="P53682" s="119"/>
      <c r="R53682" s="119"/>
      <c r="T53682" s="119"/>
      <c r="V53682" s="119"/>
      <c r="X53682" s="119"/>
      <c r="Z53682" s="119"/>
    </row>
    <row r="53683" spans="16:26" x14ac:dyDescent="0.25">
      <c r="P53683" s="120"/>
      <c r="R53683" s="120"/>
      <c r="T53683" s="120"/>
      <c r="V53683" s="120"/>
      <c r="X53683" s="120"/>
      <c r="Z53683" s="120"/>
    </row>
    <row r="53684" spans="16:26" x14ac:dyDescent="0.25">
      <c r="P53684" s="119"/>
      <c r="R53684" s="119"/>
      <c r="T53684" s="119"/>
      <c r="V53684" s="119"/>
      <c r="X53684" s="119"/>
      <c r="Z53684" s="119"/>
    </row>
    <row r="53685" spans="16:26" x14ac:dyDescent="0.25">
      <c r="P53685" s="120"/>
      <c r="R53685" s="120"/>
      <c r="T53685" s="120"/>
      <c r="V53685" s="120"/>
      <c r="X53685" s="120"/>
      <c r="Z53685" s="120"/>
    </row>
    <row r="53686" spans="16:26" x14ac:dyDescent="0.25">
      <c r="P53686" s="119"/>
      <c r="R53686" s="119"/>
      <c r="T53686" s="119"/>
      <c r="V53686" s="119"/>
      <c r="X53686" s="119"/>
      <c r="Z53686" s="119"/>
    </row>
    <row r="53687" spans="16:26" x14ac:dyDescent="0.25">
      <c r="P53687" s="119"/>
      <c r="R53687" s="119"/>
      <c r="T53687" s="119"/>
      <c r="V53687" s="119"/>
      <c r="X53687" s="119"/>
      <c r="Z53687" s="119"/>
    </row>
    <row r="53688" spans="16:26" x14ac:dyDescent="0.25">
      <c r="P53688" s="119"/>
      <c r="R53688" s="119"/>
      <c r="T53688" s="119"/>
      <c r="V53688" s="119"/>
      <c r="X53688" s="119"/>
      <c r="Z53688" s="119"/>
    </row>
    <row r="53689" spans="16:26" x14ac:dyDescent="0.25">
      <c r="P53689" s="121"/>
      <c r="R53689" s="121"/>
      <c r="T53689" s="121"/>
      <c r="V53689" s="121"/>
      <c r="X53689" s="121"/>
      <c r="Z53689" s="121"/>
    </row>
    <row r="53690" spans="16:26" x14ac:dyDescent="0.25">
      <c r="P53690" s="121"/>
      <c r="R53690" s="121"/>
      <c r="T53690" s="121"/>
      <c r="V53690" s="121"/>
      <c r="X53690" s="121"/>
      <c r="Z53690" s="121"/>
    </row>
    <row r="53691" spans="16:26" x14ac:dyDescent="0.25">
      <c r="P53691" s="121"/>
      <c r="R53691" s="121"/>
      <c r="T53691" s="121"/>
      <c r="V53691" s="121"/>
      <c r="X53691" s="121"/>
      <c r="Z53691" s="121"/>
    </row>
    <row r="53692" spans="16:26" x14ac:dyDescent="0.25">
      <c r="P53692" s="121"/>
      <c r="R53692" s="121"/>
      <c r="T53692" s="121"/>
      <c r="V53692" s="121"/>
      <c r="X53692" s="121"/>
      <c r="Z53692" s="121"/>
    </row>
    <row r="53693" spans="16:26" x14ac:dyDescent="0.25">
      <c r="P53693" s="122"/>
      <c r="R53693" s="122"/>
      <c r="T53693" s="122"/>
      <c r="V53693" s="122"/>
      <c r="X53693" s="122"/>
      <c r="Z53693" s="122"/>
    </row>
    <row r="53694" spans="16:26" x14ac:dyDescent="0.25">
      <c r="P53694" s="118"/>
      <c r="R53694" s="118"/>
      <c r="T53694" s="118"/>
      <c r="V53694" s="118"/>
      <c r="X53694" s="118"/>
      <c r="Z53694" s="118"/>
    </row>
    <row r="53695" spans="16:26" x14ac:dyDescent="0.25">
      <c r="P53695" s="119"/>
      <c r="R53695" s="119"/>
      <c r="T53695" s="119"/>
      <c r="V53695" s="119"/>
      <c r="X53695" s="119"/>
      <c r="Z53695" s="119"/>
    </row>
    <row r="53696" spans="16:26" x14ac:dyDescent="0.25">
      <c r="P53696" s="119"/>
      <c r="R53696" s="119"/>
      <c r="T53696" s="119"/>
      <c r="V53696" s="119"/>
      <c r="X53696" s="119"/>
      <c r="Z53696" s="119"/>
    </row>
    <row r="53697" spans="16:26" x14ac:dyDescent="0.25">
      <c r="P53697" s="120"/>
      <c r="R53697" s="120"/>
      <c r="T53697" s="120"/>
      <c r="V53697" s="120"/>
      <c r="X53697" s="120"/>
      <c r="Z53697" s="120"/>
    </row>
    <row r="53698" spans="16:26" x14ac:dyDescent="0.25">
      <c r="P53698" s="119"/>
      <c r="R53698" s="119"/>
      <c r="T53698" s="119"/>
      <c r="V53698" s="119"/>
      <c r="X53698" s="119"/>
      <c r="Z53698" s="119"/>
    </row>
    <row r="53699" spans="16:26" x14ac:dyDescent="0.25">
      <c r="P53699" s="119"/>
      <c r="R53699" s="119"/>
      <c r="T53699" s="119"/>
      <c r="V53699" s="119"/>
      <c r="X53699" s="119"/>
      <c r="Z53699" s="119"/>
    </row>
    <row r="53700" spans="16:26" x14ac:dyDescent="0.25">
      <c r="P53700" s="120"/>
      <c r="R53700" s="120"/>
      <c r="T53700" s="120"/>
      <c r="V53700" s="120"/>
      <c r="X53700" s="120"/>
      <c r="Z53700" s="120"/>
    </row>
    <row r="53701" spans="16:26" x14ac:dyDescent="0.25">
      <c r="P53701" s="119"/>
      <c r="R53701" s="119"/>
      <c r="T53701" s="119"/>
      <c r="V53701" s="119"/>
      <c r="X53701" s="119"/>
      <c r="Z53701" s="119"/>
    </row>
    <row r="53702" spans="16:26" x14ac:dyDescent="0.25">
      <c r="P53702" s="120"/>
      <c r="R53702" s="120"/>
      <c r="T53702" s="120"/>
      <c r="V53702" s="120"/>
      <c r="X53702" s="120"/>
      <c r="Z53702" s="120"/>
    </row>
    <row r="53703" spans="16:26" x14ac:dyDescent="0.25">
      <c r="P53703" s="119"/>
      <c r="R53703" s="119"/>
      <c r="T53703" s="119"/>
      <c r="V53703" s="119"/>
      <c r="X53703" s="119"/>
      <c r="Z53703" s="119"/>
    </row>
    <row r="53704" spans="16:26" x14ac:dyDescent="0.25">
      <c r="P53704" s="119"/>
      <c r="R53704" s="119"/>
      <c r="T53704" s="119"/>
      <c r="V53704" s="119"/>
      <c r="X53704" s="119"/>
      <c r="Z53704" s="119"/>
    </row>
    <row r="53705" spans="16:26" x14ac:dyDescent="0.25">
      <c r="P53705" s="119"/>
      <c r="R53705" s="119"/>
      <c r="T53705" s="119"/>
      <c r="V53705" s="119"/>
      <c r="X53705" s="119"/>
      <c r="Z53705" s="119"/>
    </row>
    <row r="53706" spans="16:26" x14ac:dyDescent="0.25">
      <c r="P53706" s="121"/>
      <c r="R53706" s="121"/>
      <c r="T53706" s="121"/>
      <c r="V53706" s="121"/>
      <c r="X53706" s="121"/>
      <c r="Z53706" s="121"/>
    </row>
    <row r="53707" spans="16:26" x14ac:dyDescent="0.25">
      <c r="P53707" s="121"/>
      <c r="R53707" s="121"/>
      <c r="T53707" s="121"/>
      <c r="V53707" s="121"/>
      <c r="X53707" s="121"/>
      <c r="Z53707" s="121"/>
    </row>
    <row r="53708" spans="16:26" x14ac:dyDescent="0.25">
      <c r="P53708" s="121"/>
      <c r="R53708" s="121"/>
      <c r="T53708" s="121"/>
      <c r="V53708" s="121"/>
      <c r="X53708" s="121"/>
      <c r="Z53708" s="121"/>
    </row>
    <row r="53709" spans="16:26" x14ac:dyDescent="0.25">
      <c r="P53709" s="121"/>
      <c r="R53709" s="121"/>
      <c r="T53709" s="121"/>
      <c r="V53709" s="121"/>
      <c r="X53709" s="121"/>
      <c r="Z53709" s="121"/>
    </row>
    <row r="53710" spans="16:26" x14ac:dyDescent="0.25">
      <c r="P53710" s="122"/>
      <c r="R53710" s="122"/>
      <c r="T53710" s="122"/>
      <c r="V53710" s="122"/>
      <c r="X53710" s="122"/>
      <c r="Z53710" s="122"/>
    </row>
    <row r="53711" spans="16:26" x14ac:dyDescent="0.25">
      <c r="P53711" s="118"/>
      <c r="R53711" s="118"/>
      <c r="T53711" s="118"/>
      <c r="V53711" s="118"/>
      <c r="X53711" s="118"/>
      <c r="Z53711" s="118"/>
    </row>
    <row r="53712" spans="16:26" x14ac:dyDescent="0.25">
      <c r="P53712" s="119"/>
      <c r="R53712" s="119"/>
      <c r="T53712" s="119"/>
      <c r="V53712" s="119"/>
      <c r="X53712" s="119"/>
      <c r="Z53712" s="119"/>
    </row>
    <row r="53713" spans="16:26" x14ac:dyDescent="0.25">
      <c r="P53713" s="119"/>
      <c r="R53713" s="119"/>
      <c r="T53713" s="119"/>
      <c r="V53713" s="119"/>
      <c r="X53713" s="119"/>
      <c r="Z53713" s="119"/>
    </row>
    <row r="53714" spans="16:26" x14ac:dyDescent="0.25">
      <c r="P53714" s="120"/>
      <c r="R53714" s="120"/>
      <c r="T53714" s="120"/>
      <c r="V53714" s="120"/>
      <c r="X53714" s="120"/>
      <c r="Z53714" s="120"/>
    </row>
    <row r="53715" spans="16:26" x14ac:dyDescent="0.25">
      <c r="P53715" s="119"/>
      <c r="R53715" s="119"/>
      <c r="T53715" s="119"/>
      <c r="V53715" s="119"/>
      <c r="X53715" s="119"/>
      <c r="Z53715" s="119"/>
    </row>
    <row r="53716" spans="16:26" x14ac:dyDescent="0.25">
      <c r="P53716" s="119"/>
      <c r="R53716" s="119"/>
      <c r="T53716" s="119"/>
      <c r="V53716" s="119"/>
      <c r="X53716" s="119"/>
      <c r="Z53716" s="119"/>
    </row>
    <row r="53717" spans="16:26" x14ac:dyDescent="0.25">
      <c r="P53717" s="120"/>
      <c r="R53717" s="120"/>
      <c r="T53717" s="120"/>
      <c r="V53717" s="120"/>
      <c r="X53717" s="120"/>
      <c r="Z53717" s="120"/>
    </row>
    <row r="53718" spans="16:26" x14ac:dyDescent="0.25">
      <c r="P53718" s="119"/>
      <c r="R53718" s="119"/>
      <c r="T53718" s="119"/>
      <c r="V53718" s="119"/>
      <c r="X53718" s="119"/>
      <c r="Z53718" s="119"/>
    </row>
    <row r="53719" spans="16:26" x14ac:dyDescent="0.25">
      <c r="P53719" s="120"/>
      <c r="R53719" s="120"/>
      <c r="T53719" s="120"/>
      <c r="V53719" s="120"/>
      <c r="X53719" s="120"/>
      <c r="Z53719" s="120"/>
    </row>
    <row r="53720" spans="16:26" x14ac:dyDescent="0.25">
      <c r="P53720" s="119"/>
      <c r="R53720" s="119"/>
      <c r="T53720" s="119"/>
      <c r="V53720" s="119"/>
      <c r="X53720" s="119"/>
      <c r="Z53720" s="119"/>
    </row>
    <row r="53721" spans="16:26" x14ac:dyDescent="0.25">
      <c r="P53721" s="119"/>
      <c r="R53721" s="119"/>
      <c r="T53721" s="119"/>
      <c r="V53721" s="119"/>
      <c r="X53721" s="119"/>
      <c r="Z53721" s="119"/>
    </row>
    <row r="53722" spans="16:26" x14ac:dyDescent="0.25">
      <c r="P53722" s="119"/>
      <c r="R53722" s="119"/>
      <c r="T53722" s="119"/>
      <c r="V53722" s="119"/>
      <c r="X53722" s="119"/>
      <c r="Z53722" s="119"/>
    </row>
    <row r="53723" spans="16:26" x14ac:dyDescent="0.25">
      <c r="P53723" s="121"/>
      <c r="R53723" s="121"/>
      <c r="T53723" s="121"/>
      <c r="V53723" s="121"/>
      <c r="X53723" s="121"/>
      <c r="Z53723" s="121"/>
    </row>
    <row r="53724" spans="16:26" x14ac:dyDescent="0.25">
      <c r="P53724" s="121"/>
      <c r="R53724" s="121"/>
      <c r="T53724" s="121"/>
      <c r="V53724" s="121"/>
      <c r="X53724" s="121"/>
      <c r="Z53724" s="121"/>
    </row>
    <row r="53725" spans="16:26" x14ac:dyDescent="0.25">
      <c r="P53725" s="121"/>
      <c r="R53725" s="121"/>
      <c r="T53725" s="121"/>
      <c r="V53725" s="121"/>
      <c r="X53725" s="121"/>
      <c r="Z53725" s="121"/>
    </row>
    <row r="53726" spans="16:26" x14ac:dyDescent="0.25">
      <c r="P53726" s="121"/>
      <c r="R53726" s="121"/>
      <c r="T53726" s="121"/>
      <c r="V53726" s="121"/>
      <c r="X53726" s="121"/>
      <c r="Z53726" s="121"/>
    </row>
    <row r="53727" spans="16:26" x14ac:dyDescent="0.25">
      <c r="P53727" s="122"/>
      <c r="R53727" s="122"/>
      <c r="T53727" s="122"/>
      <c r="V53727" s="122"/>
      <c r="X53727" s="122"/>
      <c r="Z53727" s="122"/>
    </row>
    <row r="53728" spans="16:26" x14ac:dyDescent="0.25">
      <c r="P53728" s="118"/>
      <c r="R53728" s="118"/>
      <c r="T53728" s="118"/>
      <c r="V53728" s="118"/>
      <c r="X53728" s="118"/>
      <c r="Z53728" s="118"/>
    </row>
    <row r="53729" spans="16:26" x14ac:dyDescent="0.25">
      <c r="P53729" s="119"/>
      <c r="R53729" s="119"/>
      <c r="T53729" s="119"/>
      <c r="V53729" s="119"/>
      <c r="X53729" s="119"/>
      <c r="Z53729" s="119"/>
    </row>
    <row r="53730" spans="16:26" x14ac:dyDescent="0.25">
      <c r="P53730" s="119"/>
      <c r="R53730" s="119"/>
      <c r="T53730" s="119"/>
      <c r="V53730" s="119"/>
      <c r="X53730" s="119"/>
      <c r="Z53730" s="119"/>
    </row>
    <row r="53731" spans="16:26" x14ac:dyDescent="0.25">
      <c r="P53731" s="120"/>
      <c r="R53731" s="120"/>
      <c r="T53731" s="120"/>
      <c r="V53731" s="120"/>
      <c r="X53731" s="120"/>
      <c r="Z53731" s="120"/>
    </row>
    <row r="53732" spans="16:26" x14ac:dyDescent="0.25">
      <c r="P53732" s="119"/>
      <c r="R53732" s="119"/>
      <c r="T53732" s="119"/>
      <c r="V53732" s="119"/>
      <c r="X53732" s="119"/>
      <c r="Z53732" s="119"/>
    </row>
    <row r="53733" spans="16:26" x14ac:dyDescent="0.25">
      <c r="P53733" s="119"/>
      <c r="R53733" s="119"/>
      <c r="T53733" s="119"/>
      <c r="V53733" s="119"/>
      <c r="X53733" s="119"/>
      <c r="Z53733" s="119"/>
    </row>
    <row r="53734" spans="16:26" x14ac:dyDescent="0.25">
      <c r="P53734" s="120"/>
      <c r="R53734" s="120"/>
      <c r="T53734" s="120"/>
      <c r="V53734" s="120"/>
      <c r="X53734" s="120"/>
      <c r="Z53734" s="120"/>
    </row>
    <row r="53735" spans="16:26" x14ac:dyDescent="0.25">
      <c r="P53735" s="119"/>
      <c r="R53735" s="119"/>
      <c r="T53735" s="119"/>
      <c r="V53735" s="119"/>
      <c r="X53735" s="119"/>
      <c r="Z53735" s="119"/>
    </row>
    <row r="53736" spans="16:26" x14ac:dyDescent="0.25">
      <c r="P53736" s="120"/>
      <c r="R53736" s="120"/>
      <c r="T53736" s="120"/>
      <c r="V53736" s="120"/>
      <c r="X53736" s="120"/>
      <c r="Z53736" s="120"/>
    </row>
    <row r="53737" spans="16:26" x14ac:dyDescent="0.25">
      <c r="P53737" s="119"/>
      <c r="R53737" s="119"/>
      <c r="T53737" s="119"/>
      <c r="V53737" s="119"/>
      <c r="X53737" s="119"/>
      <c r="Z53737" s="119"/>
    </row>
    <row r="53738" spans="16:26" x14ac:dyDescent="0.25">
      <c r="P53738" s="119"/>
      <c r="R53738" s="119"/>
      <c r="T53738" s="119"/>
      <c r="V53738" s="119"/>
      <c r="X53738" s="119"/>
      <c r="Z53738" s="119"/>
    </row>
    <row r="53739" spans="16:26" x14ac:dyDescent="0.25">
      <c r="P53739" s="119"/>
      <c r="R53739" s="119"/>
      <c r="T53739" s="119"/>
      <c r="V53739" s="119"/>
      <c r="X53739" s="119"/>
      <c r="Z53739" s="119"/>
    </row>
    <row r="53740" spans="16:26" x14ac:dyDescent="0.25">
      <c r="P53740" s="121"/>
      <c r="R53740" s="121"/>
      <c r="T53740" s="121"/>
      <c r="V53740" s="121"/>
      <c r="X53740" s="121"/>
      <c r="Z53740" s="121"/>
    </row>
    <row r="53741" spans="16:26" x14ac:dyDescent="0.25">
      <c r="P53741" s="121"/>
      <c r="R53741" s="121"/>
      <c r="T53741" s="121"/>
      <c r="V53741" s="121"/>
      <c r="X53741" s="121"/>
      <c r="Z53741" s="121"/>
    </row>
    <row r="53742" spans="16:26" x14ac:dyDescent="0.25">
      <c r="P53742" s="121"/>
      <c r="R53742" s="121"/>
      <c r="T53742" s="121"/>
      <c r="V53742" s="121"/>
      <c r="X53742" s="121"/>
      <c r="Z53742" s="121"/>
    </row>
    <row r="53743" spans="16:26" x14ac:dyDescent="0.25">
      <c r="P53743" s="121"/>
      <c r="R53743" s="121"/>
      <c r="T53743" s="121"/>
      <c r="V53743" s="121"/>
      <c r="X53743" s="121"/>
      <c r="Z53743" s="121"/>
    </row>
    <row r="53744" spans="16:26" x14ac:dyDescent="0.25">
      <c r="P53744" s="122"/>
      <c r="R53744" s="122"/>
      <c r="T53744" s="122"/>
      <c r="V53744" s="122"/>
      <c r="X53744" s="122"/>
      <c r="Z53744" s="122"/>
    </row>
    <row r="53745" spans="16:26" x14ac:dyDescent="0.25">
      <c r="P53745" s="118"/>
      <c r="R53745" s="118"/>
      <c r="T53745" s="118"/>
      <c r="V53745" s="118"/>
      <c r="X53745" s="118"/>
      <c r="Z53745" s="118"/>
    </row>
    <row r="53746" spans="16:26" x14ac:dyDescent="0.25">
      <c r="P53746" s="119"/>
      <c r="R53746" s="119"/>
      <c r="T53746" s="119"/>
      <c r="V53746" s="119"/>
      <c r="X53746" s="119"/>
      <c r="Z53746" s="119"/>
    </row>
    <row r="53747" spans="16:26" x14ac:dyDescent="0.25">
      <c r="P53747" s="119"/>
      <c r="R53747" s="119"/>
      <c r="T53747" s="119"/>
      <c r="V53747" s="119"/>
      <c r="X53747" s="119"/>
      <c r="Z53747" s="119"/>
    </row>
    <row r="53748" spans="16:26" x14ac:dyDescent="0.25">
      <c r="P53748" s="120"/>
      <c r="R53748" s="120"/>
      <c r="T53748" s="120"/>
      <c r="V53748" s="120"/>
      <c r="X53748" s="120"/>
      <c r="Z53748" s="120"/>
    </row>
    <row r="53749" spans="16:26" x14ac:dyDescent="0.25">
      <c r="P53749" s="119"/>
      <c r="R53749" s="119"/>
      <c r="T53749" s="119"/>
      <c r="V53749" s="119"/>
      <c r="X53749" s="119"/>
      <c r="Z53749" s="119"/>
    </row>
    <row r="53750" spans="16:26" x14ac:dyDescent="0.25">
      <c r="P53750" s="119"/>
      <c r="R53750" s="119"/>
      <c r="T53750" s="119"/>
      <c r="V53750" s="119"/>
      <c r="X53750" s="119"/>
      <c r="Z53750" s="119"/>
    </row>
    <row r="53751" spans="16:26" x14ac:dyDescent="0.25">
      <c r="P53751" s="120"/>
      <c r="R53751" s="120"/>
      <c r="T53751" s="120"/>
      <c r="V53751" s="120"/>
      <c r="X53751" s="120"/>
      <c r="Z53751" s="120"/>
    </row>
    <row r="53752" spans="16:26" x14ac:dyDescent="0.25">
      <c r="P53752" s="119"/>
      <c r="R53752" s="119"/>
      <c r="T53752" s="119"/>
      <c r="V53752" s="119"/>
      <c r="X53752" s="119"/>
      <c r="Z53752" s="119"/>
    </row>
    <row r="53753" spans="16:26" x14ac:dyDescent="0.25">
      <c r="P53753" s="120"/>
      <c r="R53753" s="120"/>
      <c r="T53753" s="120"/>
      <c r="V53753" s="120"/>
      <c r="X53753" s="120"/>
      <c r="Z53753" s="120"/>
    </row>
    <row r="53754" spans="16:26" x14ac:dyDescent="0.25">
      <c r="P53754" s="119"/>
      <c r="R53754" s="119"/>
      <c r="T53754" s="119"/>
      <c r="V53754" s="119"/>
      <c r="X53754" s="119"/>
      <c r="Z53754" s="119"/>
    </row>
    <row r="53755" spans="16:26" x14ac:dyDescent="0.25">
      <c r="P53755" s="119"/>
      <c r="R53755" s="119"/>
      <c r="T53755" s="119"/>
      <c r="V53755" s="119"/>
      <c r="X53755" s="119"/>
      <c r="Z53755" s="119"/>
    </row>
    <row r="53756" spans="16:26" x14ac:dyDescent="0.25">
      <c r="P53756" s="119"/>
      <c r="R53756" s="119"/>
      <c r="T53756" s="119"/>
      <c r="V53756" s="119"/>
      <c r="X53756" s="119"/>
      <c r="Z53756" s="119"/>
    </row>
    <row r="53757" spans="16:26" x14ac:dyDescent="0.25">
      <c r="P53757" s="121"/>
      <c r="R53757" s="121"/>
      <c r="T53757" s="121"/>
      <c r="V53757" s="121"/>
      <c r="X53757" s="121"/>
      <c r="Z53757" s="121"/>
    </row>
    <row r="53758" spans="16:26" x14ac:dyDescent="0.25">
      <c r="P53758" s="121"/>
      <c r="R53758" s="121"/>
      <c r="T53758" s="121"/>
      <c r="V53758" s="121"/>
      <c r="X53758" s="121"/>
      <c r="Z53758" s="121"/>
    </row>
    <row r="53759" spans="16:26" x14ac:dyDescent="0.25">
      <c r="P53759" s="121"/>
      <c r="R53759" s="121"/>
      <c r="T53759" s="121"/>
      <c r="V53759" s="121"/>
      <c r="X53759" s="121"/>
      <c r="Z53759" s="121"/>
    </row>
    <row r="53760" spans="16:26" x14ac:dyDescent="0.25">
      <c r="P53760" s="121"/>
      <c r="R53760" s="121"/>
      <c r="T53760" s="121"/>
      <c r="V53760" s="121"/>
      <c r="X53760" s="121"/>
      <c r="Z53760" s="121"/>
    </row>
    <row r="53761" spans="16:26" x14ac:dyDescent="0.25">
      <c r="P53761" s="122"/>
      <c r="R53761" s="122"/>
      <c r="T53761" s="122"/>
      <c r="V53761" s="122"/>
      <c r="X53761" s="122"/>
      <c r="Z53761" s="122"/>
    </row>
    <row r="53762" spans="16:26" x14ac:dyDescent="0.25">
      <c r="P53762" s="118"/>
      <c r="R53762" s="118"/>
      <c r="T53762" s="118"/>
      <c r="V53762" s="118"/>
      <c r="X53762" s="118"/>
      <c r="Z53762" s="118"/>
    </row>
    <row r="53763" spans="16:26" x14ac:dyDescent="0.25">
      <c r="P53763" s="119"/>
      <c r="R53763" s="119"/>
      <c r="T53763" s="119"/>
      <c r="V53763" s="119"/>
      <c r="X53763" s="119"/>
      <c r="Z53763" s="119"/>
    </row>
    <row r="53764" spans="16:26" x14ac:dyDescent="0.25">
      <c r="P53764" s="119"/>
      <c r="R53764" s="119"/>
      <c r="T53764" s="119"/>
      <c r="V53764" s="119"/>
      <c r="X53764" s="119"/>
      <c r="Z53764" s="119"/>
    </row>
    <row r="53765" spans="16:26" x14ac:dyDescent="0.25">
      <c r="P53765" s="120"/>
      <c r="R53765" s="120"/>
      <c r="T53765" s="120"/>
      <c r="V53765" s="120"/>
      <c r="X53765" s="120"/>
      <c r="Z53765" s="120"/>
    </row>
    <row r="53766" spans="16:26" x14ac:dyDescent="0.25">
      <c r="P53766" s="119"/>
      <c r="R53766" s="119"/>
      <c r="T53766" s="119"/>
      <c r="V53766" s="119"/>
      <c r="X53766" s="119"/>
      <c r="Z53766" s="119"/>
    </row>
    <row r="53767" spans="16:26" x14ac:dyDescent="0.25">
      <c r="P53767" s="119"/>
      <c r="R53767" s="119"/>
      <c r="T53767" s="119"/>
      <c r="V53767" s="119"/>
      <c r="X53767" s="119"/>
      <c r="Z53767" s="119"/>
    </row>
    <row r="53768" spans="16:26" x14ac:dyDescent="0.25">
      <c r="P53768" s="120"/>
      <c r="R53768" s="120"/>
      <c r="T53768" s="120"/>
      <c r="V53768" s="120"/>
      <c r="X53768" s="120"/>
      <c r="Z53768" s="120"/>
    </row>
    <row r="53769" spans="16:26" x14ac:dyDescent="0.25">
      <c r="P53769" s="119"/>
      <c r="R53769" s="119"/>
      <c r="T53769" s="119"/>
      <c r="V53769" s="119"/>
      <c r="X53769" s="119"/>
      <c r="Z53769" s="119"/>
    </row>
    <row r="53770" spans="16:26" x14ac:dyDescent="0.25">
      <c r="P53770" s="120"/>
      <c r="R53770" s="120"/>
      <c r="T53770" s="120"/>
      <c r="V53770" s="120"/>
      <c r="X53770" s="120"/>
      <c r="Z53770" s="120"/>
    </row>
    <row r="53771" spans="16:26" x14ac:dyDescent="0.25">
      <c r="P53771" s="119"/>
      <c r="R53771" s="119"/>
      <c r="T53771" s="119"/>
      <c r="V53771" s="119"/>
      <c r="X53771" s="119"/>
      <c r="Z53771" s="119"/>
    </row>
    <row r="53772" spans="16:26" x14ac:dyDescent="0.25">
      <c r="P53772" s="119"/>
      <c r="R53772" s="119"/>
      <c r="T53772" s="119"/>
      <c r="V53772" s="119"/>
      <c r="X53772" s="119"/>
      <c r="Z53772" s="119"/>
    </row>
    <row r="53773" spans="16:26" x14ac:dyDescent="0.25">
      <c r="P53773" s="119"/>
      <c r="R53773" s="119"/>
      <c r="T53773" s="119"/>
      <c r="V53773" s="119"/>
      <c r="X53773" s="119"/>
      <c r="Z53773" s="119"/>
    </row>
    <row r="53774" spans="16:26" x14ac:dyDescent="0.25">
      <c r="P53774" s="121"/>
      <c r="R53774" s="121"/>
      <c r="T53774" s="121"/>
      <c r="V53774" s="121"/>
      <c r="X53774" s="121"/>
      <c r="Z53774" s="121"/>
    </row>
    <row r="53775" spans="16:26" x14ac:dyDescent="0.25">
      <c r="P53775" s="121"/>
      <c r="R53775" s="121"/>
      <c r="T53775" s="121"/>
      <c r="V53775" s="121"/>
      <c r="X53775" s="121"/>
      <c r="Z53775" s="121"/>
    </row>
    <row r="53776" spans="16:26" x14ac:dyDescent="0.25">
      <c r="P53776" s="121"/>
      <c r="R53776" s="121"/>
      <c r="T53776" s="121"/>
      <c r="V53776" s="121"/>
      <c r="X53776" s="121"/>
      <c r="Z53776" s="121"/>
    </row>
    <row r="53777" spans="16:26" x14ac:dyDescent="0.25">
      <c r="P53777" s="121"/>
      <c r="R53777" s="121"/>
      <c r="T53777" s="121"/>
      <c r="V53777" s="121"/>
      <c r="X53777" s="121"/>
      <c r="Z53777" s="121"/>
    </row>
    <row r="53778" spans="16:26" x14ac:dyDescent="0.25">
      <c r="P53778" s="122"/>
      <c r="R53778" s="122"/>
      <c r="T53778" s="122"/>
      <c r="V53778" s="122"/>
      <c r="X53778" s="122"/>
      <c r="Z53778" s="122"/>
    </row>
    <row r="53779" spans="16:26" x14ac:dyDescent="0.25">
      <c r="P53779" s="118"/>
      <c r="R53779" s="118"/>
      <c r="T53779" s="118"/>
      <c r="V53779" s="118"/>
      <c r="X53779" s="118"/>
      <c r="Z53779" s="118"/>
    </row>
    <row r="53780" spans="16:26" x14ac:dyDescent="0.25">
      <c r="P53780" s="119"/>
      <c r="R53780" s="119"/>
      <c r="T53780" s="119"/>
      <c r="V53780" s="119"/>
      <c r="X53780" s="119"/>
      <c r="Z53780" s="119"/>
    </row>
    <row r="53781" spans="16:26" x14ac:dyDescent="0.25">
      <c r="P53781" s="119"/>
      <c r="R53781" s="119"/>
      <c r="T53781" s="119"/>
      <c r="V53781" s="119"/>
      <c r="X53781" s="119"/>
      <c r="Z53781" s="119"/>
    </row>
    <row r="53782" spans="16:26" x14ac:dyDescent="0.25">
      <c r="P53782" s="120"/>
      <c r="R53782" s="120"/>
      <c r="T53782" s="120"/>
      <c r="V53782" s="120"/>
      <c r="X53782" s="120"/>
      <c r="Z53782" s="120"/>
    </row>
    <row r="53783" spans="16:26" x14ac:dyDescent="0.25">
      <c r="P53783" s="119"/>
      <c r="R53783" s="119"/>
      <c r="T53783" s="119"/>
      <c r="V53783" s="119"/>
      <c r="X53783" s="119"/>
      <c r="Z53783" s="119"/>
    </row>
    <row r="53784" spans="16:26" x14ac:dyDescent="0.25">
      <c r="P53784" s="119"/>
      <c r="R53784" s="119"/>
      <c r="T53784" s="119"/>
      <c r="V53784" s="119"/>
      <c r="X53784" s="119"/>
      <c r="Z53784" s="119"/>
    </row>
    <row r="53785" spans="16:26" x14ac:dyDescent="0.25">
      <c r="P53785" s="120"/>
      <c r="R53785" s="120"/>
      <c r="T53785" s="120"/>
      <c r="V53785" s="120"/>
      <c r="X53785" s="120"/>
      <c r="Z53785" s="120"/>
    </row>
    <row r="53786" spans="16:26" x14ac:dyDescent="0.25">
      <c r="P53786" s="119"/>
      <c r="R53786" s="119"/>
      <c r="T53786" s="119"/>
      <c r="V53786" s="119"/>
      <c r="X53786" s="119"/>
      <c r="Z53786" s="119"/>
    </row>
    <row r="53787" spans="16:26" x14ac:dyDescent="0.25">
      <c r="P53787" s="120"/>
      <c r="R53787" s="120"/>
      <c r="T53787" s="120"/>
      <c r="V53787" s="120"/>
      <c r="X53787" s="120"/>
      <c r="Z53787" s="120"/>
    </row>
    <row r="53788" spans="16:26" x14ac:dyDescent="0.25">
      <c r="P53788" s="119"/>
      <c r="R53788" s="119"/>
      <c r="T53788" s="119"/>
      <c r="V53788" s="119"/>
      <c r="X53788" s="119"/>
      <c r="Z53788" s="119"/>
    </row>
    <row r="53789" spans="16:26" x14ac:dyDescent="0.25">
      <c r="P53789" s="119"/>
      <c r="R53789" s="119"/>
      <c r="T53789" s="119"/>
      <c r="V53789" s="119"/>
      <c r="X53789" s="119"/>
      <c r="Z53789" s="119"/>
    </row>
    <row r="53790" spans="16:26" x14ac:dyDescent="0.25">
      <c r="P53790" s="119"/>
      <c r="R53790" s="119"/>
      <c r="T53790" s="119"/>
      <c r="V53790" s="119"/>
      <c r="X53790" s="119"/>
      <c r="Z53790" s="119"/>
    </row>
    <row r="53791" spans="16:26" x14ac:dyDescent="0.25">
      <c r="P53791" s="121"/>
      <c r="R53791" s="121"/>
      <c r="T53791" s="121"/>
      <c r="V53791" s="121"/>
      <c r="X53791" s="121"/>
      <c r="Z53791" s="121"/>
    </row>
    <row r="53792" spans="16:26" x14ac:dyDescent="0.25">
      <c r="P53792" s="121"/>
      <c r="R53792" s="121"/>
      <c r="T53792" s="121"/>
      <c r="V53792" s="121"/>
      <c r="X53792" s="121"/>
      <c r="Z53792" s="121"/>
    </row>
    <row r="53793" spans="16:26" x14ac:dyDescent="0.25">
      <c r="P53793" s="121"/>
      <c r="R53793" s="121"/>
      <c r="T53793" s="121"/>
      <c r="V53793" s="121"/>
      <c r="X53793" s="121"/>
      <c r="Z53793" s="121"/>
    </row>
    <row r="53794" spans="16:26" x14ac:dyDescent="0.25">
      <c r="P53794" s="121"/>
      <c r="R53794" s="121"/>
      <c r="T53794" s="121"/>
      <c r="V53794" s="121"/>
      <c r="X53794" s="121"/>
      <c r="Z53794" s="121"/>
    </row>
    <row r="53795" spans="16:26" x14ac:dyDescent="0.25">
      <c r="P53795" s="122"/>
      <c r="R53795" s="122"/>
      <c r="T53795" s="122"/>
      <c r="V53795" s="122"/>
      <c r="X53795" s="122"/>
      <c r="Z53795" s="122"/>
    </row>
    <row r="53796" spans="16:26" x14ac:dyDescent="0.25">
      <c r="P53796" s="118"/>
      <c r="R53796" s="118"/>
      <c r="T53796" s="118"/>
      <c r="V53796" s="118"/>
      <c r="X53796" s="118"/>
      <c r="Z53796" s="118"/>
    </row>
    <row r="53797" spans="16:26" x14ac:dyDescent="0.25">
      <c r="P53797" s="119"/>
      <c r="R53797" s="119"/>
      <c r="T53797" s="119"/>
      <c r="V53797" s="119"/>
      <c r="X53797" s="119"/>
      <c r="Z53797" s="119"/>
    </row>
    <row r="53798" spans="16:26" x14ac:dyDescent="0.25">
      <c r="P53798" s="119"/>
      <c r="R53798" s="119"/>
      <c r="T53798" s="119"/>
      <c r="V53798" s="119"/>
      <c r="X53798" s="119"/>
      <c r="Z53798" s="119"/>
    </row>
    <row r="53799" spans="16:26" x14ac:dyDescent="0.25">
      <c r="P53799" s="120"/>
      <c r="R53799" s="120"/>
      <c r="T53799" s="120"/>
      <c r="V53799" s="120"/>
      <c r="X53799" s="120"/>
      <c r="Z53799" s="120"/>
    </row>
    <row r="53800" spans="16:26" x14ac:dyDescent="0.25">
      <c r="P53800" s="119"/>
      <c r="R53800" s="119"/>
      <c r="T53800" s="119"/>
      <c r="V53800" s="119"/>
      <c r="X53800" s="119"/>
      <c r="Z53800" s="119"/>
    </row>
    <row r="53801" spans="16:26" x14ac:dyDescent="0.25">
      <c r="P53801" s="119"/>
      <c r="R53801" s="119"/>
      <c r="T53801" s="119"/>
      <c r="V53801" s="119"/>
      <c r="X53801" s="119"/>
      <c r="Z53801" s="119"/>
    </row>
    <row r="53802" spans="16:26" x14ac:dyDescent="0.25">
      <c r="P53802" s="120"/>
      <c r="R53802" s="120"/>
      <c r="T53802" s="120"/>
      <c r="V53802" s="120"/>
      <c r="X53802" s="120"/>
      <c r="Z53802" s="120"/>
    </row>
    <row r="53803" spans="16:26" x14ac:dyDescent="0.25">
      <c r="P53803" s="119"/>
      <c r="R53803" s="119"/>
      <c r="T53803" s="119"/>
      <c r="V53803" s="119"/>
      <c r="X53803" s="119"/>
      <c r="Z53803" s="119"/>
    </row>
    <row r="53804" spans="16:26" x14ac:dyDescent="0.25">
      <c r="P53804" s="120"/>
      <c r="R53804" s="120"/>
      <c r="T53804" s="120"/>
      <c r="V53804" s="120"/>
      <c r="X53804" s="120"/>
      <c r="Z53804" s="120"/>
    </row>
    <row r="53805" spans="16:26" x14ac:dyDescent="0.25">
      <c r="P53805" s="119"/>
      <c r="R53805" s="119"/>
      <c r="T53805" s="119"/>
      <c r="V53805" s="119"/>
      <c r="X53805" s="119"/>
      <c r="Z53805" s="119"/>
    </row>
    <row r="53806" spans="16:26" x14ac:dyDescent="0.25">
      <c r="P53806" s="119"/>
      <c r="R53806" s="119"/>
      <c r="T53806" s="119"/>
      <c r="V53806" s="119"/>
      <c r="X53806" s="119"/>
      <c r="Z53806" s="119"/>
    </row>
    <row r="53807" spans="16:26" x14ac:dyDescent="0.25">
      <c r="P53807" s="119"/>
      <c r="R53807" s="119"/>
      <c r="T53807" s="119"/>
      <c r="V53807" s="119"/>
      <c r="X53807" s="119"/>
      <c r="Z53807" s="119"/>
    </row>
    <row r="53808" spans="16:26" x14ac:dyDescent="0.25">
      <c r="P53808" s="121"/>
      <c r="R53808" s="121"/>
      <c r="T53808" s="121"/>
      <c r="V53808" s="121"/>
      <c r="X53808" s="121"/>
      <c r="Z53808" s="121"/>
    </row>
    <row r="53809" spans="16:26" x14ac:dyDescent="0.25">
      <c r="P53809" s="121"/>
      <c r="R53809" s="121"/>
      <c r="T53809" s="121"/>
      <c r="V53809" s="121"/>
      <c r="X53809" s="121"/>
      <c r="Z53809" s="121"/>
    </row>
    <row r="53810" spans="16:26" x14ac:dyDescent="0.25">
      <c r="P53810" s="121"/>
      <c r="R53810" s="121"/>
      <c r="T53810" s="121"/>
      <c r="V53810" s="121"/>
      <c r="X53810" s="121"/>
      <c r="Z53810" s="121"/>
    </row>
    <row r="53811" spans="16:26" x14ac:dyDescent="0.25">
      <c r="P53811" s="121"/>
      <c r="R53811" s="121"/>
      <c r="T53811" s="121"/>
      <c r="V53811" s="121"/>
      <c r="X53811" s="121"/>
      <c r="Z53811" s="121"/>
    </row>
    <row r="53812" spans="16:26" x14ac:dyDescent="0.25">
      <c r="P53812" s="122"/>
      <c r="R53812" s="122"/>
      <c r="T53812" s="122"/>
      <c r="V53812" s="122"/>
      <c r="X53812" s="122"/>
      <c r="Z53812" s="122"/>
    </row>
    <row r="53813" spans="16:26" x14ac:dyDescent="0.25">
      <c r="P53813" s="118"/>
      <c r="R53813" s="118"/>
      <c r="T53813" s="118"/>
      <c r="V53813" s="118"/>
      <c r="X53813" s="118"/>
      <c r="Z53813" s="118"/>
    </row>
    <row r="53814" spans="16:26" x14ac:dyDescent="0.25">
      <c r="P53814" s="119"/>
      <c r="R53814" s="119"/>
      <c r="T53814" s="119"/>
      <c r="V53814" s="119"/>
      <c r="X53814" s="119"/>
      <c r="Z53814" s="119"/>
    </row>
    <row r="53815" spans="16:26" x14ac:dyDescent="0.25">
      <c r="P53815" s="119"/>
      <c r="R53815" s="119"/>
      <c r="T53815" s="119"/>
      <c r="V53815" s="119"/>
      <c r="X53815" s="119"/>
      <c r="Z53815" s="119"/>
    </row>
    <row r="53816" spans="16:26" x14ac:dyDescent="0.25">
      <c r="P53816" s="120"/>
      <c r="R53816" s="120"/>
      <c r="T53816" s="120"/>
      <c r="V53816" s="120"/>
      <c r="X53816" s="120"/>
      <c r="Z53816" s="120"/>
    </row>
    <row r="53817" spans="16:26" x14ac:dyDescent="0.25">
      <c r="P53817" s="119"/>
      <c r="R53817" s="119"/>
      <c r="T53817" s="119"/>
      <c r="V53817" s="119"/>
      <c r="X53817" s="119"/>
      <c r="Z53817" s="119"/>
    </row>
    <row r="53818" spans="16:26" x14ac:dyDescent="0.25">
      <c r="P53818" s="119"/>
      <c r="R53818" s="119"/>
      <c r="T53818" s="119"/>
      <c r="V53818" s="119"/>
      <c r="X53818" s="119"/>
      <c r="Z53818" s="119"/>
    </row>
    <row r="53819" spans="16:26" x14ac:dyDescent="0.25">
      <c r="P53819" s="120"/>
      <c r="R53819" s="120"/>
      <c r="T53819" s="120"/>
      <c r="V53819" s="120"/>
      <c r="X53819" s="120"/>
      <c r="Z53819" s="120"/>
    </row>
    <row r="53820" spans="16:26" x14ac:dyDescent="0.25">
      <c r="P53820" s="119"/>
      <c r="R53820" s="119"/>
      <c r="T53820" s="119"/>
      <c r="V53820" s="119"/>
      <c r="X53820" s="119"/>
      <c r="Z53820" s="119"/>
    </row>
    <row r="53821" spans="16:26" x14ac:dyDescent="0.25">
      <c r="P53821" s="120"/>
      <c r="R53821" s="120"/>
      <c r="T53821" s="120"/>
      <c r="V53821" s="120"/>
      <c r="X53821" s="120"/>
      <c r="Z53821" s="120"/>
    </row>
    <row r="53822" spans="16:26" x14ac:dyDescent="0.25">
      <c r="P53822" s="119"/>
      <c r="R53822" s="119"/>
      <c r="T53822" s="119"/>
      <c r="V53822" s="119"/>
      <c r="X53822" s="119"/>
      <c r="Z53822" s="119"/>
    </row>
    <row r="53823" spans="16:26" x14ac:dyDescent="0.25">
      <c r="P53823" s="119"/>
      <c r="R53823" s="119"/>
      <c r="T53823" s="119"/>
      <c r="V53823" s="119"/>
      <c r="X53823" s="119"/>
      <c r="Z53823" s="119"/>
    </row>
    <row r="53824" spans="16:26" x14ac:dyDescent="0.25">
      <c r="P53824" s="119"/>
      <c r="R53824" s="119"/>
      <c r="T53824" s="119"/>
      <c r="V53824" s="119"/>
      <c r="X53824" s="119"/>
      <c r="Z53824" s="119"/>
    </row>
    <row r="53825" spans="16:26" x14ac:dyDescent="0.25">
      <c r="P53825" s="121"/>
      <c r="R53825" s="121"/>
      <c r="T53825" s="121"/>
      <c r="V53825" s="121"/>
      <c r="X53825" s="121"/>
      <c r="Z53825" s="121"/>
    </row>
    <row r="53826" spans="16:26" x14ac:dyDescent="0.25">
      <c r="P53826" s="121"/>
      <c r="R53826" s="121"/>
      <c r="T53826" s="121"/>
      <c r="V53826" s="121"/>
      <c r="X53826" s="121"/>
      <c r="Z53826" s="121"/>
    </row>
    <row r="53827" spans="16:26" x14ac:dyDescent="0.25">
      <c r="P53827" s="121"/>
      <c r="R53827" s="121"/>
      <c r="T53827" s="121"/>
      <c r="V53827" s="121"/>
      <c r="X53827" s="121"/>
      <c r="Z53827" s="121"/>
    </row>
    <row r="53828" spans="16:26" x14ac:dyDescent="0.25">
      <c r="P53828" s="121"/>
      <c r="R53828" s="121"/>
      <c r="T53828" s="121"/>
      <c r="V53828" s="121"/>
      <c r="X53828" s="121"/>
      <c r="Z53828" s="121"/>
    </row>
    <row r="53829" spans="16:26" x14ac:dyDescent="0.25">
      <c r="P53829" s="122"/>
      <c r="R53829" s="122"/>
      <c r="T53829" s="122"/>
      <c r="V53829" s="122"/>
      <c r="X53829" s="122"/>
      <c r="Z53829" s="122"/>
    </row>
    <row r="53830" spans="16:26" x14ac:dyDescent="0.25">
      <c r="P53830" s="118"/>
      <c r="R53830" s="118"/>
      <c r="T53830" s="118"/>
      <c r="V53830" s="118"/>
      <c r="X53830" s="118"/>
      <c r="Z53830" s="118"/>
    </row>
    <row r="53831" spans="16:26" x14ac:dyDescent="0.25">
      <c r="P53831" s="119"/>
      <c r="R53831" s="119"/>
      <c r="T53831" s="119"/>
      <c r="V53831" s="119"/>
      <c r="X53831" s="119"/>
      <c r="Z53831" s="119"/>
    </row>
    <row r="53832" spans="16:26" x14ac:dyDescent="0.25">
      <c r="P53832" s="119"/>
      <c r="R53832" s="119"/>
      <c r="T53832" s="119"/>
      <c r="V53832" s="119"/>
      <c r="X53832" s="119"/>
      <c r="Z53832" s="119"/>
    </row>
    <row r="53833" spans="16:26" x14ac:dyDescent="0.25">
      <c r="P53833" s="120"/>
      <c r="R53833" s="120"/>
      <c r="T53833" s="120"/>
      <c r="V53833" s="120"/>
      <c r="X53833" s="120"/>
      <c r="Z53833" s="120"/>
    </row>
    <row r="53834" spans="16:26" x14ac:dyDescent="0.25">
      <c r="P53834" s="119"/>
      <c r="R53834" s="119"/>
      <c r="T53834" s="119"/>
      <c r="V53834" s="119"/>
      <c r="X53834" s="119"/>
      <c r="Z53834" s="119"/>
    </row>
    <row r="53835" spans="16:26" x14ac:dyDescent="0.25">
      <c r="P53835" s="119"/>
      <c r="R53835" s="119"/>
      <c r="T53835" s="119"/>
      <c r="V53835" s="119"/>
      <c r="X53835" s="119"/>
      <c r="Z53835" s="119"/>
    </row>
    <row r="53836" spans="16:26" x14ac:dyDescent="0.25">
      <c r="P53836" s="120"/>
      <c r="R53836" s="120"/>
      <c r="T53836" s="120"/>
      <c r="V53836" s="120"/>
      <c r="X53836" s="120"/>
      <c r="Z53836" s="120"/>
    </row>
    <row r="53837" spans="16:26" x14ac:dyDescent="0.25">
      <c r="P53837" s="119"/>
      <c r="R53837" s="119"/>
      <c r="T53837" s="119"/>
      <c r="V53837" s="119"/>
      <c r="X53837" s="119"/>
      <c r="Z53837" s="119"/>
    </row>
    <row r="53838" spans="16:26" x14ac:dyDescent="0.25">
      <c r="P53838" s="120"/>
      <c r="R53838" s="120"/>
      <c r="T53838" s="120"/>
      <c r="V53838" s="120"/>
      <c r="X53838" s="120"/>
      <c r="Z53838" s="120"/>
    </row>
    <row r="53839" spans="16:26" x14ac:dyDescent="0.25">
      <c r="P53839" s="119"/>
      <c r="R53839" s="119"/>
      <c r="T53839" s="119"/>
      <c r="V53839" s="119"/>
      <c r="X53839" s="119"/>
      <c r="Z53839" s="119"/>
    </row>
    <row r="53840" spans="16:26" x14ac:dyDescent="0.25">
      <c r="P53840" s="119"/>
      <c r="R53840" s="119"/>
      <c r="T53840" s="119"/>
      <c r="V53840" s="119"/>
      <c r="X53840" s="119"/>
      <c r="Z53840" s="119"/>
    </row>
    <row r="53841" spans="16:26" x14ac:dyDescent="0.25">
      <c r="P53841" s="119"/>
      <c r="R53841" s="119"/>
      <c r="T53841" s="119"/>
      <c r="V53841" s="119"/>
      <c r="X53841" s="119"/>
      <c r="Z53841" s="119"/>
    </row>
    <row r="53842" spans="16:26" x14ac:dyDescent="0.25">
      <c r="P53842" s="121"/>
      <c r="R53842" s="121"/>
      <c r="T53842" s="121"/>
      <c r="V53842" s="121"/>
      <c r="X53842" s="121"/>
      <c r="Z53842" s="121"/>
    </row>
    <row r="53843" spans="16:26" x14ac:dyDescent="0.25">
      <c r="P53843" s="121"/>
      <c r="R53843" s="121"/>
      <c r="T53843" s="121"/>
      <c r="V53843" s="121"/>
      <c r="X53843" s="121"/>
      <c r="Z53843" s="121"/>
    </row>
    <row r="53844" spans="16:26" x14ac:dyDescent="0.25">
      <c r="P53844" s="121"/>
      <c r="R53844" s="121"/>
      <c r="T53844" s="121"/>
      <c r="V53844" s="121"/>
      <c r="X53844" s="121"/>
      <c r="Z53844" s="121"/>
    </row>
    <row r="53845" spans="16:26" x14ac:dyDescent="0.25">
      <c r="P53845" s="121"/>
      <c r="R53845" s="121"/>
      <c r="T53845" s="121"/>
      <c r="V53845" s="121"/>
      <c r="X53845" s="121"/>
      <c r="Z53845" s="121"/>
    </row>
    <row r="53846" spans="16:26" x14ac:dyDescent="0.25">
      <c r="P53846" s="122"/>
      <c r="R53846" s="122"/>
      <c r="T53846" s="122"/>
      <c r="V53846" s="122"/>
      <c r="X53846" s="122"/>
      <c r="Z53846" s="122"/>
    </row>
    <row r="53847" spans="16:26" x14ac:dyDescent="0.25">
      <c r="P53847" s="118"/>
      <c r="R53847" s="118"/>
      <c r="T53847" s="118"/>
      <c r="V53847" s="118"/>
      <c r="X53847" s="118"/>
      <c r="Z53847" s="118"/>
    </row>
    <row r="53848" spans="16:26" x14ac:dyDescent="0.25">
      <c r="P53848" s="119"/>
      <c r="R53848" s="119"/>
      <c r="T53848" s="119"/>
      <c r="V53848" s="119"/>
      <c r="X53848" s="119"/>
      <c r="Z53848" s="119"/>
    </row>
    <row r="53849" spans="16:26" x14ac:dyDescent="0.25">
      <c r="P53849" s="119"/>
      <c r="R53849" s="119"/>
      <c r="T53849" s="119"/>
      <c r="V53849" s="119"/>
      <c r="X53849" s="119"/>
      <c r="Z53849" s="119"/>
    </row>
    <row r="53850" spans="16:26" x14ac:dyDescent="0.25">
      <c r="P53850" s="120"/>
      <c r="R53850" s="120"/>
      <c r="T53850" s="120"/>
      <c r="V53850" s="120"/>
      <c r="X53850" s="120"/>
      <c r="Z53850" s="120"/>
    </row>
    <row r="53851" spans="16:26" x14ac:dyDescent="0.25">
      <c r="P53851" s="119"/>
      <c r="R53851" s="119"/>
      <c r="T53851" s="119"/>
      <c r="V53851" s="119"/>
      <c r="X53851" s="119"/>
      <c r="Z53851" s="119"/>
    </row>
    <row r="53852" spans="16:26" x14ac:dyDescent="0.25">
      <c r="P53852" s="119"/>
      <c r="R53852" s="119"/>
      <c r="T53852" s="119"/>
      <c r="V53852" s="119"/>
      <c r="X53852" s="119"/>
      <c r="Z53852" s="119"/>
    </row>
    <row r="53853" spans="16:26" x14ac:dyDescent="0.25">
      <c r="P53853" s="120"/>
      <c r="R53853" s="120"/>
      <c r="T53853" s="120"/>
      <c r="V53853" s="120"/>
      <c r="X53853" s="120"/>
      <c r="Z53853" s="120"/>
    </row>
    <row r="53854" spans="16:26" x14ac:dyDescent="0.25">
      <c r="P53854" s="119"/>
      <c r="R53854" s="119"/>
      <c r="T53854" s="119"/>
      <c r="V53854" s="119"/>
      <c r="X53854" s="119"/>
      <c r="Z53854" s="119"/>
    </row>
    <row r="53855" spans="16:26" x14ac:dyDescent="0.25">
      <c r="P53855" s="120"/>
      <c r="R53855" s="120"/>
      <c r="T53855" s="120"/>
      <c r="V53855" s="120"/>
      <c r="X53855" s="120"/>
      <c r="Z53855" s="120"/>
    </row>
    <row r="53856" spans="16:26" x14ac:dyDescent="0.25">
      <c r="P53856" s="119"/>
      <c r="R53856" s="119"/>
      <c r="T53856" s="119"/>
      <c r="V53856" s="119"/>
      <c r="X53856" s="119"/>
      <c r="Z53856" s="119"/>
    </row>
    <row r="53857" spans="16:26" x14ac:dyDescent="0.25">
      <c r="P53857" s="119"/>
      <c r="R53857" s="119"/>
      <c r="T53857" s="119"/>
      <c r="V53857" s="119"/>
      <c r="X53857" s="119"/>
      <c r="Z53857" s="119"/>
    </row>
    <row r="53858" spans="16:26" x14ac:dyDescent="0.25">
      <c r="P53858" s="119"/>
      <c r="R53858" s="119"/>
      <c r="T53858" s="119"/>
      <c r="V53858" s="119"/>
      <c r="X53858" s="119"/>
      <c r="Z53858" s="119"/>
    </row>
    <row r="53859" spans="16:26" x14ac:dyDescent="0.25">
      <c r="P53859" s="121"/>
      <c r="R53859" s="121"/>
      <c r="T53859" s="121"/>
      <c r="V53859" s="121"/>
      <c r="X53859" s="121"/>
      <c r="Z53859" s="121"/>
    </row>
    <row r="53860" spans="16:26" x14ac:dyDescent="0.25">
      <c r="P53860" s="121"/>
      <c r="R53860" s="121"/>
      <c r="T53860" s="121"/>
      <c r="V53860" s="121"/>
      <c r="X53860" s="121"/>
      <c r="Z53860" s="121"/>
    </row>
    <row r="53861" spans="16:26" x14ac:dyDescent="0.25">
      <c r="P53861" s="121"/>
      <c r="R53861" s="121"/>
      <c r="T53861" s="121"/>
      <c r="V53861" s="121"/>
      <c r="X53861" s="121"/>
      <c r="Z53861" s="121"/>
    </row>
    <row r="53862" spans="16:26" x14ac:dyDescent="0.25">
      <c r="P53862" s="121"/>
      <c r="R53862" s="121"/>
      <c r="T53862" s="121"/>
      <c r="V53862" s="121"/>
      <c r="X53862" s="121"/>
      <c r="Z53862" s="121"/>
    </row>
    <row r="53863" spans="16:26" x14ac:dyDescent="0.25">
      <c r="P53863" s="122"/>
      <c r="R53863" s="122"/>
      <c r="T53863" s="122"/>
      <c r="V53863" s="122"/>
      <c r="X53863" s="122"/>
      <c r="Z53863" s="122"/>
    </row>
    <row r="53864" spans="16:26" x14ac:dyDescent="0.25">
      <c r="P53864" s="118"/>
      <c r="R53864" s="118"/>
      <c r="T53864" s="118"/>
      <c r="V53864" s="118"/>
      <c r="X53864" s="118"/>
      <c r="Z53864" s="118"/>
    </row>
    <row r="53865" spans="16:26" x14ac:dyDescent="0.25">
      <c r="P53865" s="119"/>
      <c r="R53865" s="119"/>
      <c r="T53865" s="119"/>
      <c r="V53865" s="119"/>
      <c r="X53865" s="119"/>
      <c r="Z53865" s="119"/>
    </row>
    <row r="53866" spans="16:26" x14ac:dyDescent="0.25">
      <c r="P53866" s="119"/>
      <c r="R53866" s="119"/>
      <c r="T53866" s="119"/>
      <c r="V53866" s="119"/>
      <c r="X53866" s="119"/>
      <c r="Z53866" s="119"/>
    </row>
    <row r="53867" spans="16:26" x14ac:dyDescent="0.25">
      <c r="P53867" s="120"/>
      <c r="R53867" s="120"/>
      <c r="T53867" s="120"/>
      <c r="V53867" s="120"/>
      <c r="X53867" s="120"/>
      <c r="Z53867" s="120"/>
    </row>
    <row r="53868" spans="16:26" x14ac:dyDescent="0.25">
      <c r="P53868" s="119"/>
      <c r="R53868" s="119"/>
      <c r="T53868" s="119"/>
      <c r="V53868" s="119"/>
      <c r="X53868" s="119"/>
      <c r="Z53868" s="119"/>
    </row>
    <row r="53869" spans="16:26" x14ac:dyDescent="0.25">
      <c r="P53869" s="119"/>
      <c r="R53869" s="119"/>
      <c r="T53869" s="119"/>
      <c r="V53869" s="119"/>
      <c r="X53869" s="119"/>
      <c r="Z53869" s="119"/>
    </row>
    <row r="53870" spans="16:26" x14ac:dyDescent="0.25">
      <c r="P53870" s="120"/>
      <c r="R53870" s="120"/>
      <c r="T53870" s="120"/>
      <c r="V53870" s="120"/>
      <c r="X53870" s="120"/>
      <c r="Z53870" s="120"/>
    </row>
    <row r="53871" spans="16:26" x14ac:dyDescent="0.25">
      <c r="P53871" s="119"/>
      <c r="R53871" s="119"/>
      <c r="T53871" s="119"/>
      <c r="V53871" s="119"/>
      <c r="X53871" s="119"/>
      <c r="Z53871" s="119"/>
    </row>
    <row r="53872" spans="16:26" x14ac:dyDescent="0.25">
      <c r="P53872" s="120"/>
      <c r="R53872" s="120"/>
      <c r="T53872" s="120"/>
      <c r="V53872" s="120"/>
      <c r="X53872" s="120"/>
      <c r="Z53872" s="120"/>
    </row>
    <row r="53873" spans="16:26" x14ac:dyDescent="0.25">
      <c r="P53873" s="119"/>
      <c r="R53873" s="119"/>
      <c r="T53873" s="119"/>
      <c r="V53873" s="119"/>
      <c r="X53873" s="119"/>
      <c r="Z53873" s="119"/>
    </row>
    <row r="53874" spans="16:26" x14ac:dyDescent="0.25">
      <c r="P53874" s="119"/>
      <c r="R53874" s="119"/>
      <c r="T53874" s="119"/>
      <c r="V53874" s="119"/>
      <c r="X53874" s="119"/>
      <c r="Z53874" s="119"/>
    </row>
    <row r="53875" spans="16:26" x14ac:dyDescent="0.25">
      <c r="P53875" s="119"/>
      <c r="R53875" s="119"/>
      <c r="T53875" s="119"/>
      <c r="V53875" s="119"/>
      <c r="X53875" s="119"/>
      <c r="Z53875" s="119"/>
    </row>
    <row r="53876" spans="16:26" x14ac:dyDescent="0.25">
      <c r="P53876" s="121"/>
      <c r="R53876" s="121"/>
      <c r="T53876" s="121"/>
      <c r="V53876" s="121"/>
      <c r="X53876" s="121"/>
      <c r="Z53876" s="121"/>
    </row>
    <row r="53877" spans="16:26" x14ac:dyDescent="0.25">
      <c r="P53877" s="121"/>
      <c r="R53877" s="121"/>
      <c r="T53877" s="121"/>
      <c r="V53877" s="121"/>
      <c r="X53877" s="121"/>
      <c r="Z53877" s="121"/>
    </row>
    <row r="53878" spans="16:26" x14ac:dyDescent="0.25">
      <c r="P53878" s="121"/>
      <c r="R53878" s="121"/>
      <c r="T53878" s="121"/>
      <c r="V53878" s="121"/>
      <c r="X53878" s="121"/>
      <c r="Z53878" s="121"/>
    </row>
    <row r="53879" spans="16:26" x14ac:dyDescent="0.25">
      <c r="P53879" s="121"/>
      <c r="R53879" s="121"/>
      <c r="T53879" s="121"/>
      <c r="V53879" s="121"/>
      <c r="X53879" s="121"/>
      <c r="Z53879" s="121"/>
    </row>
    <row r="53880" spans="16:26" x14ac:dyDescent="0.25">
      <c r="P53880" s="122"/>
      <c r="R53880" s="122"/>
      <c r="T53880" s="122"/>
      <c r="V53880" s="122"/>
      <c r="X53880" s="122"/>
      <c r="Z53880" s="122"/>
    </row>
    <row r="53881" spans="16:26" x14ac:dyDescent="0.25">
      <c r="P53881" s="118"/>
      <c r="R53881" s="118"/>
      <c r="T53881" s="118"/>
      <c r="V53881" s="118"/>
      <c r="X53881" s="118"/>
      <c r="Z53881" s="118"/>
    </row>
    <row r="53882" spans="16:26" x14ac:dyDescent="0.25">
      <c r="P53882" s="119"/>
      <c r="R53882" s="119"/>
      <c r="T53882" s="119"/>
      <c r="V53882" s="119"/>
      <c r="X53882" s="119"/>
      <c r="Z53882" s="119"/>
    </row>
    <row r="53883" spans="16:26" x14ac:dyDescent="0.25">
      <c r="P53883" s="119"/>
      <c r="R53883" s="119"/>
      <c r="T53883" s="119"/>
      <c r="V53883" s="119"/>
      <c r="X53883" s="119"/>
      <c r="Z53883" s="119"/>
    </row>
    <row r="53884" spans="16:26" x14ac:dyDescent="0.25">
      <c r="P53884" s="120"/>
      <c r="R53884" s="120"/>
      <c r="T53884" s="120"/>
      <c r="V53884" s="120"/>
      <c r="X53884" s="120"/>
      <c r="Z53884" s="120"/>
    </row>
    <row r="53885" spans="16:26" x14ac:dyDescent="0.25">
      <c r="P53885" s="119"/>
      <c r="R53885" s="119"/>
      <c r="T53885" s="119"/>
      <c r="V53885" s="119"/>
      <c r="X53885" s="119"/>
      <c r="Z53885" s="119"/>
    </row>
    <row r="53886" spans="16:26" x14ac:dyDescent="0.25">
      <c r="P53886" s="119"/>
      <c r="R53886" s="119"/>
      <c r="T53886" s="119"/>
      <c r="V53886" s="119"/>
      <c r="X53886" s="119"/>
      <c r="Z53886" s="119"/>
    </row>
    <row r="53887" spans="16:26" x14ac:dyDescent="0.25">
      <c r="P53887" s="120"/>
      <c r="R53887" s="120"/>
      <c r="T53887" s="120"/>
      <c r="V53887" s="120"/>
      <c r="X53887" s="120"/>
      <c r="Z53887" s="120"/>
    </row>
    <row r="53888" spans="16:26" x14ac:dyDescent="0.25">
      <c r="P53888" s="119"/>
      <c r="R53888" s="119"/>
      <c r="T53888" s="119"/>
      <c r="V53888" s="119"/>
      <c r="X53888" s="119"/>
      <c r="Z53888" s="119"/>
    </row>
    <row r="53889" spans="16:26" x14ac:dyDescent="0.25">
      <c r="P53889" s="120"/>
      <c r="R53889" s="120"/>
      <c r="T53889" s="120"/>
      <c r="V53889" s="120"/>
      <c r="X53889" s="120"/>
      <c r="Z53889" s="120"/>
    </row>
    <row r="53890" spans="16:26" x14ac:dyDescent="0.25">
      <c r="P53890" s="119"/>
      <c r="R53890" s="119"/>
      <c r="T53890" s="119"/>
      <c r="V53890" s="119"/>
      <c r="X53890" s="119"/>
      <c r="Z53890" s="119"/>
    </row>
    <row r="53891" spans="16:26" x14ac:dyDescent="0.25">
      <c r="P53891" s="119"/>
      <c r="R53891" s="119"/>
      <c r="T53891" s="119"/>
      <c r="V53891" s="119"/>
      <c r="X53891" s="119"/>
      <c r="Z53891" s="119"/>
    </row>
    <row r="53892" spans="16:26" x14ac:dyDescent="0.25">
      <c r="P53892" s="119"/>
      <c r="R53892" s="119"/>
      <c r="T53892" s="119"/>
      <c r="V53892" s="119"/>
      <c r="X53892" s="119"/>
      <c r="Z53892" s="119"/>
    </row>
    <row r="53893" spans="16:26" x14ac:dyDescent="0.25">
      <c r="P53893" s="121"/>
      <c r="R53893" s="121"/>
      <c r="T53893" s="121"/>
      <c r="V53893" s="121"/>
      <c r="X53893" s="121"/>
      <c r="Z53893" s="121"/>
    </row>
    <row r="53894" spans="16:26" x14ac:dyDescent="0.25">
      <c r="P53894" s="121"/>
      <c r="R53894" s="121"/>
      <c r="T53894" s="121"/>
      <c r="V53894" s="121"/>
      <c r="X53894" s="121"/>
      <c r="Z53894" s="121"/>
    </row>
    <row r="53895" spans="16:26" x14ac:dyDescent="0.25">
      <c r="P53895" s="121"/>
      <c r="R53895" s="121"/>
      <c r="T53895" s="121"/>
      <c r="V53895" s="121"/>
      <c r="X53895" s="121"/>
      <c r="Z53895" s="121"/>
    </row>
    <row r="53896" spans="16:26" x14ac:dyDescent="0.25">
      <c r="P53896" s="121"/>
      <c r="R53896" s="121"/>
      <c r="T53896" s="121"/>
      <c r="V53896" s="121"/>
      <c r="X53896" s="121"/>
      <c r="Z53896" s="121"/>
    </row>
    <row r="53897" spans="16:26" x14ac:dyDescent="0.25">
      <c r="P53897" s="122"/>
      <c r="R53897" s="122"/>
      <c r="T53897" s="122"/>
      <c r="V53897" s="122"/>
      <c r="X53897" s="122"/>
      <c r="Z53897" s="122"/>
    </row>
    <row r="53898" spans="16:26" x14ac:dyDescent="0.25">
      <c r="P53898" s="118"/>
      <c r="R53898" s="118"/>
      <c r="T53898" s="118"/>
      <c r="V53898" s="118"/>
      <c r="X53898" s="118"/>
      <c r="Z53898" s="118"/>
    </row>
    <row r="53899" spans="16:26" x14ac:dyDescent="0.25">
      <c r="P53899" s="119"/>
      <c r="R53899" s="119"/>
      <c r="T53899" s="119"/>
      <c r="V53899" s="119"/>
      <c r="X53899" s="119"/>
      <c r="Z53899" s="119"/>
    </row>
    <row r="53900" spans="16:26" x14ac:dyDescent="0.25">
      <c r="P53900" s="119"/>
      <c r="R53900" s="119"/>
      <c r="T53900" s="119"/>
      <c r="V53900" s="119"/>
      <c r="X53900" s="119"/>
      <c r="Z53900" s="119"/>
    </row>
    <row r="53901" spans="16:26" x14ac:dyDescent="0.25">
      <c r="P53901" s="120"/>
      <c r="R53901" s="120"/>
      <c r="T53901" s="120"/>
      <c r="V53901" s="120"/>
      <c r="X53901" s="120"/>
      <c r="Z53901" s="120"/>
    </row>
    <row r="53902" spans="16:26" x14ac:dyDescent="0.25">
      <c r="P53902" s="119"/>
      <c r="R53902" s="119"/>
      <c r="T53902" s="119"/>
      <c r="V53902" s="119"/>
      <c r="X53902" s="119"/>
      <c r="Z53902" s="119"/>
    </row>
    <row r="53903" spans="16:26" x14ac:dyDescent="0.25">
      <c r="P53903" s="119"/>
      <c r="R53903" s="119"/>
      <c r="T53903" s="119"/>
      <c r="V53903" s="119"/>
      <c r="X53903" s="119"/>
      <c r="Z53903" s="119"/>
    </row>
    <row r="53904" spans="16:26" x14ac:dyDescent="0.25">
      <c r="P53904" s="120"/>
      <c r="R53904" s="120"/>
      <c r="T53904" s="120"/>
      <c r="V53904" s="120"/>
      <c r="X53904" s="120"/>
      <c r="Z53904" s="120"/>
    </row>
    <row r="53905" spans="16:26" x14ac:dyDescent="0.25">
      <c r="P53905" s="119"/>
      <c r="R53905" s="119"/>
      <c r="T53905" s="119"/>
      <c r="V53905" s="119"/>
      <c r="X53905" s="119"/>
      <c r="Z53905" s="119"/>
    </row>
    <row r="53906" spans="16:26" x14ac:dyDescent="0.25">
      <c r="P53906" s="120"/>
      <c r="R53906" s="120"/>
      <c r="T53906" s="120"/>
      <c r="V53906" s="120"/>
      <c r="X53906" s="120"/>
      <c r="Z53906" s="120"/>
    </row>
    <row r="53907" spans="16:26" x14ac:dyDescent="0.25">
      <c r="P53907" s="119"/>
      <c r="R53907" s="119"/>
      <c r="T53907" s="119"/>
      <c r="V53907" s="119"/>
      <c r="X53907" s="119"/>
      <c r="Z53907" s="119"/>
    </row>
    <row r="53908" spans="16:26" x14ac:dyDescent="0.25">
      <c r="P53908" s="119"/>
      <c r="R53908" s="119"/>
      <c r="T53908" s="119"/>
      <c r="V53908" s="119"/>
      <c r="X53908" s="119"/>
      <c r="Z53908" s="119"/>
    </row>
    <row r="53909" spans="16:26" x14ac:dyDescent="0.25">
      <c r="P53909" s="119"/>
      <c r="R53909" s="119"/>
      <c r="T53909" s="119"/>
      <c r="V53909" s="119"/>
      <c r="X53909" s="119"/>
      <c r="Z53909" s="119"/>
    </row>
    <row r="53910" spans="16:26" x14ac:dyDescent="0.25">
      <c r="P53910" s="121"/>
      <c r="R53910" s="121"/>
      <c r="T53910" s="121"/>
      <c r="V53910" s="121"/>
      <c r="X53910" s="121"/>
      <c r="Z53910" s="121"/>
    </row>
    <row r="53911" spans="16:26" x14ac:dyDescent="0.25">
      <c r="P53911" s="121"/>
      <c r="R53911" s="121"/>
      <c r="T53911" s="121"/>
      <c r="V53911" s="121"/>
      <c r="X53911" s="121"/>
      <c r="Z53911" s="121"/>
    </row>
    <row r="53912" spans="16:26" x14ac:dyDescent="0.25">
      <c r="P53912" s="121"/>
      <c r="R53912" s="121"/>
      <c r="T53912" s="121"/>
      <c r="V53912" s="121"/>
      <c r="X53912" s="121"/>
      <c r="Z53912" s="121"/>
    </row>
    <row r="53913" spans="16:26" x14ac:dyDescent="0.25">
      <c r="P53913" s="121"/>
      <c r="R53913" s="121"/>
      <c r="T53913" s="121"/>
      <c r="V53913" s="121"/>
      <c r="X53913" s="121"/>
      <c r="Z53913" s="121"/>
    </row>
    <row r="53914" spans="16:26" x14ac:dyDescent="0.25">
      <c r="P53914" s="122"/>
      <c r="R53914" s="122"/>
      <c r="T53914" s="122"/>
      <c r="V53914" s="122"/>
      <c r="X53914" s="122"/>
      <c r="Z53914" s="122"/>
    </row>
    <row r="53915" spans="16:26" x14ac:dyDescent="0.25">
      <c r="P53915" s="118"/>
      <c r="R53915" s="118"/>
      <c r="T53915" s="118"/>
      <c r="V53915" s="118"/>
      <c r="X53915" s="118"/>
      <c r="Z53915" s="118"/>
    </row>
    <row r="53916" spans="16:26" x14ac:dyDescent="0.25">
      <c r="P53916" s="119"/>
      <c r="R53916" s="119"/>
      <c r="T53916" s="119"/>
      <c r="V53916" s="119"/>
      <c r="X53916" s="119"/>
      <c r="Z53916" s="119"/>
    </row>
    <row r="53917" spans="16:26" x14ac:dyDescent="0.25">
      <c r="P53917" s="119"/>
      <c r="R53917" s="119"/>
      <c r="T53917" s="119"/>
      <c r="V53917" s="119"/>
      <c r="X53917" s="119"/>
      <c r="Z53917" s="119"/>
    </row>
    <row r="53918" spans="16:26" x14ac:dyDescent="0.25">
      <c r="P53918" s="120"/>
      <c r="R53918" s="120"/>
      <c r="T53918" s="120"/>
      <c r="V53918" s="120"/>
      <c r="X53918" s="120"/>
      <c r="Z53918" s="120"/>
    </row>
    <row r="53919" spans="16:26" x14ac:dyDescent="0.25">
      <c r="P53919" s="119"/>
      <c r="R53919" s="119"/>
      <c r="T53919" s="119"/>
      <c r="V53919" s="119"/>
      <c r="X53919" s="119"/>
      <c r="Z53919" s="119"/>
    </row>
    <row r="53920" spans="16:26" x14ac:dyDescent="0.25">
      <c r="P53920" s="119"/>
      <c r="R53920" s="119"/>
      <c r="T53920" s="119"/>
      <c r="V53920" s="119"/>
      <c r="X53920" s="119"/>
      <c r="Z53920" s="119"/>
    </row>
    <row r="53921" spans="16:26" x14ac:dyDescent="0.25">
      <c r="P53921" s="120"/>
      <c r="R53921" s="120"/>
      <c r="T53921" s="120"/>
      <c r="V53921" s="120"/>
      <c r="X53921" s="120"/>
      <c r="Z53921" s="120"/>
    </row>
    <row r="53922" spans="16:26" x14ac:dyDescent="0.25">
      <c r="P53922" s="119"/>
      <c r="R53922" s="119"/>
      <c r="T53922" s="119"/>
      <c r="V53922" s="119"/>
      <c r="X53922" s="119"/>
      <c r="Z53922" s="119"/>
    </row>
    <row r="53923" spans="16:26" x14ac:dyDescent="0.25">
      <c r="P53923" s="120"/>
      <c r="R53923" s="120"/>
      <c r="T53923" s="120"/>
      <c r="V53923" s="120"/>
      <c r="X53923" s="120"/>
      <c r="Z53923" s="120"/>
    </row>
    <row r="53924" spans="16:26" x14ac:dyDescent="0.25">
      <c r="P53924" s="119"/>
      <c r="R53924" s="119"/>
      <c r="T53924" s="119"/>
      <c r="V53924" s="119"/>
      <c r="X53924" s="119"/>
      <c r="Z53924" s="119"/>
    </row>
    <row r="53925" spans="16:26" x14ac:dyDescent="0.25">
      <c r="P53925" s="119"/>
      <c r="R53925" s="119"/>
      <c r="T53925" s="119"/>
      <c r="V53925" s="119"/>
      <c r="X53925" s="119"/>
      <c r="Z53925" s="119"/>
    </row>
    <row r="53926" spans="16:26" x14ac:dyDescent="0.25">
      <c r="P53926" s="119"/>
      <c r="R53926" s="119"/>
      <c r="T53926" s="119"/>
      <c r="V53926" s="119"/>
      <c r="X53926" s="119"/>
      <c r="Z53926" s="119"/>
    </row>
    <row r="53927" spans="16:26" x14ac:dyDescent="0.25">
      <c r="P53927" s="121"/>
      <c r="R53927" s="121"/>
      <c r="T53927" s="121"/>
      <c r="V53927" s="121"/>
      <c r="X53927" s="121"/>
      <c r="Z53927" s="121"/>
    </row>
    <row r="53928" spans="16:26" x14ac:dyDescent="0.25">
      <c r="P53928" s="121"/>
      <c r="R53928" s="121"/>
      <c r="T53928" s="121"/>
      <c r="V53928" s="121"/>
      <c r="X53928" s="121"/>
      <c r="Z53928" s="121"/>
    </row>
    <row r="53929" spans="16:26" x14ac:dyDescent="0.25">
      <c r="P53929" s="121"/>
      <c r="R53929" s="121"/>
      <c r="T53929" s="121"/>
      <c r="V53929" s="121"/>
      <c r="X53929" s="121"/>
      <c r="Z53929" s="121"/>
    </row>
    <row r="53930" spans="16:26" x14ac:dyDescent="0.25">
      <c r="P53930" s="121"/>
      <c r="R53930" s="121"/>
      <c r="T53930" s="121"/>
      <c r="V53930" s="121"/>
      <c r="X53930" s="121"/>
      <c r="Z53930" s="121"/>
    </row>
    <row r="53931" spans="16:26" x14ac:dyDescent="0.25">
      <c r="P53931" s="122"/>
      <c r="R53931" s="122"/>
      <c r="T53931" s="122"/>
      <c r="V53931" s="122"/>
      <c r="X53931" s="122"/>
      <c r="Z53931" s="122"/>
    </row>
    <row r="53932" spans="16:26" x14ac:dyDescent="0.25">
      <c r="P53932" s="118"/>
      <c r="R53932" s="118"/>
      <c r="T53932" s="118"/>
      <c r="V53932" s="118"/>
      <c r="X53932" s="118"/>
      <c r="Z53932" s="118"/>
    </row>
    <row r="53933" spans="16:26" x14ac:dyDescent="0.25">
      <c r="P53933" s="119"/>
      <c r="R53933" s="119"/>
      <c r="T53933" s="119"/>
      <c r="V53933" s="119"/>
      <c r="X53933" s="119"/>
      <c r="Z53933" s="119"/>
    </row>
    <row r="53934" spans="16:26" x14ac:dyDescent="0.25">
      <c r="P53934" s="119"/>
      <c r="R53934" s="119"/>
      <c r="T53934" s="119"/>
      <c r="V53934" s="119"/>
      <c r="X53934" s="119"/>
      <c r="Z53934" s="119"/>
    </row>
    <row r="53935" spans="16:26" x14ac:dyDescent="0.25">
      <c r="P53935" s="120"/>
      <c r="R53935" s="120"/>
      <c r="T53935" s="120"/>
      <c r="V53935" s="120"/>
      <c r="X53935" s="120"/>
      <c r="Z53935" s="120"/>
    </row>
    <row r="53936" spans="16:26" x14ac:dyDescent="0.25">
      <c r="P53936" s="119"/>
      <c r="R53936" s="119"/>
      <c r="T53936" s="119"/>
      <c r="V53936" s="119"/>
      <c r="X53936" s="119"/>
      <c r="Z53936" s="119"/>
    </row>
    <row r="53937" spans="16:26" x14ac:dyDescent="0.25">
      <c r="P53937" s="119"/>
      <c r="R53937" s="119"/>
      <c r="T53937" s="119"/>
      <c r="V53937" s="119"/>
      <c r="X53937" s="119"/>
      <c r="Z53937" s="119"/>
    </row>
    <row r="53938" spans="16:26" x14ac:dyDescent="0.25">
      <c r="P53938" s="120"/>
      <c r="R53938" s="120"/>
      <c r="T53938" s="120"/>
      <c r="V53938" s="120"/>
      <c r="X53938" s="120"/>
      <c r="Z53938" s="120"/>
    </row>
    <row r="53939" spans="16:26" x14ac:dyDescent="0.25">
      <c r="P53939" s="119"/>
      <c r="R53939" s="119"/>
      <c r="T53939" s="119"/>
      <c r="V53939" s="119"/>
      <c r="X53939" s="119"/>
      <c r="Z53939" s="119"/>
    </row>
    <row r="53940" spans="16:26" x14ac:dyDescent="0.25">
      <c r="P53940" s="120"/>
      <c r="R53940" s="120"/>
      <c r="T53940" s="120"/>
      <c r="V53940" s="120"/>
      <c r="X53940" s="120"/>
      <c r="Z53940" s="120"/>
    </row>
    <row r="53941" spans="16:26" x14ac:dyDescent="0.25">
      <c r="P53941" s="119"/>
      <c r="R53941" s="119"/>
      <c r="T53941" s="119"/>
      <c r="V53941" s="119"/>
      <c r="X53941" s="119"/>
      <c r="Z53941" s="119"/>
    </row>
    <row r="53942" spans="16:26" x14ac:dyDescent="0.25">
      <c r="P53942" s="119"/>
      <c r="R53942" s="119"/>
      <c r="T53942" s="119"/>
      <c r="V53942" s="119"/>
      <c r="X53942" s="119"/>
      <c r="Z53942" s="119"/>
    </row>
    <row r="53943" spans="16:26" x14ac:dyDescent="0.25">
      <c r="P53943" s="119"/>
      <c r="R53943" s="119"/>
      <c r="T53943" s="119"/>
      <c r="V53943" s="119"/>
      <c r="X53943" s="119"/>
      <c r="Z53943" s="119"/>
    </row>
    <row r="53944" spans="16:26" x14ac:dyDescent="0.25">
      <c r="P53944" s="121"/>
      <c r="R53944" s="121"/>
      <c r="T53944" s="121"/>
      <c r="V53944" s="121"/>
      <c r="X53944" s="121"/>
      <c r="Z53944" s="121"/>
    </row>
    <row r="53945" spans="16:26" x14ac:dyDescent="0.25">
      <c r="P53945" s="121"/>
      <c r="R53945" s="121"/>
      <c r="T53945" s="121"/>
      <c r="V53945" s="121"/>
      <c r="X53945" s="121"/>
      <c r="Z53945" s="121"/>
    </row>
    <row r="53946" spans="16:26" x14ac:dyDescent="0.25">
      <c r="P53946" s="121"/>
      <c r="R53946" s="121"/>
      <c r="T53946" s="121"/>
      <c r="V53946" s="121"/>
      <c r="X53946" s="121"/>
      <c r="Z53946" s="121"/>
    </row>
    <row r="53947" spans="16:26" x14ac:dyDescent="0.25">
      <c r="P53947" s="121"/>
      <c r="R53947" s="121"/>
      <c r="T53947" s="121"/>
      <c r="V53947" s="121"/>
      <c r="X53947" s="121"/>
      <c r="Z53947" s="121"/>
    </row>
    <row r="53948" spans="16:26" x14ac:dyDescent="0.25">
      <c r="P53948" s="122"/>
      <c r="R53948" s="122"/>
      <c r="T53948" s="122"/>
      <c r="V53948" s="122"/>
      <c r="X53948" s="122"/>
      <c r="Z53948" s="122"/>
    </row>
    <row r="53949" spans="16:26" x14ac:dyDescent="0.25">
      <c r="P53949" s="118"/>
      <c r="R53949" s="118"/>
      <c r="T53949" s="118"/>
      <c r="V53949" s="118"/>
      <c r="X53949" s="118"/>
      <c r="Z53949" s="118"/>
    </row>
    <row r="53950" spans="16:26" x14ac:dyDescent="0.25">
      <c r="P53950" s="119"/>
      <c r="R53950" s="119"/>
      <c r="T53950" s="119"/>
      <c r="V53950" s="119"/>
      <c r="X53950" s="119"/>
      <c r="Z53950" s="119"/>
    </row>
    <row r="53951" spans="16:26" x14ac:dyDescent="0.25">
      <c r="P53951" s="119"/>
      <c r="R53951" s="119"/>
      <c r="T53951" s="119"/>
      <c r="V53951" s="119"/>
      <c r="X53951" s="119"/>
      <c r="Z53951" s="119"/>
    </row>
    <row r="53952" spans="16:26" x14ac:dyDescent="0.25">
      <c r="P53952" s="120"/>
      <c r="R53952" s="120"/>
      <c r="T53952" s="120"/>
      <c r="V53952" s="120"/>
      <c r="X53952" s="120"/>
      <c r="Z53952" s="120"/>
    </row>
    <row r="53953" spans="16:26" x14ac:dyDescent="0.25">
      <c r="P53953" s="119"/>
      <c r="R53953" s="119"/>
      <c r="T53953" s="119"/>
      <c r="V53953" s="119"/>
      <c r="X53953" s="119"/>
      <c r="Z53953" s="119"/>
    </row>
    <row r="53954" spans="16:26" x14ac:dyDescent="0.25">
      <c r="P53954" s="119"/>
      <c r="R53954" s="119"/>
      <c r="T53954" s="119"/>
      <c r="V53954" s="119"/>
      <c r="X53954" s="119"/>
      <c r="Z53954" s="119"/>
    </row>
    <row r="53955" spans="16:26" x14ac:dyDescent="0.25">
      <c r="P53955" s="120"/>
      <c r="R53955" s="120"/>
      <c r="T53955" s="120"/>
      <c r="V53955" s="120"/>
      <c r="X53955" s="120"/>
      <c r="Z53955" s="120"/>
    </row>
    <row r="53956" spans="16:26" x14ac:dyDescent="0.25">
      <c r="P53956" s="119"/>
      <c r="R53956" s="119"/>
      <c r="T53956" s="119"/>
      <c r="V53956" s="119"/>
      <c r="X53956" s="119"/>
      <c r="Z53956" s="119"/>
    </row>
    <row r="53957" spans="16:26" x14ac:dyDescent="0.25">
      <c r="P53957" s="120"/>
      <c r="R53957" s="120"/>
      <c r="T53957" s="120"/>
      <c r="V53957" s="120"/>
      <c r="X53957" s="120"/>
      <c r="Z53957" s="120"/>
    </row>
    <row r="53958" spans="16:26" x14ac:dyDescent="0.25">
      <c r="P53958" s="119"/>
      <c r="R53958" s="119"/>
      <c r="T53958" s="119"/>
      <c r="V53958" s="119"/>
      <c r="X53958" s="119"/>
      <c r="Z53958" s="119"/>
    </row>
    <row r="53959" spans="16:26" x14ac:dyDescent="0.25">
      <c r="P53959" s="119"/>
      <c r="R53959" s="119"/>
      <c r="T53959" s="119"/>
      <c r="V53959" s="119"/>
      <c r="X53959" s="119"/>
      <c r="Z53959" s="119"/>
    </row>
    <row r="53960" spans="16:26" x14ac:dyDescent="0.25">
      <c r="P53960" s="119"/>
      <c r="R53960" s="119"/>
      <c r="T53960" s="119"/>
      <c r="V53960" s="119"/>
      <c r="X53960" s="119"/>
      <c r="Z53960" s="119"/>
    </row>
    <row r="53961" spans="16:26" x14ac:dyDescent="0.25">
      <c r="P53961" s="121"/>
      <c r="R53961" s="121"/>
      <c r="T53961" s="121"/>
      <c r="V53961" s="121"/>
      <c r="X53961" s="121"/>
      <c r="Z53961" s="121"/>
    </row>
    <row r="53962" spans="16:26" x14ac:dyDescent="0.25">
      <c r="P53962" s="121"/>
      <c r="R53962" s="121"/>
      <c r="T53962" s="121"/>
      <c r="V53962" s="121"/>
      <c r="X53962" s="121"/>
      <c r="Z53962" s="121"/>
    </row>
    <row r="53963" spans="16:26" x14ac:dyDescent="0.25">
      <c r="P53963" s="121"/>
      <c r="R53963" s="121"/>
      <c r="T53963" s="121"/>
      <c r="V53963" s="121"/>
      <c r="X53963" s="121"/>
      <c r="Z53963" s="121"/>
    </row>
    <row r="53964" spans="16:26" x14ac:dyDescent="0.25">
      <c r="P53964" s="121"/>
      <c r="R53964" s="121"/>
      <c r="T53964" s="121"/>
      <c r="V53964" s="121"/>
      <c r="X53964" s="121"/>
      <c r="Z53964" s="121"/>
    </row>
    <row r="53965" spans="16:26" x14ac:dyDescent="0.25">
      <c r="P53965" s="122"/>
      <c r="R53965" s="122"/>
      <c r="T53965" s="122"/>
      <c r="V53965" s="122"/>
      <c r="X53965" s="122"/>
      <c r="Z53965" s="122"/>
    </row>
    <row r="53966" spans="16:26" x14ac:dyDescent="0.25">
      <c r="P53966" s="118"/>
      <c r="R53966" s="118"/>
      <c r="T53966" s="118"/>
      <c r="V53966" s="118"/>
      <c r="X53966" s="118"/>
      <c r="Z53966" s="118"/>
    </row>
    <row r="53967" spans="16:26" x14ac:dyDescent="0.25">
      <c r="P53967" s="119"/>
      <c r="R53967" s="119"/>
      <c r="T53967" s="119"/>
      <c r="V53967" s="119"/>
      <c r="X53967" s="119"/>
      <c r="Z53967" s="119"/>
    </row>
    <row r="53968" spans="16:26" x14ac:dyDescent="0.25">
      <c r="P53968" s="119"/>
      <c r="R53968" s="119"/>
      <c r="T53968" s="119"/>
      <c r="V53968" s="119"/>
      <c r="X53968" s="119"/>
      <c r="Z53968" s="119"/>
    </row>
    <row r="53969" spans="16:26" x14ac:dyDescent="0.25">
      <c r="P53969" s="120"/>
      <c r="R53969" s="120"/>
      <c r="T53969" s="120"/>
      <c r="V53969" s="120"/>
      <c r="X53969" s="120"/>
      <c r="Z53969" s="120"/>
    </row>
    <row r="53970" spans="16:26" x14ac:dyDescent="0.25">
      <c r="P53970" s="119"/>
      <c r="R53970" s="119"/>
      <c r="T53970" s="119"/>
      <c r="V53970" s="119"/>
      <c r="X53970" s="119"/>
      <c r="Z53970" s="119"/>
    </row>
    <row r="53971" spans="16:26" x14ac:dyDescent="0.25">
      <c r="P53971" s="119"/>
      <c r="R53971" s="119"/>
      <c r="T53971" s="119"/>
      <c r="V53971" s="119"/>
      <c r="X53971" s="119"/>
      <c r="Z53971" s="119"/>
    </row>
    <row r="53972" spans="16:26" x14ac:dyDescent="0.25">
      <c r="P53972" s="120"/>
      <c r="R53972" s="120"/>
      <c r="T53972" s="120"/>
      <c r="V53972" s="120"/>
      <c r="X53972" s="120"/>
      <c r="Z53972" s="120"/>
    </row>
    <row r="53973" spans="16:26" x14ac:dyDescent="0.25">
      <c r="P53973" s="119"/>
      <c r="R53973" s="119"/>
      <c r="T53973" s="119"/>
      <c r="V53973" s="119"/>
      <c r="X53973" s="119"/>
      <c r="Z53973" s="119"/>
    </row>
    <row r="53974" spans="16:26" x14ac:dyDescent="0.25">
      <c r="P53974" s="120"/>
      <c r="R53974" s="120"/>
      <c r="T53974" s="120"/>
      <c r="V53974" s="120"/>
      <c r="X53974" s="120"/>
      <c r="Z53974" s="120"/>
    </row>
    <row r="53975" spans="16:26" x14ac:dyDescent="0.25">
      <c r="P53975" s="119"/>
      <c r="R53975" s="119"/>
      <c r="T53975" s="119"/>
      <c r="V53975" s="119"/>
      <c r="X53975" s="119"/>
      <c r="Z53975" s="119"/>
    </row>
    <row r="53976" spans="16:26" x14ac:dyDescent="0.25">
      <c r="P53976" s="119"/>
      <c r="R53976" s="119"/>
      <c r="T53976" s="119"/>
      <c r="V53976" s="119"/>
      <c r="X53976" s="119"/>
      <c r="Z53976" s="119"/>
    </row>
    <row r="53977" spans="16:26" x14ac:dyDescent="0.25">
      <c r="P53977" s="119"/>
      <c r="R53977" s="119"/>
      <c r="T53977" s="119"/>
      <c r="V53977" s="119"/>
      <c r="X53977" s="119"/>
      <c r="Z53977" s="119"/>
    </row>
    <row r="53978" spans="16:26" x14ac:dyDescent="0.25">
      <c r="P53978" s="121"/>
      <c r="R53978" s="121"/>
      <c r="T53978" s="121"/>
      <c r="V53978" s="121"/>
      <c r="X53978" s="121"/>
      <c r="Z53978" s="121"/>
    </row>
    <row r="53979" spans="16:26" x14ac:dyDescent="0.25">
      <c r="P53979" s="121"/>
      <c r="R53979" s="121"/>
      <c r="T53979" s="121"/>
      <c r="V53979" s="121"/>
      <c r="X53979" s="121"/>
      <c r="Z53979" s="121"/>
    </row>
    <row r="53980" spans="16:26" x14ac:dyDescent="0.25">
      <c r="P53980" s="121"/>
      <c r="R53980" s="121"/>
      <c r="T53980" s="121"/>
      <c r="V53980" s="121"/>
      <c r="X53980" s="121"/>
      <c r="Z53980" s="121"/>
    </row>
    <row r="53981" spans="16:26" x14ac:dyDescent="0.25">
      <c r="P53981" s="121"/>
      <c r="R53981" s="121"/>
      <c r="T53981" s="121"/>
      <c r="V53981" s="121"/>
      <c r="X53981" s="121"/>
      <c r="Z53981" s="121"/>
    </row>
    <row r="53982" spans="16:26" x14ac:dyDescent="0.25">
      <c r="P53982" s="122"/>
      <c r="R53982" s="122"/>
      <c r="T53982" s="122"/>
      <c r="V53982" s="122"/>
      <c r="X53982" s="122"/>
      <c r="Z53982" s="122"/>
    </row>
    <row r="53983" spans="16:26" x14ac:dyDescent="0.25">
      <c r="P53983" s="118"/>
      <c r="R53983" s="118"/>
      <c r="T53983" s="118"/>
      <c r="V53983" s="118"/>
      <c r="X53983" s="118"/>
      <c r="Z53983" s="118"/>
    </row>
    <row r="53984" spans="16:26" x14ac:dyDescent="0.25">
      <c r="P53984" s="119"/>
      <c r="R53984" s="119"/>
      <c r="T53984" s="119"/>
      <c r="V53984" s="119"/>
      <c r="X53984" s="119"/>
      <c r="Z53984" s="119"/>
    </row>
    <row r="53985" spans="16:26" x14ac:dyDescent="0.25">
      <c r="P53985" s="119"/>
      <c r="R53985" s="119"/>
      <c r="T53985" s="119"/>
      <c r="V53985" s="119"/>
      <c r="X53985" s="119"/>
      <c r="Z53985" s="119"/>
    </row>
    <row r="53986" spans="16:26" x14ac:dyDescent="0.25">
      <c r="P53986" s="120"/>
      <c r="R53986" s="120"/>
      <c r="T53986" s="120"/>
      <c r="V53986" s="120"/>
      <c r="X53986" s="120"/>
      <c r="Z53986" s="120"/>
    </row>
    <row r="53987" spans="16:26" x14ac:dyDescent="0.25">
      <c r="P53987" s="119"/>
      <c r="R53987" s="119"/>
      <c r="T53987" s="119"/>
      <c r="V53987" s="119"/>
      <c r="X53987" s="119"/>
      <c r="Z53987" s="119"/>
    </row>
    <row r="53988" spans="16:26" x14ac:dyDescent="0.25">
      <c r="P53988" s="119"/>
      <c r="R53988" s="119"/>
      <c r="T53988" s="119"/>
      <c r="V53988" s="119"/>
      <c r="X53988" s="119"/>
      <c r="Z53988" s="119"/>
    </row>
    <row r="53989" spans="16:26" x14ac:dyDescent="0.25">
      <c r="P53989" s="120"/>
      <c r="R53989" s="120"/>
      <c r="T53989" s="120"/>
      <c r="V53989" s="120"/>
      <c r="X53989" s="120"/>
      <c r="Z53989" s="120"/>
    </row>
    <row r="53990" spans="16:26" x14ac:dyDescent="0.25">
      <c r="P53990" s="119"/>
      <c r="R53990" s="119"/>
      <c r="T53990" s="119"/>
      <c r="V53990" s="119"/>
      <c r="X53990" s="119"/>
      <c r="Z53990" s="119"/>
    </row>
    <row r="53991" spans="16:26" x14ac:dyDescent="0.25">
      <c r="P53991" s="120"/>
      <c r="R53991" s="120"/>
      <c r="T53991" s="120"/>
      <c r="V53991" s="120"/>
      <c r="X53991" s="120"/>
      <c r="Z53991" s="120"/>
    </row>
    <row r="53992" spans="16:26" x14ac:dyDescent="0.25">
      <c r="P53992" s="119"/>
      <c r="R53992" s="119"/>
      <c r="T53992" s="119"/>
      <c r="V53992" s="119"/>
      <c r="X53992" s="119"/>
      <c r="Z53992" s="119"/>
    </row>
    <row r="53993" spans="16:26" x14ac:dyDescent="0.25">
      <c r="P53993" s="119"/>
      <c r="R53993" s="119"/>
      <c r="T53993" s="119"/>
      <c r="V53993" s="119"/>
      <c r="X53993" s="119"/>
      <c r="Z53993" s="119"/>
    </row>
    <row r="53994" spans="16:26" x14ac:dyDescent="0.25">
      <c r="P53994" s="119"/>
      <c r="R53994" s="119"/>
      <c r="T53994" s="119"/>
      <c r="V53994" s="119"/>
      <c r="X53994" s="119"/>
      <c r="Z53994" s="119"/>
    </row>
    <row r="53995" spans="16:26" x14ac:dyDescent="0.25">
      <c r="P53995" s="121"/>
      <c r="R53995" s="121"/>
      <c r="T53995" s="121"/>
      <c r="V53995" s="121"/>
      <c r="X53995" s="121"/>
      <c r="Z53995" s="121"/>
    </row>
    <row r="53996" spans="16:26" x14ac:dyDescent="0.25">
      <c r="P53996" s="121"/>
      <c r="R53996" s="121"/>
      <c r="T53996" s="121"/>
      <c r="V53996" s="121"/>
      <c r="X53996" s="121"/>
      <c r="Z53996" s="121"/>
    </row>
    <row r="53997" spans="16:26" x14ac:dyDescent="0.25">
      <c r="P53997" s="121"/>
      <c r="R53997" s="121"/>
      <c r="T53997" s="121"/>
      <c r="V53997" s="121"/>
      <c r="X53997" s="121"/>
      <c r="Z53997" s="121"/>
    </row>
    <row r="53998" spans="16:26" x14ac:dyDescent="0.25">
      <c r="P53998" s="121"/>
      <c r="R53998" s="121"/>
      <c r="T53998" s="121"/>
      <c r="V53998" s="121"/>
      <c r="X53998" s="121"/>
      <c r="Z53998" s="121"/>
    </row>
    <row r="53999" spans="16:26" x14ac:dyDescent="0.25">
      <c r="P53999" s="122"/>
      <c r="R53999" s="122"/>
      <c r="T53999" s="122"/>
      <c r="V53999" s="122"/>
      <c r="X53999" s="122"/>
      <c r="Z53999" s="122"/>
    </row>
    <row r="54000" spans="16:26" x14ac:dyDescent="0.25">
      <c r="P54000" s="118"/>
      <c r="R54000" s="118"/>
      <c r="T54000" s="118"/>
      <c r="V54000" s="118"/>
      <c r="X54000" s="118"/>
      <c r="Z54000" s="118"/>
    </row>
    <row r="54001" spans="16:26" x14ac:dyDescent="0.25">
      <c r="P54001" s="119"/>
      <c r="R54001" s="119"/>
      <c r="T54001" s="119"/>
      <c r="V54001" s="119"/>
      <c r="X54001" s="119"/>
      <c r="Z54001" s="119"/>
    </row>
    <row r="54002" spans="16:26" x14ac:dyDescent="0.25">
      <c r="P54002" s="119"/>
      <c r="R54002" s="119"/>
      <c r="T54002" s="119"/>
      <c r="V54002" s="119"/>
      <c r="X54002" s="119"/>
      <c r="Z54002" s="119"/>
    </row>
    <row r="54003" spans="16:26" x14ac:dyDescent="0.25">
      <c r="P54003" s="120"/>
      <c r="R54003" s="120"/>
      <c r="T54003" s="120"/>
      <c r="V54003" s="120"/>
      <c r="X54003" s="120"/>
      <c r="Z54003" s="120"/>
    </row>
    <row r="54004" spans="16:26" x14ac:dyDescent="0.25">
      <c r="P54004" s="119"/>
      <c r="R54004" s="119"/>
      <c r="T54004" s="119"/>
      <c r="V54004" s="119"/>
      <c r="X54004" s="119"/>
      <c r="Z54004" s="119"/>
    </row>
    <row r="54005" spans="16:26" x14ac:dyDescent="0.25">
      <c r="P54005" s="119"/>
      <c r="R54005" s="119"/>
      <c r="T54005" s="119"/>
      <c r="V54005" s="119"/>
      <c r="X54005" s="119"/>
      <c r="Z54005" s="119"/>
    </row>
    <row r="54006" spans="16:26" x14ac:dyDescent="0.25">
      <c r="P54006" s="120"/>
      <c r="R54006" s="120"/>
      <c r="T54006" s="120"/>
      <c r="V54006" s="120"/>
      <c r="X54006" s="120"/>
      <c r="Z54006" s="120"/>
    </row>
    <row r="54007" spans="16:26" x14ac:dyDescent="0.25">
      <c r="P54007" s="119"/>
      <c r="R54007" s="119"/>
      <c r="T54007" s="119"/>
      <c r="V54007" s="119"/>
      <c r="X54007" s="119"/>
      <c r="Z54007" s="119"/>
    </row>
    <row r="54008" spans="16:26" x14ac:dyDescent="0.25">
      <c r="P54008" s="120"/>
      <c r="R54008" s="120"/>
      <c r="T54008" s="120"/>
      <c r="V54008" s="120"/>
      <c r="X54008" s="120"/>
      <c r="Z54008" s="120"/>
    </row>
    <row r="54009" spans="16:26" x14ac:dyDescent="0.25">
      <c r="P54009" s="119"/>
      <c r="R54009" s="119"/>
      <c r="T54009" s="119"/>
      <c r="V54009" s="119"/>
      <c r="X54009" s="119"/>
      <c r="Z54009" s="119"/>
    </row>
    <row r="54010" spans="16:26" x14ac:dyDescent="0.25">
      <c r="P54010" s="119"/>
      <c r="R54010" s="119"/>
      <c r="T54010" s="119"/>
      <c r="V54010" s="119"/>
      <c r="X54010" s="119"/>
      <c r="Z54010" s="119"/>
    </row>
    <row r="54011" spans="16:26" x14ac:dyDescent="0.25">
      <c r="P54011" s="119"/>
      <c r="R54011" s="119"/>
      <c r="T54011" s="119"/>
      <c r="V54011" s="119"/>
      <c r="X54011" s="119"/>
      <c r="Z54011" s="119"/>
    </row>
    <row r="54012" spans="16:26" x14ac:dyDescent="0.25">
      <c r="P54012" s="121"/>
      <c r="R54012" s="121"/>
      <c r="T54012" s="121"/>
      <c r="V54012" s="121"/>
      <c r="X54012" s="121"/>
      <c r="Z54012" s="121"/>
    </row>
    <row r="54013" spans="16:26" x14ac:dyDescent="0.25">
      <c r="P54013" s="121"/>
      <c r="R54013" s="121"/>
      <c r="T54013" s="121"/>
      <c r="V54013" s="121"/>
      <c r="X54013" s="121"/>
      <c r="Z54013" s="121"/>
    </row>
    <row r="54014" spans="16:26" x14ac:dyDescent="0.25">
      <c r="P54014" s="121"/>
      <c r="R54014" s="121"/>
      <c r="T54014" s="121"/>
      <c r="V54014" s="121"/>
      <c r="X54014" s="121"/>
      <c r="Z54014" s="121"/>
    </row>
    <row r="54015" spans="16:26" x14ac:dyDescent="0.25">
      <c r="P54015" s="121"/>
      <c r="R54015" s="121"/>
      <c r="T54015" s="121"/>
      <c r="V54015" s="121"/>
      <c r="X54015" s="121"/>
      <c r="Z54015" s="121"/>
    </row>
    <row r="54016" spans="16:26" x14ac:dyDescent="0.25">
      <c r="P54016" s="122"/>
      <c r="R54016" s="122"/>
      <c r="T54016" s="122"/>
      <c r="V54016" s="122"/>
      <c r="X54016" s="122"/>
      <c r="Z54016" s="122"/>
    </row>
    <row r="54017" spans="16:26" x14ac:dyDescent="0.25">
      <c r="P54017" s="118"/>
      <c r="R54017" s="118"/>
      <c r="T54017" s="118"/>
      <c r="V54017" s="118"/>
      <c r="X54017" s="118"/>
      <c r="Z54017" s="118"/>
    </row>
    <row r="54018" spans="16:26" x14ac:dyDescent="0.25">
      <c r="P54018" s="119"/>
      <c r="R54018" s="119"/>
      <c r="T54018" s="119"/>
      <c r="V54018" s="119"/>
      <c r="X54018" s="119"/>
      <c r="Z54018" s="119"/>
    </row>
    <row r="54019" spans="16:26" x14ac:dyDescent="0.25">
      <c r="P54019" s="119"/>
      <c r="R54019" s="119"/>
      <c r="T54019" s="119"/>
      <c r="V54019" s="119"/>
      <c r="X54019" s="119"/>
      <c r="Z54019" s="119"/>
    </row>
    <row r="54020" spans="16:26" x14ac:dyDescent="0.25">
      <c r="P54020" s="120"/>
      <c r="R54020" s="120"/>
      <c r="T54020" s="120"/>
      <c r="V54020" s="120"/>
      <c r="X54020" s="120"/>
      <c r="Z54020" s="120"/>
    </row>
    <row r="54021" spans="16:26" x14ac:dyDescent="0.25">
      <c r="P54021" s="119"/>
      <c r="R54021" s="119"/>
      <c r="T54021" s="119"/>
      <c r="V54021" s="119"/>
      <c r="X54021" s="119"/>
      <c r="Z54021" s="119"/>
    </row>
    <row r="54022" spans="16:26" x14ac:dyDescent="0.25">
      <c r="P54022" s="119"/>
      <c r="R54022" s="119"/>
      <c r="T54022" s="119"/>
      <c r="V54022" s="119"/>
      <c r="X54022" s="119"/>
      <c r="Z54022" s="119"/>
    </row>
    <row r="54023" spans="16:26" x14ac:dyDescent="0.25">
      <c r="P54023" s="120"/>
      <c r="R54023" s="120"/>
      <c r="T54023" s="120"/>
      <c r="V54023" s="120"/>
      <c r="X54023" s="120"/>
      <c r="Z54023" s="120"/>
    </row>
    <row r="54024" spans="16:26" x14ac:dyDescent="0.25">
      <c r="P54024" s="119"/>
      <c r="R54024" s="119"/>
      <c r="T54024" s="119"/>
      <c r="V54024" s="119"/>
      <c r="X54024" s="119"/>
      <c r="Z54024" s="119"/>
    </row>
    <row r="54025" spans="16:26" x14ac:dyDescent="0.25">
      <c r="P54025" s="120"/>
      <c r="R54025" s="120"/>
      <c r="T54025" s="120"/>
      <c r="V54025" s="120"/>
      <c r="X54025" s="120"/>
      <c r="Z54025" s="120"/>
    </row>
    <row r="54026" spans="16:26" x14ac:dyDescent="0.25">
      <c r="P54026" s="119"/>
      <c r="R54026" s="119"/>
      <c r="T54026" s="119"/>
      <c r="V54026" s="119"/>
      <c r="X54026" s="119"/>
      <c r="Z54026" s="119"/>
    </row>
    <row r="54027" spans="16:26" x14ac:dyDescent="0.25">
      <c r="P54027" s="119"/>
      <c r="R54027" s="119"/>
      <c r="T54027" s="119"/>
      <c r="V54027" s="119"/>
      <c r="X54027" s="119"/>
      <c r="Z54027" s="119"/>
    </row>
    <row r="54028" spans="16:26" x14ac:dyDescent="0.25">
      <c r="P54028" s="119"/>
      <c r="R54028" s="119"/>
      <c r="T54028" s="119"/>
      <c r="V54028" s="119"/>
      <c r="X54028" s="119"/>
      <c r="Z54028" s="119"/>
    </row>
    <row r="54029" spans="16:26" x14ac:dyDescent="0.25">
      <c r="P54029" s="121"/>
      <c r="R54029" s="121"/>
      <c r="T54029" s="121"/>
      <c r="V54029" s="121"/>
      <c r="X54029" s="121"/>
      <c r="Z54029" s="121"/>
    </row>
    <row r="54030" spans="16:26" x14ac:dyDescent="0.25">
      <c r="P54030" s="121"/>
      <c r="R54030" s="121"/>
      <c r="T54030" s="121"/>
      <c r="V54030" s="121"/>
      <c r="X54030" s="121"/>
      <c r="Z54030" s="121"/>
    </row>
    <row r="54031" spans="16:26" x14ac:dyDescent="0.25">
      <c r="P54031" s="121"/>
      <c r="R54031" s="121"/>
      <c r="T54031" s="121"/>
      <c r="V54031" s="121"/>
      <c r="X54031" s="121"/>
      <c r="Z54031" s="121"/>
    </row>
    <row r="54032" spans="16:26" x14ac:dyDescent="0.25">
      <c r="P54032" s="121"/>
      <c r="R54032" s="121"/>
      <c r="T54032" s="121"/>
      <c r="V54032" s="121"/>
      <c r="X54032" s="121"/>
      <c r="Z54032" s="121"/>
    </row>
    <row r="54033" spans="16:26" x14ac:dyDescent="0.25">
      <c r="P54033" s="122"/>
      <c r="R54033" s="122"/>
      <c r="T54033" s="122"/>
      <c r="V54033" s="122"/>
      <c r="X54033" s="122"/>
      <c r="Z54033" s="122"/>
    </row>
    <row r="54034" spans="16:26" x14ac:dyDescent="0.25">
      <c r="P54034" s="118"/>
      <c r="R54034" s="118"/>
      <c r="T54034" s="118"/>
      <c r="V54034" s="118"/>
      <c r="X54034" s="118"/>
      <c r="Z54034" s="118"/>
    </row>
    <row r="54035" spans="16:26" x14ac:dyDescent="0.25">
      <c r="P54035" s="119"/>
      <c r="R54035" s="119"/>
      <c r="T54035" s="119"/>
      <c r="V54035" s="119"/>
      <c r="X54035" s="119"/>
      <c r="Z54035" s="119"/>
    </row>
    <row r="54036" spans="16:26" x14ac:dyDescent="0.25">
      <c r="P54036" s="119"/>
      <c r="R54036" s="119"/>
      <c r="T54036" s="119"/>
      <c r="V54036" s="119"/>
      <c r="X54036" s="119"/>
      <c r="Z54036" s="119"/>
    </row>
    <row r="54037" spans="16:26" x14ac:dyDescent="0.25">
      <c r="P54037" s="120"/>
      <c r="R54037" s="120"/>
      <c r="T54037" s="120"/>
      <c r="V54037" s="120"/>
      <c r="X54037" s="120"/>
      <c r="Z54037" s="120"/>
    </row>
    <row r="54038" spans="16:26" x14ac:dyDescent="0.25">
      <c r="P54038" s="119"/>
      <c r="R54038" s="119"/>
      <c r="T54038" s="119"/>
      <c r="V54038" s="119"/>
      <c r="X54038" s="119"/>
      <c r="Z54038" s="119"/>
    </row>
    <row r="54039" spans="16:26" x14ac:dyDescent="0.25">
      <c r="P54039" s="119"/>
      <c r="R54039" s="119"/>
      <c r="T54039" s="119"/>
      <c r="V54039" s="119"/>
      <c r="X54039" s="119"/>
      <c r="Z54039" s="119"/>
    </row>
    <row r="54040" spans="16:26" x14ac:dyDescent="0.25">
      <c r="P54040" s="120"/>
      <c r="R54040" s="120"/>
      <c r="T54040" s="120"/>
      <c r="V54040" s="120"/>
      <c r="X54040" s="120"/>
      <c r="Z54040" s="120"/>
    </row>
    <row r="54041" spans="16:26" x14ac:dyDescent="0.25">
      <c r="P54041" s="119"/>
      <c r="R54041" s="119"/>
      <c r="T54041" s="119"/>
      <c r="V54041" s="119"/>
      <c r="X54041" s="119"/>
      <c r="Z54041" s="119"/>
    </row>
    <row r="54042" spans="16:26" x14ac:dyDescent="0.25">
      <c r="P54042" s="120"/>
      <c r="R54042" s="120"/>
      <c r="T54042" s="120"/>
      <c r="V54042" s="120"/>
      <c r="X54042" s="120"/>
      <c r="Z54042" s="120"/>
    </row>
    <row r="54043" spans="16:26" x14ac:dyDescent="0.25">
      <c r="P54043" s="119"/>
      <c r="R54043" s="119"/>
      <c r="T54043" s="119"/>
      <c r="V54043" s="119"/>
      <c r="X54043" s="119"/>
      <c r="Z54043" s="119"/>
    </row>
    <row r="54044" spans="16:26" x14ac:dyDescent="0.25">
      <c r="P54044" s="119"/>
      <c r="R54044" s="119"/>
      <c r="T54044" s="119"/>
      <c r="V54044" s="119"/>
      <c r="X54044" s="119"/>
      <c r="Z54044" s="119"/>
    </row>
    <row r="54045" spans="16:26" x14ac:dyDescent="0.25">
      <c r="P54045" s="119"/>
      <c r="R54045" s="119"/>
      <c r="T54045" s="119"/>
      <c r="V54045" s="119"/>
      <c r="X54045" s="119"/>
      <c r="Z54045" s="119"/>
    </row>
    <row r="54046" spans="16:26" x14ac:dyDescent="0.25">
      <c r="P54046" s="121"/>
      <c r="R54046" s="121"/>
      <c r="T54046" s="121"/>
      <c r="V54046" s="121"/>
      <c r="X54046" s="121"/>
      <c r="Z54046" s="121"/>
    </row>
    <row r="54047" spans="16:26" x14ac:dyDescent="0.25">
      <c r="P54047" s="121"/>
      <c r="R54047" s="121"/>
      <c r="T54047" s="121"/>
      <c r="V54047" s="121"/>
      <c r="X54047" s="121"/>
      <c r="Z54047" s="121"/>
    </row>
    <row r="54048" spans="16:26" x14ac:dyDescent="0.25">
      <c r="P54048" s="121"/>
      <c r="R54048" s="121"/>
      <c r="T54048" s="121"/>
      <c r="V54048" s="121"/>
      <c r="X54048" s="121"/>
      <c r="Z54048" s="121"/>
    </row>
    <row r="54049" spans="16:26" x14ac:dyDescent="0.25">
      <c r="P54049" s="121"/>
      <c r="R54049" s="121"/>
      <c r="T54049" s="121"/>
      <c r="V54049" s="121"/>
      <c r="X54049" s="121"/>
      <c r="Z54049" s="121"/>
    </row>
    <row r="54050" spans="16:26" x14ac:dyDescent="0.25">
      <c r="P54050" s="122"/>
      <c r="R54050" s="122"/>
      <c r="T54050" s="122"/>
      <c r="V54050" s="122"/>
      <c r="X54050" s="122"/>
      <c r="Z54050" s="122"/>
    </row>
    <row r="54051" spans="16:26" x14ac:dyDescent="0.25">
      <c r="P54051" s="118"/>
      <c r="R54051" s="118"/>
      <c r="T54051" s="118"/>
      <c r="V54051" s="118"/>
      <c r="X54051" s="118"/>
      <c r="Z54051" s="118"/>
    </row>
    <row r="54052" spans="16:26" x14ac:dyDescent="0.25">
      <c r="P54052" s="119"/>
      <c r="R54052" s="119"/>
      <c r="T54052" s="119"/>
      <c r="V54052" s="119"/>
      <c r="X54052" s="119"/>
      <c r="Z54052" s="119"/>
    </row>
    <row r="54053" spans="16:26" x14ac:dyDescent="0.25">
      <c r="P54053" s="119"/>
      <c r="R54053" s="119"/>
      <c r="T54053" s="119"/>
      <c r="V54053" s="119"/>
      <c r="X54053" s="119"/>
      <c r="Z54053" s="119"/>
    </row>
    <row r="54054" spans="16:26" x14ac:dyDescent="0.25">
      <c r="P54054" s="120"/>
      <c r="R54054" s="120"/>
      <c r="T54054" s="120"/>
      <c r="V54054" s="120"/>
      <c r="X54054" s="120"/>
      <c r="Z54054" s="120"/>
    </row>
    <row r="54055" spans="16:26" x14ac:dyDescent="0.25">
      <c r="P54055" s="119"/>
      <c r="R54055" s="119"/>
      <c r="T54055" s="119"/>
      <c r="V54055" s="119"/>
      <c r="X54055" s="119"/>
      <c r="Z54055" s="119"/>
    </row>
    <row r="54056" spans="16:26" x14ac:dyDescent="0.25">
      <c r="P54056" s="119"/>
      <c r="R54056" s="119"/>
      <c r="T54056" s="119"/>
      <c r="V54056" s="119"/>
      <c r="X54056" s="119"/>
      <c r="Z54056" s="119"/>
    </row>
    <row r="54057" spans="16:26" x14ac:dyDescent="0.25">
      <c r="P54057" s="120"/>
      <c r="R54057" s="120"/>
      <c r="T54057" s="120"/>
      <c r="V54057" s="120"/>
      <c r="X54057" s="120"/>
      <c r="Z54057" s="120"/>
    </row>
    <row r="54058" spans="16:26" x14ac:dyDescent="0.25">
      <c r="P54058" s="119"/>
      <c r="R54058" s="119"/>
      <c r="T54058" s="119"/>
      <c r="V54058" s="119"/>
      <c r="X54058" s="119"/>
      <c r="Z54058" s="119"/>
    </row>
    <row r="54059" spans="16:26" x14ac:dyDescent="0.25">
      <c r="P54059" s="120"/>
      <c r="R54059" s="120"/>
      <c r="T54059" s="120"/>
      <c r="V54059" s="120"/>
      <c r="X54059" s="120"/>
      <c r="Z54059" s="120"/>
    </row>
    <row r="54060" spans="16:26" x14ac:dyDescent="0.25">
      <c r="P54060" s="119"/>
      <c r="R54060" s="119"/>
      <c r="T54060" s="119"/>
      <c r="V54060" s="119"/>
      <c r="X54060" s="119"/>
      <c r="Z54060" s="119"/>
    </row>
    <row r="54061" spans="16:26" x14ac:dyDescent="0.25">
      <c r="P54061" s="119"/>
      <c r="R54061" s="119"/>
      <c r="T54061" s="119"/>
      <c r="V54061" s="119"/>
      <c r="X54061" s="119"/>
      <c r="Z54061" s="119"/>
    </row>
    <row r="54062" spans="16:26" x14ac:dyDescent="0.25">
      <c r="P54062" s="119"/>
      <c r="R54062" s="119"/>
      <c r="T54062" s="119"/>
      <c r="V54062" s="119"/>
      <c r="X54062" s="119"/>
      <c r="Z54062" s="119"/>
    </row>
    <row r="54063" spans="16:26" x14ac:dyDescent="0.25">
      <c r="P54063" s="121"/>
      <c r="R54063" s="121"/>
      <c r="T54063" s="121"/>
      <c r="V54063" s="121"/>
      <c r="X54063" s="121"/>
      <c r="Z54063" s="121"/>
    </row>
    <row r="54064" spans="16:26" x14ac:dyDescent="0.25">
      <c r="P54064" s="121"/>
      <c r="R54064" s="121"/>
      <c r="T54064" s="121"/>
      <c r="V54064" s="121"/>
      <c r="X54064" s="121"/>
      <c r="Z54064" s="121"/>
    </row>
    <row r="54065" spans="16:26" x14ac:dyDescent="0.25">
      <c r="P54065" s="121"/>
      <c r="R54065" s="121"/>
      <c r="T54065" s="121"/>
      <c r="V54065" s="121"/>
      <c r="X54065" s="121"/>
      <c r="Z54065" s="121"/>
    </row>
    <row r="54066" spans="16:26" x14ac:dyDescent="0.25">
      <c r="P54066" s="121"/>
      <c r="R54066" s="121"/>
      <c r="T54066" s="121"/>
      <c r="V54066" s="121"/>
      <c r="X54066" s="121"/>
      <c r="Z54066" s="121"/>
    </row>
    <row r="54067" spans="16:26" x14ac:dyDescent="0.25">
      <c r="P54067" s="122"/>
      <c r="R54067" s="122"/>
      <c r="T54067" s="122"/>
      <c r="V54067" s="122"/>
      <c r="X54067" s="122"/>
      <c r="Z54067" s="122"/>
    </row>
    <row r="54068" spans="16:26" x14ac:dyDescent="0.25">
      <c r="P54068" s="118"/>
      <c r="R54068" s="118"/>
      <c r="T54068" s="118"/>
      <c r="V54068" s="118"/>
      <c r="X54068" s="118"/>
      <c r="Z54068" s="118"/>
    </row>
    <row r="54069" spans="16:26" x14ac:dyDescent="0.25">
      <c r="P54069" s="119"/>
      <c r="R54069" s="119"/>
      <c r="T54069" s="119"/>
      <c r="V54069" s="119"/>
      <c r="X54069" s="119"/>
      <c r="Z54069" s="119"/>
    </row>
    <row r="54070" spans="16:26" x14ac:dyDescent="0.25">
      <c r="P54070" s="119"/>
      <c r="R54070" s="119"/>
      <c r="T54070" s="119"/>
      <c r="V54070" s="119"/>
      <c r="X54070" s="119"/>
      <c r="Z54070" s="119"/>
    </row>
    <row r="54071" spans="16:26" x14ac:dyDescent="0.25">
      <c r="P54071" s="120"/>
      <c r="R54071" s="120"/>
      <c r="T54071" s="120"/>
      <c r="V54071" s="120"/>
      <c r="X54071" s="120"/>
      <c r="Z54071" s="120"/>
    </row>
    <row r="54072" spans="16:26" x14ac:dyDescent="0.25">
      <c r="P54072" s="119"/>
      <c r="R54072" s="119"/>
      <c r="T54072" s="119"/>
      <c r="V54072" s="119"/>
      <c r="X54072" s="119"/>
      <c r="Z54072" s="119"/>
    </row>
    <row r="54073" spans="16:26" x14ac:dyDescent="0.25">
      <c r="P54073" s="119"/>
      <c r="R54073" s="119"/>
      <c r="T54073" s="119"/>
      <c r="V54073" s="119"/>
      <c r="X54073" s="119"/>
      <c r="Z54073" s="119"/>
    </row>
    <row r="54074" spans="16:26" x14ac:dyDescent="0.25">
      <c r="P54074" s="120"/>
      <c r="R54074" s="120"/>
      <c r="T54074" s="120"/>
      <c r="V54074" s="120"/>
      <c r="X54074" s="120"/>
      <c r="Z54074" s="120"/>
    </row>
    <row r="54075" spans="16:26" x14ac:dyDescent="0.25">
      <c r="P54075" s="119"/>
      <c r="R54075" s="119"/>
      <c r="T54075" s="119"/>
      <c r="V54075" s="119"/>
      <c r="X54075" s="119"/>
      <c r="Z54075" s="119"/>
    </row>
    <row r="54076" spans="16:26" x14ac:dyDescent="0.25">
      <c r="P54076" s="120"/>
      <c r="R54076" s="120"/>
      <c r="T54076" s="120"/>
      <c r="V54076" s="120"/>
      <c r="X54076" s="120"/>
      <c r="Z54076" s="120"/>
    </row>
    <row r="54077" spans="16:26" x14ac:dyDescent="0.25">
      <c r="P54077" s="119"/>
      <c r="R54077" s="119"/>
      <c r="T54077" s="119"/>
      <c r="V54077" s="119"/>
      <c r="X54077" s="119"/>
      <c r="Z54077" s="119"/>
    </row>
    <row r="54078" spans="16:26" x14ac:dyDescent="0.25">
      <c r="P54078" s="119"/>
      <c r="R54078" s="119"/>
      <c r="T54078" s="119"/>
      <c r="V54078" s="119"/>
      <c r="X54078" s="119"/>
      <c r="Z54078" s="119"/>
    </row>
    <row r="54079" spans="16:26" x14ac:dyDescent="0.25">
      <c r="P54079" s="119"/>
      <c r="R54079" s="119"/>
      <c r="T54079" s="119"/>
      <c r="V54079" s="119"/>
      <c r="X54079" s="119"/>
      <c r="Z54079" s="119"/>
    </row>
    <row r="54080" spans="16:26" x14ac:dyDescent="0.25">
      <c r="P54080" s="121"/>
      <c r="R54080" s="121"/>
      <c r="T54080" s="121"/>
      <c r="V54080" s="121"/>
      <c r="X54080" s="121"/>
      <c r="Z54080" s="121"/>
    </row>
    <row r="54081" spans="16:26" x14ac:dyDescent="0.25">
      <c r="P54081" s="121"/>
      <c r="R54081" s="121"/>
      <c r="T54081" s="121"/>
      <c r="V54081" s="121"/>
      <c r="X54081" s="121"/>
      <c r="Z54081" s="121"/>
    </row>
    <row r="54082" spans="16:26" x14ac:dyDescent="0.25">
      <c r="P54082" s="121"/>
      <c r="R54082" s="121"/>
      <c r="T54082" s="121"/>
      <c r="V54082" s="121"/>
      <c r="X54082" s="121"/>
      <c r="Z54082" s="121"/>
    </row>
    <row r="54083" spans="16:26" x14ac:dyDescent="0.25">
      <c r="P54083" s="121"/>
      <c r="R54083" s="121"/>
      <c r="T54083" s="121"/>
      <c r="V54083" s="121"/>
      <c r="X54083" s="121"/>
      <c r="Z54083" s="121"/>
    </row>
    <row r="54084" spans="16:26" x14ac:dyDescent="0.25">
      <c r="P54084" s="122"/>
      <c r="R54084" s="122"/>
      <c r="T54084" s="122"/>
      <c r="V54084" s="122"/>
      <c r="X54084" s="122"/>
      <c r="Z54084" s="122"/>
    </row>
    <row r="54085" spans="16:26" x14ac:dyDescent="0.25">
      <c r="P54085" s="118"/>
      <c r="R54085" s="118"/>
      <c r="T54085" s="118"/>
      <c r="V54085" s="118"/>
      <c r="X54085" s="118"/>
      <c r="Z54085" s="118"/>
    </row>
    <row r="54086" spans="16:26" x14ac:dyDescent="0.25">
      <c r="P54086" s="119"/>
      <c r="R54086" s="119"/>
      <c r="T54086" s="119"/>
      <c r="V54086" s="119"/>
      <c r="X54086" s="119"/>
      <c r="Z54086" s="119"/>
    </row>
    <row r="54087" spans="16:26" x14ac:dyDescent="0.25">
      <c r="P54087" s="119"/>
      <c r="R54087" s="119"/>
      <c r="T54087" s="119"/>
      <c r="V54087" s="119"/>
      <c r="X54087" s="119"/>
      <c r="Z54087" s="119"/>
    </row>
    <row r="54088" spans="16:26" x14ac:dyDescent="0.25">
      <c r="P54088" s="120"/>
      <c r="R54088" s="120"/>
      <c r="T54088" s="120"/>
      <c r="V54088" s="120"/>
      <c r="X54088" s="120"/>
      <c r="Z54088" s="120"/>
    </row>
    <row r="54089" spans="16:26" x14ac:dyDescent="0.25">
      <c r="P54089" s="119"/>
      <c r="R54089" s="119"/>
      <c r="T54089" s="119"/>
      <c r="V54089" s="119"/>
      <c r="X54089" s="119"/>
      <c r="Z54089" s="119"/>
    </row>
    <row r="54090" spans="16:26" x14ac:dyDescent="0.25">
      <c r="P54090" s="119"/>
      <c r="R54090" s="119"/>
      <c r="T54090" s="119"/>
      <c r="V54090" s="119"/>
      <c r="X54090" s="119"/>
      <c r="Z54090" s="119"/>
    </row>
    <row r="54091" spans="16:26" x14ac:dyDescent="0.25">
      <c r="P54091" s="120"/>
      <c r="R54091" s="120"/>
      <c r="T54091" s="120"/>
      <c r="V54091" s="120"/>
      <c r="X54091" s="120"/>
      <c r="Z54091" s="120"/>
    </row>
    <row r="54092" spans="16:26" x14ac:dyDescent="0.25">
      <c r="P54092" s="119"/>
      <c r="R54092" s="119"/>
      <c r="T54092" s="119"/>
      <c r="V54092" s="119"/>
      <c r="X54092" s="119"/>
      <c r="Z54092" s="119"/>
    </row>
    <row r="54093" spans="16:26" x14ac:dyDescent="0.25">
      <c r="P54093" s="120"/>
      <c r="R54093" s="120"/>
      <c r="T54093" s="120"/>
      <c r="V54093" s="120"/>
      <c r="X54093" s="120"/>
      <c r="Z54093" s="120"/>
    </row>
    <row r="54094" spans="16:26" x14ac:dyDescent="0.25">
      <c r="P54094" s="119"/>
      <c r="R54094" s="119"/>
      <c r="T54094" s="119"/>
      <c r="V54094" s="119"/>
      <c r="X54094" s="119"/>
      <c r="Z54094" s="119"/>
    </row>
    <row r="54095" spans="16:26" x14ac:dyDescent="0.25">
      <c r="P54095" s="119"/>
      <c r="R54095" s="119"/>
      <c r="T54095" s="119"/>
      <c r="V54095" s="119"/>
      <c r="X54095" s="119"/>
      <c r="Z54095" s="119"/>
    </row>
    <row r="54096" spans="16:26" x14ac:dyDescent="0.25">
      <c r="P54096" s="119"/>
      <c r="R54096" s="119"/>
      <c r="T54096" s="119"/>
      <c r="V54096" s="119"/>
      <c r="X54096" s="119"/>
      <c r="Z54096" s="119"/>
    </row>
    <row r="54097" spans="16:26" x14ac:dyDescent="0.25">
      <c r="P54097" s="121"/>
      <c r="R54097" s="121"/>
      <c r="T54097" s="121"/>
      <c r="V54097" s="121"/>
      <c r="X54097" s="121"/>
      <c r="Z54097" s="121"/>
    </row>
    <row r="54098" spans="16:26" x14ac:dyDescent="0.25">
      <c r="P54098" s="121"/>
      <c r="R54098" s="121"/>
      <c r="T54098" s="121"/>
      <c r="V54098" s="121"/>
      <c r="X54098" s="121"/>
      <c r="Z54098" s="121"/>
    </row>
    <row r="54099" spans="16:26" x14ac:dyDescent="0.25">
      <c r="P54099" s="121"/>
      <c r="R54099" s="121"/>
      <c r="T54099" s="121"/>
      <c r="V54099" s="121"/>
      <c r="X54099" s="121"/>
      <c r="Z54099" s="121"/>
    </row>
    <row r="54100" spans="16:26" x14ac:dyDescent="0.25">
      <c r="P54100" s="121"/>
      <c r="R54100" s="121"/>
      <c r="T54100" s="121"/>
      <c r="V54100" s="121"/>
      <c r="X54100" s="121"/>
      <c r="Z54100" s="121"/>
    </row>
    <row r="54101" spans="16:26" x14ac:dyDescent="0.25">
      <c r="P54101" s="122"/>
      <c r="R54101" s="122"/>
      <c r="T54101" s="122"/>
      <c r="V54101" s="122"/>
      <c r="X54101" s="122"/>
      <c r="Z54101" s="122"/>
    </row>
    <row r="54102" spans="16:26" x14ac:dyDescent="0.25">
      <c r="P54102" s="118"/>
      <c r="R54102" s="118"/>
      <c r="T54102" s="118"/>
      <c r="V54102" s="118"/>
      <c r="X54102" s="118"/>
      <c r="Z54102" s="118"/>
    </row>
    <row r="54103" spans="16:26" x14ac:dyDescent="0.25">
      <c r="P54103" s="119"/>
      <c r="R54103" s="119"/>
      <c r="T54103" s="119"/>
      <c r="V54103" s="119"/>
      <c r="X54103" s="119"/>
      <c r="Z54103" s="119"/>
    </row>
    <row r="54104" spans="16:26" x14ac:dyDescent="0.25">
      <c r="P54104" s="119"/>
      <c r="R54104" s="119"/>
      <c r="T54104" s="119"/>
      <c r="V54104" s="119"/>
      <c r="X54104" s="119"/>
      <c r="Z54104" s="119"/>
    </row>
    <row r="54105" spans="16:26" x14ac:dyDescent="0.25">
      <c r="P54105" s="120"/>
      <c r="R54105" s="120"/>
      <c r="T54105" s="120"/>
      <c r="V54105" s="120"/>
      <c r="X54105" s="120"/>
      <c r="Z54105" s="120"/>
    </row>
    <row r="54106" spans="16:26" x14ac:dyDescent="0.25">
      <c r="P54106" s="119"/>
      <c r="R54106" s="119"/>
      <c r="T54106" s="119"/>
      <c r="V54106" s="119"/>
      <c r="X54106" s="119"/>
      <c r="Z54106" s="119"/>
    </row>
    <row r="54107" spans="16:26" x14ac:dyDescent="0.25">
      <c r="P54107" s="119"/>
      <c r="R54107" s="119"/>
      <c r="T54107" s="119"/>
      <c r="V54107" s="119"/>
      <c r="X54107" s="119"/>
      <c r="Z54107" s="119"/>
    </row>
    <row r="54108" spans="16:26" x14ac:dyDescent="0.25">
      <c r="P54108" s="120"/>
      <c r="R54108" s="120"/>
      <c r="T54108" s="120"/>
      <c r="V54108" s="120"/>
      <c r="X54108" s="120"/>
      <c r="Z54108" s="120"/>
    </row>
    <row r="54109" spans="16:26" x14ac:dyDescent="0.25">
      <c r="P54109" s="119"/>
      <c r="R54109" s="119"/>
      <c r="T54109" s="119"/>
      <c r="V54109" s="119"/>
      <c r="X54109" s="119"/>
      <c r="Z54109" s="119"/>
    </row>
    <row r="54110" spans="16:26" x14ac:dyDescent="0.25">
      <c r="P54110" s="120"/>
      <c r="R54110" s="120"/>
      <c r="T54110" s="120"/>
      <c r="V54110" s="120"/>
      <c r="X54110" s="120"/>
      <c r="Z54110" s="120"/>
    </row>
    <row r="54111" spans="16:26" x14ac:dyDescent="0.25">
      <c r="P54111" s="119"/>
      <c r="R54111" s="119"/>
      <c r="T54111" s="119"/>
      <c r="V54111" s="119"/>
      <c r="X54111" s="119"/>
      <c r="Z54111" s="119"/>
    </row>
    <row r="54112" spans="16:26" x14ac:dyDescent="0.25">
      <c r="P54112" s="119"/>
      <c r="R54112" s="119"/>
      <c r="T54112" s="119"/>
      <c r="V54112" s="119"/>
      <c r="X54112" s="119"/>
      <c r="Z54112" s="119"/>
    </row>
    <row r="54113" spans="16:26" x14ac:dyDescent="0.25">
      <c r="P54113" s="119"/>
      <c r="R54113" s="119"/>
      <c r="T54113" s="119"/>
      <c r="V54113" s="119"/>
      <c r="X54113" s="119"/>
      <c r="Z54113" s="119"/>
    </row>
    <row r="54114" spans="16:26" x14ac:dyDescent="0.25">
      <c r="P54114" s="121"/>
      <c r="R54114" s="121"/>
      <c r="T54114" s="121"/>
      <c r="V54114" s="121"/>
      <c r="X54114" s="121"/>
      <c r="Z54114" s="121"/>
    </row>
    <row r="54115" spans="16:26" x14ac:dyDescent="0.25">
      <c r="P54115" s="121"/>
      <c r="R54115" s="121"/>
      <c r="T54115" s="121"/>
      <c r="V54115" s="121"/>
      <c r="X54115" s="121"/>
      <c r="Z54115" s="121"/>
    </row>
    <row r="54116" spans="16:26" x14ac:dyDescent="0.25">
      <c r="P54116" s="121"/>
      <c r="R54116" s="121"/>
      <c r="T54116" s="121"/>
      <c r="V54116" s="121"/>
      <c r="X54116" s="121"/>
      <c r="Z54116" s="121"/>
    </row>
    <row r="54117" spans="16:26" x14ac:dyDescent="0.25">
      <c r="P54117" s="121"/>
      <c r="R54117" s="121"/>
      <c r="T54117" s="121"/>
      <c r="V54117" s="121"/>
      <c r="X54117" s="121"/>
      <c r="Z54117" s="121"/>
    </row>
    <row r="54118" spans="16:26" x14ac:dyDescent="0.25">
      <c r="P54118" s="122"/>
      <c r="R54118" s="122"/>
      <c r="T54118" s="122"/>
      <c r="V54118" s="122"/>
      <c r="X54118" s="122"/>
      <c r="Z54118" s="122"/>
    </row>
    <row r="54119" spans="16:26" x14ac:dyDescent="0.25">
      <c r="P54119" s="118"/>
      <c r="R54119" s="118"/>
      <c r="T54119" s="118"/>
      <c r="V54119" s="118"/>
      <c r="X54119" s="118"/>
      <c r="Z54119" s="118"/>
    </row>
    <row r="54120" spans="16:26" x14ac:dyDescent="0.25">
      <c r="P54120" s="119"/>
      <c r="R54120" s="119"/>
      <c r="T54120" s="119"/>
      <c r="V54120" s="119"/>
      <c r="X54120" s="119"/>
      <c r="Z54120" s="119"/>
    </row>
    <row r="54121" spans="16:26" x14ac:dyDescent="0.25">
      <c r="P54121" s="119"/>
      <c r="R54121" s="119"/>
      <c r="T54121" s="119"/>
      <c r="V54121" s="119"/>
      <c r="X54121" s="119"/>
      <c r="Z54121" s="119"/>
    </row>
    <row r="54122" spans="16:26" x14ac:dyDescent="0.25">
      <c r="P54122" s="120"/>
      <c r="R54122" s="120"/>
      <c r="T54122" s="120"/>
      <c r="V54122" s="120"/>
      <c r="X54122" s="120"/>
      <c r="Z54122" s="120"/>
    </row>
    <row r="54123" spans="16:26" x14ac:dyDescent="0.25">
      <c r="P54123" s="119"/>
      <c r="R54123" s="119"/>
      <c r="T54123" s="119"/>
      <c r="V54123" s="119"/>
      <c r="X54123" s="119"/>
      <c r="Z54123" s="119"/>
    </row>
    <row r="54124" spans="16:26" x14ac:dyDescent="0.25">
      <c r="P54124" s="119"/>
      <c r="R54124" s="119"/>
      <c r="T54124" s="119"/>
      <c r="V54124" s="119"/>
      <c r="X54124" s="119"/>
      <c r="Z54124" s="119"/>
    </row>
    <row r="54125" spans="16:26" x14ac:dyDescent="0.25">
      <c r="P54125" s="120"/>
      <c r="R54125" s="120"/>
      <c r="T54125" s="120"/>
      <c r="V54125" s="120"/>
      <c r="X54125" s="120"/>
      <c r="Z54125" s="120"/>
    </row>
    <row r="54126" spans="16:26" x14ac:dyDescent="0.25">
      <c r="P54126" s="119"/>
      <c r="R54126" s="119"/>
      <c r="T54126" s="119"/>
      <c r="V54126" s="119"/>
      <c r="X54126" s="119"/>
      <c r="Z54126" s="119"/>
    </row>
    <row r="54127" spans="16:26" x14ac:dyDescent="0.25">
      <c r="P54127" s="120"/>
      <c r="R54127" s="120"/>
      <c r="T54127" s="120"/>
      <c r="V54127" s="120"/>
      <c r="X54127" s="120"/>
      <c r="Z54127" s="120"/>
    </row>
    <row r="54128" spans="16:26" x14ac:dyDescent="0.25">
      <c r="P54128" s="119"/>
      <c r="R54128" s="119"/>
      <c r="T54128" s="119"/>
      <c r="V54128" s="119"/>
      <c r="X54128" s="119"/>
      <c r="Z54128" s="119"/>
    </row>
    <row r="54129" spans="16:26" x14ac:dyDescent="0.25">
      <c r="P54129" s="119"/>
      <c r="R54129" s="119"/>
      <c r="T54129" s="119"/>
      <c r="V54129" s="119"/>
      <c r="X54129" s="119"/>
      <c r="Z54129" s="119"/>
    </row>
    <row r="54130" spans="16:26" x14ac:dyDescent="0.25">
      <c r="P54130" s="119"/>
      <c r="R54130" s="119"/>
      <c r="T54130" s="119"/>
      <c r="V54130" s="119"/>
      <c r="X54130" s="119"/>
      <c r="Z54130" s="119"/>
    </row>
    <row r="54131" spans="16:26" x14ac:dyDescent="0.25">
      <c r="P54131" s="121"/>
      <c r="R54131" s="121"/>
      <c r="T54131" s="121"/>
      <c r="V54131" s="121"/>
      <c r="X54131" s="121"/>
      <c r="Z54131" s="121"/>
    </row>
    <row r="54132" spans="16:26" x14ac:dyDescent="0.25">
      <c r="P54132" s="121"/>
      <c r="R54132" s="121"/>
      <c r="T54132" s="121"/>
      <c r="V54132" s="121"/>
      <c r="X54132" s="121"/>
      <c r="Z54132" s="121"/>
    </row>
    <row r="54133" spans="16:26" x14ac:dyDescent="0.25">
      <c r="P54133" s="121"/>
      <c r="R54133" s="121"/>
      <c r="T54133" s="121"/>
      <c r="V54133" s="121"/>
      <c r="X54133" s="121"/>
      <c r="Z54133" s="121"/>
    </row>
    <row r="54134" spans="16:26" x14ac:dyDescent="0.25">
      <c r="P54134" s="121"/>
      <c r="R54134" s="121"/>
      <c r="T54134" s="121"/>
      <c r="V54134" s="121"/>
      <c r="X54134" s="121"/>
      <c r="Z54134" s="121"/>
    </row>
    <row r="54135" spans="16:26" x14ac:dyDescent="0.25">
      <c r="P54135" s="122"/>
      <c r="R54135" s="122"/>
      <c r="T54135" s="122"/>
      <c r="V54135" s="122"/>
      <c r="X54135" s="122"/>
      <c r="Z54135" s="122"/>
    </row>
    <row r="54136" spans="16:26" x14ac:dyDescent="0.25">
      <c r="P54136" s="118"/>
      <c r="R54136" s="118"/>
      <c r="T54136" s="118"/>
      <c r="V54136" s="118"/>
      <c r="X54136" s="118"/>
      <c r="Z54136" s="118"/>
    </row>
    <row r="54137" spans="16:26" x14ac:dyDescent="0.25">
      <c r="P54137" s="119"/>
      <c r="R54137" s="119"/>
      <c r="T54137" s="119"/>
      <c r="V54137" s="119"/>
      <c r="X54137" s="119"/>
      <c r="Z54137" s="119"/>
    </row>
    <row r="54138" spans="16:26" x14ac:dyDescent="0.25">
      <c r="P54138" s="119"/>
      <c r="R54138" s="119"/>
      <c r="T54138" s="119"/>
      <c r="V54138" s="119"/>
      <c r="X54138" s="119"/>
      <c r="Z54138" s="119"/>
    </row>
    <row r="54139" spans="16:26" x14ac:dyDescent="0.25">
      <c r="P54139" s="120"/>
      <c r="R54139" s="120"/>
      <c r="T54139" s="120"/>
      <c r="V54139" s="120"/>
      <c r="X54139" s="120"/>
      <c r="Z54139" s="120"/>
    </row>
    <row r="54140" spans="16:26" x14ac:dyDescent="0.25">
      <c r="P54140" s="119"/>
      <c r="R54140" s="119"/>
      <c r="T54140" s="119"/>
      <c r="V54140" s="119"/>
      <c r="X54140" s="119"/>
      <c r="Z54140" s="119"/>
    </row>
    <row r="54141" spans="16:26" x14ac:dyDescent="0.25">
      <c r="P54141" s="119"/>
      <c r="R54141" s="119"/>
      <c r="T54141" s="119"/>
      <c r="V54141" s="119"/>
      <c r="X54141" s="119"/>
      <c r="Z54141" s="119"/>
    </row>
    <row r="54142" spans="16:26" x14ac:dyDescent="0.25">
      <c r="P54142" s="120"/>
      <c r="R54142" s="120"/>
      <c r="T54142" s="120"/>
      <c r="V54142" s="120"/>
      <c r="X54142" s="120"/>
      <c r="Z54142" s="120"/>
    </row>
    <row r="54143" spans="16:26" x14ac:dyDescent="0.25">
      <c r="P54143" s="119"/>
      <c r="R54143" s="119"/>
      <c r="T54143" s="119"/>
      <c r="V54143" s="119"/>
      <c r="X54143" s="119"/>
      <c r="Z54143" s="119"/>
    </row>
    <row r="54144" spans="16:26" x14ac:dyDescent="0.25">
      <c r="P54144" s="120"/>
      <c r="R54144" s="120"/>
      <c r="T54144" s="120"/>
      <c r="V54144" s="120"/>
      <c r="X54144" s="120"/>
      <c r="Z54144" s="120"/>
    </row>
    <row r="54145" spans="16:26" x14ac:dyDescent="0.25">
      <c r="P54145" s="119"/>
      <c r="R54145" s="119"/>
      <c r="T54145" s="119"/>
      <c r="V54145" s="119"/>
      <c r="X54145" s="119"/>
      <c r="Z54145" s="119"/>
    </row>
    <row r="54146" spans="16:26" x14ac:dyDescent="0.25">
      <c r="P54146" s="119"/>
      <c r="R54146" s="119"/>
      <c r="T54146" s="119"/>
      <c r="V54146" s="119"/>
      <c r="X54146" s="119"/>
      <c r="Z54146" s="119"/>
    </row>
    <row r="54147" spans="16:26" x14ac:dyDescent="0.25">
      <c r="P54147" s="119"/>
      <c r="R54147" s="119"/>
      <c r="T54147" s="119"/>
      <c r="V54147" s="119"/>
      <c r="X54147" s="119"/>
      <c r="Z54147" s="119"/>
    </row>
    <row r="54148" spans="16:26" x14ac:dyDescent="0.25">
      <c r="P54148" s="121"/>
      <c r="R54148" s="121"/>
      <c r="T54148" s="121"/>
      <c r="V54148" s="121"/>
      <c r="X54148" s="121"/>
      <c r="Z54148" s="121"/>
    </row>
    <row r="54149" spans="16:26" x14ac:dyDescent="0.25">
      <c r="P54149" s="121"/>
      <c r="R54149" s="121"/>
      <c r="T54149" s="121"/>
      <c r="V54149" s="121"/>
      <c r="X54149" s="121"/>
      <c r="Z54149" s="121"/>
    </row>
    <row r="54150" spans="16:26" x14ac:dyDescent="0.25">
      <c r="P54150" s="121"/>
      <c r="R54150" s="121"/>
      <c r="T54150" s="121"/>
      <c r="V54150" s="121"/>
      <c r="X54150" s="121"/>
      <c r="Z54150" s="121"/>
    </row>
    <row r="54151" spans="16:26" x14ac:dyDescent="0.25">
      <c r="P54151" s="121"/>
      <c r="R54151" s="121"/>
      <c r="T54151" s="121"/>
      <c r="V54151" s="121"/>
      <c r="X54151" s="121"/>
      <c r="Z54151" s="121"/>
    </row>
    <row r="54152" spans="16:26" x14ac:dyDescent="0.25">
      <c r="P54152" s="122"/>
      <c r="R54152" s="122"/>
      <c r="T54152" s="122"/>
      <c r="V54152" s="122"/>
      <c r="X54152" s="122"/>
      <c r="Z54152" s="122"/>
    </row>
    <row r="54153" spans="16:26" x14ac:dyDescent="0.25">
      <c r="P54153" s="118"/>
      <c r="R54153" s="118"/>
      <c r="T54153" s="118"/>
      <c r="V54153" s="118"/>
      <c r="X54153" s="118"/>
      <c r="Z54153" s="118"/>
    </row>
    <row r="54154" spans="16:26" x14ac:dyDescent="0.25">
      <c r="P54154" s="119"/>
      <c r="R54154" s="119"/>
      <c r="T54154" s="119"/>
      <c r="V54154" s="119"/>
      <c r="X54154" s="119"/>
      <c r="Z54154" s="119"/>
    </row>
    <row r="54155" spans="16:26" x14ac:dyDescent="0.25">
      <c r="P54155" s="119"/>
      <c r="R54155" s="119"/>
      <c r="T54155" s="119"/>
      <c r="V54155" s="119"/>
      <c r="X54155" s="119"/>
      <c r="Z54155" s="119"/>
    </row>
    <row r="54156" spans="16:26" x14ac:dyDescent="0.25">
      <c r="P54156" s="120"/>
      <c r="R54156" s="120"/>
      <c r="T54156" s="120"/>
      <c r="V54156" s="120"/>
      <c r="X54156" s="120"/>
      <c r="Z54156" s="120"/>
    </row>
    <row r="54157" spans="16:26" x14ac:dyDescent="0.25">
      <c r="P54157" s="119"/>
      <c r="R54157" s="119"/>
      <c r="T54157" s="119"/>
      <c r="V54157" s="119"/>
      <c r="X54157" s="119"/>
      <c r="Z54157" s="119"/>
    </row>
    <row r="54158" spans="16:26" x14ac:dyDescent="0.25">
      <c r="P54158" s="119"/>
      <c r="R54158" s="119"/>
      <c r="T54158" s="119"/>
      <c r="V54158" s="119"/>
      <c r="X54158" s="119"/>
      <c r="Z54158" s="119"/>
    </row>
    <row r="54159" spans="16:26" x14ac:dyDescent="0.25">
      <c r="P54159" s="120"/>
      <c r="R54159" s="120"/>
      <c r="T54159" s="120"/>
      <c r="V54159" s="120"/>
      <c r="X54159" s="120"/>
      <c r="Z54159" s="120"/>
    </row>
    <row r="54160" spans="16:26" x14ac:dyDescent="0.25">
      <c r="P54160" s="119"/>
      <c r="R54160" s="119"/>
      <c r="T54160" s="119"/>
      <c r="V54160" s="119"/>
      <c r="X54160" s="119"/>
      <c r="Z54160" s="119"/>
    </row>
    <row r="54161" spans="16:26" x14ac:dyDescent="0.25">
      <c r="P54161" s="120"/>
      <c r="R54161" s="120"/>
      <c r="T54161" s="120"/>
      <c r="V54161" s="120"/>
      <c r="X54161" s="120"/>
      <c r="Z54161" s="120"/>
    </row>
    <row r="54162" spans="16:26" x14ac:dyDescent="0.25">
      <c r="P54162" s="119"/>
      <c r="R54162" s="119"/>
      <c r="T54162" s="119"/>
      <c r="V54162" s="119"/>
      <c r="X54162" s="119"/>
      <c r="Z54162" s="119"/>
    </row>
    <row r="54163" spans="16:26" x14ac:dyDescent="0.25">
      <c r="P54163" s="119"/>
      <c r="R54163" s="119"/>
      <c r="T54163" s="119"/>
      <c r="V54163" s="119"/>
      <c r="X54163" s="119"/>
      <c r="Z54163" s="119"/>
    </row>
    <row r="54164" spans="16:26" x14ac:dyDescent="0.25">
      <c r="P54164" s="119"/>
      <c r="R54164" s="119"/>
      <c r="T54164" s="119"/>
      <c r="V54164" s="119"/>
      <c r="X54164" s="119"/>
      <c r="Z54164" s="119"/>
    </row>
    <row r="54165" spans="16:26" x14ac:dyDescent="0.25">
      <c r="P54165" s="121"/>
      <c r="R54165" s="121"/>
      <c r="T54165" s="121"/>
      <c r="V54165" s="121"/>
      <c r="X54165" s="121"/>
      <c r="Z54165" s="121"/>
    </row>
    <row r="54166" spans="16:26" x14ac:dyDescent="0.25">
      <c r="P54166" s="121"/>
      <c r="R54166" s="121"/>
      <c r="T54166" s="121"/>
      <c r="V54166" s="121"/>
      <c r="X54166" s="121"/>
      <c r="Z54166" s="121"/>
    </row>
    <row r="54167" spans="16:26" x14ac:dyDescent="0.25">
      <c r="P54167" s="121"/>
      <c r="R54167" s="121"/>
      <c r="T54167" s="121"/>
      <c r="V54167" s="121"/>
      <c r="X54167" s="121"/>
      <c r="Z54167" s="121"/>
    </row>
    <row r="54168" spans="16:26" x14ac:dyDescent="0.25">
      <c r="P54168" s="121"/>
      <c r="R54168" s="121"/>
      <c r="T54168" s="121"/>
      <c r="V54168" s="121"/>
      <c r="X54168" s="121"/>
      <c r="Z54168" s="121"/>
    </row>
    <row r="54169" spans="16:26" x14ac:dyDescent="0.25">
      <c r="P54169" s="122"/>
      <c r="R54169" s="122"/>
      <c r="T54169" s="122"/>
      <c r="V54169" s="122"/>
      <c r="X54169" s="122"/>
      <c r="Z54169" s="122"/>
    </row>
    <row r="54170" spans="16:26" x14ac:dyDescent="0.25">
      <c r="P54170" s="118"/>
      <c r="R54170" s="118"/>
      <c r="T54170" s="118"/>
      <c r="V54170" s="118"/>
      <c r="X54170" s="118"/>
      <c r="Z54170" s="118"/>
    </row>
    <row r="54171" spans="16:26" x14ac:dyDescent="0.25">
      <c r="P54171" s="119"/>
      <c r="R54171" s="119"/>
      <c r="T54171" s="119"/>
      <c r="V54171" s="119"/>
      <c r="X54171" s="119"/>
      <c r="Z54171" s="119"/>
    </row>
    <row r="54172" spans="16:26" x14ac:dyDescent="0.25">
      <c r="P54172" s="119"/>
      <c r="R54172" s="119"/>
      <c r="T54172" s="119"/>
      <c r="V54172" s="119"/>
      <c r="X54172" s="119"/>
      <c r="Z54172" s="119"/>
    </row>
    <row r="54173" spans="16:26" x14ac:dyDescent="0.25">
      <c r="P54173" s="120"/>
      <c r="R54173" s="120"/>
      <c r="T54173" s="120"/>
      <c r="V54173" s="120"/>
      <c r="X54173" s="120"/>
      <c r="Z54173" s="120"/>
    </row>
    <row r="54174" spans="16:26" x14ac:dyDescent="0.25">
      <c r="P54174" s="119"/>
      <c r="R54174" s="119"/>
      <c r="T54174" s="119"/>
      <c r="V54174" s="119"/>
      <c r="X54174" s="119"/>
      <c r="Z54174" s="119"/>
    </row>
    <row r="54175" spans="16:26" x14ac:dyDescent="0.25">
      <c r="P54175" s="119"/>
      <c r="R54175" s="119"/>
      <c r="T54175" s="119"/>
      <c r="V54175" s="119"/>
      <c r="X54175" s="119"/>
      <c r="Z54175" s="119"/>
    </row>
    <row r="54176" spans="16:26" x14ac:dyDescent="0.25">
      <c r="P54176" s="120"/>
      <c r="R54176" s="120"/>
      <c r="T54176" s="120"/>
      <c r="V54176" s="120"/>
      <c r="X54176" s="120"/>
      <c r="Z54176" s="120"/>
    </row>
    <row r="54177" spans="16:26" x14ac:dyDescent="0.25">
      <c r="P54177" s="119"/>
      <c r="R54177" s="119"/>
      <c r="T54177" s="119"/>
      <c r="V54177" s="119"/>
      <c r="X54177" s="119"/>
      <c r="Z54177" s="119"/>
    </row>
    <row r="54178" spans="16:26" x14ac:dyDescent="0.25">
      <c r="P54178" s="120"/>
      <c r="R54178" s="120"/>
      <c r="T54178" s="120"/>
      <c r="V54178" s="120"/>
      <c r="X54178" s="120"/>
      <c r="Z54178" s="120"/>
    </row>
    <row r="54179" spans="16:26" x14ac:dyDescent="0.25">
      <c r="P54179" s="119"/>
      <c r="R54179" s="119"/>
      <c r="T54179" s="119"/>
      <c r="V54179" s="119"/>
      <c r="X54179" s="119"/>
      <c r="Z54179" s="119"/>
    </row>
    <row r="54180" spans="16:26" x14ac:dyDescent="0.25">
      <c r="P54180" s="119"/>
      <c r="R54180" s="119"/>
      <c r="T54180" s="119"/>
      <c r="V54180" s="119"/>
      <c r="X54180" s="119"/>
      <c r="Z54180" s="119"/>
    </row>
    <row r="54181" spans="16:26" x14ac:dyDescent="0.25">
      <c r="P54181" s="119"/>
      <c r="R54181" s="119"/>
      <c r="T54181" s="119"/>
      <c r="V54181" s="119"/>
      <c r="X54181" s="119"/>
      <c r="Z54181" s="119"/>
    </row>
    <row r="54182" spans="16:26" x14ac:dyDescent="0.25">
      <c r="P54182" s="121"/>
      <c r="R54182" s="121"/>
      <c r="T54182" s="121"/>
      <c r="V54182" s="121"/>
      <c r="X54182" s="121"/>
      <c r="Z54182" s="121"/>
    </row>
    <row r="54183" spans="16:26" x14ac:dyDescent="0.25">
      <c r="P54183" s="121"/>
      <c r="R54183" s="121"/>
      <c r="T54183" s="121"/>
      <c r="V54183" s="121"/>
      <c r="X54183" s="121"/>
      <c r="Z54183" s="121"/>
    </row>
    <row r="54184" spans="16:26" x14ac:dyDescent="0.25">
      <c r="P54184" s="121"/>
      <c r="R54184" s="121"/>
      <c r="T54184" s="121"/>
      <c r="V54184" s="121"/>
      <c r="X54184" s="121"/>
      <c r="Z54184" s="121"/>
    </row>
    <row r="54185" spans="16:26" x14ac:dyDescent="0.25">
      <c r="P54185" s="121"/>
      <c r="R54185" s="121"/>
      <c r="T54185" s="121"/>
      <c r="V54185" s="121"/>
      <c r="X54185" s="121"/>
      <c r="Z54185" s="121"/>
    </row>
    <row r="54186" spans="16:26" x14ac:dyDescent="0.25">
      <c r="P54186" s="122"/>
      <c r="R54186" s="122"/>
      <c r="T54186" s="122"/>
      <c r="V54186" s="122"/>
      <c r="X54186" s="122"/>
      <c r="Z54186" s="122"/>
    </row>
    <row r="54187" spans="16:26" x14ac:dyDescent="0.25">
      <c r="P54187" s="118"/>
      <c r="R54187" s="118"/>
      <c r="T54187" s="118"/>
      <c r="V54187" s="118"/>
      <c r="X54187" s="118"/>
      <c r="Z54187" s="118"/>
    </row>
    <row r="54188" spans="16:26" x14ac:dyDescent="0.25">
      <c r="P54188" s="119"/>
      <c r="R54188" s="119"/>
      <c r="T54188" s="119"/>
      <c r="V54188" s="119"/>
      <c r="X54188" s="119"/>
      <c r="Z54188" s="119"/>
    </row>
    <row r="54189" spans="16:26" x14ac:dyDescent="0.25">
      <c r="P54189" s="119"/>
      <c r="R54189" s="119"/>
      <c r="T54189" s="119"/>
      <c r="V54189" s="119"/>
      <c r="X54189" s="119"/>
      <c r="Z54189" s="119"/>
    </row>
    <row r="54190" spans="16:26" x14ac:dyDescent="0.25">
      <c r="P54190" s="120"/>
      <c r="R54190" s="120"/>
      <c r="T54190" s="120"/>
      <c r="V54190" s="120"/>
      <c r="X54190" s="120"/>
      <c r="Z54190" s="120"/>
    </row>
    <row r="54191" spans="16:26" x14ac:dyDescent="0.25">
      <c r="P54191" s="119"/>
      <c r="R54191" s="119"/>
      <c r="T54191" s="119"/>
      <c r="V54191" s="119"/>
      <c r="X54191" s="119"/>
      <c r="Z54191" s="119"/>
    </row>
    <row r="54192" spans="16:26" x14ac:dyDescent="0.25">
      <c r="P54192" s="119"/>
      <c r="R54192" s="119"/>
      <c r="T54192" s="119"/>
      <c r="V54192" s="119"/>
      <c r="X54192" s="119"/>
      <c r="Z54192" s="119"/>
    </row>
    <row r="54193" spans="16:26" x14ac:dyDescent="0.25">
      <c r="P54193" s="120"/>
      <c r="R54193" s="120"/>
      <c r="T54193" s="120"/>
      <c r="V54193" s="120"/>
      <c r="X54193" s="120"/>
      <c r="Z54193" s="120"/>
    </row>
    <row r="54194" spans="16:26" x14ac:dyDescent="0.25">
      <c r="P54194" s="119"/>
      <c r="R54194" s="119"/>
      <c r="T54194" s="119"/>
      <c r="V54194" s="119"/>
      <c r="X54194" s="119"/>
      <c r="Z54194" s="119"/>
    </row>
    <row r="54195" spans="16:26" x14ac:dyDescent="0.25">
      <c r="P54195" s="120"/>
      <c r="R54195" s="120"/>
      <c r="T54195" s="120"/>
      <c r="V54195" s="120"/>
      <c r="X54195" s="120"/>
      <c r="Z54195" s="120"/>
    </row>
    <row r="54196" spans="16:26" x14ac:dyDescent="0.25">
      <c r="P54196" s="119"/>
      <c r="R54196" s="119"/>
      <c r="T54196" s="119"/>
      <c r="V54196" s="119"/>
      <c r="X54196" s="119"/>
      <c r="Z54196" s="119"/>
    </row>
    <row r="54197" spans="16:26" x14ac:dyDescent="0.25">
      <c r="P54197" s="119"/>
      <c r="R54197" s="119"/>
      <c r="T54197" s="119"/>
      <c r="V54197" s="119"/>
      <c r="X54197" s="119"/>
      <c r="Z54197" s="119"/>
    </row>
    <row r="54198" spans="16:26" x14ac:dyDescent="0.25">
      <c r="P54198" s="119"/>
      <c r="R54198" s="119"/>
      <c r="T54198" s="119"/>
      <c r="V54198" s="119"/>
      <c r="X54198" s="119"/>
      <c r="Z54198" s="119"/>
    </row>
    <row r="54199" spans="16:26" x14ac:dyDescent="0.25">
      <c r="P54199" s="121"/>
      <c r="R54199" s="121"/>
      <c r="T54199" s="121"/>
      <c r="V54199" s="121"/>
      <c r="X54199" s="121"/>
      <c r="Z54199" s="121"/>
    </row>
    <row r="54200" spans="16:26" x14ac:dyDescent="0.25">
      <c r="P54200" s="121"/>
      <c r="R54200" s="121"/>
      <c r="T54200" s="121"/>
      <c r="V54200" s="121"/>
      <c r="X54200" s="121"/>
      <c r="Z54200" s="121"/>
    </row>
    <row r="54201" spans="16:26" x14ac:dyDescent="0.25">
      <c r="P54201" s="121"/>
      <c r="R54201" s="121"/>
      <c r="T54201" s="121"/>
      <c r="V54201" s="121"/>
      <c r="X54201" s="121"/>
      <c r="Z54201" s="121"/>
    </row>
    <row r="54202" spans="16:26" x14ac:dyDescent="0.25">
      <c r="P54202" s="121"/>
      <c r="R54202" s="121"/>
      <c r="T54202" s="121"/>
      <c r="V54202" s="121"/>
      <c r="X54202" s="121"/>
      <c r="Z54202" s="121"/>
    </row>
    <row r="54203" spans="16:26" x14ac:dyDescent="0.25">
      <c r="P54203" s="122"/>
      <c r="R54203" s="122"/>
      <c r="T54203" s="122"/>
      <c r="V54203" s="122"/>
      <c r="X54203" s="122"/>
      <c r="Z54203" s="122"/>
    </row>
    <row r="54204" spans="16:26" x14ac:dyDescent="0.25">
      <c r="P54204" s="118"/>
      <c r="R54204" s="118"/>
      <c r="T54204" s="118"/>
      <c r="V54204" s="118"/>
      <c r="X54204" s="118"/>
      <c r="Z54204" s="118"/>
    </row>
    <row r="54205" spans="16:26" x14ac:dyDescent="0.25">
      <c r="P54205" s="119"/>
      <c r="R54205" s="119"/>
      <c r="T54205" s="119"/>
      <c r="V54205" s="119"/>
      <c r="X54205" s="119"/>
      <c r="Z54205" s="119"/>
    </row>
    <row r="54206" spans="16:26" x14ac:dyDescent="0.25">
      <c r="P54206" s="119"/>
      <c r="R54206" s="119"/>
      <c r="T54206" s="119"/>
      <c r="V54206" s="119"/>
      <c r="X54206" s="119"/>
      <c r="Z54206" s="119"/>
    </row>
    <row r="54207" spans="16:26" x14ac:dyDescent="0.25">
      <c r="P54207" s="120"/>
      <c r="R54207" s="120"/>
      <c r="T54207" s="120"/>
      <c r="V54207" s="120"/>
      <c r="X54207" s="120"/>
      <c r="Z54207" s="120"/>
    </row>
    <row r="54208" spans="16:26" x14ac:dyDescent="0.25">
      <c r="P54208" s="119"/>
      <c r="R54208" s="119"/>
      <c r="T54208" s="119"/>
      <c r="V54208" s="119"/>
      <c r="X54208" s="119"/>
      <c r="Z54208" s="119"/>
    </row>
    <row r="54209" spans="16:26" x14ac:dyDescent="0.25">
      <c r="P54209" s="119"/>
      <c r="R54209" s="119"/>
      <c r="T54209" s="119"/>
      <c r="V54209" s="119"/>
      <c r="X54209" s="119"/>
      <c r="Z54209" s="119"/>
    </row>
    <row r="54210" spans="16:26" x14ac:dyDescent="0.25">
      <c r="P54210" s="120"/>
      <c r="R54210" s="120"/>
      <c r="T54210" s="120"/>
      <c r="V54210" s="120"/>
      <c r="X54210" s="120"/>
      <c r="Z54210" s="120"/>
    </row>
    <row r="54211" spans="16:26" x14ac:dyDescent="0.25">
      <c r="P54211" s="119"/>
      <c r="R54211" s="119"/>
      <c r="T54211" s="119"/>
      <c r="V54211" s="119"/>
      <c r="X54211" s="119"/>
      <c r="Z54211" s="119"/>
    </row>
    <row r="54212" spans="16:26" x14ac:dyDescent="0.25">
      <c r="P54212" s="120"/>
      <c r="R54212" s="120"/>
      <c r="T54212" s="120"/>
      <c r="V54212" s="120"/>
      <c r="X54212" s="120"/>
      <c r="Z54212" s="120"/>
    </row>
    <row r="54213" spans="16:26" x14ac:dyDescent="0.25">
      <c r="P54213" s="119"/>
      <c r="R54213" s="119"/>
      <c r="T54213" s="119"/>
      <c r="V54213" s="119"/>
      <c r="X54213" s="119"/>
      <c r="Z54213" s="119"/>
    </row>
    <row r="54214" spans="16:26" x14ac:dyDescent="0.25">
      <c r="P54214" s="119"/>
      <c r="R54214" s="119"/>
      <c r="T54214" s="119"/>
      <c r="V54214" s="119"/>
      <c r="X54214" s="119"/>
      <c r="Z54214" s="119"/>
    </row>
    <row r="54215" spans="16:26" x14ac:dyDescent="0.25">
      <c r="P54215" s="119"/>
      <c r="R54215" s="119"/>
      <c r="T54215" s="119"/>
      <c r="V54215" s="119"/>
      <c r="X54215" s="119"/>
      <c r="Z54215" s="119"/>
    </row>
    <row r="54216" spans="16:26" x14ac:dyDescent="0.25">
      <c r="P54216" s="121"/>
      <c r="R54216" s="121"/>
      <c r="T54216" s="121"/>
      <c r="V54216" s="121"/>
      <c r="X54216" s="121"/>
      <c r="Z54216" s="121"/>
    </row>
    <row r="54217" spans="16:26" x14ac:dyDescent="0.25">
      <c r="P54217" s="121"/>
      <c r="R54217" s="121"/>
      <c r="T54217" s="121"/>
      <c r="V54217" s="121"/>
      <c r="X54217" s="121"/>
      <c r="Z54217" s="121"/>
    </row>
    <row r="54218" spans="16:26" x14ac:dyDescent="0.25">
      <c r="P54218" s="121"/>
      <c r="R54218" s="121"/>
      <c r="T54218" s="121"/>
      <c r="V54218" s="121"/>
      <c r="X54218" s="121"/>
      <c r="Z54218" s="121"/>
    </row>
    <row r="54219" spans="16:26" x14ac:dyDescent="0.25">
      <c r="P54219" s="121"/>
      <c r="R54219" s="121"/>
      <c r="T54219" s="121"/>
      <c r="V54219" s="121"/>
      <c r="X54219" s="121"/>
      <c r="Z54219" s="121"/>
    </row>
    <row r="54220" spans="16:26" x14ac:dyDescent="0.25">
      <c r="P54220" s="122"/>
      <c r="R54220" s="122"/>
      <c r="T54220" s="122"/>
      <c r="V54220" s="122"/>
      <c r="X54220" s="122"/>
      <c r="Z54220" s="122"/>
    </row>
    <row r="54221" spans="16:26" x14ac:dyDescent="0.25">
      <c r="P54221" s="118"/>
      <c r="R54221" s="118"/>
      <c r="T54221" s="118"/>
      <c r="V54221" s="118"/>
      <c r="X54221" s="118"/>
      <c r="Z54221" s="118"/>
    </row>
    <row r="54222" spans="16:26" x14ac:dyDescent="0.25">
      <c r="P54222" s="119"/>
      <c r="R54222" s="119"/>
      <c r="T54222" s="119"/>
      <c r="V54222" s="119"/>
      <c r="X54222" s="119"/>
      <c r="Z54222" s="119"/>
    </row>
    <row r="54223" spans="16:26" x14ac:dyDescent="0.25">
      <c r="P54223" s="119"/>
      <c r="R54223" s="119"/>
      <c r="T54223" s="119"/>
      <c r="V54223" s="119"/>
      <c r="X54223" s="119"/>
      <c r="Z54223" s="119"/>
    </row>
    <row r="54224" spans="16:26" x14ac:dyDescent="0.25">
      <c r="P54224" s="120"/>
      <c r="R54224" s="120"/>
      <c r="T54224" s="120"/>
      <c r="V54224" s="120"/>
      <c r="X54224" s="120"/>
      <c r="Z54224" s="120"/>
    </row>
    <row r="54225" spans="16:26" x14ac:dyDescent="0.25">
      <c r="P54225" s="119"/>
      <c r="R54225" s="119"/>
      <c r="T54225" s="119"/>
      <c r="V54225" s="119"/>
      <c r="X54225" s="119"/>
      <c r="Z54225" s="119"/>
    </row>
    <row r="54226" spans="16:26" x14ac:dyDescent="0.25">
      <c r="P54226" s="119"/>
      <c r="R54226" s="119"/>
      <c r="T54226" s="119"/>
      <c r="V54226" s="119"/>
      <c r="X54226" s="119"/>
      <c r="Z54226" s="119"/>
    </row>
    <row r="54227" spans="16:26" x14ac:dyDescent="0.25">
      <c r="P54227" s="120"/>
      <c r="R54227" s="120"/>
      <c r="T54227" s="120"/>
      <c r="V54227" s="120"/>
      <c r="X54227" s="120"/>
      <c r="Z54227" s="120"/>
    </row>
    <row r="54228" spans="16:26" x14ac:dyDescent="0.25">
      <c r="P54228" s="119"/>
      <c r="R54228" s="119"/>
      <c r="T54228" s="119"/>
      <c r="V54228" s="119"/>
      <c r="X54228" s="119"/>
      <c r="Z54228" s="119"/>
    </row>
    <row r="54229" spans="16:26" x14ac:dyDescent="0.25">
      <c r="P54229" s="120"/>
      <c r="R54229" s="120"/>
      <c r="T54229" s="120"/>
      <c r="V54229" s="120"/>
      <c r="X54229" s="120"/>
      <c r="Z54229" s="120"/>
    </row>
    <row r="54230" spans="16:26" x14ac:dyDescent="0.25">
      <c r="P54230" s="119"/>
      <c r="R54230" s="119"/>
      <c r="T54230" s="119"/>
      <c r="V54230" s="119"/>
      <c r="X54230" s="119"/>
      <c r="Z54230" s="119"/>
    </row>
    <row r="54231" spans="16:26" x14ac:dyDescent="0.25">
      <c r="P54231" s="119"/>
      <c r="R54231" s="119"/>
      <c r="T54231" s="119"/>
      <c r="V54231" s="119"/>
      <c r="X54231" s="119"/>
      <c r="Z54231" s="119"/>
    </row>
    <row r="54232" spans="16:26" x14ac:dyDescent="0.25">
      <c r="P54232" s="119"/>
      <c r="R54232" s="119"/>
      <c r="T54232" s="119"/>
      <c r="V54232" s="119"/>
      <c r="X54232" s="119"/>
      <c r="Z54232" s="119"/>
    </row>
    <row r="54233" spans="16:26" x14ac:dyDescent="0.25">
      <c r="P54233" s="121"/>
      <c r="R54233" s="121"/>
      <c r="T54233" s="121"/>
      <c r="V54233" s="121"/>
      <c r="X54233" s="121"/>
      <c r="Z54233" s="121"/>
    </row>
    <row r="54234" spans="16:26" x14ac:dyDescent="0.25">
      <c r="P54234" s="121"/>
      <c r="R54234" s="121"/>
      <c r="T54234" s="121"/>
      <c r="V54234" s="121"/>
      <c r="X54234" s="121"/>
      <c r="Z54234" s="121"/>
    </row>
    <row r="54235" spans="16:26" x14ac:dyDescent="0.25">
      <c r="P54235" s="121"/>
      <c r="R54235" s="121"/>
      <c r="T54235" s="121"/>
      <c r="V54235" s="121"/>
      <c r="X54235" s="121"/>
      <c r="Z54235" s="121"/>
    </row>
    <row r="54236" spans="16:26" x14ac:dyDescent="0.25">
      <c r="P54236" s="121"/>
      <c r="R54236" s="121"/>
      <c r="T54236" s="121"/>
      <c r="V54236" s="121"/>
      <c r="X54236" s="121"/>
      <c r="Z54236" s="121"/>
    </row>
    <row r="54237" spans="16:26" x14ac:dyDescent="0.25">
      <c r="P54237" s="122"/>
      <c r="R54237" s="122"/>
      <c r="T54237" s="122"/>
      <c r="V54237" s="122"/>
      <c r="X54237" s="122"/>
      <c r="Z54237" s="122"/>
    </row>
    <row r="54238" spans="16:26" x14ac:dyDescent="0.25">
      <c r="P54238" s="118"/>
      <c r="R54238" s="118"/>
      <c r="T54238" s="118"/>
      <c r="V54238" s="118"/>
      <c r="X54238" s="118"/>
      <c r="Z54238" s="118"/>
    </row>
    <row r="54239" spans="16:26" x14ac:dyDescent="0.25">
      <c r="P54239" s="119"/>
      <c r="R54239" s="119"/>
      <c r="T54239" s="119"/>
      <c r="V54239" s="119"/>
      <c r="X54239" s="119"/>
      <c r="Z54239" s="119"/>
    </row>
    <row r="54240" spans="16:26" x14ac:dyDescent="0.25">
      <c r="P54240" s="119"/>
      <c r="R54240" s="119"/>
      <c r="T54240" s="119"/>
      <c r="V54240" s="119"/>
      <c r="X54240" s="119"/>
      <c r="Z54240" s="119"/>
    </row>
    <row r="54241" spans="16:26" x14ac:dyDescent="0.25">
      <c r="P54241" s="120"/>
      <c r="R54241" s="120"/>
      <c r="T54241" s="120"/>
      <c r="V54241" s="120"/>
      <c r="X54241" s="120"/>
      <c r="Z54241" s="120"/>
    </row>
    <row r="54242" spans="16:26" x14ac:dyDescent="0.25">
      <c r="P54242" s="119"/>
      <c r="R54242" s="119"/>
      <c r="T54242" s="119"/>
      <c r="V54242" s="119"/>
      <c r="X54242" s="119"/>
      <c r="Z54242" s="119"/>
    </row>
    <row r="54243" spans="16:26" x14ac:dyDescent="0.25">
      <c r="P54243" s="119"/>
      <c r="R54243" s="119"/>
      <c r="T54243" s="119"/>
      <c r="V54243" s="119"/>
      <c r="X54243" s="119"/>
      <c r="Z54243" s="119"/>
    </row>
    <row r="54244" spans="16:26" x14ac:dyDescent="0.25">
      <c r="P54244" s="120"/>
      <c r="R54244" s="120"/>
      <c r="T54244" s="120"/>
      <c r="V54244" s="120"/>
      <c r="X54244" s="120"/>
      <c r="Z54244" s="120"/>
    </row>
    <row r="54245" spans="16:26" x14ac:dyDescent="0.25">
      <c r="P54245" s="119"/>
      <c r="R54245" s="119"/>
      <c r="T54245" s="119"/>
      <c r="V54245" s="119"/>
      <c r="X54245" s="119"/>
      <c r="Z54245" s="119"/>
    </row>
    <row r="54246" spans="16:26" x14ac:dyDescent="0.25">
      <c r="P54246" s="120"/>
      <c r="R54246" s="120"/>
      <c r="T54246" s="120"/>
      <c r="V54246" s="120"/>
      <c r="X54246" s="120"/>
      <c r="Z54246" s="120"/>
    </row>
    <row r="54247" spans="16:26" x14ac:dyDescent="0.25">
      <c r="P54247" s="119"/>
      <c r="R54247" s="119"/>
      <c r="T54247" s="119"/>
      <c r="V54247" s="119"/>
      <c r="X54247" s="119"/>
      <c r="Z54247" s="119"/>
    </row>
    <row r="54248" spans="16:26" x14ac:dyDescent="0.25">
      <c r="P54248" s="119"/>
      <c r="R54248" s="119"/>
      <c r="T54248" s="119"/>
      <c r="V54248" s="119"/>
      <c r="X54248" s="119"/>
      <c r="Z54248" s="119"/>
    </row>
    <row r="54249" spans="16:26" x14ac:dyDescent="0.25">
      <c r="P54249" s="119"/>
      <c r="R54249" s="119"/>
      <c r="T54249" s="119"/>
      <c r="V54249" s="119"/>
      <c r="X54249" s="119"/>
      <c r="Z54249" s="119"/>
    </row>
    <row r="54250" spans="16:26" x14ac:dyDescent="0.25">
      <c r="P54250" s="121"/>
      <c r="R54250" s="121"/>
      <c r="T54250" s="121"/>
      <c r="V54250" s="121"/>
      <c r="X54250" s="121"/>
      <c r="Z54250" s="121"/>
    </row>
    <row r="54251" spans="16:26" x14ac:dyDescent="0.25">
      <c r="P54251" s="121"/>
      <c r="R54251" s="121"/>
      <c r="T54251" s="121"/>
      <c r="V54251" s="121"/>
      <c r="X54251" s="121"/>
      <c r="Z54251" s="121"/>
    </row>
    <row r="54252" spans="16:26" x14ac:dyDescent="0.25">
      <c r="P54252" s="121"/>
      <c r="R54252" s="121"/>
      <c r="T54252" s="121"/>
      <c r="V54252" s="121"/>
      <c r="X54252" s="121"/>
      <c r="Z54252" s="121"/>
    </row>
    <row r="54253" spans="16:26" x14ac:dyDescent="0.25">
      <c r="P54253" s="121"/>
      <c r="R54253" s="121"/>
      <c r="T54253" s="121"/>
      <c r="V54253" s="121"/>
      <c r="X54253" s="121"/>
      <c r="Z54253" s="121"/>
    </row>
    <row r="54254" spans="16:26" x14ac:dyDescent="0.25">
      <c r="P54254" s="122"/>
      <c r="R54254" s="122"/>
      <c r="T54254" s="122"/>
      <c r="V54254" s="122"/>
      <c r="X54254" s="122"/>
      <c r="Z54254" s="122"/>
    </row>
    <row r="54255" spans="16:26" x14ac:dyDescent="0.25">
      <c r="P54255" s="118"/>
      <c r="R54255" s="118"/>
      <c r="T54255" s="118"/>
      <c r="V54255" s="118"/>
      <c r="X54255" s="118"/>
      <c r="Z54255" s="118"/>
    </row>
    <row r="54256" spans="16:26" x14ac:dyDescent="0.25">
      <c r="P54256" s="119"/>
      <c r="R54256" s="119"/>
      <c r="T54256" s="119"/>
      <c r="V54256" s="119"/>
      <c r="X54256" s="119"/>
      <c r="Z54256" s="119"/>
    </row>
    <row r="54257" spans="16:26" x14ac:dyDescent="0.25">
      <c r="P54257" s="119"/>
      <c r="R54257" s="119"/>
      <c r="T54257" s="119"/>
      <c r="V54257" s="119"/>
      <c r="X54257" s="119"/>
      <c r="Z54257" s="119"/>
    </row>
    <row r="54258" spans="16:26" x14ac:dyDescent="0.25">
      <c r="P54258" s="120"/>
      <c r="R54258" s="120"/>
      <c r="T54258" s="120"/>
      <c r="V54258" s="120"/>
      <c r="X54258" s="120"/>
      <c r="Z54258" s="120"/>
    </row>
    <row r="54259" spans="16:26" x14ac:dyDescent="0.25">
      <c r="P54259" s="119"/>
      <c r="R54259" s="119"/>
      <c r="T54259" s="119"/>
      <c r="V54259" s="119"/>
      <c r="X54259" s="119"/>
      <c r="Z54259" s="119"/>
    </row>
    <row r="54260" spans="16:26" x14ac:dyDescent="0.25">
      <c r="P54260" s="119"/>
      <c r="R54260" s="119"/>
      <c r="T54260" s="119"/>
      <c r="V54260" s="119"/>
      <c r="X54260" s="119"/>
      <c r="Z54260" s="119"/>
    </row>
    <row r="54261" spans="16:26" x14ac:dyDescent="0.25">
      <c r="P54261" s="120"/>
      <c r="R54261" s="120"/>
      <c r="T54261" s="120"/>
      <c r="V54261" s="120"/>
      <c r="X54261" s="120"/>
      <c r="Z54261" s="120"/>
    </row>
    <row r="54262" spans="16:26" x14ac:dyDescent="0.25">
      <c r="P54262" s="119"/>
      <c r="R54262" s="119"/>
      <c r="T54262" s="119"/>
      <c r="V54262" s="119"/>
      <c r="X54262" s="119"/>
      <c r="Z54262" s="119"/>
    </row>
    <row r="54263" spans="16:26" x14ac:dyDescent="0.25">
      <c r="P54263" s="120"/>
      <c r="R54263" s="120"/>
      <c r="T54263" s="120"/>
      <c r="V54263" s="120"/>
      <c r="X54263" s="120"/>
      <c r="Z54263" s="120"/>
    </row>
    <row r="54264" spans="16:26" x14ac:dyDescent="0.25">
      <c r="P54264" s="119"/>
      <c r="R54264" s="119"/>
      <c r="T54264" s="119"/>
      <c r="V54264" s="119"/>
      <c r="X54264" s="119"/>
      <c r="Z54264" s="119"/>
    </row>
    <row r="54265" spans="16:26" x14ac:dyDescent="0.25">
      <c r="P54265" s="119"/>
      <c r="R54265" s="119"/>
      <c r="T54265" s="119"/>
      <c r="V54265" s="119"/>
      <c r="X54265" s="119"/>
      <c r="Z54265" s="119"/>
    </row>
    <row r="54266" spans="16:26" x14ac:dyDescent="0.25">
      <c r="P54266" s="119"/>
      <c r="R54266" s="119"/>
      <c r="T54266" s="119"/>
      <c r="V54266" s="119"/>
      <c r="X54266" s="119"/>
      <c r="Z54266" s="119"/>
    </row>
    <row r="54267" spans="16:26" x14ac:dyDescent="0.25">
      <c r="P54267" s="121"/>
      <c r="R54267" s="121"/>
      <c r="T54267" s="121"/>
      <c r="V54267" s="121"/>
      <c r="X54267" s="121"/>
      <c r="Z54267" s="121"/>
    </row>
    <row r="54268" spans="16:26" x14ac:dyDescent="0.25">
      <c r="P54268" s="121"/>
      <c r="R54268" s="121"/>
      <c r="T54268" s="121"/>
      <c r="V54268" s="121"/>
      <c r="X54268" s="121"/>
      <c r="Z54268" s="121"/>
    </row>
    <row r="54269" spans="16:26" x14ac:dyDescent="0.25">
      <c r="P54269" s="121"/>
      <c r="R54269" s="121"/>
      <c r="T54269" s="121"/>
      <c r="V54269" s="121"/>
      <c r="X54269" s="121"/>
      <c r="Z54269" s="121"/>
    </row>
    <row r="54270" spans="16:26" x14ac:dyDescent="0.25">
      <c r="P54270" s="121"/>
      <c r="R54270" s="121"/>
      <c r="T54270" s="121"/>
      <c r="V54270" s="121"/>
      <c r="X54270" s="121"/>
      <c r="Z54270" s="121"/>
    </row>
    <row r="54271" spans="16:26" x14ac:dyDescent="0.25">
      <c r="P54271" s="122"/>
      <c r="R54271" s="122"/>
      <c r="T54271" s="122"/>
      <c r="V54271" s="122"/>
      <c r="X54271" s="122"/>
      <c r="Z54271" s="122"/>
    </row>
    <row r="54272" spans="16:26" x14ac:dyDescent="0.25">
      <c r="P54272" s="118"/>
      <c r="R54272" s="118"/>
      <c r="T54272" s="118"/>
      <c r="V54272" s="118"/>
      <c r="X54272" s="118"/>
      <c r="Z54272" s="118"/>
    </row>
    <row r="54273" spans="16:26" x14ac:dyDescent="0.25">
      <c r="P54273" s="119"/>
      <c r="R54273" s="119"/>
      <c r="T54273" s="119"/>
      <c r="V54273" s="119"/>
      <c r="X54273" s="119"/>
      <c r="Z54273" s="119"/>
    </row>
    <row r="54274" spans="16:26" x14ac:dyDescent="0.25">
      <c r="P54274" s="119"/>
      <c r="R54274" s="119"/>
      <c r="T54274" s="119"/>
      <c r="V54274" s="119"/>
      <c r="X54274" s="119"/>
      <c r="Z54274" s="119"/>
    </row>
    <row r="54275" spans="16:26" x14ac:dyDescent="0.25">
      <c r="P54275" s="120"/>
      <c r="R54275" s="120"/>
      <c r="T54275" s="120"/>
      <c r="V54275" s="120"/>
      <c r="X54275" s="120"/>
      <c r="Z54275" s="120"/>
    </row>
    <row r="54276" spans="16:26" x14ac:dyDescent="0.25">
      <c r="P54276" s="119"/>
      <c r="R54276" s="119"/>
      <c r="T54276" s="119"/>
      <c r="V54276" s="119"/>
      <c r="X54276" s="119"/>
      <c r="Z54276" s="119"/>
    </row>
    <row r="54277" spans="16:26" x14ac:dyDescent="0.25">
      <c r="P54277" s="119"/>
      <c r="R54277" s="119"/>
      <c r="T54277" s="119"/>
      <c r="V54277" s="119"/>
      <c r="X54277" s="119"/>
      <c r="Z54277" s="119"/>
    </row>
    <row r="54278" spans="16:26" x14ac:dyDescent="0.25">
      <c r="P54278" s="120"/>
      <c r="R54278" s="120"/>
      <c r="T54278" s="120"/>
      <c r="V54278" s="120"/>
      <c r="X54278" s="120"/>
      <c r="Z54278" s="120"/>
    </row>
    <row r="54279" spans="16:26" x14ac:dyDescent="0.25">
      <c r="P54279" s="119"/>
      <c r="R54279" s="119"/>
      <c r="T54279" s="119"/>
      <c r="V54279" s="119"/>
      <c r="X54279" s="119"/>
      <c r="Z54279" s="119"/>
    </row>
    <row r="54280" spans="16:26" x14ac:dyDescent="0.25">
      <c r="P54280" s="120"/>
      <c r="R54280" s="120"/>
      <c r="T54280" s="120"/>
      <c r="V54280" s="120"/>
      <c r="X54280" s="120"/>
      <c r="Z54280" s="120"/>
    </row>
    <row r="54281" spans="16:26" x14ac:dyDescent="0.25">
      <c r="P54281" s="119"/>
      <c r="R54281" s="119"/>
      <c r="T54281" s="119"/>
      <c r="V54281" s="119"/>
      <c r="X54281" s="119"/>
      <c r="Z54281" s="119"/>
    </row>
    <row r="54282" spans="16:26" x14ac:dyDescent="0.25">
      <c r="P54282" s="119"/>
      <c r="R54282" s="119"/>
      <c r="T54282" s="119"/>
      <c r="V54282" s="119"/>
      <c r="X54282" s="119"/>
      <c r="Z54282" s="119"/>
    </row>
    <row r="54283" spans="16:26" x14ac:dyDescent="0.25">
      <c r="P54283" s="119"/>
      <c r="R54283" s="119"/>
      <c r="T54283" s="119"/>
      <c r="V54283" s="119"/>
      <c r="X54283" s="119"/>
      <c r="Z54283" s="119"/>
    </row>
    <row r="54284" spans="16:26" x14ac:dyDescent="0.25">
      <c r="P54284" s="121"/>
      <c r="R54284" s="121"/>
      <c r="T54284" s="121"/>
      <c r="V54284" s="121"/>
      <c r="X54284" s="121"/>
      <c r="Z54284" s="121"/>
    </row>
    <row r="54285" spans="16:26" x14ac:dyDescent="0.25">
      <c r="P54285" s="121"/>
      <c r="R54285" s="121"/>
      <c r="T54285" s="121"/>
      <c r="V54285" s="121"/>
      <c r="X54285" s="121"/>
      <c r="Z54285" s="121"/>
    </row>
    <row r="54286" spans="16:26" x14ac:dyDescent="0.25">
      <c r="P54286" s="121"/>
      <c r="R54286" s="121"/>
      <c r="T54286" s="121"/>
      <c r="V54286" s="121"/>
      <c r="X54286" s="121"/>
      <c r="Z54286" s="121"/>
    </row>
    <row r="54287" spans="16:26" x14ac:dyDescent="0.25">
      <c r="P54287" s="121"/>
      <c r="R54287" s="121"/>
      <c r="T54287" s="121"/>
      <c r="V54287" s="121"/>
      <c r="X54287" s="121"/>
      <c r="Z54287" s="121"/>
    </row>
    <row r="54288" spans="16:26" x14ac:dyDescent="0.25">
      <c r="P54288" s="122"/>
      <c r="R54288" s="122"/>
      <c r="T54288" s="122"/>
      <c r="V54288" s="122"/>
      <c r="X54288" s="122"/>
      <c r="Z54288" s="122"/>
    </row>
    <row r="54289" spans="16:26" x14ac:dyDescent="0.25">
      <c r="P54289" s="118"/>
      <c r="R54289" s="118"/>
      <c r="T54289" s="118"/>
      <c r="V54289" s="118"/>
      <c r="X54289" s="118"/>
      <c r="Z54289" s="118"/>
    </row>
    <row r="54290" spans="16:26" x14ac:dyDescent="0.25">
      <c r="P54290" s="119"/>
      <c r="R54290" s="119"/>
      <c r="T54290" s="119"/>
      <c r="V54290" s="119"/>
      <c r="X54290" s="119"/>
      <c r="Z54290" s="119"/>
    </row>
    <row r="54291" spans="16:26" x14ac:dyDescent="0.25">
      <c r="P54291" s="119"/>
      <c r="R54291" s="119"/>
      <c r="T54291" s="119"/>
      <c r="V54291" s="119"/>
      <c r="X54291" s="119"/>
      <c r="Z54291" s="119"/>
    </row>
    <row r="54292" spans="16:26" x14ac:dyDescent="0.25">
      <c r="P54292" s="120"/>
      <c r="R54292" s="120"/>
      <c r="T54292" s="120"/>
      <c r="V54292" s="120"/>
      <c r="X54292" s="120"/>
      <c r="Z54292" s="120"/>
    </row>
    <row r="54293" spans="16:26" x14ac:dyDescent="0.25">
      <c r="P54293" s="119"/>
      <c r="R54293" s="119"/>
      <c r="T54293" s="119"/>
      <c r="V54293" s="119"/>
      <c r="X54293" s="119"/>
      <c r="Z54293" s="119"/>
    </row>
    <row r="54294" spans="16:26" x14ac:dyDescent="0.25">
      <c r="P54294" s="119"/>
      <c r="R54294" s="119"/>
      <c r="T54294" s="119"/>
      <c r="V54294" s="119"/>
      <c r="X54294" s="119"/>
      <c r="Z54294" s="119"/>
    </row>
    <row r="54295" spans="16:26" x14ac:dyDescent="0.25">
      <c r="P54295" s="120"/>
      <c r="R54295" s="120"/>
      <c r="T54295" s="120"/>
      <c r="V54295" s="120"/>
      <c r="X54295" s="120"/>
      <c r="Z54295" s="120"/>
    </row>
    <row r="54296" spans="16:26" x14ac:dyDescent="0.25">
      <c r="P54296" s="119"/>
      <c r="R54296" s="119"/>
      <c r="T54296" s="119"/>
      <c r="V54296" s="119"/>
      <c r="X54296" s="119"/>
      <c r="Z54296" s="119"/>
    </row>
    <row r="54297" spans="16:26" x14ac:dyDescent="0.25">
      <c r="P54297" s="120"/>
      <c r="R54297" s="120"/>
      <c r="T54297" s="120"/>
      <c r="V54297" s="120"/>
      <c r="X54297" s="120"/>
      <c r="Z54297" s="120"/>
    </row>
    <row r="54298" spans="16:26" x14ac:dyDescent="0.25">
      <c r="P54298" s="119"/>
      <c r="R54298" s="119"/>
      <c r="T54298" s="119"/>
      <c r="V54298" s="119"/>
      <c r="X54298" s="119"/>
      <c r="Z54298" s="119"/>
    </row>
    <row r="54299" spans="16:26" x14ac:dyDescent="0.25">
      <c r="P54299" s="119"/>
      <c r="R54299" s="119"/>
      <c r="T54299" s="119"/>
      <c r="V54299" s="119"/>
      <c r="X54299" s="119"/>
      <c r="Z54299" s="119"/>
    </row>
    <row r="54300" spans="16:26" x14ac:dyDescent="0.25">
      <c r="P54300" s="119"/>
      <c r="R54300" s="119"/>
      <c r="T54300" s="119"/>
      <c r="V54300" s="119"/>
      <c r="X54300" s="119"/>
      <c r="Z54300" s="119"/>
    </row>
    <row r="54301" spans="16:26" x14ac:dyDescent="0.25">
      <c r="P54301" s="121"/>
      <c r="R54301" s="121"/>
      <c r="T54301" s="121"/>
      <c r="V54301" s="121"/>
      <c r="X54301" s="121"/>
      <c r="Z54301" s="121"/>
    </row>
    <row r="54302" spans="16:26" x14ac:dyDescent="0.25">
      <c r="P54302" s="121"/>
      <c r="R54302" s="121"/>
      <c r="T54302" s="121"/>
      <c r="V54302" s="121"/>
      <c r="X54302" s="121"/>
      <c r="Z54302" s="121"/>
    </row>
    <row r="54303" spans="16:26" x14ac:dyDescent="0.25">
      <c r="P54303" s="121"/>
      <c r="R54303" s="121"/>
      <c r="T54303" s="121"/>
      <c r="V54303" s="121"/>
      <c r="X54303" s="121"/>
      <c r="Z54303" s="121"/>
    </row>
    <row r="54304" spans="16:26" x14ac:dyDescent="0.25">
      <c r="P54304" s="121"/>
      <c r="R54304" s="121"/>
      <c r="T54304" s="121"/>
      <c r="V54304" s="121"/>
      <c r="X54304" s="121"/>
      <c r="Z54304" s="121"/>
    </row>
    <row r="54305" spans="16:26" x14ac:dyDescent="0.25">
      <c r="P54305" s="122"/>
      <c r="R54305" s="122"/>
      <c r="T54305" s="122"/>
      <c r="V54305" s="122"/>
      <c r="X54305" s="122"/>
      <c r="Z54305" s="122"/>
    </row>
    <row r="54306" spans="16:26" x14ac:dyDescent="0.25">
      <c r="P54306" s="118"/>
      <c r="R54306" s="118"/>
      <c r="T54306" s="118"/>
      <c r="V54306" s="118"/>
      <c r="X54306" s="118"/>
      <c r="Z54306" s="118"/>
    </row>
    <row r="54307" spans="16:26" x14ac:dyDescent="0.25">
      <c r="P54307" s="119"/>
      <c r="R54307" s="119"/>
      <c r="T54307" s="119"/>
      <c r="V54307" s="119"/>
      <c r="X54307" s="119"/>
      <c r="Z54307" s="119"/>
    </row>
    <row r="54308" spans="16:26" x14ac:dyDescent="0.25">
      <c r="P54308" s="119"/>
      <c r="R54308" s="119"/>
      <c r="T54308" s="119"/>
      <c r="V54308" s="119"/>
      <c r="X54308" s="119"/>
      <c r="Z54308" s="119"/>
    </row>
    <row r="54309" spans="16:26" x14ac:dyDescent="0.25">
      <c r="P54309" s="120"/>
      <c r="R54309" s="120"/>
      <c r="T54309" s="120"/>
      <c r="V54309" s="120"/>
      <c r="X54309" s="120"/>
      <c r="Z54309" s="120"/>
    </row>
    <row r="54310" spans="16:26" x14ac:dyDescent="0.25">
      <c r="P54310" s="119"/>
      <c r="R54310" s="119"/>
      <c r="T54310" s="119"/>
      <c r="V54310" s="119"/>
      <c r="X54310" s="119"/>
      <c r="Z54310" s="119"/>
    </row>
    <row r="54311" spans="16:26" x14ac:dyDescent="0.25">
      <c r="P54311" s="119"/>
      <c r="R54311" s="119"/>
      <c r="T54311" s="119"/>
      <c r="V54311" s="119"/>
      <c r="X54311" s="119"/>
      <c r="Z54311" s="119"/>
    </row>
    <row r="54312" spans="16:26" x14ac:dyDescent="0.25">
      <c r="P54312" s="120"/>
      <c r="R54312" s="120"/>
      <c r="T54312" s="120"/>
      <c r="V54312" s="120"/>
      <c r="X54312" s="120"/>
      <c r="Z54312" s="120"/>
    </row>
    <row r="54313" spans="16:26" x14ac:dyDescent="0.25">
      <c r="P54313" s="119"/>
      <c r="R54313" s="119"/>
      <c r="T54313" s="119"/>
      <c r="V54313" s="119"/>
      <c r="X54313" s="119"/>
      <c r="Z54313" s="119"/>
    </row>
    <row r="54314" spans="16:26" x14ac:dyDescent="0.25">
      <c r="P54314" s="120"/>
      <c r="R54314" s="120"/>
      <c r="T54314" s="120"/>
      <c r="V54314" s="120"/>
      <c r="X54314" s="120"/>
      <c r="Z54314" s="120"/>
    </row>
    <row r="54315" spans="16:26" x14ac:dyDescent="0.25">
      <c r="P54315" s="119"/>
      <c r="R54315" s="119"/>
      <c r="T54315" s="119"/>
      <c r="V54315" s="119"/>
      <c r="X54315" s="119"/>
      <c r="Z54315" s="119"/>
    </row>
    <row r="54316" spans="16:26" x14ac:dyDescent="0.25">
      <c r="P54316" s="119"/>
      <c r="R54316" s="119"/>
      <c r="T54316" s="119"/>
      <c r="V54316" s="119"/>
      <c r="X54316" s="119"/>
      <c r="Z54316" s="119"/>
    </row>
    <row r="54317" spans="16:26" x14ac:dyDescent="0.25">
      <c r="P54317" s="119"/>
      <c r="R54317" s="119"/>
      <c r="T54317" s="119"/>
      <c r="V54317" s="119"/>
      <c r="X54317" s="119"/>
      <c r="Z54317" s="119"/>
    </row>
    <row r="54318" spans="16:26" x14ac:dyDescent="0.25">
      <c r="P54318" s="121"/>
      <c r="R54318" s="121"/>
      <c r="T54318" s="121"/>
      <c r="V54318" s="121"/>
      <c r="X54318" s="121"/>
      <c r="Z54318" s="121"/>
    </row>
    <row r="54319" spans="16:26" x14ac:dyDescent="0.25">
      <c r="P54319" s="121"/>
      <c r="R54319" s="121"/>
      <c r="T54319" s="121"/>
      <c r="V54319" s="121"/>
      <c r="X54319" s="121"/>
      <c r="Z54319" s="121"/>
    </row>
    <row r="54320" spans="16:26" x14ac:dyDescent="0.25">
      <c r="P54320" s="121"/>
      <c r="R54320" s="121"/>
      <c r="T54320" s="121"/>
      <c r="V54320" s="121"/>
      <c r="X54320" s="121"/>
      <c r="Z54320" s="121"/>
    </row>
    <row r="54321" spans="16:26" x14ac:dyDescent="0.25">
      <c r="P54321" s="121"/>
      <c r="R54321" s="121"/>
      <c r="T54321" s="121"/>
      <c r="V54321" s="121"/>
      <c r="X54321" s="121"/>
      <c r="Z54321" s="121"/>
    </row>
    <row r="54322" spans="16:26" x14ac:dyDescent="0.25">
      <c r="P54322" s="122"/>
      <c r="R54322" s="122"/>
      <c r="T54322" s="122"/>
      <c r="V54322" s="122"/>
      <c r="X54322" s="122"/>
      <c r="Z54322" s="122"/>
    </row>
    <row r="54323" spans="16:26" x14ac:dyDescent="0.25">
      <c r="P54323" s="118"/>
      <c r="R54323" s="118"/>
      <c r="T54323" s="118"/>
      <c r="V54323" s="118"/>
      <c r="X54323" s="118"/>
      <c r="Z54323" s="118"/>
    </row>
    <row r="54324" spans="16:26" x14ac:dyDescent="0.25">
      <c r="P54324" s="119"/>
      <c r="R54324" s="119"/>
      <c r="T54324" s="119"/>
      <c r="V54324" s="119"/>
      <c r="X54324" s="119"/>
      <c r="Z54324" s="119"/>
    </row>
    <row r="54325" spans="16:26" x14ac:dyDescent="0.25">
      <c r="P54325" s="119"/>
      <c r="R54325" s="119"/>
      <c r="T54325" s="119"/>
      <c r="V54325" s="119"/>
      <c r="X54325" s="119"/>
      <c r="Z54325" s="119"/>
    </row>
    <row r="54326" spans="16:26" x14ac:dyDescent="0.25">
      <c r="P54326" s="120"/>
      <c r="R54326" s="120"/>
      <c r="T54326" s="120"/>
      <c r="V54326" s="120"/>
      <c r="X54326" s="120"/>
      <c r="Z54326" s="120"/>
    </row>
    <row r="54327" spans="16:26" x14ac:dyDescent="0.25">
      <c r="P54327" s="119"/>
      <c r="R54327" s="119"/>
      <c r="T54327" s="119"/>
      <c r="V54327" s="119"/>
      <c r="X54327" s="119"/>
      <c r="Z54327" s="119"/>
    </row>
    <row r="54328" spans="16:26" x14ac:dyDescent="0.25">
      <c r="P54328" s="119"/>
      <c r="R54328" s="119"/>
      <c r="T54328" s="119"/>
      <c r="V54328" s="119"/>
      <c r="X54328" s="119"/>
      <c r="Z54328" s="119"/>
    </row>
    <row r="54329" spans="16:26" x14ac:dyDescent="0.25">
      <c r="P54329" s="120"/>
      <c r="R54329" s="120"/>
      <c r="T54329" s="120"/>
      <c r="V54329" s="120"/>
      <c r="X54329" s="120"/>
      <c r="Z54329" s="120"/>
    </row>
    <row r="54330" spans="16:26" x14ac:dyDescent="0.25">
      <c r="P54330" s="119"/>
      <c r="R54330" s="119"/>
      <c r="T54330" s="119"/>
      <c r="V54330" s="119"/>
      <c r="X54330" s="119"/>
      <c r="Z54330" s="119"/>
    </row>
    <row r="54331" spans="16:26" x14ac:dyDescent="0.25">
      <c r="P54331" s="120"/>
      <c r="R54331" s="120"/>
      <c r="T54331" s="120"/>
      <c r="V54331" s="120"/>
      <c r="X54331" s="120"/>
      <c r="Z54331" s="120"/>
    </row>
    <row r="54332" spans="16:26" x14ac:dyDescent="0.25">
      <c r="P54332" s="119"/>
      <c r="R54332" s="119"/>
      <c r="T54332" s="119"/>
      <c r="V54332" s="119"/>
      <c r="X54332" s="119"/>
      <c r="Z54332" s="119"/>
    </row>
    <row r="54333" spans="16:26" x14ac:dyDescent="0.25">
      <c r="P54333" s="119"/>
      <c r="R54333" s="119"/>
      <c r="T54333" s="119"/>
      <c r="V54333" s="119"/>
      <c r="X54333" s="119"/>
      <c r="Z54333" s="119"/>
    </row>
    <row r="54334" spans="16:26" x14ac:dyDescent="0.25">
      <c r="P54334" s="119"/>
      <c r="R54334" s="119"/>
      <c r="T54334" s="119"/>
      <c r="V54334" s="119"/>
      <c r="X54334" s="119"/>
      <c r="Z54334" s="119"/>
    </row>
    <row r="54335" spans="16:26" x14ac:dyDescent="0.25">
      <c r="P54335" s="121"/>
      <c r="R54335" s="121"/>
      <c r="T54335" s="121"/>
      <c r="V54335" s="121"/>
      <c r="X54335" s="121"/>
      <c r="Z54335" s="121"/>
    </row>
    <row r="54336" spans="16:26" x14ac:dyDescent="0.25">
      <c r="P54336" s="121"/>
      <c r="R54336" s="121"/>
      <c r="T54336" s="121"/>
      <c r="V54336" s="121"/>
      <c r="X54336" s="121"/>
      <c r="Z54336" s="121"/>
    </row>
    <row r="54337" spans="16:26" x14ac:dyDescent="0.25">
      <c r="P54337" s="121"/>
      <c r="R54337" s="121"/>
      <c r="T54337" s="121"/>
      <c r="V54337" s="121"/>
      <c r="X54337" s="121"/>
      <c r="Z54337" s="121"/>
    </row>
    <row r="54338" spans="16:26" x14ac:dyDescent="0.25">
      <c r="P54338" s="121"/>
      <c r="R54338" s="121"/>
      <c r="T54338" s="121"/>
      <c r="V54338" s="121"/>
      <c r="X54338" s="121"/>
      <c r="Z54338" s="121"/>
    </row>
    <row r="54339" spans="16:26" x14ac:dyDescent="0.25">
      <c r="P54339" s="122"/>
      <c r="R54339" s="122"/>
      <c r="T54339" s="122"/>
      <c r="V54339" s="122"/>
      <c r="X54339" s="122"/>
      <c r="Z54339" s="122"/>
    </row>
    <row r="54340" spans="16:26" x14ac:dyDescent="0.25">
      <c r="P54340" s="118"/>
      <c r="R54340" s="118"/>
      <c r="T54340" s="118"/>
      <c r="V54340" s="118"/>
      <c r="X54340" s="118"/>
      <c r="Z54340" s="118"/>
    </row>
    <row r="54341" spans="16:26" x14ac:dyDescent="0.25">
      <c r="P54341" s="119"/>
      <c r="R54341" s="119"/>
      <c r="T54341" s="119"/>
      <c r="V54341" s="119"/>
      <c r="X54341" s="119"/>
      <c r="Z54341" s="119"/>
    </row>
    <row r="54342" spans="16:26" x14ac:dyDescent="0.25">
      <c r="P54342" s="119"/>
      <c r="R54342" s="119"/>
      <c r="T54342" s="119"/>
      <c r="V54342" s="119"/>
      <c r="X54342" s="119"/>
      <c r="Z54342" s="119"/>
    </row>
    <row r="54343" spans="16:26" x14ac:dyDescent="0.25">
      <c r="P54343" s="120"/>
      <c r="R54343" s="120"/>
      <c r="T54343" s="120"/>
      <c r="V54343" s="120"/>
      <c r="X54343" s="120"/>
      <c r="Z54343" s="120"/>
    </row>
    <row r="54344" spans="16:26" x14ac:dyDescent="0.25">
      <c r="P54344" s="119"/>
      <c r="R54344" s="119"/>
      <c r="T54344" s="119"/>
      <c r="V54344" s="119"/>
      <c r="X54344" s="119"/>
      <c r="Z54344" s="119"/>
    </row>
    <row r="54345" spans="16:26" x14ac:dyDescent="0.25">
      <c r="P54345" s="119"/>
      <c r="R54345" s="119"/>
      <c r="T54345" s="119"/>
      <c r="V54345" s="119"/>
      <c r="X54345" s="119"/>
      <c r="Z54345" s="119"/>
    </row>
    <row r="54346" spans="16:26" x14ac:dyDescent="0.25">
      <c r="P54346" s="120"/>
      <c r="R54346" s="120"/>
      <c r="T54346" s="120"/>
      <c r="V54346" s="120"/>
      <c r="X54346" s="120"/>
      <c r="Z54346" s="120"/>
    </row>
    <row r="54347" spans="16:26" x14ac:dyDescent="0.25">
      <c r="P54347" s="119"/>
      <c r="R54347" s="119"/>
      <c r="T54347" s="119"/>
      <c r="V54347" s="119"/>
      <c r="X54347" s="119"/>
      <c r="Z54347" s="119"/>
    </row>
    <row r="54348" spans="16:26" x14ac:dyDescent="0.25">
      <c r="P54348" s="120"/>
      <c r="R54348" s="120"/>
      <c r="T54348" s="120"/>
      <c r="V54348" s="120"/>
      <c r="X54348" s="120"/>
      <c r="Z54348" s="120"/>
    </row>
    <row r="54349" spans="16:26" x14ac:dyDescent="0.25">
      <c r="P54349" s="119"/>
      <c r="R54349" s="119"/>
      <c r="T54349" s="119"/>
      <c r="V54349" s="119"/>
      <c r="X54349" s="119"/>
      <c r="Z54349" s="119"/>
    </row>
    <row r="54350" spans="16:26" x14ac:dyDescent="0.25">
      <c r="P54350" s="119"/>
      <c r="R54350" s="119"/>
      <c r="T54350" s="119"/>
      <c r="V54350" s="119"/>
      <c r="X54350" s="119"/>
      <c r="Z54350" s="119"/>
    </row>
    <row r="54351" spans="16:26" x14ac:dyDescent="0.25">
      <c r="P54351" s="119"/>
      <c r="R54351" s="119"/>
      <c r="T54351" s="119"/>
      <c r="V54351" s="119"/>
      <c r="X54351" s="119"/>
      <c r="Z54351" s="119"/>
    </row>
    <row r="54352" spans="16:26" x14ac:dyDescent="0.25">
      <c r="P54352" s="121"/>
      <c r="R54352" s="121"/>
      <c r="T54352" s="121"/>
      <c r="V54352" s="121"/>
      <c r="X54352" s="121"/>
      <c r="Z54352" s="121"/>
    </row>
    <row r="54353" spans="16:26" x14ac:dyDescent="0.25">
      <c r="P54353" s="121"/>
      <c r="R54353" s="121"/>
      <c r="T54353" s="121"/>
      <c r="V54353" s="121"/>
      <c r="X54353" s="121"/>
      <c r="Z54353" s="121"/>
    </row>
    <row r="54354" spans="16:26" x14ac:dyDescent="0.25">
      <c r="P54354" s="121"/>
      <c r="R54354" s="121"/>
      <c r="T54354" s="121"/>
      <c r="V54354" s="121"/>
      <c r="X54354" s="121"/>
      <c r="Z54354" s="121"/>
    </row>
    <row r="54355" spans="16:26" x14ac:dyDescent="0.25">
      <c r="P54355" s="121"/>
      <c r="R54355" s="121"/>
      <c r="T54355" s="121"/>
      <c r="V54355" s="121"/>
      <c r="X54355" s="121"/>
      <c r="Z54355" s="121"/>
    </row>
    <row r="54356" spans="16:26" x14ac:dyDescent="0.25">
      <c r="P54356" s="122"/>
      <c r="R54356" s="122"/>
      <c r="T54356" s="122"/>
      <c r="V54356" s="122"/>
      <c r="X54356" s="122"/>
      <c r="Z54356" s="122"/>
    </row>
    <row r="54357" spans="16:26" x14ac:dyDescent="0.25">
      <c r="P54357" s="118"/>
      <c r="R54357" s="118"/>
      <c r="T54357" s="118"/>
      <c r="V54357" s="118"/>
      <c r="X54357" s="118"/>
      <c r="Z54357" s="118"/>
    </row>
    <row r="54358" spans="16:26" x14ac:dyDescent="0.25">
      <c r="P54358" s="119"/>
      <c r="R54358" s="119"/>
      <c r="T54358" s="119"/>
      <c r="V54358" s="119"/>
      <c r="X54358" s="119"/>
      <c r="Z54358" s="119"/>
    </row>
    <row r="54359" spans="16:26" x14ac:dyDescent="0.25">
      <c r="P54359" s="119"/>
      <c r="R54359" s="119"/>
      <c r="T54359" s="119"/>
      <c r="V54359" s="119"/>
      <c r="X54359" s="119"/>
      <c r="Z54359" s="119"/>
    </row>
    <row r="54360" spans="16:26" x14ac:dyDescent="0.25">
      <c r="P54360" s="120"/>
      <c r="R54360" s="120"/>
      <c r="T54360" s="120"/>
      <c r="V54360" s="120"/>
      <c r="X54360" s="120"/>
      <c r="Z54360" s="120"/>
    </row>
    <row r="54361" spans="16:26" x14ac:dyDescent="0.25">
      <c r="P54361" s="119"/>
      <c r="R54361" s="119"/>
      <c r="T54361" s="119"/>
      <c r="V54361" s="119"/>
      <c r="X54361" s="119"/>
      <c r="Z54361" s="119"/>
    </row>
    <row r="54362" spans="16:26" x14ac:dyDescent="0.25">
      <c r="P54362" s="119"/>
      <c r="R54362" s="119"/>
      <c r="T54362" s="119"/>
      <c r="V54362" s="119"/>
      <c r="X54362" s="119"/>
      <c r="Z54362" s="119"/>
    </row>
    <row r="54363" spans="16:26" x14ac:dyDescent="0.25">
      <c r="P54363" s="120"/>
      <c r="R54363" s="120"/>
      <c r="T54363" s="120"/>
      <c r="V54363" s="120"/>
      <c r="X54363" s="120"/>
      <c r="Z54363" s="120"/>
    </row>
    <row r="54364" spans="16:26" x14ac:dyDescent="0.25">
      <c r="P54364" s="119"/>
      <c r="R54364" s="119"/>
      <c r="T54364" s="119"/>
      <c r="V54364" s="119"/>
      <c r="X54364" s="119"/>
      <c r="Z54364" s="119"/>
    </row>
    <row r="54365" spans="16:26" x14ac:dyDescent="0.25">
      <c r="P54365" s="120"/>
      <c r="R54365" s="120"/>
      <c r="T54365" s="120"/>
      <c r="V54365" s="120"/>
      <c r="X54365" s="120"/>
      <c r="Z54365" s="120"/>
    </row>
    <row r="54366" spans="16:26" x14ac:dyDescent="0.25">
      <c r="P54366" s="119"/>
      <c r="R54366" s="119"/>
      <c r="T54366" s="119"/>
      <c r="V54366" s="119"/>
      <c r="X54366" s="119"/>
      <c r="Z54366" s="119"/>
    </row>
    <row r="54367" spans="16:26" x14ac:dyDescent="0.25">
      <c r="P54367" s="119"/>
      <c r="R54367" s="119"/>
      <c r="T54367" s="119"/>
      <c r="V54367" s="119"/>
      <c r="X54367" s="119"/>
      <c r="Z54367" s="119"/>
    </row>
    <row r="54368" spans="16:26" x14ac:dyDescent="0.25">
      <c r="P54368" s="119"/>
      <c r="R54368" s="119"/>
      <c r="T54368" s="119"/>
      <c r="V54368" s="119"/>
      <c r="X54368" s="119"/>
      <c r="Z54368" s="119"/>
    </row>
    <row r="54369" spans="16:26" x14ac:dyDescent="0.25">
      <c r="P54369" s="121"/>
      <c r="R54369" s="121"/>
      <c r="T54369" s="121"/>
      <c r="V54369" s="121"/>
      <c r="X54369" s="121"/>
      <c r="Z54369" s="121"/>
    </row>
    <row r="54370" spans="16:26" x14ac:dyDescent="0.25">
      <c r="P54370" s="121"/>
      <c r="R54370" s="121"/>
      <c r="T54370" s="121"/>
      <c r="V54370" s="121"/>
      <c r="X54370" s="121"/>
      <c r="Z54370" s="121"/>
    </row>
    <row r="54371" spans="16:26" x14ac:dyDescent="0.25">
      <c r="P54371" s="121"/>
      <c r="R54371" s="121"/>
      <c r="T54371" s="121"/>
      <c r="V54371" s="121"/>
      <c r="X54371" s="121"/>
      <c r="Z54371" s="121"/>
    </row>
    <row r="54372" spans="16:26" x14ac:dyDescent="0.25">
      <c r="P54372" s="121"/>
      <c r="R54372" s="121"/>
      <c r="T54372" s="121"/>
      <c r="V54372" s="121"/>
      <c r="X54372" s="121"/>
      <c r="Z54372" s="121"/>
    </row>
    <row r="54373" spans="16:26" x14ac:dyDescent="0.25">
      <c r="P54373" s="122"/>
      <c r="R54373" s="122"/>
      <c r="T54373" s="122"/>
      <c r="V54373" s="122"/>
      <c r="X54373" s="122"/>
      <c r="Z54373" s="122"/>
    </row>
    <row r="54374" spans="16:26" x14ac:dyDescent="0.25">
      <c r="P54374" s="118"/>
      <c r="R54374" s="118"/>
      <c r="T54374" s="118"/>
      <c r="V54374" s="118"/>
      <c r="X54374" s="118"/>
      <c r="Z54374" s="118"/>
    </row>
    <row r="54375" spans="16:26" x14ac:dyDescent="0.25">
      <c r="P54375" s="119"/>
      <c r="R54375" s="119"/>
      <c r="T54375" s="119"/>
      <c r="V54375" s="119"/>
      <c r="X54375" s="119"/>
      <c r="Z54375" s="119"/>
    </row>
    <row r="54376" spans="16:26" x14ac:dyDescent="0.25">
      <c r="P54376" s="119"/>
      <c r="R54376" s="119"/>
      <c r="T54376" s="119"/>
      <c r="V54376" s="119"/>
      <c r="X54376" s="119"/>
      <c r="Z54376" s="119"/>
    </row>
    <row r="54377" spans="16:26" x14ac:dyDescent="0.25">
      <c r="P54377" s="120"/>
      <c r="R54377" s="120"/>
      <c r="T54377" s="120"/>
      <c r="V54377" s="120"/>
      <c r="X54377" s="120"/>
      <c r="Z54377" s="120"/>
    </row>
    <row r="54378" spans="16:26" x14ac:dyDescent="0.25">
      <c r="P54378" s="119"/>
      <c r="R54378" s="119"/>
      <c r="T54378" s="119"/>
      <c r="V54378" s="119"/>
      <c r="X54378" s="119"/>
      <c r="Z54378" s="119"/>
    </row>
    <row r="54379" spans="16:26" x14ac:dyDescent="0.25">
      <c r="P54379" s="119"/>
      <c r="R54379" s="119"/>
      <c r="T54379" s="119"/>
      <c r="V54379" s="119"/>
      <c r="X54379" s="119"/>
      <c r="Z54379" s="119"/>
    </row>
    <row r="54380" spans="16:26" x14ac:dyDescent="0.25">
      <c r="P54380" s="120"/>
      <c r="R54380" s="120"/>
      <c r="T54380" s="120"/>
      <c r="V54380" s="120"/>
      <c r="X54380" s="120"/>
      <c r="Z54380" s="120"/>
    </row>
    <row r="54381" spans="16:26" x14ac:dyDescent="0.25">
      <c r="P54381" s="119"/>
      <c r="R54381" s="119"/>
      <c r="T54381" s="119"/>
      <c r="V54381" s="119"/>
      <c r="X54381" s="119"/>
      <c r="Z54381" s="119"/>
    </row>
    <row r="54382" spans="16:26" x14ac:dyDescent="0.25">
      <c r="P54382" s="120"/>
      <c r="R54382" s="120"/>
      <c r="T54382" s="120"/>
      <c r="V54382" s="120"/>
      <c r="X54382" s="120"/>
      <c r="Z54382" s="120"/>
    </row>
    <row r="54383" spans="16:26" x14ac:dyDescent="0.25">
      <c r="P54383" s="119"/>
      <c r="R54383" s="119"/>
      <c r="T54383" s="119"/>
      <c r="V54383" s="119"/>
      <c r="X54383" s="119"/>
      <c r="Z54383" s="119"/>
    </row>
    <row r="54384" spans="16:26" x14ac:dyDescent="0.25">
      <c r="P54384" s="119"/>
      <c r="R54384" s="119"/>
      <c r="T54384" s="119"/>
      <c r="V54384" s="119"/>
      <c r="X54384" s="119"/>
      <c r="Z54384" s="119"/>
    </row>
    <row r="54385" spans="16:26" x14ac:dyDescent="0.25">
      <c r="P54385" s="119"/>
      <c r="R54385" s="119"/>
      <c r="T54385" s="119"/>
      <c r="V54385" s="119"/>
      <c r="X54385" s="119"/>
      <c r="Z54385" s="119"/>
    </row>
    <row r="54386" spans="16:26" x14ac:dyDescent="0.25">
      <c r="P54386" s="121"/>
      <c r="R54386" s="121"/>
      <c r="T54386" s="121"/>
      <c r="V54386" s="121"/>
      <c r="X54386" s="121"/>
      <c r="Z54386" s="121"/>
    </row>
    <row r="54387" spans="16:26" x14ac:dyDescent="0.25">
      <c r="P54387" s="121"/>
      <c r="R54387" s="121"/>
      <c r="T54387" s="121"/>
      <c r="V54387" s="121"/>
      <c r="X54387" s="121"/>
      <c r="Z54387" s="121"/>
    </row>
    <row r="54388" spans="16:26" x14ac:dyDescent="0.25">
      <c r="P54388" s="121"/>
      <c r="R54388" s="121"/>
      <c r="T54388" s="121"/>
      <c r="V54388" s="121"/>
      <c r="X54388" s="121"/>
      <c r="Z54388" s="121"/>
    </row>
    <row r="54389" spans="16:26" x14ac:dyDescent="0.25">
      <c r="P54389" s="121"/>
      <c r="R54389" s="121"/>
      <c r="T54389" s="121"/>
      <c r="V54389" s="121"/>
      <c r="X54389" s="121"/>
      <c r="Z54389" s="121"/>
    </row>
    <row r="54390" spans="16:26" x14ac:dyDescent="0.25">
      <c r="P54390" s="122"/>
      <c r="R54390" s="122"/>
      <c r="T54390" s="122"/>
      <c r="V54390" s="122"/>
      <c r="X54390" s="122"/>
      <c r="Z54390" s="122"/>
    </row>
    <row r="54391" spans="16:26" x14ac:dyDescent="0.25">
      <c r="P54391" s="118"/>
      <c r="R54391" s="118"/>
      <c r="T54391" s="118"/>
      <c r="V54391" s="118"/>
      <c r="X54391" s="118"/>
      <c r="Z54391" s="118"/>
    </row>
    <row r="54392" spans="16:26" x14ac:dyDescent="0.25">
      <c r="P54392" s="119"/>
      <c r="R54392" s="119"/>
      <c r="T54392" s="119"/>
      <c r="V54392" s="119"/>
      <c r="X54392" s="119"/>
      <c r="Z54392" s="119"/>
    </row>
    <row r="54393" spans="16:26" x14ac:dyDescent="0.25">
      <c r="P54393" s="119"/>
      <c r="R54393" s="119"/>
      <c r="T54393" s="119"/>
      <c r="V54393" s="119"/>
      <c r="X54393" s="119"/>
      <c r="Z54393" s="119"/>
    </row>
    <row r="54394" spans="16:26" x14ac:dyDescent="0.25">
      <c r="P54394" s="120"/>
      <c r="R54394" s="120"/>
      <c r="T54394" s="120"/>
      <c r="V54394" s="120"/>
      <c r="X54394" s="120"/>
      <c r="Z54394" s="120"/>
    </row>
    <row r="54395" spans="16:26" x14ac:dyDescent="0.25">
      <c r="P54395" s="119"/>
      <c r="R54395" s="119"/>
      <c r="T54395" s="119"/>
      <c r="V54395" s="119"/>
      <c r="X54395" s="119"/>
      <c r="Z54395" s="119"/>
    </row>
    <row r="54396" spans="16:26" x14ac:dyDescent="0.25">
      <c r="P54396" s="119"/>
      <c r="R54396" s="119"/>
      <c r="T54396" s="119"/>
      <c r="V54396" s="119"/>
      <c r="X54396" s="119"/>
      <c r="Z54396" s="119"/>
    </row>
    <row r="54397" spans="16:26" x14ac:dyDescent="0.25">
      <c r="P54397" s="120"/>
      <c r="R54397" s="120"/>
      <c r="T54397" s="120"/>
      <c r="V54397" s="120"/>
      <c r="X54397" s="120"/>
      <c r="Z54397" s="120"/>
    </row>
    <row r="54398" spans="16:26" x14ac:dyDescent="0.25">
      <c r="P54398" s="119"/>
      <c r="R54398" s="119"/>
      <c r="T54398" s="119"/>
      <c r="V54398" s="119"/>
      <c r="X54398" s="119"/>
      <c r="Z54398" s="119"/>
    </row>
    <row r="54399" spans="16:26" x14ac:dyDescent="0.25">
      <c r="P54399" s="120"/>
      <c r="R54399" s="120"/>
      <c r="T54399" s="120"/>
      <c r="V54399" s="120"/>
      <c r="X54399" s="120"/>
      <c r="Z54399" s="120"/>
    </row>
    <row r="54400" spans="16:26" x14ac:dyDescent="0.25">
      <c r="P54400" s="119"/>
      <c r="R54400" s="119"/>
      <c r="T54400" s="119"/>
      <c r="V54400" s="119"/>
      <c r="X54400" s="119"/>
      <c r="Z54400" s="119"/>
    </row>
    <row r="54401" spans="16:26" x14ac:dyDescent="0.25">
      <c r="P54401" s="119"/>
      <c r="R54401" s="119"/>
      <c r="T54401" s="119"/>
      <c r="V54401" s="119"/>
      <c r="X54401" s="119"/>
      <c r="Z54401" s="119"/>
    </row>
    <row r="54402" spans="16:26" x14ac:dyDescent="0.25">
      <c r="P54402" s="119"/>
      <c r="R54402" s="119"/>
      <c r="T54402" s="119"/>
      <c r="V54402" s="119"/>
      <c r="X54402" s="119"/>
      <c r="Z54402" s="119"/>
    </row>
    <row r="54403" spans="16:26" x14ac:dyDescent="0.25">
      <c r="P54403" s="121"/>
      <c r="R54403" s="121"/>
      <c r="T54403" s="121"/>
      <c r="V54403" s="121"/>
      <c r="X54403" s="121"/>
      <c r="Z54403" s="121"/>
    </row>
    <row r="54404" spans="16:26" x14ac:dyDescent="0.25">
      <c r="P54404" s="121"/>
      <c r="R54404" s="121"/>
      <c r="T54404" s="121"/>
      <c r="V54404" s="121"/>
      <c r="X54404" s="121"/>
      <c r="Z54404" s="121"/>
    </row>
    <row r="54405" spans="16:26" x14ac:dyDescent="0.25">
      <c r="P54405" s="121"/>
      <c r="R54405" s="121"/>
      <c r="T54405" s="121"/>
      <c r="V54405" s="121"/>
      <c r="X54405" s="121"/>
      <c r="Z54405" s="121"/>
    </row>
    <row r="54406" spans="16:26" x14ac:dyDescent="0.25">
      <c r="P54406" s="121"/>
      <c r="R54406" s="121"/>
      <c r="T54406" s="121"/>
      <c r="V54406" s="121"/>
      <c r="X54406" s="121"/>
      <c r="Z54406" s="121"/>
    </row>
    <row r="54407" spans="16:26" x14ac:dyDescent="0.25">
      <c r="P54407" s="122"/>
      <c r="R54407" s="122"/>
      <c r="T54407" s="122"/>
      <c r="V54407" s="122"/>
      <c r="X54407" s="122"/>
      <c r="Z54407" s="122"/>
    </row>
    <row r="54408" spans="16:26" x14ac:dyDescent="0.25">
      <c r="P54408" s="118"/>
      <c r="R54408" s="118"/>
      <c r="T54408" s="118"/>
      <c r="V54408" s="118"/>
      <c r="X54408" s="118"/>
      <c r="Z54408" s="118"/>
    </row>
    <row r="54409" spans="16:26" x14ac:dyDescent="0.25">
      <c r="P54409" s="119"/>
      <c r="R54409" s="119"/>
      <c r="T54409" s="119"/>
      <c r="V54409" s="119"/>
      <c r="X54409" s="119"/>
      <c r="Z54409" s="119"/>
    </row>
    <row r="54410" spans="16:26" x14ac:dyDescent="0.25">
      <c r="P54410" s="119"/>
      <c r="R54410" s="119"/>
      <c r="T54410" s="119"/>
      <c r="V54410" s="119"/>
      <c r="X54410" s="119"/>
      <c r="Z54410" s="119"/>
    </row>
    <row r="54411" spans="16:26" x14ac:dyDescent="0.25">
      <c r="P54411" s="120"/>
      <c r="R54411" s="120"/>
      <c r="T54411" s="120"/>
      <c r="V54411" s="120"/>
      <c r="X54411" s="120"/>
      <c r="Z54411" s="120"/>
    </row>
    <row r="54412" spans="16:26" x14ac:dyDescent="0.25">
      <c r="P54412" s="119"/>
      <c r="R54412" s="119"/>
      <c r="T54412" s="119"/>
      <c r="V54412" s="119"/>
      <c r="X54412" s="119"/>
      <c r="Z54412" s="119"/>
    </row>
    <row r="54413" spans="16:26" x14ac:dyDescent="0.25">
      <c r="P54413" s="119"/>
      <c r="R54413" s="119"/>
      <c r="T54413" s="119"/>
      <c r="V54413" s="119"/>
      <c r="X54413" s="119"/>
      <c r="Z54413" s="119"/>
    </row>
    <row r="54414" spans="16:26" x14ac:dyDescent="0.25">
      <c r="P54414" s="120"/>
      <c r="R54414" s="120"/>
      <c r="T54414" s="120"/>
      <c r="V54414" s="120"/>
      <c r="X54414" s="120"/>
      <c r="Z54414" s="120"/>
    </row>
    <row r="54415" spans="16:26" x14ac:dyDescent="0.25">
      <c r="P54415" s="119"/>
      <c r="R54415" s="119"/>
      <c r="T54415" s="119"/>
      <c r="V54415" s="119"/>
      <c r="X54415" s="119"/>
      <c r="Z54415" s="119"/>
    </row>
    <row r="54416" spans="16:26" x14ac:dyDescent="0.25">
      <c r="P54416" s="120"/>
      <c r="R54416" s="120"/>
      <c r="T54416" s="120"/>
      <c r="V54416" s="120"/>
      <c r="X54416" s="120"/>
      <c r="Z54416" s="120"/>
    </row>
    <row r="54417" spans="16:26" x14ac:dyDescent="0.25">
      <c r="P54417" s="119"/>
      <c r="R54417" s="119"/>
      <c r="T54417" s="119"/>
      <c r="V54417" s="119"/>
      <c r="X54417" s="119"/>
      <c r="Z54417" s="119"/>
    </row>
    <row r="54418" spans="16:26" x14ac:dyDescent="0.25">
      <c r="P54418" s="119"/>
      <c r="R54418" s="119"/>
      <c r="T54418" s="119"/>
      <c r="V54418" s="119"/>
      <c r="X54418" s="119"/>
      <c r="Z54418" s="119"/>
    </row>
    <row r="54419" spans="16:26" x14ac:dyDescent="0.25">
      <c r="P54419" s="119"/>
      <c r="R54419" s="119"/>
      <c r="T54419" s="119"/>
      <c r="V54419" s="119"/>
      <c r="X54419" s="119"/>
      <c r="Z54419" s="119"/>
    </row>
    <row r="54420" spans="16:26" x14ac:dyDescent="0.25">
      <c r="P54420" s="121"/>
      <c r="R54420" s="121"/>
      <c r="T54420" s="121"/>
      <c r="V54420" s="121"/>
      <c r="X54420" s="121"/>
      <c r="Z54420" s="121"/>
    </row>
    <row r="54421" spans="16:26" x14ac:dyDescent="0.25">
      <c r="P54421" s="121"/>
      <c r="R54421" s="121"/>
      <c r="T54421" s="121"/>
      <c r="V54421" s="121"/>
      <c r="X54421" s="121"/>
      <c r="Z54421" s="121"/>
    </row>
    <row r="54422" spans="16:26" x14ac:dyDescent="0.25">
      <c r="P54422" s="121"/>
      <c r="R54422" s="121"/>
      <c r="T54422" s="121"/>
      <c r="V54422" s="121"/>
      <c r="X54422" s="121"/>
      <c r="Z54422" s="121"/>
    </row>
    <row r="54423" spans="16:26" x14ac:dyDescent="0.25">
      <c r="P54423" s="121"/>
      <c r="R54423" s="121"/>
      <c r="T54423" s="121"/>
      <c r="V54423" s="121"/>
      <c r="X54423" s="121"/>
      <c r="Z54423" s="121"/>
    </row>
    <row r="54424" spans="16:26" x14ac:dyDescent="0.25">
      <c r="P54424" s="122"/>
      <c r="R54424" s="122"/>
      <c r="T54424" s="122"/>
      <c r="V54424" s="122"/>
      <c r="X54424" s="122"/>
      <c r="Z54424" s="122"/>
    </row>
    <row r="54425" spans="16:26" x14ac:dyDescent="0.25">
      <c r="P54425" s="118"/>
      <c r="R54425" s="118"/>
      <c r="T54425" s="118"/>
      <c r="V54425" s="118"/>
      <c r="X54425" s="118"/>
      <c r="Z54425" s="118"/>
    </row>
    <row r="54426" spans="16:26" x14ac:dyDescent="0.25">
      <c r="P54426" s="119"/>
      <c r="R54426" s="119"/>
      <c r="T54426" s="119"/>
      <c r="V54426" s="119"/>
      <c r="X54426" s="119"/>
      <c r="Z54426" s="119"/>
    </row>
    <row r="54427" spans="16:26" x14ac:dyDescent="0.25">
      <c r="P54427" s="119"/>
      <c r="R54427" s="119"/>
      <c r="T54427" s="119"/>
      <c r="V54427" s="119"/>
      <c r="X54427" s="119"/>
      <c r="Z54427" s="119"/>
    </row>
    <row r="54428" spans="16:26" x14ac:dyDescent="0.25">
      <c r="P54428" s="120"/>
      <c r="R54428" s="120"/>
      <c r="T54428" s="120"/>
      <c r="V54428" s="120"/>
      <c r="X54428" s="120"/>
      <c r="Z54428" s="120"/>
    </row>
    <row r="54429" spans="16:26" x14ac:dyDescent="0.25">
      <c r="P54429" s="119"/>
      <c r="R54429" s="119"/>
      <c r="T54429" s="119"/>
      <c r="V54429" s="119"/>
      <c r="X54429" s="119"/>
      <c r="Z54429" s="119"/>
    </row>
    <row r="54430" spans="16:26" x14ac:dyDescent="0.25">
      <c r="P54430" s="119"/>
      <c r="R54430" s="119"/>
      <c r="T54430" s="119"/>
      <c r="V54430" s="119"/>
      <c r="X54430" s="119"/>
      <c r="Z54430" s="119"/>
    </row>
    <row r="54431" spans="16:26" x14ac:dyDescent="0.25">
      <c r="P54431" s="120"/>
      <c r="R54431" s="120"/>
      <c r="T54431" s="120"/>
      <c r="V54431" s="120"/>
      <c r="X54431" s="120"/>
      <c r="Z54431" s="120"/>
    </row>
    <row r="54432" spans="16:26" x14ac:dyDescent="0.25">
      <c r="P54432" s="119"/>
      <c r="R54432" s="119"/>
      <c r="T54432" s="119"/>
      <c r="V54432" s="119"/>
      <c r="X54432" s="119"/>
      <c r="Z54432" s="119"/>
    </row>
    <row r="54433" spans="16:26" x14ac:dyDescent="0.25">
      <c r="P54433" s="120"/>
      <c r="R54433" s="120"/>
      <c r="T54433" s="120"/>
      <c r="V54433" s="120"/>
      <c r="X54433" s="120"/>
      <c r="Z54433" s="120"/>
    </row>
    <row r="54434" spans="16:26" x14ac:dyDescent="0.25">
      <c r="P54434" s="119"/>
      <c r="R54434" s="119"/>
      <c r="T54434" s="119"/>
      <c r="V54434" s="119"/>
      <c r="X54434" s="119"/>
      <c r="Z54434" s="119"/>
    </row>
    <row r="54435" spans="16:26" x14ac:dyDescent="0.25">
      <c r="P54435" s="119"/>
      <c r="R54435" s="119"/>
      <c r="T54435" s="119"/>
      <c r="V54435" s="119"/>
      <c r="X54435" s="119"/>
      <c r="Z54435" s="119"/>
    </row>
    <row r="54436" spans="16:26" x14ac:dyDescent="0.25">
      <c r="P54436" s="119"/>
      <c r="R54436" s="119"/>
      <c r="T54436" s="119"/>
      <c r="V54436" s="119"/>
      <c r="X54436" s="119"/>
      <c r="Z54436" s="119"/>
    </row>
    <row r="54437" spans="16:26" x14ac:dyDescent="0.25">
      <c r="P54437" s="121"/>
      <c r="R54437" s="121"/>
      <c r="T54437" s="121"/>
      <c r="V54437" s="121"/>
      <c r="X54437" s="121"/>
      <c r="Z54437" s="121"/>
    </row>
    <row r="54438" spans="16:26" x14ac:dyDescent="0.25">
      <c r="P54438" s="121"/>
      <c r="R54438" s="121"/>
      <c r="T54438" s="121"/>
      <c r="V54438" s="121"/>
      <c r="X54438" s="121"/>
      <c r="Z54438" s="121"/>
    </row>
    <row r="54439" spans="16:26" x14ac:dyDescent="0.25">
      <c r="P54439" s="121"/>
      <c r="R54439" s="121"/>
      <c r="T54439" s="121"/>
      <c r="V54439" s="121"/>
      <c r="X54439" s="121"/>
      <c r="Z54439" s="121"/>
    </row>
    <row r="54440" spans="16:26" x14ac:dyDescent="0.25">
      <c r="P54440" s="121"/>
      <c r="R54440" s="121"/>
      <c r="T54440" s="121"/>
      <c r="V54440" s="121"/>
      <c r="X54440" s="121"/>
      <c r="Z54440" s="121"/>
    </row>
    <row r="54441" spans="16:26" x14ac:dyDescent="0.25">
      <c r="P54441" s="122"/>
      <c r="R54441" s="122"/>
      <c r="T54441" s="122"/>
      <c r="V54441" s="122"/>
      <c r="X54441" s="122"/>
      <c r="Z54441" s="122"/>
    </row>
    <row r="54442" spans="16:26" x14ac:dyDescent="0.25">
      <c r="P54442" s="118"/>
      <c r="R54442" s="118"/>
      <c r="T54442" s="118"/>
      <c r="V54442" s="118"/>
      <c r="X54442" s="118"/>
      <c r="Z54442" s="118"/>
    </row>
    <row r="54443" spans="16:26" x14ac:dyDescent="0.25">
      <c r="P54443" s="119"/>
      <c r="R54443" s="119"/>
      <c r="T54443" s="119"/>
      <c r="V54443" s="119"/>
      <c r="X54443" s="119"/>
      <c r="Z54443" s="119"/>
    </row>
    <row r="54444" spans="16:26" x14ac:dyDescent="0.25">
      <c r="P54444" s="119"/>
      <c r="R54444" s="119"/>
      <c r="T54444" s="119"/>
      <c r="V54444" s="119"/>
      <c r="X54444" s="119"/>
      <c r="Z54444" s="119"/>
    </row>
    <row r="54445" spans="16:26" x14ac:dyDescent="0.25">
      <c r="P54445" s="120"/>
      <c r="R54445" s="120"/>
      <c r="T54445" s="120"/>
      <c r="V54445" s="120"/>
      <c r="X54445" s="120"/>
      <c r="Z54445" s="120"/>
    </row>
    <row r="54446" spans="16:26" x14ac:dyDescent="0.25">
      <c r="P54446" s="119"/>
      <c r="R54446" s="119"/>
      <c r="T54446" s="119"/>
      <c r="V54446" s="119"/>
      <c r="X54446" s="119"/>
      <c r="Z54446" s="119"/>
    </row>
    <row r="54447" spans="16:26" x14ac:dyDescent="0.25">
      <c r="P54447" s="119"/>
      <c r="R54447" s="119"/>
      <c r="T54447" s="119"/>
      <c r="V54447" s="119"/>
      <c r="X54447" s="119"/>
      <c r="Z54447" s="119"/>
    </row>
    <row r="54448" spans="16:26" x14ac:dyDescent="0.25">
      <c r="P54448" s="120"/>
      <c r="R54448" s="120"/>
      <c r="T54448" s="120"/>
      <c r="V54448" s="120"/>
      <c r="X54448" s="120"/>
      <c r="Z54448" s="120"/>
    </row>
    <row r="54449" spans="16:26" x14ac:dyDescent="0.25">
      <c r="P54449" s="119"/>
      <c r="R54449" s="119"/>
      <c r="T54449" s="119"/>
      <c r="V54449" s="119"/>
      <c r="X54449" s="119"/>
      <c r="Z54449" s="119"/>
    </row>
    <row r="54450" spans="16:26" x14ac:dyDescent="0.25">
      <c r="P54450" s="120"/>
      <c r="R54450" s="120"/>
      <c r="T54450" s="120"/>
      <c r="V54450" s="120"/>
      <c r="X54450" s="120"/>
      <c r="Z54450" s="120"/>
    </row>
    <row r="54451" spans="16:26" x14ac:dyDescent="0.25">
      <c r="P54451" s="119"/>
      <c r="R54451" s="119"/>
      <c r="T54451" s="119"/>
      <c r="V54451" s="119"/>
      <c r="X54451" s="119"/>
      <c r="Z54451" s="119"/>
    </row>
    <row r="54452" spans="16:26" x14ac:dyDescent="0.25">
      <c r="P54452" s="119"/>
      <c r="R54452" s="119"/>
      <c r="T54452" s="119"/>
      <c r="V54452" s="119"/>
      <c r="X54452" s="119"/>
      <c r="Z54452" s="119"/>
    </row>
    <row r="54453" spans="16:26" x14ac:dyDescent="0.25">
      <c r="P54453" s="119"/>
      <c r="R54453" s="119"/>
      <c r="T54453" s="119"/>
      <c r="V54453" s="119"/>
      <c r="X54453" s="119"/>
      <c r="Z54453" s="119"/>
    </row>
    <row r="54454" spans="16:26" x14ac:dyDescent="0.25">
      <c r="P54454" s="121"/>
      <c r="R54454" s="121"/>
      <c r="T54454" s="121"/>
      <c r="V54454" s="121"/>
      <c r="X54454" s="121"/>
      <c r="Z54454" s="121"/>
    </row>
    <row r="54455" spans="16:26" x14ac:dyDescent="0.25">
      <c r="P54455" s="121"/>
      <c r="R54455" s="121"/>
      <c r="T54455" s="121"/>
      <c r="V54455" s="121"/>
      <c r="X54455" s="121"/>
      <c r="Z54455" s="121"/>
    </row>
    <row r="54456" spans="16:26" x14ac:dyDescent="0.25">
      <c r="P54456" s="121"/>
      <c r="R54456" s="121"/>
      <c r="T54456" s="121"/>
      <c r="V54456" s="121"/>
      <c r="X54456" s="121"/>
      <c r="Z54456" s="121"/>
    </row>
    <row r="54457" spans="16:26" x14ac:dyDescent="0.25">
      <c r="P54457" s="121"/>
      <c r="R54457" s="121"/>
      <c r="T54457" s="121"/>
      <c r="V54457" s="121"/>
      <c r="X54457" s="121"/>
      <c r="Z54457" s="121"/>
    </row>
    <row r="54458" spans="16:26" x14ac:dyDescent="0.25">
      <c r="P54458" s="122"/>
      <c r="R54458" s="122"/>
      <c r="T54458" s="122"/>
      <c r="V54458" s="122"/>
      <c r="X54458" s="122"/>
      <c r="Z54458" s="122"/>
    </row>
    <row r="54459" spans="16:26" x14ac:dyDescent="0.25">
      <c r="P54459" s="118"/>
      <c r="R54459" s="118"/>
      <c r="T54459" s="118"/>
      <c r="V54459" s="118"/>
      <c r="X54459" s="118"/>
      <c r="Z54459" s="118"/>
    </row>
    <row r="54460" spans="16:26" x14ac:dyDescent="0.25">
      <c r="P54460" s="119"/>
      <c r="R54460" s="119"/>
      <c r="T54460" s="119"/>
      <c r="V54460" s="119"/>
      <c r="X54460" s="119"/>
      <c r="Z54460" s="119"/>
    </row>
    <row r="54461" spans="16:26" x14ac:dyDescent="0.25">
      <c r="P54461" s="119"/>
      <c r="R54461" s="119"/>
      <c r="T54461" s="119"/>
      <c r="V54461" s="119"/>
      <c r="X54461" s="119"/>
      <c r="Z54461" s="119"/>
    </row>
    <row r="54462" spans="16:26" x14ac:dyDescent="0.25">
      <c r="P54462" s="120"/>
      <c r="R54462" s="120"/>
      <c r="T54462" s="120"/>
      <c r="V54462" s="120"/>
      <c r="X54462" s="120"/>
      <c r="Z54462" s="120"/>
    </row>
    <row r="54463" spans="16:26" x14ac:dyDescent="0.25">
      <c r="P54463" s="119"/>
      <c r="R54463" s="119"/>
      <c r="T54463" s="119"/>
      <c r="V54463" s="119"/>
      <c r="X54463" s="119"/>
      <c r="Z54463" s="119"/>
    </row>
    <row r="54464" spans="16:26" x14ac:dyDescent="0.25">
      <c r="P54464" s="119"/>
      <c r="R54464" s="119"/>
      <c r="T54464" s="119"/>
      <c r="V54464" s="119"/>
      <c r="X54464" s="119"/>
      <c r="Z54464" s="119"/>
    </row>
    <row r="54465" spans="16:26" x14ac:dyDescent="0.25">
      <c r="P54465" s="120"/>
      <c r="R54465" s="120"/>
      <c r="T54465" s="120"/>
      <c r="V54465" s="120"/>
      <c r="X54465" s="120"/>
      <c r="Z54465" s="120"/>
    </row>
    <row r="54466" spans="16:26" x14ac:dyDescent="0.25">
      <c r="P54466" s="119"/>
      <c r="R54466" s="119"/>
      <c r="T54466" s="119"/>
      <c r="V54466" s="119"/>
      <c r="X54466" s="119"/>
      <c r="Z54466" s="119"/>
    </row>
    <row r="54467" spans="16:26" x14ac:dyDescent="0.25">
      <c r="P54467" s="120"/>
      <c r="R54467" s="120"/>
      <c r="T54467" s="120"/>
      <c r="V54467" s="120"/>
      <c r="X54467" s="120"/>
      <c r="Z54467" s="120"/>
    </row>
    <row r="54468" spans="16:26" x14ac:dyDescent="0.25">
      <c r="P54468" s="119"/>
      <c r="R54468" s="119"/>
      <c r="T54468" s="119"/>
      <c r="V54468" s="119"/>
      <c r="X54468" s="119"/>
      <c r="Z54468" s="119"/>
    </row>
    <row r="54469" spans="16:26" x14ac:dyDescent="0.25">
      <c r="P54469" s="119"/>
      <c r="R54469" s="119"/>
      <c r="T54469" s="119"/>
      <c r="V54469" s="119"/>
      <c r="X54469" s="119"/>
      <c r="Z54469" s="119"/>
    </row>
    <row r="54470" spans="16:26" x14ac:dyDescent="0.25">
      <c r="P54470" s="119"/>
      <c r="R54470" s="119"/>
      <c r="T54470" s="119"/>
      <c r="V54470" s="119"/>
      <c r="X54470" s="119"/>
      <c r="Z54470" s="119"/>
    </row>
    <row r="54471" spans="16:26" x14ac:dyDescent="0.25">
      <c r="P54471" s="121"/>
      <c r="R54471" s="121"/>
      <c r="T54471" s="121"/>
      <c r="V54471" s="121"/>
      <c r="X54471" s="121"/>
      <c r="Z54471" s="121"/>
    </row>
    <row r="54472" spans="16:26" x14ac:dyDescent="0.25">
      <c r="P54472" s="121"/>
      <c r="R54472" s="121"/>
      <c r="T54472" s="121"/>
      <c r="V54472" s="121"/>
      <c r="X54472" s="121"/>
      <c r="Z54472" s="121"/>
    </row>
    <row r="54473" spans="16:26" x14ac:dyDescent="0.25">
      <c r="P54473" s="121"/>
      <c r="R54473" s="121"/>
      <c r="T54473" s="121"/>
      <c r="V54473" s="121"/>
      <c r="X54473" s="121"/>
      <c r="Z54473" s="121"/>
    </row>
    <row r="54474" spans="16:26" x14ac:dyDescent="0.25">
      <c r="P54474" s="121"/>
      <c r="R54474" s="121"/>
      <c r="T54474" s="121"/>
      <c r="V54474" s="121"/>
      <c r="X54474" s="121"/>
      <c r="Z54474" s="121"/>
    </row>
    <row r="54475" spans="16:26" x14ac:dyDescent="0.25">
      <c r="P54475" s="122"/>
      <c r="R54475" s="122"/>
      <c r="T54475" s="122"/>
      <c r="V54475" s="122"/>
      <c r="X54475" s="122"/>
      <c r="Z54475" s="122"/>
    </row>
    <row r="54476" spans="16:26" x14ac:dyDescent="0.25">
      <c r="P54476" s="118"/>
      <c r="R54476" s="118"/>
      <c r="T54476" s="118"/>
      <c r="V54476" s="118"/>
      <c r="X54476" s="118"/>
      <c r="Z54476" s="118"/>
    </row>
    <row r="54477" spans="16:26" x14ac:dyDescent="0.25">
      <c r="P54477" s="119"/>
      <c r="R54477" s="119"/>
      <c r="T54477" s="119"/>
      <c r="V54477" s="119"/>
      <c r="X54477" s="119"/>
      <c r="Z54477" s="119"/>
    </row>
    <row r="54478" spans="16:26" x14ac:dyDescent="0.25">
      <c r="P54478" s="119"/>
      <c r="R54478" s="119"/>
      <c r="T54478" s="119"/>
      <c r="V54478" s="119"/>
      <c r="X54478" s="119"/>
      <c r="Z54478" s="119"/>
    </row>
    <row r="54479" spans="16:26" x14ac:dyDescent="0.25">
      <c r="P54479" s="120"/>
      <c r="R54479" s="120"/>
      <c r="T54479" s="120"/>
      <c r="V54479" s="120"/>
      <c r="X54479" s="120"/>
      <c r="Z54479" s="120"/>
    </row>
    <row r="54480" spans="16:26" x14ac:dyDescent="0.25">
      <c r="P54480" s="119"/>
      <c r="R54480" s="119"/>
      <c r="T54480" s="119"/>
      <c r="V54480" s="119"/>
      <c r="X54480" s="119"/>
      <c r="Z54480" s="119"/>
    </row>
    <row r="54481" spans="16:26" x14ac:dyDescent="0.25">
      <c r="P54481" s="119"/>
      <c r="R54481" s="119"/>
      <c r="T54481" s="119"/>
      <c r="V54481" s="119"/>
      <c r="X54481" s="119"/>
      <c r="Z54481" s="119"/>
    </row>
    <row r="54482" spans="16:26" x14ac:dyDescent="0.25">
      <c r="P54482" s="120"/>
      <c r="R54482" s="120"/>
      <c r="T54482" s="120"/>
      <c r="V54482" s="120"/>
      <c r="X54482" s="120"/>
      <c r="Z54482" s="120"/>
    </row>
    <row r="54483" spans="16:26" x14ac:dyDescent="0.25">
      <c r="P54483" s="119"/>
      <c r="R54483" s="119"/>
      <c r="T54483" s="119"/>
      <c r="V54483" s="119"/>
      <c r="X54483" s="119"/>
      <c r="Z54483" s="119"/>
    </row>
    <row r="54484" spans="16:26" x14ac:dyDescent="0.25">
      <c r="P54484" s="120"/>
      <c r="R54484" s="120"/>
      <c r="T54484" s="120"/>
      <c r="V54484" s="120"/>
      <c r="X54484" s="120"/>
      <c r="Z54484" s="120"/>
    </row>
    <row r="54485" spans="16:26" x14ac:dyDescent="0.25">
      <c r="P54485" s="119"/>
      <c r="R54485" s="119"/>
      <c r="T54485" s="119"/>
      <c r="V54485" s="119"/>
      <c r="X54485" s="119"/>
      <c r="Z54485" s="119"/>
    </row>
    <row r="54486" spans="16:26" x14ac:dyDescent="0.25">
      <c r="P54486" s="119"/>
      <c r="R54486" s="119"/>
      <c r="T54486" s="119"/>
      <c r="V54486" s="119"/>
      <c r="X54486" s="119"/>
      <c r="Z54486" s="119"/>
    </row>
    <row r="54487" spans="16:26" x14ac:dyDescent="0.25">
      <c r="P54487" s="119"/>
      <c r="R54487" s="119"/>
      <c r="T54487" s="119"/>
      <c r="V54487" s="119"/>
      <c r="X54487" s="119"/>
      <c r="Z54487" s="119"/>
    </row>
    <row r="54488" spans="16:26" x14ac:dyDescent="0.25">
      <c r="P54488" s="121"/>
      <c r="R54488" s="121"/>
      <c r="T54488" s="121"/>
      <c r="V54488" s="121"/>
      <c r="X54488" s="121"/>
      <c r="Z54488" s="121"/>
    </row>
    <row r="54489" spans="16:26" x14ac:dyDescent="0.25">
      <c r="P54489" s="121"/>
      <c r="R54489" s="121"/>
      <c r="T54489" s="121"/>
      <c r="V54489" s="121"/>
      <c r="X54489" s="121"/>
      <c r="Z54489" s="121"/>
    </row>
    <row r="54490" spans="16:26" x14ac:dyDescent="0.25">
      <c r="P54490" s="121"/>
      <c r="R54490" s="121"/>
      <c r="T54490" s="121"/>
      <c r="V54490" s="121"/>
      <c r="X54490" s="121"/>
      <c r="Z54490" s="121"/>
    </row>
    <row r="54491" spans="16:26" x14ac:dyDescent="0.25">
      <c r="P54491" s="121"/>
      <c r="R54491" s="121"/>
      <c r="T54491" s="121"/>
      <c r="V54491" s="121"/>
      <c r="X54491" s="121"/>
      <c r="Z54491" s="121"/>
    </row>
    <row r="54492" spans="16:26" x14ac:dyDescent="0.25">
      <c r="P54492" s="122"/>
      <c r="R54492" s="122"/>
      <c r="T54492" s="122"/>
      <c r="V54492" s="122"/>
      <c r="X54492" s="122"/>
      <c r="Z54492" s="122"/>
    </row>
    <row r="54493" spans="16:26" x14ac:dyDescent="0.25">
      <c r="P54493" s="118"/>
      <c r="R54493" s="118"/>
      <c r="T54493" s="118"/>
      <c r="V54493" s="118"/>
      <c r="X54493" s="118"/>
      <c r="Z54493" s="118"/>
    </row>
    <row r="54494" spans="16:26" x14ac:dyDescent="0.25">
      <c r="P54494" s="119"/>
      <c r="R54494" s="119"/>
      <c r="T54494" s="119"/>
      <c r="V54494" s="119"/>
      <c r="X54494" s="119"/>
      <c r="Z54494" s="119"/>
    </row>
    <row r="54495" spans="16:26" x14ac:dyDescent="0.25">
      <c r="P54495" s="119"/>
      <c r="R54495" s="119"/>
      <c r="T54495" s="119"/>
      <c r="V54495" s="119"/>
      <c r="X54495" s="119"/>
      <c r="Z54495" s="119"/>
    </row>
    <row r="54496" spans="16:26" x14ac:dyDescent="0.25">
      <c r="P54496" s="120"/>
      <c r="R54496" s="120"/>
      <c r="T54496" s="120"/>
      <c r="V54496" s="120"/>
      <c r="X54496" s="120"/>
      <c r="Z54496" s="120"/>
    </row>
    <row r="54497" spans="16:26" x14ac:dyDescent="0.25">
      <c r="P54497" s="119"/>
      <c r="R54497" s="119"/>
      <c r="T54497" s="119"/>
      <c r="V54497" s="119"/>
      <c r="X54497" s="119"/>
      <c r="Z54497" s="119"/>
    </row>
    <row r="54498" spans="16:26" x14ac:dyDescent="0.25">
      <c r="P54498" s="119"/>
      <c r="R54498" s="119"/>
      <c r="T54498" s="119"/>
      <c r="V54498" s="119"/>
      <c r="X54498" s="119"/>
      <c r="Z54498" s="119"/>
    </row>
    <row r="54499" spans="16:26" x14ac:dyDescent="0.25">
      <c r="P54499" s="120"/>
      <c r="R54499" s="120"/>
      <c r="T54499" s="120"/>
      <c r="V54499" s="120"/>
      <c r="X54499" s="120"/>
      <c r="Z54499" s="120"/>
    </row>
    <row r="54500" spans="16:26" x14ac:dyDescent="0.25">
      <c r="P54500" s="119"/>
      <c r="R54500" s="119"/>
      <c r="T54500" s="119"/>
      <c r="V54500" s="119"/>
      <c r="X54500" s="119"/>
      <c r="Z54500" s="119"/>
    </row>
    <row r="54501" spans="16:26" x14ac:dyDescent="0.25">
      <c r="P54501" s="120"/>
      <c r="R54501" s="120"/>
      <c r="T54501" s="120"/>
      <c r="V54501" s="120"/>
      <c r="X54501" s="120"/>
      <c r="Z54501" s="120"/>
    </row>
    <row r="54502" spans="16:26" x14ac:dyDescent="0.25">
      <c r="P54502" s="119"/>
      <c r="R54502" s="119"/>
      <c r="T54502" s="119"/>
      <c r="V54502" s="119"/>
      <c r="X54502" s="119"/>
      <c r="Z54502" s="119"/>
    </row>
    <row r="54503" spans="16:26" x14ac:dyDescent="0.25">
      <c r="P54503" s="119"/>
      <c r="R54503" s="119"/>
      <c r="T54503" s="119"/>
      <c r="V54503" s="119"/>
      <c r="X54503" s="119"/>
      <c r="Z54503" s="119"/>
    </row>
    <row r="54504" spans="16:26" x14ac:dyDescent="0.25">
      <c r="P54504" s="119"/>
      <c r="R54504" s="119"/>
      <c r="T54504" s="119"/>
      <c r="V54504" s="119"/>
      <c r="X54504" s="119"/>
      <c r="Z54504" s="119"/>
    </row>
    <row r="54505" spans="16:26" x14ac:dyDescent="0.25">
      <c r="P54505" s="121"/>
      <c r="R54505" s="121"/>
      <c r="T54505" s="121"/>
      <c r="V54505" s="121"/>
      <c r="X54505" s="121"/>
      <c r="Z54505" s="121"/>
    </row>
    <row r="54506" spans="16:26" x14ac:dyDescent="0.25">
      <c r="P54506" s="121"/>
      <c r="R54506" s="121"/>
      <c r="T54506" s="121"/>
      <c r="V54506" s="121"/>
      <c r="X54506" s="121"/>
      <c r="Z54506" s="121"/>
    </row>
    <row r="54507" spans="16:26" x14ac:dyDescent="0.25">
      <c r="P54507" s="121"/>
      <c r="R54507" s="121"/>
      <c r="T54507" s="121"/>
      <c r="V54507" s="121"/>
      <c r="X54507" s="121"/>
      <c r="Z54507" s="121"/>
    </row>
    <row r="54508" spans="16:26" x14ac:dyDescent="0.25">
      <c r="P54508" s="121"/>
      <c r="R54508" s="121"/>
      <c r="T54508" s="121"/>
      <c r="V54508" s="121"/>
      <c r="X54508" s="121"/>
      <c r="Z54508" s="121"/>
    </row>
    <row r="54509" spans="16:26" x14ac:dyDescent="0.25">
      <c r="P54509" s="122"/>
      <c r="R54509" s="122"/>
      <c r="T54509" s="122"/>
      <c r="V54509" s="122"/>
      <c r="X54509" s="122"/>
      <c r="Z54509" s="122"/>
    </row>
    <row r="54510" spans="16:26" x14ac:dyDescent="0.25">
      <c r="P54510" s="118"/>
      <c r="R54510" s="118"/>
      <c r="T54510" s="118"/>
      <c r="V54510" s="118"/>
      <c r="X54510" s="118"/>
      <c r="Z54510" s="118"/>
    </row>
    <row r="54511" spans="16:26" x14ac:dyDescent="0.25">
      <c r="P54511" s="119"/>
      <c r="R54511" s="119"/>
      <c r="T54511" s="119"/>
      <c r="V54511" s="119"/>
      <c r="X54511" s="119"/>
      <c r="Z54511" s="119"/>
    </row>
    <row r="54512" spans="16:26" x14ac:dyDescent="0.25">
      <c r="P54512" s="119"/>
      <c r="R54512" s="119"/>
      <c r="T54512" s="119"/>
      <c r="V54512" s="119"/>
      <c r="X54512" s="119"/>
      <c r="Z54512" s="119"/>
    </row>
    <row r="54513" spans="16:26" x14ac:dyDescent="0.25">
      <c r="P54513" s="120"/>
      <c r="R54513" s="120"/>
      <c r="T54513" s="120"/>
      <c r="V54513" s="120"/>
      <c r="X54513" s="120"/>
      <c r="Z54513" s="120"/>
    </row>
    <row r="54514" spans="16:26" x14ac:dyDescent="0.25">
      <c r="P54514" s="119"/>
      <c r="R54514" s="119"/>
      <c r="T54514" s="119"/>
      <c r="V54514" s="119"/>
      <c r="X54514" s="119"/>
      <c r="Z54514" s="119"/>
    </row>
    <row r="54515" spans="16:26" x14ac:dyDescent="0.25">
      <c r="P54515" s="119"/>
      <c r="R54515" s="119"/>
      <c r="T54515" s="119"/>
      <c r="V54515" s="119"/>
      <c r="X54515" s="119"/>
      <c r="Z54515" s="119"/>
    </row>
    <row r="54516" spans="16:26" x14ac:dyDescent="0.25">
      <c r="P54516" s="120"/>
      <c r="R54516" s="120"/>
      <c r="T54516" s="120"/>
      <c r="V54516" s="120"/>
      <c r="X54516" s="120"/>
      <c r="Z54516" s="120"/>
    </row>
    <row r="54517" spans="16:26" x14ac:dyDescent="0.25">
      <c r="P54517" s="119"/>
      <c r="R54517" s="119"/>
      <c r="T54517" s="119"/>
      <c r="V54517" s="119"/>
      <c r="X54517" s="119"/>
      <c r="Z54517" s="119"/>
    </row>
    <row r="54518" spans="16:26" x14ac:dyDescent="0.25">
      <c r="P54518" s="120"/>
      <c r="R54518" s="120"/>
      <c r="T54518" s="120"/>
      <c r="V54518" s="120"/>
      <c r="X54518" s="120"/>
      <c r="Z54518" s="120"/>
    </row>
    <row r="54519" spans="16:26" x14ac:dyDescent="0.25">
      <c r="P54519" s="119"/>
      <c r="R54519" s="119"/>
      <c r="T54519" s="119"/>
      <c r="V54519" s="119"/>
      <c r="X54519" s="119"/>
      <c r="Z54519" s="119"/>
    </row>
    <row r="54520" spans="16:26" x14ac:dyDescent="0.25">
      <c r="P54520" s="119"/>
      <c r="R54520" s="119"/>
      <c r="T54520" s="119"/>
      <c r="V54520" s="119"/>
      <c r="X54520" s="119"/>
      <c r="Z54520" s="119"/>
    </row>
    <row r="54521" spans="16:26" x14ac:dyDescent="0.25">
      <c r="P54521" s="119"/>
      <c r="R54521" s="119"/>
      <c r="T54521" s="119"/>
      <c r="V54521" s="119"/>
      <c r="X54521" s="119"/>
      <c r="Z54521" s="119"/>
    </row>
    <row r="54522" spans="16:26" x14ac:dyDescent="0.25">
      <c r="P54522" s="121"/>
      <c r="R54522" s="121"/>
      <c r="T54522" s="121"/>
      <c r="V54522" s="121"/>
      <c r="X54522" s="121"/>
      <c r="Z54522" s="121"/>
    </row>
    <row r="54523" spans="16:26" x14ac:dyDescent="0.25">
      <c r="P54523" s="121"/>
      <c r="R54523" s="121"/>
      <c r="T54523" s="121"/>
      <c r="V54523" s="121"/>
      <c r="X54523" s="121"/>
      <c r="Z54523" s="121"/>
    </row>
    <row r="54524" spans="16:26" x14ac:dyDescent="0.25">
      <c r="P54524" s="121"/>
      <c r="R54524" s="121"/>
      <c r="T54524" s="121"/>
      <c r="V54524" s="121"/>
      <c r="X54524" s="121"/>
      <c r="Z54524" s="121"/>
    </row>
    <row r="54525" spans="16:26" x14ac:dyDescent="0.25">
      <c r="P54525" s="121"/>
      <c r="R54525" s="121"/>
      <c r="T54525" s="121"/>
      <c r="V54525" s="121"/>
      <c r="X54525" s="121"/>
      <c r="Z54525" s="121"/>
    </row>
    <row r="54526" spans="16:26" x14ac:dyDescent="0.25">
      <c r="P54526" s="122"/>
      <c r="R54526" s="122"/>
      <c r="T54526" s="122"/>
      <c r="V54526" s="122"/>
      <c r="X54526" s="122"/>
      <c r="Z54526" s="122"/>
    </row>
    <row r="54527" spans="16:26" x14ac:dyDescent="0.25">
      <c r="P54527" s="118"/>
      <c r="R54527" s="118"/>
      <c r="T54527" s="118"/>
      <c r="V54527" s="118"/>
      <c r="X54527" s="118"/>
      <c r="Z54527" s="118"/>
    </row>
    <row r="54528" spans="16:26" x14ac:dyDescent="0.25">
      <c r="P54528" s="119"/>
      <c r="R54528" s="119"/>
      <c r="T54528" s="119"/>
      <c r="V54528" s="119"/>
      <c r="X54528" s="119"/>
      <c r="Z54528" s="119"/>
    </row>
    <row r="54529" spans="16:26" x14ac:dyDescent="0.25">
      <c r="P54529" s="119"/>
      <c r="R54529" s="119"/>
      <c r="T54529" s="119"/>
      <c r="V54529" s="119"/>
      <c r="X54529" s="119"/>
      <c r="Z54529" s="119"/>
    </row>
    <row r="54530" spans="16:26" x14ac:dyDescent="0.25">
      <c r="P54530" s="120"/>
      <c r="R54530" s="120"/>
      <c r="T54530" s="120"/>
      <c r="V54530" s="120"/>
      <c r="X54530" s="120"/>
      <c r="Z54530" s="120"/>
    </row>
    <row r="54531" spans="16:26" x14ac:dyDescent="0.25">
      <c r="P54531" s="119"/>
      <c r="R54531" s="119"/>
      <c r="T54531" s="119"/>
      <c r="V54531" s="119"/>
      <c r="X54531" s="119"/>
      <c r="Z54531" s="119"/>
    </row>
    <row r="54532" spans="16:26" x14ac:dyDescent="0.25">
      <c r="P54532" s="119"/>
      <c r="R54532" s="119"/>
      <c r="T54532" s="119"/>
      <c r="V54532" s="119"/>
      <c r="X54532" s="119"/>
      <c r="Z54532" s="119"/>
    </row>
    <row r="54533" spans="16:26" x14ac:dyDescent="0.25">
      <c r="P54533" s="120"/>
      <c r="R54533" s="120"/>
      <c r="T54533" s="120"/>
      <c r="V54533" s="120"/>
      <c r="X54533" s="120"/>
      <c r="Z54533" s="120"/>
    </row>
    <row r="54534" spans="16:26" x14ac:dyDescent="0.25">
      <c r="P54534" s="119"/>
      <c r="R54534" s="119"/>
      <c r="T54534" s="119"/>
      <c r="V54534" s="119"/>
      <c r="X54534" s="119"/>
      <c r="Z54534" s="119"/>
    </row>
    <row r="54535" spans="16:26" x14ac:dyDescent="0.25">
      <c r="P54535" s="120"/>
      <c r="R54535" s="120"/>
      <c r="T54535" s="120"/>
      <c r="V54535" s="120"/>
      <c r="X54535" s="120"/>
      <c r="Z54535" s="120"/>
    </row>
    <row r="54536" spans="16:26" x14ac:dyDescent="0.25">
      <c r="P54536" s="119"/>
      <c r="R54536" s="119"/>
      <c r="T54536" s="119"/>
      <c r="V54536" s="119"/>
      <c r="X54536" s="119"/>
      <c r="Z54536" s="119"/>
    </row>
    <row r="54537" spans="16:26" x14ac:dyDescent="0.25">
      <c r="P54537" s="119"/>
      <c r="R54537" s="119"/>
      <c r="T54537" s="119"/>
      <c r="V54537" s="119"/>
      <c r="X54537" s="119"/>
      <c r="Z54537" s="119"/>
    </row>
    <row r="54538" spans="16:26" x14ac:dyDescent="0.25">
      <c r="P54538" s="119"/>
      <c r="R54538" s="119"/>
      <c r="T54538" s="119"/>
      <c r="V54538" s="119"/>
      <c r="X54538" s="119"/>
      <c r="Z54538" s="119"/>
    </row>
    <row r="54539" spans="16:26" x14ac:dyDescent="0.25">
      <c r="P54539" s="121"/>
      <c r="R54539" s="121"/>
      <c r="T54539" s="121"/>
      <c r="V54539" s="121"/>
      <c r="X54539" s="121"/>
      <c r="Z54539" s="121"/>
    </row>
    <row r="54540" spans="16:26" x14ac:dyDescent="0.25">
      <c r="P54540" s="121"/>
      <c r="R54540" s="121"/>
      <c r="T54540" s="121"/>
      <c r="V54540" s="121"/>
      <c r="X54540" s="121"/>
      <c r="Z54540" s="121"/>
    </row>
    <row r="54541" spans="16:26" x14ac:dyDescent="0.25">
      <c r="P54541" s="121"/>
      <c r="R54541" s="121"/>
      <c r="T54541" s="121"/>
      <c r="V54541" s="121"/>
      <c r="X54541" s="121"/>
      <c r="Z54541" s="121"/>
    </row>
    <row r="54542" spans="16:26" x14ac:dyDescent="0.25">
      <c r="P54542" s="121"/>
      <c r="R54542" s="121"/>
      <c r="T54542" s="121"/>
      <c r="V54542" s="121"/>
      <c r="X54542" s="121"/>
      <c r="Z54542" s="121"/>
    </row>
    <row r="54543" spans="16:26" x14ac:dyDescent="0.25">
      <c r="P54543" s="122"/>
      <c r="R54543" s="122"/>
      <c r="T54543" s="122"/>
      <c r="V54543" s="122"/>
      <c r="X54543" s="122"/>
      <c r="Z54543" s="122"/>
    </row>
    <row r="54544" spans="16:26" x14ac:dyDescent="0.25">
      <c r="P54544" s="118"/>
      <c r="R54544" s="118"/>
      <c r="T54544" s="118"/>
      <c r="V54544" s="118"/>
      <c r="X54544" s="118"/>
      <c r="Z54544" s="118"/>
    </row>
    <row r="54545" spans="16:26" x14ac:dyDescent="0.25">
      <c r="P54545" s="119"/>
      <c r="R54545" s="119"/>
      <c r="T54545" s="119"/>
      <c r="V54545" s="119"/>
      <c r="X54545" s="119"/>
      <c r="Z54545" s="119"/>
    </row>
    <row r="54546" spans="16:26" x14ac:dyDescent="0.25">
      <c r="P54546" s="119"/>
      <c r="R54546" s="119"/>
      <c r="T54546" s="119"/>
      <c r="V54546" s="119"/>
      <c r="X54546" s="119"/>
      <c r="Z54546" s="119"/>
    </row>
    <row r="54547" spans="16:26" x14ac:dyDescent="0.25">
      <c r="P54547" s="120"/>
      <c r="R54547" s="120"/>
      <c r="T54547" s="120"/>
      <c r="V54547" s="120"/>
      <c r="X54547" s="120"/>
      <c r="Z54547" s="120"/>
    </row>
    <row r="54548" spans="16:26" x14ac:dyDescent="0.25">
      <c r="P54548" s="119"/>
      <c r="R54548" s="119"/>
      <c r="T54548" s="119"/>
      <c r="V54548" s="119"/>
      <c r="X54548" s="119"/>
      <c r="Z54548" s="119"/>
    </row>
    <row r="54549" spans="16:26" x14ac:dyDescent="0.25">
      <c r="P54549" s="119"/>
      <c r="R54549" s="119"/>
      <c r="T54549" s="119"/>
      <c r="V54549" s="119"/>
      <c r="X54549" s="119"/>
      <c r="Z54549" s="119"/>
    </row>
    <row r="54550" spans="16:26" x14ac:dyDescent="0.25">
      <c r="P54550" s="120"/>
      <c r="R54550" s="120"/>
      <c r="T54550" s="120"/>
      <c r="V54550" s="120"/>
      <c r="X54550" s="120"/>
      <c r="Z54550" s="120"/>
    </row>
    <row r="54551" spans="16:26" x14ac:dyDescent="0.25">
      <c r="P54551" s="119"/>
      <c r="R54551" s="119"/>
      <c r="T54551" s="119"/>
      <c r="V54551" s="119"/>
      <c r="X54551" s="119"/>
      <c r="Z54551" s="119"/>
    </row>
    <row r="54552" spans="16:26" x14ac:dyDescent="0.25">
      <c r="P54552" s="120"/>
      <c r="R54552" s="120"/>
      <c r="T54552" s="120"/>
      <c r="V54552" s="120"/>
      <c r="X54552" s="120"/>
      <c r="Z54552" s="120"/>
    </row>
    <row r="54553" spans="16:26" x14ac:dyDescent="0.25">
      <c r="P54553" s="119"/>
      <c r="R54553" s="119"/>
      <c r="T54553" s="119"/>
      <c r="V54553" s="119"/>
      <c r="X54553" s="119"/>
      <c r="Z54553" s="119"/>
    </row>
    <row r="54554" spans="16:26" x14ac:dyDescent="0.25">
      <c r="P54554" s="119"/>
      <c r="R54554" s="119"/>
      <c r="T54554" s="119"/>
      <c r="V54554" s="119"/>
      <c r="X54554" s="119"/>
      <c r="Z54554" s="119"/>
    </row>
    <row r="54555" spans="16:26" x14ac:dyDescent="0.25">
      <c r="P54555" s="119"/>
      <c r="R54555" s="119"/>
      <c r="T54555" s="119"/>
      <c r="V54555" s="119"/>
      <c r="X54555" s="119"/>
      <c r="Z54555" s="119"/>
    </row>
    <row r="54556" spans="16:26" x14ac:dyDescent="0.25">
      <c r="P54556" s="121"/>
      <c r="R54556" s="121"/>
      <c r="T54556" s="121"/>
      <c r="V54556" s="121"/>
      <c r="X54556" s="121"/>
      <c r="Z54556" s="121"/>
    </row>
    <row r="54557" spans="16:26" x14ac:dyDescent="0.25">
      <c r="P54557" s="121"/>
      <c r="R54557" s="121"/>
      <c r="T54557" s="121"/>
      <c r="V54557" s="121"/>
      <c r="X54557" s="121"/>
      <c r="Z54557" s="121"/>
    </row>
    <row r="54558" spans="16:26" x14ac:dyDescent="0.25">
      <c r="P54558" s="121"/>
      <c r="R54558" s="121"/>
      <c r="T54558" s="121"/>
      <c r="V54558" s="121"/>
      <c r="X54558" s="121"/>
      <c r="Z54558" s="121"/>
    </row>
    <row r="54559" spans="16:26" x14ac:dyDescent="0.25">
      <c r="P54559" s="121"/>
      <c r="R54559" s="121"/>
      <c r="T54559" s="121"/>
      <c r="V54559" s="121"/>
      <c r="X54559" s="121"/>
      <c r="Z54559" s="121"/>
    </row>
    <row r="54560" spans="16:26" x14ac:dyDescent="0.25">
      <c r="P54560" s="122"/>
      <c r="R54560" s="122"/>
      <c r="T54560" s="122"/>
      <c r="V54560" s="122"/>
      <c r="X54560" s="122"/>
      <c r="Z54560" s="122"/>
    </row>
    <row r="54561" spans="16:26" x14ac:dyDescent="0.25">
      <c r="P54561" s="118"/>
      <c r="R54561" s="118"/>
      <c r="T54561" s="118"/>
      <c r="V54561" s="118"/>
      <c r="X54561" s="118"/>
      <c r="Z54561" s="118"/>
    </row>
    <row r="54562" spans="16:26" x14ac:dyDescent="0.25">
      <c r="P54562" s="119"/>
      <c r="R54562" s="119"/>
      <c r="T54562" s="119"/>
      <c r="V54562" s="119"/>
      <c r="X54562" s="119"/>
      <c r="Z54562" s="119"/>
    </row>
    <row r="54563" spans="16:26" x14ac:dyDescent="0.25">
      <c r="P54563" s="119"/>
      <c r="R54563" s="119"/>
      <c r="T54563" s="119"/>
      <c r="V54563" s="119"/>
      <c r="X54563" s="119"/>
      <c r="Z54563" s="119"/>
    </row>
    <row r="54564" spans="16:26" x14ac:dyDescent="0.25">
      <c r="P54564" s="120"/>
      <c r="R54564" s="120"/>
      <c r="T54564" s="120"/>
      <c r="V54564" s="120"/>
      <c r="X54564" s="120"/>
      <c r="Z54564" s="120"/>
    </row>
    <row r="54565" spans="16:26" x14ac:dyDescent="0.25">
      <c r="P54565" s="119"/>
      <c r="R54565" s="119"/>
      <c r="T54565" s="119"/>
      <c r="V54565" s="119"/>
      <c r="X54565" s="119"/>
      <c r="Z54565" s="119"/>
    </row>
    <row r="54566" spans="16:26" x14ac:dyDescent="0.25">
      <c r="P54566" s="119"/>
      <c r="R54566" s="119"/>
      <c r="T54566" s="119"/>
      <c r="V54566" s="119"/>
      <c r="X54566" s="119"/>
      <c r="Z54566" s="119"/>
    </row>
    <row r="54567" spans="16:26" x14ac:dyDescent="0.25">
      <c r="P54567" s="120"/>
      <c r="R54567" s="120"/>
      <c r="T54567" s="120"/>
      <c r="V54567" s="120"/>
      <c r="X54567" s="120"/>
      <c r="Z54567" s="120"/>
    </row>
    <row r="54568" spans="16:26" x14ac:dyDescent="0.25">
      <c r="P54568" s="119"/>
      <c r="R54568" s="119"/>
      <c r="T54568" s="119"/>
      <c r="V54568" s="119"/>
      <c r="X54568" s="119"/>
      <c r="Z54568" s="119"/>
    </row>
    <row r="54569" spans="16:26" x14ac:dyDescent="0.25">
      <c r="P54569" s="120"/>
      <c r="R54569" s="120"/>
      <c r="T54569" s="120"/>
      <c r="V54569" s="120"/>
      <c r="X54569" s="120"/>
      <c r="Z54569" s="120"/>
    </row>
    <row r="54570" spans="16:26" x14ac:dyDescent="0.25">
      <c r="P54570" s="119"/>
      <c r="R54570" s="119"/>
      <c r="T54570" s="119"/>
      <c r="V54570" s="119"/>
      <c r="X54570" s="119"/>
      <c r="Z54570" s="119"/>
    </row>
    <row r="54571" spans="16:26" x14ac:dyDescent="0.25">
      <c r="P54571" s="119"/>
      <c r="R54571" s="119"/>
      <c r="T54571" s="119"/>
      <c r="V54571" s="119"/>
      <c r="X54571" s="119"/>
      <c r="Z54571" s="119"/>
    </row>
    <row r="54572" spans="16:26" x14ac:dyDescent="0.25">
      <c r="P54572" s="119"/>
      <c r="R54572" s="119"/>
      <c r="T54572" s="119"/>
      <c r="V54572" s="119"/>
      <c r="X54572" s="119"/>
      <c r="Z54572" s="119"/>
    </row>
    <row r="54573" spans="16:26" x14ac:dyDescent="0.25">
      <c r="P54573" s="121"/>
      <c r="R54573" s="121"/>
      <c r="T54573" s="121"/>
      <c r="V54573" s="121"/>
      <c r="X54573" s="121"/>
      <c r="Z54573" s="121"/>
    </row>
    <row r="54574" spans="16:26" x14ac:dyDescent="0.25">
      <c r="P54574" s="121"/>
      <c r="R54574" s="121"/>
      <c r="T54574" s="121"/>
      <c r="V54574" s="121"/>
      <c r="X54574" s="121"/>
      <c r="Z54574" s="121"/>
    </row>
    <row r="54575" spans="16:26" x14ac:dyDescent="0.25">
      <c r="P54575" s="121"/>
      <c r="R54575" s="121"/>
      <c r="T54575" s="121"/>
      <c r="V54575" s="121"/>
      <c r="X54575" s="121"/>
      <c r="Z54575" s="121"/>
    </row>
    <row r="54576" spans="16:26" x14ac:dyDescent="0.25">
      <c r="P54576" s="121"/>
      <c r="R54576" s="121"/>
      <c r="T54576" s="121"/>
      <c r="V54576" s="121"/>
      <c r="X54576" s="121"/>
      <c r="Z54576" s="121"/>
    </row>
    <row r="54577" spans="16:26" x14ac:dyDescent="0.25">
      <c r="P54577" s="122"/>
      <c r="R54577" s="122"/>
      <c r="T54577" s="122"/>
      <c r="V54577" s="122"/>
      <c r="X54577" s="122"/>
      <c r="Z54577" s="122"/>
    </row>
    <row r="54578" spans="16:26" x14ac:dyDescent="0.25">
      <c r="P54578" s="118"/>
      <c r="R54578" s="118"/>
      <c r="T54578" s="118"/>
      <c r="V54578" s="118"/>
      <c r="X54578" s="118"/>
      <c r="Z54578" s="118"/>
    </row>
    <row r="54579" spans="16:26" x14ac:dyDescent="0.25">
      <c r="P54579" s="119"/>
      <c r="R54579" s="119"/>
      <c r="T54579" s="119"/>
      <c r="V54579" s="119"/>
      <c r="X54579" s="119"/>
      <c r="Z54579" s="119"/>
    </row>
    <row r="54580" spans="16:26" x14ac:dyDescent="0.25">
      <c r="P54580" s="119"/>
      <c r="R54580" s="119"/>
      <c r="T54580" s="119"/>
      <c r="V54580" s="119"/>
      <c r="X54580" s="119"/>
      <c r="Z54580" s="119"/>
    </row>
    <row r="54581" spans="16:26" x14ac:dyDescent="0.25">
      <c r="P54581" s="120"/>
      <c r="R54581" s="120"/>
      <c r="T54581" s="120"/>
      <c r="V54581" s="120"/>
      <c r="X54581" s="120"/>
      <c r="Z54581" s="120"/>
    </row>
    <row r="54582" spans="16:26" x14ac:dyDescent="0.25">
      <c r="P54582" s="119"/>
      <c r="R54582" s="119"/>
      <c r="T54582" s="119"/>
      <c r="V54582" s="119"/>
      <c r="X54582" s="119"/>
      <c r="Z54582" s="119"/>
    </row>
    <row r="54583" spans="16:26" x14ac:dyDescent="0.25">
      <c r="P54583" s="119"/>
      <c r="R54583" s="119"/>
      <c r="T54583" s="119"/>
      <c r="V54583" s="119"/>
      <c r="X54583" s="119"/>
      <c r="Z54583" s="119"/>
    </row>
    <row r="54584" spans="16:26" x14ac:dyDescent="0.25">
      <c r="P54584" s="120"/>
      <c r="R54584" s="120"/>
      <c r="T54584" s="120"/>
      <c r="V54584" s="120"/>
      <c r="X54584" s="120"/>
      <c r="Z54584" s="120"/>
    </row>
    <row r="54585" spans="16:26" x14ac:dyDescent="0.25">
      <c r="P54585" s="119"/>
      <c r="R54585" s="119"/>
      <c r="T54585" s="119"/>
      <c r="V54585" s="119"/>
      <c r="X54585" s="119"/>
      <c r="Z54585" s="119"/>
    </row>
    <row r="54586" spans="16:26" x14ac:dyDescent="0.25">
      <c r="P54586" s="120"/>
      <c r="R54586" s="120"/>
      <c r="T54586" s="120"/>
      <c r="V54586" s="120"/>
      <c r="X54586" s="120"/>
      <c r="Z54586" s="120"/>
    </row>
    <row r="54587" spans="16:26" x14ac:dyDescent="0.25">
      <c r="P54587" s="119"/>
      <c r="R54587" s="119"/>
      <c r="T54587" s="119"/>
      <c r="V54587" s="119"/>
      <c r="X54587" s="119"/>
      <c r="Z54587" s="119"/>
    </row>
    <row r="54588" spans="16:26" x14ac:dyDescent="0.25">
      <c r="P54588" s="119"/>
      <c r="R54588" s="119"/>
      <c r="T54588" s="119"/>
      <c r="V54588" s="119"/>
      <c r="X54588" s="119"/>
      <c r="Z54588" s="119"/>
    </row>
    <row r="54589" spans="16:26" x14ac:dyDescent="0.25">
      <c r="P54589" s="119"/>
      <c r="R54589" s="119"/>
      <c r="T54589" s="119"/>
      <c r="V54589" s="119"/>
      <c r="X54589" s="119"/>
      <c r="Z54589" s="119"/>
    </row>
    <row r="54590" spans="16:26" x14ac:dyDescent="0.25">
      <c r="P54590" s="121"/>
      <c r="R54590" s="121"/>
      <c r="T54590" s="121"/>
      <c r="V54590" s="121"/>
      <c r="X54590" s="121"/>
      <c r="Z54590" s="121"/>
    </row>
    <row r="54591" spans="16:26" x14ac:dyDescent="0.25">
      <c r="P54591" s="121"/>
      <c r="R54591" s="121"/>
      <c r="T54591" s="121"/>
      <c r="V54591" s="121"/>
      <c r="X54591" s="121"/>
      <c r="Z54591" s="121"/>
    </row>
    <row r="54592" spans="16:26" x14ac:dyDescent="0.25">
      <c r="P54592" s="121"/>
      <c r="R54592" s="121"/>
      <c r="T54592" s="121"/>
      <c r="V54592" s="121"/>
      <c r="X54592" s="121"/>
      <c r="Z54592" s="121"/>
    </row>
    <row r="54593" spans="16:26" x14ac:dyDescent="0.25">
      <c r="P54593" s="121"/>
      <c r="R54593" s="121"/>
      <c r="T54593" s="121"/>
      <c r="V54593" s="121"/>
      <c r="X54593" s="121"/>
      <c r="Z54593" s="121"/>
    </row>
    <row r="54594" spans="16:26" x14ac:dyDescent="0.25">
      <c r="P54594" s="122"/>
      <c r="R54594" s="122"/>
      <c r="T54594" s="122"/>
      <c r="V54594" s="122"/>
      <c r="X54594" s="122"/>
      <c r="Z54594" s="122"/>
    </row>
    <row r="54595" spans="16:26" x14ac:dyDescent="0.25">
      <c r="P54595" s="118"/>
      <c r="R54595" s="118"/>
      <c r="T54595" s="118"/>
      <c r="V54595" s="118"/>
      <c r="X54595" s="118"/>
      <c r="Z54595" s="118"/>
    </row>
    <row r="54596" spans="16:26" x14ac:dyDescent="0.25">
      <c r="P54596" s="119"/>
      <c r="R54596" s="119"/>
      <c r="T54596" s="119"/>
      <c r="V54596" s="119"/>
      <c r="X54596" s="119"/>
      <c r="Z54596" s="119"/>
    </row>
    <row r="54597" spans="16:26" x14ac:dyDescent="0.25">
      <c r="P54597" s="119"/>
      <c r="R54597" s="119"/>
      <c r="T54597" s="119"/>
      <c r="V54597" s="119"/>
      <c r="X54597" s="119"/>
      <c r="Z54597" s="119"/>
    </row>
    <row r="54598" spans="16:26" x14ac:dyDescent="0.25">
      <c r="P54598" s="120"/>
      <c r="R54598" s="120"/>
      <c r="T54598" s="120"/>
      <c r="V54598" s="120"/>
      <c r="X54598" s="120"/>
      <c r="Z54598" s="120"/>
    </row>
    <row r="54599" spans="16:26" x14ac:dyDescent="0.25">
      <c r="P54599" s="119"/>
      <c r="R54599" s="119"/>
      <c r="T54599" s="119"/>
      <c r="V54599" s="119"/>
      <c r="X54599" s="119"/>
      <c r="Z54599" s="119"/>
    </row>
    <row r="54600" spans="16:26" x14ac:dyDescent="0.25">
      <c r="P54600" s="119"/>
      <c r="R54600" s="119"/>
      <c r="T54600" s="119"/>
      <c r="V54600" s="119"/>
      <c r="X54600" s="119"/>
      <c r="Z54600" s="119"/>
    </row>
    <row r="54601" spans="16:26" x14ac:dyDescent="0.25">
      <c r="P54601" s="120"/>
      <c r="R54601" s="120"/>
      <c r="T54601" s="120"/>
      <c r="V54601" s="120"/>
      <c r="X54601" s="120"/>
      <c r="Z54601" s="120"/>
    </row>
    <row r="54602" spans="16:26" x14ac:dyDescent="0.25">
      <c r="P54602" s="119"/>
      <c r="R54602" s="119"/>
      <c r="T54602" s="119"/>
      <c r="V54602" s="119"/>
      <c r="X54602" s="119"/>
      <c r="Z54602" s="119"/>
    </row>
    <row r="54603" spans="16:26" x14ac:dyDescent="0.25">
      <c r="P54603" s="120"/>
      <c r="R54603" s="120"/>
      <c r="T54603" s="120"/>
      <c r="V54603" s="120"/>
      <c r="X54603" s="120"/>
      <c r="Z54603" s="120"/>
    </row>
    <row r="54604" spans="16:26" x14ac:dyDescent="0.25">
      <c r="P54604" s="119"/>
      <c r="R54604" s="119"/>
      <c r="T54604" s="119"/>
      <c r="V54604" s="119"/>
      <c r="X54604" s="119"/>
      <c r="Z54604" s="119"/>
    </row>
    <row r="54605" spans="16:26" x14ac:dyDescent="0.25">
      <c r="P54605" s="119"/>
      <c r="R54605" s="119"/>
      <c r="T54605" s="119"/>
      <c r="V54605" s="119"/>
      <c r="X54605" s="119"/>
      <c r="Z54605" s="119"/>
    </row>
    <row r="54606" spans="16:26" x14ac:dyDescent="0.25">
      <c r="P54606" s="119"/>
      <c r="R54606" s="119"/>
      <c r="T54606" s="119"/>
      <c r="V54606" s="119"/>
      <c r="X54606" s="119"/>
      <c r="Z54606" s="119"/>
    </row>
    <row r="54607" spans="16:26" x14ac:dyDescent="0.25">
      <c r="P54607" s="121"/>
      <c r="R54607" s="121"/>
      <c r="T54607" s="121"/>
      <c r="V54607" s="121"/>
      <c r="X54607" s="121"/>
      <c r="Z54607" s="121"/>
    </row>
    <row r="54608" spans="16:26" x14ac:dyDescent="0.25">
      <c r="P54608" s="121"/>
      <c r="R54608" s="121"/>
      <c r="T54608" s="121"/>
      <c r="V54608" s="121"/>
      <c r="X54608" s="121"/>
      <c r="Z54608" s="121"/>
    </row>
    <row r="54609" spans="16:26" x14ac:dyDescent="0.25">
      <c r="P54609" s="121"/>
      <c r="R54609" s="121"/>
      <c r="T54609" s="121"/>
      <c r="V54609" s="121"/>
      <c r="X54609" s="121"/>
      <c r="Z54609" s="121"/>
    </row>
    <row r="54610" spans="16:26" x14ac:dyDescent="0.25">
      <c r="P54610" s="121"/>
      <c r="R54610" s="121"/>
      <c r="T54610" s="121"/>
      <c r="V54610" s="121"/>
      <c r="X54610" s="121"/>
      <c r="Z54610" s="121"/>
    </row>
    <row r="54611" spans="16:26" x14ac:dyDescent="0.25">
      <c r="P54611" s="122"/>
      <c r="R54611" s="122"/>
      <c r="T54611" s="122"/>
      <c r="V54611" s="122"/>
      <c r="X54611" s="122"/>
      <c r="Z54611" s="122"/>
    </row>
    <row r="54612" spans="16:26" x14ac:dyDescent="0.25">
      <c r="P54612" s="118"/>
      <c r="R54612" s="118"/>
      <c r="T54612" s="118"/>
      <c r="V54612" s="118"/>
      <c r="X54612" s="118"/>
      <c r="Z54612" s="118"/>
    </row>
    <row r="54613" spans="16:26" x14ac:dyDescent="0.25">
      <c r="P54613" s="119"/>
      <c r="R54613" s="119"/>
      <c r="T54613" s="119"/>
      <c r="V54613" s="119"/>
      <c r="X54613" s="119"/>
      <c r="Z54613" s="119"/>
    </row>
    <row r="54614" spans="16:26" x14ac:dyDescent="0.25">
      <c r="P54614" s="119"/>
      <c r="R54614" s="119"/>
      <c r="T54614" s="119"/>
      <c r="V54614" s="119"/>
      <c r="X54614" s="119"/>
      <c r="Z54614" s="119"/>
    </row>
    <row r="54615" spans="16:26" x14ac:dyDescent="0.25">
      <c r="P54615" s="120"/>
      <c r="R54615" s="120"/>
      <c r="T54615" s="120"/>
      <c r="V54615" s="120"/>
      <c r="X54615" s="120"/>
      <c r="Z54615" s="120"/>
    </row>
    <row r="54616" spans="16:26" x14ac:dyDescent="0.25">
      <c r="P54616" s="119"/>
      <c r="R54616" s="119"/>
      <c r="T54616" s="119"/>
      <c r="V54616" s="119"/>
      <c r="X54616" s="119"/>
      <c r="Z54616" s="119"/>
    </row>
    <row r="54617" spans="16:26" x14ac:dyDescent="0.25">
      <c r="P54617" s="119"/>
      <c r="R54617" s="119"/>
      <c r="T54617" s="119"/>
      <c r="V54617" s="119"/>
      <c r="X54617" s="119"/>
      <c r="Z54617" s="119"/>
    </row>
    <row r="54618" spans="16:26" x14ac:dyDescent="0.25">
      <c r="P54618" s="120"/>
      <c r="R54618" s="120"/>
      <c r="T54618" s="120"/>
      <c r="V54618" s="120"/>
      <c r="X54618" s="120"/>
      <c r="Z54618" s="120"/>
    </row>
    <row r="54619" spans="16:26" x14ac:dyDescent="0.25">
      <c r="P54619" s="119"/>
      <c r="R54619" s="119"/>
      <c r="T54619" s="119"/>
      <c r="V54619" s="119"/>
      <c r="X54619" s="119"/>
      <c r="Z54619" s="119"/>
    </row>
    <row r="54620" spans="16:26" x14ac:dyDescent="0.25">
      <c r="P54620" s="120"/>
      <c r="R54620" s="120"/>
      <c r="T54620" s="120"/>
      <c r="V54620" s="120"/>
      <c r="X54620" s="120"/>
      <c r="Z54620" s="120"/>
    </row>
    <row r="54621" spans="16:26" x14ac:dyDescent="0.25">
      <c r="P54621" s="119"/>
      <c r="R54621" s="119"/>
      <c r="T54621" s="119"/>
      <c r="V54621" s="119"/>
      <c r="X54621" s="119"/>
      <c r="Z54621" s="119"/>
    </row>
    <row r="54622" spans="16:26" x14ac:dyDescent="0.25">
      <c r="P54622" s="119"/>
      <c r="R54622" s="119"/>
      <c r="T54622" s="119"/>
      <c r="V54622" s="119"/>
      <c r="X54622" s="119"/>
      <c r="Z54622" s="119"/>
    </row>
    <row r="54623" spans="16:26" x14ac:dyDescent="0.25">
      <c r="P54623" s="119"/>
      <c r="R54623" s="119"/>
      <c r="T54623" s="119"/>
      <c r="V54623" s="119"/>
      <c r="X54623" s="119"/>
      <c r="Z54623" s="119"/>
    </row>
    <row r="54624" spans="16:26" x14ac:dyDescent="0.25">
      <c r="P54624" s="121"/>
      <c r="R54624" s="121"/>
      <c r="T54624" s="121"/>
      <c r="V54624" s="121"/>
      <c r="X54624" s="121"/>
      <c r="Z54624" s="121"/>
    </row>
    <row r="54625" spans="16:26" x14ac:dyDescent="0.25">
      <c r="P54625" s="121"/>
      <c r="R54625" s="121"/>
      <c r="T54625" s="121"/>
      <c r="V54625" s="121"/>
      <c r="X54625" s="121"/>
      <c r="Z54625" s="121"/>
    </row>
    <row r="54626" spans="16:26" x14ac:dyDescent="0.25">
      <c r="P54626" s="121"/>
      <c r="R54626" s="121"/>
      <c r="T54626" s="121"/>
      <c r="V54626" s="121"/>
      <c r="X54626" s="121"/>
      <c r="Z54626" s="121"/>
    </row>
    <row r="54627" spans="16:26" x14ac:dyDescent="0.25">
      <c r="P54627" s="121"/>
      <c r="R54627" s="121"/>
      <c r="T54627" s="121"/>
      <c r="V54627" s="121"/>
      <c r="X54627" s="121"/>
      <c r="Z54627" s="121"/>
    </row>
    <row r="54628" spans="16:26" x14ac:dyDescent="0.25">
      <c r="P54628" s="122"/>
      <c r="R54628" s="122"/>
      <c r="T54628" s="122"/>
      <c r="V54628" s="122"/>
      <c r="X54628" s="122"/>
      <c r="Z54628" s="122"/>
    </row>
    <row r="54629" spans="16:26" x14ac:dyDescent="0.25">
      <c r="P54629" s="118"/>
      <c r="R54629" s="118"/>
      <c r="T54629" s="118"/>
      <c r="V54629" s="118"/>
      <c r="X54629" s="118"/>
      <c r="Z54629" s="118"/>
    </row>
    <row r="54630" spans="16:26" x14ac:dyDescent="0.25">
      <c r="P54630" s="119"/>
      <c r="R54630" s="119"/>
      <c r="T54630" s="119"/>
      <c r="V54630" s="119"/>
      <c r="X54630" s="119"/>
      <c r="Z54630" s="119"/>
    </row>
    <row r="54631" spans="16:26" x14ac:dyDescent="0.25">
      <c r="P54631" s="119"/>
      <c r="R54631" s="119"/>
      <c r="T54631" s="119"/>
      <c r="V54631" s="119"/>
      <c r="X54631" s="119"/>
      <c r="Z54631" s="119"/>
    </row>
    <row r="54632" spans="16:26" x14ac:dyDescent="0.25">
      <c r="P54632" s="120"/>
      <c r="R54632" s="120"/>
      <c r="T54632" s="120"/>
      <c r="V54632" s="120"/>
      <c r="X54632" s="120"/>
      <c r="Z54632" s="120"/>
    </row>
    <row r="54633" spans="16:26" x14ac:dyDescent="0.25">
      <c r="P54633" s="119"/>
      <c r="R54633" s="119"/>
      <c r="T54633" s="119"/>
      <c r="V54633" s="119"/>
      <c r="X54633" s="119"/>
      <c r="Z54633" s="119"/>
    </row>
    <row r="54634" spans="16:26" x14ac:dyDescent="0.25">
      <c r="P54634" s="119"/>
      <c r="R54634" s="119"/>
      <c r="T54634" s="119"/>
      <c r="V54634" s="119"/>
      <c r="X54634" s="119"/>
      <c r="Z54634" s="119"/>
    </row>
    <row r="54635" spans="16:26" x14ac:dyDescent="0.25">
      <c r="P54635" s="120"/>
      <c r="R54635" s="120"/>
      <c r="T54635" s="120"/>
      <c r="V54635" s="120"/>
      <c r="X54635" s="120"/>
      <c r="Z54635" s="120"/>
    </row>
    <row r="54636" spans="16:26" x14ac:dyDescent="0.25">
      <c r="P54636" s="119"/>
      <c r="R54636" s="119"/>
      <c r="T54636" s="119"/>
      <c r="V54636" s="119"/>
      <c r="X54636" s="119"/>
      <c r="Z54636" s="119"/>
    </row>
    <row r="54637" spans="16:26" x14ac:dyDescent="0.25">
      <c r="P54637" s="120"/>
      <c r="R54637" s="120"/>
      <c r="T54637" s="120"/>
      <c r="V54637" s="120"/>
      <c r="X54637" s="120"/>
      <c r="Z54637" s="120"/>
    </row>
    <row r="54638" spans="16:26" x14ac:dyDescent="0.25">
      <c r="P54638" s="119"/>
      <c r="R54638" s="119"/>
      <c r="T54638" s="119"/>
      <c r="V54638" s="119"/>
      <c r="X54638" s="119"/>
      <c r="Z54638" s="119"/>
    </row>
    <row r="54639" spans="16:26" x14ac:dyDescent="0.25">
      <c r="P54639" s="119"/>
      <c r="R54639" s="119"/>
      <c r="T54639" s="119"/>
      <c r="V54639" s="119"/>
      <c r="X54639" s="119"/>
      <c r="Z54639" s="119"/>
    </row>
    <row r="54640" spans="16:26" x14ac:dyDescent="0.25">
      <c r="P54640" s="119"/>
      <c r="R54640" s="119"/>
      <c r="T54640" s="119"/>
      <c r="V54640" s="119"/>
      <c r="X54640" s="119"/>
      <c r="Z54640" s="119"/>
    </row>
    <row r="54641" spans="16:26" x14ac:dyDescent="0.25">
      <c r="P54641" s="121"/>
      <c r="R54641" s="121"/>
      <c r="T54641" s="121"/>
      <c r="V54641" s="121"/>
      <c r="X54641" s="121"/>
      <c r="Z54641" s="121"/>
    </row>
    <row r="54642" spans="16:26" x14ac:dyDescent="0.25">
      <c r="P54642" s="121"/>
      <c r="R54642" s="121"/>
      <c r="T54642" s="121"/>
      <c r="V54642" s="121"/>
      <c r="X54642" s="121"/>
      <c r="Z54642" s="121"/>
    </row>
    <row r="54643" spans="16:26" x14ac:dyDescent="0.25">
      <c r="P54643" s="121"/>
      <c r="R54643" s="121"/>
      <c r="T54643" s="121"/>
      <c r="V54643" s="121"/>
      <c r="X54643" s="121"/>
      <c r="Z54643" s="121"/>
    </row>
    <row r="54644" spans="16:26" x14ac:dyDescent="0.25">
      <c r="P54644" s="121"/>
      <c r="R54644" s="121"/>
      <c r="T54644" s="121"/>
      <c r="V54644" s="121"/>
      <c r="X54644" s="121"/>
      <c r="Z54644" s="121"/>
    </row>
    <row r="54645" spans="16:26" x14ac:dyDescent="0.25">
      <c r="P54645" s="122"/>
      <c r="R54645" s="122"/>
      <c r="T54645" s="122"/>
      <c r="V54645" s="122"/>
      <c r="X54645" s="122"/>
      <c r="Z54645" s="122"/>
    </row>
    <row r="54646" spans="16:26" x14ac:dyDescent="0.25">
      <c r="P54646" s="118"/>
      <c r="R54646" s="118"/>
      <c r="T54646" s="118"/>
      <c r="V54646" s="118"/>
      <c r="X54646" s="118"/>
      <c r="Z54646" s="118"/>
    </row>
    <row r="54647" spans="16:26" x14ac:dyDescent="0.25">
      <c r="P54647" s="119"/>
      <c r="R54647" s="119"/>
      <c r="T54647" s="119"/>
      <c r="V54647" s="119"/>
      <c r="X54647" s="119"/>
      <c r="Z54647" s="119"/>
    </row>
    <row r="54648" spans="16:26" x14ac:dyDescent="0.25">
      <c r="P54648" s="119"/>
      <c r="R54648" s="119"/>
      <c r="T54648" s="119"/>
      <c r="V54648" s="119"/>
      <c r="X54648" s="119"/>
      <c r="Z54648" s="119"/>
    </row>
    <row r="54649" spans="16:26" x14ac:dyDescent="0.25">
      <c r="P54649" s="120"/>
      <c r="R54649" s="120"/>
      <c r="T54649" s="120"/>
      <c r="V54649" s="120"/>
      <c r="X54649" s="120"/>
      <c r="Z54649" s="120"/>
    </row>
    <row r="54650" spans="16:26" x14ac:dyDescent="0.25">
      <c r="P54650" s="119"/>
      <c r="R54650" s="119"/>
      <c r="T54650" s="119"/>
      <c r="V54650" s="119"/>
      <c r="X54650" s="119"/>
      <c r="Z54650" s="119"/>
    </row>
    <row r="54651" spans="16:26" x14ac:dyDescent="0.25">
      <c r="P54651" s="119"/>
      <c r="R54651" s="119"/>
      <c r="T54651" s="119"/>
      <c r="V54651" s="119"/>
      <c r="X54651" s="119"/>
      <c r="Z54651" s="119"/>
    </row>
    <row r="54652" spans="16:26" x14ac:dyDescent="0.25">
      <c r="P54652" s="120"/>
      <c r="R54652" s="120"/>
      <c r="T54652" s="120"/>
      <c r="V54652" s="120"/>
      <c r="X54652" s="120"/>
      <c r="Z54652" s="120"/>
    </row>
    <row r="54653" spans="16:26" x14ac:dyDescent="0.25">
      <c r="P54653" s="119"/>
      <c r="R54653" s="119"/>
      <c r="T54653" s="119"/>
      <c r="V54653" s="119"/>
      <c r="X54653" s="119"/>
      <c r="Z54653" s="119"/>
    </row>
    <row r="54654" spans="16:26" x14ac:dyDescent="0.25">
      <c r="P54654" s="120"/>
      <c r="R54654" s="120"/>
      <c r="T54654" s="120"/>
      <c r="V54654" s="120"/>
      <c r="X54654" s="120"/>
      <c r="Z54654" s="120"/>
    </row>
    <row r="54655" spans="16:26" x14ac:dyDescent="0.25">
      <c r="P54655" s="119"/>
      <c r="R54655" s="119"/>
      <c r="T54655" s="119"/>
      <c r="V54655" s="119"/>
      <c r="X54655" s="119"/>
      <c r="Z54655" s="119"/>
    </row>
    <row r="54656" spans="16:26" x14ac:dyDescent="0.25">
      <c r="P54656" s="119"/>
      <c r="R54656" s="119"/>
      <c r="T54656" s="119"/>
      <c r="V54656" s="119"/>
      <c r="X54656" s="119"/>
      <c r="Z54656" s="119"/>
    </row>
    <row r="54657" spans="16:26" x14ac:dyDescent="0.25">
      <c r="P54657" s="119"/>
      <c r="R54657" s="119"/>
      <c r="T54657" s="119"/>
      <c r="V54657" s="119"/>
      <c r="X54657" s="119"/>
      <c r="Z54657" s="119"/>
    </row>
    <row r="54658" spans="16:26" x14ac:dyDescent="0.25">
      <c r="P54658" s="121"/>
      <c r="R54658" s="121"/>
      <c r="T54658" s="121"/>
      <c r="V54658" s="121"/>
      <c r="X54658" s="121"/>
      <c r="Z54658" s="121"/>
    </row>
    <row r="54659" spans="16:26" x14ac:dyDescent="0.25">
      <c r="P54659" s="121"/>
      <c r="R54659" s="121"/>
      <c r="T54659" s="121"/>
      <c r="V54659" s="121"/>
      <c r="X54659" s="121"/>
      <c r="Z54659" s="121"/>
    </row>
    <row r="54660" spans="16:26" x14ac:dyDescent="0.25">
      <c r="P54660" s="121"/>
      <c r="R54660" s="121"/>
      <c r="T54660" s="121"/>
      <c r="V54660" s="121"/>
      <c r="X54660" s="121"/>
      <c r="Z54660" s="121"/>
    </row>
    <row r="54661" spans="16:26" x14ac:dyDescent="0.25">
      <c r="P54661" s="121"/>
      <c r="R54661" s="121"/>
      <c r="T54661" s="121"/>
      <c r="V54661" s="121"/>
      <c r="X54661" s="121"/>
      <c r="Z54661" s="121"/>
    </row>
    <row r="54662" spans="16:26" x14ac:dyDescent="0.25">
      <c r="P54662" s="122"/>
      <c r="R54662" s="122"/>
      <c r="T54662" s="122"/>
      <c r="V54662" s="122"/>
      <c r="X54662" s="122"/>
      <c r="Z54662" s="122"/>
    </row>
    <row r="54663" spans="16:26" x14ac:dyDescent="0.25">
      <c r="P54663" s="118"/>
      <c r="R54663" s="118"/>
      <c r="T54663" s="118"/>
      <c r="V54663" s="118"/>
      <c r="X54663" s="118"/>
      <c r="Z54663" s="118"/>
    </row>
    <row r="54664" spans="16:26" x14ac:dyDescent="0.25">
      <c r="P54664" s="119"/>
      <c r="R54664" s="119"/>
      <c r="T54664" s="119"/>
      <c r="V54664" s="119"/>
      <c r="X54664" s="119"/>
      <c r="Z54664" s="119"/>
    </row>
    <row r="54665" spans="16:26" x14ac:dyDescent="0.25">
      <c r="P54665" s="119"/>
      <c r="R54665" s="119"/>
      <c r="T54665" s="119"/>
      <c r="V54665" s="119"/>
      <c r="X54665" s="119"/>
      <c r="Z54665" s="119"/>
    </row>
    <row r="54666" spans="16:26" x14ac:dyDescent="0.25">
      <c r="P54666" s="120"/>
      <c r="R54666" s="120"/>
      <c r="T54666" s="120"/>
      <c r="V54666" s="120"/>
      <c r="X54666" s="120"/>
      <c r="Z54666" s="120"/>
    </row>
    <row r="54667" spans="16:26" x14ac:dyDescent="0.25">
      <c r="P54667" s="119"/>
      <c r="R54667" s="119"/>
      <c r="T54667" s="119"/>
      <c r="V54667" s="119"/>
      <c r="X54667" s="119"/>
      <c r="Z54667" s="119"/>
    </row>
    <row r="54668" spans="16:26" x14ac:dyDescent="0.25">
      <c r="P54668" s="119"/>
      <c r="R54668" s="119"/>
      <c r="T54668" s="119"/>
      <c r="V54668" s="119"/>
      <c r="X54668" s="119"/>
      <c r="Z54668" s="119"/>
    </row>
    <row r="54669" spans="16:26" x14ac:dyDescent="0.25">
      <c r="P54669" s="120"/>
      <c r="R54669" s="120"/>
      <c r="T54669" s="120"/>
      <c r="V54669" s="120"/>
      <c r="X54669" s="120"/>
      <c r="Z54669" s="120"/>
    </row>
    <row r="54670" spans="16:26" x14ac:dyDescent="0.25">
      <c r="P54670" s="119"/>
      <c r="R54670" s="119"/>
      <c r="T54670" s="119"/>
      <c r="V54670" s="119"/>
      <c r="X54670" s="119"/>
      <c r="Z54670" s="119"/>
    </row>
    <row r="54671" spans="16:26" x14ac:dyDescent="0.25">
      <c r="P54671" s="120"/>
      <c r="R54671" s="120"/>
      <c r="T54671" s="120"/>
      <c r="V54671" s="120"/>
      <c r="X54671" s="120"/>
      <c r="Z54671" s="120"/>
    </row>
    <row r="54672" spans="16:26" x14ac:dyDescent="0.25">
      <c r="P54672" s="119"/>
      <c r="R54672" s="119"/>
      <c r="T54672" s="119"/>
      <c r="V54672" s="119"/>
      <c r="X54672" s="119"/>
      <c r="Z54672" s="119"/>
    </row>
    <row r="54673" spans="16:26" x14ac:dyDescent="0.25">
      <c r="P54673" s="119"/>
      <c r="R54673" s="119"/>
      <c r="T54673" s="119"/>
      <c r="V54673" s="119"/>
      <c r="X54673" s="119"/>
      <c r="Z54673" s="119"/>
    </row>
    <row r="54674" spans="16:26" x14ac:dyDescent="0.25">
      <c r="P54674" s="119"/>
      <c r="R54674" s="119"/>
      <c r="T54674" s="119"/>
      <c r="V54674" s="119"/>
      <c r="X54674" s="119"/>
      <c r="Z54674" s="119"/>
    </row>
    <row r="54675" spans="16:26" x14ac:dyDescent="0.25">
      <c r="P54675" s="121"/>
      <c r="R54675" s="121"/>
      <c r="T54675" s="121"/>
      <c r="V54675" s="121"/>
      <c r="X54675" s="121"/>
      <c r="Z54675" s="121"/>
    </row>
    <row r="54676" spans="16:26" x14ac:dyDescent="0.25">
      <c r="P54676" s="121"/>
      <c r="R54676" s="121"/>
      <c r="T54676" s="121"/>
      <c r="V54676" s="121"/>
      <c r="X54676" s="121"/>
      <c r="Z54676" s="121"/>
    </row>
    <row r="54677" spans="16:26" x14ac:dyDescent="0.25">
      <c r="P54677" s="121"/>
      <c r="R54677" s="121"/>
      <c r="T54677" s="121"/>
      <c r="V54677" s="121"/>
      <c r="X54677" s="121"/>
      <c r="Z54677" s="121"/>
    </row>
    <row r="54678" spans="16:26" x14ac:dyDescent="0.25">
      <c r="P54678" s="121"/>
      <c r="R54678" s="121"/>
      <c r="T54678" s="121"/>
      <c r="V54678" s="121"/>
      <c r="X54678" s="121"/>
      <c r="Z54678" s="121"/>
    </row>
    <row r="54679" spans="16:26" x14ac:dyDescent="0.25">
      <c r="P54679" s="122"/>
      <c r="R54679" s="122"/>
      <c r="T54679" s="122"/>
      <c r="V54679" s="122"/>
      <c r="X54679" s="122"/>
      <c r="Z54679" s="122"/>
    </row>
    <row r="54680" spans="16:26" x14ac:dyDescent="0.25">
      <c r="P54680" s="118"/>
      <c r="R54680" s="118"/>
      <c r="T54680" s="118"/>
      <c r="V54680" s="118"/>
      <c r="X54680" s="118"/>
      <c r="Z54680" s="118"/>
    </row>
    <row r="54681" spans="16:26" x14ac:dyDescent="0.25">
      <c r="P54681" s="119"/>
      <c r="R54681" s="119"/>
      <c r="T54681" s="119"/>
      <c r="V54681" s="119"/>
      <c r="X54681" s="119"/>
      <c r="Z54681" s="119"/>
    </row>
    <row r="54682" spans="16:26" x14ac:dyDescent="0.25">
      <c r="P54682" s="119"/>
      <c r="R54682" s="119"/>
      <c r="T54682" s="119"/>
      <c r="V54682" s="119"/>
      <c r="X54682" s="119"/>
      <c r="Z54682" s="119"/>
    </row>
    <row r="54683" spans="16:26" x14ac:dyDescent="0.25">
      <c r="P54683" s="120"/>
      <c r="R54683" s="120"/>
      <c r="T54683" s="120"/>
      <c r="V54683" s="120"/>
      <c r="X54683" s="120"/>
      <c r="Z54683" s="120"/>
    </row>
    <row r="54684" spans="16:26" x14ac:dyDescent="0.25">
      <c r="P54684" s="119"/>
      <c r="R54684" s="119"/>
      <c r="T54684" s="119"/>
      <c r="V54684" s="119"/>
      <c r="X54684" s="119"/>
      <c r="Z54684" s="119"/>
    </row>
    <row r="54685" spans="16:26" x14ac:dyDescent="0.25">
      <c r="P54685" s="119"/>
      <c r="R54685" s="119"/>
      <c r="T54685" s="119"/>
      <c r="V54685" s="119"/>
      <c r="X54685" s="119"/>
      <c r="Z54685" s="119"/>
    </row>
    <row r="54686" spans="16:26" x14ac:dyDescent="0.25">
      <c r="P54686" s="120"/>
      <c r="R54686" s="120"/>
      <c r="T54686" s="120"/>
      <c r="V54686" s="120"/>
      <c r="X54686" s="120"/>
      <c r="Z54686" s="120"/>
    </row>
    <row r="54687" spans="16:26" x14ac:dyDescent="0.25">
      <c r="P54687" s="119"/>
      <c r="R54687" s="119"/>
      <c r="T54687" s="119"/>
      <c r="V54687" s="119"/>
      <c r="X54687" s="119"/>
      <c r="Z54687" s="119"/>
    </row>
    <row r="54688" spans="16:26" x14ac:dyDescent="0.25">
      <c r="P54688" s="120"/>
      <c r="R54688" s="120"/>
      <c r="T54688" s="120"/>
      <c r="V54688" s="120"/>
      <c r="X54688" s="120"/>
      <c r="Z54688" s="120"/>
    </row>
    <row r="54689" spans="16:26" x14ac:dyDescent="0.25">
      <c r="P54689" s="119"/>
      <c r="R54689" s="119"/>
      <c r="T54689" s="119"/>
      <c r="V54689" s="119"/>
      <c r="X54689" s="119"/>
      <c r="Z54689" s="119"/>
    </row>
    <row r="54690" spans="16:26" x14ac:dyDescent="0.25">
      <c r="P54690" s="119"/>
      <c r="R54690" s="119"/>
      <c r="T54690" s="119"/>
      <c r="V54690" s="119"/>
      <c r="X54690" s="119"/>
      <c r="Z54690" s="119"/>
    </row>
    <row r="54691" spans="16:26" x14ac:dyDescent="0.25">
      <c r="P54691" s="119"/>
      <c r="R54691" s="119"/>
      <c r="T54691" s="119"/>
      <c r="V54691" s="119"/>
      <c r="X54691" s="119"/>
      <c r="Z54691" s="119"/>
    </row>
    <row r="54692" spans="16:26" x14ac:dyDescent="0.25">
      <c r="P54692" s="121"/>
      <c r="R54692" s="121"/>
      <c r="T54692" s="121"/>
      <c r="V54692" s="121"/>
      <c r="X54692" s="121"/>
      <c r="Z54692" s="121"/>
    </row>
    <row r="54693" spans="16:26" x14ac:dyDescent="0.25">
      <c r="P54693" s="121"/>
      <c r="R54693" s="121"/>
      <c r="T54693" s="121"/>
      <c r="V54693" s="121"/>
      <c r="X54693" s="121"/>
      <c r="Z54693" s="121"/>
    </row>
    <row r="54694" spans="16:26" x14ac:dyDescent="0.25">
      <c r="P54694" s="121"/>
      <c r="R54694" s="121"/>
      <c r="T54694" s="121"/>
      <c r="V54694" s="121"/>
      <c r="X54694" s="121"/>
      <c r="Z54694" s="121"/>
    </row>
    <row r="54695" spans="16:26" x14ac:dyDescent="0.25">
      <c r="P54695" s="121"/>
      <c r="R54695" s="121"/>
      <c r="T54695" s="121"/>
      <c r="V54695" s="121"/>
      <c r="X54695" s="121"/>
      <c r="Z54695" s="121"/>
    </row>
    <row r="54696" spans="16:26" x14ac:dyDescent="0.25">
      <c r="P54696" s="122"/>
      <c r="R54696" s="122"/>
      <c r="T54696" s="122"/>
      <c r="V54696" s="122"/>
      <c r="X54696" s="122"/>
      <c r="Z54696" s="122"/>
    </row>
    <row r="54697" spans="16:26" x14ac:dyDescent="0.25">
      <c r="P54697" s="118"/>
      <c r="R54697" s="118"/>
      <c r="T54697" s="118"/>
      <c r="V54697" s="118"/>
      <c r="X54697" s="118"/>
      <c r="Z54697" s="118"/>
    </row>
    <row r="54698" spans="16:26" x14ac:dyDescent="0.25">
      <c r="P54698" s="119"/>
      <c r="R54698" s="119"/>
      <c r="T54698" s="119"/>
      <c r="V54698" s="119"/>
      <c r="X54698" s="119"/>
      <c r="Z54698" s="119"/>
    </row>
    <row r="54699" spans="16:26" x14ac:dyDescent="0.25">
      <c r="P54699" s="119"/>
      <c r="R54699" s="119"/>
      <c r="T54699" s="119"/>
      <c r="V54699" s="119"/>
      <c r="X54699" s="119"/>
      <c r="Z54699" s="119"/>
    </row>
    <row r="54700" spans="16:26" x14ac:dyDescent="0.25">
      <c r="P54700" s="120"/>
      <c r="R54700" s="120"/>
      <c r="T54700" s="120"/>
      <c r="V54700" s="120"/>
      <c r="X54700" s="120"/>
      <c r="Z54700" s="120"/>
    </row>
    <row r="54701" spans="16:26" x14ac:dyDescent="0.25">
      <c r="P54701" s="119"/>
      <c r="R54701" s="119"/>
      <c r="T54701" s="119"/>
      <c r="V54701" s="119"/>
      <c r="X54701" s="119"/>
      <c r="Z54701" s="119"/>
    </row>
    <row r="54702" spans="16:26" x14ac:dyDescent="0.25">
      <c r="P54702" s="119"/>
      <c r="R54702" s="119"/>
      <c r="T54702" s="119"/>
      <c r="V54702" s="119"/>
      <c r="X54702" s="119"/>
      <c r="Z54702" s="119"/>
    </row>
    <row r="54703" spans="16:26" x14ac:dyDescent="0.25">
      <c r="P54703" s="120"/>
      <c r="R54703" s="120"/>
      <c r="T54703" s="120"/>
      <c r="V54703" s="120"/>
      <c r="X54703" s="120"/>
      <c r="Z54703" s="120"/>
    </row>
    <row r="54704" spans="16:26" x14ac:dyDescent="0.25">
      <c r="P54704" s="119"/>
      <c r="R54704" s="119"/>
      <c r="T54704" s="119"/>
      <c r="V54704" s="119"/>
      <c r="X54704" s="119"/>
      <c r="Z54704" s="119"/>
    </row>
    <row r="54705" spans="16:26" x14ac:dyDescent="0.25">
      <c r="P54705" s="120"/>
      <c r="R54705" s="120"/>
      <c r="T54705" s="120"/>
      <c r="V54705" s="120"/>
      <c r="X54705" s="120"/>
      <c r="Z54705" s="120"/>
    </row>
    <row r="54706" spans="16:26" x14ac:dyDescent="0.25">
      <c r="P54706" s="119"/>
      <c r="R54706" s="119"/>
      <c r="T54706" s="119"/>
      <c r="V54706" s="119"/>
      <c r="X54706" s="119"/>
      <c r="Z54706" s="119"/>
    </row>
    <row r="54707" spans="16:26" x14ac:dyDescent="0.25">
      <c r="P54707" s="119"/>
      <c r="R54707" s="119"/>
      <c r="T54707" s="119"/>
      <c r="V54707" s="119"/>
      <c r="X54707" s="119"/>
      <c r="Z54707" s="119"/>
    </row>
    <row r="54708" spans="16:26" x14ac:dyDescent="0.25">
      <c r="P54708" s="119"/>
      <c r="R54708" s="119"/>
      <c r="T54708" s="119"/>
      <c r="V54708" s="119"/>
      <c r="X54708" s="119"/>
      <c r="Z54708" s="119"/>
    </row>
    <row r="54709" spans="16:26" x14ac:dyDescent="0.25">
      <c r="P54709" s="121"/>
      <c r="R54709" s="121"/>
      <c r="T54709" s="121"/>
      <c r="V54709" s="121"/>
      <c r="X54709" s="121"/>
      <c r="Z54709" s="121"/>
    </row>
    <row r="54710" spans="16:26" x14ac:dyDescent="0.25">
      <c r="P54710" s="121"/>
      <c r="R54710" s="121"/>
      <c r="T54710" s="121"/>
      <c r="V54710" s="121"/>
      <c r="X54710" s="121"/>
      <c r="Z54710" s="121"/>
    </row>
    <row r="54711" spans="16:26" x14ac:dyDescent="0.25">
      <c r="P54711" s="121"/>
      <c r="R54711" s="121"/>
      <c r="T54711" s="121"/>
      <c r="V54711" s="121"/>
      <c r="X54711" s="121"/>
      <c r="Z54711" s="121"/>
    </row>
    <row r="54712" spans="16:26" x14ac:dyDescent="0.25">
      <c r="P54712" s="121"/>
      <c r="R54712" s="121"/>
      <c r="T54712" s="121"/>
      <c r="V54712" s="121"/>
      <c r="X54712" s="121"/>
      <c r="Z54712" s="121"/>
    </row>
    <row r="54713" spans="16:26" x14ac:dyDescent="0.25">
      <c r="P54713" s="122"/>
      <c r="R54713" s="122"/>
      <c r="T54713" s="122"/>
      <c r="V54713" s="122"/>
      <c r="X54713" s="122"/>
      <c r="Z54713" s="122"/>
    </row>
    <row r="54714" spans="16:26" x14ac:dyDescent="0.25">
      <c r="P54714" s="118"/>
      <c r="R54714" s="118"/>
      <c r="T54714" s="118"/>
      <c r="V54714" s="118"/>
      <c r="X54714" s="118"/>
      <c r="Z54714" s="118"/>
    </row>
    <row r="54715" spans="16:26" x14ac:dyDescent="0.25">
      <c r="P54715" s="119"/>
      <c r="R54715" s="119"/>
      <c r="T54715" s="119"/>
      <c r="V54715" s="119"/>
      <c r="X54715" s="119"/>
      <c r="Z54715" s="119"/>
    </row>
    <row r="54716" spans="16:26" x14ac:dyDescent="0.25">
      <c r="P54716" s="119"/>
      <c r="R54716" s="119"/>
      <c r="T54716" s="119"/>
      <c r="V54716" s="119"/>
      <c r="X54716" s="119"/>
      <c r="Z54716" s="119"/>
    </row>
    <row r="54717" spans="16:26" x14ac:dyDescent="0.25">
      <c r="P54717" s="120"/>
      <c r="R54717" s="120"/>
      <c r="T54717" s="120"/>
      <c r="V54717" s="120"/>
      <c r="X54717" s="120"/>
      <c r="Z54717" s="120"/>
    </row>
    <row r="54718" spans="16:26" x14ac:dyDescent="0.25">
      <c r="P54718" s="119"/>
      <c r="R54718" s="119"/>
      <c r="T54718" s="119"/>
      <c r="V54718" s="119"/>
      <c r="X54718" s="119"/>
      <c r="Z54718" s="119"/>
    </row>
    <row r="54719" spans="16:26" x14ac:dyDescent="0.25">
      <c r="P54719" s="119"/>
      <c r="R54719" s="119"/>
      <c r="T54719" s="119"/>
      <c r="V54719" s="119"/>
      <c r="X54719" s="119"/>
      <c r="Z54719" s="119"/>
    </row>
    <row r="54720" spans="16:26" x14ac:dyDescent="0.25">
      <c r="P54720" s="120"/>
      <c r="R54720" s="120"/>
      <c r="T54720" s="120"/>
      <c r="V54720" s="120"/>
      <c r="X54720" s="120"/>
      <c r="Z54720" s="120"/>
    </row>
    <row r="54721" spans="16:26" x14ac:dyDescent="0.25">
      <c r="P54721" s="119"/>
      <c r="R54721" s="119"/>
      <c r="T54721" s="119"/>
      <c r="V54721" s="119"/>
      <c r="X54721" s="119"/>
      <c r="Z54721" s="119"/>
    </row>
    <row r="54722" spans="16:26" x14ac:dyDescent="0.25">
      <c r="P54722" s="120"/>
      <c r="R54722" s="120"/>
      <c r="T54722" s="120"/>
      <c r="V54722" s="120"/>
      <c r="X54722" s="120"/>
      <c r="Z54722" s="120"/>
    </row>
    <row r="54723" spans="16:26" x14ac:dyDescent="0.25">
      <c r="P54723" s="119"/>
      <c r="R54723" s="119"/>
      <c r="T54723" s="119"/>
      <c r="V54723" s="119"/>
      <c r="X54723" s="119"/>
      <c r="Z54723" s="119"/>
    </row>
    <row r="54724" spans="16:26" x14ac:dyDescent="0.25">
      <c r="P54724" s="119"/>
      <c r="R54724" s="119"/>
      <c r="T54724" s="119"/>
      <c r="V54724" s="119"/>
      <c r="X54724" s="119"/>
      <c r="Z54724" s="119"/>
    </row>
    <row r="54725" spans="16:26" x14ac:dyDescent="0.25">
      <c r="P54725" s="119"/>
      <c r="R54725" s="119"/>
      <c r="T54725" s="119"/>
      <c r="V54725" s="119"/>
      <c r="X54725" s="119"/>
      <c r="Z54725" s="119"/>
    </row>
    <row r="54726" spans="16:26" x14ac:dyDescent="0.25">
      <c r="P54726" s="121"/>
      <c r="R54726" s="121"/>
      <c r="T54726" s="121"/>
      <c r="V54726" s="121"/>
      <c r="X54726" s="121"/>
      <c r="Z54726" s="121"/>
    </row>
    <row r="54727" spans="16:26" x14ac:dyDescent="0.25">
      <c r="P54727" s="121"/>
      <c r="R54727" s="121"/>
      <c r="T54727" s="121"/>
      <c r="V54727" s="121"/>
      <c r="X54727" s="121"/>
      <c r="Z54727" s="121"/>
    </row>
    <row r="54728" spans="16:26" x14ac:dyDescent="0.25">
      <c r="P54728" s="121"/>
      <c r="R54728" s="121"/>
      <c r="T54728" s="121"/>
      <c r="V54728" s="121"/>
      <c r="X54728" s="121"/>
      <c r="Z54728" s="121"/>
    </row>
    <row r="54729" spans="16:26" x14ac:dyDescent="0.25">
      <c r="P54729" s="121"/>
      <c r="R54729" s="121"/>
      <c r="T54729" s="121"/>
      <c r="V54729" s="121"/>
      <c r="X54729" s="121"/>
      <c r="Z54729" s="121"/>
    </row>
    <row r="54730" spans="16:26" x14ac:dyDescent="0.25">
      <c r="P54730" s="122"/>
      <c r="R54730" s="122"/>
      <c r="T54730" s="122"/>
      <c r="V54730" s="122"/>
      <c r="X54730" s="122"/>
      <c r="Z54730" s="122"/>
    </row>
    <row r="54731" spans="16:26" x14ac:dyDescent="0.25">
      <c r="P54731" s="118"/>
      <c r="R54731" s="118"/>
      <c r="T54731" s="118"/>
      <c r="V54731" s="118"/>
      <c r="X54731" s="118"/>
      <c r="Z54731" s="118"/>
    </row>
    <row r="54732" spans="16:26" x14ac:dyDescent="0.25">
      <c r="P54732" s="119"/>
      <c r="R54732" s="119"/>
      <c r="T54732" s="119"/>
      <c r="V54732" s="119"/>
      <c r="X54732" s="119"/>
      <c r="Z54732" s="119"/>
    </row>
    <row r="54733" spans="16:26" x14ac:dyDescent="0.25">
      <c r="P54733" s="119"/>
      <c r="R54733" s="119"/>
      <c r="T54733" s="119"/>
      <c r="V54733" s="119"/>
      <c r="X54733" s="119"/>
      <c r="Z54733" s="119"/>
    </row>
    <row r="54734" spans="16:26" x14ac:dyDescent="0.25">
      <c r="P54734" s="120"/>
      <c r="R54734" s="120"/>
      <c r="T54734" s="120"/>
      <c r="V54734" s="120"/>
      <c r="X54734" s="120"/>
      <c r="Z54734" s="120"/>
    </row>
    <row r="54735" spans="16:26" x14ac:dyDescent="0.25">
      <c r="P54735" s="119"/>
      <c r="R54735" s="119"/>
      <c r="T54735" s="119"/>
      <c r="V54735" s="119"/>
      <c r="X54735" s="119"/>
      <c r="Z54735" s="119"/>
    </row>
    <row r="54736" spans="16:26" x14ac:dyDescent="0.25">
      <c r="P54736" s="119"/>
      <c r="R54736" s="119"/>
      <c r="T54736" s="119"/>
      <c r="V54736" s="119"/>
      <c r="X54736" s="119"/>
      <c r="Z54736" s="119"/>
    </row>
    <row r="54737" spans="16:26" x14ac:dyDescent="0.25">
      <c r="P54737" s="120"/>
      <c r="R54737" s="120"/>
      <c r="T54737" s="120"/>
      <c r="V54737" s="120"/>
      <c r="X54737" s="120"/>
      <c r="Z54737" s="120"/>
    </row>
    <row r="54738" spans="16:26" x14ac:dyDescent="0.25">
      <c r="P54738" s="119"/>
      <c r="R54738" s="119"/>
      <c r="T54738" s="119"/>
      <c r="V54738" s="119"/>
      <c r="X54738" s="119"/>
      <c r="Z54738" s="119"/>
    </row>
    <row r="54739" spans="16:26" x14ac:dyDescent="0.25">
      <c r="P54739" s="120"/>
      <c r="R54739" s="120"/>
      <c r="T54739" s="120"/>
      <c r="V54739" s="120"/>
      <c r="X54739" s="120"/>
      <c r="Z54739" s="120"/>
    </row>
    <row r="54740" spans="16:26" x14ac:dyDescent="0.25">
      <c r="P54740" s="119"/>
      <c r="R54740" s="119"/>
      <c r="T54740" s="119"/>
      <c r="V54740" s="119"/>
      <c r="X54740" s="119"/>
      <c r="Z54740" s="119"/>
    </row>
    <row r="54741" spans="16:26" x14ac:dyDescent="0.25">
      <c r="P54741" s="119"/>
      <c r="R54741" s="119"/>
      <c r="T54741" s="119"/>
      <c r="V54741" s="119"/>
      <c r="X54741" s="119"/>
      <c r="Z54741" s="119"/>
    </row>
    <row r="54742" spans="16:26" x14ac:dyDescent="0.25">
      <c r="P54742" s="119"/>
      <c r="R54742" s="119"/>
      <c r="T54742" s="119"/>
      <c r="V54742" s="119"/>
      <c r="X54742" s="119"/>
      <c r="Z54742" s="119"/>
    </row>
    <row r="54743" spans="16:26" x14ac:dyDescent="0.25">
      <c r="P54743" s="121"/>
      <c r="R54743" s="121"/>
      <c r="T54743" s="121"/>
      <c r="V54743" s="121"/>
      <c r="X54743" s="121"/>
      <c r="Z54743" s="121"/>
    </row>
    <row r="54744" spans="16:26" x14ac:dyDescent="0.25">
      <c r="P54744" s="121"/>
      <c r="R54744" s="121"/>
      <c r="T54744" s="121"/>
      <c r="V54744" s="121"/>
      <c r="X54744" s="121"/>
      <c r="Z54744" s="121"/>
    </row>
    <row r="54745" spans="16:26" x14ac:dyDescent="0.25">
      <c r="P54745" s="121"/>
      <c r="R54745" s="121"/>
      <c r="T54745" s="121"/>
      <c r="V54745" s="121"/>
      <c r="X54745" s="121"/>
      <c r="Z54745" s="121"/>
    </row>
    <row r="54746" spans="16:26" x14ac:dyDescent="0.25">
      <c r="P54746" s="121"/>
      <c r="R54746" s="121"/>
      <c r="T54746" s="121"/>
      <c r="V54746" s="121"/>
      <c r="X54746" s="121"/>
      <c r="Z54746" s="121"/>
    </row>
    <row r="54747" spans="16:26" x14ac:dyDescent="0.25">
      <c r="P54747" s="122"/>
      <c r="R54747" s="122"/>
      <c r="T54747" s="122"/>
      <c r="V54747" s="122"/>
      <c r="X54747" s="122"/>
      <c r="Z54747" s="122"/>
    </row>
    <row r="54748" spans="16:26" x14ac:dyDescent="0.25">
      <c r="P54748" s="118"/>
      <c r="R54748" s="118"/>
      <c r="T54748" s="118"/>
      <c r="V54748" s="118"/>
      <c r="X54748" s="118"/>
      <c r="Z54748" s="118"/>
    </row>
    <row r="54749" spans="16:26" x14ac:dyDescent="0.25">
      <c r="P54749" s="119"/>
      <c r="R54749" s="119"/>
      <c r="T54749" s="119"/>
      <c r="V54749" s="119"/>
      <c r="X54749" s="119"/>
      <c r="Z54749" s="119"/>
    </row>
    <row r="54750" spans="16:26" x14ac:dyDescent="0.25">
      <c r="P54750" s="119"/>
      <c r="R54750" s="119"/>
      <c r="T54750" s="119"/>
      <c r="V54750" s="119"/>
      <c r="X54750" s="119"/>
      <c r="Z54750" s="119"/>
    </row>
    <row r="54751" spans="16:26" x14ac:dyDescent="0.25">
      <c r="P54751" s="120"/>
      <c r="R54751" s="120"/>
      <c r="T54751" s="120"/>
      <c r="V54751" s="120"/>
      <c r="X54751" s="120"/>
      <c r="Z54751" s="120"/>
    </row>
    <row r="54752" spans="16:26" x14ac:dyDescent="0.25">
      <c r="P54752" s="119"/>
      <c r="R54752" s="119"/>
      <c r="T54752" s="119"/>
      <c r="V54752" s="119"/>
      <c r="X54752" s="119"/>
      <c r="Z54752" s="119"/>
    </row>
    <row r="54753" spans="16:26" x14ac:dyDescent="0.25">
      <c r="P54753" s="119"/>
      <c r="R54753" s="119"/>
      <c r="T54753" s="119"/>
      <c r="V54753" s="119"/>
      <c r="X54753" s="119"/>
      <c r="Z54753" s="119"/>
    </row>
    <row r="54754" spans="16:26" x14ac:dyDescent="0.25">
      <c r="P54754" s="120"/>
      <c r="R54754" s="120"/>
      <c r="T54754" s="120"/>
      <c r="V54754" s="120"/>
      <c r="X54754" s="120"/>
      <c r="Z54754" s="120"/>
    </row>
    <row r="54755" spans="16:26" x14ac:dyDescent="0.25">
      <c r="P54755" s="119"/>
      <c r="R54755" s="119"/>
      <c r="T54755" s="119"/>
      <c r="V54755" s="119"/>
      <c r="X54755" s="119"/>
      <c r="Z54755" s="119"/>
    </row>
    <row r="54756" spans="16:26" x14ac:dyDescent="0.25">
      <c r="P54756" s="120"/>
      <c r="R54756" s="120"/>
      <c r="T54756" s="120"/>
      <c r="V54756" s="120"/>
      <c r="X54756" s="120"/>
      <c r="Z54756" s="120"/>
    </row>
    <row r="54757" spans="16:26" x14ac:dyDescent="0.25">
      <c r="P54757" s="119"/>
      <c r="R54757" s="119"/>
      <c r="T54757" s="119"/>
      <c r="V54757" s="119"/>
      <c r="X54757" s="119"/>
      <c r="Z54757" s="119"/>
    </row>
    <row r="54758" spans="16:26" x14ac:dyDescent="0.25">
      <c r="P54758" s="119"/>
      <c r="R54758" s="119"/>
      <c r="T54758" s="119"/>
      <c r="V54758" s="119"/>
      <c r="X54758" s="119"/>
      <c r="Z54758" s="119"/>
    </row>
    <row r="54759" spans="16:26" x14ac:dyDescent="0.25">
      <c r="P54759" s="119"/>
      <c r="R54759" s="119"/>
      <c r="T54759" s="119"/>
      <c r="V54759" s="119"/>
      <c r="X54759" s="119"/>
      <c r="Z54759" s="119"/>
    </row>
    <row r="54760" spans="16:26" x14ac:dyDescent="0.25">
      <c r="P54760" s="121"/>
      <c r="R54760" s="121"/>
      <c r="T54760" s="121"/>
      <c r="V54760" s="121"/>
      <c r="X54760" s="121"/>
      <c r="Z54760" s="121"/>
    </row>
    <row r="54761" spans="16:26" x14ac:dyDescent="0.25">
      <c r="P54761" s="121"/>
      <c r="R54761" s="121"/>
      <c r="T54761" s="121"/>
      <c r="V54761" s="121"/>
      <c r="X54761" s="121"/>
      <c r="Z54761" s="121"/>
    </row>
    <row r="54762" spans="16:26" x14ac:dyDescent="0.25">
      <c r="P54762" s="121"/>
      <c r="R54762" s="121"/>
      <c r="T54762" s="121"/>
      <c r="V54762" s="121"/>
      <c r="X54762" s="121"/>
      <c r="Z54762" s="121"/>
    </row>
    <row r="54763" spans="16:26" x14ac:dyDescent="0.25">
      <c r="P54763" s="121"/>
      <c r="R54763" s="121"/>
      <c r="T54763" s="121"/>
      <c r="V54763" s="121"/>
      <c r="X54763" s="121"/>
      <c r="Z54763" s="121"/>
    </row>
    <row r="54764" spans="16:26" x14ac:dyDescent="0.25">
      <c r="P54764" s="122"/>
      <c r="R54764" s="122"/>
      <c r="T54764" s="122"/>
      <c r="V54764" s="122"/>
      <c r="X54764" s="122"/>
      <c r="Z54764" s="122"/>
    </row>
    <row r="54765" spans="16:26" x14ac:dyDescent="0.25">
      <c r="P54765" s="118"/>
      <c r="R54765" s="118"/>
      <c r="T54765" s="118"/>
      <c r="V54765" s="118"/>
      <c r="X54765" s="118"/>
      <c r="Z54765" s="118"/>
    </row>
    <row r="54766" spans="16:26" x14ac:dyDescent="0.25">
      <c r="P54766" s="119"/>
      <c r="R54766" s="119"/>
      <c r="T54766" s="119"/>
      <c r="V54766" s="119"/>
      <c r="X54766" s="119"/>
      <c r="Z54766" s="119"/>
    </row>
    <row r="54767" spans="16:26" x14ac:dyDescent="0.25">
      <c r="P54767" s="119"/>
      <c r="R54767" s="119"/>
      <c r="T54767" s="119"/>
      <c r="V54767" s="119"/>
      <c r="X54767" s="119"/>
      <c r="Z54767" s="119"/>
    </row>
    <row r="54768" spans="16:26" x14ac:dyDescent="0.25">
      <c r="P54768" s="120"/>
      <c r="R54768" s="120"/>
      <c r="T54768" s="120"/>
      <c r="V54768" s="120"/>
      <c r="X54768" s="120"/>
      <c r="Z54768" s="120"/>
    </row>
    <row r="54769" spans="16:26" x14ac:dyDescent="0.25">
      <c r="P54769" s="119"/>
      <c r="R54769" s="119"/>
      <c r="T54769" s="119"/>
      <c r="V54769" s="119"/>
      <c r="X54769" s="119"/>
      <c r="Z54769" s="119"/>
    </row>
    <row r="54770" spans="16:26" x14ac:dyDescent="0.25">
      <c r="P54770" s="119"/>
      <c r="R54770" s="119"/>
      <c r="T54770" s="119"/>
      <c r="V54770" s="119"/>
      <c r="X54770" s="119"/>
      <c r="Z54770" s="119"/>
    </row>
    <row r="54771" spans="16:26" x14ac:dyDescent="0.25">
      <c r="P54771" s="120"/>
      <c r="R54771" s="120"/>
      <c r="T54771" s="120"/>
      <c r="V54771" s="120"/>
      <c r="X54771" s="120"/>
      <c r="Z54771" s="120"/>
    </row>
    <row r="54772" spans="16:26" x14ac:dyDescent="0.25">
      <c r="P54772" s="119"/>
      <c r="R54772" s="119"/>
      <c r="T54772" s="119"/>
      <c r="V54772" s="119"/>
      <c r="X54772" s="119"/>
      <c r="Z54772" s="119"/>
    </row>
    <row r="54773" spans="16:26" x14ac:dyDescent="0.25">
      <c r="P54773" s="120"/>
      <c r="R54773" s="120"/>
      <c r="T54773" s="120"/>
      <c r="V54773" s="120"/>
      <c r="X54773" s="120"/>
      <c r="Z54773" s="120"/>
    </row>
    <row r="54774" spans="16:26" x14ac:dyDescent="0.25">
      <c r="P54774" s="119"/>
      <c r="R54774" s="119"/>
      <c r="T54774" s="119"/>
      <c r="V54774" s="119"/>
      <c r="X54774" s="119"/>
      <c r="Z54774" s="119"/>
    </row>
    <row r="54775" spans="16:26" x14ac:dyDescent="0.25">
      <c r="P54775" s="119"/>
      <c r="R54775" s="119"/>
      <c r="T54775" s="119"/>
      <c r="V54775" s="119"/>
      <c r="X54775" s="119"/>
      <c r="Z54775" s="119"/>
    </row>
    <row r="54776" spans="16:26" x14ac:dyDescent="0.25">
      <c r="P54776" s="119"/>
      <c r="R54776" s="119"/>
      <c r="T54776" s="119"/>
      <c r="V54776" s="119"/>
      <c r="X54776" s="119"/>
      <c r="Z54776" s="119"/>
    </row>
    <row r="54777" spans="16:26" x14ac:dyDescent="0.25">
      <c r="P54777" s="121"/>
      <c r="R54777" s="121"/>
      <c r="T54777" s="121"/>
      <c r="V54777" s="121"/>
      <c r="X54777" s="121"/>
      <c r="Z54777" s="121"/>
    </row>
    <row r="54778" spans="16:26" x14ac:dyDescent="0.25">
      <c r="P54778" s="121"/>
      <c r="R54778" s="121"/>
      <c r="T54778" s="121"/>
      <c r="V54778" s="121"/>
      <c r="X54778" s="121"/>
      <c r="Z54778" s="121"/>
    </row>
    <row r="54779" spans="16:26" x14ac:dyDescent="0.25">
      <c r="P54779" s="121"/>
      <c r="R54779" s="121"/>
      <c r="T54779" s="121"/>
      <c r="V54779" s="121"/>
      <c r="X54779" s="121"/>
      <c r="Z54779" s="121"/>
    </row>
    <row r="54780" spans="16:26" x14ac:dyDescent="0.25">
      <c r="P54780" s="121"/>
      <c r="R54780" s="121"/>
      <c r="T54780" s="121"/>
      <c r="V54780" s="121"/>
      <c r="X54780" s="121"/>
      <c r="Z54780" s="121"/>
    </row>
    <row r="54781" spans="16:26" x14ac:dyDescent="0.25">
      <c r="P54781" s="122"/>
      <c r="R54781" s="122"/>
      <c r="T54781" s="122"/>
      <c r="V54781" s="122"/>
      <c r="X54781" s="122"/>
      <c r="Z54781" s="122"/>
    </row>
    <row r="54782" spans="16:26" x14ac:dyDescent="0.25">
      <c r="P54782" s="118"/>
      <c r="R54782" s="118"/>
      <c r="T54782" s="118"/>
      <c r="V54782" s="118"/>
      <c r="X54782" s="118"/>
      <c r="Z54782" s="118"/>
    </row>
    <row r="54783" spans="16:26" x14ac:dyDescent="0.25">
      <c r="P54783" s="119"/>
      <c r="R54783" s="119"/>
      <c r="T54783" s="119"/>
      <c r="V54783" s="119"/>
      <c r="X54783" s="119"/>
      <c r="Z54783" s="119"/>
    </row>
    <row r="54784" spans="16:26" x14ac:dyDescent="0.25">
      <c r="P54784" s="119"/>
      <c r="R54784" s="119"/>
      <c r="T54784" s="119"/>
      <c r="V54784" s="119"/>
      <c r="X54784" s="119"/>
      <c r="Z54784" s="119"/>
    </row>
    <row r="54785" spans="16:26" x14ac:dyDescent="0.25">
      <c r="P54785" s="120"/>
      <c r="R54785" s="120"/>
      <c r="T54785" s="120"/>
      <c r="V54785" s="120"/>
      <c r="X54785" s="120"/>
      <c r="Z54785" s="120"/>
    </row>
    <row r="54786" spans="16:26" x14ac:dyDescent="0.25">
      <c r="P54786" s="119"/>
      <c r="R54786" s="119"/>
      <c r="T54786" s="119"/>
      <c r="V54786" s="119"/>
      <c r="X54786" s="119"/>
      <c r="Z54786" s="119"/>
    </row>
    <row r="54787" spans="16:26" x14ac:dyDescent="0.25">
      <c r="P54787" s="119"/>
      <c r="R54787" s="119"/>
      <c r="T54787" s="119"/>
      <c r="V54787" s="119"/>
      <c r="X54787" s="119"/>
      <c r="Z54787" s="119"/>
    </row>
    <row r="54788" spans="16:26" x14ac:dyDescent="0.25">
      <c r="P54788" s="120"/>
      <c r="R54788" s="120"/>
      <c r="T54788" s="120"/>
      <c r="V54788" s="120"/>
      <c r="X54788" s="120"/>
      <c r="Z54788" s="120"/>
    </row>
    <row r="54789" spans="16:26" x14ac:dyDescent="0.25">
      <c r="P54789" s="119"/>
      <c r="R54789" s="119"/>
      <c r="T54789" s="119"/>
      <c r="V54789" s="119"/>
      <c r="X54789" s="119"/>
      <c r="Z54789" s="119"/>
    </row>
    <row r="54790" spans="16:26" x14ac:dyDescent="0.25">
      <c r="P54790" s="120"/>
      <c r="R54790" s="120"/>
      <c r="T54790" s="120"/>
      <c r="V54790" s="120"/>
      <c r="X54790" s="120"/>
      <c r="Z54790" s="120"/>
    </row>
    <row r="54791" spans="16:26" x14ac:dyDescent="0.25">
      <c r="P54791" s="119"/>
      <c r="R54791" s="119"/>
      <c r="T54791" s="119"/>
      <c r="V54791" s="119"/>
      <c r="X54791" s="119"/>
      <c r="Z54791" s="119"/>
    </row>
    <row r="54792" spans="16:26" x14ac:dyDescent="0.25">
      <c r="P54792" s="119"/>
      <c r="R54792" s="119"/>
      <c r="T54792" s="119"/>
      <c r="V54792" s="119"/>
      <c r="X54792" s="119"/>
      <c r="Z54792" s="119"/>
    </row>
    <row r="54793" spans="16:26" x14ac:dyDescent="0.25">
      <c r="P54793" s="119"/>
      <c r="R54793" s="119"/>
      <c r="T54793" s="119"/>
      <c r="V54793" s="119"/>
      <c r="X54793" s="119"/>
      <c r="Z54793" s="119"/>
    </row>
    <row r="54794" spans="16:26" x14ac:dyDescent="0.25">
      <c r="P54794" s="121"/>
      <c r="R54794" s="121"/>
      <c r="T54794" s="121"/>
      <c r="V54794" s="121"/>
      <c r="X54794" s="121"/>
      <c r="Z54794" s="121"/>
    </row>
    <row r="54795" spans="16:26" x14ac:dyDescent="0.25">
      <c r="P54795" s="121"/>
      <c r="R54795" s="121"/>
      <c r="T54795" s="121"/>
      <c r="V54795" s="121"/>
      <c r="X54795" s="121"/>
      <c r="Z54795" s="121"/>
    </row>
    <row r="54796" spans="16:26" x14ac:dyDescent="0.25">
      <c r="P54796" s="121"/>
      <c r="R54796" s="121"/>
      <c r="T54796" s="121"/>
      <c r="V54796" s="121"/>
      <c r="X54796" s="121"/>
      <c r="Z54796" s="121"/>
    </row>
    <row r="54797" spans="16:26" x14ac:dyDescent="0.25">
      <c r="P54797" s="121"/>
      <c r="R54797" s="121"/>
      <c r="T54797" s="121"/>
      <c r="V54797" s="121"/>
      <c r="X54797" s="121"/>
      <c r="Z54797" s="121"/>
    </row>
    <row r="54798" spans="16:26" x14ac:dyDescent="0.25">
      <c r="P54798" s="122"/>
      <c r="R54798" s="122"/>
      <c r="T54798" s="122"/>
      <c r="V54798" s="122"/>
      <c r="X54798" s="122"/>
      <c r="Z54798" s="122"/>
    </row>
    <row r="54799" spans="16:26" x14ac:dyDescent="0.25">
      <c r="P54799" s="118"/>
      <c r="R54799" s="118"/>
      <c r="T54799" s="118"/>
      <c r="V54799" s="118"/>
      <c r="X54799" s="118"/>
      <c r="Z54799" s="118"/>
    </row>
    <row r="54800" spans="16:26" x14ac:dyDescent="0.25">
      <c r="P54800" s="119"/>
      <c r="R54800" s="119"/>
      <c r="T54800" s="119"/>
      <c r="V54800" s="119"/>
      <c r="X54800" s="119"/>
      <c r="Z54800" s="119"/>
    </row>
    <row r="54801" spans="16:26" x14ac:dyDescent="0.25">
      <c r="P54801" s="119"/>
      <c r="R54801" s="119"/>
      <c r="T54801" s="119"/>
      <c r="V54801" s="119"/>
      <c r="X54801" s="119"/>
      <c r="Z54801" s="119"/>
    </row>
    <row r="54802" spans="16:26" x14ac:dyDescent="0.25">
      <c r="P54802" s="120"/>
      <c r="R54802" s="120"/>
      <c r="T54802" s="120"/>
      <c r="V54802" s="120"/>
      <c r="X54802" s="120"/>
      <c r="Z54802" s="120"/>
    </row>
    <row r="54803" spans="16:26" x14ac:dyDescent="0.25">
      <c r="P54803" s="119"/>
      <c r="R54803" s="119"/>
      <c r="T54803" s="119"/>
      <c r="V54803" s="119"/>
      <c r="X54803" s="119"/>
      <c r="Z54803" s="119"/>
    </row>
    <row r="54804" spans="16:26" x14ac:dyDescent="0.25">
      <c r="P54804" s="119"/>
      <c r="R54804" s="119"/>
      <c r="T54804" s="119"/>
      <c r="V54804" s="119"/>
      <c r="X54804" s="119"/>
      <c r="Z54804" s="119"/>
    </row>
    <row r="54805" spans="16:26" x14ac:dyDescent="0.25">
      <c r="P54805" s="120"/>
      <c r="R54805" s="120"/>
      <c r="T54805" s="120"/>
      <c r="V54805" s="120"/>
      <c r="X54805" s="120"/>
      <c r="Z54805" s="120"/>
    </row>
    <row r="54806" spans="16:26" x14ac:dyDescent="0.25">
      <c r="P54806" s="119"/>
      <c r="R54806" s="119"/>
      <c r="T54806" s="119"/>
      <c r="V54806" s="119"/>
      <c r="X54806" s="119"/>
      <c r="Z54806" s="119"/>
    </row>
    <row r="54807" spans="16:26" x14ac:dyDescent="0.25">
      <c r="P54807" s="120"/>
      <c r="R54807" s="120"/>
      <c r="T54807" s="120"/>
      <c r="V54807" s="120"/>
      <c r="X54807" s="120"/>
      <c r="Z54807" s="120"/>
    </row>
    <row r="54808" spans="16:26" x14ac:dyDescent="0.25">
      <c r="P54808" s="119"/>
      <c r="R54808" s="119"/>
      <c r="T54808" s="119"/>
      <c r="V54808" s="119"/>
      <c r="X54808" s="119"/>
      <c r="Z54808" s="119"/>
    </row>
    <row r="54809" spans="16:26" x14ac:dyDescent="0.25">
      <c r="P54809" s="119"/>
      <c r="R54809" s="119"/>
      <c r="T54809" s="119"/>
      <c r="V54809" s="119"/>
      <c r="X54809" s="119"/>
      <c r="Z54809" s="119"/>
    </row>
    <row r="54810" spans="16:26" x14ac:dyDescent="0.25">
      <c r="P54810" s="119"/>
      <c r="R54810" s="119"/>
      <c r="T54810" s="119"/>
      <c r="V54810" s="119"/>
      <c r="X54810" s="119"/>
      <c r="Z54810" s="119"/>
    </row>
    <row r="54811" spans="16:26" x14ac:dyDescent="0.25">
      <c r="P54811" s="121"/>
      <c r="R54811" s="121"/>
      <c r="T54811" s="121"/>
      <c r="V54811" s="121"/>
      <c r="X54811" s="121"/>
      <c r="Z54811" s="121"/>
    </row>
    <row r="54812" spans="16:26" x14ac:dyDescent="0.25">
      <c r="P54812" s="121"/>
      <c r="R54812" s="121"/>
      <c r="T54812" s="121"/>
      <c r="V54812" s="121"/>
      <c r="X54812" s="121"/>
      <c r="Z54812" s="121"/>
    </row>
    <row r="54813" spans="16:26" x14ac:dyDescent="0.25">
      <c r="P54813" s="121"/>
      <c r="R54813" s="121"/>
      <c r="T54813" s="121"/>
      <c r="V54813" s="121"/>
      <c r="X54813" s="121"/>
      <c r="Z54813" s="121"/>
    </row>
    <row r="54814" spans="16:26" x14ac:dyDescent="0.25">
      <c r="P54814" s="121"/>
      <c r="R54814" s="121"/>
      <c r="T54814" s="121"/>
      <c r="V54814" s="121"/>
      <c r="X54814" s="121"/>
      <c r="Z54814" s="121"/>
    </row>
    <row r="54815" spans="16:26" x14ac:dyDescent="0.25">
      <c r="P54815" s="122"/>
      <c r="R54815" s="122"/>
      <c r="T54815" s="122"/>
      <c r="V54815" s="122"/>
      <c r="X54815" s="122"/>
      <c r="Z54815" s="122"/>
    </row>
    <row r="54816" spans="16:26" x14ac:dyDescent="0.25">
      <c r="P54816" s="118"/>
      <c r="R54816" s="118"/>
      <c r="T54816" s="118"/>
      <c r="V54816" s="118"/>
      <c r="X54816" s="118"/>
      <c r="Z54816" s="118"/>
    </row>
    <row r="54817" spans="16:26" x14ac:dyDescent="0.25">
      <c r="P54817" s="119"/>
      <c r="R54817" s="119"/>
      <c r="T54817" s="119"/>
      <c r="V54817" s="119"/>
      <c r="X54817" s="119"/>
      <c r="Z54817" s="119"/>
    </row>
    <row r="54818" spans="16:26" x14ac:dyDescent="0.25">
      <c r="P54818" s="119"/>
      <c r="R54818" s="119"/>
      <c r="T54818" s="119"/>
      <c r="V54818" s="119"/>
      <c r="X54818" s="119"/>
      <c r="Z54818" s="119"/>
    </row>
    <row r="54819" spans="16:26" x14ac:dyDescent="0.25">
      <c r="P54819" s="120"/>
      <c r="R54819" s="120"/>
      <c r="T54819" s="120"/>
      <c r="V54819" s="120"/>
      <c r="X54819" s="120"/>
      <c r="Z54819" s="120"/>
    </row>
    <row r="54820" spans="16:26" x14ac:dyDescent="0.25">
      <c r="P54820" s="119"/>
      <c r="R54820" s="119"/>
      <c r="T54820" s="119"/>
      <c r="V54820" s="119"/>
      <c r="X54820" s="119"/>
      <c r="Z54820" s="119"/>
    </row>
    <row r="54821" spans="16:26" x14ac:dyDescent="0.25">
      <c r="P54821" s="119"/>
      <c r="R54821" s="119"/>
      <c r="T54821" s="119"/>
      <c r="V54821" s="119"/>
      <c r="X54821" s="119"/>
      <c r="Z54821" s="119"/>
    </row>
    <row r="54822" spans="16:26" x14ac:dyDescent="0.25">
      <c r="P54822" s="120"/>
      <c r="R54822" s="120"/>
      <c r="T54822" s="120"/>
      <c r="V54822" s="120"/>
      <c r="X54822" s="120"/>
      <c r="Z54822" s="120"/>
    </row>
    <row r="54823" spans="16:26" x14ac:dyDescent="0.25">
      <c r="P54823" s="119"/>
      <c r="R54823" s="119"/>
      <c r="T54823" s="119"/>
      <c r="V54823" s="119"/>
      <c r="X54823" s="119"/>
      <c r="Z54823" s="119"/>
    </row>
    <row r="54824" spans="16:26" x14ac:dyDescent="0.25">
      <c r="P54824" s="120"/>
      <c r="R54824" s="120"/>
      <c r="T54824" s="120"/>
      <c r="V54824" s="120"/>
      <c r="X54824" s="120"/>
      <c r="Z54824" s="120"/>
    </row>
    <row r="54825" spans="16:26" x14ac:dyDescent="0.25">
      <c r="P54825" s="119"/>
      <c r="R54825" s="119"/>
      <c r="T54825" s="119"/>
      <c r="V54825" s="119"/>
      <c r="X54825" s="119"/>
      <c r="Z54825" s="119"/>
    </row>
    <row r="54826" spans="16:26" x14ac:dyDescent="0.25">
      <c r="P54826" s="119"/>
      <c r="R54826" s="119"/>
      <c r="T54826" s="119"/>
      <c r="V54826" s="119"/>
      <c r="X54826" s="119"/>
      <c r="Z54826" s="119"/>
    </row>
    <row r="54827" spans="16:26" x14ac:dyDescent="0.25">
      <c r="P54827" s="119"/>
      <c r="R54827" s="119"/>
      <c r="T54827" s="119"/>
      <c r="V54827" s="119"/>
      <c r="X54827" s="119"/>
      <c r="Z54827" s="119"/>
    </row>
    <row r="54828" spans="16:26" x14ac:dyDescent="0.25">
      <c r="P54828" s="121"/>
      <c r="R54828" s="121"/>
      <c r="T54828" s="121"/>
      <c r="V54828" s="121"/>
      <c r="X54828" s="121"/>
      <c r="Z54828" s="121"/>
    </row>
    <row r="54829" spans="16:26" x14ac:dyDescent="0.25">
      <c r="P54829" s="121"/>
      <c r="R54829" s="121"/>
      <c r="T54829" s="121"/>
      <c r="V54829" s="121"/>
      <c r="X54829" s="121"/>
      <c r="Z54829" s="121"/>
    </row>
    <row r="54830" spans="16:26" x14ac:dyDescent="0.25">
      <c r="P54830" s="121"/>
      <c r="R54830" s="121"/>
      <c r="T54830" s="121"/>
      <c r="V54830" s="121"/>
      <c r="X54830" s="121"/>
      <c r="Z54830" s="121"/>
    </row>
    <row r="54831" spans="16:26" x14ac:dyDescent="0.25">
      <c r="P54831" s="121"/>
      <c r="R54831" s="121"/>
      <c r="T54831" s="121"/>
      <c r="V54831" s="121"/>
      <c r="X54831" s="121"/>
      <c r="Z54831" s="121"/>
    </row>
    <row r="54832" spans="16:26" x14ac:dyDescent="0.25">
      <c r="P54832" s="122"/>
      <c r="R54832" s="122"/>
      <c r="T54832" s="122"/>
      <c r="V54832" s="122"/>
      <c r="X54832" s="122"/>
      <c r="Z54832" s="122"/>
    </row>
    <row r="54833" spans="16:26" x14ac:dyDescent="0.25">
      <c r="P54833" s="118"/>
      <c r="R54833" s="118"/>
      <c r="T54833" s="118"/>
      <c r="V54833" s="118"/>
      <c r="X54833" s="118"/>
      <c r="Z54833" s="118"/>
    </row>
    <row r="54834" spans="16:26" x14ac:dyDescent="0.25">
      <c r="P54834" s="119"/>
      <c r="R54834" s="119"/>
      <c r="T54834" s="119"/>
      <c r="V54834" s="119"/>
      <c r="X54834" s="119"/>
      <c r="Z54834" s="119"/>
    </row>
    <row r="54835" spans="16:26" x14ac:dyDescent="0.25">
      <c r="P54835" s="119"/>
      <c r="R54835" s="119"/>
      <c r="T54835" s="119"/>
      <c r="V54835" s="119"/>
      <c r="X54835" s="119"/>
      <c r="Z54835" s="119"/>
    </row>
    <row r="54836" spans="16:26" x14ac:dyDescent="0.25">
      <c r="P54836" s="120"/>
      <c r="R54836" s="120"/>
      <c r="T54836" s="120"/>
      <c r="V54836" s="120"/>
      <c r="X54836" s="120"/>
      <c r="Z54836" s="120"/>
    </row>
    <row r="54837" spans="16:26" x14ac:dyDescent="0.25">
      <c r="P54837" s="119"/>
      <c r="R54837" s="119"/>
      <c r="T54837" s="119"/>
      <c r="V54837" s="119"/>
      <c r="X54837" s="119"/>
      <c r="Z54837" s="119"/>
    </row>
    <row r="54838" spans="16:26" x14ac:dyDescent="0.25">
      <c r="P54838" s="119"/>
      <c r="R54838" s="119"/>
      <c r="T54838" s="119"/>
      <c r="V54838" s="119"/>
      <c r="X54838" s="119"/>
      <c r="Z54838" s="119"/>
    </row>
    <row r="54839" spans="16:26" x14ac:dyDescent="0.25">
      <c r="P54839" s="120"/>
      <c r="R54839" s="120"/>
      <c r="T54839" s="120"/>
      <c r="V54839" s="120"/>
      <c r="X54839" s="120"/>
      <c r="Z54839" s="120"/>
    </row>
    <row r="54840" spans="16:26" x14ac:dyDescent="0.25">
      <c r="P54840" s="119"/>
      <c r="R54840" s="119"/>
      <c r="T54840" s="119"/>
      <c r="V54840" s="119"/>
      <c r="X54840" s="119"/>
      <c r="Z54840" s="119"/>
    </row>
    <row r="54841" spans="16:26" x14ac:dyDescent="0.25">
      <c r="P54841" s="120"/>
      <c r="R54841" s="120"/>
      <c r="T54841" s="120"/>
      <c r="V54841" s="120"/>
      <c r="X54841" s="120"/>
      <c r="Z54841" s="120"/>
    </row>
    <row r="54842" spans="16:26" x14ac:dyDescent="0.25">
      <c r="P54842" s="119"/>
      <c r="R54842" s="119"/>
      <c r="T54842" s="119"/>
      <c r="V54842" s="119"/>
      <c r="X54842" s="119"/>
      <c r="Z54842" s="119"/>
    </row>
    <row r="54843" spans="16:26" x14ac:dyDescent="0.25">
      <c r="P54843" s="119"/>
      <c r="R54843" s="119"/>
      <c r="T54843" s="119"/>
      <c r="V54843" s="119"/>
      <c r="X54843" s="119"/>
      <c r="Z54843" s="119"/>
    </row>
    <row r="54844" spans="16:26" x14ac:dyDescent="0.25">
      <c r="P54844" s="119"/>
      <c r="R54844" s="119"/>
      <c r="T54844" s="119"/>
      <c r="V54844" s="119"/>
      <c r="X54844" s="119"/>
      <c r="Z54844" s="119"/>
    </row>
    <row r="54845" spans="16:26" x14ac:dyDescent="0.25">
      <c r="P54845" s="121"/>
      <c r="R54845" s="121"/>
      <c r="T54845" s="121"/>
      <c r="V54845" s="121"/>
      <c r="X54845" s="121"/>
      <c r="Z54845" s="121"/>
    </row>
    <row r="54846" spans="16:26" x14ac:dyDescent="0.25">
      <c r="P54846" s="121"/>
      <c r="R54846" s="121"/>
      <c r="T54846" s="121"/>
      <c r="V54846" s="121"/>
      <c r="X54846" s="121"/>
      <c r="Z54846" s="121"/>
    </row>
    <row r="54847" spans="16:26" x14ac:dyDescent="0.25">
      <c r="P54847" s="121"/>
      <c r="R54847" s="121"/>
      <c r="T54847" s="121"/>
      <c r="V54847" s="121"/>
      <c r="X54847" s="121"/>
      <c r="Z54847" s="121"/>
    </row>
    <row r="54848" spans="16:26" x14ac:dyDescent="0.25">
      <c r="P54848" s="121"/>
      <c r="R54848" s="121"/>
      <c r="T54848" s="121"/>
      <c r="V54848" s="121"/>
      <c r="X54848" s="121"/>
      <c r="Z54848" s="121"/>
    </row>
    <row r="54849" spans="16:26" x14ac:dyDescent="0.25">
      <c r="P54849" s="122"/>
      <c r="R54849" s="122"/>
      <c r="T54849" s="122"/>
      <c r="V54849" s="122"/>
      <c r="X54849" s="122"/>
      <c r="Z54849" s="122"/>
    </row>
    <row r="54850" spans="16:26" x14ac:dyDescent="0.25">
      <c r="P54850" s="118"/>
      <c r="R54850" s="118"/>
      <c r="T54850" s="118"/>
      <c r="V54850" s="118"/>
      <c r="X54850" s="118"/>
      <c r="Z54850" s="118"/>
    </row>
    <row r="54851" spans="16:26" x14ac:dyDescent="0.25">
      <c r="P54851" s="119"/>
      <c r="R54851" s="119"/>
      <c r="T54851" s="119"/>
      <c r="V54851" s="119"/>
      <c r="X54851" s="119"/>
      <c r="Z54851" s="119"/>
    </row>
    <row r="54852" spans="16:26" x14ac:dyDescent="0.25">
      <c r="P54852" s="119"/>
      <c r="R54852" s="119"/>
      <c r="T54852" s="119"/>
      <c r="V54852" s="119"/>
      <c r="X54852" s="119"/>
      <c r="Z54852" s="119"/>
    </row>
    <row r="54853" spans="16:26" x14ac:dyDescent="0.25">
      <c r="P54853" s="120"/>
      <c r="R54853" s="120"/>
      <c r="T54853" s="120"/>
      <c r="V54853" s="120"/>
      <c r="X54853" s="120"/>
      <c r="Z54853" s="120"/>
    </row>
    <row r="54854" spans="16:26" x14ac:dyDescent="0.25">
      <c r="P54854" s="119"/>
      <c r="R54854" s="119"/>
      <c r="T54854" s="119"/>
      <c r="V54854" s="119"/>
      <c r="X54854" s="119"/>
      <c r="Z54854" s="119"/>
    </row>
    <row r="54855" spans="16:26" x14ac:dyDescent="0.25">
      <c r="P54855" s="119"/>
      <c r="R54855" s="119"/>
      <c r="T54855" s="119"/>
      <c r="V54855" s="119"/>
      <c r="X54855" s="119"/>
      <c r="Z54855" s="119"/>
    </row>
    <row r="54856" spans="16:26" x14ac:dyDescent="0.25">
      <c r="P54856" s="120"/>
      <c r="R54856" s="120"/>
      <c r="T54856" s="120"/>
      <c r="V54856" s="120"/>
      <c r="X54856" s="120"/>
      <c r="Z54856" s="120"/>
    </row>
    <row r="54857" spans="16:26" x14ac:dyDescent="0.25">
      <c r="P54857" s="119"/>
      <c r="R54857" s="119"/>
      <c r="T54857" s="119"/>
      <c r="V54857" s="119"/>
      <c r="X54857" s="119"/>
      <c r="Z54857" s="119"/>
    </row>
    <row r="54858" spans="16:26" x14ac:dyDescent="0.25">
      <c r="P54858" s="120"/>
      <c r="R54858" s="120"/>
      <c r="T54858" s="120"/>
      <c r="V54858" s="120"/>
      <c r="X54858" s="120"/>
      <c r="Z54858" s="120"/>
    </row>
    <row r="54859" spans="16:26" x14ac:dyDescent="0.25">
      <c r="P54859" s="119"/>
      <c r="R54859" s="119"/>
      <c r="T54859" s="119"/>
      <c r="V54859" s="119"/>
      <c r="X54859" s="119"/>
      <c r="Z54859" s="119"/>
    </row>
    <row r="54860" spans="16:26" x14ac:dyDescent="0.25">
      <c r="P54860" s="119"/>
      <c r="R54860" s="119"/>
      <c r="T54860" s="119"/>
      <c r="V54860" s="119"/>
      <c r="X54860" s="119"/>
      <c r="Z54860" s="119"/>
    </row>
    <row r="54861" spans="16:26" x14ac:dyDescent="0.25">
      <c r="P54861" s="119"/>
      <c r="R54861" s="119"/>
      <c r="T54861" s="119"/>
      <c r="V54861" s="119"/>
      <c r="X54861" s="119"/>
      <c r="Z54861" s="119"/>
    </row>
    <row r="54862" spans="16:26" x14ac:dyDescent="0.25">
      <c r="P54862" s="121"/>
      <c r="R54862" s="121"/>
      <c r="T54862" s="121"/>
      <c r="V54862" s="121"/>
      <c r="X54862" s="121"/>
      <c r="Z54862" s="121"/>
    </row>
    <row r="54863" spans="16:26" x14ac:dyDescent="0.25">
      <c r="P54863" s="121"/>
      <c r="R54863" s="121"/>
      <c r="T54863" s="121"/>
      <c r="V54863" s="121"/>
      <c r="X54863" s="121"/>
      <c r="Z54863" s="121"/>
    </row>
    <row r="54864" spans="16:26" x14ac:dyDescent="0.25">
      <c r="P54864" s="121"/>
      <c r="R54864" s="121"/>
      <c r="T54864" s="121"/>
      <c r="V54864" s="121"/>
      <c r="X54864" s="121"/>
      <c r="Z54864" s="121"/>
    </row>
    <row r="54865" spans="16:26" x14ac:dyDescent="0.25">
      <c r="P54865" s="121"/>
      <c r="R54865" s="121"/>
      <c r="T54865" s="121"/>
      <c r="V54865" s="121"/>
      <c r="X54865" s="121"/>
      <c r="Z54865" s="121"/>
    </row>
    <row r="54866" spans="16:26" x14ac:dyDescent="0.25">
      <c r="P54866" s="122"/>
      <c r="R54866" s="122"/>
      <c r="T54866" s="122"/>
      <c r="V54866" s="122"/>
      <c r="X54866" s="122"/>
      <c r="Z54866" s="122"/>
    </row>
    <row r="54867" spans="16:26" x14ac:dyDescent="0.25">
      <c r="P54867" s="118"/>
      <c r="R54867" s="118"/>
      <c r="T54867" s="118"/>
      <c r="V54867" s="118"/>
      <c r="X54867" s="118"/>
      <c r="Z54867" s="118"/>
    </row>
    <row r="54868" spans="16:26" x14ac:dyDescent="0.25">
      <c r="P54868" s="119"/>
      <c r="R54868" s="119"/>
      <c r="T54868" s="119"/>
      <c r="V54868" s="119"/>
      <c r="X54868" s="119"/>
      <c r="Z54868" s="119"/>
    </row>
    <row r="54869" spans="16:26" x14ac:dyDescent="0.25">
      <c r="P54869" s="119"/>
      <c r="R54869" s="119"/>
      <c r="T54869" s="119"/>
      <c r="V54869" s="119"/>
      <c r="X54869" s="119"/>
      <c r="Z54869" s="119"/>
    </row>
    <row r="54870" spans="16:26" x14ac:dyDescent="0.25">
      <c r="P54870" s="120"/>
      <c r="R54870" s="120"/>
      <c r="T54870" s="120"/>
      <c r="V54870" s="120"/>
      <c r="X54870" s="120"/>
      <c r="Z54870" s="120"/>
    </row>
    <row r="54871" spans="16:26" x14ac:dyDescent="0.25">
      <c r="P54871" s="119"/>
      <c r="R54871" s="119"/>
      <c r="T54871" s="119"/>
      <c r="V54871" s="119"/>
      <c r="X54871" s="119"/>
      <c r="Z54871" s="119"/>
    </row>
    <row r="54872" spans="16:26" x14ac:dyDescent="0.25">
      <c r="P54872" s="119"/>
      <c r="R54872" s="119"/>
      <c r="T54872" s="119"/>
      <c r="V54872" s="119"/>
      <c r="X54872" s="119"/>
      <c r="Z54872" s="119"/>
    </row>
    <row r="54873" spans="16:26" x14ac:dyDescent="0.25">
      <c r="P54873" s="120"/>
      <c r="R54873" s="120"/>
      <c r="T54873" s="120"/>
      <c r="V54873" s="120"/>
      <c r="X54873" s="120"/>
      <c r="Z54873" s="120"/>
    </row>
    <row r="54874" spans="16:26" x14ac:dyDescent="0.25">
      <c r="P54874" s="119"/>
      <c r="R54874" s="119"/>
      <c r="T54874" s="119"/>
      <c r="V54874" s="119"/>
      <c r="X54874" s="119"/>
      <c r="Z54874" s="119"/>
    </row>
    <row r="54875" spans="16:26" x14ac:dyDescent="0.25">
      <c r="P54875" s="120"/>
      <c r="R54875" s="120"/>
      <c r="T54875" s="120"/>
      <c r="V54875" s="120"/>
      <c r="X54875" s="120"/>
      <c r="Z54875" s="120"/>
    </row>
    <row r="54876" spans="16:26" x14ac:dyDescent="0.25">
      <c r="P54876" s="119"/>
      <c r="R54876" s="119"/>
      <c r="T54876" s="119"/>
      <c r="V54876" s="119"/>
      <c r="X54876" s="119"/>
      <c r="Z54876" s="119"/>
    </row>
    <row r="54877" spans="16:26" x14ac:dyDescent="0.25">
      <c r="P54877" s="119"/>
      <c r="R54877" s="119"/>
      <c r="T54877" s="119"/>
      <c r="V54877" s="119"/>
      <c r="X54877" s="119"/>
      <c r="Z54877" s="119"/>
    </row>
    <row r="54878" spans="16:26" x14ac:dyDescent="0.25">
      <c r="P54878" s="119"/>
      <c r="R54878" s="119"/>
      <c r="T54878" s="119"/>
      <c r="V54878" s="119"/>
      <c r="X54878" s="119"/>
      <c r="Z54878" s="119"/>
    </row>
    <row r="54879" spans="16:26" x14ac:dyDescent="0.25">
      <c r="P54879" s="121"/>
      <c r="R54879" s="121"/>
      <c r="T54879" s="121"/>
      <c r="V54879" s="121"/>
      <c r="X54879" s="121"/>
      <c r="Z54879" s="121"/>
    </row>
    <row r="54880" spans="16:26" x14ac:dyDescent="0.25">
      <c r="P54880" s="121"/>
      <c r="R54880" s="121"/>
      <c r="T54880" s="121"/>
      <c r="V54880" s="121"/>
      <c r="X54880" s="121"/>
      <c r="Z54880" s="121"/>
    </row>
    <row r="54881" spans="16:26" x14ac:dyDescent="0.25">
      <c r="P54881" s="121"/>
      <c r="R54881" s="121"/>
      <c r="T54881" s="121"/>
      <c r="V54881" s="121"/>
      <c r="X54881" s="121"/>
      <c r="Z54881" s="121"/>
    </row>
    <row r="54882" spans="16:26" x14ac:dyDescent="0.25">
      <c r="P54882" s="121"/>
      <c r="R54882" s="121"/>
      <c r="T54882" s="121"/>
      <c r="V54882" s="121"/>
      <c r="X54882" s="121"/>
      <c r="Z54882" s="121"/>
    </row>
    <row r="54883" spans="16:26" x14ac:dyDescent="0.25">
      <c r="P54883" s="122"/>
      <c r="R54883" s="122"/>
      <c r="T54883" s="122"/>
      <c r="V54883" s="122"/>
      <c r="X54883" s="122"/>
      <c r="Z54883" s="122"/>
    </row>
    <row r="54884" spans="16:26" x14ac:dyDescent="0.25">
      <c r="P54884" s="118"/>
      <c r="R54884" s="118"/>
      <c r="T54884" s="118"/>
      <c r="V54884" s="118"/>
      <c r="X54884" s="118"/>
      <c r="Z54884" s="118"/>
    </row>
    <row r="54885" spans="16:26" x14ac:dyDescent="0.25">
      <c r="P54885" s="119"/>
      <c r="R54885" s="119"/>
      <c r="T54885" s="119"/>
      <c r="V54885" s="119"/>
      <c r="X54885" s="119"/>
      <c r="Z54885" s="119"/>
    </row>
    <row r="54886" spans="16:26" x14ac:dyDescent="0.25">
      <c r="P54886" s="119"/>
      <c r="R54886" s="119"/>
      <c r="T54886" s="119"/>
      <c r="V54886" s="119"/>
      <c r="X54886" s="119"/>
      <c r="Z54886" s="119"/>
    </row>
    <row r="54887" spans="16:26" x14ac:dyDescent="0.25">
      <c r="P54887" s="120"/>
      <c r="R54887" s="120"/>
      <c r="T54887" s="120"/>
      <c r="V54887" s="120"/>
      <c r="X54887" s="120"/>
      <c r="Z54887" s="120"/>
    </row>
    <row r="54888" spans="16:26" x14ac:dyDescent="0.25">
      <c r="P54888" s="119"/>
      <c r="R54888" s="119"/>
      <c r="T54888" s="119"/>
      <c r="V54888" s="119"/>
      <c r="X54888" s="119"/>
      <c r="Z54888" s="119"/>
    </row>
    <row r="54889" spans="16:26" x14ac:dyDescent="0.25">
      <c r="P54889" s="119"/>
      <c r="R54889" s="119"/>
      <c r="T54889" s="119"/>
      <c r="V54889" s="119"/>
      <c r="X54889" s="119"/>
      <c r="Z54889" s="119"/>
    </row>
    <row r="54890" spans="16:26" x14ac:dyDescent="0.25">
      <c r="P54890" s="120"/>
      <c r="R54890" s="120"/>
      <c r="T54890" s="120"/>
      <c r="V54890" s="120"/>
      <c r="X54890" s="120"/>
      <c r="Z54890" s="120"/>
    </row>
    <row r="54891" spans="16:26" x14ac:dyDescent="0.25">
      <c r="P54891" s="119"/>
      <c r="R54891" s="119"/>
      <c r="T54891" s="119"/>
      <c r="V54891" s="119"/>
      <c r="X54891" s="119"/>
      <c r="Z54891" s="119"/>
    </row>
    <row r="54892" spans="16:26" x14ac:dyDescent="0.25">
      <c r="P54892" s="120"/>
      <c r="R54892" s="120"/>
      <c r="T54892" s="120"/>
      <c r="V54892" s="120"/>
      <c r="X54892" s="120"/>
      <c r="Z54892" s="120"/>
    </row>
    <row r="54893" spans="16:26" x14ac:dyDescent="0.25">
      <c r="P54893" s="119"/>
      <c r="R54893" s="119"/>
      <c r="T54893" s="119"/>
      <c r="V54893" s="119"/>
      <c r="X54893" s="119"/>
      <c r="Z54893" s="119"/>
    </row>
    <row r="54894" spans="16:26" x14ac:dyDescent="0.25">
      <c r="P54894" s="119"/>
      <c r="R54894" s="119"/>
      <c r="T54894" s="119"/>
      <c r="V54894" s="119"/>
      <c r="X54894" s="119"/>
      <c r="Z54894" s="119"/>
    </row>
    <row r="54895" spans="16:26" x14ac:dyDescent="0.25">
      <c r="P54895" s="119"/>
      <c r="R54895" s="119"/>
      <c r="T54895" s="119"/>
      <c r="V54895" s="119"/>
      <c r="X54895" s="119"/>
      <c r="Z54895" s="119"/>
    </row>
    <row r="54896" spans="16:26" x14ac:dyDescent="0.25">
      <c r="P54896" s="121"/>
      <c r="R54896" s="121"/>
      <c r="T54896" s="121"/>
      <c r="V54896" s="121"/>
      <c r="X54896" s="121"/>
      <c r="Z54896" s="121"/>
    </row>
    <row r="54897" spans="16:26" x14ac:dyDescent="0.25">
      <c r="P54897" s="121"/>
      <c r="R54897" s="121"/>
      <c r="T54897" s="121"/>
      <c r="V54897" s="121"/>
      <c r="X54897" s="121"/>
      <c r="Z54897" s="121"/>
    </row>
    <row r="54898" spans="16:26" x14ac:dyDescent="0.25">
      <c r="P54898" s="121"/>
      <c r="R54898" s="121"/>
      <c r="T54898" s="121"/>
      <c r="V54898" s="121"/>
      <c r="X54898" s="121"/>
      <c r="Z54898" s="121"/>
    </row>
    <row r="54899" spans="16:26" x14ac:dyDescent="0.25">
      <c r="P54899" s="121"/>
      <c r="R54899" s="121"/>
      <c r="T54899" s="121"/>
      <c r="V54899" s="121"/>
      <c r="X54899" s="121"/>
      <c r="Z54899" s="121"/>
    </row>
    <row r="54900" spans="16:26" x14ac:dyDescent="0.25">
      <c r="P54900" s="122"/>
      <c r="R54900" s="122"/>
      <c r="T54900" s="122"/>
      <c r="V54900" s="122"/>
      <c r="X54900" s="122"/>
      <c r="Z54900" s="122"/>
    </row>
    <row r="54901" spans="16:26" x14ac:dyDescent="0.25">
      <c r="P54901" s="118"/>
      <c r="R54901" s="118"/>
      <c r="T54901" s="118"/>
      <c r="V54901" s="118"/>
      <c r="X54901" s="118"/>
      <c r="Z54901" s="118"/>
    </row>
    <row r="54902" spans="16:26" x14ac:dyDescent="0.25">
      <c r="P54902" s="119"/>
      <c r="R54902" s="119"/>
      <c r="T54902" s="119"/>
      <c r="V54902" s="119"/>
      <c r="X54902" s="119"/>
      <c r="Z54902" s="119"/>
    </row>
    <row r="54903" spans="16:26" x14ac:dyDescent="0.25">
      <c r="P54903" s="119"/>
      <c r="R54903" s="119"/>
      <c r="T54903" s="119"/>
      <c r="V54903" s="119"/>
      <c r="X54903" s="119"/>
      <c r="Z54903" s="119"/>
    </row>
    <row r="54904" spans="16:26" x14ac:dyDescent="0.25">
      <c r="P54904" s="120"/>
      <c r="R54904" s="120"/>
      <c r="T54904" s="120"/>
      <c r="V54904" s="120"/>
      <c r="X54904" s="120"/>
      <c r="Z54904" s="120"/>
    </row>
    <row r="54905" spans="16:26" x14ac:dyDescent="0.25">
      <c r="P54905" s="119"/>
      <c r="R54905" s="119"/>
      <c r="T54905" s="119"/>
      <c r="V54905" s="119"/>
      <c r="X54905" s="119"/>
      <c r="Z54905" s="119"/>
    </row>
    <row r="54906" spans="16:26" x14ac:dyDescent="0.25">
      <c r="P54906" s="119"/>
      <c r="R54906" s="119"/>
      <c r="T54906" s="119"/>
      <c r="V54906" s="119"/>
      <c r="X54906" s="119"/>
      <c r="Z54906" s="119"/>
    </row>
    <row r="54907" spans="16:26" x14ac:dyDescent="0.25">
      <c r="P54907" s="120"/>
      <c r="R54907" s="120"/>
      <c r="T54907" s="120"/>
      <c r="V54907" s="120"/>
      <c r="X54907" s="120"/>
      <c r="Z54907" s="120"/>
    </row>
    <row r="54908" spans="16:26" x14ac:dyDescent="0.25">
      <c r="P54908" s="119"/>
      <c r="R54908" s="119"/>
      <c r="T54908" s="119"/>
      <c r="V54908" s="119"/>
      <c r="X54908" s="119"/>
      <c r="Z54908" s="119"/>
    </row>
    <row r="54909" spans="16:26" x14ac:dyDescent="0.25">
      <c r="P54909" s="120"/>
      <c r="R54909" s="120"/>
      <c r="T54909" s="120"/>
      <c r="V54909" s="120"/>
      <c r="X54909" s="120"/>
      <c r="Z54909" s="120"/>
    </row>
    <row r="54910" spans="16:26" x14ac:dyDescent="0.25">
      <c r="P54910" s="119"/>
      <c r="R54910" s="119"/>
      <c r="T54910" s="119"/>
      <c r="V54910" s="119"/>
      <c r="X54910" s="119"/>
      <c r="Z54910" s="119"/>
    </row>
    <row r="54911" spans="16:26" x14ac:dyDescent="0.25">
      <c r="P54911" s="119"/>
      <c r="R54911" s="119"/>
      <c r="T54911" s="119"/>
      <c r="V54911" s="119"/>
      <c r="X54911" s="119"/>
      <c r="Z54911" s="119"/>
    </row>
    <row r="54912" spans="16:26" x14ac:dyDescent="0.25">
      <c r="P54912" s="119"/>
      <c r="R54912" s="119"/>
      <c r="T54912" s="119"/>
      <c r="V54912" s="119"/>
      <c r="X54912" s="119"/>
      <c r="Z54912" s="119"/>
    </row>
    <row r="54913" spans="16:26" x14ac:dyDescent="0.25">
      <c r="P54913" s="121"/>
      <c r="R54913" s="121"/>
      <c r="T54913" s="121"/>
      <c r="V54913" s="121"/>
      <c r="X54913" s="121"/>
      <c r="Z54913" s="121"/>
    </row>
    <row r="54914" spans="16:26" x14ac:dyDescent="0.25">
      <c r="P54914" s="121"/>
      <c r="R54914" s="121"/>
      <c r="T54914" s="121"/>
      <c r="V54914" s="121"/>
      <c r="X54914" s="121"/>
      <c r="Z54914" s="121"/>
    </row>
    <row r="54915" spans="16:26" x14ac:dyDescent="0.25">
      <c r="P54915" s="121"/>
      <c r="R54915" s="121"/>
      <c r="T54915" s="121"/>
      <c r="V54915" s="121"/>
      <c r="X54915" s="121"/>
      <c r="Z54915" s="121"/>
    </row>
    <row r="54916" spans="16:26" x14ac:dyDescent="0.25">
      <c r="P54916" s="121"/>
      <c r="R54916" s="121"/>
      <c r="T54916" s="121"/>
      <c r="V54916" s="121"/>
      <c r="X54916" s="121"/>
      <c r="Z54916" s="121"/>
    </row>
    <row r="54917" spans="16:26" x14ac:dyDescent="0.25">
      <c r="P54917" s="122"/>
      <c r="R54917" s="122"/>
      <c r="T54917" s="122"/>
      <c r="V54917" s="122"/>
      <c r="X54917" s="122"/>
      <c r="Z54917" s="122"/>
    </row>
    <row r="54918" spans="16:26" x14ac:dyDescent="0.25">
      <c r="P54918" s="118"/>
      <c r="R54918" s="118"/>
      <c r="T54918" s="118"/>
      <c r="V54918" s="118"/>
      <c r="X54918" s="118"/>
      <c r="Z54918" s="118"/>
    </row>
    <row r="54919" spans="16:26" x14ac:dyDescent="0.25">
      <c r="P54919" s="119"/>
      <c r="R54919" s="119"/>
      <c r="T54919" s="119"/>
      <c r="V54919" s="119"/>
      <c r="X54919" s="119"/>
      <c r="Z54919" s="119"/>
    </row>
    <row r="54920" spans="16:26" x14ac:dyDescent="0.25">
      <c r="P54920" s="119"/>
      <c r="R54920" s="119"/>
      <c r="T54920" s="119"/>
      <c r="V54920" s="119"/>
      <c r="X54920" s="119"/>
      <c r="Z54920" s="119"/>
    </row>
    <row r="54921" spans="16:26" x14ac:dyDescent="0.25">
      <c r="P54921" s="120"/>
      <c r="R54921" s="120"/>
      <c r="T54921" s="120"/>
      <c r="V54921" s="120"/>
      <c r="X54921" s="120"/>
      <c r="Z54921" s="120"/>
    </row>
    <row r="54922" spans="16:26" x14ac:dyDescent="0.25">
      <c r="P54922" s="119"/>
      <c r="R54922" s="119"/>
      <c r="T54922" s="119"/>
      <c r="V54922" s="119"/>
      <c r="X54922" s="119"/>
      <c r="Z54922" s="119"/>
    </row>
    <row r="54923" spans="16:26" x14ac:dyDescent="0.25">
      <c r="P54923" s="119"/>
      <c r="R54923" s="119"/>
      <c r="T54923" s="119"/>
      <c r="V54923" s="119"/>
      <c r="X54923" s="119"/>
      <c r="Z54923" s="119"/>
    </row>
    <row r="54924" spans="16:26" x14ac:dyDescent="0.25">
      <c r="P54924" s="120"/>
      <c r="R54924" s="120"/>
      <c r="T54924" s="120"/>
      <c r="V54924" s="120"/>
      <c r="X54924" s="120"/>
      <c r="Z54924" s="120"/>
    </row>
    <row r="54925" spans="16:26" x14ac:dyDescent="0.25">
      <c r="P54925" s="119"/>
      <c r="R54925" s="119"/>
      <c r="T54925" s="119"/>
      <c r="V54925" s="119"/>
      <c r="X54925" s="119"/>
      <c r="Z54925" s="119"/>
    </row>
    <row r="54926" spans="16:26" x14ac:dyDescent="0.25">
      <c r="P54926" s="120"/>
      <c r="R54926" s="120"/>
      <c r="T54926" s="120"/>
      <c r="V54926" s="120"/>
      <c r="X54926" s="120"/>
      <c r="Z54926" s="120"/>
    </row>
    <row r="54927" spans="16:26" x14ac:dyDescent="0.25">
      <c r="P54927" s="119"/>
      <c r="R54927" s="119"/>
      <c r="T54927" s="119"/>
      <c r="V54927" s="119"/>
      <c r="X54927" s="119"/>
      <c r="Z54927" s="119"/>
    </row>
    <row r="54928" spans="16:26" x14ac:dyDescent="0.25">
      <c r="P54928" s="119"/>
      <c r="R54928" s="119"/>
      <c r="T54928" s="119"/>
      <c r="V54928" s="119"/>
      <c r="X54928" s="119"/>
      <c r="Z54928" s="119"/>
    </row>
    <row r="54929" spans="16:26" x14ac:dyDescent="0.25">
      <c r="P54929" s="119"/>
      <c r="R54929" s="119"/>
      <c r="T54929" s="119"/>
      <c r="V54929" s="119"/>
      <c r="X54929" s="119"/>
      <c r="Z54929" s="119"/>
    </row>
    <row r="54930" spans="16:26" x14ac:dyDescent="0.25">
      <c r="P54930" s="121"/>
      <c r="R54930" s="121"/>
      <c r="T54930" s="121"/>
      <c r="V54930" s="121"/>
      <c r="X54930" s="121"/>
      <c r="Z54930" s="121"/>
    </row>
    <row r="54931" spans="16:26" x14ac:dyDescent="0.25">
      <c r="P54931" s="121"/>
      <c r="R54931" s="121"/>
      <c r="T54931" s="121"/>
      <c r="V54931" s="121"/>
      <c r="X54931" s="121"/>
      <c r="Z54931" s="121"/>
    </row>
    <row r="54932" spans="16:26" x14ac:dyDescent="0.25">
      <c r="P54932" s="121"/>
      <c r="R54932" s="121"/>
      <c r="T54932" s="121"/>
      <c r="V54932" s="121"/>
      <c r="X54932" s="121"/>
      <c r="Z54932" s="121"/>
    </row>
    <row r="54933" spans="16:26" x14ac:dyDescent="0.25">
      <c r="P54933" s="121"/>
      <c r="R54933" s="121"/>
      <c r="T54933" s="121"/>
      <c r="V54933" s="121"/>
      <c r="X54933" s="121"/>
      <c r="Z54933" s="121"/>
    </row>
    <row r="54934" spans="16:26" x14ac:dyDescent="0.25">
      <c r="P54934" s="122"/>
      <c r="R54934" s="122"/>
      <c r="T54934" s="122"/>
      <c r="V54934" s="122"/>
      <c r="X54934" s="122"/>
      <c r="Z54934" s="122"/>
    </row>
    <row r="54935" spans="16:26" x14ac:dyDescent="0.25">
      <c r="P54935" s="118"/>
      <c r="R54935" s="118"/>
      <c r="T54935" s="118"/>
      <c r="V54935" s="118"/>
      <c r="X54935" s="118"/>
      <c r="Z54935" s="118"/>
    </row>
    <row r="54936" spans="16:26" x14ac:dyDescent="0.25">
      <c r="P54936" s="119"/>
      <c r="R54936" s="119"/>
      <c r="T54936" s="119"/>
      <c r="V54936" s="119"/>
      <c r="X54936" s="119"/>
      <c r="Z54936" s="119"/>
    </row>
    <row r="54937" spans="16:26" x14ac:dyDescent="0.25">
      <c r="P54937" s="119"/>
      <c r="R54937" s="119"/>
      <c r="T54937" s="119"/>
      <c r="V54937" s="119"/>
      <c r="X54937" s="119"/>
      <c r="Z54937" s="119"/>
    </row>
    <row r="54938" spans="16:26" x14ac:dyDescent="0.25">
      <c r="P54938" s="120"/>
      <c r="R54938" s="120"/>
      <c r="T54938" s="120"/>
      <c r="V54938" s="120"/>
      <c r="X54938" s="120"/>
      <c r="Z54938" s="120"/>
    </row>
    <row r="54939" spans="16:26" x14ac:dyDescent="0.25">
      <c r="P54939" s="119"/>
      <c r="R54939" s="119"/>
      <c r="T54939" s="119"/>
      <c r="V54939" s="119"/>
      <c r="X54939" s="119"/>
      <c r="Z54939" s="119"/>
    </row>
    <row r="54940" spans="16:26" x14ac:dyDescent="0.25">
      <c r="P54940" s="119"/>
      <c r="R54940" s="119"/>
      <c r="T54940" s="119"/>
      <c r="V54940" s="119"/>
      <c r="X54940" s="119"/>
      <c r="Z54940" s="119"/>
    </row>
    <row r="54941" spans="16:26" x14ac:dyDescent="0.25">
      <c r="P54941" s="120"/>
      <c r="R54941" s="120"/>
      <c r="T54941" s="120"/>
      <c r="V54941" s="120"/>
      <c r="X54941" s="120"/>
      <c r="Z54941" s="120"/>
    </row>
    <row r="54942" spans="16:26" x14ac:dyDescent="0.25">
      <c r="P54942" s="119"/>
      <c r="R54942" s="119"/>
      <c r="T54942" s="119"/>
      <c r="V54942" s="119"/>
      <c r="X54942" s="119"/>
      <c r="Z54942" s="119"/>
    </row>
    <row r="54943" spans="16:26" x14ac:dyDescent="0.25">
      <c r="P54943" s="120"/>
      <c r="R54943" s="120"/>
      <c r="T54943" s="120"/>
      <c r="V54943" s="120"/>
      <c r="X54943" s="120"/>
      <c r="Z54943" s="120"/>
    </row>
    <row r="54944" spans="16:26" x14ac:dyDescent="0.25">
      <c r="P54944" s="119"/>
      <c r="R54944" s="119"/>
      <c r="T54944" s="119"/>
      <c r="V54944" s="119"/>
      <c r="X54944" s="119"/>
      <c r="Z54944" s="119"/>
    </row>
    <row r="54945" spans="16:26" x14ac:dyDescent="0.25">
      <c r="P54945" s="119"/>
      <c r="R54945" s="119"/>
      <c r="T54945" s="119"/>
      <c r="V54945" s="119"/>
      <c r="X54945" s="119"/>
      <c r="Z54945" s="119"/>
    </row>
    <row r="54946" spans="16:26" x14ac:dyDescent="0.25">
      <c r="P54946" s="119"/>
      <c r="R54946" s="119"/>
      <c r="T54946" s="119"/>
      <c r="V54946" s="119"/>
      <c r="X54946" s="119"/>
      <c r="Z54946" s="119"/>
    </row>
    <row r="54947" spans="16:26" x14ac:dyDescent="0.25">
      <c r="P54947" s="121"/>
      <c r="R54947" s="121"/>
      <c r="T54947" s="121"/>
      <c r="V54947" s="121"/>
      <c r="X54947" s="121"/>
      <c r="Z54947" s="121"/>
    </row>
    <row r="54948" spans="16:26" x14ac:dyDescent="0.25">
      <c r="P54948" s="121"/>
      <c r="R54948" s="121"/>
      <c r="T54948" s="121"/>
      <c r="V54948" s="121"/>
      <c r="X54948" s="121"/>
      <c r="Z54948" s="121"/>
    </row>
    <row r="54949" spans="16:26" x14ac:dyDescent="0.25">
      <c r="P54949" s="121"/>
      <c r="R54949" s="121"/>
      <c r="T54949" s="121"/>
      <c r="V54949" s="121"/>
      <c r="X54949" s="121"/>
      <c r="Z54949" s="121"/>
    </row>
    <row r="54950" spans="16:26" x14ac:dyDescent="0.25">
      <c r="P54950" s="121"/>
      <c r="R54950" s="121"/>
      <c r="T54950" s="121"/>
      <c r="V54950" s="121"/>
      <c r="X54950" s="121"/>
      <c r="Z54950" s="121"/>
    </row>
    <row r="54951" spans="16:26" x14ac:dyDescent="0.25">
      <c r="P54951" s="122"/>
      <c r="R54951" s="122"/>
      <c r="T54951" s="122"/>
      <c r="V54951" s="122"/>
      <c r="X54951" s="122"/>
      <c r="Z54951" s="122"/>
    </row>
    <row r="54952" spans="16:26" x14ac:dyDescent="0.25">
      <c r="P54952" s="118"/>
      <c r="R54952" s="118"/>
      <c r="T54952" s="118"/>
      <c r="V54952" s="118"/>
      <c r="X54952" s="118"/>
      <c r="Z54952" s="118"/>
    </row>
    <row r="54953" spans="16:26" x14ac:dyDescent="0.25">
      <c r="P54953" s="119"/>
      <c r="R54953" s="119"/>
      <c r="T54953" s="119"/>
      <c r="V54953" s="119"/>
      <c r="X54953" s="119"/>
      <c r="Z54953" s="119"/>
    </row>
    <row r="54954" spans="16:26" x14ac:dyDescent="0.25">
      <c r="P54954" s="119"/>
      <c r="R54954" s="119"/>
      <c r="T54954" s="119"/>
      <c r="V54954" s="119"/>
      <c r="X54954" s="119"/>
      <c r="Z54954" s="119"/>
    </row>
    <row r="54955" spans="16:26" x14ac:dyDescent="0.25">
      <c r="P54955" s="120"/>
      <c r="R54955" s="120"/>
      <c r="T54955" s="120"/>
      <c r="V54955" s="120"/>
      <c r="X54955" s="120"/>
      <c r="Z54955" s="120"/>
    </row>
    <row r="54956" spans="16:26" x14ac:dyDescent="0.25">
      <c r="P54956" s="119"/>
      <c r="R54956" s="119"/>
      <c r="T54956" s="119"/>
      <c r="V54956" s="119"/>
      <c r="X54956" s="119"/>
      <c r="Z54956" s="119"/>
    </row>
    <row r="54957" spans="16:26" x14ac:dyDescent="0.25">
      <c r="P54957" s="119"/>
      <c r="R54957" s="119"/>
      <c r="T54957" s="119"/>
      <c r="V54957" s="119"/>
      <c r="X54957" s="119"/>
      <c r="Z54957" s="119"/>
    </row>
    <row r="54958" spans="16:26" x14ac:dyDescent="0.25">
      <c r="P54958" s="120"/>
      <c r="R54958" s="120"/>
      <c r="T54958" s="120"/>
      <c r="V54958" s="120"/>
      <c r="X54958" s="120"/>
      <c r="Z54958" s="120"/>
    </row>
    <row r="54959" spans="16:26" x14ac:dyDescent="0.25">
      <c r="P54959" s="119"/>
      <c r="R54959" s="119"/>
      <c r="T54959" s="119"/>
      <c r="V54959" s="119"/>
      <c r="X54959" s="119"/>
      <c r="Z54959" s="119"/>
    </row>
    <row r="54960" spans="16:26" x14ac:dyDescent="0.25">
      <c r="P54960" s="120"/>
      <c r="R54960" s="120"/>
      <c r="T54960" s="120"/>
      <c r="V54960" s="120"/>
      <c r="X54960" s="120"/>
      <c r="Z54960" s="120"/>
    </row>
    <row r="54961" spans="16:26" x14ac:dyDescent="0.25">
      <c r="P54961" s="119"/>
      <c r="R54961" s="119"/>
      <c r="T54961" s="119"/>
      <c r="V54961" s="119"/>
      <c r="X54961" s="119"/>
      <c r="Z54961" s="119"/>
    </row>
    <row r="54962" spans="16:26" x14ac:dyDescent="0.25">
      <c r="P54962" s="119"/>
      <c r="R54962" s="119"/>
      <c r="T54962" s="119"/>
      <c r="V54962" s="119"/>
      <c r="X54962" s="119"/>
      <c r="Z54962" s="119"/>
    </row>
    <row r="54963" spans="16:26" x14ac:dyDescent="0.25">
      <c r="P54963" s="119"/>
      <c r="R54963" s="119"/>
      <c r="T54963" s="119"/>
      <c r="V54963" s="119"/>
      <c r="X54963" s="119"/>
      <c r="Z54963" s="119"/>
    </row>
    <row r="54964" spans="16:26" x14ac:dyDescent="0.25">
      <c r="P54964" s="121"/>
      <c r="R54964" s="121"/>
      <c r="T54964" s="121"/>
      <c r="V54964" s="121"/>
      <c r="X54964" s="121"/>
      <c r="Z54964" s="121"/>
    </row>
    <row r="54965" spans="16:26" x14ac:dyDescent="0.25">
      <c r="P54965" s="121"/>
      <c r="R54965" s="121"/>
      <c r="T54965" s="121"/>
      <c r="V54965" s="121"/>
      <c r="X54965" s="121"/>
      <c r="Z54965" s="121"/>
    </row>
    <row r="54966" spans="16:26" x14ac:dyDescent="0.25">
      <c r="P54966" s="121"/>
      <c r="R54966" s="121"/>
      <c r="T54966" s="121"/>
      <c r="V54966" s="121"/>
      <c r="X54966" s="121"/>
      <c r="Z54966" s="121"/>
    </row>
    <row r="54967" spans="16:26" x14ac:dyDescent="0.25">
      <c r="P54967" s="121"/>
      <c r="R54967" s="121"/>
      <c r="T54967" s="121"/>
      <c r="V54967" s="121"/>
      <c r="X54967" s="121"/>
      <c r="Z54967" s="121"/>
    </row>
    <row r="54968" spans="16:26" x14ac:dyDescent="0.25">
      <c r="P54968" s="122"/>
      <c r="R54968" s="122"/>
      <c r="T54968" s="122"/>
      <c r="V54968" s="122"/>
      <c r="X54968" s="122"/>
      <c r="Z54968" s="122"/>
    </row>
    <row r="54969" spans="16:26" x14ac:dyDescent="0.25">
      <c r="P54969" s="118"/>
      <c r="R54969" s="118"/>
      <c r="T54969" s="118"/>
      <c r="V54969" s="118"/>
      <c r="X54969" s="118"/>
      <c r="Z54969" s="118"/>
    </row>
    <row r="54970" spans="16:26" x14ac:dyDescent="0.25">
      <c r="P54970" s="119"/>
      <c r="R54970" s="119"/>
      <c r="T54970" s="119"/>
      <c r="V54970" s="119"/>
      <c r="X54970" s="119"/>
      <c r="Z54970" s="119"/>
    </row>
    <row r="54971" spans="16:26" x14ac:dyDescent="0.25">
      <c r="P54971" s="119"/>
      <c r="R54971" s="119"/>
      <c r="T54971" s="119"/>
      <c r="V54971" s="119"/>
      <c r="X54971" s="119"/>
      <c r="Z54971" s="119"/>
    </row>
    <row r="54972" spans="16:26" x14ac:dyDescent="0.25">
      <c r="P54972" s="120"/>
      <c r="R54972" s="120"/>
      <c r="T54972" s="120"/>
      <c r="V54972" s="120"/>
      <c r="X54972" s="120"/>
      <c r="Z54972" s="120"/>
    </row>
    <row r="54973" spans="16:26" x14ac:dyDescent="0.25">
      <c r="P54973" s="119"/>
      <c r="R54973" s="119"/>
      <c r="T54973" s="119"/>
      <c r="V54973" s="119"/>
      <c r="X54973" s="119"/>
      <c r="Z54973" s="119"/>
    </row>
    <row r="54974" spans="16:26" x14ac:dyDescent="0.25">
      <c r="P54974" s="119"/>
      <c r="R54974" s="119"/>
      <c r="T54974" s="119"/>
      <c r="V54974" s="119"/>
      <c r="X54974" s="119"/>
      <c r="Z54974" s="119"/>
    </row>
    <row r="54975" spans="16:26" x14ac:dyDescent="0.25">
      <c r="P54975" s="120"/>
      <c r="R54975" s="120"/>
      <c r="T54975" s="120"/>
      <c r="V54975" s="120"/>
      <c r="X54975" s="120"/>
      <c r="Z54975" s="120"/>
    </row>
    <row r="54976" spans="16:26" x14ac:dyDescent="0.25">
      <c r="P54976" s="119"/>
      <c r="R54976" s="119"/>
      <c r="T54976" s="119"/>
      <c r="V54976" s="119"/>
      <c r="X54976" s="119"/>
      <c r="Z54976" s="119"/>
    </row>
    <row r="54977" spans="16:26" x14ac:dyDescent="0.25">
      <c r="P54977" s="120"/>
      <c r="R54977" s="120"/>
      <c r="T54977" s="120"/>
      <c r="V54977" s="120"/>
      <c r="X54977" s="120"/>
      <c r="Z54977" s="120"/>
    </row>
    <row r="54978" spans="16:26" x14ac:dyDescent="0.25">
      <c r="P54978" s="119"/>
      <c r="R54978" s="119"/>
      <c r="T54978" s="119"/>
      <c r="V54978" s="119"/>
      <c r="X54978" s="119"/>
      <c r="Z54978" s="119"/>
    </row>
    <row r="54979" spans="16:26" x14ac:dyDescent="0.25">
      <c r="P54979" s="119"/>
      <c r="R54979" s="119"/>
      <c r="T54979" s="119"/>
      <c r="V54979" s="119"/>
      <c r="X54979" s="119"/>
      <c r="Z54979" s="119"/>
    </row>
    <row r="54980" spans="16:26" x14ac:dyDescent="0.25">
      <c r="P54980" s="119"/>
      <c r="R54980" s="119"/>
      <c r="T54980" s="119"/>
      <c r="V54980" s="119"/>
      <c r="X54980" s="119"/>
      <c r="Z54980" s="119"/>
    </row>
    <row r="54981" spans="16:26" x14ac:dyDescent="0.25">
      <c r="P54981" s="121"/>
      <c r="R54981" s="121"/>
      <c r="T54981" s="121"/>
      <c r="V54981" s="121"/>
      <c r="X54981" s="121"/>
      <c r="Z54981" s="121"/>
    </row>
    <row r="54982" spans="16:26" x14ac:dyDescent="0.25">
      <c r="P54982" s="121"/>
      <c r="R54982" s="121"/>
      <c r="T54982" s="121"/>
      <c r="V54982" s="121"/>
      <c r="X54982" s="121"/>
      <c r="Z54982" s="121"/>
    </row>
    <row r="54983" spans="16:26" x14ac:dyDescent="0.25">
      <c r="P54983" s="121"/>
      <c r="R54983" s="121"/>
      <c r="T54983" s="121"/>
      <c r="V54983" s="121"/>
      <c r="X54983" s="121"/>
      <c r="Z54983" s="121"/>
    </row>
    <row r="54984" spans="16:26" x14ac:dyDescent="0.25">
      <c r="P54984" s="121"/>
      <c r="R54984" s="121"/>
      <c r="T54984" s="121"/>
      <c r="V54984" s="121"/>
      <c r="X54984" s="121"/>
      <c r="Z54984" s="121"/>
    </row>
    <row r="54985" spans="16:26" x14ac:dyDescent="0.25">
      <c r="P54985" s="122"/>
      <c r="R54985" s="122"/>
      <c r="T54985" s="122"/>
      <c r="V54985" s="122"/>
      <c r="X54985" s="122"/>
      <c r="Z54985" s="122"/>
    </row>
    <row r="54986" spans="16:26" x14ac:dyDescent="0.25">
      <c r="P54986" s="118"/>
      <c r="R54986" s="118"/>
      <c r="T54986" s="118"/>
      <c r="V54986" s="118"/>
      <c r="X54986" s="118"/>
      <c r="Z54986" s="118"/>
    </row>
    <row r="54987" spans="16:26" x14ac:dyDescent="0.25">
      <c r="P54987" s="119"/>
      <c r="R54987" s="119"/>
      <c r="T54987" s="119"/>
      <c r="V54987" s="119"/>
      <c r="X54987" s="119"/>
      <c r="Z54987" s="119"/>
    </row>
    <row r="54988" spans="16:26" x14ac:dyDescent="0.25">
      <c r="P54988" s="119"/>
      <c r="R54988" s="119"/>
      <c r="T54988" s="119"/>
      <c r="V54988" s="119"/>
      <c r="X54988" s="119"/>
      <c r="Z54988" s="119"/>
    </row>
    <row r="54989" spans="16:26" x14ac:dyDescent="0.25">
      <c r="P54989" s="120"/>
      <c r="R54989" s="120"/>
      <c r="T54989" s="120"/>
      <c r="V54989" s="120"/>
      <c r="X54989" s="120"/>
      <c r="Z54989" s="120"/>
    </row>
    <row r="54990" spans="16:26" x14ac:dyDescent="0.25">
      <c r="P54990" s="119"/>
      <c r="R54990" s="119"/>
      <c r="T54990" s="119"/>
      <c r="V54990" s="119"/>
      <c r="X54990" s="119"/>
      <c r="Z54990" s="119"/>
    </row>
    <row r="54991" spans="16:26" x14ac:dyDescent="0.25">
      <c r="P54991" s="119"/>
      <c r="R54991" s="119"/>
      <c r="T54991" s="119"/>
      <c r="V54991" s="119"/>
      <c r="X54991" s="119"/>
      <c r="Z54991" s="119"/>
    </row>
    <row r="54992" spans="16:26" x14ac:dyDescent="0.25">
      <c r="P54992" s="120"/>
      <c r="R54992" s="120"/>
      <c r="T54992" s="120"/>
      <c r="V54992" s="120"/>
      <c r="X54992" s="120"/>
      <c r="Z54992" s="120"/>
    </row>
    <row r="54993" spans="16:26" x14ac:dyDescent="0.25">
      <c r="P54993" s="119"/>
      <c r="R54993" s="119"/>
      <c r="T54993" s="119"/>
      <c r="V54993" s="119"/>
      <c r="X54993" s="119"/>
      <c r="Z54993" s="119"/>
    </row>
    <row r="54994" spans="16:26" x14ac:dyDescent="0.25">
      <c r="P54994" s="120"/>
      <c r="R54994" s="120"/>
      <c r="T54994" s="120"/>
      <c r="V54994" s="120"/>
      <c r="X54994" s="120"/>
      <c r="Z54994" s="120"/>
    </row>
    <row r="54995" spans="16:26" x14ac:dyDescent="0.25">
      <c r="P54995" s="119"/>
      <c r="R54995" s="119"/>
      <c r="T54995" s="119"/>
      <c r="V54995" s="119"/>
      <c r="X54995" s="119"/>
      <c r="Z54995" s="119"/>
    </row>
    <row r="54996" spans="16:26" x14ac:dyDescent="0.25">
      <c r="P54996" s="119"/>
      <c r="R54996" s="119"/>
      <c r="T54996" s="119"/>
      <c r="V54996" s="119"/>
      <c r="X54996" s="119"/>
      <c r="Z54996" s="119"/>
    </row>
    <row r="54997" spans="16:26" x14ac:dyDescent="0.25">
      <c r="P54997" s="119"/>
      <c r="R54997" s="119"/>
      <c r="T54997" s="119"/>
      <c r="V54997" s="119"/>
      <c r="X54997" s="119"/>
      <c r="Z54997" s="119"/>
    </row>
    <row r="54998" spans="16:26" x14ac:dyDescent="0.25">
      <c r="P54998" s="121"/>
      <c r="R54998" s="121"/>
      <c r="T54998" s="121"/>
      <c r="V54998" s="121"/>
      <c r="X54998" s="121"/>
      <c r="Z54998" s="121"/>
    </row>
    <row r="54999" spans="16:26" x14ac:dyDescent="0.25">
      <c r="P54999" s="121"/>
      <c r="R54999" s="121"/>
      <c r="T54999" s="121"/>
      <c r="V54999" s="121"/>
      <c r="X54999" s="121"/>
      <c r="Z54999" s="121"/>
    </row>
    <row r="55000" spans="16:26" x14ac:dyDescent="0.25">
      <c r="P55000" s="121"/>
      <c r="R55000" s="121"/>
      <c r="T55000" s="121"/>
      <c r="V55000" s="121"/>
      <c r="X55000" s="121"/>
      <c r="Z55000" s="121"/>
    </row>
    <row r="55001" spans="16:26" x14ac:dyDescent="0.25">
      <c r="P55001" s="121"/>
      <c r="R55001" s="121"/>
      <c r="T55001" s="121"/>
      <c r="V55001" s="121"/>
      <c r="X55001" s="121"/>
      <c r="Z55001" s="121"/>
    </row>
    <row r="55002" spans="16:26" x14ac:dyDescent="0.25">
      <c r="P55002" s="122"/>
      <c r="R55002" s="122"/>
      <c r="T55002" s="122"/>
      <c r="V55002" s="122"/>
      <c r="X55002" s="122"/>
      <c r="Z55002" s="122"/>
    </row>
    <row r="55003" spans="16:26" x14ac:dyDescent="0.25">
      <c r="P55003" s="118"/>
      <c r="R55003" s="118"/>
      <c r="T55003" s="118"/>
      <c r="V55003" s="118"/>
      <c r="X55003" s="118"/>
      <c r="Z55003" s="118"/>
    </row>
    <row r="55004" spans="16:26" x14ac:dyDescent="0.25">
      <c r="P55004" s="119"/>
      <c r="R55004" s="119"/>
      <c r="T55004" s="119"/>
      <c r="V55004" s="119"/>
      <c r="X55004" s="119"/>
      <c r="Z55004" s="119"/>
    </row>
    <row r="55005" spans="16:26" x14ac:dyDescent="0.25">
      <c r="P55005" s="119"/>
      <c r="R55005" s="119"/>
      <c r="T55005" s="119"/>
      <c r="V55005" s="119"/>
      <c r="X55005" s="119"/>
      <c r="Z55005" s="119"/>
    </row>
    <row r="55006" spans="16:26" x14ac:dyDescent="0.25">
      <c r="P55006" s="120"/>
      <c r="R55006" s="120"/>
      <c r="T55006" s="120"/>
      <c r="V55006" s="120"/>
      <c r="X55006" s="120"/>
      <c r="Z55006" s="120"/>
    </row>
    <row r="55007" spans="16:26" x14ac:dyDescent="0.25">
      <c r="P55007" s="119"/>
      <c r="R55007" s="119"/>
      <c r="T55007" s="119"/>
      <c r="V55007" s="119"/>
      <c r="X55007" s="119"/>
      <c r="Z55007" s="119"/>
    </row>
    <row r="55008" spans="16:26" x14ac:dyDescent="0.25">
      <c r="P55008" s="119"/>
      <c r="R55008" s="119"/>
      <c r="T55008" s="119"/>
      <c r="V55008" s="119"/>
      <c r="X55008" s="119"/>
      <c r="Z55008" s="119"/>
    </row>
    <row r="55009" spans="16:26" x14ac:dyDescent="0.25">
      <c r="P55009" s="120"/>
      <c r="R55009" s="120"/>
      <c r="T55009" s="120"/>
      <c r="V55009" s="120"/>
      <c r="X55009" s="120"/>
      <c r="Z55009" s="120"/>
    </row>
    <row r="55010" spans="16:26" x14ac:dyDescent="0.25">
      <c r="P55010" s="119"/>
      <c r="R55010" s="119"/>
      <c r="T55010" s="119"/>
      <c r="V55010" s="119"/>
      <c r="X55010" s="119"/>
      <c r="Z55010" s="119"/>
    </row>
    <row r="55011" spans="16:26" x14ac:dyDescent="0.25">
      <c r="P55011" s="120"/>
      <c r="R55011" s="120"/>
      <c r="T55011" s="120"/>
      <c r="V55011" s="120"/>
      <c r="X55011" s="120"/>
      <c r="Z55011" s="120"/>
    </row>
    <row r="55012" spans="16:26" x14ac:dyDescent="0.25">
      <c r="P55012" s="119"/>
      <c r="R55012" s="119"/>
      <c r="T55012" s="119"/>
      <c r="V55012" s="119"/>
      <c r="X55012" s="119"/>
      <c r="Z55012" s="119"/>
    </row>
    <row r="55013" spans="16:26" x14ac:dyDescent="0.25">
      <c r="P55013" s="119"/>
      <c r="R55013" s="119"/>
      <c r="T55013" s="119"/>
      <c r="V55013" s="119"/>
      <c r="X55013" s="119"/>
      <c r="Z55013" s="119"/>
    </row>
    <row r="55014" spans="16:26" x14ac:dyDescent="0.25">
      <c r="P55014" s="119"/>
      <c r="R55014" s="119"/>
      <c r="T55014" s="119"/>
      <c r="V55014" s="119"/>
      <c r="X55014" s="119"/>
      <c r="Z55014" s="119"/>
    </row>
    <row r="55015" spans="16:26" x14ac:dyDescent="0.25">
      <c r="P55015" s="121"/>
      <c r="R55015" s="121"/>
      <c r="T55015" s="121"/>
      <c r="V55015" s="121"/>
      <c r="X55015" s="121"/>
      <c r="Z55015" s="121"/>
    </row>
    <row r="55016" spans="16:26" x14ac:dyDescent="0.25">
      <c r="P55016" s="121"/>
      <c r="R55016" s="121"/>
      <c r="T55016" s="121"/>
      <c r="V55016" s="121"/>
      <c r="X55016" s="121"/>
      <c r="Z55016" s="121"/>
    </row>
    <row r="55017" spans="16:26" x14ac:dyDescent="0.25">
      <c r="P55017" s="121"/>
      <c r="R55017" s="121"/>
      <c r="T55017" s="121"/>
      <c r="V55017" s="121"/>
      <c r="X55017" s="121"/>
      <c r="Z55017" s="121"/>
    </row>
    <row r="55018" spans="16:26" x14ac:dyDescent="0.25">
      <c r="P55018" s="121"/>
      <c r="R55018" s="121"/>
      <c r="T55018" s="121"/>
      <c r="V55018" s="121"/>
      <c r="X55018" s="121"/>
      <c r="Z55018" s="121"/>
    </row>
    <row r="55019" spans="16:26" x14ac:dyDescent="0.25">
      <c r="P55019" s="122"/>
      <c r="R55019" s="122"/>
      <c r="T55019" s="122"/>
      <c r="V55019" s="122"/>
      <c r="X55019" s="122"/>
      <c r="Z55019" s="122"/>
    </row>
    <row r="55020" spans="16:26" x14ac:dyDescent="0.25">
      <c r="P55020" s="118"/>
      <c r="R55020" s="118"/>
      <c r="T55020" s="118"/>
      <c r="V55020" s="118"/>
      <c r="X55020" s="118"/>
      <c r="Z55020" s="118"/>
    </row>
    <row r="55021" spans="16:26" x14ac:dyDescent="0.25">
      <c r="P55021" s="119"/>
      <c r="R55021" s="119"/>
      <c r="T55021" s="119"/>
      <c r="V55021" s="119"/>
      <c r="X55021" s="119"/>
      <c r="Z55021" s="119"/>
    </row>
    <row r="55022" spans="16:26" x14ac:dyDescent="0.25">
      <c r="P55022" s="119"/>
      <c r="R55022" s="119"/>
      <c r="T55022" s="119"/>
      <c r="V55022" s="119"/>
      <c r="X55022" s="119"/>
      <c r="Z55022" s="119"/>
    </row>
    <row r="55023" spans="16:26" x14ac:dyDescent="0.25">
      <c r="P55023" s="120"/>
      <c r="R55023" s="120"/>
      <c r="T55023" s="120"/>
      <c r="V55023" s="120"/>
      <c r="X55023" s="120"/>
      <c r="Z55023" s="120"/>
    </row>
    <row r="55024" spans="16:26" x14ac:dyDescent="0.25">
      <c r="P55024" s="119"/>
      <c r="R55024" s="119"/>
      <c r="T55024" s="119"/>
      <c r="V55024" s="119"/>
      <c r="X55024" s="119"/>
      <c r="Z55024" s="119"/>
    </row>
    <row r="55025" spans="16:26" x14ac:dyDescent="0.25">
      <c r="P55025" s="119"/>
      <c r="R55025" s="119"/>
      <c r="T55025" s="119"/>
      <c r="V55025" s="119"/>
      <c r="X55025" s="119"/>
      <c r="Z55025" s="119"/>
    </row>
    <row r="55026" spans="16:26" x14ac:dyDescent="0.25">
      <c r="P55026" s="120"/>
      <c r="R55026" s="120"/>
      <c r="T55026" s="120"/>
      <c r="V55026" s="120"/>
      <c r="X55026" s="120"/>
      <c r="Z55026" s="120"/>
    </row>
    <row r="55027" spans="16:26" x14ac:dyDescent="0.25">
      <c r="P55027" s="119"/>
      <c r="R55027" s="119"/>
      <c r="T55027" s="119"/>
      <c r="V55027" s="119"/>
      <c r="X55027" s="119"/>
      <c r="Z55027" s="119"/>
    </row>
    <row r="55028" spans="16:26" x14ac:dyDescent="0.25">
      <c r="P55028" s="120"/>
      <c r="R55028" s="120"/>
      <c r="T55028" s="120"/>
      <c r="V55028" s="120"/>
      <c r="X55028" s="120"/>
      <c r="Z55028" s="120"/>
    </row>
    <row r="55029" spans="16:26" x14ac:dyDescent="0.25">
      <c r="P55029" s="119"/>
      <c r="R55029" s="119"/>
      <c r="T55029" s="119"/>
      <c r="V55029" s="119"/>
      <c r="X55029" s="119"/>
      <c r="Z55029" s="119"/>
    </row>
    <row r="55030" spans="16:26" x14ac:dyDescent="0.25">
      <c r="P55030" s="119"/>
      <c r="R55030" s="119"/>
      <c r="T55030" s="119"/>
      <c r="V55030" s="119"/>
      <c r="X55030" s="119"/>
      <c r="Z55030" s="119"/>
    </row>
    <row r="55031" spans="16:26" x14ac:dyDescent="0.25">
      <c r="P55031" s="119"/>
      <c r="R55031" s="119"/>
      <c r="T55031" s="119"/>
      <c r="V55031" s="119"/>
      <c r="X55031" s="119"/>
      <c r="Z55031" s="119"/>
    </row>
    <row r="55032" spans="16:26" x14ac:dyDescent="0.25">
      <c r="P55032" s="121"/>
      <c r="R55032" s="121"/>
      <c r="T55032" s="121"/>
      <c r="V55032" s="121"/>
      <c r="X55032" s="121"/>
      <c r="Z55032" s="121"/>
    </row>
    <row r="55033" spans="16:26" x14ac:dyDescent="0.25">
      <c r="P55033" s="121"/>
      <c r="R55033" s="121"/>
      <c r="T55033" s="121"/>
      <c r="V55033" s="121"/>
      <c r="X55033" s="121"/>
      <c r="Z55033" s="121"/>
    </row>
    <row r="55034" spans="16:26" x14ac:dyDescent="0.25">
      <c r="P55034" s="121"/>
      <c r="R55034" s="121"/>
      <c r="T55034" s="121"/>
      <c r="V55034" s="121"/>
      <c r="X55034" s="121"/>
      <c r="Z55034" s="121"/>
    </row>
    <row r="55035" spans="16:26" x14ac:dyDescent="0.25">
      <c r="P55035" s="121"/>
      <c r="R55035" s="121"/>
      <c r="T55035" s="121"/>
      <c r="V55035" s="121"/>
      <c r="X55035" s="121"/>
      <c r="Z55035" s="121"/>
    </row>
    <row r="55036" spans="16:26" x14ac:dyDescent="0.25">
      <c r="P55036" s="122"/>
      <c r="R55036" s="122"/>
      <c r="T55036" s="122"/>
      <c r="V55036" s="122"/>
      <c r="X55036" s="122"/>
      <c r="Z55036" s="122"/>
    </row>
    <row r="55037" spans="16:26" x14ac:dyDescent="0.25">
      <c r="P55037" s="118"/>
      <c r="R55037" s="118"/>
      <c r="T55037" s="118"/>
      <c r="V55037" s="118"/>
      <c r="X55037" s="118"/>
      <c r="Z55037" s="118"/>
    </row>
    <row r="55038" spans="16:26" x14ac:dyDescent="0.25">
      <c r="P55038" s="119"/>
      <c r="R55038" s="119"/>
      <c r="T55038" s="119"/>
      <c r="V55038" s="119"/>
      <c r="X55038" s="119"/>
      <c r="Z55038" s="119"/>
    </row>
    <row r="55039" spans="16:26" x14ac:dyDescent="0.25">
      <c r="P55039" s="119"/>
      <c r="R55039" s="119"/>
      <c r="T55039" s="119"/>
      <c r="V55039" s="119"/>
      <c r="X55039" s="119"/>
      <c r="Z55039" s="119"/>
    </row>
    <row r="55040" spans="16:26" x14ac:dyDescent="0.25">
      <c r="P55040" s="120"/>
      <c r="R55040" s="120"/>
      <c r="T55040" s="120"/>
      <c r="V55040" s="120"/>
      <c r="X55040" s="120"/>
      <c r="Z55040" s="120"/>
    </row>
    <row r="55041" spans="16:26" x14ac:dyDescent="0.25">
      <c r="P55041" s="119"/>
      <c r="R55041" s="119"/>
      <c r="T55041" s="119"/>
      <c r="V55041" s="119"/>
      <c r="X55041" s="119"/>
      <c r="Z55041" s="119"/>
    </row>
    <row r="55042" spans="16:26" x14ac:dyDescent="0.25">
      <c r="P55042" s="119"/>
      <c r="R55042" s="119"/>
      <c r="T55042" s="119"/>
      <c r="V55042" s="119"/>
      <c r="X55042" s="119"/>
      <c r="Z55042" s="119"/>
    </row>
    <row r="55043" spans="16:26" x14ac:dyDescent="0.25">
      <c r="P55043" s="120"/>
      <c r="R55043" s="120"/>
      <c r="T55043" s="120"/>
      <c r="V55043" s="120"/>
      <c r="X55043" s="120"/>
      <c r="Z55043" s="120"/>
    </row>
    <row r="55044" spans="16:26" x14ac:dyDescent="0.25">
      <c r="P55044" s="119"/>
      <c r="R55044" s="119"/>
      <c r="T55044" s="119"/>
      <c r="V55044" s="119"/>
      <c r="X55044" s="119"/>
      <c r="Z55044" s="119"/>
    </row>
    <row r="55045" spans="16:26" x14ac:dyDescent="0.25">
      <c r="P55045" s="120"/>
      <c r="R55045" s="120"/>
      <c r="T55045" s="120"/>
      <c r="V55045" s="120"/>
      <c r="X55045" s="120"/>
      <c r="Z55045" s="120"/>
    </row>
    <row r="55046" spans="16:26" x14ac:dyDescent="0.25">
      <c r="P55046" s="119"/>
      <c r="R55046" s="119"/>
      <c r="T55046" s="119"/>
      <c r="V55046" s="119"/>
      <c r="X55046" s="119"/>
      <c r="Z55046" s="119"/>
    </row>
    <row r="55047" spans="16:26" x14ac:dyDescent="0.25">
      <c r="P55047" s="119"/>
      <c r="R55047" s="119"/>
      <c r="T55047" s="119"/>
      <c r="V55047" s="119"/>
      <c r="X55047" s="119"/>
      <c r="Z55047" s="119"/>
    </row>
    <row r="55048" spans="16:26" x14ac:dyDescent="0.25">
      <c r="P55048" s="119"/>
      <c r="R55048" s="119"/>
      <c r="T55048" s="119"/>
      <c r="V55048" s="119"/>
      <c r="X55048" s="119"/>
      <c r="Z55048" s="119"/>
    </row>
    <row r="55049" spans="16:26" x14ac:dyDescent="0.25">
      <c r="P55049" s="121"/>
      <c r="R55049" s="121"/>
      <c r="T55049" s="121"/>
      <c r="V55049" s="121"/>
      <c r="X55049" s="121"/>
      <c r="Z55049" s="121"/>
    </row>
    <row r="55050" spans="16:26" x14ac:dyDescent="0.25">
      <c r="P55050" s="121"/>
      <c r="R55050" s="121"/>
      <c r="T55050" s="121"/>
      <c r="V55050" s="121"/>
      <c r="X55050" s="121"/>
      <c r="Z55050" s="121"/>
    </row>
    <row r="55051" spans="16:26" x14ac:dyDescent="0.25">
      <c r="P55051" s="121"/>
      <c r="R55051" s="121"/>
      <c r="T55051" s="121"/>
      <c r="V55051" s="121"/>
      <c r="X55051" s="121"/>
      <c r="Z55051" s="121"/>
    </row>
    <row r="55052" spans="16:26" x14ac:dyDescent="0.25">
      <c r="P55052" s="121"/>
      <c r="R55052" s="121"/>
      <c r="T55052" s="121"/>
      <c r="V55052" s="121"/>
      <c r="X55052" s="121"/>
      <c r="Z55052" s="121"/>
    </row>
    <row r="55053" spans="16:26" x14ac:dyDescent="0.25">
      <c r="P55053" s="122"/>
      <c r="R55053" s="122"/>
      <c r="T55053" s="122"/>
      <c r="V55053" s="122"/>
      <c r="X55053" s="122"/>
      <c r="Z55053" s="122"/>
    </row>
    <row r="55054" spans="16:26" x14ac:dyDescent="0.25">
      <c r="P55054" s="118"/>
      <c r="R55054" s="118"/>
      <c r="T55054" s="118"/>
      <c r="V55054" s="118"/>
      <c r="X55054" s="118"/>
      <c r="Z55054" s="118"/>
    </row>
    <row r="55055" spans="16:26" x14ac:dyDescent="0.25">
      <c r="P55055" s="119"/>
      <c r="R55055" s="119"/>
      <c r="T55055" s="119"/>
      <c r="V55055" s="119"/>
      <c r="X55055" s="119"/>
      <c r="Z55055" s="119"/>
    </row>
    <row r="55056" spans="16:26" x14ac:dyDescent="0.25">
      <c r="P55056" s="119"/>
      <c r="R55056" s="119"/>
      <c r="T55056" s="119"/>
      <c r="V55056" s="119"/>
      <c r="X55056" s="119"/>
      <c r="Z55056" s="119"/>
    </row>
    <row r="55057" spans="16:26" x14ac:dyDescent="0.25">
      <c r="P55057" s="120"/>
      <c r="R55057" s="120"/>
      <c r="T55057" s="120"/>
      <c r="V55057" s="120"/>
      <c r="X55057" s="120"/>
      <c r="Z55057" s="120"/>
    </row>
    <row r="55058" spans="16:26" x14ac:dyDescent="0.25">
      <c r="P55058" s="119"/>
      <c r="R55058" s="119"/>
      <c r="T55058" s="119"/>
      <c r="V55058" s="119"/>
      <c r="X55058" s="119"/>
      <c r="Z55058" s="119"/>
    </row>
    <row r="55059" spans="16:26" x14ac:dyDescent="0.25">
      <c r="P55059" s="119"/>
      <c r="R55059" s="119"/>
      <c r="T55059" s="119"/>
      <c r="V55059" s="119"/>
      <c r="X55059" s="119"/>
      <c r="Z55059" s="119"/>
    </row>
    <row r="55060" spans="16:26" x14ac:dyDescent="0.25">
      <c r="P55060" s="120"/>
      <c r="R55060" s="120"/>
      <c r="T55060" s="120"/>
      <c r="V55060" s="120"/>
      <c r="X55060" s="120"/>
      <c r="Z55060" s="120"/>
    </row>
    <row r="55061" spans="16:26" x14ac:dyDescent="0.25">
      <c r="P55061" s="119"/>
      <c r="R55061" s="119"/>
      <c r="T55061" s="119"/>
      <c r="V55061" s="119"/>
      <c r="X55061" s="119"/>
      <c r="Z55061" s="119"/>
    </row>
    <row r="55062" spans="16:26" x14ac:dyDescent="0.25">
      <c r="P55062" s="120"/>
      <c r="R55062" s="120"/>
      <c r="T55062" s="120"/>
      <c r="V55062" s="120"/>
      <c r="X55062" s="120"/>
      <c r="Z55062" s="120"/>
    </row>
    <row r="55063" spans="16:26" x14ac:dyDescent="0.25">
      <c r="P55063" s="119"/>
      <c r="R55063" s="119"/>
      <c r="T55063" s="119"/>
      <c r="V55063" s="119"/>
      <c r="X55063" s="119"/>
      <c r="Z55063" s="119"/>
    </row>
    <row r="55064" spans="16:26" x14ac:dyDescent="0.25">
      <c r="P55064" s="119"/>
      <c r="R55064" s="119"/>
      <c r="T55064" s="119"/>
      <c r="V55064" s="119"/>
      <c r="X55064" s="119"/>
      <c r="Z55064" s="119"/>
    </row>
    <row r="55065" spans="16:26" x14ac:dyDescent="0.25">
      <c r="P55065" s="119"/>
      <c r="R55065" s="119"/>
      <c r="T55065" s="119"/>
      <c r="V55065" s="119"/>
      <c r="X55065" s="119"/>
      <c r="Z55065" s="119"/>
    </row>
    <row r="55066" spans="16:26" x14ac:dyDescent="0.25">
      <c r="P55066" s="121"/>
      <c r="R55066" s="121"/>
      <c r="T55066" s="121"/>
      <c r="V55066" s="121"/>
      <c r="X55066" s="121"/>
      <c r="Z55066" s="121"/>
    </row>
    <row r="55067" spans="16:26" x14ac:dyDescent="0.25">
      <c r="P55067" s="121"/>
      <c r="R55067" s="121"/>
      <c r="T55067" s="121"/>
      <c r="V55067" s="121"/>
      <c r="X55067" s="121"/>
      <c r="Z55067" s="121"/>
    </row>
    <row r="55068" spans="16:26" x14ac:dyDescent="0.25">
      <c r="P55068" s="121"/>
      <c r="R55068" s="121"/>
      <c r="T55068" s="121"/>
      <c r="V55068" s="121"/>
      <c r="X55068" s="121"/>
      <c r="Z55068" s="121"/>
    </row>
    <row r="55069" spans="16:26" x14ac:dyDescent="0.25">
      <c r="P55069" s="121"/>
      <c r="R55069" s="121"/>
      <c r="T55069" s="121"/>
      <c r="V55069" s="121"/>
      <c r="X55069" s="121"/>
      <c r="Z55069" s="121"/>
    </row>
    <row r="55070" spans="16:26" x14ac:dyDescent="0.25">
      <c r="P55070" s="122"/>
      <c r="R55070" s="122"/>
      <c r="T55070" s="122"/>
      <c r="V55070" s="122"/>
      <c r="X55070" s="122"/>
      <c r="Z55070" s="122"/>
    </row>
    <row r="55071" spans="16:26" x14ac:dyDescent="0.25">
      <c r="P55071" s="118"/>
      <c r="R55071" s="118"/>
      <c r="T55071" s="118"/>
      <c r="V55071" s="118"/>
      <c r="X55071" s="118"/>
      <c r="Z55071" s="118"/>
    </row>
    <row r="55072" spans="16:26" x14ac:dyDescent="0.25">
      <c r="P55072" s="119"/>
      <c r="R55072" s="119"/>
      <c r="T55072" s="119"/>
      <c r="V55072" s="119"/>
      <c r="X55072" s="119"/>
      <c r="Z55072" s="119"/>
    </row>
    <row r="55073" spans="16:26" x14ac:dyDescent="0.25">
      <c r="P55073" s="119"/>
      <c r="R55073" s="119"/>
      <c r="T55073" s="119"/>
      <c r="V55073" s="119"/>
      <c r="X55073" s="119"/>
      <c r="Z55073" s="119"/>
    </row>
    <row r="55074" spans="16:26" x14ac:dyDescent="0.25">
      <c r="P55074" s="120"/>
      <c r="R55074" s="120"/>
      <c r="T55074" s="120"/>
      <c r="V55074" s="120"/>
      <c r="X55074" s="120"/>
      <c r="Z55074" s="120"/>
    </row>
    <row r="55075" spans="16:26" x14ac:dyDescent="0.25">
      <c r="P55075" s="119"/>
      <c r="R55075" s="119"/>
      <c r="T55075" s="119"/>
      <c r="V55075" s="119"/>
      <c r="X55075" s="119"/>
      <c r="Z55075" s="119"/>
    </row>
    <row r="55076" spans="16:26" x14ac:dyDescent="0.25">
      <c r="P55076" s="119"/>
      <c r="R55076" s="119"/>
      <c r="T55076" s="119"/>
      <c r="V55076" s="119"/>
      <c r="X55076" s="119"/>
      <c r="Z55076" s="119"/>
    </row>
    <row r="55077" spans="16:26" x14ac:dyDescent="0.25">
      <c r="P55077" s="120"/>
      <c r="R55077" s="120"/>
      <c r="T55077" s="120"/>
      <c r="V55077" s="120"/>
      <c r="X55077" s="120"/>
      <c r="Z55077" s="120"/>
    </row>
    <row r="55078" spans="16:26" x14ac:dyDescent="0.25">
      <c r="P55078" s="119"/>
      <c r="R55078" s="119"/>
      <c r="T55078" s="119"/>
      <c r="V55078" s="119"/>
      <c r="X55078" s="119"/>
      <c r="Z55078" s="119"/>
    </row>
    <row r="55079" spans="16:26" x14ac:dyDescent="0.25">
      <c r="P55079" s="120"/>
      <c r="R55079" s="120"/>
      <c r="T55079" s="120"/>
      <c r="V55079" s="120"/>
      <c r="X55079" s="120"/>
      <c r="Z55079" s="120"/>
    </row>
    <row r="55080" spans="16:26" x14ac:dyDescent="0.25">
      <c r="P55080" s="119"/>
      <c r="R55080" s="119"/>
      <c r="T55080" s="119"/>
      <c r="V55080" s="119"/>
      <c r="X55080" s="119"/>
      <c r="Z55080" s="119"/>
    </row>
    <row r="55081" spans="16:26" x14ac:dyDescent="0.25">
      <c r="P55081" s="119"/>
      <c r="R55081" s="119"/>
      <c r="T55081" s="119"/>
      <c r="V55081" s="119"/>
      <c r="X55081" s="119"/>
      <c r="Z55081" s="119"/>
    </row>
    <row r="55082" spans="16:26" x14ac:dyDescent="0.25">
      <c r="P55082" s="119"/>
      <c r="R55082" s="119"/>
      <c r="T55082" s="119"/>
      <c r="V55082" s="119"/>
      <c r="X55082" s="119"/>
      <c r="Z55082" s="119"/>
    </row>
    <row r="55083" spans="16:26" x14ac:dyDescent="0.25">
      <c r="P55083" s="121"/>
      <c r="R55083" s="121"/>
      <c r="T55083" s="121"/>
      <c r="V55083" s="121"/>
      <c r="X55083" s="121"/>
      <c r="Z55083" s="121"/>
    </row>
    <row r="55084" spans="16:26" x14ac:dyDescent="0.25">
      <c r="P55084" s="121"/>
      <c r="R55084" s="121"/>
      <c r="T55084" s="121"/>
      <c r="V55084" s="121"/>
      <c r="X55084" s="121"/>
      <c r="Z55084" s="121"/>
    </row>
    <row r="55085" spans="16:26" x14ac:dyDescent="0.25">
      <c r="P55085" s="121"/>
      <c r="R55085" s="121"/>
      <c r="T55085" s="121"/>
      <c r="V55085" s="121"/>
      <c r="X55085" s="121"/>
      <c r="Z55085" s="121"/>
    </row>
    <row r="55086" spans="16:26" x14ac:dyDescent="0.25">
      <c r="P55086" s="121"/>
      <c r="R55086" s="121"/>
      <c r="T55086" s="121"/>
      <c r="V55086" s="121"/>
      <c r="X55086" s="121"/>
      <c r="Z55086" s="121"/>
    </row>
    <row r="55087" spans="16:26" x14ac:dyDescent="0.25">
      <c r="P55087" s="122"/>
      <c r="R55087" s="122"/>
      <c r="T55087" s="122"/>
      <c r="V55087" s="122"/>
      <c r="X55087" s="122"/>
      <c r="Z55087" s="122"/>
    </row>
    <row r="55088" spans="16:26" x14ac:dyDescent="0.25">
      <c r="P55088" s="118"/>
      <c r="R55088" s="118"/>
      <c r="T55088" s="118"/>
      <c r="V55088" s="118"/>
      <c r="X55088" s="118"/>
      <c r="Z55088" s="118"/>
    </row>
    <row r="55089" spans="16:26" x14ac:dyDescent="0.25">
      <c r="P55089" s="119"/>
      <c r="R55089" s="119"/>
      <c r="T55089" s="119"/>
      <c r="V55089" s="119"/>
      <c r="X55089" s="119"/>
      <c r="Z55089" s="119"/>
    </row>
    <row r="55090" spans="16:26" x14ac:dyDescent="0.25">
      <c r="P55090" s="119"/>
      <c r="R55090" s="119"/>
      <c r="T55090" s="119"/>
      <c r="V55090" s="119"/>
      <c r="X55090" s="119"/>
      <c r="Z55090" s="119"/>
    </row>
    <row r="55091" spans="16:26" x14ac:dyDescent="0.25">
      <c r="P55091" s="120"/>
      <c r="R55091" s="120"/>
      <c r="T55091" s="120"/>
      <c r="V55091" s="120"/>
      <c r="X55091" s="120"/>
      <c r="Z55091" s="120"/>
    </row>
    <row r="55092" spans="16:26" x14ac:dyDescent="0.25">
      <c r="P55092" s="119"/>
      <c r="R55092" s="119"/>
      <c r="T55092" s="119"/>
      <c r="V55092" s="119"/>
      <c r="X55092" s="119"/>
      <c r="Z55092" s="119"/>
    </row>
    <row r="55093" spans="16:26" x14ac:dyDescent="0.25">
      <c r="P55093" s="119"/>
      <c r="R55093" s="119"/>
      <c r="T55093" s="119"/>
      <c r="V55093" s="119"/>
      <c r="X55093" s="119"/>
      <c r="Z55093" s="119"/>
    </row>
    <row r="55094" spans="16:26" x14ac:dyDescent="0.25">
      <c r="P55094" s="120"/>
      <c r="R55094" s="120"/>
      <c r="T55094" s="120"/>
      <c r="V55094" s="120"/>
      <c r="X55094" s="120"/>
      <c r="Z55094" s="120"/>
    </row>
    <row r="55095" spans="16:26" x14ac:dyDescent="0.25">
      <c r="P55095" s="119"/>
      <c r="R55095" s="119"/>
      <c r="T55095" s="119"/>
      <c r="V55095" s="119"/>
      <c r="X55095" s="119"/>
      <c r="Z55095" s="119"/>
    </row>
    <row r="55096" spans="16:26" x14ac:dyDescent="0.25">
      <c r="P55096" s="120"/>
      <c r="R55096" s="120"/>
      <c r="T55096" s="120"/>
      <c r="V55096" s="120"/>
      <c r="X55096" s="120"/>
      <c r="Z55096" s="120"/>
    </row>
    <row r="55097" spans="16:26" x14ac:dyDescent="0.25">
      <c r="P55097" s="119"/>
      <c r="R55097" s="119"/>
      <c r="T55097" s="119"/>
      <c r="V55097" s="119"/>
      <c r="X55097" s="119"/>
      <c r="Z55097" s="119"/>
    </row>
    <row r="55098" spans="16:26" x14ac:dyDescent="0.25">
      <c r="P55098" s="119"/>
      <c r="R55098" s="119"/>
      <c r="T55098" s="119"/>
      <c r="V55098" s="119"/>
      <c r="X55098" s="119"/>
      <c r="Z55098" s="119"/>
    </row>
    <row r="55099" spans="16:26" x14ac:dyDescent="0.25">
      <c r="P55099" s="119"/>
      <c r="R55099" s="119"/>
      <c r="T55099" s="119"/>
      <c r="V55099" s="119"/>
      <c r="X55099" s="119"/>
      <c r="Z55099" s="119"/>
    </row>
    <row r="55100" spans="16:26" x14ac:dyDescent="0.25">
      <c r="P55100" s="121"/>
      <c r="R55100" s="121"/>
      <c r="T55100" s="121"/>
      <c r="V55100" s="121"/>
      <c r="X55100" s="121"/>
      <c r="Z55100" s="121"/>
    </row>
    <row r="55101" spans="16:26" x14ac:dyDescent="0.25">
      <c r="P55101" s="121"/>
      <c r="R55101" s="121"/>
      <c r="T55101" s="121"/>
      <c r="V55101" s="121"/>
      <c r="X55101" s="121"/>
      <c r="Z55101" s="121"/>
    </row>
    <row r="55102" spans="16:26" x14ac:dyDescent="0.25">
      <c r="P55102" s="121"/>
      <c r="R55102" s="121"/>
      <c r="T55102" s="121"/>
      <c r="V55102" s="121"/>
      <c r="X55102" s="121"/>
      <c r="Z55102" s="121"/>
    </row>
    <row r="55103" spans="16:26" x14ac:dyDescent="0.25">
      <c r="P55103" s="121"/>
      <c r="R55103" s="121"/>
      <c r="T55103" s="121"/>
      <c r="V55103" s="121"/>
      <c r="X55103" s="121"/>
      <c r="Z55103" s="121"/>
    </row>
    <row r="55104" spans="16:26" x14ac:dyDescent="0.25">
      <c r="P55104" s="122"/>
      <c r="R55104" s="122"/>
      <c r="T55104" s="122"/>
      <c r="V55104" s="122"/>
      <c r="X55104" s="122"/>
      <c r="Z55104" s="122"/>
    </row>
    <row r="55105" spans="16:26" x14ac:dyDescent="0.25">
      <c r="P55105" s="118"/>
      <c r="R55105" s="118"/>
      <c r="T55105" s="118"/>
      <c r="V55105" s="118"/>
      <c r="X55105" s="118"/>
      <c r="Z55105" s="118"/>
    </row>
    <row r="55106" spans="16:26" x14ac:dyDescent="0.25">
      <c r="P55106" s="119"/>
      <c r="R55106" s="119"/>
      <c r="T55106" s="119"/>
      <c r="V55106" s="119"/>
      <c r="X55106" s="119"/>
      <c r="Z55106" s="119"/>
    </row>
    <row r="55107" spans="16:26" x14ac:dyDescent="0.25">
      <c r="P55107" s="119"/>
      <c r="R55107" s="119"/>
      <c r="T55107" s="119"/>
      <c r="V55107" s="119"/>
      <c r="X55107" s="119"/>
      <c r="Z55107" s="119"/>
    </row>
    <row r="55108" spans="16:26" x14ac:dyDescent="0.25">
      <c r="P55108" s="120"/>
      <c r="R55108" s="120"/>
      <c r="T55108" s="120"/>
      <c r="V55108" s="120"/>
      <c r="X55108" s="120"/>
      <c r="Z55108" s="120"/>
    </row>
    <row r="55109" spans="16:26" x14ac:dyDescent="0.25">
      <c r="P55109" s="119"/>
      <c r="R55109" s="119"/>
      <c r="T55109" s="119"/>
      <c r="V55109" s="119"/>
      <c r="X55109" s="119"/>
      <c r="Z55109" s="119"/>
    </row>
    <row r="55110" spans="16:26" x14ac:dyDescent="0.25">
      <c r="P55110" s="119"/>
      <c r="R55110" s="119"/>
      <c r="T55110" s="119"/>
      <c r="V55110" s="119"/>
      <c r="X55110" s="119"/>
      <c r="Z55110" s="119"/>
    </row>
    <row r="55111" spans="16:26" x14ac:dyDescent="0.25">
      <c r="P55111" s="120"/>
      <c r="R55111" s="120"/>
      <c r="T55111" s="120"/>
      <c r="V55111" s="120"/>
      <c r="X55111" s="120"/>
      <c r="Z55111" s="120"/>
    </row>
    <row r="55112" spans="16:26" x14ac:dyDescent="0.25">
      <c r="P55112" s="119"/>
      <c r="R55112" s="119"/>
      <c r="T55112" s="119"/>
      <c r="V55112" s="119"/>
      <c r="X55112" s="119"/>
      <c r="Z55112" s="119"/>
    </row>
    <row r="55113" spans="16:26" x14ac:dyDescent="0.25">
      <c r="P55113" s="120"/>
      <c r="R55113" s="120"/>
      <c r="T55113" s="120"/>
      <c r="V55113" s="120"/>
      <c r="X55113" s="120"/>
      <c r="Z55113" s="120"/>
    </row>
    <row r="55114" spans="16:26" x14ac:dyDescent="0.25">
      <c r="P55114" s="119"/>
      <c r="R55114" s="119"/>
      <c r="T55114" s="119"/>
      <c r="V55114" s="119"/>
      <c r="X55114" s="119"/>
      <c r="Z55114" s="119"/>
    </row>
    <row r="55115" spans="16:26" x14ac:dyDescent="0.25">
      <c r="P55115" s="119"/>
      <c r="R55115" s="119"/>
      <c r="T55115" s="119"/>
      <c r="V55115" s="119"/>
      <c r="X55115" s="119"/>
      <c r="Z55115" s="119"/>
    </row>
    <row r="55116" spans="16:26" x14ac:dyDescent="0.25">
      <c r="P55116" s="119"/>
      <c r="R55116" s="119"/>
      <c r="T55116" s="119"/>
      <c r="V55116" s="119"/>
      <c r="X55116" s="119"/>
      <c r="Z55116" s="119"/>
    </row>
    <row r="55117" spans="16:26" x14ac:dyDescent="0.25">
      <c r="P55117" s="121"/>
      <c r="R55117" s="121"/>
      <c r="T55117" s="121"/>
      <c r="V55117" s="121"/>
      <c r="X55117" s="121"/>
      <c r="Z55117" s="121"/>
    </row>
    <row r="55118" spans="16:26" x14ac:dyDescent="0.25">
      <c r="P55118" s="121"/>
      <c r="R55118" s="121"/>
      <c r="T55118" s="121"/>
      <c r="V55118" s="121"/>
      <c r="X55118" s="121"/>
      <c r="Z55118" s="121"/>
    </row>
    <row r="55119" spans="16:26" x14ac:dyDescent="0.25">
      <c r="P55119" s="121"/>
      <c r="R55119" s="121"/>
      <c r="T55119" s="121"/>
      <c r="V55119" s="121"/>
      <c r="X55119" s="121"/>
      <c r="Z55119" s="121"/>
    </row>
    <row r="55120" spans="16:26" x14ac:dyDescent="0.25">
      <c r="P55120" s="121"/>
      <c r="R55120" s="121"/>
      <c r="T55120" s="121"/>
      <c r="V55120" s="121"/>
      <c r="X55120" s="121"/>
      <c r="Z55120" s="121"/>
    </row>
    <row r="55121" spans="16:26" x14ac:dyDescent="0.25">
      <c r="P55121" s="122"/>
      <c r="R55121" s="122"/>
      <c r="T55121" s="122"/>
      <c r="V55121" s="122"/>
      <c r="X55121" s="122"/>
      <c r="Z55121" s="122"/>
    </row>
    <row r="55122" spans="16:26" x14ac:dyDescent="0.25">
      <c r="P55122" s="118"/>
      <c r="R55122" s="118"/>
      <c r="T55122" s="118"/>
      <c r="V55122" s="118"/>
      <c r="X55122" s="118"/>
      <c r="Z55122" s="118"/>
    </row>
    <row r="55123" spans="16:26" x14ac:dyDescent="0.25">
      <c r="P55123" s="119"/>
      <c r="R55123" s="119"/>
      <c r="T55123" s="119"/>
      <c r="V55123" s="119"/>
      <c r="X55123" s="119"/>
      <c r="Z55123" s="119"/>
    </row>
    <row r="55124" spans="16:26" x14ac:dyDescent="0.25">
      <c r="P55124" s="119"/>
      <c r="R55124" s="119"/>
      <c r="T55124" s="119"/>
      <c r="V55124" s="119"/>
      <c r="X55124" s="119"/>
      <c r="Z55124" s="119"/>
    </row>
    <row r="55125" spans="16:26" x14ac:dyDescent="0.25">
      <c r="P55125" s="120"/>
      <c r="R55125" s="120"/>
      <c r="T55125" s="120"/>
      <c r="V55125" s="120"/>
      <c r="X55125" s="120"/>
      <c r="Z55125" s="120"/>
    </row>
    <row r="55126" spans="16:26" x14ac:dyDescent="0.25">
      <c r="P55126" s="119"/>
      <c r="R55126" s="119"/>
      <c r="T55126" s="119"/>
      <c r="V55126" s="119"/>
      <c r="X55126" s="119"/>
      <c r="Z55126" s="119"/>
    </row>
    <row r="55127" spans="16:26" x14ac:dyDescent="0.25">
      <c r="P55127" s="119"/>
      <c r="R55127" s="119"/>
      <c r="T55127" s="119"/>
      <c r="V55127" s="119"/>
      <c r="X55127" s="119"/>
      <c r="Z55127" s="119"/>
    </row>
    <row r="55128" spans="16:26" x14ac:dyDescent="0.25">
      <c r="P55128" s="120"/>
      <c r="R55128" s="120"/>
      <c r="T55128" s="120"/>
      <c r="V55128" s="120"/>
      <c r="X55128" s="120"/>
      <c r="Z55128" s="120"/>
    </row>
    <row r="55129" spans="16:26" x14ac:dyDescent="0.25">
      <c r="P55129" s="119"/>
      <c r="R55129" s="119"/>
      <c r="T55129" s="119"/>
      <c r="V55129" s="119"/>
      <c r="X55129" s="119"/>
      <c r="Z55129" s="119"/>
    </row>
    <row r="55130" spans="16:26" x14ac:dyDescent="0.25">
      <c r="P55130" s="120"/>
      <c r="R55130" s="120"/>
      <c r="T55130" s="120"/>
      <c r="V55130" s="120"/>
      <c r="X55130" s="120"/>
      <c r="Z55130" s="120"/>
    </row>
    <row r="55131" spans="16:26" x14ac:dyDescent="0.25">
      <c r="P55131" s="119"/>
      <c r="R55131" s="119"/>
      <c r="T55131" s="119"/>
      <c r="V55131" s="119"/>
      <c r="X55131" s="119"/>
      <c r="Z55131" s="119"/>
    </row>
    <row r="55132" spans="16:26" x14ac:dyDescent="0.25">
      <c r="P55132" s="119"/>
      <c r="R55132" s="119"/>
      <c r="T55132" s="119"/>
      <c r="V55132" s="119"/>
      <c r="X55132" s="119"/>
      <c r="Z55132" s="119"/>
    </row>
    <row r="55133" spans="16:26" x14ac:dyDescent="0.25">
      <c r="P55133" s="119"/>
      <c r="R55133" s="119"/>
      <c r="T55133" s="119"/>
      <c r="V55133" s="119"/>
      <c r="X55133" s="119"/>
      <c r="Z55133" s="119"/>
    </row>
    <row r="55134" spans="16:26" x14ac:dyDescent="0.25">
      <c r="P55134" s="121"/>
      <c r="R55134" s="121"/>
      <c r="T55134" s="121"/>
      <c r="V55134" s="121"/>
      <c r="X55134" s="121"/>
      <c r="Z55134" s="121"/>
    </row>
    <row r="55135" spans="16:26" x14ac:dyDescent="0.25">
      <c r="P55135" s="121"/>
      <c r="R55135" s="121"/>
      <c r="T55135" s="121"/>
      <c r="V55135" s="121"/>
      <c r="X55135" s="121"/>
      <c r="Z55135" s="121"/>
    </row>
    <row r="55136" spans="16:26" x14ac:dyDescent="0.25">
      <c r="P55136" s="121"/>
      <c r="R55136" s="121"/>
      <c r="T55136" s="121"/>
      <c r="V55136" s="121"/>
      <c r="X55136" s="121"/>
      <c r="Z55136" s="121"/>
    </row>
    <row r="55137" spans="16:26" x14ac:dyDescent="0.25">
      <c r="P55137" s="121"/>
      <c r="R55137" s="121"/>
      <c r="T55137" s="121"/>
      <c r="V55137" s="121"/>
      <c r="X55137" s="121"/>
      <c r="Z55137" s="121"/>
    </row>
    <row r="55138" spans="16:26" x14ac:dyDescent="0.25">
      <c r="P55138" s="122"/>
      <c r="R55138" s="122"/>
      <c r="T55138" s="122"/>
      <c r="V55138" s="122"/>
      <c r="X55138" s="122"/>
      <c r="Z55138" s="122"/>
    </row>
    <row r="55139" spans="16:26" x14ac:dyDescent="0.25">
      <c r="P55139" s="118"/>
      <c r="R55139" s="118"/>
      <c r="T55139" s="118"/>
      <c r="V55139" s="118"/>
      <c r="X55139" s="118"/>
      <c r="Z55139" s="118"/>
    </row>
    <row r="55140" spans="16:26" x14ac:dyDescent="0.25">
      <c r="P55140" s="119"/>
      <c r="R55140" s="119"/>
      <c r="T55140" s="119"/>
      <c r="V55140" s="119"/>
      <c r="X55140" s="119"/>
      <c r="Z55140" s="119"/>
    </row>
    <row r="55141" spans="16:26" x14ac:dyDescent="0.25">
      <c r="P55141" s="119"/>
      <c r="R55141" s="119"/>
      <c r="T55141" s="119"/>
      <c r="V55141" s="119"/>
      <c r="X55141" s="119"/>
      <c r="Z55141" s="119"/>
    </row>
    <row r="55142" spans="16:26" x14ac:dyDescent="0.25">
      <c r="P55142" s="120"/>
      <c r="R55142" s="120"/>
      <c r="T55142" s="120"/>
      <c r="V55142" s="120"/>
      <c r="X55142" s="120"/>
      <c r="Z55142" s="120"/>
    </row>
    <row r="55143" spans="16:26" x14ac:dyDescent="0.25">
      <c r="P55143" s="119"/>
      <c r="R55143" s="119"/>
      <c r="T55143" s="119"/>
      <c r="V55143" s="119"/>
      <c r="X55143" s="119"/>
      <c r="Z55143" s="119"/>
    </row>
    <row r="55144" spans="16:26" x14ac:dyDescent="0.25">
      <c r="P55144" s="119"/>
      <c r="R55144" s="119"/>
      <c r="T55144" s="119"/>
      <c r="V55144" s="119"/>
      <c r="X55144" s="119"/>
      <c r="Z55144" s="119"/>
    </row>
    <row r="55145" spans="16:26" x14ac:dyDescent="0.25">
      <c r="P55145" s="120"/>
      <c r="R55145" s="120"/>
      <c r="T55145" s="120"/>
      <c r="V55145" s="120"/>
      <c r="X55145" s="120"/>
      <c r="Z55145" s="120"/>
    </row>
    <row r="55146" spans="16:26" x14ac:dyDescent="0.25">
      <c r="P55146" s="119"/>
      <c r="R55146" s="119"/>
      <c r="T55146" s="119"/>
      <c r="V55146" s="119"/>
      <c r="X55146" s="119"/>
      <c r="Z55146" s="119"/>
    </row>
    <row r="55147" spans="16:26" x14ac:dyDescent="0.25">
      <c r="P55147" s="120"/>
      <c r="R55147" s="120"/>
      <c r="T55147" s="120"/>
      <c r="V55147" s="120"/>
      <c r="X55147" s="120"/>
      <c r="Z55147" s="120"/>
    </row>
    <row r="55148" spans="16:26" x14ac:dyDescent="0.25">
      <c r="P55148" s="119"/>
      <c r="R55148" s="119"/>
      <c r="T55148" s="119"/>
      <c r="V55148" s="119"/>
      <c r="X55148" s="119"/>
      <c r="Z55148" s="119"/>
    </row>
    <row r="55149" spans="16:26" x14ac:dyDescent="0.25">
      <c r="P55149" s="119"/>
      <c r="R55149" s="119"/>
      <c r="T55149" s="119"/>
      <c r="V55149" s="119"/>
      <c r="X55149" s="119"/>
      <c r="Z55149" s="119"/>
    </row>
    <row r="55150" spans="16:26" x14ac:dyDescent="0.25">
      <c r="P55150" s="119"/>
      <c r="R55150" s="119"/>
      <c r="T55150" s="119"/>
      <c r="V55150" s="119"/>
      <c r="X55150" s="119"/>
      <c r="Z55150" s="119"/>
    </row>
    <row r="55151" spans="16:26" x14ac:dyDescent="0.25">
      <c r="P55151" s="121"/>
      <c r="R55151" s="121"/>
      <c r="T55151" s="121"/>
      <c r="V55151" s="121"/>
      <c r="X55151" s="121"/>
      <c r="Z55151" s="121"/>
    </row>
    <row r="55152" spans="16:26" x14ac:dyDescent="0.25">
      <c r="P55152" s="121"/>
      <c r="R55152" s="121"/>
      <c r="T55152" s="121"/>
      <c r="V55152" s="121"/>
      <c r="X55152" s="121"/>
      <c r="Z55152" s="121"/>
    </row>
    <row r="55153" spans="16:26" x14ac:dyDescent="0.25">
      <c r="P55153" s="121"/>
      <c r="R55153" s="121"/>
      <c r="T55153" s="121"/>
      <c r="V55153" s="121"/>
      <c r="X55153" s="121"/>
      <c r="Z55153" s="121"/>
    </row>
    <row r="55154" spans="16:26" x14ac:dyDescent="0.25">
      <c r="P55154" s="121"/>
      <c r="R55154" s="121"/>
      <c r="T55154" s="121"/>
      <c r="V55154" s="121"/>
      <c r="X55154" s="121"/>
      <c r="Z55154" s="121"/>
    </row>
    <row r="55155" spans="16:26" x14ac:dyDescent="0.25">
      <c r="P55155" s="122"/>
      <c r="R55155" s="122"/>
      <c r="T55155" s="122"/>
      <c r="V55155" s="122"/>
      <c r="X55155" s="122"/>
      <c r="Z55155" s="122"/>
    </row>
    <row r="55156" spans="16:26" x14ac:dyDescent="0.25">
      <c r="P55156" s="118"/>
      <c r="R55156" s="118"/>
      <c r="T55156" s="118"/>
      <c r="V55156" s="118"/>
      <c r="X55156" s="118"/>
      <c r="Z55156" s="118"/>
    </row>
    <row r="55157" spans="16:26" x14ac:dyDescent="0.25">
      <c r="P55157" s="119"/>
      <c r="R55157" s="119"/>
      <c r="T55157" s="119"/>
      <c r="V55157" s="119"/>
      <c r="X55157" s="119"/>
      <c r="Z55157" s="119"/>
    </row>
    <row r="55158" spans="16:26" x14ac:dyDescent="0.25">
      <c r="P55158" s="119"/>
      <c r="R55158" s="119"/>
      <c r="T55158" s="119"/>
      <c r="V55158" s="119"/>
      <c r="X55158" s="119"/>
      <c r="Z55158" s="119"/>
    </row>
    <row r="55159" spans="16:26" x14ac:dyDescent="0.25">
      <c r="P55159" s="120"/>
      <c r="R55159" s="120"/>
      <c r="T55159" s="120"/>
      <c r="V55159" s="120"/>
      <c r="X55159" s="120"/>
      <c r="Z55159" s="120"/>
    </row>
    <row r="55160" spans="16:26" x14ac:dyDescent="0.25">
      <c r="P55160" s="119"/>
      <c r="R55160" s="119"/>
      <c r="T55160" s="119"/>
      <c r="V55160" s="119"/>
      <c r="X55160" s="119"/>
      <c r="Z55160" s="119"/>
    </row>
    <row r="55161" spans="16:26" x14ac:dyDescent="0.25">
      <c r="P55161" s="119"/>
      <c r="R55161" s="119"/>
      <c r="T55161" s="119"/>
      <c r="V55161" s="119"/>
      <c r="X55161" s="119"/>
      <c r="Z55161" s="119"/>
    </row>
    <row r="55162" spans="16:26" x14ac:dyDescent="0.25">
      <c r="P55162" s="120"/>
      <c r="R55162" s="120"/>
      <c r="T55162" s="120"/>
      <c r="V55162" s="120"/>
      <c r="X55162" s="120"/>
      <c r="Z55162" s="120"/>
    </row>
    <row r="55163" spans="16:26" x14ac:dyDescent="0.25">
      <c r="P55163" s="119"/>
      <c r="R55163" s="119"/>
      <c r="T55163" s="119"/>
      <c r="V55163" s="119"/>
      <c r="X55163" s="119"/>
      <c r="Z55163" s="119"/>
    </row>
    <row r="55164" spans="16:26" x14ac:dyDescent="0.25">
      <c r="P55164" s="120"/>
      <c r="R55164" s="120"/>
      <c r="T55164" s="120"/>
      <c r="V55164" s="120"/>
      <c r="X55164" s="120"/>
      <c r="Z55164" s="120"/>
    </row>
    <row r="55165" spans="16:26" x14ac:dyDescent="0.25">
      <c r="P55165" s="119"/>
      <c r="R55165" s="119"/>
      <c r="T55165" s="119"/>
      <c r="V55165" s="119"/>
      <c r="X55165" s="119"/>
      <c r="Z55165" s="119"/>
    </row>
    <row r="55166" spans="16:26" x14ac:dyDescent="0.25">
      <c r="P55166" s="119"/>
      <c r="R55166" s="119"/>
      <c r="T55166" s="119"/>
      <c r="V55166" s="119"/>
      <c r="X55166" s="119"/>
      <c r="Z55166" s="119"/>
    </row>
    <row r="55167" spans="16:26" x14ac:dyDescent="0.25">
      <c r="P55167" s="119"/>
      <c r="R55167" s="119"/>
      <c r="T55167" s="119"/>
      <c r="V55167" s="119"/>
      <c r="X55167" s="119"/>
      <c r="Z55167" s="119"/>
    </row>
    <row r="55168" spans="16:26" x14ac:dyDescent="0.25">
      <c r="P55168" s="121"/>
      <c r="R55168" s="121"/>
      <c r="T55168" s="121"/>
      <c r="V55168" s="121"/>
      <c r="X55168" s="121"/>
      <c r="Z55168" s="121"/>
    </row>
    <row r="55169" spans="16:26" x14ac:dyDescent="0.25">
      <c r="P55169" s="121"/>
      <c r="R55169" s="121"/>
      <c r="T55169" s="121"/>
      <c r="V55169" s="121"/>
      <c r="X55169" s="121"/>
      <c r="Z55169" s="121"/>
    </row>
    <row r="55170" spans="16:26" x14ac:dyDescent="0.25">
      <c r="P55170" s="121"/>
      <c r="R55170" s="121"/>
      <c r="T55170" s="121"/>
      <c r="V55170" s="121"/>
      <c r="X55170" s="121"/>
      <c r="Z55170" s="121"/>
    </row>
    <row r="55171" spans="16:26" x14ac:dyDescent="0.25">
      <c r="P55171" s="121"/>
      <c r="R55171" s="121"/>
      <c r="T55171" s="121"/>
      <c r="V55171" s="121"/>
      <c r="X55171" s="121"/>
      <c r="Z55171" s="121"/>
    </row>
    <row r="55172" spans="16:26" x14ac:dyDescent="0.25">
      <c r="P55172" s="122"/>
      <c r="R55172" s="122"/>
      <c r="T55172" s="122"/>
      <c r="V55172" s="122"/>
      <c r="X55172" s="122"/>
      <c r="Z55172" s="122"/>
    </row>
    <row r="55173" spans="16:26" x14ac:dyDescent="0.25">
      <c r="P55173" s="118"/>
      <c r="R55173" s="118"/>
      <c r="T55173" s="118"/>
      <c r="V55173" s="118"/>
      <c r="X55173" s="118"/>
      <c r="Z55173" s="118"/>
    </row>
    <row r="55174" spans="16:26" x14ac:dyDescent="0.25">
      <c r="P55174" s="119"/>
      <c r="R55174" s="119"/>
      <c r="T55174" s="119"/>
      <c r="V55174" s="119"/>
      <c r="X55174" s="119"/>
      <c r="Z55174" s="119"/>
    </row>
    <row r="55175" spans="16:26" x14ac:dyDescent="0.25">
      <c r="P55175" s="119"/>
      <c r="R55175" s="119"/>
      <c r="T55175" s="119"/>
      <c r="V55175" s="119"/>
      <c r="X55175" s="119"/>
      <c r="Z55175" s="119"/>
    </row>
    <row r="55176" spans="16:26" x14ac:dyDescent="0.25">
      <c r="P55176" s="120"/>
      <c r="R55176" s="120"/>
      <c r="T55176" s="120"/>
      <c r="V55176" s="120"/>
      <c r="X55176" s="120"/>
      <c r="Z55176" s="120"/>
    </row>
    <row r="55177" spans="16:26" x14ac:dyDescent="0.25">
      <c r="P55177" s="119"/>
      <c r="R55177" s="119"/>
      <c r="T55177" s="119"/>
      <c r="V55177" s="119"/>
      <c r="X55177" s="119"/>
      <c r="Z55177" s="119"/>
    </row>
    <row r="55178" spans="16:26" x14ac:dyDescent="0.25">
      <c r="P55178" s="119"/>
      <c r="R55178" s="119"/>
      <c r="T55178" s="119"/>
      <c r="V55178" s="119"/>
      <c r="X55178" s="119"/>
      <c r="Z55178" s="119"/>
    </row>
    <row r="55179" spans="16:26" x14ac:dyDescent="0.25">
      <c r="P55179" s="120"/>
      <c r="R55179" s="120"/>
      <c r="T55179" s="120"/>
      <c r="V55179" s="120"/>
      <c r="X55179" s="120"/>
      <c r="Z55179" s="120"/>
    </row>
    <row r="55180" spans="16:26" x14ac:dyDescent="0.25">
      <c r="P55180" s="119"/>
      <c r="R55180" s="119"/>
      <c r="T55180" s="119"/>
      <c r="V55180" s="119"/>
      <c r="X55180" s="119"/>
      <c r="Z55180" s="119"/>
    </row>
    <row r="55181" spans="16:26" x14ac:dyDescent="0.25">
      <c r="P55181" s="120"/>
      <c r="R55181" s="120"/>
      <c r="T55181" s="120"/>
      <c r="V55181" s="120"/>
      <c r="X55181" s="120"/>
      <c r="Z55181" s="120"/>
    </row>
    <row r="55182" spans="16:26" x14ac:dyDescent="0.25">
      <c r="P55182" s="119"/>
      <c r="R55182" s="119"/>
      <c r="T55182" s="119"/>
      <c r="V55182" s="119"/>
      <c r="X55182" s="119"/>
      <c r="Z55182" s="119"/>
    </row>
    <row r="55183" spans="16:26" x14ac:dyDescent="0.25">
      <c r="P55183" s="119"/>
      <c r="R55183" s="119"/>
      <c r="T55183" s="119"/>
      <c r="V55183" s="119"/>
      <c r="X55183" s="119"/>
      <c r="Z55183" s="119"/>
    </row>
    <row r="55184" spans="16:26" x14ac:dyDescent="0.25">
      <c r="P55184" s="119"/>
      <c r="R55184" s="119"/>
      <c r="T55184" s="119"/>
      <c r="V55184" s="119"/>
      <c r="X55184" s="119"/>
      <c r="Z55184" s="119"/>
    </row>
    <row r="55185" spans="16:26" x14ac:dyDescent="0.25">
      <c r="P55185" s="121"/>
      <c r="R55185" s="121"/>
      <c r="T55185" s="121"/>
      <c r="V55185" s="121"/>
      <c r="X55185" s="121"/>
      <c r="Z55185" s="121"/>
    </row>
    <row r="55186" spans="16:26" x14ac:dyDescent="0.25">
      <c r="P55186" s="121"/>
      <c r="R55186" s="121"/>
      <c r="T55186" s="121"/>
      <c r="V55186" s="121"/>
      <c r="X55186" s="121"/>
      <c r="Z55186" s="121"/>
    </row>
    <row r="55187" spans="16:26" x14ac:dyDescent="0.25">
      <c r="P55187" s="121"/>
      <c r="R55187" s="121"/>
      <c r="T55187" s="121"/>
      <c r="V55187" s="121"/>
      <c r="X55187" s="121"/>
      <c r="Z55187" s="121"/>
    </row>
    <row r="55188" spans="16:26" x14ac:dyDescent="0.25">
      <c r="P55188" s="121"/>
      <c r="R55188" s="121"/>
      <c r="T55188" s="121"/>
      <c r="V55188" s="121"/>
      <c r="X55188" s="121"/>
      <c r="Z55188" s="121"/>
    </row>
    <row r="55189" spans="16:26" x14ac:dyDescent="0.25">
      <c r="P55189" s="122"/>
      <c r="R55189" s="122"/>
      <c r="T55189" s="122"/>
      <c r="V55189" s="122"/>
      <c r="X55189" s="122"/>
      <c r="Z55189" s="122"/>
    </row>
    <row r="55190" spans="16:26" x14ac:dyDescent="0.25">
      <c r="P55190" s="118"/>
      <c r="R55190" s="118"/>
      <c r="T55190" s="118"/>
      <c r="V55190" s="118"/>
      <c r="X55190" s="118"/>
      <c r="Z55190" s="118"/>
    </row>
    <row r="55191" spans="16:26" x14ac:dyDescent="0.25">
      <c r="P55191" s="119"/>
      <c r="R55191" s="119"/>
      <c r="T55191" s="119"/>
      <c r="V55191" s="119"/>
      <c r="X55191" s="119"/>
      <c r="Z55191" s="119"/>
    </row>
    <row r="55192" spans="16:26" x14ac:dyDescent="0.25">
      <c r="P55192" s="119"/>
      <c r="R55192" s="119"/>
      <c r="T55192" s="119"/>
      <c r="V55192" s="119"/>
      <c r="X55192" s="119"/>
      <c r="Z55192" s="119"/>
    </row>
    <row r="55193" spans="16:26" x14ac:dyDescent="0.25">
      <c r="P55193" s="120"/>
      <c r="R55193" s="120"/>
      <c r="T55193" s="120"/>
      <c r="V55193" s="120"/>
      <c r="X55193" s="120"/>
      <c r="Z55193" s="120"/>
    </row>
    <row r="55194" spans="16:26" x14ac:dyDescent="0.25">
      <c r="P55194" s="119"/>
      <c r="R55194" s="119"/>
      <c r="T55194" s="119"/>
      <c r="V55194" s="119"/>
      <c r="X55194" s="119"/>
      <c r="Z55194" s="119"/>
    </row>
    <row r="55195" spans="16:26" x14ac:dyDescent="0.25">
      <c r="P55195" s="119"/>
      <c r="R55195" s="119"/>
      <c r="T55195" s="119"/>
      <c r="V55195" s="119"/>
      <c r="X55195" s="119"/>
      <c r="Z55195" s="119"/>
    </row>
    <row r="55196" spans="16:26" x14ac:dyDescent="0.25">
      <c r="P55196" s="120"/>
      <c r="R55196" s="120"/>
      <c r="T55196" s="120"/>
      <c r="V55196" s="120"/>
      <c r="X55196" s="120"/>
      <c r="Z55196" s="120"/>
    </row>
    <row r="55197" spans="16:26" x14ac:dyDescent="0.25">
      <c r="P55197" s="119"/>
      <c r="R55197" s="119"/>
      <c r="T55197" s="119"/>
      <c r="V55197" s="119"/>
      <c r="X55197" s="119"/>
      <c r="Z55197" s="119"/>
    </row>
    <row r="55198" spans="16:26" x14ac:dyDescent="0.25">
      <c r="P55198" s="120"/>
      <c r="R55198" s="120"/>
      <c r="T55198" s="120"/>
      <c r="V55198" s="120"/>
      <c r="X55198" s="120"/>
      <c r="Z55198" s="120"/>
    </row>
    <row r="55199" spans="16:26" x14ac:dyDescent="0.25">
      <c r="P55199" s="119"/>
      <c r="R55199" s="119"/>
      <c r="T55199" s="119"/>
      <c r="V55199" s="119"/>
      <c r="X55199" s="119"/>
      <c r="Z55199" s="119"/>
    </row>
    <row r="55200" spans="16:26" x14ac:dyDescent="0.25">
      <c r="P55200" s="119"/>
      <c r="R55200" s="119"/>
      <c r="T55200" s="119"/>
      <c r="V55200" s="119"/>
      <c r="X55200" s="119"/>
      <c r="Z55200" s="119"/>
    </row>
    <row r="55201" spans="16:26" x14ac:dyDescent="0.25">
      <c r="P55201" s="119"/>
      <c r="R55201" s="119"/>
      <c r="T55201" s="119"/>
      <c r="V55201" s="119"/>
      <c r="X55201" s="119"/>
      <c r="Z55201" s="119"/>
    </row>
    <row r="55202" spans="16:26" x14ac:dyDescent="0.25">
      <c r="P55202" s="121"/>
      <c r="R55202" s="121"/>
      <c r="T55202" s="121"/>
      <c r="V55202" s="121"/>
      <c r="X55202" s="121"/>
      <c r="Z55202" s="121"/>
    </row>
    <row r="55203" spans="16:26" x14ac:dyDescent="0.25">
      <c r="P55203" s="121"/>
      <c r="R55203" s="121"/>
      <c r="T55203" s="121"/>
      <c r="V55203" s="121"/>
      <c r="X55203" s="121"/>
      <c r="Z55203" s="121"/>
    </row>
    <row r="55204" spans="16:26" x14ac:dyDescent="0.25">
      <c r="P55204" s="121"/>
      <c r="R55204" s="121"/>
      <c r="T55204" s="121"/>
      <c r="V55204" s="121"/>
      <c r="X55204" s="121"/>
      <c r="Z55204" s="121"/>
    </row>
    <row r="55205" spans="16:26" x14ac:dyDescent="0.25">
      <c r="P55205" s="121"/>
      <c r="R55205" s="121"/>
      <c r="T55205" s="121"/>
      <c r="V55205" s="121"/>
      <c r="X55205" s="121"/>
      <c r="Z55205" s="121"/>
    </row>
    <row r="55206" spans="16:26" x14ac:dyDescent="0.25">
      <c r="P55206" s="122"/>
      <c r="R55206" s="122"/>
      <c r="T55206" s="122"/>
      <c r="V55206" s="122"/>
      <c r="X55206" s="122"/>
      <c r="Z55206" s="122"/>
    </row>
    <row r="55207" spans="16:26" x14ac:dyDescent="0.25">
      <c r="P55207" s="118"/>
      <c r="R55207" s="118"/>
      <c r="T55207" s="118"/>
      <c r="V55207" s="118"/>
      <c r="X55207" s="118"/>
      <c r="Z55207" s="118"/>
    </row>
    <row r="55208" spans="16:26" x14ac:dyDescent="0.25">
      <c r="P55208" s="119"/>
      <c r="R55208" s="119"/>
      <c r="T55208" s="119"/>
      <c r="V55208" s="119"/>
      <c r="X55208" s="119"/>
      <c r="Z55208" s="119"/>
    </row>
    <row r="55209" spans="16:26" x14ac:dyDescent="0.25">
      <c r="P55209" s="119"/>
      <c r="R55209" s="119"/>
      <c r="T55209" s="119"/>
      <c r="V55209" s="119"/>
      <c r="X55209" s="119"/>
      <c r="Z55209" s="119"/>
    </row>
    <row r="55210" spans="16:26" x14ac:dyDescent="0.25">
      <c r="P55210" s="120"/>
      <c r="R55210" s="120"/>
      <c r="T55210" s="120"/>
      <c r="V55210" s="120"/>
      <c r="X55210" s="120"/>
      <c r="Z55210" s="120"/>
    </row>
    <row r="55211" spans="16:26" x14ac:dyDescent="0.25">
      <c r="P55211" s="119"/>
      <c r="R55211" s="119"/>
      <c r="T55211" s="119"/>
      <c r="V55211" s="119"/>
      <c r="X55211" s="119"/>
      <c r="Z55211" s="119"/>
    </row>
    <row r="55212" spans="16:26" x14ac:dyDescent="0.25">
      <c r="P55212" s="119"/>
      <c r="R55212" s="119"/>
      <c r="T55212" s="119"/>
      <c r="V55212" s="119"/>
      <c r="X55212" s="119"/>
      <c r="Z55212" s="119"/>
    </row>
    <row r="55213" spans="16:26" x14ac:dyDescent="0.25">
      <c r="P55213" s="120"/>
      <c r="R55213" s="120"/>
      <c r="T55213" s="120"/>
      <c r="V55213" s="120"/>
      <c r="X55213" s="120"/>
      <c r="Z55213" s="120"/>
    </row>
    <row r="55214" spans="16:26" x14ac:dyDescent="0.25">
      <c r="P55214" s="119"/>
      <c r="R55214" s="119"/>
      <c r="T55214" s="119"/>
      <c r="V55214" s="119"/>
      <c r="X55214" s="119"/>
      <c r="Z55214" s="119"/>
    </row>
    <row r="55215" spans="16:26" x14ac:dyDescent="0.25">
      <c r="P55215" s="120"/>
      <c r="R55215" s="120"/>
      <c r="T55215" s="120"/>
      <c r="V55215" s="120"/>
      <c r="X55215" s="120"/>
      <c r="Z55215" s="120"/>
    </row>
    <row r="55216" spans="16:26" x14ac:dyDescent="0.25">
      <c r="P55216" s="119"/>
      <c r="R55216" s="119"/>
      <c r="T55216" s="119"/>
      <c r="V55216" s="119"/>
      <c r="X55216" s="119"/>
      <c r="Z55216" s="119"/>
    </row>
    <row r="55217" spans="16:26" x14ac:dyDescent="0.25">
      <c r="P55217" s="119"/>
      <c r="R55217" s="119"/>
      <c r="T55217" s="119"/>
      <c r="V55217" s="119"/>
      <c r="X55217" s="119"/>
      <c r="Z55217" s="119"/>
    </row>
    <row r="55218" spans="16:26" x14ac:dyDescent="0.25">
      <c r="P55218" s="119"/>
      <c r="R55218" s="119"/>
      <c r="T55218" s="119"/>
      <c r="V55218" s="119"/>
      <c r="X55218" s="119"/>
      <c r="Z55218" s="119"/>
    </row>
    <row r="55219" spans="16:26" x14ac:dyDescent="0.25">
      <c r="P55219" s="121"/>
      <c r="R55219" s="121"/>
      <c r="T55219" s="121"/>
      <c r="V55219" s="121"/>
      <c r="X55219" s="121"/>
      <c r="Z55219" s="121"/>
    </row>
    <row r="55220" spans="16:26" x14ac:dyDescent="0.25">
      <c r="P55220" s="121"/>
      <c r="R55220" s="121"/>
      <c r="T55220" s="121"/>
      <c r="V55220" s="121"/>
      <c r="X55220" s="121"/>
      <c r="Z55220" s="121"/>
    </row>
    <row r="55221" spans="16:26" x14ac:dyDescent="0.25">
      <c r="P55221" s="121"/>
      <c r="R55221" s="121"/>
      <c r="T55221" s="121"/>
      <c r="V55221" s="121"/>
      <c r="X55221" s="121"/>
      <c r="Z55221" s="121"/>
    </row>
    <row r="55222" spans="16:26" x14ac:dyDescent="0.25">
      <c r="P55222" s="121"/>
      <c r="R55222" s="121"/>
      <c r="T55222" s="121"/>
      <c r="V55222" s="121"/>
      <c r="X55222" s="121"/>
      <c r="Z55222" s="121"/>
    </row>
    <row r="55223" spans="16:26" x14ac:dyDescent="0.25">
      <c r="P55223" s="122"/>
      <c r="R55223" s="122"/>
      <c r="T55223" s="122"/>
      <c r="V55223" s="122"/>
      <c r="X55223" s="122"/>
      <c r="Z55223" s="122"/>
    </row>
    <row r="55224" spans="16:26" x14ac:dyDescent="0.25">
      <c r="P55224" s="118"/>
      <c r="R55224" s="118"/>
      <c r="T55224" s="118"/>
      <c r="V55224" s="118"/>
      <c r="X55224" s="118"/>
      <c r="Z55224" s="118"/>
    </row>
    <row r="55225" spans="16:26" x14ac:dyDescent="0.25">
      <c r="P55225" s="119"/>
      <c r="R55225" s="119"/>
      <c r="T55225" s="119"/>
      <c r="V55225" s="119"/>
      <c r="X55225" s="119"/>
      <c r="Z55225" s="119"/>
    </row>
    <row r="55226" spans="16:26" x14ac:dyDescent="0.25">
      <c r="P55226" s="119"/>
      <c r="R55226" s="119"/>
      <c r="T55226" s="119"/>
      <c r="V55226" s="119"/>
      <c r="X55226" s="119"/>
      <c r="Z55226" s="119"/>
    </row>
    <row r="55227" spans="16:26" x14ac:dyDescent="0.25">
      <c r="P55227" s="120"/>
      <c r="R55227" s="120"/>
      <c r="T55227" s="120"/>
      <c r="V55227" s="120"/>
      <c r="X55227" s="120"/>
      <c r="Z55227" s="120"/>
    </row>
    <row r="55228" spans="16:26" x14ac:dyDescent="0.25">
      <c r="P55228" s="119"/>
      <c r="R55228" s="119"/>
      <c r="T55228" s="119"/>
      <c r="V55228" s="119"/>
      <c r="X55228" s="119"/>
      <c r="Z55228" s="119"/>
    </row>
    <row r="55229" spans="16:26" x14ac:dyDescent="0.25">
      <c r="P55229" s="119"/>
      <c r="R55229" s="119"/>
      <c r="T55229" s="119"/>
      <c r="V55229" s="119"/>
      <c r="X55229" s="119"/>
      <c r="Z55229" s="119"/>
    </row>
    <row r="55230" spans="16:26" x14ac:dyDescent="0.25">
      <c r="P55230" s="120"/>
      <c r="R55230" s="120"/>
      <c r="T55230" s="120"/>
      <c r="V55230" s="120"/>
      <c r="X55230" s="120"/>
      <c r="Z55230" s="120"/>
    </row>
    <row r="55231" spans="16:26" x14ac:dyDescent="0.25">
      <c r="P55231" s="119"/>
      <c r="R55231" s="119"/>
      <c r="T55231" s="119"/>
      <c r="V55231" s="119"/>
      <c r="X55231" s="119"/>
      <c r="Z55231" s="119"/>
    </row>
    <row r="55232" spans="16:26" x14ac:dyDescent="0.25">
      <c r="P55232" s="120"/>
      <c r="R55232" s="120"/>
      <c r="T55232" s="120"/>
      <c r="V55232" s="120"/>
      <c r="X55232" s="120"/>
      <c r="Z55232" s="120"/>
    </row>
    <row r="55233" spans="16:26" x14ac:dyDescent="0.25">
      <c r="P55233" s="119"/>
      <c r="R55233" s="119"/>
      <c r="T55233" s="119"/>
      <c r="V55233" s="119"/>
      <c r="X55233" s="119"/>
      <c r="Z55233" s="119"/>
    </row>
    <row r="55234" spans="16:26" x14ac:dyDescent="0.25">
      <c r="P55234" s="119"/>
      <c r="R55234" s="119"/>
      <c r="T55234" s="119"/>
      <c r="V55234" s="119"/>
      <c r="X55234" s="119"/>
      <c r="Z55234" s="119"/>
    </row>
    <row r="55235" spans="16:26" x14ac:dyDescent="0.25">
      <c r="P55235" s="119"/>
      <c r="R55235" s="119"/>
      <c r="T55235" s="119"/>
      <c r="V55235" s="119"/>
      <c r="X55235" s="119"/>
      <c r="Z55235" s="119"/>
    </row>
    <row r="55236" spans="16:26" x14ac:dyDescent="0.25">
      <c r="P55236" s="121"/>
      <c r="R55236" s="121"/>
      <c r="T55236" s="121"/>
      <c r="V55236" s="121"/>
      <c r="X55236" s="121"/>
      <c r="Z55236" s="121"/>
    </row>
    <row r="55237" spans="16:26" x14ac:dyDescent="0.25">
      <c r="P55237" s="121"/>
      <c r="R55237" s="121"/>
      <c r="T55237" s="121"/>
      <c r="V55237" s="121"/>
      <c r="X55237" s="121"/>
      <c r="Z55237" s="121"/>
    </row>
    <row r="55238" spans="16:26" x14ac:dyDescent="0.25">
      <c r="P55238" s="121"/>
      <c r="R55238" s="121"/>
      <c r="T55238" s="121"/>
      <c r="V55238" s="121"/>
      <c r="X55238" s="121"/>
      <c r="Z55238" s="121"/>
    </row>
    <row r="55239" spans="16:26" x14ac:dyDescent="0.25">
      <c r="P55239" s="121"/>
      <c r="R55239" s="121"/>
      <c r="T55239" s="121"/>
      <c r="V55239" s="121"/>
      <c r="X55239" s="121"/>
      <c r="Z55239" s="121"/>
    </row>
    <row r="55240" spans="16:26" x14ac:dyDescent="0.25">
      <c r="P55240" s="122"/>
      <c r="R55240" s="122"/>
      <c r="T55240" s="122"/>
      <c r="V55240" s="122"/>
      <c r="X55240" s="122"/>
      <c r="Z55240" s="122"/>
    </row>
    <row r="55241" spans="16:26" x14ac:dyDescent="0.25">
      <c r="P55241" s="118"/>
      <c r="R55241" s="118"/>
      <c r="T55241" s="118"/>
      <c r="V55241" s="118"/>
      <c r="X55241" s="118"/>
      <c r="Z55241" s="118"/>
    </row>
    <row r="55242" spans="16:26" x14ac:dyDescent="0.25">
      <c r="P55242" s="119"/>
      <c r="R55242" s="119"/>
      <c r="T55242" s="119"/>
      <c r="V55242" s="119"/>
      <c r="X55242" s="119"/>
      <c r="Z55242" s="119"/>
    </row>
    <row r="55243" spans="16:26" x14ac:dyDescent="0.25">
      <c r="P55243" s="119"/>
      <c r="R55243" s="119"/>
      <c r="T55243" s="119"/>
      <c r="V55243" s="119"/>
      <c r="X55243" s="119"/>
      <c r="Z55243" s="119"/>
    </row>
    <row r="55244" spans="16:26" x14ac:dyDescent="0.25">
      <c r="P55244" s="120"/>
      <c r="R55244" s="120"/>
      <c r="T55244" s="120"/>
      <c r="V55244" s="120"/>
      <c r="X55244" s="120"/>
      <c r="Z55244" s="120"/>
    </row>
    <row r="55245" spans="16:26" x14ac:dyDescent="0.25">
      <c r="P55245" s="119"/>
      <c r="R55245" s="119"/>
      <c r="T55245" s="119"/>
      <c r="V55245" s="119"/>
      <c r="X55245" s="119"/>
      <c r="Z55245" s="119"/>
    </row>
    <row r="55246" spans="16:26" x14ac:dyDescent="0.25">
      <c r="P55246" s="119"/>
      <c r="R55246" s="119"/>
      <c r="T55246" s="119"/>
      <c r="V55246" s="119"/>
      <c r="X55246" s="119"/>
      <c r="Z55246" s="119"/>
    </row>
    <row r="55247" spans="16:26" x14ac:dyDescent="0.25">
      <c r="P55247" s="120"/>
      <c r="R55247" s="120"/>
      <c r="T55247" s="120"/>
      <c r="V55247" s="120"/>
      <c r="X55247" s="120"/>
      <c r="Z55247" s="120"/>
    </row>
    <row r="55248" spans="16:26" x14ac:dyDescent="0.25">
      <c r="P55248" s="119"/>
      <c r="R55248" s="119"/>
      <c r="T55248" s="119"/>
      <c r="V55248" s="119"/>
      <c r="X55248" s="119"/>
      <c r="Z55248" s="119"/>
    </row>
    <row r="55249" spans="16:26" x14ac:dyDescent="0.25">
      <c r="P55249" s="120"/>
      <c r="R55249" s="120"/>
      <c r="T55249" s="120"/>
      <c r="V55249" s="120"/>
      <c r="X55249" s="120"/>
      <c r="Z55249" s="120"/>
    </row>
    <row r="55250" spans="16:26" x14ac:dyDescent="0.25">
      <c r="P55250" s="119"/>
      <c r="R55250" s="119"/>
      <c r="T55250" s="119"/>
      <c r="V55250" s="119"/>
      <c r="X55250" s="119"/>
      <c r="Z55250" s="119"/>
    </row>
    <row r="55251" spans="16:26" x14ac:dyDescent="0.25">
      <c r="P55251" s="119"/>
      <c r="R55251" s="119"/>
      <c r="T55251" s="119"/>
      <c r="V55251" s="119"/>
      <c r="X55251" s="119"/>
      <c r="Z55251" s="119"/>
    </row>
    <row r="55252" spans="16:26" x14ac:dyDescent="0.25">
      <c r="P55252" s="119"/>
      <c r="R55252" s="119"/>
      <c r="T55252" s="119"/>
      <c r="V55252" s="119"/>
      <c r="X55252" s="119"/>
      <c r="Z55252" s="119"/>
    </row>
    <row r="55253" spans="16:26" x14ac:dyDescent="0.25">
      <c r="P55253" s="121"/>
      <c r="R55253" s="121"/>
      <c r="T55253" s="121"/>
      <c r="V55253" s="121"/>
      <c r="X55253" s="121"/>
      <c r="Z55253" s="121"/>
    </row>
    <row r="55254" spans="16:26" x14ac:dyDescent="0.25">
      <c r="P55254" s="121"/>
      <c r="R55254" s="121"/>
      <c r="T55254" s="121"/>
      <c r="V55254" s="121"/>
      <c r="X55254" s="121"/>
      <c r="Z55254" s="121"/>
    </row>
    <row r="55255" spans="16:26" x14ac:dyDescent="0.25">
      <c r="P55255" s="121"/>
      <c r="R55255" s="121"/>
      <c r="T55255" s="121"/>
      <c r="V55255" s="121"/>
      <c r="X55255" s="121"/>
      <c r="Z55255" s="121"/>
    </row>
    <row r="55256" spans="16:26" x14ac:dyDescent="0.25">
      <c r="P55256" s="121"/>
      <c r="R55256" s="121"/>
      <c r="T55256" s="121"/>
      <c r="V55256" s="121"/>
      <c r="X55256" s="121"/>
      <c r="Z55256" s="121"/>
    </row>
    <row r="55257" spans="16:26" x14ac:dyDescent="0.25">
      <c r="P55257" s="122"/>
      <c r="R55257" s="122"/>
      <c r="T55257" s="122"/>
      <c r="V55257" s="122"/>
      <c r="X55257" s="122"/>
      <c r="Z55257" s="122"/>
    </row>
    <row r="55258" spans="16:26" x14ac:dyDescent="0.25">
      <c r="P55258" s="118"/>
      <c r="R55258" s="118"/>
      <c r="T55258" s="118"/>
      <c r="V55258" s="118"/>
      <c r="X55258" s="118"/>
      <c r="Z55258" s="118"/>
    </row>
    <row r="55259" spans="16:26" x14ac:dyDescent="0.25">
      <c r="P55259" s="119"/>
      <c r="R55259" s="119"/>
      <c r="T55259" s="119"/>
      <c r="V55259" s="119"/>
      <c r="X55259" s="119"/>
      <c r="Z55259" s="119"/>
    </row>
    <row r="55260" spans="16:26" x14ac:dyDescent="0.25">
      <c r="P55260" s="119"/>
      <c r="R55260" s="119"/>
      <c r="T55260" s="119"/>
      <c r="V55260" s="119"/>
      <c r="X55260" s="119"/>
      <c r="Z55260" s="119"/>
    </row>
    <row r="55261" spans="16:26" x14ac:dyDescent="0.25">
      <c r="P55261" s="120"/>
      <c r="R55261" s="120"/>
      <c r="T55261" s="120"/>
      <c r="V55261" s="120"/>
      <c r="X55261" s="120"/>
      <c r="Z55261" s="120"/>
    </row>
    <row r="55262" spans="16:26" x14ac:dyDescent="0.25">
      <c r="P55262" s="119"/>
      <c r="R55262" s="119"/>
      <c r="T55262" s="119"/>
      <c r="V55262" s="119"/>
      <c r="X55262" s="119"/>
      <c r="Z55262" s="119"/>
    </row>
    <row r="55263" spans="16:26" x14ac:dyDescent="0.25">
      <c r="P55263" s="119"/>
      <c r="R55263" s="119"/>
      <c r="T55263" s="119"/>
      <c r="V55263" s="119"/>
      <c r="X55263" s="119"/>
      <c r="Z55263" s="119"/>
    </row>
    <row r="55264" spans="16:26" x14ac:dyDescent="0.25">
      <c r="P55264" s="120"/>
      <c r="R55264" s="120"/>
      <c r="T55264" s="120"/>
      <c r="V55264" s="120"/>
      <c r="X55264" s="120"/>
      <c r="Z55264" s="120"/>
    </row>
    <row r="55265" spans="16:26" x14ac:dyDescent="0.25">
      <c r="P55265" s="119"/>
      <c r="R55265" s="119"/>
      <c r="T55265" s="119"/>
      <c r="V55265" s="119"/>
      <c r="X55265" s="119"/>
      <c r="Z55265" s="119"/>
    </row>
    <row r="55266" spans="16:26" x14ac:dyDescent="0.25">
      <c r="P55266" s="120"/>
      <c r="R55266" s="120"/>
      <c r="T55266" s="120"/>
      <c r="V55266" s="120"/>
      <c r="X55266" s="120"/>
      <c r="Z55266" s="120"/>
    </row>
    <row r="55267" spans="16:26" x14ac:dyDescent="0.25">
      <c r="P55267" s="119"/>
      <c r="R55267" s="119"/>
      <c r="T55267" s="119"/>
      <c r="V55267" s="119"/>
      <c r="X55267" s="119"/>
      <c r="Z55267" s="119"/>
    </row>
    <row r="55268" spans="16:26" x14ac:dyDescent="0.25">
      <c r="P55268" s="119"/>
      <c r="R55268" s="119"/>
      <c r="T55268" s="119"/>
      <c r="V55268" s="119"/>
      <c r="X55268" s="119"/>
      <c r="Z55268" s="119"/>
    </row>
    <row r="55269" spans="16:26" x14ac:dyDescent="0.25">
      <c r="P55269" s="119"/>
      <c r="R55269" s="119"/>
      <c r="T55269" s="119"/>
      <c r="V55269" s="119"/>
      <c r="X55269" s="119"/>
      <c r="Z55269" s="119"/>
    </row>
    <row r="55270" spans="16:26" x14ac:dyDescent="0.25">
      <c r="P55270" s="121"/>
      <c r="R55270" s="121"/>
      <c r="T55270" s="121"/>
      <c r="V55270" s="121"/>
      <c r="X55270" s="121"/>
      <c r="Z55270" s="121"/>
    </row>
    <row r="55271" spans="16:26" x14ac:dyDescent="0.25">
      <c r="P55271" s="121"/>
      <c r="R55271" s="121"/>
      <c r="T55271" s="121"/>
      <c r="V55271" s="121"/>
      <c r="X55271" s="121"/>
      <c r="Z55271" s="121"/>
    </row>
    <row r="55272" spans="16:26" x14ac:dyDescent="0.25">
      <c r="P55272" s="121"/>
      <c r="R55272" s="121"/>
      <c r="T55272" s="121"/>
      <c r="V55272" s="121"/>
      <c r="X55272" s="121"/>
      <c r="Z55272" s="121"/>
    </row>
    <row r="55273" spans="16:26" x14ac:dyDescent="0.25">
      <c r="P55273" s="121"/>
      <c r="R55273" s="121"/>
      <c r="T55273" s="121"/>
      <c r="V55273" s="121"/>
      <c r="X55273" s="121"/>
      <c r="Z55273" s="121"/>
    </row>
    <row r="55274" spans="16:26" x14ac:dyDescent="0.25">
      <c r="P55274" s="122"/>
      <c r="R55274" s="122"/>
      <c r="T55274" s="122"/>
      <c r="V55274" s="122"/>
      <c r="X55274" s="122"/>
      <c r="Z55274" s="122"/>
    </row>
    <row r="55275" spans="16:26" x14ac:dyDescent="0.25">
      <c r="P55275" s="118"/>
      <c r="R55275" s="118"/>
      <c r="T55275" s="118"/>
      <c r="V55275" s="118"/>
      <c r="X55275" s="118"/>
      <c r="Z55275" s="118"/>
    </row>
    <row r="55276" spans="16:26" x14ac:dyDescent="0.25">
      <c r="P55276" s="119"/>
      <c r="R55276" s="119"/>
      <c r="T55276" s="119"/>
      <c r="V55276" s="119"/>
      <c r="X55276" s="119"/>
      <c r="Z55276" s="119"/>
    </row>
    <row r="55277" spans="16:26" x14ac:dyDescent="0.25">
      <c r="P55277" s="119"/>
      <c r="R55277" s="119"/>
      <c r="T55277" s="119"/>
      <c r="V55277" s="119"/>
      <c r="X55277" s="119"/>
      <c r="Z55277" s="119"/>
    </row>
    <row r="55278" spans="16:26" x14ac:dyDescent="0.25">
      <c r="P55278" s="120"/>
      <c r="R55278" s="120"/>
      <c r="T55278" s="120"/>
      <c r="V55278" s="120"/>
      <c r="X55278" s="120"/>
      <c r="Z55278" s="120"/>
    </row>
    <row r="55279" spans="16:26" x14ac:dyDescent="0.25">
      <c r="P55279" s="119"/>
      <c r="R55279" s="119"/>
      <c r="T55279" s="119"/>
      <c r="V55279" s="119"/>
      <c r="X55279" s="119"/>
      <c r="Z55279" s="119"/>
    </row>
    <row r="55280" spans="16:26" x14ac:dyDescent="0.25">
      <c r="P55280" s="119"/>
      <c r="R55280" s="119"/>
      <c r="T55280" s="119"/>
      <c r="V55280" s="119"/>
      <c r="X55280" s="119"/>
      <c r="Z55280" s="119"/>
    </row>
    <row r="55281" spans="16:26" x14ac:dyDescent="0.25">
      <c r="P55281" s="120"/>
      <c r="R55281" s="120"/>
      <c r="T55281" s="120"/>
      <c r="V55281" s="120"/>
      <c r="X55281" s="120"/>
      <c r="Z55281" s="120"/>
    </row>
    <row r="55282" spans="16:26" x14ac:dyDescent="0.25">
      <c r="P55282" s="119"/>
      <c r="R55282" s="119"/>
      <c r="T55282" s="119"/>
      <c r="V55282" s="119"/>
      <c r="X55282" s="119"/>
      <c r="Z55282" s="119"/>
    </row>
    <row r="55283" spans="16:26" x14ac:dyDescent="0.25">
      <c r="P55283" s="120"/>
      <c r="R55283" s="120"/>
      <c r="T55283" s="120"/>
      <c r="V55283" s="120"/>
      <c r="X55283" s="120"/>
      <c r="Z55283" s="120"/>
    </row>
    <row r="55284" spans="16:26" x14ac:dyDescent="0.25">
      <c r="P55284" s="119"/>
      <c r="R55284" s="119"/>
      <c r="T55284" s="119"/>
      <c r="V55284" s="119"/>
      <c r="X55284" s="119"/>
      <c r="Z55284" s="119"/>
    </row>
    <row r="55285" spans="16:26" x14ac:dyDescent="0.25">
      <c r="P55285" s="119"/>
      <c r="R55285" s="119"/>
      <c r="T55285" s="119"/>
      <c r="V55285" s="119"/>
      <c r="X55285" s="119"/>
      <c r="Z55285" s="119"/>
    </row>
    <row r="55286" spans="16:26" x14ac:dyDescent="0.25">
      <c r="P55286" s="119"/>
      <c r="R55286" s="119"/>
      <c r="T55286" s="119"/>
      <c r="V55286" s="119"/>
      <c r="X55286" s="119"/>
      <c r="Z55286" s="119"/>
    </row>
    <row r="55287" spans="16:26" x14ac:dyDescent="0.25">
      <c r="P55287" s="121"/>
      <c r="R55287" s="121"/>
      <c r="T55287" s="121"/>
      <c r="V55287" s="121"/>
      <c r="X55287" s="121"/>
      <c r="Z55287" s="121"/>
    </row>
    <row r="55288" spans="16:26" x14ac:dyDescent="0.25">
      <c r="P55288" s="121"/>
      <c r="R55288" s="121"/>
      <c r="T55288" s="121"/>
      <c r="V55288" s="121"/>
      <c r="X55288" s="121"/>
      <c r="Z55288" s="121"/>
    </row>
    <row r="55289" spans="16:26" x14ac:dyDescent="0.25">
      <c r="P55289" s="121"/>
      <c r="R55289" s="121"/>
      <c r="T55289" s="121"/>
      <c r="V55289" s="121"/>
      <c r="X55289" s="121"/>
      <c r="Z55289" s="121"/>
    </row>
    <row r="55290" spans="16:26" x14ac:dyDescent="0.25">
      <c r="P55290" s="121"/>
      <c r="R55290" s="121"/>
      <c r="T55290" s="121"/>
      <c r="V55290" s="121"/>
      <c r="X55290" s="121"/>
      <c r="Z55290" s="121"/>
    </row>
    <row r="55291" spans="16:26" x14ac:dyDescent="0.25">
      <c r="P55291" s="122"/>
      <c r="R55291" s="122"/>
      <c r="T55291" s="122"/>
      <c r="V55291" s="122"/>
      <c r="X55291" s="122"/>
      <c r="Z55291" s="122"/>
    </row>
    <row r="55292" spans="16:26" x14ac:dyDescent="0.25">
      <c r="P55292" s="118"/>
      <c r="R55292" s="118"/>
      <c r="T55292" s="118"/>
      <c r="V55292" s="118"/>
      <c r="X55292" s="118"/>
      <c r="Z55292" s="118"/>
    </row>
    <row r="55293" spans="16:26" x14ac:dyDescent="0.25">
      <c r="P55293" s="119"/>
      <c r="R55293" s="119"/>
      <c r="T55293" s="119"/>
      <c r="V55293" s="119"/>
      <c r="X55293" s="119"/>
      <c r="Z55293" s="119"/>
    </row>
    <row r="55294" spans="16:26" x14ac:dyDescent="0.25">
      <c r="P55294" s="119"/>
      <c r="R55294" s="119"/>
      <c r="T55294" s="119"/>
      <c r="V55294" s="119"/>
      <c r="X55294" s="119"/>
      <c r="Z55294" s="119"/>
    </row>
    <row r="55295" spans="16:26" x14ac:dyDescent="0.25">
      <c r="P55295" s="120"/>
      <c r="R55295" s="120"/>
      <c r="T55295" s="120"/>
      <c r="V55295" s="120"/>
      <c r="X55295" s="120"/>
      <c r="Z55295" s="120"/>
    </row>
    <row r="55296" spans="16:26" x14ac:dyDescent="0.25">
      <c r="P55296" s="119"/>
      <c r="R55296" s="119"/>
      <c r="T55296" s="119"/>
      <c r="V55296" s="119"/>
      <c r="X55296" s="119"/>
      <c r="Z55296" s="119"/>
    </row>
    <row r="55297" spans="16:26" x14ac:dyDescent="0.25">
      <c r="P55297" s="119"/>
      <c r="R55297" s="119"/>
      <c r="T55297" s="119"/>
      <c r="V55297" s="119"/>
      <c r="X55297" s="119"/>
      <c r="Z55297" s="119"/>
    </row>
    <row r="55298" spans="16:26" x14ac:dyDescent="0.25">
      <c r="P55298" s="120"/>
      <c r="R55298" s="120"/>
      <c r="T55298" s="120"/>
      <c r="V55298" s="120"/>
      <c r="X55298" s="120"/>
      <c r="Z55298" s="120"/>
    </row>
    <row r="55299" spans="16:26" x14ac:dyDescent="0.25">
      <c r="P55299" s="119"/>
      <c r="R55299" s="119"/>
      <c r="T55299" s="119"/>
      <c r="V55299" s="119"/>
      <c r="X55299" s="119"/>
      <c r="Z55299" s="119"/>
    </row>
    <row r="55300" spans="16:26" x14ac:dyDescent="0.25">
      <c r="P55300" s="120"/>
      <c r="R55300" s="120"/>
      <c r="T55300" s="120"/>
      <c r="V55300" s="120"/>
      <c r="X55300" s="120"/>
      <c r="Z55300" s="120"/>
    </row>
    <row r="55301" spans="16:26" x14ac:dyDescent="0.25">
      <c r="P55301" s="119"/>
      <c r="R55301" s="119"/>
      <c r="T55301" s="119"/>
      <c r="V55301" s="119"/>
      <c r="X55301" s="119"/>
      <c r="Z55301" s="119"/>
    </row>
    <row r="55302" spans="16:26" x14ac:dyDescent="0.25">
      <c r="P55302" s="119"/>
      <c r="R55302" s="119"/>
      <c r="T55302" s="119"/>
      <c r="V55302" s="119"/>
      <c r="X55302" s="119"/>
      <c r="Z55302" s="119"/>
    </row>
    <row r="55303" spans="16:26" x14ac:dyDescent="0.25">
      <c r="P55303" s="119"/>
      <c r="R55303" s="119"/>
      <c r="T55303" s="119"/>
      <c r="V55303" s="119"/>
      <c r="X55303" s="119"/>
      <c r="Z55303" s="119"/>
    </row>
    <row r="55304" spans="16:26" x14ac:dyDescent="0.25">
      <c r="P55304" s="121"/>
      <c r="R55304" s="121"/>
      <c r="T55304" s="121"/>
      <c r="V55304" s="121"/>
      <c r="X55304" s="121"/>
      <c r="Z55304" s="121"/>
    </row>
    <row r="55305" spans="16:26" x14ac:dyDescent="0.25">
      <c r="P55305" s="121"/>
      <c r="R55305" s="121"/>
      <c r="T55305" s="121"/>
      <c r="V55305" s="121"/>
      <c r="X55305" s="121"/>
      <c r="Z55305" s="121"/>
    </row>
    <row r="55306" spans="16:26" x14ac:dyDescent="0.25">
      <c r="P55306" s="121"/>
      <c r="R55306" s="121"/>
      <c r="T55306" s="121"/>
      <c r="V55306" s="121"/>
      <c r="X55306" s="121"/>
      <c r="Z55306" s="121"/>
    </row>
    <row r="55307" spans="16:26" x14ac:dyDescent="0.25">
      <c r="P55307" s="121"/>
      <c r="R55307" s="121"/>
      <c r="T55307" s="121"/>
      <c r="V55307" s="121"/>
      <c r="X55307" s="121"/>
      <c r="Z55307" s="121"/>
    </row>
    <row r="55308" spans="16:26" x14ac:dyDescent="0.25">
      <c r="P55308" s="122"/>
      <c r="R55308" s="122"/>
      <c r="T55308" s="122"/>
      <c r="V55308" s="122"/>
      <c r="X55308" s="122"/>
      <c r="Z55308" s="122"/>
    </row>
    <row r="55309" spans="16:26" x14ac:dyDescent="0.25">
      <c r="P55309" s="118"/>
      <c r="R55309" s="118"/>
      <c r="T55309" s="118"/>
      <c r="V55309" s="118"/>
      <c r="X55309" s="118"/>
      <c r="Z55309" s="118"/>
    </row>
    <row r="55310" spans="16:26" x14ac:dyDescent="0.25">
      <c r="P55310" s="119"/>
      <c r="R55310" s="119"/>
      <c r="T55310" s="119"/>
      <c r="V55310" s="119"/>
      <c r="X55310" s="119"/>
      <c r="Z55310" s="119"/>
    </row>
    <row r="55311" spans="16:26" x14ac:dyDescent="0.25">
      <c r="P55311" s="119"/>
      <c r="R55311" s="119"/>
      <c r="T55311" s="119"/>
      <c r="V55311" s="119"/>
      <c r="X55311" s="119"/>
      <c r="Z55311" s="119"/>
    </row>
    <row r="55312" spans="16:26" x14ac:dyDescent="0.25">
      <c r="P55312" s="120"/>
      <c r="R55312" s="120"/>
      <c r="T55312" s="120"/>
      <c r="V55312" s="120"/>
      <c r="X55312" s="120"/>
      <c r="Z55312" s="120"/>
    </row>
    <row r="55313" spans="16:26" x14ac:dyDescent="0.25">
      <c r="P55313" s="119"/>
      <c r="R55313" s="119"/>
      <c r="T55313" s="119"/>
      <c r="V55313" s="119"/>
      <c r="X55313" s="119"/>
      <c r="Z55313" s="119"/>
    </row>
    <row r="55314" spans="16:26" x14ac:dyDescent="0.25">
      <c r="P55314" s="119"/>
      <c r="R55314" s="119"/>
      <c r="T55314" s="119"/>
      <c r="V55314" s="119"/>
      <c r="X55314" s="119"/>
      <c r="Z55314" s="119"/>
    </row>
    <row r="55315" spans="16:26" x14ac:dyDescent="0.25">
      <c r="P55315" s="120"/>
      <c r="R55315" s="120"/>
      <c r="T55315" s="120"/>
      <c r="V55315" s="120"/>
      <c r="X55315" s="120"/>
      <c r="Z55315" s="120"/>
    </row>
    <row r="55316" spans="16:26" x14ac:dyDescent="0.25">
      <c r="P55316" s="119"/>
      <c r="R55316" s="119"/>
      <c r="T55316" s="119"/>
      <c r="V55316" s="119"/>
      <c r="X55316" s="119"/>
      <c r="Z55316" s="119"/>
    </row>
    <row r="55317" spans="16:26" x14ac:dyDescent="0.25">
      <c r="P55317" s="120"/>
      <c r="R55317" s="120"/>
      <c r="T55317" s="120"/>
      <c r="V55317" s="120"/>
      <c r="X55317" s="120"/>
      <c r="Z55317" s="120"/>
    </row>
    <row r="55318" spans="16:26" x14ac:dyDescent="0.25">
      <c r="P55318" s="119"/>
      <c r="R55318" s="119"/>
      <c r="T55318" s="119"/>
      <c r="V55318" s="119"/>
      <c r="X55318" s="119"/>
      <c r="Z55318" s="119"/>
    </row>
    <row r="55319" spans="16:26" x14ac:dyDescent="0.25">
      <c r="P55319" s="119"/>
      <c r="R55319" s="119"/>
      <c r="T55319" s="119"/>
      <c r="V55319" s="119"/>
      <c r="X55319" s="119"/>
      <c r="Z55319" s="119"/>
    </row>
    <row r="55320" spans="16:26" x14ac:dyDescent="0.25">
      <c r="P55320" s="119"/>
      <c r="R55320" s="119"/>
      <c r="T55320" s="119"/>
      <c r="V55320" s="119"/>
      <c r="X55320" s="119"/>
      <c r="Z55320" s="119"/>
    </row>
    <row r="55321" spans="16:26" x14ac:dyDescent="0.25">
      <c r="P55321" s="121"/>
      <c r="R55321" s="121"/>
      <c r="T55321" s="121"/>
      <c r="V55321" s="121"/>
      <c r="X55321" s="121"/>
      <c r="Z55321" s="121"/>
    </row>
    <row r="55322" spans="16:26" x14ac:dyDescent="0.25">
      <c r="P55322" s="121"/>
      <c r="R55322" s="121"/>
      <c r="T55322" s="121"/>
      <c r="V55322" s="121"/>
      <c r="X55322" s="121"/>
      <c r="Z55322" s="121"/>
    </row>
    <row r="55323" spans="16:26" x14ac:dyDescent="0.25">
      <c r="P55323" s="121"/>
      <c r="R55323" s="121"/>
      <c r="T55323" s="121"/>
      <c r="V55323" s="121"/>
      <c r="X55323" s="121"/>
      <c r="Z55323" s="121"/>
    </row>
    <row r="55324" spans="16:26" x14ac:dyDescent="0.25">
      <c r="P55324" s="121"/>
      <c r="R55324" s="121"/>
      <c r="T55324" s="121"/>
      <c r="V55324" s="121"/>
      <c r="X55324" s="121"/>
      <c r="Z55324" s="121"/>
    </row>
    <row r="55325" spans="16:26" x14ac:dyDescent="0.25">
      <c r="P55325" s="122"/>
      <c r="R55325" s="122"/>
      <c r="T55325" s="122"/>
      <c r="V55325" s="122"/>
      <c r="X55325" s="122"/>
      <c r="Z55325" s="122"/>
    </row>
    <row r="55326" spans="16:26" x14ac:dyDescent="0.25">
      <c r="P55326" s="118"/>
      <c r="R55326" s="118"/>
      <c r="T55326" s="118"/>
      <c r="V55326" s="118"/>
      <c r="X55326" s="118"/>
      <c r="Z55326" s="118"/>
    </row>
    <row r="55327" spans="16:26" x14ac:dyDescent="0.25">
      <c r="P55327" s="119"/>
      <c r="R55327" s="119"/>
      <c r="T55327" s="119"/>
      <c r="V55327" s="119"/>
      <c r="X55327" s="119"/>
      <c r="Z55327" s="119"/>
    </row>
    <row r="55328" spans="16:26" x14ac:dyDescent="0.25">
      <c r="P55328" s="119"/>
      <c r="R55328" s="119"/>
      <c r="T55328" s="119"/>
      <c r="V55328" s="119"/>
      <c r="X55328" s="119"/>
      <c r="Z55328" s="119"/>
    </row>
    <row r="55329" spans="16:26" x14ac:dyDescent="0.25">
      <c r="P55329" s="120"/>
      <c r="R55329" s="120"/>
      <c r="T55329" s="120"/>
      <c r="V55329" s="120"/>
      <c r="X55329" s="120"/>
      <c r="Z55329" s="120"/>
    </row>
    <row r="55330" spans="16:26" x14ac:dyDescent="0.25">
      <c r="P55330" s="119"/>
      <c r="R55330" s="119"/>
      <c r="T55330" s="119"/>
      <c r="V55330" s="119"/>
      <c r="X55330" s="119"/>
      <c r="Z55330" s="119"/>
    </row>
    <row r="55331" spans="16:26" x14ac:dyDescent="0.25">
      <c r="P55331" s="119"/>
      <c r="R55331" s="119"/>
      <c r="T55331" s="119"/>
      <c r="V55331" s="119"/>
      <c r="X55331" s="119"/>
      <c r="Z55331" s="119"/>
    </row>
    <row r="55332" spans="16:26" x14ac:dyDescent="0.25">
      <c r="P55332" s="120"/>
      <c r="R55332" s="120"/>
      <c r="T55332" s="120"/>
      <c r="V55332" s="120"/>
      <c r="X55332" s="120"/>
      <c r="Z55332" s="120"/>
    </row>
    <row r="55333" spans="16:26" x14ac:dyDescent="0.25">
      <c r="P55333" s="119"/>
      <c r="R55333" s="119"/>
      <c r="T55333" s="119"/>
      <c r="V55333" s="119"/>
      <c r="X55333" s="119"/>
      <c r="Z55333" s="119"/>
    </row>
    <row r="55334" spans="16:26" x14ac:dyDescent="0.25">
      <c r="P55334" s="120"/>
      <c r="R55334" s="120"/>
      <c r="T55334" s="120"/>
      <c r="V55334" s="120"/>
      <c r="X55334" s="120"/>
      <c r="Z55334" s="120"/>
    </row>
    <row r="55335" spans="16:26" x14ac:dyDescent="0.25">
      <c r="P55335" s="119"/>
      <c r="R55335" s="119"/>
      <c r="T55335" s="119"/>
      <c r="V55335" s="119"/>
      <c r="X55335" s="119"/>
      <c r="Z55335" s="119"/>
    </row>
    <row r="55336" spans="16:26" x14ac:dyDescent="0.25">
      <c r="P55336" s="119"/>
      <c r="R55336" s="119"/>
      <c r="T55336" s="119"/>
      <c r="V55336" s="119"/>
      <c r="X55336" s="119"/>
      <c r="Z55336" s="119"/>
    </row>
    <row r="55337" spans="16:26" x14ac:dyDescent="0.25">
      <c r="P55337" s="119"/>
      <c r="R55337" s="119"/>
      <c r="T55337" s="119"/>
      <c r="V55337" s="119"/>
      <c r="X55337" s="119"/>
      <c r="Z55337" s="119"/>
    </row>
    <row r="55338" spans="16:26" x14ac:dyDescent="0.25">
      <c r="P55338" s="121"/>
      <c r="R55338" s="121"/>
      <c r="T55338" s="121"/>
      <c r="V55338" s="121"/>
      <c r="X55338" s="121"/>
      <c r="Z55338" s="121"/>
    </row>
    <row r="55339" spans="16:26" x14ac:dyDescent="0.25">
      <c r="P55339" s="121"/>
      <c r="R55339" s="121"/>
      <c r="T55339" s="121"/>
      <c r="V55339" s="121"/>
      <c r="X55339" s="121"/>
      <c r="Z55339" s="121"/>
    </row>
    <row r="55340" spans="16:26" x14ac:dyDescent="0.25">
      <c r="P55340" s="121"/>
      <c r="R55340" s="121"/>
      <c r="T55340" s="121"/>
      <c r="V55340" s="121"/>
      <c r="X55340" s="121"/>
      <c r="Z55340" s="121"/>
    </row>
    <row r="55341" spans="16:26" x14ac:dyDescent="0.25">
      <c r="P55341" s="121"/>
      <c r="R55341" s="121"/>
      <c r="T55341" s="121"/>
      <c r="V55341" s="121"/>
      <c r="X55341" s="121"/>
      <c r="Z55341" s="121"/>
    </row>
    <row r="55342" spans="16:26" x14ac:dyDescent="0.25">
      <c r="P55342" s="122"/>
      <c r="R55342" s="122"/>
      <c r="T55342" s="122"/>
      <c r="V55342" s="122"/>
      <c r="X55342" s="122"/>
      <c r="Z55342" s="122"/>
    </row>
    <row r="55343" spans="16:26" x14ac:dyDescent="0.25">
      <c r="P55343" s="118"/>
      <c r="R55343" s="118"/>
      <c r="T55343" s="118"/>
      <c r="V55343" s="118"/>
      <c r="X55343" s="118"/>
      <c r="Z55343" s="118"/>
    </row>
    <row r="55344" spans="16:26" x14ac:dyDescent="0.25">
      <c r="P55344" s="119"/>
      <c r="R55344" s="119"/>
      <c r="T55344" s="119"/>
      <c r="V55344" s="119"/>
      <c r="X55344" s="119"/>
      <c r="Z55344" s="119"/>
    </row>
    <row r="55345" spans="16:26" x14ac:dyDescent="0.25">
      <c r="P55345" s="119"/>
      <c r="R55345" s="119"/>
      <c r="T55345" s="119"/>
      <c r="V55345" s="119"/>
      <c r="X55345" s="119"/>
      <c r="Z55345" s="119"/>
    </row>
    <row r="55346" spans="16:26" x14ac:dyDescent="0.25">
      <c r="P55346" s="120"/>
      <c r="R55346" s="120"/>
      <c r="T55346" s="120"/>
      <c r="V55346" s="120"/>
      <c r="X55346" s="120"/>
      <c r="Z55346" s="120"/>
    </row>
    <row r="55347" spans="16:26" x14ac:dyDescent="0.25">
      <c r="P55347" s="119"/>
      <c r="R55347" s="119"/>
      <c r="T55347" s="119"/>
      <c r="V55347" s="119"/>
      <c r="X55347" s="119"/>
      <c r="Z55347" s="119"/>
    </row>
    <row r="55348" spans="16:26" x14ac:dyDescent="0.25">
      <c r="P55348" s="119"/>
      <c r="R55348" s="119"/>
      <c r="T55348" s="119"/>
      <c r="V55348" s="119"/>
      <c r="X55348" s="119"/>
      <c r="Z55348" s="119"/>
    </row>
    <row r="55349" spans="16:26" x14ac:dyDescent="0.25">
      <c r="P55349" s="120"/>
      <c r="R55349" s="120"/>
      <c r="T55349" s="120"/>
      <c r="V55349" s="120"/>
      <c r="X55349" s="120"/>
      <c r="Z55349" s="120"/>
    </row>
    <row r="55350" spans="16:26" x14ac:dyDescent="0.25">
      <c r="P55350" s="119"/>
      <c r="R55350" s="119"/>
      <c r="T55350" s="119"/>
      <c r="V55350" s="119"/>
      <c r="X55350" s="119"/>
      <c r="Z55350" s="119"/>
    </row>
    <row r="55351" spans="16:26" x14ac:dyDescent="0.25">
      <c r="P55351" s="120"/>
      <c r="R55351" s="120"/>
      <c r="T55351" s="120"/>
      <c r="V55351" s="120"/>
      <c r="X55351" s="120"/>
      <c r="Z55351" s="120"/>
    </row>
    <row r="55352" spans="16:26" x14ac:dyDescent="0.25">
      <c r="P55352" s="119"/>
      <c r="R55352" s="119"/>
      <c r="T55352" s="119"/>
      <c r="V55352" s="119"/>
      <c r="X55352" s="119"/>
      <c r="Z55352" s="119"/>
    </row>
    <row r="55353" spans="16:26" x14ac:dyDescent="0.25">
      <c r="P55353" s="119"/>
      <c r="R55353" s="119"/>
      <c r="T55353" s="119"/>
      <c r="V55353" s="119"/>
      <c r="X55353" s="119"/>
      <c r="Z55353" s="119"/>
    </row>
    <row r="55354" spans="16:26" x14ac:dyDescent="0.25">
      <c r="P55354" s="119"/>
      <c r="R55354" s="119"/>
      <c r="T55354" s="119"/>
      <c r="V55354" s="119"/>
      <c r="X55354" s="119"/>
      <c r="Z55354" s="119"/>
    </row>
    <row r="55355" spans="16:26" x14ac:dyDescent="0.25">
      <c r="P55355" s="121"/>
      <c r="R55355" s="121"/>
      <c r="T55355" s="121"/>
      <c r="V55355" s="121"/>
      <c r="X55355" s="121"/>
      <c r="Z55355" s="121"/>
    </row>
    <row r="55356" spans="16:26" x14ac:dyDescent="0.25">
      <c r="P55356" s="121"/>
      <c r="R55356" s="121"/>
      <c r="T55356" s="121"/>
      <c r="V55356" s="121"/>
      <c r="X55356" s="121"/>
      <c r="Z55356" s="121"/>
    </row>
    <row r="55357" spans="16:26" x14ac:dyDescent="0.25">
      <c r="P55357" s="121"/>
      <c r="R55357" s="121"/>
      <c r="T55357" s="121"/>
      <c r="V55357" s="121"/>
      <c r="X55357" s="121"/>
      <c r="Z55357" s="121"/>
    </row>
    <row r="55358" spans="16:26" x14ac:dyDescent="0.25">
      <c r="P55358" s="121"/>
      <c r="R55358" s="121"/>
      <c r="T55358" s="121"/>
      <c r="V55358" s="121"/>
      <c r="X55358" s="121"/>
      <c r="Z55358" s="121"/>
    </row>
    <row r="55359" spans="16:26" x14ac:dyDescent="0.25">
      <c r="P55359" s="122"/>
      <c r="R55359" s="122"/>
      <c r="T55359" s="122"/>
      <c r="V55359" s="122"/>
      <c r="X55359" s="122"/>
      <c r="Z55359" s="122"/>
    </row>
    <row r="55360" spans="16:26" x14ac:dyDescent="0.25">
      <c r="P55360" s="118"/>
      <c r="R55360" s="118"/>
      <c r="T55360" s="118"/>
      <c r="V55360" s="118"/>
      <c r="X55360" s="118"/>
      <c r="Z55360" s="118"/>
    </row>
    <row r="55361" spans="16:26" x14ac:dyDescent="0.25">
      <c r="P55361" s="119"/>
      <c r="R55361" s="119"/>
      <c r="T55361" s="119"/>
      <c r="V55361" s="119"/>
      <c r="X55361" s="119"/>
      <c r="Z55361" s="119"/>
    </row>
    <row r="55362" spans="16:26" x14ac:dyDescent="0.25">
      <c r="P55362" s="119"/>
      <c r="R55362" s="119"/>
      <c r="T55362" s="119"/>
      <c r="V55362" s="119"/>
      <c r="X55362" s="119"/>
      <c r="Z55362" s="119"/>
    </row>
    <row r="55363" spans="16:26" x14ac:dyDescent="0.25">
      <c r="P55363" s="120"/>
      <c r="R55363" s="120"/>
      <c r="T55363" s="120"/>
      <c r="V55363" s="120"/>
      <c r="X55363" s="120"/>
      <c r="Z55363" s="120"/>
    </row>
    <row r="55364" spans="16:26" x14ac:dyDescent="0.25">
      <c r="P55364" s="119"/>
      <c r="R55364" s="119"/>
      <c r="T55364" s="119"/>
      <c r="V55364" s="119"/>
      <c r="X55364" s="119"/>
      <c r="Z55364" s="119"/>
    </row>
    <row r="55365" spans="16:26" x14ac:dyDescent="0.25">
      <c r="P55365" s="119"/>
      <c r="R55365" s="119"/>
      <c r="T55365" s="119"/>
      <c r="V55365" s="119"/>
      <c r="X55365" s="119"/>
      <c r="Z55365" s="119"/>
    </row>
    <row r="55366" spans="16:26" x14ac:dyDescent="0.25">
      <c r="P55366" s="120"/>
      <c r="R55366" s="120"/>
      <c r="T55366" s="120"/>
      <c r="V55366" s="120"/>
      <c r="X55366" s="120"/>
      <c r="Z55366" s="120"/>
    </row>
    <row r="55367" spans="16:26" x14ac:dyDescent="0.25">
      <c r="P55367" s="119"/>
      <c r="R55367" s="119"/>
      <c r="T55367" s="119"/>
      <c r="V55367" s="119"/>
      <c r="X55367" s="119"/>
      <c r="Z55367" s="119"/>
    </row>
    <row r="55368" spans="16:26" x14ac:dyDescent="0.25">
      <c r="P55368" s="120"/>
      <c r="R55368" s="120"/>
      <c r="T55368" s="120"/>
      <c r="V55368" s="120"/>
      <c r="X55368" s="120"/>
      <c r="Z55368" s="120"/>
    </row>
    <row r="55369" spans="16:26" x14ac:dyDescent="0.25">
      <c r="P55369" s="119"/>
      <c r="R55369" s="119"/>
      <c r="T55369" s="119"/>
      <c r="V55369" s="119"/>
      <c r="X55369" s="119"/>
      <c r="Z55369" s="119"/>
    </row>
    <row r="55370" spans="16:26" x14ac:dyDescent="0.25">
      <c r="P55370" s="119"/>
      <c r="R55370" s="119"/>
      <c r="T55370" s="119"/>
      <c r="V55370" s="119"/>
      <c r="X55370" s="119"/>
      <c r="Z55370" s="119"/>
    </row>
    <row r="55371" spans="16:26" x14ac:dyDescent="0.25">
      <c r="P55371" s="119"/>
      <c r="R55371" s="119"/>
      <c r="T55371" s="119"/>
      <c r="V55371" s="119"/>
      <c r="X55371" s="119"/>
      <c r="Z55371" s="119"/>
    </row>
    <row r="55372" spans="16:26" x14ac:dyDescent="0.25">
      <c r="P55372" s="121"/>
      <c r="R55372" s="121"/>
      <c r="T55372" s="121"/>
      <c r="V55372" s="121"/>
      <c r="X55372" s="121"/>
      <c r="Z55372" s="121"/>
    </row>
    <row r="55373" spans="16:26" x14ac:dyDescent="0.25">
      <c r="P55373" s="121"/>
      <c r="R55373" s="121"/>
      <c r="T55373" s="121"/>
      <c r="V55373" s="121"/>
      <c r="X55373" s="121"/>
      <c r="Z55373" s="121"/>
    </row>
    <row r="55374" spans="16:26" x14ac:dyDescent="0.25">
      <c r="P55374" s="121"/>
      <c r="R55374" s="121"/>
      <c r="T55374" s="121"/>
      <c r="V55374" s="121"/>
      <c r="X55374" s="121"/>
      <c r="Z55374" s="121"/>
    </row>
    <row r="55375" spans="16:26" x14ac:dyDescent="0.25">
      <c r="P55375" s="121"/>
      <c r="R55375" s="121"/>
      <c r="T55375" s="121"/>
      <c r="V55375" s="121"/>
      <c r="X55375" s="121"/>
      <c r="Z55375" s="121"/>
    </row>
    <row r="55376" spans="16:26" x14ac:dyDescent="0.25">
      <c r="P55376" s="122"/>
      <c r="R55376" s="122"/>
      <c r="T55376" s="122"/>
      <c r="V55376" s="122"/>
      <c r="X55376" s="122"/>
      <c r="Z55376" s="122"/>
    </row>
    <row r="55377" spans="16:26" x14ac:dyDescent="0.25">
      <c r="P55377" s="118"/>
      <c r="R55377" s="118"/>
      <c r="T55377" s="118"/>
      <c r="V55377" s="118"/>
      <c r="X55377" s="118"/>
      <c r="Z55377" s="118"/>
    </row>
    <row r="55378" spans="16:26" x14ac:dyDescent="0.25">
      <c r="P55378" s="119"/>
      <c r="R55378" s="119"/>
      <c r="T55378" s="119"/>
      <c r="V55378" s="119"/>
      <c r="X55378" s="119"/>
      <c r="Z55378" s="119"/>
    </row>
    <row r="55379" spans="16:26" x14ac:dyDescent="0.25">
      <c r="P55379" s="119"/>
      <c r="R55379" s="119"/>
      <c r="T55379" s="119"/>
      <c r="V55379" s="119"/>
      <c r="X55379" s="119"/>
      <c r="Z55379" s="119"/>
    </row>
    <row r="55380" spans="16:26" x14ac:dyDescent="0.25">
      <c r="P55380" s="120"/>
      <c r="R55380" s="120"/>
      <c r="T55380" s="120"/>
      <c r="V55380" s="120"/>
      <c r="X55380" s="120"/>
      <c r="Z55380" s="120"/>
    </row>
    <row r="55381" spans="16:26" x14ac:dyDescent="0.25">
      <c r="P55381" s="119"/>
      <c r="R55381" s="119"/>
      <c r="T55381" s="119"/>
      <c r="V55381" s="119"/>
      <c r="X55381" s="119"/>
      <c r="Z55381" s="119"/>
    </row>
    <row r="55382" spans="16:26" x14ac:dyDescent="0.25">
      <c r="P55382" s="119"/>
      <c r="R55382" s="119"/>
      <c r="T55382" s="119"/>
      <c r="V55382" s="119"/>
      <c r="X55382" s="119"/>
      <c r="Z55382" s="119"/>
    </row>
    <row r="55383" spans="16:26" x14ac:dyDescent="0.25">
      <c r="P55383" s="120"/>
      <c r="R55383" s="120"/>
      <c r="T55383" s="120"/>
      <c r="V55383" s="120"/>
      <c r="X55383" s="120"/>
      <c r="Z55383" s="120"/>
    </row>
    <row r="55384" spans="16:26" x14ac:dyDescent="0.25">
      <c r="P55384" s="119"/>
      <c r="R55384" s="119"/>
      <c r="T55384" s="119"/>
      <c r="V55384" s="119"/>
      <c r="X55384" s="119"/>
      <c r="Z55384" s="119"/>
    </row>
    <row r="55385" spans="16:26" x14ac:dyDescent="0.25">
      <c r="P55385" s="120"/>
      <c r="R55385" s="120"/>
      <c r="T55385" s="120"/>
      <c r="V55385" s="120"/>
      <c r="X55385" s="120"/>
      <c r="Z55385" s="120"/>
    </row>
    <row r="55386" spans="16:26" x14ac:dyDescent="0.25">
      <c r="P55386" s="119"/>
      <c r="R55386" s="119"/>
      <c r="T55386" s="119"/>
      <c r="V55386" s="119"/>
      <c r="X55386" s="119"/>
      <c r="Z55386" s="119"/>
    </row>
    <row r="55387" spans="16:26" x14ac:dyDescent="0.25">
      <c r="P55387" s="119"/>
      <c r="R55387" s="119"/>
      <c r="T55387" s="119"/>
      <c r="V55387" s="119"/>
      <c r="X55387" s="119"/>
      <c r="Z55387" s="119"/>
    </row>
    <row r="55388" spans="16:26" x14ac:dyDescent="0.25">
      <c r="P55388" s="119"/>
      <c r="R55388" s="119"/>
      <c r="T55388" s="119"/>
      <c r="V55388" s="119"/>
      <c r="X55388" s="119"/>
      <c r="Z55388" s="119"/>
    </row>
    <row r="55389" spans="16:26" x14ac:dyDescent="0.25">
      <c r="P55389" s="121"/>
      <c r="R55389" s="121"/>
      <c r="T55389" s="121"/>
      <c r="V55389" s="121"/>
      <c r="X55389" s="121"/>
      <c r="Z55389" s="121"/>
    </row>
    <row r="55390" spans="16:26" x14ac:dyDescent="0.25">
      <c r="P55390" s="121"/>
      <c r="R55390" s="121"/>
      <c r="T55390" s="121"/>
      <c r="V55390" s="121"/>
      <c r="X55390" s="121"/>
      <c r="Z55390" s="121"/>
    </row>
    <row r="55391" spans="16:26" x14ac:dyDescent="0.25">
      <c r="P55391" s="121"/>
      <c r="R55391" s="121"/>
      <c r="T55391" s="121"/>
      <c r="V55391" s="121"/>
      <c r="X55391" s="121"/>
      <c r="Z55391" s="121"/>
    </row>
    <row r="55392" spans="16:26" x14ac:dyDescent="0.25">
      <c r="P55392" s="121"/>
      <c r="R55392" s="121"/>
      <c r="T55392" s="121"/>
      <c r="V55392" s="121"/>
      <c r="X55392" s="121"/>
      <c r="Z55392" s="121"/>
    </row>
    <row r="55393" spans="16:26" x14ac:dyDescent="0.25">
      <c r="P55393" s="122"/>
      <c r="R55393" s="122"/>
      <c r="T55393" s="122"/>
      <c r="V55393" s="122"/>
      <c r="X55393" s="122"/>
      <c r="Z55393" s="122"/>
    </row>
    <row r="55394" spans="16:26" x14ac:dyDescent="0.25">
      <c r="P55394" s="118"/>
      <c r="R55394" s="118"/>
      <c r="T55394" s="118"/>
      <c r="V55394" s="118"/>
      <c r="X55394" s="118"/>
      <c r="Z55394" s="118"/>
    </row>
    <row r="55395" spans="16:26" x14ac:dyDescent="0.25">
      <c r="P55395" s="119"/>
      <c r="R55395" s="119"/>
      <c r="T55395" s="119"/>
      <c r="V55395" s="119"/>
      <c r="X55395" s="119"/>
      <c r="Z55395" s="119"/>
    </row>
    <row r="55396" spans="16:26" x14ac:dyDescent="0.25">
      <c r="P55396" s="119"/>
      <c r="R55396" s="119"/>
      <c r="T55396" s="119"/>
      <c r="V55396" s="119"/>
      <c r="X55396" s="119"/>
      <c r="Z55396" s="119"/>
    </row>
    <row r="55397" spans="16:26" x14ac:dyDescent="0.25">
      <c r="P55397" s="120"/>
      <c r="R55397" s="120"/>
      <c r="T55397" s="120"/>
      <c r="V55397" s="120"/>
      <c r="X55397" s="120"/>
      <c r="Z55397" s="120"/>
    </row>
    <row r="55398" spans="16:26" x14ac:dyDescent="0.25">
      <c r="P55398" s="119"/>
      <c r="R55398" s="119"/>
      <c r="T55398" s="119"/>
      <c r="V55398" s="119"/>
      <c r="X55398" s="119"/>
      <c r="Z55398" s="119"/>
    </row>
    <row r="55399" spans="16:26" x14ac:dyDescent="0.25">
      <c r="P55399" s="119"/>
      <c r="R55399" s="119"/>
      <c r="T55399" s="119"/>
      <c r="V55399" s="119"/>
      <c r="X55399" s="119"/>
      <c r="Z55399" s="119"/>
    </row>
    <row r="55400" spans="16:26" x14ac:dyDescent="0.25">
      <c r="P55400" s="120"/>
      <c r="R55400" s="120"/>
      <c r="T55400" s="120"/>
      <c r="V55400" s="120"/>
      <c r="X55400" s="120"/>
      <c r="Z55400" s="120"/>
    </row>
    <row r="55401" spans="16:26" x14ac:dyDescent="0.25">
      <c r="P55401" s="119"/>
      <c r="R55401" s="119"/>
      <c r="T55401" s="119"/>
      <c r="V55401" s="119"/>
      <c r="X55401" s="119"/>
      <c r="Z55401" s="119"/>
    </row>
    <row r="55402" spans="16:26" x14ac:dyDescent="0.25">
      <c r="P55402" s="120"/>
      <c r="R55402" s="120"/>
      <c r="T55402" s="120"/>
      <c r="V55402" s="120"/>
      <c r="X55402" s="120"/>
      <c r="Z55402" s="120"/>
    </row>
    <row r="55403" spans="16:26" x14ac:dyDescent="0.25">
      <c r="P55403" s="119"/>
      <c r="R55403" s="119"/>
      <c r="T55403" s="119"/>
      <c r="V55403" s="119"/>
      <c r="X55403" s="119"/>
      <c r="Z55403" s="119"/>
    </row>
    <row r="55404" spans="16:26" x14ac:dyDescent="0.25">
      <c r="P55404" s="119"/>
      <c r="R55404" s="119"/>
      <c r="T55404" s="119"/>
      <c r="V55404" s="119"/>
      <c r="X55404" s="119"/>
      <c r="Z55404" s="119"/>
    </row>
    <row r="55405" spans="16:26" x14ac:dyDescent="0.25">
      <c r="P55405" s="119"/>
      <c r="R55405" s="119"/>
      <c r="T55405" s="119"/>
      <c r="V55405" s="119"/>
      <c r="X55405" s="119"/>
      <c r="Z55405" s="119"/>
    </row>
    <row r="55406" spans="16:26" x14ac:dyDescent="0.25">
      <c r="P55406" s="121"/>
      <c r="R55406" s="121"/>
      <c r="T55406" s="121"/>
      <c r="V55406" s="121"/>
      <c r="X55406" s="121"/>
      <c r="Z55406" s="121"/>
    </row>
    <row r="55407" spans="16:26" x14ac:dyDescent="0.25">
      <c r="P55407" s="121"/>
      <c r="R55407" s="121"/>
      <c r="T55407" s="121"/>
      <c r="V55407" s="121"/>
      <c r="X55407" s="121"/>
      <c r="Z55407" s="121"/>
    </row>
    <row r="55408" spans="16:26" x14ac:dyDescent="0.25">
      <c r="P55408" s="121"/>
      <c r="R55408" s="121"/>
      <c r="T55408" s="121"/>
      <c r="V55408" s="121"/>
      <c r="X55408" s="121"/>
      <c r="Z55408" s="121"/>
    </row>
    <row r="55409" spans="16:26" x14ac:dyDescent="0.25">
      <c r="P55409" s="121"/>
      <c r="R55409" s="121"/>
      <c r="T55409" s="121"/>
      <c r="V55409" s="121"/>
      <c r="X55409" s="121"/>
      <c r="Z55409" s="121"/>
    </row>
    <row r="55410" spans="16:26" x14ac:dyDescent="0.25">
      <c r="P55410" s="122"/>
      <c r="R55410" s="122"/>
      <c r="T55410" s="122"/>
      <c r="V55410" s="122"/>
      <c r="X55410" s="122"/>
      <c r="Z55410" s="122"/>
    </row>
    <row r="55411" spans="16:26" x14ac:dyDescent="0.25">
      <c r="P55411" s="118"/>
      <c r="R55411" s="118"/>
      <c r="T55411" s="118"/>
      <c r="V55411" s="118"/>
      <c r="X55411" s="118"/>
      <c r="Z55411" s="118"/>
    </row>
    <row r="55412" spans="16:26" x14ac:dyDescent="0.25">
      <c r="P55412" s="119"/>
      <c r="R55412" s="119"/>
      <c r="T55412" s="119"/>
      <c r="V55412" s="119"/>
      <c r="X55412" s="119"/>
      <c r="Z55412" s="119"/>
    </row>
    <row r="55413" spans="16:26" x14ac:dyDescent="0.25">
      <c r="P55413" s="119"/>
      <c r="R55413" s="119"/>
      <c r="T55413" s="119"/>
      <c r="V55413" s="119"/>
      <c r="X55413" s="119"/>
      <c r="Z55413" s="119"/>
    </row>
    <row r="55414" spans="16:26" x14ac:dyDescent="0.25">
      <c r="P55414" s="120"/>
      <c r="R55414" s="120"/>
      <c r="T55414" s="120"/>
      <c r="V55414" s="120"/>
      <c r="X55414" s="120"/>
      <c r="Z55414" s="120"/>
    </row>
    <row r="55415" spans="16:26" x14ac:dyDescent="0.25">
      <c r="P55415" s="119"/>
      <c r="R55415" s="119"/>
      <c r="T55415" s="119"/>
      <c r="V55415" s="119"/>
      <c r="X55415" s="119"/>
      <c r="Z55415" s="119"/>
    </row>
    <row r="55416" spans="16:26" x14ac:dyDescent="0.25">
      <c r="P55416" s="119"/>
      <c r="R55416" s="119"/>
      <c r="T55416" s="119"/>
      <c r="V55416" s="119"/>
      <c r="X55416" s="119"/>
      <c r="Z55416" s="119"/>
    </row>
    <row r="55417" spans="16:26" x14ac:dyDescent="0.25">
      <c r="P55417" s="120"/>
      <c r="R55417" s="120"/>
      <c r="T55417" s="120"/>
      <c r="V55417" s="120"/>
      <c r="X55417" s="120"/>
      <c r="Z55417" s="120"/>
    </row>
    <row r="55418" spans="16:26" x14ac:dyDescent="0.25">
      <c r="P55418" s="119"/>
      <c r="R55418" s="119"/>
      <c r="T55418" s="119"/>
      <c r="V55418" s="119"/>
      <c r="X55418" s="119"/>
      <c r="Z55418" s="119"/>
    </row>
    <row r="55419" spans="16:26" x14ac:dyDescent="0.25">
      <c r="P55419" s="120"/>
      <c r="R55419" s="120"/>
      <c r="T55419" s="120"/>
      <c r="V55419" s="120"/>
      <c r="X55419" s="120"/>
      <c r="Z55419" s="120"/>
    </row>
    <row r="55420" spans="16:26" x14ac:dyDescent="0.25">
      <c r="P55420" s="119"/>
      <c r="R55420" s="119"/>
      <c r="T55420" s="119"/>
      <c r="V55420" s="119"/>
      <c r="X55420" s="119"/>
      <c r="Z55420" s="119"/>
    </row>
    <row r="55421" spans="16:26" x14ac:dyDescent="0.25">
      <c r="P55421" s="119"/>
      <c r="R55421" s="119"/>
      <c r="T55421" s="119"/>
      <c r="V55421" s="119"/>
      <c r="X55421" s="119"/>
      <c r="Z55421" s="119"/>
    </row>
    <row r="55422" spans="16:26" x14ac:dyDescent="0.25">
      <c r="P55422" s="119"/>
      <c r="R55422" s="119"/>
      <c r="T55422" s="119"/>
      <c r="V55422" s="119"/>
      <c r="X55422" s="119"/>
      <c r="Z55422" s="119"/>
    </row>
    <row r="55423" spans="16:26" x14ac:dyDescent="0.25">
      <c r="P55423" s="121"/>
      <c r="R55423" s="121"/>
      <c r="T55423" s="121"/>
      <c r="V55423" s="121"/>
      <c r="X55423" s="121"/>
      <c r="Z55423" s="121"/>
    </row>
    <row r="55424" spans="16:26" x14ac:dyDescent="0.25">
      <c r="P55424" s="121"/>
      <c r="R55424" s="121"/>
      <c r="T55424" s="121"/>
      <c r="V55424" s="121"/>
      <c r="X55424" s="121"/>
      <c r="Z55424" s="121"/>
    </row>
    <row r="55425" spans="16:26" x14ac:dyDescent="0.25">
      <c r="P55425" s="121"/>
      <c r="R55425" s="121"/>
      <c r="T55425" s="121"/>
      <c r="V55425" s="121"/>
      <c r="X55425" s="121"/>
      <c r="Z55425" s="121"/>
    </row>
    <row r="55426" spans="16:26" x14ac:dyDescent="0.25">
      <c r="P55426" s="121"/>
      <c r="R55426" s="121"/>
      <c r="T55426" s="121"/>
      <c r="V55426" s="121"/>
      <c r="X55426" s="121"/>
      <c r="Z55426" s="121"/>
    </row>
    <row r="55427" spans="16:26" x14ac:dyDescent="0.25">
      <c r="P55427" s="122"/>
      <c r="R55427" s="122"/>
      <c r="T55427" s="122"/>
      <c r="V55427" s="122"/>
      <c r="X55427" s="122"/>
      <c r="Z55427" s="122"/>
    </row>
    <row r="55428" spans="16:26" x14ac:dyDescent="0.25">
      <c r="P55428" s="118"/>
      <c r="R55428" s="118"/>
      <c r="T55428" s="118"/>
      <c r="V55428" s="118"/>
      <c r="X55428" s="118"/>
      <c r="Z55428" s="118"/>
    </row>
    <row r="55429" spans="16:26" x14ac:dyDescent="0.25">
      <c r="P55429" s="119"/>
      <c r="R55429" s="119"/>
      <c r="T55429" s="119"/>
      <c r="V55429" s="119"/>
      <c r="X55429" s="119"/>
      <c r="Z55429" s="119"/>
    </row>
    <row r="55430" spans="16:26" x14ac:dyDescent="0.25">
      <c r="P55430" s="119"/>
      <c r="R55430" s="119"/>
      <c r="T55430" s="119"/>
      <c r="V55430" s="119"/>
      <c r="X55430" s="119"/>
      <c r="Z55430" s="119"/>
    </row>
    <row r="55431" spans="16:26" x14ac:dyDescent="0.25">
      <c r="P55431" s="120"/>
      <c r="R55431" s="120"/>
      <c r="T55431" s="120"/>
      <c r="V55431" s="120"/>
      <c r="X55431" s="120"/>
      <c r="Z55431" s="120"/>
    </row>
    <row r="55432" spans="16:26" x14ac:dyDescent="0.25">
      <c r="P55432" s="119"/>
      <c r="R55432" s="119"/>
      <c r="T55432" s="119"/>
      <c r="V55432" s="119"/>
      <c r="X55432" s="119"/>
      <c r="Z55432" s="119"/>
    </row>
    <row r="55433" spans="16:26" x14ac:dyDescent="0.25">
      <c r="P55433" s="119"/>
      <c r="R55433" s="119"/>
      <c r="T55433" s="119"/>
      <c r="V55433" s="119"/>
      <c r="X55433" s="119"/>
      <c r="Z55433" s="119"/>
    </row>
    <row r="55434" spans="16:26" x14ac:dyDescent="0.25">
      <c r="P55434" s="120"/>
      <c r="R55434" s="120"/>
      <c r="T55434" s="120"/>
      <c r="V55434" s="120"/>
      <c r="X55434" s="120"/>
      <c r="Z55434" s="120"/>
    </row>
    <row r="55435" spans="16:26" x14ac:dyDescent="0.25">
      <c r="P55435" s="119"/>
      <c r="R55435" s="119"/>
      <c r="T55435" s="119"/>
      <c r="V55435" s="119"/>
      <c r="X55435" s="119"/>
      <c r="Z55435" s="119"/>
    </row>
    <row r="55436" spans="16:26" x14ac:dyDescent="0.25">
      <c r="P55436" s="120"/>
      <c r="R55436" s="120"/>
      <c r="T55436" s="120"/>
      <c r="V55436" s="120"/>
      <c r="X55436" s="120"/>
      <c r="Z55436" s="120"/>
    </row>
    <row r="55437" spans="16:26" x14ac:dyDescent="0.25">
      <c r="P55437" s="119"/>
      <c r="R55437" s="119"/>
      <c r="T55437" s="119"/>
      <c r="V55437" s="119"/>
      <c r="X55437" s="119"/>
      <c r="Z55437" s="119"/>
    </row>
    <row r="55438" spans="16:26" x14ac:dyDescent="0.25">
      <c r="P55438" s="119"/>
      <c r="R55438" s="119"/>
      <c r="T55438" s="119"/>
      <c r="V55438" s="119"/>
      <c r="X55438" s="119"/>
      <c r="Z55438" s="119"/>
    </row>
    <row r="55439" spans="16:26" x14ac:dyDescent="0.25">
      <c r="P55439" s="119"/>
      <c r="R55439" s="119"/>
      <c r="T55439" s="119"/>
      <c r="V55439" s="119"/>
      <c r="X55439" s="119"/>
      <c r="Z55439" s="119"/>
    </row>
    <row r="55440" spans="16:26" x14ac:dyDescent="0.25">
      <c r="P55440" s="121"/>
      <c r="R55440" s="121"/>
      <c r="T55440" s="121"/>
      <c r="V55440" s="121"/>
      <c r="X55440" s="121"/>
      <c r="Z55440" s="121"/>
    </row>
    <row r="55441" spans="16:26" x14ac:dyDescent="0.25">
      <c r="P55441" s="121"/>
      <c r="R55441" s="121"/>
      <c r="T55441" s="121"/>
      <c r="V55441" s="121"/>
      <c r="X55441" s="121"/>
      <c r="Z55441" s="121"/>
    </row>
    <row r="55442" spans="16:26" x14ac:dyDescent="0.25">
      <c r="P55442" s="121"/>
      <c r="R55442" s="121"/>
      <c r="T55442" s="121"/>
      <c r="V55442" s="121"/>
      <c r="X55442" s="121"/>
      <c r="Z55442" s="121"/>
    </row>
    <row r="55443" spans="16:26" x14ac:dyDescent="0.25">
      <c r="P55443" s="121"/>
      <c r="R55443" s="121"/>
      <c r="T55443" s="121"/>
      <c r="V55443" s="121"/>
      <c r="X55443" s="121"/>
      <c r="Z55443" s="121"/>
    </row>
    <row r="55444" spans="16:26" x14ac:dyDescent="0.25">
      <c r="P55444" s="122"/>
      <c r="R55444" s="122"/>
      <c r="T55444" s="122"/>
      <c r="V55444" s="122"/>
      <c r="X55444" s="122"/>
      <c r="Z55444" s="122"/>
    </row>
    <row r="55445" spans="16:26" x14ac:dyDescent="0.25">
      <c r="P55445" s="118"/>
      <c r="R55445" s="118"/>
      <c r="T55445" s="118"/>
      <c r="V55445" s="118"/>
      <c r="X55445" s="118"/>
      <c r="Z55445" s="118"/>
    </row>
    <row r="55446" spans="16:26" x14ac:dyDescent="0.25">
      <c r="P55446" s="119"/>
      <c r="R55446" s="119"/>
      <c r="T55446" s="119"/>
      <c r="V55446" s="119"/>
      <c r="X55446" s="119"/>
      <c r="Z55446" s="119"/>
    </row>
    <row r="55447" spans="16:26" x14ac:dyDescent="0.25">
      <c r="P55447" s="119"/>
      <c r="R55447" s="119"/>
      <c r="T55447" s="119"/>
      <c r="V55447" s="119"/>
      <c r="X55447" s="119"/>
      <c r="Z55447" s="119"/>
    </row>
    <row r="55448" spans="16:26" x14ac:dyDescent="0.25">
      <c r="P55448" s="120"/>
      <c r="R55448" s="120"/>
      <c r="T55448" s="120"/>
      <c r="V55448" s="120"/>
      <c r="X55448" s="120"/>
      <c r="Z55448" s="120"/>
    </row>
    <row r="55449" spans="16:26" x14ac:dyDescent="0.25">
      <c r="P55449" s="119"/>
      <c r="R55449" s="119"/>
      <c r="T55449" s="119"/>
      <c r="V55449" s="119"/>
      <c r="X55449" s="119"/>
      <c r="Z55449" s="119"/>
    </row>
    <row r="55450" spans="16:26" x14ac:dyDescent="0.25">
      <c r="P55450" s="119"/>
      <c r="R55450" s="119"/>
      <c r="T55450" s="119"/>
      <c r="V55450" s="119"/>
      <c r="X55450" s="119"/>
      <c r="Z55450" s="119"/>
    </row>
    <row r="55451" spans="16:26" x14ac:dyDescent="0.25">
      <c r="P55451" s="120"/>
      <c r="R55451" s="120"/>
      <c r="T55451" s="120"/>
      <c r="V55451" s="120"/>
      <c r="X55451" s="120"/>
      <c r="Z55451" s="120"/>
    </row>
    <row r="55452" spans="16:26" x14ac:dyDescent="0.25">
      <c r="P55452" s="119"/>
      <c r="R55452" s="119"/>
      <c r="T55452" s="119"/>
      <c r="V55452" s="119"/>
      <c r="X55452" s="119"/>
      <c r="Z55452" s="119"/>
    </row>
    <row r="55453" spans="16:26" x14ac:dyDescent="0.25">
      <c r="P55453" s="120"/>
      <c r="R55453" s="120"/>
      <c r="T55453" s="120"/>
      <c r="V55453" s="120"/>
      <c r="X55453" s="120"/>
      <c r="Z55453" s="120"/>
    </row>
    <row r="55454" spans="16:26" x14ac:dyDescent="0.25">
      <c r="P55454" s="119"/>
      <c r="R55454" s="119"/>
      <c r="T55454" s="119"/>
      <c r="V55454" s="119"/>
      <c r="X55454" s="119"/>
      <c r="Z55454" s="119"/>
    </row>
    <row r="55455" spans="16:26" x14ac:dyDescent="0.25">
      <c r="P55455" s="119"/>
      <c r="R55455" s="119"/>
      <c r="T55455" s="119"/>
      <c r="V55455" s="119"/>
      <c r="X55455" s="119"/>
      <c r="Z55455" s="119"/>
    </row>
    <row r="55456" spans="16:26" x14ac:dyDescent="0.25">
      <c r="P55456" s="119"/>
      <c r="R55456" s="119"/>
      <c r="T55456" s="119"/>
      <c r="V55456" s="119"/>
      <c r="X55456" s="119"/>
      <c r="Z55456" s="119"/>
    </row>
    <row r="55457" spans="16:26" x14ac:dyDescent="0.25">
      <c r="P55457" s="121"/>
      <c r="R55457" s="121"/>
      <c r="T55457" s="121"/>
      <c r="V55457" s="121"/>
      <c r="X55457" s="121"/>
      <c r="Z55457" s="121"/>
    </row>
    <row r="55458" spans="16:26" x14ac:dyDescent="0.25">
      <c r="P55458" s="121"/>
      <c r="R55458" s="121"/>
      <c r="T55458" s="121"/>
      <c r="V55458" s="121"/>
      <c r="X55458" s="121"/>
      <c r="Z55458" s="121"/>
    </row>
    <row r="55459" spans="16:26" x14ac:dyDescent="0.25">
      <c r="P55459" s="121"/>
      <c r="R55459" s="121"/>
      <c r="T55459" s="121"/>
      <c r="V55459" s="121"/>
      <c r="X55459" s="121"/>
      <c r="Z55459" s="121"/>
    </row>
    <row r="55460" spans="16:26" x14ac:dyDescent="0.25">
      <c r="P55460" s="121"/>
      <c r="R55460" s="121"/>
      <c r="T55460" s="121"/>
      <c r="V55460" s="121"/>
      <c r="X55460" s="121"/>
      <c r="Z55460" s="121"/>
    </row>
    <row r="55461" spans="16:26" x14ac:dyDescent="0.25">
      <c r="P55461" s="122"/>
      <c r="R55461" s="122"/>
      <c r="T55461" s="122"/>
      <c r="V55461" s="122"/>
      <c r="X55461" s="122"/>
      <c r="Z55461" s="122"/>
    </row>
    <row r="55462" spans="16:26" x14ac:dyDescent="0.25">
      <c r="P55462" s="118"/>
      <c r="R55462" s="118"/>
      <c r="T55462" s="118"/>
      <c r="V55462" s="118"/>
      <c r="X55462" s="118"/>
      <c r="Z55462" s="118"/>
    </row>
    <row r="55463" spans="16:26" x14ac:dyDescent="0.25">
      <c r="P55463" s="119"/>
      <c r="R55463" s="119"/>
      <c r="T55463" s="119"/>
      <c r="V55463" s="119"/>
      <c r="X55463" s="119"/>
      <c r="Z55463" s="119"/>
    </row>
    <row r="55464" spans="16:26" x14ac:dyDescent="0.25">
      <c r="P55464" s="119"/>
      <c r="R55464" s="119"/>
      <c r="T55464" s="119"/>
      <c r="V55464" s="119"/>
      <c r="X55464" s="119"/>
      <c r="Z55464" s="119"/>
    </row>
    <row r="55465" spans="16:26" x14ac:dyDescent="0.25">
      <c r="P55465" s="120"/>
      <c r="R55465" s="120"/>
      <c r="T55465" s="120"/>
      <c r="V55465" s="120"/>
      <c r="X55465" s="120"/>
      <c r="Z55465" s="120"/>
    </row>
    <row r="55466" spans="16:26" x14ac:dyDescent="0.25">
      <c r="P55466" s="119"/>
      <c r="R55466" s="119"/>
      <c r="T55466" s="119"/>
      <c r="V55466" s="119"/>
      <c r="X55466" s="119"/>
      <c r="Z55466" s="119"/>
    </row>
    <row r="55467" spans="16:26" x14ac:dyDescent="0.25">
      <c r="P55467" s="119"/>
      <c r="R55467" s="119"/>
      <c r="T55467" s="119"/>
      <c r="V55467" s="119"/>
      <c r="X55467" s="119"/>
      <c r="Z55467" s="119"/>
    </row>
    <row r="55468" spans="16:26" x14ac:dyDescent="0.25">
      <c r="P55468" s="120"/>
      <c r="R55468" s="120"/>
      <c r="T55468" s="120"/>
      <c r="V55468" s="120"/>
      <c r="X55468" s="120"/>
      <c r="Z55468" s="120"/>
    </row>
    <row r="55469" spans="16:26" x14ac:dyDescent="0.25">
      <c r="P55469" s="119"/>
      <c r="R55469" s="119"/>
      <c r="T55469" s="119"/>
      <c r="V55469" s="119"/>
      <c r="X55469" s="119"/>
      <c r="Z55469" s="119"/>
    </row>
    <row r="55470" spans="16:26" x14ac:dyDescent="0.25">
      <c r="P55470" s="120"/>
      <c r="R55470" s="120"/>
      <c r="T55470" s="120"/>
      <c r="V55470" s="120"/>
      <c r="X55470" s="120"/>
      <c r="Z55470" s="120"/>
    </row>
    <row r="55471" spans="16:26" x14ac:dyDescent="0.25">
      <c r="P55471" s="119"/>
      <c r="R55471" s="119"/>
      <c r="T55471" s="119"/>
      <c r="V55471" s="119"/>
      <c r="X55471" s="119"/>
      <c r="Z55471" s="119"/>
    </row>
    <row r="55472" spans="16:26" x14ac:dyDescent="0.25">
      <c r="P55472" s="119"/>
      <c r="R55472" s="119"/>
      <c r="T55472" s="119"/>
      <c r="V55472" s="119"/>
      <c r="X55472" s="119"/>
      <c r="Z55472" s="119"/>
    </row>
    <row r="55473" spans="16:26" x14ac:dyDescent="0.25">
      <c r="P55473" s="119"/>
      <c r="R55473" s="119"/>
      <c r="T55473" s="119"/>
      <c r="V55473" s="119"/>
      <c r="X55473" s="119"/>
      <c r="Z55473" s="119"/>
    </row>
    <row r="55474" spans="16:26" x14ac:dyDescent="0.25">
      <c r="P55474" s="121"/>
      <c r="R55474" s="121"/>
      <c r="T55474" s="121"/>
      <c r="V55474" s="121"/>
      <c r="X55474" s="121"/>
      <c r="Z55474" s="121"/>
    </row>
    <row r="55475" spans="16:26" x14ac:dyDescent="0.25">
      <c r="P55475" s="121"/>
      <c r="R55475" s="121"/>
      <c r="T55475" s="121"/>
      <c r="V55475" s="121"/>
      <c r="X55475" s="121"/>
      <c r="Z55475" s="121"/>
    </row>
    <row r="55476" spans="16:26" x14ac:dyDescent="0.25">
      <c r="P55476" s="121"/>
      <c r="R55476" s="121"/>
      <c r="T55476" s="121"/>
      <c r="V55476" s="121"/>
      <c r="X55476" s="121"/>
      <c r="Z55476" s="121"/>
    </row>
    <row r="55477" spans="16:26" x14ac:dyDescent="0.25">
      <c r="P55477" s="121"/>
      <c r="R55477" s="121"/>
      <c r="T55477" s="121"/>
      <c r="V55477" s="121"/>
      <c r="X55477" s="121"/>
      <c r="Z55477" s="121"/>
    </row>
    <row r="55478" spans="16:26" x14ac:dyDescent="0.25">
      <c r="P55478" s="122"/>
      <c r="R55478" s="122"/>
      <c r="T55478" s="122"/>
      <c r="V55478" s="122"/>
      <c r="X55478" s="122"/>
      <c r="Z55478" s="122"/>
    </row>
    <row r="55479" spans="16:26" x14ac:dyDescent="0.25">
      <c r="P55479" s="118"/>
      <c r="R55479" s="118"/>
      <c r="T55479" s="118"/>
      <c r="V55479" s="118"/>
      <c r="X55479" s="118"/>
      <c r="Z55479" s="118"/>
    </row>
    <row r="55480" spans="16:26" x14ac:dyDescent="0.25">
      <c r="P55480" s="119"/>
      <c r="R55480" s="119"/>
      <c r="T55480" s="119"/>
      <c r="V55480" s="119"/>
      <c r="X55480" s="119"/>
      <c r="Z55480" s="119"/>
    </row>
    <row r="55481" spans="16:26" x14ac:dyDescent="0.25">
      <c r="P55481" s="119"/>
      <c r="R55481" s="119"/>
      <c r="T55481" s="119"/>
      <c r="V55481" s="119"/>
      <c r="X55481" s="119"/>
      <c r="Z55481" s="119"/>
    </row>
    <row r="55482" spans="16:26" x14ac:dyDescent="0.25">
      <c r="P55482" s="120"/>
      <c r="R55482" s="120"/>
      <c r="T55482" s="120"/>
      <c r="V55482" s="120"/>
      <c r="X55482" s="120"/>
      <c r="Z55482" s="120"/>
    </row>
    <row r="55483" spans="16:26" x14ac:dyDescent="0.25">
      <c r="P55483" s="119"/>
      <c r="R55483" s="119"/>
      <c r="T55483" s="119"/>
      <c r="V55483" s="119"/>
      <c r="X55483" s="119"/>
      <c r="Z55483" s="119"/>
    </row>
    <row r="55484" spans="16:26" x14ac:dyDescent="0.25">
      <c r="P55484" s="119"/>
      <c r="R55484" s="119"/>
      <c r="T55484" s="119"/>
      <c r="V55484" s="119"/>
      <c r="X55484" s="119"/>
      <c r="Z55484" s="119"/>
    </row>
    <row r="55485" spans="16:26" x14ac:dyDescent="0.25">
      <c r="P55485" s="120"/>
      <c r="R55485" s="120"/>
      <c r="T55485" s="120"/>
      <c r="V55485" s="120"/>
      <c r="X55485" s="120"/>
      <c r="Z55485" s="120"/>
    </row>
    <row r="55486" spans="16:26" x14ac:dyDescent="0.25">
      <c r="P55486" s="119"/>
      <c r="R55486" s="119"/>
      <c r="T55486" s="119"/>
      <c r="V55486" s="119"/>
      <c r="X55486" s="119"/>
      <c r="Z55486" s="119"/>
    </row>
    <row r="55487" spans="16:26" x14ac:dyDescent="0.25">
      <c r="P55487" s="120"/>
      <c r="R55487" s="120"/>
      <c r="T55487" s="120"/>
      <c r="V55487" s="120"/>
      <c r="X55487" s="120"/>
      <c r="Z55487" s="120"/>
    </row>
    <row r="55488" spans="16:26" x14ac:dyDescent="0.25">
      <c r="P55488" s="119"/>
      <c r="R55488" s="119"/>
      <c r="T55488" s="119"/>
      <c r="V55488" s="119"/>
      <c r="X55488" s="119"/>
      <c r="Z55488" s="119"/>
    </row>
    <row r="55489" spans="16:26" x14ac:dyDescent="0.25">
      <c r="P55489" s="119"/>
      <c r="R55489" s="119"/>
      <c r="T55489" s="119"/>
      <c r="V55489" s="119"/>
      <c r="X55489" s="119"/>
      <c r="Z55489" s="119"/>
    </row>
    <row r="55490" spans="16:26" x14ac:dyDescent="0.25">
      <c r="P55490" s="119"/>
      <c r="R55490" s="119"/>
      <c r="T55490" s="119"/>
      <c r="V55490" s="119"/>
      <c r="X55490" s="119"/>
      <c r="Z55490" s="119"/>
    </row>
    <row r="55491" spans="16:26" x14ac:dyDescent="0.25">
      <c r="P55491" s="121"/>
      <c r="R55491" s="121"/>
      <c r="T55491" s="121"/>
      <c r="V55491" s="121"/>
      <c r="X55491" s="121"/>
      <c r="Z55491" s="121"/>
    </row>
    <row r="55492" spans="16:26" x14ac:dyDescent="0.25">
      <c r="P55492" s="121"/>
      <c r="R55492" s="121"/>
      <c r="T55492" s="121"/>
      <c r="V55492" s="121"/>
      <c r="X55492" s="121"/>
      <c r="Z55492" s="121"/>
    </row>
    <row r="55493" spans="16:26" x14ac:dyDescent="0.25">
      <c r="P55493" s="121"/>
      <c r="R55493" s="121"/>
      <c r="T55493" s="121"/>
      <c r="V55493" s="121"/>
      <c r="X55493" s="121"/>
      <c r="Z55493" s="121"/>
    </row>
    <row r="55494" spans="16:26" x14ac:dyDescent="0.25">
      <c r="P55494" s="121"/>
      <c r="R55494" s="121"/>
      <c r="T55494" s="121"/>
      <c r="V55494" s="121"/>
      <c r="X55494" s="121"/>
      <c r="Z55494" s="121"/>
    </row>
    <row r="55495" spans="16:26" x14ac:dyDescent="0.25">
      <c r="P55495" s="122"/>
      <c r="R55495" s="122"/>
      <c r="T55495" s="122"/>
      <c r="V55495" s="122"/>
      <c r="X55495" s="122"/>
      <c r="Z55495" s="122"/>
    </row>
    <row r="55496" spans="16:26" x14ac:dyDescent="0.25">
      <c r="P55496" s="118"/>
      <c r="R55496" s="118"/>
      <c r="T55496" s="118"/>
      <c r="V55496" s="118"/>
      <c r="X55496" s="118"/>
      <c r="Z55496" s="118"/>
    </row>
    <row r="55497" spans="16:26" x14ac:dyDescent="0.25">
      <c r="P55497" s="119"/>
      <c r="R55497" s="119"/>
      <c r="T55497" s="119"/>
      <c r="V55497" s="119"/>
      <c r="X55497" s="119"/>
      <c r="Z55497" s="119"/>
    </row>
    <row r="55498" spans="16:26" x14ac:dyDescent="0.25">
      <c r="P55498" s="119"/>
      <c r="R55498" s="119"/>
      <c r="T55498" s="119"/>
      <c r="V55498" s="119"/>
      <c r="X55498" s="119"/>
      <c r="Z55498" s="119"/>
    </row>
    <row r="55499" spans="16:26" x14ac:dyDescent="0.25">
      <c r="P55499" s="120"/>
      <c r="R55499" s="120"/>
      <c r="T55499" s="120"/>
      <c r="V55499" s="120"/>
      <c r="X55499" s="120"/>
      <c r="Z55499" s="120"/>
    </row>
    <row r="55500" spans="16:26" x14ac:dyDescent="0.25">
      <c r="P55500" s="119"/>
      <c r="R55500" s="119"/>
      <c r="T55500" s="119"/>
      <c r="V55500" s="119"/>
      <c r="X55500" s="119"/>
      <c r="Z55500" s="119"/>
    </row>
    <row r="55501" spans="16:26" x14ac:dyDescent="0.25">
      <c r="P55501" s="119"/>
      <c r="R55501" s="119"/>
      <c r="T55501" s="119"/>
      <c r="V55501" s="119"/>
      <c r="X55501" s="119"/>
      <c r="Z55501" s="119"/>
    </row>
    <row r="55502" spans="16:26" x14ac:dyDescent="0.25">
      <c r="P55502" s="120"/>
      <c r="R55502" s="120"/>
      <c r="T55502" s="120"/>
      <c r="V55502" s="120"/>
      <c r="X55502" s="120"/>
      <c r="Z55502" s="120"/>
    </row>
    <row r="55503" spans="16:26" x14ac:dyDescent="0.25">
      <c r="P55503" s="119"/>
      <c r="R55503" s="119"/>
      <c r="T55503" s="119"/>
      <c r="V55503" s="119"/>
      <c r="X55503" s="119"/>
      <c r="Z55503" s="119"/>
    </row>
    <row r="55504" spans="16:26" x14ac:dyDescent="0.25">
      <c r="P55504" s="120"/>
      <c r="R55504" s="120"/>
      <c r="T55504" s="120"/>
      <c r="V55504" s="120"/>
      <c r="X55504" s="120"/>
      <c r="Z55504" s="120"/>
    </row>
    <row r="55505" spans="16:26" x14ac:dyDescent="0.25">
      <c r="P55505" s="119"/>
      <c r="R55505" s="119"/>
      <c r="T55505" s="119"/>
      <c r="V55505" s="119"/>
      <c r="X55505" s="119"/>
      <c r="Z55505" s="119"/>
    </row>
    <row r="55506" spans="16:26" x14ac:dyDescent="0.25">
      <c r="P55506" s="119"/>
      <c r="R55506" s="119"/>
      <c r="T55506" s="119"/>
      <c r="V55506" s="119"/>
      <c r="X55506" s="119"/>
      <c r="Z55506" s="119"/>
    </row>
    <row r="55507" spans="16:26" x14ac:dyDescent="0.25">
      <c r="P55507" s="119"/>
      <c r="R55507" s="119"/>
      <c r="T55507" s="119"/>
      <c r="V55507" s="119"/>
      <c r="X55507" s="119"/>
      <c r="Z55507" s="119"/>
    </row>
    <row r="55508" spans="16:26" x14ac:dyDescent="0.25">
      <c r="P55508" s="121"/>
      <c r="R55508" s="121"/>
      <c r="T55508" s="121"/>
      <c r="V55508" s="121"/>
      <c r="X55508" s="121"/>
      <c r="Z55508" s="121"/>
    </row>
    <row r="55509" spans="16:26" x14ac:dyDescent="0.25">
      <c r="P55509" s="121"/>
      <c r="R55509" s="121"/>
      <c r="T55509" s="121"/>
      <c r="V55509" s="121"/>
      <c r="X55509" s="121"/>
      <c r="Z55509" s="121"/>
    </row>
    <row r="55510" spans="16:26" x14ac:dyDescent="0.25">
      <c r="P55510" s="121"/>
      <c r="R55510" s="121"/>
      <c r="T55510" s="121"/>
      <c r="V55510" s="121"/>
      <c r="X55510" s="121"/>
      <c r="Z55510" s="121"/>
    </row>
    <row r="55511" spans="16:26" x14ac:dyDescent="0.25">
      <c r="P55511" s="121"/>
      <c r="R55511" s="121"/>
      <c r="T55511" s="121"/>
      <c r="V55511" s="121"/>
      <c r="X55511" s="121"/>
      <c r="Z55511" s="121"/>
    </row>
    <row r="55512" spans="16:26" x14ac:dyDescent="0.25">
      <c r="P55512" s="122"/>
      <c r="R55512" s="122"/>
      <c r="T55512" s="122"/>
      <c r="V55512" s="122"/>
      <c r="X55512" s="122"/>
      <c r="Z55512" s="122"/>
    </row>
    <row r="55513" spans="16:26" x14ac:dyDescent="0.25">
      <c r="P55513" s="118"/>
      <c r="R55513" s="118"/>
      <c r="T55513" s="118"/>
      <c r="V55513" s="118"/>
      <c r="X55513" s="118"/>
      <c r="Z55513" s="118"/>
    </row>
    <row r="55514" spans="16:26" x14ac:dyDescent="0.25">
      <c r="P55514" s="119"/>
      <c r="R55514" s="119"/>
      <c r="T55514" s="119"/>
      <c r="V55514" s="119"/>
      <c r="X55514" s="119"/>
      <c r="Z55514" s="119"/>
    </row>
    <row r="55515" spans="16:26" x14ac:dyDescent="0.25">
      <c r="P55515" s="119"/>
      <c r="R55515" s="119"/>
      <c r="T55515" s="119"/>
      <c r="V55515" s="119"/>
      <c r="X55515" s="119"/>
      <c r="Z55515" s="119"/>
    </row>
    <row r="55516" spans="16:26" x14ac:dyDescent="0.25">
      <c r="P55516" s="120"/>
      <c r="R55516" s="120"/>
      <c r="T55516" s="120"/>
      <c r="V55516" s="120"/>
      <c r="X55516" s="120"/>
      <c r="Z55516" s="120"/>
    </row>
    <row r="55517" spans="16:26" x14ac:dyDescent="0.25">
      <c r="P55517" s="119"/>
      <c r="R55517" s="119"/>
      <c r="T55517" s="119"/>
      <c r="V55517" s="119"/>
      <c r="X55517" s="119"/>
      <c r="Z55517" s="119"/>
    </row>
    <row r="55518" spans="16:26" x14ac:dyDescent="0.25">
      <c r="P55518" s="119"/>
      <c r="R55518" s="119"/>
      <c r="T55518" s="119"/>
      <c r="V55518" s="119"/>
      <c r="X55518" s="119"/>
      <c r="Z55518" s="119"/>
    </row>
    <row r="55519" spans="16:26" x14ac:dyDescent="0.25">
      <c r="P55519" s="120"/>
      <c r="R55519" s="120"/>
      <c r="T55519" s="120"/>
      <c r="V55519" s="120"/>
      <c r="X55519" s="120"/>
      <c r="Z55519" s="120"/>
    </row>
    <row r="55520" spans="16:26" x14ac:dyDescent="0.25">
      <c r="P55520" s="119"/>
      <c r="R55520" s="119"/>
      <c r="T55520" s="119"/>
      <c r="V55520" s="119"/>
      <c r="X55520" s="119"/>
      <c r="Z55520" s="119"/>
    </row>
    <row r="55521" spans="16:26" x14ac:dyDescent="0.25">
      <c r="P55521" s="120"/>
      <c r="R55521" s="120"/>
      <c r="T55521" s="120"/>
      <c r="V55521" s="120"/>
      <c r="X55521" s="120"/>
      <c r="Z55521" s="120"/>
    </row>
    <row r="55522" spans="16:26" x14ac:dyDescent="0.25">
      <c r="P55522" s="119"/>
      <c r="R55522" s="119"/>
      <c r="T55522" s="119"/>
      <c r="V55522" s="119"/>
      <c r="X55522" s="119"/>
      <c r="Z55522" s="119"/>
    </row>
    <row r="55523" spans="16:26" x14ac:dyDescent="0.25">
      <c r="P55523" s="119"/>
      <c r="R55523" s="119"/>
      <c r="T55523" s="119"/>
      <c r="V55523" s="119"/>
      <c r="X55523" s="119"/>
      <c r="Z55523" s="119"/>
    </row>
    <row r="55524" spans="16:26" x14ac:dyDescent="0.25">
      <c r="P55524" s="119"/>
      <c r="R55524" s="119"/>
      <c r="T55524" s="119"/>
      <c r="V55524" s="119"/>
      <c r="X55524" s="119"/>
      <c r="Z55524" s="119"/>
    </row>
    <row r="55525" spans="16:26" x14ac:dyDescent="0.25">
      <c r="P55525" s="121"/>
      <c r="R55525" s="121"/>
      <c r="T55525" s="121"/>
      <c r="V55525" s="121"/>
      <c r="X55525" s="121"/>
      <c r="Z55525" s="121"/>
    </row>
    <row r="55526" spans="16:26" x14ac:dyDescent="0.25">
      <c r="P55526" s="121"/>
      <c r="R55526" s="121"/>
      <c r="T55526" s="121"/>
      <c r="V55526" s="121"/>
      <c r="X55526" s="121"/>
      <c r="Z55526" s="121"/>
    </row>
    <row r="55527" spans="16:26" x14ac:dyDescent="0.25">
      <c r="P55527" s="121"/>
      <c r="R55527" s="121"/>
      <c r="T55527" s="121"/>
      <c r="V55527" s="121"/>
      <c r="X55527" s="121"/>
      <c r="Z55527" s="121"/>
    </row>
    <row r="55528" spans="16:26" x14ac:dyDescent="0.25">
      <c r="P55528" s="121"/>
      <c r="R55528" s="121"/>
      <c r="T55528" s="121"/>
      <c r="V55528" s="121"/>
      <c r="X55528" s="121"/>
      <c r="Z55528" s="121"/>
    </row>
    <row r="55529" spans="16:26" x14ac:dyDescent="0.25">
      <c r="P55529" s="122"/>
      <c r="R55529" s="122"/>
      <c r="T55529" s="122"/>
      <c r="V55529" s="122"/>
      <c r="X55529" s="122"/>
      <c r="Z55529" s="122"/>
    </row>
    <row r="55530" spans="16:26" x14ac:dyDescent="0.25">
      <c r="P55530" s="118"/>
      <c r="R55530" s="118"/>
      <c r="T55530" s="118"/>
      <c r="V55530" s="118"/>
      <c r="X55530" s="118"/>
      <c r="Z55530" s="118"/>
    </row>
    <row r="55531" spans="16:26" x14ac:dyDescent="0.25">
      <c r="P55531" s="119"/>
      <c r="R55531" s="119"/>
      <c r="T55531" s="119"/>
      <c r="V55531" s="119"/>
      <c r="X55531" s="119"/>
      <c r="Z55531" s="119"/>
    </row>
    <row r="55532" spans="16:26" x14ac:dyDescent="0.25">
      <c r="P55532" s="119"/>
      <c r="R55532" s="119"/>
      <c r="T55532" s="119"/>
      <c r="V55532" s="119"/>
      <c r="X55532" s="119"/>
      <c r="Z55532" s="119"/>
    </row>
    <row r="55533" spans="16:26" x14ac:dyDescent="0.25">
      <c r="P55533" s="120"/>
      <c r="R55533" s="120"/>
      <c r="T55533" s="120"/>
      <c r="V55533" s="120"/>
      <c r="X55533" s="120"/>
      <c r="Z55533" s="120"/>
    </row>
    <row r="55534" spans="16:26" x14ac:dyDescent="0.25">
      <c r="P55534" s="119"/>
      <c r="R55534" s="119"/>
      <c r="T55534" s="119"/>
      <c r="V55534" s="119"/>
      <c r="X55534" s="119"/>
      <c r="Z55534" s="119"/>
    </row>
    <row r="55535" spans="16:26" x14ac:dyDescent="0.25">
      <c r="P55535" s="119"/>
      <c r="R55535" s="119"/>
      <c r="T55535" s="119"/>
      <c r="V55535" s="119"/>
      <c r="X55535" s="119"/>
      <c r="Z55535" s="119"/>
    </row>
    <row r="55536" spans="16:26" x14ac:dyDescent="0.25">
      <c r="P55536" s="120"/>
      <c r="R55536" s="120"/>
      <c r="T55536" s="120"/>
      <c r="V55536" s="120"/>
      <c r="X55536" s="120"/>
      <c r="Z55536" s="120"/>
    </row>
    <row r="55537" spans="16:26" x14ac:dyDescent="0.25">
      <c r="P55537" s="119"/>
      <c r="R55537" s="119"/>
      <c r="T55537" s="119"/>
      <c r="V55537" s="119"/>
      <c r="X55537" s="119"/>
      <c r="Z55537" s="119"/>
    </row>
    <row r="55538" spans="16:26" x14ac:dyDescent="0.25">
      <c r="P55538" s="120"/>
      <c r="R55538" s="120"/>
      <c r="T55538" s="120"/>
      <c r="V55538" s="120"/>
      <c r="X55538" s="120"/>
      <c r="Z55538" s="120"/>
    </row>
    <row r="55539" spans="16:26" x14ac:dyDescent="0.25">
      <c r="P55539" s="119"/>
      <c r="R55539" s="119"/>
      <c r="T55539" s="119"/>
      <c r="V55539" s="119"/>
      <c r="X55539" s="119"/>
      <c r="Z55539" s="119"/>
    </row>
    <row r="55540" spans="16:26" x14ac:dyDescent="0.25">
      <c r="P55540" s="119"/>
      <c r="R55540" s="119"/>
      <c r="T55540" s="119"/>
      <c r="V55540" s="119"/>
      <c r="X55540" s="119"/>
      <c r="Z55540" s="119"/>
    </row>
    <row r="55541" spans="16:26" x14ac:dyDescent="0.25">
      <c r="P55541" s="119"/>
      <c r="R55541" s="119"/>
      <c r="T55541" s="119"/>
      <c r="V55541" s="119"/>
      <c r="X55541" s="119"/>
      <c r="Z55541" s="119"/>
    </row>
    <row r="55542" spans="16:26" x14ac:dyDescent="0.25">
      <c r="P55542" s="121"/>
      <c r="R55542" s="121"/>
      <c r="T55542" s="121"/>
      <c r="V55542" s="121"/>
      <c r="X55542" s="121"/>
      <c r="Z55542" s="121"/>
    </row>
    <row r="55543" spans="16:26" x14ac:dyDescent="0.25">
      <c r="P55543" s="121"/>
      <c r="R55543" s="121"/>
      <c r="T55543" s="121"/>
      <c r="V55543" s="121"/>
      <c r="X55543" s="121"/>
      <c r="Z55543" s="121"/>
    </row>
    <row r="55544" spans="16:26" x14ac:dyDescent="0.25">
      <c r="P55544" s="121"/>
      <c r="R55544" s="121"/>
      <c r="T55544" s="121"/>
      <c r="V55544" s="121"/>
      <c r="X55544" s="121"/>
      <c r="Z55544" s="121"/>
    </row>
    <row r="55545" spans="16:26" x14ac:dyDescent="0.25">
      <c r="P55545" s="121"/>
      <c r="R55545" s="121"/>
      <c r="T55545" s="121"/>
      <c r="V55545" s="121"/>
      <c r="X55545" s="121"/>
      <c r="Z55545" s="121"/>
    </row>
    <row r="55546" spans="16:26" x14ac:dyDescent="0.25">
      <c r="P55546" s="122"/>
      <c r="R55546" s="122"/>
      <c r="T55546" s="122"/>
      <c r="V55546" s="122"/>
      <c r="X55546" s="122"/>
      <c r="Z55546" s="122"/>
    </row>
    <row r="55547" spans="16:26" x14ac:dyDescent="0.25">
      <c r="P55547" s="118"/>
      <c r="R55547" s="118"/>
      <c r="T55547" s="118"/>
      <c r="V55547" s="118"/>
      <c r="X55547" s="118"/>
      <c r="Z55547" s="118"/>
    </row>
    <row r="55548" spans="16:26" x14ac:dyDescent="0.25">
      <c r="P55548" s="119"/>
      <c r="R55548" s="119"/>
      <c r="T55548" s="119"/>
      <c r="V55548" s="119"/>
      <c r="X55548" s="119"/>
      <c r="Z55548" s="119"/>
    </row>
    <row r="55549" spans="16:26" x14ac:dyDescent="0.25">
      <c r="P55549" s="119"/>
      <c r="R55549" s="119"/>
      <c r="T55549" s="119"/>
      <c r="V55549" s="119"/>
      <c r="X55549" s="119"/>
      <c r="Z55549" s="119"/>
    </row>
    <row r="55550" spans="16:26" x14ac:dyDescent="0.25">
      <c r="P55550" s="120"/>
      <c r="R55550" s="120"/>
      <c r="T55550" s="120"/>
      <c r="V55550" s="120"/>
      <c r="X55550" s="120"/>
      <c r="Z55550" s="120"/>
    </row>
    <row r="55551" spans="16:26" x14ac:dyDescent="0.25">
      <c r="P55551" s="119"/>
      <c r="R55551" s="119"/>
      <c r="T55551" s="119"/>
      <c r="V55551" s="119"/>
      <c r="X55551" s="119"/>
      <c r="Z55551" s="119"/>
    </row>
    <row r="55552" spans="16:26" x14ac:dyDescent="0.25">
      <c r="P55552" s="119"/>
      <c r="R55552" s="119"/>
      <c r="T55552" s="119"/>
      <c r="V55552" s="119"/>
      <c r="X55552" s="119"/>
      <c r="Z55552" s="119"/>
    </row>
    <row r="55553" spans="16:26" x14ac:dyDescent="0.25">
      <c r="P55553" s="120"/>
      <c r="R55553" s="120"/>
      <c r="T55553" s="120"/>
      <c r="V55553" s="120"/>
      <c r="X55553" s="120"/>
      <c r="Z55553" s="120"/>
    </row>
    <row r="55554" spans="16:26" x14ac:dyDescent="0.25">
      <c r="P55554" s="119"/>
      <c r="R55554" s="119"/>
      <c r="T55554" s="119"/>
      <c r="V55554" s="119"/>
      <c r="X55554" s="119"/>
      <c r="Z55554" s="119"/>
    </row>
    <row r="55555" spans="16:26" x14ac:dyDescent="0.25">
      <c r="P55555" s="120"/>
      <c r="R55555" s="120"/>
      <c r="T55555" s="120"/>
      <c r="V55555" s="120"/>
      <c r="X55555" s="120"/>
      <c r="Z55555" s="120"/>
    </row>
    <row r="55556" spans="16:26" x14ac:dyDescent="0.25">
      <c r="P55556" s="119"/>
      <c r="R55556" s="119"/>
      <c r="T55556" s="119"/>
      <c r="V55556" s="119"/>
      <c r="X55556" s="119"/>
      <c r="Z55556" s="119"/>
    </row>
    <row r="55557" spans="16:26" x14ac:dyDescent="0.25">
      <c r="P55557" s="119"/>
      <c r="R55557" s="119"/>
      <c r="T55557" s="119"/>
      <c r="V55557" s="119"/>
      <c r="X55557" s="119"/>
      <c r="Z55557" s="119"/>
    </row>
    <row r="55558" spans="16:26" x14ac:dyDescent="0.25">
      <c r="P55558" s="119"/>
      <c r="R55558" s="119"/>
      <c r="T55558" s="119"/>
      <c r="V55558" s="119"/>
      <c r="X55558" s="119"/>
      <c r="Z55558" s="119"/>
    </row>
    <row r="55559" spans="16:26" x14ac:dyDescent="0.25">
      <c r="P55559" s="121"/>
      <c r="R55559" s="121"/>
      <c r="T55559" s="121"/>
      <c r="V55559" s="121"/>
      <c r="X55559" s="121"/>
      <c r="Z55559" s="121"/>
    </row>
    <row r="55560" spans="16:26" x14ac:dyDescent="0.25">
      <c r="P55560" s="121"/>
      <c r="R55560" s="121"/>
      <c r="T55560" s="121"/>
      <c r="V55560" s="121"/>
      <c r="X55560" s="121"/>
      <c r="Z55560" s="121"/>
    </row>
    <row r="55561" spans="16:26" x14ac:dyDescent="0.25">
      <c r="P55561" s="121"/>
      <c r="R55561" s="121"/>
      <c r="T55561" s="121"/>
      <c r="V55561" s="121"/>
      <c r="X55561" s="121"/>
      <c r="Z55561" s="121"/>
    </row>
    <row r="55562" spans="16:26" x14ac:dyDescent="0.25">
      <c r="P55562" s="121"/>
      <c r="R55562" s="121"/>
      <c r="T55562" s="121"/>
      <c r="V55562" s="121"/>
      <c r="X55562" s="121"/>
      <c r="Z55562" s="121"/>
    </row>
    <row r="55563" spans="16:26" x14ac:dyDescent="0.25">
      <c r="P55563" s="122"/>
      <c r="R55563" s="122"/>
      <c r="T55563" s="122"/>
      <c r="V55563" s="122"/>
      <c r="X55563" s="122"/>
      <c r="Z55563" s="122"/>
    </row>
    <row r="55564" spans="16:26" x14ac:dyDescent="0.25">
      <c r="P55564" s="118"/>
      <c r="R55564" s="118"/>
      <c r="T55564" s="118"/>
      <c r="V55564" s="118"/>
      <c r="X55564" s="118"/>
      <c r="Z55564" s="118"/>
    </row>
    <row r="55565" spans="16:26" x14ac:dyDescent="0.25">
      <c r="P55565" s="119"/>
      <c r="R55565" s="119"/>
      <c r="T55565" s="119"/>
      <c r="V55565" s="119"/>
      <c r="X55565" s="119"/>
      <c r="Z55565" s="119"/>
    </row>
    <row r="55566" spans="16:26" x14ac:dyDescent="0.25">
      <c r="P55566" s="119"/>
      <c r="R55566" s="119"/>
      <c r="T55566" s="119"/>
      <c r="V55566" s="119"/>
      <c r="X55566" s="119"/>
      <c r="Z55566" s="119"/>
    </row>
    <row r="55567" spans="16:26" x14ac:dyDescent="0.25">
      <c r="P55567" s="120"/>
      <c r="R55567" s="120"/>
      <c r="T55567" s="120"/>
      <c r="V55567" s="120"/>
      <c r="X55567" s="120"/>
      <c r="Z55567" s="120"/>
    </row>
    <row r="55568" spans="16:26" x14ac:dyDescent="0.25">
      <c r="P55568" s="119"/>
      <c r="R55568" s="119"/>
      <c r="T55568" s="119"/>
      <c r="V55568" s="119"/>
      <c r="X55568" s="119"/>
      <c r="Z55568" s="119"/>
    </row>
    <row r="55569" spans="16:26" x14ac:dyDescent="0.25">
      <c r="P55569" s="119"/>
      <c r="R55569" s="119"/>
      <c r="T55569" s="119"/>
      <c r="V55569" s="119"/>
      <c r="X55569" s="119"/>
      <c r="Z55569" s="119"/>
    </row>
    <row r="55570" spans="16:26" x14ac:dyDescent="0.25">
      <c r="P55570" s="120"/>
      <c r="R55570" s="120"/>
      <c r="T55570" s="120"/>
      <c r="V55570" s="120"/>
      <c r="X55570" s="120"/>
      <c r="Z55570" s="120"/>
    </row>
    <row r="55571" spans="16:26" x14ac:dyDescent="0.25">
      <c r="P55571" s="119"/>
      <c r="R55571" s="119"/>
      <c r="T55571" s="119"/>
      <c r="V55571" s="119"/>
      <c r="X55571" s="119"/>
      <c r="Z55571" s="119"/>
    </row>
    <row r="55572" spans="16:26" x14ac:dyDescent="0.25">
      <c r="P55572" s="120"/>
      <c r="R55572" s="120"/>
      <c r="T55572" s="120"/>
      <c r="V55572" s="120"/>
      <c r="X55572" s="120"/>
      <c r="Z55572" s="120"/>
    </row>
    <row r="55573" spans="16:26" x14ac:dyDescent="0.25">
      <c r="P55573" s="119"/>
      <c r="R55573" s="119"/>
      <c r="T55573" s="119"/>
      <c r="V55573" s="119"/>
      <c r="X55573" s="119"/>
      <c r="Z55573" s="119"/>
    </row>
    <row r="55574" spans="16:26" x14ac:dyDescent="0.25">
      <c r="P55574" s="119"/>
      <c r="R55574" s="119"/>
      <c r="T55574" s="119"/>
      <c r="V55574" s="119"/>
      <c r="X55574" s="119"/>
      <c r="Z55574" s="119"/>
    </row>
    <row r="55575" spans="16:26" x14ac:dyDescent="0.25">
      <c r="P55575" s="119"/>
      <c r="R55575" s="119"/>
      <c r="T55575" s="119"/>
      <c r="V55575" s="119"/>
      <c r="X55575" s="119"/>
      <c r="Z55575" s="119"/>
    </row>
    <row r="55576" spans="16:26" x14ac:dyDescent="0.25">
      <c r="P55576" s="121"/>
      <c r="R55576" s="121"/>
      <c r="T55576" s="121"/>
      <c r="V55576" s="121"/>
      <c r="X55576" s="121"/>
      <c r="Z55576" s="121"/>
    </row>
    <row r="55577" spans="16:26" x14ac:dyDescent="0.25">
      <c r="P55577" s="121"/>
      <c r="R55577" s="121"/>
      <c r="T55577" s="121"/>
      <c r="V55577" s="121"/>
      <c r="X55577" s="121"/>
      <c r="Z55577" s="121"/>
    </row>
    <row r="55578" spans="16:26" x14ac:dyDescent="0.25">
      <c r="P55578" s="121"/>
      <c r="R55578" s="121"/>
      <c r="T55578" s="121"/>
      <c r="V55578" s="121"/>
      <c r="X55578" s="121"/>
      <c r="Z55578" s="121"/>
    </row>
    <row r="55579" spans="16:26" x14ac:dyDescent="0.25">
      <c r="P55579" s="121"/>
      <c r="R55579" s="121"/>
      <c r="T55579" s="121"/>
      <c r="V55579" s="121"/>
      <c r="X55579" s="121"/>
      <c r="Z55579" s="121"/>
    </row>
    <row r="55580" spans="16:26" x14ac:dyDescent="0.25">
      <c r="P55580" s="122"/>
      <c r="R55580" s="122"/>
      <c r="T55580" s="122"/>
      <c r="V55580" s="122"/>
      <c r="X55580" s="122"/>
      <c r="Z55580" s="122"/>
    </row>
    <row r="55581" spans="16:26" x14ac:dyDescent="0.25">
      <c r="P55581" s="118"/>
      <c r="R55581" s="118"/>
      <c r="T55581" s="118"/>
      <c r="V55581" s="118"/>
      <c r="X55581" s="118"/>
      <c r="Z55581" s="118"/>
    </row>
    <row r="55582" spans="16:26" x14ac:dyDescent="0.25">
      <c r="P55582" s="119"/>
      <c r="R55582" s="119"/>
      <c r="T55582" s="119"/>
      <c r="V55582" s="119"/>
      <c r="X55582" s="119"/>
      <c r="Z55582" s="119"/>
    </row>
    <row r="55583" spans="16:26" x14ac:dyDescent="0.25">
      <c r="P55583" s="119"/>
      <c r="R55583" s="119"/>
      <c r="T55583" s="119"/>
      <c r="V55583" s="119"/>
      <c r="X55583" s="119"/>
      <c r="Z55583" s="119"/>
    </row>
    <row r="55584" spans="16:26" x14ac:dyDescent="0.25">
      <c r="P55584" s="120"/>
      <c r="R55584" s="120"/>
      <c r="T55584" s="120"/>
      <c r="V55584" s="120"/>
      <c r="X55584" s="120"/>
      <c r="Z55584" s="120"/>
    </row>
    <row r="55585" spans="16:26" x14ac:dyDescent="0.25">
      <c r="P55585" s="119"/>
      <c r="R55585" s="119"/>
      <c r="T55585" s="119"/>
      <c r="V55585" s="119"/>
      <c r="X55585" s="119"/>
      <c r="Z55585" s="119"/>
    </row>
    <row r="55586" spans="16:26" x14ac:dyDescent="0.25">
      <c r="P55586" s="119"/>
      <c r="R55586" s="119"/>
      <c r="T55586" s="119"/>
      <c r="V55586" s="119"/>
      <c r="X55586" s="119"/>
      <c r="Z55586" s="119"/>
    </row>
    <row r="55587" spans="16:26" x14ac:dyDescent="0.25">
      <c r="P55587" s="120"/>
      <c r="R55587" s="120"/>
      <c r="T55587" s="120"/>
      <c r="V55587" s="120"/>
      <c r="X55587" s="120"/>
      <c r="Z55587" s="120"/>
    </row>
    <row r="55588" spans="16:26" x14ac:dyDescent="0.25">
      <c r="P55588" s="119"/>
      <c r="R55588" s="119"/>
      <c r="T55588" s="119"/>
      <c r="V55588" s="119"/>
      <c r="X55588" s="119"/>
      <c r="Z55588" s="119"/>
    </row>
    <row r="55589" spans="16:26" x14ac:dyDescent="0.25">
      <c r="P55589" s="120"/>
      <c r="R55589" s="120"/>
      <c r="T55589" s="120"/>
      <c r="V55589" s="120"/>
      <c r="X55589" s="120"/>
      <c r="Z55589" s="120"/>
    </row>
    <row r="55590" spans="16:26" x14ac:dyDescent="0.25">
      <c r="P55590" s="119"/>
      <c r="R55590" s="119"/>
      <c r="T55590" s="119"/>
      <c r="V55590" s="119"/>
      <c r="X55590" s="119"/>
      <c r="Z55590" s="119"/>
    </row>
    <row r="55591" spans="16:26" x14ac:dyDescent="0.25">
      <c r="P55591" s="119"/>
      <c r="R55591" s="119"/>
      <c r="T55591" s="119"/>
      <c r="V55591" s="119"/>
      <c r="X55591" s="119"/>
      <c r="Z55591" s="119"/>
    </row>
    <row r="55592" spans="16:26" x14ac:dyDescent="0.25">
      <c r="P55592" s="119"/>
      <c r="R55592" s="119"/>
      <c r="T55592" s="119"/>
      <c r="V55592" s="119"/>
      <c r="X55592" s="119"/>
      <c r="Z55592" s="119"/>
    </row>
    <row r="55593" spans="16:26" x14ac:dyDescent="0.25">
      <c r="P55593" s="121"/>
      <c r="R55593" s="121"/>
      <c r="T55593" s="121"/>
      <c r="V55593" s="121"/>
      <c r="X55593" s="121"/>
      <c r="Z55593" s="121"/>
    </row>
    <row r="55594" spans="16:26" x14ac:dyDescent="0.25">
      <c r="P55594" s="121"/>
      <c r="R55594" s="121"/>
      <c r="T55594" s="121"/>
      <c r="V55594" s="121"/>
      <c r="X55594" s="121"/>
      <c r="Z55594" s="121"/>
    </row>
    <row r="55595" spans="16:26" x14ac:dyDescent="0.25">
      <c r="P55595" s="121"/>
      <c r="R55595" s="121"/>
      <c r="T55595" s="121"/>
      <c r="V55595" s="121"/>
      <c r="X55595" s="121"/>
      <c r="Z55595" s="121"/>
    </row>
    <row r="55596" spans="16:26" x14ac:dyDescent="0.25">
      <c r="P55596" s="121"/>
      <c r="R55596" s="121"/>
      <c r="T55596" s="121"/>
      <c r="V55596" s="121"/>
      <c r="X55596" s="121"/>
      <c r="Z55596" s="121"/>
    </row>
    <row r="55597" spans="16:26" x14ac:dyDescent="0.25">
      <c r="P55597" s="122"/>
      <c r="R55597" s="122"/>
      <c r="T55597" s="122"/>
      <c r="V55597" s="122"/>
      <c r="X55597" s="122"/>
      <c r="Z55597" s="122"/>
    </row>
    <row r="55598" spans="16:26" x14ac:dyDescent="0.25">
      <c r="P55598" s="118"/>
      <c r="R55598" s="118"/>
      <c r="T55598" s="118"/>
      <c r="V55598" s="118"/>
      <c r="X55598" s="118"/>
      <c r="Z55598" s="118"/>
    </row>
    <row r="55599" spans="16:26" x14ac:dyDescent="0.25">
      <c r="P55599" s="119"/>
      <c r="R55599" s="119"/>
      <c r="T55599" s="119"/>
      <c r="V55599" s="119"/>
      <c r="X55599" s="119"/>
      <c r="Z55599" s="119"/>
    </row>
    <row r="55600" spans="16:26" x14ac:dyDescent="0.25">
      <c r="P55600" s="119"/>
      <c r="R55600" s="119"/>
      <c r="T55600" s="119"/>
      <c r="V55600" s="119"/>
      <c r="X55600" s="119"/>
      <c r="Z55600" s="119"/>
    </row>
    <row r="55601" spans="16:26" x14ac:dyDescent="0.25">
      <c r="P55601" s="120"/>
      <c r="R55601" s="120"/>
      <c r="T55601" s="120"/>
      <c r="V55601" s="120"/>
      <c r="X55601" s="120"/>
      <c r="Z55601" s="120"/>
    </row>
    <row r="55602" spans="16:26" x14ac:dyDescent="0.25">
      <c r="P55602" s="119"/>
      <c r="R55602" s="119"/>
      <c r="T55602" s="119"/>
      <c r="V55602" s="119"/>
      <c r="X55602" s="119"/>
      <c r="Z55602" s="119"/>
    </row>
    <row r="55603" spans="16:26" x14ac:dyDescent="0.25">
      <c r="P55603" s="119"/>
      <c r="R55603" s="119"/>
      <c r="T55603" s="119"/>
      <c r="V55603" s="119"/>
      <c r="X55603" s="119"/>
      <c r="Z55603" s="119"/>
    </row>
    <row r="55604" spans="16:26" x14ac:dyDescent="0.25">
      <c r="P55604" s="120"/>
      <c r="R55604" s="120"/>
      <c r="T55604" s="120"/>
      <c r="V55604" s="120"/>
      <c r="X55604" s="120"/>
      <c r="Z55604" s="120"/>
    </row>
    <row r="55605" spans="16:26" x14ac:dyDescent="0.25">
      <c r="P55605" s="119"/>
      <c r="R55605" s="119"/>
      <c r="T55605" s="119"/>
      <c r="V55605" s="119"/>
      <c r="X55605" s="119"/>
      <c r="Z55605" s="119"/>
    </row>
    <row r="55606" spans="16:26" x14ac:dyDescent="0.25">
      <c r="P55606" s="120"/>
      <c r="R55606" s="120"/>
      <c r="T55606" s="120"/>
      <c r="V55606" s="120"/>
      <c r="X55606" s="120"/>
      <c r="Z55606" s="120"/>
    </row>
    <row r="55607" spans="16:26" x14ac:dyDescent="0.25">
      <c r="P55607" s="119"/>
      <c r="R55607" s="119"/>
      <c r="T55607" s="119"/>
      <c r="V55607" s="119"/>
      <c r="X55607" s="119"/>
      <c r="Z55607" s="119"/>
    </row>
    <row r="55608" spans="16:26" x14ac:dyDescent="0.25">
      <c r="P55608" s="119"/>
      <c r="R55608" s="119"/>
      <c r="T55608" s="119"/>
      <c r="V55608" s="119"/>
      <c r="X55608" s="119"/>
      <c r="Z55608" s="119"/>
    </row>
    <row r="55609" spans="16:26" x14ac:dyDescent="0.25">
      <c r="P55609" s="119"/>
      <c r="R55609" s="119"/>
      <c r="T55609" s="119"/>
      <c r="V55609" s="119"/>
      <c r="X55609" s="119"/>
      <c r="Z55609" s="119"/>
    </row>
    <row r="55610" spans="16:26" x14ac:dyDescent="0.25">
      <c r="P55610" s="121"/>
      <c r="R55610" s="121"/>
      <c r="T55610" s="121"/>
      <c r="V55610" s="121"/>
      <c r="X55610" s="121"/>
      <c r="Z55610" s="121"/>
    </row>
    <row r="55611" spans="16:26" x14ac:dyDescent="0.25">
      <c r="P55611" s="121"/>
      <c r="R55611" s="121"/>
      <c r="T55611" s="121"/>
      <c r="V55611" s="121"/>
      <c r="X55611" s="121"/>
      <c r="Z55611" s="121"/>
    </row>
    <row r="55612" spans="16:26" x14ac:dyDescent="0.25">
      <c r="P55612" s="121"/>
      <c r="R55612" s="121"/>
      <c r="T55612" s="121"/>
      <c r="V55612" s="121"/>
      <c r="X55612" s="121"/>
      <c r="Z55612" s="121"/>
    </row>
    <row r="55613" spans="16:26" x14ac:dyDescent="0.25">
      <c r="P55613" s="121"/>
      <c r="R55613" s="121"/>
      <c r="T55613" s="121"/>
      <c r="V55613" s="121"/>
      <c r="X55613" s="121"/>
      <c r="Z55613" s="121"/>
    </row>
    <row r="55614" spans="16:26" x14ac:dyDescent="0.25">
      <c r="P55614" s="122"/>
      <c r="R55614" s="122"/>
      <c r="T55614" s="122"/>
      <c r="V55614" s="122"/>
      <c r="X55614" s="122"/>
      <c r="Z55614" s="122"/>
    </row>
    <row r="55615" spans="16:26" x14ac:dyDescent="0.25">
      <c r="P55615" s="118"/>
      <c r="R55615" s="118"/>
      <c r="T55615" s="118"/>
      <c r="V55615" s="118"/>
      <c r="X55615" s="118"/>
      <c r="Z55615" s="118"/>
    </row>
    <row r="55616" spans="16:26" x14ac:dyDescent="0.25">
      <c r="P55616" s="119"/>
      <c r="R55616" s="119"/>
      <c r="T55616" s="119"/>
      <c r="V55616" s="119"/>
      <c r="X55616" s="119"/>
      <c r="Z55616" s="119"/>
    </row>
    <row r="55617" spans="16:26" x14ac:dyDescent="0.25">
      <c r="P55617" s="119"/>
      <c r="R55617" s="119"/>
      <c r="T55617" s="119"/>
      <c r="V55617" s="119"/>
      <c r="X55617" s="119"/>
      <c r="Z55617" s="119"/>
    </row>
    <row r="55618" spans="16:26" x14ac:dyDescent="0.25">
      <c r="P55618" s="120"/>
      <c r="R55618" s="120"/>
      <c r="T55618" s="120"/>
      <c r="V55618" s="120"/>
      <c r="X55618" s="120"/>
      <c r="Z55618" s="120"/>
    </row>
    <row r="55619" spans="16:26" x14ac:dyDescent="0.25">
      <c r="P55619" s="119"/>
      <c r="R55619" s="119"/>
      <c r="T55619" s="119"/>
      <c r="V55619" s="119"/>
      <c r="X55619" s="119"/>
      <c r="Z55619" s="119"/>
    </row>
    <row r="55620" spans="16:26" x14ac:dyDescent="0.25">
      <c r="P55620" s="119"/>
      <c r="R55620" s="119"/>
      <c r="T55620" s="119"/>
      <c r="V55620" s="119"/>
      <c r="X55620" s="119"/>
      <c r="Z55620" s="119"/>
    </row>
    <row r="55621" spans="16:26" x14ac:dyDescent="0.25">
      <c r="P55621" s="120"/>
      <c r="R55621" s="120"/>
      <c r="T55621" s="120"/>
      <c r="V55621" s="120"/>
      <c r="X55621" s="120"/>
      <c r="Z55621" s="120"/>
    </row>
    <row r="55622" spans="16:26" x14ac:dyDescent="0.25">
      <c r="P55622" s="119"/>
      <c r="R55622" s="119"/>
      <c r="T55622" s="119"/>
      <c r="V55622" s="119"/>
      <c r="X55622" s="119"/>
      <c r="Z55622" s="119"/>
    </row>
    <row r="55623" spans="16:26" x14ac:dyDescent="0.25">
      <c r="P55623" s="120"/>
      <c r="R55623" s="120"/>
      <c r="T55623" s="120"/>
      <c r="V55623" s="120"/>
      <c r="X55623" s="120"/>
      <c r="Z55623" s="120"/>
    </row>
    <row r="55624" spans="16:26" x14ac:dyDescent="0.25">
      <c r="P55624" s="119"/>
      <c r="R55624" s="119"/>
      <c r="T55624" s="119"/>
      <c r="V55624" s="119"/>
      <c r="X55624" s="119"/>
      <c r="Z55624" s="119"/>
    </row>
    <row r="55625" spans="16:26" x14ac:dyDescent="0.25">
      <c r="P55625" s="119"/>
      <c r="R55625" s="119"/>
      <c r="T55625" s="119"/>
      <c r="V55625" s="119"/>
      <c r="X55625" s="119"/>
      <c r="Z55625" s="119"/>
    </row>
    <row r="55626" spans="16:26" x14ac:dyDescent="0.25">
      <c r="P55626" s="119"/>
      <c r="R55626" s="119"/>
      <c r="T55626" s="119"/>
      <c r="V55626" s="119"/>
      <c r="X55626" s="119"/>
      <c r="Z55626" s="119"/>
    </row>
    <row r="55627" spans="16:26" x14ac:dyDescent="0.25">
      <c r="P55627" s="121"/>
      <c r="R55627" s="121"/>
      <c r="T55627" s="121"/>
      <c r="V55627" s="121"/>
      <c r="X55627" s="121"/>
      <c r="Z55627" s="121"/>
    </row>
    <row r="55628" spans="16:26" x14ac:dyDescent="0.25">
      <c r="P55628" s="121"/>
      <c r="R55628" s="121"/>
      <c r="T55628" s="121"/>
      <c r="V55628" s="121"/>
      <c r="X55628" s="121"/>
      <c r="Z55628" s="121"/>
    </row>
    <row r="55629" spans="16:26" x14ac:dyDescent="0.25">
      <c r="P55629" s="121"/>
      <c r="R55629" s="121"/>
      <c r="T55629" s="121"/>
      <c r="V55629" s="121"/>
      <c r="X55629" s="121"/>
      <c r="Z55629" s="121"/>
    </row>
    <row r="55630" spans="16:26" x14ac:dyDescent="0.25">
      <c r="P55630" s="121"/>
      <c r="R55630" s="121"/>
      <c r="T55630" s="121"/>
      <c r="V55630" s="121"/>
      <c r="X55630" s="121"/>
      <c r="Z55630" s="121"/>
    </row>
    <row r="55631" spans="16:26" x14ac:dyDescent="0.25">
      <c r="P55631" s="122"/>
      <c r="R55631" s="122"/>
      <c r="T55631" s="122"/>
      <c r="V55631" s="122"/>
      <c r="X55631" s="122"/>
      <c r="Z55631" s="122"/>
    </row>
    <row r="55632" spans="16:26" x14ac:dyDescent="0.25">
      <c r="P55632" s="118"/>
      <c r="R55632" s="118"/>
      <c r="T55632" s="118"/>
      <c r="V55632" s="118"/>
      <c r="X55632" s="118"/>
      <c r="Z55632" s="118"/>
    </row>
    <row r="55633" spans="16:26" x14ac:dyDescent="0.25">
      <c r="P55633" s="119"/>
      <c r="R55633" s="119"/>
      <c r="T55633" s="119"/>
      <c r="V55633" s="119"/>
      <c r="X55633" s="119"/>
      <c r="Z55633" s="119"/>
    </row>
    <row r="55634" spans="16:26" x14ac:dyDescent="0.25">
      <c r="P55634" s="119"/>
      <c r="R55634" s="119"/>
      <c r="T55634" s="119"/>
      <c r="V55634" s="119"/>
      <c r="X55634" s="119"/>
      <c r="Z55634" s="119"/>
    </row>
    <row r="55635" spans="16:26" x14ac:dyDescent="0.25">
      <c r="P55635" s="120"/>
      <c r="R55635" s="120"/>
      <c r="T55635" s="120"/>
      <c r="V55635" s="120"/>
      <c r="X55635" s="120"/>
      <c r="Z55635" s="120"/>
    </row>
    <row r="55636" spans="16:26" x14ac:dyDescent="0.25">
      <c r="P55636" s="119"/>
      <c r="R55636" s="119"/>
      <c r="T55636" s="119"/>
      <c r="V55636" s="119"/>
      <c r="X55636" s="119"/>
      <c r="Z55636" s="119"/>
    </row>
    <row r="55637" spans="16:26" x14ac:dyDescent="0.25">
      <c r="P55637" s="119"/>
      <c r="R55637" s="119"/>
      <c r="T55637" s="119"/>
      <c r="V55637" s="119"/>
      <c r="X55637" s="119"/>
      <c r="Z55637" s="119"/>
    </row>
    <row r="55638" spans="16:26" x14ac:dyDescent="0.25">
      <c r="P55638" s="120"/>
      <c r="R55638" s="120"/>
      <c r="T55638" s="120"/>
      <c r="V55638" s="120"/>
      <c r="X55638" s="120"/>
      <c r="Z55638" s="120"/>
    </row>
    <row r="55639" spans="16:26" x14ac:dyDescent="0.25">
      <c r="P55639" s="119"/>
      <c r="R55639" s="119"/>
      <c r="T55639" s="119"/>
      <c r="V55639" s="119"/>
      <c r="X55639" s="119"/>
      <c r="Z55639" s="119"/>
    </row>
    <row r="55640" spans="16:26" x14ac:dyDescent="0.25">
      <c r="P55640" s="120"/>
      <c r="R55640" s="120"/>
      <c r="T55640" s="120"/>
      <c r="V55640" s="120"/>
      <c r="X55640" s="120"/>
      <c r="Z55640" s="120"/>
    </row>
    <row r="55641" spans="16:26" x14ac:dyDescent="0.25">
      <c r="P55641" s="119"/>
      <c r="R55641" s="119"/>
      <c r="T55641" s="119"/>
      <c r="V55641" s="119"/>
      <c r="X55641" s="119"/>
      <c r="Z55641" s="119"/>
    </row>
    <row r="55642" spans="16:26" x14ac:dyDescent="0.25">
      <c r="P55642" s="119"/>
      <c r="R55642" s="119"/>
      <c r="T55642" s="119"/>
      <c r="V55642" s="119"/>
      <c r="X55642" s="119"/>
      <c r="Z55642" s="119"/>
    </row>
    <row r="55643" spans="16:26" x14ac:dyDescent="0.25">
      <c r="P55643" s="119"/>
      <c r="R55643" s="119"/>
      <c r="T55643" s="119"/>
      <c r="V55643" s="119"/>
      <c r="X55643" s="119"/>
      <c r="Z55643" s="119"/>
    </row>
    <row r="55644" spans="16:26" x14ac:dyDescent="0.25">
      <c r="P55644" s="121"/>
      <c r="R55644" s="121"/>
      <c r="T55644" s="121"/>
      <c r="V55644" s="121"/>
      <c r="X55644" s="121"/>
      <c r="Z55644" s="121"/>
    </row>
    <row r="55645" spans="16:26" x14ac:dyDescent="0.25">
      <c r="P55645" s="121"/>
      <c r="R55645" s="121"/>
      <c r="T55645" s="121"/>
      <c r="V55645" s="121"/>
      <c r="X55645" s="121"/>
      <c r="Z55645" s="121"/>
    </row>
    <row r="55646" spans="16:26" x14ac:dyDescent="0.25">
      <c r="P55646" s="121"/>
      <c r="R55646" s="121"/>
      <c r="T55646" s="121"/>
      <c r="V55646" s="121"/>
      <c r="X55646" s="121"/>
      <c r="Z55646" s="121"/>
    </row>
    <row r="55647" spans="16:26" x14ac:dyDescent="0.25">
      <c r="P55647" s="121"/>
      <c r="R55647" s="121"/>
      <c r="T55647" s="121"/>
      <c r="V55647" s="121"/>
      <c r="X55647" s="121"/>
      <c r="Z55647" s="121"/>
    </row>
    <row r="55648" spans="16:26" x14ac:dyDescent="0.25">
      <c r="P55648" s="122"/>
      <c r="R55648" s="122"/>
      <c r="T55648" s="122"/>
      <c r="V55648" s="122"/>
      <c r="X55648" s="122"/>
      <c r="Z55648" s="122"/>
    </row>
    <row r="55649" spans="16:26" x14ac:dyDescent="0.25">
      <c r="P55649" s="118"/>
      <c r="R55649" s="118"/>
      <c r="T55649" s="118"/>
      <c r="V55649" s="118"/>
      <c r="X55649" s="118"/>
      <c r="Z55649" s="118"/>
    </row>
    <row r="55650" spans="16:26" x14ac:dyDescent="0.25">
      <c r="P55650" s="119"/>
      <c r="R55650" s="119"/>
      <c r="T55650" s="119"/>
      <c r="V55650" s="119"/>
      <c r="X55650" s="119"/>
      <c r="Z55650" s="119"/>
    </row>
    <row r="55651" spans="16:26" x14ac:dyDescent="0.25">
      <c r="P55651" s="119"/>
      <c r="R55651" s="119"/>
      <c r="T55651" s="119"/>
      <c r="V55651" s="119"/>
      <c r="X55651" s="119"/>
      <c r="Z55651" s="119"/>
    </row>
    <row r="55652" spans="16:26" x14ac:dyDescent="0.25">
      <c r="P55652" s="120"/>
      <c r="R55652" s="120"/>
      <c r="T55652" s="120"/>
      <c r="V55652" s="120"/>
      <c r="X55652" s="120"/>
      <c r="Z55652" s="120"/>
    </row>
    <row r="55653" spans="16:26" x14ac:dyDescent="0.25">
      <c r="P55653" s="119"/>
      <c r="R55653" s="119"/>
      <c r="T55653" s="119"/>
      <c r="V55653" s="119"/>
      <c r="X55653" s="119"/>
      <c r="Z55653" s="119"/>
    </row>
    <row r="55654" spans="16:26" x14ac:dyDescent="0.25">
      <c r="P55654" s="119"/>
      <c r="R55654" s="119"/>
      <c r="T55654" s="119"/>
      <c r="V55654" s="119"/>
      <c r="X55654" s="119"/>
      <c r="Z55654" s="119"/>
    </row>
    <row r="55655" spans="16:26" x14ac:dyDescent="0.25">
      <c r="P55655" s="120"/>
      <c r="R55655" s="120"/>
      <c r="T55655" s="120"/>
      <c r="V55655" s="120"/>
      <c r="X55655" s="120"/>
      <c r="Z55655" s="120"/>
    </row>
    <row r="55656" spans="16:26" x14ac:dyDescent="0.25">
      <c r="P55656" s="119"/>
      <c r="R55656" s="119"/>
      <c r="T55656" s="119"/>
      <c r="V55656" s="119"/>
      <c r="X55656" s="119"/>
      <c r="Z55656" s="119"/>
    </row>
    <row r="55657" spans="16:26" x14ac:dyDescent="0.25">
      <c r="P55657" s="120"/>
      <c r="R55657" s="120"/>
      <c r="T55657" s="120"/>
      <c r="V55657" s="120"/>
      <c r="X55657" s="120"/>
      <c r="Z55657" s="120"/>
    </row>
    <row r="55658" spans="16:26" x14ac:dyDescent="0.25">
      <c r="P55658" s="119"/>
      <c r="R55658" s="119"/>
      <c r="T55658" s="119"/>
      <c r="V55658" s="119"/>
      <c r="X55658" s="119"/>
      <c r="Z55658" s="119"/>
    </row>
    <row r="55659" spans="16:26" x14ac:dyDescent="0.25">
      <c r="P55659" s="119"/>
      <c r="R55659" s="119"/>
      <c r="T55659" s="119"/>
      <c r="V55659" s="119"/>
      <c r="X55659" s="119"/>
      <c r="Z55659" s="119"/>
    </row>
    <row r="55660" spans="16:26" x14ac:dyDescent="0.25">
      <c r="P55660" s="119"/>
      <c r="R55660" s="119"/>
      <c r="T55660" s="119"/>
      <c r="V55660" s="119"/>
      <c r="X55660" s="119"/>
      <c r="Z55660" s="119"/>
    </row>
    <row r="55661" spans="16:26" x14ac:dyDescent="0.25">
      <c r="P55661" s="121"/>
      <c r="R55661" s="121"/>
      <c r="T55661" s="121"/>
      <c r="V55661" s="121"/>
      <c r="X55661" s="121"/>
      <c r="Z55661" s="121"/>
    </row>
    <row r="55662" spans="16:26" x14ac:dyDescent="0.25">
      <c r="P55662" s="121"/>
      <c r="R55662" s="121"/>
      <c r="T55662" s="121"/>
      <c r="V55662" s="121"/>
      <c r="X55662" s="121"/>
      <c r="Z55662" s="121"/>
    </row>
    <row r="55663" spans="16:26" x14ac:dyDescent="0.25">
      <c r="P55663" s="121"/>
      <c r="R55663" s="121"/>
      <c r="T55663" s="121"/>
      <c r="V55663" s="121"/>
      <c r="X55663" s="121"/>
      <c r="Z55663" s="121"/>
    </row>
    <row r="55664" spans="16:26" x14ac:dyDescent="0.25">
      <c r="P55664" s="121"/>
      <c r="R55664" s="121"/>
      <c r="T55664" s="121"/>
      <c r="V55664" s="121"/>
      <c r="X55664" s="121"/>
      <c r="Z55664" s="121"/>
    </row>
    <row r="55665" spans="16:26" x14ac:dyDescent="0.25">
      <c r="P55665" s="122"/>
      <c r="R55665" s="122"/>
      <c r="T55665" s="122"/>
      <c r="V55665" s="122"/>
      <c r="X55665" s="122"/>
      <c r="Z55665" s="122"/>
    </row>
    <row r="55666" spans="16:26" x14ac:dyDescent="0.25">
      <c r="P55666" s="118"/>
      <c r="R55666" s="118"/>
      <c r="T55666" s="118"/>
      <c r="V55666" s="118"/>
      <c r="X55666" s="118"/>
      <c r="Z55666" s="118"/>
    </row>
    <row r="55667" spans="16:26" x14ac:dyDescent="0.25">
      <c r="P55667" s="119"/>
      <c r="R55667" s="119"/>
      <c r="T55667" s="119"/>
      <c r="V55667" s="119"/>
      <c r="X55667" s="119"/>
      <c r="Z55667" s="119"/>
    </row>
    <row r="55668" spans="16:26" x14ac:dyDescent="0.25">
      <c r="P55668" s="119"/>
      <c r="R55668" s="119"/>
      <c r="T55668" s="119"/>
      <c r="V55668" s="119"/>
      <c r="X55668" s="119"/>
      <c r="Z55668" s="119"/>
    </row>
    <row r="55669" spans="16:26" x14ac:dyDescent="0.25">
      <c r="P55669" s="120"/>
      <c r="R55669" s="120"/>
      <c r="T55669" s="120"/>
      <c r="V55669" s="120"/>
      <c r="X55669" s="120"/>
      <c r="Z55669" s="120"/>
    </row>
    <row r="55670" spans="16:26" x14ac:dyDescent="0.25">
      <c r="P55670" s="119"/>
      <c r="R55670" s="119"/>
      <c r="T55670" s="119"/>
      <c r="V55670" s="119"/>
      <c r="X55670" s="119"/>
      <c r="Z55670" s="119"/>
    </row>
    <row r="55671" spans="16:26" x14ac:dyDescent="0.25">
      <c r="P55671" s="119"/>
      <c r="R55671" s="119"/>
      <c r="T55671" s="119"/>
      <c r="V55671" s="119"/>
      <c r="X55671" s="119"/>
      <c r="Z55671" s="119"/>
    </row>
    <row r="55672" spans="16:26" x14ac:dyDescent="0.25">
      <c r="P55672" s="120"/>
      <c r="R55672" s="120"/>
      <c r="T55672" s="120"/>
      <c r="V55672" s="120"/>
      <c r="X55672" s="120"/>
      <c r="Z55672" s="120"/>
    </row>
    <row r="55673" spans="16:26" x14ac:dyDescent="0.25">
      <c r="P55673" s="119"/>
      <c r="R55673" s="119"/>
      <c r="T55673" s="119"/>
      <c r="V55673" s="119"/>
      <c r="X55673" s="119"/>
      <c r="Z55673" s="119"/>
    </row>
    <row r="55674" spans="16:26" x14ac:dyDescent="0.25">
      <c r="P55674" s="120"/>
      <c r="R55674" s="120"/>
      <c r="T55674" s="120"/>
      <c r="V55674" s="120"/>
      <c r="X55674" s="120"/>
      <c r="Z55674" s="120"/>
    </row>
    <row r="55675" spans="16:26" x14ac:dyDescent="0.25">
      <c r="P55675" s="119"/>
      <c r="R55675" s="119"/>
      <c r="T55675" s="119"/>
      <c r="V55675" s="119"/>
      <c r="X55675" s="119"/>
      <c r="Z55675" s="119"/>
    </row>
    <row r="55676" spans="16:26" x14ac:dyDescent="0.25">
      <c r="P55676" s="119"/>
      <c r="R55676" s="119"/>
      <c r="T55676" s="119"/>
      <c r="V55676" s="119"/>
      <c r="X55676" s="119"/>
      <c r="Z55676" s="119"/>
    </row>
    <row r="55677" spans="16:26" x14ac:dyDescent="0.25">
      <c r="P55677" s="119"/>
      <c r="R55677" s="119"/>
      <c r="T55677" s="119"/>
      <c r="V55677" s="119"/>
      <c r="X55677" s="119"/>
      <c r="Z55677" s="119"/>
    </row>
    <row r="55678" spans="16:26" x14ac:dyDescent="0.25">
      <c r="P55678" s="121"/>
      <c r="R55678" s="121"/>
      <c r="T55678" s="121"/>
      <c r="V55678" s="121"/>
      <c r="X55678" s="121"/>
      <c r="Z55678" s="121"/>
    </row>
    <row r="55679" spans="16:26" x14ac:dyDescent="0.25">
      <c r="P55679" s="121"/>
      <c r="R55679" s="121"/>
      <c r="T55679" s="121"/>
      <c r="V55679" s="121"/>
      <c r="X55679" s="121"/>
      <c r="Z55679" s="121"/>
    </row>
    <row r="55680" spans="16:26" x14ac:dyDescent="0.25">
      <c r="P55680" s="121"/>
      <c r="R55680" s="121"/>
      <c r="T55680" s="121"/>
      <c r="V55680" s="121"/>
      <c r="X55680" s="121"/>
      <c r="Z55680" s="121"/>
    </row>
    <row r="55681" spans="16:26" x14ac:dyDescent="0.25">
      <c r="P55681" s="121"/>
      <c r="R55681" s="121"/>
      <c r="T55681" s="121"/>
      <c r="V55681" s="121"/>
      <c r="X55681" s="121"/>
      <c r="Z55681" s="121"/>
    </row>
    <row r="55682" spans="16:26" x14ac:dyDescent="0.25">
      <c r="P55682" s="122"/>
      <c r="R55682" s="122"/>
      <c r="T55682" s="122"/>
      <c r="V55682" s="122"/>
      <c r="X55682" s="122"/>
      <c r="Z55682" s="122"/>
    </row>
    <row r="55683" spans="16:26" x14ac:dyDescent="0.25">
      <c r="P55683" s="118"/>
      <c r="R55683" s="118"/>
      <c r="T55683" s="118"/>
      <c r="V55683" s="118"/>
      <c r="X55683" s="118"/>
      <c r="Z55683" s="118"/>
    </row>
    <row r="55684" spans="16:26" x14ac:dyDescent="0.25">
      <c r="P55684" s="119"/>
      <c r="R55684" s="119"/>
      <c r="T55684" s="119"/>
      <c r="V55684" s="119"/>
      <c r="X55684" s="119"/>
      <c r="Z55684" s="119"/>
    </row>
    <row r="55685" spans="16:26" x14ac:dyDescent="0.25">
      <c r="P55685" s="119"/>
      <c r="R55685" s="119"/>
      <c r="T55685" s="119"/>
      <c r="V55685" s="119"/>
      <c r="X55685" s="119"/>
      <c r="Z55685" s="119"/>
    </row>
    <row r="55686" spans="16:26" x14ac:dyDescent="0.25">
      <c r="P55686" s="120"/>
      <c r="R55686" s="120"/>
      <c r="T55686" s="120"/>
      <c r="V55686" s="120"/>
      <c r="X55686" s="120"/>
      <c r="Z55686" s="120"/>
    </row>
    <row r="55687" spans="16:26" x14ac:dyDescent="0.25">
      <c r="P55687" s="119"/>
      <c r="R55687" s="119"/>
      <c r="T55687" s="119"/>
      <c r="V55687" s="119"/>
      <c r="X55687" s="119"/>
      <c r="Z55687" s="119"/>
    </row>
    <row r="55688" spans="16:26" x14ac:dyDescent="0.25">
      <c r="P55688" s="119"/>
      <c r="R55688" s="119"/>
      <c r="T55688" s="119"/>
      <c r="V55688" s="119"/>
      <c r="X55688" s="119"/>
      <c r="Z55688" s="119"/>
    </row>
    <row r="55689" spans="16:26" x14ac:dyDescent="0.25">
      <c r="P55689" s="120"/>
      <c r="R55689" s="120"/>
      <c r="T55689" s="120"/>
      <c r="V55689" s="120"/>
      <c r="X55689" s="120"/>
      <c r="Z55689" s="120"/>
    </row>
    <row r="55690" spans="16:26" x14ac:dyDescent="0.25">
      <c r="P55690" s="119"/>
      <c r="R55690" s="119"/>
      <c r="T55690" s="119"/>
      <c r="V55690" s="119"/>
      <c r="X55690" s="119"/>
      <c r="Z55690" s="119"/>
    </row>
    <row r="55691" spans="16:26" x14ac:dyDescent="0.25">
      <c r="P55691" s="120"/>
      <c r="R55691" s="120"/>
      <c r="T55691" s="120"/>
      <c r="V55691" s="120"/>
      <c r="X55691" s="120"/>
      <c r="Z55691" s="120"/>
    </row>
    <row r="55692" spans="16:26" x14ac:dyDescent="0.25">
      <c r="P55692" s="119"/>
      <c r="R55692" s="119"/>
      <c r="T55692" s="119"/>
      <c r="V55692" s="119"/>
      <c r="X55692" s="119"/>
      <c r="Z55692" s="119"/>
    </row>
    <row r="55693" spans="16:26" x14ac:dyDescent="0.25">
      <c r="P55693" s="119"/>
      <c r="R55693" s="119"/>
      <c r="T55693" s="119"/>
      <c r="V55693" s="119"/>
      <c r="X55693" s="119"/>
      <c r="Z55693" s="119"/>
    </row>
    <row r="55694" spans="16:26" x14ac:dyDescent="0.25">
      <c r="P55694" s="119"/>
      <c r="R55694" s="119"/>
      <c r="T55694" s="119"/>
      <c r="V55694" s="119"/>
      <c r="X55694" s="119"/>
      <c r="Z55694" s="119"/>
    </row>
    <row r="55695" spans="16:26" x14ac:dyDescent="0.25">
      <c r="P55695" s="121"/>
      <c r="R55695" s="121"/>
      <c r="T55695" s="121"/>
      <c r="V55695" s="121"/>
      <c r="X55695" s="121"/>
      <c r="Z55695" s="121"/>
    </row>
    <row r="55696" spans="16:26" x14ac:dyDescent="0.25">
      <c r="P55696" s="121"/>
      <c r="R55696" s="121"/>
      <c r="T55696" s="121"/>
      <c r="V55696" s="121"/>
      <c r="X55696" s="121"/>
      <c r="Z55696" s="121"/>
    </row>
    <row r="55697" spans="16:26" x14ac:dyDescent="0.25">
      <c r="P55697" s="121"/>
      <c r="R55697" s="121"/>
      <c r="T55697" s="121"/>
      <c r="V55697" s="121"/>
      <c r="X55697" s="121"/>
      <c r="Z55697" s="121"/>
    </row>
    <row r="55698" spans="16:26" x14ac:dyDescent="0.25">
      <c r="P55698" s="121"/>
      <c r="R55698" s="121"/>
      <c r="T55698" s="121"/>
      <c r="V55698" s="121"/>
      <c r="X55698" s="121"/>
      <c r="Z55698" s="121"/>
    </row>
    <row r="55699" spans="16:26" x14ac:dyDescent="0.25">
      <c r="P55699" s="122"/>
      <c r="R55699" s="122"/>
      <c r="T55699" s="122"/>
      <c r="V55699" s="122"/>
      <c r="X55699" s="122"/>
      <c r="Z55699" s="122"/>
    </row>
    <row r="55700" spans="16:26" x14ac:dyDescent="0.25">
      <c r="P55700" s="118"/>
      <c r="R55700" s="118"/>
      <c r="T55700" s="118"/>
      <c r="V55700" s="118"/>
      <c r="X55700" s="118"/>
      <c r="Z55700" s="118"/>
    </row>
    <row r="55701" spans="16:26" x14ac:dyDescent="0.25">
      <c r="P55701" s="119"/>
      <c r="R55701" s="119"/>
      <c r="T55701" s="119"/>
      <c r="V55701" s="119"/>
      <c r="X55701" s="119"/>
      <c r="Z55701" s="119"/>
    </row>
    <row r="55702" spans="16:26" x14ac:dyDescent="0.25">
      <c r="P55702" s="119"/>
      <c r="R55702" s="119"/>
      <c r="T55702" s="119"/>
      <c r="V55702" s="119"/>
      <c r="X55702" s="119"/>
      <c r="Z55702" s="119"/>
    </row>
    <row r="55703" spans="16:26" x14ac:dyDescent="0.25">
      <c r="P55703" s="120"/>
      <c r="R55703" s="120"/>
      <c r="T55703" s="120"/>
      <c r="V55703" s="120"/>
      <c r="X55703" s="120"/>
      <c r="Z55703" s="120"/>
    </row>
    <row r="55704" spans="16:26" x14ac:dyDescent="0.25">
      <c r="P55704" s="119"/>
      <c r="R55704" s="119"/>
      <c r="T55704" s="119"/>
      <c r="V55704" s="119"/>
      <c r="X55704" s="119"/>
      <c r="Z55704" s="119"/>
    </row>
    <row r="55705" spans="16:26" x14ac:dyDescent="0.25">
      <c r="P55705" s="119"/>
      <c r="R55705" s="119"/>
      <c r="T55705" s="119"/>
      <c r="V55705" s="119"/>
      <c r="X55705" s="119"/>
      <c r="Z55705" s="119"/>
    </row>
    <row r="55706" spans="16:26" x14ac:dyDescent="0.25">
      <c r="P55706" s="120"/>
      <c r="R55706" s="120"/>
      <c r="T55706" s="120"/>
      <c r="V55706" s="120"/>
      <c r="X55706" s="120"/>
      <c r="Z55706" s="120"/>
    </row>
    <row r="55707" spans="16:26" x14ac:dyDescent="0.25">
      <c r="P55707" s="119"/>
      <c r="R55707" s="119"/>
      <c r="T55707" s="119"/>
      <c r="V55707" s="119"/>
      <c r="X55707" s="119"/>
      <c r="Z55707" s="119"/>
    </row>
    <row r="55708" spans="16:26" x14ac:dyDescent="0.25">
      <c r="P55708" s="120"/>
      <c r="R55708" s="120"/>
      <c r="T55708" s="120"/>
      <c r="V55708" s="120"/>
      <c r="X55708" s="120"/>
      <c r="Z55708" s="120"/>
    </row>
    <row r="55709" spans="16:26" x14ac:dyDescent="0.25">
      <c r="P55709" s="119"/>
      <c r="R55709" s="119"/>
      <c r="T55709" s="119"/>
      <c r="V55709" s="119"/>
      <c r="X55709" s="119"/>
      <c r="Z55709" s="119"/>
    </row>
    <row r="55710" spans="16:26" x14ac:dyDescent="0.25">
      <c r="P55710" s="119"/>
      <c r="R55710" s="119"/>
      <c r="T55710" s="119"/>
      <c r="V55710" s="119"/>
      <c r="X55710" s="119"/>
      <c r="Z55710" s="119"/>
    </row>
    <row r="55711" spans="16:26" x14ac:dyDescent="0.25">
      <c r="P55711" s="119"/>
      <c r="R55711" s="119"/>
      <c r="T55711" s="119"/>
      <c r="V55711" s="119"/>
      <c r="X55711" s="119"/>
      <c r="Z55711" s="119"/>
    </row>
    <row r="55712" spans="16:26" x14ac:dyDescent="0.25">
      <c r="P55712" s="121"/>
      <c r="R55712" s="121"/>
      <c r="T55712" s="121"/>
      <c r="V55712" s="121"/>
      <c r="X55712" s="121"/>
      <c r="Z55712" s="121"/>
    </row>
    <row r="55713" spans="16:26" x14ac:dyDescent="0.25">
      <c r="P55713" s="121"/>
      <c r="R55713" s="121"/>
      <c r="T55713" s="121"/>
      <c r="V55713" s="121"/>
      <c r="X55713" s="121"/>
      <c r="Z55713" s="121"/>
    </row>
    <row r="55714" spans="16:26" x14ac:dyDescent="0.25">
      <c r="P55714" s="121"/>
      <c r="R55714" s="121"/>
      <c r="T55714" s="121"/>
      <c r="V55714" s="121"/>
      <c r="X55714" s="121"/>
      <c r="Z55714" s="121"/>
    </row>
    <row r="55715" spans="16:26" x14ac:dyDescent="0.25">
      <c r="P55715" s="121"/>
      <c r="R55715" s="121"/>
      <c r="T55715" s="121"/>
      <c r="V55715" s="121"/>
      <c r="X55715" s="121"/>
      <c r="Z55715" s="121"/>
    </row>
    <row r="55716" spans="16:26" x14ac:dyDescent="0.25">
      <c r="P55716" s="122"/>
      <c r="R55716" s="122"/>
      <c r="T55716" s="122"/>
      <c r="V55716" s="122"/>
      <c r="X55716" s="122"/>
      <c r="Z55716" s="122"/>
    </row>
    <row r="55717" spans="16:26" x14ac:dyDescent="0.25">
      <c r="P55717" s="118"/>
      <c r="R55717" s="118"/>
      <c r="T55717" s="118"/>
      <c r="V55717" s="118"/>
      <c r="X55717" s="118"/>
      <c r="Z55717" s="118"/>
    </row>
    <row r="55718" spans="16:26" x14ac:dyDescent="0.25">
      <c r="P55718" s="119"/>
      <c r="R55718" s="119"/>
      <c r="T55718" s="119"/>
      <c r="V55718" s="119"/>
      <c r="X55718" s="119"/>
      <c r="Z55718" s="119"/>
    </row>
    <row r="55719" spans="16:26" x14ac:dyDescent="0.25">
      <c r="P55719" s="119"/>
      <c r="R55719" s="119"/>
      <c r="T55719" s="119"/>
      <c r="V55719" s="119"/>
      <c r="X55719" s="119"/>
      <c r="Z55719" s="119"/>
    </row>
    <row r="55720" spans="16:26" x14ac:dyDescent="0.25">
      <c r="P55720" s="120"/>
      <c r="R55720" s="120"/>
      <c r="T55720" s="120"/>
      <c r="V55720" s="120"/>
      <c r="X55720" s="120"/>
      <c r="Z55720" s="120"/>
    </row>
    <row r="55721" spans="16:26" x14ac:dyDescent="0.25">
      <c r="P55721" s="119"/>
      <c r="R55721" s="119"/>
      <c r="T55721" s="119"/>
      <c r="V55721" s="119"/>
      <c r="X55721" s="119"/>
      <c r="Z55721" s="119"/>
    </row>
    <row r="55722" spans="16:26" x14ac:dyDescent="0.25">
      <c r="P55722" s="119"/>
      <c r="R55722" s="119"/>
      <c r="T55722" s="119"/>
      <c r="V55722" s="119"/>
      <c r="X55722" s="119"/>
      <c r="Z55722" s="119"/>
    </row>
    <row r="55723" spans="16:26" x14ac:dyDescent="0.25">
      <c r="P55723" s="120"/>
      <c r="R55723" s="120"/>
      <c r="T55723" s="120"/>
      <c r="V55723" s="120"/>
      <c r="X55723" s="120"/>
      <c r="Z55723" s="120"/>
    </row>
    <row r="55724" spans="16:26" x14ac:dyDescent="0.25">
      <c r="P55724" s="119"/>
      <c r="R55724" s="119"/>
      <c r="T55724" s="119"/>
      <c r="V55724" s="119"/>
      <c r="X55724" s="119"/>
      <c r="Z55724" s="119"/>
    </row>
    <row r="55725" spans="16:26" x14ac:dyDescent="0.25">
      <c r="P55725" s="120"/>
      <c r="R55725" s="120"/>
      <c r="T55725" s="120"/>
      <c r="V55725" s="120"/>
      <c r="X55725" s="120"/>
      <c r="Z55725" s="120"/>
    </row>
    <row r="55726" spans="16:26" x14ac:dyDescent="0.25">
      <c r="P55726" s="119"/>
      <c r="R55726" s="119"/>
      <c r="T55726" s="119"/>
      <c r="V55726" s="119"/>
      <c r="X55726" s="119"/>
      <c r="Z55726" s="119"/>
    </row>
    <row r="55727" spans="16:26" x14ac:dyDescent="0.25">
      <c r="P55727" s="119"/>
      <c r="R55727" s="119"/>
      <c r="T55727" s="119"/>
      <c r="V55727" s="119"/>
      <c r="X55727" s="119"/>
      <c r="Z55727" s="119"/>
    </row>
    <row r="55728" spans="16:26" x14ac:dyDescent="0.25">
      <c r="P55728" s="119"/>
      <c r="R55728" s="119"/>
      <c r="T55728" s="119"/>
      <c r="V55728" s="119"/>
      <c r="X55728" s="119"/>
      <c r="Z55728" s="119"/>
    </row>
    <row r="55729" spans="16:26" x14ac:dyDescent="0.25">
      <c r="P55729" s="121"/>
      <c r="R55729" s="121"/>
      <c r="T55729" s="121"/>
      <c r="V55729" s="121"/>
      <c r="X55729" s="121"/>
      <c r="Z55729" s="121"/>
    </row>
    <row r="55730" spans="16:26" x14ac:dyDescent="0.25">
      <c r="P55730" s="121"/>
      <c r="R55730" s="121"/>
      <c r="T55730" s="121"/>
      <c r="V55730" s="121"/>
      <c r="X55730" s="121"/>
      <c r="Z55730" s="121"/>
    </row>
    <row r="55731" spans="16:26" x14ac:dyDescent="0.25">
      <c r="P55731" s="121"/>
      <c r="R55731" s="121"/>
      <c r="T55731" s="121"/>
      <c r="V55731" s="121"/>
      <c r="X55731" s="121"/>
      <c r="Z55731" s="121"/>
    </row>
    <row r="55732" spans="16:26" x14ac:dyDescent="0.25">
      <c r="P55732" s="121"/>
      <c r="R55732" s="121"/>
      <c r="T55732" s="121"/>
      <c r="V55732" s="121"/>
      <c r="X55732" s="121"/>
      <c r="Z55732" s="121"/>
    </row>
    <row r="55733" spans="16:26" x14ac:dyDescent="0.25">
      <c r="P55733" s="122"/>
      <c r="R55733" s="122"/>
      <c r="T55733" s="122"/>
      <c r="V55733" s="122"/>
      <c r="X55733" s="122"/>
      <c r="Z55733" s="122"/>
    </row>
    <row r="55734" spans="16:26" x14ac:dyDescent="0.25">
      <c r="P55734" s="118"/>
      <c r="R55734" s="118"/>
      <c r="T55734" s="118"/>
      <c r="V55734" s="118"/>
      <c r="X55734" s="118"/>
      <c r="Z55734" s="118"/>
    </row>
    <row r="55735" spans="16:26" x14ac:dyDescent="0.25">
      <c r="P55735" s="119"/>
      <c r="R55735" s="119"/>
      <c r="T55735" s="119"/>
      <c r="V55735" s="119"/>
      <c r="X55735" s="119"/>
      <c r="Z55735" s="119"/>
    </row>
    <row r="55736" spans="16:26" x14ac:dyDescent="0.25">
      <c r="P55736" s="119"/>
      <c r="R55736" s="119"/>
      <c r="T55736" s="119"/>
      <c r="V55736" s="119"/>
      <c r="X55736" s="119"/>
      <c r="Z55736" s="119"/>
    </row>
    <row r="55737" spans="16:26" x14ac:dyDescent="0.25">
      <c r="P55737" s="120"/>
      <c r="R55737" s="120"/>
      <c r="T55737" s="120"/>
      <c r="V55737" s="120"/>
      <c r="X55737" s="120"/>
      <c r="Z55737" s="120"/>
    </row>
    <row r="55738" spans="16:26" x14ac:dyDescent="0.25">
      <c r="P55738" s="119"/>
      <c r="R55738" s="119"/>
      <c r="T55738" s="119"/>
      <c r="V55738" s="119"/>
      <c r="X55738" s="119"/>
      <c r="Z55738" s="119"/>
    </row>
    <row r="55739" spans="16:26" x14ac:dyDescent="0.25">
      <c r="P55739" s="119"/>
      <c r="R55739" s="119"/>
      <c r="T55739" s="119"/>
      <c r="V55739" s="119"/>
      <c r="X55739" s="119"/>
      <c r="Z55739" s="119"/>
    </row>
    <row r="55740" spans="16:26" x14ac:dyDescent="0.25">
      <c r="P55740" s="120"/>
      <c r="R55740" s="120"/>
      <c r="T55740" s="120"/>
      <c r="V55740" s="120"/>
      <c r="X55740" s="120"/>
      <c r="Z55740" s="120"/>
    </row>
    <row r="55741" spans="16:26" x14ac:dyDescent="0.25">
      <c r="P55741" s="119"/>
      <c r="R55741" s="119"/>
      <c r="T55741" s="119"/>
      <c r="V55741" s="119"/>
      <c r="X55741" s="119"/>
      <c r="Z55741" s="119"/>
    </row>
    <row r="55742" spans="16:26" x14ac:dyDescent="0.25">
      <c r="P55742" s="120"/>
      <c r="R55742" s="120"/>
      <c r="T55742" s="120"/>
      <c r="V55742" s="120"/>
      <c r="X55742" s="120"/>
      <c r="Z55742" s="120"/>
    </row>
    <row r="55743" spans="16:26" x14ac:dyDescent="0.25">
      <c r="P55743" s="119"/>
      <c r="R55743" s="119"/>
      <c r="T55743" s="119"/>
      <c r="V55743" s="119"/>
      <c r="X55743" s="119"/>
      <c r="Z55743" s="119"/>
    </row>
    <row r="55744" spans="16:26" x14ac:dyDescent="0.25">
      <c r="P55744" s="119"/>
      <c r="R55744" s="119"/>
      <c r="T55744" s="119"/>
      <c r="V55744" s="119"/>
      <c r="X55744" s="119"/>
      <c r="Z55744" s="119"/>
    </row>
    <row r="55745" spans="16:26" x14ac:dyDescent="0.25">
      <c r="P55745" s="119"/>
      <c r="R55745" s="119"/>
      <c r="T55745" s="119"/>
      <c r="V55745" s="119"/>
      <c r="X55745" s="119"/>
      <c r="Z55745" s="119"/>
    </row>
    <row r="55746" spans="16:26" x14ac:dyDescent="0.25">
      <c r="P55746" s="121"/>
      <c r="R55746" s="121"/>
      <c r="T55746" s="121"/>
      <c r="V55746" s="121"/>
      <c r="X55746" s="121"/>
      <c r="Z55746" s="121"/>
    </row>
    <row r="55747" spans="16:26" x14ac:dyDescent="0.25">
      <c r="P55747" s="121"/>
      <c r="R55747" s="121"/>
      <c r="T55747" s="121"/>
      <c r="V55747" s="121"/>
      <c r="X55747" s="121"/>
      <c r="Z55747" s="121"/>
    </row>
    <row r="55748" spans="16:26" x14ac:dyDescent="0.25">
      <c r="P55748" s="121"/>
      <c r="R55748" s="121"/>
      <c r="T55748" s="121"/>
      <c r="V55748" s="121"/>
      <c r="X55748" s="121"/>
      <c r="Z55748" s="121"/>
    </row>
    <row r="55749" spans="16:26" x14ac:dyDescent="0.25">
      <c r="P55749" s="121"/>
      <c r="R55749" s="121"/>
      <c r="T55749" s="121"/>
      <c r="V55749" s="121"/>
      <c r="X55749" s="121"/>
      <c r="Z55749" s="121"/>
    </row>
    <row r="55750" spans="16:26" x14ac:dyDescent="0.25">
      <c r="P55750" s="122"/>
      <c r="R55750" s="122"/>
      <c r="T55750" s="122"/>
      <c r="V55750" s="122"/>
      <c r="X55750" s="122"/>
      <c r="Z55750" s="122"/>
    </row>
    <row r="55751" spans="16:26" x14ac:dyDescent="0.25">
      <c r="P55751" s="118"/>
      <c r="R55751" s="118"/>
      <c r="T55751" s="118"/>
      <c r="V55751" s="118"/>
      <c r="X55751" s="118"/>
      <c r="Z55751" s="118"/>
    </row>
    <row r="55752" spans="16:26" x14ac:dyDescent="0.25">
      <c r="P55752" s="119"/>
      <c r="R55752" s="119"/>
      <c r="T55752" s="119"/>
      <c r="V55752" s="119"/>
      <c r="X55752" s="119"/>
      <c r="Z55752" s="119"/>
    </row>
    <row r="55753" spans="16:26" x14ac:dyDescent="0.25">
      <c r="P55753" s="119"/>
      <c r="R55753" s="119"/>
      <c r="T55753" s="119"/>
      <c r="V55753" s="119"/>
      <c r="X55753" s="119"/>
      <c r="Z55753" s="119"/>
    </row>
    <row r="55754" spans="16:26" x14ac:dyDescent="0.25">
      <c r="P55754" s="120"/>
      <c r="R55754" s="120"/>
      <c r="T55754" s="120"/>
      <c r="V55754" s="120"/>
      <c r="X55754" s="120"/>
      <c r="Z55754" s="120"/>
    </row>
    <row r="55755" spans="16:26" x14ac:dyDescent="0.25">
      <c r="P55755" s="119"/>
      <c r="R55755" s="119"/>
      <c r="T55755" s="119"/>
      <c r="V55755" s="119"/>
      <c r="X55755" s="119"/>
      <c r="Z55755" s="119"/>
    </row>
    <row r="55756" spans="16:26" x14ac:dyDescent="0.25">
      <c r="P55756" s="119"/>
      <c r="R55756" s="119"/>
      <c r="T55756" s="119"/>
      <c r="V55756" s="119"/>
      <c r="X55756" s="119"/>
      <c r="Z55756" s="119"/>
    </row>
    <row r="55757" spans="16:26" x14ac:dyDescent="0.25">
      <c r="P55757" s="120"/>
      <c r="R55757" s="120"/>
      <c r="T55757" s="120"/>
      <c r="V55757" s="120"/>
      <c r="X55757" s="120"/>
      <c r="Z55757" s="120"/>
    </row>
    <row r="55758" spans="16:26" x14ac:dyDescent="0.25">
      <c r="P55758" s="119"/>
      <c r="R55758" s="119"/>
      <c r="T55758" s="119"/>
      <c r="V55758" s="119"/>
      <c r="X55758" s="119"/>
      <c r="Z55758" s="119"/>
    </row>
    <row r="55759" spans="16:26" x14ac:dyDescent="0.25">
      <c r="P55759" s="120"/>
      <c r="R55759" s="120"/>
      <c r="T55759" s="120"/>
      <c r="V55759" s="120"/>
      <c r="X55759" s="120"/>
      <c r="Z55759" s="120"/>
    </row>
    <row r="55760" spans="16:26" x14ac:dyDescent="0.25">
      <c r="P55760" s="119"/>
      <c r="R55760" s="119"/>
      <c r="T55760" s="119"/>
      <c r="V55760" s="119"/>
      <c r="X55760" s="119"/>
      <c r="Z55760" s="119"/>
    </row>
    <row r="55761" spans="16:26" x14ac:dyDescent="0.25">
      <c r="P55761" s="119"/>
      <c r="R55761" s="119"/>
      <c r="T55761" s="119"/>
      <c r="V55761" s="119"/>
      <c r="X55761" s="119"/>
      <c r="Z55761" s="119"/>
    </row>
    <row r="55762" spans="16:26" x14ac:dyDescent="0.25">
      <c r="P55762" s="119"/>
      <c r="R55762" s="119"/>
      <c r="T55762" s="119"/>
      <c r="V55762" s="119"/>
      <c r="X55762" s="119"/>
      <c r="Z55762" s="119"/>
    </row>
    <row r="55763" spans="16:26" x14ac:dyDescent="0.25">
      <c r="P55763" s="121"/>
      <c r="R55763" s="121"/>
      <c r="T55763" s="121"/>
      <c r="V55763" s="121"/>
      <c r="X55763" s="121"/>
      <c r="Z55763" s="121"/>
    </row>
    <row r="55764" spans="16:26" x14ac:dyDescent="0.25">
      <c r="P55764" s="121"/>
      <c r="R55764" s="121"/>
      <c r="T55764" s="121"/>
      <c r="V55764" s="121"/>
      <c r="X55764" s="121"/>
      <c r="Z55764" s="121"/>
    </row>
    <row r="55765" spans="16:26" x14ac:dyDescent="0.25">
      <c r="P55765" s="121"/>
      <c r="R55765" s="121"/>
      <c r="T55765" s="121"/>
      <c r="V55765" s="121"/>
      <c r="X55765" s="121"/>
      <c r="Z55765" s="121"/>
    </row>
    <row r="55766" spans="16:26" x14ac:dyDescent="0.25">
      <c r="P55766" s="121"/>
      <c r="R55766" s="121"/>
      <c r="T55766" s="121"/>
      <c r="V55766" s="121"/>
      <c r="X55766" s="121"/>
      <c r="Z55766" s="121"/>
    </row>
    <row r="55767" spans="16:26" x14ac:dyDescent="0.25">
      <c r="P55767" s="122"/>
      <c r="R55767" s="122"/>
      <c r="T55767" s="122"/>
      <c r="V55767" s="122"/>
      <c r="X55767" s="122"/>
      <c r="Z55767" s="122"/>
    </row>
    <row r="55768" spans="16:26" x14ac:dyDescent="0.25">
      <c r="P55768" s="118"/>
      <c r="R55768" s="118"/>
      <c r="T55768" s="118"/>
      <c r="V55768" s="118"/>
      <c r="X55768" s="118"/>
      <c r="Z55768" s="118"/>
    </row>
    <row r="55769" spans="16:26" x14ac:dyDescent="0.25">
      <c r="P55769" s="119"/>
      <c r="R55769" s="119"/>
      <c r="T55769" s="119"/>
      <c r="V55769" s="119"/>
      <c r="X55769" s="119"/>
      <c r="Z55769" s="119"/>
    </row>
    <row r="55770" spans="16:26" x14ac:dyDescent="0.25">
      <c r="P55770" s="119"/>
      <c r="R55770" s="119"/>
      <c r="T55770" s="119"/>
      <c r="V55770" s="119"/>
      <c r="X55770" s="119"/>
      <c r="Z55770" s="119"/>
    </row>
    <row r="55771" spans="16:26" x14ac:dyDescent="0.25">
      <c r="P55771" s="120"/>
      <c r="R55771" s="120"/>
      <c r="T55771" s="120"/>
      <c r="V55771" s="120"/>
      <c r="X55771" s="120"/>
      <c r="Z55771" s="120"/>
    </row>
    <row r="55772" spans="16:26" x14ac:dyDescent="0.25">
      <c r="P55772" s="119"/>
      <c r="R55772" s="119"/>
      <c r="T55772" s="119"/>
      <c r="V55772" s="119"/>
      <c r="X55772" s="119"/>
      <c r="Z55772" s="119"/>
    </row>
    <row r="55773" spans="16:26" x14ac:dyDescent="0.25">
      <c r="P55773" s="119"/>
      <c r="R55773" s="119"/>
      <c r="T55773" s="119"/>
      <c r="V55773" s="119"/>
      <c r="X55773" s="119"/>
      <c r="Z55773" s="119"/>
    </row>
    <row r="55774" spans="16:26" x14ac:dyDescent="0.25">
      <c r="P55774" s="120"/>
      <c r="R55774" s="120"/>
      <c r="T55774" s="120"/>
      <c r="V55774" s="120"/>
      <c r="X55774" s="120"/>
      <c r="Z55774" s="120"/>
    </row>
    <row r="55775" spans="16:26" x14ac:dyDescent="0.25">
      <c r="P55775" s="119"/>
      <c r="R55775" s="119"/>
      <c r="T55775" s="119"/>
      <c r="V55775" s="119"/>
      <c r="X55775" s="119"/>
      <c r="Z55775" s="119"/>
    </row>
    <row r="55776" spans="16:26" x14ac:dyDescent="0.25">
      <c r="P55776" s="120"/>
      <c r="R55776" s="120"/>
      <c r="T55776" s="120"/>
      <c r="V55776" s="120"/>
      <c r="X55776" s="120"/>
      <c r="Z55776" s="120"/>
    </row>
    <row r="55777" spans="16:26" x14ac:dyDescent="0.25">
      <c r="P55777" s="119"/>
      <c r="R55777" s="119"/>
      <c r="T55777" s="119"/>
      <c r="V55777" s="119"/>
      <c r="X55777" s="119"/>
      <c r="Z55777" s="119"/>
    </row>
    <row r="55778" spans="16:26" x14ac:dyDescent="0.25">
      <c r="P55778" s="119"/>
      <c r="R55778" s="119"/>
      <c r="T55778" s="119"/>
      <c r="V55778" s="119"/>
      <c r="X55778" s="119"/>
      <c r="Z55778" s="119"/>
    </row>
    <row r="55779" spans="16:26" x14ac:dyDescent="0.25">
      <c r="P55779" s="119"/>
      <c r="R55779" s="119"/>
      <c r="T55779" s="119"/>
      <c r="V55779" s="119"/>
      <c r="X55779" s="119"/>
      <c r="Z55779" s="119"/>
    </row>
    <row r="55780" spans="16:26" x14ac:dyDescent="0.25">
      <c r="P55780" s="121"/>
      <c r="R55780" s="121"/>
      <c r="T55780" s="121"/>
      <c r="V55780" s="121"/>
      <c r="X55780" s="121"/>
      <c r="Z55780" s="121"/>
    </row>
    <row r="55781" spans="16:26" x14ac:dyDescent="0.25">
      <c r="P55781" s="121"/>
      <c r="R55781" s="121"/>
      <c r="T55781" s="121"/>
      <c r="V55781" s="121"/>
      <c r="X55781" s="121"/>
      <c r="Z55781" s="121"/>
    </row>
    <row r="55782" spans="16:26" x14ac:dyDescent="0.25">
      <c r="P55782" s="121"/>
      <c r="R55782" s="121"/>
      <c r="T55782" s="121"/>
      <c r="V55782" s="121"/>
      <c r="X55782" s="121"/>
      <c r="Z55782" s="121"/>
    </row>
    <row r="55783" spans="16:26" x14ac:dyDescent="0.25">
      <c r="P55783" s="121"/>
      <c r="R55783" s="121"/>
      <c r="T55783" s="121"/>
      <c r="V55783" s="121"/>
      <c r="X55783" s="121"/>
      <c r="Z55783" s="121"/>
    </row>
    <row r="55784" spans="16:26" x14ac:dyDescent="0.25">
      <c r="P55784" s="122"/>
      <c r="R55784" s="122"/>
      <c r="T55784" s="122"/>
      <c r="V55784" s="122"/>
      <c r="X55784" s="122"/>
      <c r="Z55784" s="122"/>
    </row>
    <row r="55785" spans="16:26" x14ac:dyDescent="0.25">
      <c r="P55785" s="118"/>
      <c r="R55785" s="118"/>
      <c r="T55785" s="118"/>
      <c r="V55785" s="118"/>
      <c r="X55785" s="118"/>
      <c r="Z55785" s="118"/>
    </row>
    <row r="55786" spans="16:26" x14ac:dyDescent="0.25">
      <c r="P55786" s="119"/>
      <c r="R55786" s="119"/>
      <c r="T55786" s="119"/>
      <c r="V55786" s="119"/>
      <c r="X55786" s="119"/>
      <c r="Z55786" s="119"/>
    </row>
    <row r="55787" spans="16:26" x14ac:dyDescent="0.25">
      <c r="P55787" s="119"/>
      <c r="R55787" s="119"/>
      <c r="T55787" s="119"/>
      <c r="V55787" s="119"/>
      <c r="X55787" s="119"/>
      <c r="Z55787" s="119"/>
    </row>
    <row r="55788" spans="16:26" x14ac:dyDescent="0.25">
      <c r="P55788" s="120"/>
      <c r="R55788" s="120"/>
      <c r="T55788" s="120"/>
      <c r="V55788" s="120"/>
      <c r="X55788" s="120"/>
      <c r="Z55788" s="120"/>
    </row>
    <row r="55789" spans="16:26" x14ac:dyDescent="0.25">
      <c r="P55789" s="119"/>
      <c r="R55789" s="119"/>
      <c r="T55789" s="119"/>
      <c r="V55789" s="119"/>
      <c r="X55789" s="119"/>
      <c r="Z55789" s="119"/>
    </row>
    <row r="55790" spans="16:26" x14ac:dyDescent="0.25">
      <c r="P55790" s="119"/>
      <c r="R55790" s="119"/>
      <c r="T55790" s="119"/>
      <c r="V55790" s="119"/>
      <c r="X55790" s="119"/>
      <c r="Z55790" s="119"/>
    </row>
    <row r="55791" spans="16:26" x14ac:dyDescent="0.25">
      <c r="P55791" s="120"/>
      <c r="R55791" s="120"/>
      <c r="T55791" s="120"/>
      <c r="V55791" s="120"/>
      <c r="X55791" s="120"/>
      <c r="Z55791" s="120"/>
    </row>
    <row r="55792" spans="16:26" x14ac:dyDescent="0.25">
      <c r="P55792" s="119"/>
      <c r="R55792" s="119"/>
      <c r="T55792" s="119"/>
      <c r="V55792" s="119"/>
      <c r="X55792" s="119"/>
      <c r="Z55792" s="119"/>
    </row>
    <row r="55793" spans="16:26" x14ac:dyDescent="0.25">
      <c r="P55793" s="120"/>
      <c r="R55793" s="120"/>
      <c r="T55793" s="120"/>
      <c r="V55793" s="120"/>
      <c r="X55793" s="120"/>
      <c r="Z55793" s="120"/>
    </row>
    <row r="55794" spans="16:26" x14ac:dyDescent="0.25">
      <c r="P55794" s="119"/>
      <c r="R55794" s="119"/>
      <c r="T55794" s="119"/>
      <c r="V55794" s="119"/>
      <c r="X55794" s="119"/>
      <c r="Z55794" s="119"/>
    </row>
    <row r="55795" spans="16:26" x14ac:dyDescent="0.25">
      <c r="P55795" s="119"/>
      <c r="R55795" s="119"/>
      <c r="T55795" s="119"/>
      <c r="V55795" s="119"/>
      <c r="X55795" s="119"/>
      <c r="Z55795" s="119"/>
    </row>
    <row r="55796" spans="16:26" x14ac:dyDescent="0.25">
      <c r="P55796" s="119"/>
      <c r="R55796" s="119"/>
      <c r="T55796" s="119"/>
      <c r="V55796" s="119"/>
      <c r="X55796" s="119"/>
      <c r="Z55796" s="119"/>
    </row>
    <row r="55797" spans="16:26" x14ac:dyDescent="0.25">
      <c r="P55797" s="121"/>
      <c r="R55797" s="121"/>
      <c r="T55797" s="121"/>
      <c r="V55797" s="121"/>
      <c r="X55797" s="121"/>
      <c r="Z55797" s="121"/>
    </row>
    <row r="55798" spans="16:26" x14ac:dyDescent="0.25">
      <c r="P55798" s="121"/>
      <c r="R55798" s="121"/>
      <c r="T55798" s="121"/>
      <c r="V55798" s="121"/>
      <c r="X55798" s="121"/>
      <c r="Z55798" s="121"/>
    </row>
    <row r="55799" spans="16:26" x14ac:dyDescent="0.25">
      <c r="P55799" s="121"/>
      <c r="R55799" s="121"/>
      <c r="T55799" s="121"/>
      <c r="V55799" s="121"/>
      <c r="X55799" s="121"/>
      <c r="Z55799" s="121"/>
    </row>
    <row r="55800" spans="16:26" x14ac:dyDescent="0.25">
      <c r="P55800" s="121"/>
      <c r="R55800" s="121"/>
      <c r="T55800" s="121"/>
      <c r="V55800" s="121"/>
      <c r="X55800" s="121"/>
      <c r="Z55800" s="121"/>
    </row>
    <row r="55801" spans="16:26" x14ac:dyDescent="0.25">
      <c r="P55801" s="122"/>
      <c r="R55801" s="122"/>
      <c r="T55801" s="122"/>
      <c r="V55801" s="122"/>
      <c r="X55801" s="122"/>
      <c r="Z55801" s="122"/>
    </row>
    <row r="55802" spans="16:26" x14ac:dyDescent="0.25">
      <c r="P55802" s="118"/>
      <c r="R55802" s="118"/>
      <c r="T55802" s="118"/>
      <c r="V55802" s="118"/>
      <c r="X55802" s="118"/>
      <c r="Z55802" s="118"/>
    </row>
    <row r="55803" spans="16:26" x14ac:dyDescent="0.25">
      <c r="P55803" s="119"/>
      <c r="R55803" s="119"/>
      <c r="T55803" s="119"/>
      <c r="V55803" s="119"/>
      <c r="X55803" s="119"/>
      <c r="Z55803" s="119"/>
    </row>
    <row r="55804" spans="16:26" x14ac:dyDescent="0.25">
      <c r="P55804" s="119"/>
      <c r="R55804" s="119"/>
      <c r="T55804" s="119"/>
      <c r="V55804" s="119"/>
      <c r="X55804" s="119"/>
      <c r="Z55804" s="119"/>
    </row>
    <row r="55805" spans="16:26" x14ac:dyDescent="0.25">
      <c r="P55805" s="120"/>
      <c r="R55805" s="120"/>
      <c r="T55805" s="120"/>
      <c r="V55805" s="120"/>
      <c r="X55805" s="120"/>
      <c r="Z55805" s="120"/>
    </row>
    <row r="55806" spans="16:26" x14ac:dyDescent="0.25">
      <c r="P55806" s="119"/>
      <c r="R55806" s="119"/>
      <c r="T55806" s="119"/>
      <c r="V55806" s="119"/>
      <c r="X55806" s="119"/>
      <c r="Z55806" s="119"/>
    </row>
    <row r="55807" spans="16:26" x14ac:dyDescent="0.25">
      <c r="P55807" s="119"/>
      <c r="R55807" s="119"/>
      <c r="T55807" s="119"/>
      <c r="V55807" s="119"/>
      <c r="X55807" s="119"/>
      <c r="Z55807" s="119"/>
    </row>
    <row r="55808" spans="16:26" x14ac:dyDescent="0.25">
      <c r="P55808" s="120"/>
      <c r="R55808" s="120"/>
      <c r="T55808" s="120"/>
      <c r="V55808" s="120"/>
      <c r="X55808" s="120"/>
      <c r="Z55808" s="120"/>
    </row>
    <row r="55809" spans="16:26" x14ac:dyDescent="0.25">
      <c r="P55809" s="119"/>
      <c r="R55809" s="119"/>
      <c r="T55809" s="119"/>
      <c r="V55809" s="119"/>
      <c r="X55809" s="119"/>
      <c r="Z55809" s="119"/>
    </row>
    <row r="55810" spans="16:26" x14ac:dyDescent="0.25">
      <c r="P55810" s="120"/>
      <c r="R55810" s="120"/>
      <c r="T55810" s="120"/>
      <c r="V55810" s="120"/>
      <c r="X55810" s="120"/>
      <c r="Z55810" s="120"/>
    </row>
    <row r="55811" spans="16:26" x14ac:dyDescent="0.25">
      <c r="P55811" s="119"/>
      <c r="R55811" s="119"/>
      <c r="T55811" s="119"/>
      <c r="V55811" s="119"/>
      <c r="X55811" s="119"/>
      <c r="Z55811" s="119"/>
    </row>
    <row r="55812" spans="16:26" x14ac:dyDescent="0.25">
      <c r="P55812" s="119"/>
      <c r="R55812" s="119"/>
      <c r="T55812" s="119"/>
      <c r="V55812" s="119"/>
      <c r="X55812" s="119"/>
      <c r="Z55812" s="119"/>
    </row>
    <row r="55813" spans="16:26" x14ac:dyDescent="0.25">
      <c r="P55813" s="119"/>
      <c r="R55813" s="119"/>
      <c r="T55813" s="119"/>
      <c r="V55813" s="119"/>
      <c r="X55813" s="119"/>
      <c r="Z55813" s="119"/>
    </row>
    <row r="55814" spans="16:26" x14ac:dyDescent="0.25">
      <c r="P55814" s="121"/>
      <c r="R55814" s="121"/>
      <c r="T55814" s="121"/>
      <c r="V55814" s="121"/>
      <c r="X55814" s="121"/>
      <c r="Z55814" s="121"/>
    </row>
    <row r="55815" spans="16:26" x14ac:dyDescent="0.25">
      <c r="P55815" s="121"/>
      <c r="R55815" s="121"/>
      <c r="T55815" s="121"/>
      <c r="V55815" s="121"/>
      <c r="X55815" s="121"/>
      <c r="Z55815" s="121"/>
    </row>
    <row r="55816" spans="16:26" x14ac:dyDescent="0.25">
      <c r="P55816" s="121"/>
      <c r="R55816" s="121"/>
      <c r="T55816" s="121"/>
      <c r="V55816" s="121"/>
      <c r="X55816" s="121"/>
      <c r="Z55816" s="121"/>
    </row>
    <row r="55817" spans="16:26" x14ac:dyDescent="0.25">
      <c r="P55817" s="121"/>
      <c r="R55817" s="121"/>
      <c r="T55817" s="121"/>
      <c r="V55817" s="121"/>
      <c r="X55817" s="121"/>
      <c r="Z55817" s="121"/>
    </row>
    <row r="55818" spans="16:26" x14ac:dyDescent="0.25">
      <c r="P55818" s="122"/>
      <c r="R55818" s="122"/>
      <c r="T55818" s="122"/>
      <c r="V55818" s="122"/>
      <c r="X55818" s="122"/>
      <c r="Z55818" s="122"/>
    </row>
    <row r="55819" spans="16:26" x14ac:dyDescent="0.25">
      <c r="P55819" s="118"/>
      <c r="R55819" s="118"/>
      <c r="T55819" s="118"/>
      <c r="V55819" s="118"/>
      <c r="X55819" s="118"/>
      <c r="Z55819" s="118"/>
    </row>
    <row r="55820" spans="16:26" x14ac:dyDescent="0.25">
      <c r="P55820" s="119"/>
      <c r="R55820" s="119"/>
      <c r="T55820" s="119"/>
      <c r="V55820" s="119"/>
      <c r="X55820" s="119"/>
      <c r="Z55820" s="119"/>
    </row>
    <row r="55821" spans="16:26" x14ac:dyDescent="0.25">
      <c r="P55821" s="119"/>
      <c r="R55821" s="119"/>
      <c r="T55821" s="119"/>
      <c r="V55821" s="119"/>
      <c r="X55821" s="119"/>
      <c r="Z55821" s="119"/>
    </row>
    <row r="55822" spans="16:26" x14ac:dyDescent="0.25">
      <c r="P55822" s="120"/>
      <c r="R55822" s="120"/>
      <c r="T55822" s="120"/>
      <c r="V55822" s="120"/>
      <c r="X55822" s="120"/>
      <c r="Z55822" s="120"/>
    </row>
    <row r="55823" spans="16:26" x14ac:dyDescent="0.25">
      <c r="P55823" s="119"/>
      <c r="R55823" s="119"/>
      <c r="T55823" s="119"/>
      <c r="V55823" s="119"/>
      <c r="X55823" s="119"/>
      <c r="Z55823" s="119"/>
    </row>
    <row r="55824" spans="16:26" x14ac:dyDescent="0.25">
      <c r="P55824" s="119"/>
      <c r="R55824" s="119"/>
      <c r="T55824" s="119"/>
      <c r="V55824" s="119"/>
      <c r="X55824" s="119"/>
      <c r="Z55824" s="119"/>
    </row>
    <row r="55825" spans="16:26" x14ac:dyDescent="0.25">
      <c r="P55825" s="120"/>
      <c r="R55825" s="120"/>
      <c r="T55825" s="120"/>
      <c r="V55825" s="120"/>
      <c r="X55825" s="120"/>
      <c r="Z55825" s="120"/>
    </row>
    <row r="55826" spans="16:26" x14ac:dyDescent="0.25">
      <c r="P55826" s="119"/>
      <c r="R55826" s="119"/>
      <c r="T55826" s="119"/>
      <c r="V55826" s="119"/>
      <c r="X55826" s="119"/>
      <c r="Z55826" s="119"/>
    </row>
    <row r="55827" spans="16:26" x14ac:dyDescent="0.25">
      <c r="P55827" s="120"/>
      <c r="R55827" s="120"/>
      <c r="T55827" s="120"/>
      <c r="V55827" s="120"/>
      <c r="X55827" s="120"/>
      <c r="Z55827" s="120"/>
    </row>
    <row r="55828" spans="16:26" x14ac:dyDescent="0.25">
      <c r="P55828" s="119"/>
      <c r="R55828" s="119"/>
      <c r="T55828" s="119"/>
      <c r="V55828" s="119"/>
      <c r="X55828" s="119"/>
      <c r="Z55828" s="119"/>
    </row>
    <row r="55829" spans="16:26" x14ac:dyDescent="0.25">
      <c r="P55829" s="119"/>
      <c r="R55829" s="119"/>
      <c r="T55829" s="119"/>
      <c r="V55829" s="119"/>
      <c r="X55829" s="119"/>
      <c r="Z55829" s="119"/>
    </row>
    <row r="55830" spans="16:26" x14ac:dyDescent="0.25">
      <c r="P55830" s="119"/>
      <c r="R55830" s="119"/>
      <c r="T55830" s="119"/>
      <c r="V55830" s="119"/>
      <c r="X55830" s="119"/>
      <c r="Z55830" s="119"/>
    </row>
    <row r="55831" spans="16:26" x14ac:dyDescent="0.25">
      <c r="P55831" s="121"/>
      <c r="R55831" s="121"/>
      <c r="T55831" s="121"/>
      <c r="V55831" s="121"/>
      <c r="X55831" s="121"/>
      <c r="Z55831" s="121"/>
    </row>
    <row r="55832" spans="16:26" x14ac:dyDescent="0.25">
      <c r="P55832" s="121"/>
      <c r="R55832" s="121"/>
      <c r="T55832" s="121"/>
      <c r="V55832" s="121"/>
      <c r="X55832" s="121"/>
      <c r="Z55832" s="121"/>
    </row>
    <row r="55833" spans="16:26" x14ac:dyDescent="0.25">
      <c r="P55833" s="121"/>
      <c r="R55833" s="121"/>
      <c r="T55833" s="121"/>
      <c r="V55833" s="121"/>
      <c r="X55833" s="121"/>
      <c r="Z55833" s="121"/>
    </row>
    <row r="55834" spans="16:26" x14ac:dyDescent="0.25">
      <c r="P55834" s="121"/>
      <c r="R55834" s="121"/>
      <c r="T55834" s="121"/>
      <c r="V55834" s="121"/>
      <c r="X55834" s="121"/>
      <c r="Z55834" s="121"/>
    </row>
    <row r="55835" spans="16:26" x14ac:dyDescent="0.25">
      <c r="P55835" s="122"/>
      <c r="R55835" s="122"/>
      <c r="T55835" s="122"/>
      <c r="V55835" s="122"/>
      <c r="X55835" s="122"/>
      <c r="Z55835" s="122"/>
    </row>
    <row r="55836" spans="16:26" x14ac:dyDescent="0.25">
      <c r="P55836" s="118"/>
      <c r="R55836" s="118"/>
      <c r="T55836" s="118"/>
      <c r="V55836" s="118"/>
      <c r="X55836" s="118"/>
      <c r="Z55836" s="118"/>
    </row>
    <row r="55837" spans="16:26" x14ac:dyDescent="0.25">
      <c r="P55837" s="119"/>
      <c r="R55837" s="119"/>
      <c r="T55837" s="119"/>
      <c r="V55837" s="119"/>
      <c r="X55837" s="119"/>
      <c r="Z55837" s="119"/>
    </row>
    <row r="55838" spans="16:26" x14ac:dyDescent="0.25">
      <c r="P55838" s="119"/>
      <c r="R55838" s="119"/>
      <c r="T55838" s="119"/>
      <c r="V55838" s="119"/>
      <c r="X55838" s="119"/>
      <c r="Z55838" s="119"/>
    </row>
    <row r="55839" spans="16:26" x14ac:dyDescent="0.25">
      <c r="P55839" s="120"/>
      <c r="R55839" s="120"/>
      <c r="T55839" s="120"/>
      <c r="V55839" s="120"/>
      <c r="X55839" s="120"/>
      <c r="Z55839" s="120"/>
    </row>
    <row r="55840" spans="16:26" x14ac:dyDescent="0.25">
      <c r="P55840" s="119"/>
      <c r="R55840" s="119"/>
      <c r="T55840" s="119"/>
      <c r="V55840" s="119"/>
      <c r="X55840" s="119"/>
      <c r="Z55840" s="119"/>
    </row>
    <row r="55841" spans="16:26" x14ac:dyDescent="0.25">
      <c r="P55841" s="119"/>
      <c r="R55841" s="119"/>
      <c r="T55841" s="119"/>
      <c r="V55841" s="119"/>
      <c r="X55841" s="119"/>
      <c r="Z55841" s="119"/>
    </row>
    <row r="55842" spans="16:26" x14ac:dyDescent="0.25">
      <c r="P55842" s="120"/>
      <c r="R55842" s="120"/>
      <c r="T55842" s="120"/>
      <c r="V55842" s="120"/>
      <c r="X55842" s="120"/>
      <c r="Z55842" s="120"/>
    </row>
    <row r="55843" spans="16:26" x14ac:dyDescent="0.25">
      <c r="P55843" s="119"/>
      <c r="R55843" s="119"/>
      <c r="T55843" s="119"/>
      <c r="V55843" s="119"/>
      <c r="X55843" s="119"/>
      <c r="Z55843" s="119"/>
    </row>
    <row r="55844" spans="16:26" x14ac:dyDescent="0.25">
      <c r="P55844" s="120"/>
      <c r="R55844" s="120"/>
      <c r="T55844" s="120"/>
      <c r="V55844" s="120"/>
      <c r="X55844" s="120"/>
      <c r="Z55844" s="120"/>
    </row>
    <row r="55845" spans="16:26" x14ac:dyDescent="0.25">
      <c r="P55845" s="119"/>
      <c r="R55845" s="119"/>
      <c r="T55845" s="119"/>
      <c r="V55845" s="119"/>
      <c r="X55845" s="119"/>
      <c r="Z55845" s="119"/>
    </row>
    <row r="55846" spans="16:26" x14ac:dyDescent="0.25">
      <c r="P55846" s="119"/>
      <c r="R55846" s="119"/>
      <c r="T55846" s="119"/>
      <c r="V55846" s="119"/>
      <c r="X55846" s="119"/>
      <c r="Z55846" s="119"/>
    </row>
    <row r="55847" spans="16:26" x14ac:dyDescent="0.25">
      <c r="P55847" s="119"/>
      <c r="R55847" s="119"/>
      <c r="T55847" s="119"/>
      <c r="V55847" s="119"/>
      <c r="X55847" s="119"/>
      <c r="Z55847" s="119"/>
    </row>
    <row r="55848" spans="16:26" x14ac:dyDescent="0.25">
      <c r="P55848" s="121"/>
      <c r="R55848" s="121"/>
      <c r="T55848" s="121"/>
      <c r="V55848" s="121"/>
      <c r="X55848" s="121"/>
      <c r="Z55848" s="121"/>
    </row>
    <row r="55849" spans="16:26" x14ac:dyDescent="0.25">
      <c r="P55849" s="121"/>
      <c r="R55849" s="121"/>
      <c r="T55849" s="121"/>
      <c r="V55849" s="121"/>
      <c r="X55849" s="121"/>
      <c r="Z55849" s="121"/>
    </row>
    <row r="55850" spans="16:26" x14ac:dyDescent="0.25">
      <c r="P55850" s="121"/>
      <c r="R55850" s="121"/>
      <c r="T55850" s="121"/>
      <c r="V55850" s="121"/>
      <c r="X55850" s="121"/>
      <c r="Z55850" s="121"/>
    </row>
    <row r="55851" spans="16:26" x14ac:dyDescent="0.25">
      <c r="P55851" s="121"/>
      <c r="R55851" s="121"/>
      <c r="T55851" s="121"/>
      <c r="V55851" s="121"/>
      <c r="X55851" s="121"/>
      <c r="Z55851" s="121"/>
    </row>
    <row r="55852" spans="16:26" x14ac:dyDescent="0.25">
      <c r="P55852" s="122"/>
      <c r="R55852" s="122"/>
      <c r="T55852" s="122"/>
      <c r="V55852" s="122"/>
      <c r="X55852" s="122"/>
      <c r="Z55852" s="122"/>
    </row>
    <row r="55853" spans="16:26" x14ac:dyDescent="0.25">
      <c r="P55853" s="118"/>
      <c r="R55853" s="118"/>
      <c r="T55853" s="118"/>
      <c r="V55853" s="118"/>
      <c r="X55853" s="118"/>
      <c r="Z55853" s="118"/>
    </row>
    <row r="55854" spans="16:26" x14ac:dyDescent="0.25">
      <c r="P55854" s="119"/>
      <c r="R55854" s="119"/>
      <c r="T55854" s="119"/>
      <c r="V55854" s="119"/>
      <c r="X55854" s="119"/>
      <c r="Z55854" s="119"/>
    </row>
    <row r="55855" spans="16:26" x14ac:dyDescent="0.25">
      <c r="P55855" s="119"/>
      <c r="R55855" s="119"/>
      <c r="T55855" s="119"/>
      <c r="V55855" s="119"/>
      <c r="X55855" s="119"/>
      <c r="Z55855" s="119"/>
    </row>
    <row r="55856" spans="16:26" x14ac:dyDescent="0.25">
      <c r="P55856" s="120"/>
      <c r="R55856" s="120"/>
      <c r="T55856" s="120"/>
      <c r="V55856" s="120"/>
      <c r="X55856" s="120"/>
      <c r="Z55856" s="120"/>
    </row>
    <row r="55857" spans="16:26" x14ac:dyDescent="0.25">
      <c r="P55857" s="119"/>
      <c r="R55857" s="119"/>
      <c r="T55857" s="119"/>
      <c r="V55857" s="119"/>
      <c r="X55857" s="119"/>
      <c r="Z55857" s="119"/>
    </row>
    <row r="55858" spans="16:26" x14ac:dyDescent="0.25">
      <c r="P55858" s="119"/>
      <c r="R55858" s="119"/>
      <c r="T55858" s="119"/>
      <c r="V55858" s="119"/>
      <c r="X55858" s="119"/>
      <c r="Z55858" s="119"/>
    </row>
    <row r="55859" spans="16:26" x14ac:dyDescent="0.25">
      <c r="P55859" s="120"/>
      <c r="R55859" s="120"/>
      <c r="T55859" s="120"/>
      <c r="V55859" s="120"/>
      <c r="X55859" s="120"/>
      <c r="Z55859" s="120"/>
    </row>
    <row r="55860" spans="16:26" x14ac:dyDescent="0.25">
      <c r="P55860" s="119"/>
      <c r="R55860" s="119"/>
      <c r="T55860" s="119"/>
      <c r="V55860" s="119"/>
      <c r="X55860" s="119"/>
      <c r="Z55860" s="119"/>
    </row>
    <row r="55861" spans="16:26" x14ac:dyDescent="0.25">
      <c r="P55861" s="120"/>
      <c r="R55861" s="120"/>
      <c r="T55861" s="120"/>
      <c r="V55861" s="120"/>
      <c r="X55861" s="120"/>
      <c r="Z55861" s="120"/>
    </row>
    <row r="55862" spans="16:26" x14ac:dyDescent="0.25">
      <c r="P55862" s="119"/>
      <c r="R55862" s="119"/>
      <c r="T55862" s="119"/>
      <c r="V55862" s="119"/>
      <c r="X55862" s="119"/>
      <c r="Z55862" s="119"/>
    </row>
    <row r="55863" spans="16:26" x14ac:dyDescent="0.25">
      <c r="P55863" s="119"/>
      <c r="R55863" s="119"/>
      <c r="T55863" s="119"/>
      <c r="V55863" s="119"/>
      <c r="X55863" s="119"/>
      <c r="Z55863" s="119"/>
    </row>
    <row r="55864" spans="16:26" x14ac:dyDescent="0.25">
      <c r="P55864" s="119"/>
      <c r="R55864" s="119"/>
      <c r="T55864" s="119"/>
      <c r="V55864" s="119"/>
      <c r="X55864" s="119"/>
      <c r="Z55864" s="119"/>
    </row>
    <row r="55865" spans="16:26" x14ac:dyDescent="0.25">
      <c r="P55865" s="121"/>
      <c r="R55865" s="121"/>
      <c r="T55865" s="121"/>
      <c r="V55865" s="121"/>
      <c r="X55865" s="121"/>
      <c r="Z55865" s="121"/>
    </row>
    <row r="55866" spans="16:26" x14ac:dyDescent="0.25">
      <c r="P55866" s="121"/>
      <c r="R55866" s="121"/>
      <c r="T55866" s="121"/>
      <c r="V55866" s="121"/>
      <c r="X55866" s="121"/>
      <c r="Z55866" s="121"/>
    </row>
    <row r="55867" spans="16:26" x14ac:dyDescent="0.25">
      <c r="P55867" s="121"/>
      <c r="R55867" s="121"/>
      <c r="T55867" s="121"/>
      <c r="V55867" s="121"/>
      <c r="X55867" s="121"/>
      <c r="Z55867" s="121"/>
    </row>
    <row r="55868" spans="16:26" x14ac:dyDescent="0.25">
      <c r="P55868" s="121"/>
      <c r="R55868" s="121"/>
      <c r="T55868" s="121"/>
      <c r="V55868" s="121"/>
      <c r="X55868" s="121"/>
      <c r="Z55868" s="121"/>
    </row>
    <row r="55869" spans="16:26" x14ac:dyDescent="0.25">
      <c r="P55869" s="122"/>
      <c r="R55869" s="122"/>
      <c r="T55869" s="122"/>
      <c r="V55869" s="122"/>
      <c r="X55869" s="122"/>
      <c r="Z55869" s="122"/>
    </row>
    <row r="55870" spans="16:26" x14ac:dyDescent="0.25">
      <c r="P55870" s="118"/>
      <c r="R55870" s="118"/>
      <c r="T55870" s="118"/>
      <c r="V55870" s="118"/>
      <c r="X55870" s="118"/>
      <c r="Z55870" s="118"/>
    </row>
    <row r="55871" spans="16:26" x14ac:dyDescent="0.25">
      <c r="P55871" s="119"/>
      <c r="R55871" s="119"/>
      <c r="T55871" s="119"/>
      <c r="V55871" s="119"/>
      <c r="X55871" s="119"/>
      <c r="Z55871" s="119"/>
    </row>
    <row r="55872" spans="16:26" x14ac:dyDescent="0.25">
      <c r="P55872" s="119"/>
      <c r="R55872" s="119"/>
      <c r="T55872" s="119"/>
      <c r="V55872" s="119"/>
      <c r="X55872" s="119"/>
      <c r="Z55872" s="119"/>
    </row>
    <row r="55873" spans="16:26" x14ac:dyDescent="0.25">
      <c r="P55873" s="120"/>
      <c r="R55873" s="120"/>
      <c r="T55873" s="120"/>
      <c r="V55873" s="120"/>
      <c r="X55873" s="120"/>
      <c r="Z55873" s="120"/>
    </row>
    <row r="55874" spans="16:26" x14ac:dyDescent="0.25">
      <c r="P55874" s="119"/>
      <c r="R55874" s="119"/>
      <c r="T55874" s="119"/>
      <c r="V55874" s="119"/>
      <c r="X55874" s="119"/>
      <c r="Z55874" s="119"/>
    </row>
    <row r="55875" spans="16:26" x14ac:dyDescent="0.25">
      <c r="P55875" s="119"/>
      <c r="R55875" s="119"/>
      <c r="T55875" s="119"/>
      <c r="V55875" s="119"/>
      <c r="X55875" s="119"/>
      <c r="Z55875" s="119"/>
    </row>
    <row r="55876" spans="16:26" x14ac:dyDescent="0.25">
      <c r="P55876" s="120"/>
      <c r="R55876" s="120"/>
      <c r="T55876" s="120"/>
      <c r="V55876" s="120"/>
      <c r="X55876" s="120"/>
      <c r="Z55876" s="120"/>
    </row>
    <row r="55877" spans="16:26" x14ac:dyDescent="0.25">
      <c r="P55877" s="119"/>
      <c r="R55877" s="119"/>
      <c r="T55877" s="119"/>
      <c r="V55877" s="119"/>
      <c r="X55877" s="119"/>
      <c r="Z55877" s="119"/>
    </row>
    <row r="55878" spans="16:26" x14ac:dyDescent="0.25">
      <c r="P55878" s="120"/>
      <c r="R55878" s="120"/>
      <c r="T55878" s="120"/>
      <c r="V55878" s="120"/>
      <c r="X55878" s="120"/>
      <c r="Z55878" s="120"/>
    </row>
    <row r="55879" spans="16:26" x14ac:dyDescent="0.25">
      <c r="P55879" s="119"/>
      <c r="R55879" s="119"/>
      <c r="T55879" s="119"/>
      <c r="V55879" s="119"/>
      <c r="X55879" s="119"/>
      <c r="Z55879" s="119"/>
    </row>
    <row r="55880" spans="16:26" x14ac:dyDescent="0.25">
      <c r="P55880" s="119"/>
      <c r="R55880" s="119"/>
      <c r="T55880" s="119"/>
      <c r="V55880" s="119"/>
      <c r="X55880" s="119"/>
      <c r="Z55880" s="119"/>
    </row>
    <row r="55881" spans="16:26" x14ac:dyDescent="0.25">
      <c r="P55881" s="119"/>
      <c r="R55881" s="119"/>
      <c r="T55881" s="119"/>
      <c r="V55881" s="119"/>
      <c r="X55881" s="119"/>
      <c r="Z55881" s="119"/>
    </row>
    <row r="55882" spans="16:26" x14ac:dyDescent="0.25">
      <c r="P55882" s="121"/>
      <c r="R55882" s="121"/>
      <c r="T55882" s="121"/>
      <c r="V55882" s="121"/>
      <c r="X55882" s="121"/>
      <c r="Z55882" s="121"/>
    </row>
    <row r="55883" spans="16:26" x14ac:dyDescent="0.25">
      <c r="P55883" s="121"/>
      <c r="R55883" s="121"/>
      <c r="T55883" s="121"/>
      <c r="V55883" s="121"/>
      <c r="X55883" s="121"/>
      <c r="Z55883" s="121"/>
    </row>
    <row r="55884" spans="16:26" x14ac:dyDescent="0.25">
      <c r="P55884" s="121"/>
      <c r="R55884" s="121"/>
      <c r="T55884" s="121"/>
      <c r="V55884" s="121"/>
      <c r="X55884" s="121"/>
      <c r="Z55884" s="121"/>
    </row>
    <row r="55885" spans="16:26" x14ac:dyDescent="0.25">
      <c r="P55885" s="121"/>
      <c r="R55885" s="121"/>
      <c r="T55885" s="121"/>
      <c r="V55885" s="121"/>
      <c r="X55885" s="121"/>
      <c r="Z55885" s="121"/>
    </row>
    <row r="55886" spans="16:26" x14ac:dyDescent="0.25">
      <c r="P55886" s="122"/>
      <c r="R55886" s="122"/>
      <c r="T55886" s="122"/>
      <c r="V55886" s="122"/>
      <c r="X55886" s="122"/>
      <c r="Z55886" s="122"/>
    </row>
    <row r="55887" spans="16:26" x14ac:dyDescent="0.25">
      <c r="P55887" s="118"/>
      <c r="R55887" s="118"/>
      <c r="T55887" s="118"/>
      <c r="V55887" s="118"/>
      <c r="X55887" s="118"/>
      <c r="Z55887" s="118"/>
    </row>
    <row r="55888" spans="16:26" x14ac:dyDescent="0.25">
      <c r="P55888" s="119"/>
      <c r="R55888" s="119"/>
      <c r="T55888" s="119"/>
      <c r="V55888" s="119"/>
      <c r="X55888" s="119"/>
      <c r="Z55888" s="119"/>
    </row>
    <row r="55889" spans="16:26" x14ac:dyDescent="0.25">
      <c r="P55889" s="119"/>
      <c r="R55889" s="119"/>
      <c r="T55889" s="119"/>
      <c r="V55889" s="119"/>
      <c r="X55889" s="119"/>
      <c r="Z55889" s="119"/>
    </row>
    <row r="55890" spans="16:26" x14ac:dyDescent="0.25">
      <c r="P55890" s="120"/>
      <c r="R55890" s="120"/>
      <c r="T55890" s="120"/>
      <c r="V55890" s="120"/>
      <c r="X55890" s="120"/>
      <c r="Z55890" s="120"/>
    </row>
    <row r="55891" spans="16:26" x14ac:dyDescent="0.25">
      <c r="P55891" s="119"/>
      <c r="R55891" s="119"/>
      <c r="T55891" s="119"/>
      <c r="V55891" s="119"/>
      <c r="X55891" s="119"/>
      <c r="Z55891" s="119"/>
    </row>
    <row r="55892" spans="16:26" x14ac:dyDescent="0.25">
      <c r="P55892" s="119"/>
      <c r="R55892" s="119"/>
      <c r="T55892" s="119"/>
      <c r="V55892" s="119"/>
      <c r="X55892" s="119"/>
      <c r="Z55892" s="119"/>
    </row>
    <row r="55893" spans="16:26" x14ac:dyDescent="0.25">
      <c r="P55893" s="120"/>
      <c r="R55893" s="120"/>
      <c r="T55893" s="120"/>
      <c r="V55893" s="120"/>
      <c r="X55893" s="120"/>
      <c r="Z55893" s="120"/>
    </row>
    <row r="55894" spans="16:26" x14ac:dyDescent="0.25">
      <c r="P55894" s="119"/>
      <c r="R55894" s="119"/>
      <c r="T55894" s="119"/>
      <c r="V55894" s="119"/>
      <c r="X55894" s="119"/>
      <c r="Z55894" s="119"/>
    </row>
    <row r="55895" spans="16:26" x14ac:dyDescent="0.25">
      <c r="P55895" s="120"/>
      <c r="R55895" s="120"/>
      <c r="T55895" s="120"/>
      <c r="V55895" s="120"/>
      <c r="X55895" s="120"/>
      <c r="Z55895" s="120"/>
    </row>
    <row r="55896" spans="16:26" x14ac:dyDescent="0.25">
      <c r="P55896" s="119"/>
      <c r="R55896" s="119"/>
      <c r="T55896" s="119"/>
      <c r="V55896" s="119"/>
      <c r="X55896" s="119"/>
      <c r="Z55896" s="119"/>
    </row>
    <row r="55897" spans="16:26" x14ac:dyDescent="0.25">
      <c r="P55897" s="119"/>
      <c r="R55897" s="119"/>
      <c r="T55897" s="119"/>
      <c r="V55897" s="119"/>
      <c r="X55897" s="119"/>
      <c r="Z55897" s="119"/>
    </row>
    <row r="55898" spans="16:26" x14ac:dyDescent="0.25">
      <c r="P55898" s="119"/>
      <c r="R55898" s="119"/>
      <c r="T55898" s="119"/>
      <c r="V55898" s="119"/>
      <c r="X55898" s="119"/>
      <c r="Z55898" s="119"/>
    </row>
    <row r="55899" spans="16:26" x14ac:dyDescent="0.25">
      <c r="P55899" s="121"/>
      <c r="R55899" s="121"/>
      <c r="T55899" s="121"/>
      <c r="V55899" s="121"/>
      <c r="X55899" s="121"/>
      <c r="Z55899" s="121"/>
    </row>
    <row r="55900" spans="16:26" x14ac:dyDescent="0.25">
      <c r="P55900" s="121"/>
      <c r="R55900" s="121"/>
      <c r="T55900" s="121"/>
      <c r="V55900" s="121"/>
      <c r="X55900" s="121"/>
      <c r="Z55900" s="121"/>
    </row>
    <row r="55901" spans="16:26" x14ac:dyDescent="0.25">
      <c r="P55901" s="121"/>
      <c r="R55901" s="121"/>
      <c r="T55901" s="121"/>
      <c r="V55901" s="121"/>
      <c r="X55901" s="121"/>
      <c r="Z55901" s="121"/>
    </row>
    <row r="55902" spans="16:26" x14ac:dyDescent="0.25">
      <c r="P55902" s="121"/>
      <c r="R55902" s="121"/>
      <c r="T55902" s="121"/>
      <c r="V55902" s="121"/>
      <c r="X55902" s="121"/>
      <c r="Z55902" s="121"/>
    </row>
    <row r="55903" spans="16:26" x14ac:dyDescent="0.25">
      <c r="P55903" s="122"/>
      <c r="R55903" s="122"/>
      <c r="T55903" s="122"/>
      <c r="V55903" s="122"/>
      <c r="X55903" s="122"/>
      <c r="Z55903" s="122"/>
    </row>
    <row r="55904" spans="16:26" x14ac:dyDescent="0.25">
      <c r="P55904" s="118"/>
      <c r="R55904" s="118"/>
      <c r="T55904" s="118"/>
      <c r="V55904" s="118"/>
      <c r="X55904" s="118"/>
      <c r="Z55904" s="118"/>
    </row>
    <row r="55905" spans="16:26" x14ac:dyDescent="0.25">
      <c r="P55905" s="119"/>
      <c r="R55905" s="119"/>
      <c r="T55905" s="119"/>
      <c r="V55905" s="119"/>
      <c r="X55905" s="119"/>
      <c r="Z55905" s="119"/>
    </row>
    <row r="55906" spans="16:26" x14ac:dyDescent="0.25">
      <c r="P55906" s="119"/>
      <c r="R55906" s="119"/>
      <c r="T55906" s="119"/>
      <c r="V55906" s="119"/>
      <c r="X55906" s="119"/>
      <c r="Z55906" s="119"/>
    </row>
    <row r="55907" spans="16:26" x14ac:dyDescent="0.25">
      <c r="P55907" s="120"/>
      <c r="R55907" s="120"/>
      <c r="T55907" s="120"/>
      <c r="V55907" s="120"/>
      <c r="X55907" s="120"/>
      <c r="Z55907" s="120"/>
    </row>
    <row r="55908" spans="16:26" x14ac:dyDescent="0.25">
      <c r="P55908" s="119"/>
      <c r="R55908" s="119"/>
      <c r="T55908" s="119"/>
      <c r="V55908" s="119"/>
      <c r="X55908" s="119"/>
      <c r="Z55908" s="119"/>
    </row>
    <row r="55909" spans="16:26" x14ac:dyDescent="0.25">
      <c r="P55909" s="119"/>
      <c r="R55909" s="119"/>
      <c r="T55909" s="119"/>
      <c r="V55909" s="119"/>
      <c r="X55909" s="119"/>
      <c r="Z55909" s="119"/>
    </row>
    <row r="55910" spans="16:26" x14ac:dyDescent="0.25">
      <c r="P55910" s="120"/>
      <c r="R55910" s="120"/>
      <c r="T55910" s="120"/>
      <c r="V55910" s="120"/>
      <c r="X55910" s="120"/>
      <c r="Z55910" s="120"/>
    </row>
    <row r="55911" spans="16:26" x14ac:dyDescent="0.25">
      <c r="P55911" s="119"/>
      <c r="R55911" s="119"/>
      <c r="T55911" s="119"/>
      <c r="V55911" s="119"/>
      <c r="X55911" s="119"/>
      <c r="Z55911" s="119"/>
    </row>
    <row r="55912" spans="16:26" x14ac:dyDescent="0.25">
      <c r="P55912" s="120"/>
      <c r="R55912" s="120"/>
      <c r="T55912" s="120"/>
      <c r="V55912" s="120"/>
      <c r="X55912" s="120"/>
      <c r="Z55912" s="120"/>
    </row>
    <row r="55913" spans="16:26" x14ac:dyDescent="0.25">
      <c r="P55913" s="119"/>
      <c r="R55913" s="119"/>
      <c r="T55913" s="119"/>
      <c r="V55913" s="119"/>
      <c r="X55913" s="119"/>
      <c r="Z55913" s="119"/>
    </row>
    <row r="55914" spans="16:26" x14ac:dyDescent="0.25">
      <c r="P55914" s="119"/>
      <c r="R55914" s="119"/>
      <c r="T55914" s="119"/>
      <c r="V55914" s="119"/>
      <c r="X55914" s="119"/>
      <c r="Z55914" s="119"/>
    </row>
    <row r="55915" spans="16:26" x14ac:dyDescent="0.25">
      <c r="P55915" s="119"/>
      <c r="R55915" s="119"/>
      <c r="T55915" s="119"/>
      <c r="V55915" s="119"/>
      <c r="X55915" s="119"/>
      <c r="Z55915" s="119"/>
    </row>
    <row r="55916" spans="16:26" x14ac:dyDescent="0.25">
      <c r="P55916" s="121"/>
      <c r="R55916" s="121"/>
      <c r="T55916" s="121"/>
      <c r="V55916" s="121"/>
      <c r="X55916" s="121"/>
      <c r="Z55916" s="121"/>
    </row>
    <row r="55917" spans="16:26" x14ac:dyDescent="0.25">
      <c r="P55917" s="121"/>
      <c r="R55917" s="121"/>
      <c r="T55917" s="121"/>
      <c r="V55917" s="121"/>
      <c r="X55917" s="121"/>
      <c r="Z55917" s="121"/>
    </row>
    <row r="55918" spans="16:26" x14ac:dyDescent="0.25">
      <c r="P55918" s="121"/>
      <c r="R55918" s="121"/>
      <c r="T55918" s="121"/>
      <c r="V55918" s="121"/>
      <c r="X55918" s="121"/>
      <c r="Z55918" s="121"/>
    </row>
    <row r="55919" spans="16:26" x14ac:dyDescent="0.25">
      <c r="P55919" s="121"/>
      <c r="R55919" s="121"/>
      <c r="T55919" s="121"/>
      <c r="V55919" s="121"/>
      <c r="X55919" s="121"/>
      <c r="Z55919" s="121"/>
    </row>
    <row r="55920" spans="16:26" x14ac:dyDescent="0.25">
      <c r="P55920" s="122"/>
      <c r="R55920" s="122"/>
      <c r="T55920" s="122"/>
      <c r="V55920" s="122"/>
      <c r="X55920" s="122"/>
      <c r="Z55920" s="122"/>
    </row>
    <row r="55921" spans="16:26" x14ac:dyDescent="0.25">
      <c r="P55921" s="118"/>
      <c r="R55921" s="118"/>
      <c r="T55921" s="118"/>
      <c r="V55921" s="118"/>
      <c r="X55921" s="118"/>
      <c r="Z55921" s="118"/>
    </row>
    <row r="55922" spans="16:26" x14ac:dyDescent="0.25">
      <c r="P55922" s="119"/>
      <c r="R55922" s="119"/>
      <c r="T55922" s="119"/>
      <c r="V55922" s="119"/>
      <c r="X55922" s="119"/>
      <c r="Z55922" s="119"/>
    </row>
    <row r="55923" spans="16:26" x14ac:dyDescent="0.25">
      <c r="P55923" s="119"/>
      <c r="R55923" s="119"/>
      <c r="T55923" s="119"/>
      <c r="V55923" s="119"/>
      <c r="X55923" s="119"/>
      <c r="Z55923" s="119"/>
    </row>
    <row r="55924" spans="16:26" x14ac:dyDescent="0.25">
      <c r="P55924" s="120"/>
      <c r="R55924" s="120"/>
      <c r="T55924" s="120"/>
      <c r="V55924" s="120"/>
      <c r="X55924" s="120"/>
      <c r="Z55924" s="120"/>
    </row>
    <row r="55925" spans="16:26" x14ac:dyDescent="0.25">
      <c r="P55925" s="119"/>
      <c r="R55925" s="119"/>
      <c r="T55925" s="119"/>
      <c r="V55925" s="119"/>
      <c r="X55925" s="119"/>
      <c r="Z55925" s="119"/>
    </row>
    <row r="55926" spans="16:26" x14ac:dyDescent="0.25">
      <c r="P55926" s="119"/>
      <c r="R55926" s="119"/>
      <c r="T55926" s="119"/>
      <c r="V55926" s="119"/>
      <c r="X55926" s="119"/>
      <c r="Z55926" s="119"/>
    </row>
    <row r="55927" spans="16:26" x14ac:dyDescent="0.25">
      <c r="P55927" s="120"/>
      <c r="R55927" s="120"/>
      <c r="T55927" s="120"/>
      <c r="V55927" s="120"/>
      <c r="X55927" s="120"/>
      <c r="Z55927" s="120"/>
    </row>
    <row r="55928" spans="16:26" x14ac:dyDescent="0.25">
      <c r="P55928" s="119"/>
      <c r="R55928" s="119"/>
      <c r="T55928" s="119"/>
      <c r="V55928" s="119"/>
      <c r="X55928" s="119"/>
      <c r="Z55928" s="119"/>
    </row>
    <row r="55929" spans="16:26" x14ac:dyDescent="0.25">
      <c r="P55929" s="120"/>
      <c r="R55929" s="120"/>
      <c r="T55929" s="120"/>
      <c r="V55929" s="120"/>
      <c r="X55929" s="120"/>
      <c r="Z55929" s="120"/>
    </row>
    <row r="55930" spans="16:26" x14ac:dyDescent="0.25">
      <c r="P55930" s="119"/>
      <c r="R55930" s="119"/>
      <c r="T55930" s="119"/>
      <c r="V55930" s="119"/>
      <c r="X55930" s="119"/>
      <c r="Z55930" s="119"/>
    </row>
    <row r="55931" spans="16:26" x14ac:dyDescent="0.25">
      <c r="P55931" s="119"/>
      <c r="R55931" s="119"/>
      <c r="T55931" s="119"/>
      <c r="V55931" s="119"/>
      <c r="X55931" s="119"/>
      <c r="Z55931" s="119"/>
    </row>
    <row r="55932" spans="16:26" x14ac:dyDescent="0.25">
      <c r="P55932" s="119"/>
      <c r="R55932" s="119"/>
      <c r="T55932" s="119"/>
      <c r="V55932" s="119"/>
      <c r="X55932" s="119"/>
      <c r="Z55932" s="119"/>
    </row>
    <row r="55933" spans="16:26" x14ac:dyDescent="0.25">
      <c r="P55933" s="121"/>
      <c r="R55933" s="121"/>
      <c r="T55933" s="121"/>
      <c r="V55933" s="121"/>
      <c r="X55933" s="121"/>
      <c r="Z55933" s="121"/>
    </row>
    <row r="55934" spans="16:26" x14ac:dyDescent="0.25">
      <c r="P55934" s="121"/>
      <c r="R55934" s="121"/>
      <c r="T55934" s="121"/>
      <c r="V55934" s="121"/>
      <c r="X55934" s="121"/>
      <c r="Z55934" s="121"/>
    </row>
    <row r="55935" spans="16:26" x14ac:dyDescent="0.25">
      <c r="P55935" s="121"/>
      <c r="R55935" s="121"/>
      <c r="T55935" s="121"/>
      <c r="V55935" s="121"/>
      <c r="X55935" s="121"/>
      <c r="Z55935" s="121"/>
    </row>
    <row r="55936" spans="16:26" x14ac:dyDescent="0.25">
      <c r="P55936" s="121"/>
      <c r="R55936" s="121"/>
      <c r="T55936" s="121"/>
      <c r="V55936" s="121"/>
      <c r="X55936" s="121"/>
      <c r="Z55936" s="121"/>
    </row>
    <row r="55937" spans="16:26" x14ac:dyDescent="0.25">
      <c r="P55937" s="122"/>
      <c r="R55937" s="122"/>
      <c r="T55937" s="122"/>
      <c r="V55937" s="122"/>
      <c r="X55937" s="122"/>
      <c r="Z55937" s="122"/>
    </row>
    <row r="55938" spans="16:26" x14ac:dyDescent="0.25">
      <c r="P55938" s="118"/>
      <c r="R55938" s="118"/>
      <c r="T55938" s="118"/>
      <c r="V55938" s="118"/>
      <c r="X55938" s="118"/>
      <c r="Z55938" s="118"/>
    </row>
    <row r="55939" spans="16:26" x14ac:dyDescent="0.25">
      <c r="P55939" s="119"/>
      <c r="R55939" s="119"/>
      <c r="T55939" s="119"/>
      <c r="V55939" s="119"/>
      <c r="X55939" s="119"/>
      <c r="Z55939" s="119"/>
    </row>
    <row r="55940" spans="16:26" x14ac:dyDescent="0.25">
      <c r="P55940" s="119"/>
      <c r="R55940" s="119"/>
      <c r="T55940" s="119"/>
      <c r="V55940" s="119"/>
      <c r="X55940" s="119"/>
      <c r="Z55940" s="119"/>
    </row>
    <row r="55941" spans="16:26" x14ac:dyDescent="0.25">
      <c r="P55941" s="120"/>
      <c r="R55941" s="120"/>
      <c r="T55941" s="120"/>
      <c r="V55941" s="120"/>
      <c r="X55941" s="120"/>
      <c r="Z55941" s="120"/>
    </row>
    <row r="55942" spans="16:26" x14ac:dyDescent="0.25">
      <c r="P55942" s="119"/>
      <c r="R55942" s="119"/>
      <c r="T55942" s="119"/>
      <c r="V55942" s="119"/>
      <c r="X55942" s="119"/>
      <c r="Z55942" s="119"/>
    </row>
    <row r="55943" spans="16:26" x14ac:dyDescent="0.25">
      <c r="P55943" s="119"/>
      <c r="R55943" s="119"/>
      <c r="T55943" s="119"/>
      <c r="V55943" s="119"/>
      <c r="X55943" s="119"/>
      <c r="Z55943" s="119"/>
    </row>
    <row r="55944" spans="16:26" x14ac:dyDescent="0.25">
      <c r="P55944" s="120"/>
      <c r="R55944" s="120"/>
      <c r="T55944" s="120"/>
      <c r="V55944" s="120"/>
      <c r="X55944" s="120"/>
      <c r="Z55944" s="120"/>
    </row>
    <row r="55945" spans="16:26" x14ac:dyDescent="0.25">
      <c r="P55945" s="119"/>
      <c r="R55945" s="119"/>
      <c r="T55945" s="119"/>
      <c r="V55945" s="119"/>
      <c r="X55945" s="119"/>
      <c r="Z55945" s="119"/>
    </row>
    <row r="55946" spans="16:26" x14ac:dyDescent="0.25">
      <c r="P55946" s="120"/>
      <c r="R55946" s="120"/>
      <c r="T55946" s="120"/>
      <c r="V55946" s="120"/>
      <c r="X55946" s="120"/>
      <c r="Z55946" s="120"/>
    </row>
    <row r="55947" spans="16:26" x14ac:dyDescent="0.25">
      <c r="P55947" s="119"/>
      <c r="R55947" s="119"/>
      <c r="T55947" s="119"/>
      <c r="V55947" s="119"/>
      <c r="X55947" s="119"/>
      <c r="Z55947" s="119"/>
    </row>
    <row r="55948" spans="16:26" x14ac:dyDescent="0.25">
      <c r="P55948" s="119"/>
      <c r="R55948" s="119"/>
      <c r="T55948" s="119"/>
      <c r="V55948" s="119"/>
      <c r="X55948" s="119"/>
      <c r="Z55948" s="119"/>
    </row>
    <row r="55949" spans="16:26" x14ac:dyDescent="0.25">
      <c r="P55949" s="119"/>
      <c r="R55949" s="119"/>
      <c r="T55949" s="119"/>
      <c r="V55949" s="119"/>
      <c r="X55949" s="119"/>
      <c r="Z55949" s="119"/>
    </row>
    <row r="55950" spans="16:26" x14ac:dyDescent="0.25">
      <c r="P55950" s="121"/>
      <c r="R55950" s="121"/>
      <c r="T55950" s="121"/>
      <c r="V55950" s="121"/>
      <c r="X55950" s="121"/>
      <c r="Z55950" s="121"/>
    </row>
    <row r="55951" spans="16:26" x14ac:dyDescent="0.25">
      <c r="P55951" s="121"/>
      <c r="R55951" s="121"/>
      <c r="T55951" s="121"/>
      <c r="V55951" s="121"/>
      <c r="X55951" s="121"/>
      <c r="Z55951" s="121"/>
    </row>
    <row r="55952" spans="16:26" x14ac:dyDescent="0.25">
      <c r="P55952" s="121"/>
      <c r="R55952" s="121"/>
      <c r="T55952" s="121"/>
      <c r="V55952" s="121"/>
      <c r="X55952" s="121"/>
      <c r="Z55952" s="121"/>
    </row>
    <row r="55953" spans="16:26" x14ac:dyDescent="0.25">
      <c r="P55953" s="121"/>
      <c r="R55953" s="121"/>
      <c r="T55953" s="121"/>
      <c r="V55953" s="121"/>
      <c r="X55953" s="121"/>
      <c r="Z55953" s="121"/>
    </row>
    <row r="55954" spans="16:26" x14ac:dyDescent="0.25">
      <c r="P55954" s="122"/>
      <c r="R55954" s="122"/>
      <c r="T55954" s="122"/>
      <c r="V55954" s="122"/>
      <c r="X55954" s="122"/>
      <c r="Z55954" s="122"/>
    </row>
    <row r="55955" spans="16:26" x14ac:dyDescent="0.25">
      <c r="P55955" s="118"/>
      <c r="R55955" s="118"/>
      <c r="T55955" s="118"/>
      <c r="V55955" s="118"/>
      <c r="X55955" s="118"/>
      <c r="Z55955" s="118"/>
    </row>
    <row r="55956" spans="16:26" x14ac:dyDescent="0.25">
      <c r="P55956" s="119"/>
      <c r="R55956" s="119"/>
      <c r="T55956" s="119"/>
      <c r="V55956" s="119"/>
      <c r="X55956" s="119"/>
      <c r="Z55956" s="119"/>
    </row>
    <row r="55957" spans="16:26" x14ac:dyDescent="0.25">
      <c r="P55957" s="119"/>
      <c r="R55957" s="119"/>
      <c r="T55957" s="119"/>
      <c r="V55957" s="119"/>
      <c r="X55957" s="119"/>
      <c r="Z55957" s="119"/>
    </row>
    <row r="55958" spans="16:26" x14ac:dyDescent="0.25">
      <c r="P55958" s="120"/>
      <c r="R55958" s="120"/>
      <c r="T55958" s="120"/>
      <c r="V55958" s="120"/>
      <c r="X55958" s="120"/>
      <c r="Z55958" s="120"/>
    </row>
    <row r="55959" spans="16:26" x14ac:dyDescent="0.25">
      <c r="P55959" s="119"/>
      <c r="R55959" s="119"/>
      <c r="T55959" s="119"/>
      <c r="V55959" s="119"/>
      <c r="X55959" s="119"/>
      <c r="Z55959" s="119"/>
    </row>
    <row r="55960" spans="16:26" x14ac:dyDescent="0.25">
      <c r="P55960" s="119"/>
      <c r="R55960" s="119"/>
      <c r="T55960" s="119"/>
      <c r="V55960" s="119"/>
      <c r="X55960" s="119"/>
      <c r="Z55960" s="119"/>
    </row>
    <row r="55961" spans="16:26" x14ac:dyDescent="0.25">
      <c r="P55961" s="120"/>
      <c r="R55961" s="120"/>
      <c r="T55961" s="120"/>
      <c r="V55961" s="120"/>
      <c r="X55961" s="120"/>
      <c r="Z55961" s="120"/>
    </row>
    <row r="55962" spans="16:26" x14ac:dyDescent="0.25">
      <c r="P55962" s="119"/>
      <c r="R55962" s="119"/>
      <c r="T55962" s="119"/>
      <c r="V55962" s="119"/>
      <c r="X55962" s="119"/>
      <c r="Z55962" s="119"/>
    </row>
    <row r="55963" spans="16:26" x14ac:dyDescent="0.25">
      <c r="P55963" s="120"/>
      <c r="R55963" s="120"/>
      <c r="T55963" s="120"/>
      <c r="V55963" s="120"/>
      <c r="X55963" s="120"/>
      <c r="Z55963" s="120"/>
    </row>
    <row r="55964" spans="16:26" x14ac:dyDescent="0.25">
      <c r="P55964" s="119"/>
      <c r="R55964" s="119"/>
      <c r="T55964" s="119"/>
      <c r="V55964" s="119"/>
      <c r="X55964" s="119"/>
      <c r="Z55964" s="119"/>
    </row>
    <row r="55965" spans="16:26" x14ac:dyDescent="0.25">
      <c r="P55965" s="119"/>
      <c r="R55965" s="119"/>
      <c r="T55965" s="119"/>
      <c r="V55965" s="119"/>
      <c r="X55965" s="119"/>
      <c r="Z55965" s="119"/>
    </row>
    <row r="55966" spans="16:26" x14ac:dyDescent="0.25">
      <c r="P55966" s="119"/>
      <c r="R55966" s="119"/>
      <c r="T55966" s="119"/>
      <c r="V55966" s="119"/>
      <c r="X55966" s="119"/>
      <c r="Z55966" s="119"/>
    </row>
    <row r="55967" spans="16:26" x14ac:dyDescent="0.25">
      <c r="P55967" s="121"/>
      <c r="R55967" s="121"/>
      <c r="T55967" s="121"/>
      <c r="V55967" s="121"/>
      <c r="X55967" s="121"/>
      <c r="Z55967" s="121"/>
    </row>
    <row r="55968" spans="16:26" x14ac:dyDescent="0.25">
      <c r="P55968" s="121"/>
      <c r="R55968" s="121"/>
      <c r="T55968" s="121"/>
      <c r="V55968" s="121"/>
      <c r="X55968" s="121"/>
      <c r="Z55968" s="121"/>
    </row>
    <row r="55969" spans="16:26" x14ac:dyDescent="0.25">
      <c r="P55969" s="121"/>
      <c r="R55969" s="121"/>
      <c r="T55969" s="121"/>
      <c r="V55969" s="121"/>
      <c r="X55969" s="121"/>
      <c r="Z55969" s="121"/>
    </row>
    <row r="55970" spans="16:26" x14ac:dyDescent="0.25">
      <c r="P55970" s="121"/>
      <c r="R55970" s="121"/>
      <c r="T55970" s="121"/>
      <c r="V55970" s="121"/>
      <c r="X55970" s="121"/>
      <c r="Z55970" s="121"/>
    </row>
    <row r="55971" spans="16:26" x14ac:dyDescent="0.25">
      <c r="P55971" s="122"/>
      <c r="R55971" s="122"/>
      <c r="T55971" s="122"/>
      <c r="V55971" s="122"/>
      <c r="X55971" s="122"/>
      <c r="Z55971" s="122"/>
    </row>
    <row r="55972" spans="16:26" x14ac:dyDescent="0.25">
      <c r="P55972" s="118"/>
      <c r="R55972" s="118"/>
      <c r="T55972" s="118"/>
      <c r="V55972" s="118"/>
      <c r="X55972" s="118"/>
      <c r="Z55972" s="118"/>
    </row>
    <row r="55973" spans="16:26" x14ac:dyDescent="0.25">
      <c r="P55973" s="119"/>
      <c r="R55973" s="119"/>
      <c r="T55973" s="119"/>
      <c r="V55973" s="119"/>
      <c r="X55973" s="119"/>
      <c r="Z55973" s="119"/>
    </row>
    <row r="55974" spans="16:26" x14ac:dyDescent="0.25">
      <c r="P55974" s="119"/>
      <c r="R55974" s="119"/>
      <c r="T55974" s="119"/>
      <c r="V55974" s="119"/>
      <c r="X55974" s="119"/>
      <c r="Z55974" s="119"/>
    </row>
    <row r="55975" spans="16:26" x14ac:dyDescent="0.25">
      <c r="P55975" s="120"/>
      <c r="R55975" s="120"/>
      <c r="T55975" s="120"/>
      <c r="V55975" s="120"/>
      <c r="X55975" s="120"/>
      <c r="Z55975" s="120"/>
    </row>
    <row r="55976" spans="16:26" x14ac:dyDescent="0.25">
      <c r="P55976" s="119"/>
      <c r="R55976" s="119"/>
      <c r="T55976" s="119"/>
      <c r="V55976" s="119"/>
      <c r="X55976" s="119"/>
      <c r="Z55976" s="119"/>
    </row>
    <row r="55977" spans="16:26" x14ac:dyDescent="0.25">
      <c r="P55977" s="119"/>
      <c r="R55977" s="119"/>
      <c r="T55977" s="119"/>
      <c r="V55977" s="119"/>
      <c r="X55977" s="119"/>
      <c r="Z55977" s="119"/>
    </row>
    <row r="55978" spans="16:26" x14ac:dyDescent="0.25">
      <c r="P55978" s="120"/>
      <c r="R55978" s="120"/>
      <c r="T55978" s="120"/>
      <c r="V55978" s="120"/>
      <c r="X55978" s="120"/>
      <c r="Z55978" s="120"/>
    </row>
    <row r="55979" spans="16:26" x14ac:dyDescent="0.25">
      <c r="P55979" s="119"/>
      <c r="R55979" s="119"/>
      <c r="T55979" s="119"/>
      <c r="V55979" s="119"/>
      <c r="X55979" s="119"/>
      <c r="Z55979" s="119"/>
    </row>
    <row r="55980" spans="16:26" x14ac:dyDescent="0.25">
      <c r="P55980" s="120"/>
      <c r="R55980" s="120"/>
      <c r="T55980" s="120"/>
      <c r="V55980" s="120"/>
      <c r="X55980" s="120"/>
      <c r="Z55980" s="120"/>
    </row>
    <row r="55981" spans="16:26" x14ac:dyDescent="0.25">
      <c r="P55981" s="119"/>
      <c r="R55981" s="119"/>
      <c r="T55981" s="119"/>
      <c r="V55981" s="119"/>
      <c r="X55981" s="119"/>
      <c r="Z55981" s="119"/>
    </row>
    <row r="55982" spans="16:26" x14ac:dyDescent="0.25">
      <c r="P55982" s="119"/>
      <c r="R55982" s="119"/>
      <c r="T55982" s="119"/>
      <c r="V55982" s="119"/>
      <c r="X55982" s="119"/>
      <c r="Z55982" s="119"/>
    </row>
    <row r="55983" spans="16:26" x14ac:dyDescent="0.25">
      <c r="P55983" s="119"/>
      <c r="R55983" s="119"/>
      <c r="T55983" s="119"/>
      <c r="V55983" s="119"/>
      <c r="X55983" s="119"/>
      <c r="Z55983" s="119"/>
    </row>
    <row r="55984" spans="16:26" x14ac:dyDescent="0.25">
      <c r="P55984" s="121"/>
      <c r="R55984" s="121"/>
      <c r="T55984" s="121"/>
      <c r="V55984" s="121"/>
      <c r="X55984" s="121"/>
      <c r="Z55984" s="121"/>
    </row>
    <row r="55985" spans="16:26" x14ac:dyDescent="0.25">
      <c r="P55985" s="121"/>
      <c r="R55985" s="121"/>
      <c r="T55985" s="121"/>
      <c r="V55985" s="121"/>
      <c r="X55985" s="121"/>
      <c r="Z55985" s="121"/>
    </row>
    <row r="55986" spans="16:26" x14ac:dyDescent="0.25">
      <c r="P55986" s="121"/>
      <c r="R55986" s="121"/>
      <c r="T55986" s="121"/>
      <c r="V55986" s="121"/>
      <c r="X55986" s="121"/>
      <c r="Z55986" s="121"/>
    </row>
    <row r="55987" spans="16:26" x14ac:dyDescent="0.25">
      <c r="P55987" s="121"/>
      <c r="R55987" s="121"/>
      <c r="T55987" s="121"/>
      <c r="V55987" s="121"/>
      <c r="X55987" s="121"/>
      <c r="Z55987" s="121"/>
    </row>
    <row r="55988" spans="16:26" x14ac:dyDescent="0.25">
      <c r="P55988" s="122"/>
      <c r="R55988" s="122"/>
      <c r="T55988" s="122"/>
      <c r="V55988" s="122"/>
      <c r="X55988" s="122"/>
      <c r="Z55988" s="122"/>
    </row>
    <row r="55989" spans="16:26" x14ac:dyDescent="0.25">
      <c r="P55989" s="118"/>
      <c r="R55989" s="118"/>
      <c r="T55989" s="118"/>
      <c r="V55989" s="118"/>
      <c r="X55989" s="118"/>
      <c r="Z55989" s="118"/>
    </row>
    <row r="55990" spans="16:26" x14ac:dyDescent="0.25">
      <c r="P55990" s="119"/>
      <c r="R55990" s="119"/>
      <c r="T55990" s="119"/>
      <c r="V55990" s="119"/>
      <c r="X55990" s="119"/>
      <c r="Z55990" s="119"/>
    </row>
    <row r="55991" spans="16:26" x14ac:dyDescent="0.25">
      <c r="P55991" s="119"/>
      <c r="R55991" s="119"/>
      <c r="T55991" s="119"/>
      <c r="V55991" s="119"/>
      <c r="X55991" s="119"/>
      <c r="Z55991" s="119"/>
    </row>
    <row r="55992" spans="16:26" x14ac:dyDescent="0.25">
      <c r="P55992" s="120"/>
      <c r="R55992" s="120"/>
      <c r="T55992" s="120"/>
      <c r="V55992" s="120"/>
      <c r="X55992" s="120"/>
      <c r="Z55992" s="120"/>
    </row>
    <row r="55993" spans="16:26" x14ac:dyDescent="0.25">
      <c r="P55993" s="119"/>
      <c r="R55993" s="119"/>
      <c r="T55993" s="119"/>
      <c r="V55993" s="119"/>
      <c r="X55993" s="119"/>
      <c r="Z55993" s="119"/>
    </row>
    <row r="55994" spans="16:26" x14ac:dyDescent="0.25">
      <c r="P55994" s="119"/>
      <c r="R55994" s="119"/>
      <c r="T55994" s="119"/>
      <c r="V55994" s="119"/>
      <c r="X55994" s="119"/>
      <c r="Z55994" s="119"/>
    </row>
    <row r="55995" spans="16:26" x14ac:dyDescent="0.25">
      <c r="P55995" s="120"/>
      <c r="R55995" s="120"/>
      <c r="T55995" s="120"/>
      <c r="V55995" s="120"/>
      <c r="X55995" s="120"/>
      <c r="Z55995" s="120"/>
    </row>
    <row r="55996" spans="16:26" x14ac:dyDescent="0.25">
      <c r="P55996" s="119"/>
      <c r="R55996" s="119"/>
      <c r="T55996" s="119"/>
      <c r="V55996" s="119"/>
      <c r="X55996" s="119"/>
      <c r="Z55996" s="119"/>
    </row>
    <row r="55997" spans="16:26" x14ac:dyDescent="0.25">
      <c r="P55997" s="120"/>
      <c r="R55997" s="120"/>
      <c r="T55997" s="120"/>
      <c r="V55997" s="120"/>
      <c r="X55997" s="120"/>
      <c r="Z55997" s="120"/>
    </row>
    <row r="55998" spans="16:26" x14ac:dyDescent="0.25">
      <c r="P55998" s="119"/>
      <c r="R55998" s="119"/>
      <c r="T55998" s="119"/>
      <c r="V55998" s="119"/>
      <c r="X55998" s="119"/>
      <c r="Z55998" s="119"/>
    </row>
    <row r="55999" spans="16:26" x14ac:dyDescent="0.25">
      <c r="P55999" s="119"/>
      <c r="R55999" s="119"/>
      <c r="T55999" s="119"/>
      <c r="V55999" s="119"/>
      <c r="X55999" s="119"/>
      <c r="Z55999" s="119"/>
    </row>
    <row r="56000" spans="16:26" x14ac:dyDescent="0.25">
      <c r="P56000" s="119"/>
      <c r="R56000" s="119"/>
      <c r="T56000" s="119"/>
      <c r="V56000" s="119"/>
      <c r="X56000" s="119"/>
      <c r="Z56000" s="119"/>
    </row>
    <row r="56001" spans="16:26" x14ac:dyDescent="0.25">
      <c r="P56001" s="121"/>
      <c r="R56001" s="121"/>
      <c r="T56001" s="121"/>
      <c r="V56001" s="121"/>
      <c r="X56001" s="121"/>
      <c r="Z56001" s="121"/>
    </row>
    <row r="56002" spans="16:26" x14ac:dyDescent="0.25">
      <c r="P56002" s="121"/>
      <c r="R56002" s="121"/>
      <c r="T56002" s="121"/>
      <c r="V56002" s="121"/>
      <c r="X56002" s="121"/>
      <c r="Z56002" s="121"/>
    </row>
    <row r="56003" spans="16:26" x14ac:dyDescent="0.25">
      <c r="P56003" s="121"/>
      <c r="R56003" s="121"/>
      <c r="T56003" s="121"/>
      <c r="V56003" s="121"/>
      <c r="X56003" s="121"/>
      <c r="Z56003" s="121"/>
    </row>
    <row r="56004" spans="16:26" x14ac:dyDescent="0.25">
      <c r="P56004" s="121"/>
      <c r="R56004" s="121"/>
      <c r="T56004" s="121"/>
      <c r="V56004" s="121"/>
      <c r="X56004" s="121"/>
      <c r="Z56004" s="121"/>
    </row>
    <row r="56005" spans="16:26" x14ac:dyDescent="0.25">
      <c r="P56005" s="122"/>
      <c r="R56005" s="122"/>
      <c r="T56005" s="122"/>
      <c r="V56005" s="122"/>
      <c r="X56005" s="122"/>
      <c r="Z56005" s="122"/>
    </row>
    <row r="56006" spans="16:26" x14ac:dyDescent="0.25">
      <c r="P56006" s="118"/>
      <c r="R56006" s="118"/>
      <c r="T56006" s="118"/>
      <c r="V56006" s="118"/>
      <c r="X56006" s="118"/>
      <c r="Z56006" s="118"/>
    </row>
    <row r="56007" spans="16:26" x14ac:dyDescent="0.25">
      <c r="P56007" s="119"/>
      <c r="R56007" s="119"/>
      <c r="T56007" s="119"/>
      <c r="V56007" s="119"/>
      <c r="X56007" s="119"/>
      <c r="Z56007" s="119"/>
    </row>
    <row r="56008" spans="16:26" x14ac:dyDescent="0.25">
      <c r="P56008" s="119"/>
      <c r="R56008" s="119"/>
      <c r="T56008" s="119"/>
      <c r="V56008" s="119"/>
      <c r="X56008" s="119"/>
      <c r="Z56008" s="119"/>
    </row>
    <row r="56009" spans="16:26" x14ac:dyDescent="0.25">
      <c r="P56009" s="120"/>
      <c r="R56009" s="120"/>
      <c r="T56009" s="120"/>
      <c r="V56009" s="120"/>
      <c r="X56009" s="120"/>
      <c r="Z56009" s="120"/>
    </row>
    <row r="56010" spans="16:26" x14ac:dyDescent="0.25">
      <c r="P56010" s="119"/>
      <c r="R56010" s="119"/>
      <c r="T56010" s="119"/>
      <c r="V56010" s="119"/>
      <c r="X56010" s="119"/>
      <c r="Z56010" s="119"/>
    </row>
    <row r="56011" spans="16:26" x14ac:dyDescent="0.25">
      <c r="P56011" s="119"/>
      <c r="R56011" s="119"/>
      <c r="T56011" s="119"/>
      <c r="V56011" s="119"/>
      <c r="X56011" s="119"/>
      <c r="Z56011" s="119"/>
    </row>
    <row r="56012" spans="16:26" x14ac:dyDescent="0.25">
      <c r="P56012" s="120"/>
      <c r="R56012" s="120"/>
      <c r="T56012" s="120"/>
      <c r="V56012" s="120"/>
      <c r="X56012" s="120"/>
      <c r="Z56012" s="120"/>
    </row>
    <row r="56013" spans="16:26" x14ac:dyDescent="0.25">
      <c r="P56013" s="119"/>
      <c r="R56013" s="119"/>
      <c r="T56013" s="119"/>
      <c r="V56013" s="119"/>
      <c r="X56013" s="119"/>
      <c r="Z56013" s="119"/>
    </row>
    <row r="56014" spans="16:26" x14ac:dyDescent="0.25">
      <c r="P56014" s="120"/>
      <c r="R56014" s="120"/>
      <c r="T56014" s="120"/>
      <c r="V56014" s="120"/>
      <c r="X56014" s="120"/>
      <c r="Z56014" s="120"/>
    </row>
    <row r="56015" spans="16:26" x14ac:dyDescent="0.25">
      <c r="P56015" s="119"/>
      <c r="R56015" s="119"/>
      <c r="T56015" s="119"/>
      <c r="V56015" s="119"/>
      <c r="X56015" s="119"/>
      <c r="Z56015" s="119"/>
    </row>
    <row r="56016" spans="16:26" x14ac:dyDescent="0.25">
      <c r="P56016" s="119"/>
      <c r="R56016" s="119"/>
      <c r="T56016" s="119"/>
      <c r="V56016" s="119"/>
      <c r="X56016" s="119"/>
      <c r="Z56016" s="119"/>
    </row>
    <row r="56017" spans="16:26" x14ac:dyDescent="0.25">
      <c r="P56017" s="119"/>
      <c r="R56017" s="119"/>
      <c r="T56017" s="119"/>
      <c r="V56017" s="119"/>
      <c r="X56017" s="119"/>
      <c r="Z56017" s="119"/>
    </row>
    <row r="56018" spans="16:26" x14ac:dyDescent="0.25">
      <c r="P56018" s="121"/>
      <c r="R56018" s="121"/>
      <c r="T56018" s="121"/>
      <c r="V56018" s="121"/>
      <c r="X56018" s="121"/>
      <c r="Z56018" s="121"/>
    </row>
    <row r="56019" spans="16:26" x14ac:dyDescent="0.25">
      <c r="P56019" s="121"/>
      <c r="R56019" s="121"/>
      <c r="T56019" s="121"/>
      <c r="V56019" s="121"/>
      <c r="X56019" s="121"/>
      <c r="Z56019" s="121"/>
    </row>
    <row r="56020" spans="16:26" x14ac:dyDescent="0.25">
      <c r="P56020" s="121"/>
      <c r="R56020" s="121"/>
      <c r="T56020" s="121"/>
      <c r="V56020" s="121"/>
      <c r="X56020" s="121"/>
      <c r="Z56020" s="121"/>
    </row>
    <row r="56021" spans="16:26" x14ac:dyDescent="0.25">
      <c r="P56021" s="121"/>
      <c r="R56021" s="121"/>
      <c r="T56021" s="121"/>
      <c r="V56021" s="121"/>
      <c r="X56021" s="121"/>
      <c r="Z56021" s="121"/>
    </row>
    <row r="56022" spans="16:26" x14ac:dyDescent="0.25">
      <c r="P56022" s="122"/>
      <c r="R56022" s="122"/>
      <c r="T56022" s="122"/>
      <c r="V56022" s="122"/>
      <c r="X56022" s="122"/>
      <c r="Z56022" s="122"/>
    </row>
    <row r="56023" spans="16:26" x14ac:dyDescent="0.25">
      <c r="P56023" s="118"/>
      <c r="R56023" s="118"/>
      <c r="T56023" s="118"/>
      <c r="V56023" s="118"/>
      <c r="X56023" s="118"/>
      <c r="Z56023" s="118"/>
    </row>
    <row r="56024" spans="16:26" x14ac:dyDescent="0.25">
      <c r="P56024" s="119"/>
      <c r="R56024" s="119"/>
      <c r="T56024" s="119"/>
      <c r="V56024" s="119"/>
      <c r="X56024" s="119"/>
      <c r="Z56024" s="119"/>
    </row>
    <row r="56025" spans="16:26" x14ac:dyDescent="0.25">
      <c r="P56025" s="119"/>
      <c r="R56025" s="119"/>
      <c r="T56025" s="119"/>
      <c r="V56025" s="119"/>
      <c r="X56025" s="119"/>
      <c r="Z56025" s="119"/>
    </row>
    <row r="56026" spans="16:26" x14ac:dyDescent="0.25">
      <c r="P56026" s="120"/>
      <c r="R56026" s="120"/>
      <c r="T56026" s="120"/>
      <c r="V56026" s="120"/>
      <c r="X56026" s="120"/>
      <c r="Z56026" s="120"/>
    </row>
    <row r="56027" spans="16:26" x14ac:dyDescent="0.25">
      <c r="P56027" s="119"/>
      <c r="R56027" s="119"/>
      <c r="T56027" s="119"/>
      <c r="V56027" s="119"/>
      <c r="X56027" s="119"/>
      <c r="Z56027" s="119"/>
    </row>
    <row r="56028" spans="16:26" x14ac:dyDescent="0.25">
      <c r="P56028" s="119"/>
      <c r="R56028" s="119"/>
      <c r="T56028" s="119"/>
      <c r="V56028" s="119"/>
      <c r="X56028" s="119"/>
      <c r="Z56028" s="119"/>
    </row>
    <row r="56029" spans="16:26" x14ac:dyDescent="0.25">
      <c r="P56029" s="120"/>
      <c r="R56029" s="120"/>
      <c r="T56029" s="120"/>
      <c r="V56029" s="120"/>
      <c r="X56029" s="120"/>
      <c r="Z56029" s="120"/>
    </row>
    <row r="56030" spans="16:26" x14ac:dyDescent="0.25">
      <c r="P56030" s="119"/>
      <c r="R56030" s="119"/>
      <c r="T56030" s="119"/>
      <c r="V56030" s="119"/>
      <c r="X56030" s="119"/>
      <c r="Z56030" s="119"/>
    </row>
    <row r="56031" spans="16:26" x14ac:dyDescent="0.25">
      <c r="P56031" s="120"/>
      <c r="R56031" s="120"/>
      <c r="T56031" s="120"/>
      <c r="V56031" s="120"/>
      <c r="X56031" s="120"/>
      <c r="Z56031" s="120"/>
    </row>
    <row r="56032" spans="16:26" x14ac:dyDescent="0.25">
      <c r="P56032" s="119"/>
      <c r="R56032" s="119"/>
      <c r="T56032" s="119"/>
      <c r="V56032" s="119"/>
      <c r="X56032" s="119"/>
      <c r="Z56032" s="119"/>
    </row>
    <row r="56033" spans="16:26" x14ac:dyDescent="0.25">
      <c r="P56033" s="119"/>
      <c r="R56033" s="119"/>
      <c r="T56033" s="119"/>
      <c r="V56033" s="119"/>
      <c r="X56033" s="119"/>
      <c r="Z56033" s="119"/>
    </row>
    <row r="56034" spans="16:26" x14ac:dyDescent="0.25">
      <c r="P56034" s="119"/>
      <c r="R56034" s="119"/>
      <c r="T56034" s="119"/>
      <c r="V56034" s="119"/>
      <c r="X56034" s="119"/>
      <c r="Z56034" s="119"/>
    </row>
    <row r="56035" spans="16:26" x14ac:dyDescent="0.25">
      <c r="P56035" s="121"/>
      <c r="R56035" s="121"/>
      <c r="T56035" s="121"/>
      <c r="V56035" s="121"/>
      <c r="X56035" s="121"/>
      <c r="Z56035" s="121"/>
    </row>
    <row r="56036" spans="16:26" x14ac:dyDescent="0.25">
      <c r="P56036" s="121"/>
      <c r="R56036" s="121"/>
      <c r="T56036" s="121"/>
      <c r="V56036" s="121"/>
      <c r="X56036" s="121"/>
      <c r="Z56036" s="121"/>
    </row>
    <row r="56037" spans="16:26" x14ac:dyDescent="0.25">
      <c r="P56037" s="121"/>
      <c r="R56037" s="121"/>
      <c r="T56037" s="121"/>
      <c r="V56037" s="121"/>
      <c r="X56037" s="121"/>
      <c r="Z56037" s="121"/>
    </row>
    <row r="56038" spans="16:26" x14ac:dyDescent="0.25">
      <c r="P56038" s="121"/>
      <c r="R56038" s="121"/>
      <c r="T56038" s="121"/>
      <c r="V56038" s="121"/>
      <c r="X56038" s="121"/>
      <c r="Z56038" s="121"/>
    </row>
    <row r="56039" spans="16:26" x14ac:dyDescent="0.25">
      <c r="P56039" s="122"/>
      <c r="R56039" s="122"/>
      <c r="T56039" s="122"/>
      <c r="V56039" s="122"/>
      <c r="X56039" s="122"/>
      <c r="Z56039" s="122"/>
    </row>
    <row r="56040" spans="16:26" x14ac:dyDescent="0.25">
      <c r="P56040" s="118"/>
      <c r="R56040" s="118"/>
      <c r="T56040" s="118"/>
      <c r="V56040" s="118"/>
      <c r="X56040" s="118"/>
      <c r="Z56040" s="118"/>
    </row>
    <row r="56041" spans="16:26" x14ac:dyDescent="0.25">
      <c r="P56041" s="119"/>
      <c r="R56041" s="119"/>
      <c r="T56041" s="119"/>
      <c r="V56041" s="119"/>
      <c r="X56041" s="119"/>
      <c r="Z56041" s="119"/>
    </row>
    <row r="56042" spans="16:26" x14ac:dyDescent="0.25">
      <c r="P56042" s="119"/>
      <c r="R56042" s="119"/>
      <c r="T56042" s="119"/>
      <c r="V56042" s="119"/>
      <c r="X56042" s="119"/>
      <c r="Z56042" s="119"/>
    </row>
    <row r="56043" spans="16:26" x14ac:dyDescent="0.25">
      <c r="P56043" s="120"/>
      <c r="R56043" s="120"/>
      <c r="T56043" s="120"/>
      <c r="V56043" s="120"/>
      <c r="X56043" s="120"/>
      <c r="Z56043" s="120"/>
    </row>
    <row r="56044" spans="16:26" x14ac:dyDescent="0.25">
      <c r="P56044" s="119"/>
      <c r="R56044" s="119"/>
      <c r="T56044" s="119"/>
      <c r="V56044" s="119"/>
      <c r="X56044" s="119"/>
      <c r="Z56044" s="119"/>
    </row>
    <row r="56045" spans="16:26" x14ac:dyDescent="0.25">
      <c r="P56045" s="119"/>
      <c r="R56045" s="119"/>
      <c r="T56045" s="119"/>
      <c r="V56045" s="119"/>
      <c r="X56045" s="119"/>
      <c r="Z56045" s="119"/>
    </row>
    <row r="56046" spans="16:26" x14ac:dyDescent="0.25">
      <c r="P56046" s="120"/>
      <c r="R56046" s="120"/>
      <c r="T56046" s="120"/>
      <c r="V56046" s="120"/>
      <c r="X56046" s="120"/>
      <c r="Z56046" s="120"/>
    </row>
    <row r="56047" spans="16:26" x14ac:dyDescent="0.25">
      <c r="P56047" s="119"/>
      <c r="R56047" s="119"/>
      <c r="T56047" s="119"/>
      <c r="V56047" s="119"/>
      <c r="X56047" s="119"/>
      <c r="Z56047" s="119"/>
    </row>
    <row r="56048" spans="16:26" x14ac:dyDescent="0.25">
      <c r="P56048" s="120"/>
      <c r="R56048" s="120"/>
      <c r="T56048" s="120"/>
      <c r="V56048" s="120"/>
      <c r="X56048" s="120"/>
      <c r="Z56048" s="120"/>
    </row>
    <row r="56049" spans="16:26" x14ac:dyDescent="0.25">
      <c r="P56049" s="119"/>
      <c r="R56049" s="119"/>
      <c r="T56049" s="119"/>
      <c r="V56049" s="119"/>
      <c r="X56049" s="119"/>
      <c r="Z56049" s="119"/>
    </row>
    <row r="56050" spans="16:26" x14ac:dyDescent="0.25">
      <c r="P56050" s="119"/>
      <c r="R56050" s="119"/>
      <c r="T56050" s="119"/>
      <c r="V56050" s="119"/>
      <c r="X56050" s="119"/>
      <c r="Z56050" s="119"/>
    </row>
    <row r="56051" spans="16:26" x14ac:dyDescent="0.25">
      <c r="P56051" s="119"/>
      <c r="R56051" s="119"/>
      <c r="T56051" s="119"/>
      <c r="V56051" s="119"/>
      <c r="X56051" s="119"/>
      <c r="Z56051" s="119"/>
    </row>
    <row r="56052" spans="16:26" x14ac:dyDescent="0.25">
      <c r="P56052" s="121"/>
      <c r="R56052" s="121"/>
      <c r="T56052" s="121"/>
      <c r="V56052" s="121"/>
      <c r="X56052" s="121"/>
      <c r="Z56052" s="121"/>
    </row>
    <row r="56053" spans="16:26" x14ac:dyDescent="0.25">
      <c r="P56053" s="121"/>
      <c r="R56053" s="121"/>
      <c r="T56053" s="121"/>
      <c r="V56053" s="121"/>
      <c r="X56053" s="121"/>
      <c r="Z56053" s="121"/>
    </row>
    <row r="56054" spans="16:26" x14ac:dyDescent="0.25">
      <c r="P56054" s="121"/>
      <c r="R56054" s="121"/>
      <c r="T56054" s="121"/>
      <c r="V56054" s="121"/>
      <c r="X56054" s="121"/>
      <c r="Z56054" s="121"/>
    </row>
    <row r="56055" spans="16:26" x14ac:dyDescent="0.25">
      <c r="P56055" s="121"/>
      <c r="R56055" s="121"/>
      <c r="T56055" s="121"/>
      <c r="V56055" s="121"/>
      <c r="X56055" s="121"/>
      <c r="Z56055" s="121"/>
    </row>
    <row r="56056" spans="16:26" x14ac:dyDescent="0.25">
      <c r="P56056" s="122"/>
      <c r="R56056" s="122"/>
      <c r="T56056" s="122"/>
      <c r="V56056" s="122"/>
      <c r="X56056" s="122"/>
      <c r="Z56056" s="122"/>
    </row>
    <row r="56057" spans="16:26" x14ac:dyDescent="0.25">
      <c r="P56057" s="118"/>
      <c r="R56057" s="118"/>
      <c r="T56057" s="118"/>
      <c r="V56057" s="118"/>
      <c r="X56057" s="118"/>
      <c r="Z56057" s="118"/>
    </row>
    <row r="56058" spans="16:26" x14ac:dyDescent="0.25">
      <c r="P56058" s="119"/>
      <c r="R56058" s="119"/>
      <c r="T56058" s="119"/>
      <c r="V56058" s="119"/>
      <c r="X56058" s="119"/>
      <c r="Z56058" s="119"/>
    </row>
    <row r="56059" spans="16:26" x14ac:dyDescent="0.25">
      <c r="P56059" s="119"/>
      <c r="R56059" s="119"/>
      <c r="T56059" s="119"/>
      <c r="V56059" s="119"/>
      <c r="X56059" s="119"/>
      <c r="Z56059" s="119"/>
    </row>
    <row r="56060" spans="16:26" x14ac:dyDescent="0.25">
      <c r="P56060" s="120"/>
      <c r="R56060" s="120"/>
      <c r="T56060" s="120"/>
      <c r="V56060" s="120"/>
      <c r="X56060" s="120"/>
      <c r="Z56060" s="120"/>
    </row>
    <row r="56061" spans="16:26" x14ac:dyDescent="0.25">
      <c r="P56061" s="119"/>
      <c r="R56061" s="119"/>
      <c r="T56061" s="119"/>
      <c r="V56061" s="119"/>
      <c r="X56061" s="119"/>
      <c r="Z56061" s="119"/>
    </row>
    <row r="56062" spans="16:26" x14ac:dyDescent="0.25">
      <c r="P56062" s="119"/>
      <c r="R56062" s="119"/>
      <c r="T56062" s="119"/>
      <c r="V56062" s="119"/>
      <c r="X56062" s="119"/>
      <c r="Z56062" s="119"/>
    </row>
    <row r="56063" spans="16:26" x14ac:dyDescent="0.25">
      <c r="P56063" s="120"/>
      <c r="R56063" s="120"/>
      <c r="T56063" s="120"/>
      <c r="V56063" s="120"/>
      <c r="X56063" s="120"/>
      <c r="Z56063" s="120"/>
    </row>
    <row r="56064" spans="16:26" x14ac:dyDescent="0.25">
      <c r="P56064" s="119"/>
      <c r="R56064" s="119"/>
      <c r="T56064" s="119"/>
      <c r="V56064" s="119"/>
      <c r="X56064" s="119"/>
      <c r="Z56064" s="119"/>
    </row>
    <row r="56065" spans="16:26" x14ac:dyDescent="0.25">
      <c r="P56065" s="120"/>
      <c r="R56065" s="120"/>
      <c r="T56065" s="120"/>
      <c r="V56065" s="120"/>
      <c r="X56065" s="120"/>
      <c r="Z56065" s="120"/>
    </row>
    <row r="56066" spans="16:26" x14ac:dyDescent="0.25">
      <c r="P56066" s="119"/>
      <c r="R56066" s="119"/>
      <c r="T56066" s="119"/>
      <c r="V56066" s="119"/>
      <c r="X56066" s="119"/>
      <c r="Z56066" s="119"/>
    </row>
    <row r="56067" spans="16:26" x14ac:dyDescent="0.25">
      <c r="P56067" s="119"/>
      <c r="R56067" s="119"/>
      <c r="T56067" s="119"/>
      <c r="V56067" s="119"/>
      <c r="X56067" s="119"/>
      <c r="Z56067" s="119"/>
    </row>
    <row r="56068" spans="16:26" x14ac:dyDescent="0.25">
      <c r="P56068" s="119"/>
      <c r="R56068" s="119"/>
      <c r="T56068" s="119"/>
      <c r="V56068" s="119"/>
      <c r="X56068" s="119"/>
      <c r="Z56068" s="119"/>
    </row>
    <row r="56069" spans="16:26" x14ac:dyDescent="0.25">
      <c r="P56069" s="121"/>
      <c r="R56069" s="121"/>
      <c r="T56069" s="121"/>
      <c r="V56069" s="121"/>
      <c r="X56069" s="121"/>
      <c r="Z56069" s="121"/>
    </row>
    <row r="56070" spans="16:26" x14ac:dyDescent="0.25">
      <c r="P56070" s="121"/>
      <c r="R56070" s="121"/>
      <c r="T56070" s="121"/>
      <c r="V56070" s="121"/>
      <c r="X56070" s="121"/>
      <c r="Z56070" s="121"/>
    </row>
    <row r="56071" spans="16:26" x14ac:dyDescent="0.25">
      <c r="P56071" s="121"/>
      <c r="R56071" s="121"/>
      <c r="T56071" s="121"/>
      <c r="V56071" s="121"/>
      <c r="X56071" s="121"/>
      <c r="Z56071" s="121"/>
    </row>
    <row r="56072" spans="16:26" x14ac:dyDescent="0.25">
      <c r="P56072" s="121"/>
      <c r="R56072" s="121"/>
      <c r="T56072" s="121"/>
      <c r="V56072" s="121"/>
      <c r="X56072" s="121"/>
      <c r="Z56072" s="121"/>
    </row>
    <row r="56073" spans="16:26" x14ac:dyDescent="0.25">
      <c r="P56073" s="122"/>
      <c r="R56073" s="122"/>
      <c r="T56073" s="122"/>
      <c r="V56073" s="122"/>
      <c r="X56073" s="122"/>
      <c r="Z56073" s="122"/>
    </row>
    <row r="56074" spans="16:26" x14ac:dyDescent="0.25">
      <c r="P56074" s="118"/>
      <c r="R56074" s="118"/>
      <c r="T56074" s="118"/>
      <c r="V56074" s="118"/>
      <c r="X56074" s="118"/>
      <c r="Z56074" s="118"/>
    </row>
    <row r="56075" spans="16:26" x14ac:dyDescent="0.25">
      <c r="P56075" s="119"/>
      <c r="R56075" s="119"/>
      <c r="T56075" s="119"/>
      <c r="V56075" s="119"/>
      <c r="X56075" s="119"/>
      <c r="Z56075" s="119"/>
    </row>
    <row r="56076" spans="16:26" x14ac:dyDescent="0.25">
      <c r="P56076" s="119"/>
      <c r="R56076" s="119"/>
      <c r="T56076" s="119"/>
      <c r="V56076" s="119"/>
      <c r="X56076" s="119"/>
      <c r="Z56076" s="119"/>
    </row>
    <row r="56077" spans="16:26" x14ac:dyDescent="0.25">
      <c r="P56077" s="120"/>
      <c r="R56077" s="120"/>
      <c r="T56077" s="120"/>
      <c r="V56077" s="120"/>
      <c r="X56077" s="120"/>
      <c r="Z56077" s="120"/>
    </row>
    <row r="56078" spans="16:26" x14ac:dyDescent="0.25">
      <c r="P56078" s="119"/>
      <c r="R56078" s="119"/>
      <c r="T56078" s="119"/>
      <c r="V56078" s="119"/>
      <c r="X56078" s="119"/>
      <c r="Z56078" s="119"/>
    </row>
    <row r="56079" spans="16:26" x14ac:dyDescent="0.25">
      <c r="P56079" s="119"/>
      <c r="R56079" s="119"/>
      <c r="T56079" s="119"/>
      <c r="V56079" s="119"/>
      <c r="X56079" s="119"/>
      <c r="Z56079" s="119"/>
    </row>
    <row r="56080" spans="16:26" x14ac:dyDescent="0.25">
      <c r="P56080" s="120"/>
      <c r="R56080" s="120"/>
      <c r="T56080" s="120"/>
      <c r="V56080" s="120"/>
      <c r="X56080" s="120"/>
      <c r="Z56080" s="120"/>
    </row>
    <row r="56081" spans="16:26" x14ac:dyDescent="0.25">
      <c r="P56081" s="119"/>
      <c r="R56081" s="119"/>
      <c r="T56081" s="119"/>
      <c r="V56081" s="119"/>
      <c r="X56081" s="119"/>
      <c r="Z56081" s="119"/>
    </row>
    <row r="56082" spans="16:26" x14ac:dyDescent="0.25">
      <c r="P56082" s="120"/>
      <c r="R56082" s="120"/>
      <c r="T56082" s="120"/>
      <c r="V56082" s="120"/>
      <c r="X56082" s="120"/>
      <c r="Z56082" s="120"/>
    </row>
    <row r="56083" spans="16:26" x14ac:dyDescent="0.25">
      <c r="P56083" s="119"/>
      <c r="R56083" s="119"/>
      <c r="T56083" s="119"/>
      <c r="V56083" s="119"/>
      <c r="X56083" s="119"/>
      <c r="Z56083" s="119"/>
    </row>
    <row r="56084" spans="16:26" x14ac:dyDescent="0.25">
      <c r="P56084" s="119"/>
      <c r="R56084" s="119"/>
      <c r="T56084" s="119"/>
      <c r="V56084" s="119"/>
      <c r="X56084" s="119"/>
      <c r="Z56084" s="119"/>
    </row>
    <row r="56085" spans="16:26" x14ac:dyDescent="0.25">
      <c r="P56085" s="119"/>
      <c r="R56085" s="119"/>
      <c r="T56085" s="119"/>
      <c r="V56085" s="119"/>
      <c r="X56085" s="119"/>
      <c r="Z56085" s="119"/>
    </row>
    <row r="56086" spans="16:26" x14ac:dyDescent="0.25">
      <c r="P56086" s="121"/>
      <c r="R56086" s="121"/>
      <c r="T56086" s="121"/>
      <c r="V56086" s="121"/>
      <c r="X56086" s="121"/>
      <c r="Z56086" s="121"/>
    </row>
    <row r="56087" spans="16:26" x14ac:dyDescent="0.25">
      <c r="P56087" s="121"/>
      <c r="R56087" s="121"/>
      <c r="T56087" s="121"/>
      <c r="V56087" s="121"/>
      <c r="X56087" s="121"/>
      <c r="Z56087" s="121"/>
    </row>
    <row r="56088" spans="16:26" x14ac:dyDescent="0.25">
      <c r="P56088" s="121"/>
      <c r="R56088" s="121"/>
      <c r="T56088" s="121"/>
      <c r="V56088" s="121"/>
      <c r="X56088" s="121"/>
      <c r="Z56088" s="121"/>
    </row>
    <row r="56089" spans="16:26" x14ac:dyDescent="0.25">
      <c r="P56089" s="121"/>
      <c r="R56089" s="121"/>
      <c r="T56089" s="121"/>
      <c r="V56089" s="121"/>
      <c r="X56089" s="121"/>
      <c r="Z56089" s="121"/>
    </row>
    <row r="56090" spans="16:26" x14ac:dyDescent="0.25">
      <c r="P56090" s="122"/>
      <c r="R56090" s="122"/>
      <c r="T56090" s="122"/>
      <c r="V56090" s="122"/>
      <c r="X56090" s="122"/>
      <c r="Z56090" s="122"/>
    </row>
    <row r="56091" spans="16:26" x14ac:dyDescent="0.25">
      <c r="P56091" s="118"/>
      <c r="R56091" s="118"/>
      <c r="T56091" s="118"/>
      <c r="V56091" s="118"/>
      <c r="X56091" s="118"/>
      <c r="Z56091" s="118"/>
    </row>
    <row r="56092" spans="16:26" x14ac:dyDescent="0.25">
      <c r="P56092" s="119"/>
      <c r="R56092" s="119"/>
      <c r="T56092" s="119"/>
      <c r="V56092" s="119"/>
      <c r="X56092" s="119"/>
      <c r="Z56092" s="119"/>
    </row>
    <row r="56093" spans="16:26" x14ac:dyDescent="0.25">
      <c r="P56093" s="119"/>
      <c r="R56093" s="119"/>
      <c r="T56093" s="119"/>
      <c r="V56093" s="119"/>
      <c r="X56093" s="119"/>
      <c r="Z56093" s="119"/>
    </row>
    <row r="56094" spans="16:26" x14ac:dyDescent="0.25">
      <c r="P56094" s="120"/>
      <c r="R56094" s="120"/>
      <c r="T56094" s="120"/>
      <c r="V56094" s="120"/>
      <c r="X56094" s="120"/>
      <c r="Z56094" s="120"/>
    </row>
    <row r="56095" spans="16:26" x14ac:dyDescent="0.25">
      <c r="P56095" s="119"/>
      <c r="R56095" s="119"/>
      <c r="T56095" s="119"/>
      <c r="V56095" s="119"/>
      <c r="X56095" s="119"/>
      <c r="Z56095" s="119"/>
    </row>
    <row r="56096" spans="16:26" x14ac:dyDescent="0.25">
      <c r="P56096" s="119"/>
      <c r="R56096" s="119"/>
      <c r="T56096" s="119"/>
      <c r="V56096" s="119"/>
      <c r="X56096" s="119"/>
      <c r="Z56096" s="119"/>
    </row>
    <row r="56097" spans="16:26" x14ac:dyDescent="0.25">
      <c r="P56097" s="120"/>
      <c r="R56097" s="120"/>
      <c r="T56097" s="120"/>
      <c r="V56097" s="120"/>
      <c r="X56097" s="120"/>
      <c r="Z56097" s="120"/>
    </row>
    <row r="56098" spans="16:26" x14ac:dyDescent="0.25">
      <c r="P56098" s="119"/>
      <c r="R56098" s="119"/>
      <c r="T56098" s="119"/>
      <c r="V56098" s="119"/>
      <c r="X56098" s="119"/>
      <c r="Z56098" s="119"/>
    </row>
    <row r="56099" spans="16:26" x14ac:dyDescent="0.25">
      <c r="P56099" s="120"/>
      <c r="R56099" s="120"/>
      <c r="T56099" s="120"/>
      <c r="V56099" s="120"/>
      <c r="X56099" s="120"/>
      <c r="Z56099" s="120"/>
    </row>
    <row r="56100" spans="16:26" x14ac:dyDescent="0.25">
      <c r="P56100" s="119"/>
      <c r="R56100" s="119"/>
      <c r="T56100" s="119"/>
      <c r="V56100" s="119"/>
      <c r="X56100" s="119"/>
      <c r="Z56100" s="119"/>
    </row>
    <row r="56101" spans="16:26" x14ac:dyDescent="0.25">
      <c r="P56101" s="119"/>
      <c r="R56101" s="119"/>
      <c r="T56101" s="119"/>
      <c r="V56101" s="119"/>
      <c r="X56101" s="119"/>
      <c r="Z56101" s="119"/>
    </row>
    <row r="56102" spans="16:26" x14ac:dyDescent="0.25">
      <c r="P56102" s="119"/>
      <c r="R56102" s="119"/>
      <c r="T56102" s="119"/>
      <c r="V56102" s="119"/>
      <c r="X56102" s="119"/>
      <c r="Z56102" s="119"/>
    </row>
    <row r="56103" spans="16:26" x14ac:dyDescent="0.25">
      <c r="P56103" s="121"/>
      <c r="R56103" s="121"/>
      <c r="T56103" s="121"/>
      <c r="V56103" s="121"/>
      <c r="X56103" s="121"/>
      <c r="Z56103" s="121"/>
    </row>
    <row r="56104" spans="16:26" x14ac:dyDescent="0.25">
      <c r="P56104" s="121"/>
      <c r="R56104" s="121"/>
      <c r="T56104" s="121"/>
      <c r="V56104" s="121"/>
      <c r="X56104" s="121"/>
      <c r="Z56104" s="121"/>
    </row>
    <row r="56105" spans="16:26" x14ac:dyDescent="0.25">
      <c r="P56105" s="121"/>
      <c r="R56105" s="121"/>
      <c r="T56105" s="121"/>
      <c r="V56105" s="121"/>
      <c r="X56105" s="121"/>
      <c r="Z56105" s="121"/>
    </row>
    <row r="56106" spans="16:26" x14ac:dyDescent="0.25">
      <c r="P56106" s="121"/>
      <c r="R56106" s="121"/>
      <c r="T56106" s="121"/>
      <c r="V56106" s="121"/>
      <c r="X56106" s="121"/>
      <c r="Z56106" s="121"/>
    </row>
    <row r="56107" spans="16:26" x14ac:dyDescent="0.25">
      <c r="P56107" s="122"/>
      <c r="R56107" s="122"/>
      <c r="T56107" s="122"/>
      <c r="V56107" s="122"/>
      <c r="X56107" s="122"/>
      <c r="Z56107" s="122"/>
    </row>
    <row r="56108" spans="16:26" x14ac:dyDescent="0.25">
      <c r="P56108" s="118"/>
      <c r="R56108" s="118"/>
      <c r="T56108" s="118"/>
      <c r="V56108" s="118"/>
      <c r="X56108" s="118"/>
      <c r="Z56108" s="118"/>
    </row>
    <row r="56109" spans="16:26" x14ac:dyDescent="0.25">
      <c r="P56109" s="119"/>
      <c r="R56109" s="119"/>
      <c r="T56109" s="119"/>
      <c r="V56109" s="119"/>
      <c r="X56109" s="119"/>
      <c r="Z56109" s="119"/>
    </row>
    <row r="56110" spans="16:26" x14ac:dyDescent="0.25">
      <c r="P56110" s="119"/>
      <c r="R56110" s="119"/>
      <c r="T56110" s="119"/>
      <c r="V56110" s="119"/>
      <c r="X56110" s="119"/>
      <c r="Z56110" s="119"/>
    </row>
    <row r="56111" spans="16:26" x14ac:dyDescent="0.25">
      <c r="P56111" s="120"/>
      <c r="R56111" s="120"/>
      <c r="T56111" s="120"/>
      <c r="V56111" s="120"/>
      <c r="X56111" s="120"/>
      <c r="Z56111" s="120"/>
    </row>
    <row r="56112" spans="16:26" x14ac:dyDescent="0.25">
      <c r="P56112" s="119"/>
      <c r="R56112" s="119"/>
      <c r="T56112" s="119"/>
      <c r="V56112" s="119"/>
      <c r="X56112" s="119"/>
      <c r="Z56112" s="119"/>
    </row>
    <row r="56113" spans="16:26" x14ac:dyDescent="0.25">
      <c r="P56113" s="119"/>
      <c r="R56113" s="119"/>
      <c r="T56113" s="119"/>
      <c r="V56113" s="119"/>
      <c r="X56113" s="119"/>
      <c r="Z56113" s="119"/>
    </row>
    <row r="56114" spans="16:26" x14ac:dyDescent="0.25">
      <c r="P56114" s="120"/>
      <c r="R56114" s="120"/>
      <c r="T56114" s="120"/>
      <c r="V56114" s="120"/>
      <c r="X56114" s="120"/>
      <c r="Z56114" s="120"/>
    </row>
    <row r="56115" spans="16:26" x14ac:dyDescent="0.25">
      <c r="P56115" s="119"/>
      <c r="R56115" s="119"/>
      <c r="T56115" s="119"/>
      <c r="V56115" s="119"/>
      <c r="X56115" s="119"/>
      <c r="Z56115" s="119"/>
    </row>
    <row r="56116" spans="16:26" x14ac:dyDescent="0.25">
      <c r="P56116" s="120"/>
      <c r="R56116" s="120"/>
      <c r="T56116" s="120"/>
      <c r="V56116" s="120"/>
      <c r="X56116" s="120"/>
      <c r="Z56116" s="120"/>
    </row>
    <row r="56117" spans="16:26" x14ac:dyDescent="0.25">
      <c r="P56117" s="119"/>
      <c r="R56117" s="119"/>
      <c r="T56117" s="119"/>
      <c r="V56117" s="119"/>
      <c r="X56117" s="119"/>
      <c r="Z56117" s="119"/>
    </row>
    <row r="56118" spans="16:26" x14ac:dyDescent="0.25">
      <c r="P56118" s="119"/>
      <c r="R56118" s="119"/>
      <c r="T56118" s="119"/>
      <c r="V56118" s="119"/>
      <c r="X56118" s="119"/>
      <c r="Z56118" s="119"/>
    </row>
    <row r="56119" spans="16:26" x14ac:dyDescent="0.25">
      <c r="P56119" s="119"/>
      <c r="R56119" s="119"/>
      <c r="T56119" s="119"/>
      <c r="V56119" s="119"/>
      <c r="X56119" s="119"/>
      <c r="Z56119" s="119"/>
    </row>
    <row r="56120" spans="16:26" x14ac:dyDescent="0.25">
      <c r="P56120" s="121"/>
      <c r="R56120" s="121"/>
      <c r="T56120" s="121"/>
      <c r="V56120" s="121"/>
      <c r="X56120" s="121"/>
      <c r="Z56120" s="121"/>
    </row>
    <row r="56121" spans="16:26" x14ac:dyDescent="0.25">
      <c r="P56121" s="121"/>
      <c r="R56121" s="121"/>
      <c r="T56121" s="121"/>
      <c r="V56121" s="121"/>
      <c r="X56121" s="121"/>
      <c r="Z56121" s="121"/>
    </row>
    <row r="56122" spans="16:26" x14ac:dyDescent="0.25">
      <c r="P56122" s="121"/>
      <c r="R56122" s="121"/>
      <c r="T56122" s="121"/>
      <c r="V56122" s="121"/>
      <c r="X56122" s="121"/>
      <c r="Z56122" s="121"/>
    </row>
    <row r="56123" spans="16:26" x14ac:dyDescent="0.25">
      <c r="P56123" s="121"/>
      <c r="R56123" s="121"/>
      <c r="T56123" s="121"/>
      <c r="V56123" s="121"/>
      <c r="X56123" s="121"/>
      <c r="Z56123" s="121"/>
    </row>
    <row r="56124" spans="16:26" x14ac:dyDescent="0.25">
      <c r="P56124" s="122"/>
      <c r="R56124" s="122"/>
      <c r="T56124" s="122"/>
      <c r="V56124" s="122"/>
      <c r="X56124" s="122"/>
      <c r="Z56124" s="122"/>
    </row>
    <row r="56125" spans="16:26" x14ac:dyDescent="0.25">
      <c r="P56125" s="118"/>
      <c r="R56125" s="118"/>
      <c r="T56125" s="118"/>
      <c r="V56125" s="118"/>
      <c r="X56125" s="118"/>
      <c r="Z56125" s="118"/>
    </row>
    <row r="56126" spans="16:26" x14ac:dyDescent="0.25">
      <c r="P56126" s="119"/>
      <c r="R56126" s="119"/>
      <c r="T56126" s="119"/>
      <c r="V56126" s="119"/>
      <c r="X56126" s="119"/>
      <c r="Z56126" s="119"/>
    </row>
    <row r="56127" spans="16:26" x14ac:dyDescent="0.25">
      <c r="P56127" s="119"/>
      <c r="R56127" s="119"/>
      <c r="T56127" s="119"/>
      <c r="V56127" s="119"/>
      <c r="X56127" s="119"/>
      <c r="Z56127" s="119"/>
    </row>
    <row r="56128" spans="16:26" x14ac:dyDescent="0.25">
      <c r="P56128" s="120"/>
      <c r="R56128" s="120"/>
      <c r="T56128" s="120"/>
      <c r="V56128" s="120"/>
      <c r="X56128" s="120"/>
      <c r="Z56128" s="120"/>
    </row>
    <row r="56129" spans="16:26" x14ac:dyDescent="0.25">
      <c r="P56129" s="119"/>
      <c r="R56129" s="119"/>
      <c r="T56129" s="119"/>
      <c r="V56129" s="119"/>
      <c r="X56129" s="119"/>
      <c r="Z56129" s="119"/>
    </row>
    <row r="56130" spans="16:26" x14ac:dyDescent="0.25">
      <c r="P56130" s="119"/>
      <c r="R56130" s="119"/>
      <c r="T56130" s="119"/>
      <c r="V56130" s="119"/>
      <c r="X56130" s="119"/>
      <c r="Z56130" s="119"/>
    </row>
    <row r="56131" spans="16:26" x14ac:dyDescent="0.25">
      <c r="P56131" s="120"/>
      <c r="R56131" s="120"/>
      <c r="T56131" s="120"/>
      <c r="V56131" s="120"/>
      <c r="X56131" s="120"/>
      <c r="Z56131" s="120"/>
    </row>
    <row r="56132" spans="16:26" x14ac:dyDescent="0.25">
      <c r="P56132" s="119"/>
      <c r="R56132" s="119"/>
      <c r="T56132" s="119"/>
      <c r="V56132" s="119"/>
      <c r="X56132" s="119"/>
      <c r="Z56132" s="119"/>
    </row>
    <row r="56133" spans="16:26" x14ac:dyDescent="0.25">
      <c r="P56133" s="120"/>
      <c r="R56133" s="120"/>
      <c r="T56133" s="120"/>
      <c r="V56133" s="120"/>
      <c r="X56133" s="120"/>
      <c r="Z56133" s="120"/>
    </row>
    <row r="56134" spans="16:26" x14ac:dyDescent="0.25">
      <c r="P56134" s="119"/>
      <c r="R56134" s="119"/>
      <c r="T56134" s="119"/>
      <c r="V56134" s="119"/>
      <c r="X56134" s="119"/>
      <c r="Z56134" s="119"/>
    </row>
    <row r="56135" spans="16:26" x14ac:dyDescent="0.25">
      <c r="P56135" s="119"/>
      <c r="R56135" s="119"/>
      <c r="T56135" s="119"/>
      <c r="V56135" s="119"/>
      <c r="X56135" s="119"/>
      <c r="Z56135" s="119"/>
    </row>
    <row r="56136" spans="16:26" x14ac:dyDescent="0.25">
      <c r="P56136" s="119"/>
      <c r="R56136" s="119"/>
      <c r="T56136" s="119"/>
      <c r="V56136" s="119"/>
      <c r="X56136" s="119"/>
      <c r="Z56136" s="119"/>
    </row>
    <row r="56137" spans="16:26" x14ac:dyDescent="0.25">
      <c r="P56137" s="121"/>
      <c r="R56137" s="121"/>
      <c r="T56137" s="121"/>
      <c r="V56137" s="121"/>
      <c r="X56137" s="121"/>
      <c r="Z56137" s="121"/>
    </row>
    <row r="56138" spans="16:26" x14ac:dyDescent="0.25">
      <c r="P56138" s="121"/>
      <c r="R56138" s="121"/>
      <c r="T56138" s="121"/>
      <c r="V56138" s="121"/>
      <c r="X56138" s="121"/>
      <c r="Z56138" s="121"/>
    </row>
    <row r="56139" spans="16:26" x14ac:dyDescent="0.25">
      <c r="P56139" s="121"/>
      <c r="R56139" s="121"/>
      <c r="T56139" s="121"/>
      <c r="V56139" s="121"/>
      <c r="X56139" s="121"/>
      <c r="Z56139" s="121"/>
    </row>
    <row r="56140" spans="16:26" x14ac:dyDescent="0.25">
      <c r="P56140" s="121"/>
      <c r="R56140" s="121"/>
      <c r="T56140" s="121"/>
      <c r="V56140" s="121"/>
      <c r="X56140" s="121"/>
      <c r="Z56140" s="121"/>
    </row>
    <row r="56141" spans="16:26" x14ac:dyDescent="0.25">
      <c r="P56141" s="122"/>
      <c r="R56141" s="122"/>
      <c r="T56141" s="122"/>
      <c r="V56141" s="122"/>
      <c r="X56141" s="122"/>
      <c r="Z56141" s="122"/>
    </row>
    <row r="56142" spans="16:26" x14ac:dyDescent="0.25">
      <c r="P56142" s="118"/>
      <c r="R56142" s="118"/>
      <c r="T56142" s="118"/>
      <c r="V56142" s="118"/>
      <c r="X56142" s="118"/>
      <c r="Z56142" s="118"/>
    </row>
    <row r="56143" spans="16:26" x14ac:dyDescent="0.25">
      <c r="P56143" s="119"/>
      <c r="R56143" s="119"/>
      <c r="T56143" s="119"/>
      <c r="V56143" s="119"/>
      <c r="X56143" s="119"/>
      <c r="Z56143" s="119"/>
    </row>
    <row r="56144" spans="16:26" x14ac:dyDescent="0.25">
      <c r="P56144" s="119"/>
      <c r="R56144" s="119"/>
      <c r="T56144" s="119"/>
      <c r="V56144" s="119"/>
      <c r="X56144" s="119"/>
      <c r="Z56144" s="119"/>
    </row>
    <row r="56145" spans="16:26" x14ac:dyDescent="0.25">
      <c r="P56145" s="120"/>
      <c r="R56145" s="120"/>
      <c r="T56145" s="120"/>
      <c r="V56145" s="120"/>
      <c r="X56145" s="120"/>
      <c r="Z56145" s="120"/>
    </row>
    <row r="56146" spans="16:26" x14ac:dyDescent="0.25">
      <c r="P56146" s="119"/>
      <c r="R56146" s="119"/>
      <c r="T56146" s="119"/>
      <c r="V56146" s="119"/>
      <c r="X56146" s="119"/>
      <c r="Z56146" s="119"/>
    </row>
    <row r="56147" spans="16:26" x14ac:dyDescent="0.25">
      <c r="P56147" s="119"/>
      <c r="R56147" s="119"/>
      <c r="T56147" s="119"/>
      <c r="V56147" s="119"/>
      <c r="X56147" s="119"/>
      <c r="Z56147" s="119"/>
    </row>
    <row r="56148" spans="16:26" x14ac:dyDescent="0.25">
      <c r="P56148" s="120"/>
      <c r="R56148" s="120"/>
      <c r="T56148" s="120"/>
      <c r="V56148" s="120"/>
      <c r="X56148" s="120"/>
      <c r="Z56148" s="120"/>
    </row>
    <row r="56149" spans="16:26" x14ac:dyDescent="0.25">
      <c r="P56149" s="119"/>
      <c r="R56149" s="119"/>
      <c r="T56149" s="119"/>
      <c r="V56149" s="119"/>
      <c r="X56149" s="119"/>
      <c r="Z56149" s="119"/>
    </row>
    <row r="56150" spans="16:26" x14ac:dyDescent="0.25">
      <c r="P56150" s="120"/>
      <c r="R56150" s="120"/>
      <c r="T56150" s="120"/>
      <c r="V56150" s="120"/>
      <c r="X56150" s="120"/>
      <c r="Z56150" s="120"/>
    </row>
    <row r="56151" spans="16:26" x14ac:dyDescent="0.25">
      <c r="P56151" s="119"/>
      <c r="R56151" s="119"/>
      <c r="T56151" s="119"/>
      <c r="V56151" s="119"/>
      <c r="X56151" s="119"/>
      <c r="Z56151" s="119"/>
    </row>
    <row r="56152" spans="16:26" x14ac:dyDescent="0.25">
      <c r="P56152" s="119"/>
      <c r="R56152" s="119"/>
      <c r="T56152" s="119"/>
      <c r="V56152" s="119"/>
      <c r="X56152" s="119"/>
      <c r="Z56152" s="119"/>
    </row>
    <row r="56153" spans="16:26" x14ac:dyDescent="0.25">
      <c r="P56153" s="119"/>
      <c r="R56153" s="119"/>
      <c r="T56153" s="119"/>
      <c r="V56153" s="119"/>
      <c r="X56153" s="119"/>
      <c r="Z56153" s="119"/>
    </row>
    <row r="56154" spans="16:26" x14ac:dyDescent="0.25">
      <c r="P56154" s="121"/>
      <c r="R56154" s="121"/>
      <c r="T56154" s="121"/>
      <c r="V56154" s="121"/>
      <c r="X56154" s="121"/>
      <c r="Z56154" s="121"/>
    </row>
    <row r="56155" spans="16:26" x14ac:dyDescent="0.25">
      <c r="P56155" s="121"/>
      <c r="R56155" s="121"/>
      <c r="T56155" s="121"/>
      <c r="V56155" s="121"/>
      <c r="X56155" s="121"/>
      <c r="Z56155" s="121"/>
    </row>
    <row r="56156" spans="16:26" x14ac:dyDescent="0.25">
      <c r="P56156" s="121"/>
      <c r="R56156" s="121"/>
      <c r="T56156" s="121"/>
      <c r="V56156" s="121"/>
      <c r="X56156" s="121"/>
      <c r="Z56156" s="121"/>
    </row>
    <row r="56157" spans="16:26" x14ac:dyDescent="0.25">
      <c r="P56157" s="121"/>
      <c r="R56157" s="121"/>
      <c r="T56157" s="121"/>
      <c r="V56157" s="121"/>
      <c r="X56157" s="121"/>
      <c r="Z56157" s="121"/>
    </row>
    <row r="56158" spans="16:26" x14ac:dyDescent="0.25">
      <c r="P56158" s="122"/>
      <c r="R56158" s="122"/>
      <c r="T56158" s="122"/>
      <c r="V56158" s="122"/>
      <c r="X56158" s="122"/>
      <c r="Z56158" s="122"/>
    </row>
    <row r="56159" spans="16:26" x14ac:dyDescent="0.25">
      <c r="P56159" s="118"/>
      <c r="R56159" s="118"/>
      <c r="T56159" s="118"/>
      <c r="V56159" s="118"/>
      <c r="X56159" s="118"/>
      <c r="Z56159" s="118"/>
    </row>
    <row r="56160" spans="16:26" x14ac:dyDescent="0.25">
      <c r="P56160" s="119"/>
      <c r="R56160" s="119"/>
      <c r="T56160" s="119"/>
      <c r="V56160" s="119"/>
      <c r="X56160" s="119"/>
      <c r="Z56160" s="119"/>
    </row>
    <row r="56161" spans="16:26" x14ac:dyDescent="0.25">
      <c r="P56161" s="119"/>
      <c r="R56161" s="119"/>
      <c r="T56161" s="119"/>
      <c r="V56161" s="119"/>
      <c r="X56161" s="119"/>
      <c r="Z56161" s="119"/>
    </row>
    <row r="56162" spans="16:26" x14ac:dyDescent="0.25">
      <c r="P56162" s="120"/>
      <c r="R56162" s="120"/>
      <c r="T56162" s="120"/>
      <c r="V56162" s="120"/>
      <c r="X56162" s="120"/>
      <c r="Z56162" s="120"/>
    </row>
    <row r="56163" spans="16:26" x14ac:dyDescent="0.25">
      <c r="P56163" s="119"/>
      <c r="R56163" s="119"/>
      <c r="T56163" s="119"/>
      <c r="V56163" s="119"/>
      <c r="X56163" s="119"/>
      <c r="Z56163" s="119"/>
    </row>
    <row r="56164" spans="16:26" x14ac:dyDescent="0.25">
      <c r="P56164" s="119"/>
      <c r="R56164" s="119"/>
      <c r="T56164" s="119"/>
      <c r="V56164" s="119"/>
      <c r="X56164" s="119"/>
      <c r="Z56164" s="119"/>
    </row>
    <row r="56165" spans="16:26" x14ac:dyDescent="0.25">
      <c r="P56165" s="120"/>
      <c r="R56165" s="120"/>
      <c r="T56165" s="120"/>
      <c r="V56165" s="120"/>
      <c r="X56165" s="120"/>
      <c r="Z56165" s="120"/>
    </row>
    <row r="56166" spans="16:26" x14ac:dyDescent="0.25">
      <c r="P56166" s="119"/>
      <c r="R56166" s="119"/>
      <c r="T56166" s="119"/>
      <c r="V56166" s="119"/>
      <c r="X56166" s="119"/>
      <c r="Z56166" s="119"/>
    </row>
    <row r="56167" spans="16:26" x14ac:dyDescent="0.25">
      <c r="P56167" s="120"/>
      <c r="R56167" s="120"/>
      <c r="T56167" s="120"/>
      <c r="V56167" s="120"/>
      <c r="X56167" s="120"/>
      <c r="Z56167" s="120"/>
    </row>
    <row r="56168" spans="16:26" x14ac:dyDescent="0.25">
      <c r="P56168" s="119"/>
      <c r="R56168" s="119"/>
      <c r="T56168" s="119"/>
      <c r="V56168" s="119"/>
      <c r="X56168" s="119"/>
      <c r="Z56168" s="119"/>
    </row>
    <row r="56169" spans="16:26" x14ac:dyDescent="0.25">
      <c r="P56169" s="119"/>
      <c r="R56169" s="119"/>
      <c r="T56169" s="119"/>
      <c r="V56169" s="119"/>
      <c r="X56169" s="119"/>
      <c r="Z56169" s="119"/>
    </row>
    <row r="56170" spans="16:26" x14ac:dyDescent="0.25">
      <c r="P56170" s="119"/>
      <c r="R56170" s="119"/>
      <c r="T56170" s="119"/>
      <c r="V56170" s="119"/>
      <c r="X56170" s="119"/>
      <c r="Z56170" s="119"/>
    </row>
    <row r="56171" spans="16:26" x14ac:dyDescent="0.25">
      <c r="P56171" s="121"/>
      <c r="R56171" s="121"/>
      <c r="T56171" s="121"/>
      <c r="V56171" s="121"/>
      <c r="X56171" s="121"/>
      <c r="Z56171" s="121"/>
    </row>
    <row r="56172" spans="16:26" x14ac:dyDescent="0.25">
      <c r="P56172" s="121"/>
      <c r="R56172" s="121"/>
      <c r="T56172" s="121"/>
      <c r="V56172" s="121"/>
      <c r="X56172" s="121"/>
      <c r="Z56172" s="121"/>
    </row>
    <row r="56173" spans="16:26" x14ac:dyDescent="0.25">
      <c r="P56173" s="121"/>
      <c r="R56173" s="121"/>
      <c r="T56173" s="121"/>
      <c r="V56173" s="121"/>
      <c r="X56173" s="121"/>
      <c r="Z56173" s="121"/>
    </row>
    <row r="56174" spans="16:26" x14ac:dyDescent="0.25">
      <c r="P56174" s="121"/>
      <c r="R56174" s="121"/>
      <c r="T56174" s="121"/>
      <c r="V56174" s="121"/>
      <c r="X56174" s="121"/>
      <c r="Z56174" s="121"/>
    </row>
    <row r="56175" spans="16:26" x14ac:dyDescent="0.25">
      <c r="P56175" s="122"/>
      <c r="R56175" s="122"/>
      <c r="T56175" s="122"/>
      <c r="V56175" s="122"/>
      <c r="X56175" s="122"/>
      <c r="Z56175" s="122"/>
    </row>
    <row r="56176" spans="16:26" x14ac:dyDescent="0.25">
      <c r="P56176" s="118"/>
      <c r="R56176" s="118"/>
      <c r="T56176" s="118"/>
      <c r="V56176" s="118"/>
      <c r="X56176" s="118"/>
      <c r="Z56176" s="118"/>
    </row>
    <row r="56177" spans="16:26" x14ac:dyDescent="0.25">
      <c r="P56177" s="119"/>
      <c r="R56177" s="119"/>
      <c r="T56177" s="119"/>
      <c r="V56177" s="119"/>
      <c r="X56177" s="119"/>
      <c r="Z56177" s="119"/>
    </row>
    <row r="56178" spans="16:26" x14ac:dyDescent="0.25">
      <c r="P56178" s="119"/>
      <c r="R56178" s="119"/>
      <c r="T56178" s="119"/>
      <c r="V56178" s="119"/>
      <c r="X56178" s="119"/>
      <c r="Z56178" s="119"/>
    </row>
    <row r="56179" spans="16:26" x14ac:dyDescent="0.25">
      <c r="P56179" s="120"/>
      <c r="R56179" s="120"/>
      <c r="T56179" s="120"/>
      <c r="V56179" s="120"/>
      <c r="X56179" s="120"/>
      <c r="Z56179" s="120"/>
    </row>
    <row r="56180" spans="16:26" x14ac:dyDescent="0.25">
      <c r="P56180" s="119"/>
      <c r="R56180" s="119"/>
      <c r="T56180" s="119"/>
      <c r="V56180" s="119"/>
      <c r="X56180" s="119"/>
      <c r="Z56180" s="119"/>
    </row>
    <row r="56181" spans="16:26" x14ac:dyDescent="0.25">
      <c r="P56181" s="119"/>
      <c r="R56181" s="119"/>
      <c r="T56181" s="119"/>
      <c r="V56181" s="119"/>
      <c r="X56181" s="119"/>
      <c r="Z56181" s="119"/>
    </row>
    <row r="56182" spans="16:26" x14ac:dyDescent="0.25">
      <c r="P56182" s="120"/>
      <c r="R56182" s="120"/>
      <c r="T56182" s="120"/>
      <c r="V56182" s="120"/>
      <c r="X56182" s="120"/>
      <c r="Z56182" s="120"/>
    </row>
    <row r="56183" spans="16:26" x14ac:dyDescent="0.25">
      <c r="P56183" s="119"/>
      <c r="R56183" s="119"/>
      <c r="T56183" s="119"/>
      <c r="V56183" s="119"/>
      <c r="X56183" s="119"/>
      <c r="Z56183" s="119"/>
    </row>
    <row r="56184" spans="16:26" x14ac:dyDescent="0.25">
      <c r="P56184" s="120"/>
      <c r="R56184" s="120"/>
      <c r="T56184" s="120"/>
      <c r="V56184" s="120"/>
      <c r="X56184" s="120"/>
      <c r="Z56184" s="120"/>
    </row>
    <row r="56185" spans="16:26" x14ac:dyDescent="0.25">
      <c r="P56185" s="119"/>
      <c r="R56185" s="119"/>
      <c r="T56185" s="119"/>
      <c r="V56185" s="119"/>
      <c r="X56185" s="119"/>
      <c r="Z56185" s="119"/>
    </row>
    <row r="56186" spans="16:26" x14ac:dyDescent="0.25">
      <c r="P56186" s="119"/>
      <c r="R56186" s="119"/>
      <c r="T56186" s="119"/>
      <c r="V56186" s="119"/>
      <c r="X56186" s="119"/>
      <c r="Z56186" s="119"/>
    </row>
    <row r="56187" spans="16:26" x14ac:dyDescent="0.25">
      <c r="P56187" s="119"/>
      <c r="R56187" s="119"/>
      <c r="T56187" s="119"/>
      <c r="V56187" s="119"/>
      <c r="X56187" s="119"/>
      <c r="Z56187" s="119"/>
    </row>
    <row r="56188" spans="16:26" x14ac:dyDescent="0.25">
      <c r="P56188" s="121"/>
      <c r="R56188" s="121"/>
      <c r="T56188" s="121"/>
      <c r="V56188" s="121"/>
      <c r="X56188" s="121"/>
      <c r="Z56188" s="121"/>
    </row>
    <row r="56189" spans="16:26" x14ac:dyDescent="0.25">
      <c r="P56189" s="121"/>
      <c r="R56189" s="121"/>
      <c r="T56189" s="121"/>
      <c r="V56189" s="121"/>
      <c r="X56189" s="121"/>
      <c r="Z56189" s="121"/>
    </row>
    <row r="56190" spans="16:26" x14ac:dyDescent="0.25">
      <c r="P56190" s="121"/>
      <c r="R56190" s="121"/>
      <c r="T56190" s="121"/>
      <c r="V56190" s="121"/>
      <c r="X56190" s="121"/>
      <c r="Z56190" s="121"/>
    </row>
    <row r="56191" spans="16:26" x14ac:dyDescent="0.25">
      <c r="P56191" s="121"/>
      <c r="R56191" s="121"/>
      <c r="T56191" s="121"/>
      <c r="V56191" s="121"/>
      <c r="X56191" s="121"/>
      <c r="Z56191" s="121"/>
    </row>
    <row r="56192" spans="16:26" x14ac:dyDescent="0.25">
      <c r="P56192" s="122"/>
      <c r="R56192" s="122"/>
      <c r="T56192" s="122"/>
      <c r="V56192" s="122"/>
      <c r="X56192" s="122"/>
      <c r="Z56192" s="122"/>
    </row>
    <row r="56193" spans="16:26" x14ac:dyDescent="0.25">
      <c r="P56193" s="118"/>
      <c r="R56193" s="118"/>
      <c r="T56193" s="118"/>
      <c r="V56193" s="118"/>
      <c r="X56193" s="118"/>
      <c r="Z56193" s="118"/>
    </row>
    <row r="56194" spans="16:26" x14ac:dyDescent="0.25">
      <c r="P56194" s="119"/>
      <c r="R56194" s="119"/>
      <c r="T56194" s="119"/>
      <c r="V56194" s="119"/>
      <c r="X56194" s="119"/>
      <c r="Z56194" s="119"/>
    </row>
    <row r="56195" spans="16:26" x14ac:dyDescent="0.25">
      <c r="P56195" s="119"/>
      <c r="R56195" s="119"/>
      <c r="T56195" s="119"/>
      <c r="V56195" s="119"/>
      <c r="X56195" s="119"/>
      <c r="Z56195" s="119"/>
    </row>
    <row r="56196" spans="16:26" x14ac:dyDescent="0.25">
      <c r="P56196" s="120"/>
      <c r="R56196" s="120"/>
      <c r="T56196" s="120"/>
      <c r="V56196" s="120"/>
      <c r="X56196" s="120"/>
      <c r="Z56196" s="120"/>
    </row>
    <row r="56197" spans="16:26" x14ac:dyDescent="0.25">
      <c r="P56197" s="119"/>
      <c r="R56197" s="119"/>
      <c r="T56197" s="119"/>
      <c r="V56197" s="119"/>
      <c r="X56197" s="119"/>
      <c r="Z56197" s="119"/>
    </row>
    <row r="56198" spans="16:26" x14ac:dyDescent="0.25">
      <c r="P56198" s="119"/>
      <c r="R56198" s="119"/>
      <c r="T56198" s="119"/>
      <c r="V56198" s="119"/>
      <c r="X56198" s="119"/>
      <c r="Z56198" s="119"/>
    </row>
    <row r="56199" spans="16:26" x14ac:dyDescent="0.25">
      <c r="P56199" s="120"/>
      <c r="R56199" s="120"/>
      <c r="T56199" s="120"/>
      <c r="V56199" s="120"/>
      <c r="X56199" s="120"/>
      <c r="Z56199" s="120"/>
    </row>
    <row r="56200" spans="16:26" x14ac:dyDescent="0.25">
      <c r="P56200" s="119"/>
      <c r="R56200" s="119"/>
      <c r="T56200" s="119"/>
      <c r="V56200" s="119"/>
      <c r="X56200" s="119"/>
      <c r="Z56200" s="119"/>
    </row>
    <row r="56201" spans="16:26" x14ac:dyDescent="0.25">
      <c r="P56201" s="120"/>
      <c r="R56201" s="120"/>
      <c r="T56201" s="120"/>
      <c r="V56201" s="120"/>
      <c r="X56201" s="120"/>
      <c r="Z56201" s="120"/>
    </row>
    <row r="56202" spans="16:26" x14ac:dyDescent="0.25">
      <c r="P56202" s="119"/>
      <c r="R56202" s="119"/>
      <c r="T56202" s="119"/>
      <c r="V56202" s="119"/>
      <c r="X56202" s="119"/>
      <c r="Z56202" s="119"/>
    </row>
    <row r="56203" spans="16:26" x14ac:dyDescent="0.25">
      <c r="P56203" s="119"/>
      <c r="R56203" s="119"/>
      <c r="T56203" s="119"/>
      <c r="V56203" s="119"/>
      <c r="X56203" s="119"/>
      <c r="Z56203" s="119"/>
    </row>
    <row r="56204" spans="16:26" x14ac:dyDescent="0.25">
      <c r="P56204" s="119"/>
      <c r="R56204" s="119"/>
      <c r="T56204" s="119"/>
      <c r="V56204" s="119"/>
      <c r="X56204" s="119"/>
      <c r="Z56204" s="119"/>
    </row>
    <row r="56205" spans="16:26" x14ac:dyDescent="0.25">
      <c r="P56205" s="121"/>
      <c r="R56205" s="121"/>
      <c r="T56205" s="121"/>
      <c r="V56205" s="121"/>
      <c r="X56205" s="121"/>
      <c r="Z56205" s="121"/>
    </row>
    <row r="56206" spans="16:26" x14ac:dyDescent="0.25">
      <c r="P56206" s="121"/>
      <c r="R56206" s="121"/>
      <c r="T56206" s="121"/>
      <c r="V56206" s="121"/>
      <c r="X56206" s="121"/>
      <c r="Z56206" s="121"/>
    </row>
    <row r="56207" spans="16:26" x14ac:dyDescent="0.25">
      <c r="P56207" s="121"/>
      <c r="R56207" s="121"/>
      <c r="T56207" s="121"/>
      <c r="V56207" s="121"/>
      <c r="X56207" s="121"/>
      <c r="Z56207" s="121"/>
    </row>
    <row r="56208" spans="16:26" x14ac:dyDescent="0.25">
      <c r="P56208" s="121"/>
      <c r="R56208" s="121"/>
      <c r="T56208" s="121"/>
      <c r="V56208" s="121"/>
      <c r="X56208" s="121"/>
      <c r="Z56208" s="121"/>
    </row>
    <row r="56209" spans="16:26" x14ac:dyDescent="0.25">
      <c r="P56209" s="122"/>
      <c r="R56209" s="122"/>
      <c r="T56209" s="122"/>
      <c r="V56209" s="122"/>
      <c r="X56209" s="122"/>
      <c r="Z56209" s="122"/>
    </row>
    <row r="56210" spans="16:26" x14ac:dyDescent="0.25">
      <c r="P56210" s="118"/>
      <c r="R56210" s="118"/>
      <c r="T56210" s="118"/>
      <c r="V56210" s="118"/>
      <c r="X56210" s="118"/>
      <c r="Z56210" s="118"/>
    </row>
    <row r="56211" spans="16:26" x14ac:dyDescent="0.25">
      <c r="P56211" s="119"/>
      <c r="R56211" s="119"/>
      <c r="T56211" s="119"/>
      <c r="V56211" s="119"/>
      <c r="X56211" s="119"/>
      <c r="Z56211" s="119"/>
    </row>
    <row r="56212" spans="16:26" x14ac:dyDescent="0.25">
      <c r="P56212" s="119"/>
      <c r="R56212" s="119"/>
      <c r="T56212" s="119"/>
      <c r="V56212" s="119"/>
      <c r="X56212" s="119"/>
      <c r="Z56212" s="119"/>
    </row>
    <row r="56213" spans="16:26" x14ac:dyDescent="0.25">
      <c r="P56213" s="120"/>
      <c r="R56213" s="120"/>
      <c r="T56213" s="120"/>
      <c r="V56213" s="120"/>
      <c r="X56213" s="120"/>
      <c r="Z56213" s="120"/>
    </row>
    <row r="56214" spans="16:26" x14ac:dyDescent="0.25">
      <c r="P56214" s="119"/>
      <c r="R56214" s="119"/>
      <c r="T56214" s="119"/>
      <c r="V56214" s="119"/>
      <c r="X56214" s="119"/>
      <c r="Z56214" s="119"/>
    </row>
    <row r="56215" spans="16:26" x14ac:dyDescent="0.25">
      <c r="P56215" s="119"/>
      <c r="R56215" s="119"/>
      <c r="T56215" s="119"/>
      <c r="V56215" s="119"/>
      <c r="X56215" s="119"/>
      <c r="Z56215" s="119"/>
    </row>
    <row r="56216" spans="16:26" x14ac:dyDescent="0.25">
      <c r="P56216" s="120"/>
      <c r="R56216" s="120"/>
      <c r="T56216" s="120"/>
      <c r="V56216" s="120"/>
      <c r="X56216" s="120"/>
      <c r="Z56216" s="120"/>
    </row>
    <row r="56217" spans="16:26" x14ac:dyDescent="0.25">
      <c r="P56217" s="119"/>
      <c r="R56217" s="119"/>
      <c r="T56217" s="119"/>
      <c r="V56217" s="119"/>
      <c r="X56217" s="119"/>
      <c r="Z56217" s="119"/>
    </row>
    <row r="56218" spans="16:26" x14ac:dyDescent="0.25">
      <c r="P56218" s="120"/>
      <c r="R56218" s="120"/>
      <c r="T56218" s="120"/>
      <c r="V56218" s="120"/>
      <c r="X56218" s="120"/>
      <c r="Z56218" s="120"/>
    </row>
    <row r="56219" spans="16:26" x14ac:dyDescent="0.25">
      <c r="P56219" s="119"/>
      <c r="R56219" s="119"/>
      <c r="T56219" s="119"/>
      <c r="V56219" s="119"/>
      <c r="X56219" s="119"/>
      <c r="Z56219" s="119"/>
    </row>
    <row r="56220" spans="16:26" x14ac:dyDescent="0.25">
      <c r="P56220" s="119"/>
      <c r="R56220" s="119"/>
      <c r="T56220" s="119"/>
      <c r="V56220" s="119"/>
      <c r="X56220" s="119"/>
      <c r="Z56220" s="119"/>
    </row>
    <row r="56221" spans="16:26" x14ac:dyDescent="0.25">
      <c r="P56221" s="119"/>
      <c r="R56221" s="119"/>
      <c r="T56221" s="119"/>
      <c r="V56221" s="119"/>
      <c r="X56221" s="119"/>
      <c r="Z56221" s="119"/>
    </row>
    <row r="56222" spans="16:26" x14ac:dyDescent="0.25">
      <c r="P56222" s="121"/>
      <c r="R56222" s="121"/>
      <c r="T56222" s="121"/>
      <c r="V56222" s="121"/>
      <c r="X56222" s="121"/>
      <c r="Z56222" s="121"/>
    </row>
    <row r="56223" spans="16:26" x14ac:dyDescent="0.25">
      <c r="P56223" s="121"/>
      <c r="R56223" s="121"/>
      <c r="T56223" s="121"/>
      <c r="V56223" s="121"/>
      <c r="X56223" s="121"/>
      <c r="Z56223" s="121"/>
    </row>
    <row r="56224" spans="16:26" x14ac:dyDescent="0.25">
      <c r="P56224" s="121"/>
      <c r="R56224" s="121"/>
      <c r="T56224" s="121"/>
      <c r="V56224" s="121"/>
      <c r="X56224" s="121"/>
      <c r="Z56224" s="121"/>
    </row>
    <row r="56225" spans="16:26" x14ac:dyDescent="0.25">
      <c r="P56225" s="121"/>
      <c r="R56225" s="121"/>
      <c r="T56225" s="121"/>
      <c r="V56225" s="121"/>
      <c r="X56225" s="121"/>
      <c r="Z56225" s="121"/>
    </row>
    <row r="56226" spans="16:26" x14ac:dyDescent="0.25">
      <c r="P56226" s="122"/>
      <c r="R56226" s="122"/>
      <c r="T56226" s="122"/>
      <c r="V56226" s="122"/>
      <c r="X56226" s="122"/>
      <c r="Z56226" s="122"/>
    </row>
    <row r="56227" spans="16:26" x14ac:dyDescent="0.25">
      <c r="P56227" s="118"/>
      <c r="R56227" s="118"/>
      <c r="T56227" s="118"/>
      <c r="V56227" s="118"/>
      <c r="X56227" s="118"/>
      <c r="Z56227" s="118"/>
    </row>
    <row r="56228" spans="16:26" x14ac:dyDescent="0.25">
      <c r="P56228" s="119"/>
      <c r="R56228" s="119"/>
      <c r="T56228" s="119"/>
      <c r="V56228" s="119"/>
      <c r="X56228" s="119"/>
      <c r="Z56228" s="119"/>
    </row>
    <row r="56229" spans="16:26" x14ac:dyDescent="0.25">
      <c r="P56229" s="119"/>
      <c r="R56229" s="119"/>
      <c r="T56229" s="119"/>
      <c r="V56229" s="119"/>
      <c r="X56229" s="119"/>
      <c r="Z56229" s="119"/>
    </row>
    <row r="56230" spans="16:26" x14ac:dyDescent="0.25">
      <c r="P56230" s="120"/>
      <c r="R56230" s="120"/>
      <c r="T56230" s="120"/>
      <c r="V56230" s="120"/>
      <c r="X56230" s="120"/>
      <c r="Z56230" s="120"/>
    </row>
    <row r="56231" spans="16:26" x14ac:dyDescent="0.25">
      <c r="P56231" s="119"/>
      <c r="R56231" s="119"/>
      <c r="T56231" s="119"/>
      <c r="V56231" s="119"/>
      <c r="X56231" s="119"/>
      <c r="Z56231" s="119"/>
    </row>
    <row r="56232" spans="16:26" x14ac:dyDescent="0.25">
      <c r="P56232" s="119"/>
      <c r="R56232" s="119"/>
      <c r="T56232" s="119"/>
      <c r="V56232" s="119"/>
      <c r="X56232" s="119"/>
      <c r="Z56232" s="119"/>
    </row>
    <row r="56233" spans="16:26" x14ac:dyDescent="0.25">
      <c r="P56233" s="120"/>
      <c r="R56233" s="120"/>
      <c r="T56233" s="120"/>
      <c r="V56233" s="120"/>
      <c r="X56233" s="120"/>
      <c r="Z56233" s="120"/>
    </row>
    <row r="56234" spans="16:26" x14ac:dyDescent="0.25">
      <c r="P56234" s="119"/>
      <c r="R56234" s="119"/>
      <c r="T56234" s="119"/>
      <c r="V56234" s="119"/>
      <c r="X56234" s="119"/>
      <c r="Z56234" s="119"/>
    </row>
    <row r="56235" spans="16:26" x14ac:dyDescent="0.25">
      <c r="P56235" s="120"/>
      <c r="R56235" s="120"/>
      <c r="T56235" s="120"/>
      <c r="V56235" s="120"/>
      <c r="X56235" s="120"/>
      <c r="Z56235" s="120"/>
    </row>
    <row r="56236" spans="16:26" x14ac:dyDescent="0.25">
      <c r="P56236" s="119"/>
      <c r="R56236" s="119"/>
      <c r="T56236" s="119"/>
      <c r="V56236" s="119"/>
      <c r="X56236" s="119"/>
      <c r="Z56236" s="119"/>
    </row>
    <row r="56237" spans="16:26" x14ac:dyDescent="0.25">
      <c r="P56237" s="119"/>
      <c r="R56237" s="119"/>
      <c r="T56237" s="119"/>
      <c r="V56237" s="119"/>
      <c r="X56237" s="119"/>
      <c r="Z56237" s="119"/>
    </row>
    <row r="56238" spans="16:26" x14ac:dyDescent="0.25">
      <c r="P56238" s="119"/>
      <c r="R56238" s="119"/>
      <c r="T56238" s="119"/>
      <c r="V56238" s="119"/>
      <c r="X56238" s="119"/>
      <c r="Z56238" s="119"/>
    </row>
    <row r="56239" spans="16:26" x14ac:dyDescent="0.25">
      <c r="P56239" s="121"/>
      <c r="R56239" s="121"/>
      <c r="T56239" s="121"/>
      <c r="V56239" s="121"/>
      <c r="X56239" s="121"/>
      <c r="Z56239" s="121"/>
    </row>
    <row r="56240" spans="16:26" x14ac:dyDescent="0.25">
      <c r="P56240" s="121"/>
      <c r="R56240" s="121"/>
      <c r="T56240" s="121"/>
      <c r="V56240" s="121"/>
      <c r="X56240" s="121"/>
      <c r="Z56240" s="121"/>
    </row>
    <row r="56241" spans="16:26" x14ac:dyDescent="0.25">
      <c r="P56241" s="121"/>
      <c r="R56241" s="121"/>
      <c r="T56241" s="121"/>
      <c r="V56241" s="121"/>
      <c r="X56241" s="121"/>
      <c r="Z56241" s="121"/>
    </row>
    <row r="56242" spans="16:26" x14ac:dyDescent="0.25">
      <c r="P56242" s="121"/>
      <c r="R56242" s="121"/>
      <c r="T56242" s="121"/>
      <c r="V56242" s="121"/>
      <c r="X56242" s="121"/>
      <c r="Z56242" s="121"/>
    </row>
    <row r="56243" spans="16:26" x14ac:dyDescent="0.25">
      <c r="P56243" s="122"/>
      <c r="R56243" s="122"/>
      <c r="T56243" s="122"/>
      <c r="V56243" s="122"/>
      <c r="X56243" s="122"/>
      <c r="Z56243" s="122"/>
    </row>
    <row r="56244" spans="16:26" x14ac:dyDescent="0.25">
      <c r="P56244" s="118"/>
      <c r="R56244" s="118"/>
      <c r="T56244" s="118"/>
      <c r="V56244" s="118"/>
      <c r="X56244" s="118"/>
      <c r="Z56244" s="118"/>
    </row>
    <row r="56245" spans="16:26" x14ac:dyDescent="0.25">
      <c r="P56245" s="119"/>
      <c r="R56245" s="119"/>
      <c r="T56245" s="119"/>
      <c r="V56245" s="119"/>
      <c r="X56245" s="119"/>
      <c r="Z56245" s="119"/>
    </row>
    <row r="56246" spans="16:26" x14ac:dyDescent="0.25">
      <c r="P56246" s="119"/>
      <c r="R56246" s="119"/>
      <c r="T56246" s="119"/>
      <c r="V56246" s="119"/>
      <c r="X56246" s="119"/>
      <c r="Z56246" s="119"/>
    </row>
    <row r="56247" spans="16:26" x14ac:dyDescent="0.25">
      <c r="P56247" s="120"/>
      <c r="R56247" s="120"/>
      <c r="T56247" s="120"/>
      <c r="V56247" s="120"/>
      <c r="X56247" s="120"/>
      <c r="Z56247" s="120"/>
    </row>
    <row r="56248" spans="16:26" x14ac:dyDescent="0.25">
      <c r="P56248" s="119"/>
      <c r="R56248" s="119"/>
      <c r="T56248" s="119"/>
      <c r="V56248" s="119"/>
      <c r="X56248" s="119"/>
      <c r="Z56248" s="119"/>
    </row>
    <row r="56249" spans="16:26" x14ac:dyDescent="0.25">
      <c r="P56249" s="119"/>
      <c r="R56249" s="119"/>
      <c r="T56249" s="119"/>
      <c r="V56249" s="119"/>
      <c r="X56249" s="119"/>
      <c r="Z56249" s="119"/>
    </row>
    <row r="56250" spans="16:26" x14ac:dyDescent="0.25">
      <c r="P56250" s="120"/>
      <c r="R56250" s="120"/>
      <c r="T56250" s="120"/>
      <c r="V56250" s="120"/>
      <c r="X56250" s="120"/>
      <c r="Z56250" s="120"/>
    </row>
    <row r="56251" spans="16:26" x14ac:dyDescent="0.25">
      <c r="P56251" s="119"/>
      <c r="R56251" s="119"/>
      <c r="T56251" s="119"/>
      <c r="V56251" s="119"/>
      <c r="X56251" s="119"/>
      <c r="Z56251" s="119"/>
    </row>
    <row r="56252" spans="16:26" x14ac:dyDescent="0.25">
      <c r="P56252" s="120"/>
      <c r="R56252" s="120"/>
      <c r="T56252" s="120"/>
      <c r="V56252" s="120"/>
      <c r="X56252" s="120"/>
      <c r="Z56252" s="120"/>
    </row>
    <row r="56253" spans="16:26" x14ac:dyDescent="0.25">
      <c r="P56253" s="119"/>
      <c r="R56253" s="119"/>
      <c r="T56253" s="119"/>
      <c r="V56253" s="119"/>
      <c r="X56253" s="119"/>
      <c r="Z56253" s="119"/>
    </row>
    <row r="56254" spans="16:26" x14ac:dyDescent="0.25">
      <c r="P56254" s="119"/>
      <c r="R56254" s="119"/>
      <c r="T56254" s="119"/>
      <c r="V56254" s="119"/>
      <c r="X56254" s="119"/>
      <c r="Z56254" s="119"/>
    </row>
    <row r="56255" spans="16:26" x14ac:dyDescent="0.25">
      <c r="P56255" s="119"/>
      <c r="R56255" s="119"/>
      <c r="T56255" s="119"/>
      <c r="V56255" s="119"/>
      <c r="X56255" s="119"/>
      <c r="Z56255" s="119"/>
    </row>
    <row r="56256" spans="16:26" x14ac:dyDescent="0.25">
      <c r="P56256" s="121"/>
      <c r="R56256" s="121"/>
      <c r="T56256" s="121"/>
      <c r="V56256" s="121"/>
      <c r="X56256" s="121"/>
      <c r="Z56256" s="121"/>
    </row>
    <row r="56257" spans="16:26" x14ac:dyDescent="0.25">
      <c r="P56257" s="121"/>
      <c r="R56257" s="121"/>
      <c r="T56257" s="121"/>
      <c r="V56257" s="121"/>
      <c r="X56257" s="121"/>
      <c r="Z56257" s="121"/>
    </row>
    <row r="56258" spans="16:26" x14ac:dyDescent="0.25">
      <c r="P56258" s="121"/>
      <c r="R56258" s="121"/>
      <c r="T56258" s="121"/>
      <c r="V56258" s="121"/>
      <c r="X56258" s="121"/>
      <c r="Z56258" s="121"/>
    </row>
    <row r="56259" spans="16:26" x14ac:dyDescent="0.25">
      <c r="P56259" s="121"/>
      <c r="R56259" s="121"/>
      <c r="T56259" s="121"/>
      <c r="V56259" s="121"/>
      <c r="X56259" s="121"/>
      <c r="Z56259" s="121"/>
    </row>
    <row r="56260" spans="16:26" x14ac:dyDescent="0.25">
      <c r="P56260" s="122"/>
      <c r="R56260" s="122"/>
      <c r="T56260" s="122"/>
      <c r="V56260" s="122"/>
      <c r="X56260" s="122"/>
      <c r="Z56260" s="122"/>
    </row>
    <row r="56261" spans="16:26" x14ac:dyDescent="0.25">
      <c r="P56261" s="118"/>
      <c r="R56261" s="118"/>
      <c r="T56261" s="118"/>
      <c r="V56261" s="118"/>
      <c r="X56261" s="118"/>
      <c r="Z56261" s="118"/>
    </row>
    <row r="56262" spans="16:26" x14ac:dyDescent="0.25">
      <c r="P56262" s="119"/>
      <c r="R56262" s="119"/>
      <c r="T56262" s="119"/>
      <c r="V56262" s="119"/>
      <c r="X56262" s="119"/>
      <c r="Z56262" s="119"/>
    </row>
    <row r="56263" spans="16:26" x14ac:dyDescent="0.25">
      <c r="P56263" s="119"/>
      <c r="R56263" s="119"/>
      <c r="T56263" s="119"/>
      <c r="V56263" s="119"/>
      <c r="X56263" s="119"/>
      <c r="Z56263" s="119"/>
    </row>
    <row r="56264" spans="16:26" x14ac:dyDescent="0.25">
      <c r="P56264" s="120"/>
      <c r="R56264" s="120"/>
      <c r="T56264" s="120"/>
      <c r="V56264" s="120"/>
      <c r="X56264" s="120"/>
      <c r="Z56264" s="120"/>
    </row>
    <row r="56265" spans="16:26" x14ac:dyDescent="0.25">
      <c r="P56265" s="119"/>
      <c r="R56265" s="119"/>
      <c r="T56265" s="119"/>
      <c r="V56265" s="119"/>
      <c r="X56265" s="119"/>
      <c r="Z56265" s="119"/>
    </row>
    <row r="56266" spans="16:26" x14ac:dyDescent="0.25">
      <c r="P56266" s="119"/>
      <c r="R56266" s="119"/>
      <c r="T56266" s="119"/>
      <c r="V56266" s="119"/>
      <c r="X56266" s="119"/>
      <c r="Z56266" s="119"/>
    </row>
    <row r="56267" spans="16:26" x14ac:dyDescent="0.25">
      <c r="P56267" s="120"/>
      <c r="R56267" s="120"/>
      <c r="T56267" s="120"/>
      <c r="V56267" s="120"/>
      <c r="X56267" s="120"/>
      <c r="Z56267" s="120"/>
    </row>
    <row r="56268" spans="16:26" x14ac:dyDescent="0.25">
      <c r="P56268" s="119"/>
      <c r="R56268" s="119"/>
      <c r="T56268" s="119"/>
      <c r="V56268" s="119"/>
      <c r="X56268" s="119"/>
      <c r="Z56268" s="119"/>
    </row>
    <row r="56269" spans="16:26" x14ac:dyDescent="0.25">
      <c r="P56269" s="120"/>
      <c r="R56269" s="120"/>
      <c r="T56269" s="120"/>
      <c r="V56269" s="120"/>
      <c r="X56269" s="120"/>
      <c r="Z56269" s="120"/>
    </row>
    <row r="56270" spans="16:26" x14ac:dyDescent="0.25">
      <c r="P56270" s="119"/>
      <c r="R56270" s="119"/>
      <c r="T56270" s="119"/>
      <c r="V56270" s="119"/>
      <c r="X56270" s="119"/>
      <c r="Z56270" s="119"/>
    </row>
    <row r="56271" spans="16:26" x14ac:dyDescent="0.25">
      <c r="P56271" s="119"/>
      <c r="R56271" s="119"/>
      <c r="T56271" s="119"/>
      <c r="V56271" s="119"/>
      <c r="X56271" s="119"/>
      <c r="Z56271" s="119"/>
    </row>
    <row r="56272" spans="16:26" x14ac:dyDescent="0.25">
      <c r="P56272" s="119"/>
      <c r="R56272" s="119"/>
      <c r="T56272" s="119"/>
      <c r="V56272" s="119"/>
      <c r="X56272" s="119"/>
      <c r="Z56272" s="119"/>
    </row>
    <row r="56273" spans="16:26" x14ac:dyDescent="0.25">
      <c r="P56273" s="121"/>
      <c r="R56273" s="121"/>
      <c r="T56273" s="121"/>
      <c r="V56273" s="121"/>
      <c r="X56273" s="121"/>
      <c r="Z56273" s="121"/>
    </row>
    <row r="56274" spans="16:26" x14ac:dyDescent="0.25">
      <c r="P56274" s="121"/>
      <c r="R56274" s="121"/>
      <c r="T56274" s="121"/>
      <c r="V56274" s="121"/>
      <c r="X56274" s="121"/>
      <c r="Z56274" s="121"/>
    </row>
    <row r="56275" spans="16:26" x14ac:dyDescent="0.25">
      <c r="P56275" s="121"/>
      <c r="R56275" s="121"/>
      <c r="T56275" s="121"/>
      <c r="V56275" s="121"/>
      <c r="X56275" s="121"/>
      <c r="Z56275" s="121"/>
    </row>
    <row r="56276" spans="16:26" x14ac:dyDescent="0.25">
      <c r="P56276" s="121"/>
      <c r="R56276" s="121"/>
      <c r="T56276" s="121"/>
      <c r="V56276" s="121"/>
      <c r="X56276" s="121"/>
      <c r="Z56276" s="121"/>
    </row>
    <row r="56277" spans="16:26" x14ac:dyDescent="0.25">
      <c r="P56277" s="122"/>
      <c r="R56277" s="122"/>
      <c r="T56277" s="122"/>
      <c r="V56277" s="122"/>
      <c r="X56277" s="122"/>
      <c r="Z56277" s="122"/>
    </row>
    <row r="56278" spans="16:26" x14ac:dyDescent="0.25">
      <c r="P56278" s="118"/>
      <c r="R56278" s="118"/>
      <c r="T56278" s="118"/>
      <c r="V56278" s="118"/>
      <c r="X56278" s="118"/>
      <c r="Z56278" s="118"/>
    </row>
    <row r="56279" spans="16:26" x14ac:dyDescent="0.25">
      <c r="P56279" s="119"/>
      <c r="R56279" s="119"/>
      <c r="T56279" s="119"/>
      <c r="V56279" s="119"/>
      <c r="X56279" s="119"/>
      <c r="Z56279" s="119"/>
    </row>
    <row r="56280" spans="16:26" x14ac:dyDescent="0.25">
      <c r="P56280" s="119"/>
      <c r="R56280" s="119"/>
      <c r="T56280" s="119"/>
      <c r="V56280" s="119"/>
      <c r="X56280" s="119"/>
      <c r="Z56280" s="119"/>
    </row>
    <row r="56281" spans="16:26" x14ac:dyDescent="0.25">
      <c r="P56281" s="120"/>
      <c r="R56281" s="120"/>
      <c r="T56281" s="120"/>
      <c r="V56281" s="120"/>
      <c r="X56281" s="120"/>
      <c r="Z56281" s="120"/>
    </row>
    <row r="56282" spans="16:26" x14ac:dyDescent="0.25">
      <c r="P56282" s="119"/>
      <c r="R56282" s="119"/>
      <c r="T56282" s="119"/>
      <c r="V56282" s="119"/>
      <c r="X56282" s="119"/>
      <c r="Z56282" s="119"/>
    </row>
    <row r="56283" spans="16:26" x14ac:dyDescent="0.25">
      <c r="P56283" s="119"/>
      <c r="R56283" s="119"/>
      <c r="T56283" s="119"/>
      <c r="V56283" s="119"/>
      <c r="X56283" s="119"/>
      <c r="Z56283" s="119"/>
    </row>
    <row r="56284" spans="16:26" x14ac:dyDescent="0.25">
      <c r="P56284" s="120"/>
      <c r="R56284" s="120"/>
      <c r="T56284" s="120"/>
      <c r="V56284" s="120"/>
      <c r="X56284" s="120"/>
      <c r="Z56284" s="120"/>
    </row>
    <row r="56285" spans="16:26" x14ac:dyDescent="0.25">
      <c r="P56285" s="119"/>
      <c r="R56285" s="119"/>
      <c r="T56285" s="119"/>
      <c r="V56285" s="119"/>
      <c r="X56285" s="119"/>
      <c r="Z56285" s="119"/>
    </row>
    <row r="56286" spans="16:26" x14ac:dyDescent="0.25">
      <c r="P56286" s="120"/>
      <c r="R56286" s="120"/>
      <c r="T56286" s="120"/>
      <c r="V56286" s="120"/>
      <c r="X56286" s="120"/>
      <c r="Z56286" s="120"/>
    </row>
    <row r="56287" spans="16:26" x14ac:dyDescent="0.25">
      <c r="P56287" s="119"/>
      <c r="R56287" s="119"/>
      <c r="T56287" s="119"/>
      <c r="V56287" s="119"/>
      <c r="X56287" s="119"/>
      <c r="Z56287" s="119"/>
    </row>
    <row r="56288" spans="16:26" x14ac:dyDescent="0.25">
      <c r="P56288" s="119"/>
      <c r="R56288" s="119"/>
      <c r="T56288" s="119"/>
      <c r="V56288" s="119"/>
      <c r="X56288" s="119"/>
      <c r="Z56288" s="119"/>
    </row>
    <row r="56289" spans="16:26" x14ac:dyDescent="0.25">
      <c r="P56289" s="119"/>
      <c r="R56289" s="119"/>
      <c r="T56289" s="119"/>
      <c r="V56289" s="119"/>
      <c r="X56289" s="119"/>
      <c r="Z56289" s="119"/>
    </row>
    <row r="56290" spans="16:26" x14ac:dyDescent="0.25">
      <c r="P56290" s="121"/>
      <c r="R56290" s="121"/>
      <c r="T56290" s="121"/>
      <c r="V56290" s="121"/>
      <c r="X56290" s="121"/>
      <c r="Z56290" s="121"/>
    </row>
    <row r="56291" spans="16:26" x14ac:dyDescent="0.25">
      <c r="P56291" s="121"/>
      <c r="R56291" s="121"/>
      <c r="T56291" s="121"/>
      <c r="V56291" s="121"/>
      <c r="X56291" s="121"/>
      <c r="Z56291" s="121"/>
    </row>
    <row r="56292" spans="16:26" x14ac:dyDescent="0.25">
      <c r="P56292" s="121"/>
      <c r="R56292" s="121"/>
      <c r="T56292" s="121"/>
      <c r="V56292" s="121"/>
      <c r="X56292" s="121"/>
      <c r="Z56292" s="121"/>
    </row>
    <row r="56293" spans="16:26" x14ac:dyDescent="0.25">
      <c r="P56293" s="121"/>
      <c r="R56293" s="121"/>
      <c r="T56293" s="121"/>
      <c r="V56293" s="121"/>
      <c r="X56293" s="121"/>
      <c r="Z56293" s="121"/>
    </row>
    <row r="56294" spans="16:26" x14ac:dyDescent="0.25">
      <c r="P56294" s="122"/>
      <c r="R56294" s="122"/>
      <c r="T56294" s="122"/>
      <c r="V56294" s="122"/>
      <c r="X56294" s="122"/>
      <c r="Z56294" s="122"/>
    </row>
    <row r="56295" spans="16:26" x14ac:dyDescent="0.25">
      <c r="P56295" s="118"/>
      <c r="R56295" s="118"/>
      <c r="T56295" s="118"/>
      <c r="V56295" s="118"/>
      <c r="X56295" s="118"/>
      <c r="Z56295" s="118"/>
    </row>
    <row r="56296" spans="16:26" x14ac:dyDescent="0.25">
      <c r="P56296" s="119"/>
      <c r="R56296" s="119"/>
      <c r="T56296" s="119"/>
      <c r="V56296" s="119"/>
      <c r="X56296" s="119"/>
      <c r="Z56296" s="119"/>
    </row>
    <row r="56297" spans="16:26" x14ac:dyDescent="0.25">
      <c r="P56297" s="119"/>
      <c r="R56297" s="119"/>
      <c r="T56297" s="119"/>
      <c r="V56297" s="119"/>
      <c r="X56297" s="119"/>
      <c r="Z56297" s="119"/>
    </row>
    <row r="56298" spans="16:26" x14ac:dyDescent="0.25">
      <c r="P56298" s="120"/>
      <c r="R56298" s="120"/>
      <c r="T56298" s="120"/>
      <c r="V56298" s="120"/>
      <c r="X56298" s="120"/>
      <c r="Z56298" s="120"/>
    </row>
    <row r="56299" spans="16:26" x14ac:dyDescent="0.25">
      <c r="P56299" s="119"/>
      <c r="R56299" s="119"/>
      <c r="T56299" s="119"/>
      <c r="V56299" s="119"/>
      <c r="X56299" s="119"/>
      <c r="Z56299" s="119"/>
    </row>
    <row r="56300" spans="16:26" x14ac:dyDescent="0.25">
      <c r="P56300" s="119"/>
      <c r="R56300" s="119"/>
      <c r="T56300" s="119"/>
      <c r="V56300" s="119"/>
      <c r="X56300" s="119"/>
      <c r="Z56300" s="119"/>
    </row>
    <row r="56301" spans="16:26" x14ac:dyDescent="0.25">
      <c r="P56301" s="120"/>
      <c r="R56301" s="120"/>
      <c r="T56301" s="120"/>
      <c r="V56301" s="120"/>
      <c r="X56301" s="120"/>
      <c r="Z56301" s="120"/>
    </row>
    <row r="56302" spans="16:26" x14ac:dyDescent="0.25">
      <c r="P56302" s="119"/>
      <c r="R56302" s="119"/>
      <c r="T56302" s="119"/>
      <c r="V56302" s="119"/>
      <c r="X56302" s="119"/>
      <c r="Z56302" s="119"/>
    </row>
    <row r="56303" spans="16:26" x14ac:dyDescent="0.25">
      <c r="P56303" s="120"/>
      <c r="R56303" s="120"/>
      <c r="T56303" s="120"/>
      <c r="V56303" s="120"/>
      <c r="X56303" s="120"/>
      <c r="Z56303" s="120"/>
    </row>
    <row r="56304" spans="16:26" x14ac:dyDescent="0.25">
      <c r="P56304" s="119"/>
      <c r="R56304" s="119"/>
      <c r="T56304" s="119"/>
      <c r="V56304" s="119"/>
      <c r="X56304" s="119"/>
      <c r="Z56304" s="119"/>
    </row>
    <row r="56305" spans="16:26" x14ac:dyDescent="0.25">
      <c r="P56305" s="119"/>
      <c r="R56305" s="119"/>
      <c r="T56305" s="119"/>
      <c r="V56305" s="119"/>
      <c r="X56305" s="119"/>
      <c r="Z56305" s="119"/>
    </row>
    <row r="56306" spans="16:26" x14ac:dyDescent="0.25">
      <c r="P56306" s="119"/>
      <c r="R56306" s="119"/>
      <c r="T56306" s="119"/>
      <c r="V56306" s="119"/>
      <c r="X56306" s="119"/>
      <c r="Z56306" s="119"/>
    </row>
    <row r="56307" spans="16:26" x14ac:dyDescent="0.25">
      <c r="P56307" s="121"/>
      <c r="R56307" s="121"/>
      <c r="T56307" s="121"/>
      <c r="V56307" s="121"/>
      <c r="X56307" s="121"/>
      <c r="Z56307" s="121"/>
    </row>
    <row r="56308" spans="16:26" x14ac:dyDescent="0.25">
      <c r="P56308" s="121"/>
      <c r="R56308" s="121"/>
      <c r="T56308" s="121"/>
      <c r="V56308" s="121"/>
      <c r="X56308" s="121"/>
      <c r="Z56308" s="121"/>
    </row>
    <row r="56309" spans="16:26" x14ac:dyDescent="0.25">
      <c r="P56309" s="121"/>
      <c r="R56309" s="121"/>
      <c r="T56309" s="121"/>
      <c r="V56309" s="121"/>
      <c r="X56309" s="121"/>
      <c r="Z56309" s="121"/>
    </row>
    <row r="56310" spans="16:26" x14ac:dyDescent="0.25">
      <c r="P56310" s="121"/>
      <c r="R56310" s="121"/>
      <c r="T56310" s="121"/>
      <c r="V56310" s="121"/>
      <c r="X56310" s="121"/>
      <c r="Z56310" s="121"/>
    </row>
    <row r="56311" spans="16:26" x14ac:dyDescent="0.25">
      <c r="P56311" s="122"/>
      <c r="R56311" s="122"/>
      <c r="T56311" s="122"/>
      <c r="V56311" s="122"/>
      <c r="X56311" s="122"/>
      <c r="Z56311" s="122"/>
    </row>
    <row r="56312" spans="16:26" x14ac:dyDescent="0.25">
      <c r="P56312" s="118"/>
      <c r="R56312" s="118"/>
      <c r="T56312" s="118"/>
      <c r="V56312" s="118"/>
      <c r="X56312" s="118"/>
      <c r="Z56312" s="118"/>
    </row>
    <row r="56313" spans="16:26" x14ac:dyDescent="0.25">
      <c r="P56313" s="119"/>
      <c r="R56313" s="119"/>
      <c r="T56313" s="119"/>
      <c r="V56313" s="119"/>
      <c r="X56313" s="119"/>
      <c r="Z56313" s="119"/>
    </row>
    <row r="56314" spans="16:26" x14ac:dyDescent="0.25">
      <c r="P56314" s="119"/>
      <c r="R56314" s="119"/>
      <c r="T56314" s="119"/>
      <c r="V56314" s="119"/>
      <c r="X56314" s="119"/>
      <c r="Z56314" s="119"/>
    </row>
    <row r="56315" spans="16:26" x14ac:dyDescent="0.25">
      <c r="P56315" s="120"/>
      <c r="R56315" s="120"/>
      <c r="T56315" s="120"/>
      <c r="V56315" s="120"/>
      <c r="X56315" s="120"/>
      <c r="Z56315" s="120"/>
    </row>
    <row r="56316" spans="16:26" x14ac:dyDescent="0.25">
      <c r="P56316" s="119"/>
      <c r="R56316" s="119"/>
      <c r="T56316" s="119"/>
      <c r="V56316" s="119"/>
      <c r="X56316" s="119"/>
      <c r="Z56316" s="119"/>
    </row>
    <row r="56317" spans="16:26" x14ac:dyDescent="0.25">
      <c r="P56317" s="119"/>
      <c r="R56317" s="119"/>
      <c r="T56317" s="119"/>
      <c r="V56317" s="119"/>
      <c r="X56317" s="119"/>
      <c r="Z56317" s="119"/>
    </row>
    <row r="56318" spans="16:26" x14ac:dyDescent="0.25">
      <c r="P56318" s="120"/>
      <c r="R56318" s="120"/>
      <c r="T56318" s="120"/>
      <c r="V56318" s="120"/>
      <c r="X56318" s="120"/>
      <c r="Z56318" s="120"/>
    </row>
    <row r="56319" spans="16:26" x14ac:dyDescent="0.25">
      <c r="P56319" s="119"/>
      <c r="R56319" s="119"/>
      <c r="T56319" s="119"/>
      <c r="V56319" s="119"/>
      <c r="X56319" s="119"/>
      <c r="Z56319" s="119"/>
    </row>
    <row r="56320" spans="16:26" x14ac:dyDescent="0.25">
      <c r="P56320" s="120"/>
      <c r="R56320" s="120"/>
      <c r="T56320" s="120"/>
      <c r="V56320" s="120"/>
      <c r="X56320" s="120"/>
      <c r="Z56320" s="120"/>
    </row>
    <row r="56321" spans="16:26" x14ac:dyDescent="0.25">
      <c r="P56321" s="119"/>
      <c r="R56321" s="119"/>
      <c r="T56321" s="119"/>
      <c r="V56321" s="119"/>
      <c r="X56321" s="119"/>
      <c r="Z56321" s="119"/>
    </row>
    <row r="56322" spans="16:26" x14ac:dyDescent="0.25">
      <c r="P56322" s="119"/>
      <c r="R56322" s="119"/>
      <c r="T56322" s="119"/>
      <c r="V56322" s="119"/>
      <c r="X56322" s="119"/>
      <c r="Z56322" s="119"/>
    </row>
    <row r="56323" spans="16:26" x14ac:dyDescent="0.25">
      <c r="P56323" s="119"/>
      <c r="R56323" s="119"/>
      <c r="T56323" s="119"/>
      <c r="V56323" s="119"/>
      <c r="X56323" s="119"/>
      <c r="Z56323" s="119"/>
    </row>
    <row r="56324" spans="16:26" x14ac:dyDescent="0.25">
      <c r="P56324" s="121"/>
      <c r="R56324" s="121"/>
      <c r="T56324" s="121"/>
      <c r="V56324" s="121"/>
      <c r="X56324" s="121"/>
      <c r="Z56324" s="121"/>
    </row>
    <row r="56325" spans="16:26" x14ac:dyDescent="0.25">
      <c r="P56325" s="121"/>
      <c r="R56325" s="121"/>
      <c r="T56325" s="121"/>
      <c r="V56325" s="121"/>
      <c r="X56325" s="121"/>
      <c r="Z56325" s="121"/>
    </row>
    <row r="56326" spans="16:26" x14ac:dyDescent="0.25">
      <c r="P56326" s="121"/>
      <c r="R56326" s="121"/>
      <c r="T56326" s="121"/>
      <c r="V56326" s="121"/>
      <c r="X56326" s="121"/>
      <c r="Z56326" s="121"/>
    </row>
    <row r="56327" spans="16:26" x14ac:dyDescent="0.25">
      <c r="P56327" s="121"/>
      <c r="R56327" s="121"/>
      <c r="T56327" s="121"/>
      <c r="V56327" s="121"/>
      <c r="X56327" s="121"/>
      <c r="Z56327" s="121"/>
    </row>
    <row r="56328" spans="16:26" x14ac:dyDescent="0.25">
      <c r="P56328" s="122"/>
      <c r="R56328" s="122"/>
      <c r="T56328" s="122"/>
      <c r="V56328" s="122"/>
      <c r="X56328" s="122"/>
      <c r="Z56328" s="122"/>
    </row>
    <row r="56329" spans="16:26" x14ac:dyDescent="0.25">
      <c r="P56329" s="118"/>
      <c r="R56329" s="118"/>
      <c r="T56329" s="118"/>
      <c r="V56329" s="118"/>
      <c r="X56329" s="118"/>
      <c r="Z56329" s="118"/>
    </row>
    <row r="56330" spans="16:26" x14ac:dyDescent="0.25">
      <c r="P56330" s="119"/>
      <c r="R56330" s="119"/>
      <c r="T56330" s="119"/>
      <c r="V56330" s="119"/>
      <c r="X56330" s="119"/>
      <c r="Z56330" s="119"/>
    </row>
    <row r="56331" spans="16:26" x14ac:dyDescent="0.25">
      <c r="P56331" s="119"/>
      <c r="R56331" s="119"/>
      <c r="T56331" s="119"/>
      <c r="V56331" s="119"/>
      <c r="X56331" s="119"/>
      <c r="Z56331" s="119"/>
    </row>
    <row r="56332" spans="16:26" x14ac:dyDescent="0.25">
      <c r="P56332" s="120"/>
      <c r="R56332" s="120"/>
      <c r="T56332" s="120"/>
      <c r="V56332" s="120"/>
      <c r="X56332" s="120"/>
      <c r="Z56332" s="120"/>
    </row>
    <row r="56333" spans="16:26" x14ac:dyDescent="0.25">
      <c r="P56333" s="119"/>
      <c r="R56333" s="119"/>
      <c r="T56333" s="119"/>
      <c r="V56333" s="119"/>
      <c r="X56333" s="119"/>
      <c r="Z56333" s="119"/>
    </row>
    <row r="56334" spans="16:26" x14ac:dyDescent="0.25">
      <c r="P56334" s="119"/>
      <c r="R56334" s="119"/>
      <c r="T56334" s="119"/>
      <c r="V56334" s="119"/>
      <c r="X56334" s="119"/>
      <c r="Z56334" s="119"/>
    </row>
    <row r="56335" spans="16:26" x14ac:dyDescent="0.25">
      <c r="P56335" s="120"/>
      <c r="R56335" s="120"/>
      <c r="T56335" s="120"/>
      <c r="V56335" s="120"/>
      <c r="X56335" s="120"/>
      <c r="Z56335" s="120"/>
    </row>
    <row r="56336" spans="16:26" x14ac:dyDescent="0.25">
      <c r="P56336" s="119"/>
      <c r="R56336" s="119"/>
      <c r="T56336" s="119"/>
      <c r="V56336" s="119"/>
      <c r="X56336" s="119"/>
      <c r="Z56336" s="119"/>
    </row>
    <row r="56337" spans="16:26" x14ac:dyDescent="0.25">
      <c r="P56337" s="120"/>
      <c r="R56337" s="120"/>
      <c r="T56337" s="120"/>
      <c r="V56337" s="120"/>
      <c r="X56337" s="120"/>
      <c r="Z56337" s="120"/>
    </row>
    <row r="56338" spans="16:26" x14ac:dyDescent="0.25">
      <c r="P56338" s="119"/>
      <c r="R56338" s="119"/>
      <c r="T56338" s="119"/>
      <c r="V56338" s="119"/>
      <c r="X56338" s="119"/>
      <c r="Z56338" s="119"/>
    </row>
    <row r="56339" spans="16:26" x14ac:dyDescent="0.25">
      <c r="P56339" s="119"/>
      <c r="R56339" s="119"/>
      <c r="T56339" s="119"/>
      <c r="V56339" s="119"/>
      <c r="X56339" s="119"/>
      <c r="Z56339" s="119"/>
    </row>
    <row r="56340" spans="16:26" x14ac:dyDescent="0.25">
      <c r="P56340" s="119"/>
      <c r="R56340" s="119"/>
      <c r="T56340" s="119"/>
      <c r="V56340" s="119"/>
      <c r="X56340" s="119"/>
      <c r="Z56340" s="119"/>
    </row>
    <row r="56341" spans="16:26" x14ac:dyDescent="0.25">
      <c r="P56341" s="121"/>
      <c r="R56341" s="121"/>
      <c r="T56341" s="121"/>
      <c r="V56341" s="121"/>
      <c r="X56341" s="121"/>
      <c r="Z56341" s="121"/>
    </row>
    <row r="56342" spans="16:26" x14ac:dyDescent="0.25">
      <c r="P56342" s="121"/>
      <c r="R56342" s="121"/>
      <c r="T56342" s="121"/>
      <c r="V56342" s="121"/>
      <c r="X56342" s="121"/>
      <c r="Z56342" s="121"/>
    </row>
    <row r="56343" spans="16:26" x14ac:dyDescent="0.25">
      <c r="P56343" s="121"/>
      <c r="R56343" s="121"/>
      <c r="T56343" s="121"/>
      <c r="V56343" s="121"/>
      <c r="X56343" s="121"/>
      <c r="Z56343" s="121"/>
    </row>
    <row r="56344" spans="16:26" x14ac:dyDescent="0.25">
      <c r="P56344" s="121"/>
      <c r="R56344" s="121"/>
      <c r="T56344" s="121"/>
      <c r="V56344" s="121"/>
      <c r="X56344" s="121"/>
      <c r="Z56344" s="121"/>
    </row>
    <row r="56345" spans="16:26" x14ac:dyDescent="0.25">
      <c r="P56345" s="122"/>
      <c r="R56345" s="122"/>
      <c r="T56345" s="122"/>
      <c r="V56345" s="122"/>
      <c r="X56345" s="122"/>
      <c r="Z56345" s="122"/>
    </row>
    <row r="56346" spans="16:26" x14ac:dyDescent="0.25">
      <c r="P56346" s="118"/>
      <c r="R56346" s="118"/>
      <c r="T56346" s="118"/>
      <c r="V56346" s="118"/>
      <c r="X56346" s="118"/>
      <c r="Z56346" s="118"/>
    </row>
    <row r="56347" spans="16:26" x14ac:dyDescent="0.25">
      <c r="P56347" s="119"/>
      <c r="R56347" s="119"/>
      <c r="T56347" s="119"/>
      <c r="V56347" s="119"/>
      <c r="X56347" s="119"/>
      <c r="Z56347" s="119"/>
    </row>
    <row r="56348" spans="16:26" x14ac:dyDescent="0.25">
      <c r="P56348" s="119"/>
      <c r="R56348" s="119"/>
      <c r="T56348" s="119"/>
      <c r="V56348" s="119"/>
      <c r="X56348" s="119"/>
      <c r="Z56348" s="119"/>
    </row>
    <row r="56349" spans="16:26" x14ac:dyDescent="0.25">
      <c r="P56349" s="120"/>
      <c r="R56349" s="120"/>
      <c r="T56349" s="120"/>
      <c r="V56349" s="120"/>
      <c r="X56349" s="120"/>
      <c r="Z56349" s="120"/>
    </row>
    <row r="56350" spans="16:26" x14ac:dyDescent="0.25">
      <c r="P56350" s="119"/>
      <c r="R56350" s="119"/>
      <c r="T56350" s="119"/>
      <c r="V56350" s="119"/>
      <c r="X56350" s="119"/>
      <c r="Z56350" s="119"/>
    </row>
    <row r="56351" spans="16:26" x14ac:dyDescent="0.25">
      <c r="P56351" s="119"/>
      <c r="R56351" s="119"/>
      <c r="T56351" s="119"/>
      <c r="V56351" s="119"/>
      <c r="X56351" s="119"/>
      <c r="Z56351" s="119"/>
    </row>
    <row r="56352" spans="16:26" x14ac:dyDescent="0.25">
      <c r="P56352" s="120"/>
      <c r="R56352" s="120"/>
      <c r="T56352" s="120"/>
      <c r="V56352" s="120"/>
      <c r="X56352" s="120"/>
      <c r="Z56352" s="120"/>
    </row>
    <row r="56353" spans="16:26" x14ac:dyDescent="0.25">
      <c r="P56353" s="119"/>
      <c r="R56353" s="119"/>
      <c r="T56353" s="119"/>
      <c r="V56353" s="119"/>
      <c r="X56353" s="119"/>
      <c r="Z56353" s="119"/>
    </row>
    <row r="56354" spans="16:26" x14ac:dyDescent="0.25">
      <c r="P56354" s="120"/>
      <c r="R56354" s="120"/>
      <c r="T56354" s="120"/>
      <c r="V56354" s="120"/>
      <c r="X56354" s="120"/>
      <c r="Z56354" s="120"/>
    </row>
    <row r="56355" spans="16:26" x14ac:dyDescent="0.25">
      <c r="P56355" s="119"/>
      <c r="R56355" s="119"/>
      <c r="T56355" s="119"/>
      <c r="V56355" s="119"/>
      <c r="X56355" s="119"/>
      <c r="Z56355" s="119"/>
    </row>
    <row r="56356" spans="16:26" x14ac:dyDescent="0.25">
      <c r="P56356" s="119"/>
      <c r="R56356" s="119"/>
      <c r="T56356" s="119"/>
      <c r="V56356" s="119"/>
      <c r="X56356" s="119"/>
      <c r="Z56356" s="119"/>
    </row>
    <row r="56357" spans="16:26" x14ac:dyDescent="0.25">
      <c r="P56357" s="119"/>
      <c r="R56357" s="119"/>
      <c r="T56357" s="119"/>
      <c r="V56357" s="119"/>
      <c r="X56357" s="119"/>
      <c r="Z56357" s="119"/>
    </row>
    <row r="56358" spans="16:26" x14ac:dyDescent="0.25">
      <c r="P56358" s="121"/>
      <c r="R56358" s="121"/>
      <c r="T56358" s="121"/>
      <c r="V56358" s="121"/>
      <c r="X56358" s="121"/>
      <c r="Z56358" s="121"/>
    </row>
    <row r="56359" spans="16:26" x14ac:dyDescent="0.25">
      <c r="P56359" s="121"/>
      <c r="R56359" s="121"/>
      <c r="T56359" s="121"/>
      <c r="V56359" s="121"/>
      <c r="X56359" s="121"/>
      <c r="Z56359" s="121"/>
    </row>
    <row r="56360" spans="16:26" x14ac:dyDescent="0.25">
      <c r="P56360" s="121"/>
      <c r="R56360" s="121"/>
      <c r="T56360" s="121"/>
      <c r="V56360" s="121"/>
      <c r="X56360" s="121"/>
      <c r="Z56360" s="121"/>
    </row>
    <row r="56361" spans="16:26" x14ac:dyDescent="0.25">
      <c r="P56361" s="121"/>
      <c r="R56361" s="121"/>
      <c r="T56361" s="121"/>
      <c r="V56361" s="121"/>
      <c r="X56361" s="121"/>
      <c r="Z56361" s="121"/>
    </row>
    <row r="56362" spans="16:26" x14ac:dyDescent="0.25">
      <c r="P56362" s="122"/>
      <c r="R56362" s="122"/>
      <c r="T56362" s="122"/>
      <c r="V56362" s="122"/>
      <c r="X56362" s="122"/>
      <c r="Z56362" s="122"/>
    </row>
    <row r="56363" spans="16:26" x14ac:dyDescent="0.25">
      <c r="P56363" s="118"/>
      <c r="R56363" s="118"/>
      <c r="T56363" s="118"/>
      <c r="V56363" s="118"/>
      <c r="X56363" s="118"/>
      <c r="Z56363" s="118"/>
    </row>
    <row r="56364" spans="16:26" x14ac:dyDescent="0.25">
      <c r="P56364" s="119"/>
      <c r="R56364" s="119"/>
      <c r="T56364" s="119"/>
      <c r="V56364" s="119"/>
      <c r="X56364" s="119"/>
      <c r="Z56364" s="119"/>
    </row>
    <row r="56365" spans="16:26" x14ac:dyDescent="0.25">
      <c r="P56365" s="119"/>
      <c r="R56365" s="119"/>
      <c r="T56365" s="119"/>
      <c r="V56365" s="119"/>
      <c r="X56365" s="119"/>
      <c r="Z56365" s="119"/>
    </row>
    <row r="56366" spans="16:26" x14ac:dyDescent="0.25">
      <c r="P56366" s="120"/>
      <c r="R56366" s="120"/>
      <c r="T56366" s="120"/>
      <c r="V56366" s="120"/>
      <c r="X56366" s="120"/>
      <c r="Z56366" s="120"/>
    </row>
    <row r="56367" spans="16:26" x14ac:dyDescent="0.25">
      <c r="P56367" s="119"/>
      <c r="R56367" s="119"/>
      <c r="T56367" s="119"/>
      <c r="V56367" s="119"/>
      <c r="X56367" s="119"/>
      <c r="Z56367" s="119"/>
    </row>
    <row r="56368" spans="16:26" x14ac:dyDescent="0.25">
      <c r="P56368" s="119"/>
      <c r="R56368" s="119"/>
      <c r="T56368" s="119"/>
      <c r="V56368" s="119"/>
      <c r="X56368" s="119"/>
      <c r="Z56368" s="119"/>
    </row>
    <row r="56369" spans="16:26" x14ac:dyDescent="0.25">
      <c r="P56369" s="120"/>
      <c r="R56369" s="120"/>
      <c r="T56369" s="120"/>
      <c r="V56369" s="120"/>
      <c r="X56369" s="120"/>
      <c r="Z56369" s="120"/>
    </row>
    <row r="56370" spans="16:26" x14ac:dyDescent="0.25">
      <c r="P56370" s="119"/>
      <c r="R56370" s="119"/>
      <c r="T56370" s="119"/>
      <c r="V56370" s="119"/>
      <c r="X56370" s="119"/>
      <c r="Z56370" s="119"/>
    </row>
    <row r="56371" spans="16:26" x14ac:dyDescent="0.25">
      <c r="P56371" s="120"/>
      <c r="R56371" s="120"/>
      <c r="T56371" s="120"/>
      <c r="V56371" s="120"/>
      <c r="X56371" s="120"/>
      <c r="Z56371" s="120"/>
    </row>
    <row r="56372" spans="16:26" x14ac:dyDescent="0.25">
      <c r="P56372" s="119"/>
      <c r="R56372" s="119"/>
      <c r="T56372" s="119"/>
      <c r="V56372" s="119"/>
      <c r="X56372" s="119"/>
      <c r="Z56372" s="119"/>
    </row>
    <row r="56373" spans="16:26" x14ac:dyDescent="0.25">
      <c r="P56373" s="119"/>
      <c r="R56373" s="119"/>
      <c r="T56373" s="119"/>
      <c r="V56373" s="119"/>
      <c r="X56373" s="119"/>
      <c r="Z56373" s="119"/>
    </row>
    <row r="56374" spans="16:26" x14ac:dyDescent="0.25">
      <c r="P56374" s="119"/>
      <c r="R56374" s="119"/>
      <c r="T56374" s="119"/>
      <c r="V56374" s="119"/>
      <c r="X56374" s="119"/>
      <c r="Z56374" s="119"/>
    </row>
    <row r="56375" spans="16:26" x14ac:dyDescent="0.25">
      <c r="P56375" s="121"/>
      <c r="R56375" s="121"/>
      <c r="T56375" s="121"/>
      <c r="V56375" s="121"/>
      <c r="X56375" s="121"/>
      <c r="Z56375" s="121"/>
    </row>
    <row r="56376" spans="16:26" x14ac:dyDescent="0.25">
      <c r="P56376" s="121"/>
      <c r="R56376" s="121"/>
      <c r="T56376" s="121"/>
      <c r="V56376" s="121"/>
      <c r="X56376" s="121"/>
      <c r="Z56376" s="121"/>
    </row>
    <row r="56377" spans="16:26" x14ac:dyDescent="0.25">
      <c r="P56377" s="121"/>
      <c r="R56377" s="121"/>
      <c r="T56377" s="121"/>
      <c r="V56377" s="121"/>
      <c r="X56377" s="121"/>
      <c r="Z56377" s="121"/>
    </row>
    <row r="56378" spans="16:26" x14ac:dyDescent="0.25">
      <c r="P56378" s="121"/>
      <c r="R56378" s="121"/>
      <c r="T56378" s="121"/>
      <c r="V56378" s="121"/>
      <c r="X56378" s="121"/>
      <c r="Z56378" s="121"/>
    </row>
    <row r="56379" spans="16:26" x14ac:dyDescent="0.25">
      <c r="P56379" s="122"/>
      <c r="R56379" s="122"/>
      <c r="T56379" s="122"/>
      <c r="V56379" s="122"/>
      <c r="X56379" s="122"/>
      <c r="Z56379" s="122"/>
    </row>
    <row r="56380" spans="16:26" x14ac:dyDescent="0.25">
      <c r="P56380" s="118"/>
      <c r="R56380" s="118"/>
      <c r="T56380" s="118"/>
      <c r="V56380" s="118"/>
      <c r="X56380" s="118"/>
      <c r="Z56380" s="118"/>
    </row>
    <row r="56381" spans="16:26" x14ac:dyDescent="0.25">
      <c r="P56381" s="119"/>
      <c r="R56381" s="119"/>
      <c r="T56381" s="119"/>
      <c r="V56381" s="119"/>
      <c r="X56381" s="119"/>
      <c r="Z56381" s="119"/>
    </row>
    <row r="56382" spans="16:26" x14ac:dyDescent="0.25">
      <c r="P56382" s="119"/>
      <c r="R56382" s="119"/>
      <c r="T56382" s="119"/>
      <c r="V56382" s="119"/>
      <c r="X56382" s="119"/>
      <c r="Z56382" s="119"/>
    </row>
    <row r="56383" spans="16:26" x14ac:dyDescent="0.25">
      <c r="P56383" s="120"/>
      <c r="R56383" s="120"/>
      <c r="T56383" s="120"/>
      <c r="V56383" s="120"/>
      <c r="X56383" s="120"/>
      <c r="Z56383" s="120"/>
    </row>
    <row r="56384" spans="16:26" x14ac:dyDescent="0.25">
      <c r="P56384" s="119"/>
      <c r="R56384" s="119"/>
      <c r="T56384" s="119"/>
      <c r="V56384" s="119"/>
      <c r="X56384" s="119"/>
      <c r="Z56384" s="119"/>
    </row>
    <row r="56385" spans="16:26" x14ac:dyDescent="0.25">
      <c r="P56385" s="119"/>
      <c r="R56385" s="119"/>
      <c r="T56385" s="119"/>
      <c r="V56385" s="119"/>
      <c r="X56385" s="119"/>
      <c r="Z56385" s="119"/>
    </row>
    <row r="56386" spans="16:26" x14ac:dyDescent="0.25">
      <c r="P56386" s="120"/>
      <c r="R56386" s="120"/>
      <c r="T56386" s="120"/>
      <c r="V56386" s="120"/>
      <c r="X56386" s="120"/>
      <c r="Z56386" s="120"/>
    </row>
    <row r="56387" spans="16:26" x14ac:dyDescent="0.25">
      <c r="P56387" s="119"/>
      <c r="R56387" s="119"/>
      <c r="T56387" s="119"/>
      <c r="V56387" s="119"/>
      <c r="X56387" s="119"/>
      <c r="Z56387" s="119"/>
    </row>
    <row r="56388" spans="16:26" x14ac:dyDescent="0.25">
      <c r="P56388" s="120"/>
      <c r="R56388" s="120"/>
      <c r="T56388" s="120"/>
      <c r="V56388" s="120"/>
      <c r="X56388" s="120"/>
      <c r="Z56388" s="120"/>
    </row>
    <row r="56389" spans="16:26" x14ac:dyDescent="0.25">
      <c r="P56389" s="119"/>
      <c r="R56389" s="119"/>
      <c r="T56389" s="119"/>
      <c r="V56389" s="119"/>
      <c r="X56389" s="119"/>
      <c r="Z56389" s="119"/>
    </row>
    <row r="56390" spans="16:26" x14ac:dyDescent="0.25">
      <c r="P56390" s="119"/>
      <c r="R56390" s="119"/>
      <c r="T56390" s="119"/>
      <c r="V56390" s="119"/>
      <c r="X56390" s="119"/>
      <c r="Z56390" s="119"/>
    </row>
    <row r="56391" spans="16:26" x14ac:dyDescent="0.25">
      <c r="P56391" s="119"/>
      <c r="R56391" s="119"/>
      <c r="T56391" s="119"/>
      <c r="V56391" s="119"/>
      <c r="X56391" s="119"/>
      <c r="Z56391" s="119"/>
    </row>
    <row r="56392" spans="16:26" x14ac:dyDescent="0.25">
      <c r="P56392" s="121"/>
      <c r="R56392" s="121"/>
      <c r="T56392" s="121"/>
      <c r="V56392" s="121"/>
      <c r="X56392" s="121"/>
      <c r="Z56392" s="121"/>
    </row>
    <row r="56393" spans="16:26" x14ac:dyDescent="0.25">
      <c r="P56393" s="121"/>
      <c r="R56393" s="121"/>
      <c r="T56393" s="121"/>
      <c r="V56393" s="121"/>
      <c r="X56393" s="121"/>
      <c r="Z56393" s="121"/>
    </row>
    <row r="56394" spans="16:26" x14ac:dyDescent="0.25">
      <c r="P56394" s="121"/>
      <c r="R56394" s="121"/>
      <c r="T56394" s="121"/>
      <c r="V56394" s="121"/>
      <c r="X56394" s="121"/>
      <c r="Z56394" s="121"/>
    </row>
    <row r="56395" spans="16:26" x14ac:dyDescent="0.25">
      <c r="P56395" s="121"/>
      <c r="R56395" s="121"/>
      <c r="T56395" s="121"/>
      <c r="V56395" s="121"/>
      <c r="X56395" s="121"/>
      <c r="Z56395" s="121"/>
    </row>
    <row r="56396" spans="16:26" x14ac:dyDescent="0.25">
      <c r="P56396" s="122"/>
      <c r="R56396" s="122"/>
      <c r="T56396" s="122"/>
      <c r="V56396" s="122"/>
      <c r="X56396" s="122"/>
      <c r="Z56396" s="122"/>
    </row>
    <row r="56397" spans="16:26" x14ac:dyDescent="0.25">
      <c r="P56397" s="118"/>
      <c r="R56397" s="118"/>
      <c r="T56397" s="118"/>
      <c r="V56397" s="118"/>
      <c r="X56397" s="118"/>
      <c r="Z56397" s="118"/>
    </row>
    <row r="56398" spans="16:26" x14ac:dyDescent="0.25">
      <c r="P56398" s="119"/>
      <c r="R56398" s="119"/>
      <c r="T56398" s="119"/>
      <c r="V56398" s="119"/>
      <c r="X56398" s="119"/>
      <c r="Z56398" s="119"/>
    </row>
    <row r="56399" spans="16:26" x14ac:dyDescent="0.25">
      <c r="P56399" s="119"/>
      <c r="R56399" s="119"/>
      <c r="T56399" s="119"/>
      <c r="V56399" s="119"/>
      <c r="X56399" s="119"/>
      <c r="Z56399" s="119"/>
    </row>
    <row r="56400" spans="16:26" x14ac:dyDescent="0.25">
      <c r="P56400" s="120"/>
      <c r="R56400" s="120"/>
      <c r="T56400" s="120"/>
      <c r="V56400" s="120"/>
      <c r="X56400" s="120"/>
      <c r="Z56400" s="120"/>
    </row>
    <row r="56401" spans="16:26" x14ac:dyDescent="0.25">
      <c r="P56401" s="119"/>
      <c r="R56401" s="119"/>
      <c r="T56401" s="119"/>
      <c r="V56401" s="119"/>
      <c r="X56401" s="119"/>
      <c r="Z56401" s="119"/>
    </row>
    <row r="56402" spans="16:26" x14ac:dyDescent="0.25">
      <c r="P56402" s="119"/>
      <c r="R56402" s="119"/>
      <c r="T56402" s="119"/>
      <c r="V56402" s="119"/>
      <c r="X56402" s="119"/>
      <c r="Z56402" s="119"/>
    </row>
    <row r="56403" spans="16:26" x14ac:dyDescent="0.25">
      <c r="P56403" s="120"/>
      <c r="R56403" s="120"/>
      <c r="T56403" s="120"/>
      <c r="V56403" s="120"/>
      <c r="X56403" s="120"/>
      <c r="Z56403" s="120"/>
    </row>
    <row r="56404" spans="16:26" x14ac:dyDescent="0.25">
      <c r="P56404" s="119"/>
      <c r="R56404" s="119"/>
      <c r="T56404" s="119"/>
      <c r="V56404" s="119"/>
      <c r="X56404" s="119"/>
      <c r="Z56404" s="119"/>
    </row>
    <row r="56405" spans="16:26" x14ac:dyDescent="0.25">
      <c r="P56405" s="120"/>
      <c r="R56405" s="120"/>
      <c r="T56405" s="120"/>
      <c r="V56405" s="120"/>
      <c r="X56405" s="120"/>
      <c r="Z56405" s="120"/>
    </row>
    <row r="56406" spans="16:26" x14ac:dyDescent="0.25">
      <c r="P56406" s="119"/>
      <c r="R56406" s="119"/>
      <c r="T56406" s="119"/>
      <c r="V56406" s="119"/>
      <c r="X56406" s="119"/>
      <c r="Z56406" s="119"/>
    </row>
    <row r="56407" spans="16:26" x14ac:dyDescent="0.25">
      <c r="P56407" s="119"/>
      <c r="R56407" s="119"/>
      <c r="T56407" s="119"/>
      <c r="V56407" s="119"/>
      <c r="X56407" s="119"/>
      <c r="Z56407" s="119"/>
    </row>
    <row r="56408" spans="16:26" x14ac:dyDescent="0.25">
      <c r="P56408" s="119"/>
      <c r="R56408" s="119"/>
      <c r="T56408" s="119"/>
      <c r="V56408" s="119"/>
      <c r="X56408" s="119"/>
      <c r="Z56408" s="119"/>
    </row>
    <row r="56409" spans="16:26" x14ac:dyDescent="0.25">
      <c r="P56409" s="121"/>
      <c r="R56409" s="121"/>
      <c r="T56409" s="121"/>
      <c r="V56409" s="121"/>
      <c r="X56409" s="121"/>
      <c r="Z56409" s="121"/>
    </row>
    <row r="56410" spans="16:26" x14ac:dyDescent="0.25">
      <c r="P56410" s="121"/>
      <c r="R56410" s="121"/>
      <c r="T56410" s="121"/>
      <c r="V56410" s="121"/>
      <c r="X56410" s="121"/>
      <c r="Z56410" s="121"/>
    </row>
    <row r="56411" spans="16:26" x14ac:dyDescent="0.25">
      <c r="P56411" s="121"/>
      <c r="R56411" s="121"/>
      <c r="T56411" s="121"/>
      <c r="V56411" s="121"/>
      <c r="X56411" s="121"/>
      <c r="Z56411" s="121"/>
    </row>
    <row r="56412" spans="16:26" x14ac:dyDescent="0.25">
      <c r="P56412" s="121"/>
      <c r="R56412" s="121"/>
      <c r="T56412" s="121"/>
      <c r="V56412" s="121"/>
      <c r="X56412" s="121"/>
      <c r="Z56412" s="121"/>
    </row>
    <row r="56413" spans="16:26" x14ac:dyDescent="0.25">
      <c r="P56413" s="122"/>
      <c r="R56413" s="122"/>
      <c r="T56413" s="122"/>
      <c r="V56413" s="122"/>
      <c r="X56413" s="122"/>
      <c r="Z56413" s="122"/>
    </row>
    <row r="56414" spans="16:26" x14ac:dyDescent="0.25">
      <c r="P56414" s="118"/>
      <c r="R56414" s="118"/>
      <c r="T56414" s="118"/>
      <c r="V56414" s="118"/>
      <c r="X56414" s="118"/>
      <c r="Z56414" s="118"/>
    </row>
    <row r="56415" spans="16:26" x14ac:dyDescent="0.25">
      <c r="P56415" s="119"/>
      <c r="R56415" s="119"/>
      <c r="T56415" s="119"/>
      <c r="V56415" s="119"/>
      <c r="X56415" s="119"/>
      <c r="Z56415" s="119"/>
    </row>
    <row r="56416" spans="16:26" x14ac:dyDescent="0.25">
      <c r="P56416" s="119"/>
      <c r="R56416" s="119"/>
      <c r="T56416" s="119"/>
      <c r="V56416" s="119"/>
      <c r="X56416" s="119"/>
      <c r="Z56416" s="119"/>
    </row>
    <row r="56417" spans="16:26" x14ac:dyDescent="0.25">
      <c r="P56417" s="120"/>
      <c r="R56417" s="120"/>
      <c r="T56417" s="120"/>
      <c r="V56417" s="120"/>
      <c r="X56417" s="120"/>
      <c r="Z56417" s="120"/>
    </row>
    <row r="56418" spans="16:26" x14ac:dyDescent="0.25">
      <c r="P56418" s="119"/>
      <c r="R56418" s="119"/>
      <c r="T56418" s="119"/>
      <c r="V56418" s="119"/>
      <c r="X56418" s="119"/>
      <c r="Z56418" s="119"/>
    </row>
    <row r="56419" spans="16:26" x14ac:dyDescent="0.25">
      <c r="P56419" s="119"/>
      <c r="R56419" s="119"/>
      <c r="T56419" s="119"/>
      <c r="V56419" s="119"/>
      <c r="X56419" s="119"/>
      <c r="Z56419" s="119"/>
    </row>
    <row r="56420" spans="16:26" x14ac:dyDescent="0.25">
      <c r="P56420" s="120"/>
      <c r="R56420" s="120"/>
      <c r="T56420" s="120"/>
      <c r="V56420" s="120"/>
      <c r="X56420" s="120"/>
      <c r="Z56420" s="120"/>
    </row>
    <row r="56421" spans="16:26" x14ac:dyDescent="0.25">
      <c r="P56421" s="119"/>
      <c r="R56421" s="119"/>
      <c r="T56421" s="119"/>
      <c r="V56421" s="119"/>
      <c r="X56421" s="119"/>
      <c r="Z56421" s="119"/>
    </row>
    <row r="56422" spans="16:26" x14ac:dyDescent="0.25">
      <c r="P56422" s="120"/>
      <c r="R56422" s="120"/>
      <c r="T56422" s="120"/>
      <c r="V56422" s="120"/>
      <c r="X56422" s="120"/>
      <c r="Z56422" s="120"/>
    </row>
    <row r="56423" spans="16:26" x14ac:dyDescent="0.25">
      <c r="P56423" s="119"/>
      <c r="R56423" s="119"/>
      <c r="T56423" s="119"/>
      <c r="V56423" s="119"/>
      <c r="X56423" s="119"/>
      <c r="Z56423" s="119"/>
    </row>
    <row r="56424" spans="16:26" x14ac:dyDescent="0.25">
      <c r="P56424" s="119"/>
      <c r="R56424" s="119"/>
      <c r="T56424" s="119"/>
      <c r="V56424" s="119"/>
      <c r="X56424" s="119"/>
      <c r="Z56424" s="119"/>
    </row>
    <row r="56425" spans="16:26" x14ac:dyDescent="0.25">
      <c r="P56425" s="119"/>
      <c r="R56425" s="119"/>
      <c r="T56425" s="119"/>
      <c r="V56425" s="119"/>
      <c r="X56425" s="119"/>
      <c r="Z56425" s="119"/>
    </row>
    <row r="56426" spans="16:26" x14ac:dyDescent="0.25">
      <c r="P56426" s="121"/>
      <c r="R56426" s="121"/>
      <c r="T56426" s="121"/>
      <c r="V56426" s="121"/>
      <c r="X56426" s="121"/>
      <c r="Z56426" s="121"/>
    </row>
    <row r="56427" spans="16:26" x14ac:dyDescent="0.25">
      <c r="P56427" s="121"/>
      <c r="R56427" s="121"/>
      <c r="T56427" s="121"/>
      <c r="V56427" s="121"/>
      <c r="X56427" s="121"/>
      <c r="Z56427" s="121"/>
    </row>
    <row r="56428" spans="16:26" x14ac:dyDescent="0.25">
      <c r="P56428" s="121"/>
      <c r="R56428" s="121"/>
      <c r="T56428" s="121"/>
      <c r="V56428" s="121"/>
      <c r="X56428" s="121"/>
      <c r="Z56428" s="121"/>
    </row>
    <row r="56429" spans="16:26" x14ac:dyDescent="0.25">
      <c r="P56429" s="121"/>
      <c r="R56429" s="121"/>
      <c r="T56429" s="121"/>
      <c r="V56429" s="121"/>
      <c r="X56429" s="121"/>
      <c r="Z56429" s="121"/>
    </row>
    <row r="56430" spans="16:26" x14ac:dyDescent="0.25">
      <c r="P56430" s="122"/>
      <c r="R56430" s="122"/>
      <c r="T56430" s="122"/>
      <c r="V56430" s="122"/>
      <c r="X56430" s="122"/>
      <c r="Z56430" s="122"/>
    </row>
    <row r="56431" spans="16:26" x14ac:dyDescent="0.25">
      <c r="P56431" s="118"/>
      <c r="R56431" s="118"/>
      <c r="T56431" s="118"/>
      <c r="V56431" s="118"/>
      <c r="X56431" s="118"/>
      <c r="Z56431" s="118"/>
    </row>
    <row r="56432" spans="16:26" x14ac:dyDescent="0.25">
      <c r="P56432" s="119"/>
      <c r="R56432" s="119"/>
      <c r="T56432" s="119"/>
      <c r="V56432" s="119"/>
      <c r="X56432" s="119"/>
      <c r="Z56432" s="119"/>
    </row>
    <row r="56433" spans="16:26" x14ac:dyDescent="0.25">
      <c r="P56433" s="119"/>
      <c r="R56433" s="119"/>
      <c r="T56433" s="119"/>
      <c r="V56433" s="119"/>
      <c r="X56433" s="119"/>
      <c r="Z56433" s="119"/>
    </row>
    <row r="56434" spans="16:26" x14ac:dyDescent="0.25">
      <c r="P56434" s="120"/>
      <c r="R56434" s="120"/>
      <c r="T56434" s="120"/>
      <c r="V56434" s="120"/>
      <c r="X56434" s="120"/>
      <c r="Z56434" s="120"/>
    </row>
    <row r="56435" spans="16:26" x14ac:dyDescent="0.25">
      <c r="P56435" s="119"/>
      <c r="R56435" s="119"/>
      <c r="T56435" s="119"/>
      <c r="V56435" s="119"/>
      <c r="X56435" s="119"/>
      <c r="Z56435" s="119"/>
    </row>
    <row r="56436" spans="16:26" x14ac:dyDescent="0.25">
      <c r="P56436" s="119"/>
      <c r="R56436" s="119"/>
      <c r="T56436" s="119"/>
      <c r="V56436" s="119"/>
      <c r="X56436" s="119"/>
      <c r="Z56436" s="119"/>
    </row>
    <row r="56437" spans="16:26" x14ac:dyDescent="0.25">
      <c r="P56437" s="120"/>
      <c r="R56437" s="120"/>
      <c r="T56437" s="120"/>
      <c r="V56437" s="120"/>
      <c r="X56437" s="120"/>
      <c r="Z56437" s="120"/>
    </row>
    <row r="56438" spans="16:26" x14ac:dyDescent="0.25">
      <c r="P56438" s="119"/>
      <c r="R56438" s="119"/>
      <c r="T56438" s="119"/>
      <c r="V56438" s="119"/>
      <c r="X56438" s="119"/>
      <c r="Z56438" s="119"/>
    </row>
    <row r="56439" spans="16:26" x14ac:dyDescent="0.25">
      <c r="P56439" s="120"/>
      <c r="R56439" s="120"/>
      <c r="T56439" s="120"/>
      <c r="V56439" s="120"/>
      <c r="X56439" s="120"/>
      <c r="Z56439" s="120"/>
    </row>
    <row r="56440" spans="16:26" x14ac:dyDescent="0.25">
      <c r="P56440" s="119"/>
      <c r="R56440" s="119"/>
      <c r="T56440" s="119"/>
      <c r="V56440" s="119"/>
      <c r="X56440" s="119"/>
      <c r="Z56440" s="119"/>
    </row>
    <row r="56441" spans="16:26" x14ac:dyDescent="0.25">
      <c r="P56441" s="119"/>
      <c r="R56441" s="119"/>
      <c r="T56441" s="119"/>
      <c r="V56441" s="119"/>
      <c r="X56441" s="119"/>
      <c r="Z56441" s="119"/>
    </row>
    <row r="56442" spans="16:26" x14ac:dyDescent="0.25">
      <c r="P56442" s="119"/>
      <c r="R56442" s="119"/>
      <c r="T56442" s="119"/>
      <c r="V56442" s="119"/>
      <c r="X56442" s="119"/>
      <c r="Z56442" s="119"/>
    </row>
    <row r="56443" spans="16:26" x14ac:dyDescent="0.25">
      <c r="P56443" s="121"/>
      <c r="R56443" s="121"/>
      <c r="T56443" s="121"/>
      <c r="V56443" s="121"/>
      <c r="X56443" s="121"/>
      <c r="Z56443" s="121"/>
    </row>
    <row r="56444" spans="16:26" x14ac:dyDescent="0.25">
      <c r="P56444" s="121"/>
      <c r="R56444" s="121"/>
      <c r="T56444" s="121"/>
      <c r="V56444" s="121"/>
      <c r="X56444" s="121"/>
      <c r="Z56444" s="121"/>
    </row>
    <row r="56445" spans="16:26" x14ac:dyDescent="0.25">
      <c r="P56445" s="121"/>
      <c r="R56445" s="121"/>
      <c r="T56445" s="121"/>
      <c r="V56445" s="121"/>
      <c r="X56445" s="121"/>
      <c r="Z56445" s="121"/>
    </row>
    <row r="56446" spans="16:26" x14ac:dyDescent="0.25">
      <c r="P56446" s="121"/>
      <c r="R56446" s="121"/>
      <c r="T56446" s="121"/>
      <c r="V56446" s="121"/>
      <c r="X56446" s="121"/>
      <c r="Z56446" s="121"/>
    </row>
    <row r="56447" spans="16:26" x14ac:dyDescent="0.25">
      <c r="P56447" s="122"/>
      <c r="R56447" s="122"/>
      <c r="T56447" s="122"/>
      <c r="V56447" s="122"/>
      <c r="X56447" s="122"/>
      <c r="Z56447" s="122"/>
    </row>
    <row r="56448" spans="16:26" x14ac:dyDescent="0.25">
      <c r="P56448" s="118"/>
      <c r="R56448" s="118"/>
      <c r="T56448" s="118"/>
      <c r="V56448" s="118"/>
      <c r="X56448" s="118"/>
      <c r="Z56448" s="118"/>
    </row>
    <row r="56449" spans="16:26" x14ac:dyDescent="0.25">
      <c r="P56449" s="119"/>
      <c r="R56449" s="119"/>
      <c r="T56449" s="119"/>
      <c r="V56449" s="119"/>
      <c r="X56449" s="119"/>
      <c r="Z56449" s="119"/>
    </row>
    <row r="56450" spans="16:26" x14ac:dyDescent="0.25">
      <c r="P56450" s="119"/>
      <c r="R56450" s="119"/>
      <c r="T56450" s="119"/>
      <c r="V56450" s="119"/>
      <c r="X56450" s="119"/>
      <c r="Z56450" s="119"/>
    </row>
    <row r="56451" spans="16:26" x14ac:dyDescent="0.25">
      <c r="P56451" s="120"/>
      <c r="R56451" s="120"/>
      <c r="T56451" s="120"/>
      <c r="V56451" s="120"/>
      <c r="X56451" s="120"/>
      <c r="Z56451" s="120"/>
    </row>
    <row r="56452" spans="16:26" x14ac:dyDescent="0.25">
      <c r="P56452" s="119"/>
      <c r="R56452" s="119"/>
      <c r="T56452" s="119"/>
      <c r="V56452" s="119"/>
      <c r="X56452" s="119"/>
      <c r="Z56452" s="119"/>
    </row>
    <row r="56453" spans="16:26" x14ac:dyDescent="0.25">
      <c r="P56453" s="119"/>
      <c r="R56453" s="119"/>
      <c r="T56453" s="119"/>
      <c r="V56453" s="119"/>
      <c r="X56453" s="119"/>
      <c r="Z56453" s="119"/>
    </row>
    <row r="56454" spans="16:26" x14ac:dyDescent="0.25">
      <c r="P56454" s="120"/>
      <c r="R56454" s="120"/>
      <c r="T56454" s="120"/>
      <c r="V56454" s="120"/>
      <c r="X56454" s="120"/>
      <c r="Z56454" s="120"/>
    </row>
    <row r="56455" spans="16:26" x14ac:dyDescent="0.25">
      <c r="P56455" s="119"/>
      <c r="R56455" s="119"/>
      <c r="T56455" s="119"/>
      <c r="V56455" s="119"/>
      <c r="X56455" s="119"/>
      <c r="Z56455" s="119"/>
    </row>
    <row r="56456" spans="16:26" x14ac:dyDescent="0.25">
      <c r="P56456" s="120"/>
      <c r="R56456" s="120"/>
      <c r="T56456" s="120"/>
      <c r="V56456" s="120"/>
      <c r="X56456" s="120"/>
      <c r="Z56456" s="120"/>
    </row>
    <row r="56457" spans="16:26" x14ac:dyDescent="0.25">
      <c r="P56457" s="119"/>
      <c r="R56457" s="119"/>
      <c r="T56457" s="119"/>
      <c r="V56457" s="119"/>
      <c r="X56457" s="119"/>
      <c r="Z56457" s="119"/>
    </row>
    <row r="56458" spans="16:26" x14ac:dyDescent="0.25">
      <c r="P56458" s="119"/>
      <c r="R56458" s="119"/>
      <c r="T56458" s="119"/>
      <c r="V56458" s="119"/>
      <c r="X56458" s="119"/>
      <c r="Z56458" s="119"/>
    </row>
    <row r="56459" spans="16:26" x14ac:dyDescent="0.25">
      <c r="P56459" s="119"/>
      <c r="R56459" s="119"/>
      <c r="T56459" s="119"/>
      <c r="V56459" s="119"/>
      <c r="X56459" s="119"/>
      <c r="Z56459" s="119"/>
    </row>
    <row r="56460" spans="16:26" x14ac:dyDescent="0.25">
      <c r="P56460" s="121"/>
      <c r="R56460" s="121"/>
      <c r="T56460" s="121"/>
      <c r="V56460" s="121"/>
      <c r="X56460" s="121"/>
      <c r="Z56460" s="121"/>
    </row>
    <row r="56461" spans="16:26" x14ac:dyDescent="0.25">
      <c r="P56461" s="121"/>
      <c r="R56461" s="121"/>
      <c r="T56461" s="121"/>
      <c r="V56461" s="121"/>
      <c r="X56461" s="121"/>
      <c r="Z56461" s="121"/>
    </row>
    <row r="56462" spans="16:26" x14ac:dyDescent="0.25">
      <c r="P56462" s="121"/>
      <c r="R56462" s="121"/>
      <c r="T56462" s="121"/>
      <c r="V56462" s="121"/>
      <c r="X56462" s="121"/>
      <c r="Z56462" s="121"/>
    </row>
    <row r="56463" spans="16:26" x14ac:dyDescent="0.25">
      <c r="P56463" s="121"/>
      <c r="R56463" s="121"/>
      <c r="T56463" s="121"/>
      <c r="V56463" s="121"/>
      <c r="X56463" s="121"/>
      <c r="Z56463" s="121"/>
    </row>
    <row r="56464" spans="16:26" x14ac:dyDescent="0.25">
      <c r="P56464" s="122"/>
      <c r="R56464" s="122"/>
      <c r="T56464" s="122"/>
      <c r="V56464" s="122"/>
      <c r="X56464" s="122"/>
      <c r="Z56464" s="122"/>
    </row>
    <row r="56465" spans="16:26" x14ac:dyDescent="0.25">
      <c r="P56465" s="118"/>
      <c r="R56465" s="118"/>
      <c r="T56465" s="118"/>
      <c r="V56465" s="118"/>
      <c r="X56465" s="118"/>
      <c r="Z56465" s="118"/>
    </row>
    <row r="56466" spans="16:26" x14ac:dyDescent="0.25">
      <c r="P56466" s="119"/>
      <c r="R56466" s="119"/>
      <c r="T56466" s="119"/>
      <c r="V56466" s="119"/>
      <c r="X56466" s="119"/>
      <c r="Z56466" s="119"/>
    </row>
    <row r="56467" spans="16:26" x14ac:dyDescent="0.25">
      <c r="P56467" s="119"/>
      <c r="R56467" s="119"/>
      <c r="T56467" s="119"/>
      <c r="V56467" s="119"/>
      <c r="X56467" s="119"/>
      <c r="Z56467" s="119"/>
    </row>
    <row r="56468" spans="16:26" x14ac:dyDescent="0.25">
      <c r="P56468" s="120"/>
      <c r="R56468" s="120"/>
      <c r="T56468" s="120"/>
      <c r="V56468" s="120"/>
      <c r="X56468" s="120"/>
      <c r="Z56468" s="120"/>
    </row>
    <row r="56469" spans="16:26" x14ac:dyDescent="0.25">
      <c r="P56469" s="119"/>
      <c r="R56469" s="119"/>
      <c r="T56469" s="119"/>
      <c r="V56469" s="119"/>
      <c r="X56469" s="119"/>
      <c r="Z56469" s="119"/>
    </row>
    <row r="56470" spans="16:26" x14ac:dyDescent="0.25">
      <c r="P56470" s="119"/>
      <c r="R56470" s="119"/>
      <c r="T56470" s="119"/>
      <c r="V56470" s="119"/>
      <c r="X56470" s="119"/>
      <c r="Z56470" s="119"/>
    </row>
    <row r="56471" spans="16:26" x14ac:dyDescent="0.25">
      <c r="P56471" s="120"/>
      <c r="R56471" s="120"/>
      <c r="T56471" s="120"/>
      <c r="V56471" s="120"/>
      <c r="X56471" s="120"/>
      <c r="Z56471" s="120"/>
    </row>
    <row r="56472" spans="16:26" x14ac:dyDescent="0.25">
      <c r="P56472" s="119"/>
      <c r="R56472" s="119"/>
      <c r="T56472" s="119"/>
      <c r="V56472" s="119"/>
      <c r="X56472" s="119"/>
      <c r="Z56472" s="119"/>
    </row>
    <row r="56473" spans="16:26" x14ac:dyDescent="0.25">
      <c r="P56473" s="120"/>
      <c r="R56473" s="120"/>
      <c r="T56473" s="120"/>
      <c r="V56473" s="120"/>
      <c r="X56473" s="120"/>
      <c r="Z56473" s="120"/>
    </row>
    <row r="56474" spans="16:26" x14ac:dyDescent="0.25">
      <c r="P56474" s="119"/>
      <c r="R56474" s="119"/>
      <c r="T56474" s="119"/>
      <c r="V56474" s="119"/>
      <c r="X56474" s="119"/>
      <c r="Z56474" s="119"/>
    </row>
    <row r="56475" spans="16:26" x14ac:dyDescent="0.25">
      <c r="P56475" s="119"/>
      <c r="R56475" s="119"/>
      <c r="T56475" s="119"/>
      <c r="V56475" s="119"/>
      <c r="X56475" s="119"/>
      <c r="Z56475" s="119"/>
    </row>
    <row r="56476" spans="16:26" x14ac:dyDescent="0.25">
      <c r="P56476" s="119"/>
      <c r="R56476" s="119"/>
      <c r="T56476" s="119"/>
      <c r="V56476" s="119"/>
      <c r="X56476" s="119"/>
      <c r="Z56476" s="119"/>
    </row>
    <row r="56477" spans="16:26" x14ac:dyDescent="0.25">
      <c r="P56477" s="121"/>
      <c r="R56477" s="121"/>
      <c r="T56477" s="121"/>
      <c r="V56477" s="121"/>
      <c r="X56477" s="121"/>
      <c r="Z56477" s="121"/>
    </row>
    <row r="56478" spans="16:26" x14ac:dyDescent="0.25">
      <c r="P56478" s="121"/>
      <c r="R56478" s="121"/>
      <c r="T56478" s="121"/>
      <c r="V56478" s="121"/>
      <c r="X56478" s="121"/>
      <c r="Z56478" s="121"/>
    </row>
    <row r="56479" spans="16:26" x14ac:dyDescent="0.25">
      <c r="P56479" s="121"/>
      <c r="R56479" s="121"/>
      <c r="T56479" s="121"/>
      <c r="V56479" s="121"/>
      <c r="X56479" s="121"/>
      <c r="Z56479" s="121"/>
    </row>
    <row r="56480" spans="16:26" x14ac:dyDescent="0.25">
      <c r="P56480" s="121"/>
      <c r="R56480" s="121"/>
      <c r="T56480" s="121"/>
      <c r="V56480" s="121"/>
      <c r="X56480" s="121"/>
      <c r="Z56480" s="121"/>
    </row>
    <row r="56481" spans="16:26" x14ac:dyDescent="0.25">
      <c r="P56481" s="122"/>
      <c r="R56481" s="122"/>
      <c r="T56481" s="122"/>
      <c r="V56481" s="122"/>
      <c r="X56481" s="122"/>
      <c r="Z56481" s="122"/>
    </row>
    <row r="56482" spans="16:26" x14ac:dyDescent="0.25">
      <c r="P56482" s="118"/>
      <c r="R56482" s="118"/>
      <c r="T56482" s="118"/>
      <c r="V56482" s="118"/>
      <c r="X56482" s="118"/>
      <c r="Z56482" s="118"/>
    </row>
    <row r="56483" spans="16:26" x14ac:dyDescent="0.25">
      <c r="P56483" s="119"/>
      <c r="R56483" s="119"/>
      <c r="T56483" s="119"/>
      <c r="V56483" s="119"/>
      <c r="X56483" s="119"/>
      <c r="Z56483" s="119"/>
    </row>
    <row r="56484" spans="16:26" x14ac:dyDescent="0.25">
      <c r="P56484" s="119"/>
      <c r="R56484" s="119"/>
      <c r="T56484" s="119"/>
      <c r="V56484" s="119"/>
      <c r="X56484" s="119"/>
      <c r="Z56484" s="119"/>
    </row>
    <row r="56485" spans="16:26" x14ac:dyDescent="0.25">
      <c r="P56485" s="120"/>
      <c r="R56485" s="120"/>
      <c r="T56485" s="120"/>
      <c r="V56485" s="120"/>
      <c r="X56485" s="120"/>
      <c r="Z56485" s="120"/>
    </row>
    <row r="56486" spans="16:26" x14ac:dyDescent="0.25">
      <c r="P56486" s="119"/>
      <c r="R56486" s="119"/>
      <c r="T56486" s="119"/>
      <c r="V56486" s="119"/>
      <c r="X56486" s="119"/>
      <c r="Z56486" s="119"/>
    </row>
    <row r="56487" spans="16:26" x14ac:dyDescent="0.25">
      <c r="P56487" s="119"/>
      <c r="R56487" s="119"/>
      <c r="T56487" s="119"/>
      <c r="V56487" s="119"/>
      <c r="X56487" s="119"/>
      <c r="Z56487" s="119"/>
    </row>
    <row r="56488" spans="16:26" x14ac:dyDescent="0.25">
      <c r="P56488" s="120"/>
      <c r="R56488" s="120"/>
      <c r="T56488" s="120"/>
      <c r="V56488" s="120"/>
      <c r="X56488" s="120"/>
      <c r="Z56488" s="120"/>
    </row>
    <row r="56489" spans="16:26" x14ac:dyDescent="0.25">
      <c r="P56489" s="119"/>
      <c r="R56489" s="119"/>
      <c r="T56489" s="119"/>
      <c r="V56489" s="119"/>
      <c r="X56489" s="119"/>
      <c r="Z56489" s="119"/>
    </row>
    <row r="56490" spans="16:26" x14ac:dyDescent="0.25">
      <c r="P56490" s="120"/>
      <c r="R56490" s="120"/>
      <c r="T56490" s="120"/>
      <c r="V56490" s="120"/>
      <c r="X56490" s="120"/>
      <c r="Z56490" s="120"/>
    </row>
    <row r="56491" spans="16:26" x14ac:dyDescent="0.25">
      <c r="P56491" s="119"/>
      <c r="R56491" s="119"/>
      <c r="T56491" s="119"/>
      <c r="V56491" s="119"/>
      <c r="X56491" s="119"/>
      <c r="Z56491" s="119"/>
    </row>
    <row r="56492" spans="16:26" x14ac:dyDescent="0.25">
      <c r="P56492" s="119"/>
      <c r="R56492" s="119"/>
      <c r="T56492" s="119"/>
      <c r="V56492" s="119"/>
      <c r="X56492" s="119"/>
      <c r="Z56492" s="119"/>
    </row>
    <row r="56493" spans="16:26" x14ac:dyDescent="0.25">
      <c r="P56493" s="119"/>
      <c r="R56493" s="119"/>
      <c r="T56493" s="119"/>
      <c r="V56493" s="119"/>
      <c r="X56493" s="119"/>
      <c r="Z56493" s="119"/>
    </row>
    <row r="56494" spans="16:26" x14ac:dyDescent="0.25">
      <c r="P56494" s="121"/>
      <c r="R56494" s="121"/>
      <c r="T56494" s="121"/>
      <c r="V56494" s="121"/>
      <c r="X56494" s="121"/>
      <c r="Z56494" s="121"/>
    </row>
    <row r="56495" spans="16:26" x14ac:dyDescent="0.25">
      <c r="P56495" s="121"/>
      <c r="R56495" s="121"/>
      <c r="T56495" s="121"/>
      <c r="V56495" s="121"/>
      <c r="X56495" s="121"/>
      <c r="Z56495" s="121"/>
    </row>
    <row r="56496" spans="16:26" x14ac:dyDescent="0.25">
      <c r="P56496" s="121"/>
      <c r="R56496" s="121"/>
      <c r="T56496" s="121"/>
      <c r="V56496" s="121"/>
      <c r="X56496" s="121"/>
      <c r="Z56496" s="121"/>
    </row>
    <row r="56497" spans="16:26" x14ac:dyDescent="0.25">
      <c r="P56497" s="121"/>
      <c r="R56497" s="121"/>
      <c r="T56497" s="121"/>
      <c r="V56497" s="121"/>
      <c r="X56497" s="121"/>
      <c r="Z56497" s="121"/>
    </row>
    <row r="56498" spans="16:26" x14ac:dyDescent="0.25">
      <c r="P56498" s="122"/>
      <c r="R56498" s="122"/>
      <c r="T56498" s="122"/>
      <c r="V56498" s="122"/>
      <c r="X56498" s="122"/>
      <c r="Z56498" s="122"/>
    </row>
    <row r="56499" spans="16:26" x14ac:dyDescent="0.25">
      <c r="P56499" s="118"/>
      <c r="R56499" s="118"/>
      <c r="T56499" s="118"/>
      <c r="V56499" s="118"/>
      <c r="X56499" s="118"/>
      <c r="Z56499" s="118"/>
    </row>
    <row r="56500" spans="16:26" x14ac:dyDescent="0.25">
      <c r="P56500" s="119"/>
      <c r="R56500" s="119"/>
      <c r="T56500" s="119"/>
      <c r="V56500" s="119"/>
      <c r="X56500" s="119"/>
      <c r="Z56500" s="119"/>
    </row>
    <row r="56501" spans="16:26" x14ac:dyDescent="0.25">
      <c r="P56501" s="119"/>
      <c r="R56501" s="119"/>
      <c r="T56501" s="119"/>
      <c r="V56501" s="119"/>
      <c r="X56501" s="119"/>
      <c r="Z56501" s="119"/>
    </row>
    <row r="56502" spans="16:26" x14ac:dyDescent="0.25">
      <c r="P56502" s="120"/>
      <c r="R56502" s="120"/>
      <c r="T56502" s="120"/>
      <c r="V56502" s="120"/>
      <c r="X56502" s="120"/>
      <c r="Z56502" s="120"/>
    </row>
    <row r="56503" spans="16:26" x14ac:dyDescent="0.25">
      <c r="P56503" s="119"/>
      <c r="R56503" s="119"/>
      <c r="T56503" s="119"/>
      <c r="V56503" s="119"/>
      <c r="X56503" s="119"/>
      <c r="Z56503" s="119"/>
    </row>
    <row r="56504" spans="16:26" x14ac:dyDescent="0.25">
      <c r="P56504" s="119"/>
      <c r="R56504" s="119"/>
      <c r="T56504" s="119"/>
      <c r="V56504" s="119"/>
      <c r="X56504" s="119"/>
      <c r="Z56504" s="119"/>
    </row>
    <row r="56505" spans="16:26" x14ac:dyDescent="0.25">
      <c r="P56505" s="120"/>
      <c r="R56505" s="120"/>
      <c r="T56505" s="120"/>
      <c r="V56505" s="120"/>
      <c r="X56505" s="120"/>
      <c r="Z56505" s="120"/>
    </row>
    <row r="56506" spans="16:26" x14ac:dyDescent="0.25">
      <c r="P56506" s="119"/>
      <c r="R56506" s="119"/>
      <c r="T56506" s="119"/>
      <c r="V56506" s="119"/>
      <c r="X56506" s="119"/>
      <c r="Z56506" s="119"/>
    </row>
    <row r="56507" spans="16:26" x14ac:dyDescent="0.25">
      <c r="P56507" s="120"/>
      <c r="R56507" s="120"/>
      <c r="T56507" s="120"/>
      <c r="V56507" s="120"/>
      <c r="X56507" s="120"/>
      <c r="Z56507" s="120"/>
    </row>
    <row r="56508" spans="16:26" x14ac:dyDescent="0.25">
      <c r="P56508" s="119"/>
      <c r="R56508" s="119"/>
      <c r="T56508" s="119"/>
      <c r="V56508" s="119"/>
      <c r="X56508" s="119"/>
      <c r="Z56508" s="119"/>
    </row>
    <row r="56509" spans="16:26" x14ac:dyDescent="0.25">
      <c r="P56509" s="119"/>
      <c r="R56509" s="119"/>
      <c r="T56509" s="119"/>
      <c r="V56509" s="119"/>
      <c r="X56509" s="119"/>
      <c r="Z56509" s="119"/>
    </row>
    <row r="56510" spans="16:26" x14ac:dyDescent="0.25">
      <c r="P56510" s="119"/>
      <c r="R56510" s="119"/>
      <c r="T56510" s="119"/>
      <c r="V56510" s="119"/>
      <c r="X56510" s="119"/>
      <c r="Z56510" s="119"/>
    </row>
    <row r="56511" spans="16:26" x14ac:dyDescent="0.25">
      <c r="P56511" s="121"/>
      <c r="R56511" s="121"/>
      <c r="T56511" s="121"/>
      <c r="V56511" s="121"/>
      <c r="X56511" s="121"/>
      <c r="Z56511" s="121"/>
    </row>
    <row r="56512" spans="16:26" x14ac:dyDescent="0.25">
      <c r="P56512" s="121"/>
      <c r="R56512" s="121"/>
      <c r="T56512" s="121"/>
      <c r="V56512" s="121"/>
      <c r="X56512" s="121"/>
      <c r="Z56512" s="121"/>
    </row>
    <row r="56513" spans="16:26" x14ac:dyDescent="0.25">
      <c r="P56513" s="121"/>
      <c r="R56513" s="121"/>
      <c r="T56513" s="121"/>
      <c r="V56513" s="121"/>
      <c r="X56513" s="121"/>
      <c r="Z56513" s="121"/>
    </row>
    <row r="56514" spans="16:26" x14ac:dyDescent="0.25">
      <c r="P56514" s="121"/>
      <c r="R56514" s="121"/>
      <c r="T56514" s="121"/>
      <c r="V56514" s="121"/>
      <c r="X56514" s="121"/>
      <c r="Z56514" s="121"/>
    </row>
    <row r="56515" spans="16:26" x14ac:dyDescent="0.25">
      <c r="P56515" s="122"/>
      <c r="R56515" s="122"/>
      <c r="T56515" s="122"/>
      <c r="V56515" s="122"/>
      <c r="X56515" s="122"/>
      <c r="Z56515" s="122"/>
    </row>
    <row r="56516" spans="16:26" x14ac:dyDescent="0.25">
      <c r="P56516" s="118"/>
      <c r="R56516" s="118"/>
      <c r="T56516" s="118"/>
      <c r="V56516" s="118"/>
      <c r="X56516" s="118"/>
      <c r="Z56516" s="118"/>
    </row>
    <row r="56517" spans="16:26" x14ac:dyDescent="0.25">
      <c r="P56517" s="119"/>
      <c r="R56517" s="119"/>
      <c r="T56517" s="119"/>
      <c r="V56517" s="119"/>
      <c r="X56517" s="119"/>
      <c r="Z56517" s="119"/>
    </row>
    <row r="56518" spans="16:26" x14ac:dyDescent="0.25">
      <c r="P56518" s="119"/>
      <c r="R56518" s="119"/>
      <c r="T56518" s="119"/>
      <c r="V56518" s="119"/>
      <c r="X56518" s="119"/>
      <c r="Z56518" s="119"/>
    </row>
    <row r="56519" spans="16:26" x14ac:dyDescent="0.25">
      <c r="P56519" s="120"/>
      <c r="R56519" s="120"/>
      <c r="T56519" s="120"/>
      <c r="V56519" s="120"/>
      <c r="X56519" s="120"/>
      <c r="Z56519" s="120"/>
    </row>
    <row r="56520" spans="16:26" x14ac:dyDescent="0.25">
      <c r="P56520" s="119"/>
      <c r="R56520" s="119"/>
      <c r="T56520" s="119"/>
      <c r="V56520" s="119"/>
      <c r="X56520" s="119"/>
      <c r="Z56520" s="119"/>
    </row>
    <row r="56521" spans="16:26" x14ac:dyDescent="0.25">
      <c r="P56521" s="119"/>
      <c r="R56521" s="119"/>
      <c r="T56521" s="119"/>
      <c r="V56521" s="119"/>
      <c r="X56521" s="119"/>
      <c r="Z56521" s="119"/>
    </row>
    <row r="56522" spans="16:26" x14ac:dyDescent="0.25">
      <c r="P56522" s="120"/>
      <c r="R56522" s="120"/>
      <c r="T56522" s="120"/>
      <c r="V56522" s="120"/>
      <c r="X56522" s="120"/>
      <c r="Z56522" s="120"/>
    </row>
    <row r="56523" spans="16:26" x14ac:dyDescent="0.25">
      <c r="P56523" s="119"/>
      <c r="R56523" s="119"/>
      <c r="T56523" s="119"/>
      <c r="V56523" s="119"/>
      <c r="X56523" s="119"/>
      <c r="Z56523" s="119"/>
    </row>
    <row r="56524" spans="16:26" x14ac:dyDescent="0.25">
      <c r="P56524" s="120"/>
      <c r="R56524" s="120"/>
      <c r="T56524" s="120"/>
      <c r="V56524" s="120"/>
      <c r="X56524" s="120"/>
      <c r="Z56524" s="120"/>
    </row>
    <row r="56525" spans="16:26" x14ac:dyDescent="0.25">
      <c r="P56525" s="119"/>
      <c r="R56525" s="119"/>
      <c r="T56525" s="119"/>
      <c r="V56525" s="119"/>
      <c r="X56525" s="119"/>
      <c r="Z56525" s="119"/>
    </row>
    <row r="56526" spans="16:26" x14ac:dyDescent="0.25">
      <c r="P56526" s="119"/>
      <c r="R56526" s="119"/>
      <c r="T56526" s="119"/>
      <c r="V56526" s="119"/>
      <c r="X56526" s="119"/>
      <c r="Z56526" s="119"/>
    </row>
    <row r="56527" spans="16:26" x14ac:dyDescent="0.25">
      <c r="P56527" s="119"/>
      <c r="R56527" s="119"/>
      <c r="T56527" s="119"/>
      <c r="V56527" s="119"/>
      <c r="X56527" s="119"/>
      <c r="Z56527" s="119"/>
    </row>
    <row r="56528" spans="16:26" x14ac:dyDescent="0.25">
      <c r="P56528" s="121"/>
      <c r="R56528" s="121"/>
      <c r="T56528" s="121"/>
      <c r="V56528" s="121"/>
      <c r="X56528" s="121"/>
      <c r="Z56528" s="121"/>
    </row>
    <row r="56529" spans="16:26" x14ac:dyDescent="0.25">
      <c r="P56529" s="121"/>
      <c r="R56529" s="121"/>
      <c r="T56529" s="121"/>
      <c r="V56529" s="121"/>
      <c r="X56529" s="121"/>
      <c r="Z56529" s="121"/>
    </row>
    <row r="56530" spans="16:26" x14ac:dyDescent="0.25">
      <c r="P56530" s="121"/>
      <c r="R56530" s="121"/>
      <c r="T56530" s="121"/>
      <c r="V56530" s="121"/>
      <c r="X56530" s="121"/>
      <c r="Z56530" s="121"/>
    </row>
    <row r="56531" spans="16:26" x14ac:dyDescent="0.25">
      <c r="P56531" s="121"/>
      <c r="R56531" s="121"/>
      <c r="T56531" s="121"/>
      <c r="V56531" s="121"/>
      <c r="X56531" s="121"/>
      <c r="Z56531" s="121"/>
    </row>
    <row r="56532" spans="16:26" x14ac:dyDescent="0.25">
      <c r="P56532" s="122"/>
      <c r="R56532" s="122"/>
      <c r="T56532" s="122"/>
      <c r="V56532" s="122"/>
      <c r="X56532" s="122"/>
      <c r="Z56532" s="122"/>
    </row>
    <row r="56533" spans="16:26" x14ac:dyDescent="0.25">
      <c r="P56533" s="118"/>
      <c r="R56533" s="118"/>
      <c r="T56533" s="118"/>
      <c r="V56533" s="118"/>
      <c r="X56533" s="118"/>
      <c r="Z56533" s="118"/>
    </row>
    <row r="56534" spans="16:26" x14ac:dyDescent="0.25">
      <c r="P56534" s="119"/>
      <c r="R56534" s="119"/>
      <c r="T56534" s="119"/>
      <c r="V56534" s="119"/>
      <c r="X56534" s="119"/>
      <c r="Z56534" s="119"/>
    </row>
    <row r="56535" spans="16:26" x14ac:dyDescent="0.25">
      <c r="P56535" s="119"/>
      <c r="R56535" s="119"/>
      <c r="T56535" s="119"/>
      <c r="V56535" s="119"/>
      <c r="X56535" s="119"/>
      <c r="Z56535" s="119"/>
    </row>
    <row r="56536" spans="16:26" x14ac:dyDescent="0.25">
      <c r="P56536" s="120"/>
      <c r="R56536" s="120"/>
      <c r="T56536" s="120"/>
      <c r="V56536" s="120"/>
      <c r="X56536" s="120"/>
      <c r="Z56536" s="120"/>
    </row>
    <row r="56537" spans="16:26" x14ac:dyDescent="0.25">
      <c r="P56537" s="119"/>
      <c r="R56537" s="119"/>
      <c r="T56537" s="119"/>
      <c r="V56537" s="119"/>
      <c r="X56537" s="119"/>
      <c r="Z56537" s="119"/>
    </row>
    <row r="56538" spans="16:26" x14ac:dyDescent="0.25">
      <c r="P56538" s="119"/>
      <c r="R56538" s="119"/>
      <c r="T56538" s="119"/>
      <c r="V56538" s="119"/>
      <c r="X56538" s="119"/>
      <c r="Z56538" s="119"/>
    </row>
    <row r="56539" spans="16:26" x14ac:dyDescent="0.25">
      <c r="P56539" s="120"/>
      <c r="R56539" s="120"/>
      <c r="T56539" s="120"/>
      <c r="V56539" s="120"/>
      <c r="X56539" s="120"/>
      <c r="Z56539" s="120"/>
    </row>
    <row r="56540" spans="16:26" x14ac:dyDescent="0.25">
      <c r="P56540" s="119"/>
      <c r="R56540" s="119"/>
      <c r="T56540" s="119"/>
      <c r="V56540" s="119"/>
      <c r="X56540" s="119"/>
      <c r="Z56540" s="119"/>
    </row>
    <row r="56541" spans="16:26" x14ac:dyDescent="0.25">
      <c r="P56541" s="120"/>
      <c r="R56541" s="120"/>
      <c r="T56541" s="120"/>
      <c r="V56541" s="120"/>
      <c r="X56541" s="120"/>
      <c r="Z56541" s="120"/>
    </row>
    <row r="56542" spans="16:26" x14ac:dyDescent="0.25">
      <c r="P56542" s="119"/>
      <c r="R56542" s="119"/>
      <c r="T56542" s="119"/>
      <c r="V56542" s="119"/>
      <c r="X56542" s="119"/>
      <c r="Z56542" s="119"/>
    </row>
    <row r="56543" spans="16:26" x14ac:dyDescent="0.25">
      <c r="P56543" s="119"/>
      <c r="R56543" s="119"/>
      <c r="T56543" s="119"/>
      <c r="V56543" s="119"/>
      <c r="X56543" s="119"/>
      <c r="Z56543" s="119"/>
    </row>
    <row r="56544" spans="16:26" x14ac:dyDescent="0.25">
      <c r="P56544" s="119"/>
      <c r="R56544" s="119"/>
      <c r="T56544" s="119"/>
      <c r="V56544" s="119"/>
      <c r="X56544" s="119"/>
      <c r="Z56544" s="119"/>
    </row>
    <row r="56545" spans="16:26" x14ac:dyDescent="0.25">
      <c r="P56545" s="121"/>
      <c r="R56545" s="121"/>
      <c r="T56545" s="121"/>
      <c r="V56545" s="121"/>
      <c r="X56545" s="121"/>
      <c r="Z56545" s="121"/>
    </row>
    <row r="56546" spans="16:26" x14ac:dyDescent="0.25">
      <c r="P56546" s="121"/>
      <c r="R56546" s="121"/>
      <c r="T56546" s="121"/>
      <c r="V56546" s="121"/>
      <c r="X56546" s="121"/>
      <c r="Z56546" s="121"/>
    </row>
    <row r="56547" spans="16:26" x14ac:dyDescent="0.25">
      <c r="P56547" s="121"/>
      <c r="R56547" s="121"/>
      <c r="T56547" s="121"/>
      <c r="V56547" s="121"/>
      <c r="X56547" s="121"/>
      <c r="Z56547" s="121"/>
    </row>
    <row r="56548" spans="16:26" x14ac:dyDescent="0.25">
      <c r="P56548" s="121"/>
      <c r="R56548" s="121"/>
      <c r="T56548" s="121"/>
      <c r="V56548" s="121"/>
      <c r="X56548" s="121"/>
      <c r="Z56548" s="121"/>
    </row>
    <row r="56549" spans="16:26" x14ac:dyDescent="0.25">
      <c r="P56549" s="122"/>
      <c r="R56549" s="122"/>
      <c r="T56549" s="122"/>
      <c r="V56549" s="122"/>
      <c r="X56549" s="122"/>
      <c r="Z56549" s="122"/>
    </row>
    <row r="56550" spans="16:26" x14ac:dyDescent="0.25">
      <c r="P56550" s="118"/>
      <c r="R56550" s="118"/>
      <c r="T56550" s="118"/>
      <c r="V56550" s="118"/>
      <c r="X56550" s="118"/>
      <c r="Z56550" s="118"/>
    </row>
    <row r="56551" spans="16:26" x14ac:dyDescent="0.25">
      <c r="P56551" s="119"/>
      <c r="R56551" s="119"/>
      <c r="T56551" s="119"/>
      <c r="V56551" s="119"/>
      <c r="X56551" s="119"/>
      <c r="Z56551" s="119"/>
    </row>
    <row r="56552" spans="16:26" x14ac:dyDescent="0.25">
      <c r="P56552" s="119"/>
      <c r="R56552" s="119"/>
      <c r="T56552" s="119"/>
      <c r="V56552" s="119"/>
      <c r="X56552" s="119"/>
      <c r="Z56552" s="119"/>
    </row>
    <row r="56553" spans="16:26" x14ac:dyDescent="0.25">
      <c r="P56553" s="120"/>
      <c r="R56553" s="120"/>
      <c r="T56553" s="120"/>
      <c r="V56553" s="120"/>
      <c r="X56553" s="120"/>
      <c r="Z56553" s="120"/>
    </row>
    <row r="56554" spans="16:26" x14ac:dyDescent="0.25">
      <c r="P56554" s="119"/>
      <c r="R56554" s="119"/>
      <c r="T56554" s="119"/>
      <c r="V56554" s="119"/>
      <c r="X56554" s="119"/>
      <c r="Z56554" s="119"/>
    </row>
    <row r="56555" spans="16:26" x14ac:dyDescent="0.25">
      <c r="P56555" s="119"/>
      <c r="R56555" s="119"/>
      <c r="T56555" s="119"/>
      <c r="V56555" s="119"/>
      <c r="X56555" s="119"/>
      <c r="Z56555" s="119"/>
    </row>
    <row r="56556" spans="16:26" x14ac:dyDescent="0.25">
      <c r="P56556" s="120"/>
      <c r="R56556" s="120"/>
      <c r="T56556" s="120"/>
      <c r="V56556" s="120"/>
      <c r="X56556" s="120"/>
      <c r="Z56556" s="120"/>
    </row>
    <row r="56557" spans="16:26" x14ac:dyDescent="0.25">
      <c r="P56557" s="119"/>
      <c r="R56557" s="119"/>
      <c r="T56557" s="119"/>
      <c r="V56557" s="119"/>
      <c r="X56557" s="119"/>
      <c r="Z56557" s="119"/>
    </row>
    <row r="56558" spans="16:26" x14ac:dyDescent="0.25">
      <c r="P56558" s="120"/>
      <c r="R56558" s="120"/>
      <c r="T56558" s="120"/>
      <c r="V56558" s="120"/>
      <c r="X56558" s="120"/>
      <c r="Z56558" s="120"/>
    </row>
    <row r="56559" spans="16:26" x14ac:dyDescent="0.25">
      <c r="P56559" s="119"/>
      <c r="R56559" s="119"/>
      <c r="T56559" s="119"/>
      <c r="V56559" s="119"/>
      <c r="X56559" s="119"/>
      <c r="Z56559" s="119"/>
    </row>
    <row r="56560" spans="16:26" x14ac:dyDescent="0.25">
      <c r="P56560" s="119"/>
      <c r="R56560" s="119"/>
      <c r="T56560" s="119"/>
      <c r="V56560" s="119"/>
      <c r="X56560" s="119"/>
      <c r="Z56560" s="119"/>
    </row>
    <row r="56561" spans="16:26" x14ac:dyDescent="0.25">
      <c r="P56561" s="119"/>
      <c r="R56561" s="119"/>
      <c r="T56561" s="119"/>
      <c r="V56561" s="119"/>
      <c r="X56561" s="119"/>
      <c r="Z56561" s="119"/>
    </row>
    <row r="56562" spans="16:26" x14ac:dyDescent="0.25">
      <c r="P56562" s="121"/>
      <c r="R56562" s="121"/>
      <c r="T56562" s="121"/>
      <c r="V56562" s="121"/>
      <c r="X56562" s="121"/>
      <c r="Z56562" s="121"/>
    </row>
    <row r="56563" spans="16:26" x14ac:dyDescent="0.25">
      <c r="P56563" s="121"/>
      <c r="R56563" s="121"/>
      <c r="T56563" s="121"/>
      <c r="V56563" s="121"/>
      <c r="X56563" s="121"/>
      <c r="Z56563" s="121"/>
    </row>
    <row r="56564" spans="16:26" x14ac:dyDescent="0.25">
      <c r="P56564" s="121"/>
      <c r="R56564" s="121"/>
      <c r="T56564" s="121"/>
      <c r="V56564" s="121"/>
      <c r="X56564" s="121"/>
      <c r="Z56564" s="121"/>
    </row>
    <row r="56565" spans="16:26" x14ac:dyDescent="0.25">
      <c r="P56565" s="121"/>
      <c r="R56565" s="121"/>
      <c r="T56565" s="121"/>
      <c r="V56565" s="121"/>
      <c r="X56565" s="121"/>
      <c r="Z56565" s="121"/>
    </row>
    <row r="56566" spans="16:26" x14ac:dyDescent="0.25">
      <c r="P56566" s="122"/>
      <c r="R56566" s="122"/>
      <c r="T56566" s="122"/>
      <c r="V56566" s="122"/>
      <c r="X56566" s="122"/>
      <c r="Z56566" s="122"/>
    </row>
    <row r="56567" spans="16:26" x14ac:dyDescent="0.25">
      <c r="P56567" s="118"/>
      <c r="R56567" s="118"/>
      <c r="T56567" s="118"/>
      <c r="V56567" s="118"/>
      <c r="X56567" s="118"/>
      <c r="Z56567" s="118"/>
    </row>
    <row r="56568" spans="16:26" x14ac:dyDescent="0.25">
      <c r="P56568" s="119"/>
      <c r="R56568" s="119"/>
      <c r="T56568" s="119"/>
      <c r="V56568" s="119"/>
      <c r="X56568" s="119"/>
      <c r="Z56568" s="119"/>
    </row>
    <row r="56569" spans="16:26" x14ac:dyDescent="0.25">
      <c r="P56569" s="119"/>
      <c r="R56569" s="119"/>
      <c r="T56569" s="119"/>
      <c r="V56569" s="119"/>
      <c r="X56569" s="119"/>
      <c r="Z56569" s="119"/>
    </row>
    <row r="56570" spans="16:26" x14ac:dyDescent="0.25">
      <c r="P56570" s="120"/>
      <c r="R56570" s="120"/>
      <c r="T56570" s="120"/>
      <c r="V56570" s="120"/>
      <c r="X56570" s="120"/>
      <c r="Z56570" s="120"/>
    </row>
    <row r="56571" spans="16:26" x14ac:dyDescent="0.25">
      <c r="P56571" s="119"/>
      <c r="R56571" s="119"/>
      <c r="T56571" s="119"/>
      <c r="V56571" s="119"/>
      <c r="X56571" s="119"/>
      <c r="Z56571" s="119"/>
    </row>
    <row r="56572" spans="16:26" x14ac:dyDescent="0.25">
      <c r="P56572" s="119"/>
      <c r="R56572" s="119"/>
      <c r="T56572" s="119"/>
      <c r="V56572" s="119"/>
      <c r="X56572" s="119"/>
      <c r="Z56572" s="119"/>
    </row>
    <row r="56573" spans="16:26" x14ac:dyDescent="0.25">
      <c r="P56573" s="120"/>
      <c r="R56573" s="120"/>
      <c r="T56573" s="120"/>
      <c r="V56573" s="120"/>
      <c r="X56573" s="120"/>
      <c r="Z56573" s="120"/>
    </row>
    <row r="56574" spans="16:26" x14ac:dyDescent="0.25">
      <c r="P56574" s="119"/>
      <c r="R56574" s="119"/>
      <c r="T56574" s="119"/>
      <c r="V56574" s="119"/>
      <c r="X56574" s="119"/>
      <c r="Z56574" s="119"/>
    </row>
    <row r="56575" spans="16:26" x14ac:dyDescent="0.25">
      <c r="P56575" s="120"/>
      <c r="R56575" s="120"/>
      <c r="T56575" s="120"/>
      <c r="V56575" s="120"/>
      <c r="X56575" s="120"/>
      <c r="Z56575" s="120"/>
    </row>
    <row r="56576" spans="16:26" x14ac:dyDescent="0.25">
      <c r="P56576" s="119"/>
      <c r="R56576" s="119"/>
      <c r="T56576" s="119"/>
      <c r="V56576" s="119"/>
      <c r="X56576" s="119"/>
      <c r="Z56576" s="119"/>
    </row>
    <row r="56577" spans="16:26" x14ac:dyDescent="0.25">
      <c r="P56577" s="119"/>
      <c r="R56577" s="119"/>
      <c r="T56577" s="119"/>
      <c r="V56577" s="119"/>
      <c r="X56577" s="119"/>
      <c r="Z56577" s="119"/>
    </row>
    <row r="56578" spans="16:26" x14ac:dyDescent="0.25">
      <c r="P56578" s="119"/>
      <c r="R56578" s="119"/>
      <c r="T56578" s="119"/>
      <c r="V56578" s="119"/>
      <c r="X56578" s="119"/>
      <c r="Z56578" s="119"/>
    </row>
    <row r="56579" spans="16:26" x14ac:dyDescent="0.25">
      <c r="P56579" s="121"/>
      <c r="R56579" s="121"/>
      <c r="T56579" s="121"/>
      <c r="V56579" s="121"/>
      <c r="X56579" s="121"/>
      <c r="Z56579" s="121"/>
    </row>
    <row r="56580" spans="16:26" x14ac:dyDescent="0.25">
      <c r="P56580" s="121"/>
      <c r="R56580" s="121"/>
      <c r="T56580" s="121"/>
      <c r="V56580" s="121"/>
      <c r="X56580" s="121"/>
      <c r="Z56580" s="121"/>
    </row>
    <row r="56581" spans="16:26" x14ac:dyDescent="0.25">
      <c r="P56581" s="121"/>
      <c r="R56581" s="121"/>
      <c r="T56581" s="121"/>
      <c r="V56581" s="121"/>
      <c r="X56581" s="121"/>
      <c r="Z56581" s="121"/>
    </row>
    <row r="56582" spans="16:26" x14ac:dyDescent="0.25">
      <c r="P56582" s="121"/>
      <c r="R56582" s="121"/>
      <c r="T56582" s="121"/>
      <c r="V56582" s="121"/>
      <c r="X56582" s="121"/>
      <c r="Z56582" s="121"/>
    </row>
    <row r="56583" spans="16:26" x14ac:dyDescent="0.25">
      <c r="P56583" s="122"/>
      <c r="R56583" s="122"/>
      <c r="T56583" s="122"/>
      <c r="V56583" s="122"/>
      <c r="X56583" s="122"/>
      <c r="Z56583" s="122"/>
    </row>
    <row r="56584" spans="16:26" x14ac:dyDescent="0.25">
      <c r="P56584" s="118"/>
      <c r="R56584" s="118"/>
      <c r="T56584" s="118"/>
      <c r="V56584" s="118"/>
      <c r="X56584" s="118"/>
      <c r="Z56584" s="118"/>
    </row>
    <row r="56585" spans="16:26" x14ac:dyDescent="0.25">
      <c r="P56585" s="119"/>
      <c r="R56585" s="119"/>
      <c r="T56585" s="119"/>
      <c r="V56585" s="119"/>
      <c r="X56585" s="119"/>
      <c r="Z56585" s="119"/>
    </row>
    <row r="56586" spans="16:26" x14ac:dyDescent="0.25">
      <c r="P56586" s="119"/>
      <c r="R56586" s="119"/>
      <c r="T56586" s="119"/>
      <c r="V56586" s="119"/>
      <c r="X56586" s="119"/>
      <c r="Z56586" s="119"/>
    </row>
    <row r="56587" spans="16:26" x14ac:dyDescent="0.25">
      <c r="P56587" s="120"/>
      <c r="R56587" s="120"/>
      <c r="T56587" s="120"/>
      <c r="V56587" s="120"/>
      <c r="X56587" s="120"/>
      <c r="Z56587" s="120"/>
    </row>
    <row r="56588" spans="16:26" x14ac:dyDescent="0.25">
      <c r="P56588" s="119"/>
      <c r="R56588" s="119"/>
      <c r="T56588" s="119"/>
      <c r="V56588" s="119"/>
      <c r="X56588" s="119"/>
      <c r="Z56588" s="119"/>
    </row>
    <row r="56589" spans="16:26" x14ac:dyDescent="0.25">
      <c r="P56589" s="119"/>
      <c r="R56589" s="119"/>
      <c r="T56589" s="119"/>
      <c r="V56589" s="119"/>
      <c r="X56589" s="119"/>
      <c r="Z56589" s="119"/>
    </row>
    <row r="56590" spans="16:26" x14ac:dyDescent="0.25">
      <c r="P56590" s="120"/>
      <c r="R56590" s="120"/>
      <c r="T56590" s="120"/>
      <c r="V56590" s="120"/>
      <c r="X56590" s="120"/>
      <c r="Z56590" s="120"/>
    </row>
    <row r="56591" spans="16:26" x14ac:dyDescent="0.25">
      <c r="P56591" s="119"/>
      <c r="R56591" s="119"/>
      <c r="T56591" s="119"/>
      <c r="V56591" s="119"/>
      <c r="X56591" s="119"/>
      <c r="Z56591" s="119"/>
    </row>
    <row r="56592" spans="16:26" x14ac:dyDescent="0.25">
      <c r="P56592" s="120"/>
      <c r="R56592" s="120"/>
      <c r="T56592" s="120"/>
      <c r="V56592" s="120"/>
      <c r="X56592" s="120"/>
      <c r="Z56592" s="120"/>
    </row>
    <row r="56593" spans="16:26" x14ac:dyDescent="0.25">
      <c r="P56593" s="119"/>
      <c r="R56593" s="119"/>
      <c r="T56593" s="119"/>
      <c r="V56593" s="119"/>
      <c r="X56593" s="119"/>
      <c r="Z56593" s="119"/>
    </row>
    <row r="56594" spans="16:26" x14ac:dyDescent="0.25">
      <c r="P56594" s="119"/>
      <c r="R56594" s="119"/>
      <c r="T56594" s="119"/>
      <c r="V56594" s="119"/>
      <c r="X56594" s="119"/>
      <c r="Z56594" s="119"/>
    </row>
    <row r="56595" spans="16:26" x14ac:dyDescent="0.25">
      <c r="P56595" s="119"/>
      <c r="R56595" s="119"/>
      <c r="T56595" s="119"/>
      <c r="V56595" s="119"/>
      <c r="X56595" s="119"/>
      <c r="Z56595" s="119"/>
    </row>
    <row r="56596" spans="16:26" x14ac:dyDescent="0.25">
      <c r="P56596" s="121"/>
      <c r="R56596" s="121"/>
      <c r="T56596" s="121"/>
      <c r="V56596" s="121"/>
      <c r="X56596" s="121"/>
      <c r="Z56596" s="121"/>
    </row>
    <row r="56597" spans="16:26" x14ac:dyDescent="0.25">
      <c r="P56597" s="121"/>
      <c r="R56597" s="121"/>
      <c r="T56597" s="121"/>
      <c r="V56597" s="121"/>
      <c r="X56597" s="121"/>
      <c r="Z56597" s="121"/>
    </row>
    <row r="56598" spans="16:26" x14ac:dyDescent="0.25">
      <c r="P56598" s="121"/>
      <c r="R56598" s="121"/>
      <c r="T56598" s="121"/>
      <c r="V56598" s="121"/>
      <c r="X56598" s="121"/>
      <c r="Z56598" s="121"/>
    </row>
    <row r="56599" spans="16:26" x14ac:dyDescent="0.25">
      <c r="P56599" s="121"/>
      <c r="R56599" s="121"/>
      <c r="T56599" s="121"/>
      <c r="V56599" s="121"/>
      <c r="X56599" s="121"/>
      <c r="Z56599" s="121"/>
    </row>
    <row r="56600" spans="16:26" x14ac:dyDescent="0.25">
      <c r="P56600" s="122"/>
      <c r="R56600" s="122"/>
      <c r="T56600" s="122"/>
      <c r="V56600" s="122"/>
      <c r="X56600" s="122"/>
      <c r="Z56600" s="122"/>
    </row>
    <row r="56601" spans="16:26" x14ac:dyDescent="0.25">
      <c r="P56601" s="118"/>
      <c r="R56601" s="118"/>
      <c r="T56601" s="118"/>
      <c r="V56601" s="118"/>
      <c r="X56601" s="118"/>
      <c r="Z56601" s="118"/>
    </row>
    <row r="56602" spans="16:26" x14ac:dyDescent="0.25">
      <c r="P56602" s="119"/>
      <c r="R56602" s="119"/>
      <c r="T56602" s="119"/>
      <c r="V56602" s="119"/>
      <c r="X56602" s="119"/>
      <c r="Z56602" s="119"/>
    </row>
    <row r="56603" spans="16:26" x14ac:dyDescent="0.25">
      <c r="P56603" s="119"/>
      <c r="R56603" s="119"/>
      <c r="T56603" s="119"/>
      <c r="V56603" s="119"/>
      <c r="X56603" s="119"/>
      <c r="Z56603" s="119"/>
    </row>
    <row r="56604" spans="16:26" x14ac:dyDescent="0.25">
      <c r="P56604" s="120"/>
      <c r="R56604" s="120"/>
      <c r="T56604" s="120"/>
      <c r="V56604" s="120"/>
      <c r="X56604" s="120"/>
      <c r="Z56604" s="120"/>
    </row>
    <row r="56605" spans="16:26" x14ac:dyDescent="0.25">
      <c r="P56605" s="119"/>
      <c r="R56605" s="119"/>
      <c r="T56605" s="119"/>
      <c r="V56605" s="119"/>
      <c r="X56605" s="119"/>
      <c r="Z56605" s="119"/>
    </row>
    <row r="56606" spans="16:26" x14ac:dyDescent="0.25">
      <c r="P56606" s="119"/>
      <c r="R56606" s="119"/>
      <c r="T56606" s="119"/>
      <c r="V56606" s="119"/>
      <c r="X56606" s="119"/>
      <c r="Z56606" s="119"/>
    </row>
    <row r="56607" spans="16:26" x14ac:dyDescent="0.25">
      <c r="P56607" s="120"/>
      <c r="R56607" s="120"/>
      <c r="T56607" s="120"/>
      <c r="V56607" s="120"/>
      <c r="X56607" s="120"/>
      <c r="Z56607" s="120"/>
    </row>
    <row r="56608" spans="16:26" x14ac:dyDescent="0.25">
      <c r="P56608" s="119"/>
      <c r="R56608" s="119"/>
      <c r="T56608" s="119"/>
      <c r="V56608" s="119"/>
      <c r="X56608" s="119"/>
      <c r="Z56608" s="119"/>
    </row>
    <row r="56609" spans="16:26" x14ac:dyDescent="0.25">
      <c r="P56609" s="120"/>
      <c r="R56609" s="120"/>
      <c r="T56609" s="120"/>
      <c r="V56609" s="120"/>
      <c r="X56609" s="120"/>
      <c r="Z56609" s="120"/>
    </row>
    <row r="56610" spans="16:26" x14ac:dyDescent="0.25">
      <c r="P56610" s="119"/>
      <c r="R56610" s="119"/>
      <c r="T56610" s="119"/>
      <c r="V56610" s="119"/>
      <c r="X56610" s="119"/>
      <c r="Z56610" s="119"/>
    </row>
    <row r="56611" spans="16:26" x14ac:dyDescent="0.25">
      <c r="P56611" s="119"/>
      <c r="R56611" s="119"/>
      <c r="T56611" s="119"/>
      <c r="V56611" s="119"/>
      <c r="X56611" s="119"/>
      <c r="Z56611" s="119"/>
    </row>
    <row r="56612" spans="16:26" x14ac:dyDescent="0.25">
      <c r="P56612" s="119"/>
      <c r="R56612" s="119"/>
      <c r="T56612" s="119"/>
      <c r="V56612" s="119"/>
      <c r="X56612" s="119"/>
      <c r="Z56612" s="119"/>
    </row>
    <row r="56613" spans="16:26" x14ac:dyDescent="0.25">
      <c r="P56613" s="121"/>
      <c r="R56613" s="121"/>
      <c r="T56613" s="121"/>
      <c r="V56613" s="121"/>
      <c r="X56613" s="121"/>
      <c r="Z56613" s="121"/>
    </row>
    <row r="56614" spans="16:26" x14ac:dyDescent="0.25">
      <c r="P56614" s="121"/>
      <c r="R56614" s="121"/>
      <c r="T56614" s="121"/>
      <c r="V56614" s="121"/>
      <c r="X56614" s="121"/>
      <c r="Z56614" s="121"/>
    </row>
    <row r="56615" spans="16:26" x14ac:dyDescent="0.25">
      <c r="P56615" s="121"/>
      <c r="R56615" s="121"/>
      <c r="T56615" s="121"/>
      <c r="V56615" s="121"/>
      <c r="X56615" s="121"/>
      <c r="Z56615" s="121"/>
    </row>
    <row r="56616" spans="16:26" x14ac:dyDescent="0.25">
      <c r="P56616" s="121"/>
      <c r="R56616" s="121"/>
      <c r="T56616" s="121"/>
      <c r="V56616" s="121"/>
      <c r="X56616" s="121"/>
      <c r="Z56616" s="121"/>
    </row>
    <row r="56617" spans="16:26" x14ac:dyDescent="0.25">
      <c r="P56617" s="122"/>
      <c r="R56617" s="122"/>
      <c r="T56617" s="122"/>
      <c r="V56617" s="122"/>
      <c r="X56617" s="122"/>
      <c r="Z56617" s="122"/>
    </row>
    <row r="56618" spans="16:26" x14ac:dyDescent="0.25">
      <c r="P56618" s="118"/>
      <c r="R56618" s="118"/>
      <c r="T56618" s="118"/>
      <c r="V56618" s="118"/>
      <c r="X56618" s="118"/>
      <c r="Z56618" s="118"/>
    </row>
    <row r="56619" spans="16:26" x14ac:dyDescent="0.25">
      <c r="P56619" s="119"/>
      <c r="R56619" s="119"/>
      <c r="T56619" s="119"/>
      <c r="V56619" s="119"/>
      <c r="X56619" s="119"/>
      <c r="Z56619" s="119"/>
    </row>
    <row r="56620" spans="16:26" x14ac:dyDescent="0.25">
      <c r="P56620" s="119"/>
      <c r="R56620" s="119"/>
      <c r="T56620" s="119"/>
      <c r="V56620" s="119"/>
      <c r="X56620" s="119"/>
      <c r="Z56620" s="119"/>
    </row>
    <row r="56621" spans="16:26" x14ac:dyDescent="0.25">
      <c r="P56621" s="120"/>
      <c r="R56621" s="120"/>
      <c r="T56621" s="120"/>
      <c r="V56621" s="120"/>
      <c r="X56621" s="120"/>
      <c r="Z56621" s="120"/>
    </row>
    <row r="56622" spans="16:26" x14ac:dyDescent="0.25">
      <c r="P56622" s="119"/>
      <c r="R56622" s="119"/>
      <c r="T56622" s="119"/>
      <c r="V56622" s="119"/>
      <c r="X56622" s="119"/>
      <c r="Z56622" s="119"/>
    </row>
    <row r="56623" spans="16:26" x14ac:dyDescent="0.25">
      <c r="P56623" s="119"/>
      <c r="R56623" s="119"/>
      <c r="T56623" s="119"/>
      <c r="V56623" s="119"/>
      <c r="X56623" s="119"/>
      <c r="Z56623" s="119"/>
    </row>
    <row r="56624" spans="16:26" x14ac:dyDescent="0.25">
      <c r="P56624" s="120"/>
      <c r="R56624" s="120"/>
      <c r="T56624" s="120"/>
      <c r="V56624" s="120"/>
      <c r="X56624" s="120"/>
      <c r="Z56624" s="120"/>
    </row>
    <row r="56625" spans="16:26" x14ac:dyDescent="0.25">
      <c r="P56625" s="119"/>
      <c r="R56625" s="119"/>
      <c r="T56625" s="119"/>
      <c r="V56625" s="119"/>
      <c r="X56625" s="119"/>
      <c r="Z56625" s="119"/>
    </row>
    <row r="56626" spans="16:26" x14ac:dyDescent="0.25">
      <c r="P56626" s="120"/>
      <c r="R56626" s="120"/>
      <c r="T56626" s="120"/>
      <c r="V56626" s="120"/>
      <c r="X56626" s="120"/>
      <c r="Z56626" s="120"/>
    </row>
    <row r="56627" spans="16:26" x14ac:dyDescent="0.25">
      <c r="P56627" s="119"/>
      <c r="R56627" s="119"/>
      <c r="T56627" s="119"/>
      <c r="V56627" s="119"/>
      <c r="X56627" s="119"/>
      <c r="Z56627" s="119"/>
    </row>
    <row r="56628" spans="16:26" x14ac:dyDescent="0.25">
      <c r="P56628" s="119"/>
      <c r="R56628" s="119"/>
      <c r="T56628" s="119"/>
      <c r="V56628" s="119"/>
      <c r="X56628" s="119"/>
      <c r="Z56628" s="119"/>
    </row>
    <row r="56629" spans="16:26" x14ac:dyDescent="0.25">
      <c r="P56629" s="119"/>
      <c r="R56629" s="119"/>
      <c r="T56629" s="119"/>
      <c r="V56629" s="119"/>
      <c r="X56629" s="119"/>
      <c r="Z56629" s="119"/>
    </row>
    <row r="56630" spans="16:26" x14ac:dyDescent="0.25">
      <c r="P56630" s="121"/>
      <c r="R56630" s="121"/>
      <c r="T56630" s="121"/>
      <c r="V56630" s="121"/>
      <c r="X56630" s="121"/>
      <c r="Z56630" s="121"/>
    </row>
    <row r="56631" spans="16:26" x14ac:dyDescent="0.25">
      <c r="P56631" s="121"/>
      <c r="R56631" s="121"/>
      <c r="T56631" s="121"/>
      <c r="V56631" s="121"/>
      <c r="X56631" s="121"/>
      <c r="Z56631" s="121"/>
    </row>
    <row r="56632" spans="16:26" x14ac:dyDescent="0.25">
      <c r="P56632" s="121"/>
      <c r="R56632" s="121"/>
      <c r="T56632" s="121"/>
      <c r="V56632" s="121"/>
      <c r="X56632" s="121"/>
      <c r="Z56632" s="121"/>
    </row>
    <row r="56633" spans="16:26" x14ac:dyDescent="0.25">
      <c r="P56633" s="121"/>
      <c r="R56633" s="121"/>
      <c r="T56633" s="121"/>
      <c r="V56633" s="121"/>
      <c r="X56633" s="121"/>
      <c r="Z56633" s="121"/>
    </row>
    <row r="56634" spans="16:26" x14ac:dyDescent="0.25">
      <c r="P56634" s="122"/>
      <c r="R56634" s="122"/>
      <c r="T56634" s="122"/>
      <c r="V56634" s="122"/>
      <c r="X56634" s="122"/>
      <c r="Z56634" s="122"/>
    </row>
    <row r="56635" spans="16:26" x14ac:dyDescent="0.25">
      <c r="P56635" s="118"/>
      <c r="R56635" s="118"/>
      <c r="T56635" s="118"/>
      <c r="V56635" s="118"/>
      <c r="X56635" s="118"/>
      <c r="Z56635" s="118"/>
    </row>
    <row r="56636" spans="16:26" x14ac:dyDescent="0.25">
      <c r="P56636" s="119"/>
      <c r="R56636" s="119"/>
      <c r="T56636" s="119"/>
      <c r="V56636" s="119"/>
      <c r="X56636" s="119"/>
      <c r="Z56636" s="119"/>
    </row>
    <row r="56637" spans="16:26" x14ac:dyDescent="0.25">
      <c r="P56637" s="119"/>
      <c r="R56637" s="119"/>
      <c r="T56637" s="119"/>
      <c r="V56637" s="119"/>
      <c r="X56637" s="119"/>
      <c r="Z56637" s="119"/>
    </row>
    <row r="56638" spans="16:26" x14ac:dyDescent="0.25">
      <c r="P56638" s="120"/>
      <c r="R56638" s="120"/>
      <c r="T56638" s="120"/>
      <c r="V56638" s="120"/>
      <c r="X56638" s="120"/>
      <c r="Z56638" s="120"/>
    </row>
    <row r="56639" spans="16:26" x14ac:dyDescent="0.25">
      <c r="P56639" s="119"/>
      <c r="R56639" s="119"/>
      <c r="T56639" s="119"/>
      <c r="V56639" s="119"/>
      <c r="X56639" s="119"/>
      <c r="Z56639" s="119"/>
    </row>
    <row r="56640" spans="16:26" x14ac:dyDescent="0.25">
      <c r="P56640" s="119"/>
      <c r="R56640" s="119"/>
      <c r="T56640" s="119"/>
      <c r="V56640" s="119"/>
      <c r="X56640" s="119"/>
      <c r="Z56640" s="119"/>
    </row>
    <row r="56641" spans="16:26" x14ac:dyDescent="0.25">
      <c r="P56641" s="120"/>
      <c r="R56641" s="120"/>
      <c r="T56641" s="120"/>
      <c r="V56641" s="120"/>
      <c r="X56641" s="120"/>
      <c r="Z56641" s="120"/>
    </row>
    <row r="56642" spans="16:26" x14ac:dyDescent="0.25">
      <c r="P56642" s="119"/>
      <c r="R56642" s="119"/>
      <c r="T56642" s="119"/>
      <c r="V56642" s="119"/>
      <c r="X56642" s="119"/>
      <c r="Z56642" s="119"/>
    </row>
    <row r="56643" spans="16:26" x14ac:dyDescent="0.25">
      <c r="P56643" s="120"/>
      <c r="R56643" s="120"/>
      <c r="T56643" s="120"/>
      <c r="V56643" s="120"/>
      <c r="X56643" s="120"/>
      <c r="Z56643" s="120"/>
    </row>
    <row r="56644" spans="16:26" x14ac:dyDescent="0.25">
      <c r="P56644" s="119"/>
      <c r="R56644" s="119"/>
      <c r="T56644" s="119"/>
      <c r="V56644" s="119"/>
      <c r="X56644" s="119"/>
      <c r="Z56644" s="119"/>
    </row>
    <row r="56645" spans="16:26" x14ac:dyDescent="0.25">
      <c r="P56645" s="119"/>
      <c r="R56645" s="119"/>
      <c r="T56645" s="119"/>
      <c r="V56645" s="119"/>
      <c r="X56645" s="119"/>
      <c r="Z56645" s="119"/>
    </row>
    <row r="56646" spans="16:26" x14ac:dyDescent="0.25">
      <c r="P56646" s="119"/>
      <c r="R56646" s="119"/>
      <c r="T56646" s="119"/>
      <c r="V56646" s="119"/>
      <c r="X56646" s="119"/>
      <c r="Z56646" s="119"/>
    </row>
    <row r="56647" spans="16:26" x14ac:dyDescent="0.25">
      <c r="P56647" s="121"/>
      <c r="R56647" s="121"/>
      <c r="T56647" s="121"/>
      <c r="V56647" s="121"/>
      <c r="X56647" s="121"/>
      <c r="Z56647" s="121"/>
    </row>
    <row r="56648" spans="16:26" x14ac:dyDescent="0.25">
      <c r="P56648" s="121"/>
      <c r="R56648" s="121"/>
      <c r="T56648" s="121"/>
      <c r="V56648" s="121"/>
      <c r="X56648" s="121"/>
      <c r="Z56648" s="121"/>
    </row>
    <row r="56649" spans="16:26" x14ac:dyDescent="0.25">
      <c r="P56649" s="121"/>
      <c r="R56649" s="121"/>
      <c r="T56649" s="121"/>
      <c r="V56649" s="121"/>
      <c r="X56649" s="121"/>
      <c r="Z56649" s="121"/>
    </row>
    <row r="56650" spans="16:26" x14ac:dyDescent="0.25">
      <c r="P56650" s="121"/>
      <c r="R56650" s="121"/>
      <c r="T56650" s="121"/>
      <c r="V56650" s="121"/>
      <c r="X56650" s="121"/>
      <c r="Z56650" s="121"/>
    </row>
    <row r="56651" spans="16:26" x14ac:dyDescent="0.25">
      <c r="P56651" s="122"/>
      <c r="R56651" s="122"/>
      <c r="T56651" s="122"/>
      <c r="V56651" s="122"/>
      <c r="X56651" s="122"/>
      <c r="Z56651" s="122"/>
    </row>
    <row r="56652" spans="16:26" x14ac:dyDescent="0.25">
      <c r="P56652" s="118"/>
      <c r="R56652" s="118"/>
      <c r="T56652" s="118"/>
      <c r="V56652" s="118"/>
      <c r="X56652" s="118"/>
      <c r="Z56652" s="118"/>
    </row>
    <row r="56653" spans="16:26" x14ac:dyDescent="0.25">
      <c r="P56653" s="119"/>
      <c r="R56653" s="119"/>
      <c r="T56653" s="119"/>
      <c r="V56653" s="119"/>
      <c r="X56653" s="119"/>
      <c r="Z56653" s="119"/>
    </row>
    <row r="56654" spans="16:26" x14ac:dyDescent="0.25">
      <c r="P56654" s="119"/>
      <c r="R56654" s="119"/>
      <c r="T56654" s="119"/>
      <c r="V56654" s="119"/>
      <c r="X56654" s="119"/>
      <c r="Z56654" s="119"/>
    </row>
    <row r="56655" spans="16:26" x14ac:dyDescent="0.25">
      <c r="P56655" s="120"/>
      <c r="R56655" s="120"/>
      <c r="T56655" s="120"/>
      <c r="V56655" s="120"/>
      <c r="X56655" s="120"/>
      <c r="Z56655" s="120"/>
    </row>
    <row r="56656" spans="16:26" x14ac:dyDescent="0.25">
      <c r="P56656" s="119"/>
      <c r="R56656" s="119"/>
      <c r="T56656" s="119"/>
      <c r="V56656" s="119"/>
      <c r="X56656" s="119"/>
      <c r="Z56656" s="119"/>
    </row>
    <row r="56657" spans="16:26" x14ac:dyDescent="0.25">
      <c r="P56657" s="119"/>
      <c r="R56657" s="119"/>
      <c r="T56657" s="119"/>
      <c r="V56657" s="119"/>
      <c r="X56657" s="119"/>
      <c r="Z56657" s="119"/>
    </row>
    <row r="56658" spans="16:26" x14ac:dyDescent="0.25">
      <c r="P56658" s="120"/>
      <c r="R56658" s="120"/>
      <c r="T56658" s="120"/>
      <c r="V56658" s="120"/>
      <c r="X56658" s="120"/>
      <c r="Z56658" s="120"/>
    </row>
    <row r="56659" spans="16:26" x14ac:dyDescent="0.25">
      <c r="P56659" s="119"/>
      <c r="R56659" s="119"/>
      <c r="T56659" s="119"/>
      <c r="V56659" s="119"/>
      <c r="X56659" s="119"/>
      <c r="Z56659" s="119"/>
    </row>
    <row r="56660" spans="16:26" x14ac:dyDescent="0.25">
      <c r="P56660" s="120"/>
      <c r="R56660" s="120"/>
      <c r="T56660" s="120"/>
      <c r="V56660" s="120"/>
      <c r="X56660" s="120"/>
      <c r="Z56660" s="120"/>
    </row>
    <row r="56661" spans="16:26" x14ac:dyDescent="0.25">
      <c r="P56661" s="119"/>
      <c r="R56661" s="119"/>
      <c r="T56661" s="119"/>
      <c r="V56661" s="119"/>
      <c r="X56661" s="119"/>
      <c r="Z56661" s="119"/>
    </row>
    <row r="56662" spans="16:26" x14ac:dyDescent="0.25">
      <c r="P56662" s="119"/>
      <c r="R56662" s="119"/>
      <c r="T56662" s="119"/>
      <c r="V56662" s="119"/>
      <c r="X56662" s="119"/>
      <c r="Z56662" s="119"/>
    </row>
    <row r="56663" spans="16:26" x14ac:dyDescent="0.25">
      <c r="P56663" s="119"/>
      <c r="R56663" s="119"/>
      <c r="T56663" s="119"/>
      <c r="V56663" s="119"/>
      <c r="X56663" s="119"/>
      <c r="Z56663" s="119"/>
    </row>
    <row r="56664" spans="16:26" x14ac:dyDescent="0.25">
      <c r="P56664" s="121"/>
      <c r="R56664" s="121"/>
      <c r="T56664" s="121"/>
      <c r="V56664" s="121"/>
      <c r="X56664" s="121"/>
      <c r="Z56664" s="121"/>
    </row>
    <row r="56665" spans="16:26" x14ac:dyDescent="0.25">
      <c r="P56665" s="121"/>
      <c r="R56665" s="121"/>
      <c r="T56665" s="121"/>
      <c r="V56665" s="121"/>
      <c r="X56665" s="121"/>
      <c r="Z56665" s="121"/>
    </row>
    <row r="56666" spans="16:26" x14ac:dyDescent="0.25">
      <c r="P56666" s="121"/>
      <c r="R56666" s="121"/>
      <c r="T56666" s="121"/>
      <c r="V56666" s="121"/>
      <c r="X56666" s="121"/>
      <c r="Z56666" s="121"/>
    </row>
    <row r="56667" spans="16:26" x14ac:dyDescent="0.25">
      <c r="P56667" s="121"/>
      <c r="R56667" s="121"/>
      <c r="T56667" s="121"/>
      <c r="V56667" s="121"/>
      <c r="X56667" s="121"/>
      <c r="Z56667" s="121"/>
    </row>
    <row r="56668" spans="16:26" x14ac:dyDescent="0.25">
      <c r="P56668" s="122"/>
      <c r="R56668" s="122"/>
      <c r="T56668" s="122"/>
      <c r="V56668" s="122"/>
      <c r="X56668" s="122"/>
      <c r="Z56668" s="122"/>
    </row>
    <row r="56669" spans="16:26" x14ac:dyDescent="0.25">
      <c r="P56669" s="118"/>
      <c r="R56669" s="118"/>
      <c r="T56669" s="118"/>
      <c r="V56669" s="118"/>
      <c r="X56669" s="118"/>
      <c r="Z56669" s="118"/>
    </row>
    <row r="56670" spans="16:26" x14ac:dyDescent="0.25">
      <c r="P56670" s="119"/>
      <c r="R56670" s="119"/>
      <c r="T56670" s="119"/>
      <c r="V56670" s="119"/>
      <c r="X56670" s="119"/>
      <c r="Z56670" s="119"/>
    </row>
    <row r="56671" spans="16:26" x14ac:dyDescent="0.25">
      <c r="P56671" s="119"/>
      <c r="R56671" s="119"/>
      <c r="T56671" s="119"/>
      <c r="V56671" s="119"/>
      <c r="X56671" s="119"/>
      <c r="Z56671" s="119"/>
    </row>
    <row r="56672" spans="16:26" x14ac:dyDescent="0.25">
      <c r="P56672" s="120"/>
      <c r="R56672" s="120"/>
      <c r="T56672" s="120"/>
      <c r="V56672" s="120"/>
      <c r="X56672" s="120"/>
      <c r="Z56672" s="120"/>
    </row>
    <row r="56673" spans="16:26" x14ac:dyDescent="0.25">
      <c r="P56673" s="119"/>
      <c r="R56673" s="119"/>
      <c r="T56673" s="119"/>
      <c r="V56673" s="119"/>
      <c r="X56673" s="119"/>
      <c r="Z56673" s="119"/>
    </row>
    <row r="56674" spans="16:26" x14ac:dyDescent="0.25">
      <c r="P56674" s="119"/>
      <c r="R56674" s="119"/>
      <c r="T56674" s="119"/>
      <c r="V56674" s="119"/>
      <c r="X56674" s="119"/>
      <c r="Z56674" s="119"/>
    </row>
    <row r="56675" spans="16:26" x14ac:dyDescent="0.25">
      <c r="P56675" s="120"/>
      <c r="R56675" s="120"/>
      <c r="T56675" s="120"/>
      <c r="V56675" s="120"/>
      <c r="X56675" s="120"/>
      <c r="Z56675" s="120"/>
    </row>
    <row r="56676" spans="16:26" x14ac:dyDescent="0.25">
      <c r="P56676" s="119"/>
      <c r="R56676" s="119"/>
      <c r="T56676" s="119"/>
      <c r="V56676" s="119"/>
      <c r="X56676" s="119"/>
      <c r="Z56676" s="119"/>
    </row>
    <row r="56677" spans="16:26" x14ac:dyDescent="0.25">
      <c r="P56677" s="120"/>
      <c r="R56677" s="120"/>
      <c r="T56677" s="120"/>
      <c r="V56677" s="120"/>
      <c r="X56677" s="120"/>
      <c r="Z56677" s="120"/>
    </row>
    <row r="56678" spans="16:26" x14ac:dyDescent="0.25">
      <c r="P56678" s="119"/>
      <c r="R56678" s="119"/>
      <c r="T56678" s="119"/>
      <c r="V56678" s="119"/>
      <c r="X56678" s="119"/>
      <c r="Z56678" s="119"/>
    </row>
    <row r="56679" spans="16:26" x14ac:dyDescent="0.25">
      <c r="P56679" s="119"/>
      <c r="R56679" s="119"/>
      <c r="T56679" s="119"/>
      <c r="V56679" s="119"/>
      <c r="X56679" s="119"/>
      <c r="Z56679" s="119"/>
    </row>
    <row r="56680" spans="16:26" x14ac:dyDescent="0.25">
      <c r="P56680" s="119"/>
      <c r="R56680" s="119"/>
      <c r="T56680" s="119"/>
      <c r="V56680" s="119"/>
      <c r="X56680" s="119"/>
      <c r="Z56680" s="119"/>
    </row>
    <row r="56681" spans="16:26" x14ac:dyDescent="0.25">
      <c r="P56681" s="121"/>
      <c r="R56681" s="121"/>
      <c r="T56681" s="121"/>
      <c r="V56681" s="121"/>
      <c r="X56681" s="121"/>
      <c r="Z56681" s="121"/>
    </row>
    <row r="56682" spans="16:26" x14ac:dyDescent="0.25">
      <c r="P56682" s="121"/>
      <c r="R56682" s="121"/>
      <c r="T56682" s="121"/>
      <c r="V56682" s="121"/>
      <c r="X56682" s="121"/>
      <c r="Z56682" s="121"/>
    </row>
    <row r="56683" spans="16:26" x14ac:dyDescent="0.25">
      <c r="P56683" s="121"/>
      <c r="R56683" s="121"/>
      <c r="T56683" s="121"/>
      <c r="V56683" s="121"/>
      <c r="X56683" s="121"/>
      <c r="Z56683" s="121"/>
    </row>
    <row r="56684" spans="16:26" x14ac:dyDescent="0.25">
      <c r="P56684" s="121"/>
      <c r="R56684" s="121"/>
      <c r="T56684" s="121"/>
      <c r="V56684" s="121"/>
      <c r="X56684" s="121"/>
      <c r="Z56684" s="121"/>
    </row>
    <row r="56685" spans="16:26" x14ac:dyDescent="0.25">
      <c r="P56685" s="122"/>
      <c r="R56685" s="122"/>
      <c r="T56685" s="122"/>
      <c r="V56685" s="122"/>
      <c r="X56685" s="122"/>
      <c r="Z56685" s="122"/>
    </row>
    <row r="56686" spans="16:26" x14ac:dyDescent="0.25">
      <c r="P56686" s="118"/>
      <c r="R56686" s="118"/>
      <c r="T56686" s="118"/>
      <c r="V56686" s="118"/>
      <c r="X56686" s="118"/>
      <c r="Z56686" s="118"/>
    </row>
    <row r="56687" spans="16:26" x14ac:dyDescent="0.25">
      <c r="P56687" s="119"/>
      <c r="R56687" s="119"/>
      <c r="T56687" s="119"/>
      <c r="V56687" s="119"/>
      <c r="X56687" s="119"/>
      <c r="Z56687" s="119"/>
    </row>
    <row r="56688" spans="16:26" x14ac:dyDescent="0.25">
      <c r="P56688" s="119"/>
      <c r="R56688" s="119"/>
      <c r="T56688" s="119"/>
      <c r="V56688" s="119"/>
      <c r="X56688" s="119"/>
      <c r="Z56688" s="119"/>
    </row>
    <row r="56689" spans="16:26" x14ac:dyDescent="0.25">
      <c r="P56689" s="120"/>
      <c r="R56689" s="120"/>
      <c r="T56689" s="120"/>
      <c r="V56689" s="120"/>
      <c r="X56689" s="120"/>
      <c r="Z56689" s="120"/>
    </row>
    <row r="56690" spans="16:26" x14ac:dyDescent="0.25">
      <c r="P56690" s="119"/>
      <c r="R56690" s="119"/>
      <c r="T56690" s="119"/>
      <c r="V56690" s="119"/>
      <c r="X56690" s="119"/>
      <c r="Z56690" s="119"/>
    </row>
    <row r="56691" spans="16:26" x14ac:dyDescent="0.25">
      <c r="P56691" s="119"/>
      <c r="R56691" s="119"/>
      <c r="T56691" s="119"/>
      <c r="V56691" s="119"/>
      <c r="X56691" s="119"/>
      <c r="Z56691" s="119"/>
    </row>
    <row r="56692" spans="16:26" x14ac:dyDescent="0.25">
      <c r="P56692" s="120"/>
      <c r="R56692" s="120"/>
      <c r="T56692" s="120"/>
      <c r="V56692" s="120"/>
      <c r="X56692" s="120"/>
      <c r="Z56692" s="120"/>
    </row>
    <row r="56693" spans="16:26" x14ac:dyDescent="0.25">
      <c r="P56693" s="119"/>
      <c r="R56693" s="119"/>
      <c r="T56693" s="119"/>
      <c r="V56693" s="119"/>
      <c r="X56693" s="119"/>
      <c r="Z56693" s="119"/>
    </row>
    <row r="56694" spans="16:26" x14ac:dyDescent="0.25">
      <c r="P56694" s="120"/>
      <c r="R56694" s="120"/>
      <c r="T56694" s="120"/>
      <c r="V56694" s="120"/>
      <c r="X56694" s="120"/>
      <c r="Z56694" s="120"/>
    </row>
    <row r="56695" spans="16:26" x14ac:dyDescent="0.25">
      <c r="P56695" s="119"/>
      <c r="R56695" s="119"/>
      <c r="T56695" s="119"/>
      <c r="V56695" s="119"/>
      <c r="X56695" s="119"/>
      <c r="Z56695" s="119"/>
    </row>
    <row r="56696" spans="16:26" x14ac:dyDescent="0.25">
      <c r="P56696" s="119"/>
      <c r="R56696" s="119"/>
      <c r="T56696" s="119"/>
      <c r="V56696" s="119"/>
      <c r="X56696" s="119"/>
      <c r="Z56696" s="119"/>
    </row>
    <row r="56697" spans="16:26" x14ac:dyDescent="0.25">
      <c r="P56697" s="119"/>
      <c r="R56697" s="119"/>
      <c r="T56697" s="119"/>
      <c r="V56697" s="119"/>
      <c r="X56697" s="119"/>
      <c r="Z56697" s="119"/>
    </row>
    <row r="56698" spans="16:26" x14ac:dyDescent="0.25">
      <c r="P56698" s="121"/>
      <c r="R56698" s="121"/>
      <c r="T56698" s="121"/>
      <c r="V56698" s="121"/>
      <c r="X56698" s="121"/>
      <c r="Z56698" s="121"/>
    </row>
    <row r="56699" spans="16:26" x14ac:dyDescent="0.25">
      <c r="P56699" s="121"/>
      <c r="R56699" s="121"/>
      <c r="T56699" s="121"/>
      <c r="V56699" s="121"/>
      <c r="X56699" s="121"/>
      <c r="Z56699" s="121"/>
    </row>
    <row r="56700" spans="16:26" x14ac:dyDescent="0.25">
      <c r="P56700" s="121"/>
      <c r="R56700" s="121"/>
      <c r="T56700" s="121"/>
      <c r="V56700" s="121"/>
      <c r="X56700" s="121"/>
      <c r="Z56700" s="121"/>
    </row>
    <row r="56701" spans="16:26" x14ac:dyDescent="0.25">
      <c r="P56701" s="121"/>
      <c r="R56701" s="121"/>
      <c r="T56701" s="121"/>
      <c r="V56701" s="121"/>
      <c r="X56701" s="121"/>
      <c r="Z56701" s="121"/>
    </row>
    <row r="56702" spans="16:26" x14ac:dyDescent="0.25">
      <c r="P56702" s="122"/>
      <c r="R56702" s="122"/>
      <c r="T56702" s="122"/>
      <c r="V56702" s="122"/>
      <c r="X56702" s="122"/>
      <c r="Z56702" s="122"/>
    </row>
    <row r="56703" spans="16:26" x14ac:dyDescent="0.25">
      <c r="P56703" s="118"/>
      <c r="R56703" s="118"/>
      <c r="T56703" s="118"/>
      <c r="V56703" s="118"/>
      <c r="X56703" s="118"/>
      <c r="Z56703" s="118"/>
    </row>
    <row r="56704" spans="16:26" x14ac:dyDescent="0.25">
      <c r="P56704" s="119"/>
      <c r="R56704" s="119"/>
      <c r="T56704" s="119"/>
      <c r="V56704" s="119"/>
      <c r="X56704" s="119"/>
      <c r="Z56704" s="119"/>
    </row>
    <row r="56705" spans="16:26" x14ac:dyDescent="0.25">
      <c r="P56705" s="119"/>
      <c r="R56705" s="119"/>
      <c r="T56705" s="119"/>
      <c r="V56705" s="119"/>
      <c r="X56705" s="119"/>
      <c r="Z56705" s="119"/>
    </row>
    <row r="56706" spans="16:26" x14ac:dyDescent="0.25">
      <c r="P56706" s="120"/>
      <c r="R56706" s="120"/>
      <c r="T56706" s="120"/>
      <c r="V56706" s="120"/>
      <c r="X56706" s="120"/>
      <c r="Z56706" s="120"/>
    </row>
    <row r="56707" spans="16:26" x14ac:dyDescent="0.25">
      <c r="P56707" s="119"/>
      <c r="R56707" s="119"/>
      <c r="T56707" s="119"/>
      <c r="V56707" s="119"/>
      <c r="X56707" s="119"/>
      <c r="Z56707" s="119"/>
    </row>
    <row r="56708" spans="16:26" x14ac:dyDescent="0.25">
      <c r="P56708" s="119"/>
      <c r="R56708" s="119"/>
      <c r="T56708" s="119"/>
      <c r="V56708" s="119"/>
      <c r="X56708" s="119"/>
      <c r="Z56708" s="119"/>
    </row>
    <row r="56709" spans="16:26" x14ac:dyDescent="0.25">
      <c r="P56709" s="120"/>
      <c r="R56709" s="120"/>
      <c r="T56709" s="120"/>
      <c r="V56709" s="120"/>
      <c r="X56709" s="120"/>
      <c r="Z56709" s="120"/>
    </row>
    <row r="56710" spans="16:26" x14ac:dyDescent="0.25">
      <c r="P56710" s="119"/>
      <c r="R56710" s="119"/>
      <c r="T56710" s="119"/>
      <c r="V56710" s="119"/>
      <c r="X56710" s="119"/>
      <c r="Z56710" s="119"/>
    </row>
    <row r="56711" spans="16:26" x14ac:dyDescent="0.25">
      <c r="P56711" s="120"/>
      <c r="R56711" s="120"/>
      <c r="T56711" s="120"/>
      <c r="V56711" s="120"/>
      <c r="X56711" s="120"/>
      <c r="Z56711" s="120"/>
    </row>
    <row r="56712" spans="16:26" x14ac:dyDescent="0.25">
      <c r="P56712" s="119"/>
      <c r="R56712" s="119"/>
      <c r="T56712" s="119"/>
      <c r="V56712" s="119"/>
      <c r="X56712" s="119"/>
      <c r="Z56712" s="119"/>
    </row>
    <row r="56713" spans="16:26" x14ac:dyDescent="0.25">
      <c r="P56713" s="119"/>
      <c r="R56713" s="119"/>
      <c r="T56713" s="119"/>
      <c r="V56713" s="119"/>
      <c r="X56713" s="119"/>
      <c r="Z56713" s="119"/>
    </row>
    <row r="56714" spans="16:26" x14ac:dyDescent="0.25">
      <c r="P56714" s="119"/>
      <c r="R56714" s="119"/>
      <c r="T56714" s="119"/>
      <c r="V56714" s="119"/>
      <c r="X56714" s="119"/>
      <c r="Z56714" s="119"/>
    </row>
    <row r="56715" spans="16:26" x14ac:dyDescent="0.25">
      <c r="P56715" s="121"/>
      <c r="R56715" s="121"/>
      <c r="T56715" s="121"/>
      <c r="V56715" s="121"/>
      <c r="X56715" s="121"/>
      <c r="Z56715" s="121"/>
    </row>
    <row r="56716" spans="16:26" x14ac:dyDescent="0.25">
      <c r="P56716" s="121"/>
      <c r="R56716" s="121"/>
      <c r="T56716" s="121"/>
      <c r="V56716" s="121"/>
      <c r="X56716" s="121"/>
      <c r="Z56716" s="121"/>
    </row>
    <row r="56717" spans="16:26" x14ac:dyDescent="0.25">
      <c r="P56717" s="121"/>
      <c r="R56717" s="121"/>
      <c r="T56717" s="121"/>
      <c r="V56717" s="121"/>
      <c r="X56717" s="121"/>
      <c r="Z56717" s="121"/>
    </row>
    <row r="56718" spans="16:26" x14ac:dyDescent="0.25">
      <c r="P56718" s="121"/>
      <c r="R56718" s="121"/>
      <c r="T56718" s="121"/>
      <c r="V56718" s="121"/>
      <c r="X56718" s="121"/>
      <c r="Z56718" s="121"/>
    </row>
    <row r="56719" spans="16:26" x14ac:dyDescent="0.25">
      <c r="P56719" s="122"/>
      <c r="R56719" s="122"/>
      <c r="T56719" s="122"/>
      <c r="V56719" s="122"/>
      <c r="X56719" s="122"/>
      <c r="Z56719" s="122"/>
    </row>
    <row r="56720" spans="16:26" x14ac:dyDescent="0.25">
      <c r="P56720" s="118"/>
      <c r="R56720" s="118"/>
      <c r="T56720" s="118"/>
      <c r="V56720" s="118"/>
      <c r="X56720" s="118"/>
      <c r="Z56720" s="118"/>
    </row>
    <row r="56721" spans="16:26" x14ac:dyDescent="0.25">
      <c r="P56721" s="119"/>
      <c r="R56721" s="119"/>
      <c r="T56721" s="119"/>
      <c r="V56721" s="119"/>
      <c r="X56721" s="119"/>
      <c r="Z56721" s="119"/>
    </row>
    <row r="56722" spans="16:26" x14ac:dyDescent="0.25">
      <c r="P56722" s="119"/>
      <c r="R56722" s="119"/>
      <c r="T56722" s="119"/>
      <c r="V56722" s="119"/>
      <c r="X56722" s="119"/>
      <c r="Z56722" s="119"/>
    </row>
    <row r="56723" spans="16:26" x14ac:dyDescent="0.25">
      <c r="P56723" s="120"/>
      <c r="R56723" s="120"/>
      <c r="T56723" s="120"/>
      <c r="V56723" s="120"/>
      <c r="X56723" s="120"/>
      <c r="Z56723" s="120"/>
    </row>
    <row r="56724" spans="16:26" x14ac:dyDescent="0.25">
      <c r="P56724" s="119"/>
      <c r="R56724" s="119"/>
      <c r="T56724" s="119"/>
      <c r="V56724" s="119"/>
      <c r="X56724" s="119"/>
      <c r="Z56724" s="119"/>
    </row>
    <row r="56725" spans="16:26" x14ac:dyDescent="0.25">
      <c r="P56725" s="119"/>
      <c r="R56725" s="119"/>
      <c r="T56725" s="119"/>
      <c r="V56725" s="119"/>
      <c r="X56725" s="119"/>
      <c r="Z56725" s="119"/>
    </row>
    <row r="56726" spans="16:26" x14ac:dyDescent="0.25">
      <c r="P56726" s="120"/>
      <c r="R56726" s="120"/>
      <c r="T56726" s="120"/>
      <c r="V56726" s="120"/>
      <c r="X56726" s="120"/>
      <c r="Z56726" s="120"/>
    </row>
    <row r="56727" spans="16:26" x14ac:dyDescent="0.25">
      <c r="P56727" s="119"/>
      <c r="R56727" s="119"/>
      <c r="T56727" s="119"/>
      <c r="V56727" s="119"/>
      <c r="X56727" s="119"/>
      <c r="Z56727" s="119"/>
    </row>
    <row r="56728" spans="16:26" x14ac:dyDescent="0.25">
      <c r="P56728" s="120"/>
      <c r="R56728" s="120"/>
      <c r="T56728" s="120"/>
      <c r="V56728" s="120"/>
      <c r="X56728" s="120"/>
      <c r="Z56728" s="120"/>
    </row>
    <row r="56729" spans="16:26" x14ac:dyDescent="0.25">
      <c r="P56729" s="119"/>
      <c r="R56729" s="119"/>
      <c r="T56729" s="119"/>
      <c r="V56729" s="119"/>
      <c r="X56729" s="119"/>
      <c r="Z56729" s="119"/>
    </row>
    <row r="56730" spans="16:26" x14ac:dyDescent="0.25">
      <c r="P56730" s="119"/>
      <c r="R56730" s="119"/>
      <c r="T56730" s="119"/>
      <c r="V56730" s="119"/>
      <c r="X56730" s="119"/>
      <c r="Z56730" s="119"/>
    </row>
    <row r="56731" spans="16:26" x14ac:dyDescent="0.25">
      <c r="P56731" s="119"/>
      <c r="R56731" s="119"/>
      <c r="T56731" s="119"/>
      <c r="V56731" s="119"/>
      <c r="X56731" s="119"/>
      <c r="Z56731" s="119"/>
    </row>
    <row r="56732" spans="16:26" x14ac:dyDescent="0.25">
      <c r="P56732" s="121"/>
      <c r="R56732" s="121"/>
      <c r="T56732" s="121"/>
      <c r="V56732" s="121"/>
      <c r="X56732" s="121"/>
      <c r="Z56732" s="121"/>
    </row>
    <row r="56733" spans="16:26" x14ac:dyDescent="0.25">
      <c r="P56733" s="121"/>
      <c r="R56733" s="121"/>
      <c r="T56733" s="121"/>
      <c r="V56733" s="121"/>
      <c r="X56733" s="121"/>
      <c r="Z56733" s="121"/>
    </row>
    <row r="56734" spans="16:26" x14ac:dyDescent="0.25">
      <c r="P56734" s="121"/>
      <c r="R56734" s="121"/>
      <c r="T56734" s="121"/>
      <c r="V56734" s="121"/>
      <c r="X56734" s="121"/>
      <c r="Z56734" s="121"/>
    </row>
    <row r="56735" spans="16:26" x14ac:dyDescent="0.25">
      <c r="P56735" s="121"/>
      <c r="R56735" s="121"/>
      <c r="T56735" s="121"/>
      <c r="V56735" s="121"/>
      <c r="X56735" s="121"/>
      <c r="Z56735" s="121"/>
    </row>
    <row r="56736" spans="16:26" x14ac:dyDescent="0.25">
      <c r="P56736" s="122"/>
      <c r="R56736" s="122"/>
      <c r="T56736" s="122"/>
      <c r="V56736" s="122"/>
      <c r="X56736" s="122"/>
      <c r="Z56736" s="122"/>
    </row>
    <row r="56737" spans="16:26" x14ac:dyDescent="0.25">
      <c r="P56737" s="118"/>
      <c r="R56737" s="118"/>
      <c r="T56737" s="118"/>
      <c r="V56737" s="118"/>
      <c r="X56737" s="118"/>
      <c r="Z56737" s="118"/>
    </row>
    <row r="56738" spans="16:26" x14ac:dyDescent="0.25">
      <c r="P56738" s="119"/>
      <c r="R56738" s="119"/>
      <c r="T56738" s="119"/>
      <c r="V56738" s="119"/>
      <c r="X56738" s="119"/>
      <c r="Z56738" s="119"/>
    </row>
    <row r="56739" spans="16:26" x14ac:dyDescent="0.25">
      <c r="P56739" s="119"/>
      <c r="R56739" s="119"/>
      <c r="T56739" s="119"/>
      <c r="V56739" s="119"/>
      <c r="X56739" s="119"/>
      <c r="Z56739" s="119"/>
    </row>
    <row r="56740" spans="16:26" x14ac:dyDescent="0.25">
      <c r="P56740" s="120"/>
      <c r="R56740" s="120"/>
      <c r="T56740" s="120"/>
      <c r="V56740" s="120"/>
      <c r="X56740" s="120"/>
      <c r="Z56740" s="120"/>
    </row>
    <row r="56741" spans="16:26" x14ac:dyDescent="0.25">
      <c r="P56741" s="119"/>
      <c r="R56741" s="119"/>
      <c r="T56741" s="119"/>
      <c r="V56741" s="119"/>
      <c r="X56741" s="119"/>
      <c r="Z56741" s="119"/>
    </row>
    <row r="56742" spans="16:26" x14ac:dyDescent="0.25">
      <c r="P56742" s="119"/>
      <c r="R56742" s="119"/>
      <c r="T56742" s="119"/>
      <c r="V56742" s="119"/>
      <c r="X56742" s="119"/>
      <c r="Z56742" s="119"/>
    </row>
    <row r="56743" spans="16:26" x14ac:dyDescent="0.25">
      <c r="P56743" s="120"/>
      <c r="R56743" s="120"/>
      <c r="T56743" s="120"/>
      <c r="V56743" s="120"/>
      <c r="X56743" s="120"/>
      <c r="Z56743" s="120"/>
    </row>
    <row r="56744" spans="16:26" x14ac:dyDescent="0.25">
      <c r="P56744" s="119"/>
      <c r="R56744" s="119"/>
      <c r="T56744" s="119"/>
      <c r="V56744" s="119"/>
      <c r="X56744" s="119"/>
      <c r="Z56744" s="119"/>
    </row>
    <row r="56745" spans="16:26" x14ac:dyDescent="0.25">
      <c r="P56745" s="120"/>
      <c r="R56745" s="120"/>
      <c r="T56745" s="120"/>
      <c r="V56745" s="120"/>
      <c r="X56745" s="120"/>
      <c r="Z56745" s="120"/>
    </row>
    <row r="56746" spans="16:26" x14ac:dyDescent="0.25">
      <c r="P56746" s="119"/>
      <c r="R56746" s="119"/>
      <c r="T56746" s="119"/>
      <c r="V56746" s="119"/>
      <c r="X56746" s="119"/>
      <c r="Z56746" s="119"/>
    </row>
    <row r="56747" spans="16:26" x14ac:dyDescent="0.25">
      <c r="P56747" s="119"/>
      <c r="R56747" s="119"/>
      <c r="T56747" s="119"/>
      <c r="V56747" s="119"/>
      <c r="X56747" s="119"/>
      <c r="Z56747" s="119"/>
    </row>
    <row r="56748" spans="16:26" x14ac:dyDescent="0.25">
      <c r="P56748" s="119"/>
      <c r="R56748" s="119"/>
      <c r="T56748" s="119"/>
      <c r="V56748" s="119"/>
      <c r="X56748" s="119"/>
      <c r="Z56748" s="119"/>
    </row>
    <row r="56749" spans="16:26" x14ac:dyDescent="0.25">
      <c r="P56749" s="121"/>
      <c r="R56749" s="121"/>
      <c r="T56749" s="121"/>
      <c r="V56749" s="121"/>
      <c r="X56749" s="121"/>
      <c r="Z56749" s="121"/>
    </row>
    <row r="56750" spans="16:26" x14ac:dyDescent="0.25">
      <c r="P56750" s="121"/>
      <c r="R56750" s="121"/>
      <c r="T56750" s="121"/>
      <c r="V56750" s="121"/>
      <c r="X56750" s="121"/>
      <c r="Z56750" s="121"/>
    </row>
    <row r="56751" spans="16:26" x14ac:dyDescent="0.25">
      <c r="P56751" s="121"/>
      <c r="R56751" s="121"/>
      <c r="T56751" s="121"/>
      <c r="V56751" s="121"/>
      <c r="X56751" s="121"/>
      <c r="Z56751" s="121"/>
    </row>
    <row r="56752" spans="16:26" x14ac:dyDescent="0.25">
      <c r="P56752" s="121"/>
      <c r="R56752" s="121"/>
      <c r="T56752" s="121"/>
      <c r="V56752" s="121"/>
      <c r="X56752" s="121"/>
      <c r="Z56752" s="121"/>
    </row>
    <row r="56753" spans="16:26" x14ac:dyDescent="0.25">
      <c r="P56753" s="122"/>
      <c r="R56753" s="122"/>
      <c r="T56753" s="122"/>
      <c r="V56753" s="122"/>
      <c r="X56753" s="122"/>
      <c r="Z56753" s="122"/>
    </row>
    <row r="56754" spans="16:26" x14ac:dyDescent="0.25">
      <c r="P56754" s="118"/>
      <c r="R56754" s="118"/>
      <c r="T56754" s="118"/>
      <c r="V56754" s="118"/>
      <c r="X56754" s="118"/>
      <c r="Z56754" s="118"/>
    </row>
    <row r="56755" spans="16:26" x14ac:dyDescent="0.25">
      <c r="P56755" s="119"/>
      <c r="R56755" s="119"/>
      <c r="T56755" s="119"/>
      <c r="V56755" s="119"/>
      <c r="X56755" s="119"/>
      <c r="Z56755" s="119"/>
    </row>
    <row r="56756" spans="16:26" x14ac:dyDescent="0.25">
      <c r="P56756" s="119"/>
      <c r="R56756" s="119"/>
      <c r="T56756" s="119"/>
      <c r="V56756" s="119"/>
      <c r="X56756" s="119"/>
      <c r="Z56756" s="119"/>
    </row>
    <row r="56757" spans="16:26" x14ac:dyDescent="0.25">
      <c r="P56757" s="120"/>
      <c r="R56757" s="120"/>
      <c r="T56757" s="120"/>
      <c r="V56757" s="120"/>
      <c r="X56757" s="120"/>
      <c r="Z56757" s="120"/>
    </row>
    <row r="56758" spans="16:26" x14ac:dyDescent="0.25">
      <c r="P56758" s="119"/>
      <c r="R56758" s="119"/>
      <c r="T56758" s="119"/>
      <c r="V56758" s="119"/>
      <c r="X56758" s="119"/>
      <c r="Z56758" s="119"/>
    </row>
    <row r="56759" spans="16:26" x14ac:dyDescent="0.25">
      <c r="P56759" s="119"/>
      <c r="R56759" s="119"/>
      <c r="T56759" s="119"/>
      <c r="V56759" s="119"/>
      <c r="X56759" s="119"/>
      <c r="Z56759" s="119"/>
    </row>
    <row r="56760" spans="16:26" x14ac:dyDescent="0.25">
      <c r="P56760" s="120"/>
      <c r="R56760" s="120"/>
      <c r="T56760" s="120"/>
      <c r="V56760" s="120"/>
      <c r="X56760" s="120"/>
      <c r="Z56760" s="120"/>
    </row>
    <row r="56761" spans="16:26" x14ac:dyDescent="0.25">
      <c r="P56761" s="119"/>
      <c r="R56761" s="119"/>
      <c r="T56761" s="119"/>
      <c r="V56761" s="119"/>
      <c r="X56761" s="119"/>
      <c r="Z56761" s="119"/>
    </row>
    <row r="56762" spans="16:26" x14ac:dyDescent="0.25">
      <c r="P56762" s="120"/>
      <c r="R56762" s="120"/>
      <c r="T56762" s="120"/>
      <c r="V56762" s="120"/>
      <c r="X56762" s="120"/>
      <c r="Z56762" s="120"/>
    </row>
    <row r="56763" spans="16:26" x14ac:dyDescent="0.25">
      <c r="P56763" s="119"/>
      <c r="R56763" s="119"/>
      <c r="T56763" s="119"/>
      <c r="V56763" s="119"/>
      <c r="X56763" s="119"/>
      <c r="Z56763" s="119"/>
    </row>
    <row r="56764" spans="16:26" x14ac:dyDescent="0.25">
      <c r="P56764" s="119"/>
      <c r="R56764" s="119"/>
      <c r="T56764" s="119"/>
      <c r="V56764" s="119"/>
      <c r="X56764" s="119"/>
      <c r="Z56764" s="119"/>
    </row>
    <row r="56765" spans="16:26" x14ac:dyDescent="0.25">
      <c r="P56765" s="119"/>
      <c r="R56765" s="119"/>
      <c r="T56765" s="119"/>
      <c r="V56765" s="119"/>
      <c r="X56765" s="119"/>
      <c r="Z56765" s="119"/>
    </row>
    <row r="56766" spans="16:26" x14ac:dyDescent="0.25">
      <c r="P56766" s="121"/>
      <c r="R56766" s="121"/>
      <c r="T56766" s="121"/>
      <c r="V56766" s="121"/>
      <c r="X56766" s="121"/>
      <c r="Z56766" s="121"/>
    </row>
    <row r="56767" spans="16:26" x14ac:dyDescent="0.25">
      <c r="P56767" s="121"/>
      <c r="R56767" s="121"/>
      <c r="T56767" s="121"/>
      <c r="V56767" s="121"/>
      <c r="X56767" s="121"/>
      <c r="Z56767" s="121"/>
    </row>
    <row r="56768" spans="16:26" x14ac:dyDescent="0.25">
      <c r="P56768" s="121"/>
      <c r="R56768" s="121"/>
      <c r="T56768" s="121"/>
      <c r="V56768" s="121"/>
      <c r="X56768" s="121"/>
      <c r="Z56768" s="121"/>
    </row>
    <row r="56769" spans="16:26" x14ac:dyDescent="0.25">
      <c r="P56769" s="121"/>
      <c r="R56769" s="121"/>
      <c r="T56769" s="121"/>
      <c r="V56769" s="121"/>
      <c r="X56769" s="121"/>
      <c r="Z56769" s="121"/>
    </row>
    <row r="56770" spans="16:26" x14ac:dyDescent="0.25">
      <c r="P56770" s="122"/>
      <c r="R56770" s="122"/>
      <c r="T56770" s="122"/>
      <c r="V56770" s="122"/>
      <c r="X56770" s="122"/>
      <c r="Z56770" s="122"/>
    </row>
    <row r="56771" spans="16:26" x14ac:dyDescent="0.25">
      <c r="P56771" s="118"/>
      <c r="R56771" s="118"/>
      <c r="T56771" s="118"/>
      <c r="V56771" s="118"/>
      <c r="X56771" s="118"/>
      <c r="Z56771" s="118"/>
    </row>
    <row r="56772" spans="16:26" x14ac:dyDescent="0.25">
      <c r="P56772" s="119"/>
      <c r="R56772" s="119"/>
      <c r="T56772" s="119"/>
      <c r="V56772" s="119"/>
      <c r="X56772" s="119"/>
      <c r="Z56772" s="119"/>
    </row>
    <row r="56773" spans="16:26" x14ac:dyDescent="0.25">
      <c r="P56773" s="119"/>
      <c r="R56773" s="119"/>
      <c r="T56773" s="119"/>
      <c r="V56773" s="119"/>
      <c r="X56773" s="119"/>
      <c r="Z56773" s="119"/>
    </row>
    <row r="56774" spans="16:26" x14ac:dyDescent="0.25">
      <c r="P56774" s="120"/>
      <c r="R56774" s="120"/>
      <c r="T56774" s="120"/>
      <c r="V56774" s="120"/>
      <c r="X56774" s="120"/>
      <c r="Z56774" s="120"/>
    </row>
    <row r="56775" spans="16:26" x14ac:dyDescent="0.25">
      <c r="P56775" s="119"/>
      <c r="R56775" s="119"/>
      <c r="T56775" s="119"/>
      <c r="V56775" s="119"/>
      <c r="X56775" s="119"/>
      <c r="Z56775" s="119"/>
    </row>
    <row r="56776" spans="16:26" x14ac:dyDescent="0.25">
      <c r="P56776" s="119"/>
      <c r="R56776" s="119"/>
      <c r="T56776" s="119"/>
      <c r="V56776" s="119"/>
      <c r="X56776" s="119"/>
      <c r="Z56776" s="119"/>
    </row>
    <row r="56777" spans="16:26" x14ac:dyDescent="0.25">
      <c r="P56777" s="120"/>
      <c r="R56777" s="120"/>
      <c r="T56777" s="120"/>
      <c r="V56777" s="120"/>
      <c r="X56777" s="120"/>
      <c r="Z56777" s="120"/>
    </row>
    <row r="56778" spans="16:26" x14ac:dyDescent="0.25">
      <c r="P56778" s="119"/>
      <c r="R56778" s="119"/>
      <c r="T56778" s="119"/>
      <c r="V56778" s="119"/>
      <c r="X56778" s="119"/>
      <c r="Z56778" s="119"/>
    </row>
    <row r="56779" spans="16:26" x14ac:dyDescent="0.25">
      <c r="P56779" s="120"/>
      <c r="R56779" s="120"/>
      <c r="T56779" s="120"/>
      <c r="V56779" s="120"/>
      <c r="X56779" s="120"/>
      <c r="Z56779" s="120"/>
    </row>
    <row r="56780" spans="16:26" x14ac:dyDescent="0.25">
      <c r="P56780" s="119"/>
      <c r="R56780" s="119"/>
      <c r="T56780" s="119"/>
      <c r="V56780" s="119"/>
      <c r="X56780" s="119"/>
      <c r="Z56780" s="119"/>
    </row>
    <row r="56781" spans="16:26" x14ac:dyDescent="0.25">
      <c r="P56781" s="119"/>
      <c r="R56781" s="119"/>
      <c r="T56781" s="119"/>
      <c r="V56781" s="119"/>
      <c r="X56781" s="119"/>
      <c r="Z56781" s="119"/>
    </row>
    <row r="56782" spans="16:26" x14ac:dyDescent="0.25">
      <c r="P56782" s="119"/>
      <c r="R56782" s="119"/>
      <c r="T56782" s="119"/>
      <c r="V56782" s="119"/>
      <c r="X56782" s="119"/>
      <c r="Z56782" s="119"/>
    </row>
    <row r="56783" spans="16:26" x14ac:dyDescent="0.25">
      <c r="P56783" s="121"/>
      <c r="R56783" s="121"/>
      <c r="T56783" s="121"/>
      <c r="V56783" s="121"/>
      <c r="X56783" s="121"/>
      <c r="Z56783" s="121"/>
    </row>
    <row r="56784" spans="16:26" x14ac:dyDescent="0.25">
      <c r="P56784" s="121"/>
      <c r="R56784" s="121"/>
      <c r="T56784" s="121"/>
      <c r="V56784" s="121"/>
      <c r="X56784" s="121"/>
      <c r="Z56784" s="121"/>
    </row>
    <row r="56785" spans="16:26" x14ac:dyDescent="0.25">
      <c r="P56785" s="121"/>
      <c r="R56785" s="121"/>
      <c r="T56785" s="121"/>
      <c r="V56785" s="121"/>
      <c r="X56785" s="121"/>
      <c r="Z56785" s="121"/>
    </row>
    <row r="56786" spans="16:26" x14ac:dyDescent="0.25">
      <c r="P56786" s="121"/>
      <c r="R56786" s="121"/>
      <c r="T56786" s="121"/>
      <c r="V56786" s="121"/>
      <c r="X56786" s="121"/>
      <c r="Z56786" s="121"/>
    </row>
    <row r="56787" spans="16:26" x14ac:dyDescent="0.25">
      <c r="P56787" s="122"/>
      <c r="R56787" s="122"/>
      <c r="T56787" s="122"/>
      <c r="V56787" s="122"/>
      <c r="X56787" s="122"/>
      <c r="Z56787" s="122"/>
    </row>
    <row r="56788" spans="16:26" x14ac:dyDescent="0.25">
      <c r="P56788" s="118"/>
      <c r="R56788" s="118"/>
      <c r="T56788" s="118"/>
      <c r="V56788" s="118"/>
      <c r="X56788" s="118"/>
      <c r="Z56788" s="118"/>
    </row>
    <row r="56789" spans="16:26" x14ac:dyDescent="0.25">
      <c r="P56789" s="119"/>
      <c r="R56789" s="119"/>
      <c r="T56789" s="119"/>
      <c r="V56789" s="119"/>
      <c r="X56789" s="119"/>
      <c r="Z56789" s="119"/>
    </row>
    <row r="56790" spans="16:26" x14ac:dyDescent="0.25">
      <c r="P56790" s="119"/>
      <c r="R56790" s="119"/>
      <c r="T56790" s="119"/>
      <c r="V56790" s="119"/>
      <c r="X56790" s="119"/>
      <c r="Z56790" s="119"/>
    </row>
    <row r="56791" spans="16:26" x14ac:dyDescent="0.25">
      <c r="P56791" s="120"/>
      <c r="R56791" s="120"/>
      <c r="T56791" s="120"/>
      <c r="V56791" s="120"/>
      <c r="X56791" s="120"/>
      <c r="Z56791" s="120"/>
    </row>
    <row r="56792" spans="16:26" x14ac:dyDescent="0.25">
      <c r="P56792" s="119"/>
      <c r="R56792" s="119"/>
      <c r="T56792" s="119"/>
      <c r="V56792" s="119"/>
      <c r="X56792" s="119"/>
      <c r="Z56792" s="119"/>
    </row>
    <row r="56793" spans="16:26" x14ac:dyDescent="0.25">
      <c r="P56793" s="119"/>
      <c r="R56793" s="119"/>
      <c r="T56793" s="119"/>
      <c r="V56793" s="119"/>
      <c r="X56793" s="119"/>
      <c r="Z56793" s="119"/>
    </row>
    <row r="56794" spans="16:26" x14ac:dyDescent="0.25">
      <c r="P56794" s="120"/>
      <c r="R56794" s="120"/>
      <c r="T56794" s="120"/>
      <c r="V56794" s="120"/>
      <c r="X56794" s="120"/>
      <c r="Z56794" s="120"/>
    </row>
    <row r="56795" spans="16:26" x14ac:dyDescent="0.25">
      <c r="P56795" s="119"/>
      <c r="R56795" s="119"/>
      <c r="T56795" s="119"/>
      <c r="V56795" s="119"/>
      <c r="X56795" s="119"/>
      <c r="Z56795" s="119"/>
    </row>
    <row r="56796" spans="16:26" x14ac:dyDescent="0.25">
      <c r="P56796" s="120"/>
      <c r="R56796" s="120"/>
      <c r="T56796" s="120"/>
      <c r="V56796" s="120"/>
      <c r="X56796" s="120"/>
      <c r="Z56796" s="120"/>
    </row>
    <row r="56797" spans="16:26" x14ac:dyDescent="0.25">
      <c r="P56797" s="119"/>
      <c r="R56797" s="119"/>
      <c r="T56797" s="119"/>
      <c r="V56797" s="119"/>
      <c r="X56797" s="119"/>
      <c r="Z56797" s="119"/>
    </row>
    <row r="56798" spans="16:26" x14ac:dyDescent="0.25">
      <c r="P56798" s="119"/>
      <c r="R56798" s="119"/>
      <c r="T56798" s="119"/>
      <c r="V56798" s="119"/>
      <c r="X56798" s="119"/>
      <c r="Z56798" s="119"/>
    </row>
    <row r="56799" spans="16:26" x14ac:dyDescent="0.25">
      <c r="P56799" s="119"/>
      <c r="R56799" s="119"/>
      <c r="T56799" s="119"/>
      <c r="V56799" s="119"/>
      <c r="X56799" s="119"/>
      <c r="Z56799" s="119"/>
    </row>
    <row r="56800" spans="16:26" x14ac:dyDescent="0.25">
      <c r="P56800" s="121"/>
      <c r="R56800" s="121"/>
      <c r="T56800" s="121"/>
      <c r="V56800" s="121"/>
      <c r="X56800" s="121"/>
      <c r="Z56800" s="121"/>
    </row>
    <row r="56801" spans="16:26" x14ac:dyDescent="0.25">
      <c r="P56801" s="121"/>
      <c r="R56801" s="121"/>
      <c r="T56801" s="121"/>
      <c r="V56801" s="121"/>
      <c r="X56801" s="121"/>
      <c r="Z56801" s="121"/>
    </row>
    <row r="56802" spans="16:26" x14ac:dyDescent="0.25">
      <c r="P56802" s="121"/>
      <c r="R56802" s="121"/>
      <c r="T56802" s="121"/>
      <c r="V56802" s="121"/>
      <c r="X56802" s="121"/>
      <c r="Z56802" s="121"/>
    </row>
    <row r="56803" spans="16:26" x14ac:dyDescent="0.25">
      <c r="P56803" s="121"/>
      <c r="R56803" s="121"/>
      <c r="T56803" s="121"/>
      <c r="V56803" s="121"/>
      <c r="X56803" s="121"/>
      <c r="Z56803" s="121"/>
    </row>
    <row r="56804" spans="16:26" x14ac:dyDescent="0.25">
      <c r="P56804" s="122"/>
      <c r="R56804" s="122"/>
      <c r="T56804" s="122"/>
      <c r="V56804" s="122"/>
      <c r="X56804" s="122"/>
      <c r="Z56804" s="122"/>
    </row>
    <row r="56805" spans="16:26" x14ac:dyDescent="0.25">
      <c r="P56805" s="118"/>
      <c r="R56805" s="118"/>
      <c r="T56805" s="118"/>
      <c r="V56805" s="118"/>
      <c r="X56805" s="118"/>
      <c r="Z56805" s="118"/>
    </row>
    <row r="56806" spans="16:26" x14ac:dyDescent="0.25">
      <c r="P56806" s="119"/>
      <c r="R56806" s="119"/>
      <c r="T56806" s="119"/>
      <c r="V56806" s="119"/>
      <c r="X56806" s="119"/>
      <c r="Z56806" s="119"/>
    </row>
    <row r="56807" spans="16:26" x14ac:dyDescent="0.25">
      <c r="P56807" s="119"/>
      <c r="R56807" s="119"/>
      <c r="T56807" s="119"/>
      <c r="V56807" s="119"/>
      <c r="X56807" s="119"/>
      <c r="Z56807" s="119"/>
    </row>
    <row r="56808" spans="16:26" x14ac:dyDescent="0.25">
      <c r="P56808" s="120"/>
      <c r="R56808" s="120"/>
      <c r="T56808" s="120"/>
      <c r="V56808" s="120"/>
      <c r="X56808" s="120"/>
      <c r="Z56808" s="120"/>
    </row>
    <row r="56809" spans="16:26" x14ac:dyDescent="0.25">
      <c r="P56809" s="119"/>
      <c r="R56809" s="119"/>
      <c r="T56809" s="119"/>
      <c r="V56809" s="119"/>
      <c r="X56809" s="119"/>
      <c r="Z56809" s="119"/>
    </row>
    <row r="56810" spans="16:26" x14ac:dyDescent="0.25">
      <c r="P56810" s="119"/>
      <c r="R56810" s="119"/>
      <c r="T56810" s="119"/>
      <c r="V56810" s="119"/>
      <c r="X56810" s="119"/>
      <c r="Z56810" s="119"/>
    </row>
    <row r="56811" spans="16:26" x14ac:dyDescent="0.25">
      <c r="P56811" s="120"/>
      <c r="R56811" s="120"/>
      <c r="T56811" s="120"/>
      <c r="V56811" s="120"/>
      <c r="X56811" s="120"/>
      <c r="Z56811" s="120"/>
    </row>
    <row r="56812" spans="16:26" x14ac:dyDescent="0.25">
      <c r="P56812" s="119"/>
      <c r="R56812" s="119"/>
      <c r="T56812" s="119"/>
      <c r="V56812" s="119"/>
      <c r="X56812" s="119"/>
      <c r="Z56812" s="119"/>
    </row>
    <row r="56813" spans="16:26" x14ac:dyDescent="0.25">
      <c r="P56813" s="120"/>
      <c r="R56813" s="120"/>
      <c r="T56813" s="120"/>
      <c r="V56813" s="120"/>
      <c r="X56813" s="120"/>
      <c r="Z56813" s="120"/>
    </row>
    <row r="56814" spans="16:26" x14ac:dyDescent="0.25">
      <c r="P56814" s="119"/>
      <c r="R56814" s="119"/>
      <c r="T56814" s="119"/>
      <c r="V56814" s="119"/>
      <c r="X56814" s="119"/>
      <c r="Z56814" s="119"/>
    </row>
    <row r="56815" spans="16:26" x14ac:dyDescent="0.25">
      <c r="P56815" s="119"/>
      <c r="R56815" s="119"/>
      <c r="T56815" s="119"/>
      <c r="V56815" s="119"/>
      <c r="X56815" s="119"/>
      <c r="Z56815" s="119"/>
    </row>
    <row r="56816" spans="16:26" x14ac:dyDescent="0.25">
      <c r="P56816" s="119"/>
      <c r="R56816" s="119"/>
      <c r="T56816" s="119"/>
      <c r="V56816" s="119"/>
      <c r="X56816" s="119"/>
      <c r="Z56816" s="119"/>
    </row>
    <row r="56817" spans="16:26" x14ac:dyDescent="0.25">
      <c r="P56817" s="121"/>
      <c r="R56817" s="121"/>
      <c r="T56817" s="121"/>
      <c r="V56817" s="121"/>
      <c r="X56817" s="121"/>
      <c r="Z56817" s="121"/>
    </row>
    <row r="56818" spans="16:26" x14ac:dyDescent="0.25">
      <c r="P56818" s="121"/>
      <c r="R56818" s="121"/>
      <c r="T56818" s="121"/>
      <c r="V56818" s="121"/>
      <c r="X56818" s="121"/>
      <c r="Z56818" s="121"/>
    </row>
    <row r="56819" spans="16:26" x14ac:dyDescent="0.25">
      <c r="P56819" s="121"/>
      <c r="R56819" s="121"/>
      <c r="T56819" s="121"/>
      <c r="V56819" s="121"/>
      <c r="X56819" s="121"/>
      <c r="Z56819" s="121"/>
    </row>
    <row r="56820" spans="16:26" x14ac:dyDescent="0.25">
      <c r="P56820" s="121"/>
      <c r="R56820" s="121"/>
      <c r="T56820" s="121"/>
      <c r="V56820" s="121"/>
      <c r="X56820" s="121"/>
      <c r="Z56820" s="121"/>
    </row>
    <row r="56821" spans="16:26" x14ac:dyDescent="0.25">
      <c r="P56821" s="122"/>
      <c r="R56821" s="122"/>
      <c r="T56821" s="122"/>
      <c r="V56821" s="122"/>
      <c r="X56821" s="122"/>
      <c r="Z56821" s="122"/>
    </row>
    <row r="56822" spans="16:26" x14ac:dyDescent="0.25">
      <c r="P56822" s="118"/>
      <c r="R56822" s="118"/>
      <c r="T56822" s="118"/>
      <c r="V56822" s="118"/>
      <c r="X56822" s="118"/>
      <c r="Z56822" s="118"/>
    </row>
    <row r="56823" spans="16:26" x14ac:dyDescent="0.25">
      <c r="P56823" s="119"/>
      <c r="R56823" s="119"/>
      <c r="T56823" s="119"/>
      <c r="V56823" s="119"/>
      <c r="X56823" s="119"/>
      <c r="Z56823" s="119"/>
    </row>
    <row r="56824" spans="16:26" x14ac:dyDescent="0.25">
      <c r="P56824" s="119"/>
      <c r="R56824" s="119"/>
      <c r="T56824" s="119"/>
      <c r="V56824" s="119"/>
      <c r="X56824" s="119"/>
      <c r="Z56824" s="119"/>
    </row>
    <row r="56825" spans="16:26" x14ac:dyDescent="0.25">
      <c r="P56825" s="120"/>
      <c r="R56825" s="120"/>
      <c r="T56825" s="120"/>
      <c r="V56825" s="120"/>
      <c r="X56825" s="120"/>
      <c r="Z56825" s="120"/>
    </row>
    <row r="56826" spans="16:26" x14ac:dyDescent="0.25">
      <c r="P56826" s="119"/>
      <c r="R56826" s="119"/>
      <c r="T56826" s="119"/>
      <c r="V56826" s="119"/>
      <c r="X56826" s="119"/>
      <c r="Z56826" s="119"/>
    </row>
    <row r="56827" spans="16:26" x14ac:dyDescent="0.25">
      <c r="P56827" s="119"/>
      <c r="R56827" s="119"/>
      <c r="T56827" s="119"/>
      <c r="V56827" s="119"/>
      <c r="X56827" s="119"/>
      <c r="Z56827" s="119"/>
    </row>
    <row r="56828" spans="16:26" x14ac:dyDescent="0.25">
      <c r="P56828" s="120"/>
      <c r="R56828" s="120"/>
      <c r="T56828" s="120"/>
      <c r="V56828" s="120"/>
      <c r="X56828" s="120"/>
      <c r="Z56828" s="120"/>
    </row>
    <row r="56829" spans="16:26" x14ac:dyDescent="0.25">
      <c r="P56829" s="119"/>
      <c r="R56829" s="119"/>
      <c r="T56829" s="119"/>
      <c r="V56829" s="119"/>
      <c r="X56829" s="119"/>
      <c r="Z56829" s="119"/>
    </row>
    <row r="56830" spans="16:26" x14ac:dyDescent="0.25">
      <c r="P56830" s="120"/>
      <c r="R56830" s="120"/>
      <c r="T56830" s="120"/>
      <c r="V56830" s="120"/>
      <c r="X56830" s="120"/>
      <c r="Z56830" s="120"/>
    </row>
    <row r="56831" spans="16:26" x14ac:dyDescent="0.25">
      <c r="P56831" s="119"/>
      <c r="R56831" s="119"/>
      <c r="T56831" s="119"/>
      <c r="V56831" s="119"/>
      <c r="X56831" s="119"/>
      <c r="Z56831" s="119"/>
    </row>
    <row r="56832" spans="16:26" x14ac:dyDescent="0.25">
      <c r="P56832" s="119"/>
      <c r="R56832" s="119"/>
      <c r="T56832" s="119"/>
      <c r="V56832" s="119"/>
      <c r="X56832" s="119"/>
      <c r="Z56832" s="119"/>
    </row>
    <row r="56833" spans="16:26" x14ac:dyDescent="0.25">
      <c r="P56833" s="119"/>
      <c r="R56833" s="119"/>
      <c r="T56833" s="119"/>
      <c r="V56833" s="119"/>
      <c r="X56833" s="119"/>
      <c r="Z56833" s="119"/>
    </row>
    <row r="56834" spans="16:26" x14ac:dyDescent="0.25">
      <c r="P56834" s="121"/>
      <c r="R56834" s="121"/>
      <c r="T56834" s="121"/>
      <c r="V56834" s="121"/>
      <c r="X56834" s="121"/>
      <c r="Z56834" s="121"/>
    </row>
    <row r="56835" spans="16:26" x14ac:dyDescent="0.25">
      <c r="P56835" s="121"/>
      <c r="R56835" s="121"/>
      <c r="T56835" s="121"/>
      <c r="V56835" s="121"/>
      <c r="X56835" s="121"/>
      <c r="Z56835" s="121"/>
    </row>
    <row r="56836" spans="16:26" x14ac:dyDescent="0.25">
      <c r="P56836" s="121"/>
      <c r="R56836" s="121"/>
      <c r="T56836" s="121"/>
      <c r="V56836" s="121"/>
      <c r="X56836" s="121"/>
      <c r="Z56836" s="121"/>
    </row>
    <row r="56837" spans="16:26" x14ac:dyDescent="0.25">
      <c r="P56837" s="121"/>
      <c r="R56837" s="121"/>
      <c r="T56837" s="121"/>
      <c r="V56837" s="121"/>
      <c r="X56837" s="121"/>
      <c r="Z56837" s="121"/>
    </row>
    <row r="56838" spans="16:26" x14ac:dyDescent="0.25">
      <c r="P56838" s="122"/>
      <c r="R56838" s="122"/>
      <c r="T56838" s="122"/>
      <c r="V56838" s="122"/>
      <c r="X56838" s="122"/>
      <c r="Z56838" s="122"/>
    </row>
    <row r="56839" spans="16:26" x14ac:dyDescent="0.25">
      <c r="P56839" s="118"/>
      <c r="R56839" s="118"/>
      <c r="T56839" s="118"/>
      <c r="V56839" s="118"/>
      <c r="X56839" s="118"/>
      <c r="Z56839" s="118"/>
    </row>
    <row r="56840" spans="16:26" x14ac:dyDescent="0.25">
      <c r="P56840" s="119"/>
      <c r="R56840" s="119"/>
      <c r="T56840" s="119"/>
      <c r="V56840" s="119"/>
      <c r="X56840" s="119"/>
      <c r="Z56840" s="119"/>
    </row>
    <row r="56841" spans="16:26" x14ac:dyDescent="0.25">
      <c r="P56841" s="119"/>
      <c r="R56841" s="119"/>
      <c r="T56841" s="119"/>
      <c r="V56841" s="119"/>
      <c r="X56841" s="119"/>
      <c r="Z56841" s="119"/>
    </row>
    <row r="56842" spans="16:26" x14ac:dyDescent="0.25">
      <c r="P56842" s="120"/>
      <c r="R56842" s="120"/>
      <c r="T56842" s="120"/>
      <c r="V56842" s="120"/>
      <c r="X56842" s="120"/>
      <c r="Z56842" s="120"/>
    </row>
    <row r="56843" spans="16:26" x14ac:dyDescent="0.25">
      <c r="P56843" s="119"/>
      <c r="R56843" s="119"/>
      <c r="T56843" s="119"/>
      <c r="V56843" s="119"/>
      <c r="X56843" s="119"/>
      <c r="Z56843" s="119"/>
    </row>
    <row r="56844" spans="16:26" x14ac:dyDescent="0.25">
      <c r="P56844" s="119"/>
      <c r="R56844" s="119"/>
      <c r="T56844" s="119"/>
      <c r="V56844" s="119"/>
      <c r="X56844" s="119"/>
      <c r="Z56844" s="119"/>
    </row>
    <row r="56845" spans="16:26" x14ac:dyDescent="0.25">
      <c r="P56845" s="120"/>
      <c r="R56845" s="120"/>
      <c r="T56845" s="120"/>
      <c r="V56845" s="120"/>
      <c r="X56845" s="120"/>
      <c r="Z56845" s="120"/>
    </row>
    <row r="56846" spans="16:26" x14ac:dyDescent="0.25">
      <c r="P56846" s="119"/>
      <c r="R56846" s="119"/>
      <c r="T56846" s="119"/>
      <c r="V56846" s="119"/>
      <c r="X56846" s="119"/>
      <c r="Z56846" s="119"/>
    </row>
    <row r="56847" spans="16:26" x14ac:dyDescent="0.25">
      <c r="P56847" s="120"/>
      <c r="R56847" s="120"/>
      <c r="T56847" s="120"/>
      <c r="V56847" s="120"/>
      <c r="X56847" s="120"/>
      <c r="Z56847" s="120"/>
    </row>
    <row r="56848" spans="16:26" x14ac:dyDescent="0.25">
      <c r="P56848" s="119"/>
      <c r="R56848" s="119"/>
      <c r="T56848" s="119"/>
      <c r="V56848" s="119"/>
      <c r="X56848" s="119"/>
      <c r="Z56848" s="119"/>
    </row>
    <row r="56849" spans="16:26" x14ac:dyDescent="0.25">
      <c r="P56849" s="119"/>
      <c r="R56849" s="119"/>
      <c r="T56849" s="119"/>
      <c r="V56849" s="119"/>
      <c r="X56849" s="119"/>
      <c r="Z56849" s="119"/>
    </row>
    <row r="56850" spans="16:26" x14ac:dyDescent="0.25">
      <c r="P56850" s="119"/>
      <c r="R56850" s="119"/>
      <c r="T56850" s="119"/>
      <c r="V56850" s="119"/>
      <c r="X56850" s="119"/>
      <c r="Z56850" s="119"/>
    </row>
    <row r="56851" spans="16:26" x14ac:dyDescent="0.25">
      <c r="P56851" s="121"/>
      <c r="R56851" s="121"/>
      <c r="T56851" s="121"/>
      <c r="V56851" s="121"/>
      <c r="X56851" s="121"/>
      <c r="Z56851" s="121"/>
    </row>
    <row r="56852" spans="16:26" x14ac:dyDescent="0.25">
      <c r="P56852" s="121"/>
      <c r="R56852" s="121"/>
      <c r="T56852" s="121"/>
      <c r="V56852" s="121"/>
      <c r="X56852" s="121"/>
      <c r="Z56852" s="121"/>
    </row>
    <row r="56853" spans="16:26" x14ac:dyDescent="0.25">
      <c r="P56853" s="121"/>
      <c r="R56853" s="121"/>
      <c r="T56853" s="121"/>
      <c r="V56853" s="121"/>
      <c r="X56853" s="121"/>
      <c r="Z56853" s="121"/>
    </row>
    <row r="56854" spans="16:26" x14ac:dyDescent="0.25">
      <c r="P56854" s="121"/>
      <c r="R56854" s="121"/>
      <c r="T56854" s="121"/>
      <c r="V56854" s="121"/>
      <c r="X56854" s="121"/>
      <c r="Z56854" s="121"/>
    </row>
    <row r="56855" spans="16:26" x14ac:dyDescent="0.25">
      <c r="P56855" s="122"/>
      <c r="R56855" s="122"/>
      <c r="T56855" s="122"/>
      <c r="V56855" s="122"/>
      <c r="X56855" s="122"/>
      <c r="Z56855" s="122"/>
    </row>
    <row r="56856" spans="16:26" x14ac:dyDescent="0.25">
      <c r="P56856" s="118"/>
      <c r="R56856" s="118"/>
      <c r="T56856" s="118"/>
      <c r="V56856" s="118"/>
      <c r="X56856" s="118"/>
      <c r="Z56856" s="118"/>
    </row>
    <row r="56857" spans="16:26" x14ac:dyDescent="0.25">
      <c r="P56857" s="119"/>
      <c r="R56857" s="119"/>
      <c r="T56857" s="119"/>
      <c r="V56857" s="119"/>
      <c r="X56857" s="119"/>
      <c r="Z56857" s="119"/>
    </row>
    <row r="56858" spans="16:26" x14ac:dyDescent="0.25">
      <c r="P56858" s="119"/>
      <c r="R56858" s="119"/>
      <c r="T56858" s="119"/>
      <c r="V56858" s="119"/>
      <c r="X56858" s="119"/>
      <c r="Z56858" s="119"/>
    </row>
    <row r="56859" spans="16:26" x14ac:dyDescent="0.25">
      <c r="P56859" s="120"/>
      <c r="R56859" s="120"/>
      <c r="T56859" s="120"/>
      <c r="V56859" s="120"/>
      <c r="X56859" s="120"/>
      <c r="Z56859" s="120"/>
    </row>
    <row r="56860" spans="16:26" x14ac:dyDescent="0.25">
      <c r="P56860" s="119"/>
      <c r="R56860" s="119"/>
      <c r="T56860" s="119"/>
      <c r="V56860" s="119"/>
      <c r="X56860" s="119"/>
      <c r="Z56860" s="119"/>
    </row>
    <row r="56861" spans="16:26" x14ac:dyDescent="0.25">
      <c r="P56861" s="119"/>
      <c r="R56861" s="119"/>
      <c r="T56861" s="119"/>
      <c r="V56861" s="119"/>
      <c r="X56861" s="119"/>
      <c r="Z56861" s="119"/>
    </row>
    <row r="56862" spans="16:26" x14ac:dyDescent="0.25">
      <c r="P56862" s="120"/>
      <c r="R56862" s="120"/>
      <c r="T56862" s="120"/>
      <c r="V56862" s="120"/>
      <c r="X56862" s="120"/>
      <c r="Z56862" s="120"/>
    </row>
    <row r="56863" spans="16:26" x14ac:dyDescent="0.25">
      <c r="P56863" s="119"/>
      <c r="R56863" s="119"/>
      <c r="T56863" s="119"/>
      <c r="V56863" s="119"/>
      <c r="X56863" s="119"/>
      <c r="Z56863" s="119"/>
    </row>
    <row r="56864" spans="16:26" x14ac:dyDescent="0.25">
      <c r="P56864" s="120"/>
      <c r="R56864" s="120"/>
      <c r="T56864" s="120"/>
      <c r="V56864" s="120"/>
      <c r="X56864" s="120"/>
      <c r="Z56864" s="120"/>
    </row>
    <row r="56865" spans="16:26" x14ac:dyDescent="0.25">
      <c r="P56865" s="119"/>
      <c r="R56865" s="119"/>
      <c r="T56865" s="119"/>
      <c r="V56865" s="119"/>
      <c r="X56865" s="119"/>
      <c r="Z56865" s="119"/>
    </row>
    <row r="56866" spans="16:26" x14ac:dyDescent="0.25">
      <c r="P56866" s="119"/>
      <c r="R56866" s="119"/>
      <c r="T56866" s="119"/>
      <c r="V56866" s="119"/>
      <c r="X56866" s="119"/>
      <c r="Z56866" s="119"/>
    </row>
    <row r="56867" spans="16:26" x14ac:dyDescent="0.25">
      <c r="P56867" s="119"/>
      <c r="R56867" s="119"/>
      <c r="T56867" s="119"/>
      <c r="V56867" s="119"/>
      <c r="X56867" s="119"/>
      <c r="Z56867" s="119"/>
    </row>
    <row r="56868" spans="16:26" x14ac:dyDescent="0.25">
      <c r="P56868" s="121"/>
      <c r="R56868" s="121"/>
      <c r="T56868" s="121"/>
      <c r="V56868" s="121"/>
      <c r="X56868" s="121"/>
      <c r="Z56868" s="121"/>
    </row>
    <row r="56869" spans="16:26" x14ac:dyDescent="0.25">
      <c r="P56869" s="121"/>
      <c r="R56869" s="121"/>
      <c r="T56869" s="121"/>
      <c r="V56869" s="121"/>
      <c r="X56869" s="121"/>
      <c r="Z56869" s="121"/>
    </row>
    <row r="56870" spans="16:26" x14ac:dyDescent="0.25">
      <c r="P56870" s="121"/>
      <c r="R56870" s="121"/>
      <c r="T56870" s="121"/>
      <c r="V56870" s="121"/>
      <c r="X56870" s="121"/>
      <c r="Z56870" s="121"/>
    </row>
    <row r="56871" spans="16:26" x14ac:dyDescent="0.25">
      <c r="P56871" s="121"/>
      <c r="R56871" s="121"/>
      <c r="T56871" s="121"/>
      <c r="V56871" s="121"/>
      <c r="X56871" s="121"/>
      <c r="Z56871" s="121"/>
    </row>
    <row r="56872" spans="16:26" x14ac:dyDescent="0.25">
      <c r="P56872" s="122"/>
      <c r="R56872" s="122"/>
      <c r="T56872" s="122"/>
      <c r="V56872" s="122"/>
      <c r="X56872" s="122"/>
      <c r="Z56872" s="122"/>
    </row>
    <row r="56873" spans="16:26" x14ac:dyDescent="0.25">
      <c r="P56873" s="118"/>
      <c r="R56873" s="118"/>
      <c r="T56873" s="118"/>
      <c r="V56873" s="118"/>
      <c r="X56873" s="118"/>
      <c r="Z56873" s="118"/>
    </row>
    <row r="56874" spans="16:26" x14ac:dyDescent="0.25">
      <c r="P56874" s="119"/>
      <c r="R56874" s="119"/>
      <c r="T56874" s="119"/>
      <c r="V56874" s="119"/>
      <c r="X56874" s="119"/>
      <c r="Z56874" s="119"/>
    </row>
    <row r="56875" spans="16:26" x14ac:dyDescent="0.25">
      <c r="P56875" s="119"/>
      <c r="R56875" s="119"/>
      <c r="T56875" s="119"/>
      <c r="V56875" s="119"/>
      <c r="X56875" s="119"/>
      <c r="Z56875" s="119"/>
    </row>
    <row r="56876" spans="16:26" x14ac:dyDescent="0.25">
      <c r="P56876" s="120"/>
      <c r="R56876" s="120"/>
      <c r="T56876" s="120"/>
      <c r="V56876" s="120"/>
      <c r="X56876" s="120"/>
      <c r="Z56876" s="120"/>
    </row>
    <row r="56877" spans="16:26" x14ac:dyDescent="0.25">
      <c r="P56877" s="119"/>
      <c r="R56877" s="119"/>
      <c r="T56877" s="119"/>
      <c r="V56877" s="119"/>
      <c r="X56877" s="119"/>
      <c r="Z56877" s="119"/>
    </row>
    <row r="56878" spans="16:26" x14ac:dyDescent="0.25">
      <c r="P56878" s="119"/>
      <c r="R56878" s="119"/>
      <c r="T56878" s="119"/>
      <c r="V56878" s="119"/>
      <c r="X56878" s="119"/>
      <c r="Z56878" s="119"/>
    </row>
    <row r="56879" spans="16:26" x14ac:dyDescent="0.25">
      <c r="P56879" s="120"/>
      <c r="R56879" s="120"/>
      <c r="T56879" s="120"/>
      <c r="V56879" s="120"/>
      <c r="X56879" s="120"/>
      <c r="Z56879" s="120"/>
    </row>
    <row r="56880" spans="16:26" x14ac:dyDescent="0.25">
      <c r="P56880" s="119"/>
      <c r="R56880" s="119"/>
      <c r="T56880" s="119"/>
      <c r="V56880" s="119"/>
      <c r="X56880" s="119"/>
      <c r="Z56880" s="119"/>
    </row>
    <row r="56881" spans="16:26" x14ac:dyDescent="0.25">
      <c r="P56881" s="120"/>
      <c r="R56881" s="120"/>
      <c r="T56881" s="120"/>
      <c r="V56881" s="120"/>
      <c r="X56881" s="120"/>
      <c r="Z56881" s="120"/>
    </row>
    <row r="56882" spans="16:26" x14ac:dyDescent="0.25">
      <c r="P56882" s="119"/>
      <c r="R56882" s="119"/>
      <c r="T56882" s="119"/>
      <c r="V56882" s="119"/>
      <c r="X56882" s="119"/>
      <c r="Z56882" s="119"/>
    </row>
    <row r="56883" spans="16:26" x14ac:dyDescent="0.25">
      <c r="P56883" s="119"/>
      <c r="R56883" s="119"/>
      <c r="T56883" s="119"/>
      <c r="V56883" s="119"/>
      <c r="X56883" s="119"/>
      <c r="Z56883" s="119"/>
    </row>
    <row r="56884" spans="16:26" x14ac:dyDescent="0.25">
      <c r="P56884" s="119"/>
      <c r="R56884" s="119"/>
      <c r="T56884" s="119"/>
      <c r="V56884" s="119"/>
      <c r="X56884" s="119"/>
      <c r="Z56884" s="119"/>
    </row>
    <row r="56885" spans="16:26" x14ac:dyDescent="0.25">
      <c r="P56885" s="121"/>
      <c r="R56885" s="121"/>
      <c r="T56885" s="121"/>
      <c r="V56885" s="121"/>
      <c r="X56885" s="121"/>
      <c r="Z56885" s="121"/>
    </row>
    <row r="56886" spans="16:26" x14ac:dyDescent="0.25">
      <c r="P56886" s="121"/>
      <c r="R56886" s="121"/>
      <c r="T56886" s="121"/>
      <c r="V56886" s="121"/>
      <c r="X56886" s="121"/>
      <c r="Z56886" s="121"/>
    </row>
    <row r="56887" spans="16:26" x14ac:dyDescent="0.25">
      <c r="P56887" s="121"/>
      <c r="R56887" s="121"/>
      <c r="T56887" s="121"/>
      <c r="V56887" s="121"/>
      <c r="X56887" s="121"/>
      <c r="Z56887" s="121"/>
    </row>
    <row r="56888" spans="16:26" x14ac:dyDescent="0.25">
      <c r="P56888" s="121"/>
      <c r="R56888" s="121"/>
      <c r="T56888" s="121"/>
      <c r="V56888" s="121"/>
      <c r="X56888" s="121"/>
      <c r="Z56888" s="121"/>
    </row>
    <row r="56889" spans="16:26" x14ac:dyDescent="0.25">
      <c r="P56889" s="122"/>
      <c r="R56889" s="122"/>
      <c r="T56889" s="122"/>
      <c r="V56889" s="122"/>
      <c r="X56889" s="122"/>
      <c r="Z56889" s="122"/>
    </row>
    <row r="56890" spans="16:26" x14ac:dyDescent="0.25">
      <c r="P56890" s="118"/>
      <c r="R56890" s="118"/>
      <c r="T56890" s="118"/>
      <c r="V56890" s="118"/>
      <c r="X56890" s="118"/>
      <c r="Z56890" s="118"/>
    </row>
    <row r="56891" spans="16:26" x14ac:dyDescent="0.25">
      <c r="P56891" s="119"/>
      <c r="R56891" s="119"/>
      <c r="T56891" s="119"/>
      <c r="V56891" s="119"/>
      <c r="X56891" s="119"/>
      <c r="Z56891" s="119"/>
    </row>
    <row r="56892" spans="16:26" x14ac:dyDescent="0.25">
      <c r="P56892" s="119"/>
      <c r="R56892" s="119"/>
      <c r="T56892" s="119"/>
      <c r="V56892" s="119"/>
      <c r="X56892" s="119"/>
      <c r="Z56892" s="119"/>
    </row>
    <row r="56893" spans="16:26" x14ac:dyDescent="0.25">
      <c r="P56893" s="120"/>
      <c r="R56893" s="120"/>
      <c r="T56893" s="120"/>
      <c r="V56893" s="120"/>
      <c r="X56893" s="120"/>
      <c r="Z56893" s="120"/>
    </row>
    <row r="56894" spans="16:26" x14ac:dyDescent="0.25">
      <c r="P56894" s="119"/>
      <c r="R56894" s="119"/>
      <c r="T56894" s="119"/>
      <c r="V56894" s="119"/>
      <c r="X56894" s="119"/>
      <c r="Z56894" s="119"/>
    </row>
    <row r="56895" spans="16:26" x14ac:dyDescent="0.25">
      <c r="P56895" s="119"/>
      <c r="R56895" s="119"/>
      <c r="T56895" s="119"/>
      <c r="V56895" s="119"/>
      <c r="X56895" s="119"/>
      <c r="Z56895" s="119"/>
    </row>
    <row r="56896" spans="16:26" x14ac:dyDescent="0.25">
      <c r="P56896" s="120"/>
      <c r="R56896" s="120"/>
      <c r="T56896" s="120"/>
      <c r="V56896" s="120"/>
      <c r="X56896" s="120"/>
      <c r="Z56896" s="120"/>
    </row>
    <row r="56897" spans="16:26" x14ac:dyDescent="0.25">
      <c r="P56897" s="119"/>
      <c r="R56897" s="119"/>
      <c r="T56897" s="119"/>
      <c r="V56897" s="119"/>
      <c r="X56897" s="119"/>
      <c r="Z56897" s="119"/>
    </row>
    <row r="56898" spans="16:26" x14ac:dyDescent="0.25">
      <c r="P56898" s="120"/>
      <c r="R56898" s="120"/>
      <c r="T56898" s="120"/>
      <c r="V56898" s="120"/>
      <c r="X56898" s="120"/>
      <c r="Z56898" s="120"/>
    </row>
    <row r="56899" spans="16:26" x14ac:dyDescent="0.25">
      <c r="P56899" s="119"/>
      <c r="R56899" s="119"/>
      <c r="T56899" s="119"/>
      <c r="V56899" s="119"/>
      <c r="X56899" s="119"/>
      <c r="Z56899" s="119"/>
    </row>
    <row r="56900" spans="16:26" x14ac:dyDescent="0.25">
      <c r="P56900" s="119"/>
      <c r="R56900" s="119"/>
      <c r="T56900" s="119"/>
      <c r="V56900" s="119"/>
      <c r="X56900" s="119"/>
      <c r="Z56900" s="119"/>
    </row>
    <row r="56901" spans="16:26" x14ac:dyDescent="0.25">
      <c r="P56901" s="119"/>
      <c r="R56901" s="119"/>
      <c r="T56901" s="119"/>
      <c r="V56901" s="119"/>
      <c r="X56901" s="119"/>
      <c r="Z56901" s="119"/>
    </row>
    <row r="56902" spans="16:26" x14ac:dyDescent="0.25">
      <c r="P56902" s="121"/>
      <c r="R56902" s="121"/>
      <c r="T56902" s="121"/>
      <c r="V56902" s="121"/>
      <c r="X56902" s="121"/>
      <c r="Z56902" s="121"/>
    </row>
    <row r="56903" spans="16:26" x14ac:dyDescent="0.25">
      <c r="P56903" s="121"/>
      <c r="R56903" s="121"/>
      <c r="T56903" s="121"/>
      <c r="V56903" s="121"/>
      <c r="X56903" s="121"/>
      <c r="Z56903" s="121"/>
    </row>
    <row r="56904" spans="16:26" x14ac:dyDescent="0.25">
      <c r="P56904" s="121"/>
      <c r="R56904" s="121"/>
      <c r="T56904" s="121"/>
      <c r="V56904" s="121"/>
      <c r="X56904" s="121"/>
      <c r="Z56904" s="121"/>
    </row>
    <row r="56905" spans="16:26" x14ac:dyDescent="0.25">
      <c r="P56905" s="121"/>
      <c r="R56905" s="121"/>
      <c r="T56905" s="121"/>
      <c r="V56905" s="121"/>
      <c r="X56905" s="121"/>
      <c r="Z56905" s="121"/>
    </row>
    <row r="56906" spans="16:26" x14ac:dyDescent="0.25">
      <c r="P56906" s="122"/>
      <c r="R56906" s="122"/>
      <c r="T56906" s="122"/>
      <c r="V56906" s="122"/>
      <c r="X56906" s="122"/>
      <c r="Z56906" s="122"/>
    </row>
    <row r="56907" spans="16:26" x14ac:dyDescent="0.25">
      <c r="P56907" s="118"/>
      <c r="R56907" s="118"/>
      <c r="T56907" s="118"/>
      <c r="V56907" s="118"/>
      <c r="X56907" s="118"/>
      <c r="Z56907" s="118"/>
    </row>
    <row r="56908" spans="16:26" x14ac:dyDescent="0.25">
      <c r="P56908" s="119"/>
      <c r="R56908" s="119"/>
      <c r="T56908" s="119"/>
      <c r="V56908" s="119"/>
      <c r="X56908" s="119"/>
      <c r="Z56908" s="119"/>
    </row>
    <row r="56909" spans="16:26" x14ac:dyDescent="0.25">
      <c r="P56909" s="119"/>
      <c r="R56909" s="119"/>
      <c r="T56909" s="119"/>
      <c r="V56909" s="119"/>
      <c r="X56909" s="119"/>
      <c r="Z56909" s="119"/>
    </row>
    <row r="56910" spans="16:26" x14ac:dyDescent="0.25">
      <c r="P56910" s="120"/>
      <c r="R56910" s="120"/>
      <c r="T56910" s="120"/>
      <c r="V56910" s="120"/>
      <c r="X56910" s="120"/>
      <c r="Z56910" s="120"/>
    </row>
    <row r="56911" spans="16:26" x14ac:dyDescent="0.25">
      <c r="P56911" s="119"/>
      <c r="R56911" s="119"/>
      <c r="T56911" s="119"/>
      <c r="V56911" s="119"/>
      <c r="X56911" s="119"/>
      <c r="Z56911" s="119"/>
    </row>
    <row r="56912" spans="16:26" x14ac:dyDescent="0.25">
      <c r="P56912" s="119"/>
      <c r="R56912" s="119"/>
      <c r="T56912" s="119"/>
      <c r="V56912" s="119"/>
      <c r="X56912" s="119"/>
      <c r="Z56912" s="119"/>
    </row>
    <row r="56913" spans="16:26" x14ac:dyDescent="0.25">
      <c r="P56913" s="120"/>
      <c r="R56913" s="120"/>
      <c r="T56913" s="120"/>
      <c r="V56913" s="120"/>
      <c r="X56913" s="120"/>
      <c r="Z56913" s="120"/>
    </row>
    <row r="56914" spans="16:26" x14ac:dyDescent="0.25">
      <c r="P56914" s="119"/>
      <c r="R56914" s="119"/>
      <c r="T56914" s="119"/>
      <c r="V56914" s="119"/>
      <c r="X56914" s="119"/>
      <c r="Z56914" s="119"/>
    </row>
    <row r="56915" spans="16:26" x14ac:dyDescent="0.25">
      <c r="P56915" s="120"/>
      <c r="R56915" s="120"/>
      <c r="T56915" s="120"/>
      <c r="V56915" s="120"/>
      <c r="X56915" s="120"/>
      <c r="Z56915" s="120"/>
    </row>
    <row r="56916" spans="16:26" x14ac:dyDescent="0.25">
      <c r="P56916" s="119"/>
      <c r="R56916" s="119"/>
      <c r="T56916" s="119"/>
      <c r="V56916" s="119"/>
      <c r="X56916" s="119"/>
      <c r="Z56916" s="119"/>
    </row>
    <row r="56917" spans="16:26" x14ac:dyDescent="0.25">
      <c r="P56917" s="119"/>
      <c r="R56917" s="119"/>
      <c r="T56917" s="119"/>
      <c r="V56917" s="119"/>
      <c r="X56917" s="119"/>
      <c r="Z56917" s="119"/>
    </row>
    <row r="56918" spans="16:26" x14ac:dyDescent="0.25">
      <c r="P56918" s="119"/>
      <c r="R56918" s="119"/>
      <c r="T56918" s="119"/>
      <c r="V56918" s="119"/>
      <c r="X56918" s="119"/>
      <c r="Z56918" s="119"/>
    </row>
    <row r="56919" spans="16:26" x14ac:dyDescent="0.25">
      <c r="P56919" s="121"/>
      <c r="R56919" s="121"/>
      <c r="T56919" s="121"/>
      <c r="V56919" s="121"/>
      <c r="X56919" s="121"/>
      <c r="Z56919" s="121"/>
    </row>
    <row r="56920" spans="16:26" x14ac:dyDescent="0.25">
      <c r="P56920" s="121"/>
      <c r="R56920" s="121"/>
      <c r="T56920" s="121"/>
      <c r="V56920" s="121"/>
      <c r="X56920" s="121"/>
      <c r="Z56920" s="121"/>
    </row>
    <row r="56921" spans="16:26" x14ac:dyDescent="0.25">
      <c r="P56921" s="121"/>
      <c r="R56921" s="121"/>
      <c r="T56921" s="121"/>
      <c r="V56921" s="121"/>
      <c r="X56921" s="121"/>
      <c r="Z56921" s="121"/>
    </row>
    <row r="56922" spans="16:26" x14ac:dyDescent="0.25">
      <c r="P56922" s="121"/>
      <c r="R56922" s="121"/>
      <c r="T56922" s="121"/>
      <c r="V56922" s="121"/>
      <c r="X56922" s="121"/>
      <c r="Z56922" s="121"/>
    </row>
    <row r="56923" spans="16:26" x14ac:dyDescent="0.25">
      <c r="P56923" s="122"/>
      <c r="R56923" s="122"/>
      <c r="T56923" s="122"/>
      <c r="V56923" s="122"/>
      <c r="X56923" s="122"/>
      <c r="Z56923" s="122"/>
    </row>
    <row r="56924" spans="16:26" x14ac:dyDescent="0.25">
      <c r="P56924" s="118"/>
      <c r="R56924" s="118"/>
      <c r="T56924" s="118"/>
      <c r="V56924" s="118"/>
      <c r="X56924" s="118"/>
      <c r="Z56924" s="118"/>
    </row>
    <row r="56925" spans="16:26" x14ac:dyDescent="0.25">
      <c r="P56925" s="119"/>
      <c r="R56925" s="119"/>
      <c r="T56925" s="119"/>
      <c r="V56925" s="119"/>
      <c r="X56925" s="119"/>
      <c r="Z56925" s="119"/>
    </row>
    <row r="56926" spans="16:26" x14ac:dyDescent="0.25">
      <c r="P56926" s="119"/>
      <c r="R56926" s="119"/>
      <c r="T56926" s="119"/>
      <c r="V56926" s="119"/>
      <c r="X56926" s="119"/>
      <c r="Z56926" s="119"/>
    </row>
    <row r="56927" spans="16:26" x14ac:dyDescent="0.25">
      <c r="P56927" s="120"/>
      <c r="R56927" s="120"/>
      <c r="T56927" s="120"/>
      <c r="V56927" s="120"/>
      <c r="X56927" s="120"/>
      <c r="Z56927" s="120"/>
    </row>
    <row r="56928" spans="16:26" x14ac:dyDescent="0.25">
      <c r="P56928" s="119"/>
      <c r="R56928" s="119"/>
      <c r="T56928" s="119"/>
      <c r="V56928" s="119"/>
      <c r="X56928" s="119"/>
      <c r="Z56928" s="119"/>
    </row>
    <row r="56929" spans="16:26" x14ac:dyDescent="0.25">
      <c r="P56929" s="119"/>
      <c r="R56929" s="119"/>
      <c r="T56929" s="119"/>
      <c r="V56929" s="119"/>
      <c r="X56929" s="119"/>
      <c r="Z56929" s="119"/>
    </row>
    <row r="56930" spans="16:26" x14ac:dyDescent="0.25">
      <c r="P56930" s="120"/>
      <c r="R56930" s="120"/>
      <c r="T56930" s="120"/>
      <c r="V56930" s="120"/>
      <c r="X56930" s="120"/>
      <c r="Z56930" s="120"/>
    </row>
    <row r="56931" spans="16:26" x14ac:dyDescent="0.25">
      <c r="P56931" s="119"/>
      <c r="R56931" s="119"/>
      <c r="T56931" s="119"/>
      <c r="V56931" s="119"/>
      <c r="X56931" s="119"/>
      <c r="Z56931" s="119"/>
    </row>
    <row r="56932" spans="16:26" x14ac:dyDescent="0.25">
      <c r="P56932" s="120"/>
      <c r="R56932" s="120"/>
      <c r="T56932" s="120"/>
      <c r="V56932" s="120"/>
      <c r="X56932" s="120"/>
      <c r="Z56932" s="120"/>
    </row>
    <row r="56933" spans="16:26" x14ac:dyDescent="0.25">
      <c r="P56933" s="119"/>
      <c r="R56933" s="119"/>
      <c r="T56933" s="119"/>
      <c r="V56933" s="119"/>
      <c r="X56933" s="119"/>
      <c r="Z56933" s="119"/>
    </row>
    <row r="56934" spans="16:26" x14ac:dyDescent="0.25">
      <c r="P56934" s="119"/>
      <c r="R56934" s="119"/>
      <c r="T56934" s="119"/>
      <c r="V56934" s="119"/>
      <c r="X56934" s="119"/>
      <c r="Z56934" s="119"/>
    </row>
    <row r="56935" spans="16:26" x14ac:dyDescent="0.25">
      <c r="P56935" s="119"/>
      <c r="R56935" s="119"/>
      <c r="T56935" s="119"/>
      <c r="V56935" s="119"/>
      <c r="X56935" s="119"/>
      <c r="Z56935" s="119"/>
    </row>
    <row r="56936" spans="16:26" x14ac:dyDescent="0.25">
      <c r="P56936" s="121"/>
      <c r="R56936" s="121"/>
      <c r="T56936" s="121"/>
      <c r="V56936" s="121"/>
      <c r="X56936" s="121"/>
      <c r="Z56936" s="121"/>
    </row>
    <row r="56937" spans="16:26" x14ac:dyDescent="0.25">
      <c r="P56937" s="121"/>
      <c r="R56937" s="121"/>
      <c r="T56937" s="121"/>
      <c r="V56937" s="121"/>
      <c r="X56937" s="121"/>
      <c r="Z56937" s="121"/>
    </row>
    <row r="56938" spans="16:26" x14ac:dyDescent="0.25">
      <c r="P56938" s="121"/>
      <c r="R56938" s="121"/>
      <c r="T56938" s="121"/>
      <c r="V56938" s="121"/>
      <c r="X56938" s="121"/>
      <c r="Z56938" s="121"/>
    </row>
    <row r="56939" spans="16:26" x14ac:dyDescent="0.25">
      <c r="P56939" s="121"/>
      <c r="R56939" s="121"/>
      <c r="T56939" s="121"/>
      <c r="V56939" s="121"/>
      <c r="X56939" s="121"/>
      <c r="Z56939" s="121"/>
    </row>
    <row r="56940" spans="16:26" x14ac:dyDescent="0.25">
      <c r="P56940" s="122"/>
      <c r="R56940" s="122"/>
      <c r="T56940" s="122"/>
      <c r="V56940" s="122"/>
      <c r="X56940" s="122"/>
      <c r="Z56940" s="122"/>
    </row>
    <row r="56941" spans="16:26" x14ac:dyDescent="0.25">
      <c r="P56941" s="118"/>
      <c r="R56941" s="118"/>
      <c r="T56941" s="118"/>
      <c r="V56941" s="118"/>
      <c r="X56941" s="118"/>
      <c r="Z56941" s="118"/>
    </row>
    <row r="56942" spans="16:26" x14ac:dyDescent="0.25">
      <c r="P56942" s="119"/>
      <c r="R56942" s="119"/>
      <c r="T56942" s="119"/>
      <c r="V56942" s="119"/>
      <c r="X56942" s="119"/>
      <c r="Z56942" s="119"/>
    </row>
    <row r="56943" spans="16:26" x14ac:dyDescent="0.25">
      <c r="P56943" s="119"/>
      <c r="R56943" s="119"/>
      <c r="T56943" s="119"/>
      <c r="V56943" s="119"/>
      <c r="X56943" s="119"/>
      <c r="Z56943" s="119"/>
    </row>
    <row r="56944" spans="16:26" x14ac:dyDescent="0.25">
      <c r="P56944" s="120"/>
      <c r="R56944" s="120"/>
      <c r="T56944" s="120"/>
      <c r="V56944" s="120"/>
      <c r="X56944" s="120"/>
      <c r="Z56944" s="120"/>
    </row>
    <row r="56945" spans="16:26" x14ac:dyDescent="0.25">
      <c r="P56945" s="119"/>
      <c r="R56945" s="119"/>
      <c r="T56945" s="119"/>
      <c r="V56945" s="119"/>
      <c r="X56945" s="119"/>
      <c r="Z56945" s="119"/>
    </row>
    <row r="56946" spans="16:26" x14ac:dyDescent="0.25">
      <c r="P56946" s="119"/>
      <c r="R56946" s="119"/>
      <c r="T56946" s="119"/>
      <c r="V56946" s="119"/>
      <c r="X56946" s="119"/>
      <c r="Z56946" s="119"/>
    </row>
    <row r="56947" spans="16:26" x14ac:dyDescent="0.25">
      <c r="P56947" s="120"/>
      <c r="R56947" s="120"/>
      <c r="T56947" s="120"/>
      <c r="V56947" s="120"/>
      <c r="X56947" s="120"/>
      <c r="Z56947" s="120"/>
    </row>
    <row r="56948" spans="16:26" x14ac:dyDescent="0.25">
      <c r="P56948" s="119"/>
      <c r="R56948" s="119"/>
      <c r="T56948" s="119"/>
      <c r="V56948" s="119"/>
      <c r="X56948" s="119"/>
      <c r="Z56948" s="119"/>
    </row>
    <row r="56949" spans="16:26" x14ac:dyDescent="0.25">
      <c r="P56949" s="120"/>
      <c r="R56949" s="120"/>
      <c r="T56949" s="120"/>
      <c r="V56949" s="120"/>
      <c r="X56949" s="120"/>
      <c r="Z56949" s="120"/>
    </row>
    <row r="56950" spans="16:26" x14ac:dyDescent="0.25">
      <c r="P56950" s="119"/>
      <c r="R56950" s="119"/>
      <c r="T56950" s="119"/>
      <c r="V56950" s="119"/>
      <c r="X56950" s="119"/>
      <c r="Z56950" s="119"/>
    </row>
    <row r="56951" spans="16:26" x14ac:dyDescent="0.25">
      <c r="P56951" s="119"/>
      <c r="R56951" s="119"/>
      <c r="T56951" s="119"/>
      <c r="V56951" s="119"/>
      <c r="X56951" s="119"/>
      <c r="Z56951" s="119"/>
    </row>
    <row r="56952" spans="16:26" x14ac:dyDescent="0.25">
      <c r="P56952" s="119"/>
      <c r="R56952" s="119"/>
      <c r="T56952" s="119"/>
      <c r="V56952" s="119"/>
      <c r="X56952" s="119"/>
      <c r="Z56952" s="119"/>
    </row>
    <row r="56953" spans="16:26" x14ac:dyDescent="0.25">
      <c r="P56953" s="121"/>
      <c r="R56953" s="121"/>
      <c r="T56953" s="121"/>
      <c r="V56953" s="121"/>
      <c r="X56953" s="121"/>
      <c r="Z56953" s="121"/>
    </row>
    <row r="56954" spans="16:26" x14ac:dyDescent="0.25">
      <c r="P56954" s="121"/>
      <c r="R56954" s="121"/>
      <c r="T56954" s="121"/>
      <c r="V56954" s="121"/>
      <c r="X56954" s="121"/>
      <c r="Z56954" s="121"/>
    </row>
    <row r="56955" spans="16:26" x14ac:dyDescent="0.25">
      <c r="P56955" s="121"/>
      <c r="R56955" s="121"/>
      <c r="T56955" s="121"/>
      <c r="V56955" s="121"/>
      <c r="X56955" s="121"/>
      <c r="Z56955" s="121"/>
    </row>
    <row r="56956" spans="16:26" x14ac:dyDescent="0.25">
      <c r="P56956" s="121"/>
      <c r="R56956" s="121"/>
      <c r="T56956" s="121"/>
      <c r="V56956" s="121"/>
      <c r="X56956" s="121"/>
      <c r="Z56956" s="121"/>
    </row>
    <row r="56957" spans="16:26" x14ac:dyDescent="0.25">
      <c r="P56957" s="122"/>
      <c r="R56957" s="122"/>
      <c r="T56957" s="122"/>
      <c r="V56957" s="122"/>
      <c r="X56957" s="122"/>
      <c r="Z56957" s="122"/>
    </row>
    <row r="56958" spans="16:26" x14ac:dyDescent="0.25">
      <c r="P56958" s="118"/>
      <c r="R56958" s="118"/>
      <c r="T56958" s="118"/>
      <c r="V56958" s="118"/>
      <c r="X56958" s="118"/>
      <c r="Z56958" s="118"/>
    </row>
    <row r="56959" spans="16:26" x14ac:dyDescent="0.25">
      <c r="P56959" s="119"/>
      <c r="R56959" s="119"/>
      <c r="T56959" s="119"/>
      <c r="V56959" s="119"/>
      <c r="X56959" s="119"/>
      <c r="Z56959" s="119"/>
    </row>
    <row r="56960" spans="16:26" x14ac:dyDescent="0.25">
      <c r="P56960" s="119"/>
      <c r="R56960" s="119"/>
      <c r="T56960" s="119"/>
      <c r="V56960" s="119"/>
      <c r="X56960" s="119"/>
      <c r="Z56960" s="119"/>
    </row>
    <row r="56961" spans="16:26" x14ac:dyDescent="0.25">
      <c r="P56961" s="120"/>
      <c r="R56961" s="120"/>
      <c r="T56961" s="120"/>
      <c r="V56961" s="120"/>
      <c r="X56961" s="120"/>
      <c r="Z56961" s="120"/>
    </row>
    <row r="56962" spans="16:26" x14ac:dyDescent="0.25">
      <c r="P56962" s="119"/>
      <c r="R56962" s="119"/>
      <c r="T56962" s="119"/>
      <c r="V56962" s="119"/>
      <c r="X56962" s="119"/>
      <c r="Z56962" s="119"/>
    </row>
    <row r="56963" spans="16:26" x14ac:dyDescent="0.25">
      <c r="P56963" s="119"/>
      <c r="R56963" s="119"/>
      <c r="T56963" s="119"/>
      <c r="V56963" s="119"/>
      <c r="X56963" s="119"/>
      <c r="Z56963" s="119"/>
    </row>
    <row r="56964" spans="16:26" x14ac:dyDescent="0.25">
      <c r="P56964" s="120"/>
      <c r="R56964" s="120"/>
      <c r="T56964" s="120"/>
      <c r="V56964" s="120"/>
      <c r="X56964" s="120"/>
      <c r="Z56964" s="120"/>
    </row>
    <row r="56965" spans="16:26" x14ac:dyDescent="0.25">
      <c r="P56965" s="119"/>
      <c r="R56965" s="119"/>
      <c r="T56965" s="119"/>
      <c r="V56965" s="119"/>
      <c r="X56965" s="119"/>
      <c r="Z56965" s="119"/>
    </row>
    <row r="56966" spans="16:26" x14ac:dyDescent="0.25">
      <c r="P56966" s="120"/>
      <c r="R56966" s="120"/>
      <c r="T56966" s="120"/>
      <c r="V56966" s="120"/>
      <c r="X56966" s="120"/>
      <c r="Z56966" s="120"/>
    </row>
    <row r="56967" spans="16:26" x14ac:dyDescent="0.25">
      <c r="P56967" s="119"/>
      <c r="R56967" s="119"/>
      <c r="T56967" s="119"/>
      <c r="V56967" s="119"/>
      <c r="X56967" s="119"/>
      <c r="Z56967" s="119"/>
    </row>
    <row r="56968" spans="16:26" x14ac:dyDescent="0.25">
      <c r="P56968" s="119"/>
      <c r="R56968" s="119"/>
      <c r="T56968" s="119"/>
      <c r="V56968" s="119"/>
      <c r="X56968" s="119"/>
      <c r="Z56968" s="119"/>
    </row>
    <row r="56969" spans="16:26" x14ac:dyDescent="0.25">
      <c r="P56969" s="119"/>
      <c r="R56969" s="119"/>
      <c r="T56969" s="119"/>
      <c r="V56969" s="119"/>
      <c r="X56969" s="119"/>
      <c r="Z56969" s="119"/>
    </row>
    <row r="56970" spans="16:26" x14ac:dyDescent="0.25">
      <c r="P56970" s="121"/>
      <c r="R56970" s="121"/>
      <c r="T56970" s="121"/>
      <c r="V56970" s="121"/>
      <c r="X56970" s="121"/>
      <c r="Z56970" s="121"/>
    </row>
    <row r="56971" spans="16:26" x14ac:dyDescent="0.25">
      <c r="P56971" s="121"/>
      <c r="R56971" s="121"/>
      <c r="T56971" s="121"/>
      <c r="V56971" s="121"/>
      <c r="X56971" s="121"/>
      <c r="Z56971" s="121"/>
    </row>
    <row r="56972" spans="16:26" x14ac:dyDescent="0.25">
      <c r="P56972" s="121"/>
      <c r="R56972" s="121"/>
      <c r="T56972" s="121"/>
      <c r="V56972" s="121"/>
      <c r="X56972" s="121"/>
      <c r="Z56972" s="121"/>
    </row>
    <row r="56973" spans="16:26" x14ac:dyDescent="0.25">
      <c r="P56973" s="121"/>
      <c r="R56973" s="121"/>
      <c r="T56973" s="121"/>
      <c r="V56973" s="121"/>
      <c r="X56973" s="121"/>
      <c r="Z56973" s="121"/>
    </row>
    <row r="56974" spans="16:26" x14ac:dyDescent="0.25">
      <c r="P56974" s="122"/>
      <c r="R56974" s="122"/>
      <c r="T56974" s="122"/>
      <c r="V56974" s="122"/>
      <c r="X56974" s="122"/>
      <c r="Z56974" s="122"/>
    </row>
    <row r="56975" spans="16:26" x14ac:dyDescent="0.25">
      <c r="P56975" s="118"/>
      <c r="R56975" s="118"/>
      <c r="T56975" s="118"/>
      <c r="V56975" s="118"/>
      <c r="X56975" s="118"/>
      <c r="Z56975" s="118"/>
    </row>
    <row r="56976" spans="16:26" x14ac:dyDescent="0.25">
      <c r="P56976" s="119"/>
      <c r="R56976" s="119"/>
      <c r="T56976" s="119"/>
      <c r="V56976" s="119"/>
      <c r="X56976" s="119"/>
      <c r="Z56976" s="119"/>
    </row>
    <row r="56977" spans="16:26" x14ac:dyDescent="0.25">
      <c r="P56977" s="119"/>
      <c r="R56977" s="119"/>
      <c r="T56977" s="119"/>
      <c r="V56977" s="119"/>
      <c r="X56977" s="119"/>
      <c r="Z56977" s="119"/>
    </row>
    <row r="56978" spans="16:26" x14ac:dyDescent="0.25">
      <c r="P56978" s="120"/>
      <c r="R56978" s="120"/>
      <c r="T56978" s="120"/>
      <c r="V56978" s="120"/>
      <c r="X56978" s="120"/>
      <c r="Z56978" s="120"/>
    </row>
    <row r="56979" spans="16:26" x14ac:dyDescent="0.25">
      <c r="P56979" s="119"/>
      <c r="R56979" s="119"/>
      <c r="T56979" s="119"/>
      <c r="V56979" s="119"/>
      <c r="X56979" s="119"/>
      <c r="Z56979" s="119"/>
    </row>
    <row r="56980" spans="16:26" x14ac:dyDescent="0.25">
      <c r="P56980" s="119"/>
      <c r="R56980" s="119"/>
      <c r="T56980" s="119"/>
      <c r="V56980" s="119"/>
      <c r="X56980" s="119"/>
      <c r="Z56980" s="119"/>
    </row>
    <row r="56981" spans="16:26" x14ac:dyDescent="0.25">
      <c r="P56981" s="120"/>
      <c r="R56981" s="120"/>
      <c r="T56981" s="120"/>
      <c r="V56981" s="120"/>
      <c r="X56981" s="120"/>
      <c r="Z56981" s="120"/>
    </row>
    <row r="56982" spans="16:26" x14ac:dyDescent="0.25">
      <c r="P56982" s="119"/>
      <c r="R56982" s="119"/>
      <c r="T56982" s="119"/>
      <c r="V56982" s="119"/>
      <c r="X56982" s="119"/>
      <c r="Z56982" s="119"/>
    </row>
    <row r="56983" spans="16:26" x14ac:dyDescent="0.25">
      <c r="P56983" s="120"/>
      <c r="R56983" s="120"/>
      <c r="T56983" s="120"/>
      <c r="V56983" s="120"/>
      <c r="X56983" s="120"/>
      <c r="Z56983" s="120"/>
    </row>
    <row r="56984" spans="16:26" x14ac:dyDescent="0.25">
      <c r="P56984" s="119"/>
      <c r="R56984" s="119"/>
      <c r="T56984" s="119"/>
      <c r="V56984" s="119"/>
      <c r="X56984" s="119"/>
      <c r="Z56984" s="119"/>
    </row>
    <row r="56985" spans="16:26" x14ac:dyDescent="0.25">
      <c r="P56985" s="119"/>
      <c r="R56985" s="119"/>
      <c r="T56985" s="119"/>
      <c r="V56985" s="119"/>
      <c r="X56985" s="119"/>
      <c r="Z56985" s="119"/>
    </row>
    <row r="56986" spans="16:26" x14ac:dyDescent="0.25">
      <c r="P56986" s="119"/>
      <c r="R56986" s="119"/>
      <c r="T56986" s="119"/>
      <c r="V56986" s="119"/>
      <c r="X56986" s="119"/>
      <c r="Z56986" s="119"/>
    </row>
    <row r="56987" spans="16:26" x14ac:dyDescent="0.25">
      <c r="P56987" s="121"/>
      <c r="R56987" s="121"/>
      <c r="T56987" s="121"/>
      <c r="V56987" s="121"/>
      <c r="X56987" s="121"/>
      <c r="Z56987" s="121"/>
    </row>
    <row r="56988" spans="16:26" x14ac:dyDescent="0.25">
      <c r="P56988" s="121"/>
      <c r="R56988" s="121"/>
      <c r="T56988" s="121"/>
      <c r="V56988" s="121"/>
      <c r="X56988" s="121"/>
      <c r="Z56988" s="121"/>
    </row>
    <row r="56989" spans="16:26" x14ac:dyDescent="0.25">
      <c r="P56989" s="121"/>
      <c r="R56989" s="121"/>
      <c r="T56989" s="121"/>
      <c r="V56989" s="121"/>
      <c r="X56989" s="121"/>
      <c r="Z56989" s="121"/>
    </row>
    <row r="56990" spans="16:26" x14ac:dyDescent="0.25">
      <c r="P56990" s="121"/>
      <c r="R56990" s="121"/>
      <c r="T56990" s="121"/>
      <c r="V56990" s="121"/>
      <c r="X56990" s="121"/>
      <c r="Z56990" s="121"/>
    </row>
    <row r="56991" spans="16:26" x14ac:dyDescent="0.25">
      <c r="P56991" s="122"/>
      <c r="R56991" s="122"/>
      <c r="T56991" s="122"/>
      <c r="V56991" s="122"/>
      <c r="X56991" s="122"/>
      <c r="Z56991" s="122"/>
    </row>
    <row r="56992" spans="16:26" x14ac:dyDescent="0.25">
      <c r="P56992" s="118"/>
      <c r="R56992" s="118"/>
      <c r="T56992" s="118"/>
      <c r="V56992" s="118"/>
      <c r="X56992" s="118"/>
      <c r="Z56992" s="118"/>
    </row>
    <row r="56993" spans="16:26" x14ac:dyDescent="0.25">
      <c r="P56993" s="119"/>
      <c r="R56993" s="119"/>
      <c r="T56993" s="119"/>
      <c r="V56993" s="119"/>
      <c r="X56993" s="119"/>
      <c r="Z56993" s="119"/>
    </row>
    <row r="56994" spans="16:26" x14ac:dyDescent="0.25">
      <c r="P56994" s="119"/>
      <c r="R56994" s="119"/>
      <c r="T56994" s="119"/>
      <c r="V56994" s="119"/>
      <c r="X56994" s="119"/>
      <c r="Z56994" s="119"/>
    </row>
    <row r="56995" spans="16:26" x14ac:dyDescent="0.25">
      <c r="P56995" s="120"/>
      <c r="R56995" s="120"/>
      <c r="T56995" s="120"/>
      <c r="V56995" s="120"/>
      <c r="X56995" s="120"/>
      <c r="Z56995" s="120"/>
    </row>
    <row r="56996" spans="16:26" x14ac:dyDescent="0.25">
      <c r="P56996" s="119"/>
      <c r="R56996" s="119"/>
      <c r="T56996" s="119"/>
      <c r="V56996" s="119"/>
      <c r="X56996" s="119"/>
      <c r="Z56996" s="119"/>
    </row>
    <row r="56997" spans="16:26" x14ac:dyDescent="0.25">
      <c r="P56997" s="119"/>
      <c r="R56997" s="119"/>
      <c r="T56997" s="119"/>
      <c r="V56997" s="119"/>
      <c r="X56997" s="119"/>
      <c r="Z56997" s="119"/>
    </row>
    <row r="56998" spans="16:26" x14ac:dyDescent="0.25">
      <c r="P56998" s="120"/>
      <c r="R56998" s="120"/>
      <c r="T56998" s="120"/>
      <c r="V56998" s="120"/>
      <c r="X56998" s="120"/>
      <c r="Z56998" s="120"/>
    </row>
    <row r="56999" spans="16:26" x14ac:dyDescent="0.25">
      <c r="P56999" s="119"/>
      <c r="R56999" s="119"/>
      <c r="T56999" s="119"/>
      <c r="V56999" s="119"/>
      <c r="X56999" s="119"/>
      <c r="Z56999" s="119"/>
    </row>
    <row r="57000" spans="16:26" x14ac:dyDescent="0.25">
      <c r="P57000" s="120"/>
      <c r="R57000" s="120"/>
      <c r="T57000" s="120"/>
      <c r="V57000" s="120"/>
      <c r="X57000" s="120"/>
      <c r="Z57000" s="120"/>
    </row>
    <row r="57001" spans="16:26" x14ac:dyDescent="0.25">
      <c r="P57001" s="119"/>
      <c r="R57001" s="119"/>
      <c r="T57001" s="119"/>
      <c r="V57001" s="119"/>
      <c r="X57001" s="119"/>
      <c r="Z57001" s="119"/>
    </row>
    <row r="57002" spans="16:26" x14ac:dyDescent="0.25">
      <c r="P57002" s="119"/>
      <c r="R57002" s="119"/>
      <c r="T57002" s="119"/>
      <c r="V57002" s="119"/>
      <c r="X57002" s="119"/>
      <c r="Z57002" s="119"/>
    </row>
    <row r="57003" spans="16:26" x14ac:dyDescent="0.25">
      <c r="P57003" s="119"/>
      <c r="R57003" s="119"/>
      <c r="T57003" s="119"/>
      <c r="V57003" s="119"/>
      <c r="X57003" s="119"/>
      <c r="Z57003" s="119"/>
    </row>
    <row r="57004" spans="16:26" x14ac:dyDescent="0.25">
      <c r="P57004" s="121"/>
      <c r="R57004" s="121"/>
      <c r="T57004" s="121"/>
      <c r="V57004" s="121"/>
      <c r="X57004" s="121"/>
      <c r="Z57004" s="121"/>
    </row>
    <row r="57005" spans="16:26" x14ac:dyDescent="0.25">
      <c r="P57005" s="121"/>
      <c r="R57005" s="121"/>
      <c r="T57005" s="121"/>
      <c r="V57005" s="121"/>
      <c r="X57005" s="121"/>
      <c r="Z57005" s="121"/>
    </row>
    <row r="57006" spans="16:26" x14ac:dyDescent="0.25">
      <c r="P57006" s="121"/>
      <c r="R57006" s="121"/>
      <c r="T57006" s="121"/>
      <c r="V57006" s="121"/>
      <c r="X57006" s="121"/>
      <c r="Z57006" s="121"/>
    </row>
    <row r="57007" spans="16:26" x14ac:dyDescent="0.25">
      <c r="P57007" s="121"/>
      <c r="R57007" s="121"/>
      <c r="T57007" s="121"/>
      <c r="V57007" s="121"/>
      <c r="X57007" s="121"/>
      <c r="Z57007" s="121"/>
    </row>
    <row r="57008" spans="16:26" x14ac:dyDescent="0.25">
      <c r="P57008" s="122"/>
      <c r="R57008" s="122"/>
      <c r="T57008" s="122"/>
      <c r="V57008" s="122"/>
      <c r="X57008" s="122"/>
      <c r="Z57008" s="122"/>
    </row>
    <row r="57009" spans="16:26" x14ac:dyDescent="0.25">
      <c r="P57009" s="118"/>
      <c r="R57009" s="118"/>
      <c r="T57009" s="118"/>
      <c r="V57009" s="118"/>
      <c r="X57009" s="118"/>
      <c r="Z57009" s="118"/>
    </row>
    <row r="57010" spans="16:26" x14ac:dyDescent="0.25">
      <c r="P57010" s="119"/>
      <c r="R57010" s="119"/>
      <c r="T57010" s="119"/>
      <c r="V57010" s="119"/>
      <c r="X57010" s="119"/>
      <c r="Z57010" s="119"/>
    </row>
    <row r="57011" spans="16:26" x14ac:dyDescent="0.25">
      <c r="P57011" s="119"/>
      <c r="R57011" s="119"/>
      <c r="T57011" s="119"/>
      <c r="V57011" s="119"/>
      <c r="X57011" s="119"/>
      <c r="Z57011" s="119"/>
    </row>
    <row r="57012" spans="16:26" x14ac:dyDescent="0.25">
      <c r="P57012" s="120"/>
      <c r="R57012" s="120"/>
      <c r="T57012" s="120"/>
      <c r="V57012" s="120"/>
      <c r="X57012" s="120"/>
      <c r="Z57012" s="120"/>
    </row>
    <row r="57013" spans="16:26" x14ac:dyDescent="0.25">
      <c r="P57013" s="119"/>
      <c r="R57013" s="119"/>
      <c r="T57013" s="119"/>
      <c r="V57013" s="119"/>
      <c r="X57013" s="119"/>
      <c r="Z57013" s="119"/>
    </row>
    <row r="57014" spans="16:26" x14ac:dyDescent="0.25">
      <c r="P57014" s="119"/>
      <c r="R57014" s="119"/>
      <c r="T57014" s="119"/>
      <c r="V57014" s="119"/>
      <c r="X57014" s="119"/>
      <c r="Z57014" s="119"/>
    </row>
    <row r="57015" spans="16:26" x14ac:dyDescent="0.25">
      <c r="P57015" s="120"/>
      <c r="R57015" s="120"/>
      <c r="T57015" s="120"/>
      <c r="V57015" s="120"/>
      <c r="X57015" s="120"/>
      <c r="Z57015" s="120"/>
    </row>
    <row r="57016" spans="16:26" x14ac:dyDescent="0.25">
      <c r="P57016" s="119"/>
      <c r="R57016" s="119"/>
      <c r="T57016" s="119"/>
      <c r="V57016" s="119"/>
      <c r="X57016" s="119"/>
      <c r="Z57016" s="119"/>
    </row>
    <row r="57017" spans="16:26" x14ac:dyDescent="0.25">
      <c r="P57017" s="120"/>
      <c r="R57017" s="120"/>
      <c r="T57017" s="120"/>
      <c r="V57017" s="120"/>
      <c r="X57017" s="120"/>
      <c r="Z57017" s="120"/>
    </row>
    <row r="57018" spans="16:26" x14ac:dyDescent="0.25">
      <c r="P57018" s="119"/>
      <c r="R57018" s="119"/>
      <c r="T57018" s="119"/>
      <c r="V57018" s="119"/>
      <c r="X57018" s="119"/>
      <c r="Z57018" s="119"/>
    </row>
    <row r="57019" spans="16:26" x14ac:dyDescent="0.25">
      <c r="P57019" s="119"/>
      <c r="R57019" s="119"/>
      <c r="T57019" s="119"/>
      <c r="V57019" s="119"/>
      <c r="X57019" s="119"/>
      <c r="Z57019" s="119"/>
    </row>
    <row r="57020" spans="16:26" x14ac:dyDescent="0.25">
      <c r="P57020" s="119"/>
      <c r="R57020" s="119"/>
      <c r="T57020" s="119"/>
      <c r="V57020" s="119"/>
      <c r="X57020" s="119"/>
      <c r="Z57020" s="119"/>
    </row>
    <row r="57021" spans="16:26" x14ac:dyDescent="0.25">
      <c r="P57021" s="121"/>
      <c r="R57021" s="121"/>
      <c r="T57021" s="121"/>
      <c r="V57021" s="121"/>
      <c r="X57021" s="121"/>
      <c r="Z57021" s="121"/>
    </row>
    <row r="57022" spans="16:26" x14ac:dyDescent="0.25">
      <c r="P57022" s="121"/>
      <c r="R57022" s="121"/>
      <c r="T57022" s="121"/>
      <c r="V57022" s="121"/>
      <c r="X57022" s="121"/>
      <c r="Z57022" s="121"/>
    </row>
    <row r="57023" spans="16:26" x14ac:dyDescent="0.25">
      <c r="P57023" s="121"/>
      <c r="R57023" s="121"/>
      <c r="T57023" s="121"/>
      <c r="V57023" s="121"/>
      <c r="X57023" s="121"/>
      <c r="Z57023" s="121"/>
    </row>
    <row r="57024" spans="16:26" x14ac:dyDescent="0.25">
      <c r="P57024" s="121"/>
      <c r="R57024" s="121"/>
      <c r="T57024" s="121"/>
      <c r="V57024" s="121"/>
      <c r="X57024" s="121"/>
      <c r="Z57024" s="121"/>
    </row>
    <row r="57025" spans="16:26" x14ac:dyDescent="0.25">
      <c r="P57025" s="122"/>
      <c r="R57025" s="122"/>
      <c r="T57025" s="122"/>
      <c r="V57025" s="122"/>
      <c r="X57025" s="122"/>
      <c r="Z57025" s="122"/>
    </row>
    <row r="57026" spans="16:26" x14ac:dyDescent="0.25">
      <c r="P57026" s="118"/>
      <c r="R57026" s="118"/>
      <c r="T57026" s="118"/>
      <c r="V57026" s="118"/>
      <c r="X57026" s="118"/>
      <c r="Z57026" s="118"/>
    </row>
    <row r="57027" spans="16:26" x14ac:dyDescent="0.25">
      <c r="P57027" s="119"/>
      <c r="R57027" s="119"/>
      <c r="T57027" s="119"/>
      <c r="V57027" s="119"/>
      <c r="X57027" s="119"/>
      <c r="Z57027" s="119"/>
    </row>
    <row r="57028" spans="16:26" x14ac:dyDescent="0.25">
      <c r="P57028" s="119"/>
      <c r="R57028" s="119"/>
      <c r="T57028" s="119"/>
      <c r="V57028" s="119"/>
      <c r="X57028" s="119"/>
      <c r="Z57028" s="119"/>
    </row>
    <row r="57029" spans="16:26" x14ac:dyDescent="0.25">
      <c r="P57029" s="120"/>
      <c r="R57029" s="120"/>
      <c r="T57029" s="120"/>
      <c r="V57029" s="120"/>
      <c r="X57029" s="120"/>
      <c r="Z57029" s="120"/>
    </row>
    <row r="57030" spans="16:26" x14ac:dyDescent="0.25">
      <c r="P57030" s="119"/>
      <c r="R57030" s="119"/>
      <c r="T57030" s="119"/>
      <c r="V57030" s="119"/>
      <c r="X57030" s="119"/>
      <c r="Z57030" s="119"/>
    </row>
    <row r="57031" spans="16:26" x14ac:dyDescent="0.25">
      <c r="P57031" s="119"/>
      <c r="R57031" s="119"/>
      <c r="T57031" s="119"/>
      <c r="V57031" s="119"/>
      <c r="X57031" s="119"/>
      <c r="Z57031" s="119"/>
    </row>
    <row r="57032" spans="16:26" x14ac:dyDescent="0.25">
      <c r="P57032" s="120"/>
      <c r="R57032" s="120"/>
      <c r="T57032" s="120"/>
      <c r="V57032" s="120"/>
      <c r="X57032" s="120"/>
      <c r="Z57032" s="120"/>
    </row>
    <row r="57033" spans="16:26" x14ac:dyDescent="0.25">
      <c r="P57033" s="119"/>
      <c r="R57033" s="119"/>
      <c r="T57033" s="119"/>
      <c r="V57033" s="119"/>
      <c r="X57033" s="119"/>
      <c r="Z57033" s="119"/>
    </row>
    <row r="57034" spans="16:26" x14ac:dyDescent="0.25">
      <c r="P57034" s="120"/>
      <c r="R57034" s="120"/>
      <c r="T57034" s="120"/>
      <c r="V57034" s="120"/>
      <c r="X57034" s="120"/>
      <c r="Z57034" s="120"/>
    </row>
    <row r="57035" spans="16:26" x14ac:dyDescent="0.25">
      <c r="P57035" s="119"/>
      <c r="R57035" s="119"/>
      <c r="T57035" s="119"/>
      <c r="V57035" s="119"/>
      <c r="X57035" s="119"/>
      <c r="Z57035" s="119"/>
    </row>
    <row r="57036" spans="16:26" x14ac:dyDescent="0.25">
      <c r="P57036" s="119"/>
      <c r="R57036" s="119"/>
      <c r="T57036" s="119"/>
      <c r="V57036" s="119"/>
      <c r="X57036" s="119"/>
      <c r="Z57036" s="119"/>
    </row>
    <row r="57037" spans="16:26" x14ac:dyDescent="0.25">
      <c r="P57037" s="119"/>
      <c r="R57037" s="119"/>
      <c r="T57037" s="119"/>
      <c r="V57037" s="119"/>
      <c r="X57037" s="119"/>
      <c r="Z57037" s="119"/>
    </row>
    <row r="57038" spans="16:26" x14ac:dyDescent="0.25">
      <c r="P57038" s="121"/>
      <c r="R57038" s="121"/>
      <c r="T57038" s="121"/>
      <c r="V57038" s="121"/>
      <c r="X57038" s="121"/>
      <c r="Z57038" s="121"/>
    </row>
    <row r="57039" spans="16:26" x14ac:dyDescent="0.25">
      <c r="P57039" s="121"/>
      <c r="R57039" s="121"/>
      <c r="T57039" s="121"/>
      <c r="V57039" s="121"/>
      <c r="X57039" s="121"/>
      <c r="Z57039" s="121"/>
    </row>
    <row r="57040" spans="16:26" x14ac:dyDescent="0.25">
      <c r="P57040" s="121"/>
      <c r="R57040" s="121"/>
      <c r="T57040" s="121"/>
      <c r="V57040" s="121"/>
      <c r="X57040" s="121"/>
      <c r="Z57040" s="121"/>
    </row>
    <row r="57041" spans="16:26" x14ac:dyDescent="0.25">
      <c r="P57041" s="121"/>
      <c r="R57041" s="121"/>
      <c r="T57041" s="121"/>
      <c r="V57041" s="121"/>
      <c r="X57041" s="121"/>
      <c r="Z57041" s="121"/>
    </row>
    <row r="57042" spans="16:26" x14ac:dyDescent="0.25">
      <c r="P57042" s="122"/>
      <c r="R57042" s="122"/>
      <c r="T57042" s="122"/>
      <c r="V57042" s="122"/>
      <c r="X57042" s="122"/>
      <c r="Z57042" s="122"/>
    </row>
    <row r="57043" spans="16:26" x14ac:dyDescent="0.25">
      <c r="P57043" s="118"/>
      <c r="R57043" s="118"/>
      <c r="T57043" s="118"/>
      <c r="V57043" s="118"/>
      <c r="X57043" s="118"/>
      <c r="Z57043" s="118"/>
    </row>
    <row r="57044" spans="16:26" x14ac:dyDescent="0.25">
      <c r="P57044" s="119"/>
      <c r="R57044" s="119"/>
      <c r="T57044" s="119"/>
      <c r="V57044" s="119"/>
      <c r="X57044" s="119"/>
      <c r="Z57044" s="119"/>
    </row>
    <row r="57045" spans="16:26" x14ac:dyDescent="0.25">
      <c r="P57045" s="119"/>
      <c r="R57045" s="119"/>
      <c r="T57045" s="119"/>
      <c r="V57045" s="119"/>
      <c r="X57045" s="119"/>
      <c r="Z57045" s="119"/>
    </row>
    <row r="57046" spans="16:26" x14ac:dyDescent="0.25">
      <c r="P57046" s="120"/>
      <c r="R57046" s="120"/>
      <c r="T57046" s="120"/>
      <c r="V57046" s="120"/>
      <c r="X57046" s="120"/>
      <c r="Z57046" s="120"/>
    </row>
    <row r="57047" spans="16:26" x14ac:dyDescent="0.25">
      <c r="P57047" s="119"/>
      <c r="R57047" s="119"/>
      <c r="T57047" s="119"/>
      <c r="V57047" s="119"/>
      <c r="X57047" s="119"/>
      <c r="Z57047" s="119"/>
    </row>
    <row r="57048" spans="16:26" x14ac:dyDescent="0.25">
      <c r="P57048" s="119"/>
      <c r="R57048" s="119"/>
      <c r="T57048" s="119"/>
      <c r="V57048" s="119"/>
      <c r="X57048" s="119"/>
      <c r="Z57048" s="119"/>
    </row>
    <row r="57049" spans="16:26" x14ac:dyDescent="0.25">
      <c r="P57049" s="120"/>
      <c r="R57049" s="120"/>
      <c r="T57049" s="120"/>
      <c r="V57049" s="120"/>
      <c r="X57049" s="120"/>
      <c r="Z57049" s="120"/>
    </row>
    <row r="57050" spans="16:26" x14ac:dyDescent="0.25">
      <c r="P57050" s="119"/>
      <c r="R57050" s="119"/>
      <c r="T57050" s="119"/>
      <c r="V57050" s="119"/>
      <c r="X57050" s="119"/>
      <c r="Z57050" s="119"/>
    </row>
    <row r="57051" spans="16:26" x14ac:dyDescent="0.25">
      <c r="P57051" s="120"/>
      <c r="R57051" s="120"/>
      <c r="T57051" s="120"/>
      <c r="V57051" s="120"/>
      <c r="X57051" s="120"/>
      <c r="Z57051" s="120"/>
    </row>
    <row r="57052" spans="16:26" x14ac:dyDescent="0.25">
      <c r="P57052" s="119"/>
      <c r="R57052" s="119"/>
      <c r="T57052" s="119"/>
      <c r="V57052" s="119"/>
      <c r="X57052" s="119"/>
      <c r="Z57052" s="119"/>
    </row>
    <row r="57053" spans="16:26" x14ac:dyDescent="0.25">
      <c r="P57053" s="119"/>
      <c r="R57053" s="119"/>
      <c r="T57053" s="119"/>
      <c r="V57053" s="119"/>
      <c r="X57053" s="119"/>
      <c r="Z57053" s="119"/>
    </row>
    <row r="57054" spans="16:26" x14ac:dyDescent="0.25">
      <c r="P57054" s="119"/>
      <c r="R57054" s="119"/>
      <c r="T57054" s="119"/>
      <c r="V57054" s="119"/>
      <c r="X57054" s="119"/>
      <c r="Z57054" s="119"/>
    </row>
    <row r="57055" spans="16:26" x14ac:dyDescent="0.25">
      <c r="P57055" s="121"/>
      <c r="R57055" s="121"/>
      <c r="T57055" s="121"/>
      <c r="V57055" s="121"/>
      <c r="X57055" s="121"/>
      <c r="Z57055" s="121"/>
    </row>
    <row r="57056" spans="16:26" x14ac:dyDescent="0.25">
      <c r="P57056" s="121"/>
      <c r="R57056" s="121"/>
      <c r="T57056" s="121"/>
      <c r="V57056" s="121"/>
      <c r="X57056" s="121"/>
      <c r="Z57056" s="121"/>
    </row>
    <row r="57057" spans="16:26" x14ac:dyDescent="0.25">
      <c r="P57057" s="121"/>
      <c r="R57057" s="121"/>
      <c r="T57057" s="121"/>
      <c r="V57057" s="121"/>
      <c r="X57057" s="121"/>
      <c r="Z57057" s="121"/>
    </row>
    <row r="57058" spans="16:26" x14ac:dyDescent="0.25">
      <c r="P57058" s="121"/>
      <c r="R57058" s="121"/>
      <c r="T57058" s="121"/>
      <c r="V57058" s="121"/>
      <c r="X57058" s="121"/>
      <c r="Z57058" s="121"/>
    </row>
    <row r="57059" spans="16:26" x14ac:dyDescent="0.25">
      <c r="P57059" s="122"/>
      <c r="R57059" s="122"/>
      <c r="T57059" s="122"/>
      <c r="V57059" s="122"/>
      <c r="X57059" s="122"/>
      <c r="Z57059" s="122"/>
    </row>
    <row r="57060" spans="16:26" x14ac:dyDescent="0.25">
      <c r="P57060" s="118"/>
      <c r="R57060" s="118"/>
      <c r="T57060" s="118"/>
      <c r="V57060" s="118"/>
      <c r="X57060" s="118"/>
      <c r="Z57060" s="118"/>
    </row>
    <row r="57061" spans="16:26" x14ac:dyDescent="0.25">
      <c r="P57061" s="119"/>
      <c r="R57061" s="119"/>
      <c r="T57061" s="119"/>
      <c r="V57061" s="119"/>
      <c r="X57061" s="119"/>
      <c r="Z57061" s="119"/>
    </row>
    <row r="57062" spans="16:26" x14ac:dyDescent="0.25">
      <c r="P57062" s="119"/>
      <c r="R57062" s="119"/>
      <c r="T57062" s="119"/>
      <c r="V57062" s="119"/>
      <c r="X57062" s="119"/>
      <c r="Z57062" s="119"/>
    </row>
    <row r="57063" spans="16:26" x14ac:dyDescent="0.25">
      <c r="P57063" s="120"/>
      <c r="R57063" s="120"/>
      <c r="T57063" s="120"/>
      <c r="V57063" s="120"/>
      <c r="X57063" s="120"/>
      <c r="Z57063" s="120"/>
    </row>
    <row r="57064" spans="16:26" x14ac:dyDescent="0.25">
      <c r="P57064" s="119"/>
      <c r="R57064" s="119"/>
      <c r="T57064" s="119"/>
      <c r="V57064" s="119"/>
      <c r="X57064" s="119"/>
      <c r="Z57064" s="119"/>
    </row>
    <row r="57065" spans="16:26" x14ac:dyDescent="0.25">
      <c r="P57065" s="119"/>
      <c r="R57065" s="119"/>
      <c r="T57065" s="119"/>
      <c r="V57065" s="119"/>
      <c r="X57065" s="119"/>
      <c r="Z57065" s="119"/>
    </row>
    <row r="57066" spans="16:26" x14ac:dyDescent="0.25">
      <c r="P57066" s="120"/>
      <c r="R57066" s="120"/>
      <c r="T57066" s="120"/>
      <c r="V57066" s="120"/>
      <c r="X57066" s="120"/>
      <c r="Z57066" s="120"/>
    </row>
    <row r="57067" spans="16:26" x14ac:dyDescent="0.25">
      <c r="P57067" s="119"/>
      <c r="R57067" s="119"/>
      <c r="T57067" s="119"/>
      <c r="V57067" s="119"/>
      <c r="X57067" s="119"/>
      <c r="Z57067" s="119"/>
    </row>
    <row r="57068" spans="16:26" x14ac:dyDescent="0.25">
      <c r="P57068" s="120"/>
      <c r="R57068" s="120"/>
      <c r="T57068" s="120"/>
      <c r="V57068" s="120"/>
      <c r="X57068" s="120"/>
      <c r="Z57068" s="120"/>
    </row>
    <row r="57069" spans="16:26" x14ac:dyDescent="0.25">
      <c r="P57069" s="119"/>
      <c r="R57069" s="119"/>
      <c r="T57069" s="119"/>
      <c r="V57069" s="119"/>
      <c r="X57069" s="119"/>
      <c r="Z57069" s="119"/>
    </row>
    <row r="57070" spans="16:26" x14ac:dyDescent="0.25">
      <c r="P57070" s="119"/>
      <c r="R57070" s="119"/>
      <c r="T57070" s="119"/>
      <c r="V57070" s="119"/>
      <c r="X57070" s="119"/>
      <c r="Z57070" s="119"/>
    </row>
    <row r="57071" spans="16:26" x14ac:dyDescent="0.25">
      <c r="P57071" s="119"/>
      <c r="R57071" s="119"/>
      <c r="T57071" s="119"/>
      <c r="V57071" s="119"/>
      <c r="X57071" s="119"/>
      <c r="Z57071" s="119"/>
    </row>
    <row r="57072" spans="16:26" x14ac:dyDescent="0.25">
      <c r="P57072" s="121"/>
      <c r="R57072" s="121"/>
      <c r="T57072" s="121"/>
      <c r="V57072" s="121"/>
      <c r="X57072" s="121"/>
      <c r="Z57072" s="121"/>
    </row>
    <row r="57073" spans="16:26" x14ac:dyDescent="0.25">
      <c r="P57073" s="121"/>
      <c r="R57073" s="121"/>
      <c r="T57073" s="121"/>
      <c r="V57073" s="121"/>
      <c r="X57073" s="121"/>
      <c r="Z57073" s="121"/>
    </row>
    <row r="57074" spans="16:26" x14ac:dyDescent="0.25">
      <c r="P57074" s="121"/>
      <c r="R57074" s="121"/>
      <c r="T57074" s="121"/>
      <c r="V57074" s="121"/>
      <c r="X57074" s="121"/>
      <c r="Z57074" s="121"/>
    </row>
    <row r="57075" spans="16:26" x14ac:dyDescent="0.25">
      <c r="P57075" s="121"/>
      <c r="R57075" s="121"/>
      <c r="T57075" s="121"/>
      <c r="V57075" s="121"/>
      <c r="X57075" s="121"/>
      <c r="Z57075" s="121"/>
    </row>
    <row r="57076" spans="16:26" x14ac:dyDescent="0.25">
      <c r="P57076" s="122"/>
      <c r="R57076" s="122"/>
      <c r="T57076" s="122"/>
      <c r="V57076" s="122"/>
      <c r="X57076" s="122"/>
      <c r="Z57076" s="122"/>
    </row>
    <row r="57077" spans="16:26" x14ac:dyDescent="0.25">
      <c r="P57077" s="118"/>
      <c r="R57077" s="118"/>
      <c r="T57077" s="118"/>
      <c r="V57077" s="118"/>
      <c r="X57077" s="118"/>
      <c r="Z57077" s="118"/>
    </row>
    <row r="57078" spans="16:26" x14ac:dyDescent="0.25">
      <c r="P57078" s="119"/>
      <c r="R57078" s="119"/>
      <c r="T57078" s="119"/>
      <c r="V57078" s="119"/>
      <c r="X57078" s="119"/>
      <c r="Z57078" s="119"/>
    </row>
    <row r="57079" spans="16:26" x14ac:dyDescent="0.25">
      <c r="P57079" s="119"/>
      <c r="R57079" s="119"/>
      <c r="T57079" s="119"/>
      <c r="V57079" s="119"/>
      <c r="X57079" s="119"/>
      <c r="Z57079" s="119"/>
    </row>
    <row r="57080" spans="16:26" x14ac:dyDescent="0.25">
      <c r="P57080" s="120"/>
      <c r="R57080" s="120"/>
      <c r="T57080" s="120"/>
      <c r="V57080" s="120"/>
      <c r="X57080" s="120"/>
      <c r="Z57080" s="120"/>
    </row>
    <row r="57081" spans="16:26" x14ac:dyDescent="0.25">
      <c r="P57081" s="119"/>
      <c r="R57081" s="119"/>
      <c r="T57081" s="119"/>
      <c r="V57081" s="119"/>
      <c r="X57081" s="119"/>
      <c r="Z57081" s="119"/>
    </row>
    <row r="57082" spans="16:26" x14ac:dyDescent="0.25">
      <c r="P57082" s="119"/>
      <c r="R57082" s="119"/>
      <c r="T57082" s="119"/>
      <c r="V57082" s="119"/>
      <c r="X57082" s="119"/>
      <c r="Z57082" s="119"/>
    </row>
    <row r="57083" spans="16:26" x14ac:dyDescent="0.25">
      <c r="P57083" s="120"/>
      <c r="R57083" s="120"/>
      <c r="T57083" s="120"/>
      <c r="V57083" s="120"/>
      <c r="X57083" s="120"/>
      <c r="Z57083" s="120"/>
    </row>
    <row r="57084" spans="16:26" x14ac:dyDescent="0.25">
      <c r="P57084" s="119"/>
      <c r="R57084" s="119"/>
      <c r="T57084" s="119"/>
      <c r="V57084" s="119"/>
      <c r="X57084" s="119"/>
      <c r="Z57084" s="119"/>
    </row>
    <row r="57085" spans="16:26" x14ac:dyDescent="0.25">
      <c r="P57085" s="120"/>
      <c r="R57085" s="120"/>
      <c r="T57085" s="120"/>
      <c r="V57085" s="120"/>
      <c r="X57085" s="120"/>
      <c r="Z57085" s="120"/>
    </row>
    <row r="57086" spans="16:26" x14ac:dyDescent="0.25">
      <c r="P57086" s="119"/>
      <c r="R57086" s="119"/>
      <c r="T57086" s="119"/>
      <c r="V57086" s="119"/>
      <c r="X57086" s="119"/>
      <c r="Z57086" s="119"/>
    </row>
    <row r="57087" spans="16:26" x14ac:dyDescent="0.25">
      <c r="P57087" s="119"/>
      <c r="R57087" s="119"/>
      <c r="T57087" s="119"/>
      <c r="V57087" s="119"/>
      <c r="X57087" s="119"/>
      <c r="Z57087" s="119"/>
    </row>
    <row r="57088" spans="16:26" x14ac:dyDescent="0.25">
      <c r="P57088" s="119"/>
      <c r="R57088" s="119"/>
      <c r="T57088" s="119"/>
      <c r="V57088" s="119"/>
      <c r="X57088" s="119"/>
      <c r="Z57088" s="119"/>
    </row>
    <row r="57089" spans="16:26" x14ac:dyDescent="0.25">
      <c r="P57089" s="121"/>
      <c r="R57089" s="121"/>
      <c r="T57089" s="121"/>
      <c r="V57089" s="121"/>
      <c r="X57089" s="121"/>
      <c r="Z57089" s="121"/>
    </row>
    <row r="57090" spans="16:26" x14ac:dyDescent="0.25">
      <c r="P57090" s="121"/>
      <c r="R57090" s="121"/>
      <c r="T57090" s="121"/>
      <c r="V57090" s="121"/>
      <c r="X57090" s="121"/>
      <c r="Z57090" s="121"/>
    </row>
    <row r="57091" spans="16:26" x14ac:dyDescent="0.25">
      <c r="P57091" s="121"/>
      <c r="R57091" s="121"/>
      <c r="T57091" s="121"/>
      <c r="V57091" s="121"/>
      <c r="X57091" s="121"/>
      <c r="Z57091" s="121"/>
    </row>
    <row r="57092" spans="16:26" x14ac:dyDescent="0.25">
      <c r="P57092" s="121"/>
      <c r="R57092" s="121"/>
      <c r="T57092" s="121"/>
      <c r="V57092" s="121"/>
      <c r="X57092" s="121"/>
      <c r="Z57092" s="121"/>
    </row>
    <row r="57093" spans="16:26" x14ac:dyDescent="0.25">
      <c r="P57093" s="122"/>
      <c r="R57093" s="122"/>
      <c r="T57093" s="122"/>
      <c r="V57093" s="122"/>
      <c r="X57093" s="122"/>
      <c r="Z57093" s="122"/>
    </row>
    <row r="57094" spans="16:26" x14ac:dyDescent="0.25">
      <c r="P57094" s="118"/>
      <c r="R57094" s="118"/>
      <c r="T57094" s="118"/>
      <c r="V57094" s="118"/>
      <c r="X57094" s="118"/>
      <c r="Z57094" s="118"/>
    </row>
    <row r="57095" spans="16:26" x14ac:dyDescent="0.25">
      <c r="P57095" s="119"/>
      <c r="R57095" s="119"/>
      <c r="T57095" s="119"/>
      <c r="V57095" s="119"/>
      <c r="X57095" s="119"/>
      <c r="Z57095" s="119"/>
    </row>
    <row r="57096" spans="16:26" x14ac:dyDescent="0.25">
      <c r="P57096" s="119"/>
      <c r="R57096" s="119"/>
      <c r="T57096" s="119"/>
      <c r="V57096" s="119"/>
      <c r="X57096" s="119"/>
      <c r="Z57096" s="119"/>
    </row>
    <row r="57097" spans="16:26" x14ac:dyDescent="0.25">
      <c r="P57097" s="120"/>
      <c r="R57097" s="120"/>
      <c r="T57097" s="120"/>
      <c r="V57097" s="120"/>
      <c r="X57097" s="120"/>
      <c r="Z57097" s="120"/>
    </row>
    <row r="57098" spans="16:26" x14ac:dyDescent="0.25">
      <c r="P57098" s="119"/>
      <c r="R57098" s="119"/>
      <c r="T57098" s="119"/>
      <c r="V57098" s="119"/>
      <c r="X57098" s="119"/>
      <c r="Z57098" s="119"/>
    </row>
    <row r="57099" spans="16:26" x14ac:dyDescent="0.25">
      <c r="P57099" s="119"/>
      <c r="R57099" s="119"/>
      <c r="T57099" s="119"/>
      <c r="V57099" s="119"/>
      <c r="X57099" s="119"/>
      <c r="Z57099" s="119"/>
    </row>
    <row r="57100" spans="16:26" x14ac:dyDescent="0.25">
      <c r="P57100" s="120"/>
      <c r="R57100" s="120"/>
      <c r="T57100" s="120"/>
      <c r="V57100" s="120"/>
      <c r="X57100" s="120"/>
      <c r="Z57100" s="120"/>
    </row>
    <row r="57101" spans="16:26" x14ac:dyDescent="0.25">
      <c r="P57101" s="119"/>
      <c r="R57101" s="119"/>
      <c r="T57101" s="119"/>
      <c r="V57101" s="119"/>
      <c r="X57101" s="119"/>
      <c r="Z57101" s="119"/>
    </row>
    <row r="57102" spans="16:26" x14ac:dyDescent="0.25">
      <c r="P57102" s="120"/>
      <c r="R57102" s="120"/>
      <c r="T57102" s="120"/>
      <c r="V57102" s="120"/>
      <c r="X57102" s="120"/>
      <c r="Z57102" s="120"/>
    </row>
    <row r="57103" spans="16:26" x14ac:dyDescent="0.25">
      <c r="P57103" s="119"/>
      <c r="R57103" s="119"/>
      <c r="T57103" s="119"/>
      <c r="V57103" s="119"/>
      <c r="X57103" s="119"/>
      <c r="Z57103" s="119"/>
    </row>
    <row r="57104" spans="16:26" x14ac:dyDescent="0.25">
      <c r="P57104" s="119"/>
      <c r="R57104" s="119"/>
      <c r="T57104" s="119"/>
      <c r="V57104" s="119"/>
      <c r="X57104" s="119"/>
      <c r="Z57104" s="119"/>
    </row>
    <row r="57105" spans="16:26" x14ac:dyDescent="0.25">
      <c r="P57105" s="119"/>
      <c r="R57105" s="119"/>
      <c r="T57105" s="119"/>
      <c r="V57105" s="119"/>
      <c r="X57105" s="119"/>
      <c r="Z57105" s="119"/>
    </row>
    <row r="57106" spans="16:26" x14ac:dyDescent="0.25">
      <c r="P57106" s="121"/>
      <c r="R57106" s="121"/>
      <c r="T57106" s="121"/>
      <c r="V57106" s="121"/>
      <c r="X57106" s="121"/>
      <c r="Z57106" s="121"/>
    </row>
    <row r="57107" spans="16:26" x14ac:dyDescent="0.25">
      <c r="P57107" s="121"/>
      <c r="R57107" s="121"/>
      <c r="T57107" s="121"/>
      <c r="V57107" s="121"/>
      <c r="X57107" s="121"/>
      <c r="Z57107" s="121"/>
    </row>
    <row r="57108" spans="16:26" x14ac:dyDescent="0.25">
      <c r="P57108" s="121"/>
      <c r="R57108" s="121"/>
      <c r="T57108" s="121"/>
      <c r="V57108" s="121"/>
      <c r="X57108" s="121"/>
      <c r="Z57108" s="121"/>
    </row>
    <row r="57109" spans="16:26" x14ac:dyDescent="0.25">
      <c r="P57109" s="121"/>
      <c r="R57109" s="121"/>
      <c r="T57109" s="121"/>
      <c r="V57109" s="121"/>
      <c r="X57109" s="121"/>
      <c r="Z57109" s="121"/>
    </row>
    <row r="57110" spans="16:26" x14ac:dyDescent="0.25">
      <c r="P57110" s="122"/>
      <c r="R57110" s="122"/>
      <c r="T57110" s="122"/>
      <c r="V57110" s="122"/>
      <c r="X57110" s="122"/>
      <c r="Z57110" s="122"/>
    </row>
    <row r="57111" spans="16:26" x14ac:dyDescent="0.25">
      <c r="P57111" s="118"/>
      <c r="R57111" s="118"/>
      <c r="T57111" s="118"/>
      <c r="V57111" s="118"/>
      <c r="X57111" s="118"/>
      <c r="Z57111" s="118"/>
    </row>
    <row r="57112" spans="16:26" x14ac:dyDescent="0.25">
      <c r="P57112" s="119"/>
      <c r="R57112" s="119"/>
      <c r="T57112" s="119"/>
      <c r="V57112" s="119"/>
      <c r="X57112" s="119"/>
      <c r="Z57112" s="119"/>
    </row>
    <row r="57113" spans="16:26" x14ac:dyDescent="0.25">
      <c r="P57113" s="119"/>
      <c r="R57113" s="119"/>
      <c r="T57113" s="119"/>
      <c r="V57113" s="119"/>
      <c r="X57113" s="119"/>
      <c r="Z57113" s="119"/>
    </row>
    <row r="57114" spans="16:26" x14ac:dyDescent="0.25">
      <c r="P57114" s="120"/>
      <c r="R57114" s="120"/>
      <c r="T57114" s="120"/>
      <c r="V57114" s="120"/>
      <c r="X57114" s="120"/>
      <c r="Z57114" s="120"/>
    </row>
    <row r="57115" spans="16:26" x14ac:dyDescent="0.25">
      <c r="P57115" s="119"/>
      <c r="R57115" s="119"/>
      <c r="T57115" s="119"/>
      <c r="V57115" s="119"/>
      <c r="X57115" s="119"/>
      <c r="Z57115" s="119"/>
    </row>
    <row r="57116" spans="16:26" x14ac:dyDescent="0.25">
      <c r="P57116" s="119"/>
      <c r="R57116" s="119"/>
      <c r="T57116" s="119"/>
      <c r="V57116" s="119"/>
      <c r="X57116" s="119"/>
      <c r="Z57116" s="119"/>
    </row>
    <row r="57117" spans="16:26" x14ac:dyDescent="0.25">
      <c r="P57117" s="120"/>
      <c r="R57117" s="120"/>
      <c r="T57117" s="120"/>
      <c r="V57117" s="120"/>
      <c r="X57117" s="120"/>
      <c r="Z57117" s="120"/>
    </row>
    <row r="57118" spans="16:26" x14ac:dyDescent="0.25">
      <c r="P57118" s="119"/>
      <c r="R57118" s="119"/>
      <c r="T57118" s="119"/>
      <c r="V57118" s="119"/>
      <c r="X57118" s="119"/>
      <c r="Z57118" s="119"/>
    </row>
    <row r="57119" spans="16:26" x14ac:dyDescent="0.25">
      <c r="P57119" s="120"/>
      <c r="R57119" s="120"/>
      <c r="T57119" s="120"/>
      <c r="V57119" s="120"/>
      <c r="X57119" s="120"/>
      <c r="Z57119" s="120"/>
    </row>
    <row r="57120" spans="16:26" x14ac:dyDescent="0.25">
      <c r="P57120" s="119"/>
      <c r="R57120" s="119"/>
      <c r="T57120" s="119"/>
      <c r="V57120" s="119"/>
      <c r="X57120" s="119"/>
      <c r="Z57120" s="119"/>
    </row>
    <row r="57121" spans="16:26" x14ac:dyDescent="0.25">
      <c r="P57121" s="119"/>
      <c r="R57121" s="119"/>
      <c r="T57121" s="119"/>
      <c r="V57121" s="119"/>
      <c r="X57121" s="119"/>
      <c r="Z57121" s="119"/>
    </row>
    <row r="57122" spans="16:26" x14ac:dyDescent="0.25">
      <c r="P57122" s="119"/>
      <c r="R57122" s="119"/>
      <c r="T57122" s="119"/>
      <c r="V57122" s="119"/>
      <c r="X57122" s="119"/>
      <c r="Z57122" s="119"/>
    </row>
    <row r="57123" spans="16:26" x14ac:dyDescent="0.25">
      <c r="P57123" s="121"/>
      <c r="R57123" s="121"/>
      <c r="T57123" s="121"/>
      <c r="V57123" s="121"/>
      <c r="X57123" s="121"/>
      <c r="Z57123" s="121"/>
    </row>
    <row r="57124" spans="16:26" x14ac:dyDescent="0.25">
      <c r="P57124" s="121"/>
      <c r="R57124" s="121"/>
      <c r="T57124" s="121"/>
      <c r="V57124" s="121"/>
      <c r="X57124" s="121"/>
      <c r="Z57124" s="121"/>
    </row>
    <row r="57125" spans="16:26" x14ac:dyDescent="0.25">
      <c r="P57125" s="121"/>
      <c r="R57125" s="121"/>
      <c r="T57125" s="121"/>
      <c r="V57125" s="121"/>
      <c r="X57125" s="121"/>
      <c r="Z57125" s="121"/>
    </row>
    <row r="57126" spans="16:26" x14ac:dyDescent="0.25">
      <c r="P57126" s="121"/>
      <c r="R57126" s="121"/>
      <c r="T57126" s="121"/>
      <c r="V57126" s="121"/>
      <c r="X57126" s="121"/>
      <c r="Z57126" s="121"/>
    </row>
    <row r="57127" spans="16:26" x14ac:dyDescent="0.25">
      <c r="P57127" s="122"/>
      <c r="R57127" s="122"/>
      <c r="T57127" s="122"/>
      <c r="V57127" s="122"/>
      <c r="X57127" s="122"/>
      <c r="Z57127" s="122"/>
    </row>
    <row r="57128" spans="16:26" x14ac:dyDescent="0.25">
      <c r="P57128" s="118"/>
      <c r="R57128" s="118"/>
      <c r="T57128" s="118"/>
      <c r="V57128" s="118"/>
      <c r="X57128" s="118"/>
      <c r="Z57128" s="118"/>
    </row>
    <row r="57129" spans="16:26" x14ac:dyDescent="0.25">
      <c r="P57129" s="119"/>
      <c r="R57129" s="119"/>
      <c r="T57129" s="119"/>
      <c r="V57129" s="119"/>
      <c r="X57129" s="119"/>
      <c r="Z57129" s="119"/>
    </row>
    <row r="57130" spans="16:26" x14ac:dyDescent="0.25">
      <c r="P57130" s="119"/>
      <c r="R57130" s="119"/>
      <c r="T57130" s="119"/>
      <c r="V57130" s="119"/>
      <c r="X57130" s="119"/>
      <c r="Z57130" s="119"/>
    </row>
    <row r="57131" spans="16:26" x14ac:dyDescent="0.25">
      <c r="P57131" s="120"/>
      <c r="R57131" s="120"/>
      <c r="T57131" s="120"/>
      <c r="V57131" s="120"/>
      <c r="X57131" s="120"/>
      <c r="Z57131" s="120"/>
    </row>
    <row r="57132" spans="16:26" x14ac:dyDescent="0.25">
      <c r="P57132" s="119"/>
      <c r="R57132" s="119"/>
      <c r="T57132" s="119"/>
      <c r="V57132" s="119"/>
      <c r="X57132" s="119"/>
      <c r="Z57132" s="119"/>
    </row>
    <row r="57133" spans="16:26" x14ac:dyDescent="0.25">
      <c r="P57133" s="119"/>
      <c r="R57133" s="119"/>
      <c r="T57133" s="119"/>
      <c r="V57133" s="119"/>
      <c r="X57133" s="119"/>
      <c r="Z57133" s="119"/>
    </row>
    <row r="57134" spans="16:26" x14ac:dyDescent="0.25">
      <c r="P57134" s="120"/>
      <c r="R57134" s="120"/>
      <c r="T57134" s="120"/>
      <c r="V57134" s="120"/>
      <c r="X57134" s="120"/>
      <c r="Z57134" s="120"/>
    </row>
    <row r="57135" spans="16:26" x14ac:dyDescent="0.25">
      <c r="P57135" s="119"/>
      <c r="R57135" s="119"/>
      <c r="T57135" s="119"/>
      <c r="V57135" s="119"/>
      <c r="X57135" s="119"/>
      <c r="Z57135" s="119"/>
    </row>
    <row r="57136" spans="16:26" x14ac:dyDescent="0.25">
      <c r="P57136" s="120"/>
      <c r="R57136" s="120"/>
      <c r="T57136" s="120"/>
      <c r="V57136" s="120"/>
      <c r="X57136" s="120"/>
      <c r="Z57136" s="120"/>
    </row>
    <row r="57137" spans="16:26" x14ac:dyDescent="0.25">
      <c r="P57137" s="119"/>
      <c r="R57137" s="119"/>
      <c r="T57137" s="119"/>
      <c r="V57137" s="119"/>
      <c r="X57137" s="119"/>
      <c r="Z57137" s="119"/>
    </row>
    <row r="57138" spans="16:26" x14ac:dyDescent="0.25">
      <c r="P57138" s="119"/>
      <c r="R57138" s="119"/>
      <c r="T57138" s="119"/>
      <c r="V57138" s="119"/>
      <c r="X57138" s="119"/>
      <c r="Z57138" s="119"/>
    </row>
    <row r="57139" spans="16:26" x14ac:dyDescent="0.25">
      <c r="P57139" s="119"/>
      <c r="R57139" s="119"/>
      <c r="T57139" s="119"/>
      <c r="V57139" s="119"/>
      <c r="X57139" s="119"/>
      <c r="Z57139" s="119"/>
    </row>
    <row r="57140" spans="16:26" x14ac:dyDescent="0.25">
      <c r="P57140" s="121"/>
      <c r="R57140" s="121"/>
      <c r="T57140" s="121"/>
      <c r="V57140" s="121"/>
      <c r="X57140" s="121"/>
      <c r="Z57140" s="121"/>
    </row>
    <row r="57141" spans="16:26" x14ac:dyDescent="0.25">
      <c r="P57141" s="121"/>
      <c r="R57141" s="121"/>
      <c r="T57141" s="121"/>
      <c r="V57141" s="121"/>
      <c r="X57141" s="121"/>
      <c r="Z57141" s="121"/>
    </row>
    <row r="57142" spans="16:26" x14ac:dyDescent="0.25">
      <c r="P57142" s="121"/>
      <c r="R57142" s="121"/>
      <c r="T57142" s="121"/>
      <c r="V57142" s="121"/>
      <c r="X57142" s="121"/>
      <c r="Z57142" s="121"/>
    </row>
    <row r="57143" spans="16:26" x14ac:dyDescent="0.25">
      <c r="P57143" s="121"/>
      <c r="R57143" s="121"/>
      <c r="T57143" s="121"/>
      <c r="V57143" s="121"/>
      <c r="X57143" s="121"/>
      <c r="Z57143" s="121"/>
    </row>
    <row r="57144" spans="16:26" x14ac:dyDescent="0.25">
      <c r="P57144" s="122"/>
      <c r="R57144" s="122"/>
      <c r="T57144" s="122"/>
      <c r="V57144" s="122"/>
      <c r="X57144" s="122"/>
      <c r="Z57144" s="122"/>
    </row>
    <row r="57145" spans="16:26" x14ac:dyDescent="0.25">
      <c r="P57145" s="118"/>
      <c r="R57145" s="118"/>
      <c r="T57145" s="118"/>
      <c r="V57145" s="118"/>
      <c r="X57145" s="118"/>
      <c r="Z57145" s="118"/>
    </row>
    <row r="57146" spans="16:26" x14ac:dyDescent="0.25">
      <c r="P57146" s="119"/>
      <c r="R57146" s="119"/>
      <c r="T57146" s="119"/>
      <c r="V57146" s="119"/>
      <c r="X57146" s="119"/>
      <c r="Z57146" s="119"/>
    </row>
    <row r="57147" spans="16:26" x14ac:dyDescent="0.25">
      <c r="P57147" s="119"/>
      <c r="R57147" s="119"/>
      <c r="T57147" s="119"/>
      <c r="V57147" s="119"/>
      <c r="X57147" s="119"/>
      <c r="Z57147" s="119"/>
    </row>
    <row r="57148" spans="16:26" x14ac:dyDescent="0.25">
      <c r="P57148" s="120"/>
      <c r="R57148" s="120"/>
      <c r="T57148" s="120"/>
      <c r="V57148" s="120"/>
      <c r="X57148" s="120"/>
      <c r="Z57148" s="120"/>
    </row>
    <row r="57149" spans="16:26" x14ac:dyDescent="0.25">
      <c r="P57149" s="119"/>
      <c r="R57149" s="119"/>
      <c r="T57149" s="119"/>
      <c r="V57149" s="119"/>
      <c r="X57149" s="119"/>
      <c r="Z57149" s="119"/>
    </row>
    <row r="57150" spans="16:26" x14ac:dyDescent="0.25">
      <c r="P57150" s="119"/>
      <c r="R57150" s="119"/>
      <c r="T57150" s="119"/>
      <c r="V57150" s="119"/>
      <c r="X57150" s="119"/>
      <c r="Z57150" s="119"/>
    </row>
    <row r="57151" spans="16:26" x14ac:dyDescent="0.25">
      <c r="P57151" s="120"/>
      <c r="R57151" s="120"/>
      <c r="T57151" s="120"/>
      <c r="V57151" s="120"/>
      <c r="X57151" s="120"/>
      <c r="Z57151" s="120"/>
    </row>
    <row r="57152" spans="16:26" x14ac:dyDescent="0.25">
      <c r="P57152" s="119"/>
      <c r="R57152" s="119"/>
      <c r="T57152" s="119"/>
      <c r="V57152" s="119"/>
      <c r="X57152" s="119"/>
      <c r="Z57152" s="119"/>
    </row>
    <row r="57153" spans="16:26" x14ac:dyDescent="0.25">
      <c r="P57153" s="120"/>
      <c r="R57153" s="120"/>
      <c r="T57153" s="120"/>
      <c r="V57153" s="120"/>
      <c r="X57153" s="120"/>
      <c r="Z57153" s="120"/>
    </row>
    <row r="57154" spans="16:26" x14ac:dyDescent="0.25">
      <c r="P57154" s="119"/>
      <c r="R57154" s="119"/>
      <c r="T57154" s="119"/>
      <c r="V57154" s="119"/>
      <c r="X57154" s="119"/>
      <c r="Z57154" s="119"/>
    </row>
    <row r="57155" spans="16:26" x14ac:dyDescent="0.25">
      <c r="P57155" s="119"/>
      <c r="R57155" s="119"/>
      <c r="T57155" s="119"/>
      <c r="V57155" s="119"/>
      <c r="X57155" s="119"/>
      <c r="Z57155" s="119"/>
    </row>
    <row r="57156" spans="16:26" x14ac:dyDescent="0.25">
      <c r="P57156" s="119"/>
      <c r="R57156" s="119"/>
      <c r="T57156" s="119"/>
      <c r="V57156" s="119"/>
      <c r="X57156" s="119"/>
      <c r="Z57156" s="119"/>
    </row>
    <row r="57157" spans="16:26" x14ac:dyDescent="0.25">
      <c r="P57157" s="121"/>
      <c r="R57157" s="121"/>
      <c r="T57157" s="121"/>
      <c r="V57157" s="121"/>
      <c r="X57157" s="121"/>
      <c r="Z57157" s="121"/>
    </row>
    <row r="57158" spans="16:26" x14ac:dyDescent="0.25">
      <c r="P57158" s="121"/>
      <c r="R57158" s="121"/>
      <c r="T57158" s="121"/>
      <c r="V57158" s="121"/>
      <c r="X57158" s="121"/>
      <c r="Z57158" s="121"/>
    </row>
    <row r="57159" spans="16:26" x14ac:dyDescent="0.25">
      <c r="P57159" s="121"/>
      <c r="R57159" s="121"/>
      <c r="T57159" s="121"/>
      <c r="V57159" s="121"/>
      <c r="X57159" s="121"/>
      <c r="Z57159" s="121"/>
    </row>
    <row r="57160" spans="16:26" x14ac:dyDescent="0.25">
      <c r="P57160" s="121"/>
      <c r="R57160" s="121"/>
      <c r="T57160" s="121"/>
      <c r="V57160" s="121"/>
      <c r="X57160" s="121"/>
      <c r="Z57160" s="121"/>
    </row>
    <row r="57161" spans="16:26" x14ac:dyDescent="0.25">
      <c r="P57161" s="122"/>
      <c r="R57161" s="122"/>
      <c r="T57161" s="122"/>
      <c r="V57161" s="122"/>
      <c r="X57161" s="122"/>
      <c r="Z57161" s="122"/>
    </row>
    <row r="57162" spans="16:26" x14ac:dyDescent="0.25">
      <c r="P57162" s="118"/>
      <c r="R57162" s="118"/>
      <c r="T57162" s="118"/>
      <c r="V57162" s="118"/>
      <c r="X57162" s="118"/>
      <c r="Z57162" s="118"/>
    </row>
    <row r="57163" spans="16:26" x14ac:dyDescent="0.25">
      <c r="P57163" s="119"/>
      <c r="R57163" s="119"/>
      <c r="T57163" s="119"/>
      <c r="V57163" s="119"/>
      <c r="X57163" s="119"/>
      <c r="Z57163" s="119"/>
    </row>
    <row r="57164" spans="16:26" x14ac:dyDescent="0.25">
      <c r="P57164" s="119"/>
      <c r="R57164" s="119"/>
      <c r="T57164" s="119"/>
      <c r="V57164" s="119"/>
      <c r="X57164" s="119"/>
      <c r="Z57164" s="119"/>
    </row>
    <row r="57165" spans="16:26" x14ac:dyDescent="0.25">
      <c r="P57165" s="120"/>
      <c r="R57165" s="120"/>
      <c r="T57165" s="120"/>
      <c r="V57165" s="120"/>
      <c r="X57165" s="120"/>
      <c r="Z57165" s="120"/>
    </row>
    <row r="57166" spans="16:26" x14ac:dyDescent="0.25">
      <c r="P57166" s="119"/>
      <c r="R57166" s="119"/>
      <c r="T57166" s="119"/>
      <c r="V57166" s="119"/>
      <c r="X57166" s="119"/>
      <c r="Z57166" s="119"/>
    </row>
    <row r="57167" spans="16:26" x14ac:dyDescent="0.25">
      <c r="P57167" s="119"/>
      <c r="R57167" s="119"/>
      <c r="T57167" s="119"/>
      <c r="V57167" s="119"/>
      <c r="X57167" s="119"/>
      <c r="Z57167" s="119"/>
    </row>
    <row r="57168" spans="16:26" x14ac:dyDescent="0.25">
      <c r="P57168" s="120"/>
      <c r="R57168" s="120"/>
      <c r="T57168" s="120"/>
      <c r="V57168" s="120"/>
      <c r="X57168" s="120"/>
      <c r="Z57168" s="120"/>
    </row>
    <row r="57169" spans="16:26" x14ac:dyDescent="0.25">
      <c r="P57169" s="119"/>
      <c r="R57169" s="119"/>
      <c r="T57169" s="119"/>
      <c r="V57169" s="119"/>
      <c r="X57169" s="119"/>
      <c r="Z57169" s="119"/>
    </row>
    <row r="57170" spans="16:26" x14ac:dyDescent="0.25">
      <c r="P57170" s="120"/>
      <c r="R57170" s="120"/>
      <c r="T57170" s="120"/>
      <c r="V57170" s="120"/>
      <c r="X57170" s="120"/>
      <c r="Z57170" s="120"/>
    </row>
    <row r="57171" spans="16:26" x14ac:dyDescent="0.25">
      <c r="P57171" s="119"/>
      <c r="R57171" s="119"/>
      <c r="T57171" s="119"/>
      <c r="V57171" s="119"/>
      <c r="X57171" s="119"/>
      <c r="Z57171" s="119"/>
    </row>
    <row r="57172" spans="16:26" x14ac:dyDescent="0.25">
      <c r="P57172" s="119"/>
      <c r="R57172" s="119"/>
      <c r="T57172" s="119"/>
      <c r="V57172" s="119"/>
      <c r="X57172" s="119"/>
      <c r="Z57172" s="119"/>
    </row>
    <row r="57173" spans="16:26" x14ac:dyDescent="0.25">
      <c r="P57173" s="119"/>
      <c r="R57173" s="119"/>
      <c r="T57173" s="119"/>
      <c r="V57173" s="119"/>
      <c r="X57173" s="119"/>
      <c r="Z57173" s="119"/>
    </row>
    <row r="57174" spans="16:26" x14ac:dyDescent="0.25">
      <c r="P57174" s="121"/>
      <c r="R57174" s="121"/>
      <c r="T57174" s="121"/>
      <c r="V57174" s="121"/>
      <c r="X57174" s="121"/>
      <c r="Z57174" s="121"/>
    </row>
    <row r="57175" spans="16:26" x14ac:dyDescent="0.25">
      <c r="P57175" s="121"/>
      <c r="R57175" s="121"/>
      <c r="T57175" s="121"/>
      <c r="V57175" s="121"/>
      <c r="X57175" s="121"/>
      <c r="Z57175" s="121"/>
    </row>
    <row r="57176" spans="16:26" x14ac:dyDescent="0.25">
      <c r="P57176" s="121"/>
      <c r="R57176" s="121"/>
      <c r="T57176" s="121"/>
      <c r="V57176" s="121"/>
      <c r="X57176" s="121"/>
      <c r="Z57176" s="121"/>
    </row>
    <row r="57177" spans="16:26" x14ac:dyDescent="0.25">
      <c r="P57177" s="121"/>
      <c r="R57177" s="121"/>
      <c r="T57177" s="121"/>
      <c r="V57177" s="121"/>
      <c r="X57177" s="121"/>
      <c r="Z57177" s="121"/>
    </row>
    <row r="57178" spans="16:26" x14ac:dyDescent="0.25">
      <c r="P57178" s="122"/>
      <c r="R57178" s="122"/>
      <c r="T57178" s="122"/>
      <c r="V57178" s="122"/>
      <c r="X57178" s="122"/>
      <c r="Z57178" s="122"/>
    </row>
    <row r="57179" spans="16:26" x14ac:dyDescent="0.25">
      <c r="P57179" s="118"/>
      <c r="R57179" s="118"/>
      <c r="T57179" s="118"/>
      <c r="V57179" s="118"/>
      <c r="X57179" s="118"/>
      <c r="Z57179" s="118"/>
    </row>
    <row r="57180" spans="16:26" x14ac:dyDescent="0.25">
      <c r="P57180" s="119"/>
      <c r="R57180" s="119"/>
      <c r="T57180" s="119"/>
      <c r="V57180" s="119"/>
      <c r="X57180" s="119"/>
      <c r="Z57180" s="119"/>
    </row>
    <row r="57181" spans="16:26" x14ac:dyDescent="0.25">
      <c r="P57181" s="119"/>
      <c r="R57181" s="119"/>
      <c r="T57181" s="119"/>
      <c r="V57181" s="119"/>
      <c r="X57181" s="119"/>
      <c r="Z57181" s="119"/>
    </row>
    <row r="57182" spans="16:26" x14ac:dyDescent="0.25">
      <c r="P57182" s="120"/>
      <c r="R57182" s="120"/>
      <c r="T57182" s="120"/>
      <c r="V57182" s="120"/>
      <c r="X57182" s="120"/>
      <c r="Z57182" s="120"/>
    </row>
    <row r="57183" spans="16:26" x14ac:dyDescent="0.25">
      <c r="P57183" s="119"/>
      <c r="R57183" s="119"/>
      <c r="T57183" s="119"/>
      <c r="V57183" s="119"/>
      <c r="X57183" s="119"/>
      <c r="Z57183" s="119"/>
    </row>
    <row r="57184" spans="16:26" x14ac:dyDescent="0.25">
      <c r="P57184" s="119"/>
      <c r="R57184" s="119"/>
      <c r="T57184" s="119"/>
      <c r="V57184" s="119"/>
      <c r="X57184" s="119"/>
      <c r="Z57184" s="119"/>
    </row>
    <row r="57185" spans="16:26" x14ac:dyDescent="0.25">
      <c r="P57185" s="120"/>
      <c r="R57185" s="120"/>
      <c r="T57185" s="120"/>
      <c r="V57185" s="120"/>
      <c r="X57185" s="120"/>
      <c r="Z57185" s="120"/>
    </row>
    <row r="57186" spans="16:26" x14ac:dyDescent="0.25">
      <c r="P57186" s="119"/>
      <c r="R57186" s="119"/>
      <c r="T57186" s="119"/>
      <c r="V57186" s="119"/>
      <c r="X57186" s="119"/>
      <c r="Z57186" s="119"/>
    </row>
    <row r="57187" spans="16:26" x14ac:dyDescent="0.25">
      <c r="P57187" s="120"/>
      <c r="R57187" s="120"/>
      <c r="T57187" s="120"/>
      <c r="V57187" s="120"/>
      <c r="X57187" s="120"/>
      <c r="Z57187" s="120"/>
    </row>
    <row r="57188" spans="16:26" x14ac:dyDescent="0.25">
      <c r="P57188" s="119"/>
      <c r="R57188" s="119"/>
      <c r="T57188" s="119"/>
      <c r="V57188" s="119"/>
      <c r="X57188" s="119"/>
      <c r="Z57188" s="119"/>
    </row>
    <row r="57189" spans="16:26" x14ac:dyDescent="0.25">
      <c r="P57189" s="119"/>
      <c r="R57189" s="119"/>
      <c r="T57189" s="119"/>
      <c r="V57189" s="119"/>
      <c r="X57189" s="119"/>
      <c r="Z57189" s="119"/>
    </row>
    <row r="57190" spans="16:26" x14ac:dyDescent="0.25">
      <c r="P57190" s="119"/>
      <c r="R57190" s="119"/>
      <c r="T57190" s="119"/>
      <c r="V57190" s="119"/>
      <c r="X57190" s="119"/>
      <c r="Z57190" s="119"/>
    </row>
    <row r="57191" spans="16:26" x14ac:dyDescent="0.25">
      <c r="P57191" s="121"/>
      <c r="R57191" s="121"/>
      <c r="T57191" s="121"/>
      <c r="V57191" s="121"/>
      <c r="X57191" s="121"/>
      <c r="Z57191" s="121"/>
    </row>
    <row r="57192" spans="16:26" x14ac:dyDescent="0.25">
      <c r="P57192" s="121"/>
      <c r="R57192" s="121"/>
      <c r="T57192" s="121"/>
      <c r="V57192" s="121"/>
      <c r="X57192" s="121"/>
      <c r="Z57192" s="121"/>
    </row>
    <row r="57193" spans="16:26" x14ac:dyDescent="0.25">
      <c r="P57193" s="121"/>
      <c r="R57193" s="121"/>
      <c r="T57193" s="121"/>
      <c r="V57193" s="121"/>
      <c r="X57193" s="121"/>
      <c r="Z57193" s="121"/>
    </row>
    <row r="57194" spans="16:26" x14ac:dyDescent="0.25">
      <c r="P57194" s="121"/>
      <c r="R57194" s="121"/>
      <c r="T57194" s="121"/>
      <c r="V57194" s="121"/>
      <c r="X57194" s="121"/>
      <c r="Z57194" s="121"/>
    </row>
    <row r="57195" spans="16:26" x14ac:dyDescent="0.25">
      <c r="P57195" s="122"/>
      <c r="R57195" s="122"/>
      <c r="T57195" s="122"/>
      <c r="V57195" s="122"/>
      <c r="X57195" s="122"/>
      <c r="Z57195" s="122"/>
    </row>
    <row r="57196" spans="16:26" x14ac:dyDescent="0.25">
      <c r="P57196" s="118"/>
      <c r="R57196" s="118"/>
      <c r="T57196" s="118"/>
      <c r="V57196" s="118"/>
      <c r="X57196" s="118"/>
      <c r="Z57196" s="118"/>
    </row>
    <row r="57197" spans="16:26" x14ac:dyDescent="0.25">
      <c r="P57197" s="119"/>
      <c r="R57197" s="119"/>
      <c r="T57197" s="119"/>
      <c r="V57197" s="119"/>
      <c r="X57197" s="119"/>
      <c r="Z57197" s="119"/>
    </row>
    <row r="57198" spans="16:26" x14ac:dyDescent="0.25">
      <c r="P57198" s="119"/>
      <c r="R57198" s="119"/>
      <c r="T57198" s="119"/>
      <c r="V57198" s="119"/>
      <c r="X57198" s="119"/>
      <c r="Z57198" s="119"/>
    </row>
    <row r="57199" spans="16:26" x14ac:dyDescent="0.25">
      <c r="P57199" s="120"/>
      <c r="R57199" s="120"/>
      <c r="T57199" s="120"/>
      <c r="V57199" s="120"/>
      <c r="X57199" s="120"/>
      <c r="Z57199" s="120"/>
    </row>
    <row r="57200" spans="16:26" x14ac:dyDescent="0.25">
      <c r="P57200" s="119"/>
      <c r="R57200" s="119"/>
      <c r="T57200" s="119"/>
      <c r="V57200" s="119"/>
      <c r="X57200" s="119"/>
      <c r="Z57200" s="119"/>
    </row>
    <row r="57201" spans="16:26" x14ac:dyDescent="0.25">
      <c r="P57201" s="119"/>
      <c r="R57201" s="119"/>
      <c r="T57201" s="119"/>
      <c r="V57201" s="119"/>
      <c r="X57201" s="119"/>
      <c r="Z57201" s="119"/>
    </row>
    <row r="57202" spans="16:26" x14ac:dyDescent="0.25">
      <c r="P57202" s="120"/>
      <c r="R57202" s="120"/>
      <c r="T57202" s="120"/>
      <c r="V57202" s="120"/>
      <c r="X57202" s="120"/>
      <c r="Z57202" s="120"/>
    </row>
    <row r="57203" spans="16:26" x14ac:dyDescent="0.25">
      <c r="P57203" s="119"/>
      <c r="R57203" s="119"/>
      <c r="T57203" s="119"/>
      <c r="V57203" s="119"/>
      <c r="X57203" s="119"/>
      <c r="Z57203" s="119"/>
    </row>
    <row r="57204" spans="16:26" x14ac:dyDescent="0.25">
      <c r="P57204" s="120"/>
      <c r="R57204" s="120"/>
      <c r="T57204" s="120"/>
      <c r="V57204" s="120"/>
      <c r="X57204" s="120"/>
      <c r="Z57204" s="120"/>
    </row>
    <row r="57205" spans="16:26" x14ac:dyDescent="0.25">
      <c r="P57205" s="119"/>
      <c r="R57205" s="119"/>
      <c r="T57205" s="119"/>
      <c r="V57205" s="119"/>
      <c r="X57205" s="119"/>
      <c r="Z57205" s="119"/>
    </row>
    <row r="57206" spans="16:26" x14ac:dyDescent="0.25">
      <c r="P57206" s="119"/>
      <c r="R57206" s="119"/>
      <c r="T57206" s="119"/>
      <c r="V57206" s="119"/>
      <c r="X57206" s="119"/>
      <c r="Z57206" s="119"/>
    </row>
    <row r="57207" spans="16:26" x14ac:dyDescent="0.25">
      <c r="P57207" s="119"/>
      <c r="R57207" s="119"/>
      <c r="T57207" s="119"/>
      <c r="V57207" s="119"/>
      <c r="X57207" s="119"/>
      <c r="Z57207" s="119"/>
    </row>
    <row r="57208" spans="16:26" x14ac:dyDescent="0.25">
      <c r="P57208" s="121"/>
      <c r="R57208" s="121"/>
      <c r="T57208" s="121"/>
      <c r="V57208" s="121"/>
      <c r="X57208" s="121"/>
      <c r="Z57208" s="121"/>
    </row>
    <row r="57209" spans="16:26" x14ac:dyDescent="0.25">
      <c r="P57209" s="121"/>
      <c r="R57209" s="121"/>
      <c r="T57209" s="121"/>
      <c r="V57209" s="121"/>
      <c r="X57209" s="121"/>
      <c r="Z57209" s="121"/>
    </row>
    <row r="57210" spans="16:26" x14ac:dyDescent="0.25">
      <c r="P57210" s="121"/>
      <c r="R57210" s="121"/>
      <c r="T57210" s="121"/>
      <c r="V57210" s="121"/>
      <c r="X57210" s="121"/>
      <c r="Z57210" s="121"/>
    </row>
    <row r="57211" spans="16:26" x14ac:dyDescent="0.25">
      <c r="P57211" s="121"/>
      <c r="R57211" s="121"/>
      <c r="T57211" s="121"/>
      <c r="V57211" s="121"/>
      <c r="X57211" s="121"/>
      <c r="Z57211" s="121"/>
    </row>
    <row r="57212" spans="16:26" x14ac:dyDescent="0.25">
      <c r="P57212" s="122"/>
      <c r="R57212" s="122"/>
      <c r="T57212" s="122"/>
      <c r="V57212" s="122"/>
      <c r="X57212" s="122"/>
      <c r="Z57212" s="122"/>
    </row>
    <row r="57213" spans="16:26" x14ac:dyDescent="0.25">
      <c r="P57213" s="118"/>
      <c r="R57213" s="118"/>
      <c r="T57213" s="118"/>
      <c r="V57213" s="118"/>
      <c r="X57213" s="118"/>
      <c r="Z57213" s="118"/>
    </row>
    <row r="57214" spans="16:26" x14ac:dyDescent="0.25">
      <c r="P57214" s="119"/>
      <c r="R57214" s="119"/>
      <c r="T57214" s="119"/>
      <c r="V57214" s="119"/>
      <c r="X57214" s="119"/>
      <c r="Z57214" s="119"/>
    </row>
    <row r="57215" spans="16:26" x14ac:dyDescent="0.25">
      <c r="P57215" s="119"/>
      <c r="R57215" s="119"/>
      <c r="T57215" s="119"/>
      <c r="V57215" s="119"/>
      <c r="X57215" s="119"/>
      <c r="Z57215" s="119"/>
    </row>
    <row r="57216" spans="16:26" x14ac:dyDescent="0.25">
      <c r="P57216" s="120"/>
      <c r="R57216" s="120"/>
      <c r="T57216" s="120"/>
      <c r="V57216" s="120"/>
      <c r="X57216" s="120"/>
      <c r="Z57216" s="120"/>
    </row>
    <row r="57217" spans="16:26" x14ac:dyDescent="0.25">
      <c r="P57217" s="119"/>
      <c r="R57217" s="119"/>
      <c r="T57217" s="119"/>
      <c r="V57217" s="119"/>
      <c r="X57217" s="119"/>
      <c r="Z57217" s="119"/>
    </row>
    <row r="57218" spans="16:26" x14ac:dyDescent="0.25">
      <c r="P57218" s="119"/>
      <c r="R57218" s="119"/>
      <c r="T57218" s="119"/>
      <c r="V57218" s="119"/>
      <c r="X57218" s="119"/>
      <c r="Z57218" s="119"/>
    </row>
    <row r="57219" spans="16:26" x14ac:dyDescent="0.25">
      <c r="P57219" s="120"/>
      <c r="R57219" s="120"/>
      <c r="T57219" s="120"/>
      <c r="V57219" s="120"/>
      <c r="X57219" s="120"/>
      <c r="Z57219" s="120"/>
    </row>
    <row r="57220" spans="16:26" x14ac:dyDescent="0.25">
      <c r="P57220" s="119"/>
      <c r="R57220" s="119"/>
      <c r="T57220" s="119"/>
      <c r="V57220" s="119"/>
      <c r="X57220" s="119"/>
      <c r="Z57220" s="119"/>
    </row>
    <row r="57221" spans="16:26" x14ac:dyDescent="0.25">
      <c r="P57221" s="120"/>
      <c r="R57221" s="120"/>
      <c r="T57221" s="120"/>
      <c r="V57221" s="120"/>
      <c r="X57221" s="120"/>
      <c r="Z57221" s="120"/>
    </row>
    <row r="57222" spans="16:26" x14ac:dyDescent="0.25">
      <c r="P57222" s="119"/>
      <c r="R57222" s="119"/>
      <c r="T57222" s="119"/>
      <c r="V57222" s="119"/>
      <c r="X57222" s="119"/>
      <c r="Z57222" s="119"/>
    </row>
    <row r="57223" spans="16:26" x14ac:dyDescent="0.25">
      <c r="P57223" s="119"/>
      <c r="R57223" s="119"/>
      <c r="T57223" s="119"/>
      <c r="V57223" s="119"/>
      <c r="X57223" s="119"/>
      <c r="Z57223" s="119"/>
    </row>
    <row r="57224" spans="16:26" x14ac:dyDescent="0.25">
      <c r="P57224" s="119"/>
      <c r="R57224" s="119"/>
      <c r="T57224" s="119"/>
      <c r="V57224" s="119"/>
      <c r="X57224" s="119"/>
      <c r="Z57224" s="119"/>
    </row>
    <row r="57225" spans="16:26" x14ac:dyDescent="0.25">
      <c r="P57225" s="121"/>
      <c r="R57225" s="121"/>
      <c r="T57225" s="121"/>
      <c r="V57225" s="121"/>
      <c r="X57225" s="121"/>
      <c r="Z57225" s="121"/>
    </row>
    <row r="57226" spans="16:26" x14ac:dyDescent="0.25">
      <c r="P57226" s="121"/>
      <c r="R57226" s="121"/>
      <c r="T57226" s="121"/>
      <c r="V57226" s="121"/>
      <c r="X57226" s="121"/>
      <c r="Z57226" s="121"/>
    </row>
    <row r="57227" spans="16:26" x14ac:dyDescent="0.25">
      <c r="P57227" s="121"/>
      <c r="R57227" s="121"/>
      <c r="T57227" s="121"/>
      <c r="V57227" s="121"/>
      <c r="X57227" s="121"/>
      <c r="Z57227" s="121"/>
    </row>
    <row r="57228" spans="16:26" x14ac:dyDescent="0.25">
      <c r="P57228" s="121"/>
      <c r="R57228" s="121"/>
      <c r="T57228" s="121"/>
      <c r="V57228" s="121"/>
      <c r="X57228" s="121"/>
      <c r="Z57228" s="121"/>
    </row>
    <row r="57229" spans="16:26" x14ac:dyDescent="0.25">
      <c r="P57229" s="122"/>
      <c r="R57229" s="122"/>
      <c r="T57229" s="122"/>
      <c r="V57229" s="122"/>
      <c r="X57229" s="122"/>
      <c r="Z57229" s="122"/>
    </row>
    <row r="57230" spans="16:26" x14ac:dyDescent="0.25">
      <c r="P57230" s="118"/>
      <c r="R57230" s="118"/>
      <c r="T57230" s="118"/>
      <c r="V57230" s="118"/>
      <c r="X57230" s="118"/>
      <c r="Z57230" s="118"/>
    </row>
    <row r="57231" spans="16:26" x14ac:dyDescent="0.25">
      <c r="P57231" s="119"/>
      <c r="R57231" s="119"/>
      <c r="T57231" s="119"/>
      <c r="V57231" s="119"/>
      <c r="X57231" s="119"/>
      <c r="Z57231" s="119"/>
    </row>
    <row r="57232" spans="16:26" x14ac:dyDescent="0.25">
      <c r="P57232" s="119"/>
      <c r="R57232" s="119"/>
      <c r="T57232" s="119"/>
      <c r="V57232" s="119"/>
      <c r="X57232" s="119"/>
      <c r="Z57232" s="119"/>
    </row>
    <row r="57233" spans="16:26" x14ac:dyDescent="0.25">
      <c r="P57233" s="120"/>
      <c r="R57233" s="120"/>
      <c r="T57233" s="120"/>
      <c r="V57233" s="120"/>
      <c r="X57233" s="120"/>
      <c r="Z57233" s="120"/>
    </row>
    <row r="57234" spans="16:26" x14ac:dyDescent="0.25">
      <c r="P57234" s="119"/>
      <c r="R57234" s="119"/>
      <c r="T57234" s="119"/>
      <c r="V57234" s="119"/>
      <c r="X57234" s="119"/>
      <c r="Z57234" s="119"/>
    </row>
    <row r="57235" spans="16:26" x14ac:dyDescent="0.25">
      <c r="P57235" s="119"/>
      <c r="R57235" s="119"/>
      <c r="T57235" s="119"/>
      <c r="V57235" s="119"/>
      <c r="X57235" s="119"/>
      <c r="Z57235" s="119"/>
    </row>
    <row r="57236" spans="16:26" x14ac:dyDescent="0.25">
      <c r="P57236" s="120"/>
      <c r="R57236" s="120"/>
      <c r="T57236" s="120"/>
      <c r="V57236" s="120"/>
      <c r="X57236" s="120"/>
      <c r="Z57236" s="120"/>
    </row>
    <row r="57237" spans="16:26" x14ac:dyDescent="0.25">
      <c r="P57237" s="119"/>
      <c r="R57237" s="119"/>
      <c r="T57237" s="119"/>
      <c r="V57237" s="119"/>
      <c r="X57237" s="119"/>
      <c r="Z57237" s="119"/>
    </row>
    <row r="57238" spans="16:26" x14ac:dyDescent="0.25">
      <c r="P57238" s="120"/>
      <c r="R57238" s="120"/>
      <c r="T57238" s="120"/>
      <c r="V57238" s="120"/>
      <c r="X57238" s="120"/>
      <c r="Z57238" s="120"/>
    </row>
    <row r="57239" spans="16:26" x14ac:dyDescent="0.25">
      <c r="P57239" s="119"/>
      <c r="R57239" s="119"/>
      <c r="T57239" s="119"/>
      <c r="V57239" s="119"/>
      <c r="X57239" s="119"/>
      <c r="Z57239" s="119"/>
    </row>
    <row r="57240" spans="16:26" x14ac:dyDescent="0.25">
      <c r="P57240" s="119"/>
      <c r="R57240" s="119"/>
      <c r="T57240" s="119"/>
      <c r="V57240" s="119"/>
      <c r="X57240" s="119"/>
      <c r="Z57240" s="119"/>
    </row>
    <row r="57241" spans="16:26" x14ac:dyDescent="0.25">
      <c r="P57241" s="119"/>
      <c r="R57241" s="119"/>
      <c r="T57241" s="119"/>
      <c r="V57241" s="119"/>
      <c r="X57241" s="119"/>
      <c r="Z57241" s="119"/>
    </row>
    <row r="57242" spans="16:26" x14ac:dyDescent="0.25">
      <c r="P57242" s="121"/>
      <c r="R57242" s="121"/>
      <c r="T57242" s="121"/>
      <c r="V57242" s="121"/>
      <c r="X57242" s="121"/>
      <c r="Z57242" s="121"/>
    </row>
    <row r="57243" spans="16:26" x14ac:dyDescent="0.25">
      <c r="P57243" s="121"/>
      <c r="R57243" s="121"/>
      <c r="T57243" s="121"/>
      <c r="V57243" s="121"/>
      <c r="X57243" s="121"/>
      <c r="Z57243" s="121"/>
    </row>
    <row r="57244" spans="16:26" x14ac:dyDescent="0.25">
      <c r="P57244" s="121"/>
      <c r="R57244" s="121"/>
      <c r="T57244" s="121"/>
      <c r="V57244" s="121"/>
      <c r="X57244" s="121"/>
      <c r="Z57244" s="121"/>
    </row>
    <row r="57245" spans="16:26" x14ac:dyDescent="0.25">
      <c r="P57245" s="121"/>
      <c r="R57245" s="121"/>
      <c r="T57245" s="121"/>
      <c r="V57245" s="121"/>
      <c r="X57245" s="121"/>
      <c r="Z57245" s="121"/>
    </row>
    <row r="57246" spans="16:26" x14ac:dyDescent="0.25">
      <c r="P57246" s="122"/>
      <c r="R57246" s="122"/>
      <c r="T57246" s="122"/>
      <c r="V57246" s="122"/>
      <c r="X57246" s="122"/>
      <c r="Z57246" s="122"/>
    </row>
    <row r="57247" spans="16:26" x14ac:dyDescent="0.25">
      <c r="P57247" s="118"/>
      <c r="R57247" s="118"/>
      <c r="T57247" s="118"/>
      <c r="V57247" s="118"/>
      <c r="X57247" s="118"/>
      <c r="Z57247" s="118"/>
    </row>
    <row r="57248" spans="16:26" x14ac:dyDescent="0.25">
      <c r="P57248" s="119"/>
      <c r="R57248" s="119"/>
      <c r="T57248" s="119"/>
      <c r="V57248" s="119"/>
      <c r="X57248" s="119"/>
      <c r="Z57248" s="119"/>
    </row>
    <row r="57249" spans="16:26" x14ac:dyDescent="0.25">
      <c r="P57249" s="119"/>
      <c r="R57249" s="119"/>
      <c r="T57249" s="119"/>
      <c r="V57249" s="119"/>
      <c r="X57249" s="119"/>
      <c r="Z57249" s="119"/>
    </row>
    <row r="57250" spans="16:26" x14ac:dyDescent="0.25">
      <c r="P57250" s="120"/>
      <c r="R57250" s="120"/>
      <c r="T57250" s="120"/>
      <c r="V57250" s="120"/>
      <c r="X57250" s="120"/>
      <c r="Z57250" s="120"/>
    </row>
    <row r="57251" spans="16:26" x14ac:dyDescent="0.25">
      <c r="P57251" s="119"/>
      <c r="R57251" s="119"/>
      <c r="T57251" s="119"/>
      <c r="V57251" s="119"/>
      <c r="X57251" s="119"/>
      <c r="Z57251" s="119"/>
    </row>
    <row r="57252" spans="16:26" x14ac:dyDescent="0.25">
      <c r="P57252" s="119"/>
      <c r="R57252" s="119"/>
      <c r="T57252" s="119"/>
      <c r="V57252" s="119"/>
      <c r="X57252" s="119"/>
      <c r="Z57252" s="119"/>
    </row>
    <row r="57253" spans="16:26" x14ac:dyDescent="0.25">
      <c r="P57253" s="120"/>
      <c r="R57253" s="120"/>
      <c r="T57253" s="120"/>
      <c r="V57253" s="120"/>
      <c r="X57253" s="120"/>
      <c r="Z57253" s="120"/>
    </row>
    <row r="57254" spans="16:26" x14ac:dyDescent="0.25">
      <c r="P57254" s="119"/>
      <c r="R57254" s="119"/>
      <c r="T57254" s="119"/>
      <c r="V57254" s="119"/>
      <c r="X57254" s="119"/>
      <c r="Z57254" s="119"/>
    </row>
    <row r="57255" spans="16:26" x14ac:dyDescent="0.25">
      <c r="P57255" s="120"/>
      <c r="R57255" s="120"/>
      <c r="T57255" s="120"/>
      <c r="V57255" s="120"/>
      <c r="X57255" s="120"/>
      <c r="Z57255" s="120"/>
    </row>
    <row r="57256" spans="16:26" x14ac:dyDescent="0.25">
      <c r="P57256" s="119"/>
      <c r="R57256" s="119"/>
      <c r="T57256" s="119"/>
      <c r="V57256" s="119"/>
      <c r="X57256" s="119"/>
      <c r="Z57256" s="119"/>
    </row>
    <row r="57257" spans="16:26" x14ac:dyDescent="0.25">
      <c r="P57257" s="119"/>
      <c r="R57257" s="119"/>
      <c r="T57257" s="119"/>
      <c r="V57257" s="119"/>
      <c r="X57257" s="119"/>
      <c r="Z57257" s="119"/>
    </row>
    <row r="57258" spans="16:26" x14ac:dyDescent="0.25">
      <c r="P57258" s="119"/>
      <c r="R57258" s="119"/>
      <c r="T57258" s="119"/>
      <c r="V57258" s="119"/>
      <c r="X57258" s="119"/>
      <c r="Z57258" s="119"/>
    </row>
    <row r="57259" spans="16:26" x14ac:dyDescent="0.25">
      <c r="P57259" s="121"/>
      <c r="R57259" s="121"/>
      <c r="T57259" s="121"/>
      <c r="V57259" s="121"/>
      <c r="X57259" s="121"/>
      <c r="Z57259" s="121"/>
    </row>
    <row r="57260" spans="16:26" x14ac:dyDescent="0.25">
      <c r="P57260" s="121"/>
      <c r="R57260" s="121"/>
      <c r="T57260" s="121"/>
      <c r="V57260" s="121"/>
      <c r="X57260" s="121"/>
      <c r="Z57260" s="121"/>
    </row>
    <row r="57261" spans="16:26" x14ac:dyDescent="0.25">
      <c r="P57261" s="121"/>
      <c r="R57261" s="121"/>
      <c r="T57261" s="121"/>
      <c r="V57261" s="121"/>
      <c r="X57261" s="121"/>
      <c r="Z57261" s="121"/>
    </row>
    <row r="57262" spans="16:26" x14ac:dyDescent="0.25">
      <c r="P57262" s="121"/>
      <c r="R57262" s="121"/>
      <c r="T57262" s="121"/>
      <c r="V57262" s="121"/>
      <c r="X57262" s="121"/>
      <c r="Z57262" s="121"/>
    </row>
    <row r="57263" spans="16:26" x14ac:dyDescent="0.25">
      <c r="P57263" s="122"/>
      <c r="R57263" s="122"/>
      <c r="T57263" s="122"/>
      <c r="V57263" s="122"/>
      <c r="X57263" s="122"/>
      <c r="Z57263" s="122"/>
    </row>
    <row r="57264" spans="16:26" x14ac:dyDescent="0.25">
      <c r="P57264" s="118"/>
      <c r="R57264" s="118"/>
      <c r="T57264" s="118"/>
      <c r="V57264" s="118"/>
      <c r="X57264" s="118"/>
      <c r="Z57264" s="118"/>
    </row>
    <row r="57265" spans="16:26" x14ac:dyDescent="0.25">
      <c r="P57265" s="119"/>
      <c r="R57265" s="119"/>
      <c r="T57265" s="119"/>
      <c r="V57265" s="119"/>
      <c r="X57265" s="119"/>
      <c r="Z57265" s="119"/>
    </row>
    <row r="57266" spans="16:26" x14ac:dyDescent="0.25">
      <c r="P57266" s="119"/>
      <c r="R57266" s="119"/>
      <c r="T57266" s="119"/>
      <c r="V57266" s="119"/>
      <c r="X57266" s="119"/>
      <c r="Z57266" s="119"/>
    </row>
    <row r="57267" spans="16:26" x14ac:dyDescent="0.25">
      <c r="P57267" s="120"/>
      <c r="R57267" s="120"/>
      <c r="T57267" s="120"/>
      <c r="V57267" s="120"/>
      <c r="X57267" s="120"/>
      <c r="Z57267" s="120"/>
    </row>
    <row r="57268" spans="16:26" x14ac:dyDescent="0.25">
      <c r="P57268" s="119"/>
      <c r="R57268" s="119"/>
      <c r="T57268" s="119"/>
      <c r="V57268" s="119"/>
      <c r="X57268" s="119"/>
      <c r="Z57268" s="119"/>
    </row>
    <row r="57269" spans="16:26" x14ac:dyDescent="0.25">
      <c r="P57269" s="119"/>
      <c r="R57269" s="119"/>
      <c r="T57269" s="119"/>
      <c r="V57269" s="119"/>
      <c r="X57269" s="119"/>
      <c r="Z57269" s="119"/>
    </row>
    <row r="57270" spans="16:26" x14ac:dyDescent="0.25">
      <c r="P57270" s="120"/>
      <c r="R57270" s="120"/>
      <c r="T57270" s="120"/>
      <c r="V57270" s="120"/>
      <c r="X57270" s="120"/>
      <c r="Z57270" s="120"/>
    </row>
    <row r="57271" spans="16:26" x14ac:dyDescent="0.25">
      <c r="P57271" s="119"/>
      <c r="R57271" s="119"/>
      <c r="T57271" s="119"/>
      <c r="V57271" s="119"/>
      <c r="X57271" s="119"/>
      <c r="Z57271" s="119"/>
    </row>
    <row r="57272" spans="16:26" x14ac:dyDescent="0.25">
      <c r="P57272" s="120"/>
      <c r="R57272" s="120"/>
      <c r="T57272" s="120"/>
      <c r="V57272" s="120"/>
      <c r="X57272" s="120"/>
      <c r="Z57272" s="120"/>
    </row>
    <row r="57273" spans="16:26" x14ac:dyDescent="0.25">
      <c r="P57273" s="119"/>
      <c r="R57273" s="119"/>
      <c r="T57273" s="119"/>
      <c r="V57273" s="119"/>
      <c r="X57273" s="119"/>
      <c r="Z57273" s="119"/>
    </row>
    <row r="57274" spans="16:26" x14ac:dyDescent="0.25">
      <c r="P57274" s="119"/>
      <c r="R57274" s="119"/>
      <c r="T57274" s="119"/>
      <c r="V57274" s="119"/>
      <c r="X57274" s="119"/>
      <c r="Z57274" s="119"/>
    </row>
    <row r="57275" spans="16:26" x14ac:dyDescent="0.25">
      <c r="P57275" s="119"/>
      <c r="R57275" s="119"/>
      <c r="T57275" s="119"/>
      <c r="V57275" s="119"/>
      <c r="X57275" s="119"/>
      <c r="Z57275" s="119"/>
    </row>
    <row r="57276" spans="16:26" x14ac:dyDescent="0.25">
      <c r="P57276" s="121"/>
      <c r="R57276" s="121"/>
      <c r="T57276" s="121"/>
      <c r="V57276" s="121"/>
      <c r="X57276" s="121"/>
      <c r="Z57276" s="121"/>
    </row>
    <row r="57277" spans="16:26" x14ac:dyDescent="0.25">
      <c r="P57277" s="121"/>
      <c r="R57277" s="121"/>
      <c r="T57277" s="121"/>
      <c r="V57277" s="121"/>
      <c r="X57277" s="121"/>
      <c r="Z57277" s="121"/>
    </row>
    <row r="57278" spans="16:26" x14ac:dyDescent="0.25">
      <c r="P57278" s="121"/>
      <c r="R57278" s="121"/>
      <c r="T57278" s="121"/>
      <c r="V57278" s="121"/>
      <c r="X57278" s="121"/>
      <c r="Z57278" s="121"/>
    </row>
    <row r="57279" spans="16:26" x14ac:dyDescent="0.25">
      <c r="P57279" s="121"/>
      <c r="R57279" s="121"/>
      <c r="T57279" s="121"/>
      <c r="V57279" s="121"/>
      <c r="X57279" s="121"/>
      <c r="Z57279" s="121"/>
    </row>
    <row r="57280" spans="16:26" x14ac:dyDescent="0.25">
      <c r="P57280" s="122"/>
      <c r="R57280" s="122"/>
      <c r="T57280" s="122"/>
      <c r="V57280" s="122"/>
      <c r="X57280" s="122"/>
      <c r="Z57280" s="122"/>
    </row>
    <row r="57281" spans="16:26" x14ac:dyDescent="0.25">
      <c r="P57281" s="118"/>
      <c r="R57281" s="118"/>
      <c r="T57281" s="118"/>
      <c r="V57281" s="118"/>
      <c r="X57281" s="118"/>
      <c r="Z57281" s="118"/>
    </row>
    <row r="57282" spans="16:26" x14ac:dyDescent="0.25">
      <c r="P57282" s="119"/>
      <c r="R57282" s="119"/>
      <c r="T57282" s="119"/>
      <c r="V57282" s="119"/>
      <c r="X57282" s="119"/>
      <c r="Z57282" s="119"/>
    </row>
    <row r="57283" spans="16:26" x14ac:dyDescent="0.25">
      <c r="P57283" s="119"/>
      <c r="R57283" s="119"/>
      <c r="T57283" s="119"/>
      <c r="V57283" s="119"/>
      <c r="X57283" s="119"/>
      <c r="Z57283" s="119"/>
    </row>
    <row r="57284" spans="16:26" x14ac:dyDescent="0.25">
      <c r="P57284" s="120"/>
      <c r="R57284" s="120"/>
      <c r="T57284" s="120"/>
      <c r="V57284" s="120"/>
      <c r="X57284" s="120"/>
      <c r="Z57284" s="120"/>
    </row>
    <row r="57285" spans="16:26" x14ac:dyDescent="0.25">
      <c r="P57285" s="119"/>
      <c r="R57285" s="119"/>
      <c r="T57285" s="119"/>
      <c r="V57285" s="119"/>
      <c r="X57285" s="119"/>
      <c r="Z57285" s="119"/>
    </row>
    <row r="57286" spans="16:26" x14ac:dyDescent="0.25">
      <c r="P57286" s="119"/>
      <c r="R57286" s="119"/>
      <c r="T57286" s="119"/>
      <c r="V57286" s="119"/>
      <c r="X57286" s="119"/>
      <c r="Z57286" s="119"/>
    </row>
    <row r="57287" spans="16:26" x14ac:dyDescent="0.25">
      <c r="P57287" s="120"/>
      <c r="R57287" s="120"/>
      <c r="T57287" s="120"/>
      <c r="V57287" s="120"/>
      <c r="X57287" s="120"/>
      <c r="Z57287" s="120"/>
    </row>
    <row r="57288" spans="16:26" x14ac:dyDescent="0.25">
      <c r="P57288" s="119"/>
      <c r="R57288" s="119"/>
      <c r="T57288" s="119"/>
      <c r="V57288" s="119"/>
      <c r="X57288" s="119"/>
      <c r="Z57288" s="119"/>
    </row>
    <row r="57289" spans="16:26" x14ac:dyDescent="0.25">
      <c r="P57289" s="120"/>
      <c r="R57289" s="120"/>
      <c r="T57289" s="120"/>
      <c r="V57289" s="120"/>
      <c r="X57289" s="120"/>
      <c r="Z57289" s="120"/>
    </row>
    <row r="57290" spans="16:26" x14ac:dyDescent="0.25">
      <c r="P57290" s="119"/>
      <c r="R57290" s="119"/>
      <c r="T57290" s="119"/>
      <c r="V57290" s="119"/>
      <c r="X57290" s="119"/>
      <c r="Z57290" s="119"/>
    </row>
    <row r="57291" spans="16:26" x14ac:dyDescent="0.25">
      <c r="P57291" s="119"/>
      <c r="R57291" s="119"/>
      <c r="T57291" s="119"/>
      <c r="V57291" s="119"/>
      <c r="X57291" s="119"/>
      <c r="Z57291" s="119"/>
    </row>
    <row r="57292" spans="16:26" x14ac:dyDescent="0.25">
      <c r="P57292" s="119"/>
      <c r="R57292" s="119"/>
      <c r="T57292" s="119"/>
      <c r="V57292" s="119"/>
      <c r="X57292" s="119"/>
      <c r="Z57292" s="119"/>
    </row>
    <row r="57293" spans="16:26" x14ac:dyDescent="0.25">
      <c r="P57293" s="121"/>
      <c r="R57293" s="121"/>
      <c r="T57293" s="121"/>
      <c r="V57293" s="121"/>
      <c r="X57293" s="121"/>
      <c r="Z57293" s="121"/>
    </row>
    <row r="57294" spans="16:26" x14ac:dyDescent="0.25">
      <c r="P57294" s="121"/>
      <c r="R57294" s="121"/>
      <c r="T57294" s="121"/>
      <c r="V57294" s="121"/>
      <c r="X57294" s="121"/>
      <c r="Z57294" s="121"/>
    </row>
    <row r="57295" spans="16:26" x14ac:dyDescent="0.25">
      <c r="P57295" s="121"/>
      <c r="R57295" s="121"/>
      <c r="T57295" s="121"/>
      <c r="V57295" s="121"/>
      <c r="X57295" s="121"/>
      <c r="Z57295" s="121"/>
    </row>
    <row r="57296" spans="16:26" x14ac:dyDescent="0.25">
      <c r="P57296" s="121"/>
      <c r="R57296" s="121"/>
      <c r="T57296" s="121"/>
      <c r="V57296" s="121"/>
      <c r="X57296" s="121"/>
      <c r="Z57296" s="121"/>
    </row>
    <row r="57297" spans="16:26" x14ac:dyDescent="0.25">
      <c r="P57297" s="122"/>
      <c r="R57297" s="122"/>
      <c r="T57297" s="122"/>
      <c r="V57297" s="122"/>
      <c r="X57297" s="122"/>
      <c r="Z57297" s="122"/>
    </row>
    <row r="57298" spans="16:26" x14ac:dyDescent="0.25">
      <c r="P57298" s="118"/>
      <c r="R57298" s="118"/>
      <c r="T57298" s="118"/>
      <c r="V57298" s="118"/>
      <c r="X57298" s="118"/>
      <c r="Z57298" s="118"/>
    </row>
    <row r="57299" spans="16:26" x14ac:dyDescent="0.25">
      <c r="P57299" s="119"/>
      <c r="R57299" s="119"/>
      <c r="T57299" s="119"/>
      <c r="V57299" s="119"/>
      <c r="X57299" s="119"/>
      <c r="Z57299" s="119"/>
    </row>
    <row r="57300" spans="16:26" x14ac:dyDescent="0.25">
      <c r="P57300" s="119"/>
      <c r="R57300" s="119"/>
      <c r="T57300" s="119"/>
      <c r="V57300" s="119"/>
      <c r="X57300" s="119"/>
      <c r="Z57300" s="119"/>
    </row>
    <row r="57301" spans="16:26" x14ac:dyDescent="0.25">
      <c r="P57301" s="120"/>
      <c r="R57301" s="120"/>
      <c r="T57301" s="120"/>
      <c r="V57301" s="120"/>
      <c r="X57301" s="120"/>
      <c r="Z57301" s="120"/>
    </row>
    <row r="57302" spans="16:26" x14ac:dyDescent="0.25">
      <c r="P57302" s="119"/>
      <c r="R57302" s="119"/>
      <c r="T57302" s="119"/>
      <c r="V57302" s="119"/>
      <c r="X57302" s="119"/>
      <c r="Z57302" s="119"/>
    </row>
    <row r="57303" spans="16:26" x14ac:dyDescent="0.25">
      <c r="P57303" s="119"/>
      <c r="R57303" s="119"/>
      <c r="T57303" s="119"/>
      <c r="V57303" s="119"/>
      <c r="X57303" s="119"/>
      <c r="Z57303" s="119"/>
    </row>
    <row r="57304" spans="16:26" x14ac:dyDescent="0.25">
      <c r="P57304" s="120"/>
      <c r="R57304" s="120"/>
      <c r="T57304" s="120"/>
      <c r="V57304" s="120"/>
      <c r="X57304" s="120"/>
      <c r="Z57304" s="120"/>
    </row>
    <row r="57305" spans="16:26" x14ac:dyDescent="0.25">
      <c r="P57305" s="119"/>
      <c r="R57305" s="119"/>
      <c r="T57305" s="119"/>
      <c r="V57305" s="119"/>
      <c r="X57305" s="119"/>
      <c r="Z57305" s="119"/>
    </row>
    <row r="57306" spans="16:26" x14ac:dyDescent="0.25">
      <c r="P57306" s="120"/>
      <c r="R57306" s="120"/>
      <c r="T57306" s="120"/>
      <c r="V57306" s="120"/>
      <c r="X57306" s="120"/>
      <c r="Z57306" s="120"/>
    </row>
    <row r="57307" spans="16:26" x14ac:dyDescent="0.25">
      <c r="P57307" s="119"/>
      <c r="R57307" s="119"/>
      <c r="T57307" s="119"/>
      <c r="V57307" s="119"/>
      <c r="X57307" s="119"/>
      <c r="Z57307" s="119"/>
    </row>
    <row r="57308" spans="16:26" x14ac:dyDescent="0.25">
      <c r="P57308" s="119"/>
      <c r="R57308" s="119"/>
      <c r="T57308" s="119"/>
      <c r="V57308" s="119"/>
      <c r="X57308" s="119"/>
      <c r="Z57308" s="119"/>
    </row>
    <row r="57309" spans="16:26" x14ac:dyDescent="0.25">
      <c r="P57309" s="119"/>
      <c r="R57309" s="119"/>
      <c r="T57309" s="119"/>
      <c r="V57309" s="119"/>
      <c r="X57309" s="119"/>
      <c r="Z57309" s="119"/>
    </row>
    <row r="57310" spans="16:26" x14ac:dyDescent="0.25">
      <c r="P57310" s="121"/>
      <c r="R57310" s="121"/>
      <c r="T57310" s="121"/>
      <c r="V57310" s="121"/>
      <c r="X57310" s="121"/>
      <c r="Z57310" s="121"/>
    </row>
    <row r="57311" spans="16:26" x14ac:dyDescent="0.25">
      <c r="P57311" s="121"/>
      <c r="R57311" s="121"/>
      <c r="T57311" s="121"/>
      <c r="V57311" s="121"/>
      <c r="X57311" s="121"/>
      <c r="Z57311" s="121"/>
    </row>
    <row r="57312" spans="16:26" x14ac:dyDescent="0.25">
      <c r="P57312" s="121"/>
      <c r="R57312" s="121"/>
      <c r="T57312" s="121"/>
      <c r="V57312" s="121"/>
      <c r="X57312" s="121"/>
      <c r="Z57312" s="121"/>
    </row>
    <row r="57313" spans="16:26" x14ac:dyDescent="0.25">
      <c r="P57313" s="121"/>
      <c r="R57313" s="121"/>
      <c r="T57313" s="121"/>
      <c r="V57313" s="121"/>
      <c r="X57313" s="121"/>
      <c r="Z57313" s="121"/>
    </row>
    <row r="57314" spans="16:26" x14ac:dyDescent="0.25">
      <c r="P57314" s="122"/>
      <c r="R57314" s="122"/>
      <c r="T57314" s="122"/>
      <c r="V57314" s="122"/>
      <c r="X57314" s="122"/>
      <c r="Z57314" s="122"/>
    </row>
    <row r="57315" spans="16:26" x14ac:dyDescent="0.25">
      <c r="P57315" s="118"/>
      <c r="R57315" s="118"/>
      <c r="T57315" s="118"/>
      <c r="V57315" s="118"/>
      <c r="X57315" s="118"/>
      <c r="Z57315" s="118"/>
    </row>
    <row r="57316" spans="16:26" x14ac:dyDescent="0.25">
      <c r="P57316" s="119"/>
      <c r="R57316" s="119"/>
      <c r="T57316" s="119"/>
      <c r="V57316" s="119"/>
      <c r="X57316" s="119"/>
      <c r="Z57316" s="119"/>
    </row>
    <row r="57317" spans="16:26" x14ac:dyDescent="0.25">
      <c r="P57317" s="119"/>
      <c r="R57317" s="119"/>
      <c r="T57317" s="119"/>
      <c r="V57317" s="119"/>
      <c r="X57317" s="119"/>
      <c r="Z57317" s="119"/>
    </row>
    <row r="57318" spans="16:26" x14ac:dyDescent="0.25">
      <c r="P57318" s="120"/>
      <c r="R57318" s="120"/>
      <c r="T57318" s="120"/>
      <c r="V57318" s="120"/>
      <c r="X57318" s="120"/>
      <c r="Z57318" s="120"/>
    </row>
    <row r="57319" spans="16:26" x14ac:dyDescent="0.25">
      <c r="P57319" s="119"/>
      <c r="R57319" s="119"/>
      <c r="T57319" s="119"/>
      <c r="V57319" s="119"/>
      <c r="X57319" s="119"/>
      <c r="Z57319" s="119"/>
    </row>
    <row r="57320" spans="16:26" x14ac:dyDescent="0.25">
      <c r="P57320" s="119"/>
      <c r="R57320" s="119"/>
      <c r="T57320" s="119"/>
      <c r="V57320" s="119"/>
      <c r="X57320" s="119"/>
      <c r="Z57320" s="119"/>
    </row>
    <row r="57321" spans="16:26" x14ac:dyDescent="0.25">
      <c r="P57321" s="120"/>
      <c r="R57321" s="120"/>
      <c r="T57321" s="120"/>
      <c r="V57321" s="120"/>
      <c r="X57321" s="120"/>
      <c r="Z57321" s="120"/>
    </row>
    <row r="57322" spans="16:26" x14ac:dyDescent="0.25">
      <c r="P57322" s="119"/>
      <c r="R57322" s="119"/>
      <c r="T57322" s="119"/>
      <c r="V57322" s="119"/>
      <c r="X57322" s="119"/>
      <c r="Z57322" s="119"/>
    </row>
    <row r="57323" spans="16:26" x14ac:dyDescent="0.25">
      <c r="P57323" s="120"/>
      <c r="R57323" s="120"/>
      <c r="T57323" s="120"/>
      <c r="V57323" s="120"/>
      <c r="X57323" s="120"/>
      <c r="Z57323" s="120"/>
    </row>
    <row r="57324" spans="16:26" x14ac:dyDescent="0.25">
      <c r="P57324" s="119"/>
      <c r="R57324" s="119"/>
      <c r="T57324" s="119"/>
      <c r="V57324" s="119"/>
      <c r="X57324" s="119"/>
      <c r="Z57324" s="119"/>
    </row>
    <row r="57325" spans="16:26" x14ac:dyDescent="0.25">
      <c r="P57325" s="119"/>
      <c r="R57325" s="119"/>
      <c r="T57325" s="119"/>
      <c r="V57325" s="119"/>
      <c r="X57325" s="119"/>
      <c r="Z57325" s="119"/>
    </row>
    <row r="57326" spans="16:26" x14ac:dyDescent="0.25">
      <c r="P57326" s="119"/>
      <c r="R57326" s="119"/>
      <c r="T57326" s="119"/>
      <c r="V57326" s="119"/>
      <c r="X57326" s="119"/>
      <c r="Z57326" s="119"/>
    </row>
    <row r="57327" spans="16:26" x14ac:dyDescent="0.25">
      <c r="P57327" s="121"/>
      <c r="R57327" s="121"/>
      <c r="T57327" s="121"/>
      <c r="V57327" s="121"/>
      <c r="X57327" s="121"/>
      <c r="Z57327" s="121"/>
    </row>
    <row r="57328" spans="16:26" x14ac:dyDescent="0.25">
      <c r="P57328" s="121"/>
      <c r="R57328" s="121"/>
      <c r="T57328" s="121"/>
      <c r="V57328" s="121"/>
      <c r="X57328" s="121"/>
      <c r="Z57328" s="121"/>
    </row>
    <row r="57329" spans="16:26" x14ac:dyDescent="0.25">
      <c r="P57329" s="121"/>
      <c r="R57329" s="121"/>
      <c r="T57329" s="121"/>
      <c r="V57329" s="121"/>
      <c r="X57329" s="121"/>
      <c r="Z57329" s="121"/>
    </row>
    <row r="57330" spans="16:26" x14ac:dyDescent="0.25">
      <c r="P57330" s="121"/>
      <c r="R57330" s="121"/>
      <c r="T57330" s="121"/>
      <c r="V57330" s="121"/>
      <c r="X57330" s="121"/>
      <c r="Z57330" s="121"/>
    </row>
    <row r="57331" spans="16:26" x14ac:dyDescent="0.25">
      <c r="P57331" s="122"/>
      <c r="R57331" s="122"/>
      <c r="T57331" s="122"/>
      <c r="V57331" s="122"/>
      <c r="X57331" s="122"/>
      <c r="Z57331" s="122"/>
    </row>
    <row r="57332" spans="16:26" x14ac:dyDescent="0.25">
      <c r="P57332" s="118"/>
      <c r="R57332" s="118"/>
      <c r="T57332" s="118"/>
      <c r="V57332" s="118"/>
      <c r="X57332" s="118"/>
      <c r="Z57332" s="118"/>
    </row>
    <row r="57333" spans="16:26" x14ac:dyDescent="0.25">
      <c r="P57333" s="119"/>
      <c r="R57333" s="119"/>
      <c r="T57333" s="119"/>
      <c r="V57333" s="119"/>
      <c r="X57333" s="119"/>
      <c r="Z57333" s="119"/>
    </row>
    <row r="57334" spans="16:26" x14ac:dyDescent="0.25">
      <c r="P57334" s="119"/>
      <c r="R57334" s="119"/>
      <c r="T57334" s="119"/>
      <c r="V57334" s="119"/>
      <c r="X57334" s="119"/>
      <c r="Z57334" s="119"/>
    </row>
    <row r="57335" spans="16:26" x14ac:dyDescent="0.25">
      <c r="P57335" s="120"/>
      <c r="R57335" s="120"/>
      <c r="T57335" s="120"/>
      <c r="V57335" s="120"/>
      <c r="X57335" s="120"/>
      <c r="Z57335" s="120"/>
    </row>
    <row r="57336" spans="16:26" x14ac:dyDescent="0.25">
      <c r="P57336" s="119"/>
      <c r="R57336" s="119"/>
      <c r="T57336" s="119"/>
      <c r="V57336" s="119"/>
      <c r="X57336" s="119"/>
      <c r="Z57336" s="119"/>
    </row>
    <row r="57337" spans="16:26" x14ac:dyDescent="0.25">
      <c r="P57337" s="119"/>
      <c r="R57337" s="119"/>
      <c r="T57337" s="119"/>
      <c r="V57337" s="119"/>
      <c r="X57337" s="119"/>
      <c r="Z57337" s="119"/>
    </row>
    <row r="57338" spans="16:26" x14ac:dyDescent="0.25">
      <c r="P57338" s="120"/>
      <c r="R57338" s="120"/>
      <c r="T57338" s="120"/>
      <c r="V57338" s="120"/>
      <c r="X57338" s="120"/>
      <c r="Z57338" s="120"/>
    </row>
    <row r="57339" spans="16:26" x14ac:dyDescent="0.25">
      <c r="P57339" s="119"/>
      <c r="R57339" s="119"/>
      <c r="T57339" s="119"/>
      <c r="V57339" s="119"/>
      <c r="X57339" s="119"/>
      <c r="Z57339" s="119"/>
    </row>
    <row r="57340" spans="16:26" x14ac:dyDescent="0.25">
      <c r="P57340" s="120"/>
      <c r="R57340" s="120"/>
      <c r="T57340" s="120"/>
      <c r="V57340" s="120"/>
      <c r="X57340" s="120"/>
      <c r="Z57340" s="120"/>
    </row>
    <row r="57341" spans="16:26" x14ac:dyDescent="0.25">
      <c r="P57341" s="119"/>
      <c r="R57341" s="119"/>
      <c r="T57341" s="119"/>
      <c r="V57341" s="119"/>
      <c r="X57341" s="119"/>
      <c r="Z57341" s="119"/>
    </row>
    <row r="57342" spans="16:26" x14ac:dyDescent="0.25">
      <c r="P57342" s="119"/>
      <c r="R57342" s="119"/>
      <c r="T57342" s="119"/>
      <c r="V57342" s="119"/>
      <c r="X57342" s="119"/>
      <c r="Z57342" s="119"/>
    </row>
    <row r="57343" spans="16:26" x14ac:dyDescent="0.25">
      <c r="P57343" s="119"/>
      <c r="R57343" s="119"/>
      <c r="T57343" s="119"/>
      <c r="V57343" s="119"/>
      <c r="X57343" s="119"/>
      <c r="Z57343" s="119"/>
    </row>
    <row r="57344" spans="16:26" x14ac:dyDescent="0.25">
      <c r="P57344" s="121"/>
      <c r="R57344" s="121"/>
      <c r="T57344" s="121"/>
      <c r="V57344" s="121"/>
      <c r="X57344" s="121"/>
      <c r="Z57344" s="121"/>
    </row>
    <row r="57345" spans="16:26" x14ac:dyDescent="0.25">
      <c r="P57345" s="121"/>
      <c r="R57345" s="121"/>
      <c r="T57345" s="121"/>
      <c r="V57345" s="121"/>
      <c r="X57345" s="121"/>
      <c r="Z57345" s="121"/>
    </row>
    <row r="57346" spans="16:26" x14ac:dyDescent="0.25">
      <c r="P57346" s="121"/>
      <c r="R57346" s="121"/>
      <c r="T57346" s="121"/>
      <c r="V57346" s="121"/>
      <c r="X57346" s="121"/>
      <c r="Z57346" s="121"/>
    </row>
    <row r="57347" spans="16:26" x14ac:dyDescent="0.25">
      <c r="P57347" s="121"/>
      <c r="R57347" s="121"/>
      <c r="T57347" s="121"/>
      <c r="V57347" s="121"/>
      <c r="X57347" s="121"/>
      <c r="Z57347" s="121"/>
    </row>
    <row r="57348" spans="16:26" x14ac:dyDescent="0.25">
      <c r="P57348" s="122"/>
      <c r="R57348" s="122"/>
      <c r="T57348" s="122"/>
      <c r="V57348" s="122"/>
      <c r="X57348" s="122"/>
      <c r="Z57348" s="122"/>
    </row>
    <row r="57349" spans="16:26" x14ac:dyDescent="0.25">
      <c r="P57349" s="118"/>
      <c r="R57349" s="118"/>
      <c r="T57349" s="118"/>
      <c r="V57349" s="118"/>
      <c r="X57349" s="118"/>
      <c r="Z57349" s="118"/>
    </row>
    <row r="57350" spans="16:26" x14ac:dyDescent="0.25">
      <c r="P57350" s="119"/>
      <c r="R57350" s="119"/>
      <c r="T57350" s="119"/>
      <c r="V57350" s="119"/>
      <c r="X57350" s="119"/>
      <c r="Z57350" s="119"/>
    </row>
    <row r="57351" spans="16:26" x14ac:dyDescent="0.25">
      <c r="P57351" s="119"/>
      <c r="R57351" s="119"/>
      <c r="T57351" s="119"/>
      <c r="V57351" s="119"/>
      <c r="X57351" s="119"/>
      <c r="Z57351" s="119"/>
    </row>
    <row r="57352" spans="16:26" x14ac:dyDescent="0.25">
      <c r="P57352" s="120"/>
      <c r="R57352" s="120"/>
      <c r="T57352" s="120"/>
      <c r="V57352" s="120"/>
      <c r="X57352" s="120"/>
      <c r="Z57352" s="120"/>
    </row>
    <row r="57353" spans="16:26" x14ac:dyDescent="0.25">
      <c r="P57353" s="119"/>
      <c r="R57353" s="119"/>
      <c r="T57353" s="119"/>
      <c r="V57353" s="119"/>
      <c r="X57353" s="119"/>
      <c r="Z57353" s="119"/>
    </row>
    <row r="57354" spans="16:26" x14ac:dyDescent="0.25">
      <c r="P57354" s="119"/>
      <c r="R57354" s="119"/>
      <c r="T57354" s="119"/>
      <c r="V57354" s="119"/>
      <c r="X57354" s="119"/>
      <c r="Z57354" s="119"/>
    </row>
    <row r="57355" spans="16:26" x14ac:dyDescent="0.25">
      <c r="P57355" s="120"/>
      <c r="R57355" s="120"/>
      <c r="T57355" s="120"/>
      <c r="V57355" s="120"/>
      <c r="X57355" s="120"/>
      <c r="Z57355" s="120"/>
    </row>
    <row r="57356" spans="16:26" x14ac:dyDescent="0.25">
      <c r="P57356" s="119"/>
      <c r="R57356" s="119"/>
      <c r="T57356" s="119"/>
      <c r="V57356" s="119"/>
      <c r="X57356" s="119"/>
      <c r="Z57356" s="119"/>
    </row>
    <row r="57357" spans="16:26" x14ac:dyDescent="0.25">
      <c r="P57357" s="120"/>
      <c r="R57357" s="120"/>
      <c r="T57357" s="120"/>
      <c r="V57357" s="120"/>
      <c r="X57357" s="120"/>
      <c r="Z57357" s="120"/>
    </row>
    <row r="57358" spans="16:26" x14ac:dyDescent="0.25">
      <c r="P57358" s="119"/>
      <c r="R57358" s="119"/>
      <c r="T57358" s="119"/>
      <c r="V57358" s="119"/>
      <c r="X57358" s="119"/>
      <c r="Z57358" s="119"/>
    </row>
    <row r="57359" spans="16:26" x14ac:dyDescent="0.25">
      <c r="P57359" s="119"/>
      <c r="R57359" s="119"/>
      <c r="T57359" s="119"/>
      <c r="V57359" s="119"/>
      <c r="X57359" s="119"/>
      <c r="Z57359" s="119"/>
    </row>
    <row r="57360" spans="16:26" x14ac:dyDescent="0.25">
      <c r="P57360" s="119"/>
      <c r="R57360" s="119"/>
      <c r="T57360" s="119"/>
      <c r="V57360" s="119"/>
      <c r="X57360" s="119"/>
      <c r="Z57360" s="119"/>
    </row>
    <row r="57361" spans="16:26" x14ac:dyDescent="0.25">
      <c r="P57361" s="121"/>
      <c r="R57361" s="121"/>
      <c r="T57361" s="121"/>
      <c r="V57361" s="121"/>
      <c r="X57361" s="121"/>
      <c r="Z57361" s="121"/>
    </row>
    <row r="57362" spans="16:26" x14ac:dyDescent="0.25">
      <c r="P57362" s="121"/>
      <c r="R57362" s="121"/>
      <c r="T57362" s="121"/>
      <c r="V57362" s="121"/>
      <c r="X57362" s="121"/>
      <c r="Z57362" s="121"/>
    </row>
    <row r="57363" spans="16:26" x14ac:dyDescent="0.25">
      <c r="P57363" s="121"/>
      <c r="R57363" s="121"/>
      <c r="T57363" s="121"/>
      <c r="V57363" s="121"/>
      <c r="X57363" s="121"/>
      <c r="Z57363" s="121"/>
    </row>
    <row r="57364" spans="16:26" x14ac:dyDescent="0.25">
      <c r="P57364" s="121"/>
      <c r="R57364" s="121"/>
      <c r="T57364" s="121"/>
      <c r="V57364" s="121"/>
      <c r="X57364" s="121"/>
      <c r="Z57364" s="121"/>
    </row>
    <row r="57365" spans="16:26" x14ac:dyDescent="0.25">
      <c r="P57365" s="122"/>
      <c r="R57365" s="122"/>
      <c r="T57365" s="122"/>
      <c r="V57365" s="122"/>
      <c r="X57365" s="122"/>
      <c r="Z57365" s="122"/>
    </row>
    <row r="57366" spans="16:26" x14ac:dyDescent="0.25">
      <c r="P57366" s="118"/>
      <c r="R57366" s="118"/>
      <c r="T57366" s="118"/>
      <c r="V57366" s="118"/>
      <c r="X57366" s="118"/>
      <c r="Z57366" s="118"/>
    </row>
    <row r="57367" spans="16:26" x14ac:dyDescent="0.25">
      <c r="P57367" s="119"/>
      <c r="R57367" s="119"/>
      <c r="T57367" s="119"/>
      <c r="V57367" s="119"/>
      <c r="X57367" s="119"/>
      <c r="Z57367" s="119"/>
    </row>
    <row r="57368" spans="16:26" x14ac:dyDescent="0.25">
      <c r="P57368" s="119"/>
      <c r="R57368" s="119"/>
      <c r="T57368" s="119"/>
      <c r="V57368" s="119"/>
      <c r="X57368" s="119"/>
      <c r="Z57368" s="119"/>
    </row>
    <row r="57369" spans="16:26" x14ac:dyDescent="0.25">
      <c r="P57369" s="120"/>
      <c r="R57369" s="120"/>
      <c r="T57369" s="120"/>
      <c r="V57369" s="120"/>
      <c r="X57369" s="120"/>
      <c r="Z57369" s="120"/>
    </row>
    <row r="57370" spans="16:26" x14ac:dyDescent="0.25">
      <c r="P57370" s="119"/>
      <c r="R57370" s="119"/>
      <c r="T57370" s="119"/>
      <c r="V57370" s="119"/>
      <c r="X57370" s="119"/>
      <c r="Z57370" s="119"/>
    </row>
    <row r="57371" spans="16:26" x14ac:dyDescent="0.25">
      <c r="P57371" s="119"/>
      <c r="R57371" s="119"/>
      <c r="T57371" s="119"/>
      <c r="V57371" s="119"/>
      <c r="X57371" s="119"/>
      <c r="Z57371" s="119"/>
    </row>
    <row r="57372" spans="16:26" x14ac:dyDescent="0.25">
      <c r="P57372" s="120"/>
      <c r="R57372" s="120"/>
      <c r="T57372" s="120"/>
      <c r="V57372" s="120"/>
      <c r="X57372" s="120"/>
      <c r="Z57372" s="120"/>
    </row>
    <row r="57373" spans="16:26" x14ac:dyDescent="0.25">
      <c r="P57373" s="119"/>
      <c r="R57373" s="119"/>
      <c r="T57373" s="119"/>
      <c r="V57373" s="119"/>
      <c r="X57373" s="119"/>
      <c r="Z57373" s="119"/>
    </row>
    <row r="57374" spans="16:26" x14ac:dyDescent="0.25">
      <c r="P57374" s="120"/>
      <c r="R57374" s="120"/>
      <c r="T57374" s="120"/>
      <c r="V57374" s="120"/>
      <c r="X57374" s="120"/>
      <c r="Z57374" s="120"/>
    </row>
    <row r="57375" spans="16:26" x14ac:dyDescent="0.25">
      <c r="P57375" s="119"/>
      <c r="R57375" s="119"/>
      <c r="T57375" s="119"/>
      <c r="V57375" s="119"/>
      <c r="X57375" s="119"/>
      <c r="Z57375" s="119"/>
    </row>
    <row r="57376" spans="16:26" x14ac:dyDescent="0.25">
      <c r="P57376" s="119"/>
      <c r="R57376" s="119"/>
      <c r="T57376" s="119"/>
      <c r="V57376" s="119"/>
      <c r="X57376" s="119"/>
      <c r="Z57376" s="119"/>
    </row>
    <row r="57377" spans="16:26" x14ac:dyDescent="0.25">
      <c r="P57377" s="119"/>
      <c r="R57377" s="119"/>
      <c r="T57377" s="119"/>
      <c r="V57377" s="119"/>
      <c r="X57377" s="119"/>
      <c r="Z57377" s="119"/>
    </row>
    <row r="57378" spans="16:26" x14ac:dyDescent="0.25">
      <c r="P57378" s="121"/>
      <c r="R57378" s="121"/>
      <c r="T57378" s="121"/>
      <c r="V57378" s="121"/>
      <c r="X57378" s="121"/>
      <c r="Z57378" s="121"/>
    </row>
    <row r="57379" spans="16:26" x14ac:dyDescent="0.25">
      <c r="P57379" s="121"/>
      <c r="R57379" s="121"/>
      <c r="T57379" s="121"/>
      <c r="V57379" s="121"/>
      <c r="X57379" s="121"/>
      <c r="Z57379" s="121"/>
    </row>
    <row r="57380" spans="16:26" x14ac:dyDescent="0.25">
      <c r="P57380" s="121"/>
      <c r="R57380" s="121"/>
      <c r="T57380" s="121"/>
      <c r="V57380" s="121"/>
      <c r="X57380" s="121"/>
      <c r="Z57380" s="121"/>
    </row>
    <row r="57381" spans="16:26" x14ac:dyDescent="0.25">
      <c r="P57381" s="121"/>
      <c r="R57381" s="121"/>
      <c r="T57381" s="121"/>
      <c r="V57381" s="121"/>
      <c r="X57381" s="121"/>
      <c r="Z57381" s="121"/>
    </row>
    <row r="57382" spans="16:26" x14ac:dyDescent="0.25">
      <c r="P57382" s="122"/>
      <c r="R57382" s="122"/>
      <c r="T57382" s="122"/>
      <c r="V57382" s="122"/>
      <c r="X57382" s="122"/>
      <c r="Z57382" s="122"/>
    </row>
    <row r="57383" spans="16:26" x14ac:dyDescent="0.25">
      <c r="P57383" s="118"/>
      <c r="R57383" s="118"/>
      <c r="T57383" s="118"/>
      <c r="V57383" s="118"/>
      <c r="X57383" s="118"/>
      <c r="Z57383" s="118"/>
    </row>
    <row r="57384" spans="16:26" x14ac:dyDescent="0.25">
      <c r="P57384" s="119"/>
      <c r="R57384" s="119"/>
      <c r="T57384" s="119"/>
      <c r="V57384" s="119"/>
      <c r="X57384" s="119"/>
      <c r="Z57384" s="119"/>
    </row>
    <row r="57385" spans="16:26" x14ac:dyDescent="0.25">
      <c r="P57385" s="119"/>
      <c r="R57385" s="119"/>
      <c r="T57385" s="119"/>
      <c r="V57385" s="119"/>
      <c r="X57385" s="119"/>
      <c r="Z57385" s="119"/>
    </row>
    <row r="57386" spans="16:26" x14ac:dyDescent="0.25">
      <c r="P57386" s="120"/>
      <c r="R57386" s="120"/>
      <c r="T57386" s="120"/>
      <c r="V57386" s="120"/>
      <c r="X57386" s="120"/>
      <c r="Z57386" s="120"/>
    </row>
    <row r="57387" spans="16:26" x14ac:dyDescent="0.25">
      <c r="P57387" s="119"/>
      <c r="R57387" s="119"/>
      <c r="T57387" s="119"/>
      <c r="V57387" s="119"/>
      <c r="X57387" s="119"/>
      <c r="Z57387" s="119"/>
    </row>
    <row r="57388" spans="16:26" x14ac:dyDescent="0.25">
      <c r="P57388" s="119"/>
      <c r="R57388" s="119"/>
      <c r="T57388" s="119"/>
      <c r="V57388" s="119"/>
      <c r="X57388" s="119"/>
      <c r="Z57388" s="119"/>
    </row>
    <row r="57389" spans="16:26" x14ac:dyDescent="0.25">
      <c r="P57389" s="120"/>
      <c r="R57389" s="120"/>
      <c r="T57389" s="120"/>
      <c r="V57389" s="120"/>
      <c r="X57389" s="120"/>
      <c r="Z57389" s="120"/>
    </row>
    <row r="57390" spans="16:26" x14ac:dyDescent="0.25">
      <c r="P57390" s="119"/>
      <c r="R57390" s="119"/>
      <c r="T57390" s="119"/>
      <c r="V57390" s="119"/>
      <c r="X57390" s="119"/>
      <c r="Z57390" s="119"/>
    </row>
    <row r="57391" spans="16:26" x14ac:dyDescent="0.25">
      <c r="P57391" s="120"/>
      <c r="R57391" s="120"/>
      <c r="T57391" s="120"/>
      <c r="V57391" s="120"/>
      <c r="X57391" s="120"/>
      <c r="Z57391" s="120"/>
    </row>
    <row r="57392" spans="16:26" x14ac:dyDescent="0.25">
      <c r="P57392" s="119"/>
      <c r="R57392" s="119"/>
      <c r="T57392" s="119"/>
      <c r="V57392" s="119"/>
      <c r="X57392" s="119"/>
      <c r="Z57392" s="119"/>
    </row>
    <row r="57393" spans="16:26" x14ac:dyDescent="0.25">
      <c r="P57393" s="119"/>
      <c r="R57393" s="119"/>
      <c r="T57393" s="119"/>
      <c r="V57393" s="119"/>
      <c r="X57393" s="119"/>
      <c r="Z57393" s="119"/>
    </row>
    <row r="57394" spans="16:26" x14ac:dyDescent="0.25">
      <c r="P57394" s="119"/>
      <c r="R57394" s="119"/>
      <c r="T57394" s="119"/>
      <c r="V57394" s="119"/>
      <c r="X57394" s="119"/>
      <c r="Z57394" s="119"/>
    </row>
    <row r="57395" spans="16:26" x14ac:dyDescent="0.25">
      <c r="P57395" s="121"/>
      <c r="R57395" s="121"/>
      <c r="T57395" s="121"/>
      <c r="V57395" s="121"/>
      <c r="X57395" s="121"/>
      <c r="Z57395" s="121"/>
    </row>
    <row r="57396" spans="16:26" x14ac:dyDescent="0.25">
      <c r="P57396" s="121"/>
      <c r="R57396" s="121"/>
      <c r="T57396" s="121"/>
      <c r="V57396" s="121"/>
      <c r="X57396" s="121"/>
      <c r="Z57396" s="121"/>
    </row>
    <row r="57397" spans="16:26" x14ac:dyDescent="0.25">
      <c r="P57397" s="121"/>
      <c r="R57397" s="121"/>
      <c r="T57397" s="121"/>
      <c r="V57397" s="121"/>
      <c r="X57397" s="121"/>
      <c r="Z57397" s="121"/>
    </row>
    <row r="57398" spans="16:26" x14ac:dyDescent="0.25">
      <c r="P57398" s="121"/>
      <c r="R57398" s="121"/>
      <c r="T57398" s="121"/>
      <c r="V57398" s="121"/>
      <c r="X57398" s="121"/>
      <c r="Z57398" s="121"/>
    </row>
    <row r="57399" spans="16:26" x14ac:dyDescent="0.25">
      <c r="P57399" s="122"/>
      <c r="R57399" s="122"/>
      <c r="T57399" s="122"/>
      <c r="V57399" s="122"/>
      <c r="X57399" s="122"/>
      <c r="Z57399" s="122"/>
    </row>
    <row r="57400" spans="16:26" x14ac:dyDescent="0.25">
      <c r="P57400" s="118"/>
      <c r="R57400" s="118"/>
      <c r="T57400" s="118"/>
      <c r="V57400" s="118"/>
      <c r="X57400" s="118"/>
      <c r="Z57400" s="118"/>
    </row>
    <row r="57401" spans="16:26" x14ac:dyDescent="0.25">
      <c r="P57401" s="119"/>
      <c r="R57401" s="119"/>
      <c r="T57401" s="119"/>
      <c r="V57401" s="119"/>
      <c r="X57401" s="119"/>
      <c r="Z57401" s="119"/>
    </row>
    <row r="57402" spans="16:26" x14ac:dyDescent="0.25">
      <c r="P57402" s="119"/>
      <c r="R57402" s="119"/>
      <c r="T57402" s="119"/>
      <c r="V57402" s="119"/>
      <c r="X57402" s="119"/>
      <c r="Z57402" s="119"/>
    </row>
    <row r="57403" spans="16:26" x14ac:dyDescent="0.25">
      <c r="P57403" s="120"/>
      <c r="R57403" s="120"/>
      <c r="T57403" s="120"/>
      <c r="V57403" s="120"/>
      <c r="X57403" s="120"/>
      <c r="Z57403" s="120"/>
    </row>
    <row r="57404" spans="16:26" x14ac:dyDescent="0.25">
      <c r="P57404" s="119"/>
      <c r="R57404" s="119"/>
      <c r="T57404" s="119"/>
      <c r="V57404" s="119"/>
      <c r="X57404" s="119"/>
      <c r="Z57404" s="119"/>
    </row>
    <row r="57405" spans="16:26" x14ac:dyDescent="0.25">
      <c r="P57405" s="119"/>
      <c r="R57405" s="119"/>
      <c r="T57405" s="119"/>
      <c r="V57405" s="119"/>
      <c r="X57405" s="119"/>
      <c r="Z57405" s="119"/>
    </row>
    <row r="57406" spans="16:26" x14ac:dyDescent="0.25">
      <c r="P57406" s="120"/>
      <c r="R57406" s="120"/>
      <c r="T57406" s="120"/>
      <c r="V57406" s="120"/>
      <c r="X57406" s="120"/>
      <c r="Z57406" s="120"/>
    </row>
    <row r="57407" spans="16:26" x14ac:dyDescent="0.25">
      <c r="P57407" s="119"/>
      <c r="R57407" s="119"/>
      <c r="T57407" s="119"/>
      <c r="V57407" s="119"/>
      <c r="X57407" s="119"/>
      <c r="Z57407" s="119"/>
    </row>
    <row r="57408" spans="16:26" x14ac:dyDescent="0.25">
      <c r="P57408" s="120"/>
      <c r="R57408" s="120"/>
      <c r="T57408" s="120"/>
      <c r="V57408" s="120"/>
      <c r="X57408" s="120"/>
      <c r="Z57408" s="120"/>
    </row>
    <row r="57409" spans="16:26" x14ac:dyDescent="0.25">
      <c r="P57409" s="119"/>
      <c r="R57409" s="119"/>
      <c r="T57409" s="119"/>
      <c r="V57409" s="119"/>
      <c r="X57409" s="119"/>
      <c r="Z57409" s="119"/>
    </row>
    <row r="57410" spans="16:26" x14ac:dyDescent="0.25">
      <c r="P57410" s="119"/>
      <c r="R57410" s="119"/>
      <c r="T57410" s="119"/>
      <c r="V57410" s="119"/>
      <c r="X57410" s="119"/>
      <c r="Z57410" s="119"/>
    </row>
    <row r="57411" spans="16:26" x14ac:dyDescent="0.25">
      <c r="P57411" s="119"/>
      <c r="R57411" s="119"/>
      <c r="T57411" s="119"/>
      <c r="V57411" s="119"/>
      <c r="X57411" s="119"/>
      <c r="Z57411" s="119"/>
    </row>
    <row r="57412" spans="16:26" x14ac:dyDescent="0.25">
      <c r="P57412" s="121"/>
      <c r="R57412" s="121"/>
      <c r="T57412" s="121"/>
      <c r="V57412" s="121"/>
      <c r="X57412" s="121"/>
      <c r="Z57412" s="121"/>
    </row>
    <row r="57413" spans="16:26" x14ac:dyDescent="0.25">
      <c r="P57413" s="121"/>
      <c r="R57413" s="121"/>
      <c r="T57413" s="121"/>
      <c r="V57413" s="121"/>
      <c r="X57413" s="121"/>
      <c r="Z57413" s="121"/>
    </row>
    <row r="57414" spans="16:26" x14ac:dyDescent="0.25">
      <c r="P57414" s="121"/>
      <c r="R57414" s="121"/>
      <c r="T57414" s="121"/>
      <c r="V57414" s="121"/>
      <c r="X57414" s="121"/>
      <c r="Z57414" s="121"/>
    </row>
    <row r="57415" spans="16:26" x14ac:dyDescent="0.25">
      <c r="P57415" s="121"/>
      <c r="R57415" s="121"/>
      <c r="T57415" s="121"/>
      <c r="V57415" s="121"/>
      <c r="X57415" s="121"/>
      <c r="Z57415" s="121"/>
    </row>
    <row r="57416" spans="16:26" x14ac:dyDescent="0.25">
      <c r="P57416" s="122"/>
      <c r="R57416" s="122"/>
      <c r="T57416" s="122"/>
      <c r="V57416" s="122"/>
      <c r="X57416" s="122"/>
      <c r="Z57416" s="122"/>
    </row>
    <row r="57417" spans="16:26" x14ac:dyDescent="0.25">
      <c r="P57417" s="118"/>
      <c r="R57417" s="118"/>
      <c r="T57417" s="118"/>
      <c r="V57417" s="118"/>
      <c r="X57417" s="118"/>
      <c r="Z57417" s="118"/>
    </row>
    <row r="57418" spans="16:26" x14ac:dyDescent="0.25">
      <c r="P57418" s="119"/>
      <c r="R57418" s="119"/>
      <c r="T57418" s="119"/>
      <c r="V57418" s="119"/>
      <c r="X57418" s="119"/>
      <c r="Z57418" s="119"/>
    </row>
    <row r="57419" spans="16:26" x14ac:dyDescent="0.25">
      <c r="P57419" s="119"/>
      <c r="R57419" s="119"/>
      <c r="T57419" s="119"/>
      <c r="V57419" s="119"/>
      <c r="X57419" s="119"/>
      <c r="Z57419" s="119"/>
    </row>
    <row r="57420" spans="16:26" x14ac:dyDescent="0.25">
      <c r="P57420" s="120"/>
      <c r="R57420" s="120"/>
      <c r="T57420" s="120"/>
      <c r="V57420" s="120"/>
      <c r="X57420" s="120"/>
      <c r="Z57420" s="120"/>
    </row>
    <row r="57421" spans="16:26" x14ac:dyDescent="0.25">
      <c r="P57421" s="119"/>
      <c r="R57421" s="119"/>
      <c r="T57421" s="119"/>
      <c r="V57421" s="119"/>
      <c r="X57421" s="119"/>
      <c r="Z57421" s="119"/>
    </row>
    <row r="57422" spans="16:26" x14ac:dyDescent="0.25">
      <c r="P57422" s="119"/>
      <c r="R57422" s="119"/>
      <c r="T57422" s="119"/>
      <c r="V57422" s="119"/>
      <c r="X57422" s="119"/>
      <c r="Z57422" s="119"/>
    </row>
    <row r="57423" spans="16:26" x14ac:dyDescent="0.25">
      <c r="P57423" s="120"/>
      <c r="R57423" s="120"/>
      <c r="T57423" s="120"/>
      <c r="V57423" s="120"/>
      <c r="X57423" s="120"/>
      <c r="Z57423" s="120"/>
    </row>
    <row r="57424" spans="16:26" x14ac:dyDescent="0.25">
      <c r="P57424" s="119"/>
      <c r="R57424" s="119"/>
      <c r="T57424" s="119"/>
      <c r="V57424" s="119"/>
      <c r="X57424" s="119"/>
      <c r="Z57424" s="119"/>
    </row>
    <row r="57425" spans="16:26" x14ac:dyDescent="0.25">
      <c r="P57425" s="120"/>
      <c r="R57425" s="120"/>
      <c r="T57425" s="120"/>
      <c r="V57425" s="120"/>
      <c r="X57425" s="120"/>
      <c r="Z57425" s="120"/>
    </row>
    <row r="57426" spans="16:26" x14ac:dyDescent="0.25">
      <c r="P57426" s="119"/>
      <c r="R57426" s="119"/>
      <c r="T57426" s="119"/>
      <c r="V57426" s="119"/>
      <c r="X57426" s="119"/>
      <c r="Z57426" s="119"/>
    </row>
    <row r="57427" spans="16:26" x14ac:dyDescent="0.25">
      <c r="P57427" s="119"/>
      <c r="R57427" s="119"/>
      <c r="T57427" s="119"/>
      <c r="V57427" s="119"/>
      <c r="X57427" s="119"/>
      <c r="Z57427" s="119"/>
    </row>
    <row r="57428" spans="16:26" x14ac:dyDescent="0.25">
      <c r="P57428" s="119"/>
      <c r="R57428" s="119"/>
      <c r="T57428" s="119"/>
      <c r="V57428" s="119"/>
      <c r="X57428" s="119"/>
      <c r="Z57428" s="119"/>
    </row>
    <row r="57429" spans="16:26" x14ac:dyDescent="0.25">
      <c r="P57429" s="121"/>
      <c r="R57429" s="121"/>
      <c r="T57429" s="121"/>
      <c r="V57429" s="121"/>
      <c r="X57429" s="121"/>
      <c r="Z57429" s="121"/>
    </row>
    <row r="57430" spans="16:26" x14ac:dyDescent="0.25">
      <c r="P57430" s="121"/>
      <c r="R57430" s="121"/>
      <c r="T57430" s="121"/>
      <c r="V57430" s="121"/>
      <c r="X57430" s="121"/>
      <c r="Z57430" s="121"/>
    </row>
    <row r="57431" spans="16:26" x14ac:dyDescent="0.25">
      <c r="P57431" s="121"/>
      <c r="R57431" s="121"/>
      <c r="T57431" s="121"/>
      <c r="V57431" s="121"/>
      <c r="X57431" s="121"/>
      <c r="Z57431" s="121"/>
    </row>
    <row r="57432" spans="16:26" x14ac:dyDescent="0.25">
      <c r="P57432" s="121"/>
      <c r="R57432" s="121"/>
      <c r="T57432" s="121"/>
      <c r="V57432" s="121"/>
      <c r="X57432" s="121"/>
      <c r="Z57432" s="121"/>
    </row>
    <row r="57433" spans="16:26" x14ac:dyDescent="0.25">
      <c r="P57433" s="122"/>
      <c r="R57433" s="122"/>
      <c r="T57433" s="122"/>
      <c r="V57433" s="122"/>
      <c r="X57433" s="122"/>
      <c r="Z57433" s="122"/>
    </row>
    <row r="57434" spans="16:26" x14ac:dyDescent="0.25">
      <c r="P57434" s="118"/>
      <c r="R57434" s="118"/>
      <c r="T57434" s="118"/>
      <c r="V57434" s="118"/>
      <c r="X57434" s="118"/>
      <c r="Z57434" s="118"/>
    </row>
    <row r="57435" spans="16:26" x14ac:dyDescent="0.25">
      <c r="P57435" s="119"/>
      <c r="R57435" s="119"/>
      <c r="T57435" s="119"/>
      <c r="V57435" s="119"/>
      <c r="X57435" s="119"/>
      <c r="Z57435" s="119"/>
    </row>
    <row r="57436" spans="16:26" x14ac:dyDescent="0.25">
      <c r="P57436" s="119"/>
      <c r="R57436" s="119"/>
      <c r="T57436" s="119"/>
      <c r="V57436" s="119"/>
      <c r="X57436" s="119"/>
      <c r="Z57436" s="119"/>
    </row>
    <row r="57437" spans="16:26" x14ac:dyDescent="0.25">
      <c r="P57437" s="120"/>
      <c r="R57437" s="120"/>
      <c r="T57437" s="120"/>
      <c r="V57437" s="120"/>
      <c r="X57437" s="120"/>
      <c r="Z57437" s="120"/>
    </row>
    <row r="57438" spans="16:26" x14ac:dyDescent="0.25">
      <c r="P57438" s="119"/>
      <c r="R57438" s="119"/>
      <c r="T57438" s="119"/>
      <c r="V57438" s="119"/>
      <c r="X57438" s="119"/>
      <c r="Z57438" s="119"/>
    </row>
    <row r="57439" spans="16:26" x14ac:dyDescent="0.25">
      <c r="P57439" s="119"/>
      <c r="R57439" s="119"/>
      <c r="T57439" s="119"/>
      <c r="V57439" s="119"/>
      <c r="X57439" s="119"/>
      <c r="Z57439" s="119"/>
    </row>
    <row r="57440" spans="16:26" x14ac:dyDescent="0.25">
      <c r="P57440" s="120"/>
      <c r="R57440" s="120"/>
      <c r="T57440" s="120"/>
      <c r="V57440" s="120"/>
      <c r="X57440" s="120"/>
      <c r="Z57440" s="120"/>
    </row>
    <row r="57441" spans="16:26" x14ac:dyDescent="0.25">
      <c r="P57441" s="119"/>
      <c r="R57441" s="119"/>
      <c r="T57441" s="119"/>
      <c r="V57441" s="119"/>
      <c r="X57441" s="119"/>
      <c r="Z57441" s="119"/>
    </row>
    <row r="57442" spans="16:26" x14ac:dyDescent="0.25">
      <c r="P57442" s="120"/>
      <c r="R57442" s="120"/>
      <c r="T57442" s="120"/>
      <c r="V57442" s="120"/>
      <c r="X57442" s="120"/>
      <c r="Z57442" s="120"/>
    </row>
    <row r="57443" spans="16:26" x14ac:dyDescent="0.25">
      <c r="P57443" s="119"/>
      <c r="R57443" s="119"/>
      <c r="T57443" s="119"/>
      <c r="V57443" s="119"/>
      <c r="X57443" s="119"/>
      <c r="Z57443" s="119"/>
    </row>
    <row r="57444" spans="16:26" x14ac:dyDescent="0.25">
      <c r="P57444" s="119"/>
      <c r="R57444" s="119"/>
      <c r="T57444" s="119"/>
      <c r="V57444" s="119"/>
      <c r="X57444" s="119"/>
      <c r="Z57444" s="119"/>
    </row>
    <row r="57445" spans="16:26" x14ac:dyDescent="0.25">
      <c r="P57445" s="119"/>
      <c r="R57445" s="119"/>
      <c r="T57445" s="119"/>
      <c r="V57445" s="119"/>
      <c r="X57445" s="119"/>
      <c r="Z57445" s="119"/>
    </row>
    <row r="57446" spans="16:26" x14ac:dyDescent="0.25">
      <c r="P57446" s="121"/>
      <c r="R57446" s="121"/>
      <c r="T57446" s="121"/>
      <c r="V57446" s="121"/>
      <c r="X57446" s="121"/>
      <c r="Z57446" s="121"/>
    </row>
    <row r="57447" spans="16:26" x14ac:dyDescent="0.25">
      <c r="P57447" s="121"/>
      <c r="R57447" s="121"/>
      <c r="T57447" s="121"/>
      <c r="V57447" s="121"/>
      <c r="X57447" s="121"/>
      <c r="Z57447" s="121"/>
    </row>
    <row r="57448" spans="16:26" x14ac:dyDescent="0.25">
      <c r="P57448" s="121"/>
      <c r="R57448" s="121"/>
      <c r="T57448" s="121"/>
      <c r="V57448" s="121"/>
      <c r="X57448" s="121"/>
      <c r="Z57448" s="121"/>
    </row>
    <row r="57449" spans="16:26" x14ac:dyDescent="0.25">
      <c r="P57449" s="121"/>
      <c r="R57449" s="121"/>
      <c r="T57449" s="121"/>
      <c r="V57449" s="121"/>
      <c r="X57449" s="121"/>
      <c r="Z57449" s="121"/>
    </row>
    <row r="57450" spans="16:26" x14ac:dyDescent="0.25">
      <c r="P57450" s="122"/>
      <c r="R57450" s="122"/>
      <c r="T57450" s="122"/>
      <c r="V57450" s="122"/>
      <c r="X57450" s="122"/>
      <c r="Z57450" s="122"/>
    </row>
    <row r="57451" spans="16:26" x14ac:dyDescent="0.25">
      <c r="P57451" s="118"/>
      <c r="R57451" s="118"/>
      <c r="T57451" s="118"/>
      <c r="V57451" s="118"/>
      <c r="X57451" s="118"/>
      <c r="Z57451" s="118"/>
    </row>
    <row r="57452" spans="16:26" x14ac:dyDescent="0.25">
      <c r="P57452" s="119"/>
      <c r="R57452" s="119"/>
      <c r="T57452" s="119"/>
      <c r="V57452" s="119"/>
      <c r="X57452" s="119"/>
      <c r="Z57452" s="119"/>
    </row>
    <row r="57453" spans="16:26" x14ac:dyDescent="0.25">
      <c r="P57453" s="119"/>
      <c r="R57453" s="119"/>
      <c r="T57453" s="119"/>
      <c r="V57453" s="119"/>
      <c r="X57453" s="119"/>
      <c r="Z57453" s="119"/>
    </row>
    <row r="57454" spans="16:26" x14ac:dyDescent="0.25">
      <c r="P57454" s="120"/>
      <c r="R57454" s="120"/>
      <c r="T57454" s="120"/>
      <c r="V57454" s="120"/>
      <c r="X57454" s="120"/>
      <c r="Z57454" s="120"/>
    </row>
    <row r="57455" spans="16:26" x14ac:dyDescent="0.25">
      <c r="P57455" s="119"/>
      <c r="R57455" s="119"/>
      <c r="T57455" s="119"/>
      <c r="V57455" s="119"/>
      <c r="X57455" s="119"/>
      <c r="Z57455" s="119"/>
    </row>
    <row r="57456" spans="16:26" x14ac:dyDescent="0.25">
      <c r="P57456" s="119"/>
      <c r="R57456" s="119"/>
      <c r="T57456" s="119"/>
      <c r="V57456" s="119"/>
      <c r="X57456" s="119"/>
      <c r="Z57456" s="119"/>
    </row>
    <row r="57457" spans="16:26" x14ac:dyDescent="0.25">
      <c r="P57457" s="120"/>
      <c r="R57457" s="120"/>
      <c r="T57457" s="120"/>
      <c r="V57457" s="120"/>
      <c r="X57457" s="120"/>
      <c r="Z57457" s="120"/>
    </row>
    <row r="57458" spans="16:26" x14ac:dyDescent="0.25">
      <c r="P57458" s="119"/>
      <c r="R57458" s="119"/>
      <c r="T57458" s="119"/>
      <c r="V57458" s="119"/>
      <c r="X57458" s="119"/>
      <c r="Z57458" s="119"/>
    </row>
    <row r="57459" spans="16:26" x14ac:dyDescent="0.25">
      <c r="P57459" s="120"/>
      <c r="R57459" s="120"/>
      <c r="T57459" s="120"/>
      <c r="V57459" s="120"/>
      <c r="X57459" s="120"/>
      <c r="Z57459" s="120"/>
    </row>
    <row r="57460" spans="16:26" x14ac:dyDescent="0.25">
      <c r="P57460" s="119"/>
      <c r="R57460" s="119"/>
      <c r="T57460" s="119"/>
      <c r="V57460" s="119"/>
      <c r="X57460" s="119"/>
      <c r="Z57460" s="119"/>
    </row>
    <row r="57461" spans="16:26" x14ac:dyDescent="0.25">
      <c r="P57461" s="119"/>
      <c r="R57461" s="119"/>
      <c r="T57461" s="119"/>
      <c r="V57461" s="119"/>
      <c r="X57461" s="119"/>
      <c r="Z57461" s="119"/>
    </row>
    <row r="57462" spans="16:26" x14ac:dyDescent="0.25">
      <c r="P57462" s="119"/>
      <c r="R57462" s="119"/>
      <c r="T57462" s="119"/>
      <c r="V57462" s="119"/>
      <c r="X57462" s="119"/>
      <c r="Z57462" s="119"/>
    </row>
    <row r="57463" spans="16:26" x14ac:dyDescent="0.25">
      <c r="P57463" s="121"/>
      <c r="R57463" s="121"/>
      <c r="T57463" s="121"/>
      <c r="V57463" s="121"/>
      <c r="X57463" s="121"/>
      <c r="Z57463" s="121"/>
    </row>
    <row r="57464" spans="16:26" x14ac:dyDescent="0.25">
      <c r="P57464" s="121"/>
      <c r="R57464" s="121"/>
      <c r="T57464" s="121"/>
      <c r="V57464" s="121"/>
      <c r="X57464" s="121"/>
      <c r="Z57464" s="121"/>
    </row>
    <row r="57465" spans="16:26" x14ac:dyDescent="0.25">
      <c r="P57465" s="121"/>
      <c r="R57465" s="121"/>
      <c r="T57465" s="121"/>
      <c r="V57465" s="121"/>
      <c r="X57465" s="121"/>
      <c r="Z57465" s="121"/>
    </row>
    <row r="57466" spans="16:26" x14ac:dyDescent="0.25">
      <c r="P57466" s="121"/>
      <c r="R57466" s="121"/>
      <c r="T57466" s="121"/>
      <c r="V57466" s="121"/>
      <c r="X57466" s="121"/>
      <c r="Z57466" s="121"/>
    </row>
    <row r="57467" spans="16:26" x14ac:dyDescent="0.25">
      <c r="P57467" s="122"/>
      <c r="R57467" s="122"/>
      <c r="T57467" s="122"/>
      <c r="V57467" s="122"/>
      <c r="X57467" s="122"/>
      <c r="Z57467" s="122"/>
    </row>
    <row r="57468" spans="16:26" x14ac:dyDescent="0.25">
      <c r="P57468" s="118"/>
      <c r="R57468" s="118"/>
      <c r="T57468" s="118"/>
      <c r="V57468" s="118"/>
      <c r="X57468" s="118"/>
      <c r="Z57468" s="118"/>
    </row>
    <row r="57469" spans="16:26" x14ac:dyDescent="0.25">
      <c r="P57469" s="119"/>
      <c r="R57469" s="119"/>
      <c r="T57469" s="119"/>
      <c r="V57469" s="119"/>
      <c r="X57469" s="119"/>
      <c r="Z57469" s="119"/>
    </row>
    <row r="57470" spans="16:26" x14ac:dyDescent="0.25">
      <c r="P57470" s="119"/>
      <c r="R57470" s="119"/>
      <c r="T57470" s="119"/>
      <c r="V57470" s="119"/>
      <c r="X57470" s="119"/>
      <c r="Z57470" s="119"/>
    </row>
    <row r="57471" spans="16:26" x14ac:dyDescent="0.25">
      <c r="P57471" s="120"/>
      <c r="R57471" s="120"/>
      <c r="T57471" s="120"/>
      <c r="V57471" s="120"/>
      <c r="X57471" s="120"/>
      <c r="Z57471" s="120"/>
    </row>
    <row r="57472" spans="16:26" x14ac:dyDescent="0.25">
      <c r="P57472" s="119"/>
      <c r="R57472" s="119"/>
      <c r="T57472" s="119"/>
      <c r="V57472" s="119"/>
      <c r="X57472" s="119"/>
      <c r="Z57472" s="119"/>
    </row>
    <row r="57473" spans="16:26" x14ac:dyDescent="0.25">
      <c r="P57473" s="119"/>
      <c r="R57473" s="119"/>
      <c r="T57473" s="119"/>
      <c r="V57473" s="119"/>
      <c r="X57473" s="119"/>
      <c r="Z57473" s="119"/>
    </row>
    <row r="57474" spans="16:26" x14ac:dyDescent="0.25">
      <c r="P57474" s="120"/>
      <c r="R57474" s="120"/>
      <c r="T57474" s="120"/>
      <c r="V57474" s="120"/>
      <c r="X57474" s="120"/>
      <c r="Z57474" s="120"/>
    </row>
    <row r="57475" spans="16:26" x14ac:dyDescent="0.25">
      <c r="P57475" s="119"/>
      <c r="R57475" s="119"/>
      <c r="T57475" s="119"/>
      <c r="V57475" s="119"/>
      <c r="X57475" s="119"/>
      <c r="Z57475" s="119"/>
    </row>
    <row r="57476" spans="16:26" x14ac:dyDescent="0.25">
      <c r="P57476" s="120"/>
      <c r="R57476" s="120"/>
      <c r="T57476" s="120"/>
      <c r="V57476" s="120"/>
      <c r="X57476" s="120"/>
      <c r="Z57476" s="120"/>
    </row>
    <row r="57477" spans="16:26" x14ac:dyDescent="0.25">
      <c r="P57477" s="119"/>
      <c r="R57477" s="119"/>
      <c r="T57477" s="119"/>
      <c r="V57477" s="119"/>
      <c r="X57477" s="119"/>
      <c r="Z57477" s="119"/>
    </row>
    <row r="57478" spans="16:26" x14ac:dyDescent="0.25">
      <c r="P57478" s="119"/>
      <c r="R57478" s="119"/>
      <c r="T57478" s="119"/>
      <c r="V57478" s="119"/>
      <c r="X57478" s="119"/>
      <c r="Z57478" s="119"/>
    </row>
    <row r="57479" spans="16:26" x14ac:dyDescent="0.25">
      <c r="P57479" s="119"/>
      <c r="R57479" s="119"/>
      <c r="T57479" s="119"/>
      <c r="V57479" s="119"/>
      <c r="X57479" s="119"/>
      <c r="Z57479" s="119"/>
    </row>
    <row r="57480" spans="16:26" x14ac:dyDescent="0.25">
      <c r="P57480" s="121"/>
      <c r="R57480" s="121"/>
      <c r="T57480" s="121"/>
      <c r="V57480" s="121"/>
      <c r="X57480" s="121"/>
      <c r="Z57480" s="121"/>
    </row>
    <row r="57481" spans="16:26" x14ac:dyDescent="0.25">
      <c r="P57481" s="121"/>
      <c r="R57481" s="121"/>
      <c r="T57481" s="121"/>
      <c r="V57481" s="121"/>
      <c r="X57481" s="121"/>
      <c r="Z57481" s="121"/>
    </row>
    <row r="57482" spans="16:26" x14ac:dyDescent="0.25">
      <c r="P57482" s="121"/>
      <c r="R57482" s="121"/>
      <c r="T57482" s="121"/>
      <c r="V57482" s="121"/>
      <c r="X57482" s="121"/>
      <c r="Z57482" s="121"/>
    </row>
    <row r="57483" spans="16:26" x14ac:dyDescent="0.25">
      <c r="P57483" s="121"/>
      <c r="R57483" s="121"/>
      <c r="T57483" s="121"/>
      <c r="V57483" s="121"/>
      <c r="X57483" s="121"/>
      <c r="Z57483" s="121"/>
    </row>
    <row r="57484" spans="16:26" x14ac:dyDescent="0.25">
      <c r="P57484" s="122"/>
      <c r="R57484" s="122"/>
      <c r="T57484" s="122"/>
      <c r="V57484" s="122"/>
      <c r="X57484" s="122"/>
      <c r="Z57484" s="122"/>
    </row>
    <row r="57485" spans="16:26" x14ac:dyDescent="0.25">
      <c r="P57485" s="118"/>
      <c r="R57485" s="118"/>
      <c r="T57485" s="118"/>
      <c r="V57485" s="118"/>
      <c r="X57485" s="118"/>
      <c r="Z57485" s="118"/>
    </row>
    <row r="57486" spans="16:26" x14ac:dyDescent="0.25">
      <c r="P57486" s="119"/>
      <c r="R57486" s="119"/>
      <c r="T57486" s="119"/>
      <c r="V57486" s="119"/>
      <c r="X57486" s="119"/>
      <c r="Z57486" s="119"/>
    </row>
    <row r="57487" spans="16:26" x14ac:dyDescent="0.25">
      <c r="P57487" s="119"/>
      <c r="R57487" s="119"/>
      <c r="T57487" s="119"/>
      <c r="V57487" s="119"/>
      <c r="X57487" s="119"/>
      <c r="Z57487" s="119"/>
    </row>
    <row r="57488" spans="16:26" x14ac:dyDescent="0.25">
      <c r="P57488" s="120"/>
      <c r="R57488" s="120"/>
      <c r="T57488" s="120"/>
      <c r="V57488" s="120"/>
      <c r="X57488" s="120"/>
      <c r="Z57488" s="120"/>
    </row>
    <row r="57489" spans="16:26" x14ac:dyDescent="0.25">
      <c r="P57489" s="119"/>
      <c r="R57489" s="119"/>
      <c r="T57489" s="119"/>
      <c r="V57489" s="119"/>
      <c r="X57489" s="119"/>
      <c r="Z57489" s="119"/>
    </row>
    <row r="57490" spans="16:26" x14ac:dyDescent="0.25">
      <c r="P57490" s="119"/>
      <c r="R57490" s="119"/>
      <c r="T57490" s="119"/>
      <c r="V57490" s="119"/>
      <c r="X57490" s="119"/>
      <c r="Z57490" s="119"/>
    </row>
    <row r="57491" spans="16:26" x14ac:dyDescent="0.25">
      <c r="P57491" s="120"/>
      <c r="R57491" s="120"/>
      <c r="T57491" s="120"/>
      <c r="V57491" s="120"/>
      <c r="X57491" s="120"/>
      <c r="Z57491" s="120"/>
    </row>
    <row r="57492" spans="16:26" x14ac:dyDescent="0.25">
      <c r="P57492" s="119"/>
      <c r="R57492" s="119"/>
      <c r="T57492" s="119"/>
      <c r="V57492" s="119"/>
      <c r="X57492" s="119"/>
      <c r="Z57492" s="119"/>
    </row>
    <row r="57493" spans="16:26" x14ac:dyDescent="0.25">
      <c r="P57493" s="120"/>
      <c r="R57493" s="120"/>
      <c r="T57493" s="120"/>
      <c r="V57493" s="120"/>
      <c r="X57493" s="120"/>
      <c r="Z57493" s="120"/>
    </row>
    <row r="57494" spans="16:26" x14ac:dyDescent="0.25">
      <c r="P57494" s="119"/>
      <c r="R57494" s="119"/>
      <c r="T57494" s="119"/>
      <c r="V57494" s="119"/>
      <c r="X57494" s="119"/>
      <c r="Z57494" s="119"/>
    </row>
    <row r="57495" spans="16:26" x14ac:dyDescent="0.25">
      <c r="P57495" s="119"/>
      <c r="R57495" s="119"/>
      <c r="T57495" s="119"/>
      <c r="V57495" s="119"/>
      <c r="X57495" s="119"/>
      <c r="Z57495" s="119"/>
    </row>
    <row r="57496" spans="16:26" x14ac:dyDescent="0.25">
      <c r="P57496" s="119"/>
      <c r="R57496" s="119"/>
      <c r="T57496" s="119"/>
      <c r="V57496" s="119"/>
      <c r="X57496" s="119"/>
      <c r="Z57496" s="119"/>
    </row>
    <row r="57497" spans="16:26" x14ac:dyDescent="0.25">
      <c r="P57497" s="121"/>
      <c r="R57497" s="121"/>
      <c r="T57497" s="121"/>
      <c r="V57497" s="121"/>
      <c r="X57497" s="121"/>
      <c r="Z57497" s="121"/>
    </row>
    <row r="57498" spans="16:26" x14ac:dyDescent="0.25">
      <c r="P57498" s="121"/>
      <c r="R57498" s="121"/>
      <c r="T57498" s="121"/>
      <c r="V57498" s="121"/>
      <c r="X57498" s="121"/>
      <c r="Z57498" s="121"/>
    </row>
    <row r="57499" spans="16:26" x14ac:dyDescent="0.25">
      <c r="P57499" s="121"/>
      <c r="R57499" s="121"/>
      <c r="T57499" s="121"/>
      <c r="V57499" s="121"/>
      <c r="X57499" s="121"/>
      <c r="Z57499" s="121"/>
    </row>
    <row r="57500" spans="16:26" x14ac:dyDescent="0.25">
      <c r="P57500" s="121"/>
      <c r="R57500" s="121"/>
      <c r="T57500" s="121"/>
      <c r="V57500" s="121"/>
      <c r="X57500" s="121"/>
      <c r="Z57500" s="121"/>
    </row>
    <row r="57501" spans="16:26" x14ac:dyDescent="0.25">
      <c r="P57501" s="122"/>
      <c r="R57501" s="122"/>
      <c r="T57501" s="122"/>
      <c r="V57501" s="122"/>
      <c r="X57501" s="122"/>
      <c r="Z57501" s="122"/>
    </row>
    <row r="57502" spans="16:26" x14ac:dyDescent="0.25">
      <c r="P57502" s="118"/>
      <c r="R57502" s="118"/>
      <c r="T57502" s="118"/>
      <c r="V57502" s="118"/>
      <c r="X57502" s="118"/>
      <c r="Z57502" s="118"/>
    </row>
    <row r="57503" spans="16:26" x14ac:dyDescent="0.25">
      <c r="P57503" s="119"/>
      <c r="R57503" s="119"/>
      <c r="T57503" s="119"/>
      <c r="V57503" s="119"/>
      <c r="X57503" s="119"/>
      <c r="Z57503" s="119"/>
    </row>
    <row r="57504" spans="16:26" x14ac:dyDescent="0.25">
      <c r="P57504" s="119"/>
      <c r="R57504" s="119"/>
      <c r="T57504" s="119"/>
      <c r="V57504" s="119"/>
      <c r="X57504" s="119"/>
      <c r="Z57504" s="119"/>
    </row>
    <row r="57505" spans="16:26" x14ac:dyDescent="0.25">
      <c r="P57505" s="120"/>
      <c r="R57505" s="120"/>
      <c r="T57505" s="120"/>
      <c r="V57505" s="120"/>
      <c r="X57505" s="120"/>
      <c r="Z57505" s="120"/>
    </row>
    <row r="57506" spans="16:26" x14ac:dyDescent="0.25">
      <c r="P57506" s="119"/>
      <c r="R57506" s="119"/>
      <c r="T57506" s="119"/>
      <c r="V57506" s="119"/>
      <c r="X57506" s="119"/>
      <c r="Z57506" s="119"/>
    </row>
    <row r="57507" spans="16:26" x14ac:dyDescent="0.25">
      <c r="P57507" s="119"/>
      <c r="R57507" s="119"/>
      <c r="T57507" s="119"/>
      <c r="V57507" s="119"/>
      <c r="X57507" s="119"/>
      <c r="Z57507" s="119"/>
    </row>
    <row r="57508" spans="16:26" x14ac:dyDescent="0.25">
      <c r="P57508" s="120"/>
      <c r="R57508" s="120"/>
      <c r="T57508" s="120"/>
      <c r="V57508" s="120"/>
      <c r="X57508" s="120"/>
      <c r="Z57508" s="120"/>
    </row>
    <row r="57509" spans="16:26" x14ac:dyDescent="0.25">
      <c r="P57509" s="119"/>
      <c r="R57509" s="119"/>
      <c r="T57509" s="119"/>
      <c r="V57509" s="119"/>
      <c r="X57509" s="119"/>
      <c r="Z57509" s="119"/>
    </row>
    <row r="57510" spans="16:26" x14ac:dyDescent="0.25">
      <c r="P57510" s="120"/>
      <c r="R57510" s="120"/>
      <c r="T57510" s="120"/>
      <c r="V57510" s="120"/>
      <c r="X57510" s="120"/>
      <c r="Z57510" s="120"/>
    </row>
    <row r="57511" spans="16:26" x14ac:dyDescent="0.25">
      <c r="P57511" s="119"/>
      <c r="R57511" s="119"/>
      <c r="T57511" s="119"/>
      <c r="V57511" s="119"/>
      <c r="X57511" s="119"/>
      <c r="Z57511" s="119"/>
    </row>
    <row r="57512" spans="16:26" x14ac:dyDescent="0.25">
      <c r="P57512" s="119"/>
      <c r="R57512" s="119"/>
      <c r="T57512" s="119"/>
      <c r="V57512" s="119"/>
      <c r="X57512" s="119"/>
      <c r="Z57512" s="119"/>
    </row>
    <row r="57513" spans="16:26" x14ac:dyDescent="0.25">
      <c r="P57513" s="119"/>
      <c r="R57513" s="119"/>
      <c r="T57513" s="119"/>
      <c r="V57513" s="119"/>
      <c r="X57513" s="119"/>
      <c r="Z57513" s="119"/>
    </row>
    <row r="57514" spans="16:26" x14ac:dyDescent="0.25">
      <c r="P57514" s="121"/>
      <c r="R57514" s="121"/>
      <c r="T57514" s="121"/>
      <c r="V57514" s="121"/>
      <c r="X57514" s="121"/>
      <c r="Z57514" s="121"/>
    </row>
    <row r="57515" spans="16:26" x14ac:dyDescent="0.25">
      <c r="P57515" s="121"/>
      <c r="R57515" s="121"/>
      <c r="T57515" s="121"/>
      <c r="V57515" s="121"/>
      <c r="X57515" s="121"/>
      <c r="Z57515" s="121"/>
    </row>
    <row r="57516" spans="16:26" x14ac:dyDescent="0.25">
      <c r="P57516" s="121"/>
      <c r="R57516" s="121"/>
      <c r="T57516" s="121"/>
      <c r="V57516" s="121"/>
      <c r="X57516" s="121"/>
      <c r="Z57516" s="121"/>
    </row>
    <row r="57517" spans="16:26" x14ac:dyDescent="0.25">
      <c r="P57517" s="121"/>
      <c r="R57517" s="121"/>
      <c r="T57517" s="121"/>
      <c r="V57517" s="121"/>
      <c r="X57517" s="121"/>
      <c r="Z57517" s="121"/>
    </row>
    <row r="57518" spans="16:26" x14ac:dyDescent="0.25">
      <c r="P57518" s="122"/>
      <c r="R57518" s="122"/>
      <c r="T57518" s="122"/>
      <c r="V57518" s="122"/>
      <c r="X57518" s="122"/>
      <c r="Z57518" s="122"/>
    </row>
    <row r="57519" spans="16:26" x14ac:dyDescent="0.25">
      <c r="P57519" s="118"/>
      <c r="R57519" s="118"/>
      <c r="T57519" s="118"/>
      <c r="V57519" s="118"/>
      <c r="X57519" s="118"/>
      <c r="Z57519" s="118"/>
    </row>
    <row r="57520" spans="16:26" x14ac:dyDescent="0.25">
      <c r="P57520" s="119"/>
      <c r="R57520" s="119"/>
      <c r="T57520" s="119"/>
      <c r="V57520" s="119"/>
      <c r="X57520" s="119"/>
      <c r="Z57520" s="119"/>
    </row>
    <row r="57521" spans="16:26" x14ac:dyDescent="0.25">
      <c r="P57521" s="119"/>
      <c r="R57521" s="119"/>
      <c r="T57521" s="119"/>
      <c r="V57521" s="119"/>
      <c r="X57521" s="119"/>
      <c r="Z57521" s="119"/>
    </row>
    <row r="57522" spans="16:26" x14ac:dyDescent="0.25">
      <c r="P57522" s="120"/>
      <c r="R57522" s="120"/>
      <c r="T57522" s="120"/>
      <c r="V57522" s="120"/>
      <c r="X57522" s="120"/>
      <c r="Z57522" s="120"/>
    </row>
    <row r="57523" spans="16:26" x14ac:dyDescent="0.25">
      <c r="P57523" s="119"/>
      <c r="R57523" s="119"/>
      <c r="T57523" s="119"/>
      <c r="V57523" s="119"/>
      <c r="X57523" s="119"/>
      <c r="Z57523" s="119"/>
    </row>
    <row r="57524" spans="16:26" x14ac:dyDescent="0.25">
      <c r="P57524" s="119"/>
      <c r="R57524" s="119"/>
      <c r="T57524" s="119"/>
      <c r="V57524" s="119"/>
      <c r="X57524" s="119"/>
      <c r="Z57524" s="119"/>
    </row>
    <row r="57525" spans="16:26" x14ac:dyDescent="0.25">
      <c r="P57525" s="120"/>
      <c r="R57525" s="120"/>
      <c r="T57525" s="120"/>
      <c r="V57525" s="120"/>
      <c r="X57525" s="120"/>
      <c r="Z57525" s="120"/>
    </row>
    <row r="57526" spans="16:26" x14ac:dyDescent="0.25">
      <c r="P57526" s="119"/>
      <c r="R57526" s="119"/>
      <c r="T57526" s="119"/>
      <c r="V57526" s="119"/>
      <c r="X57526" s="119"/>
      <c r="Z57526" s="119"/>
    </row>
    <row r="57527" spans="16:26" x14ac:dyDescent="0.25">
      <c r="P57527" s="120"/>
      <c r="R57527" s="120"/>
      <c r="T57527" s="120"/>
      <c r="V57527" s="120"/>
      <c r="X57527" s="120"/>
      <c r="Z57527" s="120"/>
    </row>
    <row r="57528" spans="16:26" x14ac:dyDescent="0.25">
      <c r="P57528" s="119"/>
      <c r="R57528" s="119"/>
      <c r="T57528" s="119"/>
      <c r="V57528" s="119"/>
      <c r="X57528" s="119"/>
      <c r="Z57528" s="119"/>
    </row>
    <row r="57529" spans="16:26" x14ac:dyDescent="0.25">
      <c r="P57529" s="119"/>
      <c r="R57529" s="119"/>
      <c r="T57529" s="119"/>
      <c r="V57529" s="119"/>
      <c r="X57529" s="119"/>
      <c r="Z57529" s="119"/>
    </row>
    <row r="57530" spans="16:26" x14ac:dyDescent="0.25">
      <c r="P57530" s="119"/>
      <c r="R57530" s="119"/>
      <c r="T57530" s="119"/>
      <c r="V57530" s="119"/>
      <c r="X57530" s="119"/>
      <c r="Z57530" s="119"/>
    </row>
    <row r="57531" spans="16:26" x14ac:dyDescent="0.25">
      <c r="P57531" s="121"/>
      <c r="R57531" s="121"/>
      <c r="T57531" s="121"/>
      <c r="V57531" s="121"/>
      <c r="X57531" s="121"/>
      <c r="Z57531" s="121"/>
    </row>
    <row r="57532" spans="16:26" x14ac:dyDescent="0.25">
      <c r="P57532" s="121"/>
      <c r="R57532" s="121"/>
      <c r="T57532" s="121"/>
      <c r="V57532" s="121"/>
      <c r="X57532" s="121"/>
      <c r="Z57532" s="121"/>
    </row>
    <row r="57533" spans="16:26" x14ac:dyDescent="0.25">
      <c r="P57533" s="121"/>
      <c r="R57533" s="121"/>
      <c r="T57533" s="121"/>
      <c r="V57533" s="121"/>
      <c r="X57533" s="121"/>
      <c r="Z57533" s="121"/>
    </row>
    <row r="57534" spans="16:26" x14ac:dyDescent="0.25">
      <c r="P57534" s="121"/>
      <c r="R57534" s="121"/>
      <c r="T57534" s="121"/>
      <c r="V57534" s="121"/>
      <c r="X57534" s="121"/>
      <c r="Z57534" s="121"/>
    </row>
    <row r="57535" spans="16:26" x14ac:dyDescent="0.25">
      <c r="P57535" s="122"/>
      <c r="R57535" s="122"/>
      <c r="T57535" s="122"/>
      <c r="V57535" s="122"/>
      <c r="X57535" s="122"/>
      <c r="Z57535" s="122"/>
    </row>
    <row r="57536" spans="16:26" x14ac:dyDescent="0.25">
      <c r="P57536" s="118"/>
      <c r="R57536" s="118"/>
      <c r="T57536" s="118"/>
      <c r="V57536" s="118"/>
      <c r="X57536" s="118"/>
      <c r="Z57536" s="118"/>
    </row>
    <row r="57537" spans="16:26" x14ac:dyDescent="0.25">
      <c r="P57537" s="119"/>
      <c r="R57537" s="119"/>
      <c r="T57537" s="119"/>
      <c r="V57537" s="119"/>
      <c r="X57537" s="119"/>
      <c r="Z57537" s="119"/>
    </row>
    <row r="57538" spans="16:26" x14ac:dyDescent="0.25">
      <c r="P57538" s="119"/>
      <c r="R57538" s="119"/>
      <c r="T57538" s="119"/>
      <c r="V57538" s="119"/>
      <c r="X57538" s="119"/>
      <c r="Z57538" s="119"/>
    </row>
    <row r="57539" spans="16:26" x14ac:dyDescent="0.25">
      <c r="P57539" s="120"/>
      <c r="R57539" s="120"/>
      <c r="T57539" s="120"/>
      <c r="V57539" s="120"/>
      <c r="X57539" s="120"/>
      <c r="Z57539" s="120"/>
    </row>
    <row r="57540" spans="16:26" x14ac:dyDescent="0.25">
      <c r="P57540" s="119"/>
      <c r="R57540" s="119"/>
      <c r="T57540" s="119"/>
      <c r="V57540" s="119"/>
      <c r="X57540" s="119"/>
      <c r="Z57540" s="119"/>
    </row>
    <row r="57541" spans="16:26" x14ac:dyDescent="0.25">
      <c r="P57541" s="119"/>
      <c r="R57541" s="119"/>
      <c r="T57541" s="119"/>
      <c r="V57541" s="119"/>
      <c r="X57541" s="119"/>
      <c r="Z57541" s="119"/>
    </row>
    <row r="57542" spans="16:26" x14ac:dyDescent="0.25">
      <c r="P57542" s="120"/>
      <c r="R57542" s="120"/>
      <c r="T57542" s="120"/>
      <c r="V57542" s="120"/>
      <c r="X57542" s="120"/>
      <c r="Z57542" s="120"/>
    </row>
    <row r="57543" spans="16:26" x14ac:dyDescent="0.25">
      <c r="P57543" s="119"/>
      <c r="R57543" s="119"/>
      <c r="T57543" s="119"/>
      <c r="V57543" s="119"/>
      <c r="X57543" s="119"/>
      <c r="Z57543" s="119"/>
    </row>
    <row r="57544" spans="16:26" x14ac:dyDescent="0.25">
      <c r="P57544" s="120"/>
      <c r="R57544" s="120"/>
      <c r="T57544" s="120"/>
      <c r="V57544" s="120"/>
      <c r="X57544" s="120"/>
      <c r="Z57544" s="120"/>
    </row>
    <row r="57545" spans="16:26" x14ac:dyDescent="0.25">
      <c r="P57545" s="119"/>
      <c r="R57545" s="119"/>
      <c r="T57545" s="119"/>
      <c r="V57545" s="119"/>
      <c r="X57545" s="119"/>
      <c r="Z57545" s="119"/>
    </row>
    <row r="57546" spans="16:26" x14ac:dyDescent="0.25">
      <c r="P57546" s="119"/>
      <c r="R57546" s="119"/>
      <c r="T57546" s="119"/>
      <c r="V57546" s="119"/>
      <c r="X57546" s="119"/>
      <c r="Z57546" s="119"/>
    </row>
    <row r="57547" spans="16:26" x14ac:dyDescent="0.25">
      <c r="P57547" s="119"/>
      <c r="R57547" s="119"/>
      <c r="T57547" s="119"/>
      <c r="V57547" s="119"/>
      <c r="X57547" s="119"/>
      <c r="Z57547" s="119"/>
    </row>
    <row r="57548" spans="16:26" x14ac:dyDescent="0.25">
      <c r="P57548" s="121"/>
      <c r="R57548" s="121"/>
      <c r="T57548" s="121"/>
      <c r="V57548" s="121"/>
      <c r="X57548" s="121"/>
      <c r="Z57548" s="121"/>
    </row>
    <row r="57549" spans="16:26" x14ac:dyDescent="0.25">
      <c r="P57549" s="121"/>
      <c r="R57549" s="121"/>
      <c r="T57549" s="121"/>
      <c r="V57549" s="121"/>
      <c r="X57549" s="121"/>
      <c r="Z57549" s="121"/>
    </row>
    <row r="57550" spans="16:26" x14ac:dyDescent="0.25">
      <c r="P57550" s="121"/>
      <c r="R57550" s="121"/>
      <c r="T57550" s="121"/>
      <c r="V57550" s="121"/>
      <c r="X57550" s="121"/>
      <c r="Z57550" s="121"/>
    </row>
    <row r="57551" spans="16:26" x14ac:dyDescent="0.25">
      <c r="P57551" s="121"/>
      <c r="R57551" s="121"/>
      <c r="T57551" s="121"/>
      <c r="V57551" s="121"/>
      <c r="X57551" s="121"/>
      <c r="Z57551" s="121"/>
    </row>
    <row r="57552" spans="16:26" x14ac:dyDescent="0.25">
      <c r="P57552" s="122"/>
      <c r="R57552" s="122"/>
      <c r="T57552" s="122"/>
      <c r="V57552" s="122"/>
      <c r="X57552" s="122"/>
      <c r="Z57552" s="122"/>
    </row>
    <row r="57553" spans="16:26" x14ac:dyDescent="0.25">
      <c r="P57553" s="118"/>
      <c r="R57553" s="118"/>
      <c r="T57553" s="118"/>
      <c r="V57553" s="118"/>
      <c r="X57553" s="118"/>
      <c r="Z57553" s="118"/>
    </row>
    <row r="57554" spans="16:26" x14ac:dyDescent="0.25">
      <c r="P57554" s="119"/>
      <c r="R57554" s="119"/>
      <c r="T57554" s="119"/>
      <c r="V57554" s="119"/>
      <c r="X57554" s="119"/>
      <c r="Z57554" s="119"/>
    </row>
    <row r="57555" spans="16:26" x14ac:dyDescent="0.25">
      <c r="P57555" s="119"/>
      <c r="R57555" s="119"/>
      <c r="T57555" s="119"/>
      <c r="V57555" s="119"/>
      <c r="X57555" s="119"/>
      <c r="Z57555" s="119"/>
    </row>
    <row r="57556" spans="16:26" x14ac:dyDescent="0.25">
      <c r="P57556" s="120"/>
      <c r="R57556" s="120"/>
      <c r="T57556" s="120"/>
      <c r="V57556" s="120"/>
      <c r="X57556" s="120"/>
      <c r="Z57556" s="120"/>
    </row>
    <row r="57557" spans="16:26" x14ac:dyDescent="0.25">
      <c r="P57557" s="119"/>
      <c r="R57557" s="119"/>
      <c r="T57557" s="119"/>
      <c r="V57557" s="119"/>
      <c r="X57557" s="119"/>
      <c r="Z57557" s="119"/>
    </row>
    <row r="57558" spans="16:26" x14ac:dyDescent="0.25">
      <c r="P57558" s="119"/>
      <c r="R57558" s="119"/>
      <c r="T57558" s="119"/>
      <c r="V57558" s="119"/>
      <c r="X57558" s="119"/>
      <c r="Z57558" s="119"/>
    </row>
    <row r="57559" spans="16:26" x14ac:dyDescent="0.25">
      <c r="P57559" s="120"/>
      <c r="R57559" s="120"/>
      <c r="T57559" s="120"/>
      <c r="V57559" s="120"/>
      <c r="X57559" s="120"/>
      <c r="Z57559" s="120"/>
    </row>
    <row r="57560" spans="16:26" x14ac:dyDescent="0.25">
      <c r="P57560" s="119"/>
      <c r="R57560" s="119"/>
      <c r="T57560" s="119"/>
      <c r="V57560" s="119"/>
      <c r="X57560" s="119"/>
      <c r="Z57560" s="119"/>
    </row>
    <row r="57561" spans="16:26" x14ac:dyDescent="0.25">
      <c r="P57561" s="120"/>
      <c r="R57561" s="120"/>
      <c r="T57561" s="120"/>
      <c r="V57561" s="120"/>
      <c r="X57561" s="120"/>
      <c r="Z57561" s="120"/>
    </row>
    <row r="57562" spans="16:26" x14ac:dyDescent="0.25">
      <c r="P57562" s="119"/>
      <c r="R57562" s="119"/>
      <c r="T57562" s="119"/>
      <c r="V57562" s="119"/>
      <c r="X57562" s="119"/>
      <c r="Z57562" s="119"/>
    </row>
    <row r="57563" spans="16:26" x14ac:dyDescent="0.25">
      <c r="P57563" s="119"/>
      <c r="R57563" s="119"/>
      <c r="T57563" s="119"/>
      <c r="V57563" s="119"/>
      <c r="X57563" s="119"/>
      <c r="Z57563" s="119"/>
    </row>
    <row r="57564" spans="16:26" x14ac:dyDescent="0.25">
      <c r="P57564" s="119"/>
      <c r="R57564" s="119"/>
      <c r="T57564" s="119"/>
      <c r="V57564" s="119"/>
      <c r="X57564" s="119"/>
      <c r="Z57564" s="119"/>
    </row>
    <row r="57565" spans="16:26" x14ac:dyDescent="0.25">
      <c r="P57565" s="121"/>
      <c r="R57565" s="121"/>
      <c r="T57565" s="121"/>
      <c r="V57565" s="121"/>
      <c r="X57565" s="121"/>
      <c r="Z57565" s="121"/>
    </row>
    <row r="57566" spans="16:26" x14ac:dyDescent="0.25">
      <c r="P57566" s="121"/>
      <c r="R57566" s="121"/>
      <c r="T57566" s="121"/>
      <c r="V57566" s="121"/>
      <c r="X57566" s="121"/>
      <c r="Z57566" s="121"/>
    </row>
    <row r="57567" spans="16:26" x14ac:dyDescent="0.25">
      <c r="P57567" s="121"/>
      <c r="R57567" s="121"/>
      <c r="T57567" s="121"/>
      <c r="V57567" s="121"/>
      <c r="X57567" s="121"/>
      <c r="Z57567" s="121"/>
    </row>
    <row r="57568" spans="16:26" x14ac:dyDescent="0.25">
      <c r="P57568" s="121"/>
      <c r="R57568" s="121"/>
      <c r="T57568" s="121"/>
      <c r="V57568" s="121"/>
      <c r="X57568" s="121"/>
      <c r="Z57568" s="121"/>
    </row>
    <row r="57569" spans="16:26" x14ac:dyDescent="0.25">
      <c r="P57569" s="122"/>
      <c r="R57569" s="122"/>
      <c r="T57569" s="122"/>
      <c r="V57569" s="122"/>
      <c r="X57569" s="122"/>
      <c r="Z57569" s="122"/>
    </row>
    <row r="57570" spans="16:26" x14ac:dyDescent="0.25">
      <c r="P57570" s="118"/>
      <c r="R57570" s="118"/>
      <c r="T57570" s="118"/>
      <c r="V57570" s="118"/>
      <c r="X57570" s="118"/>
      <c r="Z57570" s="118"/>
    </row>
    <row r="57571" spans="16:26" x14ac:dyDescent="0.25">
      <c r="P57571" s="119"/>
      <c r="R57571" s="119"/>
      <c r="T57571" s="119"/>
      <c r="V57571" s="119"/>
      <c r="X57571" s="119"/>
      <c r="Z57571" s="119"/>
    </row>
    <row r="57572" spans="16:26" x14ac:dyDescent="0.25">
      <c r="P57572" s="119"/>
      <c r="R57572" s="119"/>
      <c r="T57572" s="119"/>
      <c r="V57572" s="119"/>
      <c r="X57572" s="119"/>
      <c r="Z57572" s="119"/>
    </row>
    <row r="57573" spans="16:26" x14ac:dyDescent="0.25">
      <c r="P57573" s="120"/>
      <c r="R57573" s="120"/>
      <c r="T57573" s="120"/>
      <c r="V57573" s="120"/>
      <c r="X57573" s="120"/>
      <c r="Z57573" s="120"/>
    </row>
    <row r="57574" spans="16:26" x14ac:dyDescent="0.25">
      <c r="P57574" s="119"/>
      <c r="R57574" s="119"/>
      <c r="T57574" s="119"/>
      <c r="V57574" s="119"/>
      <c r="X57574" s="119"/>
      <c r="Z57574" s="119"/>
    </row>
    <row r="57575" spans="16:26" x14ac:dyDescent="0.25">
      <c r="P57575" s="119"/>
      <c r="R57575" s="119"/>
      <c r="T57575" s="119"/>
      <c r="V57575" s="119"/>
      <c r="X57575" s="119"/>
      <c r="Z57575" s="119"/>
    </row>
    <row r="57576" spans="16:26" x14ac:dyDescent="0.25">
      <c r="P57576" s="120"/>
      <c r="R57576" s="120"/>
      <c r="T57576" s="120"/>
      <c r="V57576" s="120"/>
      <c r="X57576" s="120"/>
      <c r="Z57576" s="120"/>
    </row>
    <row r="57577" spans="16:26" x14ac:dyDescent="0.25">
      <c r="P57577" s="119"/>
      <c r="R57577" s="119"/>
      <c r="T57577" s="119"/>
      <c r="V57577" s="119"/>
      <c r="X57577" s="119"/>
      <c r="Z57577" s="119"/>
    </row>
    <row r="57578" spans="16:26" x14ac:dyDescent="0.25">
      <c r="P57578" s="120"/>
      <c r="R57578" s="120"/>
      <c r="T57578" s="120"/>
      <c r="V57578" s="120"/>
      <c r="X57578" s="120"/>
      <c r="Z57578" s="120"/>
    </row>
    <row r="57579" spans="16:26" x14ac:dyDescent="0.25">
      <c r="P57579" s="119"/>
      <c r="R57579" s="119"/>
      <c r="T57579" s="119"/>
      <c r="V57579" s="119"/>
      <c r="X57579" s="119"/>
      <c r="Z57579" s="119"/>
    </row>
    <row r="57580" spans="16:26" x14ac:dyDescent="0.25">
      <c r="P57580" s="119"/>
      <c r="R57580" s="119"/>
      <c r="T57580" s="119"/>
      <c r="V57580" s="119"/>
      <c r="X57580" s="119"/>
      <c r="Z57580" s="119"/>
    </row>
    <row r="57581" spans="16:26" x14ac:dyDescent="0.25">
      <c r="P57581" s="119"/>
      <c r="R57581" s="119"/>
      <c r="T57581" s="119"/>
      <c r="V57581" s="119"/>
      <c r="X57581" s="119"/>
      <c r="Z57581" s="119"/>
    </row>
    <row r="57582" spans="16:26" x14ac:dyDescent="0.25">
      <c r="P57582" s="121"/>
      <c r="R57582" s="121"/>
      <c r="T57582" s="121"/>
      <c r="V57582" s="121"/>
      <c r="X57582" s="121"/>
      <c r="Z57582" s="121"/>
    </row>
    <row r="57583" spans="16:26" x14ac:dyDescent="0.25">
      <c r="P57583" s="121"/>
      <c r="R57583" s="121"/>
      <c r="T57583" s="121"/>
      <c r="V57583" s="121"/>
      <c r="X57583" s="121"/>
      <c r="Z57583" s="121"/>
    </row>
    <row r="57584" spans="16:26" x14ac:dyDescent="0.25">
      <c r="P57584" s="121"/>
      <c r="R57584" s="121"/>
      <c r="T57584" s="121"/>
      <c r="V57584" s="121"/>
      <c r="X57584" s="121"/>
      <c r="Z57584" s="121"/>
    </row>
    <row r="57585" spans="16:26" x14ac:dyDescent="0.25">
      <c r="P57585" s="121"/>
      <c r="R57585" s="121"/>
      <c r="T57585" s="121"/>
      <c r="V57585" s="121"/>
      <c r="X57585" s="121"/>
      <c r="Z57585" s="121"/>
    </row>
    <row r="57586" spans="16:26" x14ac:dyDescent="0.25">
      <c r="P57586" s="122"/>
      <c r="R57586" s="122"/>
      <c r="T57586" s="122"/>
      <c r="V57586" s="122"/>
      <c r="X57586" s="122"/>
      <c r="Z57586" s="122"/>
    </row>
    <row r="57587" spans="16:26" x14ac:dyDescent="0.25">
      <c r="P57587" s="118"/>
      <c r="R57587" s="118"/>
      <c r="T57587" s="118"/>
      <c r="V57587" s="118"/>
      <c r="X57587" s="118"/>
      <c r="Z57587" s="118"/>
    </row>
    <row r="57588" spans="16:26" x14ac:dyDescent="0.25">
      <c r="P57588" s="119"/>
      <c r="R57588" s="119"/>
      <c r="T57588" s="119"/>
      <c r="V57588" s="119"/>
      <c r="X57588" s="119"/>
      <c r="Z57588" s="119"/>
    </row>
    <row r="57589" spans="16:26" x14ac:dyDescent="0.25">
      <c r="P57589" s="119"/>
      <c r="R57589" s="119"/>
      <c r="T57589" s="119"/>
      <c r="V57589" s="119"/>
      <c r="X57589" s="119"/>
      <c r="Z57589" s="119"/>
    </row>
    <row r="57590" spans="16:26" x14ac:dyDescent="0.25">
      <c r="P57590" s="120"/>
      <c r="R57590" s="120"/>
      <c r="T57590" s="120"/>
      <c r="V57590" s="120"/>
      <c r="X57590" s="120"/>
      <c r="Z57590" s="120"/>
    </row>
    <row r="57591" spans="16:26" x14ac:dyDescent="0.25">
      <c r="P57591" s="119"/>
      <c r="R57591" s="119"/>
      <c r="T57591" s="119"/>
      <c r="V57591" s="119"/>
      <c r="X57591" s="119"/>
      <c r="Z57591" s="119"/>
    </row>
    <row r="57592" spans="16:26" x14ac:dyDescent="0.25">
      <c r="P57592" s="119"/>
      <c r="R57592" s="119"/>
      <c r="T57592" s="119"/>
      <c r="V57592" s="119"/>
      <c r="X57592" s="119"/>
      <c r="Z57592" s="119"/>
    </row>
    <row r="57593" spans="16:26" x14ac:dyDescent="0.25">
      <c r="P57593" s="120"/>
      <c r="R57593" s="120"/>
      <c r="T57593" s="120"/>
      <c r="V57593" s="120"/>
      <c r="X57593" s="120"/>
      <c r="Z57593" s="120"/>
    </row>
    <row r="57594" spans="16:26" x14ac:dyDescent="0.25">
      <c r="P57594" s="119"/>
      <c r="R57594" s="119"/>
      <c r="T57594" s="119"/>
      <c r="V57594" s="119"/>
      <c r="X57594" s="119"/>
      <c r="Z57594" s="119"/>
    </row>
    <row r="57595" spans="16:26" x14ac:dyDescent="0.25">
      <c r="P57595" s="120"/>
      <c r="R57595" s="120"/>
      <c r="T57595" s="120"/>
      <c r="V57595" s="120"/>
      <c r="X57595" s="120"/>
      <c r="Z57595" s="120"/>
    </row>
    <row r="57596" spans="16:26" x14ac:dyDescent="0.25">
      <c r="P57596" s="119"/>
      <c r="R57596" s="119"/>
      <c r="T57596" s="119"/>
      <c r="V57596" s="119"/>
      <c r="X57596" s="119"/>
      <c r="Z57596" s="119"/>
    </row>
    <row r="57597" spans="16:26" x14ac:dyDescent="0.25">
      <c r="P57597" s="119"/>
      <c r="R57597" s="119"/>
      <c r="T57597" s="119"/>
      <c r="V57597" s="119"/>
      <c r="X57597" s="119"/>
      <c r="Z57597" s="119"/>
    </row>
    <row r="57598" spans="16:26" x14ac:dyDescent="0.25">
      <c r="P57598" s="119"/>
      <c r="R57598" s="119"/>
      <c r="T57598" s="119"/>
      <c r="V57598" s="119"/>
      <c r="X57598" s="119"/>
      <c r="Z57598" s="119"/>
    </row>
    <row r="57599" spans="16:26" x14ac:dyDescent="0.25">
      <c r="P57599" s="121"/>
      <c r="R57599" s="121"/>
      <c r="T57599" s="121"/>
      <c r="V57599" s="121"/>
      <c r="X57599" s="121"/>
      <c r="Z57599" s="121"/>
    </row>
    <row r="57600" spans="16:26" x14ac:dyDescent="0.25">
      <c r="P57600" s="121"/>
      <c r="R57600" s="121"/>
      <c r="T57600" s="121"/>
      <c r="V57600" s="121"/>
      <c r="X57600" s="121"/>
      <c r="Z57600" s="121"/>
    </row>
    <row r="57601" spans="16:26" x14ac:dyDescent="0.25">
      <c r="P57601" s="121"/>
      <c r="R57601" s="121"/>
      <c r="T57601" s="121"/>
      <c r="V57601" s="121"/>
      <c r="X57601" s="121"/>
      <c r="Z57601" s="121"/>
    </row>
    <row r="57602" spans="16:26" x14ac:dyDescent="0.25">
      <c r="P57602" s="121"/>
      <c r="R57602" s="121"/>
      <c r="T57602" s="121"/>
      <c r="V57602" s="121"/>
      <c r="X57602" s="121"/>
      <c r="Z57602" s="121"/>
    </row>
    <row r="57603" spans="16:26" x14ac:dyDescent="0.25">
      <c r="P57603" s="122"/>
      <c r="R57603" s="122"/>
      <c r="T57603" s="122"/>
      <c r="V57603" s="122"/>
      <c r="X57603" s="122"/>
      <c r="Z57603" s="122"/>
    </row>
    <row r="57604" spans="16:26" x14ac:dyDescent="0.25">
      <c r="P57604" s="118"/>
      <c r="R57604" s="118"/>
      <c r="T57604" s="118"/>
      <c r="V57604" s="118"/>
      <c r="X57604" s="118"/>
      <c r="Z57604" s="118"/>
    </row>
    <row r="57605" spans="16:26" x14ac:dyDescent="0.25">
      <c r="P57605" s="119"/>
      <c r="R57605" s="119"/>
      <c r="T57605" s="119"/>
      <c r="V57605" s="119"/>
      <c r="X57605" s="119"/>
      <c r="Z57605" s="119"/>
    </row>
    <row r="57606" spans="16:26" x14ac:dyDescent="0.25">
      <c r="P57606" s="119"/>
      <c r="R57606" s="119"/>
      <c r="T57606" s="119"/>
      <c r="V57606" s="119"/>
      <c r="X57606" s="119"/>
      <c r="Z57606" s="119"/>
    </row>
    <row r="57607" spans="16:26" x14ac:dyDescent="0.25">
      <c r="P57607" s="120"/>
      <c r="R57607" s="120"/>
      <c r="T57607" s="120"/>
      <c r="V57607" s="120"/>
      <c r="X57607" s="120"/>
      <c r="Z57607" s="120"/>
    </row>
    <row r="57608" spans="16:26" x14ac:dyDescent="0.25">
      <c r="P57608" s="119"/>
      <c r="R57608" s="119"/>
      <c r="T57608" s="119"/>
      <c r="V57608" s="119"/>
      <c r="X57608" s="119"/>
      <c r="Z57608" s="119"/>
    </row>
    <row r="57609" spans="16:26" x14ac:dyDescent="0.25">
      <c r="P57609" s="119"/>
      <c r="R57609" s="119"/>
      <c r="T57609" s="119"/>
      <c r="V57609" s="119"/>
      <c r="X57609" s="119"/>
      <c r="Z57609" s="119"/>
    </row>
    <row r="57610" spans="16:26" x14ac:dyDescent="0.25">
      <c r="P57610" s="120"/>
      <c r="R57610" s="120"/>
      <c r="T57610" s="120"/>
      <c r="V57610" s="120"/>
      <c r="X57610" s="120"/>
      <c r="Z57610" s="120"/>
    </row>
    <row r="57611" spans="16:26" x14ac:dyDescent="0.25">
      <c r="P57611" s="119"/>
      <c r="R57611" s="119"/>
      <c r="T57611" s="119"/>
      <c r="V57611" s="119"/>
      <c r="X57611" s="119"/>
      <c r="Z57611" s="119"/>
    </row>
    <row r="57612" spans="16:26" x14ac:dyDescent="0.25">
      <c r="P57612" s="120"/>
      <c r="R57612" s="120"/>
      <c r="T57612" s="120"/>
      <c r="V57612" s="120"/>
      <c r="X57612" s="120"/>
      <c r="Z57612" s="120"/>
    </row>
    <row r="57613" spans="16:26" x14ac:dyDescent="0.25">
      <c r="P57613" s="119"/>
      <c r="R57613" s="119"/>
      <c r="T57613" s="119"/>
      <c r="V57613" s="119"/>
      <c r="X57613" s="119"/>
      <c r="Z57613" s="119"/>
    </row>
    <row r="57614" spans="16:26" x14ac:dyDescent="0.25">
      <c r="P57614" s="119"/>
      <c r="R57614" s="119"/>
      <c r="T57614" s="119"/>
      <c r="V57614" s="119"/>
      <c r="X57614" s="119"/>
      <c r="Z57614" s="119"/>
    </row>
    <row r="57615" spans="16:26" x14ac:dyDescent="0.25">
      <c r="P57615" s="119"/>
      <c r="R57615" s="119"/>
      <c r="T57615" s="119"/>
      <c r="V57615" s="119"/>
      <c r="X57615" s="119"/>
      <c r="Z57615" s="119"/>
    </row>
    <row r="57616" spans="16:26" x14ac:dyDescent="0.25">
      <c r="P57616" s="121"/>
      <c r="R57616" s="121"/>
      <c r="T57616" s="121"/>
      <c r="V57616" s="121"/>
      <c r="X57616" s="121"/>
      <c r="Z57616" s="121"/>
    </row>
    <row r="57617" spans="16:26" x14ac:dyDescent="0.25">
      <c r="P57617" s="121"/>
      <c r="R57617" s="121"/>
      <c r="T57617" s="121"/>
      <c r="V57617" s="121"/>
      <c r="X57617" s="121"/>
      <c r="Z57617" s="121"/>
    </row>
    <row r="57618" spans="16:26" x14ac:dyDescent="0.25">
      <c r="P57618" s="121"/>
      <c r="R57618" s="121"/>
      <c r="T57618" s="121"/>
      <c r="V57618" s="121"/>
      <c r="X57618" s="121"/>
      <c r="Z57618" s="121"/>
    </row>
    <row r="57619" spans="16:26" x14ac:dyDescent="0.25">
      <c r="P57619" s="121"/>
      <c r="R57619" s="121"/>
      <c r="T57619" s="121"/>
      <c r="V57619" s="121"/>
      <c r="X57619" s="121"/>
      <c r="Z57619" s="121"/>
    </row>
    <row r="57620" spans="16:26" x14ac:dyDescent="0.25">
      <c r="P57620" s="122"/>
      <c r="R57620" s="122"/>
      <c r="T57620" s="122"/>
      <c r="V57620" s="122"/>
      <c r="X57620" s="122"/>
      <c r="Z57620" s="122"/>
    </row>
    <row r="57621" spans="16:26" x14ac:dyDescent="0.25">
      <c r="P57621" s="118"/>
      <c r="R57621" s="118"/>
      <c r="T57621" s="118"/>
      <c r="V57621" s="118"/>
      <c r="X57621" s="118"/>
      <c r="Z57621" s="118"/>
    </row>
    <row r="57622" spans="16:26" x14ac:dyDescent="0.25">
      <c r="P57622" s="119"/>
      <c r="R57622" s="119"/>
      <c r="T57622" s="119"/>
      <c r="V57622" s="119"/>
      <c r="X57622" s="119"/>
      <c r="Z57622" s="119"/>
    </row>
    <row r="57623" spans="16:26" x14ac:dyDescent="0.25">
      <c r="P57623" s="119"/>
      <c r="R57623" s="119"/>
      <c r="T57623" s="119"/>
      <c r="V57623" s="119"/>
      <c r="X57623" s="119"/>
      <c r="Z57623" s="119"/>
    </row>
    <row r="57624" spans="16:26" x14ac:dyDescent="0.25">
      <c r="P57624" s="120"/>
      <c r="R57624" s="120"/>
      <c r="T57624" s="120"/>
      <c r="V57624" s="120"/>
      <c r="X57624" s="120"/>
      <c r="Z57624" s="120"/>
    </row>
    <row r="57625" spans="16:26" x14ac:dyDescent="0.25">
      <c r="P57625" s="119"/>
      <c r="R57625" s="119"/>
      <c r="T57625" s="119"/>
      <c r="V57625" s="119"/>
      <c r="X57625" s="119"/>
      <c r="Z57625" s="119"/>
    </row>
    <row r="57626" spans="16:26" x14ac:dyDescent="0.25">
      <c r="P57626" s="119"/>
      <c r="R57626" s="119"/>
      <c r="T57626" s="119"/>
      <c r="V57626" s="119"/>
      <c r="X57626" s="119"/>
      <c r="Z57626" s="119"/>
    </row>
    <row r="57627" spans="16:26" x14ac:dyDescent="0.25">
      <c r="P57627" s="120"/>
      <c r="R57627" s="120"/>
      <c r="T57627" s="120"/>
      <c r="V57627" s="120"/>
      <c r="X57627" s="120"/>
      <c r="Z57627" s="120"/>
    </row>
    <row r="57628" spans="16:26" x14ac:dyDescent="0.25">
      <c r="P57628" s="119"/>
      <c r="R57628" s="119"/>
      <c r="T57628" s="119"/>
      <c r="V57628" s="119"/>
      <c r="X57628" s="119"/>
      <c r="Z57628" s="119"/>
    </row>
    <row r="57629" spans="16:26" x14ac:dyDescent="0.25">
      <c r="P57629" s="120"/>
      <c r="R57629" s="120"/>
      <c r="T57629" s="120"/>
      <c r="V57629" s="120"/>
      <c r="X57629" s="120"/>
      <c r="Z57629" s="120"/>
    </row>
    <row r="57630" spans="16:26" x14ac:dyDescent="0.25">
      <c r="P57630" s="119"/>
      <c r="R57630" s="119"/>
      <c r="T57630" s="119"/>
      <c r="V57630" s="119"/>
      <c r="X57630" s="119"/>
      <c r="Z57630" s="119"/>
    </row>
    <row r="57631" spans="16:26" x14ac:dyDescent="0.25">
      <c r="P57631" s="119"/>
      <c r="R57631" s="119"/>
      <c r="T57631" s="119"/>
      <c r="V57631" s="119"/>
      <c r="X57631" s="119"/>
      <c r="Z57631" s="119"/>
    </row>
    <row r="57632" spans="16:26" x14ac:dyDescent="0.25">
      <c r="P57632" s="119"/>
      <c r="R57632" s="119"/>
      <c r="T57632" s="119"/>
      <c r="V57632" s="119"/>
      <c r="X57632" s="119"/>
      <c r="Z57632" s="119"/>
    </row>
    <row r="57633" spans="16:26" x14ac:dyDescent="0.25">
      <c r="P57633" s="121"/>
      <c r="R57633" s="121"/>
      <c r="T57633" s="121"/>
      <c r="V57633" s="121"/>
      <c r="X57633" s="121"/>
      <c r="Z57633" s="121"/>
    </row>
    <row r="57634" spans="16:26" x14ac:dyDescent="0.25">
      <c r="P57634" s="121"/>
      <c r="R57634" s="121"/>
      <c r="T57634" s="121"/>
      <c r="V57634" s="121"/>
      <c r="X57634" s="121"/>
      <c r="Z57634" s="121"/>
    </row>
    <row r="57635" spans="16:26" x14ac:dyDescent="0.25">
      <c r="P57635" s="121"/>
      <c r="R57635" s="121"/>
      <c r="T57635" s="121"/>
      <c r="V57635" s="121"/>
      <c r="X57635" s="121"/>
      <c r="Z57635" s="121"/>
    </row>
    <row r="57636" spans="16:26" x14ac:dyDescent="0.25">
      <c r="P57636" s="121"/>
      <c r="R57636" s="121"/>
      <c r="T57636" s="121"/>
      <c r="V57636" s="121"/>
      <c r="X57636" s="121"/>
      <c r="Z57636" s="121"/>
    </row>
    <row r="57637" spans="16:26" x14ac:dyDescent="0.25">
      <c r="P57637" s="122"/>
      <c r="R57637" s="122"/>
      <c r="T57637" s="122"/>
      <c r="V57637" s="122"/>
      <c r="X57637" s="122"/>
      <c r="Z57637" s="122"/>
    </row>
    <row r="57638" spans="16:26" x14ac:dyDescent="0.25">
      <c r="P57638" s="118"/>
      <c r="R57638" s="118"/>
      <c r="T57638" s="118"/>
      <c r="V57638" s="118"/>
      <c r="X57638" s="118"/>
      <c r="Z57638" s="118"/>
    </row>
    <row r="57639" spans="16:26" x14ac:dyDescent="0.25">
      <c r="P57639" s="119"/>
      <c r="R57639" s="119"/>
      <c r="T57639" s="119"/>
      <c r="V57639" s="119"/>
      <c r="X57639" s="119"/>
      <c r="Z57639" s="119"/>
    </row>
    <row r="57640" spans="16:26" x14ac:dyDescent="0.25">
      <c r="P57640" s="119"/>
      <c r="R57640" s="119"/>
      <c r="T57640" s="119"/>
      <c r="V57640" s="119"/>
      <c r="X57640" s="119"/>
      <c r="Z57640" s="119"/>
    </row>
    <row r="57641" spans="16:26" x14ac:dyDescent="0.25">
      <c r="P57641" s="120"/>
      <c r="R57641" s="120"/>
      <c r="T57641" s="120"/>
      <c r="V57641" s="120"/>
      <c r="X57641" s="120"/>
      <c r="Z57641" s="120"/>
    </row>
    <row r="57642" spans="16:26" x14ac:dyDescent="0.25">
      <c r="P57642" s="119"/>
      <c r="R57642" s="119"/>
      <c r="T57642" s="119"/>
      <c r="V57642" s="119"/>
      <c r="X57642" s="119"/>
      <c r="Z57642" s="119"/>
    </row>
    <row r="57643" spans="16:26" x14ac:dyDescent="0.25">
      <c r="P57643" s="119"/>
      <c r="R57643" s="119"/>
      <c r="T57643" s="119"/>
      <c r="V57643" s="119"/>
      <c r="X57643" s="119"/>
      <c r="Z57643" s="119"/>
    </row>
    <row r="57644" spans="16:26" x14ac:dyDescent="0.25">
      <c r="P57644" s="120"/>
      <c r="R57644" s="120"/>
      <c r="T57644" s="120"/>
      <c r="V57644" s="120"/>
      <c r="X57644" s="120"/>
      <c r="Z57644" s="120"/>
    </row>
    <row r="57645" spans="16:26" x14ac:dyDescent="0.25">
      <c r="P57645" s="119"/>
      <c r="R57645" s="119"/>
      <c r="T57645" s="119"/>
      <c r="V57645" s="119"/>
      <c r="X57645" s="119"/>
      <c r="Z57645" s="119"/>
    </row>
    <row r="57646" spans="16:26" x14ac:dyDescent="0.25">
      <c r="P57646" s="120"/>
      <c r="R57646" s="120"/>
      <c r="T57646" s="120"/>
      <c r="V57646" s="120"/>
      <c r="X57646" s="120"/>
      <c r="Z57646" s="120"/>
    </row>
    <row r="57647" spans="16:26" x14ac:dyDescent="0.25">
      <c r="P57647" s="119"/>
      <c r="R57647" s="119"/>
      <c r="T57647" s="119"/>
      <c r="V57647" s="119"/>
      <c r="X57647" s="119"/>
      <c r="Z57647" s="119"/>
    </row>
    <row r="57648" spans="16:26" x14ac:dyDescent="0.25">
      <c r="P57648" s="119"/>
      <c r="R57648" s="119"/>
      <c r="T57648" s="119"/>
      <c r="V57648" s="119"/>
      <c r="X57648" s="119"/>
      <c r="Z57648" s="119"/>
    </row>
    <row r="57649" spans="16:26" x14ac:dyDescent="0.25">
      <c r="P57649" s="119"/>
      <c r="R57649" s="119"/>
      <c r="T57649" s="119"/>
      <c r="V57649" s="119"/>
      <c r="X57649" s="119"/>
      <c r="Z57649" s="119"/>
    </row>
    <row r="57650" spans="16:26" x14ac:dyDescent="0.25">
      <c r="P57650" s="121"/>
      <c r="R57650" s="121"/>
      <c r="T57650" s="121"/>
      <c r="V57650" s="121"/>
      <c r="X57650" s="121"/>
      <c r="Z57650" s="121"/>
    </row>
    <row r="57651" spans="16:26" x14ac:dyDescent="0.25">
      <c r="P57651" s="121"/>
      <c r="R57651" s="121"/>
      <c r="T57651" s="121"/>
      <c r="V57651" s="121"/>
      <c r="X57651" s="121"/>
      <c r="Z57651" s="121"/>
    </row>
    <row r="57652" spans="16:26" x14ac:dyDescent="0.25">
      <c r="P57652" s="121"/>
      <c r="R57652" s="121"/>
      <c r="T57652" s="121"/>
      <c r="V57652" s="121"/>
      <c r="X57652" s="121"/>
      <c r="Z57652" s="121"/>
    </row>
    <row r="57653" spans="16:26" x14ac:dyDescent="0.25">
      <c r="P57653" s="121"/>
      <c r="R57653" s="121"/>
      <c r="T57653" s="121"/>
      <c r="V57653" s="121"/>
      <c r="X57653" s="121"/>
      <c r="Z57653" s="121"/>
    </row>
    <row r="57654" spans="16:26" x14ac:dyDescent="0.25">
      <c r="P57654" s="122"/>
      <c r="R57654" s="122"/>
      <c r="T57654" s="122"/>
      <c r="V57654" s="122"/>
      <c r="X57654" s="122"/>
      <c r="Z57654" s="122"/>
    </row>
    <row r="57655" spans="16:26" x14ac:dyDescent="0.25">
      <c r="P57655" s="118"/>
      <c r="R57655" s="118"/>
      <c r="T57655" s="118"/>
      <c r="V57655" s="118"/>
      <c r="X57655" s="118"/>
      <c r="Z57655" s="118"/>
    </row>
    <row r="57656" spans="16:26" x14ac:dyDescent="0.25">
      <c r="P57656" s="119"/>
      <c r="R57656" s="119"/>
      <c r="T57656" s="119"/>
      <c r="V57656" s="119"/>
      <c r="X57656" s="119"/>
      <c r="Z57656" s="119"/>
    </row>
    <row r="57657" spans="16:26" x14ac:dyDescent="0.25">
      <c r="P57657" s="119"/>
      <c r="R57657" s="119"/>
      <c r="T57657" s="119"/>
      <c r="V57657" s="119"/>
      <c r="X57657" s="119"/>
      <c r="Z57657" s="119"/>
    </row>
    <row r="57658" spans="16:26" x14ac:dyDescent="0.25">
      <c r="P57658" s="120"/>
      <c r="R57658" s="120"/>
      <c r="T57658" s="120"/>
      <c r="V57658" s="120"/>
      <c r="X57658" s="120"/>
      <c r="Z57658" s="120"/>
    </row>
    <row r="57659" spans="16:26" x14ac:dyDescent="0.25">
      <c r="P57659" s="119"/>
      <c r="R57659" s="119"/>
      <c r="T57659" s="119"/>
      <c r="V57659" s="119"/>
      <c r="X57659" s="119"/>
      <c r="Z57659" s="119"/>
    </row>
    <row r="57660" spans="16:26" x14ac:dyDescent="0.25">
      <c r="P57660" s="119"/>
      <c r="R57660" s="119"/>
      <c r="T57660" s="119"/>
      <c r="V57660" s="119"/>
      <c r="X57660" s="119"/>
      <c r="Z57660" s="119"/>
    </row>
    <row r="57661" spans="16:26" x14ac:dyDescent="0.25">
      <c r="P57661" s="120"/>
      <c r="R57661" s="120"/>
      <c r="T57661" s="120"/>
      <c r="V57661" s="120"/>
      <c r="X57661" s="120"/>
      <c r="Z57661" s="120"/>
    </row>
    <row r="57662" spans="16:26" x14ac:dyDescent="0.25">
      <c r="P57662" s="119"/>
      <c r="R57662" s="119"/>
      <c r="T57662" s="119"/>
      <c r="V57662" s="119"/>
      <c r="X57662" s="119"/>
      <c r="Z57662" s="119"/>
    </row>
    <row r="57663" spans="16:26" x14ac:dyDescent="0.25">
      <c r="P57663" s="120"/>
      <c r="R57663" s="120"/>
      <c r="T57663" s="120"/>
      <c r="V57663" s="120"/>
      <c r="X57663" s="120"/>
      <c r="Z57663" s="120"/>
    </row>
    <row r="57664" spans="16:26" x14ac:dyDescent="0.25">
      <c r="P57664" s="119"/>
      <c r="R57664" s="119"/>
      <c r="T57664" s="119"/>
      <c r="V57664" s="119"/>
      <c r="X57664" s="119"/>
      <c r="Z57664" s="119"/>
    </row>
    <row r="57665" spans="16:26" x14ac:dyDescent="0.25">
      <c r="P57665" s="119"/>
      <c r="R57665" s="119"/>
      <c r="T57665" s="119"/>
      <c r="V57665" s="119"/>
      <c r="X57665" s="119"/>
      <c r="Z57665" s="119"/>
    </row>
    <row r="57666" spans="16:26" x14ac:dyDescent="0.25">
      <c r="P57666" s="119"/>
      <c r="R57666" s="119"/>
      <c r="T57666" s="119"/>
      <c r="V57666" s="119"/>
      <c r="X57666" s="119"/>
      <c r="Z57666" s="119"/>
    </row>
    <row r="57667" spans="16:26" x14ac:dyDescent="0.25">
      <c r="P57667" s="121"/>
      <c r="R57667" s="121"/>
      <c r="T57667" s="121"/>
      <c r="V57667" s="121"/>
      <c r="X57667" s="121"/>
      <c r="Z57667" s="121"/>
    </row>
    <row r="57668" spans="16:26" x14ac:dyDescent="0.25">
      <c r="P57668" s="121"/>
      <c r="R57668" s="121"/>
      <c r="T57668" s="121"/>
      <c r="V57668" s="121"/>
      <c r="X57668" s="121"/>
      <c r="Z57668" s="121"/>
    </row>
    <row r="57669" spans="16:26" x14ac:dyDescent="0.25">
      <c r="P57669" s="121"/>
      <c r="R57669" s="121"/>
      <c r="T57669" s="121"/>
      <c r="V57669" s="121"/>
      <c r="X57669" s="121"/>
      <c r="Z57669" s="121"/>
    </row>
    <row r="57670" spans="16:26" x14ac:dyDescent="0.25">
      <c r="P57670" s="121"/>
      <c r="R57670" s="121"/>
      <c r="T57670" s="121"/>
      <c r="V57670" s="121"/>
      <c r="X57670" s="121"/>
      <c r="Z57670" s="121"/>
    </row>
    <row r="57671" spans="16:26" x14ac:dyDescent="0.25">
      <c r="P57671" s="122"/>
      <c r="R57671" s="122"/>
      <c r="T57671" s="122"/>
      <c r="V57671" s="122"/>
      <c r="X57671" s="122"/>
      <c r="Z57671" s="122"/>
    </row>
    <row r="57672" spans="16:26" x14ac:dyDescent="0.25">
      <c r="P57672" s="118"/>
      <c r="R57672" s="118"/>
      <c r="T57672" s="118"/>
      <c r="V57672" s="118"/>
      <c r="X57672" s="118"/>
      <c r="Z57672" s="118"/>
    </row>
    <row r="57673" spans="16:26" x14ac:dyDescent="0.25">
      <c r="P57673" s="119"/>
      <c r="R57673" s="119"/>
      <c r="T57673" s="119"/>
      <c r="V57673" s="119"/>
      <c r="X57673" s="119"/>
      <c r="Z57673" s="119"/>
    </row>
    <row r="57674" spans="16:26" x14ac:dyDescent="0.25">
      <c r="P57674" s="119"/>
      <c r="R57674" s="119"/>
      <c r="T57674" s="119"/>
      <c r="V57674" s="119"/>
      <c r="X57674" s="119"/>
      <c r="Z57674" s="119"/>
    </row>
    <row r="57675" spans="16:26" x14ac:dyDescent="0.25">
      <c r="P57675" s="120"/>
      <c r="R57675" s="120"/>
      <c r="T57675" s="120"/>
      <c r="V57675" s="120"/>
      <c r="X57675" s="120"/>
      <c r="Z57675" s="120"/>
    </row>
    <row r="57676" spans="16:26" x14ac:dyDescent="0.25">
      <c r="P57676" s="119"/>
      <c r="R57676" s="119"/>
      <c r="T57676" s="119"/>
      <c r="V57676" s="119"/>
      <c r="X57676" s="119"/>
      <c r="Z57676" s="119"/>
    </row>
    <row r="57677" spans="16:26" x14ac:dyDescent="0.25">
      <c r="P57677" s="119"/>
      <c r="R57677" s="119"/>
      <c r="T57677" s="119"/>
      <c r="V57677" s="119"/>
      <c r="X57677" s="119"/>
      <c r="Z57677" s="119"/>
    </row>
    <row r="57678" spans="16:26" x14ac:dyDescent="0.25">
      <c r="P57678" s="120"/>
      <c r="R57678" s="120"/>
      <c r="T57678" s="120"/>
      <c r="V57678" s="120"/>
      <c r="X57678" s="120"/>
      <c r="Z57678" s="120"/>
    </row>
    <row r="57679" spans="16:26" x14ac:dyDescent="0.25">
      <c r="P57679" s="119"/>
      <c r="R57679" s="119"/>
      <c r="T57679" s="119"/>
      <c r="V57679" s="119"/>
      <c r="X57679" s="119"/>
      <c r="Z57679" s="119"/>
    </row>
    <row r="57680" spans="16:26" x14ac:dyDescent="0.25">
      <c r="P57680" s="120"/>
      <c r="R57680" s="120"/>
      <c r="T57680" s="120"/>
      <c r="V57680" s="120"/>
      <c r="X57680" s="120"/>
      <c r="Z57680" s="120"/>
    </row>
    <row r="57681" spans="16:26" x14ac:dyDescent="0.25">
      <c r="P57681" s="119"/>
      <c r="R57681" s="119"/>
      <c r="T57681" s="119"/>
      <c r="V57681" s="119"/>
      <c r="X57681" s="119"/>
      <c r="Z57681" s="119"/>
    </row>
    <row r="57682" spans="16:26" x14ac:dyDescent="0.25">
      <c r="P57682" s="119"/>
      <c r="R57682" s="119"/>
      <c r="T57682" s="119"/>
      <c r="V57682" s="119"/>
      <c r="X57682" s="119"/>
      <c r="Z57682" s="119"/>
    </row>
    <row r="57683" spans="16:26" x14ac:dyDescent="0.25">
      <c r="P57683" s="119"/>
      <c r="R57683" s="119"/>
      <c r="T57683" s="119"/>
      <c r="V57683" s="119"/>
      <c r="X57683" s="119"/>
      <c r="Z57683" s="119"/>
    </row>
    <row r="57684" spans="16:26" x14ac:dyDescent="0.25">
      <c r="P57684" s="121"/>
      <c r="R57684" s="121"/>
      <c r="T57684" s="121"/>
      <c r="V57684" s="121"/>
      <c r="X57684" s="121"/>
      <c r="Z57684" s="121"/>
    </row>
    <row r="57685" spans="16:26" x14ac:dyDescent="0.25">
      <c r="P57685" s="121"/>
      <c r="R57685" s="121"/>
      <c r="T57685" s="121"/>
      <c r="V57685" s="121"/>
      <c r="X57685" s="121"/>
      <c r="Z57685" s="121"/>
    </row>
    <row r="57686" spans="16:26" x14ac:dyDescent="0.25">
      <c r="P57686" s="121"/>
      <c r="R57686" s="121"/>
      <c r="T57686" s="121"/>
      <c r="V57686" s="121"/>
      <c r="X57686" s="121"/>
      <c r="Z57686" s="121"/>
    </row>
    <row r="57687" spans="16:26" x14ac:dyDescent="0.25">
      <c r="P57687" s="121"/>
      <c r="R57687" s="121"/>
      <c r="T57687" s="121"/>
      <c r="V57687" s="121"/>
      <c r="X57687" s="121"/>
      <c r="Z57687" s="121"/>
    </row>
    <row r="57688" spans="16:26" x14ac:dyDescent="0.25">
      <c r="P57688" s="122"/>
      <c r="R57688" s="122"/>
      <c r="T57688" s="122"/>
      <c r="V57688" s="122"/>
      <c r="X57688" s="122"/>
      <c r="Z57688" s="122"/>
    </row>
    <row r="57689" spans="16:26" x14ac:dyDescent="0.25">
      <c r="P57689" s="118"/>
      <c r="R57689" s="118"/>
      <c r="T57689" s="118"/>
      <c r="V57689" s="118"/>
      <c r="X57689" s="118"/>
      <c r="Z57689" s="118"/>
    </row>
    <row r="57690" spans="16:26" x14ac:dyDescent="0.25">
      <c r="P57690" s="119"/>
      <c r="R57690" s="119"/>
      <c r="T57690" s="119"/>
      <c r="V57690" s="119"/>
      <c r="X57690" s="119"/>
      <c r="Z57690" s="119"/>
    </row>
    <row r="57691" spans="16:26" x14ac:dyDescent="0.25">
      <c r="P57691" s="119"/>
      <c r="R57691" s="119"/>
      <c r="T57691" s="119"/>
      <c r="V57691" s="119"/>
      <c r="X57691" s="119"/>
      <c r="Z57691" s="119"/>
    </row>
    <row r="57692" spans="16:26" x14ac:dyDescent="0.25">
      <c r="P57692" s="120"/>
      <c r="R57692" s="120"/>
      <c r="T57692" s="120"/>
      <c r="V57692" s="120"/>
      <c r="X57692" s="120"/>
      <c r="Z57692" s="120"/>
    </row>
    <row r="57693" spans="16:26" x14ac:dyDescent="0.25">
      <c r="P57693" s="119"/>
      <c r="R57693" s="119"/>
      <c r="T57693" s="119"/>
      <c r="V57693" s="119"/>
      <c r="X57693" s="119"/>
      <c r="Z57693" s="119"/>
    </row>
    <row r="57694" spans="16:26" x14ac:dyDescent="0.25">
      <c r="P57694" s="119"/>
      <c r="R57694" s="119"/>
      <c r="T57694" s="119"/>
      <c r="V57694" s="119"/>
      <c r="X57694" s="119"/>
      <c r="Z57694" s="119"/>
    </row>
    <row r="57695" spans="16:26" x14ac:dyDescent="0.25">
      <c r="P57695" s="120"/>
      <c r="R57695" s="120"/>
      <c r="T57695" s="120"/>
      <c r="V57695" s="120"/>
      <c r="X57695" s="120"/>
      <c r="Z57695" s="120"/>
    </row>
    <row r="57696" spans="16:26" x14ac:dyDescent="0.25">
      <c r="P57696" s="119"/>
      <c r="R57696" s="119"/>
      <c r="T57696" s="119"/>
      <c r="V57696" s="119"/>
      <c r="X57696" s="119"/>
      <c r="Z57696" s="119"/>
    </row>
    <row r="57697" spans="16:26" x14ac:dyDescent="0.25">
      <c r="P57697" s="120"/>
      <c r="R57697" s="120"/>
      <c r="T57697" s="120"/>
      <c r="V57697" s="120"/>
      <c r="X57697" s="120"/>
      <c r="Z57697" s="120"/>
    </row>
    <row r="57698" spans="16:26" x14ac:dyDescent="0.25">
      <c r="P57698" s="119"/>
      <c r="R57698" s="119"/>
      <c r="T57698" s="119"/>
      <c r="V57698" s="119"/>
      <c r="X57698" s="119"/>
      <c r="Z57698" s="119"/>
    </row>
    <row r="57699" spans="16:26" x14ac:dyDescent="0.25">
      <c r="P57699" s="119"/>
      <c r="R57699" s="119"/>
      <c r="T57699" s="119"/>
      <c r="V57699" s="119"/>
      <c r="X57699" s="119"/>
      <c r="Z57699" s="119"/>
    </row>
    <row r="57700" spans="16:26" x14ac:dyDescent="0.25">
      <c r="P57700" s="119"/>
      <c r="R57700" s="119"/>
      <c r="T57700" s="119"/>
      <c r="V57700" s="119"/>
      <c r="X57700" s="119"/>
      <c r="Z57700" s="119"/>
    </row>
    <row r="57701" spans="16:26" x14ac:dyDescent="0.25">
      <c r="P57701" s="121"/>
      <c r="R57701" s="121"/>
      <c r="T57701" s="121"/>
      <c r="V57701" s="121"/>
      <c r="X57701" s="121"/>
      <c r="Z57701" s="121"/>
    </row>
    <row r="57702" spans="16:26" x14ac:dyDescent="0.25">
      <c r="P57702" s="121"/>
      <c r="R57702" s="121"/>
      <c r="T57702" s="121"/>
      <c r="V57702" s="121"/>
      <c r="X57702" s="121"/>
      <c r="Z57702" s="121"/>
    </row>
    <row r="57703" spans="16:26" x14ac:dyDescent="0.25">
      <c r="P57703" s="121"/>
      <c r="R57703" s="121"/>
      <c r="T57703" s="121"/>
      <c r="V57703" s="121"/>
      <c r="X57703" s="121"/>
      <c r="Z57703" s="121"/>
    </row>
    <row r="57704" spans="16:26" x14ac:dyDescent="0.25">
      <c r="P57704" s="121"/>
      <c r="R57704" s="121"/>
      <c r="T57704" s="121"/>
      <c r="V57704" s="121"/>
      <c r="X57704" s="121"/>
      <c r="Z57704" s="121"/>
    </row>
    <row r="57705" spans="16:26" x14ac:dyDescent="0.25">
      <c r="P57705" s="122"/>
      <c r="R57705" s="122"/>
      <c r="T57705" s="122"/>
      <c r="V57705" s="122"/>
      <c r="X57705" s="122"/>
      <c r="Z57705" s="122"/>
    </row>
    <row r="57706" spans="16:26" x14ac:dyDescent="0.25">
      <c r="P57706" s="118"/>
      <c r="R57706" s="118"/>
      <c r="T57706" s="118"/>
      <c r="V57706" s="118"/>
      <c r="X57706" s="118"/>
      <c r="Z57706" s="118"/>
    </row>
    <row r="57707" spans="16:26" x14ac:dyDescent="0.25">
      <c r="P57707" s="119"/>
      <c r="R57707" s="119"/>
      <c r="T57707" s="119"/>
      <c r="V57707" s="119"/>
      <c r="X57707" s="119"/>
      <c r="Z57707" s="119"/>
    </row>
    <row r="57708" spans="16:26" x14ac:dyDescent="0.25">
      <c r="P57708" s="119"/>
      <c r="R57708" s="119"/>
      <c r="T57708" s="119"/>
      <c r="V57708" s="119"/>
      <c r="X57708" s="119"/>
      <c r="Z57708" s="119"/>
    </row>
    <row r="57709" spans="16:26" x14ac:dyDescent="0.25">
      <c r="P57709" s="120"/>
      <c r="R57709" s="120"/>
      <c r="T57709" s="120"/>
      <c r="V57709" s="120"/>
      <c r="X57709" s="120"/>
      <c r="Z57709" s="120"/>
    </row>
    <row r="57710" spans="16:26" x14ac:dyDescent="0.25">
      <c r="P57710" s="119"/>
      <c r="R57710" s="119"/>
      <c r="T57710" s="119"/>
      <c r="V57710" s="119"/>
      <c r="X57710" s="119"/>
      <c r="Z57710" s="119"/>
    </row>
    <row r="57711" spans="16:26" x14ac:dyDescent="0.25">
      <c r="P57711" s="119"/>
      <c r="R57711" s="119"/>
      <c r="T57711" s="119"/>
      <c r="V57711" s="119"/>
      <c r="X57711" s="119"/>
      <c r="Z57711" s="119"/>
    </row>
    <row r="57712" spans="16:26" x14ac:dyDescent="0.25">
      <c r="P57712" s="120"/>
      <c r="R57712" s="120"/>
      <c r="T57712" s="120"/>
      <c r="V57712" s="120"/>
      <c r="X57712" s="120"/>
      <c r="Z57712" s="120"/>
    </row>
    <row r="57713" spans="16:26" x14ac:dyDescent="0.25">
      <c r="P57713" s="119"/>
      <c r="R57713" s="119"/>
      <c r="T57713" s="119"/>
      <c r="V57713" s="119"/>
      <c r="X57713" s="119"/>
      <c r="Z57713" s="119"/>
    </row>
    <row r="57714" spans="16:26" x14ac:dyDescent="0.25">
      <c r="P57714" s="120"/>
      <c r="R57714" s="120"/>
      <c r="T57714" s="120"/>
      <c r="V57714" s="120"/>
      <c r="X57714" s="120"/>
      <c r="Z57714" s="120"/>
    </row>
    <row r="57715" spans="16:26" x14ac:dyDescent="0.25">
      <c r="P57715" s="119"/>
      <c r="R57715" s="119"/>
      <c r="T57715" s="119"/>
      <c r="V57715" s="119"/>
      <c r="X57715" s="119"/>
      <c r="Z57715" s="119"/>
    </row>
    <row r="57716" spans="16:26" x14ac:dyDescent="0.25">
      <c r="P57716" s="119"/>
      <c r="R57716" s="119"/>
      <c r="T57716" s="119"/>
      <c r="V57716" s="119"/>
      <c r="X57716" s="119"/>
      <c r="Z57716" s="119"/>
    </row>
    <row r="57717" spans="16:26" x14ac:dyDescent="0.25">
      <c r="P57717" s="119"/>
      <c r="R57717" s="119"/>
      <c r="T57717" s="119"/>
      <c r="V57717" s="119"/>
      <c r="X57717" s="119"/>
      <c r="Z57717" s="119"/>
    </row>
    <row r="57718" spans="16:26" x14ac:dyDescent="0.25">
      <c r="P57718" s="121"/>
      <c r="R57718" s="121"/>
      <c r="T57718" s="121"/>
      <c r="V57718" s="121"/>
      <c r="X57718" s="121"/>
      <c r="Z57718" s="121"/>
    </row>
    <row r="57719" spans="16:26" x14ac:dyDescent="0.25">
      <c r="P57719" s="121"/>
      <c r="R57719" s="121"/>
      <c r="T57719" s="121"/>
      <c r="V57719" s="121"/>
      <c r="X57719" s="121"/>
      <c r="Z57719" s="121"/>
    </row>
    <row r="57720" spans="16:26" x14ac:dyDescent="0.25">
      <c r="P57720" s="121"/>
      <c r="R57720" s="121"/>
      <c r="T57720" s="121"/>
      <c r="V57720" s="121"/>
      <c r="X57720" s="121"/>
      <c r="Z57720" s="121"/>
    </row>
    <row r="57721" spans="16:26" x14ac:dyDescent="0.25">
      <c r="P57721" s="121"/>
      <c r="R57721" s="121"/>
      <c r="T57721" s="121"/>
      <c r="V57721" s="121"/>
      <c r="X57721" s="121"/>
      <c r="Z57721" s="121"/>
    </row>
    <row r="57722" spans="16:26" x14ac:dyDescent="0.25">
      <c r="P57722" s="122"/>
      <c r="R57722" s="122"/>
      <c r="T57722" s="122"/>
      <c r="V57722" s="122"/>
      <c r="X57722" s="122"/>
      <c r="Z57722" s="122"/>
    </row>
    <row r="57723" spans="16:26" x14ac:dyDescent="0.25">
      <c r="P57723" s="118"/>
      <c r="R57723" s="118"/>
      <c r="T57723" s="118"/>
      <c r="V57723" s="118"/>
      <c r="X57723" s="118"/>
      <c r="Z57723" s="118"/>
    </row>
    <row r="57724" spans="16:26" x14ac:dyDescent="0.25">
      <c r="P57724" s="119"/>
      <c r="R57724" s="119"/>
      <c r="T57724" s="119"/>
      <c r="V57724" s="119"/>
      <c r="X57724" s="119"/>
      <c r="Z57724" s="119"/>
    </row>
    <row r="57725" spans="16:26" x14ac:dyDescent="0.25">
      <c r="P57725" s="119"/>
      <c r="R57725" s="119"/>
      <c r="T57725" s="119"/>
      <c r="V57725" s="119"/>
      <c r="X57725" s="119"/>
      <c r="Z57725" s="119"/>
    </row>
    <row r="57726" spans="16:26" x14ac:dyDescent="0.25">
      <c r="P57726" s="120"/>
      <c r="R57726" s="120"/>
      <c r="T57726" s="120"/>
      <c r="V57726" s="120"/>
      <c r="X57726" s="120"/>
      <c r="Z57726" s="120"/>
    </row>
    <row r="57727" spans="16:26" x14ac:dyDescent="0.25">
      <c r="P57727" s="119"/>
      <c r="R57727" s="119"/>
      <c r="T57727" s="119"/>
      <c r="V57727" s="119"/>
      <c r="X57727" s="119"/>
      <c r="Z57727" s="119"/>
    </row>
    <row r="57728" spans="16:26" x14ac:dyDescent="0.25">
      <c r="P57728" s="119"/>
      <c r="R57728" s="119"/>
      <c r="T57728" s="119"/>
      <c r="V57728" s="119"/>
      <c r="X57728" s="119"/>
      <c r="Z57728" s="119"/>
    </row>
    <row r="57729" spans="16:26" x14ac:dyDescent="0.25">
      <c r="P57729" s="120"/>
      <c r="R57729" s="120"/>
      <c r="T57729" s="120"/>
      <c r="V57729" s="120"/>
      <c r="X57729" s="120"/>
      <c r="Z57729" s="120"/>
    </row>
    <row r="57730" spans="16:26" x14ac:dyDescent="0.25">
      <c r="P57730" s="119"/>
      <c r="R57730" s="119"/>
      <c r="T57730" s="119"/>
      <c r="V57730" s="119"/>
      <c r="X57730" s="119"/>
      <c r="Z57730" s="119"/>
    </row>
    <row r="57731" spans="16:26" x14ac:dyDescent="0.25">
      <c r="P57731" s="120"/>
      <c r="R57731" s="120"/>
      <c r="T57731" s="120"/>
      <c r="V57731" s="120"/>
      <c r="X57731" s="120"/>
      <c r="Z57731" s="120"/>
    </row>
    <row r="57732" spans="16:26" x14ac:dyDescent="0.25">
      <c r="P57732" s="119"/>
      <c r="R57732" s="119"/>
      <c r="T57732" s="119"/>
      <c r="V57732" s="119"/>
      <c r="X57732" s="119"/>
      <c r="Z57732" s="119"/>
    </row>
    <row r="57733" spans="16:26" x14ac:dyDescent="0.25">
      <c r="P57733" s="119"/>
      <c r="R57733" s="119"/>
      <c r="T57733" s="119"/>
      <c r="V57733" s="119"/>
      <c r="X57733" s="119"/>
      <c r="Z57733" s="119"/>
    </row>
    <row r="57734" spans="16:26" x14ac:dyDescent="0.25">
      <c r="P57734" s="119"/>
      <c r="R57734" s="119"/>
      <c r="T57734" s="119"/>
      <c r="V57734" s="119"/>
      <c r="X57734" s="119"/>
      <c r="Z57734" s="119"/>
    </row>
    <row r="57735" spans="16:26" x14ac:dyDescent="0.25">
      <c r="P57735" s="121"/>
      <c r="R57735" s="121"/>
      <c r="T57735" s="121"/>
      <c r="V57735" s="121"/>
      <c r="X57735" s="121"/>
      <c r="Z57735" s="121"/>
    </row>
    <row r="57736" spans="16:26" x14ac:dyDescent="0.25">
      <c r="P57736" s="121"/>
      <c r="R57736" s="121"/>
      <c r="T57736" s="121"/>
      <c r="V57736" s="121"/>
      <c r="X57736" s="121"/>
      <c r="Z57736" s="121"/>
    </row>
    <row r="57737" spans="16:26" x14ac:dyDescent="0.25">
      <c r="P57737" s="121"/>
      <c r="R57737" s="121"/>
      <c r="T57737" s="121"/>
      <c r="V57737" s="121"/>
      <c r="X57737" s="121"/>
      <c r="Z57737" s="121"/>
    </row>
    <row r="57738" spans="16:26" x14ac:dyDescent="0.25">
      <c r="P57738" s="121"/>
      <c r="R57738" s="121"/>
      <c r="T57738" s="121"/>
      <c r="V57738" s="121"/>
      <c r="X57738" s="121"/>
      <c r="Z57738" s="121"/>
    </row>
    <row r="57739" spans="16:26" x14ac:dyDescent="0.25">
      <c r="P57739" s="122"/>
      <c r="R57739" s="122"/>
      <c r="T57739" s="122"/>
      <c r="V57739" s="122"/>
      <c r="X57739" s="122"/>
      <c r="Z57739" s="122"/>
    </row>
    <row r="57740" spans="16:26" x14ac:dyDescent="0.25">
      <c r="P57740" s="118"/>
      <c r="R57740" s="118"/>
      <c r="T57740" s="118"/>
      <c r="V57740" s="118"/>
      <c r="X57740" s="118"/>
      <c r="Z57740" s="118"/>
    </row>
    <row r="57741" spans="16:26" x14ac:dyDescent="0.25">
      <c r="P57741" s="119"/>
      <c r="R57741" s="119"/>
      <c r="T57741" s="119"/>
      <c r="V57741" s="119"/>
      <c r="X57741" s="119"/>
      <c r="Z57741" s="119"/>
    </row>
    <row r="57742" spans="16:26" x14ac:dyDescent="0.25">
      <c r="P57742" s="119"/>
      <c r="R57742" s="119"/>
      <c r="T57742" s="119"/>
      <c r="V57742" s="119"/>
      <c r="X57742" s="119"/>
      <c r="Z57742" s="119"/>
    </row>
    <row r="57743" spans="16:26" x14ac:dyDescent="0.25">
      <c r="P57743" s="120"/>
      <c r="R57743" s="120"/>
      <c r="T57743" s="120"/>
      <c r="V57743" s="120"/>
      <c r="X57743" s="120"/>
      <c r="Z57743" s="120"/>
    </row>
    <row r="57744" spans="16:26" x14ac:dyDescent="0.25">
      <c r="P57744" s="119"/>
      <c r="R57744" s="119"/>
      <c r="T57744" s="119"/>
      <c r="V57744" s="119"/>
      <c r="X57744" s="119"/>
      <c r="Z57744" s="119"/>
    </row>
    <row r="57745" spans="16:26" x14ac:dyDescent="0.25">
      <c r="P57745" s="119"/>
      <c r="R57745" s="119"/>
      <c r="T57745" s="119"/>
      <c r="V57745" s="119"/>
      <c r="X57745" s="119"/>
      <c r="Z57745" s="119"/>
    </row>
    <row r="57746" spans="16:26" x14ac:dyDescent="0.25">
      <c r="P57746" s="120"/>
      <c r="R57746" s="120"/>
      <c r="T57746" s="120"/>
      <c r="V57746" s="120"/>
      <c r="X57746" s="120"/>
      <c r="Z57746" s="120"/>
    </row>
    <row r="57747" spans="16:26" x14ac:dyDescent="0.25">
      <c r="P57747" s="119"/>
      <c r="R57747" s="119"/>
      <c r="T57747" s="119"/>
      <c r="V57747" s="119"/>
      <c r="X57747" s="119"/>
      <c r="Z57747" s="119"/>
    </row>
    <row r="57748" spans="16:26" x14ac:dyDescent="0.25">
      <c r="P57748" s="120"/>
      <c r="R57748" s="120"/>
      <c r="T57748" s="120"/>
      <c r="V57748" s="120"/>
      <c r="X57748" s="120"/>
      <c r="Z57748" s="120"/>
    </row>
    <row r="57749" spans="16:26" x14ac:dyDescent="0.25">
      <c r="P57749" s="119"/>
      <c r="R57749" s="119"/>
      <c r="T57749" s="119"/>
      <c r="V57749" s="119"/>
      <c r="X57749" s="119"/>
      <c r="Z57749" s="119"/>
    </row>
    <row r="57750" spans="16:26" x14ac:dyDescent="0.25">
      <c r="P57750" s="119"/>
      <c r="R57750" s="119"/>
      <c r="T57750" s="119"/>
      <c r="V57750" s="119"/>
      <c r="X57750" s="119"/>
      <c r="Z57750" s="119"/>
    </row>
    <row r="57751" spans="16:26" x14ac:dyDescent="0.25">
      <c r="P57751" s="119"/>
      <c r="R57751" s="119"/>
      <c r="T57751" s="119"/>
      <c r="V57751" s="119"/>
      <c r="X57751" s="119"/>
      <c r="Z57751" s="119"/>
    </row>
    <row r="57752" spans="16:26" x14ac:dyDescent="0.25">
      <c r="P57752" s="121"/>
      <c r="R57752" s="121"/>
      <c r="T57752" s="121"/>
      <c r="V57752" s="121"/>
      <c r="X57752" s="121"/>
      <c r="Z57752" s="121"/>
    </row>
    <row r="57753" spans="16:26" x14ac:dyDescent="0.25">
      <c r="P57753" s="121"/>
      <c r="R57753" s="121"/>
      <c r="T57753" s="121"/>
      <c r="V57753" s="121"/>
      <c r="X57753" s="121"/>
      <c r="Z57753" s="121"/>
    </row>
    <row r="57754" spans="16:26" x14ac:dyDescent="0.25">
      <c r="P57754" s="121"/>
      <c r="R57754" s="121"/>
      <c r="T57754" s="121"/>
      <c r="V57754" s="121"/>
      <c r="X57754" s="121"/>
      <c r="Z57754" s="121"/>
    </row>
    <row r="57755" spans="16:26" x14ac:dyDescent="0.25">
      <c r="P57755" s="121"/>
      <c r="R57755" s="121"/>
      <c r="T57755" s="121"/>
      <c r="V57755" s="121"/>
      <c r="X57755" s="121"/>
      <c r="Z57755" s="121"/>
    </row>
    <row r="57756" spans="16:26" x14ac:dyDescent="0.25">
      <c r="P57756" s="122"/>
      <c r="R57756" s="122"/>
      <c r="T57756" s="122"/>
      <c r="V57756" s="122"/>
      <c r="X57756" s="122"/>
      <c r="Z57756" s="122"/>
    </row>
    <row r="57757" spans="16:26" x14ac:dyDescent="0.25">
      <c r="P57757" s="118"/>
      <c r="R57757" s="118"/>
      <c r="T57757" s="118"/>
      <c r="V57757" s="118"/>
      <c r="X57757" s="118"/>
      <c r="Z57757" s="118"/>
    </row>
    <row r="57758" spans="16:26" x14ac:dyDescent="0.25">
      <c r="P57758" s="119"/>
      <c r="R57758" s="119"/>
      <c r="T57758" s="119"/>
      <c r="V57758" s="119"/>
      <c r="X57758" s="119"/>
      <c r="Z57758" s="119"/>
    </row>
    <row r="57759" spans="16:26" x14ac:dyDescent="0.25">
      <c r="P57759" s="119"/>
      <c r="R57759" s="119"/>
      <c r="T57759" s="119"/>
      <c r="V57759" s="119"/>
      <c r="X57759" s="119"/>
      <c r="Z57759" s="119"/>
    </row>
    <row r="57760" spans="16:26" x14ac:dyDescent="0.25">
      <c r="P57760" s="120"/>
      <c r="R57760" s="120"/>
      <c r="T57760" s="120"/>
      <c r="V57760" s="120"/>
      <c r="X57760" s="120"/>
      <c r="Z57760" s="120"/>
    </row>
    <row r="57761" spans="16:26" x14ac:dyDescent="0.25">
      <c r="P57761" s="119"/>
      <c r="R57761" s="119"/>
      <c r="T57761" s="119"/>
      <c r="V57761" s="119"/>
      <c r="X57761" s="119"/>
      <c r="Z57761" s="119"/>
    </row>
    <row r="57762" spans="16:26" x14ac:dyDescent="0.25">
      <c r="P57762" s="119"/>
      <c r="R57762" s="119"/>
      <c r="T57762" s="119"/>
      <c r="V57762" s="119"/>
      <c r="X57762" s="119"/>
      <c r="Z57762" s="119"/>
    </row>
    <row r="57763" spans="16:26" x14ac:dyDescent="0.25">
      <c r="P57763" s="120"/>
      <c r="R57763" s="120"/>
      <c r="T57763" s="120"/>
      <c r="V57763" s="120"/>
      <c r="X57763" s="120"/>
      <c r="Z57763" s="120"/>
    </row>
    <row r="57764" spans="16:26" x14ac:dyDescent="0.25">
      <c r="P57764" s="119"/>
      <c r="R57764" s="119"/>
      <c r="T57764" s="119"/>
      <c r="V57764" s="119"/>
      <c r="X57764" s="119"/>
      <c r="Z57764" s="119"/>
    </row>
    <row r="57765" spans="16:26" x14ac:dyDescent="0.25">
      <c r="P57765" s="120"/>
      <c r="R57765" s="120"/>
      <c r="T57765" s="120"/>
      <c r="V57765" s="120"/>
      <c r="X57765" s="120"/>
      <c r="Z57765" s="120"/>
    </row>
    <row r="57766" spans="16:26" x14ac:dyDescent="0.25">
      <c r="P57766" s="119"/>
      <c r="R57766" s="119"/>
      <c r="T57766" s="119"/>
      <c r="V57766" s="119"/>
      <c r="X57766" s="119"/>
      <c r="Z57766" s="119"/>
    </row>
    <row r="57767" spans="16:26" x14ac:dyDescent="0.25">
      <c r="P57767" s="119"/>
      <c r="R57767" s="119"/>
      <c r="T57767" s="119"/>
      <c r="V57767" s="119"/>
      <c r="X57767" s="119"/>
      <c r="Z57767" s="119"/>
    </row>
    <row r="57768" spans="16:26" x14ac:dyDescent="0.25">
      <c r="P57768" s="119"/>
      <c r="R57768" s="119"/>
      <c r="T57768" s="119"/>
      <c r="V57768" s="119"/>
      <c r="X57768" s="119"/>
      <c r="Z57768" s="119"/>
    </row>
    <row r="57769" spans="16:26" x14ac:dyDescent="0.25">
      <c r="P57769" s="121"/>
      <c r="R57769" s="121"/>
      <c r="T57769" s="121"/>
      <c r="V57769" s="121"/>
      <c r="X57769" s="121"/>
      <c r="Z57769" s="121"/>
    </row>
    <row r="57770" spans="16:26" x14ac:dyDescent="0.25">
      <c r="P57770" s="121"/>
      <c r="R57770" s="121"/>
      <c r="T57770" s="121"/>
      <c r="V57770" s="121"/>
      <c r="X57770" s="121"/>
      <c r="Z57770" s="121"/>
    </row>
    <row r="57771" spans="16:26" x14ac:dyDescent="0.25">
      <c r="P57771" s="121"/>
      <c r="R57771" s="121"/>
      <c r="T57771" s="121"/>
      <c r="V57771" s="121"/>
      <c r="X57771" s="121"/>
      <c r="Z57771" s="121"/>
    </row>
    <row r="57772" spans="16:26" x14ac:dyDescent="0.25">
      <c r="P57772" s="121"/>
      <c r="R57772" s="121"/>
      <c r="T57772" s="121"/>
      <c r="V57772" s="121"/>
      <c r="X57772" s="121"/>
      <c r="Z57772" s="121"/>
    </row>
    <row r="57773" spans="16:26" x14ac:dyDescent="0.25">
      <c r="P57773" s="122"/>
      <c r="R57773" s="122"/>
      <c r="T57773" s="122"/>
      <c r="V57773" s="122"/>
      <c r="X57773" s="122"/>
      <c r="Z57773" s="122"/>
    </row>
    <row r="57774" spans="16:26" x14ac:dyDescent="0.25">
      <c r="P57774" s="118"/>
      <c r="R57774" s="118"/>
      <c r="T57774" s="118"/>
      <c r="V57774" s="118"/>
      <c r="X57774" s="118"/>
      <c r="Z57774" s="118"/>
    </row>
    <row r="57775" spans="16:26" x14ac:dyDescent="0.25">
      <c r="P57775" s="119"/>
      <c r="R57775" s="119"/>
      <c r="T57775" s="119"/>
      <c r="V57775" s="119"/>
      <c r="X57775" s="119"/>
      <c r="Z57775" s="119"/>
    </row>
    <row r="57776" spans="16:26" x14ac:dyDescent="0.25">
      <c r="P57776" s="119"/>
      <c r="R57776" s="119"/>
      <c r="T57776" s="119"/>
      <c r="V57776" s="119"/>
      <c r="X57776" s="119"/>
      <c r="Z57776" s="119"/>
    </row>
    <row r="57777" spans="16:26" x14ac:dyDescent="0.25">
      <c r="P57777" s="120"/>
      <c r="R57777" s="120"/>
      <c r="T57777" s="120"/>
      <c r="V57777" s="120"/>
      <c r="X57777" s="120"/>
      <c r="Z57777" s="120"/>
    </row>
    <row r="57778" spans="16:26" x14ac:dyDescent="0.25">
      <c r="P57778" s="119"/>
      <c r="R57778" s="119"/>
      <c r="T57778" s="119"/>
      <c r="V57778" s="119"/>
      <c r="X57778" s="119"/>
      <c r="Z57778" s="119"/>
    </row>
    <row r="57779" spans="16:26" x14ac:dyDescent="0.25">
      <c r="P57779" s="119"/>
      <c r="R57779" s="119"/>
      <c r="T57779" s="119"/>
      <c r="V57779" s="119"/>
      <c r="X57779" s="119"/>
      <c r="Z57779" s="119"/>
    </row>
    <row r="57780" spans="16:26" x14ac:dyDescent="0.25">
      <c r="P57780" s="120"/>
      <c r="R57780" s="120"/>
      <c r="T57780" s="120"/>
      <c r="V57780" s="120"/>
      <c r="X57780" s="120"/>
      <c r="Z57780" s="120"/>
    </row>
    <row r="57781" spans="16:26" x14ac:dyDescent="0.25">
      <c r="P57781" s="119"/>
      <c r="R57781" s="119"/>
      <c r="T57781" s="119"/>
      <c r="V57781" s="119"/>
      <c r="X57781" s="119"/>
      <c r="Z57781" s="119"/>
    </row>
    <row r="57782" spans="16:26" x14ac:dyDescent="0.25">
      <c r="P57782" s="120"/>
      <c r="R57782" s="120"/>
      <c r="T57782" s="120"/>
      <c r="V57782" s="120"/>
      <c r="X57782" s="120"/>
      <c r="Z57782" s="120"/>
    </row>
    <row r="57783" spans="16:26" x14ac:dyDescent="0.25">
      <c r="P57783" s="119"/>
      <c r="R57783" s="119"/>
      <c r="T57783" s="119"/>
      <c r="V57783" s="119"/>
      <c r="X57783" s="119"/>
      <c r="Z57783" s="119"/>
    </row>
    <row r="57784" spans="16:26" x14ac:dyDescent="0.25">
      <c r="P57784" s="119"/>
      <c r="R57784" s="119"/>
      <c r="T57784" s="119"/>
      <c r="V57784" s="119"/>
      <c r="X57784" s="119"/>
      <c r="Z57784" s="119"/>
    </row>
    <row r="57785" spans="16:26" x14ac:dyDescent="0.25">
      <c r="P57785" s="119"/>
      <c r="R57785" s="119"/>
      <c r="T57785" s="119"/>
      <c r="V57785" s="119"/>
      <c r="X57785" s="119"/>
      <c r="Z57785" s="119"/>
    </row>
    <row r="57786" spans="16:26" x14ac:dyDescent="0.25">
      <c r="P57786" s="121"/>
      <c r="R57786" s="121"/>
      <c r="T57786" s="121"/>
      <c r="V57786" s="121"/>
      <c r="X57786" s="121"/>
      <c r="Z57786" s="121"/>
    </row>
    <row r="57787" spans="16:26" x14ac:dyDescent="0.25">
      <c r="P57787" s="121"/>
      <c r="R57787" s="121"/>
      <c r="T57787" s="121"/>
      <c r="V57787" s="121"/>
      <c r="X57787" s="121"/>
      <c r="Z57787" s="121"/>
    </row>
    <row r="57788" spans="16:26" x14ac:dyDescent="0.25">
      <c r="P57788" s="121"/>
      <c r="R57788" s="121"/>
      <c r="T57788" s="121"/>
      <c r="V57788" s="121"/>
      <c r="X57788" s="121"/>
      <c r="Z57788" s="121"/>
    </row>
    <row r="57789" spans="16:26" x14ac:dyDescent="0.25">
      <c r="P57789" s="121"/>
      <c r="R57789" s="121"/>
      <c r="T57789" s="121"/>
      <c r="V57789" s="121"/>
      <c r="X57789" s="121"/>
      <c r="Z57789" s="121"/>
    </row>
    <row r="57790" spans="16:26" x14ac:dyDescent="0.25">
      <c r="P57790" s="122"/>
      <c r="R57790" s="122"/>
      <c r="T57790" s="122"/>
      <c r="V57790" s="122"/>
      <c r="X57790" s="122"/>
      <c r="Z57790" s="122"/>
    </row>
    <row r="57791" spans="16:26" x14ac:dyDescent="0.25">
      <c r="P57791" s="118"/>
      <c r="R57791" s="118"/>
      <c r="T57791" s="118"/>
      <c r="V57791" s="118"/>
      <c r="X57791" s="118"/>
      <c r="Z57791" s="118"/>
    </row>
    <row r="57792" spans="16:26" x14ac:dyDescent="0.25">
      <c r="P57792" s="119"/>
      <c r="R57792" s="119"/>
      <c r="T57792" s="119"/>
      <c r="V57792" s="119"/>
      <c r="X57792" s="119"/>
      <c r="Z57792" s="119"/>
    </row>
    <row r="57793" spans="16:26" x14ac:dyDescent="0.25">
      <c r="P57793" s="119"/>
      <c r="R57793" s="119"/>
      <c r="T57793" s="119"/>
      <c r="V57793" s="119"/>
      <c r="X57793" s="119"/>
      <c r="Z57793" s="119"/>
    </row>
    <row r="57794" spans="16:26" x14ac:dyDescent="0.25">
      <c r="P57794" s="120"/>
      <c r="R57794" s="120"/>
      <c r="T57794" s="120"/>
      <c r="V57794" s="120"/>
      <c r="X57794" s="120"/>
      <c r="Z57794" s="120"/>
    </row>
    <row r="57795" spans="16:26" x14ac:dyDescent="0.25">
      <c r="P57795" s="119"/>
      <c r="R57795" s="119"/>
      <c r="T57795" s="119"/>
      <c r="V57795" s="119"/>
      <c r="X57795" s="119"/>
      <c r="Z57795" s="119"/>
    </row>
    <row r="57796" spans="16:26" x14ac:dyDescent="0.25">
      <c r="P57796" s="119"/>
      <c r="R57796" s="119"/>
      <c r="T57796" s="119"/>
      <c r="V57796" s="119"/>
      <c r="X57796" s="119"/>
      <c r="Z57796" s="119"/>
    </row>
    <row r="57797" spans="16:26" x14ac:dyDescent="0.25">
      <c r="P57797" s="120"/>
      <c r="R57797" s="120"/>
      <c r="T57797" s="120"/>
      <c r="V57797" s="120"/>
      <c r="X57797" s="120"/>
      <c r="Z57797" s="120"/>
    </row>
    <row r="57798" spans="16:26" x14ac:dyDescent="0.25">
      <c r="P57798" s="119"/>
      <c r="R57798" s="119"/>
      <c r="T57798" s="119"/>
      <c r="V57798" s="119"/>
      <c r="X57798" s="119"/>
      <c r="Z57798" s="119"/>
    </row>
    <row r="57799" spans="16:26" x14ac:dyDescent="0.25">
      <c r="P57799" s="120"/>
      <c r="R57799" s="120"/>
      <c r="T57799" s="120"/>
      <c r="V57799" s="120"/>
      <c r="X57799" s="120"/>
      <c r="Z57799" s="120"/>
    </row>
    <row r="57800" spans="16:26" x14ac:dyDescent="0.25">
      <c r="P57800" s="119"/>
      <c r="R57800" s="119"/>
      <c r="T57800" s="119"/>
      <c r="V57800" s="119"/>
      <c r="X57800" s="119"/>
      <c r="Z57800" s="119"/>
    </row>
    <row r="57801" spans="16:26" x14ac:dyDescent="0.25">
      <c r="P57801" s="119"/>
      <c r="R57801" s="119"/>
      <c r="T57801" s="119"/>
      <c r="V57801" s="119"/>
      <c r="X57801" s="119"/>
      <c r="Z57801" s="119"/>
    </row>
    <row r="57802" spans="16:26" x14ac:dyDescent="0.25">
      <c r="P57802" s="119"/>
      <c r="R57802" s="119"/>
      <c r="T57802" s="119"/>
      <c r="V57802" s="119"/>
      <c r="X57802" s="119"/>
      <c r="Z57802" s="119"/>
    </row>
    <row r="57803" spans="16:26" x14ac:dyDescent="0.25">
      <c r="P57803" s="121"/>
      <c r="R57803" s="121"/>
      <c r="T57803" s="121"/>
      <c r="V57803" s="121"/>
      <c r="X57803" s="121"/>
      <c r="Z57803" s="121"/>
    </row>
    <row r="57804" spans="16:26" x14ac:dyDescent="0.25">
      <c r="P57804" s="121"/>
      <c r="R57804" s="121"/>
      <c r="T57804" s="121"/>
      <c r="V57804" s="121"/>
      <c r="X57804" s="121"/>
      <c r="Z57804" s="121"/>
    </row>
    <row r="57805" spans="16:26" x14ac:dyDescent="0.25">
      <c r="P57805" s="121"/>
      <c r="R57805" s="121"/>
      <c r="T57805" s="121"/>
      <c r="V57805" s="121"/>
      <c r="X57805" s="121"/>
      <c r="Z57805" s="121"/>
    </row>
    <row r="57806" spans="16:26" x14ac:dyDescent="0.25">
      <c r="P57806" s="121"/>
      <c r="R57806" s="121"/>
      <c r="T57806" s="121"/>
      <c r="V57806" s="121"/>
      <c r="X57806" s="121"/>
      <c r="Z57806" s="121"/>
    </row>
    <row r="57807" spans="16:26" x14ac:dyDescent="0.25">
      <c r="P57807" s="122"/>
      <c r="R57807" s="122"/>
      <c r="T57807" s="122"/>
      <c r="V57807" s="122"/>
      <c r="X57807" s="122"/>
      <c r="Z57807" s="122"/>
    </row>
    <row r="57808" spans="16:26" x14ac:dyDescent="0.25">
      <c r="P57808" s="118"/>
      <c r="R57808" s="118"/>
      <c r="T57808" s="118"/>
      <c r="V57808" s="118"/>
      <c r="X57808" s="118"/>
      <c r="Z57808" s="118"/>
    </row>
    <row r="57809" spans="16:26" x14ac:dyDescent="0.25">
      <c r="P57809" s="119"/>
      <c r="R57809" s="119"/>
      <c r="T57809" s="119"/>
      <c r="V57809" s="119"/>
      <c r="X57809" s="119"/>
      <c r="Z57809" s="119"/>
    </row>
    <row r="57810" spans="16:26" x14ac:dyDescent="0.25">
      <c r="P57810" s="119"/>
      <c r="R57810" s="119"/>
      <c r="T57810" s="119"/>
      <c r="V57810" s="119"/>
      <c r="X57810" s="119"/>
      <c r="Z57810" s="119"/>
    </row>
    <row r="57811" spans="16:26" x14ac:dyDescent="0.25">
      <c r="P57811" s="120"/>
      <c r="R57811" s="120"/>
      <c r="T57811" s="120"/>
      <c r="V57811" s="120"/>
      <c r="X57811" s="120"/>
      <c r="Z57811" s="120"/>
    </row>
    <row r="57812" spans="16:26" x14ac:dyDescent="0.25">
      <c r="P57812" s="119"/>
      <c r="R57812" s="119"/>
      <c r="T57812" s="119"/>
      <c r="V57812" s="119"/>
      <c r="X57812" s="119"/>
      <c r="Z57812" s="119"/>
    </row>
    <row r="57813" spans="16:26" x14ac:dyDescent="0.25">
      <c r="P57813" s="119"/>
      <c r="R57813" s="119"/>
      <c r="T57813" s="119"/>
      <c r="V57813" s="119"/>
      <c r="X57813" s="119"/>
      <c r="Z57813" s="119"/>
    </row>
    <row r="57814" spans="16:26" x14ac:dyDescent="0.25">
      <c r="P57814" s="120"/>
      <c r="R57814" s="120"/>
      <c r="T57814" s="120"/>
      <c r="V57814" s="120"/>
      <c r="X57814" s="120"/>
      <c r="Z57814" s="120"/>
    </row>
    <row r="57815" spans="16:26" x14ac:dyDescent="0.25">
      <c r="P57815" s="119"/>
      <c r="R57815" s="119"/>
      <c r="T57815" s="119"/>
      <c r="V57815" s="119"/>
      <c r="X57815" s="119"/>
      <c r="Z57815" s="119"/>
    </row>
    <row r="57816" spans="16:26" x14ac:dyDescent="0.25">
      <c r="P57816" s="120"/>
      <c r="R57816" s="120"/>
      <c r="T57816" s="120"/>
      <c r="V57816" s="120"/>
      <c r="X57816" s="120"/>
      <c r="Z57816" s="120"/>
    </row>
    <row r="57817" spans="16:26" x14ac:dyDescent="0.25">
      <c r="P57817" s="119"/>
      <c r="R57817" s="119"/>
      <c r="T57817" s="119"/>
      <c r="V57817" s="119"/>
      <c r="X57817" s="119"/>
      <c r="Z57817" s="119"/>
    </row>
    <row r="57818" spans="16:26" x14ac:dyDescent="0.25">
      <c r="P57818" s="119"/>
      <c r="R57818" s="119"/>
      <c r="T57818" s="119"/>
      <c r="V57818" s="119"/>
      <c r="X57818" s="119"/>
      <c r="Z57818" s="119"/>
    </row>
    <row r="57819" spans="16:26" x14ac:dyDescent="0.25">
      <c r="P57819" s="119"/>
      <c r="R57819" s="119"/>
      <c r="T57819" s="119"/>
      <c r="V57819" s="119"/>
      <c r="X57819" s="119"/>
      <c r="Z57819" s="119"/>
    </row>
    <row r="57820" spans="16:26" x14ac:dyDescent="0.25">
      <c r="P57820" s="121"/>
      <c r="R57820" s="121"/>
      <c r="T57820" s="121"/>
      <c r="V57820" s="121"/>
      <c r="X57820" s="121"/>
      <c r="Z57820" s="121"/>
    </row>
    <row r="57821" spans="16:26" x14ac:dyDescent="0.25">
      <c r="P57821" s="121"/>
      <c r="R57821" s="121"/>
      <c r="T57821" s="121"/>
      <c r="V57821" s="121"/>
      <c r="X57821" s="121"/>
      <c r="Z57821" s="121"/>
    </row>
    <row r="57822" spans="16:26" x14ac:dyDescent="0.25">
      <c r="P57822" s="121"/>
      <c r="R57822" s="121"/>
      <c r="T57822" s="121"/>
      <c r="V57822" s="121"/>
      <c r="X57822" s="121"/>
      <c r="Z57822" s="121"/>
    </row>
    <row r="57823" spans="16:26" x14ac:dyDescent="0.25">
      <c r="P57823" s="121"/>
      <c r="R57823" s="121"/>
      <c r="T57823" s="121"/>
      <c r="V57823" s="121"/>
      <c r="X57823" s="121"/>
      <c r="Z57823" s="121"/>
    </row>
    <row r="57824" spans="16:26" x14ac:dyDescent="0.25">
      <c r="P57824" s="122"/>
      <c r="R57824" s="122"/>
      <c r="T57824" s="122"/>
      <c r="V57824" s="122"/>
      <c r="X57824" s="122"/>
      <c r="Z57824" s="122"/>
    </row>
    <row r="57825" spans="16:26" x14ac:dyDescent="0.25">
      <c r="P57825" s="118"/>
      <c r="R57825" s="118"/>
      <c r="T57825" s="118"/>
      <c r="V57825" s="118"/>
      <c r="X57825" s="118"/>
      <c r="Z57825" s="118"/>
    </row>
    <row r="57826" spans="16:26" x14ac:dyDescent="0.25">
      <c r="P57826" s="119"/>
      <c r="R57826" s="119"/>
      <c r="T57826" s="119"/>
      <c r="V57826" s="119"/>
      <c r="X57826" s="119"/>
      <c r="Z57826" s="119"/>
    </row>
    <row r="57827" spans="16:26" x14ac:dyDescent="0.25">
      <c r="P57827" s="119"/>
      <c r="R57827" s="119"/>
      <c r="T57827" s="119"/>
      <c r="V57827" s="119"/>
      <c r="X57827" s="119"/>
      <c r="Z57827" s="119"/>
    </row>
    <row r="57828" spans="16:26" x14ac:dyDescent="0.25">
      <c r="P57828" s="120"/>
      <c r="R57828" s="120"/>
      <c r="T57828" s="120"/>
      <c r="V57828" s="120"/>
      <c r="X57828" s="120"/>
      <c r="Z57828" s="120"/>
    </row>
    <row r="57829" spans="16:26" x14ac:dyDescent="0.25">
      <c r="P57829" s="119"/>
      <c r="R57829" s="119"/>
      <c r="T57829" s="119"/>
      <c r="V57829" s="119"/>
      <c r="X57829" s="119"/>
      <c r="Z57829" s="119"/>
    </row>
    <row r="57830" spans="16:26" x14ac:dyDescent="0.25">
      <c r="P57830" s="119"/>
      <c r="R57830" s="119"/>
      <c r="T57830" s="119"/>
      <c r="V57830" s="119"/>
      <c r="X57830" s="119"/>
      <c r="Z57830" s="119"/>
    </row>
    <row r="57831" spans="16:26" x14ac:dyDescent="0.25">
      <c r="P57831" s="120"/>
      <c r="R57831" s="120"/>
      <c r="T57831" s="120"/>
      <c r="V57831" s="120"/>
      <c r="X57831" s="120"/>
      <c r="Z57831" s="120"/>
    </row>
    <row r="57832" spans="16:26" x14ac:dyDescent="0.25">
      <c r="P57832" s="119"/>
      <c r="R57832" s="119"/>
      <c r="T57832" s="119"/>
      <c r="V57832" s="119"/>
      <c r="X57832" s="119"/>
      <c r="Z57832" s="119"/>
    </row>
    <row r="57833" spans="16:26" x14ac:dyDescent="0.25">
      <c r="P57833" s="120"/>
      <c r="R57833" s="120"/>
      <c r="T57833" s="120"/>
      <c r="V57833" s="120"/>
      <c r="X57833" s="120"/>
      <c r="Z57833" s="120"/>
    </row>
    <row r="57834" spans="16:26" x14ac:dyDescent="0.25">
      <c r="P57834" s="119"/>
      <c r="R57834" s="119"/>
      <c r="T57834" s="119"/>
      <c r="V57834" s="119"/>
      <c r="X57834" s="119"/>
      <c r="Z57834" s="119"/>
    </row>
    <row r="57835" spans="16:26" x14ac:dyDescent="0.25">
      <c r="P57835" s="119"/>
      <c r="R57835" s="119"/>
      <c r="T57835" s="119"/>
      <c r="V57835" s="119"/>
      <c r="X57835" s="119"/>
      <c r="Z57835" s="119"/>
    </row>
    <row r="57836" spans="16:26" x14ac:dyDescent="0.25">
      <c r="P57836" s="119"/>
      <c r="R57836" s="119"/>
      <c r="T57836" s="119"/>
      <c r="V57836" s="119"/>
      <c r="X57836" s="119"/>
      <c r="Z57836" s="119"/>
    </row>
    <row r="57837" spans="16:26" x14ac:dyDescent="0.25">
      <c r="P57837" s="121"/>
      <c r="R57837" s="121"/>
      <c r="T57837" s="121"/>
      <c r="V57837" s="121"/>
      <c r="X57837" s="121"/>
      <c r="Z57837" s="121"/>
    </row>
    <row r="57838" spans="16:26" x14ac:dyDescent="0.25">
      <c r="P57838" s="121"/>
      <c r="R57838" s="121"/>
      <c r="T57838" s="121"/>
      <c r="V57838" s="121"/>
      <c r="X57838" s="121"/>
      <c r="Z57838" s="121"/>
    </row>
    <row r="57839" spans="16:26" x14ac:dyDescent="0.25">
      <c r="P57839" s="121"/>
      <c r="R57839" s="121"/>
      <c r="T57839" s="121"/>
      <c r="V57839" s="121"/>
      <c r="X57839" s="121"/>
      <c r="Z57839" s="121"/>
    </row>
    <row r="57840" spans="16:26" x14ac:dyDescent="0.25">
      <c r="P57840" s="121"/>
      <c r="R57840" s="121"/>
      <c r="T57840" s="121"/>
      <c r="V57840" s="121"/>
      <c r="X57840" s="121"/>
      <c r="Z57840" s="121"/>
    </row>
    <row r="57841" spans="16:26" x14ac:dyDescent="0.25">
      <c r="P57841" s="122"/>
      <c r="R57841" s="122"/>
      <c r="T57841" s="122"/>
      <c r="V57841" s="122"/>
      <c r="X57841" s="122"/>
      <c r="Z57841" s="122"/>
    </row>
    <row r="57842" spans="16:26" x14ac:dyDescent="0.25">
      <c r="P57842" s="118"/>
      <c r="R57842" s="118"/>
      <c r="T57842" s="118"/>
      <c r="V57842" s="118"/>
      <c r="X57842" s="118"/>
      <c r="Z57842" s="118"/>
    </row>
    <row r="57843" spans="16:26" x14ac:dyDescent="0.25">
      <c r="P57843" s="119"/>
      <c r="R57843" s="119"/>
      <c r="T57843" s="119"/>
      <c r="V57843" s="119"/>
      <c r="X57843" s="119"/>
      <c r="Z57843" s="119"/>
    </row>
    <row r="57844" spans="16:26" x14ac:dyDescent="0.25">
      <c r="P57844" s="119"/>
      <c r="R57844" s="119"/>
      <c r="T57844" s="119"/>
      <c r="V57844" s="119"/>
      <c r="X57844" s="119"/>
      <c r="Z57844" s="119"/>
    </row>
    <row r="57845" spans="16:26" x14ac:dyDescent="0.25">
      <c r="P57845" s="120"/>
      <c r="R57845" s="120"/>
      <c r="T57845" s="120"/>
      <c r="V57845" s="120"/>
      <c r="X57845" s="120"/>
      <c r="Z57845" s="120"/>
    </row>
    <row r="57846" spans="16:26" x14ac:dyDescent="0.25">
      <c r="P57846" s="119"/>
      <c r="R57846" s="119"/>
      <c r="T57846" s="119"/>
      <c r="V57846" s="119"/>
      <c r="X57846" s="119"/>
      <c r="Z57846" s="119"/>
    </row>
    <row r="57847" spans="16:26" x14ac:dyDescent="0.25">
      <c r="P57847" s="119"/>
      <c r="R57847" s="119"/>
      <c r="T57847" s="119"/>
      <c r="V57847" s="119"/>
      <c r="X57847" s="119"/>
      <c r="Z57847" s="119"/>
    </row>
    <row r="57848" spans="16:26" x14ac:dyDescent="0.25">
      <c r="P57848" s="120"/>
      <c r="R57848" s="120"/>
      <c r="T57848" s="120"/>
      <c r="V57848" s="120"/>
      <c r="X57848" s="120"/>
      <c r="Z57848" s="120"/>
    </row>
    <row r="57849" spans="16:26" x14ac:dyDescent="0.25">
      <c r="P57849" s="119"/>
      <c r="R57849" s="119"/>
      <c r="T57849" s="119"/>
      <c r="V57849" s="119"/>
      <c r="X57849" s="119"/>
      <c r="Z57849" s="119"/>
    </row>
    <row r="57850" spans="16:26" x14ac:dyDescent="0.25">
      <c r="P57850" s="120"/>
      <c r="R57850" s="120"/>
      <c r="T57850" s="120"/>
      <c r="V57850" s="120"/>
      <c r="X57850" s="120"/>
      <c r="Z57850" s="120"/>
    </row>
    <row r="57851" spans="16:26" x14ac:dyDescent="0.25">
      <c r="P57851" s="119"/>
      <c r="R57851" s="119"/>
      <c r="T57851" s="119"/>
      <c r="V57851" s="119"/>
      <c r="X57851" s="119"/>
      <c r="Z57851" s="119"/>
    </row>
    <row r="57852" spans="16:26" x14ac:dyDescent="0.25">
      <c r="P57852" s="119"/>
      <c r="R57852" s="119"/>
      <c r="T57852" s="119"/>
      <c r="V57852" s="119"/>
      <c r="X57852" s="119"/>
      <c r="Z57852" s="119"/>
    </row>
    <row r="57853" spans="16:26" x14ac:dyDescent="0.25">
      <c r="P57853" s="119"/>
      <c r="R57853" s="119"/>
      <c r="T57853" s="119"/>
      <c r="V57853" s="119"/>
      <c r="X57853" s="119"/>
      <c r="Z57853" s="119"/>
    </row>
    <row r="57854" spans="16:26" x14ac:dyDescent="0.25">
      <c r="P57854" s="121"/>
      <c r="R57854" s="121"/>
      <c r="T57854" s="121"/>
      <c r="V57854" s="121"/>
      <c r="X57854" s="121"/>
      <c r="Z57854" s="121"/>
    </row>
    <row r="57855" spans="16:26" x14ac:dyDescent="0.25">
      <c r="P57855" s="121"/>
      <c r="R57855" s="121"/>
      <c r="T57855" s="121"/>
      <c r="V57855" s="121"/>
      <c r="X57855" s="121"/>
      <c r="Z57855" s="121"/>
    </row>
    <row r="57856" spans="16:26" x14ac:dyDescent="0.25">
      <c r="P57856" s="121"/>
      <c r="R57856" s="121"/>
      <c r="T57856" s="121"/>
      <c r="V57856" s="121"/>
      <c r="X57856" s="121"/>
      <c r="Z57856" s="121"/>
    </row>
    <row r="57857" spans="16:26" x14ac:dyDescent="0.25">
      <c r="P57857" s="121"/>
      <c r="R57857" s="121"/>
      <c r="T57857" s="121"/>
      <c r="V57857" s="121"/>
      <c r="X57857" s="121"/>
      <c r="Z57857" s="121"/>
    </row>
    <row r="57858" spans="16:26" x14ac:dyDescent="0.25">
      <c r="P57858" s="122"/>
      <c r="R57858" s="122"/>
      <c r="T57858" s="122"/>
      <c r="V57858" s="122"/>
      <c r="X57858" s="122"/>
      <c r="Z57858" s="122"/>
    </row>
    <row r="57859" spans="16:26" x14ac:dyDescent="0.25">
      <c r="P57859" s="118"/>
      <c r="R57859" s="118"/>
      <c r="T57859" s="118"/>
      <c r="V57859" s="118"/>
      <c r="X57859" s="118"/>
      <c r="Z57859" s="118"/>
    </row>
    <row r="57860" spans="16:26" x14ac:dyDescent="0.25">
      <c r="P57860" s="119"/>
      <c r="R57860" s="119"/>
      <c r="T57860" s="119"/>
      <c r="V57860" s="119"/>
      <c r="X57860" s="119"/>
      <c r="Z57860" s="119"/>
    </row>
    <row r="57861" spans="16:26" x14ac:dyDescent="0.25">
      <c r="P57861" s="119"/>
      <c r="R57861" s="119"/>
      <c r="T57861" s="119"/>
      <c r="V57861" s="119"/>
      <c r="X57861" s="119"/>
      <c r="Z57861" s="119"/>
    </row>
    <row r="57862" spans="16:26" x14ac:dyDescent="0.25">
      <c r="P57862" s="120"/>
      <c r="R57862" s="120"/>
      <c r="T57862" s="120"/>
      <c r="V57862" s="120"/>
      <c r="X57862" s="120"/>
      <c r="Z57862" s="120"/>
    </row>
    <row r="57863" spans="16:26" x14ac:dyDescent="0.25">
      <c r="P57863" s="119"/>
      <c r="R57863" s="119"/>
      <c r="T57863" s="119"/>
      <c r="V57863" s="119"/>
      <c r="X57863" s="119"/>
      <c r="Z57863" s="119"/>
    </row>
    <row r="57864" spans="16:26" x14ac:dyDescent="0.25">
      <c r="P57864" s="119"/>
      <c r="R57864" s="119"/>
      <c r="T57864" s="119"/>
      <c r="V57864" s="119"/>
      <c r="X57864" s="119"/>
      <c r="Z57864" s="119"/>
    </row>
    <row r="57865" spans="16:26" x14ac:dyDescent="0.25">
      <c r="P57865" s="120"/>
      <c r="R57865" s="120"/>
      <c r="T57865" s="120"/>
      <c r="V57865" s="120"/>
      <c r="X57865" s="120"/>
      <c r="Z57865" s="120"/>
    </row>
    <row r="57866" spans="16:26" x14ac:dyDescent="0.25">
      <c r="P57866" s="119"/>
      <c r="R57866" s="119"/>
      <c r="T57866" s="119"/>
      <c r="V57866" s="119"/>
      <c r="X57866" s="119"/>
      <c r="Z57866" s="119"/>
    </row>
    <row r="57867" spans="16:26" x14ac:dyDescent="0.25">
      <c r="P57867" s="120"/>
      <c r="R57867" s="120"/>
      <c r="T57867" s="120"/>
      <c r="V57867" s="120"/>
      <c r="X57867" s="120"/>
      <c r="Z57867" s="120"/>
    </row>
    <row r="57868" spans="16:26" x14ac:dyDescent="0.25">
      <c r="P57868" s="119"/>
      <c r="R57868" s="119"/>
      <c r="T57868" s="119"/>
      <c r="V57868" s="119"/>
      <c r="X57868" s="119"/>
      <c r="Z57868" s="119"/>
    </row>
    <row r="57869" spans="16:26" x14ac:dyDescent="0.25">
      <c r="P57869" s="119"/>
      <c r="R57869" s="119"/>
      <c r="T57869" s="119"/>
      <c r="V57869" s="119"/>
      <c r="X57869" s="119"/>
      <c r="Z57869" s="119"/>
    </row>
    <row r="57870" spans="16:26" x14ac:dyDescent="0.25">
      <c r="P57870" s="119"/>
      <c r="R57870" s="119"/>
      <c r="T57870" s="119"/>
      <c r="V57870" s="119"/>
      <c r="X57870" s="119"/>
      <c r="Z57870" s="119"/>
    </row>
    <row r="57871" spans="16:26" x14ac:dyDescent="0.25">
      <c r="P57871" s="121"/>
      <c r="R57871" s="121"/>
      <c r="T57871" s="121"/>
      <c r="V57871" s="121"/>
      <c r="X57871" s="121"/>
      <c r="Z57871" s="121"/>
    </row>
    <row r="57872" spans="16:26" x14ac:dyDescent="0.25">
      <c r="P57872" s="121"/>
      <c r="R57872" s="121"/>
      <c r="T57872" s="121"/>
      <c r="V57872" s="121"/>
      <c r="X57872" s="121"/>
      <c r="Z57872" s="121"/>
    </row>
    <row r="57873" spans="16:26" x14ac:dyDescent="0.25">
      <c r="P57873" s="121"/>
      <c r="R57873" s="121"/>
      <c r="T57873" s="121"/>
      <c r="V57873" s="121"/>
      <c r="X57873" s="121"/>
      <c r="Z57873" s="121"/>
    </row>
    <row r="57874" spans="16:26" x14ac:dyDescent="0.25">
      <c r="P57874" s="121"/>
      <c r="R57874" s="121"/>
      <c r="T57874" s="121"/>
      <c r="V57874" s="121"/>
      <c r="X57874" s="121"/>
      <c r="Z57874" s="121"/>
    </row>
    <row r="57875" spans="16:26" x14ac:dyDescent="0.25">
      <c r="P57875" s="122"/>
      <c r="R57875" s="122"/>
      <c r="T57875" s="122"/>
      <c r="V57875" s="122"/>
      <c r="X57875" s="122"/>
      <c r="Z57875" s="122"/>
    </row>
    <row r="57876" spans="16:26" x14ac:dyDescent="0.25">
      <c r="P57876" s="118"/>
      <c r="R57876" s="118"/>
      <c r="T57876" s="118"/>
      <c r="V57876" s="118"/>
      <c r="X57876" s="118"/>
      <c r="Z57876" s="118"/>
    </row>
    <row r="57877" spans="16:26" x14ac:dyDescent="0.25">
      <c r="P57877" s="119"/>
      <c r="R57877" s="119"/>
      <c r="T57877" s="119"/>
      <c r="V57877" s="119"/>
      <c r="X57877" s="119"/>
      <c r="Z57877" s="119"/>
    </row>
    <row r="57878" spans="16:26" x14ac:dyDescent="0.25">
      <c r="P57878" s="119"/>
      <c r="R57878" s="119"/>
      <c r="T57878" s="119"/>
      <c r="V57878" s="119"/>
      <c r="X57878" s="119"/>
      <c r="Z57878" s="119"/>
    </row>
    <row r="57879" spans="16:26" x14ac:dyDescent="0.25">
      <c r="P57879" s="120"/>
      <c r="R57879" s="120"/>
      <c r="T57879" s="120"/>
      <c r="V57879" s="120"/>
      <c r="X57879" s="120"/>
      <c r="Z57879" s="120"/>
    </row>
    <row r="57880" spans="16:26" x14ac:dyDescent="0.25">
      <c r="P57880" s="119"/>
      <c r="R57880" s="119"/>
      <c r="T57880" s="119"/>
      <c r="V57880" s="119"/>
      <c r="X57880" s="119"/>
      <c r="Z57880" s="119"/>
    </row>
    <row r="57881" spans="16:26" x14ac:dyDescent="0.25">
      <c r="P57881" s="119"/>
      <c r="R57881" s="119"/>
      <c r="T57881" s="119"/>
      <c r="V57881" s="119"/>
      <c r="X57881" s="119"/>
      <c r="Z57881" s="119"/>
    </row>
    <row r="57882" spans="16:26" x14ac:dyDescent="0.25">
      <c r="P57882" s="120"/>
      <c r="R57882" s="120"/>
      <c r="T57882" s="120"/>
      <c r="V57882" s="120"/>
      <c r="X57882" s="120"/>
      <c r="Z57882" s="120"/>
    </row>
    <row r="57883" spans="16:26" x14ac:dyDescent="0.25">
      <c r="P57883" s="119"/>
      <c r="R57883" s="119"/>
      <c r="T57883" s="119"/>
      <c r="V57883" s="119"/>
      <c r="X57883" s="119"/>
      <c r="Z57883" s="119"/>
    </row>
    <row r="57884" spans="16:26" x14ac:dyDescent="0.25">
      <c r="P57884" s="120"/>
      <c r="R57884" s="120"/>
      <c r="T57884" s="120"/>
      <c r="V57884" s="120"/>
      <c r="X57884" s="120"/>
      <c r="Z57884" s="120"/>
    </row>
    <row r="57885" spans="16:26" x14ac:dyDescent="0.25">
      <c r="P57885" s="119"/>
      <c r="R57885" s="119"/>
      <c r="T57885" s="119"/>
      <c r="V57885" s="119"/>
      <c r="X57885" s="119"/>
      <c r="Z57885" s="119"/>
    </row>
    <row r="57886" spans="16:26" x14ac:dyDescent="0.25">
      <c r="P57886" s="119"/>
      <c r="R57886" s="119"/>
      <c r="T57886" s="119"/>
      <c r="V57886" s="119"/>
      <c r="X57886" s="119"/>
      <c r="Z57886" s="119"/>
    </row>
    <row r="57887" spans="16:26" x14ac:dyDescent="0.25">
      <c r="P57887" s="119"/>
      <c r="R57887" s="119"/>
      <c r="T57887" s="119"/>
      <c r="V57887" s="119"/>
      <c r="X57887" s="119"/>
      <c r="Z57887" s="119"/>
    </row>
    <row r="57888" spans="16:26" x14ac:dyDescent="0.25">
      <c r="P57888" s="121"/>
      <c r="R57888" s="121"/>
      <c r="T57888" s="121"/>
      <c r="V57888" s="121"/>
      <c r="X57888" s="121"/>
      <c r="Z57888" s="121"/>
    </row>
    <row r="57889" spans="16:26" x14ac:dyDescent="0.25">
      <c r="P57889" s="121"/>
      <c r="R57889" s="121"/>
      <c r="T57889" s="121"/>
      <c r="V57889" s="121"/>
      <c r="X57889" s="121"/>
      <c r="Z57889" s="121"/>
    </row>
    <row r="57890" spans="16:26" x14ac:dyDescent="0.25">
      <c r="P57890" s="121"/>
      <c r="R57890" s="121"/>
      <c r="T57890" s="121"/>
      <c r="V57890" s="121"/>
      <c r="X57890" s="121"/>
      <c r="Z57890" s="121"/>
    </row>
    <row r="57891" spans="16:26" x14ac:dyDescent="0.25">
      <c r="P57891" s="121"/>
      <c r="R57891" s="121"/>
      <c r="T57891" s="121"/>
      <c r="V57891" s="121"/>
      <c r="X57891" s="121"/>
      <c r="Z57891" s="121"/>
    </row>
    <row r="57892" spans="16:26" x14ac:dyDescent="0.25">
      <c r="P57892" s="122"/>
      <c r="R57892" s="122"/>
      <c r="T57892" s="122"/>
      <c r="V57892" s="122"/>
      <c r="X57892" s="122"/>
      <c r="Z57892" s="122"/>
    </row>
    <row r="57893" spans="16:26" x14ac:dyDescent="0.25">
      <c r="P57893" s="118"/>
      <c r="R57893" s="118"/>
      <c r="T57893" s="118"/>
      <c r="V57893" s="118"/>
      <c r="X57893" s="118"/>
      <c r="Z57893" s="118"/>
    </row>
    <row r="57894" spans="16:26" x14ac:dyDescent="0.25">
      <c r="P57894" s="119"/>
      <c r="R57894" s="119"/>
      <c r="T57894" s="119"/>
      <c r="V57894" s="119"/>
      <c r="X57894" s="119"/>
      <c r="Z57894" s="119"/>
    </row>
    <row r="57895" spans="16:26" x14ac:dyDescent="0.25">
      <c r="P57895" s="119"/>
      <c r="R57895" s="119"/>
      <c r="T57895" s="119"/>
      <c r="V57895" s="119"/>
      <c r="X57895" s="119"/>
      <c r="Z57895" s="119"/>
    </row>
    <row r="57896" spans="16:26" x14ac:dyDescent="0.25">
      <c r="P57896" s="120"/>
      <c r="R57896" s="120"/>
      <c r="T57896" s="120"/>
      <c r="V57896" s="120"/>
      <c r="X57896" s="120"/>
      <c r="Z57896" s="120"/>
    </row>
    <row r="57897" spans="16:26" x14ac:dyDescent="0.25">
      <c r="P57897" s="119"/>
      <c r="R57897" s="119"/>
      <c r="T57897" s="119"/>
      <c r="V57897" s="119"/>
      <c r="X57897" s="119"/>
      <c r="Z57897" s="119"/>
    </row>
    <row r="57898" spans="16:26" x14ac:dyDescent="0.25">
      <c r="P57898" s="119"/>
      <c r="R57898" s="119"/>
      <c r="T57898" s="119"/>
      <c r="V57898" s="119"/>
      <c r="X57898" s="119"/>
      <c r="Z57898" s="119"/>
    </row>
    <row r="57899" spans="16:26" x14ac:dyDescent="0.25">
      <c r="P57899" s="120"/>
      <c r="R57899" s="120"/>
      <c r="T57899" s="120"/>
      <c r="V57899" s="120"/>
      <c r="X57899" s="120"/>
      <c r="Z57899" s="120"/>
    </row>
    <row r="57900" spans="16:26" x14ac:dyDescent="0.25">
      <c r="P57900" s="119"/>
      <c r="R57900" s="119"/>
      <c r="T57900" s="119"/>
      <c r="V57900" s="119"/>
      <c r="X57900" s="119"/>
      <c r="Z57900" s="119"/>
    </row>
    <row r="57901" spans="16:26" x14ac:dyDescent="0.25">
      <c r="P57901" s="120"/>
      <c r="R57901" s="120"/>
      <c r="T57901" s="120"/>
      <c r="V57901" s="120"/>
      <c r="X57901" s="120"/>
      <c r="Z57901" s="120"/>
    </row>
    <row r="57902" spans="16:26" x14ac:dyDescent="0.25">
      <c r="P57902" s="119"/>
      <c r="R57902" s="119"/>
      <c r="T57902" s="119"/>
      <c r="V57902" s="119"/>
      <c r="X57902" s="119"/>
      <c r="Z57902" s="119"/>
    </row>
    <row r="57903" spans="16:26" x14ac:dyDescent="0.25">
      <c r="P57903" s="119"/>
      <c r="R57903" s="119"/>
      <c r="T57903" s="119"/>
      <c r="V57903" s="119"/>
      <c r="X57903" s="119"/>
      <c r="Z57903" s="119"/>
    </row>
    <row r="57904" spans="16:26" x14ac:dyDescent="0.25">
      <c r="P57904" s="119"/>
      <c r="R57904" s="119"/>
      <c r="T57904" s="119"/>
      <c r="V57904" s="119"/>
      <c r="X57904" s="119"/>
      <c r="Z57904" s="119"/>
    </row>
    <row r="57905" spans="16:26" x14ac:dyDescent="0.25">
      <c r="P57905" s="121"/>
      <c r="R57905" s="121"/>
      <c r="T57905" s="121"/>
      <c r="V57905" s="121"/>
      <c r="X57905" s="121"/>
      <c r="Z57905" s="121"/>
    </row>
    <row r="57906" spans="16:26" x14ac:dyDescent="0.25">
      <c r="P57906" s="121"/>
      <c r="R57906" s="121"/>
      <c r="T57906" s="121"/>
      <c r="V57906" s="121"/>
      <c r="X57906" s="121"/>
      <c r="Z57906" s="121"/>
    </row>
    <row r="57907" spans="16:26" x14ac:dyDescent="0.25">
      <c r="P57907" s="121"/>
      <c r="R57907" s="121"/>
      <c r="T57907" s="121"/>
      <c r="V57907" s="121"/>
      <c r="X57907" s="121"/>
      <c r="Z57907" s="121"/>
    </row>
    <row r="57908" spans="16:26" x14ac:dyDescent="0.25">
      <c r="P57908" s="121"/>
      <c r="R57908" s="121"/>
      <c r="T57908" s="121"/>
      <c r="V57908" s="121"/>
      <c r="X57908" s="121"/>
      <c r="Z57908" s="121"/>
    </row>
    <row r="57909" spans="16:26" x14ac:dyDescent="0.25">
      <c r="P57909" s="122"/>
      <c r="R57909" s="122"/>
      <c r="T57909" s="122"/>
      <c r="V57909" s="122"/>
      <c r="X57909" s="122"/>
      <c r="Z57909" s="122"/>
    </row>
    <row r="57910" spans="16:26" x14ac:dyDescent="0.25">
      <c r="P57910" s="118"/>
      <c r="R57910" s="118"/>
      <c r="T57910" s="118"/>
      <c r="V57910" s="118"/>
      <c r="X57910" s="118"/>
      <c r="Z57910" s="118"/>
    </row>
    <row r="57911" spans="16:26" x14ac:dyDescent="0.25">
      <c r="P57911" s="119"/>
      <c r="R57911" s="119"/>
      <c r="T57911" s="119"/>
      <c r="V57911" s="119"/>
      <c r="X57911" s="119"/>
      <c r="Z57911" s="119"/>
    </row>
    <row r="57912" spans="16:26" x14ac:dyDescent="0.25">
      <c r="P57912" s="119"/>
      <c r="R57912" s="119"/>
      <c r="T57912" s="119"/>
      <c r="V57912" s="119"/>
      <c r="X57912" s="119"/>
      <c r="Z57912" s="119"/>
    </row>
    <row r="57913" spans="16:26" x14ac:dyDescent="0.25">
      <c r="P57913" s="120"/>
      <c r="R57913" s="120"/>
      <c r="T57913" s="120"/>
      <c r="V57913" s="120"/>
      <c r="X57913" s="120"/>
      <c r="Z57913" s="120"/>
    </row>
    <row r="57914" spans="16:26" x14ac:dyDescent="0.25">
      <c r="P57914" s="119"/>
      <c r="R57914" s="119"/>
      <c r="T57914" s="119"/>
      <c r="V57914" s="119"/>
      <c r="X57914" s="119"/>
      <c r="Z57914" s="119"/>
    </row>
    <row r="57915" spans="16:26" x14ac:dyDescent="0.25">
      <c r="P57915" s="119"/>
      <c r="R57915" s="119"/>
      <c r="T57915" s="119"/>
      <c r="V57915" s="119"/>
      <c r="X57915" s="119"/>
      <c r="Z57915" s="119"/>
    </row>
    <row r="57916" spans="16:26" x14ac:dyDescent="0.25">
      <c r="P57916" s="120"/>
      <c r="R57916" s="120"/>
      <c r="T57916" s="120"/>
      <c r="V57916" s="120"/>
      <c r="X57916" s="120"/>
      <c r="Z57916" s="120"/>
    </row>
    <row r="57917" spans="16:26" x14ac:dyDescent="0.25">
      <c r="P57917" s="119"/>
      <c r="R57917" s="119"/>
      <c r="T57917" s="119"/>
      <c r="V57917" s="119"/>
      <c r="X57917" s="119"/>
      <c r="Z57917" s="119"/>
    </row>
    <row r="57918" spans="16:26" x14ac:dyDescent="0.25">
      <c r="P57918" s="120"/>
      <c r="R57918" s="120"/>
      <c r="T57918" s="120"/>
      <c r="V57918" s="120"/>
      <c r="X57918" s="120"/>
      <c r="Z57918" s="120"/>
    </row>
    <row r="57919" spans="16:26" x14ac:dyDescent="0.25">
      <c r="P57919" s="119"/>
      <c r="R57919" s="119"/>
      <c r="T57919" s="119"/>
      <c r="V57919" s="119"/>
      <c r="X57919" s="119"/>
      <c r="Z57919" s="119"/>
    </row>
    <row r="57920" spans="16:26" x14ac:dyDescent="0.25">
      <c r="P57920" s="119"/>
      <c r="R57920" s="119"/>
      <c r="T57920" s="119"/>
      <c r="V57920" s="119"/>
      <c r="X57920" s="119"/>
      <c r="Z57920" s="119"/>
    </row>
    <row r="57921" spans="16:26" x14ac:dyDescent="0.25">
      <c r="P57921" s="119"/>
      <c r="R57921" s="119"/>
      <c r="T57921" s="119"/>
      <c r="V57921" s="119"/>
      <c r="X57921" s="119"/>
      <c r="Z57921" s="119"/>
    </row>
    <row r="57922" spans="16:26" x14ac:dyDescent="0.25">
      <c r="P57922" s="121"/>
      <c r="R57922" s="121"/>
      <c r="T57922" s="121"/>
      <c r="V57922" s="121"/>
      <c r="X57922" s="121"/>
      <c r="Z57922" s="121"/>
    </row>
    <row r="57923" spans="16:26" x14ac:dyDescent="0.25">
      <c r="P57923" s="121"/>
      <c r="R57923" s="121"/>
      <c r="T57923" s="121"/>
      <c r="V57923" s="121"/>
      <c r="X57923" s="121"/>
      <c r="Z57923" s="121"/>
    </row>
    <row r="57924" spans="16:26" x14ac:dyDescent="0.25">
      <c r="P57924" s="121"/>
      <c r="R57924" s="121"/>
      <c r="T57924" s="121"/>
      <c r="V57924" s="121"/>
      <c r="X57924" s="121"/>
      <c r="Z57924" s="121"/>
    </row>
    <row r="57925" spans="16:26" x14ac:dyDescent="0.25">
      <c r="P57925" s="121"/>
      <c r="R57925" s="121"/>
      <c r="T57925" s="121"/>
      <c r="V57925" s="121"/>
      <c r="X57925" s="121"/>
      <c r="Z57925" s="121"/>
    </row>
    <row r="57926" spans="16:26" x14ac:dyDescent="0.25">
      <c r="P57926" s="122"/>
      <c r="R57926" s="122"/>
      <c r="T57926" s="122"/>
      <c r="V57926" s="122"/>
      <c r="X57926" s="122"/>
      <c r="Z57926" s="122"/>
    </row>
    <row r="57927" spans="16:26" x14ac:dyDescent="0.25">
      <c r="P57927" s="118"/>
      <c r="R57927" s="118"/>
      <c r="T57927" s="118"/>
      <c r="V57927" s="118"/>
      <c r="X57927" s="118"/>
      <c r="Z57927" s="118"/>
    </row>
    <row r="57928" spans="16:26" x14ac:dyDescent="0.25">
      <c r="P57928" s="119"/>
      <c r="R57928" s="119"/>
      <c r="T57928" s="119"/>
      <c r="V57928" s="119"/>
      <c r="X57928" s="119"/>
      <c r="Z57928" s="119"/>
    </row>
    <row r="57929" spans="16:26" x14ac:dyDescent="0.25">
      <c r="P57929" s="119"/>
      <c r="R57929" s="119"/>
      <c r="T57929" s="119"/>
      <c r="V57929" s="119"/>
      <c r="X57929" s="119"/>
      <c r="Z57929" s="119"/>
    </row>
    <row r="57930" spans="16:26" x14ac:dyDescent="0.25">
      <c r="P57930" s="120"/>
      <c r="R57930" s="120"/>
      <c r="T57930" s="120"/>
      <c r="V57930" s="120"/>
      <c r="X57930" s="120"/>
      <c r="Z57930" s="120"/>
    </row>
    <row r="57931" spans="16:26" x14ac:dyDescent="0.25">
      <c r="P57931" s="119"/>
      <c r="R57931" s="119"/>
      <c r="T57931" s="119"/>
      <c r="V57931" s="119"/>
      <c r="X57931" s="119"/>
      <c r="Z57931" s="119"/>
    </row>
    <row r="57932" spans="16:26" x14ac:dyDescent="0.25">
      <c r="P57932" s="119"/>
      <c r="R57932" s="119"/>
      <c r="T57932" s="119"/>
      <c r="V57932" s="119"/>
      <c r="X57932" s="119"/>
      <c r="Z57932" s="119"/>
    </row>
    <row r="57933" spans="16:26" x14ac:dyDescent="0.25">
      <c r="P57933" s="120"/>
      <c r="R57933" s="120"/>
      <c r="T57933" s="120"/>
      <c r="V57933" s="120"/>
      <c r="X57933" s="120"/>
      <c r="Z57933" s="120"/>
    </row>
    <row r="57934" spans="16:26" x14ac:dyDescent="0.25">
      <c r="P57934" s="119"/>
      <c r="R57934" s="119"/>
      <c r="T57934" s="119"/>
      <c r="V57934" s="119"/>
      <c r="X57934" s="119"/>
      <c r="Z57934" s="119"/>
    </row>
    <row r="57935" spans="16:26" x14ac:dyDescent="0.25">
      <c r="P57935" s="120"/>
      <c r="R57935" s="120"/>
      <c r="T57935" s="120"/>
      <c r="V57935" s="120"/>
      <c r="X57935" s="120"/>
      <c r="Z57935" s="120"/>
    </row>
    <row r="57936" spans="16:26" x14ac:dyDescent="0.25">
      <c r="P57936" s="119"/>
      <c r="R57936" s="119"/>
      <c r="T57936" s="119"/>
      <c r="V57936" s="119"/>
      <c r="X57936" s="119"/>
      <c r="Z57936" s="119"/>
    </row>
    <row r="57937" spans="16:26" x14ac:dyDescent="0.25">
      <c r="P57937" s="119"/>
      <c r="R57937" s="119"/>
      <c r="T57937" s="119"/>
      <c r="V57937" s="119"/>
      <c r="X57937" s="119"/>
      <c r="Z57937" s="119"/>
    </row>
    <row r="57938" spans="16:26" x14ac:dyDescent="0.25">
      <c r="P57938" s="119"/>
      <c r="R57938" s="119"/>
      <c r="T57938" s="119"/>
      <c r="V57938" s="119"/>
      <c r="X57938" s="119"/>
      <c r="Z57938" s="119"/>
    </row>
    <row r="57939" spans="16:26" x14ac:dyDescent="0.25">
      <c r="P57939" s="121"/>
      <c r="R57939" s="121"/>
      <c r="T57939" s="121"/>
      <c r="V57939" s="121"/>
      <c r="X57939" s="121"/>
      <c r="Z57939" s="121"/>
    </row>
    <row r="57940" spans="16:26" x14ac:dyDescent="0.25">
      <c r="P57940" s="121"/>
      <c r="R57940" s="121"/>
      <c r="T57940" s="121"/>
      <c r="V57940" s="121"/>
      <c r="X57940" s="121"/>
      <c r="Z57940" s="121"/>
    </row>
    <row r="57941" spans="16:26" x14ac:dyDescent="0.25">
      <c r="P57941" s="121"/>
      <c r="R57941" s="121"/>
      <c r="T57941" s="121"/>
      <c r="V57941" s="121"/>
      <c r="X57941" s="121"/>
      <c r="Z57941" s="121"/>
    </row>
    <row r="57942" spans="16:26" x14ac:dyDescent="0.25">
      <c r="P57942" s="121"/>
      <c r="R57942" s="121"/>
      <c r="T57942" s="121"/>
      <c r="V57942" s="121"/>
      <c r="X57942" s="121"/>
      <c r="Z57942" s="121"/>
    </row>
    <row r="57943" spans="16:26" x14ac:dyDescent="0.25">
      <c r="P57943" s="122"/>
      <c r="R57943" s="122"/>
      <c r="T57943" s="122"/>
      <c r="V57943" s="122"/>
      <c r="X57943" s="122"/>
      <c r="Z57943" s="122"/>
    </row>
    <row r="57944" spans="16:26" x14ac:dyDescent="0.25">
      <c r="P57944" s="118"/>
      <c r="R57944" s="118"/>
      <c r="T57944" s="118"/>
      <c r="V57944" s="118"/>
      <c r="X57944" s="118"/>
      <c r="Z57944" s="118"/>
    </row>
    <row r="57945" spans="16:26" x14ac:dyDescent="0.25">
      <c r="P57945" s="119"/>
      <c r="R57945" s="119"/>
      <c r="T57945" s="119"/>
      <c r="V57945" s="119"/>
      <c r="X57945" s="119"/>
      <c r="Z57945" s="119"/>
    </row>
    <row r="57946" spans="16:26" x14ac:dyDescent="0.25">
      <c r="P57946" s="119"/>
      <c r="R57946" s="119"/>
      <c r="T57946" s="119"/>
      <c r="V57946" s="119"/>
      <c r="X57946" s="119"/>
      <c r="Z57946" s="119"/>
    </row>
    <row r="57947" spans="16:26" x14ac:dyDescent="0.25">
      <c r="P57947" s="120"/>
      <c r="R57947" s="120"/>
      <c r="T57947" s="120"/>
      <c r="V57947" s="120"/>
      <c r="X57947" s="120"/>
      <c r="Z57947" s="120"/>
    </row>
    <row r="57948" spans="16:26" x14ac:dyDescent="0.25">
      <c r="P57948" s="119"/>
      <c r="R57948" s="119"/>
      <c r="T57948" s="119"/>
      <c r="V57948" s="119"/>
      <c r="X57948" s="119"/>
      <c r="Z57948" s="119"/>
    </row>
    <row r="57949" spans="16:26" x14ac:dyDescent="0.25">
      <c r="P57949" s="119"/>
      <c r="R57949" s="119"/>
      <c r="T57949" s="119"/>
      <c r="V57949" s="119"/>
      <c r="X57949" s="119"/>
      <c r="Z57949" s="119"/>
    </row>
    <row r="57950" spans="16:26" x14ac:dyDescent="0.25">
      <c r="P57950" s="120"/>
      <c r="R57950" s="120"/>
      <c r="T57950" s="120"/>
      <c r="V57950" s="120"/>
      <c r="X57950" s="120"/>
      <c r="Z57950" s="120"/>
    </row>
    <row r="57951" spans="16:26" x14ac:dyDescent="0.25">
      <c r="P57951" s="119"/>
      <c r="R57951" s="119"/>
      <c r="T57951" s="119"/>
      <c r="V57951" s="119"/>
      <c r="X57951" s="119"/>
      <c r="Z57951" s="119"/>
    </row>
    <row r="57952" spans="16:26" x14ac:dyDescent="0.25">
      <c r="P57952" s="120"/>
      <c r="R57952" s="120"/>
      <c r="T57952" s="120"/>
      <c r="V57952" s="120"/>
      <c r="X57952" s="120"/>
      <c r="Z57952" s="120"/>
    </row>
    <row r="57953" spans="16:26" x14ac:dyDescent="0.25">
      <c r="P57953" s="119"/>
      <c r="R57953" s="119"/>
      <c r="T57953" s="119"/>
      <c r="V57953" s="119"/>
      <c r="X57953" s="119"/>
      <c r="Z57953" s="119"/>
    </row>
    <row r="57954" spans="16:26" x14ac:dyDescent="0.25">
      <c r="P57954" s="119"/>
      <c r="R57954" s="119"/>
      <c r="T57954" s="119"/>
      <c r="V57954" s="119"/>
      <c r="X57954" s="119"/>
      <c r="Z57954" s="119"/>
    </row>
    <row r="57955" spans="16:26" x14ac:dyDescent="0.25">
      <c r="P57955" s="119"/>
      <c r="R57955" s="119"/>
      <c r="T57955" s="119"/>
      <c r="V57955" s="119"/>
      <c r="X57955" s="119"/>
      <c r="Z57955" s="119"/>
    </row>
    <row r="57956" spans="16:26" x14ac:dyDescent="0.25">
      <c r="P57956" s="121"/>
      <c r="R57956" s="121"/>
      <c r="T57956" s="121"/>
      <c r="V57956" s="121"/>
      <c r="X57956" s="121"/>
      <c r="Z57956" s="121"/>
    </row>
    <row r="57957" spans="16:26" x14ac:dyDescent="0.25">
      <c r="P57957" s="121"/>
      <c r="R57957" s="121"/>
      <c r="T57957" s="121"/>
      <c r="V57957" s="121"/>
      <c r="X57957" s="121"/>
      <c r="Z57957" s="121"/>
    </row>
    <row r="57958" spans="16:26" x14ac:dyDescent="0.25">
      <c r="P57958" s="121"/>
      <c r="R57958" s="121"/>
      <c r="T57958" s="121"/>
      <c r="V57958" s="121"/>
      <c r="X57958" s="121"/>
      <c r="Z57958" s="121"/>
    </row>
    <row r="57959" spans="16:26" x14ac:dyDescent="0.25">
      <c r="P57959" s="121"/>
      <c r="R57959" s="121"/>
      <c r="T57959" s="121"/>
      <c r="V57959" s="121"/>
      <c r="X57959" s="121"/>
      <c r="Z57959" s="121"/>
    </row>
    <row r="57960" spans="16:26" x14ac:dyDescent="0.25">
      <c r="P57960" s="122"/>
      <c r="R57960" s="122"/>
      <c r="T57960" s="122"/>
      <c r="V57960" s="122"/>
      <c r="X57960" s="122"/>
      <c r="Z57960" s="122"/>
    </row>
    <row r="57961" spans="16:26" x14ac:dyDescent="0.25">
      <c r="P57961" s="118"/>
      <c r="R57961" s="118"/>
      <c r="T57961" s="118"/>
      <c r="V57961" s="118"/>
      <c r="X57961" s="118"/>
      <c r="Z57961" s="118"/>
    </row>
    <row r="57962" spans="16:26" x14ac:dyDescent="0.25">
      <c r="P57962" s="119"/>
      <c r="R57962" s="119"/>
      <c r="T57962" s="119"/>
      <c r="V57962" s="119"/>
      <c r="X57962" s="119"/>
      <c r="Z57962" s="119"/>
    </row>
    <row r="57963" spans="16:26" x14ac:dyDescent="0.25">
      <c r="P57963" s="119"/>
      <c r="R57963" s="119"/>
      <c r="T57963" s="119"/>
      <c r="V57963" s="119"/>
      <c r="X57963" s="119"/>
      <c r="Z57963" s="119"/>
    </row>
    <row r="57964" spans="16:26" x14ac:dyDescent="0.25">
      <c r="P57964" s="120"/>
      <c r="R57964" s="120"/>
      <c r="T57964" s="120"/>
      <c r="V57964" s="120"/>
      <c r="X57964" s="120"/>
      <c r="Z57964" s="120"/>
    </row>
    <row r="57965" spans="16:26" x14ac:dyDescent="0.25">
      <c r="P57965" s="119"/>
      <c r="R57965" s="119"/>
      <c r="T57965" s="119"/>
      <c r="V57965" s="119"/>
      <c r="X57965" s="119"/>
      <c r="Z57965" s="119"/>
    </row>
    <row r="57966" spans="16:26" x14ac:dyDescent="0.25">
      <c r="P57966" s="119"/>
      <c r="R57966" s="119"/>
      <c r="T57966" s="119"/>
      <c r="V57966" s="119"/>
      <c r="X57966" s="119"/>
      <c r="Z57966" s="119"/>
    </row>
    <row r="57967" spans="16:26" x14ac:dyDescent="0.25">
      <c r="P57967" s="120"/>
      <c r="R57967" s="120"/>
      <c r="T57967" s="120"/>
      <c r="V57967" s="120"/>
      <c r="X57967" s="120"/>
      <c r="Z57967" s="120"/>
    </row>
    <row r="57968" spans="16:26" x14ac:dyDescent="0.25">
      <c r="P57968" s="119"/>
      <c r="R57968" s="119"/>
      <c r="T57968" s="119"/>
      <c r="V57968" s="119"/>
      <c r="X57968" s="119"/>
      <c r="Z57968" s="119"/>
    </row>
    <row r="57969" spans="16:26" x14ac:dyDescent="0.25">
      <c r="P57969" s="120"/>
      <c r="R57969" s="120"/>
      <c r="T57969" s="120"/>
      <c r="V57969" s="120"/>
      <c r="X57969" s="120"/>
      <c r="Z57969" s="120"/>
    </row>
    <row r="57970" spans="16:26" x14ac:dyDescent="0.25">
      <c r="P57970" s="119"/>
      <c r="R57970" s="119"/>
      <c r="T57970" s="119"/>
      <c r="V57970" s="119"/>
      <c r="X57970" s="119"/>
      <c r="Z57970" s="119"/>
    </row>
    <row r="57971" spans="16:26" x14ac:dyDescent="0.25">
      <c r="P57971" s="119"/>
      <c r="R57971" s="119"/>
      <c r="T57971" s="119"/>
      <c r="V57971" s="119"/>
      <c r="X57971" s="119"/>
      <c r="Z57971" s="119"/>
    </row>
    <row r="57972" spans="16:26" x14ac:dyDescent="0.25">
      <c r="P57972" s="119"/>
      <c r="R57972" s="119"/>
      <c r="T57972" s="119"/>
      <c r="V57972" s="119"/>
      <c r="X57972" s="119"/>
      <c r="Z57972" s="119"/>
    </row>
    <row r="57973" spans="16:26" x14ac:dyDescent="0.25">
      <c r="P57973" s="121"/>
      <c r="R57973" s="121"/>
      <c r="T57973" s="121"/>
      <c r="V57973" s="121"/>
      <c r="X57973" s="121"/>
      <c r="Z57973" s="121"/>
    </row>
    <row r="57974" spans="16:26" x14ac:dyDescent="0.25">
      <c r="P57974" s="121"/>
      <c r="R57974" s="121"/>
      <c r="T57974" s="121"/>
      <c r="V57974" s="121"/>
      <c r="X57974" s="121"/>
      <c r="Z57974" s="121"/>
    </row>
    <row r="57975" spans="16:26" x14ac:dyDescent="0.25">
      <c r="P57975" s="121"/>
      <c r="R57975" s="121"/>
      <c r="T57975" s="121"/>
      <c r="V57975" s="121"/>
      <c r="X57975" s="121"/>
      <c r="Z57975" s="121"/>
    </row>
    <row r="57976" spans="16:26" x14ac:dyDescent="0.25">
      <c r="P57976" s="121"/>
      <c r="R57976" s="121"/>
      <c r="T57976" s="121"/>
      <c r="V57976" s="121"/>
      <c r="X57976" s="121"/>
      <c r="Z57976" s="121"/>
    </row>
    <row r="57977" spans="16:26" x14ac:dyDescent="0.25">
      <c r="P57977" s="122"/>
      <c r="R57977" s="122"/>
      <c r="T57977" s="122"/>
      <c r="V57977" s="122"/>
      <c r="X57977" s="122"/>
      <c r="Z57977" s="122"/>
    </row>
    <row r="57978" spans="16:26" x14ac:dyDescent="0.25">
      <c r="P57978" s="118"/>
      <c r="R57978" s="118"/>
      <c r="T57978" s="118"/>
      <c r="V57978" s="118"/>
      <c r="X57978" s="118"/>
      <c r="Z57978" s="118"/>
    </row>
    <row r="57979" spans="16:26" x14ac:dyDescent="0.25">
      <c r="P57979" s="119"/>
      <c r="R57979" s="119"/>
      <c r="T57979" s="119"/>
      <c r="V57979" s="119"/>
      <c r="X57979" s="119"/>
      <c r="Z57979" s="119"/>
    </row>
    <row r="57980" spans="16:26" x14ac:dyDescent="0.25">
      <c r="P57980" s="119"/>
      <c r="R57980" s="119"/>
      <c r="T57980" s="119"/>
      <c r="V57980" s="119"/>
      <c r="X57980" s="119"/>
      <c r="Z57980" s="119"/>
    </row>
    <row r="57981" spans="16:26" x14ac:dyDescent="0.25">
      <c r="P57981" s="120"/>
      <c r="R57981" s="120"/>
      <c r="T57981" s="120"/>
      <c r="V57981" s="120"/>
      <c r="X57981" s="120"/>
      <c r="Z57981" s="120"/>
    </row>
    <row r="57982" spans="16:26" x14ac:dyDescent="0.25">
      <c r="P57982" s="119"/>
      <c r="R57982" s="119"/>
      <c r="T57982" s="119"/>
      <c r="V57982" s="119"/>
      <c r="X57982" s="119"/>
      <c r="Z57982" s="119"/>
    </row>
    <row r="57983" spans="16:26" x14ac:dyDescent="0.25">
      <c r="P57983" s="119"/>
      <c r="R57983" s="119"/>
      <c r="T57983" s="119"/>
      <c r="V57983" s="119"/>
      <c r="X57983" s="119"/>
      <c r="Z57983" s="119"/>
    </row>
    <row r="57984" spans="16:26" x14ac:dyDescent="0.25">
      <c r="P57984" s="120"/>
      <c r="R57984" s="120"/>
      <c r="T57984" s="120"/>
      <c r="V57984" s="120"/>
      <c r="X57984" s="120"/>
      <c r="Z57984" s="120"/>
    </row>
    <row r="57985" spans="16:26" x14ac:dyDescent="0.25">
      <c r="P57985" s="119"/>
      <c r="R57985" s="119"/>
      <c r="T57985" s="119"/>
      <c r="V57985" s="119"/>
      <c r="X57985" s="119"/>
      <c r="Z57985" s="119"/>
    </row>
    <row r="57986" spans="16:26" x14ac:dyDescent="0.25">
      <c r="P57986" s="120"/>
      <c r="R57986" s="120"/>
      <c r="T57986" s="120"/>
      <c r="V57986" s="120"/>
      <c r="X57986" s="120"/>
      <c r="Z57986" s="120"/>
    </row>
    <row r="57987" spans="16:26" x14ac:dyDescent="0.25">
      <c r="P57987" s="119"/>
      <c r="R57987" s="119"/>
      <c r="T57987" s="119"/>
      <c r="V57987" s="119"/>
      <c r="X57987" s="119"/>
      <c r="Z57987" s="119"/>
    </row>
    <row r="57988" spans="16:26" x14ac:dyDescent="0.25">
      <c r="P57988" s="119"/>
      <c r="R57988" s="119"/>
      <c r="T57988" s="119"/>
      <c r="V57988" s="119"/>
      <c r="X57988" s="119"/>
      <c r="Z57988" s="119"/>
    </row>
    <row r="57989" spans="16:26" x14ac:dyDescent="0.25">
      <c r="P57989" s="119"/>
      <c r="R57989" s="119"/>
      <c r="T57989" s="119"/>
      <c r="V57989" s="119"/>
      <c r="X57989" s="119"/>
      <c r="Z57989" s="119"/>
    </row>
    <row r="57990" spans="16:26" x14ac:dyDescent="0.25">
      <c r="P57990" s="121"/>
      <c r="R57990" s="121"/>
      <c r="T57990" s="121"/>
      <c r="V57990" s="121"/>
      <c r="X57990" s="121"/>
      <c r="Z57990" s="121"/>
    </row>
    <row r="57991" spans="16:26" x14ac:dyDescent="0.25">
      <c r="P57991" s="121"/>
      <c r="R57991" s="121"/>
      <c r="T57991" s="121"/>
      <c r="V57991" s="121"/>
      <c r="X57991" s="121"/>
      <c r="Z57991" s="121"/>
    </row>
    <row r="57992" spans="16:26" x14ac:dyDescent="0.25">
      <c r="P57992" s="121"/>
      <c r="R57992" s="121"/>
      <c r="T57992" s="121"/>
      <c r="V57992" s="121"/>
      <c r="X57992" s="121"/>
      <c r="Z57992" s="121"/>
    </row>
    <row r="57993" spans="16:26" x14ac:dyDescent="0.25">
      <c r="P57993" s="121"/>
      <c r="R57993" s="121"/>
      <c r="T57993" s="121"/>
      <c r="V57993" s="121"/>
      <c r="X57993" s="121"/>
      <c r="Z57993" s="121"/>
    </row>
    <row r="57994" spans="16:26" x14ac:dyDescent="0.25">
      <c r="P57994" s="122"/>
      <c r="R57994" s="122"/>
      <c r="T57994" s="122"/>
      <c r="V57994" s="122"/>
      <c r="X57994" s="122"/>
      <c r="Z57994" s="122"/>
    </row>
    <row r="57995" spans="16:26" x14ac:dyDescent="0.25">
      <c r="P57995" s="118"/>
      <c r="R57995" s="118"/>
      <c r="T57995" s="118"/>
      <c r="V57995" s="118"/>
      <c r="X57995" s="118"/>
      <c r="Z57995" s="118"/>
    </row>
    <row r="57996" spans="16:26" x14ac:dyDescent="0.25">
      <c r="P57996" s="119"/>
      <c r="R57996" s="119"/>
      <c r="T57996" s="119"/>
      <c r="V57996" s="119"/>
      <c r="X57996" s="119"/>
      <c r="Z57996" s="119"/>
    </row>
    <row r="57997" spans="16:26" x14ac:dyDescent="0.25">
      <c r="P57997" s="119"/>
      <c r="R57997" s="119"/>
      <c r="T57997" s="119"/>
      <c r="V57997" s="119"/>
      <c r="X57997" s="119"/>
      <c r="Z57997" s="119"/>
    </row>
    <row r="57998" spans="16:26" x14ac:dyDescent="0.25">
      <c r="P57998" s="120"/>
      <c r="R57998" s="120"/>
      <c r="T57998" s="120"/>
      <c r="V57998" s="120"/>
      <c r="X57998" s="120"/>
      <c r="Z57998" s="120"/>
    </row>
    <row r="57999" spans="16:26" x14ac:dyDescent="0.25">
      <c r="P57999" s="119"/>
      <c r="R57999" s="119"/>
      <c r="T57999" s="119"/>
      <c r="V57999" s="119"/>
      <c r="X57999" s="119"/>
      <c r="Z57999" s="119"/>
    </row>
    <row r="58000" spans="16:26" x14ac:dyDescent="0.25">
      <c r="P58000" s="119"/>
      <c r="R58000" s="119"/>
      <c r="T58000" s="119"/>
      <c r="V58000" s="119"/>
      <c r="X58000" s="119"/>
      <c r="Z58000" s="119"/>
    </row>
    <row r="58001" spans="16:26" x14ac:dyDescent="0.25">
      <c r="P58001" s="120"/>
      <c r="R58001" s="120"/>
      <c r="T58001" s="120"/>
      <c r="V58001" s="120"/>
      <c r="X58001" s="120"/>
      <c r="Z58001" s="120"/>
    </row>
    <row r="58002" spans="16:26" x14ac:dyDescent="0.25">
      <c r="P58002" s="119"/>
      <c r="R58002" s="119"/>
      <c r="T58002" s="119"/>
      <c r="V58002" s="119"/>
      <c r="X58002" s="119"/>
      <c r="Z58002" s="119"/>
    </row>
    <row r="58003" spans="16:26" x14ac:dyDescent="0.25">
      <c r="P58003" s="120"/>
      <c r="R58003" s="120"/>
      <c r="T58003" s="120"/>
      <c r="V58003" s="120"/>
      <c r="X58003" s="120"/>
      <c r="Z58003" s="120"/>
    </row>
    <row r="58004" spans="16:26" x14ac:dyDescent="0.25">
      <c r="P58004" s="119"/>
      <c r="R58004" s="119"/>
      <c r="T58004" s="119"/>
      <c r="V58004" s="119"/>
      <c r="X58004" s="119"/>
      <c r="Z58004" s="119"/>
    </row>
    <row r="58005" spans="16:26" x14ac:dyDescent="0.25">
      <c r="P58005" s="119"/>
      <c r="R58005" s="119"/>
      <c r="T58005" s="119"/>
      <c r="V58005" s="119"/>
      <c r="X58005" s="119"/>
      <c r="Z58005" s="119"/>
    </row>
    <row r="58006" spans="16:26" x14ac:dyDescent="0.25">
      <c r="P58006" s="119"/>
      <c r="R58006" s="119"/>
      <c r="T58006" s="119"/>
      <c r="V58006" s="119"/>
      <c r="X58006" s="119"/>
      <c r="Z58006" s="119"/>
    </row>
    <row r="58007" spans="16:26" x14ac:dyDescent="0.25">
      <c r="P58007" s="121"/>
      <c r="R58007" s="121"/>
      <c r="T58007" s="121"/>
      <c r="V58007" s="121"/>
      <c r="X58007" s="121"/>
      <c r="Z58007" s="121"/>
    </row>
    <row r="58008" spans="16:26" x14ac:dyDescent="0.25">
      <c r="P58008" s="121"/>
      <c r="R58008" s="121"/>
      <c r="T58008" s="121"/>
      <c r="V58008" s="121"/>
      <c r="X58008" s="121"/>
      <c r="Z58008" s="121"/>
    </row>
    <row r="58009" spans="16:26" x14ac:dyDescent="0.25">
      <c r="P58009" s="121"/>
      <c r="R58009" s="121"/>
      <c r="T58009" s="121"/>
      <c r="V58009" s="121"/>
      <c r="X58009" s="121"/>
      <c r="Z58009" s="121"/>
    </row>
    <row r="58010" spans="16:26" x14ac:dyDescent="0.25">
      <c r="P58010" s="121"/>
      <c r="R58010" s="121"/>
      <c r="T58010" s="121"/>
      <c r="V58010" s="121"/>
      <c r="X58010" s="121"/>
      <c r="Z58010" s="121"/>
    </row>
    <row r="58011" spans="16:26" x14ac:dyDescent="0.25">
      <c r="P58011" s="122"/>
      <c r="R58011" s="122"/>
      <c r="T58011" s="122"/>
      <c r="V58011" s="122"/>
      <c r="X58011" s="122"/>
      <c r="Z58011" s="122"/>
    </row>
    <row r="58012" spans="16:26" x14ac:dyDescent="0.25">
      <c r="P58012" s="118"/>
      <c r="R58012" s="118"/>
      <c r="T58012" s="118"/>
      <c r="V58012" s="118"/>
      <c r="X58012" s="118"/>
      <c r="Z58012" s="118"/>
    </row>
    <row r="58013" spans="16:26" x14ac:dyDescent="0.25">
      <c r="P58013" s="119"/>
      <c r="R58013" s="119"/>
      <c r="T58013" s="119"/>
      <c r="V58013" s="119"/>
      <c r="X58013" s="119"/>
      <c r="Z58013" s="119"/>
    </row>
    <row r="58014" spans="16:26" x14ac:dyDescent="0.25">
      <c r="P58014" s="119"/>
      <c r="R58014" s="119"/>
      <c r="T58014" s="119"/>
      <c r="V58014" s="119"/>
      <c r="X58014" s="119"/>
      <c r="Z58014" s="119"/>
    </row>
    <row r="58015" spans="16:26" x14ac:dyDescent="0.25">
      <c r="P58015" s="120"/>
      <c r="R58015" s="120"/>
      <c r="T58015" s="120"/>
      <c r="V58015" s="120"/>
      <c r="X58015" s="120"/>
      <c r="Z58015" s="120"/>
    </row>
    <row r="58016" spans="16:26" x14ac:dyDescent="0.25">
      <c r="P58016" s="119"/>
      <c r="R58016" s="119"/>
      <c r="T58016" s="119"/>
      <c r="V58016" s="119"/>
      <c r="X58016" s="119"/>
      <c r="Z58016" s="119"/>
    </row>
    <row r="58017" spans="16:26" x14ac:dyDescent="0.25">
      <c r="P58017" s="119"/>
      <c r="R58017" s="119"/>
      <c r="T58017" s="119"/>
      <c r="V58017" s="119"/>
      <c r="X58017" s="119"/>
      <c r="Z58017" s="119"/>
    </row>
    <row r="58018" spans="16:26" x14ac:dyDescent="0.25">
      <c r="P58018" s="120"/>
      <c r="R58018" s="120"/>
      <c r="T58018" s="120"/>
      <c r="V58018" s="120"/>
      <c r="X58018" s="120"/>
      <c r="Z58018" s="120"/>
    </row>
    <row r="58019" spans="16:26" x14ac:dyDescent="0.25">
      <c r="P58019" s="119"/>
      <c r="R58019" s="119"/>
      <c r="T58019" s="119"/>
      <c r="V58019" s="119"/>
      <c r="X58019" s="119"/>
      <c r="Z58019" s="119"/>
    </row>
    <row r="58020" spans="16:26" x14ac:dyDescent="0.25">
      <c r="P58020" s="120"/>
      <c r="R58020" s="120"/>
      <c r="T58020" s="120"/>
      <c r="V58020" s="120"/>
      <c r="X58020" s="120"/>
      <c r="Z58020" s="120"/>
    </row>
    <row r="58021" spans="16:26" x14ac:dyDescent="0.25">
      <c r="P58021" s="119"/>
      <c r="R58021" s="119"/>
      <c r="T58021" s="119"/>
      <c r="V58021" s="119"/>
      <c r="X58021" s="119"/>
      <c r="Z58021" s="119"/>
    </row>
    <row r="58022" spans="16:26" x14ac:dyDescent="0.25">
      <c r="P58022" s="119"/>
      <c r="R58022" s="119"/>
      <c r="T58022" s="119"/>
      <c r="V58022" s="119"/>
      <c r="X58022" s="119"/>
      <c r="Z58022" s="119"/>
    </row>
    <row r="58023" spans="16:26" x14ac:dyDescent="0.25">
      <c r="P58023" s="119"/>
      <c r="R58023" s="119"/>
      <c r="T58023" s="119"/>
      <c r="V58023" s="119"/>
      <c r="X58023" s="119"/>
      <c r="Z58023" s="119"/>
    </row>
    <row r="58024" spans="16:26" x14ac:dyDescent="0.25">
      <c r="P58024" s="121"/>
      <c r="R58024" s="121"/>
      <c r="T58024" s="121"/>
      <c r="V58024" s="121"/>
      <c r="X58024" s="121"/>
      <c r="Z58024" s="121"/>
    </row>
    <row r="58025" spans="16:26" x14ac:dyDescent="0.25">
      <c r="P58025" s="121"/>
      <c r="R58025" s="121"/>
      <c r="T58025" s="121"/>
      <c r="V58025" s="121"/>
      <c r="X58025" s="121"/>
      <c r="Z58025" s="121"/>
    </row>
    <row r="58026" spans="16:26" x14ac:dyDescent="0.25">
      <c r="P58026" s="121"/>
      <c r="R58026" s="121"/>
      <c r="T58026" s="121"/>
      <c r="V58026" s="121"/>
      <c r="X58026" s="121"/>
      <c r="Z58026" s="121"/>
    </row>
    <row r="58027" spans="16:26" x14ac:dyDescent="0.25">
      <c r="P58027" s="121"/>
      <c r="R58027" s="121"/>
      <c r="T58027" s="121"/>
      <c r="V58027" s="121"/>
      <c r="X58027" s="121"/>
      <c r="Z58027" s="121"/>
    </row>
    <row r="58028" spans="16:26" x14ac:dyDescent="0.25">
      <c r="P58028" s="122"/>
      <c r="R58028" s="122"/>
      <c r="T58028" s="122"/>
      <c r="V58028" s="122"/>
      <c r="X58028" s="122"/>
      <c r="Z58028" s="122"/>
    </row>
    <row r="58029" spans="16:26" x14ac:dyDescent="0.25">
      <c r="P58029" s="118"/>
      <c r="R58029" s="118"/>
      <c r="T58029" s="118"/>
      <c r="V58029" s="118"/>
      <c r="X58029" s="118"/>
      <c r="Z58029" s="118"/>
    </row>
    <row r="58030" spans="16:26" x14ac:dyDescent="0.25">
      <c r="P58030" s="119"/>
      <c r="R58030" s="119"/>
      <c r="T58030" s="119"/>
      <c r="V58030" s="119"/>
      <c r="X58030" s="119"/>
      <c r="Z58030" s="119"/>
    </row>
    <row r="58031" spans="16:26" x14ac:dyDescent="0.25">
      <c r="P58031" s="119"/>
      <c r="R58031" s="119"/>
      <c r="T58031" s="119"/>
      <c r="V58031" s="119"/>
      <c r="X58031" s="119"/>
      <c r="Z58031" s="119"/>
    </row>
    <row r="58032" spans="16:26" x14ac:dyDescent="0.25">
      <c r="P58032" s="120"/>
      <c r="R58032" s="120"/>
      <c r="T58032" s="120"/>
      <c r="V58032" s="120"/>
      <c r="X58032" s="120"/>
      <c r="Z58032" s="120"/>
    </row>
    <row r="58033" spans="16:26" x14ac:dyDescent="0.25">
      <c r="P58033" s="119"/>
      <c r="R58033" s="119"/>
      <c r="T58033" s="119"/>
      <c r="V58033" s="119"/>
      <c r="X58033" s="119"/>
      <c r="Z58033" s="119"/>
    </row>
    <row r="58034" spans="16:26" x14ac:dyDescent="0.25">
      <c r="P58034" s="119"/>
      <c r="R58034" s="119"/>
      <c r="T58034" s="119"/>
      <c r="V58034" s="119"/>
      <c r="X58034" s="119"/>
      <c r="Z58034" s="119"/>
    </row>
    <row r="58035" spans="16:26" x14ac:dyDescent="0.25">
      <c r="P58035" s="120"/>
      <c r="R58035" s="120"/>
      <c r="T58035" s="120"/>
      <c r="V58035" s="120"/>
      <c r="X58035" s="120"/>
      <c r="Z58035" s="120"/>
    </row>
    <row r="58036" spans="16:26" x14ac:dyDescent="0.25">
      <c r="P58036" s="119"/>
      <c r="R58036" s="119"/>
      <c r="T58036" s="119"/>
      <c r="V58036" s="119"/>
      <c r="X58036" s="119"/>
      <c r="Z58036" s="119"/>
    </row>
    <row r="58037" spans="16:26" x14ac:dyDescent="0.25">
      <c r="P58037" s="120"/>
      <c r="R58037" s="120"/>
      <c r="T58037" s="120"/>
      <c r="V58037" s="120"/>
      <c r="X58037" s="120"/>
      <c r="Z58037" s="120"/>
    </row>
    <row r="58038" spans="16:26" x14ac:dyDescent="0.25">
      <c r="P58038" s="119"/>
      <c r="R58038" s="119"/>
      <c r="T58038" s="119"/>
      <c r="V58038" s="119"/>
      <c r="X58038" s="119"/>
      <c r="Z58038" s="119"/>
    </row>
    <row r="58039" spans="16:26" x14ac:dyDescent="0.25">
      <c r="P58039" s="119"/>
      <c r="R58039" s="119"/>
      <c r="T58039" s="119"/>
      <c r="V58039" s="119"/>
      <c r="X58039" s="119"/>
      <c r="Z58039" s="119"/>
    </row>
    <row r="58040" spans="16:26" x14ac:dyDescent="0.25">
      <c r="P58040" s="119"/>
      <c r="R58040" s="119"/>
      <c r="T58040" s="119"/>
      <c r="V58040" s="119"/>
      <c r="X58040" s="119"/>
      <c r="Z58040" s="119"/>
    </row>
    <row r="58041" spans="16:26" x14ac:dyDescent="0.25">
      <c r="P58041" s="121"/>
      <c r="R58041" s="121"/>
      <c r="T58041" s="121"/>
      <c r="V58041" s="121"/>
      <c r="X58041" s="121"/>
      <c r="Z58041" s="121"/>
    </row>
    <row r="58042" spans="16:26" x14ac:dyDescent="0.25">
      <c r="P58042" s="121"/>
      <c r="R58042" s="121"/>
      <c r="T58042" s="121"/>
      <c r="V58042" s="121"/>
      <c r="X58042" s="121"/>
      <c r="Z58042" s="121"/>
    </row>
    <row r="58043" spans="16:26" x14ac:dyDescent="0.25">
      <c r="P58043" s="121"/>
      <c r="R58043" s="121"/>
      <c r="T58043" s="121"/>
      <c r="V58043" s="121"/>
      <c r="X58043" s="121"/>
      <c r="Z58043" s="121"/>
    </row>
    <row r="58044" spans="16:26" x14ac:dyDescent="0.25">
      <c r="P58044" s="121"/>
      <c r="R58044" s="121"/>
      <c r="T58044" s="121"/>
      <c r="V58044" s="121"/>
      <c r="X58044" s="121"/>
      <c r="Z58044" s="121"/>
    </row>
    <row r="58045" spans="16:26" x14ac:dyDescent="0.25">
      <c r="P58045" s="122"/>
      <c r="R58045" s="122"/>
      <c r="T58045" s="122"/>
      <c r="V58045" s="122"/>
      <c r="X58045" s="122"/>
      <c r="Z58045" s="122"/>
    </row>
    <row r="58046" spans="16:26" x14ac:dyDescent="0.25">
      <c r="P58046" s="118"/>
      <c r="R58046" s="118"/>
      <c r="T58046" s="118"/>
      <c r="V58046" s="118"/>
      <c r="X58046" s="118"/>
      <c r="Z58046" s="118"/>
    </row>
    <row r="58047" spans="16:26" x14ac:dyDescent="0.25">
      <c r="P58047" s="119"/>
      <c r="R58047" s="119"/>
      <c r="T58047" s="119"/>
      <c r="V58047" s="119"/>
      <c r="X58047" s="119"/>
      <c r="Z58047" s="119"/>
    </row>
    <row r="58048" spans="16:26" x14ac:dyDescent="0.25">
      <c r="P58048" s="119"/>
      <c r="R58048" s="119"/>
      <c r="T58048" s="119"/>
      <c r="V58048" s="119"/>
      <c r="X58048" s="119"/>
      <c r="Z58048" s="119"/>
    </row>
    <row r="58049" spans="16:26" x14ac:dyDescent="0.25">
      <c r="P58049" s="120"/>
      <c r="R58049" s="120"/>
      <c r="T58049" s="120"/>
      <c r="V58049" s="120"/>
      <c r="X58049" s="120"/>
      <c r="Z58049" s="120"/>
    </row>
    <row r="58050" spans="16:26" x14ac:dyDescent="0.25">
      <c r="P58050" s="119"/>
      <c r="R58050" s="119"/>
      <c r="T58050" s="119"/>
      <c r="V58050" s="119"/>
      <c r="X58050" s="119"/>
      <c r="Z58050" s="119"/>
    </row>
    <row r="58051" spans="16:26" x14ac:dyDescent="0.25">
      <c r="P58051" s="119"/>
      <c r="R58051" s="119"/>
      <c r="T58051" s="119"/>
      <c r="V58051" s="119"/>
      <c r="X58051" s="119"/>
      <c r="Z58051" s="119"/>
    </row>
    <row r="58052" spans="16:26" x14ac:dyDescent="0.25">
      <c r="P58052" s="120"/>
      <c r="R58052" s="120"/>
      <c r="T58052" s="120"/>
      <c r="V58052" s="120"/>
      <c r="X58052" s="120"/>
      <c r="Z58052" s="120"/>
    </row>
    <row r="58053" spans="16:26" x14ac:dyDescent="0.25">
      <c r="P58053" s="119"/>
      <c r="R58053" s="119"/>
      <c r="T58053" s="119"/>
      <c r="V58053" s="119"/>
      <c r="X58053" s="119"/>
      <c r="Z58053" s="119"/>
    </row>
    <row r="58054" spans="16:26" x14ac:dyDescent="0.25">
      <c r="P58054" s="120"/>
      <c r="R58054" s="120"/>
      <c r="T58054" s="120"/>
      <c r="V58054" s="120"/>
      <c r="X58054" s="120"/>
      <c r="Z58054" s="120"/>
    </row>
    <row r="58055" spans="16:26" x14ac:dyDescent="0.25">
      <c r="P58055" s="119"/>
      <c r="R58055" s="119"/>
      <c r="T58055" s="119"/>
      <c r="V58055" s="119"/>
      <c r="X58055" s="119"/>
      <c r="Z58055" s="119"/>
    </row>
    <row r="58056" spans="16:26" x14ac:dyDescent="0.25">
      <c r="P58056" s="119"/>
      <c r="R58056" s="119"/>
      <c r="T58056" s="119"/>
      <c r="V58056" s="119"/>
      <c r="X58056" s="119"/>
      <c r="Z58056" s="119"/>
    </row>
    <row r="58057" spans="16:26" x14ac:dyDescent="0.25">
      <c r="P58057" s="119"/>
      <c r="R58057" s="119"/>
      <c r="T58057" s="119"/>
      <c r="V58057" s="119"/>
      <c r="X58057" s="119"/>
      <c r="Z58057" s="119"/>
    </row>
    <row r="58058" spans="16:26" x14ac:dyDescent="0.25">
      <c r="P58058" s="121"/>
      <c r="R58058" s="121"/>
      <c r="T58058" s="121"/>
      <c r="V58058" s="121"/>
      <c r="X58058" s="121"/>
      <c r="Z58058" s="121"/>
    </row>
    <row r="58059" spans="16:26" x14ac:dyDescent="0.25">
      <c r="P58059" s="121"/>
      <c r="R58059" s="121"/>
      <c r="T58059" s="121"/>
      <c r="V58059" s="121"/>
      <c r="X58059" s="121"/>
      <c r="Z58059" s="121"/>
    </row>
    <row r="58060" spans="16:26" x14ac:dyDescent="0.25">
      <c r="P58060" s="121"/>
      <c r="R58060" s="121"/>
      <c r="T58060" s="121"/>
      <c r="V58060" s="121"/>
      <c r="X58060" s="121"/>
      <c r="Z58060" s="121"/>
    </row>
    <row r="58061" spans="16:26" x14ac:dyDescent="0.25">
      <c r="P58061" s="121"/>
      <c r="R58061" s="121"/>
      <c r="T58061" s="121"/>
      <c r="V58061" s="121"/>
      <c r="X58061" s="121"/>
      <c r="Z58061" s="121"/>
    </row>
    <row r="58062" spans="16:26" x14ac:dyDescent="0.25">
      <c r="P58062" s="122"/>
      <c r="R58062" s="122"/>
      <c r="T58062" s="122"/>
      <c r="V58062" s="122"/>
      <c r="X58062" s="122"/>
      <c r="Z58062" s="122"/>
    </row>
    <row r="58063" spans="16:26" x14ac:dyDescent="0.25">
      <c r="P58063" s="118"/>
      <c r="R58063" s="118"/>
      <c r="T58063" s="118"/>
      <c r="V58063" s="118"/>
      <c r="X58063" s="118"/>
      <c r="Z58063" s="118"/>
    </row>
    <row r="58064" spans="16:26" x14ac:dyDescent="0.25">
      <c r="P58064" s="119"/>
      <c r="R58064" s="119"/>
      <c r="T58064" s="119"/>
      <c r="V58064" s="119"/>
      <c r="X58064" s="119"/>
      <c r="Z58064" s="119"/>
    </row>
    <row r="58065" spans="16:26" x14ac:dyDescent="0.25">
      <c r="P58065" s="119"/>
      <c r="R58065" s="119"/>
      <c r="T58065" s="119"/>
      <c r="V58065" s="119"/>
      <c r="X58065" s="119"/>
      <c r="Z58065" s="119"/>
    </row>
    <row r="58066" spans="16:26" x14ac:dyDescent="0.25">
      <c r="P58066" s="120"/>
      <c r="R58066" s="120"/>
      <c r="T58066" s="120"/>
      <c r="V58066" s="120"/>
      <c r="X58066" s="120"/>
      <c r="Z58066" s="120"/>
    </row>
    <row r="58067" spans="16:26" x14ac:dyDescent="0.25">
      <c r="P58067" s="119"/>
      <c r="R58067" s="119"/>
      <c r="T58067" s="119"/>
      <c r="V58067" s="119"/>
      <c r="X58067" s="119"/>
      <c r="Z58067" s="119"/>
    </row>
    <row r="58068" spans="16:26" x14ac:dyDescent="0.25">
      <c r="P58068" s="119"/>
      <c r="R58068" s="119"/>
      <c r="T58068" s="119"/>
      <c r="V58068" s="119"/>
      <c r="X58068" s="119"/>
      <c r="Z58068" s="119"/>
    </row>
    <row r="58069" spans="16:26" x14ac:dyDescent="0.25">
      <c r="P58069" s="120"/>
      <c r="R58069" s="120"/>
      <c r="T58069" s="120"/>
      <c r="V58069" s="120"/>
      <c r="X58069" s="120"/>
      <c r="Z58069" s="120"/>
    </row>
    <row r="58070" spans="16:26" x14ac:dyDescent="0.25">
      <c r="P58070" s="119"/>
      <c r="R58070" s="119"/>
      <c r="T58070" s="119"/>
      <c r="V58070" s="119"/>
      <c r="X58070" s="119"/>
      <c r="Z58070" s="119"/>
    </row>
    <row r="58071" spans="16:26" x14ac:dyDescent="0.25">
      <c r="P58071" s="120"/>
      <c r="R58071" s="120"/>
      <c r="T58071" s="120"/>
      <c r="V58071" s="120"/>
      <c r="X58071" s="120"/>
      <c r="Z58071" s="120"/>
    </row>
    <row r="58072" spans="16:26" x14ac:dyDescent="0.25">
      <c r="P58072" s="119"/>
      <c r="R58072" s="119"/>
      <c r="T58072" s="119"/>
      <c r="V58072" s="119"/>
      <c r="X58072" s="119"/>
      <c r="Z58072" s="119"/>
    </row>
    <row r="58073" spans="16:26" x14ac:dyDescent="0.25">
      <c r="P58073" s="119"/>
      <c r="R58073" s="119"/>
      <c r="T58073" s="119"/>
      <c r="V58073" s="119"/>
      <c r="X58073" s="119"/>
      <c r="Z58073" s="119"/>
    </row>
    <row r="58074" spans="16:26" x14ac:dyDescent="0.25">
      <c r="P58074" s="119"/>
      <c r="R58074" s="119"/>
      <c r="T58074" s="119"/>
      <c r="V58074" s="119"/>
      <c r="X58074" s="119"/>
      <c r="Z58074" s="119"/>
    </row>
    <row r="58075" spans="16:26" x14ac:dyDescent="0.25">
      <c r="P58075" s="121"/>
      <c r="R58075" s="121"/>
      <c r="T58075" s="121"/>
      <c r="V58075" s="121"/>
      <c r="X58075" s="121"/>
      <c r="Z58075" s="121"/>
    </row>
    <row r="58076" spans="16:26" x14ac:dyDescent="0.25">
      <c r="P58076" s="121"/>
      <c r="R58076" s="121"/>
      <c r="T58076" s="121"/>
      <c r="V58076" s="121"/>
      <c r="X58076" s="121"/>
      <c r="Z58076" s="121"/>
    </row>
    <row r="58077" spans="16:26" x14ac:dyDescent="0.25">
      <c r="P58077" s="121"/>
      <c r="R58077" s="121"/>
      <c r="T58077" s="121"/>
      <c r="V58077" s="121"/>
      <c r="X58077" s="121"/>
      <c r="Z58077" s="121"/>
    </row>
    <row r="58078" spans="16:26" x14ac:dyDescent="0.25">
      <c r="P58078" s="121"/>
      <c r="R58078" s="121"/>
      <c r="T58078" s="121"/>
      <c r="V58078" s="121"/>
      <c r="X58078" s="121"/>
      <c r="Z58078" s="121"/>
    </row>
    <row r="58079" spans="16:26" x14ac:dyDescent="0.25">
      <c r="P58079" s="122"/>
      <c r="R58079" s="122"/>
      <c r="T58079" s="122"/>
      <c r="V58079" s="122"/>
      <c r="X58079" s="122"/>
      <c r="Z58079" s="122"/>
    </row>
    <row r="58080" spans="16:26" x14ac:dyDescent="0.25">
      <c r="P58080" s="118"/>
      <c r="R58080" s="118"/>
      <c r="T58080" s="118"/>
      <c r="V58080" s="118"/>
      <c r="X58080" s="118"/>
      <c r="Z58080" s="118"/>
    </row>
    <row r="58081" spans="16:26" x14ac:dyDescent="0.25">
      <c r="P58081" s="119"/>
      <c r="R58081" s="119"/>
      <c r="T58081" s="119"/>
      <c r="V58081" s="119"/>
      <c r="X58081" s="119"/>
      <c r="Z58081" s="119"/>
    </row>
    <row r="58082" spans="16:26" x14ac:dyDescent="0.25">
      <c r="P58082" s="119"/>
      <c r="R58082" s="119"/>
      <c r="T58082" s="119"/>
      <c r="V58082" s="119"/>
      <c r="X58082" s="119"/>
      <c r="Z58082" s="119"/>
    </row>
    <row r="58083" spans="16:26" x14ac:dyDescent="0.25">
      <c r="P58083" s="120"/>
      <c r="R58083" s="120"/>
      <c r="T58083" s="120"/>
      <c r="V58083" s="120"/>
      <c r="X58083" s="120"/>
      <c r="Z58083" s="120"/>
    </row>
    <row r="58084" spans="16:26" x14ac:dyDescent="0.25">
      <c r="P58084" s="119"/>
      <c r="R58084" s="119"/>
      <c r="T58084" s="119"/>
      <c r="V58084" s="119"/>
      <c r="X58084" s="119"/>
      <c r="Z58084" s="119"/>
    </row>
    <row r="58085" spans="16:26" x14ac:dyDescent="0.25">
      <c r="P58085" s="119"/>
      <c r="R58085" s="119"/>
      <c r="T58085" s="119"/>
      <c r="V58085" s="119"/>
      <c r="X58085" s="119"/>
      <c r="Z58085" s="119"/>
    </row>
    <row r="58086" spans="16:26" x14ac:dyDescent="0.25">
      <c r="P58086" s="120"/>
      <c r="R58086" s="120"/>
      <c r="T58086" s="120"/>
      <c r="V58086" s="120"/>
      <c r="X58086" s="120"/>
      <c r="Z58086" s="120"/>
    </row>
    <row r="58087" spans="16:26" x14ac:dyDescent="0.25">
      <c r="P58087" s="119"/>
      <c r="R58087" s="119"/>
      <c r="T58087" s="119"/>
      <c r="V58087" s="119"/>
      <c r="X58087" s="119"/>
      <c r="Z58087" s="119"/>
    </row>
    <row r="58088" spans="16:26" x14ac:dyDescent="0.25">
      <c r="P58088" s="120"/>
      <c r="R58088" s="120"/>
      <c r="T58088" s="120"/>
      <c r="V58088" s="120"/>
      <c r="X58088" s="120"/>
      <c r="Z58088" s="120"/>
    </row>
    <row r="58089" spans="16:26" x14ac:dyDescent="0.25">
      <c r="P58089" s="119"/>
      <c r="R58089" s="119"/>
      <c r="T58089" s="119"/>
      <c r="V58089" s="119"/>
      <c r="X58089" s="119"/>
      <c r="Z58089" s="119"/>
    </row>
    <row r="58090" spans="16:26" x14ac:dyDescent="0.25">
      <c r="P58090" s="119"/>
      <c r="R58090" s="119"/>
      <c r="T58090" s="119"/>
      <c r="V58090" s="119"/>
      <c r="X58090" s="119"/>
      <c r="Z58090" s="119"/>
    </row>
    <row r="58091" spans="16:26" x14ac:dyDescent="0.25">
      <c r="P58091" s="119"/>
      <c r="R58091" s="119"/>
      <c r="T58091" s="119"/>
      <c r="V58091" s="119"/>
      <c r="X58091" s="119"/>
      <c r="Z58091" s="119"/>
    </row>
    <row r="58092" spans="16:26" x14ac:dyDescent="0.25">
      <c r="P58092" s="121"/>
      <c r="R58092" s="121"/>
      <c r="T58092" s="121"/>
      <c r="V58092" s="121"/>
      <c r="X58092" s="121"/>
      <c r="Z58092" s="121"/>
    </row>
    <row r="58093" spans="16:26" x14ac:dyDescent="0.25">
      <c r="P58093" s="121"/>
      <c r="R58093" s="121"/>
      <c r="T58093" s="121"/>
      <c r="V58093" s="121"/>
      <c r="X58093" s="121"/>
      <c r="Z58093" s="121"/>
    </row>
    <row r="58094" spans="16:26" x14ac:dyDescent="0.25">
      <c r="P58094" s="121"/>
      <c r="R58094" s="121"/>
      <c r="T58094" s="121"/>
      <c r="V58094" s="121"/>
      <c r="X58094" s="121"/>
      <c r="Z58094" s="121"/>
    </row>
    <row r="58095" spans="16:26" x14ac:dyDescent="0.25">
      <c r="P58095" s="121"/>
      <c r="R58095" s="121"/>
      <c r="T58095" s="121"/>
      <c r="V58095" s="121"/>
      <c r="X58095" s="121"/>
      <c r="Z58095" s="121"/>
    </row>
    <row r="58096" spans="16:26" x14ac:dyDescent="0.25">
      <c r="P58096" s="122"/>
      <c r="R58096" s="122"/>
      <c r="T58096" s="122"/>
      <c r="V58096" s="122"/>
      <c r="X58096" s="122"/>
      <c r="Z58096" s="122"/>
    </row>
    <row r="58097" spans="16:26" x14ac:dyDescent="0.25">
      <c r="P58097" s="118"/>
      <c r="R58097" s="118"/>
      <c r="T58097" s="118"/>
      <c r="V58097" s="118"/>
      <c r="X58097" s="118"/>
      <c r="Z58097" s="118"/>
    </row>
    <row r="58098" spans="16:26" x14ac:dyDescent="0.25">
      <c r="P58098" s="119"/>
      <c r="R58098" s="119"/>
      <c r="T58098" s="119"/>
      <c r="V58098" s="119"/>
      <c r="X58098" s="119"/>
      <c r="Z58098" s="119"/>
    </row>
    <row r="58099" spans="16:26" x14ac:dyDescent="0.25">
      <c r="P58099" s="119"/>
      <c r="R58099" s="119"/>
      <c r="T58099" s="119"/>
      <c r="V58099" s="119"/>
      <c r="X58099" s="119"/>
      <c r="Z58099" s="119"/>
    </row>
    <row r="58100" spans="16:26" x14ac:dyDescent="0.25">
      <c r="P58100" s="120"/>
      <c r="R58100" s="120"/>
      <c r="T58100" s="120"/>
      <c r="V58100" s="120"/>
      <c r="X58100" s="120"/>
      <c r="Z58100" s="120"/>
    </row>
    <row r="58101" spans="16:26" x14ac:dyDescent="0.25">
      <c r="P58101" s="119"/>
      <c r="R58101" s="119"/>
      <c r="T58101" s="119"/>
      <c r="V58101" s="119"/>
      <c r="X58101" s="119"/>
      <c r="Z58101" s="119"/>
    </row>
    <row r="58102" spans="16:26" x14ac:dyDescent="0.25">
      <c r="P58102" s="119"/>
      <c r="R58102" s="119"/>
      <c r="T58102" s="119"/>
      <c r="V58102" s="119"/>
      <c r="X58102" s="119"/>
      <c r="Z58102" s="119"/>
    </row>
    <row r="58103" spans="16:26" x14ac:dyDescent="0.25">
      <c r="P58103" s="120"/>
      <c r="R58103" s="120"/>
      <c r="T58103" s="120"/>
      <c r="V58103" s="120"/>
      <c r="X58103" s="120"/>
      <c r="Z58103" s="120"/>
    </row>
    <row r="58104" spans="16:26" x14ac:dyDescent="0.25">
      <c r="P58104" s="119"/>
      <c r="R58104" s="119"/>
      <c r="T58104" s="119"/>
      <c r="V58104" s="119"/>
      <c r="X58104" s="119"/>
      <c r="Z58104" s="119"/>
    </row>
    <row r="58105" spans="16:26" x14ac:dyDescent="0.25">
      <c r="P58105" s="120"/>
      <c r="R58105" s="120"/>
      <c r="T58105" s="120"/>
      <c r="V58105" s="120"/>
      <c r="X58105" s="120"/>
      <c r="Z58105" s="120"/>
    </row>
    <row r="58106" spans="16:26" x14ac:dyDescent="0.25">
      <c r="P58106" s="119"/>
      <c r="R58106" s="119"/>
      <c r="T58106" s="119"/>
      <c r="V58106" s="119"/>
      <c r="X58106" s="119"/>
      <c r="Z58106" s="119"/>
    </row>
    <row r="58107" spans="16:26" x14ac:dyDescent="0.25">
      <c r="P58107" s="119"/>
      <c r="R58107" s="119"/>
      <c r="T58107" s="119"/>
      <c r="V58107" s="119"/>
      <c r="X58107" s="119"/>
      <c r="Z58107" s="119"/>
    </row>
    <row r="58108" spans="16:26" x14ac:dyDescent="0.25">
      <c r="P58108" s="119"/>
      <c r="R58108" s="119"/>
      <c r="T58108" s="119"/>
      <c r="V58108" s="119"/>
      <c r="X58108" s="119"/>
      <c r="Z58108" s="119"/>
    </row>
    <row r="58109" spans="16:26" x14ac:dyDescent="0.25">
      <c r="P58109" s="121"/>
      <c r="R58109" s="121"/>
      <c r="T58109" s="121"/>
      <c r="V58109" s="121"/>
      <c r="X58109" s="121"/>
      <c r="Z58109" s="121"/>
    </row>
    <row r="58110" spans="16:26" x14ac:dyDescent="0.25">
      <c r="P58110" s="121"/>
      <c r="R58110" s="121"/>
      <c r="T58110" s="121"/>
      <c r="V58110" s="121"/>
      <c r="X58110" s="121"/>
      <c r="Z58110" s="121"/>
    </row>
    <row r="58111" spans="16:26" x14ac:dyDescent="0.25">
      <c r="P58111" s="121"/>
      <c r="R58111" s="121"/>
      <c r="T58111" s="121"/>
      <c r="V58111" s="121"/>
      <c r="X58111" s="121"/>
      <c r="Z58111" s="121"/>
    </row>
    <row r="58112" spans="16:26" x14ac:dyDescent="0.25">
      <c r="P58112" s="121"/>
      <c r="R58112" s="121"/>
      <c r="T58112" s="121"/>
      <c r="V58112" s="121"/>
      <c r="X58112" s="121"/>
      <c r="Z58112" s="121"/>
    </row>
    <row r="58113" spans="16:26" x14ac:dyDescent="0.25">
      <c r="P58113" s="122"/>
      <c r="R58113" s="122"/>
      <c r="T58113" s="122"/>
      <c r="V58113" s="122"/>
      <c r="X58113" s="122"/>
      <c r="Z58113" s="122"/>
    </row>
    <row r="58114" spans="16:26" x14ac:dyDescent="0.25">
      <c r="P58114" s="118"/>
      <c r="R58114" s="118"/>
      <c r="T58114" s="118"/>
      <c r="V58114" s="118"/>
      <c r="X58114" s="118"/>
      <c r="Z58114" s="118"/>
    </row>
    <row r="58115" spans="16:26" x14ac:dyDescent="0.25">
      <c r="P58115" s="119"/>
      <c r="R58115" s="119"/>
      <c r="T58115" s="119"/>
      <c r="V58115" s="119"/>
      <c r="X58115" s="119"/>
      <c r="Z58115" s="119"/>
    </row>
    <row r="58116" spans="16:26" x14ac:dyDescent="0.25">
      <c r="P58116" s="119"/>
      <c r="R58116" s="119"/>
      <c r="T58116" s="119"/>
      <c r="V58116" s="119"/>
      <c r="X58116" s="119"/>
      <c r="Z58116" s="119"/>
    </row>
    <row r="58117" spans="16:26" x14ac:dyDescent="0.25">
      <c r="P58117" s="120"/>
      <c r="R58117" s="120"/>
      <c r="T58117" s="120"/>
      <c r="V58117" s="120"/>
      <c r="X58117" s="120"/>
      <c r="Z58117" s="120"/>
    </row>
    <row r="58118" spans="16:26" x14ac:dyDescent="0.25">
      <c r="P58118" s="119"/>
      <c r="R58118" s="119"/>
      <c r="T58118" s="119"/>
      <c r="V58118" s="119"/>
      <c r="X58118" s="119"/>
      <c r="Z58118" s="119"/>
    </row>
    <row r="58119" spans="16:26" x14ac:dyDescent="0.25">
      <c r="P58119" s="119"/>
      <c r="R58119" s="119"/>
      <c r="T58119" s="119"/>
      <c r="V58119" s="119"/>
      <c r="X58119" s="119"/>
      <c r="Z58119" s="119"/>
    </row>
    <row r="58120" spans="16:26" x14ac:dyDescent="0.25">
      <c r="P58120" s="120"/>
      <c r="R58120" s="120"/>
      <c r="T58120" s="120"/>
      <c r="V58120" s="120"/>
      <c r="X58120" s="120"/>
      <c r="Z58120" s="120"/>
    </row>
    <row r="58121" spans="16:26" x14ac:dyDescent="0.25">
      <c r="P58121" s="119"/>
      <c r="R58121" s="119"/>
      <c r="T58121" s="119"/>
      <c r="V58121" s="119"/>
      <c r="X58121" s="119"/>
      <c r="Z58121" s="119"/>
    </row>
    <row r="58122" spans="16:26" x14ac:dyDescent="0.25">
      <c r="P58122" s="120"/>
      <c r="R58122" s="120"/>
      <c r="T58122" s="120"/>
      <c r="V58122" s="120"/>
      <c r="X58122" s="120"/>
      <c r="Z58122" s="120"/>
    </row>
    <row r="58123" spans="16:26" x14ac:dyDescent="0.25">
      <c r="P58123" s="119"/>
      <c r="R58123" s="119"/>
      <c r="T58123" s="119"/>
      <c r="V58123" s="119"/>
      <c r="X58123" s="119"/>
      <c r="Z58123" s="119"/>
    </row>
    <row r="58124" spans="16:26" x14ac:dyDescent="0.25">
      <c r="P58124" s="119"/>
      <c r="R58124" s="119"/>
      <c r="T58124" s="119"/>
      <c r="V58124" s="119"/>
      <c r="X58124" s="119"/>
      <c r="Z58124" s="119"/>
    </row>
    <row r="58125" spans="16:26" x14ac:dyDescent="0.25">
      <c r="P58125" s="119"/>
      <c r="R58125" s="119"/>
      <c r="T58125" s="119"/>
      <c r="V58125" s="119"/>
      <c r="X58125" s="119"/>
      <c r="Z58125" s="119"/>
    </row>
    <row r="58126" spans="16:26" x14ac:dyDescent="0.25">
      <c r="P58126" s="121"/>
      <c r="R58126" s="121"/>
      <c r="T58126" s="121"/>
      <c r="V58126" s="121"/>
      <c r="X58126" s="121"/>
      <c r="Z58126" s="121"/>
    </row>
    <row r="58127" spans="16:26" x14ac:dyDescent="0.25">
      <c r="P58127" s="121"/>
      <c r="R58127" s="121"/>
      <c r="T58127" s="121"/>
      <c r="V58127" s="121"/>
      <c r="X58127" s="121"/>
      <c r="Z58127" s="121"/>
    </row>
    <row r="58128" spans="16:26" x14ac:dyDescent="0.25">
      <c r="P58128" s="121"/>
      <c r="R58128" s="121"/>
      <c r="T58128" s="121"/>
      <c r="V58128" s="121"/>
      <c r="X58128" s="121"/>
      <c r="Z58128" s="121"/>
    </row>
    <row r="58129" spans="16:26" x14ac:dyDescent="0.25">
      <c r="P58129" s="121"/>
      <c r="R58129" s="121"/>
      <c r="T58129" s="121"/>
      <c r="V58129" s="121"/>
      <c r="X58129" s="121"/>
      <c r="Z58129" s="121"/>
    </row>
    <row r="58130" spans="16:26" x14ac:dyDescent="0.25">
      <c r="P58130" s="122"/>
      <c r="R58130" s="122"/>
      <c r="T58130" s="122"/>
      <c r="V58130" s="122"/>
      <c r="X58130" s="122"/>
      <c r="Z58130" s="122"/>
    </row>
    <row r="58131" spans="16:26" x14ac:dyDescent="0.25">
      <c r="P58131" s="118"/>
      <c r="R58131" s="118"/>
      <c r="T58131" s="118"/>
      <c r="V58131" s="118"/>
      <c r="X58131" s="118"/>
      <c r="Z58131" s="118"/>
    </row>
    <row r="58132" spans="16:26" x14ac:dyDescent="0.25">
      <c r="P58132" s="119"/>
      <c r="R58132" s="119"/>
      <c r="T58132" s="119"/>
      <c r="V58132" s="119"/>
      <c r="X58132" s="119"/>
      <c r="Z58132" s="119"/>
    </row>
    <row r="58133" spans="16:26" x14ac:dyDescent="0.25">
      <c r="P58133" s="119"/>
      <c r="R58133" s="119"/>
      <c r="T58133" s="119"/>
      <c r="V58133" s="119"/>
      <c r="X58133" s="119"/>
      <c r="Z58133" s="119"/>
    </row>
    <row r="58134" spans="16:26" x14ac:dyDescent="0.25">
      <c r="P58134" s="120"/>
      <c r="R58134" s="120"/>
      <c r="T58134" s="120"/>
      <c r="V58134" s="120"/>
      <c r="X58134" s="120"/>
      <c r="Z58134" s="120"/>
    </row>
    <row r="58135" spans="16:26" x14ac:dyDescent="0.25">
      <c r="P58135" s="119"/>
      <c r="R58135" s="119"/>
      <c r="T58135" s="119"/>
      <c r="V58135" s="119"/>
      <c r="X58135" s="119"/>
      <c r="Z58135" s="119"/>
    </row>
    <row r="58136" spans="16:26" x14ac:dyDescent="0.25">
      <c r="P58136" s="119"/>
      <c r="R58136" s="119"/>
      <c r="T58136" s="119"/>
      <c r="V58136" s="119"/>
      <c r="X58136" s="119"/>
      <c r="Z58136" s="119"/>
    </row>
    <row r="58137" spans="16:26" x14ac:dyDescent="0.25">
      <c r="P58137" s="120"/>
      <c r="R58137" s="120"/>
      <c r="T58137" s="120"/>
      <c r="V58137" s="120"/>
      <c r="X58137" s="120"/>
      <c r="Z58137" s="120"/>
    </row>
    <row r="58138" spans="16:26" x14ac:dyDescent="0.25">
      <c r="P58138" s="119"/>
      <c r="R58138" s="119"/>
      <c r="T58138" s="119"/>
      <c r="V58138" s="119"/>
      <c r="X58138" s="119"/>
      <c r="Z58138" s="119"/>
    </row>
    <row r="58139" spans="16:26" x14ac:dyDescent="0.25">
      <c r="P58139" s="120"/>
      <c r="R58139" s="120"/>
      <c r="T58139" s="120"/>
      <c r="V58139" s="120"/>
      <c r="X58139" s="120"/>
      <c r="Z58139" s="120"/>
    </row>
    <row r="58140" spans="16:26" x14ac:dyDescent="0.25">
      <c r="P58140" s="119"/>
      <c r="R58140" s="119"/>
      <c r="T58140" s="119"/>
      <c r="V58140" s="119"/>
      <c r="X58140" s="119"/>
      <c r="Z58140" s="119"/>
    </row>
    <row r="58141" spans="16:26" x14ac:dyDescent="0.25">
      <c r="P58141" s="119"/>
      <c r="R58141" s="119"/>
      <c r="T58141" s="119"/>
      <c r="V58141" s="119"/>
      <c r="X58141" s="119"/>
      <c r="Z58141" s="119"/>
    </row>
    <row r="58142" spans="16:26" x14ac:dyDescent="0.25">
      <c r="P58142" s="119"/>
      <c r="R58142" s="119"/>
      <c r="T58142" s="119"/>
      <c r="V58142" s="119"/>
      <c r="X58142" s="119"/>
      <c r="Z58142" s="119"/>
    </row>
    <row r="58143" spans="16:26" x14ac:dyDescent="0.25">
      <c r="P58143" s="121"/>
      <c r="R58143" s="121"/>
      <c r="T58143" s="121"/>
      <c r="V58143" s="121"/>
      <c r="X58143" s="121"/>
      <c r="Z58143" s="121"/>
    </row>
    <row r="58144" spans="16:26" x14ac:dyDescent="0.25">
      <c r="P58144" s="121"/>
      <c r="R58144" s="121"/>
      <c r="T58144" s="121"/>
      <c r="V58144" s="121"/>
      <c r="X58144" s="121"/>
      <c r="Z58144" s="121"/>
    </row>
    <row r="58145" spans="16:26" x14ac:dyDescent="0.25">
      <c r="P58145" s="121"/>
      <c r="R58145" s="121"/>
      <c r="T58145" s="121"/>
      <c r="V58145" s="121"/>
      <c r="X58145" s="121"/>
      <c r="Z58145" s="121"/>
    </row>
    <row r="58146" spans="16:26" x14ac:dyDescent="0.25">
      <c r="P58146" s="121"/>
      <c r="R58146" s="121"/>
      <c r="T58146" s="121"/>
      <c r="V58146" s="121"/>
      <c r="X58146" s="121"/>
      <c r="Z58146" s="121"/>
    </row>
    <row r="58147" spans="16:26" x14ac:dyDescent="0.25">
      <c r="P58147" s="122"/>
      <c r="R58147" s="122"/>
      <c r="T58147" s="122"/>
      <c r="V58147" s="122"/>
      <c r="X58147" s="122"/>
      <c r="Z58147" s="122"/>
    </row>
    <row r="58148" spans="16:26" x14ac:dyDescent="0.25">
      <c r="P58148" s="118"/>
      <c r="R58148" s="118"/>
      <c r="T58148" s="118"/>
      <c r="V58148" s="118"/>
      <c r="X58148" s="118"/>
      <c r="Z58148" s="118"/>
    </row>
    <row r="58149" spans="16:26" x14ac:dyDescent="0.25">
      <c r="P58149" s="119"/>
      <c r="R58149" s="119"/>
      <c r="T58149" s="119"/>
      <c r="V58149" s="119"/>
      <c r="X58149" s="119"/>
      <c r="Z58149" s="119"/>
    </row>
    <row r="58150" spans="16:26" x14ac:dyDescent="0.25">
      <c r="P58150" s="119"/>
      <c r="R58150" s="119"/>
      <c r="T58150" s="119"/>
      <c r="V58150" s="119"/>
      <c r="X58150" s="119"/>
      <c r="Z58150" s="119"/>
    </row>
    <row r="58151" spans="16:26" x14ac:dyDescent="0.25">
      <c r="P58151" s="120"/>
      <c r="R58151" s="120"/>
      <c r="T58151" s="120"/>
      <c r="V58151" s="120"/>
      <c r="X58151" s="120"/>
      <c r="Z58151" s="120"/>
    </row>
    <row r="58152" spans="16:26" x14ac:dyDescent="0.25">
      <c r="P58152" s="119"/>
      <c r="R58152" s="119"/>
      <c r="T58152" s="119"/>
      <c r="V58152" s="119"/>
      <c r="X58152" s="119"/>
      <c r="Z58152" s="119"/>
    </row>
    <row r="58153" spans="16:26" x14ac:dyDescent="0.25">
      <c r="P58153" s="119"/>
      <c r="R58153" s="119"/>
      <c r="T58153" s="119"/>
      <c r="V58153" s="119"/>
      <c r="X58153" s="119"/>
      <c r="Z58153" s="119"/>
    </row>
    <row r="58154" spans="16:26" x14ac:dyDescent="0.25">
      <c r="P58154" s="120"/>
      <c r="R58154" s="120"/>
      <c r="T58154" s="120"/>
      <c r="V58154" s="120"/>
      <c r="X58154" s="120"/>
      <c r="Z58154" s="120"/>
    </row>
    <row r="58155" spans="16:26" x14ac:dyDescent="0.25">
      <c r="P58155" s="119"/>
      <c r="R58155" s="119"/>
      <c r="T58155" s="119"/>
      <c r="V58155" s="119"/>
      <c r="X58155" s="119"/>
      <c r="Z58155" s="119"/>
    </row>
    <row r="58156" spans="16:26" x14ac:dyDescent="0.25">
      <c r="P58156" s="120"/>
      <c r="R58156" s="120"/>
      <c r="T58156" s="120"/>
      <c r="V58156" s="120"/>
      <c r="X58156" s="120"/>
      <c r="Z58156" s="120"/>
    </row>
    <row r="58157" spans="16:26" x14ac:dyDescent="0.25">
      <c r="P58157" s="119"/>
      <c r="R58157" s="119"/>
      <c r="T58157" s="119"/>
      <c r="V58157" s="119"/>
      <c r="X58157" s="119"/>
      <c r="Z58157" s="119"/>
    </row>
    <row r="58158" spans="16:26" x14ac:dyDescent="0.25">
      <c r="P58158" s="119"/>
      <c r="R58158" s="119"/>
      <c r="T58158" s="119"/>
      <c r="V58158" s="119"/>
      <c r="X58158" s="119"/>
      <c r="Z58158" s="119"/>
    </row>
    <row r="58159" spans="16:26" x14ac:dyDescent="0.25">
      <c r="P58159" s="119"/>
      <c r="R58159" s="119"/>
      <c r="T58159" s="119"/>
      <c r="V58159" s="119"/>
      <c r="X58159" s="119"/>
      <c r="Z58159" s="119"/>
    </row>
    <row r="58160" spans="16:26" x14ac:dyDescent="0.25">
      <c r="P58160" s="121"/>
      <c r="R58160" s="121"/>
      <c r="T58160" s="121"/>
      <c r="V58160" s="121"/>
      <c r="X58160" s="121"/>
      <c r="Z58160" s="121"/>
    </row>
    <row r="58161" spans="16:26" x14ac:dyDescent="0.25">
      <c r="P58161" s="121"/>
      <c r="R58161" s="121"/>
      <c r="T58161" s="121"/>
      <c r="V58161" s="121"/>
      <c r="X58161" s="121"/>
      <c r="Z58161" s="121"/>
    </row>
    <row r="58162" spans="16:26" x14ac:dyDescent="0.25">
      <c r="P58162" s="121"/>
      <c r="R58162" s="121"/>
      <c r="T58162" s="121"/>
      <c r="V58162" s="121"/>
      <c r="X58162" s="121"/>
      <c r="Z58162" s="121"/>
    </row>
    <row r="58163" spans="16:26" x14ac:dyDescent="0.25">
      <c r="P58163" s="121"/>
      <c r="R58163" s="121"/>
      <c r="T58163" s="121"/>
      <c r="V58163" s="121"/>
      <c r="X58163" s="121"/>
      <c r="Z58163" s="121"/>
    </row>
    <row r="58164" spans="16:26" x14ac:dyDescent="0.25">
      <c r="P58164" s="122"/>
      <c r="R58164" s="122"/>
      <c r="T58164" s="122"/>
      <c r="V58164" s="122"/>
      <c r="X58164" s="122"/>
      <c r="Z58164" s="122"/>
    </row>
    <row r="58165" spans="16:26" x14ac:dyDescent="0.25">
      <c r="P58165" s="118"/>
      <c r="R58165" s="118"/>
      <c r="T58165" s="118"/>
      <c r="V58165" s="118"/>
      <c r="X58165" s="118"/>
      <c r="Z58165" s="118"/>
    </row>
    <row r="58166" spans="16:26" x14ac:dyDescent="0.25">
      <c r="P58166" s="119"/>
      <c r="R58166" s="119"/>
      <c r="T58166" s="119"/>
      <c r="V58166" s="119"/>
      <c r="X58166" s="119"/>
      <c r="Z58166" s="119"/>
    </row>
    <row r="58167" spans="16:26" x14ac:dyDescent="0.25">
      <c r="P58167" s="119"/>
      <c r="R58167" s="119"/>
      <c r="T58167" s="119"/>
      <c r="V58167" s="119"/>
      <c r="X58167" s="119"/>
      <c r="Z58167" s="119"/>
    </row>
    <row r="58168" spans="16:26" x14ac:dyDescent="0.25">
      <c r="P58168" s="120"/>
      <c r="R58168" s="120"/>
      <c r="T58168" s="120"/>
      <c r="V58168" s="120"/>
      <c r="X58168" s="120"/>
      <c r="Z58168" s="120"/>
    </row>
    <row r="58169" spans="16:26" x14ac:dyDescent="0.25">
      <c r="P58169" s="119"/>
      <c r="R58169" s="119"/>
      <c r="T58169" s="119"/>
      <c r="V58169" s="119"/>
      <c r="X58169" s="119"/>
      <c r="Z58169" s="119"/>
    </row>
    <row r="58170" spans="16:26" x14ac:dyDescent="0.25">
      <c r="P58170" s="119"/>
      <c r="R58170" s="119"/>
      <c r="T58170" s="119"/>
      <c r="V58170" s="119"/>
      <c r="X58170" s="119"/>
      <c r="Z58170" s="119"/>
    </row>
    <row r="58171" spans="16:26" x14ac:dyDescent="0.25">
      <c r="P58171" s="120"/>
      <c r="R58171" s="120"/>
      <c r="T58171" s="120"/>
      <c r="V58171" s="120"/>
      <c r="X58171" s="120"/>
      <c r="Z58171" s="120"/>
    </row>
    <row r="58172" spans="16:26" x14ac:dyDescent="0.25">
      <c r="P58172" s="119"/>
      <c r="R58172" s="119"/>
      <c r="T58172" s="119"/>
      <c r="V58172" s="119"/>
      <c r="X58172" s="119"/>
      <c r="Z58172" s="119"/>
    </row>
    <row r="58173" spans="16:26" x14ac:dyDescent="0.25">
      <c r="P58173" s="120"/>
      <c r="R58173" s="120"/>
      <c r="T58173" s="120"/>
      <c r="V58173" s="120"/>
      <c r="X58173" s="120"/>
      <c r="Z58173" s="120"/>
    </row>
    <row r="58174" spans="16:26" x14ac:dyDescent="0.25">
      <c r="P58174" s="119"/>
      <c r="R58174" s="119"/>
      <c r="T58174" s="119"/>
      <c r="V58174" s="119"/>
      <c r="X58174" s="119"/>
      <c r="Z58174" s="119"/>
    </row>
    <row r="58175" spans="16:26" x14ac:dyDescent="0.25">
      <c r="P58175" s="119"/>
      <c r="R58175" s="119"/>
      <c r="T58175" s="119"/>
      <c r="V58175" s="119"/>
      <c r="X58175" s="119"/>
      <c r="Z58175" s="119"/>
    </row>
    <row r="58176" spans="16:26" x14ac:dyDescent="0.25">
      <c r="P58176" s="119"/>
      <c r="R58176" s="119"/>
      <c r="T58176" s="119"/>
      <c r="V58176" s="119"/>
      <c r="X58176" s="119"/>
      <c r="Z58176" s="119"/>
    </row>
    <row r="58177" spans="16:26" x14ac:dyDescent="0.25">
      <c r="P58177" s="121"/>
      <c r="R58177" s="121"/>
      <c r="T58177" s="121"/>
      <c r="V58177" s="121"/>
      <c r="X58177" s="121"/>
      <c r="Z58177" s="121"/>
    </row>
    <row r="58178" spans="16:26" x14ac:dyDescent="0.25">
      <c r="P58178" s="121"/>
      <c r="R58178" s="121"/>
      <c r="T58178" s="121"/>
      <c r="V58178" s="121"/>
      <c r="X58178" s="121"/>
      <c r="Z58178" s="121"/>
    </row>
    <row r="58179" spans="16:26" x14ac:dyDescent="0.25">
      <c r="P58179" s="121"/>
      <c r="R58179" s="121"/>
      <c r="T58179" s="121"/>
      <c r="V58179" s="121"/>
      <c r="X58179" s="121"/>
      <c r="Z58179" s="121"/>
    </row>
    <row r="58180" spans="16:26" x14ac:dyDescent="0.25">
      <c r="P58180" s="121"/>
      <c r="R58180" s="121"/>
      <c r="T58180" s="121"/>
      <c r="V58180" s="121"/>
      <c r="X58180" s="121"/>
      <c r="Z58180" s="121"/>
    </row>
    <row r="58181" spans="16:26" x14ac:dyDescent="0.25">
      <c r="P58181" s="122"/>
      <c r="R58181" s="122"/>
      <c r="T58181" s="122"/>
      <c r="V58181" s="122"/>
      <c r="X58181" s="122"/>
      <c r="Z58181" s="122"/>
    </row>
    <row r="58182" spans="16:26" x14ac:dyDescent="0.25">
      <c r="P58182" s="118"/>
      <c r="R58182" s="118"/>
      <c r="T58182" s="118"/>
      <c r="V58182" s="118"/>
      <c r="X58182" s="118"/>
      <c r="Z58182" s="118"/>
    </row>
    <row r="58183" spans="16:26" x14ac:dyDescent="0.25">
      <c r="P58183" s="119"/>
      <c r="R58183" s="119"/>
      <c r="T58183" s="119"/>
      <c r="V58183" s="119"/>
      <c r="X58183" s="119"/>
      <c r="Z58183" s="119"/>
    </row>
    <row r="58184" spans="16:26" x14ac:dyDescent="0.25">
      <c r="P58184" s="119"/>
      <c r="R58184" s="119"/>
      <c r="T58184" s="119"/>
      <c r="V58184" s="119"/>
      <c r="X58184" s="119"/>
      <c r="Z58184" s="119"/>
    </row>
    <row r="58185" spans="16:26" x14ac:dyDescent="0.25">
      <c r="P58185" s="120"/>
      <c r="R58185" s="120"/>
      <c r="T58185" s="120"/>
      <c r="V58185" s="120"/>
      <c r="X58185" s="120"/>
      <c r="Z58185" s="120"/>
    </row>
    <row r="58186" spans="16:26" x14ac:dyDescent="0.25">
      <c r="P58186" s="119"/>
      <c r="R58186" s="119"/>
      <c r="T58186" s="119"/>
      <c r="V58186" s="119"/>
      <c r="X58186" s="119"/>
      <c r="Z58186" s="119"/>
    </row>
    <row r="58187" spans="16:26" x14ac:dyDescent="0.25">
      <c r="P58187" s="119"/>
      <c r="R58187" s="119"/>
      <c r="T58187" s="119"/>
      <c r="V58187" s="119"/>
      <c r="X58187" s="119"/>
      <c r="Z58187" s="119"/>
    </row>
    <row r="58188" spans="16:26" x14ac:dyDescent="0.25">
      <c r="P58188" s="120"/>
      <c r="R58188" s="120"/>
      <c r="T58188" s="120"/>
      <c r="V58188" s="120"/>
      <c r="X58188" s="120"/>
      <c r="Z58188" s="120"/>
    </row>
    <row r="58189" spans="16:26" x14ac:dyDescent="0.25">
      <c r="P58189" s="119"/>
      <c r="R58189" s="119"/>
      <c r="T58189" s="119"/>
      <c r="V58189" s="119"/>
      <c r="X58189" s="119"/>
      <c r="Z58189" s="119"/>
    </row>
    <row r="58190" spans="16:26" x14ac:dyDescent="0.25">
      <c r="P58190" s="120"/>
      <c r="R58190" s="120"/>
      <c r="T58190" s="120"/>
      <c r="V58190" s="120"/>
      <c r="X58190" s="120"/>
      <c r="Z58190" s="120"/>
    </row>
    <row r="58191" spans="16:26" x14ac:dyDescent="0.25">
      <c r="P58191" s="119"/>
      <c r="R58191" s="119"/>
      <c r="T58191" s="119"/>
      <c r="V58191" s="119"/>
      <c r="X58191" s="119"/>
      <c r="Z58191" s="119"/>
    </row>
    <row r="58192" spans="16:26" x14ac:dyDescent="0.25">
      <c r="P58192" s="119"/>
      <c r="R58192" s="119"/>
      <c r="T58192" s="119"/>
      <c r="V58192" s="119"/>
      <c r="X58192" s="119"/>
      <c r="Z58192" s="119"/>
    </row>
    <row r="58193" spans="16:26" x14ac:dyDescent="0.25">
      <c r="P58193" s="119"/>
      <c r="R58193" s="119"/>
      <c r="T58193" s="119"/>
      <c r="V58193" s="119"/>
      <c r="X58193" s="119"/>
      <c r="Z58193" s="119"/>
    </row>
    <row r="58194" spans="16:26" x14ac:dyDescent="0.25">
      <c r="P58194" s="121"/>
      <c r="R58194" s="121"/>
      <c r="T58194" s="121"/>
      <c r="V58194" s="121"/>
      <c r="X58194" s="121"/>
      <c r="Z58194" s="121"/>
    </row>
    <row r="58195" spans="16:26" x14ac:dyDescent="0.25">
      <c r="P58195" s="121"/>
      <c r="R58195" s="121"/>
      <c r="T58195" s="121"/>
      <c r="V58195" s="121"/>
      <c r="X58195" s="121"/>
      <c r="Z58195" s="121"/>
    </row>
    <row r="58196" spans="16:26" x14ac:dyDescent="0.25">
      <c r="P58196" s="121"/>
      <c r="R58196" s="121"/>
      <c r="T58196" s="121"/>
      <c r="V58196" s="121"/>
      <c r="X58196" s="121"/>
      <c r="Z58196" s="121"/>
    </row>
    <row r="58197" spans="16:26" x14ac:dyDescent="0.25">
      <c r="P58197" s="121"/>
      <c r="R58197" s="121"/>
      <c r="T58197" s="121"/>
      <c r="V58197" s="121"/>
      <c r="X58197" s="121"/>
      <c r="Z58197" s="121"/>
    </row>
    <row r="58198" spans="16:26" x14ac:dyDescent="0.25">
      <c r="P58198" s="122"/>
      <c r="R58198" s="122"/>
      <c r="T58198" s="122"/>
      <c r="V58198" s="122"/>
      <c r="X58198" s="122"/>
      <c r="Z58198" s="122"/>
    </row>
    <row r="58199" spans="16:26" x14ac:dyDescent="0.25">
      <c r="P58199" s="118"/>
      <c r="R58199" s="118"/>
      <c r="T58199" s="118"/>
      <c r="V58199" s="118"/>
      <c r="X58199" s="118"/>
      <c r="Z58199" s="118"/>
    </row>
    <row r="58200" spans="16:26" x14ac:dyDescent="0.25">
      <c r="P58200" s="119"/>
      <c r="R58200" s="119"/>
      <c r="T58200" s="119"/>
      <c r="V58200" s="119"/>
      <c r="X58200" s="119"/>
      <c r="Z58200" s="119"/>
    </row>
    <row r="58201" spans="16:26" x14ac:dyDescent="0.25">
      <c r="P58201" s="119"/>
      <c r="R58201" s="119"/>
      <c r="T58201" s="119"/>
      <c r="V58201" s="119"/>
      <c r="X58201" s="119"/>
      <c r="Z58201" s="119"/>
    </row>
    <row r="58202" spans="16:26" x14ac:dyDescent="0.25">
      <c r="P58202" s="120"/>
      <c r="R58202" s="120"/>
      <c r="T58202" s="120"/>
      <c r="V58202" s="120"/>
      <c r="X58202" s="120"/>
      <c r="Z58202" s="120"/>
    </row>
    <row r="58203" spans="16:26" x14ac:dyDescent="0.25">
      <c r="P58203" s="119"/>
      <c r="R58203" s="119"/>
      <c r="T58203" s="119"/>
      <c r="V58203" s="119"/>
      <c r="X58203" s="119"/>
      <c r="Z58203" s="119"/>
    </row>
    <row r="58204" spans="16:26" x14ac:dyDescent="0.25">
      <c r="P58204" s="119"/>
      <c r="R58204" s="119"/>
      <c r="T58204" s="119"/>
      <c r="V58204" s="119"/>
      <c r="X58204" s="119"/>
      <c r="Z58204" s="119"/>
    </row>
    <row r="58205" spans="16:26" x14ac:dyDescent="0.25">
      <c r="P58205" s="120"/>
      <c r="R58205" s="120"/>
      <c r="T58205" s="120"/>
      <c r="V58205" s="120"/>
      <c r="X58205" s="120"/>
      <c r="Z58205" s="120"/>
    </row>
    <row r="58206" spans="16:26" x14ac:dyDescent="0.25">
      <c r="P58206" s="119"/>
      <c r="R58206" s="119"/>
      <c r="T58206" s="119"/>
      <c r="V58206" s="119"/>
      <c r="X58206" s="119"/>
      <c r="Z58206" s="119"/>
    </row>
    <row r="58207" spans="16:26" x14ac:dyDescent="0.25">
      <c r="P58207" s="120"/>
      <c r="R58207" s="120"/>
      <c r="T58207" s="120"/>
      <c r="V58207" s="120"/>
      <c r="X58207" s="120"/>
      <c r="Z58207" s="120"/>
    </row>
    <row r="58208" spans="16:26" x14ac:dyDescent="0.25">
      <c r="P58208" s="119"/>
      <c r="R58208" s="119"/>
      <c r="T58208" s="119"/>
      <c r="V58208" s="119"/>
      <c r="X58208" s="119"/>
      <c r="Z58208" s="119"/>
    </row>
    <row r="58209" spans="16:26" x14ac:dyDescent="0.25">
      <c r="P58209" s="119"/>
      <c r="R58209" s="119"/>
      <c r="T58209" s="119"/>
      <c r="V58209" s="119"/>
      <c r="X58209" s="119"/>
      <c r="Z58209" s="119"/>
    </row>
    <row r="58210" spans="16:26" x14ac:dyDescent="0.25">
      <c r="P58210" s="119"/>
      <c r="R58210" s="119"/>
      <c r="T58210" s="119"/>
      <c r="V58210" s="119"/>
      <c r="X58210" s="119"/>
      <c r="Z58210" s="119"/>
    </row>
    <row r="58211" spans="16:26" x14ac:dyDescent="0.25">
      <c r="P58211" s="121"/>
      <c r="R58211" s="121"/>
      <c r="T58211" s="121"/>
      <c r="V58211" s="121"/>
      <c r="X58211" s="121"/>
      <c r="Z58211" s="121"/>
    </row>
    <row r="58212" spans="16:26" x14ac:dyDescent="0.25">
      <c r="P58212" s="121"/>
      <c r="R58212" s="121"/>
      <c r="T58212" s="121"/>
      <c r="V58212" s="121"/>
      <c r="X58212" s="121"/>
      <c r="Z58212" s="121"/>
    </row>
    <row r="58213" spans="16:26" x14ac:dyDescent="0.25">
      <c r="P58213" s="121"/>
      <c r="R58213" s="121"/>
      <c r="T58213" s="121"/>
      <c r="V58213" s="121"/>
      <c r="X58213" s="121"/>
      <c r="Z58213" s="121"/>
    </row>
    <row r="58214" spans="16:26" x14ac:dyDescent="0.25">
      <c r="P58214" s="121"/>
      <c r="R58214" s="121"/>
      <c r="T58214" s="121"/>
      <c r="V58214" s="121"/>
      <c r="X58214" s="121"/>
      <c r="Z58214" s="121"/>
    </row>
    <row r="58215" spans="16:26" x14ac:dyDescent="0.25">
      <c r="P58215" s="122"/>
      <c r="R58215" s="122"/>
      <c r="T58215" s="122"/>
      <c r="V58215" s="122"/>
      <c r="X58215" s="122"/>
      <c r="Z58215" s="122"/>
    </row>
    <row r="58216" spans="16:26" x14ac:dyDescent="0.25">
      <c r="P58216" s="118"/>
      <c r="R58216" s="118"/>
      <c r="T58216" s="118"/>
      <c r="V58216" s="118"/>
      <c r="X58216" s="118"/>
      <c r="Z58216" s="118"/>
    </row>
    <row r="58217" spans="16:26" x14ac:dyDescent="0.25">
      <c r="P58217" s="119"/>
      <c r="R58217" s="119"/>
      <c r="T58217" s="119"/>
      <c r="V58217" s="119"/>
      <c r="X58217" s="119"/>
      <c r="Z58217" s="119"/>
    </row>
    <row r="58218" spans="16:26" x14ac:dyDescent="0.25">
      <c r="P58218" s="119"/>
      <c r="R58218" s="119"/>
      <c r="T58218" s="119"/>
      <c r="V58218" s="119"/>
      <c r="X58218" s="119"/>
      <c r="Z58218" s="119"/>
    </row>
    <row r="58219" spans="16:26" x14ac:dyDescent="0.25">
      <c r="P58219" s="120"/>
      <c r="R58219" s="120"/>
      <c r="T58219" s="120"/>
      <c r="V58219" s="120"/>
      <c r="X58219" s="120"/>
      <c r="Z58219" s="120"/>
    </row>
    <row r="58220" spans="16:26" x14ac:dyDescent="0.25">
      <c r="P58220" s="119"/>
      <c r="R58220" s="119"/>
      <c r="T58220" s="119"/>
      <c r="V58220" s="119"/>
      <c r="X58220" s="119"/>
      <c r="Z58220" s="119"/>
    </row>
    <row r="58221" spans="16:26" x14ac:dyDescent="0.25">
      <c r="P58221" s="119"/>
      <c r="R58221" s="119"/>
      <c r="T58221" s="119"/>
      <c r="V58221" s="119"/>
      <c r="X58221" s="119"/>
      <c r="Z58221" s="119"/>
    </row>
    <row r="58222" spans="16:26" x14ac:dyDescent="0.25">
      <c r="P58222" s="120"/>
      <c r="R58222" s="120"/>
      <c r="T58222" s="120"/>
      <c r="V58222" s="120"/>
      <c r="X58222" s="120"/>
      <c r="Z58222" s="120"/>
    </row>
    <row r="58223" spans="16:26" x14ac:dyDescent="0.25">
      <c r="P58223" s="119"/>
      <c r="R58223" s="119"/>
      <c r="T58223" s="119"/>
      <c r="V58223" s="119"/>
      <c r="X58223" s="119"/>
      <c r="Z58223" s="119"/>
    </row>
    <row r="58224" spans="16:26" x14ac:dyDescent="0.25">
      <c r="P58224" s="120"/>
      <c r="R58224" s="120"/>
      <c r="T58224" s="120"/>
      <c r="V58224" s="120"/>
      <c r="X58224" s="120"/>
      <c r="Z58224" s="120"/>
    </row>
    <row r="58225" spans="16:26" x14ac:dyDescent="0.25">
      <c r="P58225" s="119"/>
      <c r="R58225" s="119"/>
      <c r="T58225" s="119"/>
      <c r="V58225" s="119"/>
      <c r="X58225" s="119"/>
      <c r="Z58225" s="119"/>
    </row>
    <row r="58226" spans="16:26" x14ac:dyDescent="0.25">
      <c r="P58226" s="119"/>
      <c r="R58226" s="119"/>
      <c r="T58226" s="119"/>
      <c r="V58226" s="119"/>
      <c r="X58226" s="119"/>
      <c r="Z58226" s="119"/>
    </row>
    <row r="58227" spans="16:26" x14ac:dyDescent="0.25">
      <c r="P58227" s="119"/>
      <c r="R58227" s="119"/>
      <c r="T58227" s="119"/>
      <c r="V58227" s="119"/>
      <c r="X58227" s="119"/>
      <c r="Z58227" s="119"/>
    </row>
    <row r="58228" spans="16:26" x14ac:dyDescent="0.25">
      <c r="P58228" s="121"/>
      <c r="R58228" s="121"/>
      <c r="T58228" s="121"/>
      <c r="V58228" s="121"/>
      <c r="X58228" s="121"/>
      <c r="Z58228" s="121"/>
    </row>
    <row r="58229" spans="16:26" x14ac:dyDescent="0.25">
      <c r="P58229" s="121"/>
      <c r="R58229" s="121"/>
      <c r="T58229" s="121"/>
      <c r="V58229" s="121"/>
      <c r="X58229" s="121"/>
      <c r="Z58229" s="121"/>
    </row>
    <row r="58230" spans="16:26" x14ac:dyDescent="0.25">
      <c r="P58230" s="121"/>
      <c r="R58230" s="121"/>
      <c r="T58230" s="121"/>
      <c r="V58230" s="121"/>
      <c r="X58230" s="121"/>
      <c r="Z58230" s="121"/>
    </row>
    <row r="58231" spans="16:26" x14ac:dyDescent="0.25">
      <c r="P58231" s="121"/>
      <c r="R58231" s="121"/>
      <c r="T58231" s="121"/>
      <c r="V58231" s="121"/>
      <c r="X58231" s="121"/>
      <c r="Z58231" s="121"/>
    </row>
    <row r="58232" spans="16:26" x14ac:dyDescent="0.25">
      <c r="P58232" s="122"/>
      <c r="R58232" s="122"/>
      <c r="T58232" s="122"/>
      <c r="V58232" s="122"/>
      <c r="X58232" s="122"/>
      <c r="Z58232" s="122"/>
    </row>
    <row r="58233" spans="16:26" x14ac:dyDescent="0.25">
      <c r="P58233" s="118"/>
      <c r="R58233" s="118"/>
      <c r="T58233" s="118"/>
      <c r="V58233" s="118"/>
      <c r="X58233" s="118"/>
      <c r="Z58233" s="118"/>
    </row>
    <row r="58234" spans="16:26" x14ac:dyDescent="0.25">
      <c r="P58234" s="119"/>
      <c r="R58234" s="119"/>
      <c r="T58234" s="119"/>
      <c r="V58234" s="119"/>
      <c r="X58234" s="119"/>
      <c r="Z58234" s="119"/>
    </row>
    <row r="58235" spans="16:26" x14ac:dyDescent="0.25">
      <c r="P58235" s="119"/>
      <c r="R58235" s="119"/>
      <c r="T58235" s="119"/>
      <c r="V58235" s="119"/>
      <c r="X58235" s="119"/>
      <c r="Z58235" s="119"/>
    </row>
    <row r="58236" spans="16:26" x14ac:dyDescent="0.25">
      <c r="P58236" s="120"/>
      <c r="R58236" s="120"/>
      <c r="T58236" s="120"/>
      <c r="V58236" s="120"/>
      <c r="X58236" s="120"/>
      <c r="Z58236" s="120"/>
    </row>
    <row r="58237" spans="16:26" x14ac:dyDescent="0.25">
      <c r="P58237" s="119"/>
      <c r="R58237" s="119"/>
      <c r="T58237" s="119"/>
      <c r="V58237" s="119"/>
      <c r="X58237" s="119"/>
      <c r="Z58237" s="119"/>
    </row>
    <row r="58238" spans="16:26" x14ac:dyDescent="0.25">
      <c r="P58238" s="119"/>
      <c r="R58238" s="119"/>
      <c r="T58238" s="119"/>
      <c r="V58238" s="119"/>
      <c r="X58238" s="119"/>
      <c r="Z58238" s="119"/>
    </row>
    <row r="58239" spans="16:26" x14ac:dyDescent="0.25">
      <c r="P58239" s="120"/>
      <c r="R58239" s="120"/>
      <c r="T58239" s="120"/>
      <c r="V58239" s="120"/>
      <c r="X58239" s="120"/>
      <c r="Z58239" s="120"/>
    </row>
    <row r="58240" spans="16:26" x14ac:dyDescent="0.25">
      <c r="P58240" s="119"/>
      <c r="R58240" s="119"/>
      <c r="T58240" s="119"/>
      <c r="V58240" s="119"/>
      <c r="X58240" s="119"/>
      <c r="Z58240" s="119"/>
    </row>
    <row r="58241" spans="16:26" x14ac:dyDescent="0.25">
      <c r="P58241" s="120"/>
      <c r="R58241" s="120"/>
      <c r="T58241" s="120"/>
      <c r="V58241" s="120"/>
      <c r="X58241" s="120"/>
      <c r="Z58241" s="120"/>
    </row>
    <row r="58242" spans="16:26" x14ac:dyDescent="0.25">
      <c r="P58242" s="119"/>
      <c r="R58242" s="119"/>
      <c r="T58242" s="119"/>
      <c r="V58242" s="119"/>
      <c r="X58242" s="119"/>
      <c r="Z58242" s="119"/>
    </row>
    <row r="58243" spans="16:26" x14ac:dyDescent="0.25">
      <c r="P58243" s="119"/>
      <c r="R58243" s="119"/>
      <c r="T58243" s="119"/>
      <c r="V58243" s="119"/>
      <c r="X58243" s="119"/>
      <c r="Z58243" s="119"/>
    </row>
    <row r="58244" spans="16:26" x14ac:dyDescent="0.25">
      <c r="P58244" s="119"/>
      <c r="R58244" s="119"/>
      <c r="T58244" s="119"/>
      <c r="V58244" s="119"/>
      <c r="X58244" s="119"/>
      <c r="Z58244" s="119"/>
    </row>
    <row r="58245" spans="16:26" x14ac:dyDescent="0.25">
      <c r="P58245" s="121"/>
      <c r="R58245" s="121"/>
      <c r="T58245" s="121"/>
      <c r="V58245" s="121"/>
      <c r="X58245" s="121"/>
      <c r="Z58245" s="121"/>
    </row>
    <row r="58246" spans="16:26" x14ac:dyDescent="0.25">
      <c r="P58246" s="121"/>
      <c r="R58246" s="121"/>
      <c r="T58246" s="121"/>
      <c r="V58246" s="121"/>
      <c r="X58246" s="121"/>
      <c r="Z58246" s="121"/>
    </row>
    <row r="58247" spans="16:26" x14ac:dyDescent="0.25">
      <c r="P58247" s="121"/>
      <c r="R58247" s="121"/>
      <c r="T58247" s="121"/>
      <c r="V58247" s="121"/>
      <c r="X58247" s="121"/>
      <c r="Z58247" s="121"/>
    </row>
    <row r="58248" spans="16:26" x14ac:dyDescent="0.25">
      <c r="P58248" s="121"/>
      <c r="R58248" s="121"/>
      <c r="T58248" s="121"/>
      <c r="V58248" s="121"/>
      <c r="X58248" s="121"/>
      <c r="Z58248" s="121"/>
    </row>
    <row r="58249" spans="16:26" x14ac:dyDescent="0.25">
      <c r="P58249" s="122"/>
      <c r="R58249" s="122"/>
      <c r="T58249" s="122"/>
      <c r="V58249" s="122"/>
      <c r="X58249" s="122"/>
      <c r="Z58249" s="122"/>
    </row>
    <row r="58250" spans="16:26" x14ac:dyDescent="0.25">
      <c r="P58250" s="118"/>
      <c r="R58250" s="118"/>
      <c r="T58250" s="118"/>
      <c r="V58250" s="118"/>
      <c r="X58250" s="118"/>
      <c r="Z58250" s="118"/>
    </row>
    <row r="58251" spans="16:26" x14ac:dyDescent="0.25">
      <c r="P58251" s="119"/>
      <c r="R58251" s="119"/>
      <c r="T58251" s="119"/>
      <c r="V58251" s="119"/>
      <c r="X58251" s="119"/>
      <c r="Z58251" s="119"/>
    </row>
    <row r="58252" spans="16:26" x14ac:dyDescent="0.25">
      <c r="P58252" s="119"/>
      <c r="R58252" s="119"/>
      <c r="T58252" s="119"/>
      <c r="V58252" s="119"/>
      <c r="X58252" s="119"/>
      <c r="Z58252" s="119"/>
    </row>
    <row r="58253" spans="16:26" x14ac:dyDescent="0.25">
      <c r="P58253" s="120"/>
      <c r="R58253" s="120"/>
      <c r="T58253" s="120"/>
      <c r="V58253" s="120"/>
      <c r="X58253" s="120"/>
      <c r="Z58253" s="120"/>
    </row>
    <row r="58254" spans="16:26" x14ac:dyDescent="0.25">
      <c r="P58254" s="119"/>
      <c r="R58254" s="119"/>
      <c r="T58254" s="119"/>
      <c r="V58254" s="119"/>
      <c r="X58254" s="119"/>
      <c r="Z58254" s="119"/>
    </row>
    <row r="58255" spans="16:26" x14ac:dyDescent="0.25">
      <c r="P58255" s="119"/>
      <c r="R58255" s="119"/>
      <c r="T58255" s="119"/>
      <c r="V58255" s="119"/>
      <c r="X58255" s="119"/>
      <c r="Z58255" s="119"/>
    </row>
    <row r="58256" spans="16:26" x14ac:dyDescent="0.25">
      <c r="P58256" s="120"/>
      <c r="R58256" s="120"/>
      <c r="T58256" s="120"/>
      <c r="V58256" s="120"/>
      <c r="X58256" s="120"/>
      <c r="Z58256" s="120"/>
    </row>
    <row r="58257" spans="16:26" x14ac:dyDescent="0.25">
      <c r="P58257" s="119"/>
      <c r="R58257" s="119"/>
      <c r="T58257" s="119"/>
      <c r="V58257" s="119"/>
      <c r="X58257" s="119"/>
      <c r="Z58257" s="119"/>
    </row>
    <row r="58258" spans="16:26" x14ac:dyDescent="0.25">
      <c r="P58258" s="120"/>
      <c r="R58258" s="120"/>
      <c r="T58258" s="120"/>
      <c r="V58258" s="120"/>
      <c r="X58258" s="120"/>
      <c r="Z58258" s="120"/>
    </row>
    <row r="58259" spans="16:26" x14ac:dyDescent="0.25">
      <c r="P58259" s="119"/>
      <c r="R58259" s="119"/>
      <c r="T58259" s="119"/>
      <c r="V58259" s="119"/>
      <c r="X58259" s="119"/>
      <c r="Z58259" s="119"/>
    </row>
    <row r="58260" spans="16:26" x14ac:dyDescent="0.25">
      <c r="P58260" s="119"/>
      <c r="R58260" s="119"/>
      <c r="T58260" s="119"/>
      <c r="V58260" s="119"/>
      <c r="X58260" s="119"/>
      <c r="Z58260" s="119"/>
    </row>
    <row r="58261" spans="16:26" x14ac:dyDescent="0.25">
      <c r="P58261" s="119"/>
      <c r="R58261" s="119"/>
      <c r="T58261" s="119"/>
      <c r="V58261" s="119"/>
      <c r="X58261" s="119"/>
      <c r="Z58261" s="119"/>
    </row>
    <row r="58262" spans="16:26" x14ac:dyDescent="0.25">
      <c r="P58262" s="121"/>
      <c r="R58262" s="121"/>
      <c r="T58262" s="121"/>
      <c r="V58262" s="121"/>
      <c r="X58262" s="121"/>
      <c r="Z58262" s="121"/>
    </row>
    <row r="58263" spans="16:26" x14ac:dyDescent="0.25">
      <c r="P58263" s="121"/>
      <c r="R58263" s="121"/>
      <c r="T58263" s="121"/>
      <c r="V58263" s="121"/>
      <c r="X58263" s="121"/>
      <c r="Z58263" s="121"/>
    </row>
    <row r="58264" spans="16:26" x14ac:dyDescent="0.25">
      <c r="P58264" s="121"/>
      <c r="R58264" s="121"/>
      <c r="T58264" s="121"/>
      <c r="V58264" s="121"/>
      <c r="X58264" s="121"/>
      <c r="Z58264" s="121"/>
    </row>
    <row r="58265" spans="16:26" x14ac:dyDescent="0.25">
      <c r="P58265" s="121"/>
      <c r="R58265" s="121"/>
      <c r="T58265" s="121"/>
      <c r="V58265" s="121"/>
      <c r="X58265" s="121"/>
      <c r="Z58265" s="121"/>
    </row>
    <row r="58266" spans="16:26" x14ac:dyDescent="0.25">
      <c r="P58266" s="122"/>
      <c r="R58266" s="122"/>
      <c r="T58266" s="122"/>
      <c r="V58266" s="122"/>
      <c r="X58266" s="122"/>
      <c r="Z58266" s="122"/>
    </row>
    <row r="58267" spans="16:26" x14ac:dyDescent="0.25">
      <c r="P58267" s="118"/>
      <c r="R58267" s="118"/>
      <c r="T58267" s="118"/>
      <c r="V58267" s="118"/>
      <c r="X58267" s="118"/>
      <c r="Z58267" s="118"/>
    </row>
    <row r="58268" spans="16:26" x14ac:dyDescent="0.25">
      <c r="P58268" s="119"/>
      <c r="R58268" s="119"/>
      <c r="T58268" s="119"/>
      <c r="V58268" s="119"/>
      <c r="X58268" s="119"/>
      <c r="Z58268" s="119"/>
    </row>
    <row r="58269" spans="16:26" x14ac:dyDescent="0.25">
      <c r="P58269" s="119"/>
      <c r="R58269" s="119"/>
      <c r="T58269" s="119"/>
      <c r="V58269" s="119"/>
      <c r="X58269" s="119"/>
      <c r="Z58269" s="119"/>
    </row>
    <row r="58270" spans="16:26" x14ac:dyDescent="0.25">
      <c r="P58270" s="120"/>
      <c r="R58270" s="120"/>
      <c r="T58270" s="120"/>
      <c r="V58270" s="120"/>
      <c r="X58270" s="120"/>
      <c r="Z58270" s="120"/>
    </row>
    <row r="58271" spans="16:26" x14ac:dyDescent="0.25">
      <c r="P58271" s="119"/>
      <c r="R58271" s="119"/>
      <c r="T58271" s="119"/>
      <c r="V58271" s="119"/>
      <c r="X58271" s="119"/>
      <c r="Z58271" s="119"/>
    </row>
    <row r="58272" spans="16:26" x14ac:dyDescent="0.25">
      <c r="P58272" s="119"/>
      <c r="R58272" s="119"/>
      <c r="T58272" s="119"/>
      <c r="V58272" s="119"/>
      <c r="X58272" s="119"/>
      <c r="Z58272" s="119"/>
    </row>
    <row r="58273" spans="16:26" x14ac:dyDescent="0.25">
      <c r="P58273" s="120"/>
      <c r="R58273" s="120"/>
      <c r="T58273" s="120"/>
      <c r="V58273" s="120"/>
      <c r="X58273" s="120"/>
      <c r="Z58273" s="120"/>
    </row>
    <row r="58274" spans="16:26" x14ac:dyDescent="0.25">
      <c r="P58274" s="119"/>
      <c r="R58274" s="119"/>
      <c r="T58274" s="119"/>
      <c r="V58274" s="119"/>
      <c r="X58274" s="119"/>
      <c r="Z58274" s="119"/>
    </row>
    <row r="58275" spans="16:26" x14ac:dyDescent="0.25">
      <c r="P58275" s="120"/>
      <c r="R58275" s="120"/>
      <c r="T58275" s="120"/>
      <c r="V58275" s="120"/>
      <c r="X58275" s="120"/>
      <c r="Z58275" s="120"/>
    </row>
    <row r="58276" spans="16:26" x14ac:dyDescent="0.25">
      <c r="P58276" s="119"/>
      <c r="R58276" s="119"/>
      <c r="T58276" s="119"/>
      <c r="V58276" s="119"/>
      <c r="X58276" s="119"/>
      <c r="Z58276" s="119"/>
    </row>
    <row r="58277" spans="16:26" x14ac:dyDescent="0.25">
      <c r="P58277" s="119"/>
      <c r="R58277" s="119"/>
      <c r="T58277" s="119"/>
      <c r="V58277" s="119"/>
      <c r="X58277" s="119"/>
      <c r="Z58277" s="119"/>
    </row>
    <row r="58278" spans="16:26" x14ac:dyDescent="0.25">
      <c r="P58278" s="119"/>
      <c r="R58278" s="119"/>
      <c r="T58278" s="119"/>
      <c r="V58278" s="119"/>
      <c r="X58278" s="119"/>
      <c r="Z58278" s="119"/>
    </row>
    <row r="58279" spans="16:26" x14ac:dyDescent="0.25">
      <c r="P58279" s="121"/>
      <c r="R58279" s="121"/>
      <c r="T58279" s="121"/>
      <c r="V58279" s="121"/>
      <c r="X58279" s="121"/>
      <c r="Z58279" s="121"/>
    </row>
    <row r="58280" spans="16:26" x14ac:dyDescent="0.25">
      <c r="P58280" s="121"/>
      <c r="R58280" s="121"/>
      <c r="T58280" s="121"/>
      <c r="V58280" s="121"/>
      <c r="X58280" s="121"/>
      <c r="Z58280" s="121"/>
    </row>
    <row r="58281" spans="16:26" x14ac:dyDescent="0.25">
      <c r="P58281" s="121"/>
      <c r="R58281" s="121"/>
      <c r="T58281" s="121"/>
      <c r="V58281" s="121"/>
      <c r="X58281" s="121"/>
      <c r="Z58281" s="121"/>
    </row>
    <row r="58282" spans="16:26" x14ac:dyDescent="0.25">
      <c r="P58282" s="121"/>
      <c r="R58282" s="121"/>
      <c r="T58282" s="121"/>
      <c r="V58282" s="121"/>
      <c r="X58282" s="121"/>
      <c r="Z58282" s="121"/>
    </row>
    <row r="58283" spans="16:26" x14ac:dyDescent="0.25">
      <c r="P58283" s="122"/>
      <c r="R58283" s="122"/>
      <c r="T58283" s="122"/>
      <c r="V58283" s="122"/>
      <c r="X58283" s="122"/>
      <c r="Z58283" s="122"/>
    </row>
    <row r="58284" spans="16:26" x14ac:dyDescent="0.25">
      <c r="P58284" s="118"/>
      <c r="R58284" s="118"/>
      <c r="T58284" s="118"/>
      <c r="V58284" s="118"/>
      <c r="X58284" s="118"/>
      <c r="Z58284" s="118"/>
    </row>
    <row r="58285" spans="16:26" x14ac:dyDescent="0.25">
      <c r="P58285" s="119"/>
      <c r="R58285" s="119"/>
      <c r="T58285" s="119"/>
      <c r="V58285" s="119"/>
      <c r="X58285" s="119"/>
      <c r="Z58285" s="119"/>
    </row>
    <row r="58286" spans="16:26" x14ac:dyDescent="0.25">
      <c r="P58286" s="119"/>
      <c r="R58286" s="119"/>
      <c r="T58286" s="119"/>
      <c r="V58286" s="119"/>
      <c r="X58286" s="119"/>
      <c r="Z58286" s="119"/>
    </row>
    <row r="58287" spans="16:26" x14ac:dyDescent="0.25">
      <c r="P58287" s="120"/>
      <c r="R58287" s="120"/>
      <c r="T58287" s="120"/>
      <c r="V58287" s="120"/>
      <c r="X58287" s="120"/>
      <c r="Z58287" s="120"/>
    </row>
    <row r="58288" spans="16:26" x14ac:dyDescent="0.25">
      <c r="P58288" s="119"/>
      <c r="R58288" s="119"/>
      <c r="T58288" s="119"/>
      <c r="V58288" s="119"/>
      <c r="X58288" s="119"/>
      <c r="Z58288" s="119"/>
    </row>
    <row r="58289" spans="16:26" x14ac:dyDescent="0.25">
      <c r="P58289" s="119"/>
      <c r="R58289" s="119"/>
      <c r="T58289" s="119"/>
      <c r="V58289" s="119"/>
      <c r="X58289" s="119"/>
      <c r="Z58289" s="119"/>
    </row>
    <row r="58290" spans="16:26" x14ac:dyDescent="0.25">
      <c r="P58290" s="120"/>
      <c r="R58290" s="120"/>
      <c r="T58290" s="120"/>
      <c r="V58290" s="120"/>
      <c r="X58290" s="120"/>
      <c r="Z58290" s="120"/>
    </row>
    <row r="58291" spans="16:26" x14ac:dyDescent="0.25">
      <c r="P58291" s="119"/>
      <c r="R58291" s="119"/>
      <c r="T58291" s="119"/>
      <c r="V58291" s="119"/>
      <c r="X58291" s="119"/>
      <c r="Z58291" s="119"/>
    </row>
    <row r="58292" spans="16:26" x14ac:dyDescent="0.25">
      <c r="P58292" s="120"/>
      <c r="R58292" s="120"/>
      <c r="T58292" s="120"/>
      <c r="V58292" s="120"/>
      <c r="X58292" s="120"/>
      <c r="Z58292" s="120"/>
    </row>
    <row r="58293" spans="16:26" x14ac:dyDescent="0.25">
      <c r="P58293" s="119"/>
      <c r="R58293" s="119"/>
      <c r="T58293" s="119"/>
      <c r="V58293" s="119"/>
      <c r="X58293" s="119"/>
      <c r="Z58293" s="119"/>
    </row>
    <row r="58294" spans="16:26" x14ac:dyDescent="0.25">
      <c r="P58294" s="119"/>
      <c r="R58294" s="119"/>
      <c r="T58294" s="119"/>
      <c r="V58294" s="119"/>
      <c r="X58294" s="119"/>
      <c r="Z58294" s="119"/>
    </row>
    <row r="58295" spans="16:26" x14ac:dyDescent="0.25">
      <c r="P58295" s="119"/>
      <c r="R58295" s="119"/>
      <c r="T58295" s="119"/>
      <c r="V58295" s="119"/>
      <c r="X58295" s="119"/>
      <c r="Z58295" s="119"/>
    </row>
    <row r="58296" spans="16:26" x14ac:dyDescent="0.25">
      <c r="P58296" s="121"/>
      <c r="R58296" s="121"/>
      <c r="T58296" s="121"/>
      <c r="V58296" s="121"/>
      <c r="X58296" s="121"/>
      <c r="Z58296" s="121"/>
    </row>
    <row r="58297" spans="16:26" x14ac:dyDescent="0.25">
      <c r="P58297" s="121"/>
      <c r="R58297" s="121"/>
      <c r="T58297" s="121"/>
      <c r="V58297" s="121"/>
      <c r="X58297" s="121"/>
      <c r="Z58297" s="121"/>
    </row>
    <row r="58298" spans="16:26" x14ac:dyDescent="0.25">
      <c r="P58298" s="121"/>
      <c r="R58298" s="121"/>
      <c r="T58298" s="121"/>
      <c r="V58298" s="121"/>
      <c r="X58298" s="121"/>
      <c r="Z58298" s="121"/>
    </row>
    <row r="58299" spans="16:26" x14ac:dyDescent="0.25">
      <c r="P58299" s="121"/>
      <c r="R58299" s="121"/>
      <c r="T58299" s="121"/>
      <c r="V58299" s="121"/>
      <c r="X58299" s="121"/>
      <c r="Z58299" s="121"/>
    </row>
    <row r="58300" spans="16:26" x14ac:dyDescent="0.25">
      <c r="P58300" s="122"/>
      <c r="R58300" s="122"/>
      <c r="T58300" s="122"/>
      <c r="V58300" s="122"/>
      <c r="X58300" s="122"/>
      <c r="Z58300" s="122"/>
    </row>
    <row r="58301" spans="16:26" x14ac:dyDescent="0.25">
      <c r="P58301" s="118"/>
      <c r="R58301" s="118"/>
      <c r="T58301" s="118"/>
      <c r="V58301" s="118"/>
      <c r="X58301" s="118"/>
      <c r="Z58301" s="118"/>
    </row>
    <row r="58302" spans="16:26" x14ac:dyDescent="0.25">
      <c r="P58302" s="119"/>
      <c r="R58302" s="119"/>
      <c r="T58302" s="119"/>
      <c r="V58302" s="119"/>
      <c r="X58302" s="119"/>
      <c r="Z58302" s="119"/>
    </row>
    <row r="58303" spans="16:26" x14ac:dyDescent="0.25">
      <c r="P58303" s="119"/>
      <c r="R58303" s="119"/>
      <c r="T58303" s="119"/>
      <c r="V58303" s="119"/>
      <c r="X58303" s="119"/>
      <c r="Z58303" s="119"/>
    </row>
    <row r="58304" spans="16:26" x14ac:dyDescent="0.25">
      <c r="P58304" s="120"/>
      <c r="R58304" s="120"/>
      <c r="T58304" s="120"/>
      <c r="V58304" s="120"/>
      <c r="X58304" s="120"/>
      <c r="Z58304" s="120"/>
    </row>
    <row r="58305" spans="16:26" x14ac:dyDescent="0.25">
      <c r="P58305" s="119"/>
      <c r="R58305" s="119"/>
      <c r="T58305" s="119"/>
      <c r="V58305" s="119"/>
      <c r="X58305" s="119"/>
      <c r="Z58305" s="119"/>
    </row>
    <row r="58306" spans="16:26" x14ac:dyDescent="0.25">
      <c r="P58306" s="119"/>
      <c r="R58306" s="119"/>
      <c r="T58306" s="119"/>
      <c r="V58306" s="119"/>
      <c r="X58306" s="119"/>
      <c r="Z58306" s="119"/>
    </row>
    <row r="58307" spans="16:26" x14ac:dyDescent="0.25">
      <c r="P58307" s="120"/>
      <c r="R58307" s="120"/>
      <c r="T58307" s="120"/>
      <c r="V58307" s="120"/>
      <c r="X58307" s="120"/>
      <c r="Z58307" s="120"/>
    </row>
    <row r="58308" spans="16:26" x14ac:dyDescent="0.25">
      <c r="P58308" s="119"/>
      <c r="R58308" s="119"/>
      <c r="T58308" s="119"/>
      <c r="V58308" s="119"/>
      <c r="X58308" s="119"/>
      <c r="Z58308" s="119"/>
    </row>
    <row r="58309" spans="16:26" x14ac:dyDescent="0.25">
      <c r="P58309" s="120"/>
      <c r="R58309" s="120"/>
      <c r="T58309" s="120"/>
      <c r="V58309" s="120"/>
      <c r="X58309" s="120"/>
      <c r="Z58309" s="120"/>
    </row>
    <row r="58310" spans="16:26" x14ac:dyDescent="0.25">
      <c r="P58310" s="119"/>
      <c r="R58310" s="119"/>
      <c r="T58310" s="119"/>
      <c r="V58310" s="119"/>
      <c r="X58310" s="119"/>
      <c r="Z58310" s="119"/>
    </row>
    <row r="58311" spans="16:26" x14ac:dyDescent="0.25">
      <c r="P58311" s="119"/>
      <c r="R58311" s="119"/>
      <c r="T58311" s="119"/>
      <c r="V58311" s="119"/>
      <c r="X58311" s="119"/>
      <c r="Z58311" s="119"/>
    </row>
    <row r="58312" spans="16:26" x14ac:dyDescent="0.25">
      <c r="P58312" s="119"/>
      <c r="R58312" s="119"/>
      <c r="T58312" s="119"/>
      <c r="V58312" s="119"/>
      <c r="X58312" s="119"/>
      <c r="Z58312" s="119"/>
    </row>
    <row r="58313" spans="16:26" x14ac:dyDescent="0.25">
      <c r="P58313" s="121"/>
      <c r="R58313" s="121"/>
      <c r="T58313" s="121"/>
      <c r="V58313" s="121"/>
      <c r="X58313" s="121"/>
      <c r="Z58313" s="121"/>
    </row>
    <row r="58314" spans="16:26" x14ac:dyDescent="0.25">
      <c r="P58314" s="121"/>
      <c r="R58314" s="121"/>
      <c r="T58314" s="121"/>
      <c r="V58314" s="121"/>
      <c r="X58314" s="121"/>
      <c r="Z58314" s="121"/>
    </row>
    <row r="58315" spans="16:26" x14ac:dyDescent="0.25">
      <c r="P58315" s="121"/>
      <c r="R58315" s="121"/>
      <c r="T58315" s="121"/>
      <c r="V58315" s="121"/>
      <c r="X58315" s="121"/>
      <c r="Z58315" s="121"/>
    </row>
    <row r="58316" spans="16:26" x14ac:dyDescent="0.25">
      <c r="P58316" s="121"/>
      <c r="R58316" s="121"/>
      <c r="T58316" s="121"/>
      <c r="V58316" s="121"/>
      <c r="X58316" s="121"/>
      <c r="Z58316" s="121"/>
    </row>
    <row r="58317" spans="16:26" x14ac:dyDescent="0.25">
      <c r="P58317" s="122"/>
      <c r="R58317" s="122"/>
      <c r="T58317" s="122"/>
      <c r="V58317" s="122"/>
      <c r="X58317" s="122"/>
      <c r="Z58317" s="122"/>
    </row>
    <row r="58318" spans="16:26" x14ac:dyDescent="0.25">
      <c r="P58318" s="118"/>
      <c r="R58318" s="118"/>
      <c r="T58318" s="118"/>
      <c r="V58318" s="118"/>
      <c r="X58318" s="118"/>
      <c r="Z58318" s="118"/>
    </row>
    <row r="58319" spans="16:26" x14ac:dyDescent="0.25">
      <c r="P58319" s="119"/>
      <c r="R58319" s="119"/>
      <c r="T58319" s="119"/>
      <c r="V58319" s="119"/>
      <c r="X58319" s="119"/>
      <c r="Z58319" s="119"/>
    </row>
    <row r="58320" spans="16:26" x14ac:dyDescent="0.25">
      <c r="P58320" s="119"/>
      <c r="R58320" s="119"/>
      <c r="T58320" s="119"/>
      <c r="V58320" s="119"/>
      <c r="X58320" s="119"/>
      <c r="Z58320" s="119"/>
    </row>
    <row r="58321" spans="16:26" x14ac:dyDescent="0.25">
      <c r="P58321" s="120"/>
      <c r="R58321" s="120"/>
      <c r="T58321" s="120"/>
      <c r="V58321" s="120"/>
      <c r="X58321" s="120"/>
      <c r="Z58321" s="120"/>
    </row>
    <row r="58322" spans="16:26" x14ac:dyDescent="0.25">
      <c r="P58322" s="119"/>
      <c r="R58322" s="119"/>
      <c r="T58322" s="119"/>
      <c r="V58322" s="119"/>
      <c r="X58322" s="119"/>
      <c r="Z58322" s="119"/>
    </row>
    <row r="58323" spans="16:26" x14ac:dyDescent="0.25">
      <c r="P58323" s="119"/>
      <c r="R58323" s="119"/>
      <c r="T58323" s="119"/>
      <c r="V58323" s="119"/>
      <c r="X58323" s="119"/>
      <c r="Z58323" s="119"/>
    </row>
    <row r="58324" spans="16:26" x14ac:dyDescent="0.25">
      <c r="P58324" s="120"/>
      <c r="R58324" s="120"/>
      <c r="T58324" s="120"/>
      <c r="V58324" s="120"/>
      <c r="X58324" s="120"/>
      <c r="Z58324" s="120"/>
    </row>
    <row r="58325" spans="16:26" x14ac:dyDescent="0.25">
      <c r="P58325" s="119"/>
      <c r="R58325" s="119"/>
      <c r="T58325" s="119"/>
      <c r="V58325" s="119"/>
      <c r="X58325" s="119"/>
      <c r="Z58325" s="119"/>
    </row>
    <row r="58326" spans="16:26" x14ac:dyDescent="0.25">
      <c r="P58326" s="120"/>
      <c r="R58326" s="120"/>
      <c r="T58326" s="120"/>
      <c r="V58326" s="120"/>
      <c r="X58326" s="120"/>
      <c r="Z58326" s="120"/>
    </row>
    <row r="58327" spans="16:26" x14ac:dyDescent="0.25">
      <c r="P58327" s="119"/>
      <c r="R58327" s="119"/>
      <c r="T58327" s="119"/>
      <c r="V58327" s="119"/>
      <c r="X58327" s="119"/>
      <c r="Z58327" s="119"/>
    </row>
    <row r="58328" spans="16:26" x14ac:dyDescent="0.25">
      <c r="P58328" s="119"/>
      <c r="R58328" s="119"/>
      <c r="T58328" s="119"/>
      <c r="V58328" s="119"/>
      <c r="X58328" s="119"/>
      <c r="Z58328" s="119"/>
    </row>
    <row r="58329" spans="16:26" x14ac:dyDescent="0.25">
      <c r="P58329" s="119"/>
      <c r="R58329" s="119"/>
      <c r="T58329" s="119"/>
      <c r="V58329" s="119"/>
      <c r="X58329" s="119"/>
      <c r="Z58329" s="119"/>
    </row>
    <row r="58330" spans="16:26" x14ac:dyDescent="0.25">
      <c r="P58330" s="121"/>
      <c r="R58330" s="121"/>
      <c r="T58330" s="121"/>
      <c r="V58330" s="121"/>
      <c r="X58330" s="121"/>
      <c r="Z58330" s="121"/>
    </row>
    <row r="58331" spans="16:26" x14ac:dyDescent="0.25">
      <c r="P58331" s="121"/>
      <c r="R58331" s="121"/>
      <c r="T58331" s="121"/>
      <c r="V58331" s="121"/>
      <c r="X58331" s="121"/>
      <c r="Z58331" s="121"/>
    </row>
    <row r="58332" spans="16:26" x14ac:dyDescent="0.25">
      <c r="P58332" s="121"/>
      <c r="R58332" s="121"/>
      <c r="T58332" s="121"/>
      <c r="V58332" s="121"/>
      <c r="X58332" s="121"/>
      <c r="Z58332" s="121"/>
    </row>
    <row r="58333" spans="16:26" x14ac:dyDescent="0.25">
      <c r="P58333" s="121"/>
      <c r="R58333" s="121"/>
      <c r="T58333" s="121"/>
      <c r="V58333" s="121"/>
      <c r="X58333" s="121"/>
      <c r="Z58333" s="121"/>
    </row>
    <row r="58334" spans="16:26" x14ac:dyDescent="0.25">
      <c r="P58334" s="122"/>
      <c r="R58334" s="122"/>
      <c r="T58334" s="122"/>
      <c r="V58334" s="122"/>
      <c r="X58334" s="122"/>
      <c r="Z58334" s="122"/>
    </row>
    <row r="58335" spans="16:26" x14ac:dyDescent="0.25">
      <c r="P58335" s="118"/>
      <c r="R58335" s="118"/>
      <c r="T58335" s="118"/>
      <c r="V58335" s="118"/>
      <c r="X58335" s="118"/>
      <c r="Z58335" s="118"/>
    </row>
    <row r="58336" spans="16:26" x14ac:dyDescent="0.25">
      <c r="P58336" s="119"/>
      <c r="R58336" s="119"/>
      <c r="T58336" s="119"/>
      <c r="V58336" s="119"/>
      <c r="X58336" s="119"/>
      <c r="Z58336" s="119"/>
    </row>
    <row r="58337" spans="16:26" x14ac:dyDescent="0.25">
      <c r="P58337" s="119"/>
      <c r="R58337" s="119"/>
      <c r="T58337" s="119"/>
      <c r="V58337" s="119"/>
      <c r="X58337" s="119"/>
      <c r="Z58337" s="119"/>
    </row>
    <row r="58338" spans="16:26" x14ac:dyDescent="0.25">
      <c r="P58338" s="120"/>
      <c r="R58338" s="120"/>
      <c r="T58338" s="120"/>
      <c r="V58338" s="120"/>
      <c r="X58338" s="120"/>
      <c r="Z58338" s="120"/>
    </row>
    <row r="58339" spans="16:26" x14ac:dyDescent="0.25">
      <c r="P58339" s="119"/>
      <c r="R58339" s="119"/>
      <c r="T58339" s="119"/>
      <c r="V58339" s="119"/>
      <c r="X58339" s="119"/>
      <c r="Z58339" s="119"/>
    </row>
    <row r="58340" spans="16:26" x14ac:dyDescent="0.25">
      <c r="P58340" s="119"/>
      <c r="R58340" s="119"/>
      <c r="T58340" s="119"/>
      <c r="V58340" s="119"/>
      <c r="X58340" s="119"/>
      <c r="Z58340" s="119"/>
    </row>
    <row r="58341" spans="16:26" x14ac:dyDescent="0.25">
      <c r="P58341" s="120"/>
      <c r="R58341" s="120"/>
      <c r="T58341" s="120"/>
      <c r="V58341" s="120"/>
      <c r="X58341" s="120"/>
      <c r="Z58341" s="120"/>
    </row>
    <row r="58342" spans="16:26" x14ac:dyDescent="0.25">
      <c r="P58342" s="119"/>
      <c r="R58342" s="119"/>
      <c r="T58342" s="119"/>
      <c r="V58342" s="119"/>
      <c r="X58342" s="119"/>
      <c r="Z58342" s="119"/>
    </row>
    <row r="58343" spans="16:26" x14ac:dyDescent="0.25">
      <c r="P58343" s="120"/>
      <c r="R58343" s="120"/>
      <c r="T58343" s="120"/>
      <c r="V58343" s="120"/>
      <c r="X58343" s="120"/>
      <c r="Z58343" s="120"/>
    </row>
    <row r="58344" spans="16:26" x14ac:dyDescent="0.25">
      <c r="P58344" s="119"/>
      <c r="R58344" s="119"/>
      <c r="T58344" s="119"/>
      <c r="V58344" s="119"/>
      <c r="X58344" s="119"/>
      <c r="Z58344" s="119"/>
    </row>
    <row r="58345" spans="16:26" x14ac:dyDescent="0.25">
      <c r="P58345" s="119"/>
      <c r="R58345" s="119"/>
      <c r="T58345" s="119"/>
      <c r="V58345" s="119"/>
      <c r="X58345" s="119"/>
      <c r="Z58345" s="119"/>
    </row>
    <row r="58346" spans="16:26" x14ac:dyDescent="0.25">
      <c r="P58346" s="119"/>
      <c r="R58346" s="119"/>
      <c r="T58346" s="119"/>
      <c r="V58346" s="119"/>
      <c r="X58346" s="119"/>
      <c r="Z58346" s="119"/>
    </row>
    <row r="58347" spans="16:26" x14ac:dyDescent="0.25">
      <c r="P58347" s="121"/>
      <c r="R58347" s="121"/>
      <c r="T58347" s="121"/>
      <c r="V58347" s="121"/>
      <c r="X58347" s="121"/>
      <c r="Z58347" s="121"/>
    </row>
    <row r="58348" spans="16:26" x14ac:dyDescent="0.25">
      <c r="P58348" s="121"/>
      <c r="R58348" s="121"/>
      <c r="T58348" s="121"/>
      <c r="V58348" s="121"/>
      <c r="X58348" s="121"/>
      <c r="Z58348" s="121"/>
    </row>
    <row r="58349" spans="16:26" x14ac:dyDescent="0.25">
      <c r="P58349" s="121"/>
      <c r="R58349" s="121"/>
      <c r="T58349" s="121"/>
      <c r="V58349" s="121"/>
      <c r="X58349" s="121"/>
      <c r="Z58349" s="121"/>
    </row>
    <row r="58350" spans="16:26" x14ac:dyDescent="0.25">
      <c r="P58350" s="121"/>
      <c r="R58350" s="121"/>
      <c r="T58350" s="121"/>
      <c r="V58350" s="121"/>
      <c r="X58350" s="121"/>
      <c r="Z58350" s="121"/>
    </row>
    <row r="58351" spans="16:26" x14ac:dyDescent="0.25">
      <c r="P58351" s="122"/>
      <c r="R58351" s="122"/>
      <c r="T58351" s="122"/>
      <c r="V58351" s="122"/>
      <c r="X58351" s="122"/>
      <c r="Z58351" s="122"/>
    </row>
    <row r="58352" spans="16:26" x14ac:dyDescent="0.25">
      <c r="P58352" s="118"/>
      <c r="R58352" s="118"/>
      <c r="T58352" s="118"/>
      <c r="V58352" s="118"/>
      <c r="X58352" s="118"/>
      <c r="Z58352" s="118"/>
    </row>
    <row r="58353" spans="16:26" x14ac:dyDescent="0.25">
      <c r="P58353" s="119"/>
      <c r="R58353" s="119"/>
      <c r="T58353" s="119"/>
      <c r="V58353" s="119"/>
      <c r="X58353" s="119"/>
      <c r="Z58353" s="119"/>
    </row>
    <row r="58354" spans="16:26" x14ac:dyDescent="0.25">
      <c r="P58354" s="119"/>
      <c r="R58354" s="119"/>
      <c r="T58354" s="119"/>
      <c r="V58354" s="119"/>
      <c r="X58354" s="119"/>
      <c r="Z58354" s="119"/>
    </row>
    <row r="58355" spans="16:26" x14ac:dyDescent="0.25">
      <c r="P58355" s="120"/>
      <c r="R58355" s="120"/>
      <c r="T58355" s="120"/>
      <c r="V58355" s="120"/>
      <c r="X58355" s="120"/>
      <c r="Z58355" s="120"/>
    </row>
    <row r="58356" spans="16:26" x14ac:dyDescent="0.25">
      <c r="P58356" s="119"/>
      <c r="R58356" s="119"/>
      <c r="T58356" s="119"/>
      <c r="V58356" s="119"/>
      <c r="X58356" s="119"/>
      <c r="Z58356" s="119"/>
    </row>
    <row r="58357" spans="16:26" x14ac:dyDescent="0.25">
      <c r="P58357" s="119"/>
      <c r="R58357" s="119"/>
      <c r="T58357" s="119"/>
      <c r="V58357" s="119"/>
      <c r="X58357" s="119"/>
      <c r="Z58357" s="119"/>
    </row>
    <row r="58358" spans="16:26" x14ac:dyDescent="0.25">
      <c r="P58358" s="120"/>
      <c r="R58358" s="120"/>
      <c r="T58358" s="120"/>
      <c r="V58358" s="120"/>
      <c r="X58358" s="120"/>
      <c r="Z58358" s="120"/>
    </row>
    <row r="58359" spans="16:26" x14ac:dyDescent="0.25">
      <c r="P58359" s="119"/>
      <c r="R58359" s="119"/>
      <c r="T58359" s="119"/>
      <c r="V58359" s="119"/>
      <c r="X58359" s="119"/>
      <c r="Z58359" s="119"/>
    </row>
    <row r="58360" spans="16:26" x14ac:dyDescent="0.25">
      <c r="P58360" s="120"/>
      <c r="R58360" s="120"/>
      <c r="T58360" s="120"/>
      <c r="V58360" s="120"/>
      <c r="X58360" s="120"/>
      <c r="Z58360" s="120"/>
    </row>
    <row r="58361" spans="16:26" x14ac:dyDescent="0.25">
      <c r="P58361" s="119"/>
      <c r="R58361" s="119"/>
      <c r="T58361" s="119"/>
      <c r="V58361" s="119"/>
      <c r="X58361" s="119"/>
      <c r="Z58361" s="119"/>
    </row>
    <row r="58362" spans="16:26" x14ac:dyDescent="0.25">
      <c r="P58362" s="119"/>
      <c r="R58362" s="119"/>
      <c r="T58362" s="119"/>
      <c r="V58362" s="119"/>
      <c r="X58362" s="119"/>
      <c r="Z58362" s="119"/>
    </row>
    <row r="58363" spans="16:26" x14ac:dyDescent="0.25">
      <c r="P58363" s="119"/>
      <c r="R58363" s="119"/>
      <c r="T58363" s="119"/>
      <c r="V58363" s="119"/>
      <c r="X58363" s="119"/>
      <c r="Z58363" s="119"/>
    </row>
    <row r="58364" spans="16:26" x14ac:dyDescent="0.25">
      <c r="P58364" s="121"/>
      <c r="R58364" s="121"/>
      <c r="T58364" s="121"/>
      <c r="V58364" s="121"/>
      <c r="X58364" s="121"/>
      <c r="Z58364" s="121"/>
    </row>
    <row r="58365" spans="16:26" x14ac:dyDescent="0.25">
      <c r="P58365" s="121"/>
      <c r="R58365" s="121"/>
      <c r="T58365" s="121"/>
      <c r="V58365" s="121"/>
      <c r="X58365" s="121"/>
      <c r="Z58365" s="121"/>
    </row>
    <row r="58366" spans="16:26" x14ac:dyDescent="0.25">
      <c r="P58366" s="121"/>
      <c r="R58366" s="121"/>
      <c r="T58366" s="121"/>
      <c r="V58366" s="121"/>
      <c r="X58366" s="121"/>
      <c r="Z58366" s="121"/>
    </row>
    <row r="58367" spans="16:26" x14ac:dyDescent="0.25">
      <c r="P58367" s="121"/>
      <c r="R58367" s="121"/>
      <c r="T58367" s="121"/>
      <c r="V58367" s="121"/>
      <c r="X58367" s="121"/>
      <c r="Z58367" s="121"/>
    </row>
    <row r="58368" spans="16:26" x14ac:dyDescent="0.25">
      <c r="P58368" s="122"/>
      <c r="R58368" s="122"/>
      <c r="T58368" s="122"/>
      <c r="V58368" s="122"/>
      <c r="X58368" s="122"/>
      <c r="Z58368" s="122"/>
    </row>
    <row r="58369" spans="16:26" x14ac:dyDescent="0.25">
      <c r="P58369" s="118"/>
      <c r="R58369" s="118"/>
      <c r="T58369" s="118"/>
      <c r="V58369" s="118"/>
      <c r="X58369" s="118"/>
      <c r="Z58369" s="118"/>
    </row>
    <row r="58370" spans="16:26" x14ac:dyDescent="0.25">
      <c r="P58370" s="119"/>
      <c r="R58370" s="119"/>
      <c r="T58370" s="119"/>
      <c r="V58370" s="119"/>
      <c r="X58370" s="119"/>
      <c r="Z58370" s="119"/>
    </row>
    <row r="58371" spans="16:26" x14ac:dyDescent="0.25">
      <c r="P58371" s="119"/>
      <c r="R58371" s="119"/>
      <c r="T58371" s="119"/>
      <c r="V58371" s="119"/>
      <c r="X58371" s="119"/>
      <c r="Z58371" s="119"/>
    </row>
    <row r="58372" spans="16:26" x14ac:dyDescent="0.25">
      <c r="P58372" s="120"/>
      <c r="R58372" s="120"/>
      <c r="T58372" s="120"/>
      <c r="V58372" s="120"/>
      <c r="X58372" s="120"/>
      <c r="Z58372" s="120"/>
    </row>
    <row r="58373" spans="16:26" x14ac:dyDescent="0.25">
      <c r="P58373" s="119"/>
      <c r="R58373" s="119"/>
      <c r="T58373" s="119"/>
      <c r="V58373" s="119"/>
      <c r="X58373" s="119"/>
      <c r="Z58373" s="119"/>
    </row>
    <row r="58374" spans="16:26" x14ac:dyDescent="0.25">
      <c r="P58374" s="119"/>
      <c r="R58374" s="119"/>
      <c r="T58374" s="119"/>
      <c r="V58374" s="119"/>
      <c r="X58374" s="119"/>
      <c r="Z58374" s="119"/>
    </row>
    <row r="58375" spans="16:26" x14ac:dyDescent="0.25">
      <c r="P58375" s="120"/>
      <c r="R58375" s="120"/>
      <c r="T58375" s="120"/>
      <c r="V58375" s="120"/>
      <c r="X58375" s="120"/>
      <c r="Z58375" s="120"/>
    </row>
    <row r="58376" spans="16:26" x14ac:dyDescent="0.25">
      <c r="P58376" s="119"/>
      <c r="R58376" s="119"/>
      <c r="T58376" s="119"/>
      <c r="V58376" s="119"/>
      <c r="X58376" s="119"/>
      <c r="Z58376" s="119"/>
    </row>
    <row r="58377" spans="16:26" x14ac:dyDescent="0.25">
      <c r="P58377" s="120"/>
      <c r="R58377" s="120"/>
      <c r="T58377" s="120"/>
      <c r="V58377" s="120"/>
      <c r="X58377" s="120"/>
      <c r="Z58377" s="120"/>
    </row>
    <row r="58378" spans="16:26" x14ac:dyDescent="0.25">
      <c r="P58378" s="119"/>
      <c r="R58378" s="119"/>
      <c r="T58378" s="119"/>
      <c r="V58378" s="119"/>
      <c r="X58378" s="119"/>
      <c r="Z58378" s="119"/>
    </row>
    <row r="58379" spans="16:26" x14ac:dyDescent="0.25">
      <c r="P58379" s="119"/>
      <c r="R58379" s="119"/>
      <c r="T58379" s="119"/>
      <c r="V58379" s="119"/>
      <c r="X58379" s="119"/>
      <c r="Z58379" s="119"/>
    </row>
    <row r="58380" spans="16:26" x14ac:dyDescent="0.25">
      <c r="P58380" s="119"/>
      <c r="R58380" s="119"/>
      <c r="T58380" s="119"/>
      <c r="V58380" s="119"/>
      <c r="X58380" s="119"/>
      <c r="Z58380" s="119"/>
    </row>
    <row r="58381" spans="16:26" x14ac:dyDescent="0.25">
      <c r="P58381" s="121"/>
      <c r="R58381" s="121"/>
      <c r="T58381" s="121"/>
      <c r="V58381" s="121"/>
      <c r="X58381" s="121"/>
      <c r="Z58381" s="121"/>
    </row>
    <row r="58382" spans="16:26" x14ac:dyDescent="0.25">
      <c r="P58382" s="121"/>
      <c r="R58382" s="121"/>
      <c r="T58382" s="121"/>
      <c r="V58382" s="121"/>
      <c r="X58382" s="121"/>
      <c r="Z58382" s="121"/>
    </row>
    <row r="58383" spans="16:26" x14ac:dyDescent="0.25">
      <c r="P58383" s="121"/>
      <c r="R58383" s="121"/>
      <c r="T58383" s="121"/>
      <c r="V58383" s="121"/>
      <c r="X58383" s="121"/>
      <c r="Z58383" s="121"/>
    </row>
    <row r="58384" spans="16:26" x14ac:dyDescent="0.25">
      <c r="P58384" s="121"/>
      <c r="R58384" s="121"/>
      <c r="T58384" s="121"/>
      <c r="V58384" s="121"/>
      <c r="X58384" s="121"/>
      <c r="Z58384" s="121"/>
    </row>
    <row r="58385" spans="16:26" x14ac:dyDescent="0.25">
      <c r="P58385" s="122"/>
      <c r="R58385" s="122"/>
      <c r="T58385" s="122"/>
      <c r="V58385" s="122"/>
      <c r="X58385" s="122"/>
      <c r="Z58385" s="122"/>
    </row>
    <row r="58386" spans="16:26" x14ac:dyDescent="0.25">
      <c r="P58386" s="118"/>
      <c r="R58386" s="118"/>
      <c r="T58386" s="118"/>
      <c r="V58386" s="118"/>
      <c r="X58386" s="118"/>
      <c r="Z58386" s="118"/>
    </row>
    <row r="58387" spans="16:26" x14ac:dyDescent="0.25">
      <c r="P58387" s="119"/>
      <c r="R58387" s="119"/>
      <c r="T58387" s="119"/>
      <c r="V58387" s="119"/>
      <c r="X58387" s="119"/>
      <c r="Z58387" s="119"/>
    </row>
    <row r="58388" spans="16:26" x14ac:dyDescent="0.25">
      <c r="P58388" s="119"/>
      <c r="R58388" s="119"/>
      <c r="T58388" s="119"/>
      <c r="V58388" s="119"/>
      <c r="X58388" s="119"/>
      <c r="Z58388" s="119"/>
    </row>
    <row r="58389" spans="16:26" x14ac:dyDescent="0.25">
      <c r="P58389" s="120"/>
      <c r="R58389" s="120"/>
      <c r="T58389" s="120"/>
      <c r="V58389" s="120"/>
      <c r="X58389" s="120"/>
      <c r="Z58389" s="120"/>
    </row>
    <row r="58390" spans="16:26" x14ac:dyDescent="0.25">
      <c r="P58390" s="119"/>
      <c r="R58390" s="119"/>
      <c r="T58390" s="119"/>
      <c r="V58390" s="119"/>
      <c r="X58390" s="119"/>
      <c r="Z58390" s="119"/>
    </row>
    <row r="58391" spans="16:26" x14ac:dyDescent="0.25">
      <c r="P58391" s="119"/>
      <c r="R58391" s="119"/>
      <c r="T58391" s="119"/>
      <c r="V58391" s="119"/>
      <c r="X58391" s="119"/>
      <c r="Z58391" s="119"/>
    </row>
    <row r="58392" spans="16:26" x14ac:dyDescent="0.25">
      <c r="P58392" s="120"/>
      <c r="R58392" s="120"/>
      <c r="T58392" s="120"/>
      <c r="V58392" s="120"/>
      <c r="X58392" s="120"/>
      <c r="Z58392" s="120"/>
    </row>
    <row r="58393" spans="16:26" x14ac:dyDescent="0.25">
      <c r="P58393" s="119"/>
      <c r="R58393" s="119"/>
      <c r="T58393" s="119"/>
      <c r="V58393" s="119"/>
      <c r="X58393" s="119"/>
      <c r="Z58393" s="119"/>
    </row>
    <row r="58394" spans="16:26" x14ac:dyDescent="0.25">
      <c r="P58394" s="120"/>
      <c r="R58394" s="120"/>
      <c r="T58394" s="120"/>
      <c r="V58394" s="120"/>
      <c r="X58394" s="120"/>
      <c r="Z58394" s="120"/>
    </row>
    <row r="58395" spans="16:26" x14ac:dyDescent="0.25">
      <c r="P58395" s="119"/>
      <c r="R58395" s="119"/>
      <c r="T58395" s="119"/>
      <c r="V58395" s="119"/>
      <c r="X58395" s="119"/>
      <c r="Z58395" s="119"/>
    </row>
    <row r="58396" spans="16:26" x14ac:dyDescent="0.25">
      <c r="P58396" s="119"/>
      <c r="R58396" s="119"/>
      <c r="T58396" s="119"/>
      <c r="V58396" s="119"/>
      <c r="X58396" s="119"/>
      <c r="Z58396" s="119"/>
    </row>
    <row r="58397" spans="16:26" x14ac:dyDescent="0.25">
      <c r="P58397" s="119"/>
      <c r="R58397" s="119"/>
      <c r="T58397" s="119"/>
      <c r="V58397" s="119"/>
      <c r="X58397" s="119"/>
      <c r="Z58397" s="119"/>
    </row>
    <row r="58398" spans="16:26" x14ac:dyDescent="0.25">
      <c r="P58398" s="121"/>
      <c r="R58398" s="121"/>
      <c r="T58398" s="121"/>
      <c r="V58398" s="121"/>
      <c r="X58398" s="121"/>
      <c r="Z58398" s="121"/>
    </row>
    <row r="58399" spans="16:26" x14ac:dyDescent="0.25">
      <c r="P58399" s="121"/>
      <c r="R58399" s="121"/>
      <c r="T58399" s="121"/>
      <c r="V58399" s="121"/>
      <c r="X58399" s="121"/>
      <c r="Z58399" s="121"/>
    </row>
    <row r="58400" spans="16:26" x14ac:dyDescent="0.25">
      <c r="P58400" s="121"/>
      <c r="R58400" s="121"/>
      <c r="T58400" s="121"/>
      <c r="V58400" s="121"/>
      <c r="X58400" s="121"/>
      <c r="Z58400" s="121"/>
    </row>
    <row r="58401" spans="16:26" x14ac:dyDescent="0.25">
      <c r="P58401" s="121"/>
      <c r="R58401" s="121"/>
      <c r="T58401" s="121"/>
      <c r="V58401" s="121"/>
      <c r="X58401" s="121"/>
      <c r="Z58401" s="121"/>
    </row>
    <row r="58402" spans="16:26" x14ac:dyDescent="0.25">
      <c r="P58402" s="122"/>
      <c r="R58402" s="122"/>
      <c r="T58402" s="122"/>
      <c r="V58402" s="122"/>
      <c r="X58402" s="122"/>
      <c r="Z58402" s="122"/>
    </row>
    <row r="58403" spans="16:26" x14ac:dyDescent="0.25">
      <c r="P58403" s="118"/>
      <c r="R58403" s="118"/>
      <c r="T58403" s="118"/>
      <c r="V58403" s="118"/>
      <c r="X58403" s="118"/>
      <c r="Z58403" s="118"/>
    </row>
    <row r="58404" spans="16:26" x14ac:dyDescent="0.25">
      <c r="P58404" s="119"/>
      <c r="R58404" s="119"/>
      <c r="T58404" s="119"/>
      <c r="V58404" s="119"/>
      <c r="X58404" s="119"/>
      <c r="Z58404" s="119"/>
    </row>
    <row r="58405" spans="16:26" x14ac:dyDescent="0.25">
      <c r="P58405" s="119"/>
      <c r="R58405" s="119"/>
      <c r="T58405" s="119"/>
      <c r="V58405" s="119"/>
      <c r="X58405" s="119"/>
      <c r="Z58405" s="119"/>
    </row>
    <row r="58406" spans="16:26" x14ac:dyDescent="0.25">
      <c r="P58406" s="120"/>
      <c r="R58406" s="120"/>
      <c r="T58406" s="120"/>
      <c r="V58406" s="120"/>
      <c r="X58406" s="120"/>
      <c r="Z58406" s="120"/>
    </row>
    <row r="58407" spans="16:26" x14ac:dyDescent="0.25">
      <c r="P58407" s="119"/>
      <c r="R58407" s="119"/>
      <c r="T58407" s="119"/>
      <c r="V58407" s="119"/>
      <c r="X58407" s="119"/>
      <c r="Z58407" s="119"/>
    </row>
    <row r="58408" spans="16:26" x14ac:dyDescent="0.25">
      <c r="P58408" s="119"/>
      <c r="R58408" s="119"/>
      <c r="T58408" s="119"/>
      <c r="V58408" s="119"/>
      <c r="X58408" s="119"/>
      <c r="Z58408" s="119"/>
    </row>
    <row r="58409" spans="16:26" x14ac:dyDescent="0.25">
      <c r="P58409" s="120"/>
      <c r="R58409" s="120"/>
      <c r="T58409" s="120"/>
      <c r="V58409" s="120"/>
      <c r="X58409" s="120"/>
      <c r="Z58409" s="120"/>
    </row>
    <row r="58410" spans="16:26" x14ac:dyDescent="0.25">
      <c r="P58410" s="119"/>
      <c r="R58410" s="119"/>
      <c r="T58410" s="119"/>
      <c r="V58410" s="119"/>
      <c r="X58410" s="119"/>
      <c r="Z58410" s="119"/>
    </row>
    <row r="58411" spans="16:26" x14ac:dyDescent="0.25">
      <c r="P58411" s="120"/>
      <c r="R58411" s="120"/>
      <c r="T58411" s="120"/>
      <c r="V58411" s="120"/>
      <c r="X58411" s="120"/>
      <c r="Z58411" s="120"/>
    </row>
    <row r="58412" spans="16:26" x14ac:dyDescent="0.25">
      <c r="P58412" s="119"/>
      <c r="R58412" s="119"/>
      <c r="T58412" s="119"/>
      <c r="V58412" s="119"/>
      <c r="X58412" s="119"/>
      <c r="Z58412" s="119"/>
    </row>
    <row r="58413" spans="16:26" x14ac:dyDescent="0.25">
      <c r="P58413" s="119"/>
      <c r="R58413" s="119"/>
      <c r="T58413" s="119"/>
      <c r="V58413" s="119"/>
      <c r="X58413" s="119"/>
      <c r="Z58413" s="119"/>
    </row>
    <row r="58414" spans="16:26" x14ac:dyDescent="0.25">
      <c r="P58414" s="119"/>
      <c r="R58414" s="119"/>
      <c r="T58414" s="119"/>
      <c r="V58414" s="119"/>
      <c r="X58414" s="119"/>
      <c r="Z58414" s="119"/>
    </row>
    <row r="58415" spans="16:26" x14ac:dyDescent="0.25">
      <c r="P58415" s="121"/>
      <c r="R58415" s="121"/>
      <c r="T58415" s="121"/>
      <c r="V58415" s="121"/>
      <c r="X58415" s="121"/>
      <c r="Z58415" s="121"/>
    </row>
    <row r="58416" spans="16:26" x14ac:dyDescent="0.25">
      <c r="P58416" s="121"/>
      <c r="R58416" s="121"/>
      <c r="T58416" s="121"/>
      <c r="V58416" s="121"/>
      <c r="X58416" s="121"/>
      <c r="Z58416" s="121"/>
    </row>
    <row r="58417" spans="16:26" x14ac:dyDescent="0.25">
      <c r="P58417" s="121"/>
      <c r="R58417" s="121"/>
      <c r="T58417" s="121"/>
      <c r="V58417" s="121"/>
      <c r="X58417" s="121"/>
      <c r="Z58417" s="121"/>
    </row>
    <row r="58418" spans="16:26" x14ac:dyDescent="0.25">
      <c r="P58418" s="121"/>
      <c r="R58418" s="121"/>
      <c r="T58418" s="121"/>
      <c r="V58418" s="121"/>
      <c r="X58418" s="121"/>
      <c r="Z58418" s="121"/>
    </row>
    <row r="58419" spans="16:26" x14ac:dyDescent="0.25">
      <c r="P58419" s="122"/>
      <c r="R58419" s="122"/>
      <c r="T58419" s="122"/>
      <c r="V58419" s="122"/>
      <c r="X58419" s="122"/>
      <c r="Z58419" s="122"/>
    </row>
    <row r="58420" spans="16:26" x14ac:dyDescent="0.25">
      <c r="P58420" s="118"/>
      <c r="R58420" s="118"/>
      <c r="T58420" s="118"/>
      <c r="V58420" s="118"/>
      <c r="X58420" s="118"/>
      <c r="Z58420" s="118"/>
    </row>
    <row r="58421" spans="16:26" x14ac:dyDescent="0.25">
      <c r="P58421" s="119"/>
      <c r="R58421" s="119"/>
      <c r="T58421" s="119"/>
      <c r="V58421" s="119"/>
      <c r="X58421" s="119"/>
      <c r="Z58421" s="119"/>
    </row>
    <row r="58422" spans="16:26" x14ac:dyDescent="0.25">
      <c r="P58422" s="119"/>
      <c r="R58422" s="119"/>
      <c r="T58422" s="119"/>
      <c r="V58422" s="119"/>
      <c r="X58422" s="119"/>
      <c r="Z58422" s="119"/>
    </row>
    <row r="58423" spans="16:26" x14ac:dyDescent="0.25">
      <c r="P58423" s="120"/>
      <c r="R58423" s="120"/>
      <c r="T58423" s="120"/>
      <c r="V58423" s="120"/>
      <c r="X58423" s="120"/>
      <c r="Z58423" s="120"/>
    </row>
    <row r="58424" spans="16:26" x14ac:dyDescent="0.25">
      <c r="P58424" s="119"/>
      <c r="R58424" s="119"/>
      <c r="T58424" s="119"/>
      <c r="V58424" s="119"/>
      <c r="X58424" s="119"/>
      <c r="Z58424" s="119"/>
    </row>
    <row r="58425" spans="16:26" x14ac:dyDescent="0.25">
      <c r="P58425" s="119"/>
      <c r="R58425" s="119"/>
      <c r="T58425" s="119"/>
      <c r="V58425" s="119"/>
      <c r="X58425" s="119"/>
      <c r="Z58425" s="119"/>
    </row>
    <row r="58426" spans="16:26" x14ac:dyDescent="0.25">
      <c r="P58426" s="120"/>
      <c r="R58426" s="120"/>
      <c r="T58426" s="120"/>
      <c r="V58426" s="120"/>
      <c r="X58426" s="120"/>
      <c r="Z58426" s="120"/>
    </row>
    <row r="58427" spans="16:26" x14ac:dyDescent="0.25">
      <c r="P58427" s="119"/>
      <c r="R58427" s="119"/>
      <c r="T58427" s="119"/>
      <c r="V58427" s="119"/>
      <c r="X58427" s="119"/>
      <c r="Z58427" s="119"/>
    </row>
    <row r="58428" spans="16:26" x14ac:dyDescent="0.25">
      <c r="P58428" s="120"/>
      <c r="R58428" s="120"/>
      <c r="T58428" s="120"/>
      <c r="V58428" s="120"/>
      <c r="X58428" s="120"/>
      <c r="Z58428" s="120"/>
    </row>
    <row r="58429" spans="16:26" x14ac:dyDescent="0.25">
      <c r="P58429" s="119"/>
      <c r="R58429" s="119"/>
      <c r="T58429" s="119"/>
      <c r="V58429" s="119"/>
      <c r="X58429" s="119"/>
      <c r="Z58429" s="119"/>
    </row>
    <row r="58430" spans="16:26" x14ac:dyDescent="0.25">
      <c r="P58430" s="119"/>
      <c r="R58430" s="119"/>
      <c r="T58430" s="119"/>
      <c r="V58430" s="119"/>
      <c r="X58430" s="119"/>
      <c r="Z58430" s="119"/>
    </row>
    <row r="58431" spans="16:26" x14ac:dyDescent="0.25">
      <c r="P58431" s="119"/>
      <c r="R58431" s="119"/>
      <c r="T58431" s="119"/>
      <c r="V58431" s="119"/>
      <c r="X58431" s="119"/>
      <c r="Z58431" s="119"/>
    </row>
    <row r="58432" spans="16:26" x14ac:dyDescent="0.25">
      <c r="P58432" s="121"/>
      <c r="R58432" s="121"/>
      <c r="T58432" s="121"/>
      <c r="V58432" s="121"/>
      <c r="X58432" s="121"/>
      <c r="Z58432" s="121"/>
    </row>
    <row r="58433" spans="16:26" x14ac:dyDescent="0.25">
      <c r="P58433" s="121"/>
      <c r="R58433" s="121"/>
      <c r="T58433" s="121"/>
      <c r="V58433" s="121"/>
      <c r="X58433" s="121"/>
      <c r="Z58433" s="121"/>
    </row>
    <row r="58434" spans="16:26" x14ac:dyDescent="0.25">
      <c r="P58434" s="121"/>
      <c r="R58434" s="121"/>
      <c r="T58434" s="121"/>
      <c r="V58434" s="121"/>
      <c r="X58434" s="121"/>
      <c r="Z58434" s="121"/>
    </row>
    <row r="58435" spans="16:26" x14ac:dyDescent="0.25">
      <c r="P58435" s="121"/>
      <c r="R58435" s="121"/>
      <c r="T58435" s="121"/>
      <c r="V58435" s="121"/>
      <c r="X58435" s="121"/>
      <c r="Z58435" s="121"/>
    </row>
    <row r="58436" spans="16:26" x14ac:dyDescent="0.25">
      <c r="P58436" s="122"/>
      <c r="R58436" s="122"/>
      <c r="T58436" s="122"/>
      <c r="V58436" s="122"/>
      <c r="X58436" s="122"/>
      <c r="Z58436" s="122"/>
    </row>
    <row r="58437" spans="16:26" x14ac:dyDescent="0.25">
      <c r="P58437" s="118"/>
      <c r="R58437" s="118"/>
      <c r="T58437" s="118"/>
      <c r="V58437" s="118"/>
      <c r="X58437" s="118"/>
      <c r="Z58437" s="118"/>
    </row>
    <row r="58438" spans="16:26" x14ac:dyDescent="0.25">
      <c r="P58438" s="119"/>
      <c r="R58438" s="119"/>
      <c r="T58438" s="119"/>
      <c r="V58438" s="119"/>
      <c r="X58438" s="119"/>
      <c r="Z58438" s="119"/>
    </row>
    <row r="58439" spans="16:26" x14ac:dyDescent="0.25">
      <c r="P58439" s="119"/>
      <c r="R58439" s="119"/>
      <c r="T58439" s="119"/>
      <c r="V58439" s="119"/>
      <c r="X58439" s="119"/>
      <c r="Z58439" s="119"/>
    </row>
    <row r="58440" spans="16:26" x14ac:dyDescent="0.25">
      <c r="P58440" s="120"/>
      <c r="R58440" s="120"/>
      <c r="T58440" s="120"/>
      <c r="V58440" s="120"/>
      <c r="X58440" s="120"/>
      <c r="Z58440" s="120"/>
    </row>
    <row r="58441" spans="16:26" x14ac:dyDescent="0.25">
      <c r="P58441" s="119"/>
      <c r="R58441" s="119"/>
      <c r="T58441" s="119"/>
      <c r="V58441" s="119"/>
      <c r="X58441" s="119"/>
      <c r="Z58441" s="119"/>
    </row>
    <row r="58442" spans="16:26" x14ac:dyDescent="0.25">
      <c r="P58442" s="119"/>
      <c r="R58442" s="119"/>
      <c r="T58442" s="119"/>
      <c r="V58442" s="119"/>
      <c r="X58442" s="119"/>
      <c r="Z58442" s="119"/>
    </row>
    <row r="58443" spans="16:26" x14ac:dyDescent="0.25">
      <c r="P58443" s="120"/>
      <c r="R58443" s="120"/>
      <c r="T58443" s="120"/>
      <c r="V58443" s="120"/>
      <c r="X58443" s="120"/>
      <c r="Z58443" s="120"/>
    </row>
    <row r="58444" spans="16:26" x14ac:dyDescent="0.25">
      <c r="P58444" s="119"/>
      <c r="R58444" s="119"/>
      <c r="T58444" s="119"/>
      <c r="V58444" s="119"/>
      <c r="X58444" s="119"/>
      <c r="Z58444" s="119"/>
    </row>
    <row r="58445" spans="16:26" x14ac:dyDescent="0.25">
      <c r="P58445" s="120"/>
      <c r="R58445" s="120"/>
      <c r="T58445" s="120"/>
      <c r="V58445" s="120"/>
      <c r="X58445" s="120"/>
      <c r="Z58445" s="120"/>
    </row>
    <row r="58446" spans="16:26" x14ac:dyDescent="0.25">
      <c r="P58446" s="119"/>
      <c r="R58446" s="119"/>
      <c r="T58446" s="119"/>
      <c r="V58446" s="119"/>
      <c r="X58446" s="119"/>
      <c r="Z58446" s="119"/>
    </row>
    <row r="58447" spans="16:26" x14ac:dyDescent="0.25">
      <c r="P58447" s="119"/>
      <c r="R58447" s="119"/>
      <c r="T58447" s="119"/>
      <c r="V58447" s="119"/>
      <c r="X58447" s="119"/>
      <c r="Z58447" s="119"/>
    </row>
    <row r="58448" spans="16:26" x14ac:dyDescent="0.25">
      <c r="P58448" s="119"/>
      <c r="R58448" s="119"/>
      <c r="T58448" s="119"/>
      <c r="V58448" s="119"/>
      <c r="X58448" s="119"/>
      <c r="Z58448" s="119"/>
    </row>
    <row r="58449" spans="16:26" x14ac:dyDescent="0.25">
      <c r="P58449" s="121"/>
      <c r="R58449" s="121"/>
      <c r="T58449" s="121"/>
      <c r="V58449" s="121"/>
      <c r="X58449" s="121"/>
      <c r="Z58449" s="121"/>
    </row>
    <row r="58450" spans="16:26" x14ac:dyDescent="0.25">
      <c r="P58450" s="121"/>
      <c r="R58450" s="121"/>
      <c r="T58450" s="121"/>
      <c r="V58450" s="121"/>
      <c r="X58450" s="121"/>
      <c r="Z58450" s="121"/>
    </row>
    <row r="58451" spans="16:26" x14ac:dyDescent="0.25">
      <c r="P58451" s="121"/>
      <c r="R58451" s="121"/>
      <c r="T58451" s="121"/>
      <c r="V58451" s="121"/>
      <c r="X58451" s="121"/>
      <c r="Z58451" s="121"/>
    </row>
    <row r="58452" spans="16:26" x14ac:dyDescent="0.25">
      <c r="P58452" s="121"/>
      <c r="R58452" s="121"/>
      <c r="T58452" s="121"/>
      <c r="V58452" s="121"/>
      <c r="X58452" s="121"/>
      <c r="Z58452" s="121"/>
    </row>
    <row r="58453" spans="16:26" x14ac:dyDescent="0.25">
      <c r="P58453" s="122"/>
      <c r="R58453" s="122"/>
      <c r="T58453" s="122"/>
      <c r="V58453" s="122"/>
      <c r="X58453" s="122"/>
      <c r="Z58453" s="122"/>
    </row>
    <row r="58454" spans="16:26" x14ac:dyDescent="0.25">
      <c r="P58454" s="118"/>
      <c r="R58454" s="118"/>
      <c r="T58454" s="118"/>
      <c r="V58454" s="118"/>
      <c r="X58454" s="118"/>
      <c r="Z58454" s="118"/>
    </row>
    <row r="58455" spans="16:26" x14ac:dyDescent="0.25">
      <c r="P58455" s="119"/>
      <c r="R58455" s="119"/>
      <c r="T58455" s="119"/>
      <c r="V58455" s="119"/>
      <c r="X58455" s="119"/>
      <c r="Z58455" s="119"/>
    </row>
    <row r="58456" spans="16:26" x14ac:dyDescent="0.25">
      <c r="P58456" s="119"/>
      <c r="R58456" s="119"/>
      <c r="T58456" s="119"/>
      <c r="V58456" s="119"/>
      <c r="X58456" s="119"/>
      <c r="Z58456" s="119"/>
    </row>
    <row r="58457" spans="16:26" x14ac:dyDescent="0.25">
      <c r="P58457" s="120"/>
      <c r="R58457" s="120"/>
      <c r="T58457" s="120"/>
      <c r="V58457" s="120"/>
      <c r="X58457" s="120"/>
      <c r="Z58457" s="120"/>
    </row>
    <row r="58458" spans="16:26" x14ac:dyDescent="0.25">
      <c r="P58458" s="119"/>
      <c r="R58458" s="119"/>
      <c r="T58458" s="119"/>
      <c r="V58458" s="119"/>
      <c r="X58458" s="119"/>
      <c r="Z58458" s="119"/>
    </row>
    <row r="58459" spans="16:26" x14ac:dyDescent="0.25">
      <c r="P58459" s="119"/>
      <c r="R58459" s="119"/>
      <c r="T58459" s="119"/>
      <c r="V58459" s="119"/>
      <c r="X58459" s="119"/>
      <c r="Z58459" s="119"/>
    </row>
    <row r="58460" spans="16:26" x14ac:dyDescent="0.25">
      <c r="P58460" s="120"/>
      <c r="R58460" s="120"/>
      <c r="T58460" s="120"/>
      <c r="V58460" s="120"/>
      <c r="X58460" s="120"/>
      <c r="Z58460" s="120"/>
    </row>
    <row r="58461" spans="16:26" x14ac:dyDescent="0.25">
      <c r="P58461" s="119"/>
      <c r="R58461" s="119"/>
      <c r="T58461" s="119"/>
      <c r="V58461" s="119"/>
      <c r="X58461" s="119"/>
      <c r="Z58461" s="119"/>
    </row>
    <row r="58462" spans="16:26" x14ac:dyDescent="0.25">
      <c r="P58462" s="120"/>
      <c r="R58462" s="120"/>
      <c r="T58462" s="120"/>
      <c r="V58462" s="120"/>
      <c r="X58462" s="120"/>
      <c r="Z58462" s="120"/>
    </row>
    <row r="58463" spans="16:26" x14ac:dyDescent="0.25">
      <c r="P58463" s="119"/>
      <c r="R58463" s="119"/>
      <c r="T58463" s="119"/>
      <c r="V58463" s="119"/>
      <c r="X58463" s="119"/>
      <c r="Z58463" s="119"/>
    </row>
    <row r="58464" spans="16:26" x14ac:dyDescent="0.25">
      <c r="P58464" s="119"/>
      <c r="R58464" s="119"/>
      <c r="T58464" s="119"/>
      <c r="V58464" s="119"/>
      <c r="X58464" s="119"/>
      <c r="Z58464" s="119"/>
    </row>
    <row r="58465" spans="16:26" x14ac:dyDescent="0.25">
      <c r="P58465" s="119"/>
      <c r="R58465" s="119"/>
      <c r="T58465" s="119"/>
      <c r="V58465" s="119"/>
      <c r="X58465" s="119"/>
      <c r="Z58465" s="119"/>
    </row>
    <row r="58466" spans="16:26" x14ac:dyDescent="0.25">
      <c r="P58466" s="121"/>
      <c r="R58466" s="121"/>
      <c r="T58466" s="121"/>
      <c r="V58466" s="121"/>
      <c r="X58466" s="121"/>
      <c r="Z58466" s="121"/>
    </row>
    <row r="58467" spans="16:26" x14ac:dyDescent="0.25">
      <c r="P58467" s="121"/>
      <c r="R58467" s="121"/>
      <c r="T58467" s="121"/>
      <c r="V58467" s="121"/>
      <c r="X58467" s="121"/>
      <c r="Z58467" s="121"/>
    </row>
    <row r="58468" spans="16:26" x14ac:dyDescent="0.25">
      <c r="P58468" s="121"/>
      <c r="R58468" s="121"/>
      <c r="T58468" s="121"/>
      <c r="V58468" s="121"/>
      <c r="X58468" s="121"/>
      <c r="Z58468" s="121"/>
    </row>
    <row r="58469" spans="16:26" x14ac:dyDescent="0.25">
      <c r="P58469" s="121"/>
      <c r="R58469" s="121"/>
      <c r="T58469" s="121"/>
      <c r="V58469" s="121"/>
      <c r="X58469" s="121"/>
      <c r="Z58469" s="121"/>
    </row>
    <row r="58470" spans="16:26" x14ac:dyDescent="0.25">
      <c r="P58470" s="122"/>
      <c r="R58470" s="122"/>
      <c r="T58470" s="122"/>
      <c r="V58470" s="122"/>
      <c r="X58470" s="122"/>
      <c r="Z58470" s="122"/>
    </row>
    <row r="58471" spans="16:26" x14ac:dyDescent="0.25">
      <c r="P58471" s="118"/>
      <c r="R58471" s="118"/>
      <c r="T58471" s="118"/>
      <c r="V58471" s="118"/>
      <c r="X58471" s="118"/>
      <c r="Z58471" s="118"/>
    </row>
    <row r="58472" spans="16:26" x14ac:dyDescent="0.25">
      <c r="P58472" s="119"/>
      <c r="R58472" s="119"/>
      <c r="T58472" s="119"/>
      <c r="V58472" s="119"/>
      <c r="X58472" s="119"/>
      <c r="Z58472" s="119"/>
    </row>
    <row r="58473" spans="16:26" x14ac:dyDescent="0.25">
      <c r="P58473" s="119"/>
      <c r="R58473" s="119"/>
      <c r="T58473" s="119"/>
      <c r="V58473" s="119"/>
      <c r="X58473" s="119"/>
      <c r="Z58473" s="119"/>
    </row>
    <row r="58474" spans="16:26" x14ac:dyDescent="0.25">
      <c r="P58474" s="120"/>
      <c r="R58474" s="120"/>
      <c r="T58474" s="120"/>
      <c r="V58474" s="120"/>
      <c r="X58474" s="120"/>
      <c r="Z58474" s="120"/>
    </row>
    <row r="58475" spans="16:26" x14ac:dyDescent="0.25">
      <c r="P58475" s="119"/>
      <c r="R58475" s="119"/>
      <c r="T58475" s="119"/>
      <c r="V58475" s="119"/>
      <c r="X58475" s="119"/>
      <c r="Z58475" s="119"/>
    </row>
    <row r="58476" spans="16:26" x14ac:dyDescent="0.25">
      <c r="P58476" s="119"/>
      <c r="R58476" s="119"/>
      <c r="T58476" s="119"/>
      <c r="V58476" s="119"/>
      <c r="X58476" s="119"/>
      <c r="Z58476" s="119"/>
    </row>
    <row r="58477" spans="16:26" x14ac:dyDescent="0.25">
      <c r="P58477" s="120"/>
      <c r="R58477" s="120"/>
      <c r="T58477" s="120"/>
      <c r="V58477" s="120"/>
      <c r="X58477" s="120"/>
      <c r="Z58477" s="120"/>
    </row>
    <row r="58478" spans="16:26" x14ac:dyDescent="0.25">
      <c r="P58478" s="119"/>
      <c r="R58478" s="119"/>
      <c r="T58478" s="119"/>
      <c r="V58478" s="119"/>
      <c r="X58478" s="119"/>
      <c r="Z58478" s="119"/>
    </row>
    <row r="58479" spans="16:26" x14ac:dyDescent="0.25">
      <c r="P58479" s="120"/>
      <c r="R58479" s="120"/>
      <c r="T58479" s="120"/>
      <c r="V58479" s="120"/>
      <c r="X58479" s="120"/>
      <c r="Z58479" s="120"/>
    </row>
    <row r="58480" spans="16:26" x14ac:dyDescent="0.25">
      <c r="P58480" s="119"/>
      <c r="R58480" s="119"/>
      <c r="T58480" s="119"/>
      <c r="V58480" s="119"/>
      <c r="X58480" s="119"/>
      <c r="Z58480" s="119"/>
    </row>
    <row r="58481" spans="16:26" x14ac:dyDescent="0.25">
      <c r="P58481" s="119"/>
      <c r="R58481" s="119"/>
      <c r="T58481" s="119"/>
      <c r="V58481" s="119"/>
      <c r="X58481" s="119"/>
      <c r="Z58481" s="119"/>
    </row>
    <row r="58482" spans="16:26" x14ac:dyDescent="0.25">
      <c r="P58482" s="119"/>
      <c r="R58482" s="119"/>
      <c r="T58482" s="119"/>
      <c r="V58482" s="119"/>
      <c r="X58482" s="119"/>
      <c r="Z58482" s="119"/>
    </row>
    <row r="58483" spans="16:26" x14ac:dyDescent="0.25">
      <c r="P58483" s="121"/>
      <c r="R58483" s="121"/>
      <c r="T58483" s="121"/>
      <c r="V58483" s="121"/>
      <c r="X58483" s="121"/>
      <c r="Z58483" s="121"/>
    </row>
    <row r="58484" spans="16:26" x14ac:dyDescent="0.25">
      <c r="P58484" s="121"/>
      <c r="R58484" s="121"/>
      <c r="T58484" s="121"/>
      <c r="V58484" s="121"/>
      <c r="X58484" s="121"/>
      <c r="Z58484" s="121"/>
    </row>
    <row r="58485" spans="16:26" x14ac:dyDescent="0.25">
      <c r="P58485" s="121"/>
      <c r="R58485" s="121"/>
      <c r="T58485" s="121"/>
      <c r="V58485" s="121"/>
      <c r="X58485" s="121"/>
      <c r="Z58485" s="121"/>
    </row>
    <row r="58486" spans="16:26" x14ac:dyDescent="0.25">
      <c r="P58486" s="121"/>
      <c r="R58486" s="121"/>
      <c r="T58486" s="121"/>
      <c r="V58486" s="121"/>
      <c r="X58486" s="121"/>
      <c r="Z58486" s="121"/>
    </row>
    <row r="58487" spans="16:26" x14ac:dyDescent="0.25">
      <c r="P58487" s="122"/>
      <c r="R58487" s="122"/>
      <c r="T58487" s="122"/>
      <c r="V58487" s="122"/>
      <c r="X58487" s="122"/>
      <c r="Z58487" s="122"/>
    </row>
    <row r="58488" spans="16:26" x14ac:dyDescent="0.25">
      <c r="P58488" s="118"/>
      <c r="R58488" s="118"/>
      <c r="T58488" s="118"/>
      <c r="V58488" s="118"/>
      <c r="X58488" s="118"/>
      <c r="Z58488" s="118"/>
    </row>
    <row r="58489" spans="16:26" x14ac:dyDescent="0.25">
      <c r="P58489" s="119"/>
      <c r="R58489" s="119"/>
      <c r="T58489" s="119"/>
      <c r="V58489" s="119"/>
      <c r="X58489" s="119"/>
      <c r="Z58489" s="119"/>
    </row>
    <row r="58490" spans="16:26" x14ac:dyDescent="0.25">
      <c r="P58490" s="119"/>
      <c r="R58490" s="119"/>
      <c r="T58490" s="119"/>
      <c r="V58490" s="119"/>
      <c r="X58490" s="119"/>
      <c r="Z58490" s="119"/>
    </row>
    <row r="58491" spans="16:26" x14ac:dyDescent="0.25">
      <c r="P58491" s="120"/>
      <c r="R58491" s="120"/>
      <c r="T58491" s="120"/>
      <c r="V58491" s="120"/>
      <c r="X58491" s="120"/>
      <c r="Z58491" s="120"/>
    </row>
    <row r="58492" spans="16:26" x14ac:dyDescent="0.25">
      <c r="P58492" s="119"/>
      <c r="R58492" s="119"/>
      <c r="T58492" s="119"/>
      <c r="V58492" s="119"/>
      <c r="X58492" s="119"/>
      <c r="Z58492" s="119"/>
    </row>
    <row r="58493" spans="16:26" x14ac:dyDescent="0.25">
      <c r="P58493" s="119"/>
      <c r="R58493" s="119"/>
      <c r="T58493" s="119"/>
      <c r="V58493" s="119"/>
      <c r="X58493" s="119"/>
      <c r="Z58493" s="119"/>
    </row>
    <row r="58494" spans="16:26" x14ac:dyDescent="0.25">
      <c r="P58494" s="120"/>
      <c r="R58494" s="120"/>
      <c r="T58494" s="120"/>
      <c r="V58494" s="120"/>
      <c r="X58494" s="120"/>
      <c r="Z58494" s="120"/>
    </row>
    <row r="58495" spans="16:26" x14ac:dyDescent="0.25">
      <c r="P58495" s="119"/>
      <c r="R58495" s="119"/>
      <c r="T58495" s="119"/>
      <c r="V58495" s="119"/>
      <c r="X58495" s="119"/>
      <c r="Z58495" s="119"/>
    </row>
    <row r="58496" spans="16:26" x14ac:dyDescent="0.25">
      <c r="P58496" s="120"/>
      <c r="R58496" s="120"/>
      <c r="T58496" s="120"/>
      <c r="V58496" s="120"/>
      <c r="X58496" s="120"/>
      <c r="Z58496" s="120"/>
    </row>
    <row r="58497" spans="16:26" x14ac:dyDescent="0.25">
      <c r="P58497" s="119"/>
      <c r="R58497" s="119"/>
      <c r="T58497" s="119"/>
      <c r="V58497" s="119"/>
      <c r="X58497" s="119"/>
      <c r="Z58497" s="119"/>
    </row>
    <row r="58498" spans="16:26" x14ac:dyDescent="0.25">
      <c r="P58498" s="119"/>
      <c r="R58498" s="119"/>
      <c r="T58498" s="119"/>
      <c r="V58498" s="119"/>
      <c r="X58498" s="119"/>
      <c r="Z58498" s="119"/>
    </row>
    <row r="58499" spans="16:26" x14ac:dyDescent="0.25">
      <c r="P58499" s="119"/>
      <c r="R58499" s="119"/>
      <c r="T58499" s="119"/>
      <c r="V58499" s="119"/>
      <c r="X58499" s="119"/>
      <c r="Z58499" s="119"/>
    </row>
    <row r="58500" spans="16:26" x14ac:dyDescent="0.25">
      <c r="P58500" s="121"/>
      <c r="R58500" s="121"/>
      <c r="T58500" s="121"/>
      <c r="V58500" s="121"/>
      <c r="X58500" s="121"/>
      <c r="Z58500" s="121"/>
    </row>
    <row r="58501" spans="16:26" x14ac:dyDescent="0.25">
      <c r="P58501" s="121"/>
      <c r="R58501" s="121"/>
      <c r="T58501" s="121"/>
      <c r="V58501" s="121"/>
      <c r="X58501" s="121"/>
      <c r="Z58501" s="121"/>
    </row>
    <row r="58502" spans="16:26" x14ac:dyDescent="0.25">
      <c r="P58502" s="121"/>
      <c r="R58502" s="121"/>
      <c r="T58502" s="121"/>
      <c r="V58502" s="121"/>
      <c r="X58502" s="121"/>
      <c r="Z58502" s="121"/>
    </row>
    <row r="58503" spans="16:26" x14ac:dyDescent="0.25">
      <c r="P58503" s="121"/>
      <c r="R58503" s="121"/>
      <c r="T58503" s="121"/>
      <c r="V58503" s="121"/>
      <c r="X58503" s="121"/>
      <c r="Z58503" s="121"/>
    </row>
    <row r="58504" spans="16:26" x14ac:dyDescent="0.25">
      <c r="P58504" s="122"/>
      <c r="R58504" s="122"/>
      <c r="T58504" s="122"/>
      <c r="V58504" s="122"/>
      <c r="X58504" s="122"/>
      <c r="Z58504" s="122"/>
    </row>
    <row r="58505" spans="16:26" x14ac:dyDescent="0.25">
      <c r="P58505" s="118"/>
      <c r="R58505" s="118"/>
      <c r="T58505" s="118"/>
      <c r="V58505" s="118"/>
      <c r="X58505" s="118"/>
      <c r="Z58505" s="118"/>
    </row>
    <row r="58506" spans="16:26" x14ac:dyDescent="0.25">
      <c r="P58506" s="119"/>
      <c r="R58506" s="119"/>
      <c r="T58506" s="119"/>
      <c r="V58506" s="119"/>
      <c r="X58506" s="119"/>
      <c r="Z58506" s="119"/>
    </row>
    <row r="58507" spans="16:26" x14ac:dyDescent="0.25">
      <c r="P58507" s="119"/>
      <c r="R58507" s="119"/>
      <c r="T58507" s="119"/>
      <c r="V58507" s="119"/>
      <c r="X58507" s="119"/>
      <c r="Z58507" s="119"/>
    </row>
    <row r="58508" spans="16:26" x14ac:dyDescent="0.25">
      <c r="P58508" s="120"/>
      <c r="R58508" s="120"/>
      <c r="T58508" s="120"/>
      <c r="V58508" s="120"/>
      <c r="X58508" s="120"/>
      <c r="Z58508" s="120"/>
    </row>
    <row r="58509" spans="16:26" x14ac:dyDescent="0.25">
      <c r="P58509" s="119"/>
      <c r="R58509" s="119"/>
      <c r="T58509" s="119"/>
      <c r="V58509" s="119"/>
      <c r="X58509" s="119"/>
      <c r="Z58509" s="119"/>
    </row>
    <row r="58510" spans="16:26" x14ac:dyDescent="0.25">
      <c r="P58510" s="119"/>
      <c r="R58510" s="119"/>
      <c r="T58510" s="119"/>
      <c r="V58510" s="119"/>
      <c r="X58510" s="119"/>
      <c r="Z58510" s="119"/>
    </row>
    <row r="58511" spans="16:26" x14ac:dyDescent="0.25">
      <c r="P58511" s="120"/>
      <c r="R58511" s="120"/>
      <c r="T58511" s="120"/>
      <c r="V58511" s="120"/>
      <c r="X58511" s="120"/>
      <c r="Z58511" s="120"/>
    </row>
    <row r="58512" spans="16:26" x14ac:dyDescent="0.25">
      <c r="P58512" s="119"/>
      <c r="R58512" s="119"/>
      <c r="T58512" s="119"/>
      <c r="V58512" s="119"/>
      <c r="X58512" s="119"/>
      <c r="Z58512" s="119"/>
    </row>
    <row r="58513" spans="16:26" x14ac:dyDescent="0.25">
      <c r="P58513" s="120"/>
      <c r="R58513" s="120"/>
      <c r="T58513" s="120"/>
      <c r="V58513" s="120"/>
      <c r="X58513" s="120"/>
      <c r="Z58513" s="120"/>
    </row>
    <row r="58514" spans="16:26" x14ac:dyDescent="0.25">
      <c r="P58514" s="119"/>
      <c r="R58514" s="119"/>
      <c r="T58514" s="119"/>
      <c r="V58514" s="119"/>
      <c r="X58514" s="119"/>
      <c r="Z58514" s="119"/>
    </row>
    <row r="58515" spans="16:26" x14ac:dyDescent="0.25">
      <c r="P58515" s="119"/>
      <c r="R58515" s="119"/>
      <c r="T58515" s="119"/>
      <c r="V58515" s="119"/>
      <c r="X58515" s="119"/>
      <c r="Z58515" s="119"/>
    </row>
    <row r="58516" spans="16:26" x14ac:dyDescent="0.25">
      <c r="P58516" s="119"/>
      <c r="R58516" s="119"/>
      <c r="T58516" s="119"/>
      <c r="V58516" s="119"/>
      <c r="X58516" s="119"/>
      <c r="Z58516" s="119"/>
    </row>
    <row r="58517" spans="16:26" x14ac:dyDescent="0.25">
      <c r="P58517" s="121"/>
      <c r="R58517" s="121"/>
      <c r="T58517" s="121"/>
      <c r="V58517" s="121"/>
      <c r="X58517" s="121"/>
      <c r="Z58517" s="121"/>
    </row>
    <row r="58518" spans="16:26" x14ac:dyDescent="0.25">
      <c r="P58518" s="121"/>
      <c r="R58518" s="121"/>
      <c r="T58518" s="121"/>
      <c r="V58518" s="121"/>
      <c r="X58518" s="121"/>
      <c r="Z58518" s="121"/>
    </row>
    <row r="58519" spans="16:26" x14ac:dyDescent="0.25">
      <c r="P58519" s="121"/>
      <c r="R58519" s="121"/>
      <c r="T58519" s="121"/>
      <c r="V58519" s="121"/>
      <c r="X58519" s="121"/>
      <c r="Z58519" s="121"/>
    </row>
    <row r="58520" spans="16:26" x14ac:dyDescent="0.25">
      <c r="P58520" s="121"/>
      <c r="R58520" s="121"/>
      <c r="T58520" s="121"/>
      <c r="V58520" s="121"/>
      <c r="X58520" s="121"/>
      <c r="Z58520" s="121"/>
    </row>
    <row r="58521" spans="16:26" x14ac:dyDescent="0.25">
      <c r="P58521" s="122"/>
      <c r="R58521" s="122"/>
      <c r="T58521" s="122"/>
      <c r="V58521" s="122"/>
      <c r="X58521" s="122"/>
      <c r="Z58521" s="122"/>
    </row>
    <row r="58522" spans="16:26" x14ac:dyDescent="0.25">
      <c r="P58522" s="118"/>
      <c r="R58522" s="118"/>
      <c r="T58522" s="118"/>
      <c r="V58522" s="118"/>
      <c r="X58522" s="118"/>
      <c r="Z58522" s="118"/>
    </row>
    <row r="58523" spans="16:26" x14ac:dyDescent="0.25">
      <c r="P58523" s="119"/>
      <c r="R58523" s="119"/>
      <c r="T58523" s="119"/>
      <c r="V58523" s="119"/>
      <c r="X58523" s="119"/>
      <c r="Z58523" s="119"/>
    </row>
    <row r="58524" spans="16:26" x14ac:dyDescent="0.25">
      <c r="P58524" s="119"/>
      <c r="R58524" s="119"/>
      <c r="T58524" s="119"/>
      <c r="V58524" s="119"/>
      <c r="X58524" s="119"/>
      <c r="Z58524" s="119"/>
    </row>
    <row r="58525" spans="16:26" x14ac:dyDescent="0.25">
      <c r="P58525" s="120"/>
      <c r="R58525" s="120"/>
      <c r="T58525" s="120"/>
      <c r="V58525" s="120"/>
      <c r="X58525" s="120"/>
      <c r="Z58525" s="120"/>
    </row>
    <row r="58526" spans="16:26" x14ac:dyDescent="0.25">
      <c r="P58526" s="119"/>
      <c r="R58526" s="119"/>
      <c r="T58526" s="119"/>
      <c r="V58526" s="119"/>
      <c r="X58526" s="119"/>
      <c r="Z58526" s="119"/>
    </row>
    <row r="58527" spans="16:26" x14ac:dyDescent="0.25">
      <c r="P58527" s="119"/>
      <c r="R58527" s="119"/>
      <c r="T58527" s="119"/>
      <c r="V58527" s="119"/>
      <c r="X58527" s="119"/>
      <c r="Z58527" s="119"/>
    </row>
    <row r="58528" spans="16:26" x14ac:dyDescent="0.25">
      <c r="P58528" s="120"/>
      <c r="R58528" s="120"/>
      <c r="T58528" s="120"/>
      <c r="V58528" s="120"/>
      <c r="X58528" s="120"/>
      <c r="Z58528" s="120"/>
    </row>
    <row r="58529" spans="16:26" x14ac:dyDescent="0.25">
      <c r="P58529" s="119"/>
      <c r="R58529" s="119"/>
      <c r="T58529" s="119"/>
      <c r="V58529" s="119"/>
      <c r="X58529" s="119"/>
      <c r="Z58529" s="119"/>
    </row>
    <row r="58530" spans="16:26" x14ac:dyDescent="0.25">
      <c r="P58530" s="120"/>
      <c r="R58530" s="120"/>
      <c r="T58530" s="120"/>
      <c r="V58530" s="120"/>
      <c r="X58530" s="120"/>
      <c r="Z58530" s="120"/>
    </row>
    <row r="58531" spans="16:26" x14ac:dyDescent="0.25">
      <c r="P58531" s="119"/>
      <c r="R58531" s="119"/>
      <c r="T58531" s="119"/>
      <c r="V58531" s="119"/>
      <c r="X58531" s="119"/>
      <c r="Z58531" s="119"/>
    </row>
    <row r="58532" spans="16:26" x14ac:dyDescent="0.25">
      <c r="P58532" s="119"/>
      <c r="R58532" s="119"/>
      <c r="T58532" s="119"/>
      <c r="V58532" s="119"/>
      <c r="X58532" s="119"/>
      <c r="Z58532" s="119"/>
    </row>
    <row r="58533" spans="16:26" x14ac:dyDescent="0.25">
      <c r="P58533" s="119"/>
      <c r="R58533" s="119"/>
      <c r="T58533" s="119"/>
      <c r="V58533" s="119"/>
      <c r="X58533" s="119"/>
      <c r="Z58533" s="119"/>
    </row>
    <row r="58534" spans="16:26" x14ac:dyDescent="0.25">
      <c r="P58534" s="121"/>
      <c r="R58534" s="121"/>
      <c r="T58534" s="121"/>
      <c r="V58534" s="121"/>
      <c r="X58534" s="121"/>
      <c r="Z58534" s="121"/>
    </row>
    <row r="58535" spans="16:26" x14ac:dyDescent="0.25">
      <c r="P58535" s="121"/>
      <c r="R58535" s="121"/>
      <c r="T58535" s="121"/>
      <c r="V58535" s="121"/>
      <c r="X58535" s="121"/>
      <c r="Z58535" s="121"/>
    </row>
    <row r="58536" spans="16:26" x14ac:dyDescent="0.25">
      <c r="P58536" s="121"/>
      <c r="R58536" s="121"/>
      <c r="T58536" s="121"/>
      <c r="V58536" s="121"/>
      <c r="X58536" s="121"/>
      <c r="Z58536" s="121"/>
    </row>
    <row r="58537" spans="16:26" x14ac:dyDescent="0.25">
      <c r="P58537" s="121"/>
      <c r="R58537" s="121"/>
      <c r="T58537" s="121"/>
      <c r="V58537" s="121"/>
      <c r="X58537" s="121"/>
      <c r="Z58537" s="121"/>
    </row>
    <row r="58538" spans="16:26" x14ac:dyDescent="0.25">
      <c r="P58538" s="122"/>
      <c r="R58538" s="122"/>
      <c r="T58538" s="122"/>
      <c r="V58538" s="122"/>
      <c r="X58538" s="122"/>
      <c r="Z58538" s="122"/>
    </row>
    <row r="58539" spans="16:26" x14ac:dyDescent="0.25">
      <c r="P58539" s="118"/>
      <c r="R58539" s="118"/>
      <c r="T58539" s="118"/>
      <c r="V58539" s="118"/>
      <c r="X58539" s="118"/>
      <c r="Z58539" s="118"/>
    </row>
    <row r="58540" spans="16:26" x14ac:dyDescent="0.25">
      <c r="P58540" s="119"/>
      <c r="R58540" s="119"/>
      <c r="T58540" s="119"/>
      <c r="V58540" s="119"/>
      <c r="X58540" s="119"/>
      <c r="Z58540" s="119"/>
    </row>
    <row r="58541" spans="16:26" x14ac:dyDescent="0.25">
      <c r="P58541" s="119"/>
      <c r="R58541" s="119"/>
      <c r="T58541" s="119"/>
      <c r="V58541" s="119"/>
      <c r="X58541" s="119"/>
      <c r="Z58541" s="119"/>
    </row>
    <row r="58542" spans="16:26" x14ac:dyDescent="0.25">
      <c r="P58542" s="120"/>
      <c r="R58542" s="120"/>
      <c r="T58542" s="120"/>
      <c r="V58542" s="120"/>
      <c r="X58542" s="120"/>
      <c r="Z58542" s="120"/>
    </row>
    <row r="58543" spans="16:26" x14ac:dyDescent="0.25">
      <c r="P58543" s="119"/>
      <c r="R58543" s="119"/>
      <c r="T58543" s="119"/>
      <c r="V58543" s="119"/>
      <c r="X58543" s="119"/>
      <c r="Z58543" s="119"/>
    </row>
    <row r="58544" spans="16:26" x14ac:dyDescent="0.25">
      <c r="P58544" s="119"/>
      <c r="R58544" s="119"/>
      <c r="T58544" s="119"/>
      <c r="V58544" s="119"/>
      <c r="X58544" s="119"/>
      <c r="Z58544" s="119"/>
    </row>
    <row r="58545" spans="16:26" x14ac:dyDescent="0.25">
      <c r="P58545" s="120"/>
      <c r="R58545" s="120"/>
      <c r="T58545" s="120"/>
      <c r="V58545" s="120"/>
      <c r="X58545" s="120"/>
      <c r="Z58545" s="120"/>
    </row>
    <row r="58546" spans="16:26" x14ac:dyDescent="0.25">
      <c r="P58546" s="119"/>
      <c r="R58546" s="119"/>
      <c r="T58546" s="119"/>
      <c r="V58546" s="119"/>
      <c r="X58546" s="119"/>
      <c r="Z58546" s="119"/>
    </row>
    <row r="58547" spans="16:26" x14ac:dyDescent="0.25">
      <c r="P58547" s="120"/>
      <c r="R58547" s="120"/>
      <c r="T58547" s="120"/>
      <c r="V58547" s="120"/>
      <c r="X58547" s="120"/>
      <c r="Z58547" s="120"/>
    </row>
    <row r="58548" spans="16:26" x14ac:dyDescent="0.25">
      <c r="P58548" s="119"/>
      <c r="R58548" s="119"/>
      <c r="T58548" s="119"/>
      <c r="V58548" s="119"/>
      <c r="X58548" s="119"/>
      <c r="Z58548" s="119"/>
    </row>
    <row r="58549" spans="16:26" x14ac:dyDescent="0.25">
      <c r="P58549" s="119"/>
      <c r="R58549" s="119"/>
      <c r="T58549" s="119"/>
      <c r="V58549" s="119"/>
      <c r="X58549" s="119"/>
      <c r="Z58549" s="119"/>
    </row>
    <row r="58550" spans="16:26" x14ac:dyDescent="0.25">
      <c r="P58550" s="119"/>
      <c r="R58550" s="119"/>
      <c r="T58550" s="119"/>
      <c r="V58550" s="119"/>
      <c r="X58550" s="119"/>
      <c r="Z58550" s="119"/>
    </row>
    <row r="58551" spans="16:26" x14ac:dyDescent="0.25">
      <c r="P58551" s="121"/>
      <c r="R58551" s="121"/>
      <c r="T58551" s="121"/>
      <c r="V58551" s="121"/>
      <c r="X58551" s="121"/>
      <c r="Z58551" s="121"/>
    </row>
    <row r="58552" spans="16:26" x14ac:dyDescent="0.25">
      <c r="P58552" s="121"/>
      <c r="R58552" s="121"/>
      <c r="T58552" s="121"/>
      <c r="V58552" s="121"/>
      <c r="X58552" s="121"/>
      <c r="Z58552" s="121"/>
    </row>
    <row r="58553" spans="16:26" x14ac:dyDescent="0.25">
      <c r="P58553" s="121"/>
      <c r="R58553" s="121"/>
      <c r="T58553" s="121"/>
      <c r="V58553" s="121"/>
      <c r="X58553" s="121"/>
      <c r="Z58553" s="121"/>
    </row>
    <row r="58554" spans="16:26" x14ac:dyDescent="0.25">
      <c r="P58554" s="121"/>
      <c r="R58554" s="121"/>
      <c r="T58554" s="121"/>
      <c r="V58554" s="121"/>
      <c r="X58554" s="121"/>
      <c r="Z58554" s="121"/>
    </row>
    <row r="58555" spans="16:26" x14ac:dyDescent="0.25">
      <c r="P58555" s="122"/>
      <c r="R58555" s="122"/>
      <c r="T58555" s="122"/>
      <c r="V58555" s="122"/>
      <c r="X58555" s="122"/>
      <c r="Z58555" s="122"/>
    </row>
    <row r="58556" spans="16:26" x14ac:dyDescent="0.25">
      <c r="P58556" s="118"/>
      <c r="R58556" s="118"/>
      <c r="T58556" s="118"/>
      <c r="V58556" s="118"/>
      <c r="X58556" s="118"/>
      <c r="Z58556" s="118"/>
    </row>
    <row r="58557" spans="16:26" x14ac:dyDescent="0.25">
      <c r="P58557" s="119"/>
      <c r="R58557" s="119"/>
      <c r="T58557" s="119"/>
      <c r="V58557" s="119"/>
      <c r="X58557" s="119"/>
      <c r="Z58557" s="119"/>
    </row>
    <row r="58558" spans="16:26" x14ac:dyDescent="0.25">
      <c r="P58558" s="119"/>
      <c r="R58558" s="119"/>
      <c r="T58558" s="119"/>
      <c r="V58558" s="119"/>
      <c r="X58558" s="119"/>
      <c r="Z58558" s="119"/>
    </row>
    <row r="58559" spans="16:26" x14ac:dyDescent="0.25">
      <c r="P58559" s="120"/>
      <c r="R58559" s="120"/>
      <c r="T58559" s="120"/>
      <c r="V58559" s="120"/>
      <c r="X58559" s="120"/>
      <c r="Z58559" s="120"/>
    </row>
    <row r="58560" spans="16:26" x14ac:dyDescent="0.25">
      <c r="P58560" s="119"/>
      <c r="R58560" s="119"/>
      <c r="T58560" s="119"/>
      <c r="V58560" s="119"/>
      <c r="X58560" s="119"/>
      <c r="Z58560" s="119"/>
    </row>
    <row r="58561" spans="16:26" x14ac:dyDescent="0.25">
      <c r="P58561" s="119"/>
      <c r="R58561" s="119"/>
      <c r="T58561" s="119"/>
      <c r="V58561" s="119"/>
      <c r="X58561" s="119"/>
      <c r="Z58561" s="119"/>
    </row>
    <row r="58562" spans="16:26" x14ac:dyDescent="0.25">
      <c r="P58562" s="120"/>
      <c r="R58562" s="120"/>
      <c r="T58562" s="120"/>
      <c r="V58562" s="120"/>
      <c r="X58562" s="120"/>
      <c r="Z58562" s="120"/>
    </row>
    <row r="58563" spans="16:26" x14ac:dyDescent="0.25">
      <c r="P58563" s="119"/>
      <c r="R58563" s="119"/>
      <c r="T58563" s="119"/>
      <c r="V58563" s="119"/>
      <c r="X58563" s="119"/>
      <c r="Z58563" s="119"/>
    </row>
    <row r="58564" spans="16:26" x14ac:dyDescent="0.25">
      <c r="P58564" s="120"/>
      <c r="R58564" s="120"/>
      <c r="T58564" s="120"/>
      <c r="V58564" s="120"/>
      <c r="X58564" s="120"/>
      <c r="Z58564" s="120"/>
    </row>
    <row r="58565" spans="16:26" x14ac:dyDescent="0.25">
      <c r="P58565" s="119"/>
      <c r="R58565" s="119"/>
      <c r="T58565" s="119"/>
      <c r="V58565" s="119"/>
      <c r="X58565" s="119"/>
      <c r="Z58565" s="119"/>
    </row>
    <row r="58566" spans="16:26" x14ac:dyDescent="0.25">
      <c r="P58566" s="119"/>
      <c r="R58566" s="119"/>
      <c r="T58566" s="119"/>
      <c r="V58566" s="119"/>
      <c r="X58566" s="119"/>
      <c r="Z58566" s="119"/>
    </row>
    <row r="58567" spans="16:26" x14ac:dyDescent="0.25">
      <c r="P58567" s="119"/>
      <c r="R58567" s="119"/>
      <c r="T58567" s="119"/>
      <c r="V58567" s="119"/>
      <c r="X58567" s="119"/>
      <c r="Z58567" s="119"/>
    </row>
    <row r="58568" spans="16:26" x14ac:dyDescent="0.25">
      <c r="P58568" s="121"/>
      <c r="R58568" s="121"/>
      <c r="T58568" s="121"/>
      <c r="V58568" s="121"/>
      <c r="X58568" s="121"/>
      <c r="Z58568" s="121"/>
    </row>
    <row r="58569" spans="16:26" x14ac:dyDescent="0.25">
      <c r="P58569" s="121"/>
      <c r="R58569" s="121"/>
      <c r="T58569" s="121"/>
      <c r="V58569" s="121"/>
      <c r="X58569" s="121"/>
      <c r="Z58569" s="121"/>
    </row>
    <row r="58570" spans="16:26" x14ac:dyDescent="0.25">
      <c r="P58570" s="121"/>
      <c r="R58570" s="121"/>
      <c r="T58570" s="121"/>
      <c r="V58570" s="121"/>
      <c r="X58570" s="121"/>
      <c r="Z58570" s="121"/>
    </row>
    <row r="58571" spans="16:26" x14ac:dyDescent="0.25">
      <c r="P58571" s="121"/>
      <c r="R58571" s="121"/>
      <c r="T58571" s="121"/>
      <c r="V58571" s="121"/>
      <c r="X58571" s="121"/>
      <c r="Z58571" s="121"/>
    </row>
    <row r="58572" spans="16:26" x14ac:dyDescent="0.25">
      <c r="P58572" s="122"/>
      <c r="R58572" s="122"/>
      <c r="T58572" s="122"/>
      <c r="V58572" s="122"/>
      <c r="X58572" s="122"/>
      <c r="Z58572" s="122"/>
    </row>
    <row r="58573" spans="16:26" x14ac:dyDescent="0.25">
      <c r="P58573" s="118"/>
      <c r="R58573" s="118"/>
      <c r="T58573" s="118"/>
      <c r="V58573" s="118"/>
      <c r="X58573" s="118"/>
      <c r="Z58573" s="118"/>
    </row>
    <row r="58574" spans="16:26" x14ac:dyDescent="0.25">
      <c r="P58574" s="119"/>
      <c r="R58574" s="119"/>
      <c r="T58574" s="119"/>
      <c r="V58574" s="119"/>
      <c r="X58574" s="119"/>
      <c r="Z58574" s="119"/>
    </row>
    <row r="58575" spans="16:26" x14ac:dyDescent="0.25">
      <c r="P58575" s="119"/>
      <c r="R58575" s="119"/>
      <c r="T58575" s="119"/>
      <c r="V58575" s="119"/>
      <c r="X58575" s="119"/>
      <c r="Z58575" s="119"/>
    </row>
    <row r="58576" spans="16:26" x14ac:dyDescent="0.25">
      <c r="P58576" s="120"/>
      <c r="R58576" s="120"/>
      <c r="T58576" s="120"/>
      <c r="V58576" s="120"/>
      <c r="X58576" s="120"/>
      <c r="Z58576" s="120"/>
    </row>
    <row r="58577" spans="16:26" x14ac:dyDescent="0.25">
      <c r="P58577" s="119"/>
      <c r="R58577" s="119"/>
      <c r="T58577" s="119"/>
      <c r="V58577" s="119"/>
      <c r="X58577" s="119"/>
      <c r="Z58577" s="119"/>
    </row>
    <row r="58578" spans="16:26" x14ac:dyDescent="0.25">
      <c r="P58578" s="119"/>
      <c r="R58578" s="119"/>
      <c r="T58578" s="119"/>
      <c r="V58578" s="119"/>
      <c r="X58578" s="119"/>
      <c r="Z58578" s="119"/>
    </row>
    <row r="58579" spans="16:26" x14ac:dyDescent="0.25">
      <c r="P58579" s="120"/>
      <c r="R58579" s="120"/>
      <c r="T58579" s="120"/>
      <c r="V58579" s="120"/>
      <c r="X58579" s="120"/>
      <c r="Z58579" s="120"/>
    </row>
    <row r="58580" spans="16:26" x14ac:dyDescent="0.25">
      <c r="P58580" s="119"/>
      <c r="R58580" s="119"/>
      <c r="T58580" s="119"/>
      <c r="V58580" s="119"/>
      <c r="X58580" s="119"/>
      <c r="Z58580" s="119"/>
    </row>
    <row r="58581" spans="16:26" x14ac:dyDescent="0.25">
      <c r="P58581" s="120"/>
      <c r="R58581" s="120"/>
      <c r="T58581" s="120"/>
      <c r="V58581" s="120"/>
      <c r="X58581" s="120"/>
      <c r="Z58581" s="120"/>
    </row>
    <row r="58582" spans="16:26" x14ac:dyDescent="0.25">
      <c r="P58582" s="119"/>
      <c r="R58582" s="119"/>
      <c r="T58582" s="119"/>
      <c r="V58582" s="119"/>
      <c r="X58582" s="119"/>
      <c r="Z58582" s="119"/>
    </row>
    <row r="58583" spans="16:26" x14ac:dyDescent="0.25">
      <c r="P58583" s="119"/>
      <c r="R58583" s="119"/>
      <c r="T58583" s="119"/>
      <c r="V58583" s="119"/>
      <c r="X58583" s="119"/>
      <c r="Z58583" s="119"/>
    </row>
    <row r="58584" spans="16:26" x14ac:dyDescent="0.25">
      <c r="P58584" s="119"/>
      <c r="R58584" s="119"/>
      <c r="T58584" s="119"/>
      <c r="V58584" s="119"/>
      <c r="X58584" s="119"/>
      <c r="Z58584" s="119"/>
    </row>
    <row r="58585" spans="16:26" x14ac:dyDescent="0.25">
      <c r="P58585" s="121"/>
      <c r="R58585" s="121"/>
      <c r="T58585" s="121"/>
      <c r="V58585" s="121"/>
      <c r="X58585" s="121"/>
      <c r="Z58585" s="121"/>
    </row>
    <row r="58586" spans="16:26" x14ac:dyDescent="0.25">
      <c r="P58586" s="121"/>
      <c r="R58586" s="121"/>
      <c r="T58586" s="121"/>
      <c r="V58586" s="121"/>
      <c r="X58586" s="121"/>
      <c r="Z58586" s="121"/>
    </row>
    <row r="58587" spans="16:26" x14ac:dyDescent="0.25">
      <c r="P58587" s="121"/>
      <c r="R58587" s="121"/>
      <c r="T58587" s="121"/>
      <c r="V58587" s="121"/>
      <c r="X58587" s="121"/>
      <c r="Z58587" s="121"/>
    </row>
    <row r="58588" spans="16:26" x14ac:dyDescent="0.25">
      <c r="P58588" s="121"/>
      <c r="R58588" s="121"/>
      <c r="T58588" s="121"/>
      <c r="V58588" s="121"/>
      <c r="X58588" s="121"/>
      <c r="Z58588" s="121"/>
    </row>
    <row r="58589" spans="16:26" x14ac:dyDescent="0.25">
      <c r="P58589" s="122"/>
      <c r="R58589" s="122"/>
      <c r="T58589" s="122"/>
      <c r="V58589" s="122"/>
      <c r="X58589" s="122"/>
      <c r="Z58589" s="122"/>
    </row>
    <row r="58590" spans="16:26" x14ac:dyDescent="0.25">
      <c r="P58590" s="118"/>
      <c r="R58590" s="118"/>
      <c r="T58590" s="118"/>
      <c r="V58590" s="118"/>
      <c r="X58590" s="118"/>
      <c r="Z58590" s="118"/>
    </row>
    <row r="58591" spans="16:26" x14ac:dyDescent="0.25">
      <c r="P58591" s="119"/>
      <c r="R58591" s="119"/>
      <c r="T58591" s="119"/>
      <c r="V58591" s="119"/>
      <c r="X58591" s="119"/>
      <c r="Z58591" s="119"/>
    </row>
    <row r="58592" spans="16:26" x14ac:dyDescent="0.25">
      <c r="P58592" s="119"/>
      <c r="R58592" s="119"/>
      <c r="T58592" s="119"/>
      <c r="V58592" s="119"/>
      <c r="X58592" s="119"/>
      <c r="Z58592" s="119"/>
    </row>
    <row r="58593" spans="16:26" x14ac:dyDescent="0.25">
      <c r="P58593" s="120"/>
      <c r="R58593" s="120"/>
      <c r="T58593" s="120"/>
      <c r="V58593" s="120"/>
      <c r="X58593" s="120"/>
      <c r="Z58593" s="120"/>
    </row>
    <row r="58594" spans="16:26" x14ac:dyDescent="0.25">
      <c r="P58594" s="119"/>
      <c r="R58594" s="119"/>
      <c r="T58594" s="119"/>
      <c r="V58594" s="119"/>
      <c r="X58594" s="119"/>
      <c r="Z58594" s="119"/>
    </row>
    <row r="58595" spans="16:26" x14ac:dyDescent="0.25">
      <c r="P58595" s="119"/>
      <c r="R58595" s="119"/>
      <c r="T58595" s="119"/>
      <c r="V58595" s="119"/>
      <c r="X58595" s="119"/>
      <c r="Z58595" s="119"/>
    </row>
    <row r="58596" spans="16:26" x14ac:dyDescent="0.25">
      <c r="P58596" s="120"/>
      <c r="R58596" s="120"/>
      <c r="T58596" s="120"/>
      <c r="V58596" s="120"/>
      <c r="X58596" s="120"/>
      <c r="Z58596" s="120"/>
    </row>
    <row r="58597" spans="16:26" x14ac:dyDescent="0.25">
      <c r="P58597" s="119"/>
      <c r="R58597" s="119"/>
      <c r="T58597" s="119"/>
      <c r="V58597" s="119"/>
      <c r="X58597" s="119"/>
      <c r="Z58597" s="119"/>
    </row>
    <row r="58598" spans="16:26" x14ac:dyDescent="0.25">
      <c r="P58598" s="120"/>
      <c r="R58598" s="120"/>
      <c r="T58598" s="120"/>
      <c r="V58598" s="120"/>
      <c r="X58598" s="120"/>
      <c r="Z58598" s="120"/>
    </row>
    <row r="58599" spans="16:26" x14ac:dyDescent="0.25">
      <c r="P58599" s="119"/>
      <c r="R58599" s="119"/>
      <c r="T58599" s="119"/>
      <c r="V58599" s="119"/>
      <c r="X58599" s="119"/>
      <c r="Z58599" s="119"/>
    </row>
    <row r="58600" spans="16:26" x14ac:dyDescent="0.25">
      <c r="P58600" s="119"/>
      <c r="R58600" s="119"/>
      <c r="T58600" s="119"/>
      <c r="V58600" s="119"/>
      <c r="X58600" s="119"/>
      <c r="Z58600" s="119"/>
    </row>
    <row r="58601" spans="16:26" x14ac:dyDescent="0.25">
      <c r="P58601" s="119"/>
      <c r="R58601" s="119"/>
      <c r="T58601" s="119"/>
      <c r="V58601" s="119"/>
      <c r="X58601" s="119"/>
      <c r="Z58601" s="119"/>
    </row>
    <row r="58602" spans="16:26" x14ac:dyDescent="0.25">
      <c r="P58602" s="121"/>
      <c r="R58602" s="121"/>
      <c r="T58602" s="121"/>
      <c r="V58602" s="121"/>
      <c r="X58602" s="121"/>
      <c r="Z58602" s="121"/>
    </row>
    <row r="58603" spans="16:26" x14ac:dyDescent="0.25">
      <c r="P58603" s="121"/>
      <c r="R58603" s="121"/>
      <c r="T58603" s="121"/>
      <c r="V58603" s="121"/>
      <c r="X58603" s="121"/>
      <c r="Z58603" s="121"/>
    </row>
    <row r="58604" spans="16:26" x14ac:dyDescent="0.25">
      <c r="P58604" s="121"/>
      <c r="R58604" s="121"/>
      <c r="T58604" s="121"/>
      <c r="V58604" s="121"/>
      <c r="X58604" s="121"/>
      <c r="Z58604" s="121"/>
    </row>
    <row r="58605" spans="16:26" x14ac:dyDescent="0.25">
      <c r="P58605" s="121"/>
      <c r="R58605" s="121"/>
      <c r="T58605" s="121"/>
      <c r="V58605" s="121"/>
      <c r="X58605" s="121"/>
      <c r="Z58605" s="121"/>
    </row>
    <row r="58606" spans="16:26" x14ac:dyDescent="0.25">
      <c r="P58606" s="122"/>
      <c r="R58606" s="122"/>
      <c r="T58606" s="122"/>
      <c r="V58606" s="122"/>
      <c r="X58606" s="122"/>
      <c r="Z58606" s="122"/>
    </row>
    <row r="58607" spans="16:26" x14ac:dyDescent="0.25">
      <c r="P58607" s="118"/>
      <c r="R58607" s="118"/>
      <c r="T58607" s="118"/>
      <c r="V58607" s="118"/>
      <c r="X58607" s="118"/>
      <c r="Z58607" s="118"/>
    </row>
    <row r="58608" spans="16:26" x14ac:dyDescent="0.25">
      <c r="P58608" s="119"/>
      <c r="R58608" s="119"/>
      <c r="T58608" s="119"/>
      <c r="V58608" s="119"/>
      <c r="X58608" s="119"/>
      <c r="Z58608" s="119"/>
    </row>
    <row r="58609" spans="16:26" x14ac:dyDescent="0.25">
      <c r="P58609" s="119"/>
      <c r="R58609" s="119"/>
      <c r="T58609" s="119"/>
      <c r="V58609" s="119"/>
      <c r="X58609" s="119"/>
      <c r="Z58609" s="119"/>
    </row>
    <row r="58610" spans="16:26" x14ac:dyDescent="0.25">
      <c r="P58610" s="120"/>
      <c r="R58610" s="120"/>
      <c r="T58610" s="120"/>
      <c r="V58610" s="120"/>
      <c r="X58610" s="120"/>
      <c r="Z58610" s="120"/>
    </row>
    <row r="58611" spans="16:26" x14ac:dyDescent="0.25">
      <c r="P58611" s="119"/>
      <c r="R58611" s="119"/>
      <c r="T58611" s="119"/>
      <c r="V58611" s="119"/>
      <c r="X58611" s="119"/>
      <c r="Z58611" s="119"/>
    </row>
    <row r="58612" spans="16:26" x14ac:dyDescent="0.25">
      <c r="P58612" s="119"/>
      <c r="R58612" s="119"/>
      <c r="T58612" s="119"/>
      <c r="V58612" s="119"/>
      <c r="X58612" s="119"/>
      <c r="Z58612" s="119"/>
    </row>
    <row r="58613" spans="16:26" x14ac:dyDescent="0.25">
      <c r="P58613" s="120"/>
      <c r="R58613" s="120"/>
      <c r="T58613" s="120"/>
      <c r="V58613" s="120"/>
      <c r="X58613" s="120"/>
      <c r="Z58613" s="120"/>
    </row>
    <row r="58614" spans="16:26" x14ac:dyDescent="0.25">
      <c r="P58614" s="119"/>
      <c r="R58614" s="119"/>
      <c r="T58614" s="119"/>
      <c r="V58614" s="119"/>
      <c r="X58614" s="119"/>
      <c r="Z58614" s="119"/>
    </row>
    <row r="58615" spans="16:26" x14ac:dyDescent="0.25">
      <c r="P58615" s="120"/>
      <c r="R58615" s="120"/>
      <c r="T58615" s="120"/>
      <c r="V58615" s="120"/>
      <c r="X58615" s="120"/>
      <c r="Z58615" s="120"/>
    </row>
    <row r="58616" spans="16:26" x14ac:dyDescent="0.25">
      <c r="P58616" s="119"/>
      <c r="R58616" s="119"/>
      <c r="T58616" s="119"/>
      <c r="V58616" s="119"/>
      <c r="X58616" s="119"/>
      <c r="Z58616" s="119"/>
    </row>
    <row r="58617" spans="16:26" x14ac:dyDescent="0.25">
      <c r="P58617" s="119"/>
      <c r="R58617" s="119"/>
      <c r="T58617" s="119"/>
      <c r="V58617" s="119"/>
      <c r="X58617" s="119"/>
      <c r="Z58617" s="119"/>
    </row>
    <row r="58618" spans="16:26" x14ac:dyDescent="0.25">
      <c r="P58618" s="119"/>
      <c r="R58618" s="119"/>
      <c r="T58618" s="119"/>
      <c r="V58618" s="119"/>
      <c r="X58618" s="119"/>
      <c r="Z58618" s="119"/>
    </row>
    <row r="58619" spans="16:26" x14ac:dyDescent="0.25">
      <c r="P58619" s="121"/>
      <c r="R58619" s="121"/>
      <c r="T58619" s="121"/>
      <c r="V58619" s="121"/>
      <c r="X58619" s="121"/>
      <c r="Z58619" s="121"/>
    </row>
    <row r="58620" spans="16:26" x14ac:dyDescent="0.25">
      <c r="P58620" s="121"/>
      <c r="R58620" s="121"/>
      <c r="T58620" s="121"/>
      <c r="V58620" s="121"/>
      <c r="X58620" s="121"/>
      <c r="Z58620" s="121"/>
    </row>
    <row r="58621" spans="16:26" x14ac:dyDescent="0.25">
      <c r="P58621" s="121"/>
      <c r="R58621" s="121"/>
      <c r="T58621" s="121"/>
      <c r="V58621" s="121"/>
      <c r="X58621" s="121"/>
      <c r="Z58621" s="121"/>
    </row>
    <row r="58622" spans="16:26" x14ac:dyDescent="0.25">
      <c r="P58622" s="121"/>
      <c r="R58622" s="121"/>
      <c r="T58622" s="121"/>
      <c r="V58622" s="121"/>
      <c r="X58622" s="121"/>
      <c r="Z58622" s="121"/>
    </row>
    <row r="58623" spans="16:26" x14ac:dyDescent="0.25">
      <c r="P58623" s="122"/>
      <c r="R58623" s="122"/>
      <c r="T58623" s="122"/>
      <c r="V58623" s="122"/>
      <c r="X58623" s="122"/>
      <c r="Z58623" s="122"/>
    </row>
    <row r="58624" spans="16:26" x14ac:dyDescent="0.25">
      <c r="P58624" s="118"/>
      <c r="R58624" s="118"/>
      <c r="T58624" s="118"/>
      <c r="V58624" s="118"/>
      <c r="X58624" s="118"/>
      <c r="Z58624" s="118"/>
    </row>
    <row r="58625" spans="16:26" x14ac:dyDescent="0.25">
      <c r="P58625" s="119"/>
      <c r="R58625" s="119"/>
      <c r="T58625" s="119"/>
      <c r="V58625" s="119"/>
      <c r="X58625" s="119"/>
      <c r="Z58625" s="119"/>
    </row>
    <row r="58626" spans="16:26" x14ac:dyDescent="0.25">
      <c r="P58626" s="119"/>
      <c r="R58626" s="119"/>
      <c r="T58626" s="119"/>
      <c r="V58626" s="119"/>
      <c r="X58626" s="119"/>
      <c r="Z58626" s="119"/>
    </row>
    <row r="58627" spans="16:26" x14ac:dyDescent="0.25">
      <c r="P58627" s="120"/>
      <c r="R58627" s="120"/>
      <c r="T58627" s="120"/>
      <c r="V58627" s="120"/>
      <c r="X58627" s="120"/>
      <c r="Z58627" s="120"/>
    </row>
    <row r="58628" spans="16:26" x14ac:dyDescent="0.25">
      <c r="P58628" s="119"/>
      <c r="R58628" s="119"/>
      <c r="T58628" s="119"/>
      <c r="V58628" s="119"/>
      <c r="X58628" s="119"/>
      <c r="Z58628" s="119"/>
    </row>
    <row r="58629" spans="16:26" x14ac:dyDescent="0.25">
      <c r="P58629" s="119"/>
      <c r="R58629" s="119"/>
      <c r="T58629" s="119"/>
      <c r="V58629" s="119"/>
      <c r="X58629" s="119"/>
      <c r="Z58629" s="119"/>
    </row>
    <row r="58630" spans="16:26" x14ac:dyDescent="0.25">
      <c r="P58630" s="120"/>
      <c r="R58630" s="120"/>
      <c r="T58630" s="120"/>
      <c r="V58630" s="120"/>
      <c r="X58630" s="120"/>
      <c r="Z58630" s="120"/>
    </row>
    <row r="58631" spans="16:26" x14ac:dyDescent="0.25">
      <c r="P58631" s="119"/>
      <c r="R58631" s="119"/>
      <c r="T58631" s="119"/>
      <c r="V58631" s="119"/>
      <c r="X58631" s="119"/>
      <c r="Z58631" s="119"/>
    </row>
    <row r="58632" spans="16:26" x14ac:dyDescent="0.25">
      <c r="P58632" s="120"/>
      <c r="R58632" s="120"/>
      <c r="T58632" s="120"/>
      <c r="V58632" s="120"/>
      <c r="X58632" s="120"/>
      <c r="Z58632" s="120"/>
    </row>
    <row r="58633" spans="16:26" x14ac:dyDescent="0.25">
      <c r="P58633" s="119"/>
      <c r="R58633" s="119"/>
      <c r="T58633" s="119"/>
      <c r="V58633" s="119"/>
      <c r="X58633" s="119"/>
      <c r="Z58633" s="119"/>
    </row>
    <row r="58634" spans="16:26" x14ac:dyDescent="0.25">
      <c r="P58634" s="119"/>
      <c r="R58634" s="119"/>
      <c r="T58634" s="119"/>
      <c r="V58634" s="119"/>
      <c r="X58634" s="119"/>
      <c r="Z58634" s="119"/>
    </row>
    <row r="58635" spans="16:26" x14ac:dyDescent="0.25">
      <c r="P58635" s="119"/>
      <c r="R58635" s="119"/>
      <c r="T58635" s="119"/>
      <c r="V58635" s="119"/>
      <c r="X58635" s="119"/>
      <c r="Z58635" s="119"/>
    </row>
    <row r="58636" spans="16:26" x14ac:dyDescent="0.25">
      <c r="P58636" s="121"/>
      <c r="R58636" s="121"/>
      <c r="T58636" s="121"/>
      <c r="V58636" s="121"/>
      <c r="X58636" s="121"/>
      <c r="Z58636" s="121"/>
    </row>
    <row r="58637" spans="16:26" x14ac:dyDescent="0.25">
      <c r="P58637" s="121"/>
      <c r="R58637" s="121"/>
      <c r="T58637" s="121"/>
      <c r="V58637" s="121"/>
      <c r="X58637" s="121"/>
      <c r="Z58637" s="121"/>
    </row>
    <row r="58638" spans="16:26" x14ac:dyDescent="0.25">
      <c r="P58638" s="121"/>
      <c r="R58638" s="121"/>
      <c r="T58638" s="121"/>
      <c r="V58638" s="121"/>
      <c r="X58638" s="121"/>
      <c r="Z58638" s="121"/>
    </row>
    <row r="58639" spans="16:26" x14ac:dyDescent="0.25">
      <c r="P58639" s="121"/>
      <c r="R58639" s="121"/>
      <c r="T58639" s="121"/>
      <c r="V58639" s="121"/>
      <c r="X58639" s="121"/>
      <c r="Z58639" s="121"/>
    </row>
    <row r="58640" spans="16:26" x14ac:dyDescent="0.25">
      <c r="P58640" s="122"/>
      <c r="R58640" s="122"/>
      <c r="T58640" s="122"/>
      <c r="V58640" s="122"/>
      <c r="X58640" s="122"/>
      <c r="Z58640" s="122"/>
    </row>
    <row r="58641" spans="16:26" x14ac:dyDescent="0.25">
      <c r="P58641" s="118"/>
      <c r="R58641" s="118"/>
      <c r="T58641" s="118"/>
      <c r="V58641" s="118"/>
      <c r="X58641" s="118"/>
      <c r="Z58641" s="118"/>
    </row>
    <row r="58642" spans="16:26" x14ac:dyDescent="0.25">
      <c r="P58642" s="119"/>
      <c r="R58642" s="119"/>
      <c r="T58642" s="119"/>
      <c r="V58642" s="119"/>
      <c r="X58642" s="119"/>
      <c r="Z58642" s="119"/>
    </row>
    <row r="58643" spans="16:26" x14ac:dyDescent="0.25">
      <c r="P58643" s="119"/>
      <c r="R58643" s="119"/>
      <c r="T58643" s="119"/>
      <c r="V58643" s="119"/>
      <c r="X58643" s="119"/>
      <c r="Z58643" s="119"/>
    </row>
    <row r="58644" spans="16:26" x14ac:dyDescent="0.25">
      <c r="P58644" s="120"/>
      <c r="R58644" s="120"/>
      <c r="T58644" s="120"/>
      <c r="V58644" s="120"/>
      <c r="X58644" s="120"/>
      <c r="Z58644" s="120"/>
    </row>
    <row r="58645" spans="16:26" x14ac:dyDescent="0.25">
      <c r="P58645" s="119"/>
      <c r="R58645" s="119"/>
      <c r="T58645" s="119"/>
      <c r="V58645" s="119"/>
      <c r="X58645" s="119"/>
      <c r="Z58645" s="119"/>
    </row>
    <row r="58646" spans="16:26" x14ac:dyDescent="0.25">
      <c r="P58646" s="119"/>
      <c r="R58646" s="119"/>
      <c r="T58646" s="119"/>
      <c r="V58646" s="119"/>
      <c r="X58646" s="119"/>
      <c r="Z58646" s="119"/>
    </row>
    <row r="58647" spans="16:26" x14ac:dyDescent="0.25">
      <c r="P58647" s="120"/>
      <c r="R58647" s="120"/>
      <c r="T58647" s="120"/>
      <c r="V58647" s="120"/>
      <c r="X58647" s="120"/>
      <c r="Z58647" s="120"/>
    </row>
    <row r="58648" spans="16:26" x14ac:dyDescent="0.25">
      <c r="P58648" s="119"/>
      <c r="R58648" s="119"/>
      <c r="T58648" s="119"/>
      <c r="V58648" s="119"/>
      <c r="X58648" s="119"/>
      <c r="Z58648" s="119"/>
    </row>
    <row r="58649" spans="16:26" x14ac:dyDescent="0.25">
      <c r="P58649" s="120"/>
      <c r="R58649" s="120"/>
      <c r="T58649" s="120"/>
      <c r="V58649" s="120"/>
      <c r="X58649" s="120"/>
      <c r="Z58649" s="120"/>
    </row>
    <row r="58650" spans="16:26" x14ac:dyDescent="0.25">
      <c r="P58650" s="119"/>
      <c r="R58650" s="119"/>
      <c r="T58650" s="119"/>
      <c r="V58650" s="119"/>
      <c r="X58650" s="119"/>
      <c r="Z58650" s="119"/>
    </row>
    <row r="58651" spans="16:26" x14ac:dyDescent="0.25">
      <c r="P58651" s="119"/>
      <c r="R58651" s="119"/>
      <c r="T58651" s="119"/>
      <c r="V58651" s="119"/>
      <c r="X58651" s="119"/>
      <c r="Z58651" s="119"/>
    </row>
    <row r="58652" spans="16:26" x14ac:dyDescent="0.25">
      <c r="P58652" s="119"/>
      <c r="R58652" s="119"/>
      <c r="T58652" s="119"/>
      <c r="V58652" s="119"/>
      <c r="X58652" s="119"/>
      <c r="Z58652" s="119"/>
    </row>
    <row r="58653" spans="16:26" x14ac:dyDescent="0.25">
      <c r="P58653" s="121"/>
      <c r="R58653" s="121"/>
      <c r="T58653" s="121"/>
      <c r="V58653" s="121"/>
      <c r="X58653" s="121"/>
      <c r="Z58653" s="121"/>
    </row>
    <row r="58654" spans="16:26" x14ac:dyDescent="0.25">
      <c r="P58654" s="121"/>
      <c r="R58654" s="121"/>
      <c r="T58654" s="121"/>
      <c r="V58654" s="121"/>
      <c r="X58654" s="121"/>
      <c r="Z58654" s="121"/>
    </row>
    <row r="58655" spans="16:26" x14ac:dyDescent="0.25">
      <c r="P58655" s="121"/>
      <c r="R58655" s="121"/>
      <c r="T58655" s="121"/>
      <c r="V58655" s="121"/>
      <c r="X58655" s="121"/>
      <c r="Z58655" s="121"/>
    </row>
    <row r="58656" spans="16:26" x14ac:dyDescent="0.25">
      <c r="P58656" s="121"/>
      <c r="R58656" s="121"/>
      <c r="T58656" s="121"/>
      <c r="V58656" s="121"/>
      <c r="X58656" s="121"/>
      <c r="Z58656" s="121"/>
    </row>
    <row r="58657" spans="16:26" x14ac:dyDescent="0.25">
      <c r="P58657" s="122"/>
      <c r="R58657" s="122"/>
      <c r="T58657" s="122"/>
      <c r="V58657" s="122"/>
      <c r="X58657" s="122"/>
      <c r="Z58657" s="122"/>
    </row>
    <row r="58658" spans="16:26" x14ac:dyDescent="0.25">
      <c r="P58658" s="118"/>
      <c r="R58658" s="118"/>
      <c r="T58658" s="118"/>
      <c r="V58658" s="118"/>
      <c r="X58658" s="118"/>
      <c r="Z58658" s="118"/>
    </row>
    <row r="58659" spans="16:26" x14ac:dyDescent="0.25">
      <c r="P58659" s="119"/>
      <c r="R58659" s="119"/>
      <c r="T58659" s="119"/>
      <c r="V58659" s="119"/>
      <c r="X58659" s="119"/>
      <c r="Z58659" s="119"/>
    </row>
    <row r="58660" spans="16:26" x14ac:dyDescent="0.25">
      <c r="P58660" s="119"/>
      <c r="R58660" s="119"/>
      <c r="T58660" s="119"/>
      <c r="V58660" s="119"/>
      <c r="X58660" s="119"/>
      <c r="Z58660" s="119"/>
    </row>
    <row r="58661" spans="16:26" x14ac:dyDescent="0.25">
      <c r="P58661" s="120"/>
      <c r="R58661" s="120"/>
      <c r="T58661" s="120"/>
      <c r="V58661" s="120"/>
      <c r="X58661" s="120"/>
      <c r="Z58661" s="120"/>
    </row>
    <row r="58662" spans="16:26" x14ac:dyDescent="0.25">
      <c r="P58662" s="119"/>
      <c r="R58662" s="119"/>
      <c r="T58662" s="119"/>
      <c r="V58662" s="119"/>
      <c r="X58662" s="119"/>
      <c r="Z58662" s="119"/>
    </row>
    <row r="58663" spans="16:26" x14ac:dyDescent="0.25">
      <c r="P58663" s="119"/>
      <c r="R58663" s="119"/>
      <c r="T58663" s="119"/>
      <c r="V58663" s="119"/>
      <c r="X58663" s="119"/>
      <c r="Z58663" s="119"/>
    </row>
    <row r="58664" spans="16:26" x14ac:dyDescent="0.25">
      <c r="P58664" s="120"/>
      <c r="R58664" s="120"/>
      <c r="T58664" s="120"/>
      <c r="V58664" s="120"/>
      <c r="X58664" s="120"/>
      <c r="Z58664" s="120"/>
    </row>
    <row r="58665" spans="16:26" x14ac:dyDescent="0.25">
      <c r="P58665" s="119"/>
      <c r="R58665" s="119"/>
      <c r="T58665" s="119"/>
      <c r="V58665" s="119"/>
      <c r="X58665" s="119"/>
      <c r="Z58665" s="119"/>
    </row>
    <row r="58666" spans="16:26" x14ac:dyDescent="0.25">
      <c r="P58666" s="120"/>
      <c r="R58666" s="120"/>
      <c r="T58666" s="120"/>
      <c r="V58666" s="120"/>
      <c r="X58666" s="120"/>
      <c r="Z58666" s="120"/>
    </row>
    <row r="58667" spans="16:26" x14ac:dyDescent="0.25">
      <c r="P58667" s="119"/>
      <c r="R58667" s="119"/>
      <c r="T58667" s="119"/>
      <c r="V58667" s="119"/>
      <c r="X58667" s="119"/>
      <c r="Z58667" s="119"/>
    </row>
    <row r="58668" spans="16:26" x14ac:dyDescent="0.25">
      <c r="P58668" s="119"/>
      <c r="R58668" s="119"/>
      <c r="T58668" s="119"/>
      <c r="V58668" s="119"/>
      <c r="X58668" s="119"/>
      <c r="Z58668" s="119"/>
    </row>
    <row r="58669" spans="16:26" x14ac:dyDescent="0.25">
      <c r="P58669" s="119"/>
      <c r="R58669" s="119"/>
      <c r="T58669" s="119"/>
      <c r="V58669" s="119"/>
      <c r="X58669" s="119"/>
      <c r="Z58669" s="119"/>
    </row>
    <row r="58670" spans="16:26" x14ac:dyDescent="0.25">
      <c r="P58670" s="121"/>
      <c r="R58670" s="121"/>
      <c r="T58670" s="121"/>
      <c r="V58670" s="121"/>
      <c r="X58670" s="121"/>
      <c r="Z58670" s="121"/>
    </row>
    <row r="58671" spans="16:26" x14ac:dyDescent="0.25">
      <c r="P58671" s="121"/>
      <c r="R58671" s="121"/>
      <c r="T58671" s="121"/>
      <c r="V58671" s="121"/>
      <c r="X58671" s="121"/>
      <c r="Z58671" s="121"/>
    </row>
    <row r="58672" spans="16:26" x14ac:dyDescent="0.25">
      <c r="P58672" s="121"/>
      <c r="R58672" s="121"/>
      <c r="T58672" s="121"/>
      <c r="V58672" s="121"/>
      <c r="X58672" s="121"/>
      <c r="Z58672" s="121"/>
    </row>
    <row r="58673" spans="16:26" x14ac:dyDescent="0.25">
      <c r="P58673" s="121"/>
      <c r="R58673" s="121"/>
      <c r="T58673" s="121"/>
      <c r="V58673" s="121"/>
      <c r="X58673" s="121"/>
      <c r="Z58673" s="121"/>
    </row>
    <row r="58674" spans="16:26" x14ac:dyDescent="0.25">
      <c r="P58674" s="122"/>
      <c r="R58674" s="122"/>
      <c r="T58674" s="122"/>
      <c r="V58674" s="122"/>
      <c r="X58674" s="122"/>
      <c r="Z58674" s="122"/>
    </row>
    <row r="58675" spans="16:26" x14ac:dyDescent="0.25">
      <c r="P58675" s="118"/>
      <c r="R58675" s="118"/>
      <c r="T58675" s="118"/>
      <c r="V58675" s="118"/>
      <c r="X58675" s="118"/>
      <c r="Z58675" s="118"/>
    </row>
    <row r="58676" spans="16:26" x14ac:dyDescent="0.25">
      <c r="P58676" s="119"/>
      <c r="R58676" s="119"/>
      <c r="T58676" s="119"/>
      <c r="V58676" s="119"/>
      <c r="X58676" s="119"/>
      <c r="Z58676" s="119"/>
    </row>
    <row r="58677" spans="16:26" x14ac:dyDescent="0.25">
      <c r="P58677" s="119"/>
      <c r="R58677" s="119"/>
      <c r="T58677" s="119"/>
      <c r="V58677" s="119"/>
      <c r="X58677" s="119"/>
      <c r="Z58677" s="119"/>
    </row>
    <row r="58678" spans="16:26" x14ac:dyDescent="0.25">
      <c r="P58678" s="120"/>
      <c r="R58678" s="120"/>
      <c r="T58678" s="120"/>
      <c r="V58678" s="120"/>
      <c r="X58678" s="120"/>
      <c r="Z58678" s="120"/>
    </row>
    <row r="58679" spans="16:26" x14ac:dyDescent="0.25">
      <c r="P58679" s="119"/>
      <c r="R58679" s="119"/>
      <c r="T58679" s="119"/>
      <c r="V58679" s="119"/>
      <c r="X58679" s="119"/>
      <c r="Z58679" s="119"/>
    </row>
    <row r="58680" spans="16:26" x14ac:dyDescent="0.25">
      <c r="P58680" s="119"/>
      <c r="R58680" s="119"/>
      <c r="T58680" s="119"/>
      <c r="V58680" s="119"/>
      <c r="X58680" s="119"/>
      <c r="Z58680" s="119"/>
    </row>
    <row r="58681" spans="16:26" x14ac:dyDescent="0.25">
      <c r="P58681" s="120"/>
      <c r="R58681" s="120"/>
      <c r="T58681" s="120"/>
      <c r="V58681" s="120"/>
      <c r="X58681" s="120"/>
      <c r="Z58681" s="120"/>
    </row>
    <row r="58682" spans="16:26" x14ac:dyDescent="0.25">
      <c r="P58682" s="119"/>
      <c r="R58682" s="119"/>
      <c r="T58682" s="119"/>
      <c r="V58682" s="119"/>
      <c r="X58682" s="119"/>
      <c r="Z58682" s="119"/>
    </row>
    <row r="58683" spans="16:26" x14ac:dyDescent="0.25">
      <c r="P58683" s="120"/>
      <c r="R58683" s="120"/>
      <c r="T58683" s="120"/>
      <c r="V58683" s="120"/>
      <c r="X58683" s="120"/>
      <c r="Z58683" s="120"/>
    </row>
    <row r="58684" spans="16:26" x14ac:dyDescent="0.25">
      <c r="P58684" s="119"/>
      <c r="R58684" s="119"/>
      <c r="T58684" s="119"/>
      <c r="V58684" s="119"/>
      <c r="X58684" s="119"/>
      <c r="Z58684" s="119"/>
    </row>
    <row r="58685" spans="16:26" x14ac:dyDescent="0.25">
      <c r="P58685" s="119"/>
      <c r="R58685" s="119"/>
      <c r="T58685" s="119"/>
      <c r="V58685" s="119"/>
      <c r="X58685" s="119"/>
      <c r="Z58685" s="119"/>
    </row>
    <row r="58686" spans="16:26" x14ac:dyDescent="0.25">
      <c r="P58686" s="119"/>
      <c r="R58686" s="119"/>
      <c r="T58686" s="119"/>
      <c r="V58686" s="119"/>
      <c r="X58686" s="119"/>
      <c r="Z58686" s="119"/>
    </row>
    <row r="58687" spans="16:26" x14ac:dyDescent="0.25">
      <c r="P58687" s="121"/>
      <c r="R58687" s="121"/>
      <c r="T58687" s="121"/>
      <c r="V58687" s="121"/>
      <c r="X58687" s="121"/>
      <c r="Z58687" s="121"/>
    </row>
    <row r="58688" spans="16:26" x14ac:dyDescent="0.25">
      <c r="P58688" s="121"/>
      <c r="R58688" s="121"/>
      <c r="T58688" s="121"/>
      <c r="V58688" s="121"/>
      <c r="X58688" s="121"/>
      <c r="Z58688" s="121"/>
    </row>
    <row r="58689" spans="16:26" x14ac:dyDescent="0.25">
      <c r="P58689" s="121"/>
      <c r="R58689" s="121"/>
      <c r="T58689" s="121"/>
      <c r="V58689" s="121"/>
      <c r="X58689" s="121"/>
      <c r="Z58689" s="121"/>
    </row>
    <row r="58690" spans="16:26" x14ac:dyDescent="0.25">
      <c r="P58690" s="121"/>
      <c r="R58690" s="121"/>
      <c r="T58690" s="121"/>
      <c r="V58690" s="121"/>
      <c r="X58690" s="121"/>
      <c r="Z58690" s="121"/>
    </row>
    <row r="58691" spans="16:26" x14ac:dyDescent="0.25">
      <c r="P58691" s="122"/>
      <c r="R58691" s="122"/>
      <c r="T58691" s="122"/>
      <c r="V58691" s="122"/>
      <c r="X58691" s="122"/>
      <c r="Z58691" s="122"/>
    </row>
    <row r="58692" spans="16:26" x14ac:dyDescent="0.25">
      <c r="P58692" s="118"/>
      <c r="R58692" s="118"/>
      <c r="T58692" s="118"/>
      <c r="V58692" s="118"/>
      <c r="X58692" s="118"/>
      <c r="Z58692" s="118"/>
    </row>
    <row r="58693" spans="16:26" x14ac:dyDescent="0.25">
      <c r="P58693" s="119"/>
      <c r="R58693" s="119"/>
      <c r="T58693" s="119"/>
      <c r="V58693" s="119"/>
      <c r="X58693" s="119"/>
      <c r="Z58693" s="119"/>
    </row>
    <row r="58694" spans="16:26" x14ac:dyDescent="0.25">
      <c r="P58694" s="119"/>
      <c r="R58694" s="119"/>
      <c r="T58694" s="119"/>
      <c r="V58694" s="119"/>
      <c r="X58694" s="119"/>
      <c r="Z58694" s="119"/>
    </row>
    <row r="58695" spans="16:26" x14ac:dyDescent="0.25">
      <c r="P58695" s="120"/>
      <c r="R58695" s="120"/>
      <c r="T58695" s="120"/>
      <c r="V58695" s="120"/>
      <c r="X58695" s="120"/>
      <c r="Z58695" s="120"/>
    </row>
    <row r="58696" spans="16:26" x14ac:dyDescent="0.25">
      <c r="P58696" s="119"/>
      <c r="R58696" s="119"/>
      <c r="T58696" s="119"/>
      <c r="V58696" s="119"/>
      <c r="X58696" s="119"/>
      <c r="Z58696" s="119"/>
    </row>
    <row r="58697" spans="16:26" x14ac:dyDescent="0.25">
      <c r="P58697" s="119"/>
      <c r="R58697" s="119"/>
      <c r="T58697" s="119"/>
      <c r="V58697" s="119"/>
      <c r="X58697" s="119"/>
      <c r="Z58697" s="119"/>
    </row>
    <row r="58698" spans="16:26" x14ac:dyDescent="0.25">
      <c r="P58698" s="120"/>
      <c r="R58698" s="120"/>
      <c r="T58698" s="120"/>
      <c r="V58698" s="120"/>
      <c r="X58698" s="120"/>
      <c r="Z58698" s="120"/>
    </row>
    <row r="58699" spans="16:26" x14ac:dyDescent="0.25">
      <c r="P58699" s="119"/>
      <c r="R58699" s="119"/>
      <c r="T58699" s="119"/>
      <c r="V58699" s="119"/>
      <c r="X58699" s="119"/>
      <c r="Z58699" s="119"/>
    </row>
    <row r="58700" spans="16:26" x14ac:dyDescent="0.25">
      <c r="P58700" s="120"/>
      <c r="R58700" s="120"/>
      <c r="T58700" s="120"/>
      <c r="V58700" s="120"/>
      <c r="X58700" s="120"/>
      <c r="Z58700" s="120"/>
    </row>
    <row r="58701" spans="16:26" x14ac:dyDescent="0.25">
      <c r="P58701" s="119"/>
      <c r="R58701" s="119"/>
      <c r="T58701" s="119"/>
      <c r="V58701" s="119"/>
      <c r="X58701" s="119"/>
      <c r="Z58701" s="119"/>
    </row>
    <row r="58702" spans="16:26" x14ac:dyDescent="0.25">
      <c r="P58702" s="119"/>
      <c r="R58702" s="119"/>
      <c r="T58702" s="119"/>
      <c r="V58702" s="119"/>
      <c r="X58702" s="119"/>
      <c r="Z58702" s="119"/>
    </row>
    <row r="58703" spans="16:26" x14ac:dyDescent="0.25">
      <c r="P58703" s="119"/>
      <c r="R58703" s="119"/>
      <c r="T58703" s="119"/>
      <c r="V58703" s="119"/>
      <c r="X58703" s="119"/>
      <c r="Z58703" s="119"/>
    </row>
    <row r="58704" spans="16:26" x14ac:dyDescent="0.25">
      <c r="P58704" s="121"/>
      <c r="R58704" s="121"/>
      <c r="T58704" s="121"/>
      <c r="V58704" s="121"/>
      <c r="X58704" s="121"/>
      <c r="Z58704" s="121"/>
    </row>
    <row r="58705" spans="16:26" x14ac:dyDescent="0.25">
      <c r="P58705" s="121"/>
      <c r="R58705" s="121"/>
      <c r="T58705" s="121"/>
      <c r="V58705" s="121"/>
      <c r="X58705" s="121"/>
      <c r="Z58705" s="121"/>
    </row>
    <row r="58706" spans="16:26" x14ac:dyDescent="0.25">
      <c r="P58706" s="121"/>
      <c r="R58706" s="121"/>
      <c r="T58706" s="121"/>
      <c r="V58706" s="121"/>
      <c r="X58706" s="121"/>
      <c r="Z58706" s="121"/>
    </row>
    <row r="58707" spans="16:26" x14ac:dyDescent="0.25">
      <c r="P58707" s="121"/>
      <c r="R58707" s="121"/>
      <c r="T58707" s="121"/>
      <c r="V58707" s="121"/>
      <c r="X58707" s="121"/>
      <c r="Z58707" s="121"/>
    </row>
    <row r="58708" spans="16:26" x14ac:dyDescent="0.25">
      <c r="P58708" s="122"/>
      <c r="R58708" s="122"/>
      <c r="T58708" s="122"/>
      <c r="V58708" s="122"/>
      <c r="X58708" s="122"/>
      <c r="Z58708" s="122"/>
    </row>
    <row r="58709" spans="16:26" x14ac:dyDescent="0.25">
      <c r="P58709" s="118"/>
      <c r="R58709" s="118"/>
      <c r="T58709" s="118"/>
      <c r="V58709" s="118"/>
      <c r="X58709" s="118"/>
      <c r="Z58709" s="118"/>
    </row>
    <row r="58710" spans="16:26" x14ac:dyDescent="0.25">
      <c r="P58710" s="119"/>
      <c r="R58710" s="119"/>
      <c r="T58710" s="119"/>
      <c r="V58710" s="119"/>
      <c r="X58710" s="119"/>
      <c r="Z58710" s="119"/>
    </row>
    <row r="58711" spans="16:26" x14ac:dyDescent="0.25">
      <c r="P58711" s="119"/>
      <c r="R58711" s="119"/>
      <c r="T58711" s="119"/>
      <c r="V58711" s="119"/>
      <c r="X58711" s="119"/>
      <c r="Z58711" s="119"/>
    </row>
    <row r="58712" spans="16:26" x14ac:dyDescent="0.25">
      <c r="P58712" s="120"/>
      <c r="R58712" s="120"/>
      <c r="T58712" s="120"/>
      <c r="V58712" s="120"/>
      <c r="X58712" s="120"/>
      <c r="Z58712" s="120"/>
    </row>
    <row r="58713" spans="16:26" x14ac:dyDescent="0.25">
      <c r="P58713" s="119"/>
      <c r="R58713" s="119"/>
      <c r="T58713" s="119"/>
      <c r="V58713" s="119"/>
      <c r="X58713" s="119"/>
      <c r="Z58713" s="119"/>
    </row>
    <row r="58714" spans="16:26" x14ac:dyDescent="0.25">
      <c r="P58714" s="119"/>
      <c r="R58714" s="119"/>
      <c r="T58714" s="119"/>
      <c r="V58714" s="119"/>
      <c r="X58714" s="119"/>
      <c r="Z58714" s="119"/>
    </row>
    <row r="58715" spans="16:26" x14ac:dyDescent="0.25">
      <c r="P58715" s="120"/>
      <c r="R58715" s="120"/>
      <c r="T58715" s="120"/>
      <c r="V58715" s="120"/>
      <c r="X58715" s="120"/>
      <c r="Z58715" s="120"/>
    </row>
    <row r="58716" spans="16:26" x14ac:dyDescent="0.25">
      <c r="P58716" s="119"/>
      <c r="R58716" s="119"/>
      <c r="T58716" s="119"/>
      <c r="V58716" s="119"/>
      <c r="X58716" s="119"/>
      <c r="Z58716" s="119"/>
    </row>
    <row r="58717" spans="16:26" x14ac:dyDescent="0.25">
      <c r="P58717" s="120"/>
      <c r="R58717" s="120"/>
      <c r="T58717" s="120"/>
      <c r="V58717" s="120"/>
      <c r="X58717" s="120"/>
      <c r="Z58717" s="120"/>
    </row>
    <row r="58718" spans="16:26" x14ac:dyDescent="0.25">
      <c r="P58718" s="119"/>
      <c r="R58718" s="119"/>
      <c r="T58718" s="119"/>
      <c r="V58718" s="119"/>
      <c r="X58718" s="119"/>
      <c r="Z58718" s="119"/>
    </row>
    <row r="58719" spans="16:26" x14ac:dyDescent="0.25">
      <c r="P58719" s="119"/>
      <c r="R58719" s="119"/>
      <c r="T58719" s="119"/>
      <c r="V58719" s="119"/>
      <c r="X58719" s="119"/>
      <c r="Z58719" s="119"/>
    </row>
    <row r="58720" spans="16:26" x14ac:dyDescent="0.25">
      <c r="P58720" s="119"/>
      <c r="R58720" s="119"/>
      <c r="T58720" s="119"/>
      <c r="V58720" s="119"/>
      <c r="X58720" s="119"/>
      <c r="Z58720" s="119"/>
    </row>
    <row r="58721" spans="16:26" x14ac:dyDescent="0.25">
      <c r="P58721" s="121"/>
      <c r="R58721" s="121"/>
      <c r="T58721" s="121"/>
      <c r="V58721" s="121"/>
      <c r="X58721" s="121"/>
      <c r="Z58721" s="121"/>
    </row>
    <row r="58722" spans="16:26" x14ac:dyDescent="0.25">
      <c r="P58722" s="121"/>
      <c r="R58722" s="121"/>
      <c r="T58722" s="121"/>
      <c r="V58722" s="121"/>
      <c r="X58722" s="121"/>
      <c r="Z58722" s="121"/>
    </row>
    <row r="58723" spans="16:26" x14ac:dyDescent="0.25">
      <c r="P58723" s="121"/>
      <c r="R58723" s="121"/>
      <c r="T58723" s="121"/>
      <c r="V58723" s="121"/>
      <c r="X58723" s="121"/>
      <c r="Z58723" s="121"/>
    </row>
    <row r="58724" spans="16:26" x14ac:dyDescent="0.25">
      <c r="P58724" s="121"/>
      <c r="R58724" s="121"/>
      <c r="T58724" s="121"/>
      <c r="V58724" s="121"/>
      <c r="X58724" s="121"/>
      <c r="Z58724" s="121"/>
    </row>
    <row r="58725" spans="16:26" x14ac:dyDescent="0.25">
      <c r="P58725" s="122"/>
      <c r="R58725" s="122"/>
      <c r="T58725" s="122"/>
      <c r="V58725" s="122"/>
      <c r="X58725" s="122"/>
      <c r="Z58725" s="122"/>
    </row>
    <row r="58726" spans="16:26" x14ac:dyDescent="0.25">
      <c r="P58726" s="118"/>
      <c r="R58726" s="118"/>
      <c r="T58726" s="118"/>
      <c r="V58726" s="118"/>
      <c r="X58726" s="118"/>
      <c r="Z58726" s="118"/>
    </row>
    <row r="58727" spans="16:26" x14ac:dyDescent="0.25">
      <c r="P58727" s="119"/>
      <c r="R58727" s="119"/>
      <c r="T58727" s="119"/>
      <c r="V58727" s="119"/>
      <c r="X58727" s="119"/>
      <c r="Z58727" s="119"/>
    </row>
    <row r="58728" spans="16:26" x14ac:dyDescent="0.25">
      <c r="P58728" s="119"/>
      <c r="R58728" s="119"/>
      <c r="T58728" s="119"/>
      <c r="V58728" s="119"/>
      <c r="X58728" s="119"/>
      <c r="Z58728" s="119"/>
    </row>
    <row r="58729" spans="16:26" x14ac:dyDescent="0.25">
      <c r="P58729" s="120"/>
      <c r="R58729" s="120"/>
      <c r="T58729" s="120"/>
      <c r="V58729" s="120"/>
      <c r="X58729" s="120"/>
      <c r="Z58729" s="120"/>
    </row>
    <row r="58730" spans="16:26" x14ac:dyDescent="0.25">
      <c r="P58730" s="119"/>
      <c r="R58730" s="119"/>
      <c r="T58730" s="119"/>
      <c r="V58730" s="119"/>
      <c r="X58730" s="119"/>
      <c r="Z58730" s="119"/>
    </row>
    <row r="58731" spans="16:26" x14ac:dyDescent="0.25">
      <c r="P58731" s="119"/>
      <c r="R58731" s="119"/>
      <c r="T58731" s="119"/>
      <c r="V58731" s="119"/>
      <c r="X58731" s="119"/>
      <c r="Z58731" s="119"/>
    </row>
    <row r="58732" spans="16:26" x14ac:dyDescent="0.25">
      <c r="P58732" s="120"/>
      <c r="R58732" s="120"/>
      <c r="T58732" s="120"/>
      <c r="V58732" s="120"/>
      <c r="X58732" s="120"/>
      <c r="Z58732" s="120"/>
    </row>
    <row r="58733" spans="16:26" x14ac:dyDescent="0.25">
      <c r="P58733" s="119"/>
      <c r="R58733" s="119"/>
      <c r="T58733" s="119"/>
      <c r="V58733" s="119"/>
      <c r="X58733" s="119"/>
      <c r="Z58733" s="119"/>
    </row>
    <row r="58734" spans="16:26" x14ac:dyDescent="0.25">
      <c r="P58734" s="120"/>
      <c r="R58734" s="120"/>
      <c r="T58734" s="120"/>
      <c r="V58734" s="120"/>
      <c r="X58734" s="120"/>
      <c r="Z58734" s="120"/>
    </row>
    <row r="58735" spans="16:26" x14ac:dyDescent="0.25">
      <c r="P58735" s="119"/>
      <c r="R58735" s="119"/>
      <c r="T58735" s="119"/>
      <c r="V58735" s="119"/>
      <c r="X58735" s="119"/>
      <c r="Z58735" s="119"/>
    </row>
    <row r="58736" spans="16:26" x14ac:dyDescent="0.25">
      <c r="P58736" s="119"/>
      <c r="R58736" s="119"/>
      <c r="T58736" s="119"/>
      <c r="V58736" s="119"/>
      <c r="X58736" s="119"/>
      <c r="Z58736" s="119"/>
    </row>
    <row r="58737" spans="16:26" x14ac:dyDescent="0.25">
      <c r="P58737" s="119"/>
      <c r="R58737" s="119"/>
      <c r="T58737" s="119"/>
      <c r="V58737" s="119"/>
      <c r="X58737" s="119"/>
      <c r="Z58737" s="119"/>
    </row>
    <row r="58738" spans="16:26" x14ac:dyDescent="0.25">
      <c r="P58738" s="121"/>
      <c r="R58738" s="121"/>
      <c r="T58738" s="121"/>
      <c r="V58738" s="121"/>
      <c r="X58738" s="121"/>
      <c r="Z58738" s="121"/>
    </row>
    <row r="58739" spans="16:26" x14ac:dyDescent="0.25">
      <c r="P58739" s="121"/>
      <c r="R58739" s="121"/>
      <c r="T58739" s="121"/>
      <c r="V58739" s="121"/>
      <c r="X58739" s="121"/>
      <c r="Z58739" s="121"/>
    </row>
    <row r="58740" spans="16:26" x14ac:dyDescent="0.25">
      <c r="P58740" s="121"/>
      <c r="R58740" s="121"/>
      <c r="T58740" s="121"/>
      <c r="V58740" s="121"/>
      <c r="X58740" s="121"/>
      <c r="Z58740" s="121"/>
    </row>
    <row r="58741" spans="16:26" x14ac:dyDescent="0.25">
      <c r="P58741" s="121"/>
      <c r="R58741" s="121"/>
      <c r="T58741" s="121"/>
      <c r="V58741" s="121"/>
      <c r="X58741" s="121"/>
      <c r="Z58741" s="121"/>
    </row>
    <row r="58742" spans="16:26" x14ac:dyDescent="0.25">
      <c r="P58742" s="122"/>
      <c r="R58742" s="122"/>
      <c r="T58742" s="122"/>
      <c r="V58742" s="122"/>
      <c r="X58742" s="122"/>
      <c r="Z58742" s="122"/>
    </row>
    <row r="58743" spans="16:26" x14ac:dyDescent="0.25">
      <c r="P58743" s="118"/>
      <c r="R58743" s="118"/>
      <c r="T58743" s="118"/>
      <c r="V58743" s="118"/>
      <c r="X58743" s="118"/>
      <c r="Z58743" s="118"/>
    </row>
    <row r="58744" spans="16:26" x14ac:dyDescent="0.25">
      <c r="P58744" s="119"/>
      <c r="R58744" s="119"/>
      <c r="T58744" s="119"/>
      <c r="V58744" s="119"/>
      <c r="X58744" s="119"/>
      <c r="Z58744" s="119"/>
    </row>
    <row r="58745" spans="16:26" x14ac:dyDescent="0.25">
      <c r="P58745" s="119"/>
      <c r="R58745" s="119"/>
      <c r="T58745" s="119"/>
      <c r="V58745" s="119"/>
      <c r="X58745" s="119"/>
      <c r="Z58745" s="119"/>
    </row>
    <row r="58746" spans="16:26" x14ac:dyDescent="0.25">
      <c r="P58746" s="120"/>
      <c r="R58746" s="120"/>
      <c r="T58746" s="120"/>
      <c r="V58746" s="120"/>
      <c r="X58746" s="120"/>
      <c r="Z58746" s="120"/>
    </row>
    <row r="58747" spans="16:26" x14ac:dyDescent="0.25">
      <c r="P58747" s="119"/>
      <c r="R58747" s="119"/>
      <c r="T58747" s="119"/>
      <c r="V58747" s="119"/>
      <c r="X58747" s="119"/>
      <c r="Z58747" s="119"/>
    </row>
    <row r="58748" spans="16:26" x14ac:dyDescent="0.25">
      <c r="P58748" s="119"/>
      <c r="R58748" s="119"/>
      <c r="T58748" s="119"/>
      <c r="V58748" s="119"/>
      <c r="X58748" s="119"/>
      <c r="Z58748" s="119"/>
    </row>
    <row r="58749" spans="16:26" x14ac:dyDescent="0.25">
      <c r="P58749" s="120"/>
      <c r="R58749" s="120"/>
      <c r="T58749" s="120"/>
      <c r="V58749" s="120"/>
      <c r="X58749" s="120"/>
      <c r="Z58749" s="120"/>
    </row>
    <row r="58750" spans="16:26" x14ac:dyDescent="0.25">
      <c r="P58750" s="119"/>
      <c r="R58750" s="119"/>
      <c r="T58750" s="119"/>
      <c r="V58750" s="119"/>
      <c r="X58750" s="119"/>
      <c r="Z58750" s="119"/>
    </row>
    <row r="58751" spans="16:26" x14ac:dyDescent="0.25">
      <c r="P58751" s="120"/>
      <c r="R58751" s="120"/>
      <c r="T58751" s="120"/>
      <c r="V58751" s="120"/>
      <c r="X58751" s="120"/>
      <c r="Z58751" s="120"/>
    </row>
    <row r="58752" spans="16:26" x14ac:dyDescent="0.25">
      <c r="P58752" s="119"/>
      <c r="R58752" s="119"/>
      <c r="T58752" s="119"/>
      <c r="V58752" s="119"/>
      <c r="X58752" s="119"/>
      <c r="Z58752" s="119"/>
    </row>
    <row r="58753" spans="16:26" x14ac:dyDescent="0.25">
      <c r="P58753" s="119"/>
      <c r="R58753" s="119"/>
      <c r="T58753" s="119"/>
      <c r="V58753" s="119"/>
      <c r="X58753" s="119"/>
      <c r="Z58753" s="119"/>
    </row>
    <row r="58754" spans="16:26" x14ac:dyDescent="0.25">
      <c r="P58754" s="119"/>
      <c r="R58754" s="119"/>
      <c r="T58754" s="119"/>
      <c r="V58754" s="119"/>
      <c r="X58754" s="119"/>
      <c r="Z58754" s="119"/>
    </row>
    <row r="58755" spans="16:26" x14ac:dyDescent="0.25">
      <c r="P58755" s="121"/>
      <c r="R58755" s="121"/>
      <c r="T58755" s="121"/>
      <c r="V58755" s="121"/>
      <c r="X58755" s="121"/>
      <c r="Z58755" s="121"/>
    </row>
    <row r="58756" spans="16:26" x14ac:dyDescent="0.25">
      <c r="P58756" s="121"/>
      <c r="R58756" s="121"/>
      <c r="T58756" s="121"/>
      <c r="V58756" s="121"/>
      <c r="X58756" s="121"/>
      <c r="Z58756" s="121"/>
    </row>
    <row r="58757" spans="16:26" x14ac:dyDescent="0.25">
      <c r="P58757" s="121"/>
      <c r="R58757" s="121"/>
      <c r="T58757" s="121"/>
      <c r="V58757" s="121"/>
      <c r="X58757" s="121"/>
      <c r="Z58757" s="121"/>
    </row>
    <row r="58758" spans="16:26" x14ac:dyDescent="0.25">
      <c r="P58758" s="121"/>
      <c r="R58758" s="121"/>
      <c r="T58758" s="121"/>
      <c r="V58758" s="121"/>
      <c r="X58758" s="121"/>
      <c r="Z58758" s="121"/>
    </row>
    <row r="58759" spans="16:26" x14ac:dyDescent="0.25">
      <c r="P58759" s="122"/>
      <c r="R58759" s="122"/>
      <c r="T58759" s="122"/>
      <c r="V58759" s="122"/>
      <c r="X58759" s="122"/>
      <c r="Z58759" s="122"/>
    </row>
    <row r="58760" spans="16:26" x14ac:dyDescent="0.25">
      <c r="P58760" s="118"/>
      <c r="R58760" s="118"/>
      <c r="T58760" s="118"/>
      <c r="V58760" s="118"/>
      <c r="X58760" s="118"/>
      <c r="Z58760" s="118"/>
    </row>
    <row r="58761" spans="16:26" x14ac:dyDescent="0.25">
      <c r="P58761" s="119"/>
      <c r="R58761" s="119"/>
      <c r="T58761" s="119"/>
      <c r="V58761" s="119"/>
      <c r="X58761" s="119"/>
      <c r="Z58761" s="119"/>
    </row>
    <row r="58762" spans="16:26" x14ac:dyDescent="0.25">
      <c r="P58762" s="119"/>
      <c r="R58762" s="119"/>
      <c r="T58762" s="119"/>
      <c r="V58762" s="119"/>
      <c r="X58762" s="119"/>
      <c r="Z58762" s="119"/>
    </row>
    <row r="58763" spans="16:26" x14ac:dyDescent="0.25">
      <c r="P58763" s="120"/>
      <c r="R58763" s="120"/>
      <c r="T58763" s="120"/>
      <c r="V58763" s="120"/>
      <c r="X58763" s="120"/>
      <c r="Z58763" s="120"/>
    </row>
    <row r="58764" spans="16:26" x14ac:dyDescent="0.25">
      <c r="P58764" s="119"/>
      <c r="R58764" s="119"/>
      <c r="T58764" s="119"/>
      <c r="V58764" s="119"/>
      <c r="X58764" s="119"/>
      <c r="Z58764" s="119"/>
    </row>
    <row r="58765" spans="16:26" x14ac:dyDescent="0.25">
      <c r="P58765" s="119"/>
      <c r="R58765" s="119"/>
      <c r="T58765" s="119"/>
      <c r="V58765" s="119"/>
      <c r="X58765" s="119"/>
      <c r="Z58765" s="119"/>
    </row>
    <row r="58766" spans="16:26" x14ac:dyDescent="0.25">
      <c r="P58766" s="120"/>
      <c r="R58766" s="120"/>
      <c r="T58766" s="120"/>
      <c r="V58766" s="120"/>
      <c r="X58766" s="120"/>
      <c r="Z58766" s="120"/>
    </row>
    <row r="58767" spans="16:26" x14ac:dyDescent="0.25">
      <c r="P58767" s="119"/>
      <c r="R58767" s="119"/>
      <c r="T58767" s="119"/>
      <c r="V58767" s="119"/>
      <c r="X58767" s="119"/>
      <c r="Z58767" s="119"/>
    </row>
    <row r="58768" spans="16:26" x14ac:dyDescent="0.25">
      <c r="P58768" s="120"/>
      <c r="R58768" s="120"/>
      <c r="T58768" s="120"/>
      <c r="V58768" s="120"/>
      <c r="X58768" s="120"/>
      <c r="Z58768" s="120"/>
    </row>
    <row r="58769" spans="16:26" x14ac:dyDescent="0.25">
      <c r="P58769" s="119"/>
      <c r="R58769" s="119"/>
      <c r="T58769" s="119"/>
      <c r="V58769" s="119"/>
      <c r="X58769" s="119"/>
      <c r="Z58769" s="119"/>
    </row>
    <row r="58770" spans="16:26" x14ac:dyDescent="0.25">
      <c r="P58770" s="119"/>
      <c r="R58770" s="119"/>
      <c r="T58770" s="119"/>
      <c r="V58770" s="119"/>
      <c r="X58770" s="119"/>
      <c r="Z58770" s="119"/>
    </row>
    <row r="58771" spans="16:26" x14ac:dyDescent="0.25">
      <c r="P58771" s="119"/>
      <c r="R58771" s="119"/>
      <c r="T58771" s="119"/>
      <c r="V58771" s="119"/>
      <c r="X58771" s="119"/>
      <c r="Z58771" s="119"/>
    </row>
    <row r="58772" spans="16:26" x14ac:dyDescent="0.25">
      <c r="P58772" s="121"/>
      <c r="R58772" s="121"/>
      <c r="T58772" s="121"/>
      <c r="V58772" s="121"/>
      <c r="X58772" s="121"/>
      <c r="Z58772" s="121"/>
    </row>
    <row r="58773" spans="16:26" x14ac:dyDescent="0.25">
      <c r="P58773" s="121"/>
      <c r="R58773" s="121"/>
      <c r="T58773" s="121"/>
      <c r="V58773" s="121"/>
      <c r="X58773" s="121"/>
      <c r="Z58773" s="121"/>
    </row>
    <row r="58774" spans="16:26" x14ac:dyDescent="0.25">
      <c r="P58774" s="121"/>
      <c r="R58774" s="121"/>
      <c r="T58774" s="121"/>
      <c r="V58774" s="121"/>
      <c r="X58774" s="121"/>
      <c r="Z58774" s="121"/>
    </row>
    <row r="58775" spans="16:26" x14ac:dyDescent="0.25">
      <c r="P58775" s="121"/>
      <c r="R58775" s="121"/>
      <c r="T58775" s="121"/>
      <c r="V58775" s="121"/>
      <c r="X58775" s="121"/>
      <c r="Z58775" s="121"/>
    </row>
    <row r="58776" spans="16:26" x14ac:dyDescent="0.25">
      <c r="P58776" s="122"/>
      <c r="R58776" s="122"/>
      <c r="T58776" s="122"/>
      <c r="V58776" s="122"/>
      <c r="X58776" s="122"/>
      <c r="Z58776" s="122"/>
    </row>
    <row r="58777" spans="16:26" x14ac:dyDescent="0.25">
      <c r="P58777" s="118"/>
      <c r="R58777" s="118"/>
      <c r="T58777" s="118"/>
      <c r="V58777" s="118"/>
      <c r="X58777" s="118"/>
      <c r="Z58777" s="118"/>
    </row>
    <row r="58778" spans="16:26" x14ac:dyDescent="0.25">
      <c r="P58778" s="119"/>
      <c r="R58778" s="119"/>
      <c r="T58778" s="119"/>
      <c r="V58778" s="119"/>
      <c r="X58778" s="119"/>
      <c r="Z58778" s="119"/>
    </row>
    <row r="58779" spans="16:26" x14ac:dyDescent="0.25">
      <c r="P58779" s="119"/>
      <c r="R58779" s="119"/>
      <c r="T58779" s="119"/>
      <c r="V58779" s="119"/>
      <c r="X58779" s="119"/>
      <c r="Z58779" s="119"/>
    </row>
    <row r="58780" spans="16:26" x14ac:dyDescent="0.25">
      <c r="P58780" s="120"/>
      <c r="R58780" s="120"/>
      <c r="T58780" s="120"/>
      <c r="V58780" s="120"/>
      <c r="X58780" s="120"/>
      <c r="Z58780" s="120"/>
    </row>
    <row r="58781" spans="16:26" x14ac:dyDescent="0.25">
      <c r="P58781" s="119"/>
      <c r="R58781" s="119"/>
      <c r="T58781" s="119"/>
      <c r="V58781" s="119"/>
      <c r="X58781" s="119"/>
      <c r="Z58781" s="119"/>
    </row>
    <row r="58782" spans="16:26" x14ac:dyDescent="0.25">
      <c r="P58782" s="119"/>
      <c r="R58782" s="119"/>
      <c r="T58782" s="119"/>
      <c r="V58782" s="119"/>
      <c r="X58782" s="119"/>
      <c r="Z58782" s="119"/>
    </row>
    <row r="58783" spans="16:26" x14ac:dyDescent="0.25">
      <c r="P58783" s="120"/>
      <c r="R58783" s="120"/>
      <c r="T58783" s="120"/>
      <c r="V58783" s="120"/>
      <c r="X58783" s="120"/>
      <c r="Z58783" s="120"/>
    </row>
    <row r="58784" spans="16:26" x14ac:dyDescent="0.25">
      <c r="P58784" s="119"/>
      <c r="R58784" s="119"/>
      <c r="T58784" s="119"/>
      <c r="V58784" s="119"/>
      <c r="X58784" s="119"/>
      <c r="Z58784" s="119"/>
    </row>
    <row r="58785" spans="16:26" x14ac:dyDescent="0.25">
      <c r="P58785" s="120"/>
      <c r="R58785" s="120"/>
      <c r="T58785" s="120"/>
      <c r="V58785" s="120"/>
      <c r="X58785" s="120"/>
      <c r="Z58785" s="120"/>
    </row>
    <row r="58786" spans="16:26" x14ac:dyDescent="0.25">
      <c r="P58786" s="119"/>
      <c r="R58786" s="119"/>
      <c r="T58786" s="119"/>
      <c r="V58786" s="119"/>
      <c r="X58786" s="119"/>
      <c r="Z58786" s="119"/>
    </row>
    <row r="58787" spans="16:26" x14ac:dyDescent="0.25">
      <c r="P58787" s="119"/>
      <c r="R58787" s="119"/>
      <c r="T58787" s="119"/>
      <c r="V58787" s="119"/>
      <c r="X58787" s="119"/>
      <c r="Z58787" s="119"/>
    </row>
    <row r="58788" spans="16:26" x14ac:dyDescent="0.25">
      <c r="P58788" s="119"/>
      <c r="R58788" s="119"/>
      <c r="T58788" s="119"/>
      <c r="V58788" s="119"/>
      <c r="X58788" s="119"/>
      <c r="Z58788" s="119"/>
    </row>
    <row r="58789" spans="16:26" x14ac:dyDescent="0.25">
      <c r="P58789" s="121"/>
      <c r="R58789" s="121"/>
      <c r="T58789" s="121"/>
      <c r="V58789" s="121"/>
      <c r="X58789" s="121"/>
      <c r="Z58789" s="121"/>
    </row>
    <row r="58790" spans="16:26" x14ac:dyDescent="0.25">
      <c r="P58790" s="121"/>
      <c r="R58790" s="121"/>
      <c r="T58790" s="121"/>
      <c r="V58790" s="121"/>
      <c r="X58790" s="121"/>
      <c r="Z58790" s="121"/>
    </row>
    <row r="58791" spans="16:26" x14ac:dyDescent="0.25">
      <c r="P58791" s="121"/>
      <c r="R58791" s="121"/>
      <c r="T58791" s="121"/>
      <c r="V58791" s="121"/>
      <c r="X58791" s="121"/>
      <c r="Z58791" s="121"/>
    </row>
    <row r="58792" spans="16:26" x14ac:dyDescent="0.25">
      <c r="P58792" s="121"/>
      <c r="R58792" s="121"/>
      <c r="T58792" s="121"/>
      <c r="V58792" s="121"/>
      <c r="X58792" s="121"/>
      <c r="Z58792" s="121"/>
    </row>
    <row r="58793" spans="16:26" x14ac:dyDescent="0.25">
      <c r="P58793" s="122"/>
      <c r="R58793" s="122"/>
      <c r="T58793" s="122"/>
      <c r="V58793" s="122"/>
      <c r="X58793" s="122"/>
      <c r="Z58793" s="122"/>
    </row>
    <row r="58794" spans="16:26" x14ac:dyDescent="0.25">
      <c r="P58794" s="118"/>
      <c r="R58794" s="118"/>
      <c r="T58794" s="118"/>
      <c r="V58794" s="118"/>
      <c r="X58794" s="118"/>
      <c r="Z58794" s="118"/>
    </row>
    <row r="58795" spans="16:26" x14ac:dyDescent="0.25">
      <c r="P58795" s="119"/>
      <c r="R58795" s="119"/>
      <c r="T58795" s="119"/>
      <c r="V58795" s="119"/>
      <c r="X58795" s="119"/>
      <c r="Z58795" s="119"/>
    </row>
    <row r="58796" spans="16:26" x14ac:dyDescent="0.25">
      <c r="P58796" s="119"/>
      <c r="R58796" s="119"/>
      <c r="T58796" s="119"/>
      <c r="V58796" s="119"/>
      <c r="X58796" s="119"/>
      <c r="Z58796" s="119"/>
    </row>
    <row r="58797" spans="16:26" x14ac:dyDescent="0.25">
      <c r="P58797" s="120"/>
      <c r="R58797" s="120"/>
      <c r="T58797" s="120"/>
      <c r="V58797" s="120"/>
      <c r="X58797" s="120"/>
      <c r="Z58797" s="120"/>
    </row>
    <row r="58798" spans="16:26" x14ac:dyDescent="0.25">
      <c r="P58798" s="119"/>
      <c r="R58798" s="119"/>
      <c r="T58798" s="119"/>
      <c r="V58798" s="119"/>
      <c r="X58798" s="119"/>
      <c r="Z58798" s="119"/>
    </row>
    <row r="58799" spans="16:26" x14ac:dyDescent="0.25">
      <c r="P58799" s="119"/>
      <c r="R58799" s="119"/>
      <c r="T58799" s="119"/>
      <c r="V58799" s="119"/>
      <c r="X58799" s="119"/>
      <c r="Z58799" s="119"/>
    </row>
    <row r="58800" spans="16:26" x14ac:dyDescent="0.25">
      <c r="P58800" s="120"/>
      <c r="R58800" s="120"/>
      <c r="T58800" s="120"/>
      <c r="V58800" s="120"/>
      <c r="X58800" s="120"/>
      <c r="Z58800" s="120"/>
    </row>
    <row r="58801" spans="16:26" x14ac:dyDescent="0.25">
      <c r="P58801" s="119"/>
      <c r="R58801" s="119"/>
      <c r="T58801" s="119"/>
      <c r="V58801" s="119"/>
      <c r="X58801" s="119"/>
      <c r="Z58801" s="119"/>
    </row>
    <row r="58802" spans="16:26" x14ac:dyDescent="0.25">
      <c r="P58802" s="120"/>
      <c r="R58802" s="120"/>
      <c r="T58802" s="120"/>
      <c r="V58802" s="120"/>
      <c r="X58802" s="120"/>
      <c r="Z58802" s="120"/>
    </row>
    <row r="58803" spans="16:26" x14ac:dyDescent="0.25">
      <c r="P58803" s="119"/>
      <c r="R58803" s="119"/>
      <c r="T58803" s="119"/>
      <c r="V58803" s="119"/>
      <c r="X58803" s="119"/>
      <c r="Z58803" s="119"/>
    </row>
    <row r="58804" spans="16:26" x14ac:dyDescent="0.25">
      <c r="P58804" s="119"/>
      <c r="R58804" s="119"/>
      <c r="T58804" s="119"/>
      <c r="V58804" s="119"/>
      <c r="X58804" s="119"/>
      <c r="Z58804" s="119"/>
    </row>
    <row r="58805" spans="16:26" x14ac:dyDescent="0.25">
      <c r="P58805" s="119"/>
      <c r="R58805" s="119"/>
      <c r="T58805" s="119"/>
      <c r="V58805" s="119"/>
      <c r="X58805" s="119"/>
      <c r="Z58805" s="119"/>
    </row>
    <row r="58806" spans="16:26" x14ac:dyDescent="0.25">
      <c r="P58806" s="121"/>
      <c r="R58806" s="121"/>
      <c r="T58806" s="121"/>
      <c r="V58806" s="121"/>
      <c r="X58806" s="121"/>
      <c r="Z58806" s="121"/>
    </row>
    <row r="58807" spans="16:26" x14ac:dyDescent="0.25">
      <c r="P58807" s="121"/>
      <c r="R58807" s="121"/>
      <c r="T58807" s="121"/>
      <c r="V58807" s="121"/>
      <c r="X58807" s="121"/>
      <c r="Z58807" s="121"/>
    </row>
    <row r="58808" spans="16:26" x14ac:dyDescent="0.25">
      <c r="P58808" s="121"/>
      <c r="R58808" s="121"/>
      <c r="T58808" s="121"/>
      <c r="V58808" s="121"/>
      <c r="X58808" s="121"/>
      <c r="Z58808" s="121"/>
    </row>
    <row r="58809" spans="16:26" x14ac:dyDescent="0.25">
      <c r="P58809" s="121"/>
      <c r="R58809" s="121"/>
      <c r="T58809" s="121"/>
      <c r="V58809" s="121"/>
      <c r="X58809" s="121"/>
      <c r="Z58809" s="121"/>
    </row>
    <row r="58810" spans="16:26" x14ac:dyDescent="0.25">
      <c r="P58810" s="122"/>
      <c r="R58810" s="122"/>
      <c r="T58810" s="122"/>
      <c r="V58810" s="122"/>
      <c r="X58810" s="122"/>
      <c r="Z58810" s="122"/>
    </row>
    <row r="58811" spans="16:26" x14ac:dyDescent="0.25">
      <c r="P58811" s="118"/>
      <c r="R58811" s="118"/>
      <c r="T58811" s="118"/>
      <c r="V58811" s="118"/>
      <c r="X58811" s="118"/>
      <c r="Z58811" s="118"/>
    </row>
    <row r="58812" spans="16:26" x14ac:dyDescent="0.25">
      <c r="P58812" s="119"/>
      <c r="R58812" s="119"/>
      <c r="T58812" s="119"/>
      <c r="V58812" s="119"/>
      <c r="X58812" s="119"/>
      <c r="Z58812" s="119"/>
    </row>
    <row r="58813" spans="16:26" x14ac:dyDescent="0.25">
      <c r="P58813" s="119"/>
      <c r="R58813" s="119"/>
      <c r="T58813" s="119"/>
      <c r="V58813" s="119"/>
      <c r="X58813" s="119"/>
      <c r="Z58813" s="119"/>
    </row>
    <row r="58814" spans="16:26" x14ac:dyDescent="0.25">
      <c r="P58814" s="120"/>
      <c r="R58814" s="120"/>
      <c r="T58814" s="120"/>
      <c r="V58814" s="120"/>
      <c r="X58814" s="120"/>
      <c r="Z58814" s="120"/>
    </row>
    <row r="58815" spans="16:26" x14ac:dyDescent="0.25">
      <c r="P58815" s="119"/>
      <c r="R58815" s="119"/>
      <c r="T58815" s="119"/>
      <c r="V58815" s="119"/>
      <c r="X58815" s="119"/>
      <c r="Z58815" s="119"/>
    </row>
    <row r="58816" spans="16:26" x14ac:dyDescent="0.25">
      <c r="P58816" s="119"/>
      <c r="R58816" s="119"/>
      <c r="T58816" s="119"/>
      <c r="V58816" s="119"/>
      <c r="X58816" s="119"/>
      <c r="Z58816" s="119"/>
    </row>
    <row r="58817" spans="16:26" x14ac:dyDescent="0.25">
      <c r="P58817" s="120"/>
      <c r="R58817" s="120"/>
      <c r="T58817" s="120"/>
      <c r="V58817" s="120"/>
      <c r="X58817" s="120"/>
      <c r="Z58817" s="120"/>
    </row>
    <row r="58818" spans="16:26" x14ac:dyDescent="0.25">
      <c r="P58818" s="119"/>
      <c r="R58818" s="119"/>
      <c r="T58818" s="119"/>
      <c r="V58818" s="119"/>
      <c r="X58818" s="119"/>
      <c r="Z58818" s="119"/>
    </row>
    <row r="58819" spans="16:26" x14ac:dyDescent="0.25">
      <c r="P58819" s="120"/>
      <c r="R58819" s="120"/>
      <c r="T58819" s="120"/>
      <c r="V58819" s="120"/>
      <c r="X58819" s="120"/>
      <c r="Z58819" s="120"/>
    </row>
    <row r="58820" spans="16:26" x14ac:dyDescent="0.25">
      <c r="P58820" s="119"/>
      <c r="R58820" s="119"/>
      <c r="T58820" s="119"/>
      <c r="V58820" s="119"/>
      <c r="X58820" s="119"/>
      <c r="Z58820" s="119"/>
    </row>
    <row r="58821" spans="16:26" x14ac:dyDescent="0.25">
      <c r="P58821" s="119"/>
      <c r="R58821" s="119"/>
      <c r="T58821" s="119"/>
      <c r="V58821" s="119"/>
      <c r="X58821" s="119"/>
      <c r="Z58821" s="119"/>
    </row>
    <row r="58822" spans="16:26" x14ac:dyDescent="0.25">
      <c r="P58822" s="119"/>
      <c r="R58822" s="119"/>
      <c r="T58822" s="119"/>
      <c r="V58822" s="119"/>
      <c r="X58822" s="119"/>
      <c r="Z58822" s="119"/>
    </row>
    <row r="58823" spans="16:26" x14ac:dyDescent="0.25">
      <c r="P58823" s="121"/>
      <c r="R58823" s="121"/>
      <c r="T58823" s="121"/>
      <c r="V58823" s="121"/>
      <c r="X58823" s="121"/>
      <c r="Z58823" s="121"/>
    </row>
    <row r="58824" spans="16:26" x14ac:dyDescent="0.25">
      <c r="P58824" s="121"/>
      <c r="R58824" s="121"/>
      <c r="T58824" s="121"/>
      <c r="V58824" s="121"/>
      <c r="X58824" s="121"/>
      <c r="Z58824" s="121"/>
    </row>
    <row r="58825" spans="16:26" x14ac:dyDescent="0.25">
      <c r="P58825" s="121"/>
      <c r="R58825" s="121"/>
      <c r="T58825" s="121"/>
      <c r="V58825" s="121"/>
      <c r="X58825" s="121"/>
      <c r="Z58825" s="121"/>
    </row>
    <row r="58826" spans="16:26" x14ac:dyDescent="0.25">
      <c r="P58826" s="121"/>
      <c r="R58826" s="121"/>
      <c r="T58826" s="121"/>
      <c r="V58826" s="121"/>
      <c r="X58826" s="121"/>
      <c r="Z58826" s="121"/>
    </row>
    <row r="58827" spans="16:26" x14ac:dyDescent="0.25">
      <c r="P58827" s="122"/>
      <c r="R58827" s="122"/>
      <c r="T58827" s="122"/>
      <c r="V58827" s="122"/>
      <c r="X58827" s="122"/>
      <c r="Z58827" s="122"/>
    </row>
    <row r="58828" spans="16:26" x14ac:dyDescent="0.25">
      <c r="P58828" s="118"/>
      <c r="R58828" s="118"/>
      <c r="T58828" s="118"/>
      <c r="V58828" s="118"/>
      <c r="X58828" s="118"/>
      <c r="Z58828" s="118"/>
    </row>
    <row r="58829" spans="16:26" x14ac:dyDescent="0.25">
      <c r="P58829" s="119"/>
      <c r="R58829" s="119"/>
      <c r="T58829" s="119"/>
      <c r="V58829" s="119"/>
      <c r="X58829" s="119"/>
      <c r="Z58829" s="119"/>
    </row>
    <row r="58830" spans="16:26" x14ac:dyDescent="0.25">
      <c r="P58830" s="119"/>
      <c r="R58830" s="119"/>
      <c r="T58830" s="119"/>
      <c r="V58830" s="119"/>
      <c r="X58830" s="119"/>
      <c r="Z58830" s="119"/>
    </row>
    <row r="58831" spans="16:26" x14ac:dyDescent="0.25">
      <c r="P58831" s="120"/>
      <c r="R58831" s="120"/>
      <c r="T58831" s="120"/>
      <c r="V58831" s="120"/>
      <c r="X58831" s="120"/>
      <c r="Z58831" s="120"/>
    </row>
    <row r="58832" spans="16:26" x14ac:dyDescent="0.25">
      <c r="P58832" s="119"/>
      <c r="R58832" s="119"/>
      <c r="T58832" s="119"/>
      <c r="V58832" s="119"/>
      <c r="X58832" s="119"/>
      <c r="Z58832" s="119"/>
    </row>
    <row r="58833" spans="16:26" x14ac:dyDescent="0.25">
      <c r="P58833" s="119"/>
      <c r="R58833" s="119"/>
      <c r="T58833" s="119"/>
      <c r="V58833" s="119"/>
      <c r="X58833" s="119"/>
      <c r="Z58833" s="119"/>
    </row>
    <row r="58834" spans="16:26" x14ac:dyDescent="0.25">
      <c r="P58834" s="120"/>
      <c r="R58834" s="120"/>
      <c r="T58834" s="120"/>
      <c r="V58834" s="120"/>
      <c r="X58834" s="120"/>
      <c r="Z58834" s="120"/>
    </row>
    <row r="58835" spans="16:26" x14ac:dyDescent="0.25">
      <c r="P58835" s="119"/>
      <c r="R58835" s="119"/>
      <c r="T58835" s="119"/>
      <c r="V58835" s="119"/>
      <c r="X58835" s="119"/>
      <c r="Z58835" s="119"/>
    </row>
    <row r="58836" spans="16:26" x14ac:dyDescent="0.25">
      <c r="P58836" s="120"/>
      <c r="R58836" s="120"/>
      <c r="T58836" s="120"/>
      <c r="V58836" s="120"/>
      <c r="X58836" s="120"/>
      <c r="Z58836" s="120"/>
    </row>
    <row r="58837" spans="16:26" x14ac:dyDescent="0.25">
      <c r="P58837" s="119"/>
      <c r="R58837" s="119"/>
      <c r="T58837" s="119"/>
      <c r="V58837" s="119"/>
      <c r="X58837" s="119"/>
      <c r="Z58837" s="119"/>
    </row>
    <row r="58838" spans="16:26" x14ac:dyDescent="0.25">
      <c r="P58838" s="119"/>
      <c r="R58838" s="119"/>
      <c r="T58838" s="119"/>
      <c r="V58838" s="119"/>
      <c r="X58838" s="119"/>
      <c r="Z58838" s="119"/>
    </row>
    <row r="58839" spans="16:26" x14ac:dyDescent="0.25">
      <c r="P58839" s="119"/>
      <c r="R58839" s="119"/>
      <c r="T58839" s="119"/>
      <c r="V58839" s="119"/>
      <c r="X58839" s="119"/>
      <c r="Z58839" s="119"/>
    </row>
    <row r="58840" spans="16:26" x14ac:dyDescent="0.25">
      <c r="P58840" s="121"/>
      <c r="R58840" s="121"/>
      <c r="T58840" s="121"/>
      <c r="V58840" s="121"/>
      <c r="X58840" s="121"/>
      <c r="Z58840" s="121"/>
    </row>
    <row r="58841" spans="16:26" x14ac:dyDescent="0.25">
      <c r="P58841" s="121"/>
      <c r="R58841" s="121"/>
      <c r="T58841" s="121"/>
      <c r="V58841" s="121"/>
      <c r="X58841" s="121"/>
      <c r="Z58841" s="121"/>
    </row>
    <row r="58842" spans="16:26" x14ac:dyDescent="0.25">
      <c r="P58842" s="121"/>
      <c r="R58842" s="121"/>
      <c r="T58842" s="121"/>
      <c r="V58842" s="121"/>
      <c r="X58842" s="121"/>
      <c r="Z58842" s="121"/>
    </row>
    <row r="58843" spans="16:26" x14ac:dyDescent="0.25">
      <c r="P58843" s="121"/>
      <c r="R58843" s="121"/>
      <c r="T58843" s="121"/>
      <c r="V58843" s="121"/>
      <c r="X58843" s="121"/>
      <c r="Z58843" s="121"/>
    </row>
    <row r="58844" spans="16:26" x14ac:dyDescent="0.25">
      <c r="P58844" s="122"/>
      <c r="R58844" s="122"/>
      <c r="T58844" s="122"/>
      <c r="V58844" s="122"/>
      <c r="X58844" s="122"/>
      <c r="Z58844" s="122"/>
    </row>
    <row r="58845" spans="16:26" x14ac:dyDescent="0.25">
      <c r="P58845" s="118"/>
      <c r="R58845" s="118"/>
      <c r="T58845" s="118"/>
      <c r="V58845" s="118"/>
      <c r="X58845" s="118"/>
      <c r="Z58845" s="118"/>
    </row>
    <row r="58846" spans="16:26" x14ac:dyDescent="0.25">
      <c r="P58846" s="119"/>
      <c r="R58846" s="119"/>
      <c r="T58846" s="119"/>
      <c r="V58846" s="119"/>
      <c r="X58846" s="119"/>
      <c r="Z58846" s="119"/>
    </row>
    <row r="58847" spans="16:26" x14ac:dyDescent="0.25">
      <c r="P58847" s="119"/>
      <c r="R58847" s="119"/>
      <c r="T58847" s="119"/>
      <c r="V58847" s="119"/>
      <c r="X58847" s="119"/>
      <c r="Z58847" s="119"/>
    </row>
    <row r="58848" spans="16:26" x14ac:dyDescent="0.25">
      <c r="P58848" s="120"/>
      <c r="R58848" s="120"/>
      <c r="T58848" s="120"/>
      <c r="V58848" s="120"/>
      <c r="X58848" s="120"/>
      <c r="Z58848" s="120"/>
    </row>
    <row r="58849" spans="16:26" x14ac:dyDescent="0.25">
      <c r="P58849" s="119"/>
      <c r="R58849" s="119"/>
      <c r="T58849" s="119"/>
      <c r="V58849" s="119"/>
      <c r="X58849" s="119"/>
      <c r="Z58849" s="119"/>
    </row>
    <row r="58850" spans="16:26" x14ac:dyDescent="0.25">
      <c r="P58850" s="119"/>
      <c r="R58850" s="119"/>
      <c r="T58850" s="119"/>
      <c r="V58850" s="119"/>
      <c r="X58850" s="119"/>
      <c r="Z58850" s="119"/>
    </row>
    <row r="58851" spans="16:26" x14ac:dyDescent="0.25">
      <c r="P58851" s="120"/>
      <c r="R58851" s="120"/>
      <c r="T58851" s="120"/>
      <c r="V58851" s="120"/>
      <c r="X58851" s="120"/>
      <c r="Z58851" s="120"/>
    </row>
    <row r="58852" spans="16:26" x14ac:dyDescent="0.25">
      <c r="P58852" s="119"/>
      <c r="R58852" s="119"/>
      <c r="T58852" s="119"/>
      <c r="V58852" s="119"/>
      <c r="X58852" s="119"/>
      <c r="Z58852" s="119"/>
    </row>
    <row r="58853" spans="16:26" x14ac:dyDescent="0.25">
      <c r="P58853" s="120"/>
      <c r="R58853" s="120"/>
      <c r="T58853" s="120"/>
      <c r="V58853" s="120"/>
      <c r="X58853" s="120"/>
      <c r="Z58853" s="120"/>
    </row>
    <row r="58854" spans="16:26" x14ac:dyDescent="0.25">
      <c r="P58854" s="119"/>
      <c r="R58854" s="119"/>
      <c r="T58854" s="119"/>
      <c r="V58854" s="119"/>
      <c r="X58854" s="119"/>
      <c r="Z58854" s="119"/>
    </row>
    <row r="58855" spans="16:26" x14ac:dyDescent="0.25">
      <c r="P58855" s="119"/>
      <c r="R58855" s="119"/>
      <c r="T58855" s="119"/>
      <c r="V58855" s="119"/>
      <c r="X58855" s="119"/>
      <c r="Z58855" s="119"/>
    </row>
    <row r="58856" spans="16:26" x14ac:dyDescent="0.25">
      <c r="P58856" s="119"/>
      <c r="R58856" s="119"/>
      <c r="T58856" s="119"/>
      <c r="V58856" s="119"/>
      <c r="X58856" s="119"/>
      <c r="Z58856" s="119"/>
    </row>
    <row r="58857" spans="16:26" x14ac:dyDescent="0.25">
      <c r="P58857" s="121"/>
      <c r="R58857" s="121"/>
      <c r="T58857" s="121"/>
      <c r="V58857" s="121"/>
      <c r="X58857" s="121"/>
      <c r="Z58857" s="121"/>
    </row>
    <row r="58858" spans="16:26" x14ac:dyDescent="0.25">
      <c r="P58858" s="121"/>
      <c r="R58858" s="121"/>
      <c r="T58858" s="121"/>
      <c r="V58858" s="121"/>
      <c r="X58858" s="121"/>
      <c r="Z58858" s="121"/>
    </row>
    <row r="58859" spans="16:26" x14ac:dyDescent="0.25">
      <c r="P58859" s="121"/>
      <c r="R58859" s="121"/>
      <c r="T58859" s="121"/>
      <c r="V58859" s="121"/>
      <c r="X58859" s="121"/>
      <c r="Z58859" s="121"/>
    </row>
    <row r="58860" spans="16:26" x14ac:dyDescent="0.25">
      <c r="P58860" s="121"/>
      <c r="R58860" s="121"/>
      <c r="T58860" s="121"/>
      <c r="V58860" s="121"/>
      <c r="X58860" s="121"/>
      <c r="Z58860" s="121"/>
    </row>
    <row r="58861" spans="16:26" x14ac:dyDescent="0.25">
      <c r="P58861" s="122"/>
      <c r="R58861" s="122"/>
      <c r="T58861" s="122"/>
      <c r="V58861" s="122"/>
      <c r="X58861" s="122"/>
      <c r="Z58861" s="122"/>
    </row>
    <row r="58862" spans="16:26" x14ac:dyDescent="0.25">
      <c r="P58862" s="118"/>
      <c r="R58862" s="118"/>
      <c r="T58862" s="118"/>
      <c r="V58862" s="118"/>
      <c r="X58862" s="118"/>
      <c r="Z58862" s="118"/>
    </row>
    <row r="58863" spans="16:26" x14ac:dyDescent="0.25">
      <c r="P58863" s="119"/>
      <c r="R58863" s="119"/>
      <c r="T58863" s="119"/>
      <c r="V58863" s="119"/>
      <c r="X58863" s="119"/>
      <c r="Z58863" s="119"/>
    </row>
    <row r="58864" spans="16:26" x14ac:dyDescent="0.25">
      <c r="P58864" s="119"/>
      <c r="R58864" s="119"/>
      <c r="T58864" s="119"/>
      <c r="V58864" s="119"/>
      <c r="X58864" s="119"/>
      <c r="Z58864" s="119"/>
    </row>
    <row r="58865" spans="16:26" x14ac:dyDescent="0.25">
      <c r="P58865" s="120"/>
      <c r="R58865" s="120"/>
      <c r="T58865" s="120"/>
      <c r="V58865" s="120"/>
      <c r="X58865" s="120"/>
      <c r="Z58865" s="120"/>
    </row>
    <row r="58866" spans="16:26" x14ac:dyDescent="0.25">
      <c r="P58866" s="119"/>
      <c r="R58866" s="119"/>
      <c r="T58866" s="119"/>
      <c r="V58866" s="119"/>
      <c r="X58866" s="119"/>
      <c r="Z58866" s="119"/>
    </row>
    <row r="58867" spans="16:26" x14ac:dyDescent="0.25">
      <c r="P58867" s="119"/>
      <c r="R58867" s="119"/>
      <c r="T58867" s="119"/>
      <c r="V58867" s="119"/>
      <c r="X58867" s="119"/>
      <c r="Z58867" s="119"/>
    </row>
    <row r="58868" spans="16:26" x14ac:dyDescent="0.25">
      <c r="P58868" s="120"/>
      <c r="R58868" s="120"/>
      <c r="T58868" s="120"/>
      <c r="V58868" s="120"/>
      <c r="X58868" s="120"/>
      <c r="Z58868" s="120"/>
    </row>
    <row r="58869" spans="16:26" x14ac:dyDescent="0.25">
      <c r="P58869" s="119"/>
      <c r="R58869" s="119"/>
      <c r="T58869" s="119"/>
      <c r="V58869" s="119"/>
      <c r="X58869" s="119"/>
      <c r="Z58869" s="119"/>
    </row>
    <row r="58870" spans="16:26" x14ac:dyDescent="0.25">
      <c r="P58870" s="120"/>
      <c r="R58870" s="120"/>
      <c r="T58870" s="120"/>
      <c r="V58870" s="120"/>
      <c r="X58870" s="120"/>
      <c r="Z58870" s="120"/>
    </row>
    <row r="58871" spans="16:26" x14ac:dyDescent="0.25">
      <c r="P58871" s="119"/>
      <c r="R58871" s="119"/>
      <c r="T58871" s="119"/>
      <c r="V58871" s="119"/>
      <c r="X58871" s="119"/>
      <c r="Z58871" s="119"/>
    </row>
    <row r="58872" spans="16:26" x14ac:dyDescent="0.25">
      <c r="P58872" s="119"/>
      <c r="R58872" s="119"/>
      <c r="T58872" s="119"/>
      <c r="V58872" s="119"/>
      <c r="X58872" s="119"/>
      <c r="Z58872" s="119"/>
    </row>
    <row r="58873" spans="16:26" x14ac:dyDescent="0.25">
      <c r="P58873" s="119"/>
      <c r="R58873" s="119"/>
      <c r="T58873" s="119"/>
      <c r="V58873" s="119"/>
      <c r="X58873" s="119"/>
      <c r="Z58873" s="119"/>
    </row>
    <row r="58874" spans="16:26" x14ac:dyDescent="0.25">
      <c r="P58874" s="121"/>
      <c r="R58874" s="121"/>
      <c r="T58874" s="121"/>
      <c r="V58874" s="121"/>
      <c r="X58874" s="121"/>
      <c r="Z58874" s="121"/>
    </row>
    <row r="58875" spans="16:26" x14ac:dyDescent="0.25">
      <c r="P58875" s="121"/>
      <c r="R58875" s="121"/>
      <c r="T58875" s="121"/>
      <c r="V58875" s="121"/>
      <c r="X58875" s="121"/>
      <c r="Z58875" s="121"/>
    </row>
    <row r="58876" spans="16:26" x14ac:dyDescent="0.25">
      <c r="P58876" s="121"/>
      <c r="R58876" s="121"/>
      <c r="T58876" s="121"/>
      <c r="V58876" s="121"/>
      <c r="X58876" s="121"/>
      <c r="Z58876" s="121"/>
    </row>
    <row r="58877" spans="16:26" x14ac:dyDescent="0.25">
      <c r="P58877" s="121"/>
      <c r="R58877" s="121"/>
      <c r="T58877" s="121"/>
      <c r="V58877" s="121"/>
      <c r="X58877" s="121"/>
      <c r="Z58877" s="121"/>
    </row>
    <row r="58878" spans="16:26" x14ac:dyDescent="0.25">
      <c r="P58878" s="122"/>
      <c r="R58878" s="122"/>
      <c r="T58878" s="122"/>
      <c r="V58878" s="122"/>
      <c r="X58878" s="122"/>
      <c r="Z58878" s="122"/>
    </row>
    <row r="58879" spans="16:26" x14ac:dyDescent="0.25">
      <c r="P58879" s="118"/>
      <c r="R58879" s="118"/>
      <c r="T58879" s="118"/>
      <c r="V58879" s="118"/>
      <c r="X58879" s="118"/>
      <c r="Z58879" s="118"/>
    </row>
    <row r="58880" spans="16:26" x14ac:dyDescent="0.25">
      <c r="P58880" s="119"/>
      <c r="R58880" s="119"/>
      <c r="T58880" s="119"/>
      <c r="V58880" s="119"/>
      <c r="X58880" s="119"/>
      <c r="Z58880" s="119"/>
    </row>
    <row r="58881" spans="16:26" x14ac:dyDescent="0.25">
      <c r="P58881" s="119"/>
      <c r="R58881" s="119"/>
      <c r="T58881" s="119"/>
      <c r="V58881" s="119"/>
      <c r="X58881" s="119"/>
      <c r="Z58881" s="119"/>
    </row>
    <row r="58882" spans="16:26" x14ac:dyDescent="0.25">
      <c r="P58882" s="120"/>
      <c r="R58882" s="120"/>
      <c r="T58882" s="120"/>
      <c r="V58882" s="120"/>
      <c r="X58882" s="120"/>
      <c r="Z58882" s="120"/>
    </row>
    <row r="58883" spans="16:26" x14ac:dyDescent="0.25">
      <c r="P58883" s="119"/>
      <c r="R58883" s="119"/>
      <c r="T58883" s="119"/>
      <c r="V58883" s="119"/>
      <c r="X58883" s="119"/>
      <c r="Z58883" s="119"/>
    </row>
    <row r="58884" spans="16:26" x14ac:dyDescent="0.25">
      <c r="P58884" s="119"/>
      <c r="R58884" s="119"/>
      <c r="T58884" s="119"/>
      <c r="V58884" s="119"/>
      <c r="X58884" s="119"/>
      <c r="Z58884" s="119"/>
    </row>
    <row r="58885" spans="16:26" x14ac:dyDescent="0.25">
      <c r="P58885" s="120"/>
      <c r="R58885" s="120"/>
      <c r="T58885" s="120"/>
      <c r="V58885" s="120"/>
      <c r="X58885" s="120"/>
      <c r="Z58885" s="120"/>
    </row>
    <row r="58886" spans="16:26" x14ac:dyDescent="0.25">
      <c r="P58886" s="119"/>
      <c r="R58886" s="119"/>
      <c r="T58886" s="119"/>
      <c r="V58886" s="119"/>
      <c r="X58886" s="119"/>
      <c r="Z58886" s="119"/>
    </row>
    <row r="58887" spans="16:26" x14ac:dyDescent="0.25">
      <c r="P58887" s="120"/>
      <c r="R58887" s="120"/>
      <c r="T58887" s="120"/>
      <c r="V58887" s="120"/>
      <c r="X58887" s="120"/>
      <c r="Z58887" s="120"/>
    </row>
    <row r="58888" spans="16:26" x14ac:dyDescent="0.25">
      <c r="P58888" s="119"/>
      <c r="R58888" s="119"/>
      <c r="T58888" s="119"/>
      <c r="V58888" s="119"/>
      <c r="X58888" s="119"/>
      <c r="Z58888" s="119"/>
    </row>
    <row r="58889" spans="16:26" x14ac:dyDescent="0.25">
      <c r="P58889" s="119"/>
      <c r="R58889" s="119"/>
      <c r="T58889" s="119"/>
      <c r="V58889" s="119"/>
      <c r="X58889" s="119"/>
      <c r="Z58889" s="119"/>
    </row>
    <row r="58890" spans="16:26" x14ac:dyDescent="0.25">
      <c r="P58890" s="119"/>
      <c r="R58890" s="119"/>
      <c r="T58890" s="119"/>
      <c r="V58890" s="119"/>
      <c r="X58890" s="119"/>
      <c r="Z58890" s="119"/>
    </row>
    <row r="58891" spans="16:26" x14ac:dyDescent="0.25">
      <c r="P58891" s="121"/>
      <c r="R58891" s="121"/>
      <c r="T58891" s="121"/>
      <c r="V58891" s="121"/>
      <c r="X58891" s="121"/>
      <c r="Z58891" s="121"/>
    </row>
    <row r="58892" spans="16:26" x14ac:dyDescent="0.25">
      <c r="P58892" s="121"/>
      <c r="R58892" s="121"/>
      <c r="T58892" s="121"/>
      <c r="V58892" s="121"/>
      <c r="X58892" s="121"/>
      <c r="Z58892" s="121"/>
    </row>
    <row r="58893" spans="16:26" x14ac:dyDescent="0.25">
      <c r="P58893" s="121"/>
      <c r="R58893" s="121"/>
      <c r="T58893" s="121"/>
      <c r="V58893" s="121"/>
      <c r="X58893" s="121"/>
      <c r="Z58893" s="121"/>
    </row>
    <row r="58894" spans="16:26" x14ac:dyDescent="0.25">
      <c r="P58894" s="121"/>
      <c r="R58894" s="121"/>
      <c r="T58894" s="121"/>
      <c r="V58894" s="121"/>
      <c r="X58894" s="121"/>
      <c r="Z58894" s="121"/>
    </row>
    <row r="58895" spans="16:26" x14ac:dyDescent="0.25">
      <c r="P58895" s="122"/>
      <c r="R58895" s="122"/>
      <c r="T58895" s="122"/>
      <c r="V58895" s="122"/>
      <c r="X58895" s="122"/>
      <c r="Z58895" s="122"/>
    </row>
    <row r="58896" spans="16:26" x14ac:dyDescent="0.25">
      <c r="P58896" s="118"/>
      <c r="R58896" s="118"/>
      <c r="T58896" s="118"/>
      <c r="V58896" s="118"/>
      <c r="X58896" s="118"/>
      <c r="Z58896" s="118"/>
    </row>
    <row r="58897" spans="16:26" x14ac:dyDescent="0.25">
      <c r="P58897" s="119"/>
      <c r="R58897" s="119"/>
      <c r="T58897" s="119"/>
      <c r="V58897" s="119"/>
      <c r="X58897" s="119"/>
      <c r="Z58897" s="119"/>
    </row>
    <row r="58898" spans="16:26" x14ac:dyDescent="0.25">
      <c r="P58898" s="119"/>
      <c r="R58898" s="119"/>
      <c r="T58898" s="119"/>
      <c r="V58898" s="119"/>
      <c r="X58898" s="119"/>
      <c r="Z58898" s="119"/>
    </row>
    <row r="58899" spans="16:26" x14ac:dyDescent="0.25">
      <c r="P58899" s="120"/>
      <c r="R58899" s="120"/>
      <c r="T58899" s="120"/>
      <c r="V58899" s="120"/>
      <c r="X58899" s="120"/>
      <c r="Z58899" s="120"/>
    </row>
    <row r="58900" spans="16:26" x14ac:dyDescent="0.25">
      <c r="P58900" s="119"/>
      <c r="R58900" s="119"/>
      <c r="T58900" s="119"/>
      <c r="V58900" s="119"/>
      <c r="X58900" s="119"/>
      <c r="Z58900" s="119"/>
    </row>
    <row r="58901" spans="16:26" x14ac:dyDescent="0.25">
      <c r="P58901" s="119"/>
      <c r="R58901" s="119"/>
      <c r="T58901" s="119"/>
      <c r="V58901" s="119"/>
      <c r="X58901" s="119"/>
      <c r="Z58901" s="119"/>
    </row>
    <row r="58902" spans="16:26" x14ac:dyDescent="0.25">
      <c r="P58902" s="120"/>
      <c r="R58902" s="120"/>
      <c r="T58902" s="120"/>
      <c r="V58902" s="120"/>
      <c r="X58902" s="120"/>
      <c r="Z58902" s="120"/>
    </row>
    <row r="58903" spans="16:26" x14ac:dyDescent="0.25">
      <c r="P58903" s="119"/>
      <c r="R58903" s="119"/>
      <c r="T58903" s="119"/>
      <c r="V58903" s="119"/>
      <c r="X58903" s="119"/>
      <c r="Z58903" s="119"/>
    </row>
    <row r="58904" spans="16:26" x14ac:dyDescent="0.25">
      <c r="P58904" s="120"/>
      <c r="R58904" s="120"/>
      <c r="T58904" s="120"/>
      <c r="V58904" s="120"/>
      <c r="X58904" s="120"/>
      <c r="Z58904" s="120"/>
    </row>
    <row r="58905" spans="16:26" x14ac:dyDescent="0.25">
      <c r="P58905" s="119"/>
      <c r="R58905" s="119"/>
      <c r="T58905" s="119"/>
      <c r="V58905" s="119"/>
      <c r="X58905" s="119"/>
      <c r="Z58905" s="119"/>
    </row>
    <row r="58906" spans="16:26" x14ac:dyDescent="0.25">
      <c r="P58906" s="119"/>
      <c r="R58906" s="119"/>
      <c r="T58906" s="119"/>
      <c r="V58906" s="119"/>
      <c r="X58906" s="119"/>
      <c r="Z58906" s="119"/>
    </row>
    <row r="58907" spans="16:26" x14ac:dyDescent="0.25">
      <c r="P58907" s="119"/>
      <c r="R58907" s="119"/>
      <c r="T58907" s="119"/>
      <c r="V58907" s="119"/>
      <c r="X58907" s="119"/>
      <c r="Z58907" s="119"/>
    </row>
    <row r="58908" spans="16:26" x14ac:dyDescent="0.25">
      <c r="P58908" s="121"/>
      <c r="R58908" s="121"/>
      <c r="T58908" s="121"/>
      <c r="V58908" s="121"/>
      <c r="X58908" s="121"/>
      <c r="Z58908" s="121"/>
    </row>
    <row r="58909" spans="16:26" x14ac:dyDescent="0.25">
      <c r="P58909" s="121"/>
      <c r="R58909" s="121"/>
      <c r="T58909" s="121"/>
      <c r="V58909" s="121"/>
      <c r="X58909" s="121"/>
      <c r="Z58909" s="121"/>
    </row>
    <row r="58910" spans="16:26" x14ac:dyDescent="0.25">
      <c r="P58910" s="121"/>
      <c r="R58910" s="121"/>
      <c r="T58910" s="121"/>
      <c r="V58910" s="121"/>
      <c r="X58910" s="121"/>
      <c r="Z58910" s="121"/>
    </row>
    <row r="58911" spans="16:26" x14ac:dyDescent="0.25">
      <c r="P58911" s="121"/>
      <c r="R58911" s="121"/>
      <c r="T58911" s="121"/>
      <c r="V58911" s="121"/>
      <c r="X58911" s="121"/>
      <c r="Z58911" s="121"/>
    </row>
    <row r="58912" spans="16:26" x14ac:dyDescent="0.25">
      <c r="P58912" s="122"/>
      <c r="R58912" s="122"/>
      <c r="T58912" s="122"/>
      <c r="V58912" s="122"/>
      <c r="X58912" s="122"/>
      <c r="Z58912" s="122"/>
    </row>
    <row r="58913" spans="16:26" x14ac:dyDescent="0.25">
      <c r="P58913" s="118"/>
      <c r="R58913" s="118"/>
      <c r="T58913" s="118"/>
      <c r="V58913" s="118"/>
      <c r="X58913" s="118"/>
      <c r="Z58913" s="118"/>
    </row>
    <row r="58914" spans="16:26" x14ac:dyDescent="0.25">
      <c r="P58914" s="119"/>
      <c r="R58914" s="119"/>
      <c r="T58914" s="119"/>
      <c r="V58914" s="119"/>
      <c r="X58914" s="119"/>
      <c r="Z58914" s="119"/>
    </row>
    <row r="58915" spans="16:26" x14ac:dyDescent="0.25">
      <c r="P58915" s="119"/>
      <c r="R58915" s="119"/>
      <c r="T58915" s="119"/>
      <c r="V58915" s="119"/>
      <c r="X58915" s="119"/>
      <c r="Z58915" s="119"/>
    </row>
    <row r="58916" spans="16:26" x14ac:dyDescent="0.25">
      <c r="P58916" s="120"/>
      <c r="R58916" s="120"/>
      <c r="T58916" s="120"/>
      <c r="V58916" s="120"/>
      <c r="X58916" s="120"/>
      <c r="Z58916" s="120"/>
    </row>
    <row r="58917" spans="16:26" x14ac:dyDescent="0.25">
      <c r="P58917" s="119"/>
      <c r="R58917" s="119"/>
      <c r="T58917" s="119"/>
      <c r="V58917" s="119"/>
      <c r="X58917" s="119"/>
      <c r="Z58917" s="119"/>
    </row>
    <row r="58918" spans="16:26" x14ac:dyDescent="0.25">
      <c r="P58918" s="119"/>
      <c r="R58918" s="119"/>
      <c r="T58918" s="119"/>
      <c r="V58918" s="119"/>
      <c r="X58918" s="119"/>
      <c r="Z58918" s="119"/>
    </row>
    <row r="58919" spans="16:26" x14ac:dyDescent="0.25">
      <c r="P58919" s="120"/>
      <c r="R58919" s="120"/>
      <c r="T58919" s="120"/>
      <c r="V58919" s="120"/>
      <c r="X58919" s="120"/>
      <c r="Z58919" s="120"/>
    </row>
    <row r="58920" spans="16:26" x14ac:dyDescent="0.25">
      <c r="P58920" s="119"/>
      <c r="R58920" s="119"/>
      <c r="T58920" s="119"/>
      <c r="V58920" s="119"/>
      <c r="X58920" s="119"/>
      <c r="Z58920" s="119"/>
    </row>
    <row r="58921" spans="16:26" x14ac:dyDescent="0.25">
      <c r="P58921" s="120"/>
      <c r="R58921" s="120"/>
      <c r="T58921" s="120"/>
      <c r="V58921" s="120"/>
      <c r="X58921" s="120"/>
      <c r="Z58921" s="120"/>
    </row>
    <row r="58922" spans="16:26" x14ac:dyDescent="0.25">
      <c r="P58922" s="119"/>
      <c r="R58922" s="119"/>
      <c r="T58922" s="119"/>
      <c r="V58922" s="119"/>
      <c r="X58922" s="119"/>
      <c r="Z58922" s="119"/>
    </row>
    <row r="58923" spans="16:26" x14ac:dyDescent="0.25">
      <c r="P58923" s="119"/>
      <c r="R58923" s="119"/>
      <c r="T58923" s="119"/>
      <c r="V58923" s="119"/>
      <c r="X58923" s="119"/>
      <c r="Z58923" s="119"/>
    </row>
    <row r="58924" spans="16:26" x14ac:dyDescent="0.25">
      <c r="P58924" s="119"/>
      <c r="R58924" s="119"/>
      <c r="T58924" s="119"/>
      <c r="V58924" s="119"/>
      <c r="X58924" s="119"/>
      <c r="Z58924" s="119"/>
    </row>
    <row r="58925" spans="16:26" x14ac:dyDescent="0.25">
      <c r="P58925" s="121"/>
      <c r="R58925" s="121"/>
      <c r="T58925" s="121"/>
      <c r="V58925" s="121"/>
      <c r="X58925" s="121"/>
      <c r="Z58925" s="121"/>
    </row>
    <row r="58926" spans="16:26" x14ac:dyDescent="0.25">
      <c r="P58926" s="121"/>
      <c r="R58926" s="121"/>
      <c r="T58926" s="121"/>
      <c r="V58926" s="121"/>
      <c r="X58926" s="121"/>
      <c r="Z58926" s="121"/>
    </row>
    <row r="58927" spans="16:26" x14ac:dyDescent="0.25">
      <c r="P58927" s="121"/>
      <c r="R58927" s="121"/>
      <c r="T58927" s="121"/>
      <c r="V58927" s="121"/>
      <c r="X58927" s="121"/>
      <c r="Z58927" s="121"/>
    </row>
    <row r="58928" spans="16:26" x14ac:dyDescent="0.25">
      <c r="P58928" s="121"/>
      <c r="R58928" s="121"/>
      <c r="T58928" s="121"/>
      <c r="V58928" s="121"/>
      <c r="X58928" s="121"/>
      <c r="Z58928" s="121"/>
    </row>
    <row r="58929" spans="16:26" x14ac:dyDescent="0.25">
      <c r="P58929" s="122"/>
      <c r="R58929" s="122"/>
      <c r="T58929" s="122"/>
      <c r="V58929" s="122"/>
      <c r="X58929" s="122"/>
      <c r="Z58929" s="122"/>
    </row>
    <row r="58930" spans="16:26" x14ac:dyDescent="0.25">
      <c r="P58930" s="118"/>
      <c r="R58930" s="118"/>
      <c r="T58930" s="118"/>
      <c r="V58930" s="118"/>
      <c r="X58930" s="118"/>
      <c r="Z58930" s="118"/>
    </row>
    <row r="58931" spans="16:26" x14ac:dyDescent="0.25">
      <c r="P58931" s="119"/>
      <c r="R58931" s="119"/>
      <c r="T58931" s="119"/>
      <c r="V58931" s="119"/>
      <c r="X58931" s="119"/>
      <c r="Z58931" s="119"/>
    </row>
    <row r="58932" spans="16:26" x14ac:dyDescent="0.25">
      <c r="P58932" s="119"/>
      <c r="R58932" s="119"/>
      <c r="T58932" s="119"/>
      <c r="V58932" s="119"/>
      <c r="X58932" s="119"/>
      <c r="Z58932" s="119"/>
    </row>
    <row r="58933" spans="16:26" x14ac:dyDescent="0.25">
      <c r="P58933" s="120"/>
      <c r="R58933" s="120"/>
      <c r="T58933" s="120"/>
      <c r="V58933" s="120"/>
      <c r="X58933" s="120"/>
      <c r="Z58933" s="120"/>
    </row>
    <row r="58934" spans="16:26" x14ac:dyDescent="0.25">
      <c r="P58934" s="119"/>
      <c r="R58934" s="119"/>
      <c r="T58934" s="119"/>
      <c r="V58934" s="119"/>
      <c r="X58934" s="119"/>
      <c r="Z58934" s="119"/>
    </row>
    <row r="58935" spans="16:26" x14ac:dyDescent="0.25">
      <c r="P58935" s="119"/>
      <c r="R58935" s="119"/>
      <c r="T58935" s="119"/>
      <c r="V58935" s="119"/>
      <c r="X58935" s="119"/>
      <c r="Z58935" s="119"/>
    </row>
    <row r="58936" spans="16:26" x14ac:dyDescent="0.25">
      <c r="P58936" s="120"/>
      <c r="R58936" s="120"/>
      <c r="T58936" s="120"/>
      <c r="V58936" s="120"/>
      <c r="X58936" s="120"/>
      <c r="Z58936" s="120"/>
    </row>
    <row r="58937" spans="16:26" x14ac:dyDescent="0.25">
      <c r="P58937" s="119"/>
      <c r="R58937" s="119"/>
      <c r="T58937" s="119"/>
      <c r="V58937" s="119"/>
      <c r="X58937" s="119"/>
      <c r="Z58937" s="119"/>
    </row>
    <row r="58938" spans="16:26" x14ac:dyDescent="0.25">
      <c r="P58938" s="120"/>
      <c r="R58938" s="120"/>
      <c r="T58938" s="120"/>
      <c r="V58938" s="120"/>
      <c r="X58938" s="120"/>
      <c r="Z58938" s="120"/>
    </row>
    <row r="58939" spans="16:26" x14ac:dyDescent="0.25">
      <c r="P58939" s="119"/>
      <c r="R58939" s="119"/>
      <c r="T58939" s="119"/>
      <c r="V58939" s="119"/>
      <c r="X58939" s="119"/>
      <c r="Z58939" s="119"/>
    </row>
    <row r="58940" spans="16:26" x14ac:dyDescent="0.25">
      <c r="P58940" s="119"/>
      <c r="R58940" s="119"/>
      <c r="T58940" s="119"/>
      <c r="V58940" s="119"/>
      <c r="X58940" s="119"/>
      <c r="Z58940" s="119"/>
    </row>
    <row r="58941" spans="16:26" x14ac:dyDescent="0.25">
      <c r="P58941" s="119"/>
      <c r="R58941" s="119"/>
      <c r="T58941" s="119"/>
      <c r="V58941" s="119"/>
      <c r="X58941" s="119"/>
      <c r="Z58941" s="119"/>
    </row>
    <row r="58942" spans="16:26" x14ac:dyDescent="0.25">
      <c r="P58942" s="121"/>
      <c r="R58942" s="121"/>
      <c r="T58942" s="121"/>
      <c r="V58942" s="121"/>
      <c r="X58942" s="121"/>
      <c r="Z58942" s="121"/>
    </row>
    <row r="58943" spans="16:26" x14ac:dyDescent="0.25">
      <c r="P58943" s="121"/>
      <c r="R58943" s="121"/>
      <c r="T58943" s="121"/>
      <c r="V58943" s="121"/>
      <c r="X58943" s="121"/>
      <c r="Z58943" s="121"/>
    </row>
    <row r="58944" spans="16:26" x14ac:dyDescent="0.25">
      <c r="P58944" s="121"/>
      <c r="R58944" s="121"/>
      <c r="T58944" s="121"/>
      <c r="V58944" s="121"/>
      <c r="X58944" s="121"/>
      <c r="Z58944" s="121"/>
    </row>
    <row r="58945" spans="16:26" x14ac:dyDescent="0.25">
      <c r="P58945" s="121"/>
      <c r="R58945" s="121"/>
      <c r="T58945" s="121"/>
      <c r="V58945" s="121"/>
      <c r="X58945" s="121"/>
      <c r="Z58945" s="121"/>
    </row>
    <row r="58946" spans="16:26" x14ac:dyDescent="0.25">
      <c r="P58946" s="122"/>
      <c r="R58946" s="122"/>
      <c r="T58946" s="122"/>
      <c r="V58946" s="122"/>
      <c r="X58946" s="122"/>
      <c r="Z58946" s="122"/>
    </row>
    <row r="58947" spans="16:26" x14ac:dyDescent="0.25">
      <c r="P58947" s="118"/>
      <c r="R58947" s="118"/>
      <c r="T58947" s="118"/>
      <c r="V58947" s="118"/>
      <c r="X58947" s="118"/>
      <c r="Z58947" s="118"/>
    </row>
    <row r="58948" spans="16:26" x14ac:dyDescent="0.25">
      <c r="P58948" s="119"/>
      <c r="R58948" s="119"/>
      <c r="T58948" s="119"/>
      <c r="V58948" s="119"/>
      <c r="X58948" s="119"/>
      <c r="Z58948" s="119"/>
    </row>
    <row r="58949" spans="16:26" x14ac:dyDescent="0.25">
      <c r="P58949" s="119"/>
      <c r="R58949" s="119"/>
      <c r="T58949" s="119"/>
      <c r="V58949" s="119"/>
      <c r="X58949" s="119"/>
      <c r="Z58949" s="119"/>
    </row>
    <row r="58950" spans="16:26" x14ac:dyDescent="0.25">
      <c r="P58950" s="120"/>
      <c r="R58950" s="120"/>
      <c r="T58950" s="120"/>
      <c r="V58950" s="120"/>
      <c r="X58950" s="120"/>
      <c r="Z58950" s="120"/>
    </row>
    <row r="58951" spans="16:26" x14ac:dyDescent="0.25">
      <c r="P58951" s="119"/>
      <c r="R58951" s="119"/>
      <c r="T58951" s="119"/>
      <c r="V58951" s="119"/>
      <c r="X58951" s="119"/>
      <c r="Z58951" s="119"/>
    </row>
    <row r="58952" spans="16:26" x14ac:dyDescent="0.25">
      <c r="P58952" s="119"/>
      <c r="R58952" s="119"/>
      <c r="T58952" s="119"/>
      <c r="V58952" s="119"/>
      <c r="X58952" s="119"/>
      <c r="Z58952" s="119"/>
    </row>
    <row r="58953" spans="16:26" x14ac:dyDescent="0.25">
      <c r="P58953" s="120"/>
      <c r="R58953" s="120"/>
      <c r="T58953" s="120"/>
      <c r="V58953" s="120"/>
      <c r="X58953" s="120"/>
      <c r="Z58953" s="120"/>
    </row>
    <row r="58954" spans="16:26" x14ac:dyDescent="0.25">
      <c r="P58954" s="119"/>
      <c r="R58954" s="119"/>
      <c r="T58954" s="119"/>
      <c r="V58954" s="119"/>
      <c r="X58954" s="119"/>
      <c r="Z58954" s="119"/>
    </row>
    <row r="58955" spans="16:26" x14ac:dyDescent="0.25">
      <c r="P58955" s="120"/>
      <c r="R58955" s="120"/>
      <c r="T58955" s="120"/>
      <c r="V58955" s="120"/>
      <c r="X58955" s="120"/>
      <c r="Z58955" s="120"/>
    </row>
    <row r="58956" spans="16:26" x14ac:dyDescent="0.25">
      <c r="P58956" s="119"/>
      <c r="R58956" s="119"/>
      <c r="T58956" s="119"/>
      <c r="V58956" s="119"/>
      <c r="X58956" s="119"/>
      <c r="Z58956" s="119"/>
    </row>
    <row r="58957" spans="16:26" x14ac:dyDescent="0.25">
      <c r="P58957" s="119"/>
      <c r="R58957" s="119"/>
      <c r="T58957" s="119"/>
      <c r="V58957" s="119"/>
      <c r="X58957" s="119"/>
      <c r="Z58957" s="119"/>
    </row>
    <row r="58958" spans="16:26" x14ac:dyDescent="0.25">
      <c r="P58958" s="119"/>
      <c r="R58958" s="119"/>
      <c r="T58958" s="119"/>
      <c r="V58958" s="119"/>
      <c r="X58958" s="119"/>
      <c r="Z58958" s="119"/>
    </row>
    <row r="58959" spans="16:26" x14ac:dyDescent="0.25">
      <c r="P58959" s="121"/>
      <c r="R58959" s="121"/>
      <c r="T58959" s="121"/>
      <c r="V58959" s="121"/>
      <c r="X58959" s="121"/>
      <c r="Z58959" s="121"/>
    </row>
    <row r="58960" spans="16:26" x14ac:dyDescent="0.25">
      <c r="P58960" s="121"/>
      <c r="R58960" s="121"/>
      <c r="T58960" s="121"/>
      <c r="V58960" s="121"/>
      <c r="X58960" s="121"/>
      <c r="Z58960" s="121"/>
    </row>
    <row r="58961" spans="16:26" x14ac:dyDescent="0.25">
      <c r="P58961" s="121"/>
      <c r="R58961" s="121"/>
      <c r="T58961" s="121"/>
      <c r="V58961" s="121"/>
      <c r="X58961" s="121"/>
      <c r="Z58961" s="121"/>
    </row>
    <row r="58962" spans="16:26" x14ac:dyDescent="0.25">
      <c r="P58962" s="121"/>
      <c r="R58962" s="121"/>
      <c r="T58962" s="121"/>
      <c r="V58962" s="121"/>
      <c r="X58962" s="121"/>
      <c r="Z58962" s="121"/>
    </row>
    <row r="58963" spans="16:26" x14ac:dyDescent="0.25">
      <c r="P58963" s="122"/>
      <c r="R58963" s="122"/>
      <c r="T58963" s="122"/>
      <c r="V58963" s="122"/>
      <c r="X58963" s="122"/>
      <c r="Z58963" s="122"/>
    </row>
    <row r="58964" spans="16:26" x14ac:dyDescent="0.25">
      <c r="P58964" s="118"/>
      <c r="R58964" s="118"/>
      <c r="T58964" s="118"/>
      <c r="V58964" s="118"/>
      <c r="X58964" s="118"/>
      <c r="Z58964" s="118"/>
    </row>
    <row r="58965" spans="16:26" x14ac:dyDescent="0.25">
      <c r="P58965" s="119"/>
      <c r="R58965" s="119"/>
      <c r="T58965" s="119"/>
      <c r="V58965" s="119"/>
      <c r="X58965" s="119"/>
      <c r="Z58965" s="119"/>
    </row>
    <row r="58966" spans="16:26" x14ac:dyDescent="0.25">
      <c r="P58966" s="119"/>
      <c r="R58966" s="119"/>
      <c r="T58966" s="119"/>
      <c r="V58966" s="119"/>
      <c r="X58966" s="119"/>
      <c r="Z58966" s="119"/>
    </row>
    <row r="58967" spans="16:26" x14ac:dyDescent="0.25">
      <c r="P58967" s="120"/>
      <c r="R58967" s="120"/>
      <c r="T58967" s="120"/>
      <c r="V58967" s="120"/>
      <c r="X58967" s="120"/>
      <c r="Z58967" s="120"/>
    </row>
    <row r="58968" spans="16:26" x14ac:dyDescent="0.25">
      <c r="P58968" s="119"/>
      <c r="R58968" s="119"/>
      <c r="T58968" s="119"/>
      <c r="V58968" s="119"/>
      <c r="X58968" s="119"/>
      <c r="Z58968" s="119"/>
    </row>
    <row r="58969" spans="16:26" x14ac:dyDescent="0.25">
      <c r="P58969" s="119"/>
      <c r="R58969" s="119"/>
      <c r="T58969" s="119"/>
      <c r="V58969" s="119"/>
      <c r="X58969" s="119"/>
      <c r="Z58969" s="119"/>
    </row>
    <row r="58970" spans="16:26" x14ac:dyDescent="0.25">
      <c r="P58970" s="120"/>
      <c r="R58970" s="120"/>
      <c r="T58970" s="120"/>
      <c r="V58970" s="120"/>
      <c r="X58970" s="120"/>
      <c r="Z58970" s="120"/>
    </row>
    <row r="58971" spans="16:26" x14ac:dyDescent="0.25">
      <c r="P58971" s="119"/>
      <c r="R58971" s="119"/>
      <c r="T58971" s="119"/>
      <c r="V58971" s="119"/>
      <c r="X58971" s="119"/>
      <c r="Z58971" s="119"/>
    </row>
    <row r="58972" spans="16:26" x14ac:dyDescent="0.25">
      <c r="P58972" s="120"/>
      <c r="R58972" s="120"/>
      <c r="T58972" s="120"/>
      <c r="V58972" s="120"/>
      <c r="X58972" s="120"/>
      <c r="Z58972" s="120"/>
    </row>
    <row r="58973" spans="16:26" x14ac:dyDescent="0.25">
      <c r="P58973" s="119"/>
      <c r="R58973" s="119"/>
      <c r="T58973" s="119"/>
      <c r="V58973" s="119"/>
      <c r="X58973" s="119"/>
      <c r="Z58973" s="119"/>
    </row>
    <row r="58974" spans="16:26" x14ac:dyDescent="0.25">
      <c r="P58974" s="119"/>
      <c r="R58974" s="119"/>
      <c r="T58974" s="119"/>
      <c r="V58974" s="119"/>
      <c r="X58974" s="119"/>
      <c r="Z58974" s="119"/>
    </row>
    <row r="58975" spans="16:26" x14ac:dyDescent="0.25">
      <c r="P58975" s="119"/>
      <c r="R58975" s="119"/>
      <c r="T58975" s="119"/>
      <c r="V58975" s="119"/>
      <c r="X58975" s="119"/>
      <c r="Z58975" s="119"/>
    </row>
    <row r="58976" spans="16:26" x14ac:dyDescent="0.25">
      <c r="P58976" s="121"/>
      <c r="R58976" s="121"/>
      <c r="T58976" s="121"/>
      <c r="V58976" s="121"/>
      <c r="X58976" s="121"/>
      <c r="Z58976" s="121"/>
    </row>
    <row r="58977" spans="16:26" x14ac:dyDescent="0.25">
      <c r="P58977" s="121"/>
      <c r="R58977" s="121"/>
      <c r="T58977" s="121"/>
      <c r="V58977" s="121"/>
      <c r="X58977" s="121"/>
      <c r="Z58977" s="121"/>
    </row>
    <row r="58978" spans="16:26" x14ac:dyDescent="0.25">
      <c r="P58978" s="121"/>
      <c r="R58978" s="121"/>
      <c r="T58978" s="121"/>
      <c r="V58978" s="121"/>
      <c r="X58978" s="121"/>
      <c r="Z58978" s="121"/>
    </row>
    <row r="58979" spans="16:26" x14ac:dyDescent="0.25">
      <c r="P58979" s="121"/>
      <c r="R58979" s="121"/>
      <c r="T58979" s="121"/>
      <c r="V58979" s="121"/>
      <c r="X58979" s="121"/>
      <c r="Z58979" s="121"/>
    </row>
    <row r="58980" spans="16:26" x14ac:dyDescent="0.25">
      <c r="P58980" s="122"/>
      <c r="R58980" s="122"/>
      <c r="T58980" s="122"/>
      <c r="V58980" s="122"/>
      <c r="X58980" s="122"/>
      <c r="Z58980" s="122"/>
    </row>
    <row r="58981" spans="16:26" x14ac:dyDescent="0.25">
      <c r="P58981" s="118"/>
      <c r="R58981" s="118"/>
      <c r="T58981" s="118"/>
      <c r="V58981" s="118"/>
      <c r="X58981" s="118"/>
      <c r="Z58981" s="118"/>
    </row>
    <row r="58982" spans="16:26" x14ac:dyDescent="0.25">
      <c r="P58982" s="119"/>
      <c r="R58982" s="119"/>
      <c r="T58982" s="119"/>
      <c r="V58982" s="119"/>
      <c r="X58982" s="119"/>
      <c r="Z58982" s="119"/>
    </row>
    <row r="58983" spans="16:26" x14ac:dyDescent="0.25">
      <c r="P58983" s="119"/>
      <c r="R58983" s="119"/>
      <c r="T58983" s="119"/>
      <c r="V58983" s="119"/>
      <c r="X58983" s="119"/>
      <c r="Z58983" s="119"/>
    </row>
    <row r="58984" spans="16:26" x14ac:dyDescent="0.25">
      <c r="P58984" s="120"/>
      <c r="R58984" s="120"/>
      <c r="T58984" s="120"/>
      <c r="V58984" s="120"/>
      <c r="X58984" s="120"/>
      <c r="Z58984" s="120"/>
    </row>
    <row r="58985" spans="16:26" x14ac:dyDescent="0.25">
      <c r="P58985" s="119"/>
      <c r="R58985" s="119"/>
      <c r="T58985" s="119"/>
      <c r="V58985" s="119"/>
      <c r="X58985" s="119"/>
      <c r="Z58985" s="119"/>
    </row>
    <row r="58986" spans="16:26" x14ac:dyDescent="0.25">
      <c r="P58986" s="119"/>
      <c r="R58986" s="119"/>
      <c r="T58986" s="119"/>
      <c r="V58986" s="119"/>
      <c r="X58986" s="119"/>
      <c r="Z58986" s="119"/>
    </row>
    <row r="58987" spans="16:26" x14ac:dyDescent="0.25">
      <c r="P58987" s="120"/>
      <c r="R58987" s="120"/>
      <c r="T58987" s="120"/>
      <c r="V58987" s="120"/>
      <c r="X58987" s="120"/>
      <c r="Z58987" s="120"/>
    </row>
    <row r="58988" spans="16:26" x14ac:dyDescent="0.25">
      <c r="P58988" s="119"/>
      <c r="R58988" s="119"/>
      <c r="T58988" s="119"/>
      <c r="V58988" s="119"/>
      <c r="X58988" s="119"/>
      <c r="Z58988" s="119"/>
    </row>
    <row r="58989" spans="16:26" x14ac:dyDescent="0.25">
      <c r="P58989" s="120"/>
      <c r="R58989" s="120"/>
      <c r="T58989" s="120"/>
      <c r="V58989" s="120"/>
      <c r="X58989" s="120"/>
      <c r="Z58989" s="120"/>
    </row>
    <row r="58990" spans="16:26" x14ac:dyDescent="0.25">
      <c r="P58990" s="119"/>
      <c r="R58990" s="119"/>
      <c r="T58990" s="119"/>
      <c r="V58990" s="119"/>
      <c r="X58990" s="119"/>
      <c r="Z58990" s="119"/>
    </row>
    <row r="58991" spans="16:26" x14ac:dyDescent="0.25">
      <c r="P58991" s="119"/>
      <c r="R58991" s="119"/>
      <c r="T58991" s="119"/>
      <c r="V58991" s="119"/>
      <c r="X58991" s="119"/>
      <c r="Z58991" s="119"/>
    </row>
    <row r="58992" spans="16:26" x14ac:dyDescent="0.25">
      <c r="P58992" s="119"/>
      <c r="R58992" s="119"/>
      <c r="T58992" s="119"/>
      <c r="V58992" s="119"/>
      <c r="X58992" s="119"/>
      <c r="Z58992" s="119"/>
    </row>
    <row r="58993" spans="16:26" x14ac:dyDescent="0.25">
      <c r="P58993" s="121"/>
      <c r="R58993" s="121"/>
      <c r="T58993" s="121"/>
      <c r="V58993" s="121"/>
      <c r="X58993" s="121"/>
      <c r="Z58993" s="121"/>
    </row>
    <row r="58994" spans="16:26" x14ac:dyDescent="0.25">
      <c r="P58994" s="121"/>
      <c r="R58994" s="121"/>
      <c r="T58994" s="121"/>
      <c r="V58994" s="121"/>
      <c r="X58994" s="121"/>
      <c r="Z58994" s="121"/>
    </row>
    <row r="58995" spans="16:26" x14ac:dyDescent="0.25">
      <c r="P58995" s="121"/>
      <c r="R58995" s="121"/>
      <c r="T58995" s="121"/>
      <c r="V58995" s="121"/>
      <c r="X58995" s="121"/>
      <c r="Z58995" s="121"/>
    </row>
    <row r="58996" spans="16:26" x14ac:dyDescent="0.25">
      <c r="P58996" s="121"/>
      <c r="R58996" s="121"/>
      <c r="T58996" s="121"/>
      <c r="V58996" s="121"/>
      <c r="X58996" s="121"/>
      <c r="Z58996" s="121"/>
    </row>
    <row r="58997" spans="16:26" x14ac:dyDescent="0.25">
      <c r="P58997" s="122"/>
      <c r="R58997" s="122"/>
      <c r="T58997" s="122"/>
      <c r="V58997" s="122"/>
      <c r="X58997" s="122"/>
      <c r="Z58997" s="122"/>
    </row>
    <row r="58998" spans="16:26" x14ac:dyDescent="0.25">
      <c r="P58998" s="118"/>
      <c r="R58998" s="118"/>
      <c r="T58998" s="118"/>
      <c r="V58998" s="118"/>
      <c r="X58998" s="118"/>
      <c r="Z58998" s="118"/>
    </row>
    <row r="58999" spans="16:26" x14ac:dyDescent="0.25">
      <c r="P58999" s="119"/>
      <c r="R58999" s="119"/>
      <c r="T58999" s="119"/>
      <c r="V58999" s="119"/>
      <c r="X58999" s="119"/>
      <c r="Z58999" s="119"/>
    </row>
    <row r="59000" spans="16:26" x14ac:dyDescent="0.25">
      <c r="P59000" s="119"/>
      <c r="R59000" s="119"/>
      <c r="T59000" s="119"/>
      <c r="V59000" s="119"/>
      <c r="X59000" s="119"/>
      <c r="Z59000" s="119"/>
    </row>
    <row r="59001" spans="16:26" x14ac:dyDescent="0.25">
      <c r="P59001" s="120"/>
      <c r="R59001" s="120"/>
      <c r="T59001" s="120"/>
      <c r="V59001" s="120"/>
      <c r="X59001" s="120"/>
      <c r="Z59001" s="120"/>
    </row>
    <row r="59002" spans="16:26" x14ac:dyDescent="0.25">
      <c r="P59002" s="119"/>
      <c r="R59002" s="119"/>
      <c r="T59002" s="119"/>
      <c r="V59002" s="119"/>
      <c r="X59002" s="119"/>
      <c r="Z59002" s="119"/>
    </row>
    <row r="59003" spans="16:26" x14ac:dyDescent="0.25">
      <c r="P59003" s="119"/>
      <c r="R59003" s="119"/>
      <c r="T59003" s="119"/>
      <c r="V59003" s="119"/>
      <c r="X59003" s="119"/>
      <c r="Z59003" s="119"/>
    </row>
    <row r="59004" spans="16:26" x14ac:dyDescent="0.25">
      <c r="P59004" s="120"/>
      <c r="R59004" s="120"/>
      <c r="T59004" s="120"/>
      <c r="V59004" s="120"/>
      <c r="X59004" s="120"/>
      <c r="Z59004" s="120"/>
    </row>
    <row r="59005" spans="16:26" x14ac:dyDescent="0.25">
      <c r="P59005" s="119"/>
      <c r="R59005" s="119"/>
      <c r="T59005" s="119"/>
      <c r="V59005" s="119"/>
      <c r="X59005" s="119"/>
      <c r="Z59005" s="119"/>
    </row>
    <row r="59006" spans="16:26" x14ac:dyDescent="0.25">
      <c r="P59006" s="120"/>
      <c r="R59006" s="120"/>
      <c r="T59006" s="120"/>
      <c r="V59006" s="120"/>
      <c r="X59006" s="120"/>
      <c r="Z59006" s="120"/>
    </row>
    <row r="59007" spans="16:26" x14ac:dyDescent="0.25">
      <c r="P59007" s="119"/>
      <c r="R59007" s="119"/>
      <c r="T59007" s="119"/>
      <c r="V59007" s="119"/>
      <c r="X59007" s="119"/>
      <c r="Z59007" s="119"/>
    </row>
    <row r="59008" spans="16:26" x14ac:dyDescent="0.25">
      <c r="P59008" s="119"/>
      <c r="R59008" s="119"/>
      <c r="T59008" s="119"/>
      <c r="V59008" s="119"/>
      <c r="X59008" s="119"/>
      <c r="Z59008" s="119"/>
    </row>
    <row r="59009" spans="16:26" x14ac:dyDescent="0.25">
      <c r="P59009" s="119"/>
      <c r="R59009" s="119"/>
      <c r="T59009" s="119"/>
      <c r="V59009" s="119"/>
      <c r="X59009" s="119"/>
      <c r="Z59009" s="119"/>
    </row>
    <row r="59010" spans="16:26" x14ac:dyDescent="0.25">
      <c r="P59010" s="121"/>
      <c r="R59010" s="121"/>
      <c r="T59010" s="121"/>
      <c r="V59010" s="121"/>
      <c r="X59010" s="121"/>
      <c r="Z59010" s="121"/>
    </row>
    <row r="59011" spans="16:26" x14ac:dyDescent="0.25">
      <c r="P59011" s="121"/>
      <c r="R59011" s="121"/>
      <c r="T59011" s="121"/>
      <c r="V59011" s="121"/>
      <c r="X59011" s="121"/>
      <c r="Z59011" s="121"/>
    </row>
    <row r="59012" spans="16:26" x14ac:dyDescent="0.25">
      <c r="P59012" s="121"/>
      <c r="R59012" s="121"/>
      <c r="T59012" s="121"/>
      <c r="V59012" s="121"/>
      <c r="X59012" s="121"/>
      <c r="Z59012" s="121"/>
    </row>
    <row r="59013" spans="16:26" x14ac:dyDescent="0.25">
      <c r="P59013" s="121"/>
      <c r="R59013" s="121"/>
      <c r="T59013" s="121"/>
      <c r="V59013" s="121"/>
      <c r="X59013" s="121"/>
      <c r="Z59013" s="121"/>
    </row>
    <row r="59014" spans="16:26" x14ac:dyDescent="0.25">
      <c r="P59014" s="122"/>
      <c r="R59014" s="122"/>
      <c r="T59014" s="122"/>
      <c r="V59014" s="122"/>
      <c r="X59014" s="122"/>
      <c r="Z59014" s="122"/>
    </row>
    <row r="59015" spans="16:26" x14ac:dyDescent="0.25">
      <c r="P59015" s="118"/>
      <c r="R59015" s="118"/>
      <c r="T59015" s="118"/>
      <c r="V59015" s="118"/>
      <c r="X59015" s="118"/>
      <c r="Z59015" s="118"/>
    </row>
    <row r="59016" spans="16:26" x14ac:dyDescent="0.25">
      <c r="P59016" s="119"/>
      <c r="R59016" s="119"/>
      <c r="T59016" s="119"/>
      <c r="V59016" s="119"/>
      <c r="X59016" s="119"/>
      <c r="Z59016" s="119"/>
    </row>
    <row r="59017" spans="16:26" x14ac:dyDescent="0.25">
      <c r="P59017" s="119"/>
      <c r="R59017" s="119"/>
      <c r="T59017" s="119"/>
      <c r="V59017" s="119"/>
      <c r="X59017" s="119"/>
      <c r="Z59017" s="119"/>
    </row>
    <row r="59018" spans="16:26" x14ac:dyDescent="0.25">
      <c r="P59018" s="120"/>
      <c r="R59018" s="120"/>
      <c r="T59018" s="120"/>
      <c r="V59018" s="120"/>
      <c r="X59018" s="120"/>
      <c r="Z59018" s="120"/>
    </row>
    <row r="59019" spans="16:26" x14ac:dyDescent="0.25">
      <c r="P59019" s="119"/>
      <c r="R59019" s="119"/>
      <c r="T59019" s="119"/>
      <c r="V59019" s="119"/>
      <c r="X59019" s="119"/>
      <c r="Z59019" s="119"/>
    </row>
    <row r="59020" spans="16:26" x14ac:dyDescent="0.25">
      <c r="P59020" s="119"/>
      <c r="R59020" s="119"/>
      <c r="T59020" s="119"/>
      <c r="V59020" s="119"/>
      <c r="X59020" s="119"/>
      <c r="Z59020" s="119"/>
    </row>
    <row r="59021" spans="16:26" x14ac:dyDescent="0.25">
      <c r="P59021" s="120"/>
      <c r="R59021" s="120"/>
      <c r="T59021" s="120"/>
      <c r="V59021" s="120"/>
      <c r="X59021" s="120"/>
      <c r="Z59021" s="120"/>
    </row>
    <row r="59022" spans="16:26" x14ac:dyDescent="0.25">
      <c r="P59022" s="119"/>
      <c r="R59022" s="119"/>
      <c r="T59022" s="119"/>
      <c r="V59022" s="119"/>
      <c r="X59022" s="119"/>
      <c r="Z59022" s="119"/>
    </row>
    <row r="59023" spans="16:26" x14ac:dyDescent="0.25">
      <c r="P59023" s="120"/>
      <c r="R59023" s="120"/>
      <c r="T59023" s="120"/>
      <c r="V59023" s="120"/>
      <c r="X59023" s="120"/>
      <c r="Z59023" s="120"/>
    </row>
    <row r="59024" spans="16:26" x14ac:dyDescent="0.25">
      <c r="P59024" s="119"/>
      <c r="R59024" s="119"/>
      <c r="T59024" s="119"/>
      <c r="V59024" s="119"/>
      <c r="X59024" s="119"/>
      <c r="Z59024" s="119"/>
    </row>
    <row r="59025" spans="16:26" x14ac:dyDescent="0.25">
      <c r="P59025" s="119"/>
      <c r="R59025" s="119"/>
      <c r="T59025" s="119"/>
      <c r="V59025" s="119"/>
      <c r="X59025" s="119"/>
      <c r="Z59025" s="119"/>
    </row>
    <row r="59026" spans="16:26" x14ac:dyDescent="0.25">
      <c r="P59026" s="119"/>
      <c r="R59026" s="119"/>
      <c r="T59026" s="119"/>
      <c r="V59026" s="119"/>
      <c r="X59026" s="119"/>
      <c r="Z59026" s="119"/>
    </row>
    <row r="59027" spans="16:26" x14ac:dyDescent="0.25">
      <c r="P59027" s="121"/>
      <c r="R59027" s="121"/>
      <c r="T59027" s="121"/>
      <c r="V59027" s="121"/>
      <c r="X59027" s="121"/>
      <c r="Z59027" s="121"/>
    </row>
    <row r="59028" spans="16:26" x14ac:dyDescent="0.25">
      <c r="P59028" s="121"/>
      <c r="R59028" s="121"/>
      <c r="T59028" s="121"/>
      <c r="V59028" s="121"/>
      <c r="X59028" s="121"/>
      <c r="Z59028" s="121"/>
    </row>
    <row r="59029" spans="16:26" x14ac:dyDescent="0.25">
      <c r="P59029" s="121"/>
      <c r="R59029" s="121"/>
      <c r="T59029" s="121"/>
      <c r="V59029" s="121"/>
      <c r="X59029" s="121"/>
      <c r="Z59029" s="121"/>
    </row>
    <row r="59030" spans="16:26" x14ac:dyDescent="0.25">
      <c r="P59030" s="121"/>
      <c r="R59030" s="121"/>
      <c r="T59030" s="121"/>
      <c r="V59030" s="121"/>
      <c r="X59030" s="121"/>
      <c r="Z59030" s="121"/>
    </row>
    <row r="59031" spans="16:26" x14ac:dyDescent="0.25">
      <c r="P59031" s="122"/>
      <c r="R59031" s="122"/>
      <c r="T59031" s="122"/>
      <c r="V59031" s="122"/>
      <c r="X59031" s="122"/>
      <c r="Z59031" s="122"/>
    </row>
    <row r="59032" spans="16:26" x14ac:dyDescent="0.25">
      <c r="P59032" s="118"/>
      <c r="R59032" s="118"/>
      <c r="T59032" s="118"/>
      <c r="V59032" s="118"/>
      <c r="X59032" s="118"/>
      <c r="Z59032" s="118"/>
    </row>
    <row r="59033" spans="16:26" x14ac:dyDescent="0.25">
      <c r="P59033" s="119"/>
      <c r="R59033" s="119"/>
      <c r="T59033" s="119"/>
      <c r="V59033" s="119"/>
      <c r="X59033" s="119"/>
      <c r="Z59033" s="119"/>
    </row>
    <row r="59034" spans="16:26" x14ac:dyDescent="0.25">
      <c r="P59034" s="119"/>
      <c r="R59034" s="119"/>
      <c r="T59034" s="119"/>
      <c r="V59034" s="119"/>
      <c r="X59034" s="119"/>
      <c r="Z59034" s="119"/>
    </row>
    <row r="59035" spans="16:26" x14ac:dyDescent="0.25">
      <c r="P59035" s="120"/>
      <c r="R59035" s="120"/>
      <c r="T59035" s="120"/>
      <c r="V59035" s="120"/>
      <c r="X59035" s="120"/>
      <c r="Z59035" s="120"/>
    </row>
    <row r="59036" spans="16:26" x14ac:dyDescent="0.25">
      <c r="P59036" s="119"/>
      <c r="R59036" s="119"/>
      <c r="T59036" s="119"/>
      <c r="V59036" s="119"/>
      <c r="X59036" s="119"/>
      <c r="Z59036" s="119"/>
    </row>
    <row r="59037" spans="16:26" x14ac:dyDescent="0.25">
      <c r="P59037" s="119"/>
      <c r="R59037" s="119"/>
      <c r="T59037" s="119"/>
      <c r="V59037" s="119"/>
      <c r="X59037" s="119"/>
      <c r="Z59037" s="119"/>
    </row>
    <row r="59038" spans="16:26" x14ac:dyDescent="0.25">
      <c r="P59038" s="120"/>
      <c r="R59038" s="120"/>
      <c r="T59038" s="120"/>
      <c r="V59038" s="120"/>
      <c r="X59038" s="120"/>
      <c r="Z59038" s="120"/>
    </row>
    <row r="59039" spans="16:26" x14ac:dyDescent="0.25">
      <c r="P59039" s="119"/>
      <c r="R59039" s="119"/>
      <c r="T59039" s="119"/>
      <c r="V59039" s="119"/>
      <c r="X59039" s="119"/>
      <c r="Z59039" s="119"/>
    </row>
    <row r="59040" spans="16:26" x14ac:dyDescent="0.25">
      <c r="P59040" s="120"/>
      <c r="R59040" s="120"/>
      <c r="T59040" s="120"/>
      <c r="V59040" s="120"/>
      <c r="X59040" s="120"/>
      <c r="Z59040" s="120"/>
    </row>
    <row r="59041" spans="16:26" x14ac:dyDescent="0.25">
      <c r="P59041" s="119"/>
      <c r="R59041" s="119"/>
      <c r="T59041" s="119"/>
      <c r="V59041" s="119"/>
      <c r="X59041" s="119"/>
      <c r="Z59041" s="119"/>
    </row>
    <row r="59042" spans="16:26" x14ac:dyDescent="0.25">
      <c r="P59042" s="119"/>
      <c r="R59042" s="119"/>
      <c r="T59042" s="119"/>
      <c r="V59042" s="119"/>
      <c r="X59042" s="119"/>
      <c r="Z59042" s="119"/>
    </row>
    <row r="59043" spans="16:26" x14ac:dyDescent="0.25">
      <c r="P59043" s="119"/>
      <c r="R59043" s="119"/>
      <c r="T59043" s="119"/>
      <c r="V59043" s="119"/>
      <c r="X59043" s="119"/>
      <c r="Z59043" s="119"/>
    </row>
    <row r="59044" spans="16:26" x14ac:dyDescent="0.25">
      <c r="P59044" s="121"/>
      <c r="R59044" s="121"/>
      <c r="T59044" s="121"/>
      <c r="V59044" s="121"/>
      <c r="X59044" s="121"/>
      <c r="Z59044" s="121"/>
    </row>
    <row r="59045" spans="16:26" x14ac:dyDescent="0.25">
      <c r="P59045" s="121"/>
      <c r="R59045" s="121"/>
      <c r="T59045" s="121"/>
      <c r="V59045" s="121"/>
      <c r="X59045" s="121"/>
      <c r="Z59045" s="121"/>
    </row>
    <row r="59046" spans="16:26" x14ac:dyDescent="0.25">
      <c r="P59046" s="121"/>
      <c r="R59046" s="121"/>
      <c r="T59046" s="121"/>
      <c r="V59046" s="121"/>
      <c r="X59046" s="121"/>
      <c r="Z59046" s="121"/>
    </row>
    <row r="59047" spans="16:26" x14ac:dyDescent="0.25">
      <c r="P59047" s="121"/>
      <c r="R59047" s="121"/>
      <c r="T59047" s="121"/>
      <c r="V59047" s="121"/>
      <c r="X59047" s="121"/>
      <c r="Z59047" s="121"/>
    </row>
    <row r="59048" spans="16:26" x14ac:dyDescent="0.25">
      <c r="P59048" s="122"/>
      <c r="R59048" s="122"/>
      <c r="T59048" s="122"/>
      <c r="V59048" s="122"/>
      <c r="X59048" s="122"/>
      <c r="Z59048" s="122"/>
    </row>
    <row r="59049" spans="16:26" x14ac:dyDescent="0.25">
      <c r="P59049" s="118"/>
      <c r="R59049" s="118"/>
      <c r="T59049" s="118"/>
      <c r="V59049" s="118"/>
      <c r="X59049" s="118"/>
      <c r="Z59049" s="118"/>
    </row>
    <row r="59050" spans="16:26" x14ac:dyDescent="0.25">
      <c r="P59050" s="119"/>
      <c r="R59050" s="119"/>
      <c r="T59050" s="119"/>
      <c r="V59050" s="119"/>
      <c r="X59050" s="119"/>
      <c r="Z59050" s="119"/>
    </row>
    <row r="59051" spans="16:26" x14ac:dyDescent="0.25">
      <c r="P59051" s="119"/>
      <c r="R59051" s="119"/>
      <c r="T59051" s="119"/>
      <c r="V59051" s="119"/>
      <c r="X59051" s="119"/>
      <c r="Z59051" s="119"/>
    </row>
    <row r="59052" spans="16:26" x14ac:dyDescent="0.25">
      <c r="P59052" s="120"/>
      <c r="R59052" s="120"/>
      <c r="T59052" s="120"/>
      <c r="V59052" s="120"/>
      <c r="X59052" s="120"/>
      <c r="Z59052" s="120"/>
    </row>
    <row r="59053" spans="16:26" x14ac:dyDescent="0.25">
      <c r="P59053" s="119"/>
      <c r="R59053" s="119"/>
      <c r="T59053" s="119"/>
      <c r="V59053" s="119"/>
      <c r="X59053" s="119"/>
      <c r="Z59053" s="119"/>
    </row>
    <row r="59054" spans="16:26" x14ac:dyDescent="0.25">
      <c r="P59054" s="119"/>
      <c r="R59054" s="119"/>
      <c r="T59054" s="119"/>
      <c r="V59054" s="119"/>
      <c r="X59054" s="119"/>
      <c r="Z59054" s="119"/>
    </row>
    <row r="59055" spans="16:26" x14ac:dyDescent="0.25">
      <c r="P59055" s="120"/>
      <c r="R59055" s="120"/>
      <c r="T59055" s="120"/>
      <c r="V59055" s="120"/>
      <c r="X59055" s="120"/>
      <c r="Z59055" s="120"/>
    </row>
    <row r="59056" spans="16:26" x14ac:dyDescent="0.25">
      <c r="P59056" s="119"/>
      <c r="R59056" s="119"/>
      <c r="T59056" s="119"/>
      <c r="V59056" s="119"/>
      <c r="X59056" s="119"/>
      <c r="Z59056" s="119"/>
    </row>
    <row r="59057" spans="16:26" x14ac:dyDescent="0.25">
      <c r="P59057" s="120"/>
      <c r="R59057" s="120"/>
      <c r="T59057" s="120"/>
      <c r="V59057" s="120"/>
      <c r="X59057" s="120"/>
      <c r="Z59057" s="120"/>
    </row>
    <row r="59058" spans="16:26" x14ac:dyDescent="0.25">
      <c r="P59058" s="119"/>
      <c r="R59058" s="119"/>
      <c r="T59058" s="119"/>
      <c r="V59058" s="119"/>
      <c r="X59058" s="119"/>
      <c r="Z59058" s="119"/>
    </row>
    <row r="59059" spans="16:26" x14ac:dyDescent="0.25">
      <c r="P59059" s="119"/>
      <c r="R59059" s="119"/>
      <c r="T59059" s="119"/>
      <c r="V59059" s="119"/>
      <c r="X59059" s="119"/>
      <c r="Z59059" s="119"/>
    </row>
    <row r="59060" spans="16:26" x14ac:dyDescent="0.25">
      <c r="P59060" s="119"/>
      <c r="R59060" s="119"/>
      <c r="T59060" s="119"/>
      <c r="V59060" s="119"/>
      <c r="X59060" s="119"/>
      <c r="Z59060" s="119"/>
    </row>
    <row r="59061" spans="16:26" x14ac:dyDescent="0.25">
      <c r="P59061" s="121"/>
      <c r="R59061" s="121"/>
      <c r="T59061" s="121"/>
      <c r="V59061" s="121"/>
      <c r="X59061" s="121"/>
      <c r="Z59061" s="121"/>
    </row>
    <row r="59062" spans="16:26" x14ac:dyDescent="0.25">
      <c r="P59062" s="121"/>
      <c r="R59062" s="121"/>
      <c r="T59062" s="121"/>
      <c r="V59062" s="121"/>
      <c r="X59062" s="121"/>
      <c r="Z59062" s="121"/>
    </row>
    <row r="59063" spans="16:26" x14ac:dyDescent="0.25">
      <c r="P59063" s="121"/>
      <c r="R59063" s="121"/>
      <c r="T59063" s="121"/>
      <c r="V59063" s="121"/>
      <c r="X59063" s="121"/>
      <c r="Z59063" s="121"/>
    </row>
    <row r="59064" spans="16:26" x14ac:dyDescent="0.25">
      <c r="P59064" s="121"/>
      <c r="R59064" s="121"/>
      <c r="T59064" s="121"/>
      <c r="V59064" s="121"/>
      <c r="X59064" s="121"/>
      <c r="Z59064" s="121"/>
    </row>
    <row r="59065" spans="16:26" x14ac:dyDescent="0.25">
      <c r="P59065" s="122"/>
      <c r="R59065" s="122"/>
      <c r="T59065" s="122"/>
      <c r="V59065" s="122"/>
      <c r="X59065" s="122"/>
      <c r="Z59065" s="122"/>
    </row>
    <row r="59066" spans="16:26" x14ac:dyDescent="0.25">
      <c r="P59066" s="118"/>
      <c r="R59066" s="118"/>
      <c r="T59066" s="118"/>
      <c r="V59066" s="118"/>
      <c r="X59066" s="118"/>
      <c r="Z59066" s="118"/>
    </row>
    <row r="59067" spans="16:26" x14ac:dyDescent="0.25">
      <c r="P59067" s="119"/>
      <c r="R59067" s="119"/>
      <c r="T59067" s="119"/>
      <c r="V59067" s="119"/>
      <c r="X59067" s="119"/>
      <c r="Z59067" s="119"/>
    </row>
    <row r="59068" spans="16:26" x14ac:dyDescent="0.25">
      <c r="P59068" s="119"/>
      <c r="R59068" s="119"/>
      <c r="T59068" s="119"/>
      <c r="V59068" s="119"/>
      <c r="X59068" s="119"/>
      <c r="Z59068" s="119"/>
    </row>
    <row r="59069" spans="16:26" x14ac:dyDescent="0.25">
      <c r="P59069" s="120"/>
      <c r="R59069" s="120"/>
      <c r="T59069" s="120"/>
      <c r="V59069" s="120"/>
      <c r="X59069" s="120"/>
      <c r="Z59069" s="120"/>
    </row>
    <row r="59070" spans="16:26" x14ac:dyDescent="0.25">
      <c r="P59070" s="119"/>
      <c r="R59070" s="119"/>
      <c r="T59070" s="119"/>
      <c r="V59070" s="119"/>
      <c r="X59070" s="119"/>
      <c r="Z59070" s="119"/>
    </row>
    <row r="59071" spans="16:26" x14ac:dyDescent="0.25">
      <c r="P59071" s="119"/>
      <c r="R59071" s="119"/>
      <c r="T59071" s="119"/>
      <c r="V59071" s="119"/>
      <c r="X59071" s="119"/>
      <c r="Z59071" s="119"/>
    </row>
    <row r="59072" spans="16:26" x14ac:dyDescent="0.25">
      <c r="P59072" s="120"/>
      <c r="R59072" s="120"/>
      <c r="T59072" s="120"/>
      <c r="V59072" s="120"/>
      <c r="X59072" s="120"/>
      <c r="Z59072" s="120"/>
    </row>
    <row r="59073" spans="16:26" x14ac:dyDescent="0.25">
      <c r="P59073" s="119"/>
      <c r="R59073" s="119"/>
      <c r="T59073" s="119"/>
      <c r="V59073" s="119"/>
      <c r="X59073" s="119"/>
      <c r="Z59073" s="119"/>
    </row>
    <row r="59074" spans="16:26" x14ac:dyDescent="0.25">
      <c r="P59074" s="120"/>
      <c r="R59074" s="120"/>
      <c r="T59074" s="120"/>
      <c r="V59074" s="120"/>
      <c r="X59074" s="120"/>
      <c r="Z59074" s="120"/>
    </row>
    <row r="59075" spans="16:26" x14ac:dyDescent="0.25">
      <c r="P59075" s="119"/>
      <c r="R59075" s="119"/>
      <c r="T59075" s="119"/>
      <c r="V59075" s="119"/>
      <c r="X59075" s="119"/>
      <c r="Z59075" s="119"/>
    </row>
    <row r="59076" spans="16:26" x14ac:dyDescent="0.25">
      <c r="P59076" s="119"/>
      <c r="R59076" s="119"/>
      <c r="T59076" s="119"/>
      <c r="V59076" s="119"/>
      <c r="X59076" s="119"/>
      <c r="Z59076" s="119"/>
    </row>
    <row r="59077" spans="16:26" x14ac:dyDescent="0.25">
      <c r="P59077" s="119"/>
      <c r="R59077" s="119"/>
      <c r="T59077" s="119"/>
      <c r="V59077" s="119"/>
      <c r="X59077" s="119"/>
      <c r="Z59077" s="119"/>
    </row>
    <row r="59078" spans="16:26" x14ac:dyDescent="0.25">
      <c r="P59078" s="121"/>
      <c r="R59078" s="121"/>
      <c r="T59078" s="121"/>
      <c r="V59078" s="121"/>
      <c r="X59078" s="121"/>
      <c r="Z59078" s="121"/>
    </row>
    <row r="59079" spans="16:26" x14ac:dyDescent="0.25">
      <c r="P59079" s="121"/>
      <c r="R59079" s="121"/>
      <c r="T59079" s="121"/>
      <c r="V59079" s="121"/>
      <c r="X59079" s="121"/>
      <c r="Z59079" s="121"/>
    </row>
    <row r="59080" spans="16:26" x14ac:dyDescent="0.25">
      <c r="P59080" s="121"/>
      <c r="R59080" s="121"/>
      <c r="T59080" s="121"/>
      <c r="V59080" s="121"/>
      <c r="X59080" s="121"/>
      <c r="Z59080" s="121"/>
    </row>
    <row r="59081" spans="16:26" x14ac:dyDescent="0.25">
      <c r="P59081" s="121"/>
      <c r="R59081" s="121"/>
      <c r="T59081" s="121"/>
      <c r="V59081" s="121"/>
      <c r="X59081" s="121"/>
      <c r="Z59081" s="121"/>
    </row>
    <row r="59082" spans="16:26" x14ac:dyDescent="0.25">
      <c r="P59082" s="122"/>
      <c r="R59082" s="122"/>
      <c r="T59082" s="122"/>
      <c r="V59082" s="122"/>
      <c r="X59082" s="122"/>
      <c r="Z59082" s="122"/>
    </row>
    <row r="59083" spans="16:26" x14ac:dyDescent="0.25">
      <c r="P59083" s="118"/>
      <c r="R59083" s="118"/>
      <c r="T59083" s="118"/>
      <c r="V59083" s="118"/>
      <c r="X59083" s="118"/>
      <c r="Z59083" s="118"/>
    </row>
    <row r="59084" spans="16:26" x14ac:dyDescent="0.25">
      <c r="P59084" s="119"/>
      <c r="R59084" s="119"/>
      <c r="T59084" s="119"/>
      <c r="V59084" s="119"/>
      <c r="X59084" s="119"/>
      <c r="Z59084" s="119"/>
    </row>
    <row r="59085" spans="16:26" x14ac:dyDescent="0.25">
      <c r="P59085" s="119"/>
      <c r="R59085" s="119"/>
      <c r="T59085" s="119"/>
      <c r="V59085" s="119"/>
      <c r="X59085" s="119"/>
      <c r="Z59085" s="119"/>
    </row>
    <row r="59086" spans="16:26" x14ac:dyDescent="0.25">
      <c r="P59086" s="120"/>
      <c r="R59086" s="120"/>
      <c r="T59086" s="120"/>
      <c r="V59086" s="120"/>
      <c r="X59086" s="120"/>
      <c r="Z59086" s="120"/>
    </row>
    <row r="59087" spans="16:26" x14ac:dyDescent="0.25">
      <c r="P59087" s="119"/>
      <c r="R59087" s="119"/>
      <c r="T59087" s="119"/>
      <c r="V59087" s="119"/>
      <c r="X59087" s="119"/>
      <c r="Z59087" s="119"/>
    </row>
    <row r="59088" spans="16:26" x14ac:dyDescent="0.25">
      <c r="P59088" s="119"/>
      <c r="R59088" s="119"/>
      <c r="T59088" s="119"/>
      <c r="V59088" s="119"/>
      <c r="X59088" s="119"/>
      <c r="Z59088" s="119"/>
    </row>
    <row r="59089" spans="16:26" x14ac:dyDescent="0.25">
      <c r="P59089" s="120"/>
      <c r="R59089" s="120"/>
      <c r="T59089" s="120"/>
      <c r="V59089" s="120"/>
      <c r="X59089" s="120"/>
      <c r="Z59089" s="120"/>
    </row>
    <row r="59090" spans="16:26" x14ac:dyDescent="0.25">
      <c r="P59090" s="119"/>
      <c r="R59090" s="119"/>
      <c r="T59090" s="119"/>
      <c r="V59090" s="119"/>
      <c r="X59090" s="119"/>
      <c r="Z59090" s="119"/>
    </row>
    <row r="59091" spans="16:26" x14ac:dyDescent="0.25">
      <c r="P59091" s="120"/>
      <c r="R59091" s="120"/>
      <c r="T59091" s="120"/>
      <c r="V59091" s="120"/>
      <c r="X59091" s="120"/>
      <c r="Z59091" s="120"/>
    </row>
    <row r="59092" spans="16:26" x14ac:dyDescent="0.25">
      <c r="P59092" s="119"/>
      <c r="R59092" s="119"/>
      <c r="T59092" s="119"/>
      <c r="V59092" s="119"/>
      <c r="X59092" s="119"/>
      <c r="Z59092" s="119"/>
    </row>
    <row r="59093" spans="16:26" x14ac:dyDescent="0.25">
      <c r="P59093" s="119"/>
      <c r="R59093" s="119"/>
      <c r="T59093" s="119"/>
      <c r="V59093" s="119"/>
      <c r="X59093" s="119"/>
      <c r="Z59093" s="119"/>
    </row>
    <row r="59094" spans="16:26" x14ac:dyDescent="0.25">
      <c r="P59094" s="119"/>
      <c r="R59094" s="119"/>
      <c r="T59094" s="119"/>
      <c r="V59094" s="119"/>
      <c r="X59094" s="119"/>
      <c r="Z59094" s="119"/>
    </row>
    <row r="59095" spans="16:26" x14ac:dyDescent="0.25">
      <c r="P59095" s="121"/>
      <c r="R59095" s="121"/>
      <c r="T59095" s="121"/>
      <c r="V59095" s="121"/>
      <c r="X59095" s="121"/>
      <c r="Z59095" s="121"/>
    </row>
    <row r="59096" spans="16:26" x14ac:dyDescent="0.25">
      <c r="P59096" s="121"/>
      <c r="R59096" s="121"/>
      <c r="T59096" s="121"/>
      <c r="V59096" s="121"/>
      <c r="X59096" s="121"/>
      <c r="Z59096" s="121"/>
    </row>
    <row r="59097" spans="16:26" x14ac:dyDescent="0.25">
      <c r="P59097" s="121"/>
      <c r="R59097" s="121"/>
      <c r="T59097" s="121"/>
      <c r="V59097" s="121"/>
      <c r="X59097" s="121"/>
      <c r="Z59097" s="121"/>
    </row>
    <row r="59098" spans="16:26" x14ac:dyDescent="0.25">
      <c r="P59098" s="121"/>
      <c r="R59098" s="121"/>
      <c r="T59098" s="121"/>
      <c r="V59098" s="121"/>
      <c r="X59098" s="121"/>
      <c r="Z59098" s="121"/>
    </row>
    <row r="59099" spans="16:26" x14ac:dyDescent="0.25">
      <c r="P59099" s="122"/>
      <c r="R59099" s="122"/>
      <c r="T59099" s="122"/>
      <c r="V59099" s="122"/>
      <c r="X59099" s="122"/>
      <c r="Z59099" s="122"/>
    </row>
    <row r="59100" spans="16:26" x14ac:dyDescent="0.25">
      <c r="P59100" s="118"/>
      <c r="R59100" s="118"/>
      <c r="T59100" s="118"/>
      <c r="V59100" s="118"/>
      <c r="X59100" s="118"/>
      <c r="Z59100" s="118"/>
    </row>
    <row r="59101" spans="16:26" x14ac:dyDescent="0.25">
      <c r="P59101" s="119"/>
      <c r="R59101" s="119"/>
      <c r="T59101" s="119"/>
      <c r="V59101" s="119"/>
      <c r="X59101" s="119"/>
      <c r="Z59101" s="119"/>
    </row>
    <row r="59102" spans="16:26" x14ac:dyDescent="0.25">
      <c r="P59102" s="119"/>
      <c r="R59102" s="119"/>
      <c r="T59102" s="119"/>
      <c r="V59102" s="119"/>
      <c r="X59102" s="119"/>
      <c r="Z59102" s="119"/>
    </row>
    <row r="59103" spans="16:26" x14ac:dyDescent="0.25">
      <c r="P59103" s="120"/>
      <c r="R59103" s="120"/>
      <c r="T59103" s="120"/>
      <c r="V59103" s="120"/>
      <c r="X59103" s="120"/>
      <c r="Z59103" s="120"/>
    </row>
    <row r="59104" spans="16:26" x14ac:dyDescent="0.25">
      <c r="P59104" s="119"/>
      <c r="R59104" s="119"/>
      <c r="T59104" s="119"/>
      <c r="V59104" s="119"/>
      <c r="X59104" s="119"/>
      <c r="Z59104" s="119"/>
    </row>
    <row r="59105" spans="16:26" x14ac:dyDescent="0.25">
      <c r="P59105" s="119"/>
      <c r="R59105" s="119"/>
      <c r="T59105" s="119"/>
      <c r="V59105" s="119"/>
      <c r="X59105" s="119"/>
      <c r="Z59105" s="119"/>
    </row>
    <row r="59106" spans="16:26" x14ac:dyDescent="0.25">
      <c r="P59106" s="120"/>
      <c r="R59106" s="120"/>
      <c r="T59106" s="120"/>
      <c r="V59106" s="120"/>
      <c r="X59106" s="120"/>
      <c r="Z59106" s="120"/>
    </row>
    <row r="59107" spans="16:26" x14ac:dyDescent="0.25">
      <c r="P59107" s="119"/>
      <c r="R59107" s="119"/>
      <c r="T59107" s="119"/>
      <c r="V59107" s="119"/>
      <c r="X59107" s="119"/>
      <c r="Z59107" s="119"/>
    </row>
    <row r="59108" spans="16:26" x14ac:dyDescent="0.25">
      <c r="P59108" s="120"/>
      <c r="R59108" s="120"/>
      <c r="T59108" s="120"/>
      <c r="V59108" s="120"/>
      <c r="X59108" s="120"/>
      <c r="Z59108" s="120"/>
    </row>
    <row r="59109" spans="16:26" x14ac:dyDescent="0.25">
      <c r="P59109" s="119"/>
      <c r="R59109" s="119"/>
      <c r="T59109" s="119"/>
      <c r="V59109" s="119"/>
      <c r="X59109" s="119"/>
      <c r="Z59109" s="119"/>
    </row>
    <row r="59110" spans="16:26" x14ac:dyDescent="0.25">
      <c r="P59110" s="119"/>
      <c r="R59110" s="119"/>
      <c r="T59110" s="119"/>
      <c r="V59110" s="119"/>
      <c r="X59110" s="119"/>
      <c r="Z59110" s="119"/>
    </row>
    <row r="59111" spans="16:26" x14ac:dyDescent="0.25">
      <c r="P59111" s="119"/>
      <c r="R59111" s="119"/>
      <c r="T59111" s="119"/>
      <c r="V59111" s="119"/>
      <c r="X59111" s="119"/>
      <c r="Z59111" s="119"/>
    </row>
    <row r="59112" spans="16:26" x14ac:dyDescent="0.25">
      <c r="P59112" s="121"/>
      <c r="R59112" s="121"/>
      <c r="T59112" s="121"/>
      <c r="V59112" s="121"/>
      <c r="X59112" s="121"/>
      <c r="Z59112" s="121"/>
    </row>
    <row r="59113" spans="16:26" x14ac:dyDescent="0.25">
      <c r="P59113" s="121"/>
      <c r="R59113" s="121"/>
      <c r="T59113" s="121"/>
      <c r="V59113" s="121"/>
      <c r="X59113" s="121"/>
      <c r="Z59113" s="121"/>
    </row>
    <row r="59114" spans="16:26" x14ac:dyDescent="0.25">
      <c r="P59114" s="121"/>
      <c r="R59114" s="121"/>
      <c r="T59114" s="121"/>
      <c r="V59114" s="121"/>
      <c r="X59114" s="121"/>
      <c r="Z59114" s="121"/>
    </row>
    <row r="59115" spans="16:26" x14ac:dyDescent="0.25">
      <c r="P59115" s="121"/>
      <c r="R59115" s="121"/>
      <c r="T59115" s="121"/>
      <c r="V59115" s="121"/>
      <c r="X59115" s="121"/>
      <c r="Z59115" s="121"/>
    </row>
    <row r="59116" spans="16:26" x14ac:dyDescent="0.25">
      <c r="P59116" s="122"/>
      <c r="R59116" s="122"/>
      <c r="T59116" s="122"/>
      <c r="V59116" s="122"/>
      <c r="X59116" s="122"/>
      <c r="Z59116" s="122"/>
    </row>
    <row r="59117" spans="16:26" x14ac:dyDescent="0.25">
      <c r="P59117" s="118"/>
      <c r="R59117" s="118"/>
      <c r="T59117" s="118"/>
      <c r="V59117" s="118"/>
      <c r="X59117" s="118"/>
      <c r="Z59117" s="118"/>
    </row>
    <row r="59118" spans="16:26" x14ac:dyDescent="0.25">
      <c r="P59118" s="119"/>
      <c r="R59118" s="119"/>
      <c r="T59118" s="119"/>
      <c r="V59118" s="119"/>
      <c r="X59118" s="119"/>
      <c r="Z59118" s="119"/>
    </row>
    <row r="59119" spans="16:26" x14ac:dyDescent="0.25">
      <c r="P59119" s="119"/>
      <c r="R59119" s="119"/>
      <c r="T59119" s="119"/>
      <c r="V59119" s="119"/>
      <c r="X59119" s="119"/>
      <c r="Z59119" s="119"/>
    </row>
    <row r="59120" spans="16:26" x14ac:dyDescent="0.25">
      <c r="P59120" s="120"/>
      <c r="R59120" s="120"/>
      <c r="T59120" s="120"/>
      <c r="V59120" s="120"/>
      <c r="X59120" s="120"/>
      <c r="Z59120" s="120"/>
    </row>
    <row r="59121" spans="16:26" x14ac:dyDescent="0.25">
      <c r="P59121" s="119"/>
      <c r="R59121" s="119"/>
      <c r="T59121" s="119"/>
      <c r="V59121" s="119"/>
      <c r="X59121" s="119"/>
      <c r="Z59121" s="119"/>
    </row>
    <row r="59122" spans="16:26" x14ac:dyDescent="0.25">
      <c r="P59122" s="119"/>
      <c r="R59122" s="119"/>
      <c r="T59122" s="119"/>
      <c r="V59122" s="119"/>
      <c r="X59122" s="119"/>
      <c r="Z59122" s="119"/>
    </row>
    <row r="59123" spans="16:26" x14ac:dyDescent="0.25">
      <c r="P59123" s="120"/>
      <c r="R59123" s="120"/>
      <c r="T59123" s="120"/>
      <c r="V59123" s="120"/>
      <c r="X59123" s="120"/>
      <c r="Z59123" s="120"/>
    </row>
    <row r="59124" spans="16:26" x14ac:dyDescent="0.25">
      <c r="P59124" s="119"/>
      <c r="R59124" s="119"/>
      <c r="T59124" s="119"/>
      <c r="V59124" s="119"/>
      <c r="X59124" s="119"/>
      <c r="Z59124" s="119"/>
    </row>
    <row r="59125" spans="16:26" x14ac:dyDescent="0.25">
      <c r="P59125" s="120"/>
      <c r="R59125" s="120"/>
      <c r="T59125" s="120"/>
      <c r="V59125" s="120"/>
      <c r="X59125" s="120"/>
      <c r="Z59125" s="120"/>
    </row>
    <row r="59126" spans="16:26" x14ac:dyDescent="0.25">
      <c r="P59126" s="119"/>
      <c r="R59126" s="119"/>
      <c r="T59126" s="119"/>
      <c r="V59126" s="119"/>
      <c r="X59126" s="119"/>
      <c r="Z59126" s="119"/>
    </row>
    <row r="59127" spans="16:26" x14ac:dyDescent="0.25">
      <c r="P59127" s="119"/>
      <c r="R59127" s="119"/>
      <c r="T59127" s="119"/>
      <c r="V59127" s="119"/>
      <c r="X59127" s="119"/>
      <c r="Z59127" s="119"/>
    </row>
    <row r="59128" spans="16:26" x14ac:dyDescent="0.25">
      <c r="P59128" s="119"/>
      <c r="R59128" s="119"/>
      <c r="T59128" s="119"/>
      <c r="V59128" s="119"/>
      <c r="X59128" s="119"/>
      <c r="Z59128" s="119"/>
    </row>
    <row r="59129" spans="16:26" x14ac:dyDescent="0.25">
      <c r="P59129" s="121"/>
      <c r="R59129" s="121"/>
      <c r="T59129" s="121"/>
      <c r="V59129" s="121"/>
      <c r="X59129" s="121"/>
      <c r="Z59129" s="121"/>
    </row>
    <row r="59130" spans="16:26" x14ac:dyDescent="0.25">
      <c r="P59130" s="121"/>
      <c r="R59130" s="121"/>
      <c r="T59130" s="121"/>
      <c r="V59130" s="121"/>
      <c r="X59130" s="121"/>
      <c r="Z59130" s="121"/>
    </row>
    <row r="59131" spans="16:26" x14ac:dyDescent="0.25">
      <c r="P59131" s="121"/>
      <c r="R59131" s="121"/>
      <c r="T59131" s="121"/>
      <c r="V59131" s="121"/>
      <c r="X59131" s="121"/>
      <c r="Z59131" s="121"/>
    </row>
    <row r="59132" spans="16:26" x14ac:dyDescent="0.25">
      <c r="P59132" s="121"/>
      <c r="R59132" s="121"/>
      <c r="T59132" s="121"/>
      <c r="V59132" s="121"/>
      <c r="X59132" s="121"/>
      <c r="Z59132" s="121"/>
    </row>
    <row r="59133" spans="16:26" x14ac:dyDescent="0.25">
      <c r="P59133" s="122"/>
      <c r="R59133" s="122"/>
      <c r="T59133" s="122"/>
      <c r="V59133" s="122"/>
      <c r="X59133" s="122"/>
      <c r="Z59133" s="122"/>
    </row>
    <row r="59134" spans="16:26" x14ac:dyDescent="0.25">
      <c r="P59134" s="118"/>
      <c r="R59134" s="118"/>
      <c r="T59134" s="118"/>
      <c r="V59134" s="118"/>
      <c r="X59134" s="118"/>
      <c r="Z59134" s="118"/>
    </row>
    <row r="59135" spans="16:26" x14ac:dyDescent="0.25">
      <c r="P59135" s="119"/>
      <c r="R59135" s="119"/>
      <c r="T59135" s="119"/>
      <c r="V59135" s="119"/>
      <c r="X59135" s="119"/>
      <c r="Z59135" s="119"/>
    </row>
    <row r="59136" spans="16:26" x14ac:dyDescent="0.25">
      <c r="P59136" s="119"/>
      <c r="R59136" s="119"/>
      <c r="T59136" s="119"/>
      <c r="V59136" s="119"/>
      <c r="X59136" s="119"/>
      <c r="Z59136" s="119"/>
    </row>
    <row r="59137" spans="16:26" x14ac:dyDescent="0.25">
      <c r="P59137" s="120"/>
      <c r="R59137" s="120"/>
      <c r="T59137" s="120"/>
      <c r="V59137" s="120"/>
      <c r="X59137" s="120"/>
      <c r="Z59137" s="120"/>
    </row>
    <row r="59138" spans="16:26" x14ac:dyDescent="0.25">
      <c r="P59138" s="119"/>
      <c r="R59138" s="119"/>
      <c r="T59138" s="119"/>
      <c r="V59138" s="119"/>
      <c r="X59138" s="119"/>
      <c r="Z59138" s="119"/>
    </row>
    <row r="59139" spans="16:26" x14ac:dyDescent="0.25">
      <c r="P59139" s="119"/>
      <c r="R59139" s="119"/>
      <c r="T59139" s="119"/>
      <c r="V59139" s="119"/>
      <c r="X59139" s="119"/>
      <c r="Z59139" s="119"/>
    </row>
    <row r="59140" spans="16:26" x14ac:dyDescent="0.25">
      <c r="P59140" s="120"/>
      <c r="R59140" s="120"/>
      <c r="T59140" s="120"/>
      <c r="V59140" s="120"/>
      <c r="X59140" s="120"/>
      <c r="Z59140" s="120"/>
    </row>
    <row r="59141" spans="16:26" x14ac:dyDescent="0.25">
      <c r="P59141" s="119"/>
      <c r="R59141" s="119"/>
      <c r="T59141" s="119"/>
      <c r="V59141" s="119"/>
      <c r="X59141" s="119"/>
      <c r="Z59141" s="119"/>
    </row>
    <row r="59142" spans="16:26" x14ac:dyDescent="0.25">
      <c r="P59142" s="120"/>
      <c r="R59142" s="120"/>
      <c r="T59142" s="120"/>
      <c r="V59142" s="120"/>
      <c r="X59142" s="120"/>
      <c r="Z59142" s="120"/>
    </row>
    <row r="59143" spans="16:26" x14ac:dyDescent="0.25">
      <c r="P59143" s="119"/>
      <c r="R59143" s="119"/>
      <c r="T59143" s="119"/>
      <c r="V59143" s="119"/>
      <c r="X59143" s="119"/>
      <c r="Z59143" s="119"/>
    </row>
    <row r="59144" spans="16:26" x14ac:dyDescent="0.25">
      <c r="P59144" s="119"/>
      <c r="R59144" s="119"/>
      <c r="T59144" s="119"/>
      <c r="V59144" s="119"/>
      <c r="X59144" s="119"/>
      <c r="Z59144" s="119"/>
    </row>
    <row r="59145" spans="16:26" x14ac:dyDescent="0.25">
      <c r="P59145" s="119"/>
      <c r="R59145" s="119"/>
      <c r="T59145" s="119"/>
      <c r="V59145" s="119"/>
      <c r="X59145" s="119"/>
      <c r="Z59145" s="119"/>
    </row>
    <row r="59146" spans="16:26" x14ac:dyDescent="0.25">
      <c r="P59146" s="121"/>
      <c r="R59146" s="121"/>
      <c r="T59146" s="121"/>
      <c r="V59146" s="121"/>
      <c r="X59146" s="121"/>
      <c r="Z59146" s="121"/>
    </row>
    <row r="59147" spans="16:26" x14ac:dyDescent="0.25">
      <c r="P59147" s="121"/>
      <c r="R59147" s="121"/>
      <c r="T59147" s="121"/>
      <c r="V59147" s="121"/>
      <c r="X59147" s="121"/>
      <c r="Z59147" s="121"/>
    </row>
    <row r="59148" spans="16:26" x14ac:dyDescent="0.25">
      <c r="P59148" s="121"/>
      <c r="R59148" s="121"/>
      <c r="T59148" s="121"/>
      <c r="V59148" s="121"/>
      <c r="X59148" s="121"/>
      <c r="Z59148" s="121"/>
    </row>
    <row r="59149" spans="16:26" x14ac:dyDescent="0.25">
      <c r="P59149" s="121"/>
      <c r="R59149" s="121"/>
      <c r="T59149" s="121"/>
      <c r="V59149" s="121"/>
      <c r="X59149" s="121"/>
      <c r="Z59149" s="121"/>
    </row>
    <row r="59150" spans="16:26" x14ac:dyDescent="0.25">
      <c r="P59150" s="122"/>
      <c r="R59150" s="122"/>
      <c r="T59150" s="122"/>
      <c r="V59150" s="122"/>
      <c r="X59150" s="122"/>
      <c r="Z59150" s="122"/>
    </row>
    <row r="59151" spans="16:26" x14ac:dyDescent="0.25">
      <c r="P59151" s="118"/>
      <c r="R59151" s="118"/>
      <c r="T59151" s="118"/>
      <c r="V59151" s="118"/>
      <c r="X59151" s="118"/>
      <c r="Z59151" s="118"/>
    </row>
    <row r="59152" spans="16:26" x14ac:dyDescent="0.25">
      <c r="P59152" s="119"/>
      <c r="R59152" s="119"/>
      <c r="T59152" s="119"/>
      <c r="V59152" s="119"/>
      <c r="X59152" s="119"/>
      <c r="Z59152" s="119"/>
    </row>
    <row r="59153" spans="16:26" x14ac:dyDescent="0.25">
      <c r="P59153" s="119"/>
      <c r="R59153" s="119"/>
      <c r="T59153" s="119"/>
      <c r="V59153" s="119"/>
      <c r="X59153" s="119"/>
      <c r="Z59153" s="119"/>
    </row>
    <row r="59154" spans="16:26" x14ac:dyDescent="0.25">
      <c r="P59154" s="120"/>
      <c r="R59154" s="120"/>
      <c r="T59154" s="120"/>
      <c r="V59154" s="120"/>
      <c r="X59154" s="120"/>
      <c r="Z59154" s="120"/>
    </row>
    <row r="59155" spans="16:26" x14ac:dyDescent="0.25">
      <c r="P59155" s="119"/>
      <c r="R59155" s="119"/>
      <c r="T59155" s="119"/>
      <c r="V59155" s="119"/>
      <c r="X59155" s="119"/>
      <c r="Z59155" s="119"/>
    </row>
    <row r="59156" spans="16:26" x14ac:dyDescent="0.25">
      <c r="P59156" s="119"/>
      <c r="R59156" s="119"/>
      <c r="T59156" s="119"/>
      <c r="V59156" s="119"/>
      <c r="X59156" s="119"/>
      <c r="Z59156" s="119"/>
    </row>
    <row r="59157" spans="16:26" x14ac:dyDescent="0.25">
      <c r="P59157" s="120"/>
      <c r="R59157" s="120"/>
      <c r="T59157" s="120"/>
      <c r="V59157" s="120"/>
      <c r="X59157" s="120"/>
      <c r="Z59157" s="120"/>
    </row>
    <row r="59158" spans="16:26" x14ac:dyDescent="0.25">
      <c r="P59158" s="119"/>
      <c r="R59158" s="119"/>
      <c r="T59158" s="119"/>
      <c r="V59158" s="119"/>
      <c r="X59158" s="119"/>
      <c r="Z59158" s="119"/>
    </row>
    <row r="59159" spans="16:26" x14ac:dyDescent="0.25">
      <c r="P59159" s="120"/>
      <c r="R59159" s="120"/>
      <c r="T59159" s="120"/>
      <c r="V59159" s="120"/>
      <c r="X59159" s="120"/>
      <c r="Z59159" s="120"/>
    </row>
    <row r="59160" spans="16:26" x14ac:dyDescent="0.25">
      <c r="P59160" s="119"/>
      <c r="R59160" s="119"/>
      <c r="T59160" s="119"/>
      <c r="V59160" s="119"/>
      <c r="X59160" s="119"/>
      <c r="Z59160" s="119"/>
    </row>
    <row r="59161" spans="16:26" x14ac:dyDescent="0.25">
      <c r="P59161" s="119"/>
      <c r="R59161" s="119"/>
      <c r="T59161" s="119"/>
      <c r="V59161" s="119"/>
      <c r="X59161" s="119"/>
      <c r="Z59161" s="119"/>
    </row>
    <row r="59162" spans="16:26" x14ac:dyDescent="0.25">
      <c r="P59162" s="119"/>
      <c r="R59162" s="119"/>
      <c r="T59162" s="119"/>
      <c r="V59162" s="119"/>
      <c r="X59162" s="119"/>
      <c r="Z59162" s="119"/>
    </row>
    <row r="59163" spans="16:26" x14ac:dyDescent="0.25">
      <c r="P59163" s="121"/>
      <c r="R59163" s="121"/>
      <c r="T59163" s="121"/>
      <c r="V59163" s="121"/>
      <c r="X59163" s="121"/>
      <c r="Z59163" s="121"/>
    </row>
    <row r="59164" spans="16:26" x14ac:dyDescent="0.25">
      <c r="P59164" s="121"/>
      <c r="R59164" s="121"/>
      <c r="T59164" s="121"/>
      <c r="V59164" s="121"/>
      <c r="X59164" s="121"/>
      <c r="Z59164" s="121"/>
    </row>
    <row r="59165" spans="16:26" x14ac:dyDescent="0.25">
      <c r="P59165" s="121"/>
      <c r="R59165" s="121"/>
      <c r="T59165" s="121"/>
      <c r="V59165" s="121"/>
      <c r="X59165" s="121"/>
      <c r="Z59165" s="121"/>
    </row>
    <row r="59166" spans="16:26" x14ac:dyDescent="0.25">
      <c r="P59166" s="121"/>
      <c r="R59166" s="121"/>
      <c r="T59166" s="121"/>
      <c r="V59166" s="121"/>
      <c r="X59166" s="121"/>
      <c r="Z59166" s="121"/>
    </row>
    <row r="59167" spans="16:26" x14ac:dyDescent="0.25">
      <c r="P59167" s="122"/>
      <c r="R59167" s="122"/>
      <c r="T59167" s="122"/>
      <c r="V59167" s="122"/>
      <c r="X59167" s="122"/>
      <c r="Z59167" s="122"/>
    </row>
    <row r="59168" spans="16:26" x14ac:dyDescent="0.25">
      <c r="P59168" s="118"/>
      <c r="R59168" s="118"/>
      <c r="T59168" s="118"/>
      <c r="V59168" s="118"/>
      <c r="X59168" s="118"/>
      <c r="Z59168" s="118"/>
    </row>
    <row r="59169" spans="16:26" x14ac:dyDescent="0.25">
      <c r="P59169" s="119"/>
      <c r="R59169" s="119"/>
      <c r="T59169" s="119"/>
      <c r="V59169" s="119"/>
      <c r="X59169" s="119"/>
      <c r="Z59169" s="119"/>
    </row>
    <row r="59170" spans="16:26" x14ac:dyDescent="0.25">
      <c r="P59170" s="119"/>
      <c r="R59170" s="119"/>
      <c r="T59170" s="119"/>
      <c r="V59170" s="119"/>
      <c r="X59170" s="119"/>
      <c r="Z59170" s="119"/>
    </row>
    <row r="59171" spans="16:26" x14ac:dyDescent="0.25">
      <c r="P59171" s="120"/>
      <c r="R59171" s="120"/>
      <c r="T59171" s="120"/>
      <c r="V59171" s="120"/>
      <c r="X59171" s="120"/>
      <c r="Z59171" s="120"/>
    </row>
    <row r="59172" spans="16:26" x14ac:dyDescent="0.25">
      <c r="P59172" s="119"/>
      <c r="R59172" s="119"/>
      <c r="T59172" s="119"/>
      <c r="V59172" s="119"/>
      <c r="X59172" s="119"/>
      <c r="Z59172" s="119"/>
    </row>
    <row r="59173" spans="16:26" x14ac:dyDescent="0.25">
      <c r="P59173" s="119"/>
      <c r="R59173" s="119"/>
      <c r="T59173" s="119"/>
      <c r="V59173" s="119"/>
      <c r="X59173" s="119"/>
      <c r="Z59173" s="119"/>
    </row>
    <row r="59174" spans="16:26" x14ac:dyDescent="0.25">
      <c r="P59174" s="120"/>
      <c r="R59174" s="120"/>
      <c r="T59174" s="120"/>
      <c r="V59174" s="120"/>
      <c r="X59174" s="120"/>
      <c r="Z59174" s="120"/>
    </row>
    <row r="59175" spans="16:26" x14ac:dyDescent="0.25">
      <c r="P59175" s="119"/>
      <c r="R59175" s="119"/>
      <c r="T59175" s="119"/>
      <c r="V59175" s="119"/>
      <c r="X59175" s="119"/>
      <c r="Z59175" s="119"/>
    </row>
    <row r="59176" spans="16:26" x14ac:dyDescent="0.25">
      <c r="P59176" s="120"/>
      <c r="R59176" s="120"/>
      <c r="T59176" s="120"/>
      <c r="V59176" s="120"/>
      <c r="X59176" s="120"/>
      <c r="Z59176" s="120"/>
    </row>
    <row r="59177" spans="16:26" x14ac:dyDescent="0.25">
      <c r="P59177" s="119"/>
      <c r="R59177" s="119"/>
      <c r="T59177" s="119"/>
      <c r="V59177" s="119"/>
      <c r="X59177" s="119"/>
      <c r="Z59177" s="119"/>
    </row>
    <row r="59178" spans="16:26" x14ac:dyDescent="0.25">
      <c r="P59178" s="119"/>
      <c r="R59178" s="119"/>
      <c r="T59178" s="119"/>
      <c r="V59178" s="119"/>
      <c r="X59178" s="119"/>
      <c r="Z59178" s="119"/>
    </row>
    <row r="59179" spans="16:26" x14ac:dyDescent="0.25">
      <c r="P59179" s="119"/>
      <c r="R59179" s="119"/>
      <c r="T59179" s="119"/>
      <c r="V59179" s="119"/>
      <c r="X59179" s="119"/>
      <c r="Z59179" s="119"/>
    </row>
    <row r="59180" spans="16:26" x14ac:dyDescent="0.25">
      <c r="P59180" s="121"/>
      <c r="R59180" s="121"/>
      <c r="T59180" s="121"/>
      <c r="V59180" s="121"/>
      <c r="X59180" s="121"/>
      <c r="Z59180" s="121"/>
    </row>
    <row r="59181" spans="16:26" x14ac:dyDescent="0.25">
      <c r="P59181" s="121"/>
      <c r="R59181" s="121"/>
      <c r="T59181" s="121"/>
      <c r="V59181" s="121"/>
      <c r="X59181" s="121"/>
      <c r="Z59181" s="121"/>
    </row>
    <row r="59182" spans="16:26" x14ac:dyDescent="0.25">
      <c r="P59182" s="121"/>
      <c r="R59182" s="121"/>
      <c r="T59182" s="121"/>
      <c r="V59182" s="121"/>
      <c r="X59182" s="121"/>
      <c r="Z59182" s="121"/>
    </row>
    <row r="59183" spans="16:26" x14ac:dyDescent="0.25">
      <c r="P59183" s="121"/>
      <c r="R59183" s="121"/>
      <c r="T59183" s="121"/>
      <c r="V59183" s="121"/>
      <c r="X59183" s="121"/>
      <c r="Z59183" s="121"/>
    </row>
    <row r="59184" spans="16:26" x14ac:dyDescent="0.25">
      <c r="P59184" s="122"/>
      <c r="R59184" s="122"/>
      <c r="T59184" s="122"/>
      <c r="V59184" s="122"/>
      <c r="X59184" s="122"/>
      <c r="Z59184" s="122"/>
    </row>
    <row r="59185" spans="16:26" x14ac:dyDescent="0.25">
      <c r="P59185" s="118"/>
      <c r="R59185" s="118"/>
      <c r="T59185" s="118"/>
      <c r="V59185" s="118"/>
      <c r="X59185" s="118"/>
      <c r="Z59185" s="118"/>
    </row>
    <row r="59186" spans="16:26" x14ac:dyDescent="0.25">
      <c r="P59186" s="119"/>
      <c r="R59186" s="119"/>
      <c r="T59186" s="119"/>
      <c r="V59186" s="119"/>
      <c r="X59186" s="119"/>
      <c r="Z59186" s="119"/>
    </row>
    <row r="59187" spans="16:26" x14ac:dyDescent="0.25">
      <c r="P59187" s="119"/>
      <c r="R59187" s="119"/>
      <c r="T59187" s="119"/>
      <c r="V59187" s="119"/>
      <c r="X59187" s="119"/>
      <c r="Z59187" s="119"/>
    </row>
    <row r="59188" spans="16:26" x14ac:dyDescent="0.25">
      <c r="P59188" s="120"/>
      <c r="R59188" s="120"/>
      <c r="T59188" s="120"/>
      <c r="V59188" s="120"/>
      <c r="X59188" s="120"/>
      <c r="Z59188" s="120"/>
    </row>
    <row r="59189" spans="16:26" x14ac:dyDescent="0.25">
      <c r="P59189" s="119"/>
      <c r="R59189" s="119"/>
      <c r="T59189" s="119"/>
      <c r="V59189" s="119"/>
      <c r="X59189" s="119"/>
      <c r="Z59189" s="119"/>
    </row>
    <row r="59190" spans="16:26" x14ac:dyDescent="0.25">
      <c r="P59190" s="119"/>
      <c r="R59190" s="119"/>
      <c r="T59190" s="119"/>
      <c r="V59190" s="119"/>
      <c r="X59190" s="119"/>
      <c r="Z59190" s="119"/>
    </row>
    <row r="59191" spans="16:26" x14ac:dyDescent="0.25">
      <c r="P59191" s="120"/>
      <c r="R59191" s="120"/>
      <c r="T59191" s="120"/>
      <c r="V59191" s="120"/>
      <c r="X59191" s="120"/>
      <c r="Z59191" s="120"/>
    </row>
    <row r="59192" spans="16:26" x14ac:dyDescent="0.25">
      <c r="P59192" s="119"/>
      <c r="R59192" s="119"/>
      <c r="T59192" s="119"/>
      <c r="V59192" s="119"/>
      <c r="X59192" s="119"/>
      <c r="Z59192" s="119"/>
    </row>
    <row r="59193" spans="16:26" x14ac:dyDescent="0.25">
      <c r="P59193" s="120"/>
      <c r="R59193" s="120"/>
      <c r="T59193" s="120"/>
      <c r="V59193" s="120"/>
      <c r="X59193" s="120"/>
      <c r="Z59193" s="120"/>
    </row>
    <row r="59194" spans="16:26" x14ac:dyDescent="0.25">
      <c r="P59194" s="119"/>
      <c r="R59194" s="119"/>
      <c r="T59194" s="119"/>
      <c r="V59194" s="119"/>
      <c r="X59194" s="119"/>
      <c r="Z59194" s="119"/>
    </row>
    <row r="59195" spans="16:26" x14ac:dyDescent="0.25">
      <c r="P59195" s="119"/>
      <c r="R59195" s="119"/>
      <c r="T59195" s="119"/>
      <c r="V59195" s="119"/>
      <c r="X59195" s="119"/>
      <c r="Z59195" s="119"/>
    </row>
    <row r="59196" spans="16:26" x14ac:dyDescent="0.25">
      <c r="P59196" s="119"/>
      <c r="R59196" s="119"/>
      <c r="T59196" s="119"/>
      <c r="V59196" s="119"/>
      <c r="X59196" s="119"/>
      <c r="Z59196" s="119"/>
    </row>
    <row r="59197" spans="16:26" x14ac:dyDescent="0.25">
      <c r="P59197" s="121"/>
      <c r="R59197" s="121"/>
      <c r="T59197" s="121"/>
      <c r="V59197" s="121"/>
      <c r="X59197" s="121"/>
      <c r="Z59197" s="121"/>
    </row>
    <row r="59198" spans="16:26" x14ac:dyDescent="0.25">
      <c r="P59198" s="121"/>
      <c r="R59198" s="121"/>
      <c r="T59198" s="121"/>
      <c r="V59198" s="121"/>
      <c r="X59198" s="121"/>
      <c r="Z59198" s="121"/>
    </row>
    <row r="59199" spans="16:26" x14ac:dyDescent="0.25">
      <c r="P59199" s="121"/>
      <c r="R59199" s="121"/>
      <c r="T59199" s="121"/>
      <c r="V59199" s="121"/>
      <c r="X59199" s="121"/>
      <c r="Z59199" s="121"/>
    </row>
    <row r="59200" spans="16:26" x14ac:dyDescent="0.25">
      <c r="P59200" s="121"/>
      <c r="R59200" s="121"/>
      <c r="T59200" s="121"/>
      <c r="V59200" s="121"/>
      <c r="X59200" s="121"/>
      <c r="Z59200" s="121"/>
    </row>
    <row r="59201" spans="16:26" x14ac:dyDescent="0.25">
      <c r="P59201" s="122"/>
      <c r="R59201" s="122"/>
      <c r="T59201" s="122"/>
      <c r="V59201" s="122"/>
      <c r="X59201" s="122"/>
      <c r="Z59201" s="122"/>
    </row>
    <row r="59202" spans="16:26" x14ac:dyDescent="0.25">
      <c r="P59202" s="118"/>
      <c r="R59202" s="118"/>
      <c r="T59202" s="118"/>
      <c r="V59202" s="118"/>
      <c r="X59202" s="118"/>
      <c r="Z59202" s="118"/>
    </row>
    <row r="59203" spans="16:26" x14ac:dyDescent="0.25">
      <c r="P59203" s="119"/>
      <c r="R59203" s="119"/>
      <c r="T59203" s="119"/>
      <c r="V59203" s="119"/>
      <c r="X59203" s="119"/>
      <c r="Z59203" s="119"/>
    </row>
    <row r="59204" spans="16:26" x14ac:dyDescent="0.25">
      <c r="P59204" s="119"/>
      <c r="R59204" s="119"/>
      <c r="T59204" s="119"/>
      <c r="V59204" s="119"/>
      <c r="X59204" s="119"/>
      <c r="Z59204" s="119"/>
    </row>
    <row r="59205" spans="16:26" x14ac:dyDescent="0.25">
      <c r="P59205" s="120"/>
      <c r="R59205" s="120"/>
      <c r="T59205" s="120"/>
      <c r="V59205" s="120"/>
      <c r="X59205" s="120"/>
      <c r="Z59205" s="120"/>
    </row>
    <row r="59206" spans="16:26" x14ac:dyDescent="0.25">
      <c r="P59206" s="119"/>
      <c r="R59206" s="119"/>
      <c r="T59206" s="119"/>
      <c r="V59206" s="119"/>
      <c r="X59206" s="119"/>
      <c r="Z59206" s="119"/>
    </row>
    <row r="59207" spans="16:26" x14ac:dyDescent="0.25">
      <c r="P59207" s="119"/>
      <c r="R59207" s="119"/>
      <c r="T59207" s="119"/>
      <c r="V59207" s="119"/>
      <c r="X59207" s="119"/>
      <c r="Z59207" s="119"/>
    </row>
    <row r="59208" spans="16:26" x14ac:dyDescent="0.25">
      <c r="P59208" s="120"/>
      <c r="R59208" s="120"/>
      <c r="T59208" s="120"/>
      <c r="V59208" s="120"/>
      <c r="X59208" s="120"/>
      <c r="Z59208" s="120"/>
    </row>
    <row r="59209" spans="16:26" x14ac:dyDescent="0.25">
      <c r="P59209" s="119"/>
      <c r="R59209" s="119"/>
      <c r="T59209" s="119"/>
      <c r="V59209" s="119"/>
      <c r="X59209" s="119"/>
      <c r="Z59209" s="119"/>
    </row>
    <row r="59210" spans="16:26" x14ac:dyDescent="0.25">
      <c r="P59210" s="120"/>
      <c r="R59210" s="120"/>
      <c r="T59210" s="120"/>
      <c r="V59210" s="120"/>
      <c r="X59210" s="120"/>
      <c r="Z59210" s="120"/>
    </row>
    <row r="59211" spans="16:26" x14ac:dyDescent="0.25">
      <c r="P59211" s="119"/>
      <c r="R59211" s="119"/>
      <c r="T59211" s="119"/>
      <c r="V59211" s="119"/>
      <c r="X59211" s="119"/>
      <c r="Z59211" s="119"/>
    </row>
    <row r="59212" spans="16:26" x14ac:dyDescent="0.25">
      <c r="P59212" s="119"/>
      <c r="R59212" s="119"/>
      <c r="T59212" s="119"/>
      <c r="V59212" s="119"/>
      <c r="X59212" s="119"/>
      <c r="Z59212" s="119"/>
    </row>
    <row r="59213" spans="16:26" x14ac:dyDescent="0.25">
      <c r="P59213" s="119"/>
      <c r="R59213" s="119"/>
      <c r="T59213" s="119"/>
      <c r="V59213" s="119"/>
      <c r="X59213" s="119"/>
      <c r="Z59213" s="119"/>
    </row>
    <row r="59214" spans="16:26" x14ac:dyDescent="0.25">
      <c r="P59214" s="121"/>
      <c r="R59214" s="121"/>
      <c r="T59214" s="121"/>
      <c r="V59214" s="121"/>
      <c r="X59214" s="121"/>
      <c r="Z59214" s="121"/>
    </row>
    <row r="59215" spans="16:26" x14ac:dyDescent="0.25">
      <c r="P59215" s="121"/>
      <c r="R59215" s="121"/>
      <c r="T59215" s="121"/>
      <c r="V59215" s="121"/>
      <c r="X59215" s="121"/>
      <c r="Z59215" s="121"/>
    </row>
    <row r="59216" spans="16:26" x14ac:dyDescent="0.25">
      <c r="P59216" s="121"/>
      <c r="R59216" s="121"/>
      <c r="T59216" s="121"/>
      <c r="V59216" s="121"/>
      <c r="X59216" s="121"/>
      <c r="Z59216" s="121"/>
    </row>
    <row r="59217" spans="16:26" x14ac:dyDescent="0.25">
      <c r="P59217" s="121"/>
      <c r="R59217" s="121"/>
      <c r="T59217" s="121"/>
      <c r="V59217" s="121"/>
      <c r="X59217" s="121"/>
      <c r="Z59217" s="121"/>
    </row>
    <row r="59218" spans="16:26" x14ac:dyDescent="0.25">
      <c r="P59218" s="122"/>
      <c r="R59218" s="122"/>
      <c r="T59218" s="122"/>
      <c r="V59218" s="122"/>
      <c r="X59218" s="122"/>
      <c r="Z59218" s="122"/>
    </row>
    <row r="59219" spans="16:26" x14ac:dyDescent="0.25">
      <c r="P59219" s="118"/>
      <c r="R59219" s="118"/>
      <c r="T59219" s="118"/>
      <c r="V59219" s="118"/>
      <c r="X59219" s="118"/>
      <c r="Z59219" s="118"/>
    </row>
    <row r="59220" spans="16:26" x14ac:dyDescent="0.25">
      <c r="P59220" s="119"/>
      <c r="R59220" s="119"/>
      <c r="T59220" s="119"/>
      <c r="V59220" s="119"/>
      <c r="X59220" s="119"/>
      <c r="Z59220" s="119"/>
    </row>
    <row r="59221" spans="16:26" x14ac:dyDescent="0.25">
      <c r="P59221" s="119"/>
      <c r="R59221" s="119"/>
      <c r="T59221" s="119"/>
      <c r="V59221" s="119"/>
      <c r="X59221" s="119"/>
      <c r="Z59221" s="119"/>
    </row>
    <row r="59222" spans="16:26" x14ac:dyDescent="0.25">
      <c r="P59222" s="120"/>
      <c r="R59222" s="120"/>
      <c r="T59222" s="120"/>
      <c r="V59222" s="120"/>
      <c r="X59222" s="120"/>
      <c r="Z59222" s="120"/>
    </row>
    <row r="59223" spans="16:26" x14ac:dyDescent="0.25">
      <c r="P59223" s="119"/>
      <c r="R59223" s="119"/>
      <c r="T59223" s="119"/>
      <c r="V59223" s="119"/>
      <c r="X59223" s="119"/>
      <c r="Z59223" s="119"/>
    </row>
    <row r="59224" spans="16:26" x14ac:dyDescent="0.25">
      <c r="P59224" s="119"/>
      <c r="R59224" s="119"/>
      <c r="T59224" s="119"/>
      <c r="V59224" s="119"/>
      <c r="X59224" s="119"/>
      <c r="Z59224" s="119"/>
    </row>
    <row r="59225" spans="16:26" x14ac:dyDescent="0.25">
      <c r="P59225" s="120"/>
      <c r="R59225" s="120"/>
      <c r="T59225" s="120"/>
      <c r="V59225" s="120"/>
      <c r="X59225" s="120"/>
      <c r="Z59225" s="120"/>
    </row>
    <row r="59226" spans="16:26" x14ac:dyDescent="0.25">
      <c r="P59226" s="119"/>
      <c r="R59226" s="119"/>
      <c r="T59226" s="119"/>
      <c r="V59226" s="119"/>
      <c r="X59226" s="119"/>
      <c r="Z59226" s="119"/>
    </row>
    <row r="59227" spans="16:26" x14ac:dyDescent="0.25">
      <c r="P59227" s="120"/>
      <c r="R59227" s="120"/>
      <c r="T59227" s="120"/>
      <c r="V59227" s="120"/>
      <c r="X59227" s="120"/>
      <c r="Z59227" s="120"/>
    </row>
    <row r="59228" spans="16:26" x14ac:dyDescent="0.25">
      <c r="P59228" s="119"/>
      <c r="R59228" s="119"/>
      <c r="T59228" s="119"/>
      <c r="V59228" s="119"/>
      <c r="X59228" s="119"/>
      <c r="Z59228" s="119"/>
    </row>
    <row r="59229" spans="16:26" x14ac:dyDescent="0.25">
      <c r="P59229" s="119"/>
      <c r="R59229" s="119"/>
      <c r="T59229" s="119"/>
      <c r="V59229" s="119"/>
      <c r="X59229" s="119"/>
      <c r="Z59229" s="119"/>
    </row>
    <row r="59230" spans="16:26" x14ac:dyDescent="0.25">
      <c r="P59230" s="119"/>
      <c r="R59230" s="119"/>
      <c r="T59230" s="119"/>
      <c r="V59230" s="119"/>
      <c r="X59230" s="119"/>
      <c r="Z59230" s="119"/>
    </row>
    <row r="59231" spans="16:26" x14ac:dyDescent="0.25">
      <c r="P59231" s="121"/>
      <c r="R59231" s="121"/>
      <c r="T59231" s="121"/>
      <c r="V59231" s="121"/>
      <c r="X59231" s="121"/>
      <c r="Z59231" s="121"/>
    </row>
    <row r="59232" spans="16:26" x14ac:dyDescent="0.25">
      <c r="P59232" s="121"/>
      <c r="R59232" s="121"/>
      <c r="T59232" s="121"/>
      <c r="V59232" s="121"/>
      <c r="X59232" s="121"/>
      <c r="Z59232" s="121"/>
    </row>
    <row r="59233" spans="16:26" x14ac:dyDescent="0.25">
      <c r="P59233" s="121"/>
      <c r="R59233" s="121"/>
      <c r="T59233" s="121"/>
      <c r="V59233" s="121"/>
      <c r="X59233" s="121"/>
      <c r="Z59233" s="121"/>
    </row>
    <row r="59234" spans="16:26" x14ac:dyDescent="0.25">
      <c r="P59234" s="121"/>
      <c r="R59234" s="121"/>
      <c r="T59234" s="121"/>
      <c r="V59234" s="121"/>
      <c r="X59234" s="121"/>
      <c r="Z59234" s="121"/>
    </row>
    <row r="59235" spans="16:26" x14ac:dyDescent="0.25">
      <c r="P59235" s="122"/>
      <c r="R59235" s="122"/>
      <c r="T59235" s="122"/>
      <c r="V59235" s="122"/>
      <c r="X59235" s="122"/>
      <c r="Z59235" s="122"/>
    </row>
    <row r="59236" spans="16:26" x14ac:dyDescent="0.25">
      <c r="P59236" s="118"/>
      <c r="R59236" s="118"/>
      <c r="T59236" s="118"/>
      <c r="V59236" s="118"/>
      <c r="X59236" s="118"/>
      <c r="Z59236" s="118"/>
    </row>
    <row r="59237" spans="16:26" x14ac:dyDescent="0.25">
      <c r="P59237" s="119"/>
      <c r="R59237" s="119"/>
      <c r="T59237" s="119"/>
      <c r="V59237" s="119"/>
      <c r="X59237" s="119"/>
      <c r="Z59237" s="119"/>
    </row>
    <row r="59238" spans="16:26" x14ac:dyDescent="0.25">
      <c r="P59238" s="119"/>
      <c r="R59238" s="119"/>
      <c r="T59238" s="119"/>
      <c r="V59238" s="119"/>
      <c r="X59238" s="119"/>
      <c r="Z59238" s="119"/>
    </row>
    <row r="59239" spans="16:26" x14ac:dyDescent="0.25">
      <c r="P59239" s="120"/>
      <c r="R59239" s="120"/>
      <c r="T59239" s="120"/>
      <c r="V59239" s="120"/>
      <c r="X59239" s="120"/>
      <c r="Z59239" s="120"/>
    </row>
    <row r="59240" spans="16:26" x14ac:dyDescent="0.25">
      <c r="P59240" s="119"/>
      <c r="R59240" s="119"/>
      <c r="T59240" s="119"/>
      <c r="V59240" s="119"/>
      <c r="X59240" s="119"/>
      <c r="Z59240" s="119"/>
    </row>
    <row r="59241" spans="16:26" x14ac:dyDescent="0.25">
      <c r="P59241" s="119"/>
      <c r="R59241" s="119"/>
      <c r="T59241" s="119"/>
      <c r="V59241" s="119"/>
      <c r="X59241" s="119"/>
      <c r="Z59241" s="119"/>
    </row>
    <row r="59242" spans="16:26" x14ac:dyDescent="0.25">
      <c r="P59242" s="120"/>
      <c r="R59242" s="120"/>
      <c r="T59242" s="120"/>
      <c r="V59242" s="120"/>
      <c r="X59242" s="120"/>
      <c r="Z59242" s="120"/>
    </row>
    <row r="59243" spans="16:26" x14ac:dyDescent="0.25">
      <c r="P59243" s="119"/>
      <c r="R59243" s="119"/>
      <c r="T59243" s="119"/>
      <c r="V59243" s="119"/>
      <c r="X59243" s="119"/>
      <c r="Z59243" s="119"/>
    </row>
    <row r="59244" spans="16:26" x14ac:dyDescent="0.25">
      <c r="P59244" s="120"/>
      <c r="R59244" s="120"/>
      <c r="T59244" s="120"/>
      <c r="V59244" s="120"/>
      <c r="X59244" s="120"/>
      <c r="Z59244" s="120"/>
    </row>
    <row r="59245" spans="16:26" x14ac:dyDescent="0.25">
      <c r="P59245" s="119"/>
      <c r="R59245" s="119"/>
      <c r="T59245" s="119"/>
      <c r="V59245" s="119"/>
      <c r="X59245" s="119"/>
      <c r="Z59245" s="119"/>
    </row>
    <row r="59246" spans="16:26" x14ac:dyDescent="0.25">
      <c r="P59246" s="119"/>
      <c r="R59246" s="119"/>
      <c r="T59246" s="119"/>
      <c r="V59246" s="119"/>
      <c r="X59246" s="119"/>
      <c r="Z59246" s="119"/>
    </row>
    <row r="59247" spans="16:26" x14ac:dyDescent="0.25">
      <c r="P59247" s="119"/>
      <c r="R59247" s="119"/>
      <c r="T59247" s="119"/>
      <c r="V59247" s="119"/>
      <c r="X59247" s="119"/>
      <c r="Z59247" s="119"/>
    </row>
    <row r="59248" spans="16:26" x14ac:dyDescent="0.25">
      <c r="P59248" s="121"/>
      <c r="R59248" s="121"/>
      <c r="T59248" s="121"/>
      <c r="V59248" s="121"/>
      <c r="X59248" s="121"/>
      <c r="Z59248" s="121"/>
    </row>
    <row r="59249" spans="16:26" x14ac:dyDescent="0.25">
      <c r="P59249" s="121"/>
      <c r="R59249" s="121"/>
      <c r="T59249" s="121"/>
      <c r="V59249" s="121"/>
      <c r="X59249" s="121"/>
      <c r="Z59249" s="121"/>
    </row>
    <row r="59250" spans="16:26" x14ac:dyDescent="0.25">
      <c r="P59250" s="121"/>
      <c r="R59250" s="121"/>
      <c r="T59250" s="121"/>
      <c r="V59250" s="121"/>
      <c r="X59250" s="121"/>
      <c r="Z59250" s="121"/>
    </row>
    <row r="59251" spans="16:26" x14ac:dyDescent="0.25">
      <c r="P59251" s="121"/>
      <c r="R59251" s="121"/>
      <c r="T59251" s="121"/>
      <c r="V59251" s="121"/>
      <c r="X59251" s="121"/>
      <c r="Z59251" s="121"/>
    </row>
    <row r="59252" spans="16:26" x14ac:dyDescent="0.25">
      <c r="P59252" s="122"/>
      <c r="R59252" s="122"/>
      <c r="T59252" s="122"/>
      <c r="V59252" s="122"/>
      <c r="X59252" s="122"/>
      <c r="Z59252" s="122"/>
    </row>
    <row r="59253" spans="16:26" x14ac:dyDescent="0.25">
      <c r="P59253" s="118"/>
      <c r="R59253" s="118"/>
      <c r="T59253" s="118"/>
      <c r="V59253" s="118"/>
      <c r="X59253" s="118"/>
      <c r="Z59253" s="118"/>
    </row>
    <row r="59254" spans="16:26" x14ac:dyDescent="0.25">
      <c r="P59254" s="119"/>
      <c r="R59254" s="119"/>
      <c r="T59254" s="119"/>
      <c r="V59254" s="119"/>
      <c r="X59254" s="119"/>
      <c r="Z59254" s="119"/>
    </row>
    <row r="59255" spans="16:26" x14ac:dyDescent="0.25">
      <c r="P59255" s="119"/>
      <c r="R59255" s="119"/>
      <c r="T59255" s="119"/>
      <c r="V59255" s="119"/>
      <c r="X59255" s="119"/>
      <c r="Z59255" s="119"/>
    </row>
    <row r="59256" spans="16:26" x14ac:dyDescent="0.25">
      <c r="P59256" s="120"/>
      <c r="R59256" s="120"/>
      <c r="T59256" s="120"/>
      <c r="V59256" s="120"/>
      <c r="X59256" s="120"/>
      <c r="Z59256" s="120"/>
    </row>
    <row r="59257" spans="16:26" x14ac:dyDescent="0.25">
      <c r="P59257" s="119"/>
      <c r="R59257" s="119"/>
      <c r="T59257" s="119"/>
      <c r="V59257" s="119"/>
      <c r="X59257" s="119"/>
      <c r="Z59257" s="119"/>
    </row>
    <row r="59258" spans="16:26" x14ac:dyDescent="0.25">
      <c r="P59258" s="119"/>
      <c r="R59258" s="119"/>
      <c r="T59258" s="119"/>
      <c r="V59258" s="119"/>
      <c r="X59258" s="119"/>
      <c r="Z59258" s="119"/>
    </row>
    <row r="59259" spans="16:26" x14ac:dyDescent="0.25">
      <c r="P59259" s="120"/>
      <c r="R59259" s="120"/>
      <c r="T59259" s="120"/>
      <c r="V59259" s="120"/>
      <c r="X59259" s="120"/>
      <c r="Z59259" s="120"/>
    </row>
    <row r="59260" spans="16:26" x14ac:dyDescent="0.25">
      <c r="P59260" s="119"/>
      <c r="R59260" s="119"/>
      <c r="T59260" s="119"/>
      <c r="V59260" s="119"/>
      <c r="X59260" s="119"/>
      <c r="Z59260" s="119"/>
    </row>
    <row r="59261" spans="16:26" x14ac:dyDescent="0.25">
      <c r="P59261" s="120"/>
      <c r="R59261" s="120"/>
      <c r="T59261" s="120"/>
      <c r="V59261" s="120"/>
      <c r="X59261" s="120"/>
      <c r="Z59261" s="120"/>
    </row>
    <row r="59262" spans="16:26" x14ac:dyDescent="0.25">
      <c r="P59262" s="119"/>
      <c r="R59262" s="119"/>
      <c r="T59262" s="119"/>
      <c r="V59262" s="119"/>
      <c r="X59262" s="119"/>
      <c r="Z59262" s="119"/>
    </row>
    <row r="59263" spans="16:26" x14ac:dyDescent="0.25">
      <c r="P59263" s="119"/>
      <c r="R59263" s="119"/>
      <c r="T59263" s="119"/>
      <c r="V59263" s="119"/>
      <c r="X59263" s="119"/>
      <c r="Z59263" s="119"/>
    </row>
    <row r="59264" spans="16:26" x14ac:dyDescent="0.25">
      <c r="P59264" s="119"/>
      <c r="R59264" s="119"/>
      <c r="T59264" s="119"/>
      <c r="V59264" s="119"/>
      <c r="X59264" s="119"/>
      <c r="Z59264" s="119"/>
    </row>
    <row r="59265" spans="16:26" x14ac:dyDescent="0.25">
      <c r="P59265" s="121"/>
      <c r="R59265" s="121"/>
      <c r="T59265" s="121"/>
      <c r="V59265" s="121"/>
      <c r="X59265" s="121"/>
      <c r="Z59265" s="121"/>
    </row>
    <row r="59266" spans="16:26" x14ac:dyDescent="0.25">
      <c r="P59266" s="121"/>
      <c r="R59266" s="121"/>
      <c r="T59266" s="121"/>
      <c r="V59266" s="121"/>
      <c r="X59266" s="121"/>
      <c r="Z59266" s="121"/>
    </row>
    <row r="59267" spans="16:26" x14ac:dyDescent="0.25">
      <c r="P59267" s="121"/>
      <c r="R59267" s="121"/>
      <c r="T59267" s="121"/>
      <c r="V59267" s="121"/>
      <c r="X59267" s="121"/>
      <c r="Z59267" s="121"/>
    </row>
    <row r="59268" spans="16:26" x14ac:dyDescent="0.25">
      <c r="P59268" s="121"/>
      <c r="R59268" s="121"/>
      <c r="T59268" s="121"/>
      <c r="V59268" s="121"/>
      <c r="X59268" s="121"/>
      <c r="Z59268" s="121"/>
    </row>
    <row r="59269" spans="16:26" x14ac:dyDescent="0.25">
      <c r="P59269" s="122"/>
      <c r="R59269" s="122"/>
      <c r="T59269" s="122"/>
      <c r="V59269" s="122"/>
      <c r="X59269" s="122"/>
      <c r="Z59269" s="122"/>
    </row>
    <row r="59270" spans="16:26" x14ac:dyDescent="0.25">
      <c r="P59270" s="118"/>
      <c r="R59270" s="118"/>
      <c r="T59270" s="118"/>
      <c r="V59270" s="118"/>
      <c r="X59270" s="118"/>
      <c r="Z59270" s="118"/>
    </row>
    <row r="59271" spans="16:26" x14ac:dyDescent="0.25">
      <c r="P59271" s="119"/>
      <c r="R59271" s="119"/>
      <c r="T59271" s="119"/>
      <c r="V59271" s="119"/>
      <c r="X59271" s="119"/>
      <c r="Z59271" s="119"/>
    </row>
    <row r="59272" spans="16:26" x14ac:dyDescent="0.25">
      <c r="P59272" s="119"/>
      <c r="R59272" s="119"/>
      <c r="T59272" s="119"/>
      <c r="V59272" s="119"/>
      <c r="X59272" s="119"/>
      <c r="Z59272" s="119"/>
    </row>
    <row r="59273" spans="16:26" x14ac:dyDescent="0.25">
      <c r="P59273" s="120"/>
      <c r="R59273" s="120"/>
      <c r="T59273" s="120"/>
      <c r="V59273" s="120"/>
      <c r="X59273" s="120"/>
      <c r="Z59273" s="120"/>
    </row>
    <row r="59274" spans="16:26" x14ac:dyDescent="0.25">
      <c r="P59274" s="119"/>
      <c r="R59274" s="119"/>
      <c r="T59274" s="119"/>
      <c r="V59274" s="119"/>
      <c r="X59274" s="119"/>
      <c r="Z59274" s="119"/>
    </row>
    <row r="59275" spans="16:26" x14ac:dyDescent="0.25">
      <c r="P59275" s="119"/>
      <c r="R59275" s="119"/>
      <c r="T59275" s="119"/>
      <c r="V59275" s="119"/>
      <c r="X59275" s="119"/>
      <c r="Z59275" s="119"/>
    </row>
    <row r="59276" spans="16:26" x14ac:dyDescent="0.25">
      <c r="P59276" s="120"/>
      <c r="R59276" s="120"/>
      <c r="T59276" s="120"/>
      <c r="V59276" s="120"/>
      <c r="X59276" s="120"/>
      <c r="Z59276" s="120"/>
    </row>
    <row r="59277" spans="16:26" x14ac:dyDescent="0.25">
      <c r="P59277" s="119"/>
      <c r="R59277" s="119"/>
      <c r="T59277" s="119"/>
      <c r="V59277" s="119"/>
      <c r="X59277" s="119"/>
      <c r="Z59277" s="119"/>
    </row>
    <row r="59278" spans="16:26" x14ac:dyDescent="0.25">
      <c r="P59278" s="120"/>
      <c r="R59278" s="120"/>
      <c r="T59278" s="120"/>
      <c r="V59278" s="120"/>
      <c r="X59278" s="120"/>
      <c r="Z59278" s="120"/>
    </row>
    <row r="59279" spans="16:26" x14ac:dyDescent="0.25">
      <c r="P59279" s="119"/>
      <c r="R59279" s="119"/>
      <c r="T59279" s="119"/>
      <c r="V59279" s="119"/>
      <c r="X59279" s="119"/>
      <c r="Z59279" s="119"/>
    </row>
    <row r="59280" spans="16:26" x14ac:dyDescent="0.25">
      <c r="P59280" s="119"/>
      <c r="R59280" s="119"/>
      <c r="T59280" s="119"/>
      <c r="V59280" s="119"/>
      <c r="X59280" s="119"/>
      <c r="Z59280" s="119"/>
    </row>
    <row r="59281" spans="16:26" x14ac:dyDescent="0.25">
      <c r="P59281" s="119"/>
      <c r="R59281" s="119"/>
      <c r="T59281" s="119"/>
      <c r="V59281" s="119"/>
      <c r="X59281" s="119"/>
      <c r="Z59281" s="119"/>
    </row>
    <row r="59282" spans="16:26" x14ac:dyDescent="0.25">
      <c r="P59282" s="121"/>
      <c r="R59282" s="121"/>
      <c r="T59282" s="121"/>
      <c r="V59282" s="121"/>
      <c r="X59282" s="121"/>
      <c r="Z59282" s="121"/>
    </row>
    <row r="59283" spans="16:26" x14ac:dyDescent="0.25">
      <c r="P59283" s="121"/>
      <c r="R59283" s="121"/>
      <c r="T59283" s="121"/>
      <c r="V59283" s="121"/>
      <c r="X59283" s="121"/>
      <c r="Z59283" s="121"/>
    </row>
    <row r="59284" spans="16:26" x14ac:dyDescent="0.25">
      <c r="P59284" s="121"/>
      <c r="R59284" s="121"/>
      <c r="T59284" s="121"/>
      <c r="V59284" s="121"/>
      <c r="X59284" s="121"/>
      <c r="Z59284" s="121"/>
    </row>
    <row r="59285" spans="16:26" x14ac:dyDescent="0.25">
      <c r="P59285" s="121"/>
      <c r="R59285" s="121"/>
      <c r="T59285" s="121"/>
      <c r="V59285" s="121"/>
      <c r="X59285" s="121"/>
      <c r="Z59285" s="121"/>
    </row>
    <row r="59286" spans="16:26" x14ac:dyDescent="0.25">
      <c r="P59286" s="122"/>
      <c r="R59286" s="122"/>
      <c r="T59286" s="122"/>
      <c r="V59286" s="122"/>
      <c r="X59286" s="122"/>
      <c r="Z59286" s="122"/>
    </row>
    <row r="59287" spans="16:26" x14ac:dyDescent="0.25">
      <c r="P59287" s="118"/>
      <c r="R59287" s="118"/>
      <c r="T59287" s="118"/>
      <c r="V59287" s="118"/>
      <c r="X59287" s="118"/>
      <c r="Z59287" s="118"/>
    </row>
    <row r="59288" spans="16:26" x14ac:dyDescent="0.25">
      <c r="P59288" s="119"/>
      <c r="R59288" s="119"/>
      <c r="T59288" s="119"/>
      <c r="V59288" s="119"/>
      <c r="X59288" s="119"/>
      <c r="Z59288" s="119"/>
    </row>
    <row r="59289" spans="16:26" x14ac:dyDescent="0.25">
      <c r="P59289" s="119"/>
      <c r="R59289" s="119"/>
      <c r="T59289" s="119"/>
      <c r="V59289" s="119"/>
      <c r="X59289" s="119"/>
      <c r="Z59289" s="119"/>
    </row>
    <row r="59290" spans="16:26" x14ac:dyDescent="0.25">
      <c r="P59290" s="120"/>
      <c r="R59290" s="120"/>
      <c r="T59290" s="120"/>
      <c r="V59290" s="120"/>
      <c r="X59290" s="120"/>
      <c r="Z59290" s="120"/>
    </row>
    <row r="59291" spans="16:26" x14ac:dyDescent="0.25">
      <c r="P59291" s="119"/>
      <c r="R59291" s="119"/>
      <c r="T59291" s="119"/>
      <c r="V59291" s="119"/>
      <c r="X59291" s="119"/>
      <c r="Z59291" s="119"/>
    </row>
    <row r="59292" spans="16:26" x14ac:dyDescent="0.25">
      <c r="P59292" s="119"/>
      <c r="R59292" s="119"/>
      <c r="T59292" s="119"/>
      <c r="V59292" s="119"/>
      <c r="X59292" s="119"/>
      <c r="Z59292" s="119"/>
    </row>
    <row r="59293" spans="16:26" x14ac:dyDescent="0.25">
      <c r="P59293" s="120"/>
      <c r="R59293" s="120"/>
      <c r="T59293" s="120"/>
      <c r="V59293" s="120"/>
      <c r="X59293" s="120"/>
      <c r="Z59293" s="120"/>
    </row>
    <row r="59294" spans="16:26" x14ac:dyDescent="0.25">
      <c r="P59294" s="119"/>
      <c r="R59294" s="119"/>
      <c r="T59294" s="119"/>
      <c r="V59294" s="119"/>
      <c r="X59294" s="119"/>
      <c r="Z59294" s="119"/>
    </row>
    <row r="59295" spans="16:26" x14ac:dyDescent="0.25">
      <c r="P59295" s="120"/>
      <c r="R59295" s="120"/>
      <c r="T59295" s="120"/>
      <c r="V59295" s="120"/>
      <c r="X59295" s="120"/>
      <c r="Z59295" s="120"/>
    </row>
    <row r="59296" spans="16:26" x14ac:dyDescent="0.25">
      <c r="P59296" s="119"/>
      <c r="R59296" s="119"/>
      <c r="T59296" s="119"/>
      <c r="V59296" s="119"/>
      <c r="X59296" s="119"/>
      <c r="Z59296" s="119"/>
    </row>
    <row r="59297" spans="16:26" x14ac:dyDescent="0.25">
      <c r="P59297" s="119"/>
      <c r="R59297" s="119"/>
      <c r="T59297" s="119"/>
      <c r="V59297" s="119"/>
      <c r="X59297" s="119"/>
      <c r="Z59297" s="119"/>
    </row>
    <row r="59298" spans="16:26" x14ac:dyDescent="0.25">
      <c r="P59298" s="119"/>
      <c r="R59298" s="119"/>
      <c r="T59298" s="119"/>
      <c r="V59298" s="119"/>
      <c r="X59298" s="119"/>
      <c r="Z59298" s="119"/>
    </row>
    <row r="59299" spans="16:26" x14ac:dyDescent="0.25">
      <c r="P59299" s="121"/>
      <c r="R59299" s="121"/>
      <c r="T59299" s="121"/>
      <c r="V59299" s="121"/>
      <c r="X59299" s="121"/>
      <c r="Z59299" s="121"/>
    </row>
    <row r="59300" spans="16:26" x14ac:dyDescent="0.25">
      <c r="P59300" s="121"/>
      <c r="R59300" s="121"/>
      <c r="T59300" s="121"/>
      <c r="V59300" s="121"/>
      <c r="X59300" s="121"/>
      <c r="Z59300" s="121"/>
    </row>
    <row r="59301" spans="16:26" x14ac:dyDescent="0.25">
      <c r="P59301" s="121"/>
      <c r="R59301" s="121"/>
      <c r="T59301" s="121"/>
      <c r="V59301" s="121"/>
      <c r="X59301" s="121"/>
      <c r="Z59301" s="121"/>
    </row>
    <row r="59302" spans="16:26" x14ac:dyDescent="0.25">
      <c r="P59302" s="121"/>
      <c r="R59302" s="121"/>
      <c r="T59302" s="121"/>
      <c r="V59302" s="121"/>
      <c r="X59302" s="121"/>
      <c r="Z59302" s="121"/>
    </row>
    <row r="59303" spans="16:26" x14ac:dyDescent="0.25">
      <c r="P59303" s="122"/>
      <c r="R59303" s="122"/>
      <c r="T59303" s="122"/>
      <c r="V59303" s="122"/>
      <c r="X59303" s="122"/>
      <c r="Z59303" s="122"/>
    </row>
    <row r="59304" spans="16:26" x14ac:dyDescent="0.25">
      <c r="P59304" s="118"/>
      <c r="R59304" s="118"/>
      <c r="T59304" s="118"/>
      <c r="V59304" s="118"/>
      <c r="X59304" s="118"/>
      <c r="Z59304" s="118"/>
    </row>
    <row r="59305" spans="16:26" x14ac:dyDescent="0.25">
      <c r="P59305" s="119"/>
      <c r="R59305" s="119"/>
      <c r="T59305" s="119"/>
      <c r="V59305" s="119"/>
      <c r="X59305" s="119"/>
      <c r="Z59305" s="119"/>
    </row>
    <row r="59306" spans="16:26" x14ac:dyDescent="0.25">
      <c r="P59306" s="119"/>
      <c r="R59306" s="119"/>
      <c r="T59306" s="119"/>
      <c r="V59306" s="119"/>
      <c r="X59306" s="119"/>
      <c r="Z59306" s="119"/>
    </row>
    <row r="59307" spans="16:26" x14ac:dyDescent="0.25">
      <c r="P59307" s="120"/>
      <c r="R59307" s="120"/>
      <c r="T59307" s="120"/>
      <c r="V59307" s="120"/>
      <c r="X59307" s="120"/>
      <c r="Z59307" s="120"/>
    </row>
    <row r="59308" spans="16:26" x14ac:dyDescent="0.25">
      <c r="P59308" s="119"/>
      <c r="R59308" s="119"/>
      <c r="T59308" s="119"/>
      <c r="V59308" s="119"/>
      <c r="X59308" s="119"/>
      <c r="Z59308" s="119"/>
    </row>
    <row r="59309" spans="16:26" x14ac:dyDescent="0.25">
      <c r="P59309" s="119"/>
      <c r="R59309" s="119"/>
      <c r="T59309" s="119"/>
      <c r="V59309" s="119"/>
      <c r="X59309" s="119"/>
      <c r="Z59309" s="119"/>
    </row>
    <row r="59310" spans="16:26" x14ac:dyDescent="0.25">
      <c r="P59310" s="120"/>
      <c r="R59310" s="120"/>
      <c r="T59310" s="120"/>
      <c r="V59310" s="120"/>
      <c r="X59310" s="120"/>
      <c r="Z59310" s="120"/>
    </row>
    <row r="59311" spans="16:26" x14ac:dyDescent="0.25">
      <c r="P59311" s="119"/>
      <c r="R59311" s="119"/>
      <c r="T59311" s="119"/>
      <c r="V59311" s="119"/>
      <c r="X59311" s="119"/>
      <c r="Z59311" s="119"/>
    </row>
    <row r="59312" spans="16:26" x14ac:dyDescent="0.25">
      <c r="P59312" s="120"/>
      <c r="R59312" s="120"/>
      <c r="T59312" s="120"/>
      <c r="V59312" s="120"/>
      <c r="X59312" s="120"/>
      <c r="Z59312" s="120"/>
    </row>
    <row r="59313" spans="16:26" x14ac:dyDescent="0.25">
      <c r="P59313" s="119"/>
      <c r="R59313" s="119"/>
      <c r="T59313" s="119"/>
      <c r="V59313" s="119"/>
      <c r="X59313" s="119"/>
      <c r="Z59313" s="119"/>
    </row>
    <row r="59314" spans="16:26" x14ac:dyDescent="0.25">
      <c r="P59314" s="119"/>
      <c r="R59314" s="119"/>
      <c r="T59314" s="119"/>
      <c r="V59314" s="119"/>
      <c r="X59314" s="119"/>
      <c r="Z59314" s="119"/>
    </row>
    <row r="59315" spans="16:26" x14ac:dyDescent="0.25">
      <c r="P59315" s="119"/>
      <c r="R59315" s="119"/>
      <c r="T59315" s="119"/>
      <c r="V59315" s="119"/>
      <c r="X59315" s="119"/>
      <c r="Z59315" s="119"/>
    </row>
    <row r="59316" spans="16:26" x14ac:dyDescent="0.25">
      <c r="P59316" s="121"/>
      <c r="R59316" s="121"/>
      <c r="T59316" s="121"/>
      <c r="V59316" s="121"/>
      <c r="X59316" s="121"/>
      <c r="Z59316" s="121"/>
    </row>
    <row r="59317" spans="16:26" x14ac:dyDescent="0.25">
      <c r="P59317" s="121"/>
      <c r="R59317" s="121"/>
      <c r="T59317" s="121"/>
      <c r="V59317" s="121"/>
      <c r="X59317" s="121"/>
      <c r="Z59317" s="121"/>
    </row>
    <row r="59318" spans="16:26" x14ac:dyDescent="0.25">
      <c r="P59318" s="121"/>
      <c r="R59318" s="121"/>
      <c r="T59318" s="121"/>
      <c r="V59318" s="121"/>
      <c r="X59318" s="121"/>
      <c r="Z59318" s="121"/>
    </row>
    <row r="59319" spans="16:26" x14ac:dyDescent="0.25">
      <c r="P59319" s="121"/>
      <c r="R59319" s="121"/>
      <c r="T59319" s="121"/>
      <c r="V59319" s="121"/>
      <c r="X59319" s="121"/>
      <c r="Z59319" s="121"/>
    </row>
    <row r="59320" spans="16:26" x14ac:dyDescent="0.25">
      <c r="P59320" s="122"/>
      <c r="R59320" s="122"/>
      <c r="T59320" s="122"/>
      <c r="V59320" s="122"/>
      <c r="X59320" s="122"/>
      <c r="Z59320" s="122"/>
    </row>
    <row r="59321" spans="16:26" x14ac:dyDescent="0.25">
      <c r="P59321" s="118"/>
      <c r="R59321" s="118"/>
      <c r="T59321" s="118"/>
      <c r="V59321" s="118"/>
      <c r="X59321" s="118"/>
      <c r="Z59321" s="118"/>
    </row>
    <row r="59322" spans="16:26" x14ac:dyDescent="0.25">
      <c r="P59322" s="119"/>
      <c r="R59322" s="119"/>
      <c r="T59322" s="119"/>
      <c r="V59322" s="119"/>
      <c r="X59322" s="119"/>
      <c r="Z59322" s="119"/>
    </row>
    <row r="59323" spans="16:26" x14ac:dyDescent="0.25">
      <c r="P59323" s="119"/>
      <c r="R59323" s="119"/>
      <c r="T59323" s="119"/>
      <c r="V59323" s="119"/>
      <c r="X59323" s="119"/>
      <c r="Z59323" s="119"/>
    </row>
    <row r="59324" spans="16:26" x14ac:dyDescent="0.25">
      <c r="P59324" s="120"/>
      <c r="R59324" s="120"/>
      <c r="T59324" s="120"/>
      <c r="V59324" s="120"/>
      <c r="X59324" s="120"/>
      <c r="Z59324" s="120"/>
    </row>
    <row r="59325" spans="16:26" x14ac:dyDescent="0.25">
      <c r="P59325" s="119"/>
      <c r="R59325" s="119"/>
      <c r="T59325" s="119"/>
      <c r="V59325" s="119"/>
      <c r="X59325" s="119"/>
      <c r="Z59325" s="119"/>
    </row>
    <row r="59326" spans="16:26" x14ac:dyDescent="0.25">
      <c r="P59326" s="119"/>
      <c r="R59326" s="119"/>
      <c r="T59326" s="119"/>
      <c r="V59326" s="119"/>
      <c r="X59326" s="119"/>
      <c r="Z59326" s="119"/>
    </row>
    <row r="59327" spans="16:26" x14ac:dyDescent="0.25">
      <c r="P59327" s="120"/>
      <c r="R59327" s="120"/>
      <c r="T59327" s="120"/>
      <c r="V59327" s="120"/>
      <c r="X59327" s="120"/>
      <c r="Z59327" s="120"/>
    </row>
    <row r="59328" spans="16:26" x14ac:dyDescent="0.25">
      <c r="P59328" s="119"/>
      <c r="R59328" s="119"/>
      <c r="T59328" s="119"/>
      <c r="V59328" s="119"/>
      <c r="X59328" s="119"/>
      <c r="Z59328" s="119"/>
    </row>
    <row r="59329" spans="16:26" x14ac:dyDescent="0.25">
      <c r="P59329" s="120"/>
      <c r="R59329" s="120"/>
      <c r="T59329" s="120"/>
      <c r="V59329" s="120"/>
      <c r="X59329" s="120"/>
      <c r="Z59329" s="120"/>
    </row>
    <row r="59330" spans="16:26" x14ac:dyDescent="0.25">
      <c r="P59330" s="119"/>
      <c r="R59330" s="119"/>
      <c r="T59330" s="119"/>
      <c r="V59330" s="119"/>
      <c r="X59330" s="119"/>
      <c r="Z59330" s="119"/>
    </row>
    <row r="59331" spans="16:26" x14ac:dyDescent="0.25">
      <c r="P59331" s="119"/>
      <c r="R59331" s="119"/>
      <c r="T59331" s="119"/>
      <c r="V59331" s="119"/>
      <c r="X59331" s="119"/>
      <c r="Z59331" s="119"/>
    </row>
    <row r="59332" spans="16:26" x14ac:dyDescent="0.25">
      <c r="P59332" s="119"/>
      <c r="R59332" s="119"/>
      <c r="T59332" s="119"/>
      <c r="V59332" s="119"/>
      <c r="X59332" s="119"/>
      <c r="Z59332" s="119"/>
    </row>
    <row r="59333" spans="16:26" x14ac:dyDescent="0.25">
      <c r="P59333" s="121"/>
      <c r="R59333" s="121"/>
      <c r="T59333" s="121"/>
      <c r="V59333" s="121"/>
      <c r="X59333" s="121"/>
      <c r="Z59333" s="121"/>
    </row>
    <row r="59334" spans="16:26" x14ac:dyDescent="0.25">
      <c r="P59334" s="121"/>
      <c r="R59334" s="121"/>
      <c r="T59334" s="121"/>
      <c r="V59334" s="121"/>
      <c r="X59334" s="121"/>
      <c r="Z59334" s="121"/>
    </row>
    <row r="59335" spans="16:26" x14ac:dyDescent="0.25">
      <c r="P59335" s="121"/>
      <c r="R59335" s="121"/>
      <c r="T59335" s="121"/>
      <c r="V59335" s="121"/>
      <c r="X59335" s="121"/>
      <c r="Z59335" s="121"/>
    </row>
    <row r="59336" spans="16:26" x14ac:dyDescent="0.25">
      <c r="P59336" s="121"/>
      <c r="R59336" s="121"/>
      <c r="T59336" s="121"/>
      <c r="V59336" s="121"/>
      <c r="X59336" s="121"/>
      <c r="Z59336" s="121"/>
    </row>
    <row r="59337" spans="16:26" x14ac:dyDescent="0.25">
      <c r="P59337" s="122"/>
      <c r="R59337" s="122"/>
      <c r="T59337" s="122"/>
      <c r="V59337" s="122"/>
      <c r="X59337" s="122"/>
      <c r="Z59337" s="122"/>
    </row>
    <row r="59338" spans="16:26" x14ac:dyDescent="0.25">
      <c r="P59338" s="118"/>
      <c r="R59338" s="118"/>
      <c r="T59338" s="118"/>
      <c r="V59338" s="118"/>
      <c r="X59338" s="118"/>
      <c r="Z59338" s="118"/>
    </row>
    <row r="59339" spans="16:26" x14ac:dyDescent="0.25">
      <c r="P59339" s="119"/>
      <c r="R59339" s="119"/>
      <c r="T59339" s="119"/>
      <c r="V59339" s="119"/>
      <c r="X59339" s="119"/>
      <c r="Z59339" s="119"/>
    </row>
    <row r="59340" spans="16:26" x14ac:dyDescent="0.25">
      <c r="P59340" s="119"/>
      <c r="R59340" s="119"/>
      <c r="T59340" s="119"/>
      <c r="V59340" s="119"/>
      <c r="X59340" s="119"/>
      <c r="Z59340" s="119"/>
    </row>
    <row r="59341" spans="16:26" x14ac:dyDescent="0.25">
      <c r="P59341" s="120"/>
      <c r="R59341" s="120"/>
      <c r="T59341" s="120"/>
      <c r="V59341" s="120"/>
      <c r="X59341" s="120"/>
      <c r="Z59341" s="120"/>
    </row>
    <row r="59342" spans="16:26" x14ac:dyDescent="0.25">
      <c r="P59342" s="119"/>
      <c r="R59342" s="119"/>
      <c r="T59342" s="119"/>
      <c r="V59342" s="119"/>
      <c r="X59342" s="119"/>
      <c r="Z59342" s="119"/>
    </row>
    <row r="59343" spans="16:26" x14ac:dyDescent="0.25">
      <c r="P59343" s="119"/>
      <c r="R59343" s="119"/>
      <c r="T59343" s="119"/>
      <c r="V59343" s="119"/>
      <c r="X59343" s="119"/>
      <c r="Z59343" s="119"/>
    </row>
    <row r="59344" spans="16:26" x14ac:dyDescent="0.25">
      <c r="P59344" s="120"/>
      <c r="R59344" s="120"/>
      <c r="T59344" s="120"/>
      <c r="V59344" s="120"/>
      <c r="X59344" s="120"/>
      <c r="Z59344" s="120"/>
    </row>
    <row r="59345" spans="16:26" x14ac:dyDescent="0.25">
      <c r="P59345" s="119"/>
      <c r="R59345" s="119"/>
      <c r="T59345" s="119"/>
      <c r="V59345" s="119"/>
      <c r="X59345" s="119"/>
      <c r="Z59345" s="119"/>
    </row>
    <row r="59346" spans="16:26" x14ac:dyDescent="0.25">
      <c r="P59346" s="120"/>
      <c r="R59346" s="120"/>
      <c r="T59346" s="120"/>
      <c r="V59346" s="120"/>
      <c r="X59346" s="120"/>
      <c r="Z59346" s="120"/>
    </row>
    <row r="59347" spans="16:26" x14ac:dyDescent="0.25">
      <c r="P59347" s="119"/>
      <c r="R59347" s="119"/>
      <c r="T59347" s="119"/>
      <c r="V59347" s="119"/>
      <c r="X59347" s="119"/>
      <c r="Z59347" s="119"/>
    </row>
    <row r="59348" spans="16:26" x14ac:dyDescent="0.25">
      <c r="P59348" s="119"/>
      <c r="R59348" s="119"/>
      <c r="T59348" s="119"/>
      <c r="V59348" s="119"/>
      <c r="X59348" s="119"/>
      <c r="Z59348" s="119"/>
    </row>
    <row r="59349" spans="16:26" x14ac:dyDescent="0.25">
      <c r="P59349" s="119"/>
      <c r="R59349" s="119"/>
      <c r="T59349" s="119"/>
      <c r="V59349" s="119"/>
      <c r="X59349" s="119"/>
      <c r="Z59349" s="119"/>
    </row>
    <row r="59350" spans="16:26" x14ac:dyDescent="0.25">
      <c r="P59350" s="121"/>
      <c r="R59350" s="121"/>
      <c r="T59350" s="121"/>
      <c r="V59350" s="121"/>
      <c r="X59350" s="121"/>
      <c r="Z59350" s="121"/>
    </row>
    <row r="59351" spans="16:26" x14ac:dyDescent="0.25">
      <c r="P59351" s="121"/>
      <c r="R59351" s="121"/>
      <c r="T59351" s="121"/>
      <c r="V59351" s="121"/>
      <c r="X59351" s="121"/>
      <c r="Z59351" s="121"/>
    </row>
    <row r="59352" spans="16:26" x14ac:dyDescent="0.25">
      <c r="P59352" s="121"/>
      <c r="R59352" s="121"/>
      <c r="T59352" s="121"/>
      <c r="V59352" s="121"/>
      <c r="X59352" s="121"/>
      <c r="Z59352" s="121"/>
    </row>
    <row r="59353" spans="16:26" x14ac:dyDescent="0.25">
      <c r="P59353" s="121"/>
      <c r="R59353" s="121"/>
      <c r="T59353" s="121"/>
      <c r="V59353" s="121"/>
      <c r="X59353" s="121"/>
      <c r="Z59353" s="121"/>
    </row>
    <row r="59354" spans="16:26" x14ac:dyDescent="0.25">
      <c r="P59354" s="122"/>
      <c r="R59354" s="122"/>
      <c r="T59354" s="122"/>
      <c r="V59354" s="122"/>
      <c r="X59354" s="122"/>
      <c r="Z59354" s="122"/>
    </row>
    <row r="59355" spans="16:26" x14ac:dyDescent="0.25">
      <c r="P59355" s="118"/>
      <c r="R59355" s="118"/>
      <c r="T59355" s="118"/>
      <c r="V59355" s="118"/>
      <c r="X59355" s="118"/>
      <c r="Z59355" s="118"/>
    </row>
    <row r="59356" spans="16:26" x14ac:dyDescent="0.25">
      <c r="P59356" s="119"/>
      <c r="R59356" s="119"/>
      <c r="T59356" s="119"/>
      <c r="V59356" s="119"/>
      <c r="X59356" s="119"/>
      <c r="Z59356" s="119"/>
    </row>
    <row r="59357" spans="16:26" x14ac:dyDescent="0.25">
      <c r="P59357" s="119"/>
      <c r="R59357" s="119"/>
      <c r="T59357" s="119"/>
      <c r="V59357" s="119"/>
      <c r="X59357" s="119"/>
      <c r="Z59357" s="119"/>
    </row>
    <row r="59358" spans="16:26" x14ac:dyDescent="0.25">
      <c r="P59358" s="120"/>
      <c r="R59358" s="120"/>
      <c r="T59358" s="120"/>
      <c r="V59358" s="120"/>
      <c r="X59358" s="120"/>
      <c r="Z59358" s="120"/>
    </row>
    <row r="59359" spans="16:26" x14ac:dyDescent="0.25">
      <c r="P59359" s="119"/>
      <c r="R59359" s="119"/>
      <c r="T59359" s="119"/>
      <c r="V59359" s="119"/>
      <c r="X59359" s="119"/>
      <c r="Z59359" s="119"/>
    </row>
    <row r="59360" spans="16:26" x14ac:dyDescent="0.25">
      <c r="P59360" s="119"/>
      <c r="R59360" s="119"/>
      <c r="T59360" s="119"/>
      <c r="V59360" s="119"/>
      <c r="X59360" s="119"/>
      <c r="Z59360" s="119"/>
    </row>
    <row r="59361" spans="16:26" x14ac:dyDescent="0.25">
      <c r="P59361" s="120"/>
      <c r="R59361" s="120"/>
      <c r="T59361" s="120"/>
      <c r="V59361" s="120"/>
      <c r="X59361" s="120"/>
      <c r="Z59361" s="120"/>
    </row>
    <row r="59362" spans="16:26" x14ac:dyDescent="0.25">
      <c r="P59362" s="119"/>
      <c r="R59362" s="119"/>
      <c r="T59362" s="119"/>
      <c r="V59362" s="119"/>
      <c r="X59362" s="119"/>
      <c r="Z59362" s="119"/>
    </row>
    <row r="59363" spans="16:26" x14ac:dyDescent="0.25">
      <c r="P59363" s="120"/>
      <c r="R59363" s="120"/>
      <c r="T59363" s="120"/>
      <c r="V59363" s="120"/>
      <c r="X59363" s="120"/>
      <c r="Z59363" s="120"/>
    </row>
    <row r="59364" spans="16:26" x14ac:dyDescent="0.25">
      <c r="P59364" s="119"/>
      <c r="R59364" s="119"/>
      <c r="T59364" s="119"/>
      <c r="V59364" s="119"/>
      <c r="X59364" s="119"/>
      <c r="Z59364" s="119"/>
    </row>
    <row r="59365" spans="16:26" x14ac:dyDescent="0.25">
      <c r="P59365" s="119"/>
      <c r="R59365" s="119"/>
      <c r="T59365" s="119"/>
      <c r="V59365" s="119"/>
      <c r="X59365" s="119"/>
      <c r="Z59365" s="119"/>
    </row>
    <row r="59366" spans="16:26" x14ac:dyDescent="0.25">
      <c r="P59366" s="119"/>
      <c r="R59366" s="119"/>
      <c r="T59366" s="119"/>
      <c r="V59366" s="119"/>
      <c r="X59366" s="119"/>
      <c r="Z59366" s="119"/>
    </row>
    <row r="59367" spans="16:26" x14ac:dyDescent="0.25">
      <c r="P59367" s="121"/>
      <c r="R59367" s="121"/>
      <c r="T59367" s="121"/>
      <c r="V59367" s="121"/>
      <c r="X59367" s="121"/>
      <c r="Z59367" s="121"/>
    </row>
    <row r="59368" spans="16:26" x14ac:dyDescent="0.25">
      <c r="P59368" s="121"/>
      <c r="R59368" s="121"/>
      <c r="T59368" s="121"/>
      <c r="V59368" s="121"/>
      <c r="X59368" s="121"/>
      <c r="Z59368" s="121"/>
    </row>
    <row r="59369" spans="16:26" x14ac:dyDescent="0.25">
      <c r="P59369" s="121"/>
      <c r="R59369" s="121"/>
      <c r="T59369" s="121"/>
      <c r="V59369" s="121"/>
      <c r="X59369" s="121"/>
      <c r="Z59369" s="121"/>
    </row>
    <row r="59370" spans="16:26" x14ac:dyDescent="0.25">
      <c r="P59370" s="121"/>
      <c r="R59370" s="121"/>
      <c r="T59370" s="121"/>
      <c r="V59370" s="121"/>
      <c r="X59370" s="121"/>
      <c r="Z59370" s="121"/>
    </row>
    <row r="59371" spans="16:26" x14ac:dyDescent="0.25">
      <c r="P59371" s="122"/>
      <c r="R59371" s="122"/>
      <c r="T59371" s="122"/>
      <c r="V59371" s="122"/>
      <c r="X59371" s="122"/>
      <c r="Z59371" s="122"/>
    </row>
    <row r="59372" spans="16:26" x14ac:dyDescent="0.25">
      <c r="P59372" s="118"/>
      <c r="R59372" s="118"/>
      <c r="T59372" s="118"/>
      <c r="V59372" s="118"/>
      <c r="X59372" s="118"/>
      <c r="Z59372" s="118"/>
    </row>
    <row r="59373" spans="16:26" x14ac:dyDescent="0.25">
      <c r="P59373" s="119"/>
      <c r="R59373" s="119"/>
      <c r="T59373" s="119"/>
      <c r="V59373" s="119"/>
      <c r="X59373" s="119"/>
      <c r="Z59373" s="119"/>
    </row>
    <row r="59374" spans="16:26" x14ac:dyDescent="0.25">
      <c r="P59374" s="119"/>
      <c r="R59374" s="119"/>
      <c r="T59374" s="119"/>
      <c r="V59374" s="119"/>
      <c r="X59374" s="119"/>
      <c r="Z59374" s="119"/>
    </row>
    <row r="59375" spans="16:26" x14ac:dyDescent="0.25">
      <c r="P59375" s="120"/>
      <c r="R59375" s="120"/>
      <c r="T59375" s="120"/>
      <c r="V59375" s="120"/>
      <c r="X59375" s="120"/>
      <c r="Z59375" s="120"/>
    </row>
    <row r="59376" spans="16:26" x14ac:dyDescent="0.25">
      <c r="P59376" s="119"/>
      <c r="R59376" s="119"/>
      <c r="T59376" s="119"/>
      <c r="V59376" s="119"/>
      <c r="X59376" s="119"/>
      <c r="Z59376" s="119"/>
    </row>
    <row r="59377" spans="16:26" x14ac:dyDescent="0.25">
      <c r="P59377" s="119"/>
      <c r="R59377" s="119"/>
      <c r="T59377" s="119"/>
      <c r="V59377" s="119"/>
      <c r="X59377" s="119"/>
      <c r="Z59377" s="119"/>
    </row>
    <row r="59378" spans="16:26" x14ac:dyDescent="0.25">
      <c r="P59378" s="120"/>
      <c r="R59378" s="120"/>
      <c r="T59378" s="120"/>
      <c r="V59378" s="120"/>
      <c r="X59378" s="120"/>
      <c r="Z59378" s="120"/>
    </row>
    <row r="59379" spans="16:26" x14ac:dyDescent="0.25">
      <c r="P59379" s="119"/>
      <c r="R59379" s="119"/>
      <c r="T59379" s="119"/>
      <c r="V59379" s="119"/>
      <c r="X59379" s="119"/>
      <c r="Z59379" s="119"/>
    </row>
    <row r="59380" spans="16:26" x14ac:dyDescent="0.25">
      <c r="P59380" s="120"/>
      <c r="R59380" s="120"/>
      <c r="T59380" s="120"/>
      <c r="V59380" s="120"/>
      <c r="X59380" s="120"/>
      <c r="Z59380" s="120"/>
    </row>
    <row r="59381" spans="16:26" x14ac:dyDescent="0.25">
      <c r="P59381" s="119"/>
      <c r="R59381" s="119"/>
      <c r="T59381" s="119"/>
      <c r="V59381" s="119"/>
      <c r="X59381" s="119"/>
      <c r="Z59381" s="119"/>
    </row>
    <row r="59382" spans="16:26" x14ac:dyDescent="0.25">
      <c r="P59382" s="119"/>
      <c r="R59382" s="119"/>
      <c r="T59382" s="119"/>
      <c r="V59382" s="119"/>
      <c r="X59382" s="119"/>
      <c r="Z59382" s="119"/>
    </row>
    <row r="59383" spans="16:26" x14ac:dyDescent="0.25">
      <c r="P59383" s="119"/>
      <c r="R59383" s="119"/>
      <c r="T59383" s="119"/>
      <c r="V59383" s="119"/>
      <c r="X59383" s="119"/>
      <c r="Z59383" s="119"/>
    </row>
    <row r="59384" spans="16:26" x14ac:dyDescent="0.25">
      <c r="P59384" s="121"/>
      <c r="R59384" s="121"/>
      <c r="T59384" s="121"/>
      <c r="V59384" s="121"/>
      <c r="X59384" s="121"/>
      <c r="Z59384" s="121"/>
    </row>
    <row r="59385" spans="16:26" x14ac:dyDescent="0.25">
      <c r="P59385" s="121"/>
      <c r="R59385" s="121"/>
      <c r="T59385" s="121"/>
      <c r="V59385" s="121"/>
      <c r="X59385" s="121"/>
      <c r="Z59385" s="121"/>
    </row>
    <row r="59386" spans="16:26" x14ac:dyDescent="0.25">
      <c r="P59386" s="121"/>
      <c r="R59386" s="121"/>
      <c r="T59386" s="121"/>
      <c r="V59386" s="121"/>
      <c r="X59386" s="121"/>
      <c r="Z59386" s="121"/>
    </row>
    <row r="59387" spans="16:26" x14ac:dyDescent="0.25">
      <c r="P59387" s="121"/>
      <c r="R59387" s="121"/>
      <c r="T59387" s="121"/>
      <c r="V59387" s="121"/>
      <c r="X59387" s="121"/>
      <c r="Z59387" s="121"/>
    </row>
    <row r="59388" spans="16:26" x14ac:dyDescent="0.25">
      <c r="P59388" s="122"/>
      <c r="R59388" s="122"/>
      <c r="T59388" s="122"/>
      <c r="V59388" s="122"/>
      <c r="X59388" s="122"/>
      <c r="Z59388" s="122"/>
    </row>
    <row r="59389" spans="16:26" x14ac:dyDescent="0.25">
      <c r="P59389" s="118"/>
      <c r="R59389" s="118"/>
      <c r="T59389" s="118"/>
      <c r="V59389" s="118"/>
      <c r="X59389" s="118"/>
      <c r="Z59389" s="118"/>
    </row>
    <row r="59390" spans="16:26" x14ac:dyDescent="0.25">
      <c r="P59390" s="119"/>
      <c r="R59390" s="119"/>
      <c r="T59390" s="119"/>
      <c r="V59390" s="119"/>
      <c r="X59390" s="119"/>
      <c r="Z59390" s="119"/>
    </row>
    <row r="59391" spans="16:26" x14ac:dyDescent="0.25">
      <c r="P59391" s="119"/>
      <c r="R59391" s="119"/>
      <c r="T59391" s="119"/>
      <c r="V59391" s="119"/>
      <c r="X59391" s="119"/>
      <c r="Z59391" s="119"/>
    </row>
    <row r="59392" spans="16:26" x14ac:dyDescent="0.25">
      <c r="P59392" s="120"/>
      <c r="R59392" s="120"/>
      <c r="T59392" s="120"/>
      <c r="V59392" s="120"/>
      <c r="X59392" s="120"/>
      <c r="Z59392" s="120"/>
    </row>
    <row r="59393" spans="16:26" x14ac:dyDescent="0.25">
      <c r="P59393" s="119"/>
      <c r="R59393" s="119"/>
      <c r="T59393" s="119"/>
      <c r="V59393" s="119"/>
      <c r="X59393" s="119"/>
      <c r="Z59393" s="119"/>
    </row>
    <row r="59394" spans="16:26" x14ac:dyDescent="0.25">
      <c r="P59394" s="119"/>
      <c r="R59394" s="119"/>
      <c r="T59394" s="119"/>
      <c r="V59394" s="119"/>
      <c r="X59394" s="119"/>
      <c r="Z59394" s="119"/>
    </row>
    <row r="59395" spans="16:26" x14ac:dyDescent="0.25">
      <c r="P59395" s="120"/>
      <c r="R59395" s="120"/>
      <c r="T59395" s="120"/>
      <c r="V59395" s="120"/>
      <c r="X59395" s="120"/>
      <c r="Z59395" s="120"/>
    </row>
    <row r="59396" spans="16:26" x14ac:dyDescent="0.25">
      <c r="P59396" s="119"/>
      <c r="R59396" s="119"/>
      <c r="T59396" s="119"/>
      <c r="V59396" s="119"/>
      <c r="X59396" s="119"/>
      <c r="Z59396" s="119"/>
    </row>
    <row r="59397" spans="16:26" x14ac:dyDescent="0.25">
      <c r="P59397" s="120"/>
      <c r="R59397" s="120"/>
      <c r="T59397" s="120"/>
      <c r="V59397" s="120"/>
      <c r="X59397" s="120"/>
      <c r="Z59397" s="120"/>
    </row>
    <row r="59398" spans="16:26" x14ac:dyDescent="0.25">
      <c r="P59398" s="119"/>
      <c r="R59398" s="119"/>
      <c r="T59398" s="119"/>
      <c r="V59398" s="119"/>
      <c r="X59398" s="119"/>
      <c r="Z59398" s="119"/>
    </row>
    <row r="59399" spans="16:26" x14ac:dyDescent="0.25">
      <c r="P59399" s="119"/>
      <c r="R59399" s="119"/>
      <c r="T59399" s="119"/>
      <c r="V59399" s="119"/>
      <c r="X59399" s="119"/>
      <c r="Z59399" s="119"/>
    </row>
    <row r="59400" spans="16:26" x14ac:dyDescent="0.25">
      <c r="P59400" s="119"/>
      <c r="R59400" s="119"/>
      <c r="T59400" s="119"/>
      <c r="V59400" s="119"/>
      <c r="X59400" s="119"/>
      <c r="Z59400" s="119"/>
    </row>
    <row r="59401" spans="16:26" x14ac:dyDescent="0.25">
      <c r="P59401" s="121"/>
      <c r="R59401" s="121"/>
      <c r="T59401" s="121"/>
      <c r="V59401" s="121"/>
      <c r="X59401" s="121"/>
      <c r="Z59401" s="121"/>
    </row>
    <row r="59402" spans="16:26" x14ac:dyDescent="0.25">
      <c r="P59402" s="121"/>
      <c r="R59402" s="121"/>
      <c r="T59402" s="121"/>
      <c r="V59402" s="121"/>
      <c r="X59402" s="121"/>
      <c r="Z59402" s="121"/>
    </row>
    <row r="59403" spans="16:26" x14ac:dyDescent="0.25">
      <c r="P59403" s="121"/>
      <c r="R59403" s="121"/>
      <c r="T59403" s="121"/>
      <c r="V59403" s="121"/>
      <c r="X59403" s="121"/>
      <c r="Z59403" s="121"/>
    </row>
    <row r="59404" spans="16:26" x14ac:dyDescent="0.25">
      <c r="P59404" s="121"/>
      <c r="R59404" s="121"/>
      <c r="T59404" s="121"/>
      <c r="V59404" s="121"/>
      <c r="X59404" s="121"/>
      <c r="Z59404" s="121"/>
    </row>
    <row r="59405" spans="16:26" x14ac:dyDescent="0.25">
      <c r="P59405" s="122"/>
      <c r="R59405" s="122"/>
      <c r="T59405" s="122"/>
      <c r="V59405" s="122"/>
      <c r="X59405" s="122"/>
      <c r="Z59405" s="122"/>
    </row>
    <row r="59406" spans="16:26" x14ac:dyDescent="0.25">
      <c r="P59406" s="118"/>
      <c r="R59406" s="118"/>
      <c r="T59406" s="118"/>
      <c r="V59406" s="118"/>
      <c r="X59406" s="118"/>
      <c r="Z59406" s="118"/>
    </row>
    <row r="59407" spans="16:26" x14ac:dyDescent="0.25">
      <c r="P59407" s="119"/>
      <c r="R59407" s="119"/>
      <c r="T59407" s="119"/>
      <c r="V59407" s="119"/>
      <c r="X59407" s="119"/>
      <c r="Z59407" s="119"/>
    </row>
    <row r="59408" spans="16:26" x14ac:dyDescent="0.25">
      <c r="P59408" s="119"/>
      <c r="R59408" s="119"/>
      <c r="T59408" s="119"/>
      <c r="V59408" s="119"/>
      <c r="X59408" s="119"/>
      <c r="Z59408" s="119"/>
    </row>
    <row r="59409" spans="16:26" x14ac:dyDescent="0.25">
      <c r="P59409" s="120"/>
      <c r="R59409" s="120"/>
      <c r="T59409" s="120"/>
      <c r="V59409" s="120"/>
      <c r="X59409" s="120"/>
      <c r="Z59409" s="120"/>
    </row>
    <row r="59410" spans="16:26" x14ac:dyDescent="0.25">
      <c r="P59410" s="119"/>
      <c r="R59410" s="119"/>
      <c r="T59410" s="119"/>
      <c r="V59410" s="119"/>
      <c r="X59410" s="119"/>
      <c r="Z59410" s="119"/>
    </row>
    <row r="59411" spans="16:26" x14ac:dyDescent="0.25">
      <c r="P59411" s="119"/>
      <c r="R59411" s="119"/>
      <c r="T59411" s="119"/>
      <c r="V59411" s="119"/>
      <c r="X59411" s="119"/>
      <c r="Z59411" s="119"/>
    </row>
    <row r="59412" spans="16:26" x14ac:dyDescent="0.25">
      <c r="P59412" s="120"/>
      <c r="R59412" s="120"/>
      <c r="T59412" s="120"/>
      <c r="V59412" s="120"/>
      <c r="X59412" s="120"/>
      <c r="Z59412" s="120"/>
    </row>
    <row r="59413" spans="16:26" x14ac:dyDescent="0.25">
      <c r="P59413" s="119"/>
      <c r="R59413" s="119"/>
      <c r="T59413" s="119"/>
      <c r="V59413" s="119"/>
      <c r="X59413" s="119"/>
      <c r="Z59413" s="119"/>
    </row>
    <row r="59414" spans="16:26" x14ac:dyDescent="0.25">
      <c r="P59414" s="120"/>
      <c r="R59414" s="120"/>
      <c r="T59414" s="120"/>
      <c r="V59414" s="120"/>
      <c r="X59414" s="120"/>
      <c r="Z59414" s="120"/>
    </row>
    <row r="59415" spans="16:26" x14ac:dyDescent="0.25">
      <c r="P59415" s="119"/>
      <c r="R59415" s="119"/>
      <c r="T59415" s="119"/>
      <c r="V59415" s="119"/>
      <c r="X59415" s="119"/>
      <c r="Z59415" s="119"/>
    </row>
    <row r="59416" spans="16:26" x14ac:dyDescent="0.25">
      <c r="P59416" s="119"/>
      <c r="R59416" s="119"/>
      <c r="T59416" s="119"/>
      <c r="V59416" s="119"/>
      <c r="X59416" s="119"/>
      <c r="Z59416" s="119"/>
    </row>
    <row r="59417" spans="16:26" x14ac:dyDescent="0.25">
      <c r="P59417" s="119"/>
      <c r="R59417" s="119"/>
      <c r="T59417" s="119"/>
      <c r="V59417" s="119"/>
      <c r="X59417" s="119"/>
      <c r="Z59417" s="119"/>
    </row>
    <row r="59418" spans="16:26" x14ac:dyDescent="0.25">
      <c r="P59418" s="121"/>
      <c r="R59418" s="121"/>
      <c r="T59418" s="121"/>
      <c r="V59418" s="121"/>
      <c r="X59418" s="121"/>
      <c r="Z59418" s="121"/>
    </row>
    <row r="59419" spans="16:26" x14ac:dyDescent="0.25">
      <c r="P59419" s="121"/>
      <c r="R59419" s="121"/>
      <c r="T59419" s="121"/>
      <c r="V59419" s="121"/>
      <c r="X59419" s="121"/>
      <c r="Z59419" s="121"/>
    </row>
    <row r="59420" spans="16:26" x14ac:dyDescent="0.25">
      <c r="P59420" s="121"/>
      <c r="R59420" s="121"/>
      <c r="T59420" s="121"/>
      <c r="V59420" s="121"/>
      <c r="X59420" s="121"/>
      <c r="Z59420" s="121"/>
    </row>
    <row r="59421" spans="16:26" x14ac:dyDescent="0.25">
      <c r="P59421" s="121"/>
      <c r="R59421" s="121"/>
      <c r="T59421" s="121"/>
      <c r="V59421" s="121"/>
      <c r="X59421" s="121"/>
      <c r="Z59421" s="121"/>
    </row>
    <row r="59422" spans="16:26" x14ac:dyDescent="0.25">
      <c r="P59422" s="122"/>
      <c r="R59422" s="122"/>
      <c r="T59422" s="122"/>
      <c r="V59422" s="122"/>
      <c r="X59422" s="122"/>
      <c r="Z59422" s="122"/>
    </row>
    <row r="59423" spans="16:26" x14ac:dyDescent="0.25">
      <c r="P59423" s="118"/>
      <c r="R59423" s="118"/>
      <c r="T59423" s="118"/>
      <c r="V59423" s="118"/>
      <c r="X59423" s="118"/>
      <c r="Z59423" s="118"/>
    </row>
    <row r="59424" spans="16:26" x14ac:dyDescent="0.25">
      <c r="P59424" s="119"/>
      <c r="R59424" s="119"/>
      <c r="T59424" s="119"/>
      <c r="V59424" s="119"/>
      <c r="X59424" s="119"/>
      <c r="Z59424" s="119"/>
    </row>
    <row r="59425" spans="16:26" x14ac:dyDescent="0.25">
      <c r="P59425" s="119"/>
      <c r="R59425" s="119"/>
      <c r="T59425" s="119"/>
      <c r="V59425" s="119"/>
      <c r="X59425" s="119"/>
      <c r="Z59425" s="119"/>
    </row>
    <row r="59426" spans="16:26" x14ac:dyDescent="0.25">
      <c r="P59426" s="120"/>
      <c r="R59426" s="120"/>
      <c r="T59426" s="120"/>
      <c r="V59426" s="120"/>
      <c r="X59426" s="120"/>
      <c r="Z59426" s="120"/>
    </row>
    <row r="59427" spans="16:26" x14ac:dyDescent="0.25">
      <c r="P59427" s="119"/>
      <c r="R59427" s="119"/>
      <c r="T59427" s="119"/>
      <c r="V59427" s="119"/>
      <c r="X59427" s="119"/>
      <c r="Z59427" s="119"/>
    </row>
    <row r="59428" spans="16:26" x14ac:dyDescent="0.25">
      <c r="P59428" s="119"/>
      <c r="R59428" s="119"/>
      <c r="T59428" s="119"/>
      <c r="V59428" s="119"/>
      <c r="X59428" s="119"/>
      <c r="Z59428" s="119"/>
    </row>
    <row r="59429" spans="16:26" x14ac:dyDescent="0.25">
      <c r="P59429" s="120"/>
      <c r="R59429" s="120"/>
      <c r="T59429" s="120"/>
      <c r="V59429" s="120"/>
      <c r="X59429" s="120"/>
      <c r="Z59429" s="120"/>
    </row>
    <row r="59430" spans="16:26" x14ac:dyDescent="0.25">
      <c r="P59430" s="119"/>
      <c r="R59430" s="119"/>
      <c r="T59430" s="119"/>
      <c r="V59430" s="119"/>
      <c r="X59430" s="119"/>
      <c r="Z59430" s="119"/>
    </row>
    <row r="59431" spans="16:26" x14ac:dyDescent="0.25">
      <c r="P59431" s="120"/>
      <c r="R59431" s="120"/>
      <c r="T59431" s="120"/>
      <c r="V59431" s="120"/>
      <c r="X59431" s="120"/>
      <c r="Z59431" s="120"/>
    </row>
    <row r="59432" spans="16:26" x14ac:dyDescent="0.25">
      <c r="P59432" s="119"/>
      <c r="R59432" s="119"/>
      <c r="T59432" s="119"/>
      <c r="V59432" s="119"/>
      <c r="X59432" s="119"/>
      <c r="Z59432" s="119"/>
    </row>
    <row r="59433" spans="16:26" x14ac:dyDescent="0.25">
      <c r="P59433" s="119"/>
      <c r="R59433" s="119"/>
      <c r="T59433" s="119"/>
      <c r="V59433" s="119"/>
      <c r="X59433" s="119"/>
      <c r="Z59433" s="119"/>
    </row>
    <row r="59434" spans="16:26" x14ac:dyDescent="0.25">
      <c r="P59434" s="119"/>
      <c r="R59434" s="119"/>
      <c r="T59434" s="119"/>
      <c r="V59434" s="119"/>
      <c r="X59434" s="119"/>
      <c r="Z59434" s="119"/>
    </row>
    <row r="59435" spans="16:26" x14ac:dyDescent="0.25">
      <c r="P59435" s="121"/>
      <c r="R59435" s="121"/>
      <c r="T59435" s="121"/>
      <c r="V59435" s="121"/>
      <c r="X59435" s="121"/>
      <c r="Z59435" s="121"/>
    </row>
    <row r="59436" spans="16:26" x14ac:dyDescent="0.25">
      <c r="P59436" s="121"/>
      <c r="R59436" s="121"/>
      <c r="T59436" s="121"/>
      <c r="V59436" s="121"/>
      <c r="X59436" s="121"/>
      <c r="Z59436" s="121"/>
    </row>
    <row r="59437" spans="16:26" x14ac:dyDescent="0.25">
      <c r="P59437" s="121"/>
      <c r="R59437" s="121"/>
      <c r="T59437" s="121"/>
      <c r="V59437" s="121"/>
      <c r="X59437" s="121"/>
      <c r="Z59437" s="121"/>
    </row>
    <row r="59438" spans="16:26" x14ac:dyDescent="0.25">
      <c r="P59438" s="121"/>
      <c r="R59438" s="121"/>
      <c r="T59438" s="121"/>
      <c r="V59438" s="121"/>
      <c r="X59438" s="121"/>
      <c r="Z59438" s="121"/>
    </row>
    <row r="59439" spans="16:26" x14ac:dyDescent="0.25">
      <c r="P59439" s="122"/>
      <c r="R59439" s="122"/>
      <c r="T59439" s="122"/>
      <c r="V59439" s="122"/>
      <c r="X59439" s="122"/>
      <c r="Z59439" s="122"/>
    </row>
    <row r="59440" spans="16:26" x14ac:dyDescent="0.25">
      <c r="P59440" s="118"/>
      <c r="R59440" s="118"/>
      <c r="T59440" s="118"/>
      <c r="V59440" s="118"/>
      <c r="X59440" s="118"/>
      <c r="Z59440" s="118"/>
    </row>
    <row r="59441" spans="16:26" x14ac:dyDescent="0.25">
      <c r="P59441" s="119"/>
      <c r="R59441" s="119"/>
      <c r="T59441" s="119"/>
      <c r="V59441" s="119"/>
      <c r="X59441" s="119"/>
      <c r="Z59441" s="119"/>
    </row>
    <row r="59442" spans="16:26" x14ac:dyDescent="0.25">
      <c r="P59442" s="119"/>
      <c r="R59442" s="119"/>
      <c r="T59442" s="119"/>
      <c r="V59442" s="119"/>
      <c r="X59442" s="119"/>
      <c r="Z59442" s="119"/>
    </row>
    <row r="59443" spans="16:26" x14ac:dyDescent="0.25">
      <c r="P59443" s="120"/>
      <c r="R59443" s="120"/>
      <c r="T59443" s="120"/>
      <c r="V59443" s="120"/>
      <c r="X59443" s="120"/>
      <c r="Z59443" s="120"/>
    </row>
    <row r="59444" spans="16:26" x14ac:dyDescent="0.25">
      <c r="P59444" s="119"/>
      <c r="R59444" s="119"/>
      <c r="T59444" s="119"/>
      <c r="V59444" s="119"/>
      <c r="X59444" s="119"/>
      <c r="Z59444" s="119"/>
    </row>
    <row r="59445" spans="16:26" x14ac:dyDescent="0.25">
      <c r="P59445" s="119"/>
      <c r="R59445" s="119"/>
      <c r="T59445" s="119"/>
      <c r="V59445" s="119"/>
      <c r="X59445" s="119"/>
      <c r="Z59445" s="119"/>
    </row>
    <row r="59446" spans="16:26" x14ac:dyDescent="0.25">
      <c r="P59446" s="120"/>
      <c r="R59446" s="120"/>
      <c r="T59446" s="120"/>
      <c r="V59446" s="120"/>
      <c r="X59446" s="120"/>
      <c r="Z59446" s="120"/>
    </row>
    <row r="59447" spans="16:26" x14ac:dyDescent="0.25">
      <c r="P59447" s="119"/>
      <c r="R59447" s="119"/>
      <c r="T59447" s="119"/>
      <c r="V59447" s="119"/>
      <c r="X59447" s="119"/>
      <c r="Z59447" s="119"/>
    </row>
    <row r="59448" spans="16:26" x14ac:dyDescent="0.25">
      <c r="P59448" s="120"/>
      <c r="R59448" s="120"/>
      <c r="T59448" s="120"/>
      <c r="V59448" s="120"/>
      <c r="X59448" s="120"/>
      <c r="Z59448" s="120"/>
    </row>
    <row r="59449" spans="16:26" x14ac:dyDescent="0.25">
      <c r="P59449" s="119"/>
      <c r="R59449" s="119"/>
      <c r="T59449" s="119"/>
      <c r="V59449" s="119"/>
      <c r="X59449" s="119"/>
      <c r="Z59449" s="119"/>
    </row>
    <row r="59450" spans="16:26" x14ac:dyDescent="0.25">
      <c r="P59450" s="119"/>
      <c r="R59450" s="119"/>
      <c r="T59450" s="119"/>
      <c r="V59450" s="119"/>
      <c r="X59450" s="119"/>
      <c r="Z59450" s="119"/>
    </row>
    <row r="59451" spans="16:26" x14ac:dyDescent="0.25">
      <c r="P59451" s="119"/>
      <c r="R59451" s="119"/>
      <c r="T59451" s="119"/>
      <c r="V59451" s="119"/>
      <c r="X59451" s="119"/>
      <c r="Z59451" s="119"/>
    </row>
    <row r="59452" spans="16:26" x14ac:dyDescent="0.25">
      <c r="P59452" s="121"/>
      <c r="R59452" s="121"/>
      <c r="T59452" s="121"/>
      <c r="V59452" s="121"/>
      <c r="X59452" s="121"/>
      <c r="Z59452" s="121"/>
    </row>
    <row r="59453" spans="16:26" x14ac:dyDescent="0.25">
      <c r="P59453" s="121"/>
      <c r="R59453" s="121"/>
      <c r="T59453" s="121"/>
      <c r="V59453" s="121"/>
      <c r="X59453" s="121"/>
      <c r="Z59453" s="121"/>
    </row>
    <row r="59454" spans="16:26" x14ac:dyDescent="0.25">
      <c r="P59454" s="121"/>
      <c r="R59454" s="121"/>
      <c r="T59454" s="121"/>
      <c r="V59454" s="121"/>
      <c r="X59454" s="121"/>
      <c r="Z59454" s="121"/>
    </row>
    <row r="59455" spans="16:26" x14ac:dyDescent="0.25">
      <c r="P59455" s="121"/>
      <c r="R59455" s="121"/>
      <c r="T59455" s="121"/>
      <c r="V59455" s="121"/>
      <c r="X59455" s="121"/>
      <c r="Z59455" s="121"/>
    </row>
    <row r="59456" spans="16:26" x14ac:dyDescent="0.25">
      <c r="P59456" s="122"/>
      <c r="R59456" s="122"/>
      <c r="T59456" s="122"/>
      <c r="V59456" s="122"/>
      <c r="X59456" s="122"/>
      <c r="Z59456" s="122"/>
    </row>
    <row r="59457" spans="16:26" x14ac:dyDescent="0.25">
      <c r="P59457" s="118"/>
      <c r="R59457" s="118"/>
      <c r="T59457" s="118"/>
      <c r="V59457" s="118"/>
      <c r="X59457" s="118"/>
      <c r="Z59457" s="118"/>
    </row>
    <row r="59458" spans="16:26" x14ac:dyDescent="0.25">
      <c r="P59458" s="119"/>
      <c r="R59458" s="119"/>
      <c r="T59458" s="119"/>
      <c r="V59458" s="119"/>
      <c r="X59458" s="119"/>
      <c r="Z59458" s="119"/>
    </row>
    <row r="59459" spans="16:26" x14ac:dyDescent="0.25">
      <c r="P59459" s="119"/>
      <c r="R59459" s="119"/>
      <c r="T59459" s="119"/>
      <c r="V59459" s="119"/>
      <c r="X59459" s="119"/>
      <c r="Z59459" s="119"/>
    </row>
    <row r="59460" spans="16:26" x14ac:dyDescent="0.25">
      <c r="P59460" s="120"/>
      <c r="R59460" s="120"/>
      <c r="T59460" s="120"/>
      <c r="V59460" s="120"/>
      <c r="X59460" s="120"/>
      <c r="Z59460" s="120"/>
    </row>
    <row r="59461" spans="16:26" x14ac:dyDescent="0.25">
      <c r="P59461" s="119"/>
      <c r="R59461" s="119"/>
      <c r="T59461" s="119"/>
      <c r="V59461" s="119"/>
      <c r="X59461" s="119"/>
      <c r="Z59461" s="119"/>
    </row>
    <row r="59462" spans="16:26" x14ac:dyDescent="0.25">
      <c r="P59462" s="119"/>
      <c r="R59462" s="119"/>
      <c r="T59462" s="119"/>
      <c r="V59462" s="119"/>
      <c r="X59462" s="119"/>
      <c r="Z59462" s="119"/>
    </row>
    <row r="59463" spans="16:26" x14ac:dyDescent="0.25">
      <c r="P59463" s="120"/>
      <c r="R59463" s="120"/>
      <c r="T59463" s="120"/>
      <c r="V59463" s="120"/>
      <c r="X59463" s="120"/>
      <c r="Z59463" s="120"/>
    </row>
    <row r="59464" spans="16:26" x14ac:dyDescent="0.25">
      <c r="P59464" s="119"/>
      <c r="R59464" s="119"/>
      <c r="T59464" s="119"/>
      <c r="V59464" s="119"/>
      <c r="X59464" s="119"/>
      <c r="Z59464" s="119"/>
    </row>
    <row r="59465" spans="16:26" x14ac:dyDescent="0.25">
      <c r="P59465" s="120"/>
      <c r="R59465" s="120"/>
      <c r="T59465" s="120"/>
      <c r="V59465" s="120"/>
      <c r="X59465" s="120"/>
      <c r="Z59465" s="120"/>
    </row>
    <row r="59466" spans="16:26" x14ac:dyDescent="0.25">
      <c r="P59466" s="119"/>
      <c r="R59466" s="119"/>
      <c r="T59466" s="119"/>
      <c r="V59466" s="119"/>
      <c r="X59466" s="119"/>
      <c r="Z59466" s="119"/>
    </row>
    <row r="59467" spans="16:26" x14ac:dyDescent="0.25">
      <c r="P59467" s="119"/>
      <c r="R59467" s="119"/>
      <c r="T59467" s="119"/>
      <c r="V59467" s="119"/>
      <c r="X59467" s="119"/>
      <c r="Z59467" s="119"/>
    </row>
    <row r="59468" spans="16:26" x14ac:dyDescent="0.25">
      <c r="P59468" s="119"/>
      <c r="R59468" s="119"/>
      <c r="T59468" s="119"/>
      <c r="V59468" s="119"/>
      <c r="X59468" s="119"/>
      <c r="Z59468" s="119"/>
    </row>
    <row r="59469" spans="16:26" x14ac:dyDescent="0.25">
      <c r="P59469" s="121"/>
      <c r="R59469" s="121"/>
      <c r="T59469" s="121"/>
      <c r="V59469" s="121"/>
      <c r="X59469" s="121"/>
      <c r="Z59469" s="121"/>
    </row>
    <row r="59470" spans="16:26" x14ac:dyDescent="0.25">
      <c r="P59470" s="121"/>
      <c r="R59470" s="121"/>
      <c r="T59470" s="121"/>
      <c r="V59470" s="121"/>
      <c r="X59470" s="121"/>
      <c r="Z59470" s="121"/>
    </row>
    <row r="59471" spans="16:26" x14ac:dyDescent="0.25">
      <c r="P59471" s="121"/>
      <c r="R59471" s="121"/>
      <c r="T59471" s="121"/>
      <c r="V59471" s="121"/>
      <c r="X59471" s="121"/>
      <c r="Z59471" s="121"/>
    </row>
    <row r="59472" spans="16:26" x14ac:dyDescent="0.25">
      <c r="P59472" s="121"/>
      <c r="R59472" s="121"/>
      <c r="T59472" s="121"/>
      <c r="V59472" s="121"/>
      <c r="X59472" s="121"/>
      <c r="Z59472" s="121"/>
    </row>
    <row r="59473" spans="16:26" x14ac:dyDescent="0.25">
      <c r="P59473" s="122"/>
      <c r="R59473" s="122"/>
      <c r="T59473" s="122"/>
      <c r="V59473" s="122"/>
      <c r="X59473" s="122"/>
      <c r="Z59473" s="122"/>
    </row>
    <row r="59474" spans="16:26" x14ac:dyDescent="0.25">
      <c r="P59474" s="118"/>
      <c r="R59474" s="118"/>
      <c r="T59474" s="118"/>
      <c r="V59474" s="118"/>
      <c r="X59474" s="118"/>
      <c r="Z59474" s="118"/>
    </row>
    <row r="59475" spans="16:26" x14ac:dyDescent="0.25">
      <c r="P59475" s="119"/>
      <c r="R59475" s="119"/>
      <c r="T59475" s="119"/>
      <c r="V59475" s="119"/>
      <c r="X59475" s="119"/>
      <c r="Z59475" s="119"/>
    </row>
    <row r="59476" spans="16:26" x14ac:dyDescent="0.25">
      <c r="P59476" s="119"/>
      <c r="R59476" s="119"/>
      <c r="T59476" s="119"/>
      <c r="V59476" s="119"/>
      <c r="X59476" s="119"/>
      <c r="Z59476" s="119"/>
    </row>
    <row r="59477" spans="16:26" x14ac:dyDescent="0.25">
      <c r="P59477" s="120"/>
      <c r="R59477" s="120"/>
      <c r="T59477" s="120"/>
      <c r="V59477" s="120"/>
      <c r="X59477" s="120"/>
      <c r="Z59477" s="120"/>
    </row>
    <row r="59478" spans="16:26" x14ac:dyDescent="0.25">
      <c r="P59478" s="119"/>
      <c r="R59478" s="119"/>
      <c r="T59478" s="119"/>
      <c r="V59478" s="119"/>
      <c r="X59478" s="119"/>
      <c r="Z59478" s="119"/>
    </row>
    <row r="59479" spans="16:26" x14ac:dyDescent="0.25">
      <c r="P59479" s="119"/>
      <c r="R59479" s="119"/>
      <c r="T59479" s="119"/>
      <c r="V59479" s="119"/>
      <c r="X59479" s="119"/>
      <c r="Z59479" s="119"/>
    </row>
    <row r="59480" spans="16:26" x14ac:dyDescent="0.25">
      <c r="P59480" s="120"/>
      <c r="R59480" s="120"/>
      <c r="T59480" s="120"/>
      <c r="V59480" s="120"/>
      <c r="X59480" s="120"/>
      <c r="Z59480" s="120"/>
    </row>
    <row r="59481" spans="16:26" x14ac:dyDescent="0.25">
      <c r="P59481" s="119"/>
      <c r="R59481" s="119"/>
      <c r="T59481" s="119"/>
      <c r="V59481" s="119"/>
      <c r="X59481" s="119"/>
      <c r="Z59481" s="119"/>
    </row>
    <row r="59482" spans="16:26" x14ac:dyDescent="0.25">
      <c r="P59482" s="120"/>
      <c r="R59482" s="120"/>
      <c r="T59482" s="120"/>
      <c r="V59482" s="120"/>
      <c r="X59482" s="120"/>
      <c r="Z59482" s="120"/>
    </row>
    <row r="59483" spans="16:26" x14ac:dyDescent="0.25">
      <c r="P59483" s="119"/>
      <c r="R59483" s="119"/>
      <c r="T59483" s="119"/>
      <c r="V59483" s="119"/>
      <c r="X59483" s="119"/>
      <c r="Z59483" s="119"/>
    </row>
    <row r="59484" spans="16:26" x14ac:dyDescent="0.25">
      <c r="P59484" s="119"/>
      <c r="R59484" s="119"/>
      <c r="T59484" s="119"/>
      <c r="V59484" s="119"/>
      <c r="X59484" s="119"/>
      <c r="Z59484" s="119"/>
    </row>
    <row r="59485" spans="16:26" x14ac:dyDescent="0.25">
      <c r="P59485" s="119"/>
      <c r="R59485" s="119"/>
      <c r="T59485" s="119"/>
      <c r="V59485" s="119"/>
      <c r="X59485" s="119"/>
      <c r="Z59485" s="119"/>
    </row>
    <row r="59486" spans="16:26" x14ac:dyDescent="0.25">
      <c r="P59486" s="121"/>
      <c r="R59486" s="121"/>
      <c r="T59486" s="121"/>
      <c r="V59486" s="121"/>
      <c r="X59486" s="121"/>
      <c r="Z59486" s="121"/>
    </row>
    <row r="59487" spans="16:26" x14ac:dyDescent="0.25">
      <c r="P59487" s="121"/>
      <c r="R59487" s="121"/>
      <c r="T59487" s="121"/>
      <c r="V59487" s="121"/>
      <c r="X59487" s="121"/>
      <c r="Z59487" s="121"/>
    </row>
    <row r="59488" spans="16:26" x14ac:dyDescent="0.25">
      <c r="P59488" s="121"/>
      <c r="R59488" s="121"/>
      <c r="T59488" s="121"/>
      <c r="V59488" s="121"/>
      <c r="X59488" s="121"/>
      <c r="Z59488" s="121"/>
    </row>
    <row r="59489" spans="16:26" x14ac:dyDescent="0.25">
      <c r="P59489" s="121"/>
      <c r="R59489" s="121"/>
      <c r="T59489" s="121"/>
      <c r="V59489" s="121"/>
      <c r="X59489" s="121"/>
      <c r="Z59489" s="121"/>
    </row>
    <row r="59490" spans="16:26" x14ac:dyDescent="0.25">
      <c r="P59490" s="122"/>
      <c r="R59490" s="122"/>
      <c r="T59490" s="122"/>
      <c r="V59490" s="122"/>
      <c r="X59490" s="122"/>
      <c r="Z59490" s="122"/>
    </row>
    <row r="59491" spans="16:26" x14ac:dyDescent="0.25">
      <c r="P59491" s="118"/>
      <c r="R59491" s="118"/>
      <c r="T59491" s="118"/>
      <c r="V59491" s="118"/>
      <c r="X59491" s="118"/>
      <c r="Z59491" s="118"/>
    </row>
    <row r="59492" spans="16:26" x14ac:dyDescent="0.25">
      <c r="P59492" s="119"/>
      <c r="R59492" s="119"/>
      <c r="T59492" s="119"/>
      <c r="V59492" s="119"/>
      <c r="X59492" s="119"/>
      <c r="Z59492" s="119"/>
    </row>
    <row r="59493" spans="16:26" x14ac:dyDescent="0.25">
      <c r="P59493" s="119"/>
      <c r="R59493" s="119"/>
      <c r="T59493" s="119"/>
      <c r="V59493" s="119"/>
      <c r="X59493" s="119"/>
      <c r="Z59493" s="119"/>
    </row>
    <row r="59494" spans="16:26" x14ac:dyDescent="0.25">
      <c r="P59494" s="120"/>
      <c r="R59494" s="120"/>
      <c r="T59494" s="120"/>
      <c r="V59494" s="120"/>
      <c r="X59494" s="120"/>
      <c r="Z59494" s="120"/>
    </row>
    <row r="59495" spans="16:26" x14ac:dyDescent="0.25">
      <c r="P59495" s="119"/>
      <c r="R59495" s="119"/>
      <c r="T59495" s="119"/>
      <c r="V59495" s="119"/>
      <c r="X59495" s="119"/>
      <c r="Z59495" s="119"/>
    </row>
    <row r="59496" spans="16:26" x14ac:dyDescent="0.25">
      <c r="P59496" s="119"/>
      <c r="R59496" s="119"/>
      <c r="T59496" s="119"/>
      <c r="V59496" s="119"/>
      <c r="X59496" s="119"/>
      <c r="Z59496" s="119"/>
    </row>
    <row r="59497" spans="16:26" x14ac:dyDescent="0.25">
      <c r="P59497" s="120"/>
      <c r="R59497" s="120"/>
      <c r="T59497" s="120"/>
      <c r="V59497" s="120"/>
      <c r="X59497" s="120"/>
      <c r="Z59497" s="120"/>
    </row>
    <row r="59498" spans="16:26" x14ac:dyDescent="0.25">
      <c r="P59498" s="119"/>
      <c r="R59498" s="119"/>
      <c r="T59498" s="119"/>
      <c r="V59498" s="119"/>
      <c r="X59498" s="119"/>
      <c r="Z59498" s="119"/>
    </row>
    <row r="59499" spans="16:26" x14ac:dyDescent="0.25">
      <c r="P59499" s="120"/>
      <c r="R59499" s="120"/>
      <c r="T59499" s="120"/>
      <c r="V59499" s="120"/>
      <c r="X59499" s="120"/>
      <c r="Z59499" s="120"/>
    </row>
    <row r="59500" spans="16:26" x14ac:dyDescent="0.25">
      <c r="P59500" s="119"/>
      <c r="R59500" s="119"/>
      <c r="T59500" s="119"/>
      <c r="V59500" s="119"/>
      <c r="X59500" s="119"/>
      <c r="Z59500" s="119"/>
    </row>
    <row r="59501" spans="16:26" x14ac:dyDescent="0.25">
      <c r="P59501" s="119"/>
      <c r="R59501" s="119"/>
      <c r="T59501" s="119"/>
      <c r="V59501" s="119"/>
      <c r="X59501" s="119"/>
      <c r="Z59501" s="119"/>
    </row>
    <row r="59502" spans="16:26" x14ac:dyDescent="0.25">
      <c r="P59502" s="119"/>
      <c r="R59502" s="119"/>
      <c r="T59502" s="119"/>
      <c r="V59502" s="119"/>
      <c r="X59502" s="119"/>
      <c r="Z59502" s="119"/>
    </row>
    <row r="59503" spans="16:26" x14ac:dyDescent="0.25">
      <c r="P59503" s="121"/>
      <c r="R59503" s="121"/>
      <c r="T59503" s="121"/>
      <c r="V59503" s="121"/>
      <c r="X59503" s="121"/>
      <c r="Z59503" s="121"/>
    </row>
    <row r="59504" spans="16:26" x14ac:dyDescent="0.25">
      <c r="P59504" s="121"/>
      <c r="R59504" s="121"/>
      <c r="T59504" s="121"/>
      <c r="V59504" s="121"/>
      <c r="X59504" s="121"/>
      <c r="Z59504" s="121"/>
    </row>
    <row r="59505" spans="16:26" x14ac:dyDescent="0.25">
      <c r="P59505" s="121"/>
      <c r="R59505" s="121"/>
      <c r="T59505" s="121"/>
      <c r="V59505" s="121"/>
      <c r="X59505" s="121"/>
      <c r="Z59505" s="121"/>
    </row>
    <row r="59506" spans="16:26" x14ac:dyDescent="0.25">
      <c r="P59506" s="121"/>
      <c r="R59506" s="121"/>
      <c r="T59506" s="121"/>
      <c r="V59506" s="121"/>
      <c r="X59506" s="121"/>
      <c r="Z59506" s="121"/>
    </row>
    <row r="59507" spans="16:26" x14ac:dyDescent="0.25">
      <c r="P59507" s="122"/>
      <c r="R59507" s="122"/>
      <c r="T59507" s="122"/>
      <c r="V59507" s="122"/>
      <c r="X59507" s="122"/>
      <c r="Z59507" s="122"/>
    </row>
    <row r="59508" spans="16:26" x14ac:dyDescent="0.25">
      <c r="P59508" s="118"/>
      <c r="R59508" s="118"/>
      <c r="T59508" s="118"/>
      <c r="V59508" s="118"/>
      <c r="X59508" s="118"/>
      <c r="Z59508" s="118"/>
    </row>
    <row r="59509" spans="16:26" x14ac:dyDescent="0.25">
      <c r="P59509" s="119"/>
      <c r="R59509" s="119"/>
      <c r="T59509" s="119"/>
      <c r="V59509" s="119"/>
      <c r="X59509" s="119"/>
      <c r="Z59509" s="119"/>
    </row>
    <row r="59510" spans="16:26" x14ac:dyDescent="0.25">
      <c r="P59510" s="119"/>
      <c r="R59510" s="119"/>
      <c r="T59510" s="119"/>
      <c r="V59510" s="119"/>
      <c r="X59510" s="119"/>
      <c r="Z59510" s="119"/>
    </row>
    <row r="59511" spans="16:26" x14ac:dyDescent="0.25">
      <c r="P59511" s="120"/>
      <c r="R59511" s="120"/>
      <c r="T59511" s="120"/>
      <c r="V59511" s="120"/>
      <c r="X59511" s="120"/>
      <c r="Z59511" s="120"/>
    </row>
    <row r="59512" spans="16:26" x14ac:dyDescent="0.25">
      <c r="P59512" s="119"/>
      <c r="R59512" s="119"/>
      <c r="T59512" s="119"/>
      <c r="V59512" s="119"/>
      <c r="X59512" s="119"/>
      <c r="Z59512" s="119"/>
    </row>
    <row r="59513" spans="16:26" x14ac:dyDescent="0.25">
      <c r="P59513" s="119"/>
      <c r="R59513" s="119"/>
      <c r="T59513" s="119"/>
      <c r="V59513" s="119"/>
      <c r="X59513" s="119"/>
      <c r="Z59513" s="119"/>
    </row>
    <row r="59514" spans="16:26" x14ac:dyDescent="0.25">
      <c r="P59514" s="120"/>
      <c r="R59514" s="120"/>
      <c r="T59514" s="120"/>
      <c r="V59514" s="120"/>
      <c r="X59514" s="120"/>
      <c r="Z59514" s="120"/>
    </row>
    <row r="59515" spans="16:26" x14ac:dyDescent="0.25">
      <c r="P59515" s="119"/>
      <c r="R59515" s="119"/>
      <c r="T59515" s="119"/>
      <c r="V59515" s="119"/>
      <c r="X59515" s="119"/>
      <c r="Z59515" s="119"/>
    </row>
    <row r="59516" spans="16:26" x14ac:dyDescent="0.25">
      <c r="P59516" s="120"/>
      <c r="R59516" s="120"/>
      <c r="T59516" s="120"/>
      <c r="V59516" s="120"/>
      <c r="X59516" s="120"/>
      <c r="Z59516" s="120"/>
    </row>
    <row r="59517" spans="16:26" x14ac:dyDescent="0.25">
      <c r="P59517" s="119"/>
      <c r="R59517" s="119"/>
      <c r="T59517" s="119"/>
      <c r="V59517" s="119"/>
      <c r="X59517" s="119"/>
      <c r="Z59517" s="119"/>
    </row>
    <row r="59518" spans="16:26" x14ac:dyDescent="0.25">
      <c r="P59518" s="119"/>
      <c r="R59518" s="119"/>
      <c r="T59518" s="119"/>
      <c r="V59518" s="119"/>
      <c r="X59518" s="119"/>
      <c r="Z59518" s="119"/>
    </row>
    <row r="59519" spans="16:26" x14ac:dyDescent="0.25">
      <c r="P59519" s="119"/>
      <c r="R59519" s="119"/>
      <c r="T59519" s="119"/>
      <c r="V59519" s="119"/>
      <c r="X59519" s="119"/>
      <c r="Z59519" s="119"/>
    </row>
    <row r="59520" spans="16:26" x14ac:dyDescent="0.25">
      <c r="P59520" s="121"/>
      <c r="R59520" s="121"/>
      <c r="T59520" s="121"/>
      <c r="V59520" s="121"/>
      <c r="X59520" s="121"/>
      <c r="Z59520" s="121"/>
    </row>
    <row r="59521" spans="16:26" x14ac:dyDescent="0.25">
      <c r="P59521" s="121"/>
      <c r="R59521" s="121"/>
      <c r="T59521" s="121"/>
      <c r="V59521" s="121"/>
      <c r="X59521" s="121"/>
      <c r="Z59521" s="121"/>
    </row>
    <row r="59522" spans="16:26" x14ac:dyDescent="0.25">
      <c r="P59522" s="121"/>
      <c r="R59522" s="121"/>
      <c r="T59522" s="121"/>
      <c r="V59522" s="121"/>
      <c r="X59522" s="121"/>
      <c r="Z59522" s="121"/>
    </row>
    <row r="59523" spans="16:26" x14ac:dyDescent="0.25">
      <c r="P59523" s="121"/>
      <c r="R59523" s="121"/>
      <c r="T59523" s="121"/>
      <c r="V59523" s="121"/>
      <c r="X59523" s="121"/>
      <c r="Z59523" s="121"/>
    </row>
    <row r="59524" spans="16:26" x14ac:dyDescent="0.25">
      <c r="P59524" s="122"/>
      <c r="R59524" s="122"/>
      <c r="T59524" s="122"/>
      <c r="V59524" s="122"/>
      <c r="X59524" s="122"/>
      <c r="Z59524" s="122"/>
    </row>
    <row r="59525" spans="16:26" x14ac:dyDescent="0.25">
      <c r="P59525" s="118"/>
      <c r="R59525" s="118"/>
      <c r="T59525" s="118"/>
      <c r="V59525" s="118"/>
      <c r="X59525" s="118"/>
      <c r="Z59525" s="118"/>
    </row>
    <row r="59526" spans="16:26" x14ac:dyDescent="0.25">
      <c r="P59526" s="119"/>
      <c r="R59526" s="119"/>
      <c r="T59526" s="119"/>
      <c r="V59526" s="119"/>
      <c r="X59526" s="119"/>
      <c r="Z59526" s="119"/>
    </row>
    <row r="59527" spans="16:26" x14ac:dyDescent="0.25">
      <c r="P59527" s="119"/>
      <c r="R59527" s="119"/>
      <c r="T59527" s="119"/>
      <c r="V59527" s="119"/>
      <c r="X59527" s="119"/>
      <c r="Z59527" s="119"/>
    </row>
    <row r="59528" spans="16:26" x14ac:dyDescent="0.25">
      <c r="P59528" s="120"/>
      <c r="R59528" s="120"/>
      <c r="T59528" s="120"/>
      <c r="V59528" s="120"/>
      <c r="X59528" s="120"/>
      <c r="Z59528" s="120"/>
    </row>
    <row r="59529" spans="16:26" x14ac:dyDescent="0.25">
      <c r="P59529" s="119"/>
      <c r="R59529" s="119"/>
      <c r="T59529" s="119"/>
      <c r="V59529" s="119"/>
      <c r="X59529" s="119"/>
      <c r="Z59529" s="119"/>
    </row>
    <row r="59530" spans="16:26" x14ac:dyDescent="0.25">
      <c r="P59530" s="119"/>
      <c r="R59530" s="119"/>
      <c r="T59530" s="119"/>
      <c r="V59530" s="119"/>
      <c r="X59530" s="119"/>
      <c r="Z59530" s="119"/>
    </row>
    <row r="59531" spans="16:26" x14ac:dyDescent="0.25">
      <c r="P59531" s="120"/>
      <c r="R59531" s="120"/>
      <c r="T59531" s="120"/>
      <c r="V59531" s="120"/>
      <c r="X59531" s="120"/>
      <c r="Z59531" s="120"/>
    </row>
    <row r="59532" spans="16:26" x14ac:dyDescent="0.25">
      <c r="P59532" s="119"/>
      <c r="R59532" s="119"/>
      <c r="T59532" s="119"/>
      <c r="V59532" s="119"/>
      <c r="X59532" s="119"/>
      <c r="Z59532" s="119"/>
    </row>
    <row r="59533" spans="16:26" x14ac:dyDescent="0.25">
      <c r="P59533" s="120"/>
      <c r="R59533" s="120"/>
      <c r="T59533" s="120"/>
      <c r="V59533" s="120"/>
      <c r="X59533" s="120"/>
      <c r="Z59533" s="120"/>
    </row>
    <row r="59534" spans="16:26" x14ac:dyDescent="0.25">
      <c r="P59534" s="119"/>
      <c r="R59534" s="119"/>
      <c r="T59534" s="119"/>
      <c r="V59534" s="119"/>
      <c r="X59534" s="119"/>
      <c r="Z59534" s="119"/>
    </row>
    <row r="59535" spans="16:26" x14ac:dyDescent="0.25">
      <c r="P59535" s="119"/>
      <c r="R59535" s="119"/>
      <c r="T59535" s="119"/>
      <c r="V59535" s="119"/>
      <c r="X59535" s="119"/>
      <c r="Z59535" s="119"/>
    </row>
    <row r="59536" spans="16:26" x14ac:dyDescent="0.25">
      <c r="P59536" s="119"/>
      <c r="R59536" s="119"/>
      <c r="T59536" s="119"/>
      <c r="V59536" s="119"/>
      <c r="X59536" s="119"/>
      <c r="Z59536" s="119"/>
    </row>
    <row r="59537" spans="16:26" x14ac:dyDescent="0.25">
      <c r="P59537" s="121"/>
      <c r="R59537" s="121"/>
      <c r="T59537" s="121"/>
      <c r="V59537" s="121"/>
      <c r="X59537" s="121"/>
      <c r="Z59537" s="121"/>
    </row>
    <row r="59538" spans="16:26" x14ac:dyDescent="0.25">
      <c r="P59538" s="121"/>
      <c r="R59538" s="121"/>
      <c r="T59538" s="121"/>
      <c r="V59538" s="121"/>
      <c r="X59538" s="121"/>
      <c r="Z59538" s="121"/>
    </row>
    <row r="59539" spans="16:26" x14ac:dyDescent="0.25">
      <c r="P59539" s="121"/>
      <c r="R59539" s="121"/>
      <c r="T59539" s="121"/>
      <c r="V59539" s="121"/>
      <c r="X59539" s="121"/>
      <c r="Z59539" s="121"/>
    </row>
    <row r="59540" spans="16:26" x14ac:dyDescent="0.25">
      <c r="P59540" s="121"/>
      <c r="R59540" s="121"/>
      <c r="T59540" s="121"/>
      <c r="V59540" s="121"/>
      <c r="X59540" s="121"/>
      <c r="Z59540" s="121"/>
    </row>
    <row r="59541" spans="16:26" x14ac:dyDescent="0.25">
      <c r="P59541" s="122"/>
      <c r="R59541" s="122"/>
      <c r="T59541" s="122"/>
      <c r="V59541" s="122"/>
      <c r="X59541" s="122"/>
      <c r="Z59541" s="122"/>
    </row>
    <row r="59542" spans="16:26" x14ac:dyDescent="0.25">
      <c r="P59542" s="118"/>
      <c r="R59542" s="118"/>
      <c r="T59542" s="118"/>
      <c r="V59542" s="118"/>
      <c r="X59542" s="118"/>
      <c r="Z59542" s="118"/>
    </row>
    <row r="59543" spans="16:26" x14ac:dyDescent="0.25">
      <c r="P59543" s="119"/>
      <c r="R59543" s="119"/>
      <c r="T59543" s="119"/>
      <c r="V59543" s="119"/>
      <c r="X59543" s="119"/>
      <c r="Z59543" s="119"/>
    </row>
    <row r="59544" spans="16:26" x14ac:dyDescent="0.25">
      <c r="P59544" s="119"/>
      <c r="R59544" s="119"/>
      <c r="T59544" s="119"/>
      <c r="V59544" s="119"/>
      <c r="X59544" s="119"/>
      <c r="Z59544" s="119"/>
    </row>
    <row r="59545" spans="16:26" x14ac:dyDescent="0.25">
      <c r="P59545" s="120"/>
      <c r="R59545" s="120"/>
      <c r="T59545" s="120"/>
      <c r="V59545" s="120"/>
      <c r="X59545" s="120"/>
      <c r="Z59545" s="120"/>
    </row>
    <row r="59546" spans="16:26" x14ac:dyDescent="0.25">
      <c r="P59546" s="119"/>
      <c r="R59546" s="119"/>
      <c r="T59546" s="119"/>
      <c r="V59546" s="119"/>
      <c r="X59546" s="119"/>
      <c r="Z59546" s="119"/>
    </row>
    <row r="59547" spans="16:26" x14ac:dyDescent="0.25">
      <c r="P59547" s="119"/>
      <c r="R59547" s="119"/>
      <c r="T59547" s="119"/>
      <c r="V59547" s="119"/>
      <c r="X59547" s="119"/>
      <c r="Z59547" s="119"/>
    </row>
    <row r="59548" spans="16:26" x14ac:dyDescent="0.25">
      <c r="P59548" s="120"/>
      <c r="R59548" s="120"/>
      <c r="T59548" s="120"/>
      <c r="V59548" s="120"/>
      <c r="X59548" s="120"/>
      <c r="Z59548" s="120"/>
    </row>
    <row r="59549" spans="16:26" x14ac:dyDescent="0.25">
      <c r="P59549" s="119"/>
      <c r="R59549" s="119"/>
      <c r="T59549" s="119"/>
      <c r="V59549" s="119"/>
      <c r="X59549" s="119"/>
      <c r="Z59549" s="119"/>
    </row>
    <row r="59550" spans="16:26" x14ac:dyDescent="0.25">
      <c r="P59550" s="120"/>
      <c r="R59550" s="120"/>
      <c r="T59550" s="120"/>
      <c r="V59550" s="120"/>
      <c r="X59550" s="120"/>
      <c r="Z59550" s="120"/>
    </row>
    <row r="59551" spans="16:26" x14ac:dyDescent="0.25">
      <c r="P59551" s="119"/>
      <c r="R59551" s="119"/>
      <c r="T59551" s="119"/>
      <c r="V59551" s="119"/>
      <c r="X59551" s="119"/>
      <c r="Z59551" s="119"/>
    </row>
    <row r="59552" spans="16:26" x14ac:dyDescent="0.25">
      <c r="P59552" s="119"/>
      <c r="R59552" s="119"/>
      <c r="T59552" s="119"/>
      <c r="V59552" s="119"/>
      <c r="X59552" s="119"/>
      <c r="Z59552" s="119"/>
    </row>
    <row r="59553" spans="16:26" x14ac:dyDescent="0.25">
      <c r="P59553" s="119"/>
      <c r="R59553" s="119"/>
      <c r="T59553" s="119"/>
      <c r="V59553" s="119"/>
      <c r="X59553" s="119"/>
      <c r="Z59553" s="119"/>
    </row>
    <row r="59554" spans="16:26" x14ac:dyDescent="0.25">
      <c r="P59554" s="121"/>
      <c r="R59554" s="121"/>
      <c r="T59554" s="121"/>
      <c r="V59554" s="121"/>
      <c r="X59554" s="121"/>
      <c r="Z59554" s="121"/>
    </row>
    <row r="59555" spans="16:26" x14ac:dyDescent="0.25">
      <c r="P59555" s="121"/>
      <c r="R59555" s="121"/>
      <c r="T59555" s="121"/>
      <c r="V59555" s="121"/>
      <c r="X59555" s="121"/>
      <c r="Z59555" s="121"/>
    </row>
    <row r="59556" spans="16:26" x14ac:dyDescent="0.25">
      <c r="P59556" s="121"/>
      <c r="R59556" s="121"/>
      <c r="T59556" s="121"/>
      <c r="V59556" s="121"/>
      <c r="X59556" s="121"/>
      <c r="Z59556" s="121"/>
    </row>
    <row r="59557" spans="16:26" x14ac:dyDescent="0.25">
      <c r="P59557" s="121"/>
      <c r="R59557" s="121"/>
      <c r="T59557" s="121"/>
      <c r="V59557" s="121"/>
      <c r="X59557" s="121"/>
      <c r="Z59557" s="121"/>
    </row>
    <row r="59558" spans="16:26" x14ac:dyDescent="0.25">
      <c r="P59558" s="122"/>
      <c r="R59558" s="122"/>
      <c r="T59558" s="122"/>
      <c r="V59558" s="122"/>
      <c r="X59558" s="122"/>
      <c r="Z59558" s="122"/>
    </row>
    <row r="59559" spans="16:26" x14ac:dyDescent="0.25">
      <c r="P59559" s="118"/>
      <c r="R59559" s="118"/>
      <c r="T59559" s="118"/>
      <c r="V59559" s="118"/>
      <c r="X59559" s="118"/>
      <c r="Z59559" s="118"/>
    </row>
    <row r="59560" spans="16:26" x14ac:dyDescent="0.25">
      <c r="P59560" s="119"/>
      <c r="R59560" s="119"/>
      <c r="T59560" s="119"/>
      <c r="V59560" s="119"/>
      <c r="X59560" s="119"/>
      <c r="Z59560" s="119"/>
    </row>
    <row r="59561" spans="16:26" x14ac:dyDescent="0.25">
      <c r="P59561" s="119"/>
      <c r="R59561" s="119"/>
      <c r="T59561" s="119"/>
      <c r="V59561" s="119"/>
      <c r="X59561" s="119"/>
      <c r="Z59561" s="119"/>
    </row>
    <row r="59562" spans="16:26" x14ac:dyDescent="0.25">
      <c r="P59562" s="120"/>
      <c r="R59562" s="120"/>
      <c r="T59562" s="120"/>
      <c r="V59562" s="120"/>
      <c r="X59562" s="120"/>
      <c r="Z59562" s="120"/>
    </row>
    <row r="59563" spans="16:26" x14ac:dyDescent="0.25">
      <c r="P59563" s="119"/>
      <c r="R59563" s="119"/>
      <c r="T59563" s="119"/>
      <c r="V59563" s="119"/>
      <c r="X59563" s="119"/>
      <c r="Z59563" s="119"/>
    </row>
    <row r="59564" spans="16:26" x14ac:dyDescent="0.25">
      <c r="P59564" s="119"/>
      <c r="R59564" s="119"/>
      <c r="T59564" s="119"/>
      <c r="V59564" s="119"/>
      <c r="X59564" s="119"/>
      <c r="Z59564" s="119"/>
    </row>
    <row r="59565" spans="16:26" x14ac:dyDescent="0.25">
      <c r="P59565" s="120"/>
      <c r="R59565" s="120"/>
      <c r="T59565" s="120"/>
      <c r="V59565" s="120"/>
      <c r="X59565" s="120"/>
      <c r="Z59565" s="120"/>
    </row>
    <row r="59566" spans="16:26" x14ac:dyDescent="0.25">
      <c r="P59566" s="119"/>
      <c r="R59566" s="119"/>
      <c r="T59566" s="119"/>
      <c r="V59566" s="119"/>
      <c r="X59566" s="119"/>
      <c r="Z59566" s="119"/>
    </row>
    <row r="59567" spans="16:26" x14ac:dyDescent="0.25">
      <c r="P59567" s="120"/>
      <c r="R59567" s="120"/>
      <c r="T59567" s="120"/>
      <c r="V59567" s="120"/>
      <c r="X59567" s="120"/>
      <c r="Z59567" s="120"/>
    </row>
    <row r="59568" spans="16:26" x14ac:dyDescent="0.25">
      <c r="P59568" s="119"/>
      <c r="R59568" s="119"/>
      <c r="T59568" s="119"/>
      <c r="V59568" s="119"/>
      <c r="X59568" s="119"/>
      <c r="Z59568" s="119"/>
    </row>
    <row r="59569" spans="16:26" x14ac:dyDescent="0.25">
      <c r="P59569" s="119"/>
      <c r="R59569" s="119"/>
      <c r="T59569" s="119"/>
      <c r="V59569" s="119"/>
      <c r="X59569" s="119"/>
      <c r="Z59569" s="119"/>
    </row>
    <row r="59570" spans="16:26" x14ac:dyDescent="0.25">
      <c r="P59570" s="119"/>
      <c r="R59570" s="119"/>
      <c r="T59570" s="119"/>
      <c r="V59570" s="119"/>
      <c r="X59570" s="119"/>
      <c r="Z59570" s="119"/>
    </row>
    <row r="59571" spans="16:26" x14ac:dyDescent="0.25">
      <c r="P59571" s="121"/>
      <c r="R59571" s="121"/>
      <c r="T59571" s="121"/>
      <c r="V59571" s="121"/>
      <c r="X59571" s="121"/>
      <c r="Z59571" s="121"/>
    </row>
    <row r="59572" spans="16:26" x14ac:dyDescent="0.25">
      <c r="P59572" s="121"/>
      <c r="R59572" s="121"/>
      <c r="T59572" s="121"/>
      <c r="V59572" s="121"/>
      <c r="X59572" s="121"/>
      <c r="Z59572" s="121"/>
    </row>
    <row r="59573" spans="16:26" x14ac:dyDescent="0.25">
      <c r="P59573" s="121"/>
      <c r="R59573" s="121"/>
      <c r="T59573" s="121"/>
      <c r="V59573" s="121"/>
      <c r="X59573" s="121"/>
      <c r="Z59573" s="121"/>
    </row>
    <row r="59574" spans="16:26" x14ac:dyDescent="0.25">
      <c r="P59574" s="121"/>
      <c r="R59574" s="121"/>
      <c r="T59574" s="121"/>
      <c r="V59574" s="121"/>
      <c r="X59574" s="121"/>
      <c r="Z59574" s="121"/>
    </row>
    <row r="59575" spans="16:26" x14ac:dyDescent="0.25">
      <c r="P59575" s="122"/>
      <c r="R59575" s="122"/>
      <c r="T59575" s="122"/>
      <c r="V59575" s="122"/>
      <c r="X59575" s="122"/>
      <c r="Z59575" s="122"/>
    </row>
    <row r="59576" spans="16:26" x14ac:dyDescent="0.25">
      <c r="P59576" s="118"/>
      <c r="R59576" s="118"/>
      <c r="T59576" s="118"/>
      <c r="V59576" s="118"/>
      <c r="X59576" s="118"/>
      <c r="Z59576" s="118"/>
    </row>
    <row r="59577" spans="16:26" x14ac:dyDescent="0.25">
      <c r="P59577" s="119"/>
      <c r="R59577" s="119"/>
      <c r="T59577" s="119"/>
      <c r="V59577" s="119"/>
      <c r="X59577" s="119"/>
      <c r="Z59577" s="119"/>
    </row>
    <row r="59578" spans="16:26" x14ac:dyDescent="0.25">
      <c r="P59578" s="119"/>
      <c r="R59578" s="119"/>
      <c r="T59578" s="119"/>
      <c r="V59578" s="119"/>
      <c r="X59578" s="119"/>
      <c r="Z59578" s="119"/>
    </row>
    <row r="59579" spans="16:26" x14ac:dyDescent="0.25">
      <c r="P59579" s="120"/>
      <c r="R59579" s="120"/>
      <c r="T59579" s="120"/>
      <c r="V59579" s="120"/>
      <c r="X59579" s="120"/>
      <c r="Z59579" s="120"/>
    </row>
    <row r="59580" spans="16:26" x14ac:dyDescent="0.25">
      <c r="P59580" s="119"/>
      <c r="R59580" s="119"/>
      <c r="T59580" s="119"/>
      <c r="V59580" s="119"/>
      <c r="X59580" s="119"/>
      <c r="Z59580" s="119"/>
    </row>
    <row r="59581" spans="16:26" x14ac:dyDescent="0.25">
      <c r="P59581" s="119"/>
      <c r="R59581" s="119"/>
      <c r="T59581" s="119"/>
      <c r="V59581" s="119"/>
      <c r="X59581" s="119"/>
      <c r="Z59581" s="119"/>
    </row>
    <row r="59582" spans="16:26" x14ac:dyDescent="0.25">
      <c r="P59582" s="120"/>
      <c r="R59582" s="120"/>
      <c r="T59582" s="120"/>
      <c r="V59582" s="120"/>
      <c r="X59582" s="120"/>
      <c r="Z59582" s="120"/>
    </row>
    <row r="59583" spans="16:26" x14ac:dyDescent="0.25">
      <c r="P59583" s="119"/>
      <c r="R59583" s="119"/>
      <c r="T59583" s="119"/>
      <c r="V59583" s="119"/>
      <c r="X59583" s="119"/>
      <c r="Z59583" s="119"/>
    </row>
    <row r="59584" spans="16:26" x14ac:dyDescent="0.25">
      <c r="P59584" s="120"/>
      <c r="R59584" s="120"/>
      <c r="T59584" s="120"/>
      <c r="V59584" s="120"/>
      <c r="X59584" s="120"/>
      <c r="Z59584" s="120"/>
    </row>
    <row r="59585" spans="16:26" x14ac:dyDescent="0.25">
      <c r="P59585" s="119"/>
      <c r="R59585" s="119"/>
      <c r="T59585" s="119"/>
      <c r="V59585" s="119"/>
      <c r="X59585" s="119"/>
      <c r="Z59585" s="119"/>
    </row>
    <row r="59586" spans="16:26" x14ac:dyDescent="0.25">
      <c r="P59586" s="119"/>
      <c r="R59586" s="119"/>
      <c r="T59586" s="119"/>
      <c r="V59586" s="119"/>
      <c r="X59586" s="119"/>
      <c r="Z59586" s="119"/>
    </row>
    <row r="59587" spans="16:26" x14ac:dyDescent="0.25">
      <c r="P59587" s="119"/>
      <c r="R59587" s="119"/>
      <c r="T59587" s="119"/>
      <c r="V59587" s="119"/>
      <c r="X59587" s="119"/>
      <c r="Z59587" s="119"/>
    </row>
    <row r="59588" spans="16:26" x14ac:dyDescent="0.25">
      <c r="P59588" s="121"/>
      <c r="R59588" s="121"/>
      <c r="T59588" s="121"/>
      <c r="V59588" s="121"/>
      <c r="X59588" s="121"/>
      <c r="Z59588" s="121"/>
    </row>
    <row r="59589" spans="16:26" x14ac:dyDescent="0.25">
      <c r="P59589" s="121"/>
      <c r="R59589" s="121"/>
      <c r="T59589" s="121"/>
      <c r="V59589" s="121"/>
      <c r="X59589" s="121"/>
      <c r="Z59589" s="121"/>
    </row>
    <row r="59590" spans="16:26" x14ac:dyDescent="0.25">
      <c r="P59590" s="121"/>
      <c r="R59590" s="121"/>
      <c r="T59590" s="121"/>
      <c r="V59590" s="121"/>
      <c r="X59590" s="121"/>
      <c r="Z59590" s="121"/>
    </row>
    <row r="59591" spans="16:26" x14ac:dyDescent="0.25">
      <c r="P59591" s="121"/>
      <c r="R59591" s="121"/>
      <c r="T59591" s="121"/>
      <c r="V59591" s="121"/>
      <c r="X59591" s="121"/>
      <c r="Z59591" s="121"/>
    </row>
    <row r="59592" spans="16:26" x14ac:dyDescent="0.25">
      <c r="P59592" s="122"/>
      <c r="R59592" s="122"/>
      <c r="T59592" s="122"/>
      <c r="V59592" s="122"/>
      <c r="X59592" s="122"/>
      <c r="Z59592" s="122"/>
    </row>
    <row r="59593" spans="16:26" x14ac:dyDescent="0.25">
      <c r="P59593" s="118"/>
      <c r="R59593" s="118"/>
      <c r="T59593" s="118"/>
      <c r="V59593" s="118"/>
      <c r="X59593" s="118"/>
      <c r="Z59593" s="118"/>
    </row>
    <row r="59594" spans="16:26" x14ac:dyDescent="0.25">
      <c r="P59594" s="119"/>
      <c r="R59594" s="119"/>
      <c r="T59594" s="119"/>
      <c r="V59594" s="119"/>
      <c r="X59594" s="119"/>
      <c r="Z59594" s="119"/>
    </row>
    <row r="59595" spans="16:26" x14ac:dyDescent="0.25">
      <c r="P59595" s="119"/>
      <c r="R59595" s="119"/>
      <c r="T59595" s="119"/>
      <c r="V59595" s="119"/>
      <c r="X59595" s="119"/>
      <c r="Z59595" s="119"/>
    </row>
    <row r="59596" spans="16:26" x14ac:dyDescent="0.25">
      <c r="P59596" s="120"/>
      <c r="R59596" s="120"/>
      <c r="T59596" s="120"/>
      <c r="V59596" s="120"/>
      <c r="X59596" s="120"/>
      <c r="Z59596" s="120"/>
    </row>
    <row r="59597" spans="16:26" x14ac:dyDescent="0.25">
      <c r="P59597" s="119"/>
      <c r="R59597" s="119"/>
      <c r="T59597" s="119"/>
      <c r="V59597" s="119"/>
      <c r="X59597" s="119"/>
      <c r="Z59597" s="119"/>
    </row>
    <row r="59598" spans="16:26" x14ac:dyDescent="0.25">
      <c r="P59598" s="119"/>
      <c r="R59598" s="119"/>
      <c r="T59598" s="119"/>
      <c r="V59598" s="119"/>
      <c r="X59598" s="119"/>
      <c r="Z59598" s="119"/>
    </row>
    <row r="59599" spans="16:26" x14ac:dyDescent="0.25">
      <c r="P59599" s="120"/>
      <c r="R59599" s="120"/>
      <c r="T59599" s="120"/>
      <c r="V59599" s="120"/>
      <c r="X59599" s="120"/>
      <c r="Z59599" s="120"/>
    </row>
    <row r="59600" spans="16:26" x14ac:dyDescent="0.25">
      <c r="P59600" s="119"/>
      <c r="R59600" s="119"/>
      <c r="T59600" s="119"/>
      <c r="V59600" s="119"/>
      <c r="X59600" s="119"/>
      <c r="Z59600" s="119"/>
    </row>
    <row r="59601" spans="16:26" x14ac:dyDescent="0.25">
      <c r="P59601" s="120"/>
      <c r="R59601" s="120"/>
      <c r="T59601" s="120"/>
      <c r="V59601" s="120"/>
      <c r="X59601" s="120"/>
      <c r="Z59601" s="120"/>
    </row>
    <row r="59602" spans="16:26" x14ac:dyDescent="0.25">
      <c r="P59602" s="119"/>
      <c r="R59602" s="119"/>
      <c r="T59602" s="119"/>
      <c r="V59602" s="119"/>
      <c r="X59602" s="119"/>
      <c r="Z59602" s="119"/>
    </row>
    <row r="59603" spans="16:26" x14ac:dyDescent="0.25">
      <c r="P59603" s="119"/>
      <c r="R59603" s="119"/>
      <c r="T59603" s="119"/>
      <c r="V59603" s="119"/>
      <c r="X59603" s="119"/>
      <c r="Z59603" s="119"/>
    </row>
    <row r="59604" spans="16:26" x14ac:dyDescent="0.25">
      <c r="P59604" s="119"/>
      <c r="R59604" s="119"/>
      <c r="T59604" s="119"/>
      <c r="V59604" s="119"/>
      <c r="X59604" s="119"/>
      <c r="Z59604" s="119"/>
    </row>
    <row r="59605" spans="16:26" x14ac:dyDescent="0.25">
      <c r="P59605" s="121"/>
      <c r="R59605" s="121"/>
      <c r="T59605" s="121"/>
      <c r="V59605" s="121"/>
      <c r="X59605" s="121"/>
      <c r="Z59605" s="121"/>
    </row>
    <row r="59606" spans="16:26" x14ac:dyDescent="0.25">
      <c r="P59606" s="121"/>
      <c r="R59606" s="121"/>
      <c r="T59606" s="121"/>
      <c r="V59606" s="121"/>
      <c r="X59606" s="121"/>
      <c r="Z59606" s="121"/>
    </row>
    <row r="59607" spans="16:26" x14ac:dyDescent="0.25">
      <c r="P59607" s="121"/>
      <c r="R59607" s="121"/>
      <c r="T59607" s="121"/>
      <c r="V59607" s="121"/>
      <c r="X59607" s="121"/>
      <c r="Z59607" s="121"/>
    </row>
    <row r="59608" spans="16:26" x14ac:dyDescent="0.25">
      <c r="P59608" s="121"/>
      <c r="R59608" s="121"/>
      <c r="T59608" s="121"/>
      <c r="V59608" s="121"/>
      <c r="X59608" s="121"/>
      <c r="Z59608" s="121"/>
    </row>
    <row r="59609" spans="16:26" x14ac:dyDescent="0.25">
      <c r="P59609" s="122"/>
      <c r="R59609" s="122"/>
      <c r="T59609" s="122"/>
      <c r="V59609" s="122"/>
      <c r="X59609" s="122"/>
      <c r="Z59609" s="122"/>
    </row>
    <row r="59610" spans="16:26" x14ac:dyDescent="0.25">
      <c r="P59610" s="118"/>
      <c r="R59610" s="118"/>
      <c r="T59610" s="118"/>
      <c r="V59610" s="118"/>
      <c r="X59610" s="118"/>
      <c r="Z59610" s="118"/>
    </row>
    <row r="59611" spans="16:26" x14ac:dyDescent="0.25">
      <c r="P59611" s="119"/>
      <c r="R59611" s="119"/>
      <c r="T59611" s="119"/>
      <c r="V59611" s="119"/>
      <c r="X59611" s="119"/>
      <c r="Z59611" s="119"/>
    </row>
    <row r="59612" spans="16:26" x14ac:dyDescent="0.25">
      <c r="P59612" s="119"/>
      <c r="R59612" s="119"/>
      <c r="T59612" s="119"/>
      <c r="V59612" s="119"/>
      <c r="X59612" s="119"/>
      <c r="Z59612" s="119"/>
    </row>
    <row r="59613" spans="16:26" x14ac:dyDescent="0.25">
      <c r="P59613" s="120"/>
      <c r="R59613" s="120"/>
      <c r="T59613" s="120"/>
      <c r="V59613" s="120"/>
      <c r="X59613" s="120"/>
      <c r="Z59613" s="120"/>
    </row>
    <row r="59614" spans="16:26" x14ac:dyDescent="0.25">
      <c r="P59614" s="119"/>
      <c r="R59614" s="119"/>
      <c r="T59614" s="119"/>
      <c r="V59614" s="119"/>
      <c r="X59614" s="119"/>
      <c r="Z59614" s="119"/>
    </row>
    <row r="59615" spans="16:26" x14ac:dyDescent="0.25">
      <c r="P59615" s="119"/>
      <c r="R59615" s="119"/>
      <c r="T59615" s="119"/>
      <c r="V59615" s="119"/>
      <c r="X59615" s="119"/>
      <c r="Z59615" s="119"/>
    </row>
    <row r="59616" spans="16:26" x14ac:dyDescent="0.25">
      <c r="P59616" s="120"/>
      <c r="R59616" s="120"/>
      <c r="T59616" s="120"/>
      <c r="V59616" s="120"/>
      <c r="X59616" s="120"/>
      <c r="Z59616" s="120"/>
    </row>
    <row r="59617" spans="16:26" x14ac:dyDescent="0.25">
      <c r="P59617" s="119"/>
      <c r="R59617" s="119"/>
      <c r="T59617" s="119"/>
      <c r="V59617" s="119"/>
      <c r="X59617" s="119"/>
      <c r="Z59617" s="119"/>
    </row>
    <row r="59618" spans="16:26" x14ac:dyDescent="0.25">
      <c r="P59618" s="120"/>
      <c r="R59618" s="120"/>
      <c r="T59618" s="120"/>
      <c r="V59618" s="120"/>
      <c r="X59618" s="120"/>
      <c r="Z59618" s="120"/>
    </row>
    <row r="59619" spans="16:26" x14ac:dyDescent="0.25">
      <c r="P59619" s="119"/>
      <c r="R59619" s="119"/>
      <c r="T59619" s="119"/>
      <c r="V59619" s="119"/>
      <c r="X59619" s="119"/>
      <c r="Z59619" s="119"/>
    </row>
    <row r="59620" spans="16:26" x14ac:dyDescent="0.25">
      <c r="P59620" s="119"/>
      <c r="R59620" s="119"/>
      <c r="T59620" s="119"/>
      <c r="V59620" s="119"/>
      <c r="X59620" s="119"/>
      <c r="Z59620" s="119"/>
    </row>
    <row r="59621" spans="16:26" x14ac:dyDescent="0.25">
      <c r="P59621" s="119"/>
      <c r="R59621" s="119"/>
      <c r="T59621" s="119"/>
      <c r="V59621" s="119"/>
      <c r="X59621" s="119"/>
      <c r="Z59621" s="119"/>
    </row>
    <row r="59622" spans="16:26" x14ac:dyDescent="0.25">
      <c r="P59622" s="121"/>
      <c r="R59622" s="121"/>
      <c r="T59622" s="121"/>
      <c r="V59622" s="121"/>
      <c r="X59622" s="121"/>
      <c r="Z59622" s="121"/>
    </row>
    <row r="59623" spans="16:26" x14ac:dyDescent="0.25">
      <c r="P59623" s="121"/>
      <c r="R59623" s="121"/>
      <c r="T59623" s="121"/>
      <c r="V59623" s="121"/>
      <c r="X59623" s="121"/>
      <c r="Z59623" s="121"/>
    </row>
    <row r="59624" spans="16:26" x14ac:dyDescent="0.25">
      <c r="P59624" s="121"/>
      <c r="R59624" s="121"/>
      <c r="T59624" s="121"/>
      <c r="V59624" s="121"/>
      <c r="X59624" s="121"/>
      <c r="Z59624" s="121"/>
    </row>
    <row r="59625" spans="16:26" x14ac:dyDescent="0.25">
      <c r="P59625" s="121"/>
      <c r="R59625" s="121"/>
      <c r="T59625" s="121"/>
      <c r="V59625" s="121"/>
      <c r="X59625" s="121"/>
      <c r="Z59625" s="121"/>
    </row>
    <row r="59626" spans="16:26" x14ac:dyDescent="0.25">
      <c r="P59626" s="122"/>
      <c r="R59626" s="122"/>
      <c r="T59626" s="122"/>
      <c r="V59626" s="122"/>
      <c r="X59626" s="122"/>
      <c r="Z59626" s="122"/>
    </row>
    <row r="59627" spans="16:26" x14ac:dyDescent="0.25">
      <c r="P59627" s="118"/>
      <c r="R59627" s="118"/>
      <c r="T59627" s="118"/>
      <c r="V59627" s="118"/>
      <c r="X59627" s="118"/>
      <c r="Z59627" s="118"/>
    </row>
    <row r="59628" spans="16:26" x14ac:dyDescent="0.25">
      <c r="P59628" s="119"/>
      <c r="R59628" s="119"/>
      <c r="T59628" s="119"/>
      <c r="V59628" s="119"/>
      <c r="X59628" s="119"/>
      <c r="Z59628" s="119"/>
    </row>
    <row r="59629" spans="16:26" x14ac:dyDescent="0.25">
      <c r="P59629" s="119"/>
      <c r="R59629" s="119"/>
      <c r="T59629" s="119"/>
      <c r="V59629" s="119"/>
      <c r="X59629" s="119"/>
      <c r="Z59629" s="119"/>
    </row>
    <row r="59630" spans="16:26" x14ac:dyDescent="0.25">
      <c r="P59630" s="120"/>
      <c r="R59630" s="120"/>
      <c r="T59630" s="120"/>
      <c r="V59630" s="120"/>
      <c r="X59630" s="120"/>
      <c r="Z59630" s="120"/>
    </row>
    <row r="59631" spans="16:26" x14ac:dyDescent="0.25">
      <c r="P59631" s="119"/>
      <c r="R59631" s="119"/>
      <c r="T59631" s="119"/>
      <c r="V59631" s="119"/>
      <c r="X59631" s="119"/>
      <c r="Z59631" s="119"/>
    </row>
    <row r="59632" spans="16:26" x14ac:dyDescent="0.25">
      <c r="P59632" s="119"/>
      <c r="R59632" s="119"/>
      <c r="T59632" s="119"/>
      <c r="V59632" s="119"/>
      <c r="X59632" s="119"/>
      <c r="Z59632" s="119"/>
    </row>
    <row r="59633" spans="16:26" x14ac:dyDescent="0.25">
      <c r="P59633" s="120"/>
      <c r="R59633" s="120"/>
      <c r="T59633" s="120"/>
      <c r="V59633" s="120"/>
      <c r="X59633" s="120"/>
      <c r="Z59633" s="120"/>
    </row>
    <row r="59634" spans="16:26" x14ac:dyDescent="0.25">
      <c r="P59634" s="119"/>
      <c r="R59634" s="119"/>
      <c r="T59634" s="119"/>
      <c r="V59634" s="119"/>
      <c r="X59634" s="119"/>
      <c r="Z59634" s="119"/>
    </row>
    <row r="59635" spans="16:26" x14ac:dyDescent="0.25">
      <c r="P59635" s="120"/>
      <c r="R59635" s="120"/>
      <c r="T59635" s="120"/>
      <c r="V59635" s="120"/>
      <c r="X59635" s="120"/>
      <c r="Z59635" s="120"/>
    </row>
    <row r="59636" spans="16:26" x14ac:dyDescent="0.25">
      <c r="P59636" s="119"/>
      <c r="R59636" s="119"/>
      <c r="T59636" s="119"/>
      <c r="V59636" s="119"/>
      <c r="X59636" s="119"/>
      <c r="Z59636" s="119"/>
    </row>
    <row r="59637" spans="16:26" x14ac:dyDescent="0.25">
      <c r="P59637" s="119"/>
      <c r="R59637" s="119"/>
      <c r="T59637" s="119"/>
      <c r="V59637" s="119"/>
      <c r="X59637" s="119"/>
      <c r="Z59637" s="119"/>
    </row>
    <row r="59638" spans="16:26" x14ac:dyDescent="0.25">
      <c r="P59638" s="119"/>
      <c r="R59638" s="119"/>
      <c r="T59638" s="119"/>
      <c r="V59638" s="119"/>
      <c r="X59638" s="119"/>
      <c r="Z59638" s="119"/>
    </row>
    <row r="59639" spans="16:26" x14ac:dyDescent="0.25">
      <c r="P59639" s="121"/>
      <c r="R59639" s="121"/>
      <c r="T59639" s="121"/>
      <c r="V59639" s="121"/>
      <c r="X59639" s="121"/>
      <c r="Z59639" s="121"/>
    </row>
    <row r="59640" spans="16:26" x14ac:dyDescent="0.25">
      <c r="P59640" s="121"/>
      <c r="R59640" s="121"/>
      <c r="T59640" s="121"/>
      <c r="V59640" s="121"/>
      <c r="X59640" s="121"/>
      <c r="Z59640" s="121"/>
    </row>
    <row r="59641" spans="16:26" x14ac:dyDescent="0.25">
      <c r="P59641" s="121"/>
      <c r="R59641" s="121"/>
      <c r="T59641" s="121"/>
      <c r="V59641" s="121"/>
      <c r="X59641" s="121"/>
      <c r="Z59641" s="121"/>
    </row>
    <row r="59642" spans="16:26" x14ac:dyDescent="0.25">
      <c r="P59642" s="121"/>
      <c r="R59642" s="121"/>
      <c r="T59642" s="121"/>
      <c r="V59642" s="121"/>
      <c r="X59642" s="121"/>
      <c r="Z59642" s="121"/>
    </row>
    <row r="59643" spans="16:26" x14ac:dyDescent="0.25">
      <c r="P59643" s="122"/>
      <c r="R59643" s="122"/>
      <c r="T59643" s="122"/>
      <c r="V59643" s="122"/>
      <c r="X59643" s="122"/>
      <c r="Z59643" s="122"/>
    </row>
    <row r="59644" spans="16:26" x14ac:dyDescent="0.25">
      <c r="P59644" s="118"/>
      <c r="R59644" s="118"/>
      <c r="T59644" s="118"/>
      <c r="V59644" s="118"/>
      <c r="X59644" s="118"/>
      <c r="Z59644" s="118"/>
    </row>
    <row r="59645" spans="16:26" x14ac:dyDescent="0.25">
      <c r="P59645" s="119"/>
      <c r="R59645" s="119"/>
      <c r="T59645" s="119"/>
      <c r="V59645" s="119"/>
      <c r="X59645" s="119"/>
      <c r="Z59645" s="119"/>
    </row>
    <row r="59646" spans="16:26" x14ac:dyDescent="0.25">
      <c r="P59646" s="119"/>
      <c r="R59646" s="119"/>
      <c r="T59646" s="119"/>
      <c r="V59646" s="119"/>
      <c r="X59646" s="119"/>
      <c r="Z59646" s="119"/>
    </row>
    <row r="59647" spans="16:26" x14ac:dyDescent="0.25">
      <c r="P59647" s="120"/>
      <c r="R59647" s="120"/>
      <c r="T59647" s="120"/>
      <c r="V59647" s="120"/>
      <c r="X59647" s="120"/>
      <c r="Z59647" s="120"/>
    </row>
    <row r="59648" spans="16:26" x14ac:dyDescent="0.25">
      <c r="P59648" s="119"/>
      <c r="R59648" s="119"/>
      <c r="T59648" s="119"/>
      <c r="V59648" s="119"/>
      <c r="X59648" s="119"/>
      <c r="Z59648" s="119"/>
    </row>
    <row r="59649" spans="16:26" x14ac:dyDescent="0.25">
      <c r="P59649" s="119"/>
      <c r="R59649" s="119"/>
      <c r="T59649" s="119"/>
      <c r="V59649" s="119"/>
      <c r="X59649" s="119"/>
      <c r="Z59649" s="119"/>
    </row>
    <row r="59650" spans="16:26" x14ac:dyDescent="0.25">
      <c r="P59650" s="120"/>
      <c r="R59650" s="120"/>
      <c r="T59650" s="120"/>
      <c r="V59650" s="120"/>
      <c r="X59650" s="120"/>
      <c r="Z59650" s="120"/>
    </row>
    <row r="59651" spans="16:26" x14ac:dyDescent="0.25">
      <c r="P59651" s="119"/>
      <c r="R59651" s="119"/>
      <c r="T59651" s="119"/>
      <c r="V59651" s="119"/>
      <c r="X59651" s="119"/>
      <c r="Z59651" s="119"/>
    </row>
    <row r="59652" spans="16:26" x14ac:dyDescent="0.25">
      <c r="P59652" s="120"/>
      <c r="R59652" s="120"/>
      <c r="T59652" s="120"/>
      <c r="V59652" s="120"/>
      <c r="X59652" s="120"/>
      <c r="Z59652" s="120"/>
    </row>
    <row r="59653" spans="16:26" x14ac:dyDescent="0.25">
      <c r="P59653" s="119"/>
      <c r="R59653" s="119"/>
      <c r="T59653" s="119"/>
      <c r="V59653" s="119"/>
      <c r="X59653" s="119"/>
      <c r="Z59653" s="119"/>
    </row>
    <row r="59654" spans="16:26" x14ac:dyDescent="0.25">
      <c r="P59654" s="119"/>
      <c r="R59654" s="119"/>
      <c r="T59654" s="119"/>
      <c r="V59654" s="119"/>
      <c r="X59654" s="119"/>
      <c r="Z59654" s="119"/>
    </row>
    <row r="59655" spans="16:26" x14ac:dyDescent="0.25">
      <c r="P59655" s="119"/>
      <c r="R59655" s="119"/>
      <c r="T59655" s="119"/>
      <c r="V59655" s="119"/>
      <c r="X59655" s="119"/>
      <c r="Z59655" s="119"/>
    </row>
    <row r="59656" spans="16:26" x14ac:dyDescent="0.25">
      <c r="P59656" s="121"/>
      <c r="R59656" s="121"/>
      <c r="T59656" s="121"/>
      <c r="V59656" s="121"/>
      <c r="X59656" s="121"/>
      <c r="Z59656" s="121"/>
    </row>
    <row r="59657" spans="16:26" x14ac:dyDescent="0.25">
      <c r="P59657" s="121"/>
      <c r="R59657" s="121"/>
      <c r="T59657" s="121"/>
      <c r="V59657" s="121"/>
      <c r="X59657" s="121"/>
      <c r="Z59657" s="121"/>
    </row>
    <row r="59658" spans="16:26" x14ac:dyDescent="0.25">
      <c r="P59658" s="121"/>
      <c r="R59658" s="121"/>
      <c r="T59658" s="121"/>
      <c r="V59658" s="121"/>
      <c r="X59658" s="121"/>
      <c r="Z59658" s="121"/>
    </row>
    <row r="59659" spans="16:26" x14ac:dyDescent="0.25">
      <c r="P59659" s="121"/>
      <c r="R59659" s="121"/>
      <c r="T59659" s="121"/>
      <c r="V59659" s="121"/>
      <c r="X59659" s="121"/>
      <c r="Z59659" s="121"/>
    </row>
    <row r="59660" spans="16:26" x14ac:dyDescent="0.25">
      <c r="P59660" s="122"/>
      <c r="R59660" s="122"/>
      <c r="T59660" s="122"/>
      <c r="V59660" s="122"/>
      <c r="X59660" s="122"/>
      <c r="Z59660" s="122"/>
    </row>
    <row r="59661" spans="16:26" x14ac:dyDescent="0.25">
      <c r="P59661" s="118"/>
      <c r="R59661" s="118"/>
      <c r="T59661" s="118"/>
      <c r="V59661" s="118"/>
      <c r="X59661" s="118"/>
      <c r="Z59661" s="118"/>
    </row>
    <row r="59662" spans="16:26" x14ac:dyDescent="0.25">
      <c r="P59662" s="119"/>
      <c r="R59662" s="119"/>
      <c r="T59662" s="119"/>
      <c r="V59662" s="119"/>
      <c r="X59662" s="119"/>
      <c r="Z59662" s="119"/>
    </row>
    <row r="59663" spans="16:26" x14ac:dyDescent="0.25">
      <c r="P59663" s="119"/>
      <c r="R59663" s="119"/>
      <c r="T59663" s="119"/>
      <c r="V59663" s="119"/>
      <c r="X59663" s="119"/>
      <c r="Z59663" s="119"/>
    </row>
    <row r="59664" spans="16:26" x14ac:dyDescent="0.25">
      <c r="P59664" s="120"/>
      <c r="R59664" s="120"/>
      <c r="T59664" s="120"/>
      <c r="V59664" s="120"/>
      <c r="X59664" s="120"/>
      <c r="Z59664" s="120"/>
    </row>
    <row r="59665" spans="16:26" x14ac:dyDescent="0.25">
      <c r="P59665" s="119"/>
      <c r="R59665" s="119"/>
      <c r="T59665" s="119"/>
      <c r="V59665" s="119"/>
      <c r="X59665" s="119"/>
      <c r="Z59665" s="119"/>
    </row>
    <row r="59666" spans="16:26" x14ac:dyDescent="0.25">
      <c r="P59666" s="119"/>
      <c r="R59666" s="119"/>
      <c r="T59666" s="119"/>
      <c r="V59666" s="119"/>
      <c r="X59666" s="119"/>
      <c r="Z59666" s="119"/>
    </row>
    <row r="59667" spans="16:26" x14ac:dyDescent="0.25">
      <c r="P59667" s="120"/>
      <c r="R59667" s="120"/>
      <c r="T59667" s="120"/>
      <c r="V59667" s="120"/>
      <c r="X59667" s="120"/>
      <c r="Z59667" s="120"/>
    </row>
    <row r="59668" spans="16:26" x14ac:dyDescent="0.25">
      <c r="P59668" s="119"/>
      <c r="R59668" s="119"/>
      <c r="T59668" s="119"/>
      <c r="V59668" s="119"/>
      <c r="X59668" s="119"/>
      <c r="Z59668" s="119"/>
    </row>
    <row r="59669" spans="16:26" x14ac:dyDescent="0.25">
      <c r="P59669" s="120"/>
      <c r="R59669" s="120"/>
      <c r="T59669" s="120"/>
      <c r="V59669" s="120"/>
      <c r="X59669" s="120"/>
      <c r="Z59669" s="120"/>
    </row>
    <row r="59670" spans="16:26" x14ac:dyDescent="0.25">
      <c r="P59670" s="119"/>
      <c r="R59670" s="119"/>
      <c r="T59670" s="119"/>
      <c r="V59670" s="119"/>
      <c r="X59670" s="119"/>
      <c r="Z59670" s="119"/>
    </row>
    <row r="59671" spans="16:26" x14ac:dyDescent="0.25">
      <c r="P59671" s="119"/>
      <c r="R59671" s="119"/>
      <c r="T59671" s="119"/>
      <c r="V59671" s="119"/>
      <c r="X59671" s="119"/>
      <c r="Z59671" s="119"/>
    </row>
    <row r="59672" spans="16:26" x14ac:dyDescent="0.25">
      <c r="P59672" s="119"/>
      <c r="R59672" s="119"/>
      <c r="T59672" s="119"/>
      <c r="V59672" s="119"/>
      <c r="X59672" s="119"/>
      <c r="Z59672" s="119"/>
    </row>
    <row r="59673" spans="16:26" x14ac:dyDescent="0.25">
      <c r="P59673" s="121"/>
      <c r="R59673" s="121"/>
      <c r="T59673" s="121"/>
      <c r="V59673" s="121"/>
      <c r="X59673" s="121"/>
      <c r="Z59673" s="121"/>
    </row>
    <row r="59674" spans="16:26" x14ac:dyDescent="0.25">
      <c r="P59674" s="121"/>
      <c r="R59674" s="121"/>
      <c r="T59674" s="121"/>
      <c r="V59674" s="121"/>
      <c r="X59674" s="121"/>
      <c r="Z59674" s="121"/>
    </row>
    <row r="59675" spans="16:26" x14ac:dyDescent="0.25">
      <c r="P59675" s="121"/>
      <c r="R59675" s="121"/>
      <c r="T59675" s="121"/>
      <c r="V59675" s="121"/>
      <c r="X59675" s="121"/>
      <c r="Z59675" s="121"/>
    </row>
    <row r="59676" spans="16:26" x14ac:dyDescent="0.25">
      <c r="P59676" s="121"/>
      <c r="R59676" s="121"/>
      <c r="T59676" s="121"/>
      <c r="V59676" s="121"/>
      <c r="X59676" s="121"/>
      <c r="Z59676" s="121"/>
    </row>
    <row r="59677" spans="16:26" x14ac:dyDescent="0.25">
      <c r="P59677" s="122"/>
      <c r="R59677" s="122"/>
      <c r="T59677" s="122"/>
      <c r="V59677" s="122"/>
      <c r="X59677" s="122"/>
      <c r="Z59677" s="122"/>
    </row>
    <row r="59678" spans="16:26" x14ac:dyDescent="0.25">
      <c r="P59678" s="118"/>
      <c r="R59678" s="118"/>
      <c r="T59678" s="118"/>
      <c r="V59678" s="118"/>
      <c r="X59678" s="118"/>
      <c r="Z59678" s="118"/>
    </row>
    <row r="59679" spans="16:26" x14ac:dyDescent="0.25">
      <c r="P59679" s="119"/>
      <c r="R59679" s="119"/>
      <c r="T59679" s="119"/>
      <c r="V59679" s="119"/>
      <c r="X59679" s="119"/>
      <c r="Z59679" s="119"/>
    </row>
    <row r="59680" spans="16:26" x14ac:dyDescent="0.25">
      <c r="P59680" s="119"/>
      <c r="R59680" s="119"/>
      <c r="T59680" s="119"/>
      <c r="V59680" s="119"/>
      <c r="X59680" s="119"/>
      <c r="Z59680" s="119"/>
    </row>
    <row r="59681" spans="16:26" x14ac:dyDescent="0.25">
      <c r="P59681" s="120"/>
      <c r="R59681" s="120"/>
      <c r="T59681" s="120"/>
      <c r="V59681" s="120"/>
      <c r="X59681" s="120"/>
      <c r="Z59681" s="120"/>
    </row>
    <row r="59682" spans="16:26" x14ac:dyDescent="0.25">
      <c r="P59682" s="119"/>
      <c r="R59682" s="119"/>
      <c r="T59682" s="119"/>
      <c r="V59682" s="119"/>
      <c r="X59682" s="119"/>
      <c r="Z59682" s="119"/>
    </row>
    <row r="59683" spans="16:26" x14ac:dyDescent="0.25">
      <c r="P59683" s="119"/>
      <c r="R59683" s="119"/>
      <c r="T59683" s="119"/>
      <c r="V59683" s="119"/>
      <c r="X59683" s="119"/>
      <c r="Z59683" s="119"/>
    </row>
    <row r="59684" spans="16:26" x14ac:dyDescent="0.25">
      <c r="P59684" s="120"/>
      <c r="R59684" s="120"/>
      <c r="T59684" s="120"/>
      <c r="V59684" s="120"/>
      <c r="X59684" s="120"/>
      <c r="Z59684" s="120"/>
    </row>
    <row r="59685" spans="16:26" x14ac:dyDescent="0.25">
      <c r="P59685" s="119"/>
      <c r="R59685" s="119"/>
      <c r="T59685" s="119"/>
      <c r="V59685" s="119"/>
      <c r="X59685" s="119"/>
      <c r="Z59685" s="119"/>
    </row>
    <row r="59686" spans="16:26" x14ac:dyDescent="0.25">
      <c r="P59686" s="120"/>
      <c r="R59686" s="120"/>
      <c r="T59686" s="120"/>
      <c r="V59686" s="120"/>
      <c r="X59686" s="120"/>
      <c r="Z59686" s="120"/>
    </row>
    <row r="59687" spans="16:26" x14ac:dyDescent="0.25">
      <c r="P59687" s="119"/>
      <c r="R59687" s="119"/>
      <c r="T59687" s="119"/>
      <c r="V59687" s="119"/>
      <c r="X59687" s="119"/>
      <c r="Z59687" s="119"/>
    </row>
    <row r="59688" spans="16:26" x14ac:dyDescent="0.25">
      <c r="P59688" s="119"/>
      <c r="R59688" s="119"/>
      <c r="T59688" s="119"/>
      <c r="V59688" s="119"/>
      <c r="X59688" s="119"/>
      <c r="Z59688" s="119"/>
    </row>
    <row r="59689" spans="16:26" x14ac:dyDescent="0.25">
      <c r="P59689" s="119"/>
      <c r="R59689" s="119"/>
      <c r="T59689" s="119"/>
      <c r="V59689" s="119"/>
      <c r="X59689" s="119"/>
      <c r="Z59689" s="119"/>
    </row>
    <row r="59690" spans="16:26" x14ac:dyDescent="0.25">
      <c r="P59690" s="121"/>
      <c r="R59690" s="121"/>
      <c r="T59690" s="121"/>
      <c r="V59690" s="121"/>
      <c r="X59690" s="121"/>
      <c r="Z59690" s="121"/>
    </row>
    <row r="59691" spans="16:26" x14ac:dyDescent="0.25">
      <c r="P59691" s="121"/>
      <c r="R59691" s="121"/>
      <c r="T59691" s="121"/>
      <c r="V59691" s="121"/>
      <c r="X59691" s="121"/>
      <c r="Z59691" s="121"/>
    </row>
    <row r="59692" spans="16:26" x14ac:dyDescent="0.25">
      <c r="P59692" s="121"/>
      <c r="R59692" s="121"/>
      <c r="T59692" s="121"/>
      <c r="V59692" s="121"/>
      <c r="X59692" s="121"/>
      <c r="Z59692" s="121"/>
    </row>
    <row r="59693" spans="16:26" x14ac:dyDescent="0.25">
      <c r="P59693" s="121"/>
      <c r="R59693" s="121"/>
      <c r="T59693" s="121"/>
      <c r="V59693" s="121"/>
      <c r="X59693" s="121"/>
      <c r="Z59693" s="121"/>
    </row>
    <row r="59694" spans="16:26" x14ac:dyDescent="0.25">
      <c r="P59694" s="122"/>
      <c r="R59694" s="122"/>
      <c r="T59694" s="122"/>
      <c r="V59694" s="122"/>
      <c r="X59694" s="122"/>
      <c r="Z59694" s="122"/>
    </row>
    <row r="59695" spans="16:26" x14ac:dyDescent="0.25">
      <c r="P59695" s="118"/>
      <c r="R59695" s="118"/>
      <c r="T59695" s="118"/>
      <c r="V59695" s="118"/>
      <c r="X59695" s="118"/>
      <c r="Z59695" s="118"/>
    </row>
    <row r="59696" spans="16:26" x14ac:dyDescent="0.25">
      <c r="P59696" s="119"/>
      <c r="R59696" s="119"/>
      <c r="T59696" s="119"/>
      <c r="V59696" s="119"/>
      <c r="X59696" s="119"/>
      <c r="Z59696" s="119"/>
    </row>
    <row r="59697" spans="16:26" x14ac:dyDescent="0.25">
      <c r="P59697" s="119"/>
      <c r="R59697" s="119"/>
      <c r="T59697" s="119"/>
      <c r="V59697" s="119"/>
      <c r="X59697" s="119"/>
      <c r="Z59697" s="119"/>
    </row>
    <row r="59698" spans="16:26" x14ac:dyDescent="0.25">
      <c r="P59698" s="120"/>
      <c r="R59698" s="120"/>
      <c r="T59698" s="120"/>
      <c r="V59698" s="120"/>
      <c r="X59698" s="120"/>
      <c r="Z59698" s="120"/>
    </row>
    <row r="59699" spans="16:26" x14ac:dyDescent="0.25">
      <c r="P59699" s="119"/>
      <c r="R59699" s="119"/>
      <c r="T59699" s="119"/>
      <c r="V59699" s="119"/>
      <c r="X59699" s="119"/>
      <c r="Z59699" s="119"/>
    </row>
    <row r="59700" spans="16:26" x14ac:dyDescent="0.25">
      <c r="P59700" s="119"/>
      <c r="R59700" s="119"/>
      <c r="T59700" s="119"/>
      <c r="V59700" s="119"/>
      <c r="X59700" s="119"/>
      <c r="Z59700" s="119"/>
    </row>
    <row r="59701" spans="16:26" x14ac:dyDescent="0.25">
      <c r="P59701" s="120"/>
      <c r="R59701" s="120"/>
      <c r="T59701" s="120"/>
      <c r="V59701" s="120"/>
      <c r="X59701" s="120"/>
      <c r="Z59701" s="120"/>
    </row>
    <row r="59702" spans="16:26" x14ac:dyDescent="0.25">
      <c r="P59702" s="119"/>
      <c r="R59702" s="119"/>
      <c r="T59702" s="119"/>
      <c r="V59702" s="119"/>
      <c r="X59702" s="119"/>
      <c r="Z59702" s="119"/>
    </row>
    <row r="59703" spans="16:26" x14ac:dyDescent="0.25">
      <c r="P59703" s="120"/>
      <c r="R59703" s="120"/>
      <c r="T59703" s="120"/>
      <c r="V59703" s="120"/>
      <c r="X59703" s="120"/>
      <c r="Z59703" s="120"/>
    </row>
    <row r="59704" spans="16:26" x14ac:dyDescent="0.25">
      <c r="P59704" s="119"/>
      <c r="R59704" s="119"/>
      <c r="T59704" s="119"/>
      <c r="V59704" s="119"/>
      <c r="X59704" s="119"/>
      <c r="Z59704" s="119"/>
    </row>
    <row r="59705" spans="16:26" x14ac:dyDescent="0.25">
      <c r="P59705" s="119"/>
      <c r="R59705" s="119"/>
      <c r="T59705" s="119"/>
      <c r="V59705" s="119"/>
      <c r="X59705" s="119"/>
      <c r="Z59705" s="119"/>
    </row>
    <row r="59706" spans="16:26" x14ac:dyDescent="0.25">
      <c r="P59706" s="119"/>
      <c r="R59706" s="119"/>
      <c r="T59706" s="119"/>
      <c r="V59706" s="119"/>
      <c r="X59706" s="119"/>
      <c r="Z59706" s="119"/>
    </row>
    <row r="59707" spans="16:26" x14ac:dyDescent="0.25">
      <c r="P59707" s="121"/>
      <c r="R59707" s="121"/>
      <c r="T59707" s="121"/>
      <c r="V59707" s="121"/>
      <c r="X59707" s="121"/>
      <c r="Z59707" s="121"/>
    </row>
    <row r="59708" spans="16:26" x14ac:dyDescent="0.25">
      <c r="P59708" s="121"/>
      <c r="R59708" s="121"/>
      <c r="T59708" s="121"/>
      <c r="V59708" s="121"/>
      <c r="X59708" s="121"/>
      <c r="Z59708" s="121"/>
    </row>
    <row r="59709" spans="16:26" x14ac:dyDescent="0.25">
      <c r="P59709" s="121"/>
      <c r="R59709" s="121"/>
      <c r="T59709" s="121"/>
      <c r="V59709" s="121"/>
      <c r="X59709" s="121"/>
      <c r="Z59709" s="121"/>
    </row>
    <row r="59710" spans="16:26" x14ac:dyDescent="0.25">
      <c r="P59710" s="121"/>
      <c r="R59710" s="121"/>
      <c r="T59710" s="121"/>
      <c r="V59710" s="121"/>
      <c r="X59710" s="121"/>
      <c r="Z59710" s="121"/>
    </row>
    <row r="59711" spans="16:26" x14ac:dyDescent="0.25">
      <c r="P59711" s="122"/>
      <c r="R59711" s="122"/>
      <c r="T59711" s="122"/>
      <c r="V59711" s="122"/>
      <c r="X59711" s="122"/>
      <c r="Z59711" s="122"/>
    </row>
    <row r="59712" spans="16:26" x14ac:dyDescent="0.25">
      <c r="P59712" s="118"/>
      <c r="R59712" s="118"/>
      <c r="T59712" s="118"/>
      <c r="V59712" s="118"/>
      <c r="X59712" s="118"/>
      <c r="Z59712" s="118"/>
    </row>
    <row r="59713" spans="16:26" x14ac:dyDescent="0.25">
      <c r="P59713" s="119"/>
      <c r="R59713" s="119"/>
      <c r="T59713" s="119"/>
      <c r="V59713" s="119"/>
      <c r="X59713" s="119"/>
      <c r="Z59713" s="119"/>
    </row>
    <row r="59714" spans="16:26" x14ac:dyDescent="0.25">
      <c r="P59714" s="119"/>
      <c r="R59714" s="119"/>
      <c r="T59714" s="119"/>
      <c r="V59714" s="119"/>
      <c r="X59714" s="119"/>
      <c r="Z59714" s="119"/>
    </row>
    <row r="59715" spans="16:26" x14ac:dyDescent="0.25">
      <c r="P59715" s="120"/>
      <c r="R59715" s="120"/>
      <c r="T59715" s="120"/>
      <c r="V59715" s="120"/>
      <c r="X59715" s="120"/>
      <c r="Z59715" s="120"/>
    </row>
    <row r="59716" spans="16:26" x14ac:dyDescent="0.25">
      <c r="P59716" s="119"/>
      <c r="R59716" s="119"/>
      <c r="T59716" s="119"/>
      <c r="V59716" s="119"/>
      <c r="X59716" s="119"/>
      <c r="Z59716" s="119"/>
    </row>
    <row r="59717" spans="16:26" x14ac:dyDescent="0.25">
      <c r="P59717" s="119"/>
      <c r="R59717" s="119"/>
      <c r="T59717" s="119"/>
      <c r="V59717" s="119"/>
      <c r="X59717" s="119"/>
      <c r="Z59717" s="119"/>
    </row>
    <row r="59718" spans="16:26" x14ac:dyDescent="0.25">
      <c r="P59718" s="120"/>
      <c r="R59718" s="120"/>
      <c r="T59718" s="120"/>
      <c r="V59718" s="120"/>
      <c r="X59718" s="120"/>
      <c r="Z59718" s="120"/>
    </row>
    <row r="59719" spans="16:26" x14ac:dyDescent="0.25">
      <c r="P59719" s="119"/>
      <c r="R59719" s="119"/>
      <c r="T59719" s="119"/>
      <c r="V59719" s="119"/>
      <c r="X59719" s="119"/>
      <c r="Z59719" s="119"/>
    </row>
    <row r="59720" spans="16:26" x14ac:dyDescent="0.25">
      <c r="P59720" s="120"/>
      <c r="R59720" s="120"/>
      <c r="T59720" s="120"/>
      <c r="V59720" s="120"/>
      <c r="X59720" s="120"/>
      <c r="Z59720" s="120"/>
    </row>
    <row r="59721" spans="16:26" x14ac:dyDescent="0.25">
      <c r="P59721" s="119"/>
      <c r="R59721" s="119"/>
      <c r="T59721" s="119"/>
      <c r="V59721" s="119"/>
      <c r="X59721" s="119"/>
      <c r="Z59721" s="119"/>
    </row>
    <row r="59722" spans="16:26" x14ac:dyDescent="0.25">
      <c r="P59722" s="119"/>
      <c r="R59722" s="119"/>
      <c r="T59722" s="119"/>
      <c r="V59722" s="119"/>
      <c r="X59722" s="119"/>
      <c r="Z59722" s="119"/>
    </row>
    <row r="59723" spans="16:26" x14ac:dyDescent="0.25">
      <c r="P59723" s="119"/>
      <c r="R59723" s="119"/>
      <c r="T59723" s="119"/>
      <c r="V59723" s="119"/>
      <c r="X59723" s="119"/>
      <c r="Z59723" s="119"/>
    </row>
    <row r="59724" spans="16:26" x14ac:dyDescent="0.25">
      <c r="P59724" s="121"/>
      <c r="R59724" s="121"/>
      <c r="T59724" s="121"/>
      <c r="V59724" s="121"/>
      <c r="X59724" s="121"/>
      <c r="Z59724" s="121"/>
    </row>
    <row r="59725" spans="16:26" x14ac:dyDescent="0.25">
      <c r="P59725" s="121"/>
      <c r="R59725" s="121"/>
      <c r="T59725" s="121"/>
      <c r="V59725" s="121"/>
      <c r="X59725" s="121"/>
      <c r="Z59725" s="121"/>
    </row>
    <row r="59726" spans="16:26" x14ac:dyDescent="0.25">
      <c r="P59726" s="121"/>
      <c r="R59726" s="121"/>
      <c r="T59726" s="121"/>
      <c r="V59726" s="121"/>
      <c r="X59726" s="121"/>
      <c r="Z59726" s="121"/>
    </row>
    <row r="59727" spans="16:26" x14ac:dyDescent="0.25">
      <c r="P59727" s="121"/>
      <c r="R59727" s="121"/>
      <c r="T59727" s="121"/>
      <c r="V59727" s="121"/>
      <c r="X59727" s="121"/>
      <c r="Z59727" s="121"/>
    </row>
    <row r="59728" spans="16:26" x14ac:dyDescent="0.25">
      <c r="P59728" s="122"/>
      <c r="R59728" s="122"/>
      <c r="T59728" s="122"/>
      <c r="V59728" s="122"/>
      <c r="X59728" s="122"/>
      <c r="Z59728" s="122"/>
    </row>
    <row r="59729" spans="16:26" x14ac:dyDescent="0.25">
      <c r="P59729" s="118"/>
      <c r="R59729" s="118"/>
      <c r="T59729" s="118"/>
      <c r="V59729" s="118"/>
      <c r="X59729" s="118"/>
      <c r="Z59729" s="118"/>
    </row>
    <row r="59730" spans="16:26" x14ac:dyDescent="0.25">
      <c r="P59730" s="119"/>
      <c r="R59730" s="119"/>
      <c r="T59730" s="119"/>
      <c r="V59730" s="119"/>
      <c r="X59730" s="119"/>
      <c r="Z59730" s="119"/>
    </row>
    <row r="59731" spans="16:26" x14ac:dyDescent="0.25">
      <c r="P59731" s="119"/>
      <c r="R59731" s="119"/>
      <c r="T59731" s="119"/>
      <c r="V59731" s="119"/>
      <c r="X59731" s="119"/>
      <c r="Z59731" s="119"/>
    </row>
    <row r="59732" spans="16:26" x14ac:dyDescent="0.25">
      <c r="P59732" s="120"/>
      <c r="R59732" s="120"/>
      <c r="T59732" s="120"/>
      <c r="V59732" s="120"/>
      <c r="X59732" s="120"/>
      <c r="Z59732" s="120"/>
    </row>
    <row r="59733" spans="16:26" x14ac:dyDescent="0.25">
      <c r="P59733" s="119"/>
      <c r="R59733" s="119"/>
      <c r="T59733" s="119"/>
      <c r="V59733" s="119"/>
      <c r="X59733" s="119"/>
      <c r="Z59733" s="119"/>
    </row>
    <row r="59734" spans="16:26" x14ac:dyDescent="0.25">
      <c r="P59734" s="119"/>
      <c r="R59734" s="119"/>
      <c r="T59734" s="119"/>
      <c r="V59734" s="119"/>
      <c r="X59734" s="119"/>
      <c r="Z59734" s="119"/>
    </row>
    <row r="59735" spans="16:26" x14ac:dyDescent="0.25">
      <c r="P59735" s="120"/>
      <c r="R59735" s="120"/>
      <c r="T59735" s="120"/>
      <c r="V59735" s="120"/>
      <c r="X59735" s="120"/>
      <c r="Z59735" s="120"/>
    </row>
    <row r="59736" spans="16:26" x14ac:dyDescent="0.25">
      <c r="P59736" s="119"/>
      <c r="R59736" s="119"/>
      <c r="T59736" s="119"/>
      <c r="V59736" s="119"/>
      <c r="X59736" s="119"/>
      <c r="Z59736" s="119"/>
    </row>
    <row r="59737" spans="16:26" x14ac:dyDescent="0.25">
      <c r="P59737" s="120"/>
      <c r="R59737" s="120"/>
      <c r="T59737" s="120"/>
      <c r="V59737" s="120"/>
      <c r="X59737" s="120"/>
      <c r="Z59737" s="120"/>
    </row>
    <row r="59738" spans="16:26" x14ac:dyDescent="0.25">
      <c r="P59738" s="119"/>
      <c r="R59738" s="119"/>
      <c r="T59738" s="119"/>
      <c r="V59738" s="119"/>
      <c r="X59738" s="119"/>
      <c r="Z59738" s="119"/>
    </row>
    <row r="59739" spans="16:26" x14ac:dyDescent="0.25">
      <c r="P59739" s="119"/>
      <c r="R59739" s="119"/>
      <c r="T59739" s="119"/>
      <c r="V59739" s="119"/>
      <c r="X59739" s="119"/>
      <c r="Z59739" s="119"/>
    </row>
    <row r="59740" spans="16:26" x14ac:dyDescent="0.25">
      <c r="P59740" s="119"/>
      <c r="R59740" s="119"/>
      <c r="T59740" s="119"/>
      <c r="V59740" s="119"/>
      <c r="X59740" s="119"/>
      <c r="Z59740" s="119"/>
    </row>
    <row r="59741" spans="16:26" x14ac:dyDescent="0.25">
      <c r="P59741" s="121"/>
      <c r="R59741" s="121"/>
      <c r="T59741" s="121"/>
      <c r="V59741" s="121"/>
      <c r="X59741" s="121"/>
      <c r="Z59741" s="121"/>
    </row>
    <row r="59742" spans="16:26" x14ac:dyDescent="0.25">
      <c r="P59742" s="121"/>
      <c r="R59742" s="121"/>
      <c r="T59742" s="121"/>
      <c r="V59742" s="121"/>
      <c r="X59742" s="121"/>
      <c r="Z59742" s="121"/>
    </row>
    <row r="59743" spans="16:26" x14ac:dyDescent="0.25">
      <c r="P59743" s="121"/>
      <c r="R59743" s="121"/>
      <c r="T59743" s="121"/>
      <c r="V59743" s="121"/>
      <c r="X59743" s="121"/>
      <c r="Z59743" s="121"/>
    </row>
    <row r="59744" spans="16:26" x14ac:dyDescent="0.25">
      <c r="P59744" s="121"/>
      <c r="R59744" s="121"/>
      <c r="T59744" s="121"/>
      <c r="V59744" s="121"/>
      <c r="X59744" s="121"/>
      <c r="Z59744" s="121"/>
    </row>
    <row r="59745" spans="16:26" x14ac:dyDescent="0.25">
      <c r="P59745" s="122"/>
      <c r="R59745" s="122"/>
      <c r="T59745" s="122"/>
      <c r="V59745" s="122"/>
      <c r="X59745" s="122"/>
      <c r="Z59745" s="122"/>
    </row>
    <row r="59746" spans="16:26" x14ac:dyDescent="0.25">
      <c r="P59746" s="118"/>
      <c r="R59746" s="118"/>
      <c r="T59746" s="118"/>
      <c r="V59746" s="118"/>
      <c r="X59746" s="118"/>
      <c r="Z59746" s="118"/>
    </row>
    <row r="59747" spans="16:26" x14ac:dyDescent="0.25">
      <c r="P59747" s="119"/>
      <c r="R59747" s="119"/>
      <c r="T59747" s="119"/>
      <c r="V59747" s="119"/>
      <c r="X59747" s="119"/>
      <c r="Z59747" s="119"/>
    </row>
    <row r="59748" spans="16:26" x14ac:dyDescent="0.25">
      <c r="P59748" s="119"/>
      <c r="R59748" s="119"/>
      <c r="T59748" s="119"/>
      <c r="V59748" s="119"/>
      <c r="X59748" s="119"/>
      <c r="Z59748" s="119"/>
    </row>
    <row r="59749" spans="16:26" x14ac:dyDescent="0.25">
      <c r="P59749" s="120"/>
      <c r="R59749" s="120"/>
      <c r="T59749" s="120"/>
      <c r="V59749" s="120"/>
      <c r="X59749" s="120"/>
      <c r="Z59749" s="120"/>
    </row>
    <row r="59750" spans="16:26" x14ac:dyDescent="0.25">
      <c r="P59750" s="119"/>
      <c r="R59750" s="119"/>
      <c r="T59750" s="119"/>
      <c r="V59750" s="119"/>
      <c r="X59750" s="119"/>
      <c r="Z59750" s="119"/>
    </row>
    <row r="59751" spans="16:26" x14ac:dyDescent="0.25">
      <c r="P59751" s="119"/>
      <c r="R59751" s="119"/>
      <c r="T59751" s="119"/>
      <c r="V59751" s="119"/>
      <c r="X59751" s="119"/>
      <c r="Z59751" s="119"/>
    </row>
    <row r="59752" spans="16:26" x14ac:dyDescent="0.25">
      <c r="P59752" s="120"/>
      <c r="R59752" s="120"/>
      <c r="T59752" s="120"/>
      <c r="V59752" s="120"/>
      <c r="X59752" s="120"/>
      <c r="Z59752" s="120"/>
    </row>
    <row r="59753" spans="16:26" x14ac:dyDescent="0.25">
      <c r="P59753" s="119"/>
      <c r="R59753" s="119"/>
      <c r="T59753" s="119"/>
      <c r="V59753" s="119"/>
      <c r="X59753" s="119"/>
      <c r="Z59753" s="119"/>
    </row>
    <row r="59754" spans="16:26" x14ac:dyDescent="0.25">
      <c r="P59754" s="120"/>
      <c r="R59754" s="120"/>
      <c r="T59754" s="120"/>
      <c r="V59754" s="120"/>
      <c r="X59754" s="120"/>
      <c r="Z59754" s="120"/>
    </row>
    <row r="59755" spans="16:26" x14ac:dyDescent="0.25">
      <c r="P59755" s="119"/>
      <c r="R59755" s="119"/>
      <c r="T59755" s="119"/>
      <c r="V59755" s="119"/>
      <c r="X59755" s="119"/>
      <c r="Z59755" s="119"/>
    </row>
    <row r="59756" spans="16:26" x14ac:dyDescent="0.25">
      <c r="P59756" s="119"/>
      <c r="R59756" s="119"/>
      <c r="T59756" s="119"/>
      <c r="V59756" s="119"/>
      <c r="X59756" s="119"/>
      <c r="Z59756" s="119"/>
    </row>
    <row r="59757" spans="16:26" x14ac:dyDescent="0.25">
      <c r="P59757" s="119"/>
      <c r="R59757" s="119"/>
      <c r="T59757" s="119"/>
      <c r="V59757" s="119"/>
      <c r="X59757" s="119"/>
      <c r="Z59757" s="119"/>
    </row>
    <row r="59758" spans="16:26" x14ac:dyDescent="0.25">
      <c r="P59758" s="121"/>
      <c r="R59758" s="121"/>
      <c r="T59758" s="121"/>
      <c r="V59758" s="121"/>
      <c r="X59758" s="121"/>
      <c r="Z59758" s="121"/>
    </row>
    <row r="59759" spans="16:26" x14ac:dyDescent="0.25">
      <c r="P59759" s="121"/>
      <c r="R59759" s="121"/>
      <c r="T59759" s="121"/>
      <c r="V59759" s="121"/>
      <c r="X59759" s="121"/>
      <c r="Z59759" s="121"/>
    </row>
    <row r="59760" spans="16:26" x14ac:dyDescent="0.25">
      <c r="P59760" s="121"/>
      <c r="R59760" s="121"/>
      <c r="T59760" s="121"/>
      <c r="V59760" s="121"/>
      <c r="X59760" s="121"/>
      <c r="Z59760" s="121"/>
    </row>
    <row r="59761" spans="16:26" x14ac:dyDescent="0.25">
      <c r="P59761" s="121"/>
      <c r="R59761" s="121"/>
      <c r="T59761" s="121"/>
      <c r="V59761" s="121"/>
      <c r="X59761" s="121"/>
      <c r="Z59761" s="121"/>
    </row>
    <row r="59762" spans="16:26" x14ac:dyDescent="0.25">
      <c r="P59762" s="122"/>
      <c r="R59762" s="122"/>
      <c r="T59762" s="122"/>
      <c r="V59762" s="122"/>
      <c r="X59762" s="122"/>
      <c r="Z59762" s="122"/>
    </row>
    <row r="59763" spans="16:26" x14ac:dyDescent="0.25">
      <c r="P59763" s="118"/>
      <c r="R59763" s="118"/>
      <c r="T59763" s="118"/>
      <c r="V59763" s="118"/>
      <c r="X59763" s="118"/>
      <c r="Z59763" s="118"/>
    </row>
    <row r="59764" spans="16:26" x14ac:dyDescent="0.25">
      <c r="P59764" s="119"/>
      <c r="R59764" s="119"/>
      <c r="T59764" s="119"/>
      <c r="V59764" s="119"/>
      <c r="X59764" s="119"/>
      <c r="Z59764" s="119"/>
    </row>
    <row r="59765" spans="16:26" x14ac:dyDescent="0.25">
      <c r="P59765" s="119"/>
      <c r="R59765" s="119"/>
      <c r="T59765" s="119"/>
      <c r="V59765" s="119"/>
      <c r="X59765" s="119"/>
      <c r="Z59765" s="119"/>
    </row>
    <row r="59766" spans="16:26" x14ac:dyDescent="0.25">
      <c r="P59766" s="120"/>
      <c r="R59766" s="120"/>
      <c r="T59766" s="120"/>
      <c r="V59766" s="120"/>
      <c r="X59766" s="120"/>
      <c r="Z59766" s="120"/>
    </row>
    <row r="59767" spans="16:26" x14ac:dyDescent="0.25">
      <c r="P59767" s="119"/>
      <c r="R59767" s="119"/>
      <c r="T59767" s="119"/>
      <c r="V59767" s="119"/>
      <c r="X59767" s="119"/>
      <c r="Z59767" s="119"/>
    </row>
    <row r="59768" spans="16:26" x14ac:dyDescent="0.25">
      <c r="P59768" s="119"/>
      <c r="R59768" s="119"/>
      <c r="T59768" s="119"/>
      <c r="V59768" s="119"/>
      <c r="X59768" s="119"/>
      <c r="Z59768" s="119"/>
    </row>
    <row r="59769" spans="16:26" x14ac:dyDescent="0.25">
      <c r="P59769" s="120"/>
      <c r="R59769" s="120"/>
      <c r="T59769" s="120"/>
      <c r="V59769" s="120"/>
      <c r="X59769" s="120"/>
      <c r="Z59769" s="120"/>
    </row>
    <row r="59770" spans="16:26" x14ac:dyDescent="0.25">
      <c r="P59770" s="119"/>
      <c r="R59770" s="119"/>
      <c r="T59770" s="119"/>
      <c r="V59770" s="119"/>
      <c r="X59770" s="119"/>
      <c r="Z59770" s="119"/>
    </row>
    <row r="59771" spans="16:26" x14ac:dyDescent="0.25">
      <c r="P59771" s="120"/>
      <c r="R59771" s="120"/>
      <c r="T59771" s="120"/>
      <c r="V59771" s="120"/>
      <c r="X59771" s="120"/>
      <c r="Z59771" s="120"/>
    </row>
    <row r="59772" spans="16:26" x14ac:dyDescent="0.25">
      <c r="P59772" s="119"/>
      <c r="R59772" s="119"/>
      <c r="T59772" s="119"/>
      <c r="V59772" s="119"/>
      <c r="X59772" s="119"/>
      <c r="Z59772" s="119"/>
    </row>
    <row r="59773" spans="16:26" x14ac:dyDescent="0.25">
      <c r="P59773" s="119"/>
      <c r="R59773" s="119"/>
      <c r="T59773" s="119"/>
      <c r="V59773" s="119"/>
      <c r="X59773" s="119"/>
      <c r="Z59773" s="119"/>
    </row>
    <row r="59774" spans="16:26" x14ac:dyDescent="0.25">
      <c r="P59774" s="119"/>
      <c r="R59774" s="119"/>
      <c r="T59774" s="119"/>
      <c r="V59774" s="119"/>
      <c r="X59774" s="119"/>
      <c r="Z59774" s="119"/>
    </row>
    <row r="59775" spans="16:26" x14ac:dyDescent="0.25">
      <c r="P59775" s="121"/>
      <c r="R59775" s="121"/>
      <c r="T59775" s="121"/>
      <c r="V59775" s="121"/>
      <c r="X59775" s="121"/>
      <c r="Z59775" s="121"/>
    </row>
    <row r="59776" spans="16:26" x14ac:dyDescent="0.25">
      <c r="P59776" s="121"/>
      <c r="R59776" s="121"/>
      <c r="T59776" s="121"/>
      <c r="V59776" s="121"/>
      <c r="X59776" s="121"/>
      <c r="Z59776" s="121"/>
    </row>
    <row r="59777" spans="16:26" x14ac:dyDescent="0.25">
      <c r="P59777" s="121"/>
      <c r="R59777" s="121"/>
      <c r="T59777" s="121"/>
      <c r="V59777" s="121"/>
      <c r="X59777" s="121"/>
      <c r="Z59777" s="121"/>
    </row>
    <row r="59778" spans="16:26" x14ac:dyDescent="0.25">
      <c r="P59778" s="121"/>
      <c r="R59778" s="121"/>
      <c r="T59778" s="121"/>
      <c r="V59778" s="121"/>
      <c r="X59778" s="121"/>
      <c r="Z59778" s="121"/>
    </row>
    <row r="59779" spans="16:26" x14ac:dyDescent="0.25">
      <c r="P59779" s="122"/>
      <c r="R59779" s="122"/>
      <c r="T59779" s="122"/>
      <c r="V59779" s="122"/>
      <c r="X59779" s="122"/>
      <c r="Z59779" s="122"/>
    </row>
    <row r="59780" spans="16:26" x14ac:dyDescent="0.25">
      <c r="P59780" s="118"/>
      <c r="R59780" s="118"/>
      <c r="T59780" s="118"/>
      <c r="V59780" s="118"/>
      <c r="X59780" s="118"/>
      <c r="Z59780" s="118"/>
    </row>
    <row r="59781" spans="16:26" x14ac:dyDescent="0.25">
      <c r="P59781" s="119"/>
      <c r="R59781" s="119"/>
      <c r="T59781" s="119"/>
      <c r="V59781" s="119"/>
      <c r="X59781" s="119"/>
      <c r="Z59781" s="119"/>
    </row>
    <row r="59782" spans="16:26" x14ac:dyDescent="0.25">
      <c r="P59782" s="119"/>
      <c r="R59782" s="119"/>
      <c r="T59782" s="119"/>
      <c r="V59782" s="119"/>
      <c r="X59782" s="119"/>
      <c r="Z59782" s="119"/>
    </row>
    <row r="59783" spans="16:26" x14ac:dyDescent="0.25">
      <c r="P59783" s="120"/>
      <c r="R59783" s="120"/>
      <c r="T59783" s="120"/>
      <c r="V59783" s="120"/>
      <c r="X59783" s="120"/>
      <c r="Z59783" s="120"/>
    </row>
    <row r="59784" spans="16:26" x14ac:dyDescent="0.25">
      <c r="P59784" s="119"/>
      <c r="R59784" s="119"/>
      <c r="T59784" s="119"/>
      <c r="V59784" s="119"/>
      <c r="X59784" s="119"/>
      <c r="Z59784" s="119"/>
    </row>
    <row r="59785" spans="16:26" x14ac:dyDescent="0.25">
      <c r="P59785" s="119"/>
      <c r="R59785" s="119"/>
      <c r="T59785" s="119"/>
      <c r="V59785" s="119"/>
      <c r="X59785" s="119"/>
      <c r="Z59785" s="119"/>
    </row>
    <row r="59786" spans="16:26" x14ac:dyDescent="0.25">
      <c r="P59786" s="120"/>
      <c r="R59786" s="120"/>
      <c r="T59786" s="120"/>
      <c r="V59786" s="120"/>
      <c r="X59786" s="120"/>
      <c r="Z59786" s="120"/>
    </row>
    <row r="59787" spans="16:26" x14ac:dyDescent="0.25">
      <c r="P59787" s="119"/>
      <c r="R59787" s="119"/>
      <c r="T59787" s="119"/>
      <c r="V59787" s="119"/>
      <c r="X59787" s="119"/>
      <c r="Z59787" s="119"/>
    </row>
    <row r="59788" spans="16:26" x14ac:dyDescent="0.25">
      <c r="P59788" s="120"/>
      <c r="R59788" s="120"/>
      <c r="T59788" s="120"/>
      <c r="V59788" s="120"/>
      <c r="X59788" s="120"/>
      <c r="Z59788" s="120"/>
    </row>
    <row r="59789" spans="16:26" x14ac:dyDescent="0.25">
      <c r="P59789" s="119"/>
      <c r="R59789" s="119"/>
      <c r="T59789" s="119"/>
      <c r="V59789" s="119"/>
      <c r="X59789" s="119"/>
      <c r="Z59789" s="119"/>
    </row>
    <row r="59790" spans="16:26" x14ac:dyDescent="0.25">
      <c r="P59790" s="119"/>
      <c r="R59790" s="119"/>
      <c r="T59790" s="119"/>
      <c r="V59790" s="119"/>
      <c r="X59790" s="119"/>
      <c r="Z59790" s="119"/>
    </row>
    <row r="59791" spans="16:26" x14ac:dyDescent="0.25">
      <c r="P59791" s="119"/>
      <c r="R59791" s="119"/>
      <c r="T59791" s="119"/>
      <c r="V59791" s="119"/>
      <c r="X59791" s="119"/>
      <c r="Z59791" s="119"/>
    </row>
    <row r="59792" spans="16:26" x14ac:dyDescent="0.25">
      <c r="P59792" s="121"/>
      <c r="R59792" s="121"/>
      <c r="T59792" s="121"/>
      <c r="V59792" s="121"/>
      <c r="X59792" s="121"/>
      <c r="Z59792" s="121"/>
    </row>
    <row r="59793" spans="16:26" x14ac:dyDescent="0.25">
      <c r="P59793" s="121"/>
      <c r="R59793" s="121"/>
      <c r="T59793" s="121"/>
      <c r="V59793" s="121"/>
      <c r="X59793" s="121"/>
      <c r="Z59793" s="121"/>
    </row>
    <row r="59794" spans="16:26" x14ac:dyDescent="0.25">
      <c r="P59794" s="121"/>
      <c r="R59794" s="121"/>
      <c r="T59794" s="121"/>
      <c r="V59794" s="121"/>
      <c r="X59794" s="121"/>
      <c r="Z59794" s="121"/>
    </row>
    <row r="59795" spans="16:26" x14ac:dyDescent="0.25">
      <c r="P59795" s="121"/>
      <c r="R59795" s="121"/>
      <c r="T59795" s="121"/>
      <c r="V59795" s="121"/>
      <c r="X59795" s="121"/>
      <c r="Z59795" s="121"/>
    </row>
    <row r="59796" spans="16:26" x14ac:dyDescent="0.25">
      <c r="P59796" s="122"/>
      <c r="R59796" s="122"/>
      <c r="T59796" s="122"/>
      <c r="V59796" s="122"/>
      <c r="X59796" s="122"/>
      <c r="Z59796" s="122"/>
    </row>
    <row r="59797" spans="16:26" x14ac:dyDescent="0.25">
      <c r="P59797" s="118"/>
      <c r="R59797" s="118"/>
      <c r="T59797" s="118"/>
      <c r="V59797" s="118"/>
      <c r="X59797" s="118"/>
      <c r="Z59797" s="118"/>
    </row>
    <row r="59798" spans="16:26" x14ac:dyDescent="0.25">
      <c r="P59798" s="119"/>
      <c r="R59798" s="119"/>
      <c r="T59798" s="119"/>
      <c r="V59798" s="119"/>
      <c r="X59798" s="119"/>
      <c r="Z59798" s="119"/>
    </row>
    <row r="59799" spans="16:26" x14ac:dyDescent="0.25">
      <c r="P59799" s="119"/>
      <c r="R59799" s="119"/>
      <c r="T59799" s="119"/>
      <c r="V59799" s="119"/>
      <c r="X59799" s="119"/>
      <c r="Z59799" s="119"/>
    </row>
    <row r="59800" spans="16:26" x14ac:dyDescent="0.25">
      <c r="P59800" s="120"/>
      <c r="R59800" s="120"/>
      <c r="T59800" s="120"/>
      <c r="V59800" s="120"/>
      <c r="X59800" s="120"/>
      <c r="Z59800" s="120"/>
    </row>
    <row r="59801" spans="16:26" x14ac:dyDescent="0.25">
      <c r="P59801" s="119"/>
      <c r="R59801" s="119"/>
      <c r="T59801" s="119"/>
      <c r="V59801" s="119"/>
      <c r="X59801" s="119"/>
      <c r="Z59801" s="119"/>
    </row>
    <row r="59802" spans="16:26" x14ac:dyDescent="0.25">
      <c r="P59802" s="119"/>
      <c r="R59802" s="119"/>
      <c r="T59802" s="119"/>
      <c r="V59802" s="119"/>
      <c r="X59802" s="119"/>
      <c r="Z59802" s="119"/>
    </row>
    <row r="59803" spans="16:26" x14ac:dyDescent="0.25">
      <c r="P59803" s="120"/>
      <c r="R59803" s="120"/>
      <c r="T59803" s="120"/>
      <c r="V59803" s="120"/>
      <c r="X59803" s="120"/>
      <c r="Z59803" s="120"/>
    </row>
    <row r="59804" spans="16:26" x14ac:dyDescent="0.25">
      <c r="P59804" s="119"/>
      <c r="R59804" s="119"/>
      <c r="T59804" s="119"/>
      <c r="V59804" s="119"/>
      <c r="X59804" s="119"/>
      <c r="Z59804" s="119"/>
    </row>
    <row r="59805" spans="16:26" x14ac:dyDescent="0.25">
      <c r="P59805" s="120"/>
      <c r="R59805" s="120"/>
      <c r="T59805" s="120"/>
      <c r="V59805" s="120"/>
      <c r="X59805" s="120"/>
      <c r="Z59805" s="120"/>
    </row>
    <row r="59806" spans="16:26" x14ac:dyDescent="0.25">
      <c r="P59806" s="119"/>
      <c r="R59806" s="119"/>
      <c r="T59806" s="119"/>
      <c r="V59806" s="119"/>
      <c r="X59806" s="119"/>
      <c r="Z59806" s="119"/>
    </row>
    <row r="59807" spans="16:26" x14ac:dyDescent="0.25">
      <c r="P59807" s="119"/>
      <c r="R59807" s="119"/>
      <c r="T59807" s="119"/>
      <c r="V59807" s="119"/>
      <c r="X59807" s="119"/>
      <c r="Z59807" s="119"/>
    </row>
    <row r="59808" spans="16:26" x14ac:dyDescent="0.25">
      <c r="P59808" s="119"/>
      <c r="R59808" s="119"/>
      <c r="T59808" s="119"/>
      <c r="V59808" s="119"/>
      <c r="X59808" s="119"/>
      <c r="Z59808" s="119"/>
    </row>
    <row r="59809" spans="16:26" x14ac:dyDescent="0.25">
      <c r="P59809" s="121"/>
      <c r="R59809" s="121"/>
      <c r="T59809" s="121"/>
      <c r="V59809" s="121"/>
      <c r="X59809" s="121"/>
      <c r="Z59809" s="121"/>
    </row>
    <row r="59810" spans="16:26" x14ac:dyDescent="0.25">
      <c r="P59810" s="121"/>
      <c r="R59810" s="121"/>
      <c r="T59810" s="121"/>
      <c r="V59810" s="121"/>
      <c r="X59810" s="121"/>
      <c r="Z59810" s="121"/>
    </row>
    <row r="59811" spans="16:26" x14ac:dyDescent="0.25">
      <c r="P59811" s="121"/>
      <c r="R59811" s="121"/>
      <c r="T59811" s="121"/>
      <c r="V59811" s="121"/>
      <c r="X59811" s="121"/>
      <c r="Z59811" s="121"/>
    </row>
    <row r="59812" spans="16:26" x14ac:dyDescent="0.25">
      <c r="P59812" s="121"/>
      <c r="R59812" s="121"/>
      <c r="T59812" s="121"/>
      <c r="V59812" s="121"/>
      <c r="X59812" s="121"/>
      <c r="Z59812" s="121"/>
    </row>
    <row r="59813" spans="16:26" x14ac:dyDescent="0.25">
      <c r="P59813" s="122"/>
      <c r="R59813" s="122"/>
      <c r="T59813" s="122"/>
      <c r="V59813" s="122"/>
      <c r="X59813" s="122"/>
      <c r="Z59813" s="122"/>
    </row>
    <row r="59814" spans="16:26" x14ac:dyDescent="0.25">
      <c r="P59814" s="118"/>
      <c r="R59814" s="118"/>
      <c r="T59814" s="118"/>
      <c r="V59814" s="118"/>
      <c r="X59814" s="118"/>
      <c r="Z59814" s="118"/>
    </row>
    <row r="59815" spans="16:26" x14ac:dyDescent="0.25">
      <c r="P59815" s="119"/>
      <c r="R59815" s="119"/>
      <c r="T59815" s="119"/>
      <c r="V59815" s="119"/>
      <c r="X59815" s="119"/>
      <c r="Z59815" s="119"/>
    </row>
    <row r="59816" spans="16:26" x14ac:dyDescent="0.25">
      <c r="P59816" s="119"/>
      <c r="R59816" s="119"/>
      <c r="T59816" s="119"/>
      <c r="V59816" s="119"/>
      <c r="X59816" s="119"/>
      <c r="Z59816" s="119"/>
    </row>
    <row r="59817" spans="16:26" x14ac:dyDescent="0.25">
      <c r="P59817" s="120"/>
      <c r="R59817" s="120"/>
      <c r="T59817" s="120"/>
      <c r="V59817" s="120"/>
      <c r="X59817" s="120"/>
      <c r="Z59817" s="120"/>
    </row>
    <row r="59818" spans="16:26" x14ac:dyDescent="0.25">
      <c r="P59818" s="119"/>
      <c r="R59818" s="119"/>
      <c r="T59818" s="119"/>
      <c r="V59818" s="119"/>
      <c r="X59818" s="119"/>
      <c r="Z59818" s="119"/>
    </row>
    <row r="59819" spans="16:26" x14ac:dyDescent="0.25">
      <c r="P59819" s="119"/>
      <c r="R59819" s="119"/>
      <c r="T59819" s="119"/>
      <c r="V59819" s="119"/>
      <c r="X59819" s="119"/>
      <c r="Z59819" s="119"/>
    </row>
    <row r="59820" spans="16:26" x14ac:dyDescent="0.25">
      <c r="P59820" s="120"/>
      <c r="R59820" s="120"/>
      <c r="T59820" s="120"/>
      <c r="V59820" s="120"/>
      <c r="X59820" s="120"/>
      <c r="Z59820" s="120"/>
    </row>
    <row r="59821" spans="16:26" x14ac:dyDescent="0.25">
      <c r="P59821" s="119"/>
      <c r="R59821" s="119"/>
      <c r="T59821" s="119"/>
      <c r="V59821" s="119"/>
      <c r="X59821" s="119"/>
      <c r="Z59821" s="119"/>
    </row>
    <row r="59822" spans="16:26" x14ac:dyDescent="0.25">
      <c r="P59822" s="120"/>
      <c r="R59822" s="120"/>
      <c r="T59822" s="120"/>
      <c r="V59822" s="120"/>
      <c r="X59822" s="120"/>
      <c r="Z59822" s="120"/>
    </row>
    <row r="59823" spans="16:26" x14ac:dyDescent="0.25">
      <c r="P59823" s="119"/>
      <c r="R59823" s="119"/>
      <c r="T59823" s="119"/>
      <c r="V59823" s="119"/>
      <c r="X59823" s="119"/>
      <c r="Z59823" s="119"/>
    </row>
    <row r="59824" spans="16:26" x14ac:dyDescent="0.25">
      <c r="P59824" s="119"/>
      <c r="R59824" s="119"/>
      <c r="T59824" s="119"/>
      <c r="V59824" s="119"/>
      <c r="X59824" s="119"/>
      <c r="Z59824" s="119"/>
    </row>
    <row r="59825" spans="16:26" x14ac:dyDescent="0.25">
      <c r="P59825" s="119"/>
      <c r="R59825" s="119"/>
      <c r="T59825" s="119"/>
      <c r="V59825" s="119"/>
      <c r="X59825" s="119"/>
      <c r="Z59825" s="119"/>
    </row>
    <row r="59826" spans="16:26" x14ac:dyDescent="0.25">
      <c r="P59826" s="121"/>
      <c r="R59826" s="121"/>
      <c r="T59826" s="121"/>
      <c r="V59826" s="121"/>
      <c r="X59826" s="121"/>
      <c r="Z59826" s="121"/>
    </row>
    <row r="59827" spans="16:26" x14ac:dyDescent="0.25">
      <c r="P59827" s="121"/>
      <c r="R59827" s="121"/>
      <c r="T59827" s="121"/>
      <c r="V59827" s="121"/>
      <c r="X59827" s="121"/>
      <c r="Z59827" s="121"/>
    </row>
    <row r="59828" spans="16:26" x14ac:dyDescent="0.25">
      <c r="P59828" s="121"/>
      <c r="R59828" s="121"/>
      <c r="T59828" s="121"/>
      <c r="V59828" s="121"/>
      <c r="X59828" s="121"/>
      <c r="Z59828" s="121"/>
    </row>
    <row r="59829" spans="16:26" x14ac:dyDescent="0.25">
      <c r="P59829" s="121"/>
      <c r="R59829" s="121"/>
      <c r="T59829" s="121"/>
      <c r="V59829" s="121"/>
      <c r="X59829" s="121"/>
      <c r="Z59829" s="121"/>
    </row>
    <row r="59830" spans="16:26" x14ac:dyDescent="0.25">
      <c r="P59830" s="122"/>
      <c r="R59830" s="122"/>
      <c r="T59830" s="122"/>
      <c r="V59830" s="122"/>
      <c r="X59830" s="122"/>
      <c r="Z59830" s="122"/>
    </row>
    <row r="59831" spans="16:26" x14ac:dyDescent="0.25">
      <c r="P59831" s="118"/>
      <c r="R59831" s="118"/>
      <c r="T59831" s="118"/>
      <c r="V59831" s="118"/>
      <c r="X59831" s="118"/>
      <c r="Z59831" s="118"/>
    </row>
    <row r="59832" spans="16:26" x14ac:dyDescent="0.25">
      <c r="P59832" s="119"/>
      <c r="R59832" s="119"/>
      <c r="T59832" s="119"/>
      <c r="V59832" s="119"/>
      <c r="X59832" s="119"/>
      <c r="Z59832" s="119"/>
    </row>
    <row r="59833" spans="16:26" x14ac:dyDescent="0.25">
      <c r="P59833" s="119"/>
      <c r="R59833" s="119"/>
      <c r="T59833" s="119"/>
      <c r="V59833" s="119"/>
      <c r="X59833" s="119"/>
      <c r="Z59833" s="119"/>
    </row>
    <row r="59834" spans="16:26" x14ac:dyDescent="0.25">
      <c r="P59834" s="120"/>
      <c r="R59834" s="120"/>
      <c r="T59834" s="120"/>
      <c r="V59834" s="120"/>
      <c r="X59834" s="120"/>
      <c r="Z59834" s="120"/>
    </row>
    <row r="59835" spans="16:26" x14ac:dyDescent="0.25">
      <c r="P59835" s="119"/>
      <c r="R59835" s="119"/>
      <c r="T59835" s="119"/>
      <c r="V59835" s="119"/>
      <c r="X59835" s="119"/>
      <c r="Z59835" s="119"/>
    </row>
    <row r="59836" spans="16:26" x14ac:dyDescent="0.25">
      <c r="P59836" s="119"/>
      <c r="R59836" s="119"/>
      <c r="T59836" s="119"/>
      <c r="V59836" s="119"/>
      <c r="X59836" s="119"/>
      <c r="Z59836" s="119"/>
    </row>
    <row r="59837" spans="16:26" x14ac:dyDescent="0.25">
      <c r="P59837" s="120"/>
      <c r="R59837" s="120"/>
      <c r="T59837" s="120"/>
      <c r="V59837" s="120"/>
      <c r="X59837" s="120"/>
      <c r="Z59837" s="120"/>
    </row>
    <row r="59838" spans="16:26" x14ac:dyDescent="0.25">
      <c r="P59838" s="119"/>
      <c r="R59838" s="119"/>
      <c r="T59838" s="119"/>
      <c r="V59838" s="119"/>
      <c r="X59838" s="119"/>
      <c r="Z59838" s="119"/>
    </row>
    <row r="59839" spans="16:26" x14ac:dyDescent="0.25">
      <c r="P59839" s="120"/>
      <c r="R59839" s="120"/>
      <c r="T59839" s="120"/>
      <c r="V59839" s="120"/>
      <c r="X59839" s="120"/>
      <c r="Z59839" s="120"/>
    </row>
    <row r="59840" spans="16:26" x14ac:dyDescent="0.25">
      <c r="P59840" s="119"/>
      <c r="R59840" s="119"/>
      <c r="T59840" s="119"/>
      <c r="V59840" s="119"/>
      <c r="X59840" s="119"/>
      <c r="Z59840" s="119"/>
    </row>
    <row r="59841" spans="16:26" x14ac:dyDescent="0.25">
      <c r="P59841" s="119"/>
      <c r="R59841" s="119"/>
      <c r="T59841" s="119"/>
      <c r="V59841" s="119"/>
      <c r="X59841" s="119"/>
      <c r="Z59841" s="119"/>
    </row>
    <row r="59842" spans="16:26" x14ac:dyDescent="0.25">
      <c r="P59842" s="119"/>
      <c r="R59842" s="119"/>
      <c r="T59842" s="119"/>
      <c r="V59842" s="119"/>
      <c r="X59842" s="119"/>
      <c r="Z59842" s="119"/>
    </row>
    <row r="59843" spans="16:26" x14ac:dyDescent="0.25">
      <c r="P59843" s="121"/>
      <c r="R59843" s="121"/>
      <c r="T59843" s="121"/>
      <c r="V59843" s="121"/>
      <c r="X59843" s="121"/>
      <c r="Z59843" s="121"/>
    </row>
    <row r="59844" spans="16:26" x14ac:dyDescent="0.25">
      <c r="P59844" s="121"/>
      <c r="R59844" s="121"/>
      <c r="T59844" s="121"/>
      <c r="V59844" s="121"/>
      <c r="X59844" s="121"/>
      <c r="Z59844" s="121"/>
    </row>
    <row r="59845" spans="16:26" x14ac:dyDescent="0.25">
      <c r="P59845" s="121"/>
      <c r="R59845" s="121"/>
      <c r="T59845" s="121"/>
      <c r="V59845" s="121"/>
      <c r="X59845" s="121"/>
      <c r="Z59845" s="121"/>
    </row>
    <row r="59846" spans="16:26" x14ac:dyDescent="0.25">
      <c r="P59846" s="121"/>
      <c r="R59846" s="121"/>
      <c r="T59846" s="121"/>
      <c r="V59846" s="121"/>
      <c r="X59846" s="121"/>
      <c r="Z59846" s="121"/>
    </row>
    <row r="59847" spans="16:26" x14ac:dyDescent="0.25">
      <c r="P59847" s="122"/>
      <c r="R59847" s="122"/>
      <c r="T59847" s="122"/>
      <c r="V59847" s="122"/>
      <c r="X59847" s="122"/>
      <c r="Z59847" s="122"/>
    </row>
    <row r="59848" spans="16:26" x14ac:dyDescent="0.25">
      <c r="P59848" s="118"/>
      <c r="R59848" s="118"/>
      <c r="T59848" s="118"/>
      <c r="V59848" s="118"/>
      <c r="X59848" s="118"/>
      <c r="Z59848" s="118"/>
    </row>
    <row r="59849" spans="16:26" x14ac:dyDescent="0.25">
      <c r="P59849" s="119"/>
      <c r="R59849" s="119"/>
      <c r="T59849" s="119"/>
      <c r="V59849" s="119"/>
      <c r="X59849" s="119"/>
      <c r="Z59849" s="119"/>
    </row>
    <row r="59850" spans="16:26" x14ac:dyDescent="0.25">
      <c r="P59850" s="119"/>
      <c r="R59850" s="119"/>
      <c r="T59850" s="119"/>
      <c r="V59850" s="119"/>
      <c r="X59850" s="119"/>
      <c r="Z59850" s="119"/>
    </row>
    <row r="59851" spans="16:26" x14ac:dyDescent="0.25">
      <c r="P59851" s="120"/>
      <c r="R59851" s="120"/>
      <c r="T59851" s="120"/>
      <c r="V59851" s="120"/>
      <c r="X59851" s="120"/>
      <c r="Z59851" s="120"/>
    </row>
    <row r="59852" spans="16:26" x14ac:dyDescent="0.25">
      <c r="P59852" s="119"/>
      <c r="R59852" s="119"/>
      <c r="T59852" s="119"/>
      <c r="V59852" s="119"/>
      <c r="X59852" s="119"/>
      <c r="Z59852" s="119"/>
    </row>
    <row r="59853" spans="16:26" x14ac:dyDescent="0.25">
      <c r="P59853" s="119"/>
      <c r="R59853" s="119"/>
      <c r="T59853" s="119"/>
      <c r="V59853" s="119"/>
      <c r="X59853" s="119"/>
      <c r="Z59853" s="119"/>
    </row>
    <row r="59854" spans="16:26" x14ac:dyDescent="0.25">
      <c r="P59854" s="120"/>
      <c r="R59854" s="120"/>
      <c r="T59854" s="120"/>
      <c r="V59854" s="120"/>
      <c r="X59854" s="120"/>
      <c r="Z59854" s="120"/>
    </row>
    <row r="59855" spans="16:26" x14ac:dyDescent="0.25">
      <c r="P59855" s="119"/>
      <c r="R59855" s="119"/>
      <c r="T59855" s="119"/>
      <c r="V59855" s="119"/>
      <c r="X59855" s="119"/>
      <c r="Z59855" s="119"/>
    </row>
    <row r="59856" spans="16:26" x14ac:dyDescent="0.25">
      <c r="P59856" s="120"/>
      <c r="R59856" s="120"/>
      <c r="T59856" s="120"/>
      <c r="V59856" s="120"/>
      <c r="X59856" s="120"/>
      <c r="Z59856" s="120"/>
    </row>
    <row r="59857" spans="16:26" x14ac:dyDescent="0.25">
      <c r="P59857" s="119"/>
      <c r="R59857" s="119"/>
      <c r="T59857" s="119"/>
      <c r="V59857" s="119"/>
      <c r="X59857" s="119"/>
      <c r="Z59857" s="119"/>
    </row>
    <row r="59858" spans="16:26" x14ac:dyDescent="0.25">
      <c r="P59858" s="119"/>
      <c r="R59858" s="119"/>
      <c r="T59858" s="119"/>
      <c r="V59858" s="119"/>
      <c r="X59858" s="119"/>
      <c r="Z59858" s="119"/>
    </row>
    <row r="59859" spans="16:26" x14ac:dyDescent="0.25">
      <c r="P59859" s="119"/>
      <c r="R59859" s="119"/>
      <c r="T59859" s="119"/>
      <c r="V59859" s="119"/>
      <c r="X59859" s="119"/>
      <c r="Z59859" s="119"/>
    </row>
    <row r="59860" spans="16:26" x14ac:dyDescent="0.25">
      <c r="P59860" s="121"/>
      <c r="R59860" s="121"/>
      <c r="T59860" s="121"/>
      <c r="V59860" s="121"/>
      <c r="X59860" s="121"/>
      <c r="Z59860" s="121"/>
    </row>
    <row r="59861" spans="16:26" x14ac:dyDescent="0.25">
      <c r="P59861" s="121"/>
      <c r="R59861" s="121"/>
      <c r="T59861" s="121"/>
      <c r="V59861" s="121"/>
      <c r="X59861" s="121"/>
      <c r="Z59861" s="121"/>
    </row>
    <row r="59862" spans="16:26" x14ac:dyDescent="0.25">
      <c r="P59862" s="121"/>
      <c r="R59862" s="121"/>
      <c r="T59862" s="121"/>
      <c r="V59862" s="121"/>
      <c r="X59862" s="121"/>
      <c r="Z59862" s="121"/>
    </row>
    <row r="59863" spans="16:26" x14ac:dyDescent="0.25">
      <c r="P59863" s="121"/>
      <c r="R59863" s="121"/>
      <c r="T59863" s="121"/>
      <c r="V59863" s="121"/>
      <c r="X59863" s="121"/>
      <c r="Z59863" s="121"/>
    </row>
    <row r="59864" spans="16:26" x14ac:dyDescent="0.25">
      <c r="P59864" s="122"/>
      <c r="R59864" s="122"/>
      <c r="T59864" s="122"/>
      <c r="V59864" s="122"/>
      <c r="X59864" s="122"/>
      <c r="Z59864" s="122"/>
    </row>
    <row r="59865" spans="16:26" x14ac:dyDescent="0.25">
      <c r="P59865" s="118"/>
      <c r="R59865" s="118"/>
      <c r="T59865" s="118"/>
      <c r="V59865" s="118"/>
      <c r="X59865" s="118"/>
      <c r="Z59865" s="118"/>
    </row>
    <row r="59866" spans="16:26" x14ac:dyDescent="0.25">
      <c r="P59866" s="119"/>
      <c r="R59866" s="119"/>
      <c r="T59866" s="119"/>
      <c r="V59866" s="119"/>
      <c r="X59866" s="119"/>
      <c r="Z59866" s="119"/>
    </row>
    <row r="59867" spans="16:26" x14ac:dyDescent="0.25">
      <c r="P59867" s="119"/>
      <c r="R59867" s="119"/>
      <c r="T59867" s="119"/>
      <c r="V59867" s="119"/>
      <c r="X59867" s="119"/>
      <c r="Z59867" s="119"/>
    </row>
    <row r="59868" spans="16:26" x14ac:dyDescent="0.25">
      <c r="P59868" s="120"/>
      <c r="R59868" s="120"/>
      <c r="T59868" s="120"/>
      <c r="V59868" s="120"/>
      <c r="X59868" s="120"/>
      <c r="Z59868" s="120"/>
    </row>
    <row r="59869" spans="16:26" x14ac:dyDescent="0.25">
      <c r="P59869" s="119"/>
      <c r="R59869" s="119"/>
      <c r="T59869" s="119"/>
      <c r="V59869" s="119"/>
      <c r="X59869" s="119"/>
      <c r="Z59869" s="119"/>
    </row>
    <row r="59870" spans="16:26" x14ac:dyDescent="0.25">
      <c r="P59870" s="119"/>
      <c r="R59870" s="119"/>
      <c r="T59870" s="119"/>
      <c r="V59870" s="119"/>
      <c r="X59870" s="119"/>
      <c r="Z59870" s="119"/>
    </row>
    <row r="59871" spans="16:26" x14ac:dyDescent="0.25">
      <c r="P59871" s="120"/>
      <c r="R59871" s="120"/>
      <c r="T59871" s="120"/>
      <c r="V59871" s="120"/>
      <c r="X59871" s="120"/>
      <c r="Z59871" s="120"/>
    </row>
    <row r="59872" spans="16:26" x14ac:dyDescent="0.25">
      <c r="P59872" s="119"/>
      <c r="R59872" s="119"/>
      <c r="T59872" s="119"/>
      <c r="V59872" s="119"/>
      <c r="X59872" s="119"/>
      <c r="Z59872" s="119"/>
    </row>
    <row r="59873" spans="16:26" x14ac:dyDescent="0.25">
      <c r="P59873" s="120"/>
      <c r="R59873" s="120"/>
      <c r="T59873" s="120"/>
      <c r="V59873" s="120"/>
      <c r="X59873" s="120"/>
      <c r="Z59873" s="120"/>
    </row>
    <row r="59874" spans="16:26" x14ac:dyDescent="0.25">
      <c r="P59874" s="119"/>
      <c r="R59874" s="119"/>
      <c r="T59874" s="119"/>
      <c r="V59874" s="119"/>
      <c r="X59874" s="119"/>
      <c r="Z59874" s="119"/>
    </row>
    <row r="59875" spans="16:26" x14ac:dyDescent="0.25">
      <c r="P59875" s="119"/>
      <c r="R59875" s="119"/>
      <c r="T59875" s="119"/>
      <c r="V59875" s="119"/>
      <c r="X59875" s="119"/>
      <c r="Z59875" s="119"/>
    </row>
    <row r="59876" spans="16:26" x14ac:dyDescent="0.25">
      <c r="P59876" s="119"/>
      <c r="R59876" s="119"/>
      <c r="T59876" s="119"/>
      <c r="V59876" s="119"/>
      <c r="X59876" s="119"/>
      <c r="Z59876" s="119"/>
    </row>
    <row r="59877" spans="16:26" x14ac:dyDescent="0.25">
      <c r="P59877" s="121"/>
      <c r="R59877" s="121"/>
      <c r="T59877" s="121"/>
      <c r="V59877" s="121"/>
      <c r="X59877" s="121"/>
      <c r="Z59877" s="121"/>
    </row>
    <row r="59878" spans="16:26" x14ac:dyDescent="0.25">
      <c r="P59878" s="121"/>
      <c r="R59878" s="121"/>
      <c r="T59878" s="121"/>
      <c r="V59878" s="121"/>
      <c r="X59878" s="121"/>
      <c r="Z59878" s="121"/>
    </row>
    <row r="59879" spans="16:26" x14ac:dyDescent="0.25">
      <c r="P59879" s="121"/>
      <c r="R59879" s="121"/>
      <c r="T59879" s="121"/>
      <c r="V59879" s="121"/>
      <c r="X59879" s="121"/>
      <c r="Z59879" s="121"/>
    </row>
    <row r="59880" spans="16:26" x14ac:dyDescent="0.25">
      <c r="P59880" s="121"/>
      <c r="R59880" s="121"/>
      <c r="T59880" s="121"/>
      <c r="V59880" s="121"/>
      <c r="X59880" s="121"/>
      <c r="Z59880" s="121"/>
    </row>
    <row r="59881" spans="16:26" x14ac:dyDescent="0.25">
      <c r="P59881" s="122"/>
      <c r="R59881" s="122"/>
      <c r="T59881" s="122"/>
      <c r="V59881" s="122"/>
      <c r="X59881" s="122"/>
      <c r="Z59881" s="122"/>
    </row>
    <row r="59882" spans="16:26" x14ac:dyDescent="0.25">
      <c r="P59882" s="118"/>
      <c r="R59882" s="118"/>
      <c r="T59882" s="118"/>
      <c r="V59882" s="118"/>
      <c r="X59882" s="118"/>
      <c r="Z59882" s="118"/>
    </row>
    <row r="59883" spans="16:26" x14ac:dyDescent="0.25">
      <c r="P59883" s="119"/>
      <c r="R59883" s="119"/>
      <c r="T59883" s="119"/>
      <c r="V59883" s="119"/>
      <c r="X59883" s="119"/>
      <c r="Z59883" s="119"/>
    </row>
    <row r="59884" spans="16:26" x14ac:dyDescent="0.25">
      <c r="P59884" s="119"/>
      <c r="R59884" s="119"/>
      <c r="T59884" s="119"/>
      <c r="V59884" s="119"/>
      <c r="X59884" s="119"/>
      <c r="Z59884" s="119"/>
    </row>
    <row r="59885" spans="16:26" x14ac:dyDescent="0.25">
      <c r="P59885" s="120"/>
      <c r="R59885" s="120"/>
      <c r="T59885" s="120"/>
      <c r="V59885" s="120"/>
      <c r="X59885" s="120"/>
      <c r="Z59885" s="120"/>
    </row>
    <row r="59886" spans="16:26" x14ac:dyDescent="0.25">
      <c r="P59886" s="119"/>
      <c r="R59886" s="119"/>
      <c r="T59886" s="119"/>
      <c r="V59886" s="119"/>
      <c r="X59886" s="119"/>
      <c r="Z59886" s="119"/>
    </row>
    <row r="59887" spans="16:26" x14ac:dyDescent="0.25">
      <c r="P59887" s="119"/>
      <c r="R59887" s="119"/>
      <c r="T59887" s="119"/>
      <c r="V59887" s="119"/>
      <c r="X59887" s="119"/>
      <c r="Z59887" s="119"/>
    </row>
    <row r="59888" spans="16:26" x14ac:dyDescent="0.25">
      <c r="P59888" s="120"/>
      <c r="R59888" s="120"/>
      <c r="T59888" s="120"/>
      <c r="V59888" s="120"/>
      <c r="X59888" s="120"/>
      <c r="Z59888" s="120"/>
    </row>
    <row r="59889" spans="16:26" x14ac:dyDescent="0.25">
      <c r="P59889" s="119"/>
      <c r="R59889" s="119"/>
      <c r="T59889" s="119"/>
      <c r="V59889" s="119"/>
      <c r="X59889" s="119"/>
      <c r="Z59889" s="119"/>
    </row>
    <row r="59890" spans="16:26" x14ac:dyDescent="0.25">
      <c r="P59890" s="120"/>
      <c r="R59890" s="120"/>
      <c r="T59890" s="120"/>
      <c r="V59890" s="120"/>
      <c r="X59890" s="120"/>
      <c r="Z59890" s="120"/>
    </row>
    <row r="59891" spans="16:26" x14ac:dyDescent="0.25">
      <c r="P59891" s="119"/>
      <c r="R59891" s="119"/>
      <c r="T59891" s="119"/>
      <c r="V59891" s="119"/>
      <c r="X59891" s="119"/>
      <c r="Z59891" s="119"/>
    </row>
    <row r="59892" spans="16:26" x14ac:dyDescent="0.25">
      <c r="P59892" s="119"/>
      <c r="R59892" s="119"/>
      <c r="T59892" s="119"/>
      <c r="V59892" s="119"/>
      <c r="X59892" s="119"/>
      <c r="Z59892" s="119"/>
    </row>
    <row r="59893" spans="16:26" x14ac:dyDescent="0.25">
      <c r="P59893" s="119"/>
      <c r="R59893" s="119"/>
      <c r="T59893" s="119"/>
      <c r="V59893" s="119"/>
      <c r="X59893" s="119"/>
      <c r="Z59893" s="119"/>
    </row>
    <row r="59894" spans="16:26" x14ac:dyDescent="0.25">
      <c r="P59894" s="121"/>
      <c r="R59894" s="121"/>
      <c r="T59894" s="121"/>
      <c r="V59894" s="121"/>
      <c r="X59894" s="121"/>
      <c r="Z59894" s="121"/>
    </row>
    <row r="59895" spans="16:26" x14ac:dyDescent="0.25">
      <c r="P59895" s="121"/>
      <c r="R59895" s="121"/>
      <c r="T59895" s="121"/>
      <c r="V59895" s="121"/>
      <c r="X59895" s="121"/>
      <c r="Z59895" s="121"/>
    </row>
    <row r="59896" spans="16:26" x14ac:dyDescent="0.25">
      <c r="P59896" s="121"/>
      <c r="R59896" s="121"/>
      <c r="T59896" s="121"/>
      <c r="V59896" s="121"/>
      <c r="X59896" s="121"/>
      <c r="Z59896" s="121"/>
    </row>
    <row r="59897" spans="16:26" x14ac:dyDescent="0.25">
      <c r="P59897" s="121"/>
      <c r="R59897" s="121"/>
      <c r="T59897" s="121"/>
      <c r="V59897" s="121"/>
      <c r="X59897" s="121"/>
      <c r="Z59897" s="121"/>
    </row>
    <row r="59898" spans="16:26" x14ac:dyDescent="0.25">
      <c r="P59898" s="122"/>
      <c r="R59898" s="122"/>
      <c r="T59898" s="122"/>
      <c r="V59898" s="122"/>
      <c r="X59898" s="122"/>
      <c r="Z59898" s="122"/>
    </row>
    <row r="59899" spans="16:26" x14ac:dyDescent="0.25">
      <c r="P59899" s="118"/>
      <c r="R59899" s="118"/>
      <c r="T59899" s="118"/>
      <c r="V59899" s="118"/>
      <c r="X59899" s="118"/>
      <c r="Z59899" s="118"/>
    </row>
    <row r="59900" spans="16:26" x14ac:dyDescent="0.25">
      <c r="P59900" s="119"/>
      <c r="R59900" s="119"/>
      <c r="T59900" s="119"/>
      <c r="V59900" s="119"/>
      <c r="X59900" s="119"/>
      <c r="Z59900" s="119"/>
    </row>
    <row r="59901" spans="16:26" x14ac:dyDescent="0.25">
      <c r="P59901" s="119"/>
      <c r="R59901" s="119"/>
      <c r="T59901" s="119"/>
      <c r="V59901" s="119"/>
      <c r="X59901" s="119"/>
      <c r="Z59901" s="119"/>
    </row>
    <row r="59902" spans="16:26" x14ac:dyDescent="0.25">
      <c r="P59902" s="120"/>
      <c r="R59902" s="120"/>
      <c r="T59902" s="120"/>
      <c r="V59902" s="120"/>
      <c r="X59902" s="120"/>
      <c r="Z59902" s="120"/>
    </row>
    <row r="59903" spans="16:26" x14ac:dyDescent="0.25">
      <c r="P59903" s="119"/>
      <c r="R59903" s="119"/>
      <c r="T59903" s="119"/>
      <c r="V59903" s="119"/>
      <c r="X59903" s="119"/>
      <c r="Z59903" s="119"/>
    </row>
    <row r="59904" spans="16:26" x14ac:dyDescent="0.25">
      <c r="P59904" s="119"/>
      <c r="R59904" s="119"/>
      <c r="T59904" s="119"/>
      <c r="V59904" s="119"/>
      <c r="X59904" s="119"/>
      <c r="Z59904" s="119"/>
    </row>
    <row r="59905" spans="16:26" x14ac:dyDescent="0.25">
      <c r="P59905" s="120"/>
      <c r="R59905" s="120"/>
      <c r="T59905" s="120"/>
      <c r="V59905" s="120"/>
      <c r="X59905" s="120"/>
      <c r="Z59905" s="120"/>
    </row>
    <row r="59906" spans="16:26" x14ac:dyDescent="0.25">
      <c r="P59906" s="119"/>
      <c r="R59906" s="119"/>
      <c r="T59906" s="119"/>
      <c r="V59906" s="119"/>
      <c r="X59906" s="119"/>
      <c r="Z59906" s="119"/>
    </row>
    <row r="59907" spans="16:26" x14ac:dyDescent="0.25">
      <c r="P59907" s="120"/>
      <c r="R59907" s="120"/>
      <c r="T59907" s="120"/>
      <c r="V59907" s="120"/>
      <c r="X59907" s="120"/>
      <c r="Z59907" s="120"/>
    </row>
    <row r="59908" spans="16:26" x14ac:dyDescent="0.25">
      <c r="P59908" s="119"/>
      <c r="R59908" s="119"/>
      <c r="T59908" s="119"/>
      <c r="V59908" s="119"/>
      <c r="X59908" s="119"/>
      <c r="Z59908" s="119"/>
    </row>
    <row r="59909" spans="16:26" x14ac:dyDescent="0.25">
      <c r="P59909" s="119"/>
      <c r="R59909" s="119"/>
      <c r="T59909" s="119"/>
      <c r="V59909" s="119"/>
      <c r="X59909" s="119"/>
      <c r="Z59909" s="119"/>
    </row>
    <row r="59910" spans="16:26" x14ac:dyDescent="0.25">
      <c r="P59910" s="119"/>
      <c r="R59910" s="119"/>
      <c r="T59910" s="119"/>
      <c r="V59910" s="119"/>
      <c r="X59910" s="119"/>
      <c r="Z59910" s="119"/>
    </row>
    <row r="59911" spans="16:26" x14ac:dyDescent="0.25">
      <c r="P59911" s="121"/>
      <c r="R59911" s="121"/>
      <c r="T59911" s="121"/>
      <c r="V59911" s="121"/>
      <c r="X59911" s="121"/>
      <c r="Z59911" s="121"/>
    </row>
    <row r="59912" spans="16:26" x14ac:dyDescent="0.25">
      <c r="P59912" s="121"/>
      <c r="R59912" s="121"/>
      <c r="T59912" s="121"/>
      <c r="V59912" s="121"/>
      <c r="X59912" s="121"/>
      <c r="Z59912" s="121"/>
    </row>
    <row r="59913" spans="16:26" x14ac:dyDescent="0.25">
      <c r="P59913" s="121"/>
      <c r="R59913" s="121"/>
      <c r="T59913" s="121"/>
      <c r="V59913" s="121"/>
      <c r="X59913" s="121"/>
      <c r="Z59913" s="121"/>
    </row>
    <row r="59914" spans="16:26" x14ac:dyDescent="0.25">
      <c r="P59914" s="121"/>
      <c r="R59914" s="121"/>
      <c r="T59914" s="121"/>
      <c r="V59914" s="121"/>
      <c r="X59914" s="121"/>
      <c r="Z59914" s="121"/>
    </row>
    <row r="59915" spans="16:26" x14ac:dyDescent="0.25">
      <c r="P59915" s="122"/>
      <c r="R59915" s="122"/>
      <c r="T59915" s="122"/>
      <c r="V59915" s="122"/>
      <c r="X59915" s="122"/>
      <c r="Z59915" s="122"/>
    </row>
    <row r="59916" spans="16:26" x14ac:dyDescent="0.25">
      <c r="P59916" s="118"/>
      <c r="R59916" s="118"/>
      <c r="T59916" s="118"/>
      <c r="V59916" s="118"/>
      <c r="X59916" s="118"/>
      <c r="Z59916" s="118"/>
    </row>
    <row r="59917" spans="16:26" x14ac:dyDescent="0.25">
      <c r="P59917" s="119"/>
      <c r="R59917" s="119"/>
      <c r="T59917" s="119"/>
      <c r="V59917" s="119"/>
      <c r="X59917" s="119"/>
      <c r="Z59917" s="119"/>
    </row>
    <row r="59918" spans="16:26" x14ac:dyDescent="0.25">
      <c r="P59918" s="119"/>
      <c r="R59918" s="119"/>
      <c r="T59918" s="119"/>
      <c r="V59918" s="119"/>
      <c r="X59918" s="119"/>
      <c r="Z59918" s="119"/>
    </row>
    <row r="59919" spans="16:26" x14ac:dyDescent="0.25">
      <c r="P59919" s="120"/>
      <c r="R59919" s="120"/>
      <c r="T59919" s="120"/>
      <c r="V59919" s="120"/>
      <c r="X59919" s="120"/>
      <c r="Z59919" s="120"/>
    </row>
    <row r="59920" spans="16:26" x14ac:dyDescent="0.25">
      <c r="P59920" s="119"/>
      <c r="R59920" s="119"/>
      <c r="T59920" s="119"/>
      <c r="V59920" s="119"/>
      <c r="X59920" s="119"/>
      <c r="Z59920" s="119"/>
    </row>
    <row r="59921" spans="16:26" x14ac:dyDescent="0.25">
      <c r="P59921" s="119"/>
      <c r="R59921" s="119"/>
      <c r="T59921" s="119"/>
      <c r="V59921" s="119"/>
      <c r="X59921" s="119"/>
      <c r="Z59921" s="119"/>
    </row>
    <row r="59922" spans="16:26" x14ac:dyDescent="0.25">
      <c r="P59922" s="120"/>
      <c r="R59922" s="120"/>
      <c r="T59922" s="120"/>
      <c r="V59922" s="120"/>
      <c r="X59922" s="120"/>
      <c r="Z59922" s="120"/>
    </row>
    <row r="59923" spans="16:26" x14ac:dyDescent="0.25">
      <c r="P59923" s="119"/>
      <c r="R59923" s="119"/>
      <c r="T59923" s="119"/>
      <c r="V59923" s="119"/>
      <c r="X59923" s="119"/>
      <c r="Z59923" s="119"/>
    </row>
    <row r="59924" spans="16:26" x14ac:dyDescent="0.25">
      <c r="P59924" s="120"/>
      <c r="R59924" s="120"/>
      <c r="T59924" s="120"/>
      <c r="V59924" s="120"/>
      <c r="X59924" s="120"/>
      <c r="Z59924" s="120"/>
    </row>
    <row r="59925" spans="16:26" x14ac:dyDescent="0.25">
      <c r="P59925" s="119"/>
      <c r="R59925" s="119"/>
      <c r="T59925" s="119"/>
      <c r="V59925" s="119"/>
      <c r="X59925" s="119"/>
      <c r="Z59925" s="119"/>
    </row>
    <row r="59926" spans="16:26" x14ac:dyDescent="0.25">
      <c r="P59926" s="119"/>
      <c r="R59926" s="119"/>
      <c r="T59926" s="119"/>
      <c r="V59926" s="119"/>
      <c r="X59926" s="119"/>
      <c r="Z59926" s="119"/>
    </row>
    <row r="59927" spans="16:26" x14ac:dyDescent="0.25">
      <c r="P59927" s="119"/>
      <c r="R59927" s="119"/>
      <c r="T59927" s="119"/>
      <c r="V59927" s="119"/>
      <c r="X59927" s="119"/>
      <c r="Z59927" s="119"/>
    </row>
    <row r="59928" spans="16:26" x14ac:dyDescent="0.25">
      <c r="P59928" s="121"/>
      <c r="R59928" s="121"/>
      <c r="T59928" s="121"/>
      <c r="V59928" s="121"/>
      <c r="X59928" s="121"/>
      <c r="Z59928" s="121"/>
    </row>
    <row r="59929" spans="16:26" x14ac:dyDescent="0.25">
      <c r="P59929" s="121"/>
      <c r="R59929" s="121"/>
      <c r="T59929" s="121"/>
      <c r="V59929" s="121"/>
      <c r="X59929" s="121"/>
      <c r="Z59929" s="121"/>
    </row>
    <row r="59930" spans="16:26" x14ac:dyDescent="0.25">
      <c r="P59930" s="121"/>
      <c r="R59930" s="121"/>
      <c r="T59930" s="121"/>
      <c r="V59930" s="121"/>
      <c r="X59930" s="121"/>
      <c r="Z59930" s="121"/>
    </row>
    <row r="59931" spans="16:26" x14ac:dyDescent="0.25">
      <c r="P59931" s="121"/>
      <c r="R59931" s="121"/>
      <c r="T59931" s="121"/>
      <c r="V59931" s="121"/>
      <c r="X59931" s="121"/>
      <c r="Z59931" s="121"/>
    </row>
    <row r="59932" spans="16:26" x14ac:dyDescent="0.25">
      <c r="P59932" s="122"/>
      <c r="R59932" s="122"/>
      <c r="T59932" s="122"/>
      <c r="V59932" s="122"/>
      <c r="X59932" s="122"/>
      <c r="Z59932" s="122"/>
    </row>
    <row r="59933" spans="16:26" x14ac:dyDescent="0.25">
      <c r="P59933" s="118"/>
      <c r="R59933" s="118"/>
      <c r="T59933" s="118"/>
      <c r="V59933" s="118"/>
      <c r="X59933" s="118"/>
      <c r="Z59933" s="118"/>
    </row>
    <row r="59934" spans="16:26" x14ac:dyDescent="0.25">
      <c r="P59934" s="119"/>
      <c r="R59934" s="119"/>
      <c r="T59934" s="119"/>
      <c r="V59934" s="119"/>
      <c r="X59934" s="119"/>
      <c r="Z59934" s="119"/>
    </row>
    <row r="59935" spans="16:26" x14ac:dyDescent="0.25">
      <c r="P59935" s="119"/>
      <c r="R59935" s="119"/>
      <c r="T59935" s="119"/>
      <c r="V59935" s="119"/>
      <c r="X59935" s="119"/>
      <c r="Z59935" s="119"/>
    </row>
    <row r="59936" spans="16:26" x14ac:dyDescent="0.25">
      <c r="P59936" s="120"/>
      <c r="R59936" s="120"/>
      <c r="T59936" s="120"/>
      <c r="V59936" s="120"/>
      <c r="X59936" s="120"/>
      <c r="Z59936" s="120"/>
    </row>
    <row r="59937" spans="16:26" x14ac:dyDescent="0.25">
      <c r="P59937" s="119"/>
      <c r="R59937" s="119"/>
      <c r="T59937" s="119"/>
      <c r="V59937" s="119"/>
      <c r="X59937" s="119"/>
      <c r="Z59937" s="119"/>
    </row>
    <row r="59938" spans="16:26" x14ac:dyDescent="0.25">
      <c r="P59938" s="119"/>
      <c r="R59938" s="119"/>
      <c r="T59938" s="119"/>
      <c r="V59938" s="119"/>
      <c r="X59938" s="119"/>
      <c r="Z59938" s="119"/>
    </row>
    <row r="59939" spans="16:26" x14ac:dyDescent="0.25">
      <c r="P59939" s="120"/>
      <c r="R59939" s="120"/>
      <c r="T59939" s="120"/>
      <c r="V59939" s="120"/>
      <c r="X59939" s="120"/>
      <c r="Z59939" s="120"/>
    </row>
    <row r="59940" spans="16:26" x14ac:dyDescent="0.25">
      <c r="P59940" s="119"/>
      <c r="R59940" s="119"/>
      <c r="T59940" s="119"/>
      <c r="V59940" s="119"/>
      <c r="X59940" s="119"/>
      <c r="Z59940" s="119"/>
    </row>
    <row r="59941" spans="16:26" x14ac:dyDescent="0.25">
      <c r="P59941" s="120"/>
      <c r="R59941" s="120"/>
      <c r="T59941" s="120"/>
      <c r="V59941" s="120"/>
      <c r="X59941" s="120"/>
      <c r="Z59941" s="120"/>
    </row>
    <row r="59942" spans="16:26" x14ac:dyDescent="0.25">
      <c r="P59942" s="119"/>
      <c r="R59942" s="119"/>
      <c r="T59942" s="119"/>
      <c r="V59942" s="119"/>
      <c r="X59942" s="119"/>
      <c r="Z59942" s="119"/>
    </row>
    <row r="59943" spans="16:26" x14ac:dyDescent="0.25">
      <c r="P59943" s="119"/>
      <c r="R59943" s="119"/>
      <c r="T59943" s="119"/>
      <c r="V59943" s="119"/>
      <c r="X59943" s="119"/>
      <c r="Z59943" s="119"/>
    </row>
    <row r="59944" spans="16:26" x14ac:dyDescent="0.25">
      <c r="P59944" s="119"/>
      <c r="R59944" s="119"/>
      <c r="T59944" s="119"/>
      <c r="V59944" s="119"/>
      <c r="X59944" s="119"/>
      <c r="Z59944" s="119"/>
    </row>
    <row r="59945" spans="16:26" x14ac:dyDescent="0.25">
      <c r="P59945" s="121"/>
      <c r="R59945" s="121"/>
      <c r="T59945" s="121"/>
      <c r="V59945" s="121"/>
      <c r="X59945" s="121"/>
      <c r="Z59945" s="121"/>
    </row>
    <row r="59946" spans="16:26" x14ac:dyDescent="0.25">
      <c r="P59946" s="121"/>
      <c r="R59946" s="121"/>
      <c r="T59946" s="121"/>
      <c r="V59946" s="121"/>
      <c r="X59946" s="121"/>
      <c r="Z59946" s="121"/>
    </row>
    <row r="59947" spans="16:26" x14ac:dyDescent="0.25">
      <c r="P59947" s="121"/>
      <c r="R59947" s="121"/>
      <c r="T59947" s="121"/>
      <c r="V59947" s="121"/>
      <c r="X59947" s="121"/>
      <c r="Z59947" s="121"/>
    </row>
    <row r="59948" spans="16:26" x14ac:dyDescent="0.25">
      <c r="P59948" s="121"/>
      <c r="R59948" s="121"/>
      <c r="T59948" s="121"/>
      <c r="V59948" s="121"/>
      <c r="X59948" s="121"/>
      <c r="Z59948" s="121"/>
    </row>
    <row r="59949" spans="16:26" x14ac:dyDescent="0.25">
      <c r="P59949" s="122"/>
      <c r="R59949" s="122"/>
      <c r="T59949" s="122"/>
      <c r="V59949" s="122"/>
      <c r="X59949" s="122"/>
      <c r="Z59949" s="122"/>
    </row>
    <row r="59950" spans="16:26" x14ac:dyDescent="0.25">
      <c r="P59950" s="118"/>
      <c r="R59950" s="118"/>
      <c r="T59950" s="118"/>
      <c r="V59950" s="118"/>
      <c r="X59950" s="118"/>
      <c r="Z59950" s="118"/>
    </row>
    <row r="59951" spans="16:26" x14ac:dyDescent="0.25">
      <c r="P59951" s="119"/>
      <c r="R59951" s="119"/>
      <c r="T59951" s="119"/>
      <c r="V59951" s="119"/>
      <c r="X59951" s="119"/>
      <c r="Z59951" s="119"/>
    </row>
    <row r="59952" spans="16:26" x14ac:dyDescent="0.25">
      <c r="P59952" s="119"/>
      <c r="R59952" s="119"/>
      <c r="T59952" s="119"/>
      <c r="V59952" s="119"/>
      <c r="X59952" s="119"/>
      <c r="Z59952" s="119"/>
    </row>
    <row r="59953" spans="16:26" x14ac:dyDescent="0.25">
      <c r="P59953" s="120"/>
      <c r="R59953" s="120"/>
      <c r="T59953" s="120"/>
      <c r="V59953" s="120"/>
      <c r="X59953" s="120"/>
      <c r="Z59953" s="120"/>
    </row>
    <row r="59954" spans="16:26" x14ac:dyDescent="0.25">
      <c r="P59954" s="119"/>
      <c r="R59954" s="119"/>
      <c r="T59954" s="119"/>
      <c r="V59954" s="119"/>
      <c r="X59954" s="119"/>
      <c r="Z59954" s="119"/>
    </row>
    <row r="59955" spans="16:26" x14ac:dyDescent="0.25">
      <c r="P59955" s="119"/>
      <c r="R59955" s="119"/>
      <c r="T59955" s="119"/>
      <c r="V59955" s="119"/>
      <c r="X59955" s="119"/>
      <c r="Z59955" s="119"/>
    </row>
    <row r="59956" spans="16:26" x14ac:dyDescent="0.25">
      <c r="P59956" s="120"/>
      <c r="R59956" s="120"/>
      <c r="T59956" s="120"/>
      <c r="V59956" s="120"/>
      <c r="X59956" s="120"/>
      <c r="Z59956" s="120"/>
    </row>
    <row r="59957" spans="16:26" x14ac:dyDescent="0.25">
      <c r="P59957" s="119"/>
      <c r="R59957" s="119"/>
      <c r="T59957" s="119"/>
      <c r="V59957" s="119"/>
      <c r="X59957" s="119"/>
      <c r="Z59957" s="119"/>
    </row>
    <row r="59958" spans="16:26" x14ac:dyDescent="0.25">
      <c r="P59958" s="120"/>
      <c r="R59958" s="120"/>
      <c r="T59958" s="120"/>
      <c r="V59958" s="120"/>
      <c r="X59958" s="120"/>
      <c r="Z59958" s="120"/>
    </row>
    <row r="59959" spans="16:26" x14ac:dyDescent="0.25">
      <c r="P59959" s="119"/>
      <c r="R59959" s="119"/>
      <c r="T59959" s="119"/>
      <c r="V59959" s="119"/>
      <c r="X59959" s="119"/>
      <c r="Z59959" s="119"/>
    </row>
    <row r="59960" spans="16:26" x14ac:dyDescent="0.25">
      <c r="P59960" s="119"/>
      <c r="R59960" s="119"/>
      <c r="T59960" s="119"/>
      <c r="V59960" s="119"/>
      <c r="X59960" s="119"/>
      <c r="Z59960" s="119"/>
    </row>
    <row r="59961" spans="16:26" x14ac:dyDescent="0.25">
      <c r="P59961" s="119"/>
      <c r="R59961" s="119"/>
      <c r="T59961" s="119"/>
      <c r="V59961" s="119"/>
      <c r="X59961" s="119"/>
      <c r="Z59961" s="119"/>
    </row>
    <row r="59962" spans="16:26" x14ac:dyDescent="0.25">
      <c r="P59962" s="121"/>
      <c r="R59962" s="121"/>
      <c r="T59962" s="121"/>
      <c r="V59962" s="121"/>
      <c r="X59962" s="121"/>
      <c r="Z59962" s="121"/>
    </row>
    <row r="59963" spans="16:26" x14ac:dyDescent="0.25">
      <c r="P59963" s="121"/>
      <c r="R59963" s="121"/>
      <c r="T59963" s="121"/>
      <c r="V59963" s="121"/>
      <c r="X59963" s="121"/>
      <c r="Z59963" s="121"/>
    </row>
    <row r="59964" spans="16:26" x14ac:dyDescent="0.25">
      <c r="P59964" s="121"/>
      <c r="R59964" s="121"/>
      <c r="T59964" s="121"/>
      <c r="V59964" s="121"/>
      <c r="X59964" s="121"/>
      <c r="Z59964" s="121"/>
    </row>
    <row r="59965" spans="16:26" x14ac:dyDescent="0.25">
      <c r="P59965" s="121"/>
      <c r="R59965" s="121"/>
      <c r="T59965" s="121"/>
      <c r="V59965" s="121"/>
      <c r="X59965" s="121"/>
      <c r="Z59965" s="121"/>
    </row>
    <row r="59966" spans="16:26" x14ac:dyDescent="0.25">
      <c r="P59966" s="122"/>
      <c r="R59966" s="122"/>
      <c r="T59966" s="122"/>
      <c r="V59966" s="122"/>
      <c r="X59966" s="122"/>
      <c r="Z59966" s="122"/>
    </row>
    <row r="59967" spans="16:26" x14ac:dyDescent="0.25">
      <c r="P59967" s="118"/>
      <c r="R59967" s="118"/>
      <c r="T59967" s="118"/>
      <c r="V59967" s="118"/>
      <c r="X59967" s="118"/>
      <c r="Z59967" s="118"/>
    </row>
    <row r="59968" spans="16:26" x14ac:dyDescent="0.25">
      <c r="P59968" s="119"/>
      <c r="R59968" s="119"/>
      <c r="T59968" s="119"/>
      <c r="V59968" s="119"/>
      <c r="X59968" s="119"/>
      <c r="Z59968" s="119"/>
    </row>
    <row r="59969" spans="16:26" x14ac:dyDescent="0.25">
      <c r="P59969" s="119"/>
      <c r="R59969" s="119"/>
      <c r="T59969" s="119"/>
      <c r="V59969" s="119"/>
      <c r="X59969" s="119"/>
      <c r="Z59969" s="119"/>
    </row>
    <row r="59970" spans="16:26" x14ac:dyDescent="0.25">
      <c r="P59970" s="120"/>
      <c r="R59970" s="120"/>
      <c r="T59970" s="120"/>
      <c r="V59970" s="120"/>
      <c r="X59970" s="120"/>
      <c r="Z59970" s="120"/>
    </row>
    <row r="59971" spans="16:26" x14ac:dyDescent="0.25">
      <c r="P59971" s="119"/>
      <c r="R59971" s="119"/>
      <c r="T59971" s="119"/>
      <c r="V59971" s="119"/>
      <c r="X59971" s="119"/>
      <c r="Z59971" s="119"/>
    </row>
    <row r="59972" spans="16:26" x14ac:dyDescent="0.25">
      <c r="P59972" s="119"/>
      <c r="R59972" s="119"/>
      <c r="T59972" s="119"/>
      <c r="V59972" s="119"/>
      <c r="X59972" s="119"/>
      <c r="Z59972" s="119"/>
    </row>
    <row r="59973" spans="16:26" x14ac:dyDescent="0.25">
      <c r="P59973" s="120"/>
      <c r="R59973" s="120"/>
      <c r="T59973" s="120"/>
      <c r="V59973" s="120"/>
      <c r="X59973" s="120"/>
      <c r="Z59973" s="120"/>
    </row>
    <row r="59974" spans="16:26" x14ac:dyDescent="0.25">
      <c r="P59974" s="119"/>
      <c r="R59974" s="119"/>
      <c r="T59974" s="119"/>
      <c r="V59974" s="119"/>
      <c r="X59974" s="119"/>
      <c r="Z59974" s="119"/>
    </row>
    <row r="59975" spans="16:26" x14ac:dyDescent="0.25">
      <c r="P59975" s="120"/>
      <c r="R59975" s="120"/>
      <c r="T59975" s="120"/>
      <c r="V59975" s="120"/>
      <c r="X59975" s="120"/>
      <c r="Z59975" s="120"/>
    </row>
    <row r="59976" spans="16:26" x14ac:dyDescent="0.25">
      <c r="P59976" s="119"/>
      <c r="R59976" s="119"/>
      <c r="T59976" s="119"/>
      <c r="V59976" s="119"/>
      <c r="X59976" s="119"/>
      <c r="Z59976" s="119"/>
    </row>
    <row r="59977" spans="16:26" x14ac:dyDescent="0.25">
      <c r="P59977" s="119"/>
      <c r="R59977" s="119"/>
      <c r="T59977" s="119"/>
      <c r="V59977" s="119"/>
      <c r="X59977" s="119"/>
      <c r="Z59977" s="119"/>
    </row>
    <row r="59978" spans="16:26" x14ac:dyDescent="0.25">
      <c r="P59978" s="119"/>
      <c r="R59978" s="119"/>
      <c r="T59978" s="119"/>
      <c r="V59978" s="119"/>
      <c r="X59978" s="119"/>
      <c r="Z59978" s="119"/>
    </row>
    <row r="59979" spans="16:26" x14ac:dyDescent="0.25">
      <c r="P59979" s="121"/>
      <c r="R59979" s="121"/>
      <c r="T59979" s="121"/>
      <c r="V59979" s="121"/>
      <c r="X59979" s="121"/>
      <c r="Z59979" s="121"/>
    </row>
    <row r="59980" spans="16:26" x14ac:dyDescent="0.25">
      <c r="P59980" s="121"/>
      <c r="R59980" s="121"/>
      <c r="T59980" s="121"/>
      <c r="V59980" s="121"/>
      <c r="X59980" s="121"/>
      <c r="Z59980" s="121"/>
    </row>
    <row r="59981" spans="16:26" x14ac:dyDescent="0.25">
      <c r="P59981" s="121"/>
      <c r="R59981" s="121"/>
      <c r="T59981" s="121"/>
      <c r="V59981" s="121"/>
      <c r="X59981" s="121"/>
      <c r="Z59981" s="121"/>
    </row>
    <row r="59982" spans="16:26" x14ac:dyDescent="0.25">
      <c r="P59982" s="121"/>
      <c r="R59982" s="121"/>
      <c r="T59982" s="121"/>
      <c r="V59982" s="121"/>
      <c r="X59982" s="121"/>
      <c r="Z59982" s="121"/>
    </row>
    <row r="59983" spans="16:26" x14ac:dyDescent="0.25">
      <c r="P59983" s="122"/>
      <c r="R59983" s="122"/>
      <c r="T59983" s="122"/>
      <c r="V59983" s="122"/>
      <c r="X59983" s="122"/>
      <c r="Z59983" s="122"/>
    </row>
    <row r="59984" spans="16:26" x14ac:dyDescent="0.25">
      <c r="P59984" s="118"/>
      <c r="R59984" s="118"/>
      <c r="T59984" s="118"/>
      <c r="V59984" s="118"/>
      <c r="X59984" s="118"/>
      <c r="Z59984" s="118"/>
    </row>
    <row r="59985" spans="16:26" x14ac:dyDescent="0.25">
      <c r="P59985" s="119"/>
      <c r="R59985" s="119"/>
      <c r="T59985" s="119"/>
      <c r="V59985" s="119"/>
      <c r="X59985" s="119"/>
      <c r="Z59985" s="119"/>
    </row>
    <row r="59986" spans="16:26" x14ac:dyDescent="0.25">
      <c r="P59986" s="119"/>
      <c r="R59986" s="119"/>
      <c r="T59986" s="119"/>
      <c r="V59986" s="119"/>
      <c r="X59986" s="119"/>
      <c r="Z59986" s="119"/>
    </row>
    <row r="59987" spans="16:26" x14ac:dyDescent="0.25">
      <c r="P59987" s="120"/>
      <c r="R59987" s="120"/>
      <c r="T59987" s="120"/>
      <c r="V59987" s="120"/>
      <c r="X59987" s="120"/>
      <c r="Z59987" s="120"/>
    </row>
    <row r="59988" spans="16:26" x14ac:dyDescent="0.25">
      <c r="P59988" s="119"/>
      <c r="R59988" s="119"/>
      <c r="T59988" s="119"/>
      <c r="V59988" s="119"/>
      <c r="X59988" s="119"/>
      <c r="Z59988" s="119"/>
    </row>
    <row r="59989" spans="16:26" x14ac:dyDescent="0.25">
      <c r="P59989" s="119"/>
      <c r="R59989" s="119"/>
      <c r="T59989" s="119"/>
      <c r="V59989" s="119"/>
      <c r="X59989" s="119"/>
      <c r="Z59989" s="119"/>
    </row>
    <row r="59990" spans="16:26" x14ac:dyDescent="0.25">
      <c r="P59990" s="120"/>
      <c r="R59990" s="120"/>
      <c r="T59990" s="120"/>
      <c r="V59990" s="120"/>
      <c r="X59990" s="120"/>
      <c r="Z59990" s="120"/>
    </row>
    <row r="59991" spans="16:26" x14ac:dyDescent="0.25">
      <c r="P59991" s="119"/>
      <c r="R59991" s="119"/>
      <c r="T59991" s="119"/>
      <c r="V59991" s="119"/>
      <c r="X59991" s="119"/>
      <c r="Z59991" s="119"/>
    </row>
    <row r="59992" spans="16:26" x14ac:dyDescent="0.25">
      <c r="P59992" s="120"/>
      <c r="R59992" s="120"/>
      <c r="T59992" s="120"/>
      <c r="V59992" s="120"/>
      <c r="X59992" s="120"/>
      <c r="Z59992" s="120"/>
    </row>
    <row r="59993" spans="16:26" x14ac:dyDescent="0.25">
      <c r="P59993" s="119"/>
      <c r="R59993" s="119"/>
      <c r="T59993" s="119"/>
      <c r="V59993" s="119"/>
      <c r="X59993" s="119"/>
      <c r="Z59993" s="119"/>
    </row>
    <row r="59994" spans="16:26" x14ac:dyDescent="0.25">
      <c r="P59994" s="119"/>
      <c r="R59994" s="119"/>
      <c r="T59994" s="119"/>
      <c r="V59994" s="119"/>
      <c r="X59994" s="119"/>
      <c r="Z59994" s="119"/>
    </row>
    <row r="59995" spans="16:26" x14ac:dyDescent="0.25">
      <c r="P59995" s="119"/>
      <c r="R59995" s="119"/>
      <c r="T59995" s="119"/>
      <c r="V59995" s="119"/>
      <c r="X59995" s="119"/>
      <c r="Z59995" s="119"/>
    </row>
    <row r="59996" spans="16:26" x14ac:dyDescent="0.25">
      <c r="P59996" s="121"/>
      <c r="R59996" s="121"/>
      <c r="T59996" s="121"/>
      <c r="V59996" s="121"/>
      <c r="X59996" s="121"/>
      <c r="Z59996" s="121"/>
    </row>
    <row r="59997" spans="16:26" x14ac:dyDescent="0.25">
      <c r="P59997" s="121"/>
      <c r="R59997" s="121"/>
      <c r="T59997" s="121"/>
      <c r="V59997" s="121"/>
      <c r="X59997" s="121"/>
      <c r="Z59997" s="121"/>
    </row>
    <row r="59998" spans="16:26" x14ac:dyDescent="0.25">
      <c r="P59998" s="121"/>
      <c r="R59998" s="121"/>
      <c r="T59998" s="121"/>
      <c r="V59998" s="121"/>
      <c r="X59998" s="121"/>
      <c r="Z59998" s="121"/>
    </row>
    <row r="59999" spans="16:26" x14ac:dyDescent="0.25">
      <c r="P59999" s="121"/>
      <c r="R59999" s="121"/>
      <c r="T59999" s="121"/>
      <c r="V59999" s="121"/>
      <c r="X59999" s="121"/>
      <c r="Z59999" s="121"/>
    </row>
    <row r="60000" spans="16:26" x14ac:dyDescent="0.25">
      <c r="P60000" s="122"/>
      <c r="R60000" s="122"/>
      <c r="T60000" s="122"/>
      <c r="V60000" s="122"/>
      <c r="X60000" s="122"/>
      <c r="Z60000" s="122"/>
    </row>
    <row r="60001" spans="16:26" x14ac:dyDescent="0.25">
      <c r="P60001" s="118"/>
      <c r="R60001" s="118"/>
      <c r="T60001" s="118"/>
      <c r="V60001" s="118"/>
      <c r="X60001" s="118"/>
      <c r="Z60001" s="118"/>
    </row>
    <row r="60002" spans="16:26" x14ac:dyDescent="0.25">
      <c r="P60002" s="119"/>
      <c r="R60002" s="119"/>
      <c r="T60002" s="119"/>
      <c r="V60002" s="119"/>
      <c r="X60002" s="119"/>
      <c r="Z60002" s="119"/>
    </row>
    <row r="60003" spans="16:26" x14ac:dyDescent="0.25">
      <c r="P60003" s="119"/>
      <c r="R60003" s="119"/>
      <c r="T60003" s="119"/>
      <c r="V60003" s="119"/>
      <c r="X60003" s="119"/>
      <c r="Z60003" s="119"/>
    </row>
    <row r="60004" spans="16:26" x14ac:dyDescent="0.25">
      <c r="P60004" s="120"/>
      <c r="R60004" s="120"/>
      <c r="T60004" s="120"/>
      <c r="V60004" s="120"/>
      <c r="X60004" s="120"/>
      <c r="Z60004" s="120"/>
    </row>
    <row r="60005" spans="16:26" x14ac:dyDescent="0.25">
      <c r="P60005" s="119"/>
      <c r="R60005" s="119"/>
      <c r="T60005" s="119"/>
      <c r="V60005" s="119"/>
      <c r="X60005" s="119"/>
      <c r="Z60005" s="119"/>
    </row>
    <row r="60006" spans="16:26" x14ac:dyDescent="0.25">
      <c r="P60006" s="119"/>
      <c r="R60006" s="119"/>
      <c r="T60006" s="119"/>
      <c r="V60006" s="119"/>
      <c r="X60006" s="119"/>
      <c r="Z60006" s="119"/>
    </row>
    <row r="60007" spans="16:26" x14ac:dyDescent="0.25">
      <c r="P60007" s="120"/>
      <c r="R60007" s="120"/>
      <c r="T60007" s="120"/>
      <c r="V60007" s="120"/>
      <c r="X60007" s="120"/>
      <c r="Z60007" s="120"/>
    </row>
    <row r="60008" spans="16:26" x14ac:dyDescent="0.25">
      <c r="P60008" s="119"/>
      <c r="R60008" s="119"/>
      <c r="T60008" s="119"/>
      <c r="V60008" s="119"/>
      <c r="X60008" s="119"/>
      <c r="Z60008" s="119"/>
    </row>
    <row r="60009" spans="16:26" x14ac:dyDescent="0.25">
      <c r="P60009" s="120"/>
      <c r="R60009" s="120"/>
      <c r="T60009" s="120"/>
      <c r="V60009" s="120"/>
      <c r="X60009" s="120"/>
      <c r="Z60009" s="120"/>
    </row>
    <row r="60010" spans="16:26" x14ac:dyDescent="0.25">
      <c r="P60010" s="119"/>
      <c r="R60010" s="119"/>
      <c r="T60010" s="119"/>
      <c r="V60010" s="119"/>
      <c r="X60010" s="119"/>
      <c r="Z60010" s="119"/>
    </row>
    <row r="60011" spans="16:26" x14ac:dyDescent="0.25">
      <c r="P60011" s="119"/>
      <c r="R60011" s="119"/>
      <c r="T60011" s="119"/>
      <c r="V60011" s="119"/>
      <c r="X60011" s="119"/>
      <c r="Z60011" s="119"/>
    </row>
    <row r="60012" spans="16:26" x14ac:dyDescent="0.25">
      <c r="P60012" s="119"/>
      <c r="R60012" s="119"/>
      <c r="T60012" s="119"/>
      <c r="V60012" s="119"/>
      <c r="X60012" s="119"/>
      <c r="Z60012" s="119"/>
    </row>
    <row r="60013" spans="16:26" x14ac:dyDescent="0.25">
      <c r="P60013" s="121"/>
      <c r="R60013" s="121"/>
      <c r="T60013" s="121"/>
      <c r="V60013" s="121"/>
      <c r="X60013" s="121"/>
      <c r="Z60013" s="121"/>
    </row>
    <row r="60014" spans="16:26" x14ac:dyDescent="0.25">
      <c r="P60014" s="121"/>
      <c r="R60014" s="121"/>
      <c r="T60014" s="121"/>
      <c r="V60014" s="121"/>
      <c r="X60014" s="121"/>
      <c r="Z60014" s="121"/>
    </row>
    <row r="60015" spans="16:26" x14ac:dyDescent="0.25">
      <c r="P60015" s="121"/>
      <c r="R60015" s="121"/>
      <c r="T60015" s="121"/>
      <c r="V60015" s="121"/>
      <c r="X60015" s="121"/>
      <c r="Z60015" s="121"/>
    </row>
    <row r="60016" spans="16:26" x14ac:dyDescent="0.25">
      <c r="P60016" s="121"/>
      <c r="R60016" s="121"/>
      <c r="T60016" s="121"/>
      <c r="V60016" s="121"/>
      <c r="X60016" s="121"/>
      <c r="Z60016" s="121"/>
    </row>
    <row r="60017" spans="16:26" x14ac:dyDescent="0.25">
      <c r="P60017" s="122"/>
      <c r="R60017" s="122"/>
      <c r="T60017" s="122"/>
      <c r="V60017" s="122"/>
      <c r="X60017" s="122"/>
      <c r="Z60017" s="122"/>
    </row>
    <row r="60018" spans="16:26" x14ac:dyDescent="0.25">
      <c r="P60018" s="118"/>
      <c r="R60018" s="118"/>
      <c r="T60018" s="118"/>
      <c r="V60018" s="118"/>
      <c r="X60018" s="118"/>
      <c r="Z60018" s="118"/>
    </row>
    <row r="60019" spans="16:26" x14ac:dyDescent="0.25">
      <c r="P60019" s="119"/>
      <c r="R60019" s="119"/>
      <c r="T60019" s="119"/>
      <c r="V60019" s="119"/>
      <c r="X60019" s="119"/>
      <c r="Z60019" s="119"/>
    </row>
    <row r="60020" spans="16:26" x14ac:dyDescent="0.25">
      <c r="P60020" s="119"/>
      <c r="R60020" s="119"/>
      <c r="T60020" s="119"/>
      <c r="V60020" s="119"/>
      <c r="X60020" s="119"/>
      <c r="Z60020" s="119"/>
    </row>
    <row r="60021" spans="16:26" x14ac:dyDescent="0.25">
      <c r="P60021" s="120"/>
      <c r="R60021" s="120"/>
      <c r="T60021" s="120"/>
      <c r="V60021" s="120"/>
      <c r="X60021" s="120"/>
      <c r="Z60021" s="120"/>
    </row>
    <row r="60022" spans="16:26" x14ac:dyDescent="0.25">
      <c r="P60022" s="119"/>
      <c r="R60022" s="119"/>
      <c r="T60022" s="119"/>
      <c r="V60022" s="119"/>
      <c r="X60022" s="119"/>
      <c r="Z60022" s="119"/>
    </row>
    <row r="60023" spans="16:26" x14ac:dyDescent="0.25">
      <c r="P60023" s="119"/>
      <c r="R60023" s="119"/>
      <c r="T60023" s="119"/>
      <c r="V60023" s="119"/>
      <c r="X60023" s="119"/>
      <c r="Z60023" s="119"/>
    </row>
    <row r="60024" spans="16:26" x14ac:dyDescent="0.25">
      <c r="P60024" s="120"/>
      <c r="R60024" s="120"/>
      <c r="T60024" s="120"/>
      <c r="V60024" s="120"/>
      <c r="X60024" s="120"/>
      <c r="Z60024" s="120"/>
    </row>
    <row r="60025" spans="16:26" x14ac:dyDescent="0.25">
      <c r="P60025" s="119"/>
      <c r="R60025" s="119"/>
      <c r="T60025" s="119"/>
      <c r="V60025" s="119"/>
      <c r="X60025" s="119"/>
      <c r="Z60025" s="119"/>
    </row>
    <row r="60026" spans="16:26" x14ac:dyDescent="0.25">
      <c r="P60026" s="120"/>
      <c r="R60026" s="120"/>
      <c r="T60026" s="120"/>
      <c r="V60026" s="120"/>
      <c r="X60026" s="120"/>
      <c r="Z60026" s="120"/>
    </row>
    <row r="60027" spans="16:26" x14ac:dyDescent="0.25">
      <c r="P60027" s="119"/>
      <c r="R60027" s="119"/>
      <c r="T60027" s="119"/>
      <c r="V60027" s="119"/>
      <c r="X60027" s="119"/>
      <c r="Z60027" s="119"/>
    </row>
    <row r="60028" spans="16:26" x14ac:dyDescent="0.25">
      <c r="P60028" s="119"/>
      <c r="R60028" s="119"/>
      <c r="T60028" s="119"/>
      <c r="V60028" s="119"/>
      <c r="X60028" s="119"/>
      <c r="Z60028" s="119"/>
    </row>
    <row r="60029" spans="16:26" x14ac:dyDescent="0.25">
      <c r="P60029" s="119"/>
      <c r="R60029" s="119"/>
      <c r="T60029" s="119"/>
      <c r="V60029" s="119"/>
      <c r="X60029" s="119"/>
      <c r="Z60029" s="119"/>
    </row>
    <row r="60030" spans="16:26" x14ac:dyDescent="0.25">
      <c r="P60030" s="121"/>
      <c r="R60030" s="121"/>
      <c r="T60030" s="121"/>
      <c r="V60030" s="121"/>
      <c r="X60030" s="121"/>
      <c r="Z60030" s="121"/>
    </row>
    <row r="60031" spans="16:26" x14ac:dyDescent="0.25">
      <c r="P60031" s="121"/>
      <c r="R60031" s="121"/>
      <c r="T60031" s="121"/>
      <c r="V60031" s="121"/>
      <c r="X60031" s="121"/>
      <c r="Z60031" s="121"/>
    </row>
    <row r="60032" spans="16:26" x14ac:dyDescent="0.25">
      <c r="P60032" s="121"/>
      <c r="R60032" s="121"/>
      <c r="T60032" s="121"/>
      <c r="V60032" s="121"/>
      <c r="X60032" s="121"/>
      <c r="Z60032" s="121"/>
    </row>
    <row r="60033" spans="16:26" x14ac:dyDescent="0.25">
      <c r="P60033" s="121"/>
      <c r="R60033" s="121"/>
      <c r="T60033" s="121"/>
      <c r="V60033" s="121"/>
      <c r="X60033" s="121"/>
      <c r="Z60033" s="121"/>
    </row>
    <row r="60034" spans="16:26" x14ac:dyDescent="0.25">
      <c r="P60034" s="122"/>
      <c r="R60034" s="122"/>
      <c r="T60034" s="122"/>
      <c r="V60034" s="122"/>
      <c r="X60034" s="122"/>
      <c r="Z60034" s="122"/>
    </row>
    <row r="60035" spans="16:26" x14ac:dyDescent="0.25">
      <c r="P60035" s="118"/>
      <c r="R60035" s="118"/>
      <c r="T60035" s="118"/>
      <c r="V60035" s="118"/>
      <c r="X60035" s="118"/>
      <c r="Z60035" s="118"/>
    </row>
    <row r="60036" spans="16:26" x14ac:dyDescent="0.25">
      <c r="P60036" s="119"/>
      <c r="R60036" s="119"/>
      <c r="T60036" s="119"/>
      <c r="V60036" s="119"/>
      <c r="X60036" s="119"/>
      <c r="Z60036" s="119"/>
    </row>
    <row r="60037" spans="16:26" x14ac:dyDescent="0.25">
      <c r="P60037" s="119"/>
      <c r="R60037" s="119"/>
      <c r="T60037" s="119"/>
      <c r="V60037" s="119"/>
      <c r="X60037" s="119"/>
      <c r="Z60037" s="119"/>
    </row>
    <row r="60038" spans="16:26" x14ac:dyDescent="0.25">
      <c r="P60038" s="120"/>
      <c r="R60038" s="120"/>
      <c r="T60038" s="120"/>
      <c r="V60038" s="120"/>
      <c r="X60038" s="120"/>
      <c r="Z60038" s="120"/>
    </row>
    <row r="60039" spans="16:26" x14ac:dyDescent="0.25">
      <c r="P60039" s="119"/>
      <c r="R60039" s="119"/>
      <c r="T60039" s="119"/>
      <c r="V60039" s="119"/>
      <c r="X60039" s="119"/>
      <c r="Z60039" s="119"/>
    </row>
    <row r="60040" spans="16:26" x14ac:dyDescent="0.25">
      <c r="P60040" s="119"/>
      <c r="R60040" s="119"/>
      <c r="T60040" s="119"/>
      <c r="V60040" s="119"/>
      <c r="X60040" s="119"/>
      <c r="Z60040" s="119"/>
    </row>
    <row r="60041" spans="16:26" x14ac:dyDescent="0.25">
      <c r="P60041" s="120"/>
      <c r="R60041" s="120"/>
      <c r="T60041" s="120"/>
      <c r="V60041" s="120"/>
      <c r="X60041" s="120"/>
      <c r="Z60041" s="120"/>
    </row>
    <row r="60042" spans="16:26" x14ac:dyDescent="0.25">
      <c r="P60042" s="119"/>
      <c r="R60042" s="119"/>
      <c r="T60042" s="119"/>
      <c r="V60042" s="119"/>
      <c r="X60042" s="119"/>
      <c r="Z60042" s="119"/>
    </row>
    <row r="60043" spans="16:26" x14ac:dyDescent="0.25">
      <c r="P60043" s="120"/>
      <c r="R60043" s="120"/>
      <c r="T60043" s="120"/>
      <c r="V60043" s="120"/>
      <c r="X60043" s="120"/>
      <c r="Z60043" s="120"/>
    </row>
    <row r="60044" spans="16:26" x14ac:dyDescent="0.25">
      <c r="P60044" s="119"/>
      <c r="R60044" s="119"/>
      <c r="T60044" s="119"/>
      <c r="V60044" s="119"/>
      <c r="X60044" s="119"/>
      <c r="Z60044" s="119"/>
    </row>
    <row r="60045" spans="16:26" x14ac:dyDescent="0.25">
      <c r="P60045" s="119"/>
      <c r="R60045" s="119"/>
      <c r="T60045" s="119"/>
      <c r="V60045" s="119"/>
      <c r="X60045" s="119"/>
      <c r="Z60045" s="119"/>
    </row>
    <row r="60046" spans="16:26" x14ac:dyDescent="0.25">
      <c r="P60046" s="119"/>
      <c r="R60046" s="119"/>
      <c r="T60046" s="119"/>
      <c r="V60046" s="119"/>
      <c r="X60046" s="119"/>
      <c r="Z60046" s="119"/>
    </row>
    <row r="60047" spans="16:26" x14ac:dyDescent="0.25">
      <c r="P60047" s="121"/>
      <c r="R60047" s="121"/>
      <c r="T60047" s="121"/>
      <c r="V60047" s="121"/>
      <c r="X60047" s="121"/>
      <c r="Z60047" s="121"/>
    </row>
    <row r="60048" spans="16:26" x14ac:dyDescent="0.25">
      <c r="P60048" s="121"/>
      <c r="R60048" s="121"/>
      <c r="T60048" s="121"/>
      <c r="V60048" s="121"/>
      <c r="X60048" s="121"/>
      <c r="Z60048" s="121"/>
    </row>
    <row r="60049" spans="16:26" x14ac:dyDescent="0.25">
      <c r="P60049" s="121"/>
      <c r="R60049" s="121"/>
      <c r="T60049" s="121"/>
      <c r="V60049" s="121"/>
      <c r="X60049" s="121"/>
      <c r="Z60049" s="121"/>
    </row>
    <row r="60050" spans="16:26" x14ac:dyDescent="0.25">
      <c r="P60050" s="121"/>
      <c r="R60050" s="121"/>
      <c r="T60050" s="121"/>
      <c r="V60050" s="121"/>
      <c r="X60050" s="121"/>
      <c r="Z60050" s="121"/>
    </row>
    <row r="60051" spans="16:26" x14ac:dyDescent="0.25">
      <c r="P60051" s="122"/>
      <c r="R60051" s="122"/>
      <c r="T60051" s="122"/>
      <c r="V60051" s="122"/>
      <c r="X60051" s="122"/>
      <c r="Z60051" s="122"/>
    </row>
    <row r="60052" spans="16:26" x14ac:dyDescent="0.25">
      <c r="P60052" s="118"/>
      <c r="R60052" s="118"/>
      <c r="T60052" s="118"/>
      <c r="V60052" s="118"/>
      <c r="X60052" s="118"/>
      <c r="Z60052" s="118"/>
    </row>
    <row r="60053" spans="16:26" x14ac:dyDescent="0.25">
      <c r="P60053" s="119"/>
      <c r="R60053" s="119"/>
      <c r="T60053" s="119"/>
      <c r="V60053" s="119"/>
      <c r="X60053" s="119"/>
      <c r="Z60053" s="119"/>
    </row>
    <row r="60054" spans="16:26" x14ac:dyDescent="0.25">
      <c r="P60054" s="119"/>
      <c r="R60054" s="119"/>
      <c r="T60054" s="119"/>
      <c r="V60054" s="119"/>
      <c r="X60054" s="119"/>
      <c r="Z60054" s="119"/>
    </row>
    <row r="60055" spans="16:26" x14ac:dyDescent="0.25">
      <c r="P60055" s="120"/>
      <c r="R60055" s="120"/>
      <c r="T60055" s="120"/>
      <c r="V60055" s="120"/>
      <c r="X60055" s="120"/>
      <c r="Z60055" s="120"/>
    </row>
    <row r="60056" spans="16:26" x14ac:dyDescent="0.25">
      <c r="P60056" s="119"/>
      <c r="R60056" s="119"/>
      <c r="T60056" s="119"/>
      <c r="V60056" s="119"/>
      <c r="X60056" s="119"/>
      <c r="Z60056" s="119"/>
    </row>
    <row r="60057" spans="16:26" x14ac:dyDescent="0.25">
      <c r="P60057" s="119"/>
      <c r="R60057" s="119"/>
      <c r="T60057" s="119"/>
      <c r="V60057" s="119"/>
      <c r="X60057" s="119"/>
      <c r="Z60057" s="119"/>
    </row>
    <row r="60058" spans="16:26" x14ac:dyDescent="0.25">
      <c r="P60058" s="120"/>
      <c r="R60058" s="120"/>
      <c r="T60058" s="120"/>
      <c r="V60058" s="120"/>
      <c r="X60058" s="120"/>
      <c r="Z60058" s="120"/>
    </row>
    <row r="60059" spans="16:26" x14ac:dyDescent="0.25">
      <c r="P60059" s="119"/>
      <c r="R60059" s="119"/>
      <c r="T60059" s="119"/>
      <c r="V60059" s="119"/>
      <c r="X60059" s="119"/>
      <c r="Z60059" s="119"/>
    </row>
    <row r="60060" spans="16:26" x14ac:dyDescent="0.25">
      <c r="P60060" s="120"/>
      <c r="R60060" s="120"/>
      <c r="T60060" s="120"/>
      <c r="V60060" s="120"/>
      <c r="X60060" s="120"/>
      <c r="Z60060" s="120"/>
    </row>
    <row r="60061" spans="16:26" x14ac:dyDescent="0.25">
      <c r="P60061" s="119"/>
      <c r="R60061" s="119"/>
      <c r="T60061" s="119"/>
      <c r="V60061" s="119"/>
      <c r="X60061" s="119"/>
      <c r="Z60061" s="119"/>
    </row>
    <row r="60062" spans="16:26" x14ac:dyDescent="0.25">
      <c r="P60062" s="119"/>
      <c r="R60062" s="119"/>
      <c r="T60062" s="119"/>
      <c r="V60062" s="119"/>
      <c r="X60062" s="119"/>
      <c r="Z60062" s="119"/>
    </row>
    <row r="60063" spans="16:26" x14ac:dyDescent="0.25">
      <c r="P60063" s="119"/>
      <c r="R60063" s="119"/>
      <c r="T60063" s="119"/>
      <c r="V60063" s="119"/>
      <c r="X60063" s="119"/>
      <c r="Z60063" s="119"/>
    </row>
    <row r="60064" spans="16:26" x14ac:dyDescent="0.25">
      <c r="P60064" s="121"/>
      <c r="R60064" s="121"/>
      <c r="T60064" s="121"/>
      <c r="V60064" s="121"/>
      <c r="X60064" s="121"/>
      <c r="Z60064" s="121"/>
    </row>
    <row r="60065" spans="16:26" x14ac:dyDescent="0.25">
      <c r="P60065" s="121"/>
      <c r="R60065" s="121"/>
      <c r="T60065" s="121"/>
      <c r="V60065" s="121"/>
      <c r="X60065" s="121"/>
      <c r="Z60065" s="121"/>
    </row>
    <row r="60066" spans="16:26" x14ac:dyDescent="0.25">
      <c r="P60066" s="121"/>
      <c r="R60066" s="121"/>
      <c r="T60066" s="121"/>
      <c r="V60066" s="121"/>
      <c r="X60066" s="121"/>
      <c r="Z60066" s="121"/>
    </row>
    <row r="60067" spans="16:26" x14ac:dyDescent="0.25">
      <c r="P60067" s="121"/>
      <c r="R60067" s="121"/>
      <c r="T60067" s="121"/>
      <c r="V60067" s="121"/>
      <c r="X60067" s="121"/>
      <c r="Z60067" s="121"/>
    </row>
    <row r="60068" spans="16:26" x14ac:dyDescent="0.25">
      <c r="P60068" s="122"/>
      <c r="R60068" s="122"/>
      <c r="T60068" s="122"/>
      <c r="V60068" s="122"/>
      <c r="X60068" s="122"/>
      <c r="Z60068" s="122"/>
    </row>
    <row r="60069" spans="16:26" x14ac:dyDescent="0.25">
      <c r="P60069" s="118"/>
      <c r="R60069" s="118"/>
      <c r="T60069" s="118"/>
      <c r="V60069" s="118"/>
      <c r="X60069" s="118"/>
      <c r="Z60069" s="118"/>
    </row>
    <row r="60070" spans="16:26" x14ac:dyDescent="0.25">
      <c r="P60070" s="119"/>
      <c r="R60070" s="119"/>
      <c r="T60070" s="119"/>
      <c r="V60070" s="119"/>
      <c r="X60070" s="119"/>
      <c r="Z60070" s="119"/>
    </row>
    <row r="60071" spans="16:26" x14ac:dyDescent="0.25">
      <c r="P60071" s="119"/>
      <c r="R60071" s="119"/>
      <c r="T60071" s="119"/>
      <c r="V60071" s="119"/>
      <c r="X60071" s="119"/>
      <c r="Z60071" s="119"/>
    </row>
    <row r="60072" spans="16:26" x14ac:dyDescent="0.25">
      <c r="P60072" s="120"/>
      <c r="R60072" s="120"/>
      <c r="T60072" s="120"/>
      <c r="V60072" s="120"/>
      <c r="X60072" s="120"/>
      <c r="Z60072" s="120"/>
    </row>
    <row r="60073" spans="16:26" x14ac:dyDescent="0.25">
      <c r="P60073" s="119"/>
      <c r="R60073" s="119"/>
      <c r="T60073" s="119"/>
      <c r="V60073" s="119"/>
      <c r="X60073" s="119"/>
      <c r="Z60073" s="119"/>
    </row>
    <row r="60074" spans="16:26" x14ac:dyDescent="0.25">
      <c r="P60074" s="119"/>
      <c r="R60074" s="119"/>
      <c r="T60074" s="119"/>
      <c r="V60074" s="119"/>
      <c r="X60074" s="119"/>
      <c r="Z60074" s="119"/>
    </row>
    <row r="60075" spans="16:26" x14ac:dyDescent="0.25">
      <c r="P60075" s="120"/>
      <c r="R60075" s="120"/>
      <c r="T60075" s="120"/>
      <c r="V60075" s="120"/>
      <c r="X60075" s="120"/>
      <c r="Z60075" s="120"/>
    </row>
    <row r="60076" spans="16:26" x14ac:dyDescent="0.25">
      <c r="P60076" s="119"/>
      <c r="R60076" s="119"/>
      <c r="T60076" s="119"/>
      <c r="V60076" s="119"/>
      <c r="X60076" s="119"/>
      <c r="Z60076" s="119"/>
    </row>
    <row r="60077" spans="16:26" x14ac:dyDescent="0.25">
      <c r="P60077" s="120"/>
      <c r="R60077" s="120"/>
      <c r="T60077" s="120"/>
      <c r="V60077" s="120"/>
      <c r="X60077" s="120"/>
      <c r="Z60077" s="120"/>
    </row>
    <row r="60078" spans="16:26" x14ac:dyDescent="0.25">
      <c r="P60078" s="119"/>
      <c r="R60078" s="119"/>
      <c r="T60078" s="119"/>
      <c r="V60078" s="119"/>
      <c r="X60078" s="119"/>
      <c r="Z60078" s="119"/>
    </row>
    <row r="60079" spans="16:26" x14ac:dyDescent="0.25">
      <c r="P60079" s="119"/>
      <c r="R60079" s="119"/>
      <c r="T60079" s="119"/>
      <c r="V60079" s="119"/>
      <c r="X60079" s="119"/>
      <c r="Z60079" s="119"/>
    </row>
    <row r="60080" spans="16:26" x14ac:dyDescent="0.25">
      <c r="P60080" s="119"/>
      <c r="R60080" s="119"/>
      <c r="T60080" s="119"/>
      <c r="V60080" s="119"/>
      <c r="X60080" s="119"/>
      <c r="Z60080" s="119"/>
    </row>
    <row r="60081" spans="16:26" x14ac:dyDescent="0.25">
      <c r="P60081" s="121"/>
      <c r="R60081" s="121"/>
      <c r="T60081" s="121"/>
      <c r="V60081" s="121"/>
      <c r="X60081" s="121"/>
      <c r="Z60081" s="121"/>
    </row>
    <row r="60082" spans="16:26" x14ac:dyDescent="0.25">
      <c r="P60082" s="121"/>
      <c r="R60082" s="121"/>
      <c r="T60082" s="121"/>
      <c r="V60082" s="121"/>
      <c r="X60082" s="121"/>
      <c r="Z60082" s="121"/>
    </row>
    <row r="60083" spans="16:26" x14ac:dyDescent="0.25">
      <c r="P60083" s="121"/>
      <c r="R60083" s="121"/>
      <c r="T60083" s="121"/>
      <c r="V60083" s="121"/>
      <c r="X60083" s="121"/>
      <c r="Z60083" s="121"/>
    </row>
    <row r="60084" spans="16:26" x14ac:dyDescent="0.25">
      <c r="P60084" s="121"/>
      <c r="R60084" s="121"/>
      <c r="T60084" s="121"/>
      <c r="V60084" s="121"/>
      <c r="X60084" s="121"/>
      <c r="Z60084" s="121"/>
    </row>
    <row r="60085" spans="16:26" x14ac:dyDescent="0.25">
      <c r="P60085" s="122"/>
      <c r="R60085" s="122"/>
      <c r="T60085" s="122"/>
      <c r="V60085" s="122"/>
      <c r="X60085" s="122"/>
      <c r="Z60085" s="122"/>
    </row>
    <row r="60086" spans="16:26" x14ac:dyDescent="0.25">
      <c r="P60086" s="118"/>
      <c r="R60086" s="118"/>
      <c r="T60086" s="118"/>
      <c r="V60086" s="118"/>
      <c r="X60086" s="118"/>
      <c r="Z60086" s="118"/>
    </row>
    <row r="60087" spans="16:26" x14ac:dyDescent="0.25">
      <c r="P60087" s="119"/>
      <c r="R60087" s="119"/>
      <c r="T60087" s="119"/>
      <c r="V60087" s="119"/>
      <c r="X60087" s="119"/>
      <c r="Z60087" s="119"/>
    </row>
    <row r="60088" spans="16:26" x14ac:dyDescent="0.25">
      <c r="P60088" s="119"/>
      <c r="R60088" s="119"/>
      <c r="T60088" s="119"/>
      <c r="V60088" s="119"/>
      <c r="X60088" s="119"/>
      <c r="Z60088" s="119"/>
    </row>
    <row r="60089" spans="16:26" x14ac:dyDescent="0.25">
      <c r="P60089" s="120"/>
      <c r="R60089" s="120"/>
      <c r="T60089" s="120"/>
      <c r="V60089" s="120"/>
      <c r="X60089" s="120"/>
      <c r="Z60089" s="120"/>
    </row>
    <row r="60090" spans="16:26" x14ac:dyDescent="0.25">
      <c r="P60090" s="119"/>
      <c r="R60090" s="119"/>
      <c r="T60090" s="119"/>
      <c r="V60090" s="119"/>
      <c r="X60090" s="119"/>
      <c r="Z60090" s="119"/>
    </row>
    <row r="60091" spans="16:26" x14ac:dyDescent="0.25">
      <c r="P60091" s="119"/>
      <c r="R60091" s="119"/>
      <c r="T60091" s="119"/>
      <c r="V60091" s="119"/>
      <c r="X60091" s="119"/>
      <c r="Z60091" s="119"/>
    </row>
    <row r="60092" spans="16:26" x14ac:dyDescent="0.25">
      <c r="P60092" s="120"/>
      <c r="R60092" s="120"/>
      <c r="T60092" s="120"/>
      <c r="V60092" s="120"/>
      <c r="X60092" s="120"/>
      <c r="Z60092" s="120"/>
    </row>
    <row r="60093" spans="16:26" x14ac:dyDescent="0.25">
      <c r="P60093" s="119"/>
      <c r="R60093" s="119"/>
      <c r="T60093" s="119"/>
      <c r="V60093" s="119"/>
      <c r="X60093" s="119"/>
      <c r="Z60093" s="119"/>
    </row>
    <row r="60094" spans="16:26" x14ac:dyDescent="0.25">
      <c r="P60094" s="120"/>
      <c r="R60094" s="120"/>
      <c r="T60094" s="120"/>
      <c r="V60094" s="120"/>
      <c r="X60094" s="120"/>
      <c r="Z60094" s="120"/>
    </row>
    <row r="60095" spans="16:26" x14ac:dyDescent="0.25">
      <c r="P60095" s="119"/>
      <c r="R60095" s="119"/>
      <c r="T60095" s="119"/>
      <c r="V60095" s="119"/>
      <c r="X60095" s="119"/>
      <c r="Z60095" s="119"/>
    </row>
    <row r="60096" spans="16:26" x14ac:dyDescent="0.25">
      <c r="P60096" s="119"/>
      <c r="R60096" s="119"/>
      <c r="T60096" s="119"/>
      <c r="V60096" s="119"/>
      <c r="X60096" s="119"/>
      <c r="Z60096" s="119"/>
    </row>
    <row r="60097" spans="16:26" x14ac:dyDescent="0.25">
      <c r="P60097" s="119"/>
      <c r="R60097" s="119"/>
      <c r="T60097" s="119"/>
      <c r="V60097" s="119"/>
      <c r="X60097" s="119"/>
      <c r="Z60097" s="119"/>
    </row>
    <row r="60098" spans="16:26" x14ac:dyDescent="0.25">
      <c r="P60098" s="121"/>
      <c r="R60098" s="121"/>
      <c r="T60098" s="121"/>
      <c r="V60098" s="121"/>
      <c r="X60098" s="121"/>
      <c r="Z60098" s="121"/>
    </row>
    <row r="60099" spans="16:26" x14ac:dyDescent="0.25">
      <c r="P60099" s="121"/>
      <c r="R60099" s="121"/>
      <c r="T60099" s="121"/>
      <c r="V60099" s="121"/>
      <c r="X60099" s="121"/>
      <c r="Z60099" s="121"/>
    </row>
    <row r="60100" spans="16:26" x14ac:dyDescent="0.25">
      <c r="P60100" s="121"/>
      <c r="R60100" s="121"/>
      <c r="T60100" s="121"/>
      <c r="V60100" s="121"/>
      <c r="X60100" s="121"/>
      <c r="Z60100" s="121"/>
    </row>
    <row r="60101" spans="16:26" x14ac:dyDescent="0.25">
      <c r="P60101" s="121"/>
      <c r="R60101" s="121"/>
      <c r="T60101" s="121"/>
      <c r="V60101" s="121"/>
      <c r="X60101" s="121"/>
      <c r="Z60101" s="121"/>
    </row>
    <row r="60102" spans="16:26" x14ac:dyDescent="0.25">
      <c r="P60102" s="122"/>
      <c r="R60102" s="122"/>
      <c r="T60102" s="122"/>
      <c r="V60102" s="122"/>
      <c r="X60102" s="122"/>
      <c r="Z60102" s="122"/>
    </row>
    <row r="60103" spans="16:26" x14ac:dyDescent="0.25">
      <c r="P60103" s="118"/>
      <c r="R60103" s="118"/>
      <c r="T60103" s="118"/>
      <c r="V60103" s="118"/>
      <c r="X60103" s="118"/>
      <c r="Z60103" s="118"/>
    </row>
    <row r="60104" spans="16:26" x14ac:dyDescent="0.25">
      <c r="P60104" s="119"/>
      <c r="R60104" s="119"/>
      <c r="T60104" s="119"/>
      <c r="V60104" s="119"/>
      <c r="X60104" s="119"/>
      <c r="Z60104" s="119"/>
    </row>
    <row r="60105" spans="16:26" x14ac:dyDescent="0.25">
      <c r="P60105" s="119"/>
      <c r="R60105" s="119"/>
      <c r="T60105" s="119"/>
      <c r="V60105" s="119"/>
      <c r="X60105" s="119"/>
      <c r="Z60105" s="119"/>
    </row>
    <row r="60106" spans="16:26" x14ac:dyDescent="0.25">
      <c r="P60106" s="120"/>
      <c r="R60106" s="120"/>
      <c r="T60106" s="120"/>
      <c r="V60106" s="120"/>
      <c r="X60106" s="120"/>
      <c r="Z60106" s="120"/>
    </row>
    <row r="60107" spans="16:26" x14ac:dyDescent="0.25">
      <c r="P60107" s="119"/>
      <c r="R60107" s="119"/>
      <c r="T60107" s="119"/>
      <c r="V60107" s="119"/>
      <c r="X60107" s="119"/>
      <c r="Z60107" s="119"/>
    </row>
    <row r="60108" spans="16:26" x14ac:dyDescent="0.25">
      <c r="P60108" s="119"/>
      <c r="R60108" s="119"/>
      <c r="T60108" s="119"/>
      <c r="V60108" s="119"/>
      <c r="X60108" s="119"/>
      <c r="Z60108" s="119"/>
    </row>
    <row r="60109" spans="16:26" x14ac:dyDescent="0.25">
      <c r="P60109" s="120"/>
      <c r="R60109" s="120"/>
      <c r="T60109" s="120"/>
      <c r="V60109" s="120"/>
      <c r="X60109" s="120"/>
      <c r="Z60109" s="120"/>
    </row>
    <row r="60110" spans="16:26" x14ac:dyDescent="0.25">
      <c r="P60110" s="119"/>
      <c r="R60110" s="119"/>
      <c r="T60110" s="119"/>
      <c r="V60110" s="119"/>
      <c r="X60110" s="119"/>
      <c r="Z60110" s="119"/>
    </row>
    <row r="60111" spans="16:26" x14ac:dyDescent="0.25">
      <c r="P60111" s="120"/>
      <c r="R60111" s="120"/>
      <c r="T60111" s="120"/>
      <c r="V60111" s="120"/>
      <c r="X60111" s="120"/>
      <c r="Z60111" s="120"/>
    </row>
    <row r="60112" spans="16:26" x14ac:dyDescent="0.25">
      <c r="P60112" s="119"/>
      <c r="R60112" s="119"/>
      <c r="T60112" s="119"/>
      <c r="V60112" s="119"/>
      <c r="X60112" s="119"/>
      <c r="Z60112" s="119"/>
    </row>
    <row r="60113" spans="16:26" x14ac:dyDescent="0.25">
      <c r="P60113" s="119"/>
      <c r="R60113" s="119"/>
      <c r="T60113" s="119"/>
      <c r="V60113" s="119"/>
      <c r="X60113" s="119"/>
      <c r="Z60113" s="119"/>
    </row>
    <row r="60114" spans="16:26" x14ac:dyDescent="0.25">
      <c r="P60114" s="119"/>
      <c r="R60114" s="119"/>
      <c r="T60114" s="119"/>
      <c r="V60114" s="119"/>
      <c r="X60114" s="119"/>
      <c r="Z60114" s="119"/>
    </row>
    <row r="60115" spans="16:26" x14ac:dyDescent="0.25">
      <c r="P60115" s="121"/>
      <c r="R60115" s="121"/>
      <c r="T60115" s="121"/>
      <c r="V60115" s="121"/>
      <c r="X60115" s="121"/>
      <c r="Z60115" s="121"/>
    </row>
    <row r="60116" spans="16:26" x14ac:dyDescent="0.25">
      <c r="P60116" s="121"/>
      <c r="R60116" s="121"/>
      <c r="T60116" s="121"/>
      <c r="V60116" s="121"/>
      <c r="X60116" s="121"/>
      <c r="Z60116" s="121"/>
    </row>
    <row r="60117" spans="16:26" x14ac:dyDescent="0.25">
      <c r="P60117" s="121"/>
      <c r="R60117" s="121"/>
      <c r="T60117" s="121"/>
      <c r="V60117" s="121"/>
      <c r="X60117" s="121"/>
      <c r="Z60117" s="121"/>
    </row>
    <row r="60118" spans="16:26" x14ac:dyDescent="0.25">
      <c r="P60118" s="121"/>
      <c r="R60118" s="121"/>
      <c r="T60118" s="121"/>
      <c r="V60118" s="121"/>
      <c r="X60118" s="121"/>
      <c r="Z60118" s="121"/>
    </row>
    <row r="60119" spans="16:26" x14ac:dyDescent="0.25">
      <c r="P60119" s="122"/>
      <c r="R60119" s="122"/>
      <c r="T60119" s="122"/>
      <c r="V60119" s="122"/>
      <c r="X60119" s="122"/>
      <c r="Z60119" s="122"/>
    </row>
    <row r="60120" spans="16:26" x14ac:dyDescent="0.25">
      <c r="P60120" s="118"/>
      <c r="R60120" s="118"/>
      <c r="T60120" s="118"/>
      <c r="V60120" s="118"/>
      <c r="X60120" s="118"/>
      <c r="Z60120" s="118"/>
    </row>
    <row r="60121" spans="16:26" x14ac:dyDescent="0.25">
      <c r="P60121" s="119"/>
      <c r="R60121" s="119"/>
      <c r="T60121" s="119"/>
      <c r="V60121" s="119"/>
      <c r="X60121" s="119"/>
      <c r="Z60121" s="119"/>
    </row>
    <row r="60122" spans="16:26" x14ac:dyDescent="0.25">
      <c r="P60122" s="119"/>
      <c r="R60122" s="119"/>
      <c r="T60122" s="119"/>
      <c r="V60122" s="119"/>
      <c r="X60122" s="119"/>
      <c r="Z60122" s="119"/>
    </row>
    <row r="60123" spans="16:26" x14ac:dyDescent="0.25">
      <c r="P60123" s="120"/>
      <c r="R60123" s="120"/>
      <c r="T60123" s="120"/>
      <c r="V60123" s="120"/>
      <c r="X60123" s="120"/>
      <c r="Z60123" s="120"/>
    </row>
    <row r="60124" spans="16:26" x14ac:dyDescent="0.25">
      <c r="P60124" s="119"/>
      <c r="R60124" s="119"/>
      <c r="T60124" s="119"/>
      <c r="V60124" s="119"/>
      <c r="X60124" s="119"/>
      <c r="Z60124" s="119"/>
    </row>
    <row r="60125" spans="16:26" x14ac:dyDescent="0.25">
      <c r="P60125" s="119"/>
      <c r="R60125" s="119"/>
      <c r="T60125" s="119"/>
      <c r="V60125" s="119"/>
      <c r="X60125" s="119"/>
      <c r="Z60125" s="119"/>
    </row>
    <row r="60126" spans="16:26" x14ac:dyDescent="0.25">
      <c r="P60126" s="120"/>
      <c r="R60126" s="120"/>
      <c r="T60126" s="120"/>
      <c r="V60126" s="120"/>
      <c r="X60126" s="120"/>
      <c r="Z60126" s="120"/>
    </row>
    <row r="60127" spans="16:26" x14ac:dyDescent="0.25">
      <c r="P60127" s="119"/>
      <c r="R60127" s="119"/>
      <c r="T60127" s="119"/>
      <c r="V60127" s="119"/>
      <c r="X60127" s="119"/>
      <c r="Z60127" s="119"/>
    </row>
    <row r="60128" spans="16:26" x14ac:dyDescent="0.25">
      <c r="P60128" s="120"/>
      <c r="R60128" s="120"/>
      <c r="T60128" s="120"/>
      <c r="V60128" s="120"/>
      <c r="X60128" s="120"/>
      <c r="Z60128" s="120"/>
    </row>
    <row r="60129" spans="16:26" x14ac:dyDescent="0.25">
      <c r="P60129" s="119"/>
      <c r="R60129" s="119"/>
      <c r="T60129" s="119"/>
      <c r="V60129" s="119"/>
      <c r="X60129" s="119"/>
      <c r="Z60129" s="119"/>
    </row>
    <row r="60130" spans="16:26" x14ac:dyDescent="0.25">
      <c r="P60130" s="119"/>
      <c r="R60130" s="119"/>
      <c r="T60130" s="119"/>
      <c r="V60130" s="119"/>
      <c r="X60130" s="119"/>
      <c r="Z60130" s="119"/>
    </row>
    <row r="60131" spans="16:26" x14ac:dyDescent="0.25">
      <c r="P60131" s="119"/>
      <c r="R60131" s="119"/>
      <c r="T60131" s="119"/>
      <c r="V60131" s="119"/>
      <c r="X60131" s="119"/>
      <c r="Z60131" s="119"/>
    </row>
    <row r="60132" spans="16:26" x14ac:dyDescent="0.25">
      <c r="P60132" s="121"/>
      <c r="R60132" s="121"/>
      <c r="T60132" s="121"/>
      <c r="V60132" s="121"/>
      <c r="X60132" s="121"/>
      <c r="Z60132" s="121"/>
    </row>
    <row r="60133" spans="16:26" x14ac:dyDescent="0.25">
      <c r="P60133" s="121"/>
      <c r="R60133" s="121"/>
      <c r="T60133" s="121"/>
      <c r="V60133" s="121"/>
      <c r="X60133" s="121"/>
      <c r="Z60133" s="121"/>
    </row>
    <row r="60134" spans="16:26" x14ac:dyDescent="0.25">
      <c r="P60134" s="121"/>
      <c r="R60134" s="121"/>
      <c r="T60134" s="121"/>
      <c r="V60134" s="121"/>
      <c r="X60134" s="121"/>
      <c r="Z60134" s="121"/>
    </row>
    <row r="60135" spans="16:26" x14ac:dyDescent="0.25">
      <c r="P60135" s="121"/>
      <c r="R60135" s="121"/>
      <c r="T60135" s="121"/>
      <c r="V60135" s="121"/>
      <c r="X60135" s="121"/>
      <c r="Z60135" s="121"/>
    </row>
    <row r="60136" spans="16:26" x14ac:dyDescent="0.25">
      <c r="P60136" s="122"/>
      <c r="R60136" s="122"/>
      <c r="T60136" s="122"/>
      <c r="V60136" s="122"/>
      <c r="X60136" s="122"/>
      <c r="Z60136" s="122"/>
    </row>
    <row r="60137" spans="16:26" x14ac:dyDescent="0.25">
      <c r="P60137" s="118"/>
      <c r="R60137" s="118"/>
      <c r="T60137" s="118"/>
      <c r="V60137" s="118"/>
      <c r="X60137" s="118"/>
      <c r="Z60137" s="118"/>
    </row>
    <row r="60138" spans="16:26" x14ac:dyDescent="0.25">
      <c r="P60138" s="119"/>
      <c r="R60138" s="119"/>
      <c r="T60138" s="119"/>
      <c r="V60138" s="119"/>
      <c r="X60138" s="119"/>
      <c r="Z60138" s="119"/>
    </row>
    <row r="60139" spans="16:26" x14ac:dyDescent="0.25">
      <c r="P60139" s="119"/>
      <c r="R60139" s="119"/>
      <c r="T60139" s="119"/>
      <c r="V60139" s="119"/>
      <c r="X60139" s="119"/>
      <c r="Z60139" s="119"/>
    </row>
    <row r="60140" spans="16:26" x14ac:dyDescent="0.25">
      <c r="P60140" s="120"/>
      <c r="R60140" s="120"/>
      <c r="T60140" s="120"/>
      <c r="V60140" s="120"/>
      <c r="X60140" s="120"/>
      <c r="Z60140" s="120"/>
    </row>
    <row r="60141" spans="16:26" x14ac:dyDescent="0.25">
      <c r="P60141" s="119"/>
      <c r="R60141" s="119"/>
      <c r="T60141" s="119"/>
      <c r="V60141" s="119"/>
      <c r="X60141" s="119"/>
      <c r="Z60141" s="119"/>
    </row>
    <row r="60142" spans="16:26" x14ac:dyDescent="0.25">
      <c r="P60142" s="119"/>
      <c r="R60142" s="119"/>
      <c r="T60142" s="119"/>
      <c r="V60142" s="119"/>
      <c r="X60142" s="119"/>
      <c r="Z60142" s="119"/>
    </row>
    <row r="60143" spans="16:26" x14ac:dyDescent="0.25">
      <c r="P60143" s="120"/>
      <c r="R60143" s="120"/>
      <c r="T60143" s="120"/>
      <c r="V60143" s="120"/>
      <c r="X60143" s="120"/>
      <c r="Z60143" s="120"/>
    </row>
    <row r="60144" spans="16:26" x14ac:dyDescent="0.25">
      <c r="P60144" s="119"/>
      <c r="R60144" s="119"/>
      <c r="T60144" s="119"/>
      <c r="V60144" s="119"/>
      <c r="X60144" s="119"/>
      <c r="Z60144" s="119"/>
    </row>
    <row r="60145" spans="16:26" x14ac:dyDescent="0.25">
      <c r="P60145" s="120"/>
      <c r="R60145" s="120"/>
      <c r="T60145" s="120"/>
      <c r="V60145" s="120"/>
      <c r="X60145" s="120"/>
      <c r="Z60145" s="120"/>
    </row>
    <row r="60146" spans="16:26" x14ac:dyDescent="0.25">
      <c r="P60146" s="119"/>
      <c r="R60146" s="119"/>
      <c r="T60146" s="119"/>
      <c r="V60146" s="119"/>
      <c r="X60146" s="119"/>
      <c r="Z60146" s="119"/>
    </row>
    <row r="60147" spans="16:26" x14ac:dyDescent="0.25">
      <c r="P60147" s="119"/>
      <c r="R60147" s="119"/>
      <c r="T60147" s="119"/>
      <c r="V60147" s="119"/>
      <c r="X60147" s="119"/>
      <c r="Z60147" s="119"/>
    </row>
    <row r="60148" spans="16:26" x14ac:dyDescent="0.25">
      <c r="P60148" s="119"/>
      <c r="R60148" s="119"/>
      <c r="T60148" s="119"/>
      <c r="V60148" s="119"/>
      <c r="X60148" s="119"/>
      <c r="Z60148" s="119"/>
    </row>
    <row r="60149" spans="16:26" x14ac:dyDescent="0.25">
      <c r="P60149" s="121"/>
      <c r="R60149" s="121"/>
      <c r="T60149" s="121"/>
      <c r="V60149" s="121"/>
      <c r="X60149" s="121"/>
      <c r="Z60149" s="121"/>
    </row>
    <row r="60150" spans="16:26" x14ac:dyDescent="0.25">
      <c r="P60150" s="121"/>
      <c r="R60150" s="121"/>
      <c r="T60150" s="121"/>
      <c r="V60150" s="121"/>
      <c r="X60150" s="121"/>
      <c r="Z60150" s="121"/>
    </row>
    <row r="60151" spans="16:26" x14ac:dyDescent="0.25">
      <c r="P60151" s="121"/>
      <c r="R60151" s="121"/>
      <c r="T60151" s="121"/>
      <c r="V60151" s="121"/>
      <c r="X60151" s="121"/>
      <c r="Z60151" s="121"/>
    </row>
    <row r="60152" spans="16:26" x14ac:dyDescent="0.25">
      <c r="P60152" s="121"/>
      <c r="R60152" s="121"/>
      <c r="T60152" s="121"/>
      <c r="V60152" s="121"/>
      <c r="X60152" s="121"/>
      <c r="Z60152" s="121"/>
    </row>
    <row r="60153" spans="16:26" x14ac:dyDescent="0.25">
      <c r="P60153" s="122"/>
      <c r="R60153" s="122"/>
      <c r="T60153" s="122"/>
      <c r="V60153" s="122"/>
      <c r="X60153" s="122"/>
      <c r="Z60153" s="122"/>
    </row>
    <row r="60154" spans="16:26" x14ac:dyDescent="0.25">
      <c r="P60154" s="118"/>
      <c r="R60154" s="118"/>
      <c r="T60154" s="118"/>
      <c r="V60154" s="118"/>
      <c r="X60154" s="118"/>
      <c r="Z60154" s="118"/>
    </row>
    <row r="60155" spans="16:26" x14ac:dyDescent="0.25">
      <c r="P60155" s="119"/>
      <c r="R60155" s="119"/>
      <c r="T60155" s="119"/>
      <c r="V60155" s="119"/>
      <c r="X60155" s="119"/>
      <c r="Z60155" s="119"/>
    </row>
    <row r="60156" spans="16:26" x14ac:dyDescent="0.25">
      <c r="P60156" s="119"/>
      <c r="R60156" s="119"/>
      <c r="T60156" s="119"/>
      <c r="V60156" s="119"/>
      <c r="X60156" s="119"/>
      <c r="Z60156" s="119"/>
    </row>
    <row r="60157" spans="16:26" x14ac:dyDescent="0.25">
      <c r="P60157" s="120"/>
      <c r="R60157" s="120"/>
      <c r="T60157" s="120"/>
      <c r="V60157" s="120"/>
      <c r="X60157" s="120"/>
      <c r="Z60157" s="120"/>
    </row>
    <row r="60158" spans="16:26" x14ac:dyDescent="0.25">
      <c r="P60158" s="119"/>
      <c r="R60158" s="119"/>
      <c r="T60158" s="119"/>
      <c r="V60158" s="119"/>
      <c r="X60158" s="119"/>
      <c r="Z60158" s="119"/>
    </row>
    <row r="60159" spans="16:26" x14ac:dyDescent="0.25">
      <c r="P60159" s="119"/>
      <c r="R60159" s="119"/>
      <c r="T60159" s="119"/>
      <c r="V60159" s="119"/>
      <c r="X60159" s="119"/>
      <c r="Z60159" s="119"/>
    </row>
    <row r="60160" spans="16:26" x14ac:dyDescent="0.25">
      <c r="P60160" s="120"/>
      <c r="R60160" s="120"/>
      <c r="T60160" s="120"/>
      <c r="V60160" s="120"/>
      <c r="X60160" s="120"/>
      <c r="Z60160" s="120"/>
    </row>
    <row r="60161" spans="16:26" x14ac:dyDescent="0.25">
      <c r="P60161" s="119"/>
      <c r="R60161" s="119"/>
      <c r="T60161" s="119"/>
      <c r="V60161" s="119"/>
      <c r="X60161" s="119"/>
      <c r="Z60161" s="119"/>
    </row>
    <row r="60162" spans="16:26" x14ac:dyDescent="0.25">
      <c r="P60162" s="120"/>
      <c r="R60162" s="120"/>
      <c r="T60162" s="120"/>
      <c r="V60162" s="120"/>
      <c r="X60162" s="120"/>
      <c r="Z60162" s="120"/>
    </row>
    <row r="60163" spans="16:26" x14ac:dyDescent="0.25">
      <c r="P60163" s="119"/>
      <c r="R60163" s="119"/>
      <c r="T60163" s="119"/>
      <c r="V60163" s="119"/>
      <c r="X60163" s="119"/>
      <c r="Z60163" s="119"/>
    </row>
    <row r="60164" spans="16:26" x14ac:dyDescent="0.25">
      <c r="P60164" s="119"/>
      <c r="R60164" s="119"/>
      <c r="T60164" s="119"/>
      <c r="V60164" s="119"/>
      <c r="X60164" s="119"/>
      <c r="Z60164" s="119"/>
    </row>
    <row r="60165" spans="16:26" x14ac:dyDescent="0.25">
      <c r="P60165" s="119"/>
      <c r="R60165" s="119"/>
      <c r="T60165" s="119"/>
      <c r="V60165" s="119"/>
      <c r="X60165" s="119"/>
      <c r="Z60165" s="119"/>
    </row>
    <row r="60166" spans="16:26" x14ac:dyDescent="0.25">
      <c r="P60166" s="121"/>
      <c r="R60166" s="121"/>
      <c r="T60166" s="121"/>
      <c r="V60166" s="121"/>
      <c r="X60166" s="121"/>
      <c r="Z60166" s="121"/>
    </row>
    <row r="60167" spans="16:26" x14ac:dyDescent="0.25">
      <c r="P60167" s="121"/>
      <c r="R60167" s="121"/>
      <c r="T60167" s="121"/>
      <c r="V60167" s="121"/>
      <c r="X60167" s="121"/>
      <c r="Z60167" s="121"/>
    </row>
    <row r="60168" spans="16:26" x14ac:dyDescent="0.25">
      <c r="P60168" s="121"/>
      <c r="R60168" s="121"/>
      <c r="T60168" s="121"/>
      <c r="V60168" s="121"/>
      <c r="X60168" s="121"/>
      <c r="Z60168" s="121"/>
    </row>
    <row r="60169" spans="16:26" x14ac:dyDescent="0.25">
      <c r="P60169" s="121"/>
      <c r="R60169" s="121"/>
      <c r="T60169" s="121"/>
      <c r="V60169" s="121"/>
      <c r="X60169" s="121"/>
      <c r="Z60169" s="121"/>
    </row>
    <row r="60170" spans="16:26" x14ac:dyDescent="0.25">
      <c r="P60170" s="122"/>
      <c r="R60170" s="122"/>
      <c r="T60170" s="122"/>
      <c r="V60170" s="122"/>
      <c r="X60170" s="122"/>
      <c r="Z60170" s="122"/>
    </row>
    <row r="60171" spans="16:26" x14ac:dyDescent="0.25">
      <c r="P60171" s="118"/>
      <c r="R60171" s="118"/>
      <c r="T60171" s="118"/>
      <c r="V60171" s="118"/>
      <c r="X60171" s="118"/>
      <c r="Z60171" s="118"/>
    </row>
    <row r="60172" spans="16:26" x14ac:dyDescent="0.25">
      <c r="P60172" s="119"/>
      <c r="R60172" s="119"/>
      <c r="T60172" s="119"/>
      <c r="V60172" s="119"/>
      <c r="X60172" s="119"/>
      <c r="Z60172" s="119"/>
    </row>
    <row r="60173" spans="16:26" x14ac:dyDescent="0.25">
      <c r="P60173" s="119"/>
      <c r="R60173" s="119"/>
      <c r="T60173" s="119"/>
      <c r="V60173" s="119"/>
      <c r="X60173" s="119"/>
      <c r="Z60173" s="119"/>
    </row>
    <row r="60174" spans="16:26" x14ac:dyDescent="0.25">
      <c r="P60174" s="120"/>
      <c r="R60174" s="120"/>
      <c r="T60174" s="120"/>
      <c r="V60174" s="120"/>
      <c r="X60174" s="120"/>
      <c r="Z60174" s="120"/>
    </row>
    <row r="60175" spans="16:26" x14ac:dyDescent="0.25">
      <c r="P60175" s="119"/>
      <c r="R60175" s="119"/>
      <c r="T60175" s="119"/>
      <c r="V60175" s="119"/>
      <c r="X60175" s="119"/>
      <c r="Z60175" s="119"/>
    </row>
    <row r="60176" spans="16:26" x14ac:dyDescent="0.25">
      <c r="P60176" s="119"/>
      <c r="R60176" s="119"/>
      <c r="T60176" s="119"/>
      <c r="V60176" s="119"/>
      <c r="X60176" s="119"/>
      <c r="Z60176" s="119"/>
    </row>
    <row r="60177" spans="16:26" x14ac:dyDescent="0.25">
      <c r="P60177" s="120"/>
      <c r="R60177" s="120"/>
      <c r="T60177" s="120"/>
      <c r="V60177" s="120"/>
      <c r="X60177" s="120"/>
      <c r="Z60177" s="120"/>
    </row>
    <row r="60178" spans="16:26" x14ac:dyDescent="0.25">
      <c r="P60178" s="119"/>
      <c r="R60178" s="119"/>
      <c r="T60178" s="119"/>
      <c r="V60178" s="119"/>
      <c r="X60178" s="119"/>
      <c r="Z60178" s="119"/>
    </row>
    <row r="60179" spans="16:26" x14ac:dyDescent="0.25">
      <c r="P60179" s="120"/>
      <c r="R60179" s="120"/>
      <c r="T60179" s="120"/>
      <c r="V60179" s="120"/>
      <c r="X60179" s="120"/>
      <c r="Z60179" s="120"/>
    </row>
    <row r="60180" spans="16:26" x14ac:dyDescent="0.25">
      <c r="P60180" s="119"/>
      <c r="R60180" s="119"/>
      <c r="T60180" s="119"/>
      <c r="V60180" s="119"/>
      <c r="X60180" s="119"/>
      <c r="Z60180" s="119"/>
    </row>
    <row r="60181" spans="16:26" x14ac:dyDescent="0.25">
      <c r="P60181" s="119"/>
      <c r="R60181" s="119"/>
      <c r="T60181" s="119"/>
      <c r="V60181" s="119"/>
      <c r="X60181" s="119"/>
      <c r="Z60181" s="119"/>
    </row>
    <row r="60182" spans="16:26" x14ac:dyDescent="0.25">
      <c r="P60182" s="119"/>
      <c r="R60182" s="119"/>
      <c r="T60182" s="119"/>
      <c r="V60182" s="119"/>
      <c r="X60182" s="119"/>
      <c r="Z60182" s="119"/>
    </row>
    <row r="60183" spans="16:26" x14ac:dyDescent="0.25">
      <c r="P60183" s="121"/>
      <c r="R60183" s="121"/>
      <c r="T60183" s="121"/>
      <c r="V60183" s="121"/>
      <c r="X60183" s="121"/>
      <c r="Z60183" s="121"/>
    </row>
    <row r="60184" spans="16:26" x14ac:dyDescent="0.25">
      <c r="P60184" s="121"/>
      <c r="R60184" s="121"/>
      <c r="T60184" s="121"/>
      <c r="V60184" s="121"/>
      <c r="X60184" s="121"/>
      <c r="Z60184" s="121"/>
    </row>
    <row r="60185" spans="16:26" x14ac:dyDescent="0.25">
      <c r="P60185" s="121"/>
      <c r="R60185" s="121"/>
      <c r="T60185" s="121"/>
      <c r="V60185" s="121"/>
      <c r="X60185" s="121"/>
      <c r="Z60185" s="121"/>
    </row>
    <row r="60186" spans="16:26" x14ac:dyDescent="0.25">
      <c r="P60186" s="121"/>
      <c r="R60186" s="121"/>
      <c r="T60186" s="121"/>
      <c r="V60186" s="121"/>
      <c r="X60186" s="121"/>
      <c r="Z60186" s="121"/>
    </row>
    <row r="60187" spans="16:26" x14ac:dyDescent="0.25">
      <c r="P60187" s="122"/>
      <c r="R60187" s="122"/>
      <c r="T60187" s="122"/>
      <c r="V60187" s="122"/>
      <c r="X60187" s="122"/>
      <c r="Z60187" s="122"/>
    </row>
    <row r="60188" spans="16:26" x14ac:dyDescent="0.25">
      <c r="P60188" s="118"/>
      <c r="R60188" s="118"/>
      <c r="T60188" s="118"/>
      <c r="V60188" s="118"/>
      <c r="X60188" s="118"/>
      <c r="Z60188" s="118"/>
    </row>
    <row r="60189" spans="16:26" x14ac:dyDescent="0.25">
      <c r="P60189" s="119"/>
      <c r="R60189" s="119"/>
      <c r="T60189" s="119"/>
      <c r="V60189" s="119"/>
      <c r="X60189" s="119"/>
      <c r="Z60189" s="119"/>
    </row>
    <row r="60190" spans="16:26" x14ac:dyDescent="0.25">
      <c r="P60190" s="119"/>
      <c r="R60190" s="119"/>
      <c r="T60190" s="119"/>
      <c r="V60190" s="119"/>
      <c r="X60190" s="119"/>
      <c r="Z60190" s="119"/>
    </row>
    <row r="60191" spans="16:26" x14ac:dyDescent="0.25">
      <c r="P60191" s="120"/>
      <c r="R60191" s="120"/>
      <c r="T60191" s="120"/>
      <c r="V60191" s="120"/>
      <c r="X60191" s="120"/>
      <c r="Z60191" s="120"/>
    </row>
    <row r="60192" spans="16:26" x14ac:dyDescent="0.25">
      <c r="P60192" s="119"/>
      <c r="R60192" s="119"/>
      <c r="T60192" s="119"/>
      <c r="V60192" s="119"/>
      <c r="X60192" s="119"/>
      <c r="Z60192" s="119"/>
    </row>
    <row r="60193" spans="16:26" x14ac:dyDescent="0.25">
      <c r="P60193" s="119"/>
      <c r="R60193" s="119"/>
      <c r="T60193" s="119"/>
      <c r="V60193" s="119"/>
      <c r="X60193" s="119"/>
      <c r="Z60193" s="119"/>
    </row>
    <row r="60194" spans="16:26" x14ac:dyDescent="0.25">
      <c r="P60194" s="120"/>
      <c r="R60194" s="120"/>
      <c r="T60194" s="120"/>
      <c r="V60194" s="120"/>
      <c r="X60194" s="120"/>
      <c r="Z60194" s="120"/>
    </row>
    <row r="60195" spans="16:26" x14ac:dyDescent="0.25">
      <c r="P60195" s="119"/>
      <c r="R60195" s="119"/>
      <c r="T60195" s="119"/>
      <c r="V60195" s="119"/>
      <c r="X60195" s="119"/>
      <c r="Z60195" s="119"/>
    </row>
    <row r="60196" spans="16:26" x14ac:dyDescent="0.25">
      <c r="P60196" s="120"/>
      <c r="R60196" s="120"/>
      <c r="T60196" s="120"/>
      <c r="V60196" s="120"/>
      <c r="X60196" s="120"/>
      <c r="Z60196" s="120"/>
    </row>
    <row r="60197" spans="16:26" x14ac:dyDescent="0.25">
      <c r="P60197" s="119"/>
      <c r="R60197" s="119"/>
      <c r="T60197" s="119"/>
      <c r="V60197" s="119"/>
      <c r="X60197" s="119"/>
      <c r="Z60197" s="119"/>
    </row>
    <row r="60198" spans="16:26" x14ac:dyDescent="0.25">
      <c r="P60198" s="119"/>
      <c r="R60198" s="119"/>
      <c r="T60198" s="119"/>
      <c r="V60198" s="119"/>
      <c r="X60198" s="119"/>
      <c r="Z60198" s="119"/>
    </row>
    <row r="60199" spans="16:26" x14ac:dyDescent="0.25">
      <c r="P60199" s="119"/>
      <c r="R60199" s="119"/>
      <c r="T60199" s="119"/>
      <c r="V60199" s="119"/>
      <c r="X60199" s="119"/>
      <c r="Z60199" s="119"/>
    </row>
    <row r="60200" spans="16:26" x14ac:dyDescent="0.25">
      <c r="P60200" s="121"/>
      <c r="R60200" s="121"/>
      <c r="T60200" s="121"/>
      <c r="V60200" s="121"/>
      <c r="X60200" s="121"/>
      <c r="Z60200" s="121"/>
    </row>
    <row r="60201" spans="16:26" x14ac:dyDescent="0.25">
      <c r="P60201" s="121"/>
      <c r="R60201" s="121"/>
      <c r="T60201" s="121"/>
      <c r="V60201" s="121"/>
      <c r="X60201" s="121"/>
      <c r="Z60201" s="121"/>
    </row>
    <row r="60202" spans="16:26" x14ac:dyDescent="0.25">
      <c r="P60202" s="121"/>
      <c r="R60202" s="121"/>
      <c r="T60202" s="121"/>
      <c r="V60202" s="121"/>
      <c r="X60202" s="121"/>
      <c r="Z60202" s="121"/>
    </row>
    <row r="60203" spans="16:26" x14ac:dyDescent="0.25">
      <c r="P60203" s="121"/>
      <c r="R60203" s="121"/>
      <c r="T60203" s="121"/>
      <c r="V60203" s="121"/>
      <c r="X60203" s="121"/>
      <c r="Z60203" s="121"/>
    </row>
    <row r="60204" spans="16:26" x14ac:dyDescent="0.25">
      <c r="P60204" s="122"/>
      <c r="R60204" s="122"/>
      <c r="T60204" s="122"/>
      <c r="V60204" s="122"/>
      <c r="X60204" s="122"/>
      <c r="Z60204" s="122"/>
    </row>
    <row r="60205" spans="16:26" x14ac:dyDescent="0.25">
      <c r="P60205" s="118"/>
      <c r="R60205" s="118"/>
      <c r="T60205" s="118"/>
      <c r="V60205" s="118"/>
      <c r="X60205" s="118"/>
      <c r="Z60205" s="118"/>
    </row>
    <row r="60206" spans="16:26" x14ac:dyDescent="0.25">
      <c r="P60206" s="119"/>
      <c r="R60206" s="119"/>
      <c r="T60206" s="119"/>
      <c r="V60206" s="119"/>
      <c r="X60206" s="119"/>
      <c r="Z60206" s="119"/>
    </row>
    <row r="60207" spans="16:26" x14ac:dyDescent="0.25">
      <c r="P60207" s="119"/>
      <c r="R60207" s="119"/>
      <c r="T60207" s="119"/>
      <c r="V60207" s="119"/>
      <c r="X60207" s="119"/>
      <c r="Z60207" s="119"/>
    </row>
    <row r="60208" spans="16:26" x14ac:dyDescent="0.25">
      <c r="P60208" s="120"/>
      <c r="R60208" s="120"/>
      <c r="T60208" s="120"/>
      <c r="V60208" s="120"/>
      <c r="X60208" s="120"/>
      <c r="Z60208" s="120"/>
    </row>
    <row r="60209" spans="16:26" x14ac:dyDescent="0.25">
      <c r="P60209" s="119"/>
      <c r="R60209" s="119"/>
      <c r="T60209" s="119"/>
      <c r="V60209" s="119"/>
      <c r="X60209" s="119"/>
      <c r="Z60209" s="119"/>
    </row>
    <row r="60210" spans="16:26" x14ac:dyDescent="0.25">
      <c r="P60210" s="119"/>
      <c r="R60210" s="119"/>
      <c r="T60210" s="119"/>
      <c r="V60210" s="119"/>
      <c r="X60210" s="119"/>
      <c r="Z60210" s="119"/>
    </row>
    <row r="60211" spans="16:26" x14ac:dyDescent="0.25">
      <c r="P60211" s="120"/>
      <c r="R60211" s="120"/>
      <c r="T60211" s="120"/>
      <c r="V60211" s="120"/>
      <c r="X60211" s="120"/>
      <c r="Z60211" s="120"/>
    </row>
    <row r="60212" spans="16:26" x14ac:dyDescent="0.25">
      <c r="P60212" s="119"/>
      <c r="R60212" s="119"/>
      <c r="T60212" s="119"/>
      <c r="V60212" s="119"/>
      <c r="X60212" s="119"/>
      <c r="Z60212" s="119"/>
    </row>
    <row r="60213" spans="16:26" x14ac:dyDescent="0.25">
      <c r="P60213" s="120"/>
      <c r="R60213" s="120"/>
      <c r="T60213" s="120"/>
      <c r="V60213" s="120"/>
      <c r="X60213" s="120"/>
      <c r="Z60213" s="120"/>
    </row>
    <row r="60214" spans="16:26" x14ac:dyDescent="0.25">
      <c r="P60214" s="119"/>
      <c r="R60214" s="119"/>
      <c r="T60214" s="119"/>
      <c r="V60214" s="119"/>
      <c r="X60214" s="119"/>
      <c r="Z60214" s="119"/>
    </row>
    <row r="60215" spans="16:26" x14ac:dyDescent="0.25">
      <c r="P60215" s="119"/>
      <c r="R60215" s="119"/>
      <c r="T60215" s="119"/>
      <c r="V60215" s="119"/>
      <c r="X60215" s="119"/>
      <c r="Z60215" s="119"/>
    </row>
    <row r="60216" spans="16:26" x14ac:dyDescent="0.25">
      <c r="P60216" s="119"/>
      <c r="R60216" s="119"/>
      <c r="T60216" s="119"/>
      <c r="V60216" s="119"/>
      <c r="X60216" s="119"/>
      <c r="Z60216" s="119"/>
    </row>
    <row r="60217" spans="16:26" x14ac:dyDescent="0.25">
      <c r="P60217" s="121"/>
      <c r="R60217" s="121"/>
      <c r="T60217" s="121"/>
      <c r="V60217" s="121"/>
      <c r="X60217" s="121"/>
      <c r="Z60217" s="121"/>
    </row>
    <row r="60218" spans="16:26" x14ac:dyDescent="0.25">
      <c r="P60218" s="121"/>
      <c r="R60218" s="121"/>
      <c r="T60218" s="121"/>
      <c r="V60218" s="121"/>
      <c r="X60218" s="121"/>
      <c r="Z60218" s="121"/>
    </row>
    <row r="60219" spans="16:26" x14ac:dyDescent="0.25">
      <c r="P60219" s="121"/>
      <c r="R60219" s="121"/>
      <c r="T60219" s="121"/>
      <c r="V60219" s="121"/>
      <c r="X60219" s="121"/>
      <c r="Z60219" s="121"/>
    </row>
    <row r="60220" spans="16:26" x14ac:dyDescent="0.25">
      <c r="P60220" s="121"/>
      <c r="R60220" s="121"/>
      <c r="T60220" s="121"/>
      <c r="V60220" s="121"/>
      <c r="X60220" s="121"/>
      <c r="Z60220" s="121"/>
    </row>
    <row r="60221" spans="16:26" x14ac:dyDescent="0.25">
      <c r="P60221" s="122"/>
      <c r="R60221" s="122"/>
      <c r="T60221" s="122"/>
      <c r="V60221" s="122"/>
      <c r="X60221" s="122"/>
      <c r="Z60221" s="122"/>
    </row>
    <row r="60222" spans="16:26" x14ac:dyDescent="0.25">
      <c r="P60222" s="118"/>
      <c r="R60222" s="118"/>
      <c r="T60222" s="118"/>
      <c r="V60222" s="118"/>
      <c r="X60222" s="118"/>
      <c r="Z60222" s="118"/>
    </row>
    <row r="60223" spans="16:26" x14ac:dyDescent="0.25">
      <c r="P60223" s="119"/>
      <c r="R60223" s="119"/>
      <c r="T60223" s="119"/>
      <c r="V60223" s="119"/>
      <c r="X60223" s="119"/>
      <c r="Z60223" s="119"/>
    </row>
    <row r="60224" spans="16:26" x14ac:dyDescent="0.25">
      <c r="P60224" s="119"/>
      <c r="R60224" s="119"/>
      <c r="T60224" s="119"/>
      <c r="V60224" s="119"/>
      <c r="X60224" s="119"/>
      <c r="Z60224" s="119"/>
    </row>
    <row r="60225" spans="16:26" x14ac:dyDescent="0.25">
      <c r="P60225" s="120"/>
      <c r="R60225" s="120"/>
      <c r="T60225" s="120"/>
      <c r="V60225" s="120"/>
      <c r="X60225" s="120"/>
      <c r="Z60225" s="120"/>
    </row>
    <row r="60226" spans="16:26" x14ac:dyDescent="0.25">
      <c r="P60226" s="119"/>
      <c r="R60226" s="119"/>
      <c r="T60226" s="119"/>
      <c r="V60226" s="119"/>
      <c r="X60226" s="119"/>
      <c r="Z60226" s="119"/>
    </row>
    <row r="60227" spans="16:26" x14ac:dyDescent="0.25">
      <c r="P60227" s="119"/>
      <c r="R60227" s="119"/>
      <c r="T60227" s="119"/>
      <c r="V60227" s="119"/>
      <c r="X60227" s="119"/>
      <c r="Z60227" s="119"/>
    </row>
    <row r="60228" spans="16:26" x14ac:dyDescent="0.25">
      <c r="P60228" s="120"/>
      <c r="R60228" s="120"/>
      <c r="T60228" s="120"/>
      <c r="V60228" s="120"/>
      <c r="X60228" s="120"/>
      <c r="Z60228" s="120"/>
    </row>
    <row r="60229" spans="16:26" x14ac:dyDescent="0.25">
      <c r="P60229" s="119"/>
      <c r="R60229" s="119"/>
      <c r="T60229" s="119"/>
      <c r="V60229" s="119"/>
      <c r="X60229" s="119"/>
      <c r="Z60229" s="119"/>
    </row>
    <row r="60230" spans="16:26" x14ac:dyDescent="0.25">
      <c r="P60230" s="120"/>
      <c r="R60230" s="120"/>
      <c r="T60230" s="120"/>
      <c r="V60230" s="120"/>
      <c r="X60230" s="120"/>
      <c r="Z60230" s="120"/>
    </row>
    <row r="60231" spans="16:26" x14ac:dyDescent="0.25">
      <c r="P60231" s="119"/>
      <c r="R60231" s="119"/>
      <c r="T60231" s="119"/>
      <c r="V60231" s="119"/>
      <c r="X60231" s="119"/>
      <c r="Z60231" s="119"/>
    </row>
    <row r="60232" spans="16:26" x14ac:dyDescent="0.25">
      <c r="P60232" s="119"/>
      <c r="R60232" s="119"/>
      <c r="T60232" s="119"/>
      <c r="V60232" s="119"/>
      <c r="X60232" s="119"/>
      <c r="Z60232" s="119"/>
    </row>
    <row r="60233" spans="16:26" x14ac:dyDescent="0.25">
      <c r="P60233" s="119"/>
      <c r="R60233" s="119"/>
      <c r="T60233" s="119"/>
      <c r="V60233" s="119"/>
      <c r="X60233" s="119"/>
      <c r="Z60233" s="119"/>
    </row>
    <row r="60234" spans="16:26" x14ac:dyDescent="0.25">
      <c r="P60234" s="121"/>
      <c r="R60234" s="121"/>
      <c r="T60234" s="121"/>
      <c r="V60234" s="121"/>
      <c r="X60234" s="121"/>
      <c r="Z60234" s="121"/>
    </row>
    <row r="60235" spans="16:26" x14ac:dyDescent="0.25">
      <c r="P60235" s="121"/>
      <c r="R60235" s="121"/>
      <c r="T60235" s="121"/>
      <c r="V60235" s="121"/>
      <c r="X60235" s="121"/>
      <c r="Z60235" s="121"/>
    </row>
    <row r="60236" spans="16:26" x14ac:dyDescent="0.25">
      <c r="P60236" s="121"/>
      <c r="R60236" s="121"/>
      <c r="T60236" s="121"/>
      <c r="V60236" s="121"/>
      <c r="X60236" s="121"/>
      <c r="Z60236" s="121"/>
    </row>
    <row r="60237" spans="16:26" x14ac:dyDescent="0.25">
      <c r="P60237" s="121"/>
      <c r="R60237" s="121"/>
      <c r="T60237" s="121"/>
      <c r="V60237" s="121"/>
      <c r="X60237" s="121"/>
      <c r="Z60237" s="121"/>
    </row>
    <row r="60238" spans="16:26" x14ac:dyDescent="0.25">
      <c r="P60238" s="122"/>
      <c r="R60238" s="122"/>
      <c r="T60238" s="122"/>
      <c r="V60238" s="122"/>
      <c r="X60238" s="122"/>
      <c r="Z60238" s="122"/>
    </row>
    <row r="60239" spans="16:26" x14ac:dyDescent="0.25">
      <c r="P60239" s="118"/>
      <c r="R60239" s="118"/>
      <c r="T60239" s="118"/>
      <c r="V60239" s="118"/>
      <c r="X60239" s="118"/>
      <c r="Z60239" s="118"/>
    </row>
    <row r="60240" spans="16:26" x14ac:dyDescent="0.25">
      <c r="P60240" s="119"/>
      <c r="R60240" s="119"/>
      <c r="T60240" s="119"/>
      <c r="V60240" s="119"/>
      <c r="X60240" s="119"/>
      <c r="Z60240" s="119"/>
    </row>
    <row r="60241" spans="16:26" x14ac:dyDescent="0.25">
      <c r="P60241" s="119"/>
      <c r="R60241" s="119"/>
      <c r="T60241" s="119"/>
      <c r="V60241" s="119"/>
      <c r="X60241" s="119"/>
      <c r="Z60241" s="119"/>
    </row>
    <row r="60242" spans="16:26" x14ac:dyDescent="0.25">
      <c r="P60242" s="120"/>
      <c r="R60242" s="120"/>
      <c r="T60242" s="120"/>
      <c r="V60242" s="120"/>
      <c r="X60242" s="120"/>
      <c r="Z60242" s="120"/>
    </row>
    <row r="60243" spans="16:26" x14ac:dyDescent="0.25">
      <c r="P60243" s="119"/>
      <c r="R60243" s="119"/>
      <c r="T60243" s="119"/>
      <c r="V60243" s="119"/>
      <c r="X60243" s="119"/>
      <c r="Z60243" s="119"/>
    </row>
    <row r="60244" spans="16:26" x14ac:dyDescent="0.25">
      <c r="P60244" s="119"/>
      <c r="R60244" s="119"/>
      <c r="T60244" s="119"/>
      <c r="V60244" s="119"/>
      <c r="X60244" s="119"/>
      <c r="Z60244" s="119"/>
    </row>
    <row r="60245" spans="16:26" x14ac:dyDescent="0.25">
      <c r="P60245" s="120"/>
      <c r="R60245" s="120"/>
      <c r="T60245" s="120"/>
      <c r="V60245" s="120"/>
      <c r="X60245" s="120"/>
      <c r="Z60245" s="120"/>
    </row>
    <row r="60246" spans="16:26" x14ac:dyDescent="0.25">
      <c r="P60246" s="119"/>
      <c r="R60246" s="119"/>
      <c r="T60246" s="119"/>
      <c r="V60246" s="119"/>
      <c r="X60246" s="119"/>
      <c r="Z60246" s="119"/>
    </row>
    <row r="60247" spans="16:26" x14ac:dyDescent="0.25">
      <c r="P60247" s="120"/>
      <c r="R60247" s="120"/>
      <c r="T60247" s="120"/>
      <c r="V60247" s="120"/>
      <c r="X60247" s="120"/>
      <c r="Z60247" s="120"/>
    </row>
    <row r="60248" spans="16:26" x14ac:dyDescent="0.25">
      <c r="P60248" s="119"/>
      <c r="R60248" s="119"/>
      <c r="T60248" s="119"/>
      <c r="V60248" s="119"/>
      <c r="X60248" s="119"/>
      <c r="Z60248" s="119"/>
    </row>
    <row r="60249" spans="16:26" x14ac:dyDescent="0.25">
      <c r="P60249" s="119"/>
      <c r="R60249" s="119"/>
      <c r="T60249" s="119"/>
      <c r="V60249" s="119"/>
      <c r="X60249" s="119"/>
      <c r="Z60249" s="119"/>
    </row>
    <row r="60250" spans="16:26" x14ac:dyDescent="0.25">
      <c r="P60250" s="119"/>
      <c r="R60250" s="119"/>
      <c r="T60250" s="119"/>
      <c r="V60250" s="119"/>
      <c r="X60250" s="119"/>
      <c r="Z60250" s="119"/>
    </row>
    <row r="60251" spans="16:26" x14ac:dyDescent="0.25">
      <c r="P60251" s="121"/>
      <c r="R60251" s="121"/>
      <c r="T60251" s="121"/>
      <c r="V60251" s="121"/>
      <c r="X60251" s="121"/>
      <c r="Z60251" s="121"/>
    </row>
    <row r="60252" spans="16:26" x14ac:dyDescent="0.25">
      <c r="P60252" s="121"/>
      <c r="R60252" s="121"/>
      <c r="T60252" s="121"/>
      <c r="V60252" s="121"/>
      <c r="X60252" s="121"/>
      <c r="Z60252" s="121"/>
    </row>
    <row r="60253" spans="16:26" x14ac:dyDescent="0.25">
      <c r="P60253" s="121"/>
      <c r="R60253" s="121"/>
      <c r="T60253" s="121"/>
      <c r="V60253" s="121"/>
      <c r="X60253" s="121"/>
      <c r="Z60253" s="121"/>
    </row>
    <row r="60254" spans="16:26" x14ac:dyDescent="0.25">
      <c r="P60254" s="121"/>
      <c r="R60254" s="121"/>
      <c r="T60254" s="121"/>
      <c r="V60254" s="121"/>
      <c r="X60254" s="121"/>
      <c r="Z60254" s="121"/>
    </row>
    <row r="60255" spans="16:26" x14ac:dyDescent="0.25">
      <c r="P60255" s="122"/>
      <c r="R60255" s="122"/>
      <c r="T60255" s="122"/>
      <c r="V60255" s="122"/>
      <c r="X60255" s="122"/>
      <c r="Z60255" s="122"/>
    </row>
    <row r="60256" spans="16:26" x14ac:dyDescent="0.25">
      <c r="P60256" s="118"/>
      <c r="R60256" s="118"/>
      <c r="T60256" s="118"/>
      <c r="V60256" s="118"/>
      <c r="X60256" s="118"/>
      <c r="Z60256" s="118"/>
    </row>
    <row r="60257" spans="16:26" x14ac:dyDescent="0.25">
      <c r="P60257" s="119"/>
      <c r="R60257" s="119"/>
      <c r="T60257" s="119"/>
      <c r="V60257" s="119"/>
      <c r="X60257" s="119"/>
      <c r="Z60257" s="119"/>
    </row>
    <row r="60258" spans="16:26" x14ac:dyDescent="0.25">
      <c r="P60258" s="119"/>
      <c r="R60258" s="119"/>
      <c r="T60258" s="119"/>
      <c r="V60258" s="119"/>
      <c r="X60258" s="119"/>
      <c r="Z60258" s="119"/>
    </row>
    <row r="60259" spans="16:26" x14ac:dyDescent="0.25">
      <c r="P60259" s="120"/>
      <c r="R60259" s="120"/>
      <c r="T60259" s="120"/>
      <c r="V60259" s="120"/>
      <c r="X60259" s="120"/>
      <c r="Z60259" s="120"/>
    </row>
    <row r="60260" spans="16:26" x14ac:dyDescent="0.25">
      <c r="P60260" s="119"/>
      <c r="R60260" s="119"/>
      <c r="T60260" s="119"/>
      <c r="V60260" s="119"/>
      <c r="X60260" s="119"/>
      <c r="Z60260" s="119"/>
    </row>
    <row r="60261" spans="16:26" x14ac:dyDescent="0.25">
      <c r="P60261" s="119"/>
      <c r="R60261" s="119"/>
      <c r="T60261" s="119"/>
      <c r="V60261" s="119"/>
      <c r="X60261" s="119"/>
      <c r="Z60261" s="119"/>
    </row>
    <row r="60262" spans="16:26" x14ac:dyDescent="0.25">
      <c r="P60262" s="120"/>
      <c r="R60262" s="120"/>
      <c r="T60262" s="120"/>
      <c r="V60262" s="120"/>
      <c r="X60262" s="120"/>
      <c r="Z60262" s="120"/>
    </row>
    <row r="60263" spans="16:26" x14ac:dyDescent="0.25">
      <c r="P60263" s="119"/>
      <c r="R60263" s="119"/>
      <c r="T60263" s="119"/>
      <c r="V60263" s="119"/>
      <c r="X60263" s="119"/>
      <c r="Z60263" s="119"/>
    </row>
    <row r="60264" spans="16:26" x14ac:dyDescent="0.25">
      <c r="P60264" s="120"/>
      <c r="R60264" s="120"/>
      <c r="T60264" s="120"/>
      <c r="V60264" s="120"/>
      <c r="X60264" s="120"/>
      <c r="Z60264" s="120"/>
    </row>
    <row r="60265" spans="16:26" x14ac:dyDescent="0.25">
      <c r="P60265" s="119"/>
      <c r="R60265" s="119"/>
      <c r="T60265" s="119"/>
      <c r="V60265" s="119"/>
      <c r="X60265" s="119"/>
      <c r="Z60265" s="119"/>
    </row>
    <row r="60266" spans="16:26" x14ac:dyDescent="0.25">
      <c r="P60266" s="119"/>
      <c r="R60266" s="119"/>
      <c r="T60266" s="119"/>
      <c r="V60266" s="119"/>
      <c r="X60266" s="119"/>
      <c r="Z60266" s="119"/>
    </row>
    <row r="60267" spans="16:26" x14ac:dyDescent="0.25">
      <c r="P60267" s="119"/>
      <c r="R60267" s="119"/>
      <c r="T60267" s="119"/>
      <c r="V60267" s="119"/>
      <c r="X60267" s="119"/>
      <c r="Z60267" s="119"/>
    </row>
    <row r="60268" spans="16:26" x14ac:dyDescent="0.25">
      <c r="P60268" s="121"/>
      <c r="R60268" s="121"/>
      <c r="T60268" s="121"/>
      <c r="V60268" s="121"/>
      <c r="X60268" s="121"/>
      <c r="Z60268" s="121"/>
    </row>
    <row r="60269" spans="16:26" x14ac:dyDescent="0.25">
      <c r="P60269" s="121"/>
      <c r="R60269" s="121"/>
      <c r="T60269" s="121"/>
      <c r="V60269" s="121"/>
      <c r="X60269" s="121"/>
      <c r="Z60269" s="121"/>
    </row>
    <row r="60270" spans="16:26" x14ac:dyDescent="0.25">
      <c r="P60270" s="121"/>
      <c r="R60270" s="121"/>
      <c r="T60270" s="121"/>
      <c r="V60270" s="121"/>
      <c r="X60270" s="121"/>
      <c r="Z60270" s="121"/>
    </row>
    <row r="60271" spans="16:26" x14ac:dyDescent="0.25">
      <c r="P60271" s="121"/>
      <c r="R60271" s="121"/>
      <c r="T60271" s="121"/>
      <c r="V60271" s="121"/>
      <c r="X60271" s="121"/>
      <c r="Z60271" s="121"/>
    </row>
    <row r="60272" spans="16:26" x14ac:dyDescent="0.25">
      <c r="P60272" s="122"/>
      <c r="R60272" s="122"/>
      <c r="T60272" s="122"/>
      <c r="V60272" s="122"/>
      <c r="X60272" s="122"/>
      <c r="Z60272" s="122"/>
    </row>
    <row r="60273" spans="16:26" x14ac:dyDescent="0.25">
      <c r="P60273" s="118"/>
      <c r="R60273" s="118"/>
      <c r="T60273" s="118"/>
      <c r="V60273" s="118"/>
      <c r="X60273" s="118"/>
      <c r="Z60273" s="118"/>
    </row>
    <row r="60274" spans="16:26" x14ac:dyDescent="0.25">
      <c r="P60274" s="119"/>
      <c r="R60274" s="119"/>
      <c r="T60274" s="119"/>
      <c r="V60274" s="119"/>
      <c r="X60274" s="119"/>
      <c r="Z60274" s="119"/>
    </row>
    <row r="60275" spans="16:26" x14ac:dyDescent="0.25">
      <c r="P60275" s="119"/>
      <c r="R60275" s="119"/>
      <c r="T60275" s="119"/>
      <c r="V60275" s="119"/>
      <c r="X60275" s="119"/>
      <c r="Z60275" s="119"/>
    </row>
    <row r="60276" spans="16:26" x14ac:dyDescent="0.25">
      <c r="P60276" s="120"/>
      <c r="R60276" s="120"/>
      <c r="T60276" s="120"/>
      <c r="V60276" s="120"/>
      <c r="X60276" s="120"/>
      <c r="Z60276" s="120"/>
    </row>
    <row r="60277" spans="16:26" x14ac:dyDescent="0.25">
      <c r="P60277" s="119"/>
      <c r="R60277" s="119"/>
      <c r="T60277" s="119"/>
      <c r="V60277" s="119"/>
      <c r="X60277" s="119"/>
      <c r="Z60277" s="119"/>
    </row>
    <row r="60278" spans="16:26" x14ac:dyDescent="0.25">
      <c r="P60278" s="119"/>
      <c r="R60278" s="119"/>
      <c r="T60278" s="119"/>
      <c r="V60278" s="119"/>
      <c r="X60278" s="119"/>
      <c r="Z60278" s="119"/>
    </row>
    <row r="60279" spans="16:26" x14ac:dyDescent="0.25">
      <c r="P60279" s="120"/>
      <c r="R60279" s="120"/>
      <c r="T60279" s="120"/>
      <c r="V60279" s="120"/>
      <c r="X60279" s="120"/>
      <c r="Z60279" s="120"/>
    </row>
    <row r="60280" spans="16:26" x14ac:dyDescent="0.25">
      <c r="P60280" s="119"/>
      <c r="R60280" s="119"/>
      <c r="T60280" s="119"/>
      <c r="V60280" s="119"/>
      <c r="X60280" s="119"/>
      <c r="Z60280" s="119"/>
    </row>
    <row r="60281" spans="16:26" x14ac:dyDescent="0.25">
      <c r="P60281" s="120"/>
      <c r="R60281" s="120"/>
      <c r="T60281" s="120"/>
      <c r="V60281" s="120"/>
      <c r="X60281" s="120"/>
      <c r="Z60281" s="120"/>
    </row>
    <row r="60282" spans="16:26" x14ac:dyDescent="0.25">
      <c r="P60282" s="119"/>
      <c r="R60282" s="119"/>
      <c r="T60282" s="119"/>
      <c r="V60282" s="119"/>
      <c r="X60282" s="119"/>
      <c r="Z60282" s="119"/>
    </row>
    <row r="60283" spans="16:26" x14ac:dyDescent="0.25">
      <c r="P60283" s="119"/>
      <c r="R60283" s="119"/>
      <c r="T60283" s="119"/>
      <c r="V60283" s="119"/>
      <c r="X60283" s="119"/>
      <c r="Z60283" s="119"/>
    </row>
    <row r="60284" spans="16:26" x14ac:dyDescent="0.25">
      <c r="P60284" s="119"/>
      <c r="R60284" s="119"/>
      <c r="T60284" s="119"/>
      <c r="V60284" s="119"/>
      <c r="X60284" s="119"/>
      <c r="Z60284" s="119"/>
    </row>
    <row r="60285" spans="16:26" x14ac:dyDescent="0.25">
      <c r="P60285" s="121"/>
      <c r="R60285" s="121"/>
      <c r="T60285" s="121"/>
      <c r="V60285" s="121"/>
      <c r="X60285" s="121"/>
      <c r="Z60285" s="121"/>
    </row>
    <row r="60286" spans="16:26" x14ac:dyDescent="0.25">
      <c r="P60286" s="121"/>
      <c r="R60286" s="121"/>
      <c r="T60286" s="121"/>
      <c r="V60286" s="121"/>
      <c r="X60286" s="121"/>
      <c r="Z60286" s="121"/>
    </row>
    <row r="60287" spans="16:26" x14ac:dyDescent="0.25">
      <c r="P60287" s="121"/>
      <c r="R60287" s="121"/>
      <c r="T60287" s="121"/>
      <c r="V60287" s="121"/>
      <c r="X60287" s="121"/>
      <c r="Z60287" s="121"/>
    </row>
    <row r="60288" spans="16:26" x14ac:dyDescent="0.25">
      <c r="P60288" s="121"/>
      <c r="R60288" s="121"/>
      <c r="T60288" s="121"/>
      <c r="V60288" s="121"/>
      <c r="X60288" s="121"/>
      <c r="Z60288" s="121"/>
    </row>
    <row r="60289" spans="16:26" x14ac:dyDescent="0.25">
      <c r="P60289" s="122"/>
      <c r="R60289" s="122"/>
      <c r="T60289" s="122"/>
      <c r="V60289" s="122"/>
      <c r="X60289" s="122"/>
      <c r="Z60289" s="122"/>
    </row>
    <row r="60290" spans="16:26" x14ac:dyDescent="0.25">
      <c r="P60290" s="118"/>
      <c r="R60290" s="118"/>
      <c r="T60290" s="118"/>
      <c r="V60290" s="118"/>
      <c r="X60290" s="118"/>
      <c r="Z60290" s="118"/>
    </row>
    <row r="60291" spans="16:26" x14ac:dyDescent="0.25">
      <c r="P60291" s="119"/>
      <c r="R60291" s="119"/>
      <c r="T60291" s="119"/>
      <c r="V60291" s="119"/>
      <c r="X60291" s="119"/>
      <c r="Z60291" s="119"/>
    </row>
    <row r="60292" spans="16:26" x14ac:dyDescent="0.25">
      <c r="P60292" s="119"/>
      <c r="R60292" s="119"/>
      <c r="T60292" s="119"/>
      <c r="V60292" s="119"/>
      <c r="X60292" s="119"/>
      <c r="Z60292" s="119"/>
    </row>
    <row r="60293" spans="16:26" x14ac:dyDescent="0.25">
      <c r="P60293" s="120"/>
      <c r="R60293" s="120"/>
      <c r="T60293" s="120"/>
      <c r="V60293" s="120"/>
      <c r="X60293" s="120"/>
      <c r="Z60293" s="120"/>
    </row>
    <row r="60294" spans="16:26" x14ac:dyDescent="0.25">
      <c r="P60294" s="119"/>
      <c r="R60294" s="119"/>
      <c r="T60294" s="119"/>
      <c r="V60294" s="119"/>
      <c r="X60294" s="119"/>
      <c r="Z60294" s="119"/>
    </row>
    <row r="60295" spans="16:26" x14ac:dyDescent="0.25">
      <c r="P60295" s="119"/>
      <c r="R60295" s="119"/>
      <c r="T60295" s="119"/>
      <c r="V60295" s="119"/>
      <c r="X60295" s="119"/>
      <c r="Z60295" s="119"/>
    </row>
    <row r="60296" spans="16:26" x14ac:dyDescent="0.25">
      <c r="P60296" s="120"/>
      <c r="R60296" s="120"/>
      <c r="T60296" s="120"/>
      <c r="V60296" s="120"/>
      <c r="X60296" s="120"/>
      <c r="Z60296" s="120"/>
    </row>
    <row r="60297" spans="16:26" x14ac:dyDescent="0.25">
      <c r="P60297" s="119"/>
      <c r="R60297" s="119"/>
      <c r="T60297" s="119"/>
      <c r="V60297" s="119"/>
      <c r="X60297" s="119"/>
      <c r="Z60297" s="119"/>
    </row>
    <row r="60298" spans="16:26" x14ac:dyDescent="0.25">
      <c r="P60298" s="120"/>
      <c r="R60298" s="120"/>
      <c r="T60298" s="120"/>
      <c r="V60298" s="120"/>
      <c r="X60298" s="120"/>
      <c r="Z60298" s="120"/>
    </row>
    <row r="60299" spans="16:26" x14ac:dyDescent="0.25">
      <c r="P60299" s="119"/>
      <c r="R60299" s="119"/>
      <c r="T60299" s="119"/>
      <c r="V60299" s="119"/>
      <c r="X60299" s="119"/>
      <c r="Z60299" s="119"/>
    </row>
    <row r="60300" spans="16:26" x14ac:dyDescent="0.25">
      <c r="P60300" s="119"/>
      <c r="R60300" s="119"/>
      <c r="T60300" s="119"/>
      <c r="V60300" s="119"/>
      <c r="X60300" s="119"/>
      <c r="Z60300" s="119"/>
    </row>
    <row r="60301" spans="16:26" x14ac:dyDescent="0.25">
      <c r="P60301" s="119"/>
      <c r="R60301" s="119"/>
      <c r="T60301" s="119"/>
      <c r="V60301" s="119"/>
      <c r="X60301" s="119"/>
      <c r="Z60301" s="119"/>
    </row>
    <row r="60302" spans="16:26" x14ac:dyDescent="0.25">
      <c r="P60302" s="121"/>
      <c r="R60302" s="121"/>
      <c r="T60302" s="121"/>
      <c r="V60302" s="121"/>
      <c r="X60302" s="121"/>
      <c r="Z60302" s="121"/>
    </row>
    <row r="60303" spans="16:26" x14ac:dyDescent="0.25">
      <c r="P60303" s="121"/>
      <c r="R60303" s="121"/>
      <c r="T60303" s="121"/>
      <c r="V60303" s="121"/>
      <c r="X60303" s="121"/>
      <c r="Z60303" s="121"/>
    </row>
    <row r="60304" spans="16:26" x14ac:dyDescent="0.25">
      <c r="P60304" s="121"/>
      <c r="R60304" s="121"/>
      <c r="T60304" s="121"/>
      <c r="V60304" s="121"/>
      <c r="X60304" s="121"/>
      <c r="Z60304" s="121"/>
    </row>
    <row r="60305" spans="16:26" x14ac:dyDescent="0.25">
      <c r="P60305" s="121"/>
      <c r="R60305" s="121"/>
      <c r="T60305" s="121"/>
      <c r="V60305" s="121"/>
      <c r="X60305" s="121"/>
      <c r="Z60305" s="121"/>
    </row>
    <row r="60306" spans="16:26" x14ac:dyDescent="0.25">
      <c r="P60306" s="122"/>
      <c r="R60306" s="122"/>
      <c r="T60306" s="122"/>
      <c r="V60306" s="122"/>
      <c r="X60306" s="122"/>
      <c r="Z60306" s="122"/>
    </row>
    <row r="60307" spans="16:26" x14ac:dyDescent="0.25">
      <c r="P60307" s="118"/>
      <c r="R60307" s="118"/>
      <c r="T60307" s="118"/>
      <c r="V60307" s="118"/>
      <c r="X60307" s="118"/>
      <c r="Z60307" s="118"/>
    </row>
    <row r="60308" spans="16:26" x14ac:dyDescent="0.25">
      <c r="P60308" s="119"/>
      <c r="R60308" s="119"/>
      <c r="T60308" s="119"/>
      <c r="V60308" s="119"/>
      <c r="X60308" s="119"/>
      <c r="Z60308" s="119"/>
    </row>
    <row r="60309" spans="16:26" x14ac:dyDescent="0.25">
      <c r="P60309" s="119"/>
      <c r="R60309" s="119"/>
      <c r="T60309" s="119"/>
      <c r="V60309" s="119"/>
      <c r="X60309" s="119"/>
      <c r="Z60309" s="119"/>
    </row>
    <row r="60310" spans="16:26" x14ac:dyDescent="0.25">
      <c r="P60310" s="120"/>
      <c r="R60310" s="120"/>
      <c r="T60310" s="120"/>
      <c r="V60310" s="120"/>
      <c r="X60310" s="120"/>
      <c r="Z60310" s="120"/>
    </row>
    <row r="60311" spans="16:26" x14ac:dyDescent="0.25">
      <c r="P60311" s="119"/>
      <c r="R60311" s="119"/>
      <c r="T60311" s="119"/>
      <c r="V60311" s="119"/>
      <c r="X60311" s="119"/>
      <c r="Z60311" s="119"/>
    </row>
    <row r="60312" spans="16:26" x14ac:dyDescent="0.25">
      <c r="P60312" s="119"/>
      <c r="R60312" s="119"/>
      <c r="T60312" s="119"/>
      <c r="V60312" s="119"/>
      <c r="X60312" s="119"/>
      <c r="Z60312" s="119"/>
    </row>
    <row r="60313" spans="16:26" x14ac:dyDescent="0.25">
      <c r="P60313" s="120"/>
      <c r="R60313" s="120"/>
      <c r="T60313" s="120"/>
      <c r="V60313" s="120"/>
      <c r="X60313" s="120"/>
      <c r="Z60313" s="120"/>
    </row>
    <row r="60314" spans="16:26" x14ac:dyDescent="0.25">
      <c r="P60314" s="119"/>
      <c r="R60314" s="119"/>
      <c r="T60314" s="119"/>
      <c r="V60314" s="119"/>
      <c r="X60314" s="119"/>
      <c r="Z60314" s="119"/>
    </row>
    <row r="60315" spans="16:26" x14ac:dyDescent="0.25">
      <c r="P60315" s="120"/>
      <c r="R60315" s="120"/>
      <c r="T60315" s="120"/>
      <c r="V60315" s="120"/>
      <c r="X60315" s="120"/>
      <c r="Z60315" s="120"/>
    </row>
    <row r="60316" spans="16:26" x14ac:dyDescent="0.25">
      <c r="P60316" s="119"/>
      <c r="R60316" s="119"/>
      <c r="T60316" s="119"/>
      <c r="V60316" s="119"/>
      <c r="X60316" s="119"/>
      <c r="Z60316" s="119"/>
    </row>
    <row r="60317" spans="16:26" x14ac:dyDescent="0.25">
      <c r="P60317" s="119"/>
      <c r="R60317" s="119"/>
      <c r="T60317" s="119"/>
      <c r="V60317" s="119"/>
      <c r="X60317" s="119"/>
      <c r="Z60317" s="119"/>
    </row>
    <row r="60318" spans="16:26" x14ac:dyDescent="0.25">
      <c r="P60318" s="119"/>
      <c r="R60318" s="119"/>
      <c r="T60318" s="119"/>
      <c r="V60318" s="119"/>
      <c r="X60318" s="119"/>
      <c r="Z60318" s="119"/>
    </row>
    <row r="60319" spans="16:26" x14ac:dyDescent="0.25">
      <c r="P60319" s="121"/>
      <c r="R60319" s="121"/>
      <c r="T60319" s="121"/>
      <c r="V60319" s="121"/>
      <c r="X60319" s="121"/>
      <c r="Z60319" s="121"/>
    </row>
    <row r="60320" spans="16:26" x14ac:dyDescent="0.25">
      <c r="P60320" s="121"/>
      <c r="R60320" s="121"/>
      <c r="T60320" s="121"/>
      <c r="V60320" s="121"/>
      <c r="X60320" s="121"/>
      <c r="Z60320" s="121"/>
    </row>
    <row r="60321" spans="16:26" x14ac:dyDescent="0.25">
      <c r="P60321" s="121"/>
      <c r="R60321" s="121"/>
      <c r="T60321" s="121"/>
      <c r="V60321" s="121"/>
      <c r="X60321" s="121"/>
      <c r="Z60321" s="121"/>
    </row>
    <row r="60322" spans="16:26" x14ac:dyDescent="0.25">
      <c r="P60322" s="121"/>
      <c r="R60322" s="121"/>
      <c r="T60322" s="121"/>
      <c r="V60322" s="121"/>
      <c r="X60322" s="121"/>
      <c r="Z60322" s="121"/>
    </row>
    <row r="60323" spans="16:26" x14ac:dyDescent="0.25">
      <c r="P60323" s="122"/>
      <c r="R60323" s="122"/>
      <c r="T60323" s="122"/>
      <c r="V60323" s="122"/>
      <c r="X60323" s="122"/>
      <c r="Z60323" s="122"/>
    </row>
    <row r="60324" spans="16:26" x14ac:dyDescent="0.25">
      <c r="P60324" s="118"/>
      <c r="R60324" s="118"/>
      <c r="T60324" s="118"/>
      <c r="V60324" s="118"/>
      <c r="X60324" s="118"/>
      <c r="Z60324" s="118"/>
    </row>
    <row r="60325" spans="16:26" x14ac:dyDescent="0.25">
      <c r="P60325" s="119"/>
      <c r="R60325" s="119"/>
      <c r="T60325" s="119"/>
      <c r="V60325" s="119"/>
      <c r="X60325" s="119"/>
      <c r="Z60325" s="119"/>
    </row>
    <row r="60326" spans="16:26" x14ac:dyDescent="0.25">
      <c r="P60326" s="119"/>
      <c r="R60326" s="119"/>
      <c r="T60326" s="119"/>
      <c r="V60326" s="119"/>
      <c r="X60326" s="119"/>
      <c r="Z60326" s="119"/>
    </row>
    <row r="60327" spans="16:26" x14ac:dyDescent="0.25">
      <c r="P60327" s="120"/>
      <c r="R60327" s="120"/>
      <c r="T60327" s="120"/>
      <c r="V60327" s="120"/>
      <c r="X60327" s="120"/>
      <c r="Z60327" s="120"/>
    </row>
    <row r="60328" spans="16:26" x14ac:dyDescent="0.25">
      <c r="P60328" s="119"/>
      <c r="R60328" s="119"/>
      <c r="T60328" s="119"/>
      <c r="V60328" s="119"/>
      <c r="X60328" s="119"/>
      <c r="Z60328" s="119"/>
    </row>
    <row r="60329" spans="16:26" x14ac:dyDescent="0.25">
      <c r="P60329" s="119"/>
      <c r="R60329" s="119"/>
      <c r="T60329" s="119"/>
      <c r="V60329" s="119"/>
      <c r="X60329" s="119"/>
      <c r="Z60329" s="119"/>
    </row>
    <row r="60330" spans="16:26" x14ac:dyDescent="0.25">
      <c r="P60330" s="120"/>
      <c r="R60330" s="120"/>
      <c r="T60330" s="120"/>
      <c r="V60330" s="120"/>
      <c r="X60330" s="120"/>
      <c r="Z60330" s="120"/>
    </row>
    <row r="60331" spans="16:26" x14ac:dyDescent="0.25">
      <c r="P60331" s="119"/>
      <c r="R60331" s="119"/>
      <c r="T60331" s="119"/>
      <c r="V60331" s="119"/>
      <c r="X60331" s="119"/>
      <c r="Z60331" s="119"/>
    </row>
    <row r="60332" spans="16:26" x14ac:dyDescent="0.25">
      <c r="P60332" s="120"/>
      <c r="R60332" s="120"/>
      <c r="T60332" s="120"/>
      <c r="V60332" s="120"/>
      <c r="X60332" s="120"/>
      <c r="Z60332" s="120"/>
    </row>
    <row r="60333" spans="16:26" x14ac:dyDescent="0.25">
      <c r="P60333" s="119"/>
      <c r="R60333" s="119"/>
      <c r="T60333" s="119"/>
      <c r="V60333" s="119"/>
      <c r="X60333" s="119"/>
      <c r="Z60333" s="119"/>
    </row>
    <row r="60334" spans="16:26" x14ac:dyDescent="0.25">
      <c r="P60334" s="119"/>
      <c r="R60334" s="119"/>
      <c r="T60334" s="119"/>
      <c r="V60334" s="119"/>
      <c r="X60334" s="119"/>
      <c r="Z60334" s="119"/>
    </row>
    <row r="60335" spans="16:26" x14ac:dyDescent="0.25">
      <c r="P60335" s="119"/>
      <c r="R60335" s="119"/>
      <c r="T60335" s="119"/>
      <c r="V60335" s="119"/>
      <c r="X60335" s="119"/>
      <c r="Z60335" s="119"/>
    </row>
    <row r="60336" spans="16:26" x14ac:dyDescent="0.25">
      <c r="P60336" s="121"/>
      <c r="R60336" s="121"/>
      <c r="T60336" s="121"/>
      <c r="V60336" s="121"/>
      <c r="X60336" s="121"/>
      <c r="Z60336" s="121"/>
    </row>
    <row r="60337" spans="16:26" x14ac:dyDescent="0.25">
      <c r="P60337" s="121"/>
      <c r="R60337" s="121"/>
      <c r="T60337" s="121"/>
      <c r="V60337" s="121"/>
      <c r="X60337" s="121"/>
      <c r="Z60337" s="121"/>
    </row>
    <row r="60338" spans="16:26" x14ac:dyDescent="0.25">
      <c r="P60338" s="121"/>
      <c r="R60338" s="121"/>
      <c r="T60338" s="121"/>
      <c r="V60338" s="121"/>
      <c r="X60338" s="121"/>
      <c r="Z60338" s="121"/>
    </row>
    <row r="60339" spans="16:26" x14ac:dyDescent="0.25">
      <c r="P60339" s="121"/>
      <c r="R60339" s="121"/>
      <c r="T60339" s="121"/>
      <c r="V60339" s="121"/>
      <c r="X60339" s="121"/>
      <c r="Z60339" s="121"/>
    </row>
    <row r="60340" spans="16:26" x14ac:dyDescent="0.25">
      <c r="P60340" s="122"/>
      <c r="R60340" s="122"/>
      <c r="T60340" s="122"/>
      <c r="V60340" s="122"/>
      <c r="X60340" s="122"/>
      <c r="Z60340" s="122"/>
    </row>
    <row r="60341" spans="16:26" x14ac:dyDescent="0.25">
      <c r="P60341" s="118"/>
      <c r="R60341" s="118"/>
      <c r="T60341" s="118"/>
      <c r="V60341" s="118"/>
      <c r="X60341" s="118"/>
      <c r="Z60341" s="118"/>
    </row>
    <row r="60342" spans="16:26" x14ac:dyDescent="0.25">
      <c r="P60342" s="119"/>
      <c r="R60342" s="119"/>
      <c r="T60342" s="119"/>
      <c r="V60342" s="119"/>
      <c r="X60342" s="119"/>
      <c r="Z60342" s="119"/>
    </row>
    <row r="60343" spans="16:26" x14ac:dyDescent="0.25">
      <c r="P60343" s="119"/>
      <c r="R60343" s="119"/>
      <c r="T60343" s="119"/>
      <c r="V60343" s="119"/>
      <c r="X60343" s="119"/>
      <c r="Z60343" s="119"/>
    </row>
    <row r="60344" spans="16:26" x14ac:dyDescent="0.25">
      <c r="P60344" s="120"/>
      <c r="R60344" s="120"/>
      <c r="T60344" s="120"/>
      <c r="V60344" s="120"/>
      <c r="X60344" s="120"/>
      <c r="Z60344" s="120"/>
    </row>
    <row r="60345" spans="16:26" x14ac:dyDescent="0.25">
      <c r="P60345" s="119"/>
      <c r="R60345" s="119"/>
      <c r="T60345" s="119"/>
      <c r="V60345" s="119"/>
      <c r="X60345" s="119"/>
      <c r="Z60345" s="119"/>
    </row>
    <row r="60346" spans="16:26" x14ac:dyDescent="0.25">
      <c r="P60346" s="119"/>
      <c r="R60346" s="119"/>
      <c r="T60346" s="119"/>
      <c r="V60346" s="119"/>
      <c r="X60346" s="119"/>
      <c r="Z60346" s="119"/>
    </row>
    <row r="60347" spans="16:26" x14ac:dyDescent="0.25">
      <c r="P60347" s="120"/>
      <c r="R60347" s="120"/>
      <c r="T60347" s="120"/>
      <c r="V60347" s="120"/>
      <c r="X60347" s="120"/>
      <c r="Z60347" s="120"/>
    </row>
    <row r="60348" spans="16:26" x14ac:dyDescent="0.25">
      <c r="P60348" s="119"/>
      <c r="R60348" s="119"/>
      <c r="T60348" s="119"/>
      <c r="V60348" s="119"/>
      <c r="X60348" s="119"/>
      <c r="Z60348" s="119"/>
    </row>
    <row r="60349" spans="16:26" x14ac:dyDescent="0.25">
      <c r="P60349" s="120"/>
      <c r="R60349" s="120"/>
      <c r="T60349" s="120"/>
      <c r="V60349" s="120"/>
      <c r="X60349" s="120"/>
      <c r="Z60349" s="120"/>
    </row>
    <row r="60350" spans="16:26" x14ac:dyDescent="0.25">
      <c r="P60350" s="119"/>
      <c r="R60350" s="119"/>
      <c r="T60350" s="119"/>
      <c r="V60350" s="119"/>
      <c r="X60350" s="119"/>
      <c r="Z60350" s="119"/>
    </row>
    <row r="60351" spans="16:26" x14ac:dyDescent="0.25">
      <c r="P60351" s="119"/>
      <c r="R60351" s="119"/>
      <c r="T60351" s="119"/>
      <c r="V60351" s="119"/>
      <c r="X60351" s="119"/>
      <c r="Z60351" s="119"/>
    </row>
    <row r="60352" spans="16:26" x14ac:dyDescent="0.25">
      <c r="P60352" s="119"/>
      <c r="R60352" s="119"/>
      <c r="T60352" s="119"/>
      <c r="V60352" s="119"/>
      <c r="X60352" s="119"/>
      <c r="Z60352" s="119"/>
    </row>
    <row r="60353" spans="16:26" x14ac:dyDescent="0.25">
      <c r="P60353" s="121"/>
      <c r="R60353" s="121"/>
      <c r="T60353" s="121"/>
      <c r="V60353" s="121"/>
      <c r="X60353" s="121"/>
      <c r="Z60353" s="121"/>
    </row>
    <row r="60354" spans="16:26" x14ac:dyDescent="0.25">
      <c r="P60354" s="121"/>
      <c r="R60354" s="121"/>
      <c r="T60354" s="121"/>
      <c r="V60354" s="121"/>
      <c r="X60354" s="121"/>
      <c r="Z60354" s="121"/>
    </row>
    <row r="60355" spans="16:26" x14ac:dyDescent="0.25">
      <c r="P60355" s="121"/>
      <c r="R60355" s="121"/>
      <c r="T60355" s="121"/>
      <c r="V60355" s="121"/>
      <c r="X60355" s="121"/>
      <c r="Z60355" s="121"/>
    </row>
    <row r="60356" spans="16:26" x14ac:dyDescent="0.25">
      <c r="P60356" s="121"/>
      <c r="R60356" s="121"/>
      <c r="T60356" s="121"/>
      <c r="V60356" s="121"/>
      <c r="X60356" s="121"/>
      <c r="Z60356" s="121"/>
    </row>
    <row r="60357" spans="16:26" x14ac:dyDescent="0.25">
      <c r="P60357" s="122"/>
      <c r="R60357" s="122"/>
      <c r="T60357" s="122"/>
      <c r="V60357" s="122"/>
      <c r="X60357" s="122"/>
      <c r="Z60357" s="122"/>
    </row>
    <row r="60358" spans="16:26" x14ac:dyDescent="0.25">
      <c r="P60358" s="118"/>
      <c r="R60358" s="118"/>
      <c r="T60358" s="118"/>
      <c r="V60358" s="118"/>
      <c r="X60358" s="118"/>
      <c r="Z60358" s="118"/>
    </row>
    <row r="60359" spans="16:26" x14ac:dyDescent="0.25">
      <c r="P60359" s="119"/>
      <c r="R60359" s="119"/>
      <c r="T60359" s="119"/>
      <c r="V60359" s="119"/>
      <c r="X60359" s="119"/>
      <c r="Z60359" s="119"/>
    </row>
    <row r="60360" spans="16:26" x14ac:dyDescent="0.25">
      <c r="P60360" s="119"/>
      <c r="R60360" s="119"/>
      <c r="T60360" s="119"/>
      <c r="V60360" s="119"/>
      <c r="X60360" s="119"/>
      <c r="Z60360" s="119"/>
    </row>
    <row r="60361" spans="16:26" x14ac:dyDescent="0.25">
      <c r="P60361" s="120"/>
      <c r="R60361" s="120"/>
      <c r="T60361" s="120"/>
      <c r="V60361" s="120"/>
      <c r="X60361" s="120"/>
      <c r="Z60361" s="120"/>
    </row>
    <row r="60362" spans="16:26" x14ac:dyDescent="0.25">
      <c r="P60362" s="119"/>
      <c r="R60362" s="119"/>
      <c r="T60362" s="119"/>
      <c r="V60362" s="119"/>
      <c r="X60362" s="119"/>
      <c r="Z60362" s="119"/>
    </row>
    <row r="60363" spans="16:26" x14ac:dyDescent="0.25">
      <c r="P60363" s="119"/>
      <c r="R60363" s="119"/>
      <c r="T60363" s="119"/>
      <c r="V60363" s="119"/>
      <c r="X60363" s="119"/>
      <c r="Z60363" s="119"/>
    </row>
    <row r="60364" spans="16:26" x14ac:dyDescent="0.25">
      <c r="P60364" s="120"/>
      <c r="R60364" s="120"/>
      <c r="T60364" s="120"/>
      <c r="V60364" s="120"/>
      <c r="X60364" s="120"/>
      <c r="Z60364" s="120"/>
    </row>
    <row r="60365" spans="16:26" x14ac:dyDescent="0.25">
      <c r="P60365" s="119"/>
      <c r="R60365" s="119"/>
      <c r="T60365" s="119"/>
      <c r="V60365" s="119"/>
      <c r="X60365" s="119"/>
      <c r="Z60365" s="119"/>
    </row>
    <row r="60366" spans="16:26" x14ac:dyDescent="0.25">
      <c r="P60366" s="120"/>
      <c r="R60366" s="120"/>
      <c r="T60366" s="120"/>
      <c r="V60366" s="120"/>
      <c r="X60366" s="120"/>
      <c r="Z60366" s="120"/>
    </row>
    <row r="60367" spans="16:26" x14ac:dyDescent="0.25">
      <c r="P60367" s="119"/>
      <c r="R60367" s="119"/>
      <c r="T60367" s="119"/>
      <c r="V60367" s="119"/>
      <c r="X60367" s="119"/>
      <c r="Z60367" s="119"/>
    </row>
    <row r="60368" spans="16:26" x14ac:dyDescent="0.25">
      <c r="P60368" s="119"/>
      <c r="R60368" s="119"/>
      <c r="T60368" s="119"/>
      <c r="V60368" s="119"/>
      <c r="X60368" s="119"/>
      <c r="Z60368" s="119"/>
    </row>
    <row r="60369" spans="16:26" x14ac:dyDescent="0.25">
      <c r="P60369" s="119"/>
      <c r="R60369" s="119"/>
      <c r="T60369" s="119"/>
      <c r="V60369" s="119"/>
      <c r="X60369" s="119"/>
      <c r="Z60369" s="119"/>
    </row>
    <row r="60370" spans="16:26" x14ac:dyDescent="0.25">
      <c r="P60370" s="121"/>
      <c r="R60370" s="121"/>
      <c r="T60370" s="121"/>
      <c r="V60370" s="121"/>
      <c r="X60370" s="121"/>
      <c r="Z60370" s="121"/>
    </row>
    <row r="60371" spans="16:26" x14ac:dyDescent="0.25">
      <c r="P60371" s="121"/>
      <c r="R60371" s="121"/>
      <c r="T60371" s="121"/>
      <c r="V60371" s="121"/>
      <c r="X60371" s="121"/>
      <c r="Z60371" s="121"/>
    </row>
    <row r="60372" spans="16:26" x14ac:dyDescent="0.25">
      <c r="P60372" s="121"/>
      <c r="R60372" s="121"/>
      <c r="T60372" s="121"/>
      <c r="V60372" s="121"/>
      <c r="X60372" s="121"/>
      <c r="Z60372" s="121"/>
    </row>
    <row r="60373" spans="16:26" x14ac:dyDescent="0.25">
      <c r="P60373" s="121"/>
      <c r="R60373" s="121"/>
      <c r="T60373" s="121"/>
      <c r="V60373" s="121"/>
      <c r="X60373" s="121"/>
      <c r="Z60373" s="121"/>
    </row>
    <row r="60374" spans="16:26" x14ac:dyDescent="0.25">
      <c r="P60374" s="122"/>
      <c r="R60374" s="122"/>
      <c r="T60374" s="122"/>
      <c r="V60374" s="122"/>
      <c r="X60374" s="122"/>
      <c r="Z60374" s="122"/>
    </row>
    <row r="60375" spans="16:26" x14ac:dyDescent="0.25">
      <c r="P60375" s="118"/>
      <c r="R60375" s="118"/>
      <c r="T60375" s="118"/>
      <c r="V60375" s="118"/>
      <c r="X60375" s="118"/>
      <c r="Z60375" s="118"/>
    </row>
    <row r="60376" spans="16:26" x14ac:dyDescent="0.25">
      <c r="P60376" s="119"/>
      <c r="R60376" s="119"/>
      <c r="T60376" s="119"/>
      <c r="V60376" s="119"/>
      <c r="X60376" s="119"/>
      <c r="Z60376" s="119"/>
    </row>
    <row r="60377" spans="16:26" x14ac:dyDescent="0.25">
      <c r="P60377" s="119"/>
      <c r="R60377" s="119"/>
      <c r="T60377" s="119"/>
      <c r="V60377" s="119"/>
      <c r="X60377" s="119"/>
      <c r="Z60377" s="119"/>
    </row>
    <row r="60378" spans="16:26" x14ac:dyDescent="0.25">
      <c r="P60378" s="120"/>
      <c r="R60378" s="120"/>
      <c r="T60378" s="120"/>
      <c r="V60378" s="120"/>
      <c r="X60378" s="120"/>
      <c r="Z60378" s="120"/>
    </row>
    <row r="60379" spans="16:26" x14ac:dyDescent="0.25">
      <c r="P60379" s="119"/>
      <c r="R60379" s="119"/>
      <c r="T60379" s="119"/>
      <c r="V60379" s="119"/>
      <c r="X60379" s="119"/>
      <c r="Z60379" s="119"/>
    </row>
    <row r="60380" spans="16:26" x14ac:dyDescent="0.25">
      <c r="P60380" s="119"/>
      <c r="R60380" s="119"/>
      <c r="T60380" s="119"/>
      <c r="V60380" s="119"/>
      <c r="X60380" s="119"/>
      <c r="Z60380" s="119"/>
    </row>
    <row r="60381" spans="16:26" x14ac:dyDescent="0.25">
      <c r="P60381" s="120"/>
      <c r="R60381" s="120"/>
      <c r="T60381" s="120"/>
      <c r="V60381" s="120"/>
      <c r="X60381" s="120"/>
      <c r="Z60381" s="120"/>
    </row>
    <row r="60382" spans="16:26" x14ac:dyDescent="0.25">
      <c r="P60382" s="119"/>
      <c r="R60382" s="119"/>
      <c r="T60382" s="119"/>
      <c r="V60382" s="119"/>
      <c r="X60382" s="119"/>
      <c r="Z60382" s="119"/>
    </row>
    <row r="60383" spans="16:26" x14ac:dyDescent="0.25">
      <c r="P60383" s="120"/>
      <c r="R60383" s="120"/>
      <c r="T60383" s="120"/>
      <c r="V60383" s="120"/>
      <c r="X60383" s="120"/>
      <c r="Z60383" s="120"/>
    </row>
    <row r="60384" spans="16:26" x14ac:dyDescent="0.25">
      <c r="P60384" s="119"/>
      <c r="R60384" s="119"/>
      <c r="T60384" s="119"/>
      <c r="V60384" s="119"/>
      <c r="X60384" s="119"/>
      <c r="Z60384" s="119"/>
    </row>
    <row r="60385" spans="16:26" x14ac:dyDescent="0.25">
      <c r="P60385" s="119"/>
      <c r="R60385" s="119"/>
      <c r="T60385" s="119"/>
      <c r="V60385" s="119"/>
      <c r="X60385" s="119"/>
      <c r="Z60385" s="119"/>
    </row>
    <row r="60386" spans="16:26" x14ac:dyDescent="0.25">
      <c r="P60386" s="119"/>
      <c r="R60386" s="119"/>
      <c r="T60386" s="119"/>
      <c r="V60386" s="119"/>
      <c r="X60386" s="119"/>
      <c r="Z60386" s="119"/>
    </row>
    <row r="60387" spans="16:26" x14ac:dyDescent="0.25">
      <c r="P60387" s="121"/>
      <c r="R60387" s="121"/>
      <c r="T60387" s="121"/>
      <c r="V60387" s="121"/>
      <c r="X60387" s="121"/>
      <c r="Z60387" s="121"/>
    </row>
    <row r="60388" spans="16:26" x14ac:dyDescent="0.25">
      <c r="P60388" s="121"/>
      <c r="R60388" s="121"/>
      <c r="T60388" s="121"/>
      <c r="V60388" s="121"/>
      <c r="X60388" s="121"/>
      <c r="Z60388" s="121"/>
    </row>
    <row r="60389" spans="16:26" x14ac:dyDescent="0.25">
      <c r="P60389" s="121"/>
      <c r="R60389" s="121"/>
      <c r="T60389" s="121"/>
      <c r="V60389" s="121"/>
      <c r="X60389" s="121"/>
      <c r="Z60389" s="121"/>
    </row>
    <row r="60390" spans="16:26" x14ac:dyDescent="0.25">
      <c r="P60390" s="121"/>
      <c r="R60390" s="121"/>
      <c r="T60390" s="121"/>
      <c r="V60390" s="121"/>
      <c r="X60390" s="121"/>
      <c r="Z60390" s="121"/>
    </row>
    <row r="60391" spans="16:26" x14ac:dyDescent="0.25">
      <c r="P60391" s="122"/>
      <c r="R60391" s="122"/>
      <c r="T60391" s="122"/>
      <c r="V60391" s="122"/>
      <c r="X60391" s="122"/>
      <c r="Z60391" s="122"/>
    </row>
    <row r="60392" spans="16:26" x14ac:dyDescent="0.25">
      <c r="P60392" s="118"/>
      <c r="R60392" s="118"/>
      <c r="T60392" s="118"/>
      <c r="V60392" s="118"/>
      <c r="X60392" s="118"/>
      <c r="Z60392" s="118"/>
    </row>
    <row r="60393" spans="16:26" x14ac:dyDescent="0.25">
      <c r="P60393" s="119"/>
      <c r="R60393" s="119"/>
      <c r="T60393" s="119"/>
      <c r="V60393" s="119"/>
      <c r="X60393" s="119"/>
      <c r="Z60393" s="119"/>
    </row>
    <row r="60394" spans="16:26" x14ac:dyDescent="0.25">
      <c r="P60394" s="119"/>
      <c r="R60394" s="119"/>
      <c r="T60394" s="119"/>
      <c r="V60394" s="119"/>
      <c r="X60394" s="119"/>
      <c r="Z60394" s="119"/>
    </row>
    <row r="60395" spans="16:26" x14ac:dyDescent="0.25">
      <c r="P60395" s="120"/>
      <c r="R60395" s="120"/>
      <c r="T60395" s="120"/>
      <c r="V60395" s="120"/>
      <c r="X60395" s="120"/>
      <c r="Z60395" s="120"/>
    </row>
    <row r="60396" spans="16:26" x14ac:dyDescent="0.25">
      <c r="P60396" s="119"/>
      <c r="R60396" s="119"/>
      <c r="T60396" s="119"/>
      <c r="V60396" s="119"/>
      <c r="X60396" s="119"/>
      <c r="Z60396" s="119"/>
    </row>
    <row r="60397" spans="16:26" x14ac:dyDescent="0.25">
      <c r="P60397" s="119"/>
      <c r="R60397" s="119"/>
      <c r="T60397" s="119"/>
      <c r="V60397" s="119"/>
      <c r="X60397" s="119"/>
      <c r="Z60397" s="119"/>
    </row>
    <row r="60398" spans="16:26" x14ac:dyDescent="0.25">
      <c r="P60398" s="120"/>
      <c r="R60398" s="120"/>
      <c r="T60398" s="120"/>
      <c r="V60398" s="120"/>
      <c r="X60398" s="120"/>
      <c r="Z60398" s="120"/>
    </row>
    <row r="60399" spans="16:26" x14ac:dyDescent="0.25">
      <c r="P60399" s="119"/>
      <c r="R60399" s="119"/>
      <c r="T60399" s="119"/>
      <c r="V60399" s="119"/>
      <c r="X60399" s="119"/>
      <c r="Z60399" s="119"/>
    </row>
    <row r="60400" spans="16:26" x14ac:dyDescent="0.25">
      <c r="P60400" s="120"/>
      <c r="R60400" s="120"/>
      <c r="T60400" s="120"/>
      <c r="V60400" s="120"/>
      <c r="X60400" s="120"/>
      <c r="Z60400" s="120"/>
    </row>
    <row r="60401" spans="16:26" x14ac:dyDescent="0.25">
      <c r="P60401" s="119"/>
      <c r="R60401" s="119"/>
      <c r="T60401" s="119"/>
      <c r="V60401" s="119"/>
      <c r="X60401" s="119"/>
      <c r="Z60401" s="119"/>
    </row>
    <row r="60402" spans="16:26" x14ac:dyDescent="0.25">
      <c r="P60402" s="119"/>
      <c r="R60402" s="119"/>
      <c r="T60402" s="119"/>
      <c r="V60402" s="119"/>
      <c r="X60402" s="119"/>
      <c r="Z60402" s="119"/>
    </row>
    <row r="60403" spans="16:26" x14ac:dyDescent="0.25">
      <c r="P60403" s="119"/>
      <c r="R60403" s="119"/>
      <c r="T60403" s="119"/>
      <c r="V60403" s="119"/>
      <c r="X60403" s="119"/>
      <c r="Z60403" s="119"/>
    </row>
    <row r="60404" spans="16:26" x14ac:dyDescent="0.25">
      <c r="P60404" s="121"/>
      <c r="R60404" s="121"/>
      <c r="T60404" s="121"/>
      <c r="V60404" s="121"/>
      <c r="X60404" s="121"/>
      <c r="Z60404" s="121"/>
    </row>
    <row r="60405" spans="16:26" x14ac:dyDescent="0.25">
      <c r="P60405" s="121"/>
      <c r="R60405" s="121"/>
      <c r="T60405" s="121"/>
      <c r="V60405" s="121"/>
      <c r="X60405" s="121"/>
      <c r="Z60405" s="121"/>
    </row>
    <row r="60406" spans="16:26" x14ac:dyDescent="0.25">
      <c r="P60406" s="121"/>
      <c r="R60406" s="121"/>
      <c r="T60406" s="121"/>
      <c r="V60406" s="121"/>
      <c r="X60406" s="121"/>
      <c r="Z60406" s="121"/>
    </row>
    <row r="60407" spans="16:26" x14ac:dyDescent="0.25">
      <c r="P60407" s="121"/>
      <c r="R60407" s="121"/>
      <c r="T60407" s="121"/>
      <c r="V60407" s="121"/>
      <c r="X60407" s="121"/>
      <c r="Z60407" s="121"/>
    </row>
    <row r="60408" spans="16:26" x14ac:dyDescent="0.25">
      <c r="P60408" s="122"/>
      <c r="R60408" s="122"/>
      <c r="T60408" s="122"/>
      <c r="V60408" s="122"/>
      <c r="X60408" s="122"/>
      <c r="Z60408" s="122"/>
    </row>
    <row r="60409" spans="16:26" x14ac:dyDescent="0.25">
      <c r="P60409" s="118"/>
      <c r="R60409" s="118"/>
      <c r="T60409" s="118"/>
      <c r="V60409" s="118"/>
      <c r="X60409" s="118"/>
      <c r="Z60409" s="118"/>
    </row>
    <row r="60410" spans="16:26" x14ac:dyDescent="0.25">
      <c r="P60410" s="119"/>
      <c r="R60410" s="119"/>
      <c r="T60410" s="119"/>
      <c r="V60410" s="119"/>
      <c r="X60410" s="119"/>
      <c r="Z60410" s="119"/>
    </row>
    <row r="60411" spans="16:26" x14ac:dyDescent="0.25">
      <c r="P60411" s="119"/>
      <c r="R60411" s="119"/>
      <c r="T60411" s="119"/>
      <c r="V60411" s="119"/>
      <c r="X60411" s="119"/>
      <c r="Z60411" s="119"/>
    </row>
    <row r="60412" spans="16:26" x14ac:dyDescent="0.25">
      <c r="P60412" s="120"/>
      <c r="R60412" s="120"/>
      <c r="T60412" s="120"/>
      <c r="V60412" s="120"/>
      <c r="X60412" s="120"/>
      <c r="Z60412" s="120"/>
    </row>
    <row r="60413" spans="16:26" x14ac:dyDescent="0.25">
      <c r="P60413" s="119"/>
      <c r="R60413" s="119"/>
      <c r="T60413" s="119"/>
      <c r="V60413" s="119"/>
      <c r="X60413" s="119"/>
      <c r="Z60413" s="119"/>
    </row>
    <row r="60414" spans="16:26" x14ac:dyDescent="0.25">
      <c r="P60414" s="119"/>
      <c r="R60414" s="119"/>
      <c r="T60414" s="119"/>
      <c r="V60414" s="119"/>
      <c r="X60414" s="119"/>
      <c r="Z60414" s="119"/>
    </row>
    <row r="60415" spans="16:26" x14ac:dyDescent="0.25">
      <c r="P60415" s="120"/>
      <c r="R60415" s="120"/>
      <c r="T60415" s="120"/>
      <c r="V60415" s="120"/>
      <c r="X60415" s="120"/>
      <c r="Z60415" s="120"/>
    </row>
    <row r="60416" spans="16:26" x14ac:dyDescent="0.25">
      <c r="P60416" s="119"/>
      <c r="R60416" s="119"/>
      <c r="T60416" s="119"/>
      <c r="V60416" s="119"/>
      <c r="X60416" s="119"/>
      <c r="Z60416" s="119"/>
    </row>
    <row r="60417" spans="16:26" x14ac:dyDescent="0.25">
      <c r="P60417" s="120"/>
      <c r="R60417" s="120"/>
      <c r="T60417" s="120"/>
      <c r="V60417" s="120"/>
      <c r="X60417" s="120"/>
      <c r="Z60417" s="120"/>
    </row>
    <row r="60418" spans="16:26" x14ac:dyDescent="0.25">
      <c r="P60418" s="119"/>
      <c r="R60418" s="119"/>
      <c r="T60418" s="119"/>
      <c r="V60418" s="119"/>
      <c r="X60418" s="119"/>
      <c r="Z60418" s="119"/>
    </row>
    <row r="60419" spans="16:26" x14ac:dyDescent="0.25">
      <c r="P60419" s="119"/>
      <c r="R60419" s="119"/>
      <c r="T60419" s="119"/>
      <c r="V60419" s="119"/>
      <c r="X60419" s="119"/>
      <c r="Z60419" s="119"/>
    </row>
    <row r="60420" spans="16:26" x14ac:dyDescent="0.25">
      <c r="P60420" s="119"/>
      <c r="R60420" s="119"/>
      <c r="T60420" s="119"/>
      <c r="V60420" s="119"/>
      <c r="X60420" s="119"/>
      <c r="Z60420" s="119"/>
    </row>
    <row r="60421" spans="16:26" x14ac:dyDescent="0.25">
      <c r="P60421" s="121"/>
      <c r="R60421" s="121"/>
      <c r="T60421" s="121"/>
      <c r="V60421" s="121"/>
      <c r="X60421" s="121"/>
      <c r="Z60421" s="121"/>
    </row>
    <row r="60422" spans="16:26" x14ac:dyDescent="0.25">
      <c r="P60422" s="121"/>
      <c r="R60422" s="121"/>
      <c r="T60422" s="121"/>
      <c r="V60422" s="121"/>
      <c r="X60422" s="121"/>
      <c r="Z60422" s="121"/>
    </row>
    <row r="60423" spans="16:26" x14ac:dyDescent="0.25">
      <c r="P60423" s="121"/>
      <c r="R60423" s="121"/>
      <c r="T60423" s="121"/>
      <c r="V60423" s="121"/>
      <c r="X60423" s="121"/>
      <c r="Z60423" s="121"/>
    </row>
    <row r="60424" spans="16:26" x14ac:dyDescent="0.25">
      <c r="P60424" s="121"/>
      <c r="R60424" s="121"/>
      <c r="T60424" s="121"/>
      <c r="V60424" s="121"/>
      <c r="X60424" s="121"/>
      <c r="Z60424" s="121"/>
    </row>
    <row r="60425" spans="16:26" x14ac:dyDescent="0.25">
      <c r="P60425" s="122"/>
      <c r="R60425" s="122"/>
      <c r="T60425" s="122"/>
      <c r="V60425" s="122"/>
      <c r="X60425" s="122"/>
      <c r="Z60425" s="122"/>
    </row>
    <row r="60426" spans="16:26" x14ac:dyDescent="0.25">
      <c r="P60426" s="118"/>
      <c r="R60426" s="118"/>
      <c r="T60426" s="118"/>
      <c r="V60426" s="118"/>
      <c r="X60426" s="118"/>
      <c r="Z60426" s="118"/>
    </row>
    <row r="60427" spans="16:26" x14ac:dyDescent="0.25">
      <c r="P60427" s="119"/>
      <c r="R60427" s="119"/>
      <c r="T60427" s="119"/>
      <c r="V60427" s="119"/>
      <c r="X60427" s="119"/>
      <c r="Z60427" s="119"/>
    </row>
    <row r="60428" spans="16:26" x14ac:dyDescent="0.25">
      <c r="P60428" s="119"/>
      <c r="R60428" s="119"/>
      <c r="T60428" s="119"/>
      <c r="V60428" s="119"/>
      <c r="X60428" s="119"/>
      <c r="Z60428" s="119"/>
    </row>
    <row r="60429" spans="16:26" x14ac:dyDescent="0.25">
      <c r="P60429" s="120"/>
      <c r="R60429" s="120"/>
      <c r="T60429" s="120"/>
      <c r="V60429" s="120"/>
      <c r="X60429" s="120"/>
      <c r="Z60429" s="120"/>
    </row>
    <row r="60430" spans="16:26" x14ac:dyDescent="0.25">
      <c r="P60430" s="119"/>
      <c r="R60430" s="119"/>
      <c r="T60430" s="119"/>
      <c r="V60430" s="119"/>
      <c r="X60430" s="119"/>
      <c r="Z60430" s="119"/>
    </row>
    <row r="60431" spans="16:26" x14ac:dyDescent="0.25">
      <c r="P60431" s="119"/>
      <c r="R60431" s="119"/>
      <c r="T60431" s="119"/>
      <c r="V60431" s="119"/>
      <c r="X60431" s="119"/>
      <c r="Z60431" s="119"/>
    </row>
    <row r="60432" spans="16:26" x14ac:dyDescent="0.25">
      <c r="P60432" s="120"/>
      <c r="R60432" s="120"/>
      <c r="T60432" s="120"/>
      <c r="V60432" s="120"/>
      <c r="X60432" s="120"/>
      <c r="Z60432" s="120"/>
    </row>
    <row r="60433" spans="16:26" x14ac:dyDescent="0.25">
      <c r="P60433" s="119"/>
      <c r="R60433" s="119"/>
      <c r="T60433" s="119"/>
      <c r="V60433" s="119"/>
      <c r="X60433" s="119"/>
      <c r="Z60433" s="119"/>
    </row>
    <row r="60434" spans="16:26" x14ac:dyDescent="0.25">
      <c r="P60434" s="120"/>
      <c r="R60434" s="120"/>
      <c r="T60434" s="120"/>
      <c r="V60434" s="120"/>
      <c r="X60434" s="120"/>
      <c r="Z60434" s="120"/>
    </row>
    <row r="60435" spans="16:26" x14ac:dyDescent="0.25">
      <c r="P60435" s="119"/>
      <c r="R60435" s="119"/>
      <c r="T60435" s="119"/>
      <c r="V60435" s="119"/>
      <c r="X60435" s="119"/>
      <c r="Z60435" s="119"/>
    </row>
    <row r="60436" spans="16:26" x14ac:dyDescent="0.25">
      <c r="P60436" s="119"/>
      <c r="R60436" s="119"/>
      <c r="T60436" s="119"/>
      <c r="V60436" s="119"/>
      <c r="X60436" s="119"/>
      <c r="Z60436" s="119"/>
    </row>
    <row r="60437" spans="16:26" x14ac:dyDescent="0.25">
      <c r="P60437" s="119"/>
      <c r="R60437" s="119"/>
      <c r="T60437" s="119"/>
      <c r="V60437" s="119"/>
      <c r="X60437" s="119"/>
      <c r="Z60437" s="119"/>
    </row>
    <row r="60438" spans="16:26" x14ac:dyDescent="0.25">
      <c r="P60438" s="121"/>
      <c r="R60438" s="121"/>
      <c r="T60438" s="121"/>
      <c r="V60438" s="121"/>
      <c r="X60438" s="121"/>
      <c r="Z60438" s="121"/>
    </row>
    <row r="60439" spans="16:26" x14ac:dyDescent="0.25">
      <c r="P60439" s="121"/>
      <c r="R60439" s="121"/>
      <c r="T60439" s="121"/>
      <c r="V60439" s="121"/>
      <c r="X60439" s="121"/>
      <c r="Z60439" s="121"/>
    </row>
    <row r="60440" spans="16:26" x14ac:dyDescent="0.25">
      <c r="P60440" s="121"/>
      <c r="R60440" s="121"/>
      <c r="T60440" s="121"/>
      <c r="V60440" s="121"/>
      <c r="X60440" s="121"/>
      <c r="Z60440" s="121"/>
    </row>
    <row r="60441" spans="16:26" x14ac:dyDescent="0.25">
      <c r="P60441" s="121"/>
      <c r="R60441" s="121"/>
      <c r="T60441" s="121"/>
      <c r="V60441" s="121"/>
      <c r="X60441" s="121"/>
      <c r="Z60441" s="121"/>
    </row>
    <row r="60442" spans="16:26" x14ac:dyDescent="0.25">
      <c r="P60442" s="122"/>
      <c r="R60442" s="122"/>
      <c r="T60442" s="122"/>
      <c r="V60442" s="122"/>
      <c r="X60442" s="122"/>
      <c r="Z60442" s="122"/>
    </row>
    <row r="60443" spans="16:26" x14ac:dyDescent="0.25">
      <c r="P60443" s="118"/>
      <c r="R60443" s="118"/>
      <c r="T60443" s="118"/>
      <c r="V60443" s="118"/>
      <c r="X60443" s="118"/>
      <c r="Z60443" s="118"/>
    </row>
    <row r="60444" spans="16:26" x14ac:dyDescent="0.25">
      <c r="P60444" s="119"/>
      <c r="R60444" s="119"/>
      <c r="T60444" s="119"/>
      <c r="V60444" s="119"/>
      <c r="X60444" s="119"/>
      <c r="Z60444" s="119"/>
    </row>
    <row r="60445" spans="16:26" x14ac:dyDescent="0.25">
      <c r="P60445" s="119"/>
      <c r="R60445" s="119"/>
      <c r="T60445" s="119"/>
      <c r="V60445" s="119"/>
      <c r="X60445" s="119"/>
      <c r="Z60445" s="119"/>
    </row>
    <row r="60446" spans="16:26" x14ac:dyDescent="0.25">
      <c r="P60446" s="120"/>
      <c r="R60446" s="120"/>
      <c r="T60446" s="120"/>
      <c r="V60446" s="120"/>
      <c r="X60446" s="120"/>
      <c r="Z60446" s="120"/>
    </row>
    <row r="60447" spans="16:26" x14ac:dyDescent="0.25">
      <c r="P60447" s="119"/>
      <c r="R60447" s="119"/>
      <c r="T60447" s="119"/>
      <c r="V60447" s="119"/>
      <c r="X60447" s="119"/>
      <c r="Z60447" s="119"/>
    </row>
    <row r="60448" spans="16:26" x14ac:dyDescent="0.25">
      <c r="P60448" s="119"/>
      <c r="R60448" s="119"/>
      <c r="T60448" s="119"/>
      <c r="V60448" s="119"/>
      <c r="X60448" s="119"/>
      <c r="Z60448" s="119"/>
    </row>
    <row r="60449" spans="16:26" x14ac:dyDescent="0.25">
      <c r="P60449" s="120"/>
      <c r="R60449" s="120"/>
      <c r="T60449" s="120"/>
      <c r="V60449" s="120"/>
      <c r="X60449" s="120"/>
      <c r="Z60449" s="120"/>
    </row>
    <row r="60450" spans="16:26" x14ac:dyDescent="0.25">
      <c r="P60450" s="119"/>
      <c r="R60450" s="119"/>
      <c r="T60450" s="119"/>
      <c r="V60450" s="119"/>
      <c r="X60450" s="119"/>
      <c r="Z60450" s="119"/>
    </row>
    <row r="60451" spans="16:26" x14ac:dyDescent="0.25">
      <c r="P60451" s="120"/>
      <c r="R60451" s="120"/>
      <c r="T60451" s="120"/>
      <c r="V60451" s="120"/>
      <c r="X60451" s="120"/>
      <c r="Z60451" s="120"/>
    </row>
    <row r="60452" spans="16:26" x14ac:dyDescent="0.25">
      <c r="P60452" s="119"/>
      <c r="R60452" s="119"/>
      <c r="T60452" s="119"/>
      <c r="V60452" s="119"/>
      <c r="X60452" s="119"/>
      <c r="Z60452" s="119"/>
    </row>
    <row r="60453" spans="16:26" x14ac:dyDescent="0.25">
      <c r="P60453" s="119"/>
      <c r="R60453" s="119"/>
      <c r="T60453" s="119"/>
      <c r="V60453" s="119"/>
      <c r="X60453" s="119"/>
      <c r="Z60453" s="119"/>
    </row>
    <row r="60454" spans="16:26" x14ac:dyDescent="0.25">
      <c r="P60454" s="119"/>
      <c r="R60454" s="119"/>
      <c r="T60454" s="119"/>
      <c r="V60454" s="119"/>
      <c r="X60454" s="119"/>
      <c r="Z60454" s="119"/>
    </row>
    <row r="60455" spans="16:26" x14ac:dyDescent="0.25">
      <c r="P60455" s="121"/>
      <c r="R60455" s="121"/>
      <c r="T60455" s="121"/>
      <c r="V60455" s="121"/>
      <c r="X60455" s="121"/>
      <c r="Z60455" s="121"/>
    </row>
    <row r="60456" spans="16:26" x14ac:dyDescent="0.25">
      <c r="P60456" s="121"/>
      <c r="R60456" s="121"/>
      <c r="T60456" s="121"/>
      <c r="V60456" s="121"/>
      <c r="X60456" s="121"/>
      <c r="Z60456" s="121"/>
    </row>
    <row r="60457" spans="16:26" x14ac:dyDescent="0.25">
      <c r="P60457" s="121"/>
      <c r="R60457" s="121"/>
      <c r="T60457" s="121"/>
      <c r="V60457" s="121"/>
      <c r="X60457" s="121"/>
      <c r="Z60457" s="121"/>
    </row>
    <row r="60458" spans="16:26" x14ac:dyDescent="0.25">
      <c r="P60458" s="121"/>
      <c r="R60458" s="121"/>
      <c r="T60458" s="121"/>
      <c r="V60458" s="121"/>
      <c r="X60458" s="121"/>
      <c r="Z60458" s="121"/>
    </row>
    <row r="60459" spans="16:26" x14ac:dyDescent="0.25">
      <c r="P60459" s="122"/>
      <c r="R60459" s="122"/>
      <c r="T60459" s="122"/>
      <c r="V60459" s="122"/>
      <c r="X60459" s="122"/>
      <c r="Z60459" s="122"/>
    </row>
    <row r="60460" spans="16:26" x14ac:dyDescent="0.25">
      <c r="P60460" s="118"/>
      <c r="R60460" s="118"/>
      <c r="T60460" s="118"/>
      <c r="V60460" s="118"/>
      <c r="X60460" s="118"/>
      <c r="Z60460" s="118"/>
    </row>
    <row r="60461" spans="16:26" x14ac:dyDescent="0.25">
      <c r="P60461" s="119"/>
      <c r="R60461" s="119"/>
      <c r="T60461" s="119"/>
      <c r="V60461" s="119"/>
      <c r="X60461" s="119"/>
      <c r="Z60461" s="119"/>
    </row>
    <row r="60462" spans="16:26" x14ac:dyDescent="0.25">
      <c r="P60462" s="119"/>
      <c r="R60462" s="119"/>
      <c r="T60462" s="119"/>
      <c r="V60462" s="119"/>
      <c r="X60462" s="119"/>
      <c r="Z60462" s="119"/>
    </row>
    <row r="60463" spans="16:26" x14ac:dyDescent="0.25">
      <c r="P60463" s="120"/>
      <c r="R60463" s="120"/>
      <c r="T60463" s="120"/>
      <c r="V60463" s="120"/>
      <c r="X60463" s="120"/>
      <c r="Z60463" s="120"/>
    </row>
    <row r="60464" spans="16:26" x14ac:dyDescent="0.25">
      <c r="P60464" s="119"/>
      <c r="R60464" s="119"/>
      <c r="T60464" s="119"/>
      <c r="V60464" s="119"/>
      <c r="X60464" s="119"/>
      <c r="Z60464" s="119"/>
    </row>
    <row r="60465" spans="16:26" x14ac:dyDescent="0.25">
      <c r="P60465" s="119"/>
      <c r="R60465" s="119"/>
      <c r="T60465" s="119"/>
      <c r="V60465" s="119"/>
      <c r="X60465" s="119"/>
      <c r="Z60465" s="119"/>
    </row>
    <row r="60466" spans="16:26" x14ac:dyDescent="0.25">
      <c r="P60466" s="120"/>
      <c r="R60466" s="120"/>
      <c r="T60466" s="120"/>
      <c r="V60466" s="120"/>
      <c r="X60466" s="120"/>
      <c r="Z60466" s="120"/>
    </row>
    <row r="60467" spans="16:26" x14ac:dyDescent="0.25">
      <c r="P60467" s="119"/>
      <c r="R60467" s="119"/>
      <c r="T60467" s="119"/>
      <c r="V60467" s="119"/>
      <c r="X60467" s="119"/>
      <c r="Z60467" s="119"/>
    </row>
    <row r="60468" spans="16:26" x14ac:dyDescent="0.25">
      <c r="P60468" s="120"/>
      <c r="R60468" s="120"/>
      <c r="T60468" s="120"/>
      <c r="V60468" s="120"/>
      <c r="X60468" s="120"/>
      <c r="Z60468" s="120"/>
    </row>
    <row r="60469" spans="16:26" x14ac:dyDescent="0.25">
      <c r="P60469" s="119"/>
      <c r="R60469" s="119"/>
      <c r="T60469" s="119"/>
      <c r="V60469" s="119"/>
      <c r="X60469" s="119"/>
      <c r="Z60469" s="119"/>
    </row>
    <row r="60470" spans="16:26" x14ac:dyDescent="0.25">
      <c r="P60470" s="119"/>
      <c r="R60470" s="119"/>
      <c r="T60470" s="119"/>
      <c r="V60470" s="119"/>
      <c r="X60470" s="119"/>
      <c r="Z60470" s="119"/>
    </row>
    <row r="60471" spans="16:26" x14ac:dyDescent="0.25">
      <c r="P60471" s="119"/>
      <c r="R60471" s="119"/>
      <c r="T60471" s="119"/>
      <c r="V60471" s="119"/>
      <c r="X60471" s="119"/>
      <c r="Z60471" s="119"/>
    </row>
    <row r="60472" spans="16:26" x14ac:dyDescent="0.25">
      <c r="P60472" s="121"/>
      <c r="R60472" s="121"/>
      <c r="T60472" s="121"/>
      <c r="V60472" s="121"/>
      <c r="X60472" s="121"/>
      <c r="Z60472" s="121"/>
    </row>
    <row r="60473" spans="16:26" x14ac:dyDescent="0.25">
      <c r="P60473" s="121"/>
      <c r="R60473" s="121"/>
      <c r="T60473" s="121"/>
      <c r="V60473" s="121"/>
      <c r="X60473" s="121"/>
      <c r="Z60473" s="121"/>
    </row>
    <row r="60474" spans="16:26" x14ac:dyDescent="0.25">
      <c r="P60474" s="121"/>
      <c r="R60474" s="121"/>
      <c r="T60474" s="121"/>
      <c r="V60474" s="121"/>
      <c r="X60474" s="121"/>
      <c r="Z60474" s="121"/>
    </row>
    <row r="60475" spans="16:26" x14ac:dyDescent="0.25">
      <c r="P60475" s="121"/>
      <c r="R60475" s="121"/>
      <c r="T60475" s="121"/>
      <c r="V60475" s="121"/>
      <c r="X60475" s="121"/>
      <c r="Z60475" s="121"/>
    </row>
    <row r="60476" spans="16:26" x14ac:dyDescent="0.25">
      <c r="P60476" s="122"/>
      <c r="R60476" s="122"/>
      <c r="T60476" s="122"/>
      <c r="V60476" s="122"/>
      <c r="X60476" s="122"/>
      <c r="Z60476" s="122"/>
    </row>
    <row r="60477" spans="16:26" x14ac:dyDescent="0.25">
      <c r="P60477" s="118"/>
      <c r="R60477" s="118"/>
      <c r="T60477" s="118"/>
      <c r="V60477" s="118"/>
      <c r="X60477" s="118"/>
      <c r="Z60477" s="118"/>
    </row>
    <row r="60478" spans="16:26" x14ac:dyDescent="0.25">
      <c r="P60478" s="119"/>
      <c r="R60478" s="119"/>
      <c r="T60478" s="119"/>
      <c r="V60478" s="119"/>
      <c r="X60478" s="119"/>
      <c r="Z60478" s="119"/>
    </row>
    <row r="60479" spans="16:26" x14ac:dyDescent="0.25">
      <c r="P60479" s="119"/>
      <c r="R60479" s="119"/>
      <c r="T60479" s="119"/>
      <c r="V60479" s="119"/>
      <c r="X60479" s="119"/>
      <c r="Z60479" s="119"/>
    </row>
    <row r="60480" spans="16:26" x14ac:dyDescent="0.25">
      <c r="P60480" s="120"/>
      <c r="R60480" s="120"/>
      <c r="T60480" s="120"/>
      <c r="V60480" s="120"/>
      <c r="X60480" s="120"/>
      <c r="Z60480" s="120"/>
    </row>
    <row r="60481" spans="16:26" x14ac:dyDescent="0.25">
      <c r="P60481" s="119"/>
      <c r="R60481" s="119"/>
      <c r="T60481" s="119"/>
      <c r="V60481" s="119"/>
      <c r="X60481" s="119"/>
      <c r="Z60481" s="119"/>
    </row>
    <row r="60482" spans="16:26" x14ac:dyDescent="0.25">
      <c r="P60482" s="119"/>
      <c r="R60482" s="119"/>
      <c r="T60482" s="119"/>
      <c r="V60482" s="119"/>
      <c r="X60482" s="119"/>
      <c r="Z60482" s="119"/>
    </row>
    <row r="60483" spans="16:26" x14ac:dyDescent="0.25">
      <c r="P60483" s="120"/>
      <c r="R60483" s="120"/>
      <c r="T60483" s="120"/>
      <c r="V60483" s="120"/>
      <c r="X60483" s="120"/>
      <c r="Z60483" s="120"/>
    </row>
    <row r="60484" spans="16:26" x14ac:dyDescent="0.25">
      <c r="P60484" s="119"/>
      <c r="R60484" s="119"/>
      <c r="T60484" s="119"/>
      <c r="V60484" s="119"/>
      <c r="X60484" s="119"/>
      <c r="Z60484" s="119"/>
    </row>
    <row r="60485" spans="16:26" x14ac:dyDescent="0.25">
      <c r="P60485" s="120"/>
      <c r="R60485" s="120"/>
      <c r="T60485" s="120"/>
      <c r="V60485" s="120"/>
      <c r="X60485" s="120"/>
      <c r="Z60485" s="120"/>
    </row>
    <row r="60486" spans="16:26" x14ac:dyDescent="0.25">
      <c r="P60486" s="119"/>
      <c r="R60486" s="119"/>
      <c r="T60486" s="119"/>
      <c r="V60486" s="119"/>
      <c r="X60486" s="119"/>
      <c r="Z60486" s="119"/>
    </row>
    <row r="60487" spans="16:26" x14ac:dyDescent="0.25">
      <c r="P60487" s="119"/>
      <c r="R60487" s="119"/>
      <c r="T60487" s="119"/>
      <c r="V60487" s="119"/>
      <c r="X60487" s="119"/>
      <c r="Z60487" s="119"/>
    </row>
    <row r="60488" spans="16:26" x14ac:dyDescent="0.25">
      <c r="P60488" s="119"/>
      <c r="R60488" s="119"/>
      <c r="T60488" s="119"/>
      <c r="V60488" s="119"/>
      <c r="X60488" s="119"/>
      <c r="Z60488" s="119"/>
    </row>
    <row r="60489" spans="16:26" x14ac:dyDescent="0.25">
      <c r="P60489" s="121"/>
      <c r="R60489" s="121"/>
      <c r="T60489" s="121"/>
      <c r="V60489" s="121"/>
      <c r="X60489" s="121"/>
      <c r="Z60489" s="121"/>
    </row>
    <row r="60490" spans="16:26" x14ac:dyDescent="0.25">
      <c r="P60490" s="121"/>
      <c r="R60490" s="121"/>
      <c r="T60490" s="121"/>
      <c r="V60490" s="121"/>
      <c r="X60490" s="121"/>
      <c r="Z60490" s="121"/>
    </row>
    <row r="60491" spans="16:26" x14ac:dyDescent="0.25">
      <c r="P60491" s="121"/>
      <c r="R60491" s="121"/>
      <c r="T60491" s="121"/>
      <c r="V60491" s="121"/>
      <c r="X60491" s="121"/>
      <c r="Z60491" s="121"/>
    </row>
    <row r="60492" spans="16:26" x14ac:dyDescent="0.25">
      <c r="P60492" s="121"/>
      <c r="R60492" s="121"/>
      <c r="T60492" s="121"/>
      <c r="V60492" s="121"/>
      <c r="X60492" s="121"/>
      <c r="Z60492" s="121"/>
    </row>
    <row r="60493" spans="16:26" x14ac:dyDescent="0.25">
      <c r="P60493" s="122"/>
      <c r="R60493" s="122"/>
      <c r="T60493" s="122"/>
      <c r="V60493" s="122"/>
      <c r="X60493" s="122"/>
      <c r="Z60493" s="122"/>
    </row>
    <row r="60494" spans="16:26" x14ac:dyDescent="0.25">
      <c r="P60494" s="118"/>
      <c r="R60494" s="118"/>
      <c r="T60494" s="118"/>
      <c r="V60494" s="118"/>
      <c r="X60494" s="118"/>
      <c r="Z60494" s="118"/>
    </row>
    <row r="60495" spans="16:26" x14ac:dyDescent="0.25">
      <c r="P60495" s="119"/>
      <c r="R60495" s="119"/>
      <c r="T60495" s="119"/>
      <c r="V60495" s="119"/>
      <c r="X60495" s="119"/>
      <c r="Z60495" s="119"/>
    </row>
    <row r="60496" spans="16:26" x14ac:dyDescent="0.25">
      <c r="P60496" s="119"/>
      <c r="R60496" s="119"/>
      <c r="T60496" s="119"/>
      <c r="V60496" s="119"/>
      <c r="X60496" s="119"/>
      <c r="Z60496" s="119"/>
    </row>
    <row r="60497" spans="16:26" x14ac:dyDescent="0.25">
      <c r="P60497" s="120"/>
      <c r="R60497" s="120"/>
      <c r="T60497" s="120"/>
      <c r="V60497" s="120"/>
      <c r="X60497" s="120"/>
      <c r="Z60497" s="120"/>
    </row>
    <row r="60498" spans="16:26" x14ac:dyDescent="0.25">
      <c r="P60498" s="119"/>
      <c r="R60498" s="119"/>
      <c r="T60498" s="119"/>
      <c r="V60498" s="119"/>
      <c r="X60498" s="119"/>
      <c r="Z60498" s="119"/>
    </row>
    <row r="60499" spans="16:26" x14ac:dyDescent="0.25">
      <c r="P60499" s="119"/>
      <c r="R60499" s="119"/>
      <c r="T60499" s="119"/>
      <c r="V60499" s="119"/>
      <c r="X60499" s="119"/>
      <c r="Z60499" s="119"/>
    </row>
    <row r="60500" spans="16:26" x14ac:dyDescent="0.25">
      <c r="P60500" s="120"/>
      <c r="R60500" s="120"/>
      <c r="T60500" s="120"/>
      <c r="V60500" s="120"/>
      <c r="X60500" s="120"/>
      <c r="Z60500" s="120"/>
    </row>
    <row r="60501" spans="16:26" x14ac:dyDescent="0.25">
      <c r="P60501" s="119"/>
      <c r="R60501" s="119"/>
      <c r="T60501" s="119"/>
      <c r="V60501" s="119"/>
      <c r="X60501" s="119"/>
      <c r="Z60501" s="119"/>
    </row>
    <row r="60502" spans="16:26" x14ac:dyDescent="0.25">
      <c r="P60502" s="120"/>
      <c r="R60502" s="120"/>
      <c r="T60502" s="120"/>
      <c r="V60502" s="120"/>
      <c r="X60502" s="120"/>
      <c r="Z60502" s="120"/>
    </row>
    <row r="60503" spans="16:26" x14ac:dyDescent="0.25">
      <c r="P60503" s="119"/>
      <c r="R60503" s="119"/>
      <c r="T60503" s="119"/>
      <c r="V60503" s="119"/>
      <c r="X60503" s="119"/>
      <c r="Z60503" s="119"/>
    </row>
    <row r="60504" spans="16:26" x14ac:dyDescent="0.25">
      <c r="P60504" s="119"/>
      <c r="R60504" s="119"/>
      <c r="T60504" s="119"/>
      <c r="V60504" s="119"/>
      <c r="X60504" s="119"/>
      <c r="Z60504" s="119"/>
    </row>
    <row r="60505" spans="16:26" x14ac:dyDescent="0.25">
      <c r="P60505" s="119"/>
      <c r="R60505" s="119"/>
      <c r="T60505" s="119"/>
      <c r="V60505" s="119"/>
      <c r="X60505" s="119"/>
      <c r="Z60505" s="119"/>
    </row>
    <row r="60506" spans="16:26" x14ac:dyDescent="0.25">
      <c r="P60506" s="121"/>
      <c r="R60506" s="121"/>
      <c r="T60506" s="121"/>
      <c r="V60506" s="121"/>
      <c r="X60506" s="121"/>
      <c r="Z60506" s="121"/>
    </row>
    <row r="60507" spans="16:26" x14ac:dyDescent="0.25">
      <c r="P60507" s="121"/>
      <c r="R60507" s="121"/>
      <c r="T60507" s="121"/>
      <c r="V60507" s="121"/>
      <c r="X60507" s="121"/>
      <c r="Z60507" s="121"/>
    </row>
    <row r="60508" spans="16:26" x14ac:dyDescent="0.25">
      <c r="P60508" s="121"/>
      <c r="R60508" s="121"/>
      <c r="T60508" s="121"/>
      <c r="V60508" s="121"/>
      <c r="X60508" s="121"/>
      <c r="Z60508" s="121"/>
    </row>
    <row r="60509" spans="16:26" x14ac:dyDescent="0.25">
      <c r="P60509" s="121"/>
      <c r="R60509" s="121"/>
      <c r="T60509" s="121"/>
      <c r="V60509" s="121"/>
      <c r="X60509" s="121"/>
      <c r="Z60509" s="121"/>
    </row>
    <row r="60510" spans="16:26" x14ac:dyDescent="0.25">
      <c r="P60510" s="122"/>
      <c r="R60510" s="122"/>
      <c r="T60510" s="122"/>
      <c r="V60510" s="122"/>
      <c r="X60510" s="122"/>
      <c r="Z60510" s="122"/>
    </row>
    <row r="60511" spans="16:26" x14ac:dyDescent="0.25">
      <c r="P60511" s="118"/>
      <c r="R60511" s="118"/>
      <c r="T60511" s="118"/>
      <c r="V60511" s="118"/>
      <c r="X60511" s="118"/>
      <c r="Z60511" s="118"/>
    </row>
    <row r="60512" spans="16:26" x14ac:dyDescent="0.25">
      <c r="P60512" s="119"/>
      <c r="R60512" s="119"/>
      <c r="T60512" s="119"/>
      <c r="V60512" s="119"/>
      <c r="X60512" s="119"/>
      <c r="Z60512" s="119"/>
    </row>
    <row r="60513" spans="16:26" x14ac:dyDescent="0.25">
      <c r="P60513" s="119"/>
      <c r="R60513" s="119"/>
      <c r="T60513" s="119"/>
      <c r="V60513" s="119"/>
      <c r="X60513" s="119"/>
      <c r="Z60513" s="119"/>
    </row>
    <row r="60514" spans="16:26" x14ac:dyDescent="0.25">
      <c r="P60514" s="120"/>
      <c r="R60514" s="120"/>
      <c r="T60514" s="120"/>
      <c r="V60514" s="120"/>
      <c r="X60514" s="120"/>
      <c r="Z60514" s="120"/>
    </row>
    <row r="60515" spans="16:26" x14ac:dyDescent="0.25">
      <c r="P60515" s="119"/>
      <c r="R60515" s="119"/>
      <c r="T60515" s="119"/>
      <c r="V60515" s="119"/>
      <c r="X60515" s="119"/>
      <c r="Z60515" s="119"/>
    </row>
    <row r="60516" spans="16:26" x14ac:dyDescent="0.25">
      <c r="P60516" s="119"/>
      <c r="R60516" s="119"/>
      <c r="T60516" s="119"/>
      <c r="V60516" s="119"/>
      <c r="X60516" s="119"/>
      <c r="Z60516" s="119"/>
    </row>
    <row r="60517" spans="16:26" x14ac:dyDescent="0.25">
      <c r="P60517" s="120"/>
      <c r="R60517" s="120"/>
      <c r="T60517" s="120"/>
      <c r="V60517" s="120"/>
      <c r="X60517" s="120"/>
      <c r="Z60517" s="120"/>
    </row>
    <row r="60518" spans="16:26" x14ac:dyDescent="0.25">
      <c r="P60518" s="119"/>
      <c r="R60518" s="119"/>
      <c r="T60518" s="119"/>
      <c r="V60518" s="119"/>
      <c r="X60518" s="119"/>
      <c r="Z60518" s="119"/>
    </row>
    <row r="60519" spans="16:26" x14ac:dyDescent="0.25">
      <c r="P60519" s="120"/>
      <c r="R60519" s="120"/>
      <c r="T60519" s="120"/>
      <c r="V60519" s="120"/>
      <c r="X60519" s="120"/>
      <c r="Z60519" s="120"/>
    </row>
    <row r="60520" spans="16:26" x14ac:dyDescent="0.25">
      <c r="P60520" s="119"/>
      <c r="R60520" s="119"/>
      <c r="T60520" s="119"/>
      <c r="V60520" s="119"/>
      <c r="X60520" s="119"/>
      <c r="Z60520" s="119"/>
    </row>
    <row r="60521" spans="16:26" x14ac:dyDescent="0.25">
      <c r="P60521" s="119"/>
      <c r="R60521" s="119"/>
      <c r="T60521" s="119"/>
      <c r="V60521" s="119"/>
      <c r="X60521" s="119"/>
      <c r="Z60521" s="119"/>
    </row>
    <row r="60522" spans="16:26" x14ac:dyDescent="0.25">
      <c r="P60522" s="119"/>
      <c r="R60522" s="119"/>
      <c r="T60522" s="119"/>
      <c r="V60522" s="119"/>
      <c r="X60522" s="119"/>
      <c r="Z60522" s="119"/>
    </row>
    <row r="60523" spans="16:26" x14ac:dyDescent="0.25">
      <c r="P60523" s="121"/>
      <c r="R60523" s="121"/>
      <c r="T60523" s="121"/>
      <c r="V60523" s="121"/>
      <c r="X60523" s="121"/>
      <c r="Z60523" s="121"/>
    </row>
    <row r="60524" spans="16:26" x14ac:dyDescent="0.25">
      <c r="P60524" s="121"/>
      <c r="R60524" s="121"/>
      <c r="T60524" s="121"/>
      <c r="V60524" s="121"/>
      <c r="X60524" s="121"/>
      <c r="Z60524" s="121"/>
    </row>
    <row r="60525" spans="16:26" x14ac:dyDescent="0.25">
      <c r="P60525" s="121"/>
      <c r="R60525" s="121"/>
      <c r="T60525" s="121"/>
      <c r="V60525" s="121"/>
      <c r="X60525" s="121"/>
      <c r="Z60525" s="121"/>
    </row>
    <row r="60526" spans="16:26" x14ac:dyDescent="0.25">
      <c r="P60526" s="121"/>
      <c r="R60526" s="121"/>
      <c r="T60526" s="121"/>
      <c r="V60526" s="121"/>
      <c r="X60526" s="121"/>
      <c r="Z60526" s="121"/>
    </row>
    <row r="60527" spans="16:26" x14ac:dyDescent="0.25">
      <c r="P60527" s="122"/>
      <c r="R60527" s="122"/>
      <c r="T60527" s="122"/>
      <c r="V60527" s="122"/>
      <c r="X60527" s="122"/>
      <c r="Z60527" s="122"/>
    </row>
    <row r="60528" spans="16:26" x14ac:dyDescent="0.25">
      <c r="P60528" s="118"/>
      <c r="R60528" s="118"/>
      <c r="T60528" s="118"/>
      <c r="V60528" s="118"/>
      <c r="X60528" s="118"/>
      <c r="Z60528" s="118"/>
    </row>
    <row r="60529" spans="16:26" x14ac:dyDescent="0.25">
      <c r="P60529" s="119"/>
      <c r="R60529" s="119"/>
      <c r="T60529" s="119"/>
      <c r="V60529" s="119"/>
      <c r="X60529" s="119"/>
      <c r="Z60529" s="119"/>
    </row>
    <row r="60530" spans="16:26" x14ac:dyDescent="0.25">
      <c r="P60530" s="119"/>
      <c r="R60530" s="119"/>
      <c r="T60530" s="119"/>
      <c r="V60530" s="119"/>
      <c r="X60530" s="119"/>
      <c r="Z60530" s="119"/>
    </row>
    <row r="60531" spans="16:26" x14ac:dyDescent="0.25">
      <c r="P60531" s="120"/>
      <c r="R60531" s="120"/>
      <c r="T60531" s="120"/>
      <c r="V60531" s="120"/>
      <c r="X60531" s="120"/>
      <c r="Z60531" s="120"/>
    </row>
    <row r="60532" spans="16:26" x14ac:dyDescent="0.25">
      <c r="P60532" s="119"/>
      <c r="R60532" s="119"/>
      <c r="T60532" s="119"/>
      <c r="V60532" s="119"/>
      <c r="X60532" s="119"/>
      <c r="Z60532" s="119"/>
    </row>
    <row r="60533" spans="16:26" x14ac:dyDescent="0.25">
      <c r="P60533" s="119"/>
      <c r="R60533" s="119"/>
      <c r="T60533" s="119"/>
      <c r="V60533" s="119"/>
      <c r="X60533" s="119"/>
      <c r="Z60533" s="119"/>
    </row>
    <row r="60534" spans="16:26" x14ac:dyDescent="0.25">
      <c r="P60534" s="120"/>
      <c r="R60534" s="120"/>
      <c r="T60534" s="120"/>
      <c r="V60534" s="120"/>
      <c r="X60534" s="120"/>
      <c r="Z60534" s="120"/>
    </row>
    <row r="60535" spans="16:26" x14ac:dyDescent="0.25">
      <c r="P60535" s="119"/>
      <c r="R60535" s="119"/>
      <c r="T60535" s="119"/>
      <c r="V60535" s="119"/>
      <c r="X60535" s="119"/>
      <c r="Z60535" s="119"/>
    </row>
    <row r="60536" spans="16:26" x14ac:dyDescent="0.25">
      <c r="P60536" s="120"/>
      <c r="R60536" s="120"/>
      <c r="T60536" s="120"/>
      <c r="V60536" s="120"/>
      <c r="X60536" s="120"/>
      <c r="Z60536" s="120"/>
    </row>
    <row r="60537" spans="16:26" x14ac:dyDescent="0.25">
      <c r="P60537" s="119"/>
      <c r="R60537" s="119"/>
      <c r="T60537" s="119"/>
      <c r="V60537" s="119"/>
      <c r="X60537" s="119"/>
      <c r="Z60537" s="119"/>
    </row>
    <row r="60538" spans="16:26" x14ac:dyDescent="0.25">
      <c r="P60538" s="119"/>
      <c r="R60538" s="119"/>
      <c r="T60538" s="119"/>
      <c r="V60538" s="119"/>
      <c r="X60538" s="119"/>
      <c r="Z60538" s="119"/>
    </row>
    <row r="60539" spans="16:26" x14ac:dyDescent="0.25">
      <c r="P60539" s="119"/>
      <c r="R60539" s="119"/>
      <c r="T60539" s="119"/>
      <c r="V60539" s="119"/>
      <c r="X60539" s="119"/>
      <c r="Z60539" s="119"/>
    </row>
    <row r="60540" spans="16:26" x14ac:dyDescent="0.25">
      <c r="P60540" s="121"/>
      <c r="R60540" s="121"/>
      <c r="T60540" s="121"/>
      <c r="V60540" s="121"/>
      <c r="X60540" s="121"/>
      <c r="Z60540" s="121"/>
    </row>
    <row r="60541" spans="16:26" x14ac:dyDescent="0.25">
      <c r="P60541" s="121"/>
      <c r="R60541" s="121"/>
      <c r="T60541" s="121"/>
      <c r="V60541" s="121"/>
      <c r="X60541" s="121"/>
      <c r="Z60541" s="121"/>
    </row>
    <row r="60542" spans="16:26" x14ac:dyDescent="0.25">
      <c r="P60542" s="121"/>
      <c r="R60542" s="121"/>
      <c r="T60542" s="121"/>
      <c r="V60542" s="121"/>
      <c r="X60542" s="121"/>
      <c r="Z60542" s="121"/>
    </row>
    <row r="60543" spans="16:26" x14ac:dyDescent="0.25">
      <c r="P60543" s="121"/>
      <c r="R60543" s="121"/>
      <c r="T60543" s="121"/>
      <c r="V60543" s="121"/>
      <c r="X60543" s="121"/>
      <c r="Z60543" s="121"/>
    </row>
    <row r="60544" spans="16:26" x14ac:dyDescent="0.25">
      <c r="P60544" s="122"/>
      <c r="R60544" s="122"/>
      <c r="T60544" s="122"/>
      <c r="V60544" s="122"/>
      <c r="X60544" s="122"/>
      <c r="Z60544" s="122"/>
    </row>
    <row r="60545" spans="16:26" x14ac:dyDescent="0.25">
      <c r="P60545" s="118"/>
      <c r="R60545" s="118"/>
      <c r="T60545" s="118"/>
      <c r="V60545" s="118"/>
      <c r="X60545" s="118"/>
      <c r="Z60545" s="118"/>
    </row>
    <row r="60546" spans="16:26" x14ac:dyDescent="0.25">
      <c r="P60546" s="119"/>
      <c r="R60546" s="119"/>
      <c r="T60546" s="119"/>
      <c r="V60546" s="119"/>
      <c r="X60546" s="119"/>
      <c r="Z60546" s="119"/>
    </row>
    <row r="60547" spans="16:26" x14ac:dyDescent="0.25">
      <c r="P60547" s="119"/>
      <c r="R60547" s="119"/>
      <c r="T60547" s="119"/>
      <c r="V60547" s="119"/>
      <c r="X60547" s="119"/>
      <c r="Z60547" s="119"/>
    </row>
    <row r="60548" spans="16:26" x14ac:dyDescent="0.25">
      <c r="P60548" s="120"/>
      <c r="R60548" s="120"/>
      <c r="T60548" s="120"/>
      <c r="V60548" s="120"/>
      <c r="X60548" s="120"/>
      <c r="Z60548" s="120"/>
    </row>
    <row r="60549" spans="16:26" x14ac:dyDescent="0.25">
      <c r="P60549" s="119"/>
      <c r="R60549" s="119"/>
      <c r="T60549" s="119"/>
      <c r="V60549" s="119"/>
      <c r="X60549" s="119"/>
      <c r="Z60549" s="119"/>
    </row>
    <row r="60550" spans="16:26" x14ac:dyDescent="0.25">
      <c r="P60550" s="119"/>
      <c r="R60550" s="119"/>
      <c r="T60550" s="119"/>
      <c r="V60550" s="119"/>
      <c r="X60550" s="119"/>
      <c r="Z60550" s="119"/>
    </row>
    <row r="60551" spans="16:26" x14ac:dyDescent="0.25">
      <c r="P60551" s="120"/>
      <c r="R60551" s="120"/>
      <c r="T60551" s="120"/>
      <c r="V60551" s="120"/>
      <c r="X60551" s="120"/>
      <c r="Z60551" s="120"/>
    </row>
    <row r="60552" spans="16:26" x14ac:dyDescent="0.25">
      <c r="P60552" s="119"/>
      <c r="R60552" s="119"/>
      <c r="T60552" s="119"/>
      <c r="V60552" s="119"/>
      <c r="X60552" s="119"/>
      <c r="Z60552" s="119"/>
    </row>
    <row r="60553" spans="16:26" x14ac:dyDescent="0.25">
      <c r="P60553" s="120"/>
      <c r="R60553" s="120"/>
      <c r="T60553" s="120"/>
      <c r="V60553" s="120"/>
      <c r="X60553" s="120"/>
      <c r="Z60553" s="120"/>
    </row>
    <row r="60554" spans="16:26" x14ac:dyDescent="0.25">
      <c r="P60554" s="119"/>
      <c r="R60554" s="119"/>
      <c r="T60554" s="119"/>
      <c r="V60554" s="119"/>
      <c r="X60554" s="119"/>
      <c r="Z60554" s="119"/>
    </row>
    <row r="60555" spans="16:26" x14ac:dyDescent="0.25">
      <c r="P60555" s="119"/>
      <c r="R60555" s="119"/>
      <c r="T60555" s="119"/>
      <c r="V60555" s="119"/>
      <c r="X60555" s="119"/>
      <c r="Z60555" s="119"/>
    </row>
    <row r="60556" spans="16:26" x14ac:dyDescent="0.25">
      <c r="P60556" s="119"/>
      <c r="R60556" s="119"/>
      <c r="T60556" s="119"/>
      <c r="V60556" s="119"/>
      <c r="X60556" s="119"/>
      <c r="Z60556" s="119"/>
    </row>
    <row r="60557" spans="16:26" x14ac:dyDescent="0.25">
      <c r="P60557" s="121"/>
      <c r="R60557" s="121"/>
      <c r="T60557" s="121"/>
      <c r="V60557" s="121"/>
      <c r="X60557" s="121"/>
      <c r="Z60557" s="121"/>
    </row>
    <row r="60558" spans="16:26" x14ac:dyDescent="0.25">
      <c r="P60558" s="121"/>
      <c r="R60558" s="121"/>
      <c r="T60558" s="121"/>
      <c r="V60558" s="121"/>
      <c r="X60558" s="121"/>
      <c r="Z60558" s="121"/>
    </row>
    <row r="60559" spans="16:26" x14ac:dyDescent="0.25">
      <c r="P60559" s="121"/>
      <c r="R60559" s="121"/>
      <c r="T60559" s="121"/>
      <c r="V60559" s="121"/>
      <c r="X60559" s="121"/>
      <c r="Z60559" s="121"/>
    </row>
    <row r="60560" spans="16:26" x14ac:dyDescent="0.25">
      <c r="P60560" s="121"/>
      <c r="R60560" s="121"/>
      <c r="T60560" s="121"/>
      <c r="V60560" s="121"/>
      <c r="X60560" s="121"/>
      <c r="Z60560" s="121"/>
    </row>
    <row r="60561" spans="16:26" x14ac:dyDescent="0.25">
      <c r="P60561" s="122"/>
      <c r="R60561" s="122"/>
      <c r="T60561" s="122"/>
      <c r="V60561" s="122"/>
      <c r="X60561" s="122"/>
      <c r="Z60561" s="122"/>
    </row>
    <row r="60562" spans="16:26" x14ac:dyDescent="0.25">
      <c r="P60562" s="118"/>
      <c r="R60562" s="118"/>
      <c r="T60562" s="118"/>
      <c r="V60562" s="118"/>
      <c r="X60562" s="118"/>
      <c r="Z60562" s="118"/>
    </row>
    <row r="60563" spans="16:26" x14ac:dyDescent="0.25">
      <c r="P60563" s="119"/>
      <c r="R60563" s="119"/>
      <c r="T60563" s="119"/>
      <c r="V60563" s="119"/>
      <c r="X60563" s="119"/>
      <c r="Z60563" s="119"/>
    </row>
    <row r="60564" spans="16:26" x14ac:dyDescent="0.25">
      <c r="P60564" s="119"/>
      <c r="R60564" s="119"/>
      <c r="T60564" s="119"/>
      <c r="V60564" s="119"/>
      <c r="X60564" s="119"/>
      <c r="Z60564" s="119"/>
    </row>
    <row r="60565" spans="16:26" x14ac:dyDescent="0.25">
      <c r="P60565" s="120"/>
      <c r="R60565" s="120"/>
      <c r="T60565" s="120"/>
      <c r="V60565" s="120"/>
      <c r="X60565" s="120"/>
      <c r="Z60565" s="120"/>
    </row>
    <row r="60566" spans="16:26" x14ac:dyDescent="0.25">
      <c r="P60566" s="119"/>
      <c r="R60566" s="119"/>
      <c r="T60566" s="119"/>
      <c r="V60566" s="119"/>
      <c r="X60566" s="119"/>
      <c r="Z60566" s="119"/>
    </row>
    <row r="60567" spans="16:26" x14ac:dyDescent="0.25">
      <c r="P60567" s="119"/>
      <c r="R60567" s="119"/>
      <c r="T60567" s="119"/>
      <c r="V60567" s="119"/>
      <c r="X60567" s="119"/>
      <c r="Z60567" s="119"/>
    </row>
    <row r="60568" spans="16:26" x14ac:dyDescent="0.25">
      <c r="P60568" s="120"/>
      <c r="R60568" s="120"/>
      <c r="T60568" s="120"/>
      <c r="V60568" s="120"/>
      <c r="X60568" s="120"/>
      <c r="Z60568" s="120"/>
    </row>
    <row r="60569" spans="16:26" x14ac:dyDescent="0.25">
      <c r="P60569" s="119"/>
      <c r="R60569" s="119"/>
      <c r="T60569" s="119"/>
      <c r="V60569" s="119"/>
      <c r="X60569" s="119"/>
      <c r="Z60569" s="119"/>
    </row>
    <row r="60570" spans="16:26" x14ac:dyDescent="0.25">
      <c r="P60570" s="120"/>
      <c r="R60570" s="120"/>
      <c r="T60570" s="120"/>
      <c r="V60570" s="120"/>
      <c r="X60570" s="120"/>
      <c r="Z60570" s="120"/>
    </row>
    <row r="60571" spans="16:26" x14ac:dyDescent="0.25">
      <c r="P60571" s="119"/>
      <c r="R60571" s="119"/>
      <c r="T60571" s="119"/>
      <c r="V60571" s="119"/>
      <c r="X60571" s="119"/>
      <c r="Z60571" s="119"/>
    </row>
    <row r="60572" spans="16:26" x14ac:dyDescent="0.25">
      <c r="P60572" s="119"/>
      <c r="R60572" s="119"/>
      <c r="T60572" s="119"/>
      <c r="V60572" s="119"/>
      <c r="X60572" s="119"/>
      <c r="Z60572" s="119"/>
    </row>
    <row r="60573" spans="16:26" x14ac:dyDescent="0.25">
      <c r="P60573" s="119"/>
      <c r="R60573" s="119"/>
      <c r="T60573" s="119"/>
      <c r="V60573" s="119"/>
      <c r="X60573" s="119"/>
      <c r="Z60573" s="119"/>
    </row>
    <row r="60574" spans="16:26" x14ac:dyDescent="0.25">
      <c r="P60574" s="121"/>
      <c r="R60574" s="121"/>
      <c r="T60574" s="121"/>
      <c r="V60574" s="121"/>
      <c r="X60574" s="121"/>
      <c r="Z60574" s="121"/>
    </row>
    <row r="60575" spans="16:26" x14ac:dyDescent="0.25">
      <c r="P60575" s="121"/>
      <c r="R60575" s="121"/>
      <c r="T60575" s="121"/>
      <c r="V60575" s="121"/>
      <c r="X60575" s="121"/>
      <c r="Z60575" s="121"/>
    </row>
    <row r="60576" spans="16:26" x14ac:dyDescent="0.25">
      <c r="P60576" s="121"/>
      <c r="R60576" s="121"/>
      <c r="T60576" s="121"/>
      <c r="V60576" s="121"/>
      <c r="X60576" s="121"/>
      <c r="Z60576" s="121"/>
    </row>
    <row r="60577" spans="16:26" x14ac:dyDescent="0.25">
      <c r="P60577" s="121"/>
      <c r="R60577" s="121"/>
      <c r="T60577" s="121"/>
      <c r="V60577" s="121"/>
      <c r="X60577" s="121"/>
      <c r="Z60577" s="121"/>
    </row>
    <row r="60578" spans="16:26" x14ac:dyDescent="0.25">
      <c r="P60578" s="122"/>
      <c r="R60578" s="122"/>
      <c r="T60578" s="122"/>
      <c r="V60578" s="122"/>
      <c r="X60578" s="122"/>
      <c r="Z60578" s="122"/>
    </row>
    <row r="60579" spans="16:26" x14ac:dyDescent="0.25">
      <c r="P60579" s="118"/>
      <c r="R60579" s="118"/>
      <c r="T60579" s="118"/>
      <c r="V60579" s="118"/>
      <c r="X60579" s="118"/>
      <c r="Z60579" s="118"/>
    </row>
    <row r="60580" spans="16:26" x14ac:dyDescent="0.25">
      <c r="P60580" s="119"/>
      <c r="R60580" s="119"/>
      <c r="T60580" s="119"/>
      <c r="V60580" s="119"/>
      <c r="X60580" s="119"/>
      <c r="Z60580" s="119"/>
    </row>
    <row r="60581" spans="16:26" x14ac:dyDescent="0.25">
      <c r="P60581" s="119"/>
      <c r="R60581" s="119"/>
      <c r="T60581" s="119"/>
      <c r="V60581" s="119"/>
      <c r="X60581" s="119"/>
      <c r="Z60581" s="119"/>
    </row>
    <row r="60582" spans="16:26" x14ac:dyDescent="0.25">
      <c r="P60582" s="120"/>
      <c r="R60582" s="120"/>
      <c r="T60582" s="120"/>
      <c r="V60582" s="120"/>
      <c r="X60582" s="120"/>
      <c r="Z60582" s="120"/>
    </row>
    <row r="60583" spans="16:26" x14ac:dyDescent="0.25">
      <c r="P60583" s="119"/>
      <c r="R60583" s="119"/>
      <c r="T60583" s="119"/>
      <c r="V60583" s="119"/>
      <c r="X60583" s="119"/>
      <c r="Z60583" s="119"/>
    </row>
    <row r="60584" spans="16:26" x14ac:dyDescent="0.25">
      <c r="P60584" s="119"/>
      <c r="R60584" s="119"/>
      <c r="T60584" s="119"/>
      <c r="V60584" s="119"/>
      <c r="X60584" s="119"/>
      <c r="Z60584" s="119"/>
    </row>
    <row r="60585" spans="16:26" x14ac:dyDescent="0.25">
      <c r="P60585" s="120"/>
      <c r="R60585" s="120"/>
      <c r="T60585" s="120"/>
      <c r="V60585" s="120"/>
      <c r="X60585" s="120"/>
      <c r="Z60585" s="120"/>
    </row>
    <row r="60586" spans="16:26" x14ac:dyDescent="0.25">
      <c r="P60586" s="119"/>
      <c r="R60586" s="119"/>
      <c r="T60586" s="119"/>
      <c r="V60586" s="119"/>
      <c r="X60586" s="119"/>
      <c r="Z60586" s="119"/>
    </row>
    <row r="60587" spans="16:26" x14ac:dyDescent="0.25">
      <c r="P60587" s="120"/>
      <c r="R60587" s="120"/>
      <c r="T60587" s="120"/>
      <c r="V60587" s="120"/>
      <c r="X60587" s="120"/>
      <c r="Z60587" s="120"/>
    </row>
    <row r="60588" spans="16:26" x14ac:dyDescent="0.25">
      <c r="P60588" s="119"/>
      <c r="R60588" s="119"/>
      <c r="T60588" s="119"/>
      <c r="V60588" s="119"/>
      <c r="X60588" s="119"/>
      <c r="Z60588" s="119"/>
    </row>
    <row r="60589" spans="16:26" x14ac:dyDescent="0.25">
      <c r="P60589" s="119"/>
      <c r="R60589" s="119"/>
      <c r="T60589" s="119"/>
      <c r="V60589" s="119"/>
      <c r="X60589" s="119"/>
      <c r="Z60589" s="119"/>
    </row>
    <row r="60590" spans="16:26" x14ac:dyDescent="0.25">
      <c r="P60590" s="119"/>
      <c r="R60590" s="119"/>
      <c r="T60590" s="119"/>
      <c r="V60590" s="119"/>
      <c r="X60590" s="119"/>
      <c r="Z60590" s="119"/>
    </row>
    <row r="60591" spans="16:26" x14ac:dyDescent="0.25">
      <c r="P60591" s="121"/>
      <c r="R60591" s="121"/>
      <c r="T60591" s="121"/>
      <c r="V60591" s="121"/>
      <c r="X60591" s="121"/>
      <c r="Z60591" s="121"/>
    </row>
    <row r="60592" spans="16:26" x14ac:dyDescent="0.25">
      <c r="P60592" s="121"/>
      <c r="R60592" s="121"/>
      <c r="T60592" s="121"/>
      <c r="V60592" s="121"/>
      <c r="X60592" s="121"/>
      <c r="Z60592" s="121"/>
    </row>
    <row r="60593" spans="16:26" x14ac:dyDescent="0.25">
      <c r="P60593" s="121"/>
      <c r="R60593" s="121"/>
      <c r="T60593" s="121"/>
      <c r="V60593" s="121"/>
      <c r="X60593" s="121"/>
      <c r="Z60593" s="121"/>
    </row>
    <row r="60594" spans="16:26" x14ac:dyDescent="0.25">
      <c r="P60594" s="121"/>
      <c r="R60594" s="121"/>
      <c r="T60594" s="121"/>
      <c r="V60594" s="121"/>
      <c r="X60594" s="121"/>
      <c r="Z60594" s="121"/>
    </row>
    <row r="60595" spans="16:26" x14ac:dyDescent="0.25">
      <c r="P60595" s="122"/>
      <c r="R60595" s="122"/>
      <c r="T60595" s="122"/>
      <c r="V60595" s="122"/>
      <c r="X60595" s="122"/>
      <c r="Z60595" s="122"/>
    </row>
    <row r="60596" spans="16:26" x14ac:dyDescent="0.25">
      <c r="P60596" s="118"/>
      <c r="R60596" s="118"/>
      <c r="T60596" s="118"/>
      <c r="V60596" s="118"/>
      <c r="X60596" s="118"/>
      <c r="Z60596" s="118"/>
    </row>
    <row r="60597" spans="16:26" x14ac:dyDescent="0.25">
      <c r="P60597" s="119"/>
      <c r="R60597" s="119"/>
      <c r="T60597" s="119"/>
      <c r="V60597" s="119"/>
      <c r="X60597" s="119"/>
      <c r="Z60597" s="119"/>
    </row>
    <row r="60598" spans="16:26" x14ac:dyDescent="0.25">
      <c r="P60598" s="119"/>
      <c r="R60598" s="119"/>
      <c r="T60598" s="119"/>
      <c r="V60598" s="119"/>
      <c r="X60598" s="119"/>
      <c r="Z60598" s="119"/>
    </row>
    <row r="60599" spans="16:26" x14ac:dyDescent="0.25">
      <c r="P60599" s="120"/>
      <c r="R60599" s="120"/>
      <c r="T60599" s="120"/>
      <c r="V60599" s="120"/>
      <c r="X60599" s="120"/>
      <c r="Z60599" s="120"/>
    </row>
    <row r="60600" spans="16:26" x14ac:dyDescent="0.25">
      <c r="P60600" s="119"/>
      <c r="R60600" s="119"/>
      <c r="T60600" s="119"/>
      <c r="V60600" s="119"/>
      <c r="X60600" s="119"/>
      <c r="Z60600" s="119"/>
    </row>
    <row r="60601" spans="16:26" x14ac:dyDescent="0.25">
      <c r="P60601" s="119"/>
      <c r="R60601" s="119"/>
      <c r="T60601" s="119"/>
      <c r="V60601" s="119"/>
      <c r="X60601" s="119"/>
      <c r="Z60601" s="119"/>
    </row>
    <row r="60602" spans="16:26" x14ac:dyDescent="0.25">
      <c r="P60602" s="120"/>
      <c r="R60602" s="120"/>
      <c r="T60602" s="120"/>
      <c r="V60602" s="120"/>
      <c r="X60602" s="120"/>
      <c r="Z60602" s="120"/>
    </row>
    <row r="60603" spans="16:26" x14ac:dyDescent="0.25">
      <c r="P60603" s="119"/>
      <c r="R60603" s="119"/>
      <c r="T60603" s="119"/>
      <c r="V60603" s="119"/>
      <c r="X60603" s="119"/>
      <c r="Z60603" s="119"/>
    </row>
    <row r="60604" spans="16:26" x14ac:dyDescent="0.25">
      <c r="P60604" s="120"/>
      <c r="R60604" s="120"/>
      <c r="T60604" s="120"/>
      <c r="V60604" s="120"/>
      <c r="X60604" s="120"/>
      <c r="Z60604" s="120"/>
    </row>
    <row r="60605" spans="16:26" x14ac:dyDescent="0.25">
      <c r="P60605" s="119"/>
      <c r="R60605" s="119"/>
      <c r="T60605" s="119"/>
      <c r="V60605" s="119"/>
      <c r="X60605" s="119"/>
      <c r="Z60605" s="119"/>
    </row>
    <row r="60606" spans="16:26" x14ac:dyDescent="0.25">
      <c r="P60606" s="119"/>
      <c r="R60606" s="119"/>
      <c r="T60606" s="119"/>
      <c r="V60606" s="119"/>
      <c r="X60606" s="119"/>
      <c r="Z60606" s="119"/>
    </row>
    <row r="60607" spans="16:26" x14ac:dyDescent="0.25">
      <c r="P60607" s="119"/>
      <c r="R60607" s="119"/>
      <c r="T60607" s="119"/>
      <c r="V60607" s="119"/>
      <c r="X60607" s="119"/>
      <c r="Z60607" s="119"/>
    </row>
    <row r="60608" spans="16:26" x14ac:dyDescent="0.25">
      <c r="P60608" s="121"/>
      <c r="R60608" s="121"/>
      <c r="T60608" s="121"/>
      <c r="V60608" s="121"/>
      <c r="X60608" s="121"/>
      <c r="Z60608" s="121"/>
    </row>
    <row r="60609" spans="16:26" x14ac:dyDescent="0.25">
      <c r="P60609" s="121"/>
      <c r="R60609" s="121"/>
      <c r="T60609" s="121"/>
      <c r="V60609" s="121"/>
      <c r="X60609" s="121"/>
      <c r="Z60609" s="121"/>
    </row>
    <row r="60610" spans="16:26" x14ac:dyDescent="0.25">
      <c r="P60610" s="121"/>
      <c r="R60610" s="121"/>
      <c r="T60610" s="121"/>
      <c r="V60610" s="121"/>
      <c r="X60610" s="121"/>
      <c r="Z60610" s="121"/>
    </row>
    <row r="60611" spans="16:26" x14ac:dyDescent="0.25">
      <c r="P60611" s="121"/>
      <c r="R60611" s="121"/>
      <c r="T60611" s="121"/>
      <c r="V60611" s="121"/>
      <c r="X60611" s="121"/>
      <c r="Z60611" s="121"/>
    </row>
    <row r="60612" spans="16:26" x14ac:dyDescent="0.25">
      <c r="P60612" s="122"/>
      <c r="R60612" s="122"/>
      <c r="T60612" s="122"/>
      <c r="V60612" s="122"/>
      <c r="X60612" s="122"/>
      <c r="Z60612" s="122"/>
    </row>
    <row r="60613" spans="16:26" x14ac:dyDescent="0.25">
      <c r="P60613" s="118"/>
      <c r="R60613" s="118"/>
      <c r="T60613" s="118"/>
      <c r="V60613" s="118"/>
      <c r="X60613" s="118"/>
      <c r="Z60613" s="118"/>
    </row>
    <row r="60614" spans="16:26" x14ac:dyDescent="0.25">
      <c r="P60614" s="119"/>
      <c r="R60614" s="119"/>
      <c r="T60614" s="119"/>
      <c r="V60614" s="119"/>
      <c r="X60614" s="119"/>
      <c r="Z60614" s="119"/>
    </row>
    <row r="60615" spans="16:26" x14ac:dyDescent="0.25">
      <c r="P60615" s="119"/>
      <c r="R60615" s="119"/>
      <c r="T60615" s="119"/>
      <c r="V60615" s="119"/>
      <c r="X60615" s="119"/>
      <c r="Z60615" s="119"/>
    </row>
    <row r="60616" spans="16:26" x14ac:dyDescent="0.25">
      <c r="P60616" s="120"/>
      <c r="R60616" s="120"/>
      <c r="T60616" s="120"/>
      <c r="V60616" s="120"/>
      <c r="X60616" s="120"/>
      <c r="Z60616" s="120"/>
    </row>
    <row r="60617" spans="16:26" x14ac:dyDescent="0.25">
      <c r="P60617" s="119"/>
      <c r="R60617" s="119"/>
      <c r="T60617" s="119"/>
      <c r="V60617" s="119"/>
      <c r="X60617" s="119"/>
      <c r="Z60617" s="119"/>
    </row>
    <row r="60618" spans="16:26" x14ac:dyDescent="0.25">
      <c r="P60618" s="119"/>
      <c r="R60618" s="119"/>
      <c r="T60618" s="119"/>
      <c r="V60618" s="119"/>
      <c r="X60618" s="119"/>
      <c r="Z60618" s="119"/>
    </row>
    <row r="60619" spans="16:26" x14ac:dyDescent="0.25">
      <c r="P60619" s="120"/>
      <c r="R60619" s="120"/>
      <c r="T60619" s="120"/>
      <c r="V60619" s="120"/>
      <c r="X60619" s="120"/>
      <c r="Z60619" s="120"/>
    </row>
    <row r="60620" spans="16:26" x14ac:dyDescent="0.25">
      <c r="P60620" s="119"/>
      <c r="R60620" s="119"/>
      <c r="T60620" s="119"/>
      <c r="V60620" s="119"/>
      <c r="X60620" s="119"/>
      <c r="Z60620" s="119"/>
    </row>
    <row r="60621" spans="16:26" x14ac:dyDescent="0.25">
      <c r="P60621" s="120"/>
      <c r="R60621" s="120"/>
      <c r="T60621" s="120"/>
      <c r="V60621" s="120"/>
      <c r="X60621" s="120"/>
      <c r="Z60621" s="120"/>
    </row>
    <row r="60622" spans="16:26" x14ac:dyDescent="0.25">
      <c r="P60622" s="119"/>
      <c r="R60622" s="119"/>
      <c r="T60622" s="119"/>
      <c r="V60622" s="119"/>
      <c r="X60622" s="119"/>
      <c r="Z60622" s="119"/>
    </row>
    <row r="60623" spans="16:26" x14ac:dyDescent="0.25">
      <c r="P60623" s="119"/>
      <c r="R60623" s="119"/>
      <c r="T60623" s="119"/>
      <c r="V60623" s="119"/>
      <c r="X60623" s="119"/>
      <c r="Z60623" s="119"/>
    </row>
    <row r="60624" spans="16:26" x14ac:dyDescent="0.25">
      <c r="P60624" s="119"/>
      <c r="R60624" s="119"/>
      <c r="T60624" s="119"/>
      <c r="V60624" s="119"/>
      <c r="X60624" s="119"/>
      <c r="Z60624" s="119"/>
    </row>
    <row r="60625" spans="16:26" x14ac:dyDescent="0.25">
      <c r="P60625" s="121"/>
      <c r="R60625" s="121"/>
      <c r="T60625" s="121"/>
      <c r="V60625" s="121"/>
      <c r="X60625" s="121"/>
      <c r="Z60625" s="121"/>
    </row>
    <row r="60626" spans="16:26" x14ac:dyDescent="0.25">
      <c r="P60626" s="121"/>
      <c r="R60626" s="121"/>
      <c r="T60626" s="121"/>
      <c r="V60626" s="121"/>
      <c r="X60626" s="121"/>
      <c r="Z60626" s="121"/>
    </row>
    <row r="60627" spans="16:26" x14ac:dyDescent="0.25">
      <c r="P60627" s="121"/>
      <c r="R60627" s="121"/>
      <c r="T60627" s="121"/>
      <c r="V60627" s="121"/>
      <c r="X60627" s="121"/>
      <c r="Z60627" s="121"/>
    </row>
    <row r="60628" spans="16:26" x14ac:dyDescent="0.25">
      <c r="P60628" s="121"/>
      <c r="R60628" s="121"/>
      <c r="T60628" s="121"/>
      <c r="V60628" s="121"/>
      <c r="X60628" s="121"/>
      <c r="Z60628" s="121"/>
    </row>
    <row r="60629" spans="16:26" x14ac:dyDescent="0.25">
      <c r="P60629" s="122"/>
      <c r="R60629" s="122"/>
      <c r="T60629" s="122"/>
      <c r="V60629" s="122"/>
      <c r="X60629" s="122"/>
      <c r="Z60629" s="122"/>
    </row>
    <row r="60630" spans="16:26" x14ac:dyDescent="0.25">
      <c r="P60630" s="118"/>
      <c r="R60630" s="118"/>
      <c r="T60630" s="118"/>
      <c r="V60630" s="118"/>
      <c r="X60630" s="118"/>
      <c r="Z60630" s="118"/>
    </row>
    <row r="60631" spans="16:26" x14ac:dyDescent="0.25">
      <c r="P60631" s="119"/>
      <c r="R60631" s="119"/>
      <c r="T60631" s="119"/>
      <c r="V60631" s="119"/>
      <c r="X60631" s="119"/>
      <c r="Z60631" s="119"/>
    </row>
    <row r="60632" spans="16:26" x14ac:dyDescent="0.25">
      <c r="P60632" s="119"/>
      <c r="R60632" s="119"/>
      <c r="T60632" s="119"/>
      <c r="V60632" s="119"/>
      <c r="X60632" s="119"/>
      <c r="Z60632" s="119"/>
    </row>
    <row r="60633" spans="16:26" x14ac:dyDescent="0.25">
      <c r="P60633" s="120"/>
      <c r="R60633" s="120"/>
      <c r="T60633" s="120"/>
      <c r="V60633" s="120"/>
      <c r="X60633" s="120"/>
      <c r="Z60633" s="120"/>
    </row>
    <row r="60634" spans="16:26" x14ac:dyDescent="0.25">
      <c r="P60634" s="119"/>
      <c r="R60634" s="119"/>
      <c r="T60634" s="119"/>
      <c r="V60634" s="119"/>
      <c r="X60634" s="119"/>
      <c r="Z60634" s="119"/>
    </row>
    <row r="60635" spans="16:26" x14ac:dyDescent="0.25">
      <c r="P60635" s="119"/>
      <c r="R60635" s="119"/>
      <c r="T60635" s="119"/>
      <c r="V60635" s="119"/>
      <c r="X60635" s="119"/>
      <c r="Z60635" s="119"/>
    </row>
    <row r="60636" spans="16:26" x14ac:dyDescent="0.25">
      <c r="P60636" s="120"/>
      <c r="R60636" s="120"/>
      <c r="T60636" s="120"/>
      <c r="V60636" s="120"/>
      <c r="X60636" s="120"/>
      <c r="Z60636" s="120"/>
    </row>
    <row r="60637" spans="16:26" x14ac:dyDescent="0.25">
      <c r="P60637" s="119"/>
      <c r="R60637" s="119"/>
      <c r="T60637" s="119"/>
      <c r="V60637" s="119"/>
      <c r="X60637" s="119"/>
      <c r="Z60637" s="119"/>
    </row>
    <row r="60638" spans="16:26" x14ac:dyDescent="0.25">
      <c r="P60638" s="120"/>
      <c r="R60638" s="120"/>
      <c r="T60638" s="120"/>
      <c r="V60638" s="120"/>
      <c r="X60638" s="120"/>
      <c r="Z60638" s="120"/>
    </row>
    <row r="60639" spans="16:26" x14ac:dyDescent="0.25">
      <c r="P60639" s="119"/>
      <c r="R60639" s="119"/>
      <c r="T60639" s="119"/>
      <c r="V60639" s="119"/>
      <c r="X60639" s="119"/>
      <c r="Z60639" s="119"/>
    </row>
    <row r="60640" spans="16:26" x14ac:dyDescent="0.25">
      <c r="P60640" s="119"/>
      <c r="R60640" s="119"/>
      <c r="T60640" s="119"/>
      <c r="V60640" s="119"/>
      <c r="X60640" s="119"/>
      <c r="Z60640" s="119"/>
    </row>
    <row r="60641" spans="16:26" x14ac:dyDescent="0.25">
      <c r="P60641" s="119"/>
      <c r="R60641" s="119"/>
      <c r="T60641" s="119"/>
      <c r="V60641" s="119"/>
      <c r="X60641" s="119"/>
      <c r="Z60641" s="119"/>
    </row>
    <row r="60642" spans="16:26" x14ac:dyDescent="0.25">
      <c r="P60642" s="121"/>
      <c r="R60642" s="121"/>
      <c r="T60642" s="121"/>
      <c r="V60642" s="121"/>
      <c r="X60642" s="121"/>
      <c r="Z60642" s="121"/>
    </row>
    <row r="60643" spans="16:26" x14ac:dyDescent="0.25">
      <c r="P60643" s="121"/>
      <c r="R60643" s="121"/>
      <c r="T60643" s="121"/>
      <c r="V60643" s="121"/>
      <c r="X60643" s="121"/>
      <c r="Z60643" s="121"/>
    </row>
    <row r="60644" spans="16:26" x14ac:dyDescent="0.25">
      <c r="P60644" s="121"/>
      <c r="R60644" s="121"/>
      <c r="T60644" s="121"/>
      <c r="V60644" s="121"/>
      <c r="X60644" s="121"/>
      <c r="Z60644" s="121"/>
    </row>
    <row r="60645" spans="16:26" x14ac:dyDescent="0.25">
      <c r="P60645" s="121"/>
      <c r="R60645" s="121"/>
      <c r="T60645" s="121"/>
      <c r="V60645" s="121"/>
      <c r="X60645" s="121"/>
      <c r="Z60645" s="121"/>
    </row>
    <row r="60646" spans="16:26" x14ac:dyDescent="0.25">
      <c r="P60646" s="122"/>
      <c r="R60646" s="122"/>
      <c r="T60646" s="122"/>
      <c r="V60646" s="122"/>
      <c r="X60646" s="122"/>
      <c r="Z60646" s="122"/>
    </row>
    <row r="60647" spans="16:26" x14ac:dyDescent="0.25">
      <c r="P60647" s="118"/>
      <c r="R60647" s="118"/>
      <c r="T60647" s="118"/>
      <c r="V60647" s="118"/>
      <c r="X60647" s="118"/>
      <c r="Z60647" s="118"/>
    </row>
    <row r="60648" spans="16:26" x14ac:dyDescent="0.25">
      <c r="P60648" s="119"/>
      <c r="R60648" s="119"/>
      <c r="T60648" s="119"/>
      <c r="V60648" s="119"/>
      <c r="X60648" s="119"/>
      <c r="Z60648" s="119"/>
    </row>
    <row r="60649" spans="16:26" x14ac:dyDescent="0.25">
      <c r="P60649" s="119"/>
      <c r="R60649" s="119"/>
      <c r="T60649" s="119"/>
      <c r="V60649" s="119"/>
      <c r="X60649" s="119"/>
      <c r="Z60649" s="119"/>
    </row>
    <row r="60650" spans="16:26" x14ac:dyDescent="0.25">
      <c r="P60650" s="120"/>
      <c r="R60650" s="120"/>
      <c r="T60650" s="120"/>
      <c r="V60650" s="120"/>
      <c r="X60650" s="120"/>
      <c r="Z60650" s="120"/>
    </row>
    <row r="60651" spans="16:26" x14ac:dyDescent="0.25">
      <c r="P60651" s="119"/>
      <c r="R60651" s="119"/>
      <c r="T60651" s="119"/>
      <c r="V60651" s="119"/>
      <c r="X60651" s="119"/>
      <c r="Z60651" s="119"/>
    </row>
    <row r="60652" spans="16:26" x14ac:dyDescent="0.25">
      <c r="P60652" s="119"/>
      <c r="R60652" s="119"/>
      <c r="T60652" s="119"/>
      <c r="V60652" s="119"/>
      <c r="X60652" s="119"/>
      <c r="Z60652" s="119"/>
    </row>
    <row r="60653" spans="16:26" x14ac:dyDescent="0.25">
      <c r="P60653" s="120"/>
      <c r="R60653" s="120"/>
      <c r="T60653" s="120"/>
      <c r="V60653" s="120"/>
      <c r="X60653" s="120"/>
      <c r="Z60653" s="120"/>
    </row>
    <row r="60654" spans="16:26" x14ac:dyDescent="0.25">
      <c r="P60654" s="119"/>
      <c r="R60654" s="119"/>
      <c r="T60654" s="119"/>
      <c r="V60654" s="119"/>
      <c r="X60654" s="119"/>
      <c r="Z60654" s="119"/>
    </row>
    <row r="60655" spans="16:26" x14ac:dyDescent="0.25">
      <c r="P60655" s="120"/>
      <c r="R60655" s="120"/>
      <c r="T60655" s="120"/>
      <c r="V60655" s="120"/>
      <c r="X60655" s="120"/>
      <c r="Z60655" s="120"/>
    </row>
    <row r="60656" spans="16:26" x14ac:dyDescent="0.25">
      <c r="P60656" s="119"/>
      <c r="R60656" s="119"/>
      <c r="T60656" s="119"/>
      <c r="V60656" s="119"/>
      <c r="X60656" s="119"/>
      <c r="Z60656" s="119"/>
    </row>
    <row r="60657" spans="16:26" x14ac:dyDescent="0.25">
      <c r="P60657" s="119"/>
      <c r="R60657" s="119"/>
      <c r="T60657" s="119"/>
      <c r="V60657" s="119"/>
      <c r="X60657" s="119"/>
      <c r="Z60657" s="119"/>
    </row>
    <row r="60658" spans="16:26" x14ac:dyDescent="0.25">
      <c r="P60658" s="119"/>
      <c r="R60658" s="119"/>
      <c r="T60658" s="119"/>
      <c r="V60658" s="119"/>
      <c r="X60658" s="119"/>
      <c r="Z60658" s="119"/>
    </row>
    <row r="60659" spans="16:26" x14ac:dyDescent="0.25">
      <c r="P60659" s="121"/>
      <c r="R60659" s="121"/>
      <c r="T60659" s="121"/>
      <c r="V60659" s="121"/>
      <c r="X60659" s="121"/>
      <c r="Z60659" s="121"/>
    </row>
    <row r="60660" spans="16:26" x14ac:dyDescent="0.25">
      <c r="P60660" s="121"/>
      <c r="R60660" s="121"/>
      <c r="T60660" s="121"/>
      <c r="V60660" s="121"/>
      <c r="X60660" s="121"/>
      <c r="Z60660" s="121"/>
    </row>
    <row r="60661" spans="16:26" x14ac:dyDescent="0.25">
      <c r="P60661" s="121"/>
      <c r="R60661" s="121"/>
      <c r="T60661" s="121"/>
      <c r="V60661" s="121"/>
      <c r="X60661" s="121"/>
      <c r="Z60661" s="121"/>
    </row>
    <row r="60662" spans="16:26" x14ac:dyDescent="0.25">
      <c r="P60662" s="121"/>
      <c r="R60662" s="121"/>
      <c r="T60662" s="121"/>
      <c r="V60662" s="121"/>
      <c r="X60662" s="121"/>
      <c r="Z60662" s="121"/>
    </row>
    <row r="60663" spans="16:26" x14ac:dyDescent="0.25">
      <c r="P60663" s="122"/>
      <c r="R60663" s="122"/>
      <c r="T60663" s="122"/>
      <c r="V60663" s="122"/>
      <c r="X60663" s="122"/>
      <c r="Z60663" s="122"/>
    </row>
    <row r="60664" spans="16:26" x14ac:dyDescent="0.25">
      <c r="P60664" s="118"/>
      <c r="R60664" s="118"/>
      <c r="T60664" s="118"/>
      <c r="V60664" s="118"/>
      <c r="X60664" s="118"/>
      <c r="Z60664" s="118"/>
    </row>
    <row r="60665" spans="16:26" x14ac:dyDescent="0.25">
      <c r="P60665" s="119"/>
      <c r="R60665" s="119"/>
      <c r="T60665" s="119"/>
      <c r="V60665" s="119"/>
      <c r="X60665" s="119"/>
      <c r="Z60665" s="119"/>
    </row>
    <row r="60666" spans="16:26" x14ac:dyDescent="0.25">
      <c r="P60666" s="119"/>
      <c r="R60666" s="119"/>
      <c r="T60666" s="119"/>
      <c r="V60666" s="119"/>
      <c r="X60666" s="119"/>
      <c r="Z60666" s="119"/>
    </row>
    <row r="60667" spans="16:26" x14ac:dyDescent="0.25">
      <c r="P60667" s="120"/>
      <c r="R60667" s="120"/>
      <c r="T60667" s="120"/>
      <c r="V60667" s="120"/>
      <c r="X60667" s="120"/>
      <c r="Z60667" s="120"/>
    </row>
    <row r="60668" spans="16:26" x14ac:dyDescent="0.25">
      <c r="P60668" s="119"/>
      <c r="R60668" s="119"/>
      <c r="T60668" s="119"/>
      <c r="V60668" s="119"/>
      <c r="X60668" s="119"/>
      <c r="Z60668" s="119"/>
    </row>
    <row r="60669" spans="16:26" x14ac:dyDescent="0.25">
      <c r="P60669" s="119"/>
      <c r="R60669" s="119"/>
      <c r="T60669" s="119"/>
      <c r="V60669" s="119"/>
      <c r="X60669" s="119"/>
      <c r="Z60669" s="119"/>
    </row>
    <row r="60670" spans="16:26" x14ac:dyDescent="0.25">
      <c r="P60670" s="120"/>
      <c r="R60670" s="120"/>
      <c r="T60670" s="120"/>
      <c r="V60670" s="120"/>
      <c r="X60670" s="120"/>
      <c r="Z60670" s="120"/>
    </row>
    <row r="60671" spans="16:26" x14ac:dyDescent="0.25">
      <c r="P60671" s="119"/>
      <c r="R60671" s="119"/>
      <c r="T60671" s="119"/>
      <c r="V60671" s="119"/>
      <c r="X60671" s="119"/>
      <c r="Z60671" s="119"/>
    </row>
    <row r="60672" spans="16:26" x14ac:dyDescent="0.25">
      <c r="P60672" s="120"/>
      <c r="R60672" s="120"/>
      <c r="T60672" s="120"/>
      <c r="V60672" s="120"/>
      <c r="X60672" s="120"/>
      <c r="Z60672" s="120"/>
    </row>
    <row r="60673" spans="16:26" x14ac:dyDescent="0.25">
      <c r="P60673" s="119"/>
      <c r="R60673" s="119"/>
      <c r="T60673" s="119"/>
      <c r="V60673" s="119"/>
      <c r="X60673" s="119"/>
      <c r="Z60673" s="119"/>
    </row>
    <row r="60674" spans="16:26" x14ac:dyDescent="0.25">
      <c r="P60674" s="119"/>
      <c r="R60674" s="119"/>
      <c r="T60674" s="119"/>
      <c r="V60674" s="119"/>
      <c r="X60674" s="119"/>
      <c r="Z60674" s="119"/>
    </row>
    <row r="60675" spans="16:26" x14ac:dyDescent="0.25">
      <c r="P60675" s="119"/>
      <c r="R60675" s="119"/>
      <c r="T60675" s="119"/>
      <c r="V60675" s="119"/>
      <c r="X60675" s="119"/>
      <c r="Z60675" s="119"/>
    </row>
    <row r="60676" spans="16:26" x14ac:dyDescent="0.25">
      <c r="P60676" s="121"/>
      <c r="R60676" s="121"/>
      <c r="T60676" s="121"/>
      <c r="V60676" s="121"/>
      <c r="X60676" s="121"/>
      <c r="Z60676" s="121"/>
    </row>
    <row r="60677" spans="16:26" x14ac:dyDescent="0.25">
      <c r="P60677" s="121"/>
      <c r="R60677" s="121"/>
      <c r="T60677" s="121"/>
      <c r="V60677" s="121"/>
      <c r="X60677" s="121"/>
      <c r="Z60677" s="121"/>
    </row>
    <row r="60678" spans="16:26" x14ac:dyDescent="0.25">
      <c r="P60678" s="121"/>
      <c r="R60678" s="121"/>
      <c r="T60678" s="121"/>
      <c r="V60678" s="121"/>
      <c r="X60678" s="121"/>
      <c r="Z60678" s="121"/>
    </row>
    <row r="60679" spans="16:26" x14ac:dyDescent="0.25">
      <c r="P60679" s="121"/>
      <c r="R60679" s="121"/>
      <c r="T60679" s="121"/>
      <c r="V60679" s="121"/>
      <c r="X60679" s="121"/>
      <c r="Z60679" s="121"/>
    </row>
    <row r="60680" spans="16:26" x14ac:dyDescent="0.25">
      <c r="P60680" s="122"/>
      <c r="R60680" s="122"/>
      <c r="T60680" s="122"/>
      <c r="V60680" s="122"/>
      <c r="X60680" s="122"/>
      <c r="Z60680" s="122"/>
    </row>
    <row r="60681" spans="16:26" x14ac:dyDescent="0.25">
      <c r="P60681" s="118"/>
      <c r="R60681" s="118"/>
      <c r="T60681" s="118"/>
      <c r="V60681" s="118"/>
      <c r="X60681" s="118"/>
      <c r="Z60681" s="118"/>
    </row>
    <row r="60682" spans="16:26" x14ac:dyDescent="0.25">
      <c r="P60682" s="119"/>
      <c r="R60682" s="119"/>
      <c r="T60682" s="119"/>
      <c r="V60682" s="119"/>
      <c r="X60682" s="119"/>
      <c r="Z60682" s="119"/>
    </row>
    <row r="60683" spans="16:26" x14ac:dyDescent="0.25">
      <c r="P60683" s="119"/>
      <c r="R60683" s="119"/>
      <c r="T60683" s="119"/>
      <c r="V60683" s="119"/>
      <c r="X60683" s="119"/>
      <c r="Z60683" s="119"/>
    </row>
    <row r="60684" spans="16:26" x14ac:dyDescent="0.25">
      <c r="P60684" s="120"/>
      <c r="R60684" s="120"/>
      <c r="T60684" s="120"/>
      <c r="V60684" s="120"/>
      <c r="X60684" s="120"/>
      <c r="Z60684" s="120"/>
    </row>
    <row r="60685" spans="16:26" x14ac:dyDescent="0.25">
      <c r="P60685" s="119"/>
      <c r="R60685" s="119"/>
      <c r="T60685" s="119"/>
      <c r="V60685" s="119"/>
      <c r="X60685" s="119"/>
      <c r="Z60685" s="119"/>
    </row>
    <row r="60686" spans="16:26" x14ac:dyDescent="0.25">
      <c r="P60686" s="119"/>
      <c r="R60686" s="119"/>
      <c r="T60686" s="119"/>
      <c r="V60686" s="119"/>
      <c r="X60686" s="119"/>
      <c r="Z60686" s="119"/>
    </row>
    <row r="60687" spans="16:26" x14ac:dyDescent="0.25">
      <c r="P60687" s="120"/>
      <c r="R60687" s="120"/>
      <c r="T60687" s="120"/>
      <c r="V60687" s="120"/>
      <c r="X60687" s="120"/>
      <c r="Z60687" s="120"/>
    </row>
    <row r="60688" spans="16:26" x14ac:dyDescent="0.25">
      <c r="P60688" s="119"/>
      <c r="R60688" s="119"/>
      <c r="T60688" s="119"/>
      <c r="V60688" s="119"/>
      <c r="X60688" s="119"/>
      <c r="Z60688" s="119"/>
    </row>
    <row r="60689" spans="16:26" x14ac:dyDescent="0.25">
      <c r="P60689" s="120"/>
      <c r="R60689" s="120"/>
      <c r="T60689" s="120"/>
      <c r="V60689" s="120"/>
      <c r="X60689" s="120"/>
      <c r="Z60689" s="120"/>
    </row>
    <row r="60690" spans="16:26" x14ac:dyDescent="0.25">
      <c r="P60690" s="119"/>
      <c r="R60690" s="119"/>
      <c r="T60690" s="119"/>
      <c r="V60690" s="119"/>
      <c r="X60690" s="119"/>
      <c r="Z60690" s="119"/>
    </row>
    <row r="60691" spans="16:26" x14ac:dyDescent="0.25">
      <c r="P60691" s="119"/>
      <c r="R60691" s="119"/>
      <c r="T60691" s="119"/>
      <c r="V60691" s="119"/>
      <c r="X60691" s="119"/>
      <c r="Z60691" s="119"/>
    </row>
    <row r="60692" spans="16:26" x14ac:dyDescent="0.25">
      <c r="P60692" s="119"/>
      <c r="R60692" s="119"/>
      <c r="T60692" s="119"/>
      <c r="V60692" s="119"/>
      <c r="X60692" s="119"/>
      <c r="Z60692" s="119"/>
    </row>
    <row r="60693" spans="16:26" x14ac:dyDescent="0.25">
      <c r="P60693" s="121"/>
      <c r="R60693" s="121"/>
      <c r="T60693" s="121"/>
      <c r="V60693" s="121"/>
      <c r="X60693" s="121"/>
      <c r="Z60693" s="121"/>
    </row>
    <row r="60694" spans="16:26" x14ac:dyDescent="0.25">
      <c r="P60694" s="121"/>
      <c r="R60694" s="121"/>
      <c r="T60694" s="121"/>
      <c r="V60694" s="121"/>
      <c r="X60694" s="121"/>
      <c r="Z60694" s="121"/>
    </row>
    <row r="60695" spans="16:26" x14ac:dyDescent="0.25">
      <c r="P60695" s="121"/>
      <c r="R60695" s="121"/>
      <c r="T60695" s="121"/>
      <c r="V60695" s="121"/>
      <c r="X60695" s="121"/>
      <c r="Z60695" s="121"/>
    </row>
    <row r="60696" spans="16:26" x14ac:dyDescent="0.25">
      <c r="P60696" s="121"/>
      <c r="R60696" s="121"/>
      <c r="T60696" s="121"/>
      <c r="V60696" s="121"/>
      <c r="X60696" s="121"/>
      <c r="Z60696" s="121"/>
    </row>
    <row r="60697" spans="16:26" x14ac:dyDescent="0.25">
      <c r="P60697" s="122"/>
      <c r="R60697" s="122"/>
      <c r="T60697" s="122"/>
      <c r="V60697" s="122"/>
      <c r="X60697" s="122"/>
      <c r="Z60697" s="122"/>
    </row>
    <row r="60698" spans="16:26" x14ac:dyDescent="0.25">
      <c r="P60698" s="118"/>
      <c r="R60698" s="118"/>
      <c r="T60698" s="118"/>
      <c r="V60698" s="118"/>
      <c r="X60698" s="118"/>
      <c r="Z60698" s="118"/>
    </row>
    <row r="60699" spans="16:26" x14ac:dyDescent="0.25">
      <c r="P60699" s="119"/>
      <c r="R60699" s="119"/>
      <c r="T60699" s="119"/>
      <c r="V60699" s="119"/>
      <c r="X60699" s="119"/>
      <c r="Z60699" s="119"/>
    </row>
    <row r="60700" spans="16:26" x14ac:dyDescent="0.25">
      <c r="P60700" s="119"/>
      <c r="R60700" s="119"/>
      <c r="T60700" s="119"/>
      <c r="V60700" s="119"/>
      <c r="X60700" s="119"/>
      <c r="Z60700" s="119"/>
    </row>
    <row r="60701" spans="16:26" x14ac:dyDescent="0.25">
      <c r="P60701" s="120"/>
      <c r="R60701" s="120"/>
      <c r="T60701" s="120"/>
      <c r="V60701" s="120"/>
      <c r="X60701" s="120"/>
      <c r="Z60701" s="120"/>
    </row>
    <row r="60702" spans="16:26" x14ac:dyDescent="0.25">
      <c r="P60702" s="119"/>
      <c r="R60702" s="119"/>
      <c r="T60702" s="119"/>
      <c r="V60702" s="119"/>
      <c r="X60702" s="119"/>
      <c r="Z60702" s="119"/>
    </row>
    <row r="60703" spans="16:26" x14ac:dyDescent="0.25">
      <c r="P60703" s="119"/>
      <c r="R60703" s="119"/>
      <c r="T60703" s="119"/>
      <c r="V60703" s="119"/>
      <c r="X60703" s="119"/>
      <c r="Z60703" s="119"/>
    </row>
    <row r="60704" spans="16:26" x14ac:dyDescent="0.25">
      <c r="P60704" s="120"/>
      <c r="R60704" s="120"/>
      <c r="T60704" s="120"/>
      <c r="V60704" s="120"/>
      <c r="X60704" s="120"/>
      <c r="Z60704" s="120"/>
    </row>
    <row r="60705" spans="16:26" x14ac:dyDescent="0.25">
      <c r="P60705" s="119"/>
      <c r="R60705" s="119"/>
      <c r="T60705" s="119"/>
      <c r="V60705" s="119"/>
      <c r="X60705" s="119"/>
      <c r="Z60705" s="119"/>
    </row>
    <row r="60706" spans="16:26" x14ac:dyDescent="0.25">
      <c r="P60706" s="120"/>
      <c r="R60706" s="120"/>
      <c r="T60706" s="120"/>
      <c r="V60706" s="120"/>
      <c r="X60706" s="120"/>
      <c r="Z60706" s="120"/>
    </row>
    <row r="60707" spans="16:26" x14ac:dyDescent="0.25">
      <c r="P60707" s="119"/>
      <c r="R60707" s="119"/>
      <c r="T60707" s="119"/>
      <c r="V60707" s="119"/>
      <c r="X60707" s="119"/>
      <c r="Z60707" s="119"/>
    </row>
    <row r="60708" spans="16:26" x14ac:dyDescent="0.25">
      <c r="P60708" s="119"/>
      <c r="R60708" s="119"/>
      <c r="T60708" s="119"/>
      <c r="V60708" s="119"/>
      <c r="X60708" s="119"/>
      <c r="Z60708" s="119"/>
    </row>
    <row r="60709" spans="16:26" x14ac:dyDescent="0.25">
      <c r="P60709" s="119"/>
      <c r="R60709" s="119"/>
      <c r="T60709" s="119"/>
      <c r="V60709" s="119"/>
      <c r="X60709" s="119"/>
      <c r="Z60709" s="119"/>
    </row>
    <row r="60710" spans="16:26" x14ac:dyDescent="0.25">
      <c r="P60710" s="121"/>
      <c r="R60710" s="121"/>
      <c r="T60710" s="121"/>
      <c r="V60710" s="121"/>
      <c r="X60710" s="121"/>
      <c r="Z60710" s="121"/>
    </row>
    <row r="60711" spans="16:26" x14ac:dyDescent="0.25">
      <c r="P60711" s="121"/>
      <c r="R60711" s="121"/>
      <c r="T60711" s="121"/>
      <c r="V60711" s="121"/>
      <c r="X60711" s="121"/>
      <c r="Z60711" s="121"/>
    </row>
    <row r="60712" spans="16:26" x14ac:dyDescent="0.25">
      <c r="P60712" s="121"/>
      <c r="R60712" s="121"/>
      <c r="T60712" s="121"/>
      <c r="V60712" s="121"/>
      <c r="X60712" s="121"/>
      <c r="Z60712" s="121"/>
    </row>
    <row r="60713" spans="16:26" x14ac:dyDescent="0.25">
      <c r="P60713" s="121"/>
      <c r="R60713" s="121"/>
      <c r="T60713" s="121"/>
      <c r="V60713" s="121"/>
      <c r="X60713" s="121"/>
      <c r="Z60713" s="121"/>
    </row>
    <row r="60714" spans="16:26" x14ac:dyDescent="0.25">
      <c r="P60714" s="122"/>
      <c r="R60714" s="122"/>
      <c r="T60714" s="122"/>
      <c r="V60714" s="122"/>
      <c r="X60714" s="122"/>
      <c r="Z60714" s="122"/>
    </row>
    <row r="60715" spans="16:26" x14ac:dyDescent="0.25">
      <c r="P60715" s="118"/>
      <c r="R60715" s="118"/>
      <c r="T60715" s="118"/>
      <c r="V60715" s="118"/>
      <c r="X60715" s="118"/>
      <c r="Z60715" s="118"/>
    </row>
    <row r="60716" spans="16:26" x14ac:dyDescent="0.25">
      <c r="P60716" s="119"/>
      <c r="R60716" s="119"/>
      <c r="T60716" s="119"/>
      <c r="V60716" s="119"/>
      <c r="X60716" s="119"/>
      <c r="Z60716" s="119"/>
    </row>
    <row r="60717" spans="16:26" x14ac:dyDescent="0.25">
      <c r="P60717" s="119"/>
      <c r="R60717" s="119"/>
      <c r="T60717" s="119"/>
      <c r="V60717" s="119"/>
      <c r="X60717" s="119"/>
      <c r="Z60717" s="119"/>
    </row>
    <row r="60718" spans="16:26" x14ac:dyDescent="0.25">
      <c r="P60718" s="120"/>
      <c r="R60718" s="120"/>
      <c r="T60718" s="120"/>
      <c r="V60718" s="120"/>
      <c r="X60718" s="120"/>
      <c r="Z60718" s="120"/>
    </row>
    <row r="60719" spans="16:26" x14ac:dyDescent="0.25">
      <c r="P60719" s="119"/>
      <c r="R60719" s="119"/>
      <c r="T60719" s="119"/>
      <c r="V60719" s="119"/>
      <c r="X60719" s="119"/>
      <c r="Z60719" s="119"/>
    </row>
    <row r="60720" spans="16:26" x14ac:dyDescent="0.25">
      <c r="P60720" s="119"/>
      <c r="R60720" s="119"/>
      <c r="T60720" s="119"/>
      <c r="V60720" s="119"/>
      <c r="X60720" s="119"/>
      <c r="Z60720" s="119"/>
    </row>
    <row r="60721" spans="16:26" x14ac:dyDescent="0.25">
      <c r="P60721" s="120"/>
      <c r="R60721" s="120"/>
      <c r="T60721" s="120"/>
      <c r="V60721" s="120"/>
      <c r="X60721" s="120"/>
      <c r="Z60721" s="120"/>
    </row>
    <row r="60722" spans="16:26" x14ac:dyDescent="0.25">
      <c r="P60722" s="119"/>
      <c r="R60722" s="119"/>
      <c r="T60722" s="119"/>
      <c r="V60722" s="119"/>
      <c r="X60722" s="119"/>
      <c r="Z60722" s="119"/>
    </row>
    <row r="60723" spans="16:26" x14ac:dyDescent="0.25">
      <c r="P60723" s="120"/>
      <c r="R60723" s="120"/>
      <c r="T60723" s="120"/>
      <c r="V60723" s="120"/>
      <c r="X60723" s="120"/>
      <c r="Z60723" s="120"/>
    </row>
    <row r="60724" spans="16:26" x14ac:dyDescent="0.25">
      <c r="P60724" s="119"/>
      <c r="R60724" s="119"/>
      <c r="T60724" s="119"/>
      <c r="V60724" s="119"/>
      <c r="X60724" s="119"/>
      <c r="Z60724" s="119"/>
    </row>
    <row r="60725" spans="16:26" x14ac:dyDescent="0.25">
      <c r="P60725" s="119"/>
      <c r="R60725" s="119"/>
      <c r="T60725" s="119"/>
      <c r="V60725" s="119"/>
      <c r="X60725" s="119"/>
      <c r="Z60725" s="119"/>
    </row>
    <row r="60726" spans="16:26" x14ac:dyDescent="0.25">
      <c r="P60726" s="119"/>
      <c r="R60726" s="119"/>
      <c r="T60726" s="119"/>
      <c r="V60726" s="119"/>
      <c r="X60726" s="119"/>
      <c r="Z60726" s="119"/>
    </row>
    <row r="60727" spans="16:26" x14ac:dyDescent="0.25">
      <c r="P60727" s="121"/>
      <c r="R60727" s="121"/>
      <c r="T60727" s="121"/>
      <c r="V60727" s="121"/>
      <c r="X60727" s="121"/>
      <c r="Z60727" s="121"/>
    </row>
    <row r="60728" spans="16:26" x14ac:dyDescent="0.25">
      <c r="P60728" s="121"/>
      <c r="R60728" s="121"/>
      <c r="T60728" s="121"/>
      <c r="V60728" s="121"/>
      <c r="X60728" s="121"/>
      <c r="Z60728" s="121"/>
    </row>
    <row r="60729" spans="16:26" x14ac:dyDescent="0.25">
      <c r="P60729" s="121"/>
      <c r="R60729" s="121"/>
      <c r="T60729" s="121"/>
      <c r="V60729" s="121"/>
      <c r="X60729" s="121"/>
      <c r="Z60729" s="121"/>
    </row>
    <row r="60730" spans="16:26" x14ac:dyDescent="0.25">
      <c r="P60730" s="121"/>
      <c r="R60730" s="121"/>
      <c r="T60730" s="121"/>
      <c r="V60730" s="121"/>
      <c r="X60730" s="121"/>
      <c r="Z60730" s="121"/>
    </row>
    <row r="60731" spans="16:26" x14ac:dyDescent="0.25">
      <c r="P60731" s="122"/>
      <c r="R60731" s="122"/>
      <c r="T60731" s="122"/>
      <c r="V60731" s="122"/>
      <c r="X60731" s="122"/>
      <c r="Z60731" s="122"/>
    </row>
    <row r="60732" spans="16:26" x14ac:dyDescent="0.25">
      <c r="P60732" s="118"/>
      <c r="R60732" s="118"/>
      <c r="T60732" s="118"/>
      <c r="V60732" s="118"/>
      <c r="X60732" s="118"/>
      <c r="Z60732" s="118"/>
    </row>
    <row r="60733" spans="16:26" x14ac:dyDescent="0.25">
      <c r="P60733" s="119"/>
      <c r="R60733" s="119"/>
      <c r="T60733" s="119"/>
      <c r="V60733" s="119"/>
      <c r="X60733" s="119"/>
      <c r="Z60733" s="119"/>
    </row>
    <row r="60734" spans="16:26" x14ac:dyDescent="0.25">
      <c r="P60734" s="119"/>
      <c r="R60734" s="119"/>
      <c r="T60734" s="119"/>
      <c r="V60734" s="119"/>
      <c r="X60734" s="119"/>
      <c r="Z60734" s="119"/>
    </row>
    <row r="60735" spans="16:26" x14ac:dyDescent="0.25">
      <c r="P60735" s="120"/>
      <c r="R60735" s="120"/>
      <c r="T60735" s="120"/>
      <c r="V60735" s="120"/>
      <c r="X60735" s="120"/>
      <c r="Z60735" s="120"/>
    </row>
    <row r="60736" spans="16:26" x14ac:dyDescent="0.25">
      <c r="P60736" s="119"/>
      <c r="R60736" s="119"/>
      <c r="T60736" s="119"/>
      <c r="V60736" s="119"/>
      <c r="X60736" s="119"/>
      <c r="Z60736" s="119"/>
    </row>
    <row r="60737" spans="16:26" x14ac:dyDescent="0.25">
      <c r="P60737" s="119"/>
      <c r="R60737" s="119"/>
      <c r="T60737" s="119"/>
      <c r="V60737" s="119"/>
      <c r="X60737" s="119"/>
      <c r="Z60737" s="119"/>
    </row>
    <row r="60738" spans="16:26" x14ac:dyDescent="0.25">
      <c r="P60738" s="120"/>
      <c r="R60738" s="120"/>
      <c r="T60738" s="120"/>
      <c r="V60738" s="120"/>
      <c r="X60738" s="120"/>
      <c r="Z60738" s="120"/>
    </row>
    <row r="60739" spans="16:26" x14ac:dyDescent="0.25">
      <c r="P60739" s="119"/>
      <c r="R60739" s="119"/>
      <c r="T60739" s="119"/>
      <c r="V60739" s="119"/>
      <c r="X60739" s="119"/>
      <c r="Z60739" s="119"/>
    </row>
    <row r="60740" spans="16:26" x14ac:dyDescent="0.25">
      <c r="P60740" s="120"/>
      <c r="R60740" s="120"/>
      <c r="T60740" s="120"/>
      <c r="V60740" s="120"/>
      <c r="X60740" s="120"/>
      <c r="Z60740" s="120"/>
    </row>
    <row r="60741" spans="16:26" x14ac:dyDescent="0.25">
      <c r="P60741" s="119"/>
      <c r="R60741" s="119"/>
      <c r="T60741" s="119"/>
      <c r="V60741" s="119"/>
      <c r="X60741" s="119"/>
      <c r="Z60741" s="119"/>
    </row>
    <row r="60742" spans="16:26" x14ac:dyDescent="0.25">
      <c r="P60742" s="119"/>
      <c r="R60742" s="119"/>
      <c r="T60742" s="119"/>
      <c r="V60742" s="119"/>
      <c r="X60742" s="119"/>
      <c r="Z60742" s="119"/>
    </row>
    <row r="60743" spans="16:26" x14ac:dyDescent="0.25">
      <c r="P60743" s="119"/>
      <c r="R60743" s="119"/>
      <c r="T60743" s="119"/>
      <c r="V60743" s="119"/>
      <c r="X60743" s="119"/>
      <c r="Z60743" s="119"/>
    </row>
    <row r="60744" spans="16:26" x14ac:dyDescent="0.25">
      <c r="P60744" s="121"/>
      <c r="R60744" s="121"/>
      <c r="T60744" s="121"/>
      <c r="V60744" s="121"/>
      <c r="X60744" s="121"/>
      <c r="Z60744" s="121"/>
    </row>
    <row r="60745" spans="16:26" x14ac:dyDescent="0.25">
      <c r="P60745" s="121"/>
      <c r="R60745" s="121"/>
      <c r="T60745" s="121"/>
      <c r="V60745" s="121"/>
      <c r="X60745" s="121"/>
      <c r="Z60745" s="121"/>
    </row>
    <row r="60746" spans="16:26" x14ac:dyDescent="0.25">
      <c r="P60746" s="121"/>
      <c r="R60746" s="121"/>
      <c r="T60746" s="121"/>
      <c r="V60746" s="121"/>
      <c r="X60746" s="121"/>
      <c r="Z60746" s="121"/>
    </row>
    <row r="60747" spans="16:26" x14ac:dyDescent="0.25">
      <c r="P60747" s="121"/>
      <c r="R60747" s="121"/>
      <c r="T60747" s="121"/>
      <c r="V60747" s="121"/>
      <c r="X60747" s="121"/>
      <c r="Z60747" s="121"/>
    </row>
    <row r="60748" spans="16:26" x14ac:dyDescent="0.25">
      <c r="P60748" s="122"/>
      <c r="R60748" s="122"/>
      <c r="T60748" s="122"/>
      <c r="V60748" s="122"/>
      <c r="X60748" s="122"/>
      <c r="Z60748" s="122"/>
    </row>
    <row r="60749" spans="16:26" x14ac:dyDescent="0.25">
      <c r="P60749" s="118"/>
      <c r="R60749" s="118"/>
      <c r="T60749" s="118"/>
      <c r="V60749" s="118"/>
      <c r="X60749" s="118"/>
      <c r="Z60749" s="118"/>
    </row>
    <row r="60750" spans="16:26" x14ac:dyDescent="0.25">
      <c r="P60750" s="119"/>
      <c r="R60750" s="119"/>
      <c r="T60750" s="119"/>
      <c r="V60750" s="119"/>
      <c r="X60750" s="119"/>
      <c r="Z60750" s="119"/>
    </row>
    <row r="60751" spans="16:26" x14ac:dyDescent="0.25">
      <c r="P60751" s="119"/>
      <c r="R60751" s="119"/>
      <c r="T60751" s="119"/>
      <c r="V60751" s="119"/>
      <c r="X60751" s="119"/>
      <c r="Z60751" s="119"/>
    </row>
    <row r="60752" spans="16:26" x14ac:dyDescent="0.25">
      <c r="P60752" s="120"/>
      <c r="R60752" s="120"/>
      <c r="T60752" s="120"/>
      <c r="V60752" s="120"/>
      <c r="X60752" s="120"/>
      <c r="Z60752" s="120"/>
    </row>
    <row r="60753" spans="16:26" x14ac:dyDescent="0.25">
      <c r="P60753" s="119"/>
      <c r="R60753" s="119"/>
      <c r="T60753" s="119"/>
      <c r="V60753" s="119"/>
      <c r="X60753" s="119"/>
      <c r="Z60753" s="119"/>
    </row>
    <row r="60754" spans="16:26" x14ac:dyDescent="0.25">
      <c r="P60754" s="119"/>
      <c r="R60754" s="119"/>
      <c r="T60754" s="119"/>
      <c r="V60754" s="119"/>
      <c r="X60754" s="119"/>
      <c r="Z60754" s="119"/>
    </row>
    <row r="60755" spans="16:26" x14ac:dyDescent="0.25">
      <c r="P60755" s="120"/>
      <c r="R60755" s="120"/>
      <c r="T60755" s="120"/>
      <c r="V60755" s="120"/>
      <c r="X60755" s="120"/>
      <c r="Z60755" s="120"/>
    </row>
    <row r="60756" spans="16:26" x14ac:dyDescent="0.25">
      <c r="P60756" s="119"/>
      <c r="R60756" s="119"/>
      <c r="T60756" s="119"/>
      <c r="V60756" s="119"/>
      <c r="X60756" s="119"/>
      <c r="Z60756" s="119"/>
    </row>
    <row r="60757" spans="16:26" x14ac:dyDescent="0.25">
      <c r="P60757" s="120"/>
      <c r="R60757" s="120"/>
      <c r="T60757" s="120"/>
      <c r="V60757" s="120"/>
      <c r="X60757" s="120"/>
      <c r="Z60757" s="120"/>
    </row>
    <row r="60758" spans="16:26" x14ac:dyDescent="0.25">
      <c r="P60758" s="119"/>
      <c r="R60758" s="119"/>
      <c r="T60758" s="119"/>
      <c r="V60758" s="119"/>
      <c r="X60758" s="119"/>
      <c r="Z60758" s="119"/>
    </row>
    <row r="60759" spans="16:26" x14ac:dyDescent="0.25">
      <c r="P60759" s="119"/>
      <c r="R60759" s="119"/>
      <c r="T60759" s="119"/>
      <c r="V60759" s="119"/>
      <c r="X60759" s="119"/>
      <c r="Z60759" s="119"/>
    </row>
    <row r="60760" spans="16:26" x14ac:dyDescent="0.25">
      <c r="P60760" s="119"/>
      <c r="R60760" s="119"/>
      <c r="T60760" s="119"/>
      <c r="V60760" s="119"/>
      <c r="X60760" s="119"/>
      <c r="Z60760" s="119"/>
    </row>
    <row r="60761" spans="16:26" x14ac:dyDescent="0.25">
      <c r="P60761" s="121"/>
      <c r="R60761" s="121"/>
      <c r="T60761" s="121"/>
      <c r="V60761" s="121"/>
      <c r="X60761" s="121"/>
      <c r="Z60761" s="121"/>
    </row>
    <row r="60762" spans="16:26" x14ac:dyDescent="0.25">
      <c r="P60762" s="121"/>
      <c r="R60762" s="121"/>
      <c r="T60762" s="121"/>
      <c r="V60762" s="121"/>
      <c r="X60762" s="121"/>
      <c r="Z60762" s="121"/>
    </row>
    <row r="60763" spans="16:26" x14ac:dyDescent="0.25">
      <c r="P60763" s="121"/>
      <c r="R60763" s="121"/>
      <c r="T60763" s="121"/>
      <c r="V60763" s="121"/>
      <c r="X60763" s="121"/>
      <c r="Z60763" s="121"/>
    </row>
    <row r="60764" spans="16:26" x14ac:dyDescent="0.25">
      <c r="P60764" s="121"/>
      <c r="R60764" s="121"/>
      <c r="T60764" s="121"/>
      <c r="V60764" s="121"/>
      <c r="X60764" s="121"/>
      <c r="Z60764" s="121"/>
    </row>
    <row r="60765" spans="16:26" x14ac:dyDescent="0.25">
      <c r="P60765" s="122"/>
      <c r="R60765" s="122"/>
      <c r="T60765" s="122"/>
      <c r="V60765" s="122"/>
      <c r="X60765" s="122"/>
      <c r="Z60765" s="122"/>
    </row>
    <row r="60766" spans="16:26" x14ac:dyDescent="0.25">
      <c r="P60766" s="118"/>
      <c r="R60766" s="118"/>
      <c r="T60766" s="118"/>
      <c r="V60766" s="118"/>
      <c r="X60766" s="118"/>
      <c r="Z60766" s="118"/>
    </row>
    <row r="60767" spans="16:26" x14ac:dyDescent="0.25">
      <c r="P60767" s="119"/>
      <c r="R60767" s="119"/>
      <c r="T60767" s="119"/>
      <c r="V60767" s="119"/>
      <c r="X60767" s="119"/>
      <c r="Z60767" s="119"/>
    </row>
    <row r="60768" spans="16:26" x14ac:dyDescent="0.25">
      <c r="P60768" s="119"/>
      <c r="R60768" s="119"/>
      <c r="T60768" s="119"/>
      <c r="V60768" s="119"/>
      <c r="X60768" s="119"/>
      <c r="Z60768" s="119"/>
    </row>
    <row r="60769" spans="16:26" x14ac:dyDescent="0.25">
      <c r="P60769" s="120"/>
      <c r="R60769" s="120"/>
      <c r="T60769" s="120"/>
      <c r="V60769" s="120"/>
      <c r="X60769" s="120"/>
      <c r="Z60769" s="120"/>
    </row>
    <row r="60770" spans="16:26" x14ac:dyDescent="0.25">
      <c r="P60770" s="119"/>
      <c r="R60770" s="119"/>
      <c r="T60770" s="119"/>
      <c r="V60770" s="119"/>
      <c r="X60770" s="119"/>
      <c r="Z60770" s="119"/>
    </row>
    <row r="60771" spans="16:26" x14ac:dyDescent="0.25">
      <c r="P60771" s="119"/>
      <c r="R60771" s="119"/>
      <c r="T60771" s="119"/>
      <c r="V60771" s="119"/>
      <c r="X60771" s="119"/>
      <c r="Z60771" s="119"/>
    </row>
    <row r="60772" spans="16:26" x14ac:dyDescent="0.25">
      <c r="P60772" s="120"/>
      <c r="R60772" s="120"/>
      <c r="T60772" s="120"/>
      <c r="V60772" s="120"/>
      <c r="X60772" s="120"/>
      <c r="Z60772" s="120"/>
    </row>
    <row r="60773" spans="16:26" x14ac:dyDescent="0.25">
      <c r="P60773" s="119"/>
      <c r="R60773" s="119"/>
      <c r="T60773" s="119"/>
      <c r="V60773" s="119"/>
      <c r="X60773" s="119"/>
      <c r="Z60773" s="119"/>
    </row>
    <row r="60774" spans="16:26" x14ac:dyDescent="0.25">
      <c r="P60774" s="120"/>
      <c r="R60774" s="120"/>
      <c r="T60774" s="120"/>
      <c r="V60774" s="120"/>
      <c r="X60774" s="120"/>
      <c r="Z60774" s="120"/>
    </row>
    <row r="60775" spans="16:26" x14ac:dyDescent="0.25">
      <c r="P60775" s="119"/>
      <c r="R60775" s="119"/>
      <c r="T60775" s="119"/>
      <c r="V60775" s="119"/>
      <c r="X60775" s="119"/>
      <c r="Z60775" s="119"/>
    </row>
    <row r="60776" spans="16:26" x14ac:dyDescent="0.25">
      <c r="P60776" s="119"/>
      <c r="R60776" s="119"/>
      <c r="T60776" s="119"/>
      <c r="V60776" s="119"/>
      <c r="X60776" s="119"/>
      <c r="Z60776" s="119"/>
    </row>
    <row r="60777" spans="16:26" x14ac:dyDescent="0.25">
      <c r="P60777" s="119"/>
      <c r="R60777" s="119"/>
      <c r="T60777" s="119"/>
      <c r="V60777" s="119"/>
      <c r="X60777" s="119"/>
      <c r="Z60777" s="119"/>
    </row>
    <row r="60778" spans="16:26" x14ac:dyDescent="0.25">
      <c r="P60778" s="121"/>
      <c r="R60778" s="121"/>
      <c r="T60778" s="121"/>
      <c r="V60778" s="121"/>
      <c r="X60778" s="121"/>
      <c r="Z60778" s="121"/>
    </row>
    <row r="60779" spans="16:26" x14ac:dyDescent="0.25">
      <c r="P60779" s="121"/>
      <c r="R60779" s="121"/>
      <c r="T60779" s="121"/>
      <c r="V60779" s="121"/>
      <c r="X60779" s="121"/>
      <c r="Z60779" s="121"/>
    </row>
    <row r="60780" spans="16:26" x14ac:dyDescent="0.25">
      <c r="P60780" s="121"/>
      <c r="R60780" s="121"/>
      <c r="T60780" s="121"/>
      <c r="V60780" s="121"/>
      <c r="X60780" s="121"/>
      <c r="Z60780" s="121"/>
    </row>
    <row r="60781" spans="16:26" x14ac:dyDescent="0.25">
      <c r="P60781" s="121"/>
      <c r="R60781" s="121"/>
      <c r="T60781" s="121"/>
      <c r="V60781" s="121"/>
      <c r="X60781" s="121"/>
      <c r="Z60781" s="121"/>
    </row>
    <row r="60782" spans="16:26" x14ac:dyDescent="0.25">
      <c r="P60782" s="122"/>
      <c r="R60782" s="122"/>
      <c r="T60782" s="122"/>
      <c r="V60782" s="122"/>
      <c r="X60782" s="122"/>
      <c r="Z60782" s="122"/>
    </row>
    <row r="60783" spans="16:26" x14ac:dyDescent="0.25">
      <c r="P60783" s="118"/>
      <c r="R60783" s="118"/>
      <c r="T60783" s="118"/>
      <c r="V60783" s="118"/>
      <c r="X60783" s="118"/>
      <c r="Z60783" s="118"/>
    </row>
    <row r="60784" spans="16:26" x14ac:dyDescent="0.25">
      <c r="P60784" s="119"/>
      <c r="R60784" s="119"/>
      <c r="T60784" s="119"/>
      <c r="V60784" s="119"/>
      <c r="X60784" s="119"/>
      <c r="Z60784" s="119"/>
    </row>
    <row r="60785" spans="16:26" x14ac:dyDescent="0.25">
      <c r="P60785" s="119"/>
      <c r="R60785" s="119"/>
      <c r="T60785" s="119"/>
      <c r="V60785" s="119"/>
      <c r="X60785" s="119"/>
      <c r="Z60785" s="119"/>
    </row>
    <row r="60786" spans="16:26" x14ac:dyDescent="0.25">
      <c r="P60786" s="120"/>
      <c r="R60786" s="120"/>
      <c r="T60786" s="120"/>
      <c r="V60786" s="120"/>
      <c r="X60786" s="120"/>
      <c r="Z60786" s="120"/>
    </row>
    <row r="60787" spans="16:26" x14ac:dyDescent="0.25">
      <c r="P60787" s="119"/>
      <c r="R60787" s="119"/>
      <c r="T60787" s="119"/>
      <c r="V60787" s="119"/>
      <c r="X60787" s="119"/>
      <c r="Z60787" s="119"/>
    </row>
    <row r="60788" spans="16:26" x14ac:dyDescent="0.25">
      <c r="P60788" s="119"/>
      <c r="R60788" s="119"/>
      <c r="T60788" s="119"/>
      <c r="V60788" s="119"/>
      <c r="X60788" s="119"/>
      <c r="Z60788" s="119"/>
    </row>
    <row r="60789" spans="16:26" x14ac:dyDescent="0.25">
      <c r="P60789" s="120"/>
      <c r="R60789" s="120"/>
      <c r="T60789" s="120"/>
      <c r="V60789" s="120"/>
      <c r="X60789" s="120"/>
      <c r="Z60789" s="120"/>
    </row>
    <row r="60790" spans="16:26" x14ac:dyDescent="0.25">
      <c r="P60790" s="119"/>
      <c r="R60790" s="119"/>
      <c r="T60790" s="119"/>
      <c r="V60790" s="119"/>
      <c r="X60790" s="119"/>
      <c r="Z60790" s="119"/>
    </row>
    <row r="60791" spans="16:26" x14ac:dyDescent="0.25">
      <c r="P60791" s="120"/>
      <c r="R60791" s="120"/>
      <c r="T60791" s="120"/>
      <c r="V60791" s="120"/>
      <c r="X60791" s="120"/>
      <c r="Z60791" s="120"/>
    </row>
    <row r="60792" spans="16:26" x14ac:dyDescent="0.25">
      <c r="P60792" s="119"/>
      <c r="R60792" s="119"/>
      <c r="T60792" s="119"/>
      <c r="V60792" s="119"/>
      <c r="X60792" s="119"/>
      <c r="Z60792" s="119"/>
    </row>
    <row r="60793" spans="16:26" x14ac:dyDescent="0.25">
      <c r="P60793" s="119"/>
      <c r="R60793" s="119"/>
      <c r="T60793" s="119"/>
      <c r="V60793" s="119"/>
      <c r="X60793" s="119"/>
      <c r="Z60793" s="119"/>
    </row>
    <row r="60794" spans="16:26" x14ac:dyDescent="0.25">
      <c r="P60794" s="119"/>
      <c r="R60794" s="119"/>
      <c r="T60794" s="119"/>
      <c r="V60794" s="119"/>
      <c r="X60794" s="119"/>
      <c r="Z60794" s="119"/>
    </row>
    <row r="60795" spans="16:26" x14ac:dyDescent="0.25">
      <c r="P60795" s="121"/>
      <c r="R60795" s="121"/>
      <c r="T60795" s="121"/>
      <c r="V60795" s="121"/>
      <c r="X60795" s="121"/>
      <c r="Z60795" s="121"/>
    </row>
    <row r="60796" spans="16:26" x14ac:dyDescent="0.25">
      <c r="P60796" s="121"/>
      <c r="R60796" s="121"/>
      <c r="T60796" s="121"/>
      <c r="V60796" s="121"/>
      <c r="X60796" s="121"/>
      <c r="Z60796" s="121"/>
    </row>
    <row r="60797" spans="16:26" x14ac:dyDescent="0.25">
      <c r="P60797" s="121"/>
      <c r="R60797" s="121"/>
      <c r="T60797" s="121"/>
      <c r="V60797" s="121"/>
      <c r="X60797" s="121"/>
      <c r="Z60797" s="121"/>
    </row>
    <row r="60798" spans="16:26" x14ac:dyDescent="0.25">
      <c r="P60798" s="121"/>
      <c r="R60798" s="121"/>
      <c r="T60798" s="121"/>
      <c r="V60798" s="121"/>
      <c r="X60798" s="121"/>
      <c r="Z60798" s="121"/>
    </row>
    <row r="60799" spans="16:26" x14ac:dyDescent="0.25">
      <c r="P60799" s="122"/>
      <c r="R60799" s="122"/>
      <c r="T60799" s="122"/>
      <c r="V60799" s="122"/>
      <c r="X60799" s="122"/>
      <c r="Z60799" s="122"/>
    </row>
    <row r="60800" spans="16:26" x14ac:dyDescent="0.25">
      <c r="P60800" s="118"/>
      <c r="R60800" s="118"/>
      <c r="T60800" s="118"/>
      <c r="V60800" s="118"/>
      <c r="X60800" s="118"/>
      <c r="Z60800" s="118"/>
    </row>
    <row r="60801" spans="16:26" x14ac:dyDescent="0.25">
      <c r="P60801" s="119"/>
      <c r="R60801" s="119"/>
      <c r="T60801" s="119"/>
      <c r="V60801" s="119"/>
      <c r="X60801" s="119"/>
      <c r="Z60801" s="119"/>
    </row>
    <row r="60802" spans="16:26" x14ac:dyDescent="0.25">
      <c r="P60802" s="119"/>
      <c r="R60802" s="119"/>
      <c r="T60802" s="119"/>
      <c r="V60802" s="119"/>
      <c r="X60802" s="119"/>
      <c r="Z60802" s="119"/>
    </row>
    <row r="60803" spans="16:26" x14ac:dyDescent="0.25">
      <c r="P60803" s="120"/>
      <c r="R60803" s="120"/>
      <c r="T60803" s="120"/>
      <c r="V60803" s="120"/>
      <c r="X60803" s="120"/>
      <c r="Z60803" s="120"/>
    </row>
    <row r="60804" spans="16:26" x14ac:dyDescent="0.25">
      <c r="P60804" s="119"/>
      <c r="R60804" s="119"/>
      <c r="T60804" s="119"/>
      <c r="V60804" s="119"/>
      <c r="X60804" s="119"/>
      <c r="Z60804" s="119"/>
    </row>
    <row r="60805" spans="16:26" x14ac:dyDescent="0.25">
      <c r="P60805" s="119"/>
      <c r="R60805" s="119"/>
      <c r="T60805" s="119"/>
      <c r="V60805" s="119"/>
      <c r="X60805" s="119"/>
      <c r="Z60805" s="119"/>
    </row>
    <row r="60806" spans="16:26" x14ac:dyDescent="0.25">
      <c r="P60806" s="120"/>
      <c r="R60806" s="120"/>
      <c r="T60806" s="120"/>
      <c r="V60806" s="120"/>
      <c r="X60806" s="120"/>
      <c r="Z60806" s="120"/>
    </row>
    <row r="60807" spans="16:26" x14ac:dyDescent="0.25">
      <c r="P60807" s="119"/>
      <c r="R60807" s="119"/>
      <c r="T60807" s="119"/>
      <c r="V60807" s="119"/>
      <c r="X60807" s="119"/>
      <c r="Z60807" s="119"/>
    </row>
    <row r="60808" spans="16:26" x14ac:dyDescent="0.25">
      <c r="P60808" s="120"/>
      <c r="R60808" s="120"/>
      <c r="T60808" s="120"/>
      <c r="V60808" s="120"/>
      <c r="X60808" s="120"/>
      <c r="Z60808" s="120"/>
    </row>
    <row r="60809" spans="16:26" x14ac:dyDescent="0.25">
      <c r="P60809" s="119"/>
      <c r="R60809" s="119"/>
      <c r="T60809" s="119"/>
      <c r="V60809" s="119"/>
      <c r="X60809" s="119"/>
      <c r="Z60809" s="119"/>
    </row>
    <row r="60810" spans="16:26" x14ac:dyDescent="0.25">
      <c r="P60810" s="119"/>
      <c r="R60810" s="119"/>
      <c r="T60810" s="119"/>
      <c r="V60810" s="119"/>
      <c r="X60810" s="119"/>
      <c r="Z60810" s="119"/>
    </row>
    <row r="60811" spans="16:26" x14ac:dyDescent="0.25">
      <c r="P60811" s="119"/>
      <c r="R60811" s="119"/>
      <c r="T60811" s="119"/>
      <c r="V60811" s="119"/>
      <c r="X60811" s="119"/>
      <c r="Z60811" s="119"/>
    </row>
    <row r="60812" spans="16:26" x14ac:dyDescent="0.25">
      <c r="P60812" s="121"/>
      <c r="R60812" s="121"/>
      <c r="T60812" s="121"/>
      <c r="V60812" s="121"/>
      <c r="X60812" s="121"/>
      <c r="Z60812" s="121"/>
    </row>
    <row r="60813" spans="16:26" x14ac:dyDescent="0.25">
      <c r="P60813" s="121"/>
      <c r="R60813" s="121"/>
      <c r="T60813" s="121"/>
      <c r="V60813" s="121"/>
      <c r="X60813" s="121"/>
      <c r="Z60813" s="121"/>
    </row>
    <row r="60814" spans="16:26" x14ac:dyDescent="0.25">
      <c r="P60814" s="121"/>
      <c r="R60814" s="121"/>
      <c r="T60814" s="121"/>
      <c r="V60814" s="121"/>
      <c r="X60814" s="121"/>
      <c r="Z60814" s="121"/>
    </row>
    <row r="60815" spans="16:26" x14ac:dyDescent="0.25">
      <c r="P60815" s="121"/>
      <c r="R60815" s="121"/>
      <c r="T60815" s="121"/>
      <c r="V60815" s="121"/>
      <c r="X60815" s="121"/>
      <c r="Z60815" s="121"/>
    </row>
    <row r="60816" spans="16:26" x14ac:dyDescent="0.25">
      <c r="P60816" s="122"/>
      <c r="R60816" s="122"/>
      <c r="T60816" s="122"/>
      <c r="V60816" s="122"/>
      <c r="X60816" s="122"/>
      <c r="Z60816" s="122"/>
    </row>
    <row r="60817" spans="16:26" x14ac:dyDescent="0.25">
      <c r="P60817" s="118"/>
      <c r="R60817" s="118"/>
      <c r="T60817" s="118"/>
      <c r="V60817" s="118"/>
      <c r="X60817" s="118"/>
      <c r="Z60817" s="118"/>
    </row>
    <row r="60818" spans="16:26" x14ac:dyDescent="0.25">
      <c r="P60818" s="119"/>
      <c r="R60818" s="119"/>
      <c r="T60818" s="119"/>
      <c r="V60818" s="119"/>
      <c r="X60818" s="119"/>
      <c r="Z60818" s="119"/>
    </row>
    <row r="60819" spans="16:26" x14ac:dyDescent="0.25">
      <c r="P60819" s="119"/>
      <c r="R60819" s="119"/>
      <c r="T60819" s="119"/>
      <c r="V60819" s="119"/>
      <c r="X60819" s="119"/>
      <c r="Z60819" s="119"/>
    </row>
    <row r="60820" spans="16:26" x14ac:dyDescent="0.25">
      <c r="P60820" s="120"/>
      <c r="R60820" s="120"/>
      <c r="T60820" s="120"/>
      <c r="V60820" s="120"/>
      <c r="X60820" s="120"/>
      <c r="Z60820" s="120"/>
    </row>
    <row r="60821" spans="16:26" x14ac:dyDescent="0.25">
      <c r="P60821" s="119"/>
      <c r="R60821" s="119"/>
      <c r="T60821" s="119"/>
      <c r="V60821" s="119"/>
      <c r="X60821" s="119"/>
      <c r="Z60821" s="119"/>
    </row>
    <row r="60822" spans="16:26" x14ac:dyDescent="0.25">
      <c r="P60822" s="119"/>
      <c r="R60822" s="119"/>
      <c r="T60822" s="119"/>
      <c r="V60822" s="119"/>
      <c r="X60822" s="119"/>
      <c r="Z60822" s="119"/>
    </row>
    <row r="60823" spans="16:26" x14ac:dyDescent="0.25">
      <c r="P60823" s="120"/>
      <c r="R60823" s="120"/>
      <c r="T60823" s="120"/>
      <c r="V60823" s="120"/>
      <c r="X60823" s="120"/>
      <c r="Z60823" s="120"/>
    </row>
    <row r="60824" spans="16:26" x14ac:dyDescent="0.25">
      <c r="P60824" s="119"/>
      <c r="R60824" s="119"/>
      <c r="T60824" s="119"/>
      <c r="V60824" s="119"/>
      <c r="X60824" s="119"/>
      <c r="Z60824" s="119"/>
    </row>
    <row r="60825" spans="16:26" x14ac:dyDescent="0.25">
      <c r="P60825" s="120"/>
      <c r="R60825" s="120"/>
      <c r="T60825" s="120"/>
      <c r="V60825" s="120"/>
      <c r="X60825" s="120"/>
      <c r="Z60825" s="120"/>
    </row>
    <row r="60826" spans="16:26" x14ac:dyDescent="0.25">
      <c r="P60826" s="119"/>
      <c r="R60826" s="119"/>
      <c r="T60826" s="119"/>
      <c r="V60826" s="119"/>
      <c r="X60826" s="119"/>
      <c r="Z60826" s="119"/>
    </row>
    <row r="60827" spans="16:26" x14ac:dyDescent="0.25">
      <c r="P60827" s="119"/>
      <c r="R60827" s="119"/>
      <c r="T60827" s="119"/>
      <c r="V60827" s="119"/>
      <c r="X60827" s="119"/>
      <c r="Z60827" s="119"/>
    </row>
    <row r="60828" spans="16:26" x14ac:dyDescent="0.25">
      <c r="P60828" s="119"/>
      <c r="R60828" s="119"/>
      <c r="T60828" s="119"/>
      <c r="V60828" s="119"/>
      <c r="X60828" s="119"/>
      <c r="Z60828" s="119"/>
    </row>
    <row r="60829" spans="16:26" x14ac:dyDescent="0.25">
      <c r="P60829" s="121"/>
      <c r="R60829" s="121"/>
      <c r="T60829" s="121"/>
      <c r="V60829" s="121"/>
      <c r="X60829" s="121"/>
      <c r="Z60829" s="121"/>
    </row>
    <row r="60830" spans="16:26" x14ac:dyDescent="0.25">
      <c r="P60830" s="121"/>
      <c r="R60830" s="121"/>
      <c r="T60830" s="121"/>
      <c r="V60830" s="121"/>
      <c r="X60830" s="121"/>
      <c r="Z60830" s="121"/>
    </row>
    <row r="60831" spans="16:26" x14ac:dyDescent="0.25">
      <c r="P60831" s="121"/>
      <c r="R60831" s="121"/>
      <c r="T60831" s="121"/>
      <c r="V60831" s="121"/>
      <c r="X60831" s="121"/>
      <c r="Z60831" s="121"/>
    </row>
    <row r="60832" spans="16:26" x14ac:dyDescent="0.25">
      <c r="P60832" s="121"/>
      <c r="R60832" s="121"/>
      <c r="T60832" s="121"/>
      <c r="V60832" s="121"/>
      <c r="X60832" s="121"/>
      <c r="Z60832" s="121"/>
    </row>
    <row r="60833" spans="16:26" x14ac:dyDescent="0.25">
      <c r="P60833" s="122"/>
      <c r="R60833" s="122"/>
      <c r="T60833" s="122"/>
      <c r="V60833" s="122"/>
      <c r="X60833" s="122"/>
      <c r="Z60833" s="122"/>
    </row>
    <row r="60834" spans="16:26" x14ac:dyDescent="0.25">
      <c r="P60834" s="118"/>
      <c r="R60834" s="118"/>
      <c r="T60834" s="118"/>
      <c r="V60834" s="118"/>
      <c r="X60834" s="118"/>
      <c r="Z60834" s="118"/>
    </row>
    <row r="60835" spans="16:26" x14ac:dyDescent="0.25">
      <c r="P60835" s="119"/>
      <c r="R60835" s="119"/>
      <c r="T60835" s="119"/>
      <c r="V60835" s="119"/>
      <c r="X60835" s="119"/>
      <c r="Z60835" s="119"/>
    </row>
    <row r="60836" spans="16:26" x14ac:dyDescent="0.25">
      <c r="P60836" s="119"/>
      <c r="R60836" s="119"/>
      <c r="T60836" s="119"/>
      <c r="V60836" s="119"/>
      <c r="X60836" s="119"/>
      <c r="Z60836" s="119"/>
    </row>
    <row r="60837" spans="16:26" x14ac:dyDescent="0.25">
      <c r="P60837" s="120"/>
      <c r="R60837" s="120"/>
      <c r="T60837" s="120"/>
      <c r="V60837" s="120"/>
      <c r="X60837" s="120"/>
      <c r="Z60837" s="120"/>
    </row>
    <row r="60838" spans="16:26" x14ac:dyDescent="0.25">
      <c r="P60838" s="119"/>
      <c r="R60838" s="119"/>
      <c r="T60838" s="119"/>
      <c r="V60838" s="119"/>
      <c r="X60838" s="119"/>
      <c r="Z60838" s="119"/>
    </row>
    <row r="60839" spans="16:26" x14ac:dyDescent="0.25">
      <c r="P60839" s="119"/>
      <c r="R60839" s="119"/>
      <c r="T60839" s="119"/>
      <c r="V60839" s="119"/>
      <c r="X60839" s="119"/>
      <c r="Z60839" s="119"/>
    </row>
    <row r="60840" spans="16:26" x14ac:dyDescent="0.25">
      <c r="P60840" s="120"/>
      <c r="R60840" s="120"/>
      <c r="T60840" s="120"/>
      <c r="V60840" s="120"/>
      <c r="X60840" s="120"/>
      <c r="Z60840" s="120"/>
    </row>
    <row r="60841" spans="16:26" x14ac:dyDescent="0.25">
      <c r="P60841" s="119"/>
      <c r="R60841" s="119"/>
      <c r="T60841" s="119"/>
      <c r="V60841" s="119"/>
      <c r="X60841" s="119"/>
      <c r="Z60841" s="119"/>
    </row>
    <row r="60842" spans="16:26" x14ac:dyDescent="0.25">
      <c r="P60842" s="120"/>
      <c r="R60842" s="120"/>
      <c r="T60842" s="120"/>
      <c r="V60842" s="120"/>
      <c r="X60842" s="120"/>
      <c r="Z60842" s="120"/>
    </row>
    <row r="60843" spans="16:26" x14ac:dyDescent="0.25">
      <c r="P60843" s="119"/>
      <c r="R60843" s="119"/>
      <c r="T60843" s="119"/>
      <c r="V60843" s="119"/>
      <c r="X60843" s="119"/>
      <c r="Z60843" s="119"/>
    </row>
    <row r="60844" spans="16:26" x14ac:dyDescent="0.25">
      <c r="P60844" s="119"/>
      <c r="R60844" s="119"/>
      <c r="T60844" s="119"/>
      <c r="V60844" s="119"/>
      <c r="X60844" s="119"/>
      <c r="Z60844" s="119"/>
    </row>
    <row r="60845" spans="16:26" x14ac:dyDescent="0.25">
      <c r="P60845" s="119"/>
      <c r="R60845" s="119"/>
      <c r="T60845" s="119"/>
      <c r="V60845" s="119"/>
      <c r="X60845" s="119"/>
      <c r="Z60845" s="119"/>
    </row>
    <row r="60846" spans="16:26" x14ac:dyDescent="0.25">
      <c r="P60846" s="121"/>
      <c r="R60846" s="121"/>
      <c r="T60846" s="121"/>
      <c r="V60846" s="121"/>
      <c r="X60846" s="121"/>
      <c r="Z60846" s="121"/>
    </row>
    <row r="60847" spans="16:26" x14ac:dyDescent="0.25">
      <c r="P60847" s="121"/>
      <c r="R60847" s="121"/>
      <c r="T60847" s="121"/>
      <c r="V60847" s="121"/>
      <c r="X60847" s="121"/>
      <c r="Z60847" s="121"/>
    </row>
    <row r="60848" spans="16:26" x14ac:dyDescent="0.25">
      <c r="P60848" s="121"/>
      <c r="R60848" s="121"/>
      <c r="T60848" s="121"/>
      <c r="V60848" s="121"/>
      <c r="X60848" s="121"/>
      <c r="Z60848" s="121"/>
    </row>
    <row r="60849" spans="16:26" x14ac:dyDescent="0.25">
      <c r="P60849" s="121"/>
      <c r="R60849" s="121"/>
      <c r="T60849" s="121"/>
      <c r="V60849" s="121"/>
      <c r="X60849" s="121"/>
      <c r="Z60849" s="121"/>
    </row>
    <row r="60850" spans="16:26" x14ac:dyDescent="0.25">
      <c r="P60850" s="122"/>
      <c r="R60850" s="122"/>
      <c r="T60850" s="122"/>
      <c r="V60850" s="122"/>
      <c r="X60850" s="122"/>
      <c r="Z60850" s="122"/>
    </row>
    <row r="60851" spans="16:26" x14ac:dyDescent="0.25">
      <c r="P60851" s="118"/>
      <c r="R60851" s="118"/>
      <c r="T60851" s="118"/>
      <c r="V60851" s="118"/>
      <c r="X60851" s="118"/>
      <c r="Z60851" s="118"/>
    </row>
    <row r="60852" spans="16:26" x14ac:dyDescent="0.25">
      <c r="P60852" s="119"/>
      <c r="R60852" s="119"/>
      <c r="T60852" s="119"/>
      <c r="V60852" s="119"/>
      <c r="X60852" s="119"/>
      <c r="Z60852" s="119"/>
    </row>
    <row r="60853" spans="16:26" x14ac:dyDescent="0.25">
      <c r="P60853" s="119"/>
      <c r="R60853" s="119"/>
      <c r="T60853" s="119"/>
      <c r="V60853" s="119"/>
      <c r="X60853" s="119"/>
      <c r="Z60853" s="119"/>
    </row>
    <row r="60854" spans="16:26" x14ac:dyDescent="0.25">
      <c r="P60854" s="120"/>
      <c r="R60854" s="120"/>
      <c r="T60854" s="120"/>
      <c r="V60854" s="120"/>
      <c r="X60854" s="120"/>
      <c r="Z60854" s="120"/>
    </row>
    <row r="60855" spans="16:26" x14ac:dyDescent="0.25">
      <c r="P60855" s="119"/>
      <c r="R60855" s="119"/>
      <c r="T60855" s="119"/>
      <c r="V60855" s="119"/>
      <c r="X60855" s="119"/>
      <c r="Z60855" s="119"/>
    </row>
    <row r="60856" spans="16:26" x14ac:dyDescent="0.25">
      <c r="P60856" s="119"/>
      <c r="R60856" s="119"/>
      <c r="T60856" s="119"/>
      <c r="V60856" s="119"/>
      <c r="X60856" s="119"/>
      <c r="Z60856" s="119"/>
    </row>
    <row r="60857" spans="16:26" x14ac:dyDescent="0.25">
      <c r="P60857" s="120"/>
      <c r="R60857" s="120"/>
      <c r="T60857" s="120"/>
      <c r="V60857" s="120"/>
      <c r="X60857" s="120"/>
      <c r="Z60857" s="120"/>
    </row>
    <row r="60858" spans="16:26" x14ac:dyDescent="0.25">
      <c r="P60858" s="119"/>
      <c r="R60858" s="119"/>
      <c r="T60858" s="119"/>
      <c r="V60858" s="119"/>
      <c r="X60858" s="119"/>
      <c r="Z60858" s="119"/>
    </row>
    <row r="60859" spans="16:26" x14ac:dyDescent="0.25">
      <c r="P60859" s="120"/>
      <c r="R60859" s="120"/>
      <c r="T60859" s="120"/>
      <c r="V60859" s="120"/>
      <c r="X60859" s="120"/>
      <c r="Z60859" s="120"/>
    </row>
    <row r="60860" spans="16:26" x14ac:dyDescent="0.25">
      <c r="P60860" s="119"/>
      <c r="R60860" s="119"/>
      <c r="T60860" s="119"/>
      <c r="V60860" s="119"/>
      <c r="X60860" s="119"/>
      <c r="Z60860" s="119"/>
    </row>
    <row r="60861" spans="16:26" x14ac:dyDescent="0.25">
      <c r="P60861" s="119"/>
      <c r="R60861" s="119"/>
      <c r="T60861" s="119"/>
      <c r="V60861" s="119"/>
      <c r="X60861" s="119"/>
      <c r="Z60861" s="119"/>
    </row>
    <row r="60862" spans="16:26" x14ac:dyDescent="0.25">
      <c r="P60862" s="119"/>
      <c r="R60862" s="119"/>
      <c r="T60862" s="119"/>
      <c r="V60862" s="119"/>
      <c r="X60862" s="119"/>
      <c r="Z60862" s="119"/>
    </row>
    <row r="60863" spans="16:26" x14ac:dyDescent="0.25">
      <c r="P60863" s="121"/>
      <c r="R60863" s="121"/>
      <c r="T60863" s="121"/>
      <c r="V60863" s="121"/>
      <c r="X60863" s="121"/>
      <c r="Z60863" s="121"/>
    </row>
    <row r="60864" spans="16:26" x14ac:dyDescent="0.25">
      <c r="P60864" s="121"/>
      <c r="R60864" s="121"/>
      <c r="T60864" s="121"/>
      <c r="V60864" s="121"/>
      <c r="X60864" s="121"/>
      <c r="Z60864" s="121"/>
    </row>
    <row r="60865" spans="16:26" x14ac:dyDescent="0.25">
      <c r="P60865" s="121"/>
      <c r="R60865" s="121"/>
      <c r="T60865" s="121"/>
      <c r="V60865" s="121"/>
      <c r="X60865" s="121"/>
      <c r="Z60865" s="121"/>
    </row>
    <row r="60866" spans="16:26" x14ac:dyDescent="0.25">
      <c r="P60866" s="121"/>
      <c r="R60866" s="121"/>
      <c r="T60866" s="121"/>
      <c r="V60866" s="121"/>
      <c r="X60866" s="121"/>
      <c r="Z60866" s="121"/>
    </row>
    <row r="60867" spans="16:26" x14ac:dyDescent="0.25">
      <c r="P60867" s="122"/>
      <c r="R60867" s="122"/>
      <c r="T60867" s="122"/>
      <c r="V60867" s="122"/>
      <c r="X60867" s="122"/>
      <c r="Z60867" s="122"/>
    </row>
    <row r="60868" spans="16:26" x14ac:dyDescent="0.25">
      <c r="P60868" s="118"/>
      <c r="R60868" s="118"/>
      <c r="T60868" s="118"/>
      <c r="V60868" s="118"/>
      <c r="X60868" s="118"/>
      <c r="Z60868" s="118"/>
    </row>
    <row r="60869" spans="16:26" x14ac:dyDescent="0.25">
      <c r="P60869" s="119"/>
      <c r="R60869" s="119"/>
      <c r="T60869" s="119"/>
      <c r="V60869" s="119"/>
      <c r="X60869" s="119"/>
      <c r="Z60869" s="119"/>
    </row>
    <row r="60870" spans="16:26" x14ac:dyDescent="0.25">
      <c r="P60870" s="119"/>
      <c r="R60870" s="119"/>
      <c r="T60870" s="119"/>
      <c r="V60870" s="119"/>
      <c r="X60870" s="119"/>
      <c r="Z60870" s="119"/>
    </row>
    <row r="60871" spans="16:26" x14ac:dyDescent="0.25">
      <c r="P60871" s="120"/>
      <c r="R60871" s="120"/>
      <c r="T60871" s="120"/>
      <c r="V60871" s="120"/>
      <c r="X60871" s="120"/>
      <c r="Z60871" s="120"/>
    </row>
    <row r="60872" spans="16:26" x14ac:dyDescent="0.25">
      <c r="P60872" s="119"/>
      <c r="R60872" s="119"/>
      <c r="T60872" s="119"/>
      <c r="V60872" s="119"/>
      <c r="X60872" s="119"/>
      <c r="Z60872" s="119"/>
    </row>
    <row r="60873" spans="16:26" x14ac:dyDescent="0.25">
      <c r="P60873" s="119"/>
      <c r="R60873" s="119"/>
      <c r="T60873" s="119"/>
      <c r="V60873" s="119"/>
      <c r="X60873" s="119"/>
      <c r="Z60873" s="119"/>
    </row>
    <row r="60874" spans="16:26" x14ac:dyDescent="0.25">
      <c r="P60874" s="120"/>
      <c r="R60874" s="120"/>
      <c r="T60874" s="120"/>
      <c r="V60874" s="120"/>
      <c r="X60874" s="120"/>
      <c r="Z60874" s="120"/>
    </row>
    <row r="60875" spans="16:26" x14ac:dyDescent="0.25">
      <c r="P60875" s="119"/>
      <c r="R60875" s="119"/>
      <c r="T60875" s="119"/>
      <c r="V60875" s="119"/>
      <c r="X60875" s="119"/>
      <c r="Z60875" s="119"/>
    </row>
    <row r="60876" spans="16:26" x14ac:dyDescent="0.25">
      <c r="P60876" s="120"/>
      <c r="R60876" s="120"/>
      <c r="T60876" s="120"/>
      <c r="V60876" s="120"/>
      <c r="X60876" s="120"/>
      <c r="Z60876" s="120"/>
    </row>
    <row r="60877" spans="16:26" x14ac:dyDescent="0.25">
      <c r="P60877" s="119"/>
      <c r="R60877" s="119"/>
      <c r="T60877" s="119"/>
      <c r="V60877" s="119"/>
      <c r="X60877" s="119"/>
      <c r="Z60877" s="119"/>
    </row>
    <row r="60878" spans="16:26" x14ac:dyDescent="0.25">
      <c r="P60878" s="119"/>
      <c r="R60878" s="119"/>
      <c r="T60878" s="119"/>
      <c r="V60878" s="119"/>
      <c r="X60878" s="119"/>
      <c r="Z60878" s="119"/>
    </row>
    <row r="60879" spans="16:26" x14ac:dyDescent="0.25">
      <c r="P60879" s="119"/>
      <c r="R60879" s="119"/>
      <c r="T60879" s="119"/>
      <c r="V60879" s="119"/>
      <c r="X60879" s="119"/>
      <c r="Z60879" s="119"/>
    </row>
    <row r="60880" spans="16:26" x14ac:dyDescent="0.25">
      <c r="P60880" s="121"/>
      <c r="R60880" s="121"/>
      <c r="T60880" s="121"/>
      <c r="V60880" s="121"/>
      <c r="X60880" s="121"/>
      <c r="Z60880" s="121"/>
    </row>
    <row r="60881" spans="16:26" x14ac:dyDescent="0.25">
      <c r="P60881" s="121"/>
      <c r="R60881" s="121"/>
      <c r="T60881" s="121"/>
      <c r="V60881" s="121"/>
      <c r="X60881" s="121"/>
      <c r="Z60881" s="121"/>
    </row>
    <row r="60882" spans="16:26" x14ac:dyDescent="0.25">
      <c r="P60882" s="121"/>
      <c r="R60882" s="121"/>
      <c r="T60882" s="121"/>
      <c r="V60882" s="121"/>
      <c r="X60882" s="121"/>
      <c r="Z60882" s="121"/>
    </row>
    <row r="60883" spans="16:26" x14ac:dyDescent="0.25">
      <c r="P60883" s="121"/>
      <c r="R60883" s="121"/>
      <c r="T60883" s="121"/>
      <c r="V60883" s="121"/>
      <c r="X60883" s="121"/>
      <c r="Z60883" s="121"/>
    </row>
    <row r="60884" spans="16:26" x14ac:dyDescent="0.25">
      <c r="P60884" s="122"/>
      <c r="R60884" s="122"/>
      <c r="T60884" s="122"/>
      <c r="V60884" s="122"/>
      <c r="X60884" s="122"/>
      <c r="Z60884" s="122"/>
    </row>
    <row r="60885" spans="16:26" x14ac:dyDescent="0.25">
      <c r="P60885" s="118"/>
      <c r="R60885" s="118"/>
      <c r="T60885" s="118"/>
      <c r="V60885" s="118"/>
      <c r="X60885" s="118"/>
      <c r="Z60885" s="118"/>
    </row>
    <row r="60886" spans="16:26" x14ac:dyDescent="0.25">
      <c r="P60886" s="119"/>
      <c r="R60886" s="119"/>
      <c r="T60886" s="119"/>
      <c r="V60886" s="119"/>
      <c r="X60886" s="119"/>
      <c r="Z60886" s="119"/>
    </row>
    <row r="60887" spans="16:26" x14ac:dyDescent="0.25">
      <c r="P60887" s="119"/>
      <c r="R60887" s="119"/>
      <c r="T60887" s="119"/>
      <c r="V60887" s="119"/>
      <c r="X60887" s="119"/>
      <c r="Z60887" s="119"/>
    </row>
    <row r="60888" spans="16:26" x14ac:dyDescent="0.25">
      <c r="P60888" s="120"/>
      <c r="R60888" s="120"/>
      <c r="T60888" s="120"/>
      <c r="V60888" s="120"/>
      <c r="X60888" s="120"/>
      <c r="Z60888" s="120"/>
    </row>
    <row r="60889" spans="16:26" x14ac:dyDescent="0.25">
      <c r="P60889" s="119"/>
      <c r="R60889" s="119"/>
      <c r="T60889" s="119"/>
      <c r="V60889" s="119"/>
      <c r="X60889" s="119"/>
      <c r="Z60889" s="119"/>
    </row>
    <row r="60890" spans="16:26" x14ac:dyDescent="0.25">
      <c r="P60890" s="119"/>
      <c r="R60890" s="119"/>
      <c r="T60890" s="119"/>
      <c r="V60890" s="119"/>
      <c r="X60890" s="119"/>
      <c r="Z60890" s="119"/>
    </row>
    <row r="60891" spans="16:26" x14ac:dyDescent="0.25">
      <c r="P60891" s="120"/>
      <c r="R60891" s="120"/>
      <c r="T60891" s="120"/>
      <c r="V60891" s="120"/>
      <c r="X60891" s="120"/>
      <c r="Z60891" s="120"/>
    </row>
    <row r="60892" spans="16:26" x14ac:dyDescent="0.25">
      <c r="P60892" s="119"/>
      <c r="R60892" s="119"/>
      <c r="T60892" s="119"/>
      <c r="V60892" s="119"/>
      <c r="X60892" s="119"/>
      <c r="Z60892" s="119"/>
    </row>
    <row r="60893" spans="16:26" x14ac:dyDescent="0.25">
      <c r="P60893" s="120"/>
      <c r="R60893" s="120"/>
      <c r="T60893" s="120"/>
      <c r="V60893" s="120"/>
      <c r="X60893" s="120"/>
      <c r="Z60893" s="120"/>
    </row>
    <row r="60894" spans="16:26" x14ac:dyDescent="0.25">
      <c r="P60894" s="119"/>
      <c r="R60894" s="119"/>
      <c r="T60894" s="119"/>
      <c r="V60894" s="119"/>
      <c r="X60894" s="119"/>
      <c r="Z60894" s="119"/>
    </row>
    <row r="60895" spans="16:26" x14ac:dyDescent="0.25">
      <c r="P60895" s="119"/>
      <c r="R60895" s="119"/>
      <c r="T60895" s="119"/>
      <c r="V60895" s="119"/>
      <c r="X60895" s="119"/>
      <c r="Z60895" s="119"/>
    </row>
    <row r="60896" spans="16:26" x14ac:dyDescent="0.25">
      <c r="P60896" s="119"/>
      <c r="R60896" s="119"/>
      <c r="T60896" s="119"/>
      <c r="V60896" s="119"/>
      <c r="X60896" s="119"/>
      <c r="Z60896" s="119"/>
    </row>
    <row r="60897" spans="16:26" x14ac:dyDescent="0.25">
      <c r="P60897" s="121"/>
      <c r="R60897" s="121"/>
      <c r="T60897" s="121"/>
      <c r="V60897" s="121"/>
      <c r="X60897" s="121"/>
      <c r="Z60897" s="121"/>
    </row>
    <row r="60898" spans="16:26" x14ac:dyDescent="0.25">
      <c r="P60898" s="121"/>
      <c r="R60898" s="121"/>
      <c r="T60898" s="121"/>
      <c r="V60898" s="121"/>
      <c r="X60898" s="121"/>
      <c r="Z60898" s="121"/>
    </row>
    <row r="60899" spans="16:26" x14ac:dyDescent="0.25">
      <c r="P60899" s="121"/>
      <c r="R60899" s="121"/>
      <c r="T60899" s="121"/>
      <c r="V60899" s="121"/>
      <c r="X60899" s="121"/>
      <c r="Z60899" s="121"/>
    </row>
    <row r="60900" spans="16:26" x14ac:dyDescent="0.25">
      <c r="P60900" s="121"/>
      <c r="R60900" s="121"/>
      <c r="T60900" s="121"/>
      <c r="V60900" s="121"/>
      <c r="X60900" s="121"/>
      <c r="Z60900" s="121"/>
    </row>
    <row r="60901" spans="16:26" x14ac:dyDescent="0.25">
      <c r="P60901" s="122"/>
      <c r="R60901" s="122"/>
      <c r="T60901" s="122"/>
      <c r="V60901" s="122"/>
      <c r="X60901" s="122"/>
      <c r="Z60901" s="122"/>
    </row>
    <row r="60902" spans="16:26" x14ac:dyDescent="0.25">
      <c r="P60902" s="118"/>
      <c r="R60902" s="118"/>
      <c r="T60902" s="118"/>
      <c r="V60902" s="118"/>
      <c r="X60902" s="118"/>
      <c r="Z60902" s="118"/>
    </row>
    <row r="60903" spans="16:26" x14ac:dyDescent="0.25">
      <c r="P60903" s="119"/>
      <c r="R60903" s="119"/>
      <c r="T60903" s="119"/>
      <c r="V60903" s="119"/>
      <c r="X60903" s="119"/>
      <c r="Z60903" s="119"/>
    </row>
    <row r="60904" spans="16:26" x14ac:dyDescent="0.25">
      <c r="P60904" s="119"/>
      <c r="R60904" s="119"/>
      <c r="T60904" s="119"/>
      <c r="V60904" s="119"/>
      <c r="X60904" s="119"/>
      <c r="Z60904" s="119"/>
    </row>
    <row r="60905" spans="16:26" x14ac:dyDescent="0.25">
      <c r="P60905" s="120"/>
      <c r="R60905" s="120"/>
      <c r="T60905" s="120"/>
      <c r="V60905" s="120"/>
      <c r="X60905" s="120"/>
      <c r="Z60905" s="120"/>
    </row>
    <row r="60906" spans="16:26" x14ac:dyDescent="0.25">
      <c r="P60906" s="119"/>
      <c r="R60906" s="119"/>
      <c r="T60906" s="119"/>
      <c r="V60906" s="119"/>
      <c r="X60906" s="119"/>
      <c r="Z60906" s="119"/>
    </row>
    <row r="60907" spans="16:26" x14ac:dyDescent="0.25">
      <c r="P60907" s="119"/>
      <c r="R60907" s="119"/>
      <c r="T60907" s="119"/>
      <c r="V60907" s="119"/>
      <c r="X60907" s="119"/>
      <c r="Z60907" s="119"/>
    </row>
    <row r="60908" spans="16:26" x14ac:dyDescent="0.25">
      <c r="P60908" s="120"/>
      <c r="R60908" s="120"/>
      <c r="T60908" s="120"/>
      <c r="V60908" s="120"/>
      <c r="X60908" s="120"/>
      <c r="Z60908" s="120"/>
    </row>
    <row r="60909" spans="16:26" x14ac:dyDescent="0.25">
      <c r="P60909" s="119"/>
      <c r="R60909" s="119"/>
      <c r="T60909" s="119"/>
      <c r="V60909" s="119"/>
      <c r="X60909" s="119"/>
      <c r="Z60909" s="119"/>
    </row>
    <row r="60910" spans="16:26" x14ac:dyDescent="0.25">
      <c r="P60910" s="120"/>
      <c r="R60910" s="120"/>
      <c r="T60910" s="120"/>
      <c r="V60910" s="120"/>
      <c r="X60910" s="120"/>
      <c r="Z60910" s="120"/>
    </row>
    <row r="60911" spans="16:26" x14ac:dyDescent="0.25">
      <c r="P60911" s="119"/>
      <c r="R60911" s="119"/>
      <c r="T60911" s="119"/>
      <c r="V60911" s="119"/>
      <c r="X60911" s="119"/>
      <c r="Z60911" s="119"/>
    </row>
    <row r="60912" spans="16:26" x14ac:dyDescent="0.25">
      <c r="P60912" s="119"/>
      <c r="R60912" s="119"/>
      <c r="T60912" s="119"/>
      <c r="V60912" s="119"/>
      <c r="X60912" s="119"/>
      <c r="Z60912" s="119"/>
    </row>
    <row r="60913" spans="16:26" x14ac:dyDescent="0.25">
      <c r="P60913" s="119"/>
      <c r="R60913" s="119"/>
      <c r="T60913" s="119"/>
      <c r="V60913" s="119"/>
      <c r="X60913" s="119"/>
      <c r="Z60913" s="119"/>
    </row>
    <row r="60914" spans="16:26" x14ac:dyDescent="0.25">
      <c r="P60914" s="121"/>
      <c r="R60914" s="121"/>
      <c r="T60914" s="121"/>
      <c r="V60914" s="121"/>
      <c r="X60914" s="121"/>
      <c r="Z60914" s="121"/>
    </row>
    <row r="60915" spans="16:26" x14ac:dyDescent="0.25">
      <c r="P60915" s="121"/>
      <c r="R60915" s="121"/>
      <c r="T60915" s="121"/>
      <c r="V60915" s="121"/>
      <c r="X60915" s="121"/>
      <c r="Z60915" s="121"/>
    </row>
    <row r="60916" spans="16:26" x14ac:dyDescent="0.25">
      <c r="P60916" s="121"/>
      <c r="R60916" s="121"/>
      <c r="T60916" s="121"/>
      <c r="V60916" s="121"/>
      <c r="X60916" s="121"/>
      <c r="Z60916" s="121"/>
    </row>
    <row r="60917" spans="16:26" x14ac:dyDescent="0.25">
      <c r="P60917" s="121"/>
      <c r="R60917" s="121"/>
      <c r="T60917" s="121"/>
      <c r="V60917" s="121"/>
      <c r="X60917" s="121"/>
      <c r="Z60917" s="121"/>
    </row>
    <row r="60918" spans="16:26" x14ac:dyDescent="0.25">
      <c r="P60918" s="122"/>
      <c r="R60918" s="122"/>
      <c r="T60918" s="122"/>
      <c r="V60918" s="122"/>
      <c r="X60918" s="122"/>
      <c r="Z60918" s="122"/>
    </row>
    <row r="60919" spans="16:26" x14ac:dyDescent="0.25">
      <c r="P60919" s="118"/>
      <c r="R60919" s="118"/>
      <c r="T60919" s="118"/>
      <c r="V60919" s="118"/>
      <c r="X60919" s="118"/>
      <c r="Z60919" s="118"/>
    </row>
    <row r="60920" spans="16:26" x14ac:dyDescent="0.25">
      <c r="P60920" s="119"/>
      <c r="R60920" s="119"/>
      <c r="T60920" s="119"/>
      <c r="V60920" s="119"/>
      <c r="X60920" s="119"/>
      <c r="Z60920" s="119"/>
    </row>
    <row r="60921" spans="16:26" x14ac:dyDescent="0.25">
      <c r="P60921" s="119"/>
      <c r="R60921" s="119"/>
      <c r="T60921" s="119"/>
      <c r="V60921" s="119"/>
      <c r="X60921" s="119"/>
      <c r="Z60921" s="119"/>
    </row>
    <row r="60922" spans="16:26" x14ac:dyDescent="0.25">
      <c r="P60922" s="120"/>
      <c r="R60922" s="120"/>
      <c r="T60922" s="120"/>
      <c r="V60922" s="120"/>
      <c r="X60922" s="120"/>
      <c r="Z60922" s="120"/>
    </row>
    <row r="60923" spans="16:26" x14ac:dyDescent="0.25">
      <c r="P60923" s="119"/>
      <c r="R60923" s="119"/>
      <c r="T60923" s="119"/>
      <c r="V60923" s="119"/>
      <c r="X60923" s="119"/>
      <c r="Z60923" s="119"/>
    </row>
    <row r="60924" spans="16:26" x14ac:dyDescent="0.25">
      <c r="P60924" s="119"/>
      <c r="R60924" s="119"/>
      <c r="T60924" s="119"/>
      <c r="V60924" s="119"/>
      <c r="X60924" s="119"/>
      <c r="Z60924" s="119"/>
    </row>
    <row r="60925" spans="16:26" x14ac:dyDescent="0.25">
      <c r="P60925" s="120"/>
      <c r="R60925" s="120"/>
      <c r="T60925" s="120"/>
      <c r="V60925" s="120"/>
      <c r="X60925" s="120"/>
      <c r="Z60925" s="120"/>
    </row>
    <row r="60926" spans="16:26" x14ac:dyDescent="0.25">
      <c r="P60926" s="119"/>
      <c r="R60926" s="119"/>
      <c r="T60926" s="119"/>
      <c r="V60926" s="119"/>
      <c r="X60926" s="119"/>
      <c r="Z60926" s="119"/>
    </row>
    <row r="60927" spans="16:26" x14ac:dyDescent="0.25">
      <c r="P60927" s="120"/>
      <c r="R60927" s="120"/>
      <c r="T60927" s="120"/>
      <c r="V60927" s="120"/>
      <c r="X60927" s="120"/>
      <c r="Z60927" s="120"/>
    </row>
    <row r="60928" spans="16:26" x14ac:dyDescent="0.25">
      <c r="P60928" s="119"/>
      <c r="R60928" s="119"/>
      <c r="T60928" s="119"/>
      <c r="V60928" s="119"/>
      <c r="X60928" s="119"/>
      <c r="Z60928" s="119"/>
    </row>
    <row r="60929" spans="16:26" x14ac:dyDescent="0.25">
      <c r="P60929" s="119"/>
      <c r="R60929" s="119"/>
      <c r="T60929" s="119"/>
      <c r="V60929" s="119"/>
      <c r="X60929" s="119"/>
      <c r="Z60929" s="119"/>
    </row>
    <row r="60930" spans="16:26" x14ac:dyDescent="0.25">
      <c r="P60930" s="119"/>
      <c r="R60930" s="119"/>
      <c r="T60930" s="119"/>
      <c r="V60930" s="119"/>
      <c r="X60930" s="119"/>
      <c r="Z60930" s="119"/>
    </row>
    <row r="60931" spans="16:26" x14ac:dyDescent="0.25">
      <c r="P60931" s="121"/>
      <c r="R60931" s="121"/>
      <c r="T60931" s="121"/>
      <c r="V60931" s="121"/>
      <c r="X60931" s="121"/>
      <c r="Z60931" s="121"/>
    </row>
    <row r="60932" spans="16:26" x14ac:dyDescent="0.25">
      <c r="P60932" s="121"/>
      <c r="R60932" s="121"/>
      <c r="T60932" s="121"/>
      <c r="V60932" s="121"/>
      <c r="X60932" s="121"/>
      <c r="Z60932" s="121"/>
    </row>
    <row r="60933" spans="16:26" x14ac:dyDescent="0.25">
      <c r="P60933" s="121"/>
      <c r="R60933" s="121"/>
      <c r="T60933" s="121"/>
      <c r="V60933" s="121"/>
      <c r="X60933" s="121"/>
      <c r="Z60933" s="121"/>
    </row>
    <row r="60934" spans="16:26" x14ac:dyDescent="0.25">
      <c r="P60934" s="121"/>
      <c r="R60934" s="121"/>
      <c r="T60934" s="121"/>
      <c r="V60934" s="121"/>
      <c r="X60934" s="121"/>
      <c r="Z60934" s="121"/>
    </row>
    <row r="60935" spans="16:26" x14ac:dyDescent="0.25">
      <c r="P60935" s="122"/>
      <c r="R60935" s="122"/>
      <c r="T60935" s="122"/>
      <c r="V60935" s="122"/>
      <c r="X60935" s="122"/>
      <c r="Z60935" s="122"/>
    </row>
    <row r="60936" spans="16:26" x14ac:dyDescent="0.25">
      <c r="P60936" s="118"/>
      <c r="R60936" s="118"/>
      <c r="T60936" s="118"/>
      <c r="V60936" s="118"/>
      <c r="X60936" s="118"/>
      <c r="Z60936" s="118"/>
    </row>
    <row r="60937" spans="16:26" x14ac:dyDescent="0.25">
      <c r="P60937" s="119"/>
      <c r="R60937" s="119"/>
      <c r="T60937" s="119"/>
      <c r="V60937" s="119"/>
      <c r="X60937" s="119"/>
      <c r="Z60937" s="119"/>
    </row>
    <row r="60938" spans="16:26" x14ac:dyDescent="0.25">
      <c r="P60938" s="119"/>
      <c r="R60938" s="119"/>
      <c r="T60938" s="119"/>
      <c r="V60938" s="119"/>
      <c r="X60938" s="119"/>
      <c r="Z60938" s="119"/>
    </row>
    <row r="60939" spans="16:26" x14ac:dyDescent="0.25">
      <c r="P60939" s="120"/>
      <c r="R60939" s="120"/>
      <c r="T60939" s="120"/>
      <c r="V60939" s="120"/>
      <c r="X60939" s="120"/>
      <c r="Z60939" s="120"/>
    </row>
    <row r="60940" spans="16:26" x14ac:dyDescent="0.25">
      <c r="P60940" s="119"/>
      <c r="R60940" s="119"/>
      <c r="T60940" s="119"/>
      <c r="V60940" s="119"/>
      <c r="X60940" s="119"/>
      <c r="Z60940" s="119"/>
    </row>
    <row r="60941" spans="16:26" x14ac:dyDescent="0.25">
      <c r="P60941" s="119"/>
      <c r="R60941" s="119"/>
      <c r="T60941" s="119"/>
      <c r="V60941" s="119"/>
      <c r="X60941" s="119"/>
      <c r="Z60941" s="119"/>
    </row>
    <row r="60942" spans="16:26" x14ac:dyDescent="0.25">
      <c r="P60942" s="120"/>
      <c r="R60942" s="120"/>
      <c r="T60942" s="120"/>
      <c r="V60942" s="120"/>
      <c r="X60942" s="120"/>
      <c r="Z60942" s="120"/>
    </row>
    <row r="60943" spans="16:26" x14ac:dyDescent="0.25">
      <c r="P60943" s="119"/>
      <c r="R60943" s="119"/>
      <c r="T60943" s="119"/>
      <c r="V60943" s="119"/>
      <c r="X60943" s="119"/>
      <c r="Z60943" s="119"/>
    </row>
    <row r="60944" spans="16:26" x14ac:dyDescent="0.25">
      <c r="P60944" s="120"/>
      <c r="R60944" s="120"/>
      <c r="T60944" s="120"/>
      <c r="V60944" s="120"/>
      <c r="X60944" s="120"/>
      <c r="Z60944" s="120"/>
    </row>
    <row r="60945" spans="16:26" x14ac:dyDescent="0.25">
      <c r="P60945" s="119"/>
      <c r="R60945" s="119"/>
      <c r="T60945" s="119"/>
      <c r="V60945" s="119"/>
      <c r="X60945" s="119"/>
      <c r="Z60945" s="119"/>
    </row>
    <row r="60946" spans="16:26" x14ac:dyDescent="0.25">
      <c r="P60946" s="119"/>
      <c r="R60946" s="119"/>
      <c r="T60946" s="119"/>
      <c r="V60946" s="119"/>
      <c r="X60946" s="119"/>
      <c r="Z60946" s="119"/>
    </row>
    <row r="60947" spans="16:26" x14ac:dyDescent="0.25">
      <c r="P60947" s="119"/>
      <c r="R60947" s="119"/>
      <c r="T60947" s="119"/>
      <c r="V60947" s="119"/>
      <c r="X60947" s="119"/>
      <c r="Z60947" s="119"/>
    </row>
    <row r="60948" spans="16:26" x14ac:dyDescent="0.25">
      <c r="P60948" s="121"/>
      <c r="R60948" s="121"/>
      <c r="T60948" s="121"/>
      <c r="V60948" s="121"/>
      <c r="X60948" s="121"/>
      <c r="Z60948" s="121"/>
    </row>
    <row r="60949" spans="16:26" x14ac:dyDescent="0.25">
      <c r="P60949" s="121"/>
      <c r="R60949" s="121"/>
      <c r="T60949" s="121"/>
      <c r="V60949" s="121"/>
      <c r="X60949" s="121"/>
      <c r="Z60949" s="121"/>
    </row>
    <row r="60950" spans="16:26" x14ac:dyDescent="0.25">
      <c r="P60950" s="121"/>
      <c r="R60950" s="121"/>
      <c r="T60950" s="121"/>
      <c r="V60950" s="121"/>
      <c r="X60950" s="121"/>
      <c r="Z60950" s="121"/>
    </row>
    <row r="60951" spans="16:26" x14ac:dyDescent="0.25">
      <c r="P60951" s="121"/>
      <c r="R60951" s="121"/>
      <c r="T60951" s="121"/>
      <c r="V60951" s="121"/>
      <c r="X60951" s="121"/>
      <c r="Z60951" s="121"/>
    </row>
    <row r="60952" spans="16:26" x14ac:dyDescent="0.25">
      <c r="P60952" s="122"/>
      <c r="R60952" s="122"/>
      <c r="T60952" s="122"/>
      <c r="V60952" s="122"/>
      <c r="X60952" s="122"/>
      <c r="Z60952" s="122"/>
    </row>
    <row r="60953" spans="16:26" x14ac:dyDescent="0.25">
      <c r="P60953" s="118"/>
      <c r="R60953" s="118"/>
      <c r="T60953" s="118"/>
      <c r="V60953" s="118"/>
      <c r="X60953" s="118"/>
      <c r="Z60953" s="118"/>
    </row>
    <row r="60954" spans="16:26" x14ac:dyDescent="0.25">
      <c r="P60954" s="119"/>
      <c r="R60954" s="119"/>
      <c r="T60954" s="119"/>
      <c r="V60954" s="119"/>
      <c r="X60954" s="119"/>
      <c r="Z60954" s="119"/>
    </row>
    <row r="60955" spans="16:26" x14ac:dyDescent="0.25">
      <c r="P60955" s="119"/>
      <c r="R60955" s="119"/>
      <c r="T60955" s="119"/>
      <c r="V60955" s="119"/>
      <c r="X60955" s="119"/>
      <c r="Z60955" s="119"/>
    </row>
    <row r="60956" spans="16:26" x14ac:dyDescent="0.25">
      <c r="P60956" s="120"/>
      <c r="R60956" s="120"/>
      <c r="T60956" s="120"/>
      <c r="V60956" s="120"/>
      <c r="X60956" s="120"/>
      <c r="Z60956" s="120"/>
    </row>
    <row r="60957" spans="16:26" x14ac:dyDescent="0.25">
      <c r="P60957" s="119"/>
      <c r="R60957" s="119"/>
      <c r="T60957" s="119"/>
      <c r="V60957" s="119"/>
      <c r="X60957" s="119"/>
      <c r="Z60957" s="119"/>
    </row>
    <row r="60958" spans="16:26" x14ac:dyDescent="0.25">
      <c r="P60958" s="119"/>
      <c r="R60958" s="119"/>
      <c r="T60958" s="119"/>
      <c r="V60958" s="119"/>
      <c r="X60958" s="119"/>
      <c r="Z60958" s="119"/>
    </row>
    <row r="60959" spans="16:26" x14ac:dyDescent="0.25">
      <c r="P60959" s="120"/>
      <c r="R60959" s="120"/>
      <c r="T60959" s="120"/>
      <c r="V60959" s="120"/>
      <c r="X60959" s="120"/>
      <c r="Z60959" s="120"/>
    </row>
    <row r="60960" spans="16:26" x14ac:dyDescent="0.25">
      <c r="P60960" s="119"/>
      <c r="R60960" s="119"/>
      <c r="T60960" s="119"/>
      <c r="V60960" s="119"/>
      <c r="X60960" s="119"/>
      <c r="Z60960" s="119"/>
    </row>
    <row r="60961" spans="16:26" x14ac:dyDescent="0.25">
      <c r="P60961" s="120"/>
      <c r="R60961" s="120"/>
      <c r="T60961" s="120"/>
      <c r="V60961" s="120"/>
      <c r="X60961" s="120"/>
      <c r="Z60961" s="120"/>
    </row>
    <row r="60962" spans="16:26" x14ac:dyDescent="0.25">
      <c r="P60962" s="119"/>
      <c r="R60962" s="119"/>
      <c r="T60962" s="119"/>
      <c r="V60962" s="119"/>
      <c r="X60962" s="119"/>
      <c r="Z60962" s="119"/>
    </row>
    <row r="60963" spans="16:26" x14ac:dyDescent="0.25">
      <c r="P60963" s="119"/>
      <c r="R60963" s="119"/>
      <c r="T60963" s="119"/>
      <c r="V60963" s="119"/>
      <c r="X60963" s="119"/>
      <c r="Z60963" s="119"/>
    </row>
    <row r="60964" spans="16:26" x14ac:dyDescent="0.25">
      <c r="P60964" s="119"/>
      <c r="R60964" s="119"/>
      <c r="T60964" s="119"/>
      <c r="V60964" s="119"/>
      <c r="X60964" s="119"/>
      <c r="Z60964" s="119"/>
    </row>
    <row r="60965" spans="16:26" x14ac:dyDescent="0.25">
      <c r="P60965" s="121"/>
      <c r="R60965" s="121"/>
      <c r="T60965" s="121"/>
      <c r="V60965" s="121"/>
      <c r="X60965" s="121"/>
      <c r="Z60965" s="121"/>
    </row>
    <row r="60966" spans="16:26" x14ac:dyDescent="0.25">
      <c r="P60966" s="121"/>
      <c r="R60966" s="121"/>
      <c r="T60966" s="121"/>
      <c r="V60966" s="121"/>
      <c r="X60966" s="121"/>
      <c r="Z60966" s="121"/>
    </row>
    <row r="60967" spans="16:26" x14ac:dyDescent="0.25">
      <c r="P60967" s="121"/>
      <c r="R60967" s="121"/>
      <c r="T60967" s="121"/>
      <c r="V60967" s="121"/>
      <c r="X60967" s="121"/>
      <c r="Z60967" s="121"/>
    </row>
    <row r="60968" spans="16:26" x14ac:dyDescent="0.25">
      <c r="P60968" s="121"/>
      <c r="R60968" s="121"/>
      <c r="T60968" s="121"/>
      <c r="V60968" s="121"/>
      <c r="X60968" s="121"/>
      <c r="Z60968" s="121"/>
    </row>
    <row r="60969" spans="16:26" x14ac:dyDescent="0.25">
      <c r="P60969" s="122"/>
      <c r="R60969" s="122"/>
      <c r="T60969" s="122"/>
      <c r="V60969" s="122"/>
      <c r="X60969" s="122"/>
      <c r="Z60969" s="122"/>
    </row>
    <row r="60970" spans="16:26" x14ac:dyDescent="0.25">
      <c r="P60970" s="118"/>
      <c r="R60970" s="118"/>
      <c r="T60970" s="118"/>
      <c r="V60970" s="118"/>
      <c r="X60970" s="118"/>
      <c r="Z60970" s="118"/>
    </row>
    <row r="60971" spans="16:26" x14ac:dyDescent="0.25">
      <c r="P60971" s="119"/>
      <c r="R60971" s="119"/>
      <c r="T60971" s="119"/>
      <c r="V60971" s="119"/>
      <c r="X60971" s="119"/>
      <c r="Z60971" s="119"/>
    </row>
    <row r="60972" spans="16:26" x14ac:dyDescent="0.25">
      <c r="P60972" s="119"/>
      <c r="R60972" s="119"/>
      <c r="T60972" s="119"/>
      <c r="V60972" s="119"/>
      <c r="X60972" s="119"/>
      <c r="Z60972" s="119"/>
    </row>
    <row r="60973" spans="16:26" x14ac:dyDescent="0.25">
      <c r="P60973" s="120"/>
      <c r="R60973" s="120"/>
      <c r="T60973" s="120"/>
      <c r="V60973" s="120"/>
      <c r="X60973" s="120"/>
      <c r="Z60973" s="120"/>
    </row>
    <row r="60974" spans="16:26" x14ac:dyDescent="0.25">
      <c r="P60974" s="119"/>
      <c r="R60974" s="119"/>
      <c r="T60974" s="119"/>
      <c r="V60974" s="119"/>
      <c r="X60974" s="119"/>
      <c r="Z60974" s="119"/>
    </row>
    <row r="60975" spans="16:26" x14ac:dyDescent="0.25">
      <c r="P60975" s="119"/>
      <c r="R60975" s="119"/>
      <c r="T60975" s="119"/>
      <c r="V60975" s="119"/>
      <c r="X60975" s="119"/>
      <c r="Z60975" s="119"/>
    </row>
    <row r="60976" spans="16:26" x14ac:dyDescent="0.25">
      <c r="P60976" s="120"/>
      <c r="R60976" s="120"/>
      <c r="T60976" s="120"/>
      <c r="V60976" s="120"/>
      <c r="X60976" s="120"/>
      <c r="Z60976" s="120"/>
    </row>
    <row r="60977" spans="16:26" x14ac:dyDescent="0.25">
      <c r="P60977" s="119"/>
      <c r="R60977" s="119"/>
      <c r="T60977" s="119"/>
      <c r="V60977" s="119"/>
      <c r="X60977" s="119"/>
      <c r="Z60977" s="119"/>
    </row>
    <row r="60978" spans="16:26" x14ac:dyDescent="0.25">
      <c r="P60978" s="120"/>
      <c r="R60978" s="120"/>
      <c r="T60978" s="120"/>
      <c r="V60978" s="120"/>
      <c r="X60978" s="120"/>
      <c r="Z60978" s="120"/>
    </row>
    <row r="60979" spans="16:26" x14ac:dyDescent="0.25">
      <c r="P60979" s="119"/>
      <c r="R60979" s="119"/>
      <c r="T60979" s="119"/>
      <c r="V60979" s="119"/>
      <c r="X60979" s="119"/>
      <c r="Z60979" s="119"/>
    </row>
    <row r="60980" spans="16:26" x14ac:dyDescent="0.25">
      <c r="P60980" s="119"/>
      <c r="R60980" s="119"/>
      <c r="T60980" s="119"/>
      <c r="V60980" s="119"/>
      <c r="X60980" s="119"/>
      <c r="Z60980" s="119"/>
    </row>
    <row r="60981" spans="16:26" x14ac:dyDescent="0.25">
      <c r="P60981" s="119"/>
      <c r="R60981" s="119"/>
      <c r="T60981" s="119"/>
      <c r="V60981" s="119"/>
      <c r="X60981" s="119"/>
      <c r="Z60981" s="119"/>
    </row>
    <row r="60982" spans="16:26" x14ac:dyDescent="0.25">
      <c r="P60982" s="121"/>
      <c r="R60982" s="121"/>
      <c r="T60982" s="121"/>
      <c r="V60982" s="121"/>
      <c r="X60982" s="121"/>
      <c r="Z60982" s="121"/>
    </row>
    <row r="60983" spans="16:26" x14ac:dyDescent="0.25">
      <c r="P60983" s="121"/>
      <c r="R60983" s="121"/>
      <c r="T60983" s="121"/>
      <c r="V60983" s="121"/>
      <c r="X60983" s="121"/>
      <c r="Z60983" s="121"/>
    </row>
    <row r="60984" spans="16:26" x14ac:dyDescent="0.25">
      <c r="P60984" s="121"/>
      <c r="R60984" s="121"/>
      <c r="T60984" s="121"/>
      <c r="V60984" s="121"/>
      <c r="X60984" s="121"/>
      <c r="Z60984" s="121"/>
    </row>
    <row r="60985" spans="16:26" x14ac:dyDescent="0.25">
      <c r="P60985" s="121"/>
      <c r="R60985" s="121"/>
      <c r="T60985" s="121"/>
      <c r="V60985" s="121"/>
      <c r="X60985" s="121"/>
      <c r="Z60985" s="121"/>
    </row>
    <row r="60986" spans="16:26" x14ac:dyDescent="0.25">
      <c r="P60986" s="122"/>
      <c r="R60986" s="122"/>
      <c r="T60986" s="122"/>
      <c r="V60986" s="122"/>
      <c r="X60986" s="122"/>
      <c r="Z60986" s="122"/>
    </row>
    <row r="60987" spans="16:26" x14ac:dyDescent="0.25">
      <c r="P60987" s="118"/>
      <c r="R60987" s="118"/>
      <c r="T60987" s="118"/>
      <c r="V60987" s="118"/>
      <c r="X60987" s="118"/>
      <c r="Z60987" s="118"/>
    </row>
    <row r="60988" spans="16:26" x14ac:dyDescent="0.25">
      <c r="P60988" s="119"/>
      <c r="R60988" s="119"/>
      <c r="T60988" s="119"/>
      <c r="V60988" s="119"/>
      <c r="X60988" s="119"/>
      <c r="Z60988" s="119"/>
    </row>
    <row r="60989" spans="16:26" x14ac:dyDescent="0.25">
      <c r="P60989" s="119"/>
      <c r="R60989" s="119"/>
      <c r="T60989" s="119"/>
      <c r="V60989" s="119"/>
      <c r="X60989" s="119"/>
      <c r="Z60989" s="119"/>
    </row>
    <row r="60990" spans="16:26" x14ac:dyDescent="0.25">
      <c r="P60990" s="120"/>
      <c r="R60990" s="120"/>
      <c r="T60990" s="120"/>
      <c r="V60990" s="120"/>
      <c r="X60990" s="120"/>
      <c r="Z60990" s="120"/>
    </row>
    <row r="60991" spans="16:26" x14ac:dyDescent="0.25">
      <c r="P60991" s="119"/>
      <c r="R60991" s="119"/>
      <c r="T60991" s="119"/>
      <c r="V60991" s="119"/>
      <c r="X60991" s="119"/>
      <c r="Z60991" s="119"/>
    </row>
    <row r="60992" spans="16:26" x14ac:dyDescent="0.25">
      <c r="P60992" s="119"/>
      <c r="R60992" s="119"/>
      <c r="T60992" s="119"/>
      <c r="V60992" s="119"/>
      <c r="X60992" s="119"/>
      <c r="Z60992" s="119"/>
    </row>
    <row r="60993" spans="16:26" x14ac:dyDescent="0.25">
      <c r="P60993" s="120"/>
      <c r="R60993" s="120"/>
      <c r="T60993" s="120"/>
      <c r="V60993" s="120"/>
      <c r="X60993" s="120"/>
      <c r="Z60993" s="120"/>
    </row>
    <row r="60994" spans="16:26" x14ac:dyDescent="0.25">
      <c r="P60994" s="119"/>
      <c r="R60994" s="119"/>
      <c r="T60994" s="119"/>
      <c r="V60994" s="119"/>
      <c r="X60994" s="119"/>
      <c r="Z60994" s="119"/>
    </row>
    <row r="60995" spans="16:26" x14ac:dyDescent="0.25">
      <c r="P60995" s="120"/>
      <c r="R60995" s="120"/>
      <c r="T60995" s="120"/>
      <c r="V60995" s="120"/>
      <c r="X60995" s="120"/>
      <c r="Z60995" s="120"/>
    </row>
    <row r="60996" spans="16:26" x14ac:dyDescent="0.25">
      <c r="P60996" s="119"/>
      <c r="R60996" s="119"/>
      <c r="T60996" s="119"/>
      <c r="V60996" s="119"/>
      <c r="X60996" s="119"/>
      <c r="Z60996" s="119"/>
    </row>
    <row r="60997" spans="16:26" x14ac:dyDescent="0.25">
      <c r="P60997" s="119"/>
      <c r="R60997" s="119"/>
      <c r="T60997" s="119"/>
      <c r="V60997" s="119"/>
      <c r="X60997" s="119"/>
      <c r="Z60997" s="119"/>
    </row>
    <row r="60998" spans="16:26" x14ac:dyDescent="0.25">
      <c r="P60998" s="119"/>
      <c r="R60998" s="119"/>
      <c r="T60998" s="119"/>
      <c r="V60998" s="119"/>
      <c r="X60998" s="119"/>
      <c r="Z60998" s="119"/>
    </row>
    <row r="60999" spans="16:26" x14ac:dyDescent="0.25">
      <c r="P60999" s="121"/>
      <c r="R60999" s="121"/>
      <c r="T60999" s="121"/>
      <c r="V60999" s="121"/>
      <c r="X60999" s="121"/>
      <c r="Z60999" s="121"/>
    </row>
    <row r="61000" spans="16:26" x14ac:dyDescent="0.25">
      <c r="P61000" s="121"/>
      <c r="R61000" s="121"/>
      <c r="T61000" s="121"/>
      <c r="V61000" s="121"/>
      <c r="X61000" s="121"/>
      <c r="Z61000" s="121"/>
    </row>
    <row r="61001" spans="16:26" x14ac:dyDescent="0.25">
      <c r="P61001" s="121"/>
      <c r="R61001" s="121"/>
      <c r="T61001" s="121"/>
      <c r="V61001" s="121"/>
      <c r="X61001" s="121"/>
      <c r="Z61001" s="121"/>
    </row>
    <row r="61002" spans="16:26" x14ac:dyDescent="0.25">
      <c r="P61002" s="121"/>
      <c r="R61002" s="121"/>
      <c r="T61002" s="121"/>
      <c r="V61002" s="121"/>
      <c r="X61002" s="121"/>
      <c r="Z61002" s="121"/>
    </row>
    <row r="61003" spans="16:26" x14ac:dyDescent="0.25">
      <c r="P61003" s="122"/>
      <c r="R61003" s="122"/>
      <c r="T61003" s="122"/>
      <c r="V61003" s="122"/>
      <c r="X61003" s="122"/>
      <c r="Z61003" s="122"/>
    </row>
    <row r="61004" spans="16:26" x14ac:dyDescent="0.25">
      <c r="P61004" s="118"/>
      <c r="R61004" s="118"/>
      <c r="T61004" s="118"/>
      <c r="V61004" s="118"/>
      <c r="X61004" s="118"/>
      <c r="Z61004" s="118"/>
    </row>
    <row r="61005" spans="16:26" x14ac:dyDescent="0.25">
      <c r="P61005" s="119"/>
      <c r="R61005" s="119"/>
      <c r="T61005" s="119"/>
      <c r="V61005" s="119"/>
      <c r="X61005" s="119"/>
      <c r="Z61005" s="119"/>
    </row>
    <row r="61006" spans="16:26" x14ac:dyDescent="0.25">
      <c r="P61006" s="119"/>
      <c r="R61006" s="119"/>
      <c r="T61006" s="119"/>
      <c r="V61006" s="119"/>
      <c r="X61006" s="119"/>
      <c r="Z61006" s="119"/>
    </row>
    <row r="61007" spans="16:26" x14ac:dyDescent="0.25">
      <c r="P61007" s="120"/>
      <c r="R61007" s="120"/>
      <c r="T61007" s="120"/>
      <c r="V61007" s="120"/>
      <c r="X61007" s="120"/>
      <c r="Z61007" s="120"/>
    </row>
    <row r="61008" spans="16:26" x14ac:dyDescent="0.25">
      <c r="P61008" s="119"/>
      <c r="R61008" s="119"/>
      <c r="T61008" s="119"/>
      <c r="V61008" s="119"/>
      <c r="X61008" s="119"/>
      <c r="Z61008" s="119"/>
    </row>
    <row r="61009" spans="16:26" x14ac:dyDescent="0.25">
      <c r="P61009" s="119"/>
      <c r="R61009" s="119"/>
      <c r="T61009" s="119"/>
      <c r="V61009" s="119"/>
      <c r="X61009" s="119"/>
      <c r="Z61009" s="119"/>
    </row>
    <row r="61010" spans="16:26" x14ac:dyDescent="0.25">
      <c r="P61010" s="120"/>
      <c r="R61010" s="120"/>
      <c r="T61010" s="120"/>
      <c r="V61010" s="120"/>
      <c r="X61010" s="120"/>
      <c r="Z61010" s="120"/>
    </row>
    <row r="61011" spans="16:26" x14ac:dyDescent="0.25">
      <c r="P61011" s="119"/>
      <c r="R61011" s="119"/>
      <c r="T61011" s="119"/>
      <c r="V61011" s="119"/>
      <c r="X61011" s="119"/>
      <c r="Z61011" s="119"/>
    </row>
    <row r="61012" spans="16:26" x14ac:dyDescent="0.25">
      <c r="P61012" s="120"/>
      <c r="R61012" s="120"/>
      <c r="T61012" s="120"/>
      <c r="V61012" s="120"/>
      <c r="X61012" s="120"/>
      <c r="Z61012" s="120"/>
    </row>
    <row r="61013" spans="16:26" x14ac:dyDescent="0.25">
      <c r="P61013" s="119"/>
      <c r="R61013" s="119"/>
      <c r="T61013" s="119"/>
      <c r="V61013" s="119"/>
      <c r="X61013" s="119"/>
      <c r="Z61013" s="119"/>
    </row>
    <row r="61014" spans="16:26" x14ac:dyDescent="0.25">
      <c r="P61014" s="119"/>
      <c r="R61014" s="119"/>
      <c r="T61014" s="119"/>
      <c r="V61014" s="119"/>
      <c r="X61014" s="119"/>
      <c r="Z61014" s="119"/>
    </row>
    <row r="61015" spans="16:26" x14ac:dyDescent="0.25">
      <c r="P61015" s="119"/>
      <c r="R61015" s="119"/>
      <c r="T61015" s="119"/>
      <c r="V61015" s="119"/>
      <c r="X61015" s="119"/>
      <c r="Z61015" s="119"/>
    </row>
    <row r="61016" spans="16:26" x14ac:dyDescent="0.25">
      <c r="P61016" s="121"/>
      <c r="R61016" s="121"/>
      <c r="T61016" s="121"/>
      <c r="V61016" s="121"/>
      <c r="X61016" s="121"/>
      <c r="Z61016" s="121"/>
    </row>
    <row r="61017" spans="16:26" x14ac:dyDescent="0.25">
      <c r="P61017" s="121"/>
      <c r="R61017" s="121"/>
      <c r="T61017" s="121"/>
      <c r="V61017" s="121"/>
      <c r="X61017" s="121"/>
      <c r="Z61017" s="121"/>
    </row>
    <row r="61018" spans="16:26" x14ac:dyDescent="0.25">
      <c r="P61018" s="121"/>
      <c r="R61018" s="121"/>
      <c r="T61018" s="121"/>
      <c r="V61018" s="121"/>
      <c r="X61018" s="121"/>
      <c r="Z61018" s="121"/>
    </row>
    <row r="61019" spans="16:26" x14ac:dyDescent="0.25">
      <c r="P61019" s="121"/>
      <c r="R61019" s="121"/>
      <c r="T61019" s="121"/>
      <c r="V61019" s="121"/>
      <c r="X61019" s="121"/>
      <c r="Z61019" s="121"/>
    </row>
    <row r="61020" spans="16:26" x14ac:dyDescent="0.25">
      <c r="P61020" s="122"/>
      <c r="R61020" s="122"/>
      <c r="T61020" s="122"/>
      <c r="V61020" s="122"/>
      <c r="X61020" s="122"/>
      <c r="Z61020" s="122"/>
    </row>
    <row r="61021" spans="16:26" x14ac:dyDescent="0.25">
      <c r="P61021" s="118"/>
      <c r="R61021" s="118"/>
      <c r="T61021" s="118"/>
      <c r="V61021" s="118"/>
      <c r="X61021" s="118"/>
      <c r="Z61021" s="118"/>
    </row>
    <row r="61022" spans="16:26" x14ac:dyDescent="0.25">
      <c r="P61022" s="119"/>
      <c r="R61022" s="119"/>
      <c r="T61022" s="119"/>
      <c r="V61022" s="119"/>
      <c r="X61022" s="119"/>
      <c r="Z61022" s="119"/>
    </row>
    <row r="61023" spans="16:26" x14ac:dyDescent="0.25">
      <c r="P61023" s="119"/>
      <c r="R61023" s="119"/>
      <c r="T61023" s="119"/>
      <c r="V61023" s="119"/>
      <c r="X61023" s="119"/>
      <c r="Z61023" s="119"/>
    </row>
    <row r="61024" spans="16:26" x14ac:dyDescent="0.25">
      <c r="P61024" s="120"/>
      <c r="R61024" s="120"/>
      <c r="T61024" s="120"/>
      <c r="V61024" s="120"/>
      <c r="X61024" s="120"/>
      <c r="Z61024" s="120"/>
    </row>
    <row r="61025" spans="16:26" x14ac:dyDescent="0.25">
      <c r="P61025" s="119"/>
      <c r="R61025" s="119"/>
      <c r="T61025" s="119"/>
      <c r="V61025" s="119"/>
      <c r="X61025" s="119"/>
      <c r="Z61025" s="119"/>
    </row>
    <row r="61026" spans="16:26" x14ac:dyDescent="0.25">
      <c r="P61026" s="119"/>
      <c r="R61026" s="119"/>
      <c r="T61026" s="119"/>
      <c r="V61026" s="119"/>
      <c r="X61026" s="119"/>
      <c r="Z61026" s="119"/>
    </row>
    <row r="61027" spans="16:26" x14ac:dyDescent="0.25">
      <c r="P61027" s="120"/>
      <c r="R61027" s="120"/>
      <c r="T61027" s="120"/>
      <c r="V61027" s="120"/>
      <c r="X61027" s="120"/>
      <c r="Z61027" s="120"/>
    </row>
    <row r="61028" spans="16:26" x14ac:dyDescent="0.25">
      <c r="P61028" s="119"/>
      <c r="R61028" s="119"/>
      <c r="T61028" s="119"/>
      <c r="V61028" s="119"/>
      <c r="X61028" s="119"/>
      <c r="Z61028" s="119"/>
    </row>
    <row r="61029" spans="16:26" x14ac:dyDescent="0.25">
      <c r="P61029" s="120"/>
      <c r="R61029" s="120"/>
      <c r="T61029" s="120"/>
      <c r="V61029" s="120"/>
      <c r="X61029" s="120"/>
      <c r="Z61029" s="120"/>
    </row>
    <row r="61030" spans="16:26" x14ac:dyDescent="0.25">
      <c r="P61030" s="119"/>
      <c r="R61030" s="119"/>
      <c r="T61030" s="119"/>
      <c r="V61030" s="119"/>
      <c r="X61030" s="119"/>
      <c r="Z61030" s="119"/>
    </row>
    <row r="61031" spans="16:26" x14ac:dyDescent="0.25">
      <c r="P61031" s="119"/>
      <c r="R61031" s="119"/>
      <c r="T61031" s="119"/>
      <c r="V61031" s="119"/>
      <c r="X61031" s="119"/>
      <c r="Z61031" s="119"/>
    </row>
    <row r="61032" spans="16:26" x14ac:dyDescent="0.25">
      <c r="P61032" s="119"/>
      <c r="R61032" s="119"/>
      <c r="T61032" s="119"/>
      <c r="V61032" s="119"/>
      <c r="X61032" s="119"/>
      <c r="Z61032" s="119"/>
    </row>
    <row r="61033" spans="16:26" x14ac:dyDescent="0.25">
      <c r="P61033" s="121"/>
      <c r="R61033" s="121"/>
      <c r="T61033" s="121"/>
      <c r="V61033" s="121"/>
      <c r="X61033" s="121"/>
      <c r="Z61033" s="121"/>
    </row>
    <row r="61034" spans="16:26" x14ac:dyDescent="0.25">
      <c r="P61034" s="121"/>
      <c r="R61034" s="121"/>
      <c r="T61034" s="121"/>
      <c r="V61034" s="121"/>
      <c r="X61034" s="121"/>
      <c r="Z61034" s="121"/>
    </row>
    <row r="61035" spans="16:26" x14ac:dyDescent="0.25">
      <c r="P61035" s="121"/>
      <c r="R61035" s="121"/>
      <c r="T61035" s="121"/>
      <c r="V61035" s="121"/>
      <c r="X61035" s="121"/>
      <c r="Z61035" s="121"/>
    </row>
    <row r="61036" spans="16:26" x14ac:dyDescent="0.25">
      <c r="P61036" s="121"/>
      <c r="R61036" s="121"/>
      <c r="T61036" s="121"/>
      <c r="V61036" s="121"/>
      <c r="X61036" s="121"/>
      <c r="Z61036" s="121"/>
    </row>
    <row r="61037" spans="16:26" x14ac:dyDescent="0.25">
      <c r="P61037" s="122"/>
      <c r="R61037" s="122"/>
      <c r="T61037" s="122"/>
      <c r="V61037" s="122"/>
      <c r="X61037" s="122"/>
      <c r="Z61037" s="122"/>
    </row>
    <row r="61038" spans="16:26" x14ac:dyDescent="0.25">
      <c r="P61038" s="118"/>
      <c r="R61038" s="118"/>
      <c r="T61038" s="118"/>
      <c r="V61038" s="118"/>
      <c r="X61038" s="118"/>
      <c r="Z61038" s="118"/>
    </row>
    <row r="61039" spans="16:26" x14ac:dyDescent="0.25">
      <c r="P61039" s="119"/>
      <c r="R61039" s="119"/>
      <c r="T61039" s="119"/>
      <c r="V61039" s="119"/>
      <c r="X61039" s="119"/>
      <c r="Z61039" s="119"/>
    </row>
    <row r="61040" spans="16:26" x14ac:dyDescent="0.25">
      <c r="P61040" s="119"/>
      <c r="R61040" s="119"/>
      <c r="T61040" s="119"/>
      <c r="V61040" s="119"/>
      <c r="X61040" s="119"/>
      <c r="Z61040" s="119"/>
    </row>
    <row r="61041" spans="16:26" x14ac:dyDescent="0.25">
      <c r="P61041" s="120"/>
      <c r="R61041" s="120"/>
      <c r="T61041" s="120"/>
      <c r="V61041" s="120"/>
      <c r="X61041" s="120"/>
      <c r="Z61041" s="120"/>
    </row>
    <row r="61042" spans="16:26" x14ac:dyDescent="0.25">
      <c r="P61042" s="119"/>
      <c r="R61042" s="119"/>
      <c r="T61042" s="119"/>
      <c r="V61042" s="119"/>
      <c r="X61042" s="119"/>
      <c r="Z61042" s="119"/>
    </row>
    <row r="61043" spans="16:26" x14ac:dyDescent="0.25">
      <c r="P61043" s="119"/>
      <c r="R61043" s="119"/>
      <c r="T61043" s="119"/>
      <c r="V61043" s="119"/>
      <c r="X61043" s="119"/>
      <c r="Z61043" s="119"/>
    </row>
    <row r="61044" spans="16:26" x14ac:dyDescent="0.25">
      <c r="P61044" s="120"/>
      <c r="R61044" s="120"/>
      <c r="T61044" s="120"/>
      <c r="V61044" s="120"/>
      <c r="X61044" s="120"/>
      <c r="Z61044" s="120"/>
    </row>
    <row r="61045" spans="16:26" x14ac:dyDescent="0.25">
      <c r="P61045" s="119"/>
      <c r="R61045" s="119"/>
      <c r="T61045" s="119"/>
      <c r="V61045" s="119"/>
      <c r="X61045" s="119"/>
      <c r="Z61045" s="119"/>
    </row>
    <row r="61046" spans="16:26" x14ac:dyDescent="0.25">
      <c r="P61046" s="120"/>
      <c r="R61046" s="120"/>
      <c r="T61046" s="120"/>
      <c r="V61046" s="120"/>
      <c r="X61046" s="120"/>
      <c r="Z61046" s="120"/>
    </row>
    <row r="61047" spans="16:26" x14ac:dyDescent="0.25">
      <c r="P61047" s="119"/>
      <c r="R61047" s="119"/>
      <c r="T61047" s="119"/>
      <c r="V61047" s="119"/>
      <c r="X61047" s="119"/>
      <c r="Z61047" s="119"/>
    </row>
    <row r="61048" spans="16:26" x14ac:dyDescent="0.25">
      <c r="P61048" s="119"/>
      <c r="R61048" s="119"/>
      <c r="T61048" s="119"/>
      <c r="V61048" s="119"/>
      <c r="X61048" s="119"/>
      <c r="Z61048" s="119"/>
    </row>
    <row r="61049" spans="16:26" x14ac:dyDescent="0.25">
      <c r="P61049" s="119"/>
      <c r="R61049" s="119"/>
      <c r="T61049" s="119"/>
      <c r="V61049" s="119"/>
      <c r="X61049" s="119"/>
      <c r="Z61049" s="119"/>
    </row>
    <row r="61050" spans="16:26" x14ac:dyDescent="0.25">
      <c r="P61050" s="121"/>
      <c r="R61050" s="121"/>
      <c r="T61050" s="121"/>
      <c r="V61050" s="121"/>
      <c r="X61050" s="121"/>
      <c r="Z61050" s="121"/>
    </row>
    <row r="61051" spans="16:26" x14ac:dyDescent="0.25">
      <c r="P61051" s="121"/>
      <c r="R61051" s="121"/>
      <c r="T61051" s="121"/>
      <c r="V61051" s="121"/>
      <c r="X61051" s="121"/>
      <c r="Z61051" s="121"/>
    </row>
    <row r="61052" spans="16:26" x14ac:dyDescent="0.25">
      <c r="P61052" s="121"/>
      <c r="R61052" s="121"/>
      <c r="T61052" s="121"/>
      <c r="V61052" s="121"/>
      <c r="X61052" s="121"/>
      <c r="Z61052" s="121"/>
    </row>
    <row r="61053" spans="16:26" x14ac:dyDescent="0.25">
      <c r="P61053" s="121"/>
      <c r="R61053" s="121"/>
      <c r="T61053" s="121"/>
      <c r="V61053" s="121"/>
      <c r="X61053" s="121"/>
      <c r="Z61053" s="121"/>
    </row>
    <row r="61054" spans="16:26" x14ac:dyDescent="0.25">
      <c r="P61054" s="122"/>
      <c r="R61054" s="122"/>
      <c r="T61054" s="122"/>
      <c r="V61054" s="122"/>
      <c r="X61054" s="122"/>
      <c r="Z61054" s="122"/>
    </row>
    <row r="61055" spans="16:26" x14ac:dyDescent="0.25">
      <c r="P61055" s="118"/>
      <c r="R61055" s="118"/>
      <c r="T61055" s="118"/>
      <c r="V61055" s="118"/>
      <c r="X61055" s="118"/>
      <c r="Z61055" s="118"/>
    </row>
    <row r="61056" spans="16:26" x14ac:dyDescent="0.25">
      <c r="P61056" s="119"/>
      <c r="R61056" s="119"/>
      <c r="T61056" s="119"/>
      <c r="V61056" s="119"/>
      <c r="X61056" s="119"/>
      <c r="Z61056" s="119"/>
    </row>
    <row r="61057" spans="16:26" x14ac:dyDescent="0.25">
      <c r="P61057" s="119"/>
      <c r="R61057" s="119"/>
      <c r="T61057" s="119"/>
      <c r="V61057" s="119"/>
      <c r="X61057" s="119"/>
      <c r="Z61057" s="119"/>
    </row>
    <row r="61058" spans="16:26" x14ac:dyDescent="0.25">
      <c r="P61058" s="120"/>
      <c r="R61058" s="120"/>
      <c r="T61058" s="120"/>
      <c r="V61058" s="120"/>
      <c r="X61058" s="120"/>
      <c r="Z61058" s="120"/>
    </row>
    <row r="61059" spans="16:26" x14ac:dyDescent="0.25">
      <c r="P61059" s="119"/>
      <c r="R61059" s="119"/>
      <c r="T61059" s="119"/>
      <c r="V61059" s="119"/>
      <c r="X61059" s="119"/>
      <c r="Z61059" s="119"/>
    </row>
    <row r="61060" spans="16:26" x14ac:dyDescent="0.25">
      <c r="P61060" s="119"/>
      <c r="R61060" s="119"/>
      <c r="T61060" s="119"/>
      <c r="V61060" s="119"/>
      <c r="X61060" s="119"/>
      <c r="Z61060" s="119"/>
    </row>
    <row r="61061" spans="16:26" x14ac:dyDescent="0.25">
      <c r="P61061" s="120"/>
      <c r="R61061" s="120"/>
      <c r="T61061" s="120"/>
      <c r="V61061" s="120"/>
      <c r="X61061" s="120"/>
      <c r="Z61061" s="120"/>
    </row>
    <row r="61062" spans="16:26" x14ac:dyDescent="0.25">
      <c r="P61062" s="119"/>
      <c r="R61062" s="119"/>
      <c r="T61062" s="119"/>
      <c r="V61062" s="119"/>
      <c r="X61062" s="119"/>
      <c r="Z61062" s="119"/>
    </row>
    <row r="61063" spans="16:26" x14ac:dyDescent="0.25">
      <c r="P61063" s="120"/>
      <c r="R61063" s="120"/>
      <c r="T61063" s="120"/>
      <c r="V61063" s="120"/>
      <c r="X61063" s="120"/>
      <c r="Z61063" s="120"/>
    </row>
    <row r="61064" spans="16:26" x14ac:dyDescent="0.25">
      <c r="P61064" s="119"/>
      <c r="R61064" s="119"/>
      <c r="T61064" s="119"/>
      <c r="V61064" s="119"/>
      <c r="X61064" s="119"/>
      <c r="Z61064" s="119"/>
    </row>
    <row r="61065" spans="16:26" x14ac:dyDescent="0.25">
      <c r="P61065" s="119"/>
      <c r="R61065" s="119"/>
      <c r="T61065" s="119"/>
      <c r="V61065" s="119"/>
      <c r="X61065" s="119"/>
      <c r="Z61065" s="119"/>
    </row>
    <row r="61066" spans="16:26" x14ac:dyDescent="0.25">
      <c r="P61066" s="119"/>
      <c r="R61066" s="119"/>
      <c r="T61066" s="119"/>
      <c r="V61066" s="119"/>
      <c r="X61066" s="119"/>
      <c r="Z61066" s="119"/>
    </row>
    <row r="61067" spans="16:26" x14ac:dyDescent="0.25">
      <c r="P61067" s="121"/>
      <c r="R61067" s="121"/>
      <c r="T61067" s="121"/>
      <c r="V61067" s="121"/>
      <c r="X61067" s="121"/>
      <c r="Z61067" s="121"/>
    </row>
    <row r="61068" spans="16:26" x14ac:dyDescent="0.25">
      <c r="P61068" s="121"/>
      <c r="R61068" s="121"/>
      <c r="T61068" s="121"/>
      <c r="V61068" s="121"/>
      <c r="X61068" s="121"/>
      <c r="Z61068" s="121"/>
    </row>
    <row r="61069" spans="16:26" x14ac:dyDescent="0.25">
      <c r="P61069" s="121"/>
      <c r="R61069" s="121"/>
      <c r="T61069" s="121"/>
      <c r="V61069" s="121"/>
      <c r="X61069" s="121"/>
      <c r="Z61069" s="121"/>
    </row>
    <row r="61070" spans="16:26" x14ac:dyDescent="0.25">
      <c r="P61070" s="121"/>
      <c r="R61070" s="121"/>
      <c r="T61070" s="121"/>
      <c r="V61070" s="121"/>
      <c r="X61070" s="121"/>
      <c r="Z61070" s="121"/>
    </row>
    <row r="61071" spans="16:26" x14ac:dyDescent="0.25">
      <c r="P61071" s="122"/>
      <c r="R61071" s="122"/>
      <c r="T61071" s="122"/>
      <c r="V61071" s="122"/>
      <c r="X61071" s="122"/>
      <c r="Z61071" s="122"/>
    </row>
    <row r="61072" spans="16:26" x14ac:dyDescent="0.25">
      <c r="P61072" s="118"/>
      <c r="R61072" s="118"/>
      <c r="T61072" s="118"/>
      <c r="V61072" s="118"/>
      <c r="X61072" s="118"/>
      <c r="Z61072" s="118"/>
    </row>
    <row r="61073" spans="16:26" x14ac:dyDescent="0.25">
      <c r="P61073" s="119"/>
      <c r="R61073" s="119"/>
      <c r="T61073" s="119"/>
      <c r="V61073" s="119"/>
      <c r="X61073" s="119"/>
      <c r="Z61073" s="119"/>
    </row>
    <row r="61074" spans="16:26" x14ac:dyDescent="0.25">
      <c r="P61074" s="119"/>
      <c r="R61074" s="119"/>
      <c r="T61074" s="119"/>
      <c r="V61074" s="119"/>
      <c r="X61074" s="119"/>
      <c r="Z61074" s="119"/>
    </row>
    <row r="61075" spans="16:26" x14ac:dyDescent="0.25">
      <c r="P61075" s="120"/>
      <c r="R61075" s="120"/>
      <c r="T61075" s="120"/>
      <c r="V61075" s="120"/>
      <c r="X61075" s="120"/>
      <c r="Z61075" s="120"/>
    </row>
    <row r="61076" spans="16:26" x14ac:dyDescent="0.25">
      <c r="P61076" s="119"/>
      <c r="R61076" s="119"/>
      <c r="T61076" s="119"/>
      <c r="V61076" s="119"/>
      <c r="X61076" s="119"/>
      <c r="Z61076" s="119"/>
    </row>
    <row r="61077" spans="16:26" x14ac:dyDescent="0.25">
      <c r="P61077" s="119"/>
      <c r="R61077" s="119"/>
      <c r="T61077" s="119"/>
      <c r="V61077" s="119"/>
      <c r="X61077" s="119"/>
      <c r="Z61077" s="119"/>
    </row>
    <row r="61078" spans="16:26" x14ac:dyDescent="0.25">
      <c r="P61078" s="120"/>
      <c r="R61078" s="120"/>
      <c r="T61078" s="120"/>
      <c r="V61078" s="120"/>
      <c r="X61078" s="120"/>
      <c r="Z61078" s="120"/>
    </row>
    <row r="61079" spans="16:26" x14ac:dyDescent="0.25">
      <c r="P61079" s="119"/>
      <c r="R61079" s="119"/>
      <c r="T61079" s="119"/>
      <c r="V61079" s="119"/>
      <c r="X61079" s="119"/>
      <c r="Z61079" s="119"/>
    </row>
    <row r="61080" spans="16:26" x14ac:dyDescent="0.25">
      <c r="P61080" s="120"/>
      <c r="R61080" s="120"/>
      <c r="T61080" s="120"/>
      <c r="V61080" s="120"/>
      <c r="X61080" s="120"/>
      <c r="Z61080" s="120"/>
    </row>
    <row r="61081" spans="16:26" x14ac:dyDescent="0.25">
      <c r="P61081" s="119"/>
      <c r="R61081" s="119"/>
      <c r="T61081" s="119"/>
      <c r="V61081" s="119"/>
      <c r="X61081" s="119"/>
      <c r="Z61081" s="119"/>
    </row>
    <row r="61082" spans="16:26" x14ac:dyDescent="0.25">
      <c r="P61082" s="119"/>
      <c r="R61082" s="119"/>
      <c r="T61082" s="119"/>
      <c r="V61082" s="119"/>
      <c r="X61082" s="119"/>
      <c r="Z61082" s="119"/>
    </row>
    <row r="61083" spans="16:26" x14ac:dyDescent="0.25">
      <c r="P61083" s="119"/>
      <c r="R61083" s="119"/>
      <c r="T61083" s="119"/>
      <c r="V61083" s="119"/>
      <c r="X61083" s="119"/>
      <c r="Z61083" s="119"/>
    </row>
    <row r="61084" spans="16:26" x14ac:dyDescent="0.25">
      <c r="P61084" s="121"/>
      <c r="R61084" s="121"/>
      <c r="T61084" s="121"/>
      <c r="V61084" s="121"/>
      <c r="X61084" s="121"/>
      <c r="Z61084" s="121"/>
    </row>
    <row r="61085" spans="16:26" x14ac:dyDescent="0.25">
      <c r="P61085" s="121"/>
      <c r="R61085" s="121"/>
      <c r="T61085" s="121"/>
      <c r="V61085" s="121"/>
      <c r="X61085" s="121"/>
      <c r="Z61085" s="121"/>
    </row>
    <row r="61086" spans="16:26" x14ac:dyDescent="0.25">
      <c r="P61086" s="121"/>
      <c r="R61086" s="121"/>
      <c r="T61086" s="121"/>
      <c r="V61086" s="121"/>
      <c r="X61086" s="121"/>
      <c r="Z61086" s="121"/>
    </row>
    <row r="61087" spans="16:26" x14ac:dyDescent="0.25">
      <c r="P61087" s="121"/>
      <c r="R61087" s="121"/>
      <c r="T61087" s="121"/>
      <c r="V61087" s="121"/>
      <c r="X61087" s="121"/>
      <c r="Z61087" s="121"/>
    </row>
    <row r="61088" spans="16:26" x14ac:dyDescent="0.25">
      <c r="P61088" s="122"/>
      <c r="R61088" s="122"/>
      <c r="T61088" s="122"/>
      <c r="V61088" s="122"/>
      <c r="X61088" s="122"/>
      <c r="Z61088" s="122"/>
    </row>
    <row r="61089" spans="16:26" x14ac:dyDescent="0.25">
      <c r="P61089" s="118"/>
      <c r="R61089" s="118"/>
      <c r="T61089" s="118"/>
      <c r="V61089" s="118"/>
      <c r="X61089" s="118"/>
      <c r="Z61089" s="118"/>
    </row>
    <row r="61090" spans="16:26" x14ac:dyDescent="0.25">
      <c r="P61090" s="119"/>
      <c r="R61090" s="119"/>
      <c r="T61090" s="119"/>
      <c r="V61090" s="119"/>
      <c r="X61090" s="119"/>
      <c r="Z61090" s="119"/>
    </row>
    <row r="61091" spans="16:26" x14ac:dyDescent="0.25">
      <c r="P61091" s="119"/>
      <c r="R61091" s="119"/>
      <c r="T61091" s="119"/>
      <c r="V61091" s="119"/>
      <c r="X61091" s="119"/>
      <c r="Z61091" s="119"/>
    </row>
    <row r="61092" spans="16:26" x14ac:dyDescent="0.25">
      <c r="P61092" s="120"/>
      <c r="R61092" s="120"/>
      <c r="T61092" s="120"/>
      <c r="V61092" s="120"/>
      <c r="X61092" s="120"/>
      <c r="Z61092" s="120"/>
    </row>
    <row r="61093" spans="16:26" x14ac:dyDescent="0.25">
      <c r="P61093" s="119"/>
      <c r="R61093" s="119"/>
      <c r="T61093" s="119"/>
      <c r="V61093" s="119"/>
      <c r="X61093" s="119"/>
      <c r="Z61093" s="119"/>
    </row>
    <row r="61094" spans="16:26" x14ac:dyDescent="0.25">
      <c r="P61094" s="119"/>
      <c r="R61094" s="119"/>
      <c r="T61094" s="119"/>
      <c r="V61094" s="119"/>
      <c r="X61094" s="119"/>
      <c r="Z61094" s="119"/>
    </row>
    <row r="61095" spans="16:26" x14ac:dyDescent="0.25">
      <c r="P61095" s="120"/>
      <c r="R61095" s="120"/>
      <c r="T61095" s="120"/>
      <c r="V61095" s="120"/>
      <c r="X61095" s="120"/>
      <c r="Z61095" s="120"/>
    </row>
    <row r="61096" spans="16:26" x14ac:dyDescent="0.25">
      <c r="P61096" s="119"/>
      <c r="R61096" s="119"/>
      <c r="T61096" s="119"/>
      <c r="V61096" s="119"/>
      <c r="X61096" s="119"/>
      <c r="Z61096" s="119"/>
    </row>
    <row r="61097" spans="16:26" x14ac:dyDescent="0.25">
      <c r="P61097" s="120"/>
      <c r="R61097" s="120"/>
      <c r="T61097" s="120"/>
      <c r="V61097" s="120"/>
      <c r="X61097" s="120"/>
      <c r="Z61097" s="120"/>
    </row>
    <row r="61098" spans="16:26" x14ac:dyDescent="0.25">
      <c r="P61098" s="119"/>
      <c r="R61098" s="119"/>
      <c r="T61098" s="119"/>
      <c r="V61098" s="119"/>
      <c r="X61098" s="119"/>
      <c r="Z61098" s="119"/>
    </row>
    <row r="61099" spans="16:26" x14ac:dyDescent="0.25">
      <c r="P61099" s="119"/>
      <c r="R61099" s="119"/>
      <c r="T61099" s="119"/>
      <c r="V61099" s="119"/>
      <c r="X61099" s="119"/>
      <c r="Z61099" s="119"/>
    </row>
    <row r="61100" spans="16:26" x14ac:dyDescent="0.25">
      <c r="P61100" s="119"/>
      <c r="R61100" s="119"/>
      <c r="T61100" s="119"/>
      <c r="V61100" s="119"/>
      <c r="X61100" s="119"/>
      <c r="Z61100" s="119"/>
    </row>
    <row r="61101" spans="16:26" x14ac:dyDescent="0.25">
      <c r="P61101" s="121"/>
      <c r="R61101" s="121"/>
      <c r="T61101" s="121"/>
      <c r="V61101" s="121"/>
      <c r="X61101" s="121"/>
      <c r="Z61101" s="121"/>
    </row>
    <row r="61102" spans="16:26" x14ac:dyDescent="0.25">
      <c r="P61102" s="121"/>
      <c r="R61102" s="121"/>
      <c r="T61102" s="121"/>
      <c r="V61102" s="121"/>
      <c r="X61102" s="121"/>
      <c r="Z61102" s="121"/>
    </row>
    <row r="61103" spans="16:26" x14ac:dyDescent="0.25">
      <c r="P61103" s="121"/>
      <c r="R61103" s="121"/>
      <c r="T61103" s="121"/>
      <c r="V61103" s="121"/>
      <c r="X61103" s="121"/>
      <c r="Z61103" s="121"/>
    </row>
    <row r="61104" spans="16:26" x14ac:dyDescent="0.25">
      <c r="P61104" s="121"/>
      <c r="R61104" s="121"/>
      <c r="T61104" s="121"/>
      <c r="V61104" s="121"/>
      <c r="X61104" s="121"/>
      <c r="Z61104" s="121"/>
    </row>
    <row r="61105" spans="16:26" x14ac:dyDescent="0.25">
      <c r="P61105" s="122"/>
      <c r="R61105" s="122"/>
      <c r="T61105" s="122"/>
      <c r="V61105" s="122"/>
      <c r="X61105" s="122"/>
      <c r="Z61105" s="122"/>
    </row>
    <row r="61106" spans="16:26" x14ac:dyDescent="0.25">
      <c r="P61106" s="118"/>
      <c r="R61106" s="118"/>
      <c r="T61106" s="118"/>
      <c r="V61106" s="118"/>
      <c r="X61106" s="118"/>
      <c r="Z61106" s="118"/>
    </row>
    <row r="61107" spans="16:26" x14ac:dyDescent="0.25">
      <c r="P61107" s="119"/>
      <c r="R61107" s="119"/>
      <c r="T61107" s="119"/>
      <c r="V61107" s="119"/>
      <c r="X61107" s="119"/>
      <c r="Z61107" s="119"/>
    </row>
    <row r="61108" spans="16:26" x14ac:dyDescent="0.25">
      <c r="P61108" s="119"/>
      <c r="R61108" s="119"/>
      <c r="T61108" s="119"/>
      <c r="V61108" s="119"/>
      <c r="X61108" s="119"/>
      <c r="Z61108" s="119"/>
    </row>
    <row r="61109" spans="16:26" x14ac:dyDescent="0.25">
      <c r="P61109" s="120"/>
      <c r="R61109" s="120"/>
      <c r="T61109" s="120"/>
      <c r="V61109" s="120"/>
      <c r="X61109" s="120"/>
      <c r="Z61109" s="120"/>
    </row>
    <row r="61110" spans="16:26" x14ac:dyDescent="0.25">
      <c r="P61110" s="119"/>
      <c r="R61110" s="119"/>
      <c r="T61110" s="119"/>
      <c r="V61110" s="119"/>
      <c r="X61110" s="119"/>
      <c r="Z61110" s="119"/>
    </row>
    <row r="61111" spans="16:26" x14ac:dyDescent="0.25">
      <c r="P61111" s="119"/>
      <c r="R61111" s="119"/>
      <c r="T61111" s="119"/>
      <c r="V61111" s="119"/>
      <c r="X61111" s="119"/>
      <c r="Z61111" s="119"/>
    </row>
    <row r="61112" spans="16:26" x14ac:dyDescent="0.25">
      <c r="P61112" s="120"/>
      <c r="R61112" s="120"/>
      <c r="T61112" s="120"/>
      <c r="V61112" s="120"/>
      <c r="X61112" s="120"/>
      <c r="Z61112" s="120"/>
    </row>
    <row r="61113" spans="16:26" x14ac:dyDescent="0.25">
      <c r="P61113" s="119"/>
      <c r="R61113" s="119"/>
      <c r="T61113" s="119"/>
      <c r="V61113" s="119"/>
      <c r="X61113" s="119"/>
      <c r="Z61113" s="119"/>
    </row>
    <row r="61114" spans="16:26" x14ac:dyDescent="0.25">
      <c r="P61114" s="120"/>
      <c r="R61114" s="120"/>
      <c r="T61114" s="120"/>
      <c r="V61114" s="120"/>
      <c r="X61114" s="120"/>
      <c r="Z61114" s="120"/>
    </row>
    <row r="61115" spans="16:26" x14ac:dyDescent="0.25">
      <c r="P61115" s="119"/>
      <c r="R61115" s="119"/>
      <c r="T61115" s="119"/>
      <c r="V61115" s="119"/>
      <c r="X61115" s="119"/>
      <c r="Z61115" s="119"/>
    </row>
    <row r="61116" spans="16:26" x14ac:dyDescent="0.25">
      <c r="P61116" s="119"/>
      <c r="R61116" s="119"/>
      <c r="T61116" s="119"/>
      <c r="V61116" s="119"/>
      <c r="X61116" s="119"/>
      <c r="Z61116" s="119"/>
    </row>
    <row r="61117" spans="16:26" x14ac:dyDescent="0.25">
      <c r="P61117" s="119"/>
      <c r="R61117" s="119"/>
      <c r="T61117" s="119"/>
      <c r="V61117" s="119"/>
      <c r="X61117" s="119"/>
      <c r="Z61117" s="119"/>
    </row>
    <row r="61118" spans="16:26" x14ac:dyDescent="0.25">
      <c r="P61118" s="121"/>
      <c r="R61118" s="121"/>
      <c r="T61118" s="121"/>
      <c r="V61118" s="121"/>
      <c r="X61118" s="121"/>
      <c r="Z61118" s="121"/>
    </row>
    <row r="61119" spans="16:26" x14ac:dyDescent="0.25">
      <c r="P61119" s="121"/>
      <c r="R61119" s="121"/>
      <c r="T61119" s="121"/>
      <c r="V61119" s="121"/>
      <c r="X61119" s="121"/>
      <c r="Z61119" s="121"/>
    </row>
    <row r="61120" spans="16:26" x14ac:dyDescent="0.25">
      <c r="P61120" s="121"/>
      <c r="R61120" s="121"/>
      <c r="T61120" s="121"/>
      <c r="V61120" s="121"/>
      <c r="X61120" s="121"/>
      <c r="Z61120" s="121"/>
    </row>
    <row r="61121" spans="16:26" x14ac:dyDescent="0.25">
      <c r="P61121" s="121"/>
      <c r="R61121" s="121"/>
      <c r="T61121" s="121"/>
      <c r="V61121" s="121"/>
      <c r="X61121" s="121"/>
      <c r="Z61121" s="121"/>
    </row>
    <row r="61122" spans="16:26" x14ac:dyDescent="0.25">
      <c r="P61122" s="122"/>
      <c r="R61122" s="122"/>
      <c r="T61122" s="122"/>
      <c r="V61122" s="122"/>
      <c r="X61122" s="122"/>
      <c r="Z61122" s="122"/>
    </row>
    <row r="61123" spans="16:26" x14ac:dyDescent="0.25">
      <c r="P61123" s="118"/>
      <c r="R61123" s="118"/>
      <c r="T61123" s="118"/>
      <c r="V61123" s="118"/>
      <c r="X61123" s="118"/>
      <c r="Z61123" s="118"/>
    </row>
    <row r="61124" spans="16:26" x14ac:dyDescent="0.25">
      <c r="P61124" s="119"/>
      <c r="R61124" s="119"/>
      <c r="T61124" s="119"/>
      <c r="V61124" s="119"/>
      <c r="X61124" s="119"/>
      <c r="Z61124" s="119"/>
    </row>
    <row r="61125" spans="16:26" x14ac:dyDescent="0.25">
      <c r="P61125" s="119"/>
      <c r="R61125" s="119"/>
      <c r="T61125" s="119"/>
      <c r="V61125" s="119"/>
      <c r="X61125" s="119"/>
      <c r="Z61125" s="119"/>
    </row>
    <row r="61126" spans="16:26" x14ac:dyDescent="0.25">
      <c r="P61126" s="120"/>
      <c r="R61126" s="120"/>
      <c r="T61126" s="120"/>
      <c r="V61126" s="120"/>
      <c r="X61126" s="120"/>
      <c r="Z61126" s="120"/>
    </row>
    <row r="61127" spans="16:26" x14ac:dyDescent="0.25">
      <c r="P61127" s="119"/>
      <c r="R61127" s="119"/>
      <c r="T61127" s="119"/>
      <c r="V61127" s="119"/>
      <c r="X61127" s="119"/>
      <c r="Z61127" s="119"/>
    </row>
    <row r="61128" spans="16:26" x14ac:dyDescent="0.25">
      <c r="P61128" s="119"/>
      <c r="R61128" s="119"/>
      <c r="T61128" s="119"/>
      <c r="V61128" s="119"/>
      <c r="X61128" s="119"/>
      <c r="Z61128" s="119"/>
    </row>
    <row r="61129" spans="16:26" x14ac:dyDescent="0.25">
      <c r="P61129" s="120"/>
      <c r="R61129" s="120"/>
      <c r="T61129" s="120"/>
      <c r="V61129" s="120"/>
      <c r="X61129" s="120"/>
      <c r="Z61129" s="120"/>
    </row>
    <row r="61130" spans="16:26" x14ac:dyDescent="0.25">
      <c r="P61130" s="119"/>
      <c r="R61130" s="119"/>
      <c r="T61130" s="119"/>
      <c r="V61130" s="119"/>
      <c r="X61130" s="119"/>
      <c r="Z61130" s="119"/>
    </row>
    <row r="61131" spans="16:26" x14ac:dyDescent="0.25">
      <c r="P61131" s="120"/>
      <c r="R61131" s="120"/>
      <c r="T61131" s="120"/>
      <c r="V61131" s="120"/>
      <c r="X61131" s="120"/>
      <c r="Z61131" s="120"/>
    </row>
    <row r="61132" spans="16:26" x14ac:dyDescent="0.25">
      <c r="P61132" s="119"/>
      <c r="R61132" s="119"/>
      <c r="T61132" s="119"/>
      <c r="V61132" s="119"/>
      <c r="X61132" s="119"/>
      <c r="Z61132" s="119"/>
    </row>
    <row r="61133" spans="16:26" x14ac:dyDescent="0.25">
      <c r="P61133" s="119"/>
      <c r="R61133" s="119"/>
      <c r="T61133" s="119"/>
      <c r="V61133" s="119"/>
      <c r="X61133" s="119"/>
      <c r="Z61133" s="119"/>
    </row>
    <row r="61134" spans="16:26" x14ac:dyDescent="0.25">
      <c r="P61134" s="119"/>
      <c r="R61134" s="119"/>
      <c r="T61134" s="119"/>
      <c r="V61134" s="119"/>
      <c r="X61134" s="119"/>
      <c r="Z61134" s="119"/>
    </row>
    <row r="61135" spans="16:26" x14ac:dyDescent="0.25">
      <c r="P61135" s="121"/>
      <c r="R61135" s="121"/>
      <c r="T61135" s="121"/>
      <c r="V61135" s="121"/>
      <c r="X61135" s="121"/>
      <c r="Z61135" s="121"/>
    </row>
    <row r="61136" spans="16:26" x14ac:dyDescent="0.25">
      <c r="P61136" s="121"/>
      <c r="R61136" s="121"/>
      <c r="T61136" s="121"/>
      <c r="V61136" s="121"/>
      <c r="X61136" s="121"/>
      <c r="Z61136" s="121"/>
    </row>
    <row r="61137" spans="16:26" x14ac:dyDescent="0.25">
      <c r="P61137" s="121"/>
      <c r="R61137" s="121"/>
      <c r="T61137" s="121"/>
      <c r="V61137" s="121"/>
      <c r="X61137" s="121"/>
      <c r="Z61137" s="121"/>
    </row>
    <row r="61138" spans="16:26" x14ac:dyDescent="0.25">
      <c r="P61138" s="121"/>
      <c r="R61138" s="121"/>
      <c r="T61138" s="121"/>
      <c r="V61138" s="121"/>
      <c r="X61138" s="121"/>
      <c r="Z61138" s="121"/>
    </row>
    <row r="61139" spans="16:26" x14ac:dyDescent="0.25">
      <c r="P61139" s="122"/>
      <c r="R61139" s="122"/>
      <c r="T61139" s="122"/>
      <c r="V61139" s="122"/>
      <c r="X61139" s="122"/>
      <c r="Z61139" s="122"/>
    </row>
    <row r="61140" spans="16:26" x14ac:dyDescent="0.25">
      <c r="P61140" s="118"/>
      <c r="R61140" s="118"/>
      <c r="T61140" s="118"/>
      <c r="V61140" s="118"/>
      <c r="X61140" s="118"/>
      <c r="Z61140" s="118"/>
    </row>
    <row r="61141" spans="16:26" x14ac:dyDescent="0.25">
      <c r="P61141" s="119"/>
      <c r="R61141" s="119"/>
      <c r="T61141" s="119"/>
      <c r="V61141" s="119"/>
      <c r="X61141" s="119"/>
      <c r="Z61141" s="119"/>
    </row>
    <row r="61142" spans="16:26" x14ac:dyDescent="0.25">
      <c r="P61142" s="119"/>
      <c r="R61142" s="119"/>
      <c r="T61142" s="119"/>
      <c r="V61142" s="119"/>
      <c r="X61142" s="119"/>
      <c r="Z61142" s="119"/>
    </row>
    <row r="61143" spans="16:26" x14ac:dyDescent="0.25">
      <c r="P61143" s="120"/>
      <c r="R61143" s="120"/>
      <c r="T61143" s="120"/>
      <c r="V61143" s="120"/>
      <c r="X61143" s="120"/>
      <c r="Z61143" s="120"/>
    </row>
    <row r="61144" spans="16:26" x14ac:dyDescent="0.25">
      <c r="P61144" s="119"/>
      <c r="R61144" s="119"/>
      <c r="T61144" s="119"/>
      <c r="V61144" s="119"/>
      <c r="X61144" s="119"/>
      <c r="Z61144" s="119"/>
    </row>
    <row r="61145" spans="16:26" x14ac:dyDescent="0.25">
      <c r="P61145" s="119"/>
      <c r="R61145" s="119"/>
      <c r="T61145" s="119"/>
      <c r="V61145" s="119"/>
      <c r="X61145" s="119"/>
      <c r="Z61145" s="119"/>
    </row>
    <row r="61146" spans="16:26" x14ac:dyDescent="0.25">
      <c r="P61146" s="120"/>
      <c r="R61146" s="120"/>
      <c r="T61146" s="120"/>
      <c r="V61146" s="120"/>
      <c r="X61146" s="120"/>
      <c r="Z61146" s="120"/>
    </row>
    <row r="61147" spans="16:26" x14ac:dyDescent="0.25">
      <c r="P61147" s="119"/>
      <c r="R61147" s="119"/>
      <c r="T61147" s="119"/>
      <c r="V61147" s="119"/>
      <c r="X61147" s="119"/>
      <c r="Z61147" s="119"/>
    </row>
    <row r="61148" spans="16:26" x14ac:dyDescent="0.25">
      <c r="P61148" s="120"/>
      <c r="R61148" s="120"/>
      <c r="T61148" s="120"/>
      <c r="V61148" s="120"/>
      <c r="X61148" s="120"/>
      <c r="Z61148" s="120"/>
    </row>
    <row r="61149" spans="16:26" x14ac:dyDescent="0.25">
      <c r="P61149" s="119"/>
      <c r="R61149" s="119"/>
      <c r="T61149" s="119"/>
      <c r="V61149" s="119"/>
      <c r="X61149" s="119"/>
      <c r="Z61149" s="119"/>
    </row>
    <row r="61150" spans="16:26" x14ac:dyDescent="0.25">
      <c r="P61150" s="119"/>
      <c r="R61150" s="119"/>
      <c r="T61150" s="119"/>
      <c r="V61150" s="119"/>
      <c r="X61150" s="119"/>
      <c r="Z61150" s="119"/>
    </row>
    <row r="61151" spans="16:26" x14ac:dyDescent="0.25">
      <c r="P61151" s="119"/>
      <c r="R61151" s="119"/>
      <c r="T61151" s="119"/>
      <c r="V61151" s="119"/>
      <c r="X61151" s="119"/>
      <c r="Z61151" s="119"/>
    </row>
    <row r="61152" spans="16:26" x14ac:dyDescent="0.25">
      <c r="P61152" s="121"/>
      <c r="R61152" s="121"/>
      <c r="T61152" s="121"/>
      <c r="V61152" s="121"/>
      <c r="X61152" s="121"/>
      <c r="Z61152" s="121"/>
    </row>
    <row r="61153" spans="16:26" x14ac:dyDescent="0.25">
      <c r="P61153" s="121"/>
      <c r="R61153" s="121"/>
      <c r="T61153" s="121"/>
      <c r="V61153" s="121"/>
      <c r="X61153" s="121"/>
      <c r="Z61153" s="121"/>
    </row>
    <row r="61154" spans="16:26" x14ac:dyDescent="0.25">
      <c r="P61154" s="121"/>
      <c r="R61154" s="121"/>
      <c r="T61154" s="121"/>
      <c r="V61154" s="121"/>
      <c r="X61154" s="121"/>
      <c r="Z61154" s="121"/>
    </row>
    <row r="61155" spans="16:26" x14ac:dyDescent="0.25">
      <c r="P61155" s="121"/>
      <c r="R61155" s="121"/>
      <c r="T61155" s="121"/>
      <c r="V61155" s="121"/>
      <c r="X61155" s="121"/>
      <c r="Z61155" s="121"/>
    </row>
    <row r="61156" spans="16:26" x14ac:dyDescent="0.25">
      <c r="P61156" s="122"/>
      <c r="R61156" s="122"/>
      <c r="T61156" s="122"/>
      <c r="V61156" s="122"/>
      <c r="X61156" s="122"/>
      <c r="Z61156" s="122"/>
    </row>
    <row r="61157" spans="16:26" x14ac:dyDescent="0.25">
      <c r="P61157" s="118"/>
      <c r="R61157" s="118"/>
      <c r="T61157" s="118"/>
      <c r="V61157" s="118"/>
      <c r="X61157" s="118"/>
      <c r="Z61157" s="118"/>
    </row>
    <row r="61158" spans="16:26" x14ac:dyDescent="0.25">
      <c r="P61158" s="119"/>
      <c r="R61158" s="119"/>
      <c r="T61158" s="119"/>
      <c r="V61158" s="119"/>
      <c r="X61158" s="119"/>
      <c r="Z61158" s="119"/>
    </row>
    <row r="61159" spans="16:26" x14ac:dyDescent="0.25">
      <c r="P61159" s="119"/>
      <c r="R61159" s="119"/>
      <c r="T61159" s="119"/>
      <c r="V61159" s="119"/>
      <c r="X61159" s="119"/>
      <c r="Z61159" s="119"/>
    </row>
    <row r="61160" spans="16:26" x14ac:dyDescent="0.25">
      <c r="P61160" s="120"/>
      <c r="R61160" s="120"/>
      <c r="T61160" s="120"/>
      <c r="V61160" s="120"/>
      <c r="X61160" s="120"/>
      <c r="Z61160" s="120"/>
    </row>
    <row r="61161" spans="16:26" x14ac:dyDescent="0.25">
      <c r="P61161" s="119"/>
      <c r="R61161" s="119"/>
      <c r="T61161" s="119"/>
      <c r="V61161" s="119"/>
      <c r="X61161" s="119"/>
      <c r="Z61161" s="119"/>
    </row>
    <row r="61162" spans="16:26" x14ac:dyDescent="0.25">
      <c r="P61162" s="119"/>
      <c r="R61162" s="119"/>
      <c r="T61162" s="119"/>
      <c r="V61162" s="119"/>
      <c r="X61162" s="119"/>
      <c r="Z61162" s="119"/>
    </row>
    <row r="61163" spans="16:26" x14ac:dyDescent="0.25">
      <c r="P61163" s="120"/>
      <c r="R61163" s="120"/>
      <c r="T61163" s="120"/>
      <c r="V61163" s="120"/>
      <c r="X61163" s="120"/>
      <c r="Z61163" s="120"/>
    </row>
    <row r="61164" spans="16:26" x14ac:dyDescent="0.25">
      <c r="P61164" s="119"/>
      <c r="R61164" s="119"/>
      <c r="T61164" s="119"/>
      <c r="V61164" s="119"/>
      <c r="X61164" s="119"/>
      <c r="Z61164" s="119"/>
    </row>
    <row r="61165" spans="16:26" x14ac:dyDescent="0.25">
      <c r="P61165" s="120"/>
      <c r="R61165" s="120"/>
      <c r="T61165" s="120"/>
      <c r="V61165" s="120"/>
      <c r="X61165" s="120"/>
      <c r="Z61165" s="120"/>
    </row>
    <row r="61166" spans="16:26" x14ac:dyDescent="0.25">
      <c r="P61166" s="119"/>
      <c r="R61166" s="119"/>
      <c r="T61166" s="119"/>
      <c r="V61166" s="119"/>
      <c r="X61166" s="119"/>
      <c r="Z61166" s="119"/>
    </row>
    <row r="61167" spans="16:26" x14ac:dyDescent="0.25">
      <c r="P61167" s="119"/>
      <c r="R61167" s="119"/>
      <c r="T61167" s="119"/>
      <c r="V61167" s="119"/>
      <c r="X61167" s="119"/>
      <c r="Z61167" s="119"/>
    </row>
    <row r="61168" spans="16:26" x14ac:dyDescent="0.25">
      <c r="P61168" s="119"/>
      <c r="R61168" s="119"/>
      <c r="T61168" s="119"/>
      <c r="V61168" s="119"/>
      <c r="X61168" s="119"/>
      <c r="Z61168" s="119"/>
    </row>
    <row r="61169" spans="16:26" x14ac:dyDescent="0.25">
      <c r="P61169" s="121"/>
      <c r="R61169" s="121"/>
      <c r="T61169" s="121"/>
      <c r="V61169" s="121"/>
      <c r="X61169" s="121"/>
      <c r="Z61169" s="121"/>
    </row>
    <row r="61170" spans="16:26" x14ac:dyDescent="0.25">
      <c r="P61170" s="121"/>
      <c r="R61170" s="121"/>
      <c r="T61170" s="121"/>
      <c r="V61170" s="121"/>
      <c r="X61170" s="121"/>
      <c r="Z61170" s="121"/>
    </row>
    <row r="61171" spans="16:26" x14ac:dyDescent="0.25">
      <c r="P61171" s="121"/>
      <c r="R61171" s="121"/>
      <c r="T61171" s="121"/>
      <c r="V61171" s="121"/>
      <c r="X61171" s="121"/>
      <c r="Z61171" s="121"/>
    </row>
    <row r="61172" spans="16:26" x14ac:dyDescent="0.25">
      <c r="P61172" s="121"/>
      <c r="R61172" s="121"/>
      <c r="T61172" s="121"/>
      <c r="V61172" s="121"/>
      <c r="X61172" s="121"/>
      <c r="Z61172" s="121"/>
    </row>
    <row r="61173" spans="16:26" x14ac:dyDescent="0.25">
      <c r="P61173" s="122"/>
      <c r="R61173" s="122"/>
      <c r="T61173" s="122"/>
      <c r="V61173" s="122"/>
      <c r="X61173" s="122"/>
      <c r="Z61173" s="122"/>
    </row>
    <row r="61174" spans="16:26" x14ac:dyDescent="0.25">
      <c r="P61174" s="118"/>
      <c r="R61174" s="118"/>
      <c r="T61174" s="118"/>
      <c r="V61174" s="118"/>
      <c r="X61174" s="118"/>
      <c r="Z61174" s="118"/>
    </row>
    <row r="61175" spans="16:26" x14ac:dyDescent="0.25">
      <c r="P61175" s="119"/>
      <c r="R61175" s="119"/>
      <c r="T61175" s="119"/>
      <c r="V61175" s="119"/>
      <c r="X61175" s="119"/>
      <c r="Z61175" s="119"/>
    </row>
    <row r="61176" spans="16:26" x14ac:dyDescent="0.25">
      <c r="P61176" s="119"/>
      <c r="R61176" s="119"/>
      <c r="T61176" s="119"/>
      <c r="V61176" s="119"/>
      <c r="X61176" s="119"/>
      <c r="Z61176" s="119"/>
    </row>
    <row r="61177" spans="16:26" x14ac:dyDescent="0.25">
      <c r="P61177" s="120"/>
      <c r="R61177" s="120"/>
      <c r="T61177" s="120"/>
      <c r="V61177" s="120"/>
      <c r="X61177" s="120"/>
      <c r="Z61177" s="120"/>
    </row>
    <row r="61178" spans="16:26" x14ac:dyDescent="0.25">
      <c r="P61178" s="119"/>
      <c r="R61178" s="119"/>
      <c r="T61178" s="119"/>
      <c r="V61178" s="119"/>
      <c r="X61178" s="119"/>
      <c r="Z61178" s="119"/>
    </row>
    <row r="61179" spans="16:26" x14ac:dyDescent="0.25">
      <c r="P61179" s="119"/>
      <c r="R61179" s="119"/>
      <c r="T61179" s="119"/>
      <c r="V61179" s="119"/>
      <c r="X61179" s="119"/>
      <c r="Z61179" s="119"/>
    </row>
    <row r="61180" spans="16:26" x14ac:dyDescent="0.25">
      <c r="P61180" s="120"/>
      <c r="R61180" s="120"/>
      <c r="T61180" s="120"/>
      <c r="V61180" s="120"/>
      <c r="X61180" s="120"/>
      <c r="Z61180" s="120"/>
    </row>
    <row r="61181" spans="16:26" x14ac:dyDescent="0.25">
      <c r="P61181" s="119"/>
      <c r="R61181" s="119"/>
      <c r="T61181" s="119"/>
      <c r="V61181" s="119"/>
      <c r="X61181" s="119"/>
      <c r="Z61181" s="119"/>
    </row>
    <row r="61182" spans="16:26" x14ac:dyDescent="0.25">
      <c r="P61182" s="120"/>
      <c r="R61182" s="120"/>
      <c r="T61182" s="120"/>
      <c r="V61182" s="120"/>
      <c r="X61182" s="120"/>
      <c r="Z61182" s="120"/>
    </row>
    <row r="61183" spans="16:26" x14ac:dyDescent="0.25">
      <c r="P61183" s="119"/>
      <c r="R61183" s="119"/>
      <c r="T61183" s="119"/>
      <c r="V61183" s="119"/>
      <c r="X61183" s="119"/>
      <c r="Z61183" s="119"/>
    </row>
    <row r="61184" spans="16:26" x14ac:dyDescent="0.25">
      <c r="P61184" s="119"/>
      <c r="R61184" s="119"/>
      <c r="T61184" s="119"/>
      <c r="V61184" s="119"/>
      <c r="X61184" s="119"/>
      <c r="Z61184" s="119"/>
    </row>
    <row r="61185" spans="16:26" x14ac:dyDescent="0.25">
      <c r="P61185" s="119"/>
      <c r="R61185" s="119"/>
      <c r="T61185" s="119"/>
      <c r="V61185" s="119"/>
      <c r="X61185" s="119"/>
      <c r="Z61185" s="119"/>
    </row>
    <row r="61186" spans="16:26" x14ac:dyDescent="0.25">
      <c r="P61186" s="121"/>
      <c r="R61186" s="121"/>
      <c r="T61186" s="121"/>
      <c r="V61186" s="121"/>
      <c r="X61186" s="121"/>
      <c r="Z61186" s="121"/>
    </row>
    <row r="61187" spans="16:26" x14ac:dyDescent="0.25">
      <c r="P61187" s="121"/>
      <c r="R61187" s="121"/>
      <c r="T61187" s="121"/>
      <c r="V61187" s="121"/>
      <c r="X61187" s="121"/>
      <c r="Z61187" s="121"/>
    </row>
    <row r="61188" spans="16:26" x14ac:dyDescent="0.25">
      <c r="P61188" s="121"/>
      <c r="R61188" s="121"/>
      <c r="T61188" s="121"/>
      <c r="V61188" s="121"/>
      <c r="X61188" s="121"/>
      <c r="Z61188" s="121"/>
    </row>
    <row r="61189" spans="16:26" x14ac:dyDescent="0.25">
      <c r="P61189" s="121"/>
      <c r="R61189" s="121"/>
      <c r="T61189" s="121"/>
      <c r="V61189" s="121"/>
      <c r="X61189" s="121"/>
      <c r="Z61189" s="121"/>
    </row>
    <row r="61190" spans="16:26" x14ac:dyDescent="0.25">
      <c r="P61190" s="122"/>
      <c r="R61190" s="122"/>
      <c r="T61190" s="122"/>
      <c r="V61190" s="122"/>
      <c r="X61190" s="122"/>
      <c r="Z61190" s="122"/>
    </row>
    <row r="61191" spans="16:26" x14ac:dyDescent="0.25">
      <c r="P61191" s="118"/>
      <c r="R61191" s="118"/>
      <c r="T61191" s="118"/>
      <c r="V61191" s="118"/>
      <c r="X61191" s="118"/>
      <c r="Z61191" s="118"/>
    </row>
    <row r="61192" spans="16:26" x14ac:dyDescent="0.25">
      <c r="P61192" s="119"/>
      <c r="R61192" s="119"/>
      <c r="T61192" s="119"/>
      <c r="V61192" s="119"/>
      <c r="X61192" s="119"/>
      <c r="Z61192" s="119"/>
    </row>
    <row r="61193" spans="16:26" x14ac:dyDescent="0.25">
      <c r="P61193" s="119"/>
      <c r="R61193" s="119"/>
      <c r="T61193" s="119"/>
      <c r="V61193" s="119"/>
      <c r="X61193" s="119"/>
      <c r="Z61193" s="119"/>
    </row>
    <row r="61194" spans="16:26" x14ac:dyDescent="0.25">
      <c r="P61194" s="120"/>
      <c r="R61194" s="120"/>
      <c r="T61194" s="120"/>
      <c r="V61194" s="120"/>
      <c r="X61194" s="120"/>
      <c r="Z61194" s="120"/>
    </row>
    <row r="61195" spans="16:26" x14ac:dyDescent="0.25">
      <c r="P61195" s="119"/>
      <c r="R61195" s="119"/>
      <c r="T61195" s="119"/>
      <c r="V61195" s="119"/>
      <c r="X61195" s="119"/>
      <c r="Z61195" s="119"/>
    </row>
    <row r="61196" spans="16:26" x14ac:dyDescent="0.25">
      <c r="P61196" s="119"/>
      <c r="R61196" s="119"/>
      <c r="T61196" s="119"/>
      <c r="V61196" s="119"/>
      <c r="X61196" s="119"/>
      <c r="Z61196" s="119"/>
    </row>
    <row r="61197" spans="16:26" x14ac:dyDescent="0.25">
      <c r="P61197" s="120"/>
      <c r="R61197" s="120"/>
      <c r="T61197" s="120"/>
      <c r="V61197" s="120"/>
      <c r="X61197" s="120"/>
      <c r="Z61197" s="120"/>
    </row>
    <row r="61198" spans="16:26" x14ac:dyDescent="0.25">
      <c r="P61198" s="119"/>
      <c r="R61198" s="119"/>
      <c r="T61198" s="119"/>
      <c r="V61198" s="119"/>
      <c r="X61198" s="119"/>
      <c r="Z61198" s="119"/>
    </row>
    <row r="61199" spans="16:26" x14ac:dyDescent="0.25">
      <c r="P61199" s="120"/>
      <c r="R61199" s="120"/>
      <c r="T61199" s="120"/>
      <c r="V61199" s="120"/>
      <c r="X61199" s="120"/>
      <c r="Z61199" s="120"/>
    </row>
    <row r="61200" spans="16:26" x14ac:dyDescent="0.25">
      <c r="P61200" s="119"/>
      <c r="R61200" s="119"/>
      <c r="T61200" s="119"/>
      <c r="V61200" s="119"/>
      <c r="X61200" s="119"/>
      <c r="Z61200" s="119"/>
    </row>
    <row r="61201" spans="16:26" x14ac:dyDescent="0.25">
      <c r="P61201" s="119"/>
      <c r="R61201" s="119"/>
      <c r="T61201" s="119"/>
      <c r="V61201" s="119"/>
      <c r="X61201" s="119"/>
      <c r="Z61201" s="119"/>
    </row>
    <row r="61202" spans="16:26" x14ac:dyDescent="0.25">
      <c r="P61202" s="119"/>
      <c r="R61202" s="119"/>
      <c r="T61202" s="119"/>
      <c r="V61202" s="119"/>
      <c r="X61202" s="119"/>
      <c r="Z61202" s="119"/>
    </row>
    <row r="61203" spans="16:26" x14ac:dyDescent="0.25">
      <c r="P61203" s="121"/>
      <c r="R61203" s="121"/>
      <c r="T61203" s="121"/>
      <c r="V61203" s="121"/>
      <c r="X61203" s="121"/>
      <c r="Z61203" s="121"/>
    </row>
    <row r="61204" spans="16:26" x14ac:dyDescent="0.25">
      <c r="P61204" s="121"/>
      <c r="R61204" s="121"/>
      <c r="T61204" s="121"/>
      <c r="V61204" s="121"/>
      <c r="X61204" s="121"/>
      <c r="Z61204" s="121"/>
    </row>
    <row r="61205" spans="16:26" x14ac:dyDescent="0.25">
      <c r="P61205" s="121"/>
      <c r="R61205" s="121"/>
      <c r="T61205" s="121"/>
      <c r="V61205" s="121"/>
      <c r="X61205" s="121"/>
      <c r="Z61205" s="121"/>
    </row>
    <row r="61206" spans="16:26" x14ac:dyDescent="0.25">
      <c r="P61206" s="121"/>
      <c r="R61206" s="121"/>
      <c r="T61206" s="121"/>
      <c r="V61206" s="121"/>
      <c r="X61206" s="121"/>
      <c r="Z61206" s="121"/>
    </row>
    <row r="61207" spans="16:26" x14ac:dyDescent="0.25">
      <c r="P61207" s="122"/>
      <c r="R61207" s="122"/>
      <c r="T61207" s="122"/>
      <c r="V61207" s="122"/>
      <c r="X61207" s="122"/>
      <c r="Z61207" s="122"/>
    </row>
    <row r="61208" spans="16:26" x14ac:dyDescent="0.25">
      <c r="P61208" s="118"/>
      <c r="R61208" s="118"/>
      <c r="T61208" s="118"/>
      <c r="V61208" s="118"/>
      <c r="X61208" s="118"/>
      <c r="Z61208" s="118"/>
    </row>
    <row r="61209" spans="16:26" x14ac:dyDescent="0.25">
      <c r="P61209" s="119"/>
      <c r="R61209" s="119"/>
      <c r="T61209" s="119"/>
      <c r="V61209" s="119"/>
      <c r="X61209" s="119"/>
      <c r="Z61209" s="119"/>
    </row>
    <row r="61210" spans="16:26" x14ac:dyDescent="0.25">
      <c r="P61210" s="119"/>
      <c r="R61210" s="119"/>
      <c r="T61210" s="119"/>
      <c r="V61210" s="119"/>
      <c r="X61210" s="119"/>
      <c r="Z61210" s="119"/>
    </row>
    <row r="61211" spans="16:26" x14ac:dyDescent="0.25">
      <c r="P61211" s="120"/>
      <c r="R61211" s="120"/>
      <c r="T61211" s="120"/>
      <c r="V61211" s="120"/>
      <c r="X61211" s="120"/>
      <c r="Z61211" s="120"/>
    </row>
    <row r="61212" spans="16:26" x14ac:dyDescent="0.25">
      <c r="P61212" s="119"/>
      <c r="R61212" s="119"/>
      <c r="T61212" s="119"/>
      <c r="V61212" s="119"/>
      <c r="X61212" s="119"/>
      <c r="Z61212" s="119"/>
    </row>
    <row r="61213" spans="16:26" x14ac:dyDescent="0.25">
      <c r="P61213" s="119"/>
      <c r="R61213" s="119"/>
      <c r="T61213" s="119"/>
      <c r="V61213" s="119"/>
      <c r="X61213" s="119"/>
      <c r="Z61213" s="119"/>
    </row>
    <row r="61214" spans="16:26" x14ac:dyDescent="0.25">
      <c r="P61214" s="120"/>
      <c r="R61214" s="120"/>
      <c r="T61214" s="120"/>
      <c r="V61214" s="120"/>
      <c r="X61214" s="120"/>
      <c r="Z61214" s="120"/>
    </row>
    <row r="61215" spans="16:26" x14ac:dyDescent="0.25">
      <c r="P61215" s="119"/>
      <c r="R61215" s="119"/>
      <c r="T61215" s="119"/>
      <c r="V61215" s="119"/>
      <c r="X61215" s="119"/>
      <c r="Z61215" s="119"/>
    </row>
    <row r="61216" spans="16:26" x14ac:dyDescent="0.25">
      <c r="P61216" s="120"/>
      <c r="R61216" s="120"/>
      <c r="T61216" s="120"/>
      <c r="V61216" s="120"/>
      <c r="X61216" s="120"/>
      <c r="Z61216" s="120"/>
    </row>
    <row r="61217" spans="16:26" x14ac:dyDescent="0.25">
      <c r="P61217" s="119"/>
      <c r="R61217" s="119"/>
      <c r="T61217" s="119"/>
      <c r="V61217" s="119"/>
      <c r="X61217" s="119"/>
      <c r="Z61217" s="119"/>
    </row>
    <row r="61218" spans="16:26" x14ac:dyDescent="0.25">
      <c r="P61218" s="119"/>
      <c r="R61218" s="119"/>
      <c r="T61218" s="119"/>
      <c r="V61218" s="119"/>
      <c r="X61218" s="119"/>
      <c r="Z61218" s="119"/>
    </row>
    <row r="61219" spans="16:26" x14ac:dyDescent="0.25">
      <c r="P61219" s="119"/>
      <c r="R61219" s="119"/>
      <c r="T61219" s="119"/>
      <c r="V61219" s="119"/>
      <c r="X61219" s="119"/>
      <c r="Z61219" s="119"/>
    </row>
    <row r="61220" spans="16:26" x14ac:dyDescent="0.25">
      <c r="P61220" s="121"/>
      <c r="R61220" s="121"/>
      <c r="T61220" s="121"/>
      <c r="V61220" s="121"/>
      <c r="X61220" s="121"/>
      <c r="Z61220" s="121"/>
    </row>
    <row r="61221" spans="16:26" x14ac:dyDescent="0.25">
      <c r="P61221" s="121"/>
      <c r="R61221" s="121"/>
      <c r="T61221" s="121"/>
      <c r="V61221" s="121"/>
      <c r="X61221" s="121"/>
      <c r="Z61221" s="121"/>
    </row>
    <row r="61222" spans="16:26" x14ac:dyDescent="0.25">
      <c r="P61222" s="121"/>
      <c r="R61222" s="121"/>
      <c r="T61222" s="121"/>
      <c r="V61222" s="121"/>
      <c r="X61222" s="121"/>
      <c r="Z61222" s="121"/>
    </row>
    <row r="61223" spans="16:26" x14ac:dyDescent="0.25">
      <c r="P61223" s="121"/>
      <c r="R61223" s="121"/>
      <c r="T61223" s="121"/>
      <c r="V61223" s="121"/>
      <c r="X61223" s="121"/>
      <c r="Z61223" s="121"/>
    </row>
    <row r="61224" spans="16:26" x14ac:dyDescent="0.25">
      <c r="P61224" s="122"/>
      <c r="R61224" s="122"/>
      <c r="T61224" s="122"/>
      <c r="V61224" s="122"/>
      <c r="X61224" s="122"/>
      <c r="Z61224" s="122"/>
    </row>
    <row r="61225" spans="16:26" x14ac:dyDescent="0.25">
      <c r="P61225" s="118"/>
      <c r="R61225" s="118"/>
      <c r="T61225" s="118"/>
      <c r="V61225" s="118"/>
      <c r="X61225" s="118"/>
      <c r="Z61225" s="118"/>
    </row>
    <row r="61226" spans="16:26" x14ac:dyDescent="0.25">
      <c r="P61226" s="119"/>
      <c r="R61226" s="119"/>
      <c r="T61226" s="119"/>
      <c r="V61226" s="119"/>
      <c r="X61226" s="119"/>
      <c r="Z61226" s="119"/>
    </row>
    <row r="61227" spans="16:26" x14ac:dyDescent="0.25">
      <c r="P61227" s="119"/>
      <c r="R61227" s="119"/>
      <c r="T61227" s="119"/>
      <c r="V61227" s="119"/>
      <c r="X61227" s="119"/>
      <c r="Z61227" s="119"/>
    </row>
    <row r="61228" spans="16:26" x14ac:dyDescent="0.25">
      <c r="P61228" s="120"/>
      <c r="R61228" s="120"/>
      <c r="T61228" s="120"/>
      <c r="V61228" s="120"/>
      <c r="X61228" s="120"/>
      <c r="Z61228" s="120"/>
    </row>
    <row r="61229" spans="16:26" x14ac:dyDescent="0.25">
      <c r="P61229" s="119"/>
      <c r="R61229" s="119"/>
      <c r="T61229" s="119"/>
      <c r="V61229" s="119"/>
      <c r="X61229" s="119"/>
      <c r="Z61229" s="119"/>
    </row>
    <row r="61230" spans="16:26" x14ac:dyDescent="0.25">
      <c r="P61230" s="119"/>
      <c r="R61230" s="119"/>
      <c r="T61230" s="119"/>
      <c r="V61230" s="119"/>
      <c r="X61230" s="119"/>
      <c r="Z61230" s="119"/>
    </row>
    <row r="61231" spans="16:26" x14ac:dyDescent="0.25">
      <c r="P61231" s="120"/>
      <c r="R61231" s="120"/>
      <c r="T61231" s="120"/>
      <c r="V61231" s="120"/>
      <c r="X61231" s="120"/>
      <c r="Z61231" s="120"/>
    </row>
    <row r="61232" spans="16:26" x14ac:dyDescent="0.25">
      <c r="P61232" s="119"/>
      <c r="R61232" s="119"/>
      <c r="T61232" s="119"/>
      <c r="V61232" s="119"/>
      <c r="X61232" s="119"/>
      <c r="Z61232" s="119"/>
    </row>
    <row r="61233" spans="16:26" x14ac:dyDescent="0.25">
      <c r="P61233" s="120"/>
      <c r="R61233" s="120"/>
      <c r="T61233" s="120"/>
      <c r="V61233" s="120"/>
      <c r="X61233" s="120"/>
      <c r="Z61233" s="120"/>
    </row>
    <row r="61234" spans="16:26" x14ac:dyDescent="0.25">
      <c r="P61234" s="119"/>
      <c r="R61234" s="119"/>
      <c r="T61234" s="119"/>
      <c r="V61234" s="119"/>
      <c r="X61234" s="119"/>
      <c r="Z61234" s="119"/>
    </row>
    <row r="61235" spans="16:26" x14ac:dyDescent="0.25">
      <c r="P61235" s="119"/>
      <c r="R61235" s="119"/>
      <c r="T61235" s="119"/>
      <c r="V61235" s="119"/>
      <c r="X61235" s="119"/>
      <c r="Z61235" s="119"/>
    </row>
    <row r="61236" spans="16:26" x14ac:dyDescent="0.25">
      <c r="P61236" s="119"/>
      <c r="R61236" s="119"/>
      <c r="T61236" s="119"/>
      <c r="V61236" s="119"/>
      <c r="X61236" s="119"/>
      <c r="Z61236" s="119"/>
    </row>
    <row r="61237" spans="16:26" x14ac:dyDescent="0.25">
      <c r="P61237" s="121"/>
      <c r="R61237" s="121"/>
      <c r="T61237" s="121"/>
      <c r="V61237" s="121"/>
      <c r="X61237" s="121"/>
      <c r="Z61237" s="121"/>
    </row>
    <row r="61238" spans="16:26" x14ac:dyDescent="0.25">
      <c r="P61238" s="121"/>
      <c r="R61238" s="121"/>
      <c r="T61238" s="121"/>
      <c r="V61238" s="121"/>
      <c r="X61238" s="121"/>
      <c r="Z61238" s="121"/>
    </row>
    <row r="61239" spans="16:26" x14ac:dyDescent="0.25">
      <c r="P61239" s="121"/>
      <c r="R61239" s="121"/>
      <c r="T61239" s="121"/>
      <c r="V61239" s="121"/>
      <c r="X61239" s="121"/>
      <c r="Z61239" s="121"/>
    </row>
    <row r="61240" spans="16:26" x14ac:dyDescent="0.25">
      <c r="P61240" s="121"/>
      <c r="R61240" s="121"/>
      <c r="T61240" s="121"/>
      <c r="V61240" s="121"/>
      <c r="X61240" s="121"/>
      <c r="Z61240" s="121"/>
    </row>
    <row r="61241" spans="16:26" x14ac:dyDescent="0.25">
      <c r="P61241" s="122"/>
      <c r="R61241" s="122"/>
      <c r="T61241" s="122"/>
      <c r="V61241" s="122"/>
      <c r="X61241" s="122"/>
      <c r="Z61241" s="122"/>
    </row>
    <row r="61242" spans="16:26" x14ac:dyDescent="0.25">
      <c r="P61242" s="118"/>
      <c r="R61242" s="118"/>
      <c r="T61242" s="118"/>
      <c r="V61242" s="118"/>
      <c r="X61242" s="118"/>
      <c r="Z61242" s="118"/>
    </row>
    <row r="61243" spans="16:26" x14ac:dyDescent="0.25">
      <c r="P61243" s="119"/>
      <c r="R61243" s="119"/>
      <c r="T61243" s="119"/>
      <c r="V61243" s="119"/>
      <c r="X61243" s="119"/>
      <c r="Z61243" s="119"/>
    </row>
    <row r="61244" spans="16:26" x14ac:dyDescent="0.25">
      <c r="P61244" s="119"/>
      <c r="R61244" s="119"/>
      <c r="T61244" s="119"/>
      <c r="V61244" s="119"/>
      <c r="X61244" s="119"/>
      <c r="Z61244" s="119"/>
    </row>
    <row r="61245" spans="16:26" x14ac:dyDescent="0.25">
      <c r="P61245" s="120"/>
      <c r="R61245" s="120"/>
      <c r="T61245" s="120"/>
      <c r="V61245" s="120"/>
      <c r="X61245" s="120"/>
      <c r="Z61245" s="120"/>
    </row>
    <row r="61246" spans="16:26" x14ac:dyDescent="0.25">
      <c r="P61246" s="119"/>
      <c r="R61246" s="119"/>
      <c r="T61246" s="119"/>
      <c r="V61246" s="119"/>
      <c r="X61246" s="119"/>
      <c r="Z61246" s="119"/>
    </row>
    <row r="61247" spans="16:26" x14ac:dyDescent="0.25">
      <c r="P61247" s="119"/>
      <c r="R61247" s="119"/>
      <c r="T61247" s="119"/>
      <c r="V61247" s="119"/>
      <c r="X61247" s="119"/>
      <c r="Z61247" s="119"/>
    </row>
    <row r="61248" spans="16:26" x14ac:dyDescent="0.25">
      <c r="P61248" s="120"/>
      <c r="R61248" s="120"/>
      <c r="T61248" s="120"/>
      <c r="V61248" s="120"/>
      <c r="X61248" s="120"/>
      <c r="Z61248" s="120"/>
    </row>
    <row r="61249" spans="16:26" x14ac:dyDescent="0.25">
      <c r="P61249" s="119"/>
      <c r="R61249" s="119"/>
      <c r="T61249" s="119"/>
      <c r="V61249" s="119"/>
      <c r="X61249" s="119"/>
      <c r="Z61249" s="119"/>
    </row>
    <row r="61250" spans="16:26" x14ac:dyDescent="0.25">
      <c r="P61250" s="120"/>
      <c r="R61250" s="120"/>
      <c r="T61250" s="120"/>
      <c r="V61250" s="120"/>
      <c r="X61250" s="120"/>
      <c r="Z61250" s="120"/>
    </row>
    <row r="61251" spans="16:26" x14ac:dyDescent="0.25">
      <c r="P61251" s="119"/>
      <c r="R61251" s="119"/>
      <c r="T61251" s="119"/>
      <c r="V61251" s="119"/>
      <c r="X61251" s="119"/>
      <c r="Z61251" s="119"/>
    </row>
    <row r="61252" spans="16:26" x14ac:dyDescent="0.25">
      <c r="P61252" s="119"/>
      <c r="R61252" s="119"/>
      <c r="T61252" s="119"/>
      <c r="V61252" s="119"/>
      <c r="X61252" s="119"/>
      <c r="Z61252" s="119"/>
    </row>
    <row r="61253" spans="16:26" x14ac:dyDescent="0.25">
      <c r="P61253" s="119"/>
      <c r="R61253" s="119"/>
      <c r="T61253" s="119"/>
      <c r="V61253" s="119"/>
      <c r="X61253" s="119"/>
      <c r="Z61253" s="119"/>
    </row>
    <row r="61254" spans="16:26" x14ac:dyDescent="0.25">
      <c r="P61254" s="121"/>
      <c r="R61254" s="121"/>
      <c r="T61254" s="121"/>
      <c r="V61254" s="121"/>
      <c r="X61254" s="121"/>
      <c r="Z61254" s="121"/>
    </row>
    <row r="61255" spans="16:26" x14ac:dyDescent="0.25">
      <c r="P61255" s="121"/>
      <c r="R61255" s="121"/>
      <c r="T61255" s="121"/>
      <c r="V61255" s="121"/>
      <c r="X61255" s="121"/>
      <c r="Z61255" s="121"/>
    </row>
    <row r="61256" spans="16:26" x14ac:dyDescent="0.25">
      <c r="P61256" s="121"/>
      <c r="R61256" s="121"/>
      <c r="T61256" s="121"/>
      <c r="V61256" s="121"/>
      <c r="X61256" s="121"/>
      <c r="Z61256" s="121"/>
    </row>
    <row r="61257" spans="16:26" x14ac:dyDescent="0.25">
      <c r="P61257" s="121"/>
      <c r="R61257" s="121"/>
      <c r="T61257" s="121"/>
      <c r="V61257" s="121"/>
      <c r="X61257" s="121"/>
      <c r="Z61257" s="121"/>
    </row>
    <row r="61258" spans="16:26" x14ac:dyDescent="0.25">
      <c r="P61258" s="122"/>
      <c r="R61258" s="122"/>
      <c r="T61258" s="122"/>
      <c r="V61258" s="122"/>
      <c r="X61258" s="122"/>
      <c r="Z61258" s="122"/>
    </row>
    <row r="61259" spans="16:26" x14ac:dyDescent="0.25">
      <c r="P61259" s="118"/>
      <c r="R61259" s="118"/>
      <c r="T61259" s="118"/>
      <c r="V61259" s="118"/>
      <c r="X61259" s="118"/>
      <c r="Z61259" s="118"/>
    </row>
    <row r="61260" spans="16:26" x14ac:dyDescent="0.25">
      <c r="P61260" s="119"/>
      <c r="R61260" s="119"/>
      <c r="T61260" s="119"/>
      <c r="V61260" s="119"/>
      <c r="X61260" s="119"/>
      <c r="Z61260" s="119"/>
    </row>
    <row r="61261" spans="16:26" x14ac:dyDescent="0.25">
      <c r="P61261" s="119"/>
      <c r="R61261" s="119"/>
      <c r="T61261" s="119"/>
      <c r="V61261" s="119"/>
      <c r="X61261" s="119"/>
      <c r="Z61261" s="119"/>
    </row>
    <row r="61262" spans="16:26" x14ac:dyDescent="0.25">
      <c r="P61262" s="120"/>
      <c r="R61262" s="120"/>
      <c r="T61262" s="120"/>
      <c r="V61262" s="120"/>
      <c r="X61262" s="120"/>
      <c r="Z61262" s="120"/>
    </row>
    <row r="61263" spans="16:26" x14ac:dyDescent="0.25">
      <c r="P61263" s="119"/>
      <c r="R61263" s="119"/>
      <c r="T61263" s="119"/>
      <c r="V61263" s="119"/>
      <c r="X61263" s="119"/>
      <c r="Z61263" s="119"/>
    </row>
    <row r="61264" spans="16:26" x14ac:dyDescent="0.25">
      <c r="P61264" s="119"/>
      <c r="R61264" s="119"/>
      <c r="T61264" s="119"/>
      <c r="V61264" s="119"/>
      <c r="X61264" s="119"/>
      <c r="Z61264" s="119"/>
    </row>
    <row r="61265" spans="16:26" x14ac:dyDescent="0.25">
      <c r="P61265" s="120"/>
      <c r="R61265" s="120"/>
      <c r="T61265" s="120"/>
      <c r="V61265" s="120"/>
      <c r="X61265" s="120"/>
      <c r="Z61265" s="120"/>
    </row>
    <row r="61266" spans="16:26" x14ac:dyDescent="0.25">
      <c r="P61266" s="119"/>
      <c r="R61266" s="119"/>
      <c r="T61266" s="119"/>
      <c r="V61266" s="119"/>
      <c r="X61266" s="119"/>
      <c r="Z61266" s="119"/>
    </row>
    <row r="61267" spans="16:26" x14ac:dyDescent="0.25">
      <c r="P61267" s="120"/>
      <c r="R61267" s="120"/>
      <c r="T61267" s="120"/>
      <c r="V61267" s="120"/>
      <c r="X61267" s="120"/>
      <c r="Z61267" s="120"/>
    </row>
    <row r="61268" spans="16:26" x14ac:dyDescent="0.25">
      <c r="P61268" s="119"/>
      <c r="R61268" s="119"/>
      <c r="T61268" s="119"/>
      <c r="V61268" s="119"/>
      <c r="X61268" s="119"/>
      <c r="Z61268" s="119"/>
    </row>
    <row r="61269" spans="16:26" x14ac:dyDescent="0.25">
      <c r="P61269" s="119"/>
      <c r="R61269" s="119"/>
      <c r="T61269" s="119"/>
      <c r="V61269" s="119"/>
      <c r="X61269" s="119"/>
      <c r="Z61269" s="119"/>
    </row>
    <row r="61270" spans="16:26" x14ac:dyDescent="0.25">
      <c r="P61270" s="119"/>
      <c r="R61270" s="119"/>
      <c r="T61270" s="119"/>
      <c r="V61270" s="119"/>
      <c r="X61270" s="119"/>
      <c r="Z61270" s="119"/>
    </row>
    <row r="61271" spans="16:26" x14ac:dyDescent="0.25">
      <c r="P61271" s="121"/>
      <c r="R61271" s="121"/>
      <c r="T61271" s="121"/>
      <c r="V61271" s="121"/>
      <c r="X61271" s="121"/>
      <c r="Z61271" s="121"/>
    </row>
    <row r="61272" spans="16:26" x14ac:dyDescent="0.25">
      <c r="P61272" s="121"/>
      <c r="R61272" s="121"/>
      <c r="T61272" s="121"/>
      <c r="V61272" s="121"/>
      <c r="X61272" s="121"/>
      <c r="Z61272" s="121"/>
    </row>
    <row r="61273" spans="16:26" x14ac:dyDescent="0.25">
      <c r="P61273" s="121"/>
      <c r="R61273" s="121"/>
      <c r="T61273" s="121"/>
      <c r="V61273" s="121"/>
      <c r="X61273" s="121"/>
      <c r="Z61273" s="121"/>
    </row>
    <row r="61274" spans="16:26" x14ac:dyDescent="0.25">
      <c r="P61274" s="121"/>
      <c r="R61274" s="121"/>
      <c r="T61274" s="121"/>
      <c r="V61274" s="121"/>
      <c r="X61274" s="121"/>
      <c r="Z61274" s="121"/>
    </row>
    <row r="61275" spans="16:26" x14ac:dyDescent="0.25">
      <c r="P61275" s="122"/>
      <c r="R61275" s="122"/>
      <c r="T61275" s="122"/>
      <c r="V61275" s="122"/>
      <c r="X61275" s="122"/>
      <c r="Z61275" s="122"/>
    </row>
    <row r="61276" spans="16:26" x14ac:dyDescent="0.25">
      <c r="P61276" s="118"/>
      <c r="R61276" s="118"/>
      <c r="T61276" s="118"/>
      <c r="V61276" s="118"/>
      <c r="X61276" s="118"/>
      <c r="Z61276" s="118"/>
    </row>
    <row r="61277" spans="16:26" x14ac:dyDescent="0.25">
      <c r="P61277" s="119"/>
      <c r="R61277" s="119"/>
      <c r="T61277" s="119"/>
      <c r="V61277" s="119"/>
      <c r="X61277" s="119"/>
      <c r="Z61277" s="119"/>
    </row>
    <row r="61278" spans="16:26" x14ac:dyDescent="0.25">
      <c r="P61278" s="119"/>
      <c r="R61278" s="119"/>
      <c r="T61278" s="119"/>
      <c r="V61278" s="119"/>
      <c r="X61278" s="119"/>
      <c r="Z61278" s="119"/>
    </row>
    <row r="61279" spans="16:26" x14ac:dyDescent="0.25">
      <c r="P61279" s="120"/>
      <c r="R61279" s="120"/>
      <c r="T61279" s="120"/>
      <c r="V61279" s="120"/>
      <c r="X61279" s="120"/>
      <c r="Z61279" s="120"/>
    </row>
    <row r="61280" spans="16:26" x14ac:dyDescent="0.25">
      <c r="P61280" s="119"/>
      <c r="R61280" s="119"/>
      <c r="T61280" s="119"/>
      <c r="V61280" s="119"/>
      <c r="X61280" s="119"/>
      <c r="Z61280" s="119"/>
    </row>
    <row r="61281" spans="16:26" x14ac:dyDescent="0.25">
      <c r="P61281" s="119"/>
      <c r="R61281" s="119"/>
      <c r="T61281" s="119"/>
      <c r="V61281" s="119"/>
      <c r="X61281" s="119"/>
      <c r="Z61281" s="119"/>
    </row>
    <row r="61282" spans="16:26" x14ac:dyDescent="0.25">
      <c r="P61282" s="120"/>
      <c r="R61282" s="120"/>
      <c r="T61282" s="120"/>
      <c r="V61282" s="120"/>
      <c r="X61282" s="120"/>
      <c r="Z61282" s="120"/>
    </row>
    <row r="61283" spans="16:26" x14ac:dyDescent="0.25">
      <c r="P61283" s="119"/>
      <c r="R61283" s="119"/>
      <c r="T61283" s="119"/>
      <c r="V61283" s="119"/>
      <c r="X61283" s="119"/>
      <c r="Z61283" s="119"/>
    </row>
    <row r="61284" spans="16:26" x14ac:dyDescent="0.25">
      <c r="P61284" s="120"/>
      <c r="R61284" s="120"/>
      <c r="T61284" s="120"/>
      <c r="V61284" s="120"/>
      <c r="X61284" s="120"/>
      <c r="Z61284" s="120"/>
    </row>
    <row r="61285" spans="16:26" x14ac:dyDescent="0.25">
      <c r="P61285" s="119"/>
      <c r="R61285" s="119"/>
      <c r="T61285" s="119"/>
      <c r="V61285" s="119"/>
      <c r="X61285" s="119"/>
      <c r="Z61285" s="119"/>
    </row>
    <row r="61286" spans="16:26" x14ac:dyDescent="0.25">
      <c r="P61286" s="119"/>
      <c r="R61286" s="119"/>
      <c r="T61286" s="119"/>
      <c r="V61286" s="119"/>
      <c r="X61286" s="119"/>
      <c r="Z61286" s="119"/>
    </row>
    <row r="61287" spans="16:26" x14ac:dyDescent="0.25">
      <c r="P61287" s="119"/>
      <c r="R61287" s="119"/>
      <c r="T61287" s="119"/>
      <c r="V61287" s="119"/>
      <c r="X61287" s="119"/>
      <c r="Z61287" s="119"/>
    </row>
    <row r="61288" spans="16:26" x14ac:dyDescent="0.25">
      <c r="P61288" s="121"/>
      <c r="R61288" s="121"/>
      <c r="T61288" s="121"/>
      <c r="V61288" s="121"/>
      <c r="X61288" s="121"/>
      <c r="Z61288" s="121"/>
    </row>
    <row r="61289" spans="16:26" x14ac:dyDescent="0.25">
      <c r="P61289" s="121"/>
      <c r="R61289" s="121"/>
      <c r="T61289" s="121"/>
      <c r="V61289" s="121"/>
      <c r="X61289" s="121"/>
      <c r="Z61289" s="121"/>
    </row>
    <row r="61290" spans="16:26" x14ac:dyDescent="0.25">
      <c r="P61290" s="121"/>
      <c r="R61290" s="121"/>
      <c r="T61290" s="121"/>
      <c r="V61290" s="121"/>
      <c r="X61290" s="121"/>
      <c r="Z61290" s="121"/>
    </row>
    <row r="61291" spans="16:26" x14ac:dyDescent="0.25">
      <c r="P61291" s="121"/>
      <c r="R61291" s="121"/>
      <c r="T61291" s="121"/>
      <c r="V61291" s="121"/>
      <c r="X61291" s="121"/>
      <c r="Z61291" s="121"/>
    </row>
    <row r="61292" spans="16:26" x14ac:dyDescent="0.25">
      <c r="P61292" s="122"/>
      <c r="R61292" s="122"/>
      <c r="T61292" s="122"/>
      <c r="V61292" s="122"/>
      <c r="X61292" s="122"/>
      <c r="Z61292" s="122"/>
    </row>
    <row r="61293" spans="16:26" x14ac:dyDescent="0.25">
      <c r="P61293" s="118"/>
      <c r="R61293" s="118"/>
      <c r="T61293" s="118"/>
      <c r="V61293" s="118"/>
      <c r="X61293" s="118"/>
      <c r="Z61293" s="118"/>
    </row>
    <row r="61294" spans="16:26" x14ac:dyDescent="0.25">
      <c r="P61294" s="119"/>
      <c r="R61294" s="119"/>
      <c r="T61294" s="119"/>
      <c r="V61294" s="119"/>
      <c r="X61294" s="119"/>
      <c r="Z61294" s="119"/>
    </row>
    <row r="61295" spans="16:26" x14ac:dyDescent="0.25">
      <c r="P61295" s="119"/>
      <c r="R61295" s="119"/>
      <c r="T61295" s="119"/>
      <c r="V61295" s="119"/>
      <c r="X61295" s="119"/>
      <c r="Z61295" s="119"/>
    </row>
    <row r="61296" spans="16:26" x14ac:dyDescent="0.25">
      <c r="P61296" s="120"/>
      <c r="R61296" s="120"/>
      <c r="T61296" s="120"/>
      <c r="V61296" s="120"/>
      <c r="X61296" s="120"/>
      <c r="Z61296" s="120"/>
    </row>
    <row r="61297" spans="16:26" x14ac:dyDescent="0.25">
      <c r="P61297" s="119"/>
      <c r="R61297" s="119"/>
      <c r="T61297" s="119"/>
      <c r="V61297" s="119"/>
      <c r="X61297" s="119"/>
      <c r="Z61297" s="119"/>
    </row>
    <row r="61298" spans="16:26" x14ac:dyDescent="0.25">
      <c r="P61298" s="119"/>
      <c r="R61298" s="119"/>
      <c r="T61298" s="119"/>
      <c r="V61298" s="119"/>
      <c r="X61298" s="119"/>
      <c r="Z61298" s="119"/>
    </row>
    <row r="61299" spans="16:26" x14ac:dyDescent="0.25">
      <c r="P61299" s="120"/>
      <c r="R61299" s="120"/>
      <c r="T61299" s="120"/>
      <c r="V61299" s="120"/>
      <c r="X61299" s="120"/>
      <c r="Z61299" s="120"/>
    </row>
    <row r="61300" spans="16:26" x14ac:dyDescent="0.25">
      <c r="P61300" s="119"/>
      <c r="R61300" s="119"/>
      <c r="T61300" s="119"/>
      <c r="V61300" s="119"/>
      <c r="X61300" s="119"/>
      <c r="Z61300" s="119"/>
    </row>
    <row r="61301" spans="16:26" x14ac:dyDescent="0.25">
      <c r="P61301" s="120"/>
      <c r="R61301" s="120"/>
      <c r="T61301" s="120"/>
      <c r="V61301" s="120"/>
      <c r="X61301" s="120"/>
      <c r="Z61301" s="120"/>
    </row>
    <row r="61302" spans="16:26" x14ac:dyDescent="0.25">
      <c r="P61302" s="119"/>
      <c r="R61302" s="119"/>
      <c r="T61302" s="119"/>
      <c r="V61302" s="119"/>
      <c r="X61302" s="119"/>
      <c r="Z61302" s="119"/>
    </row>
    <row r="61303" spans="16:26" x14ac:dyDescent="0.25">
      <c r="P61303" s="119"/>
      <c r="R61303" s="119"/>
      <c r="T61303" s="119"/>
      <c r="V61303" s="119"/>
      <c r="X61303" s="119"/>
      <c r="Z61303" s="119"/>
    </row>
    <row r="61304" spans="16:26" x14ac:dyDescent="0.25">
      <c r="P61304" s="119"/>
      <c r="R61304" s="119"/>
      <c r="T61304" s="119"/>
      <c r="V61304" s="119"/>
      <c r="X61304" s="119"/>
      <c r="Z61304" s="119"/>
    </row>
    <row r="61305" spans="16:26" x14ac:dyDescent="0.25">
      <c r="P61305" s="121"/>
      <c r="R61305" s="121"/>
      <c r="T61305" s="121"/>
      <c r="V61305" s="121"/>
      <c r="X61305" s="121"/>
      <c r="Z61305" s="121"/>
    </row>
    <row r="61306" spans="16:26" x14ac:dyDescent="0.25">
      <c r="P61306" s="121"/>
      <c r="R61306" s="121"/>
      <c r="T61306" s="121"/>
      <c r="V61306" s="121"/>
      <c r="X61306" s="121"/>
      <c r="Z61306" s="121"/>
    </row>
    <row r="61307" spans="16:26" x14ac:dyDescent="0.25">
      <c r="P61307" s="121"/>
      <c r="R61307" s="121"/>
      <c r="T61307" s="121"/>
      <c r="V61307" s="121"/>
      <c r="X61307" s="121"/>
      <c r="Z61307" s="121"/>
    </row>
    <row r="61308" spans="16:26" x14ac:dyDescent="0.25">
      <c r="P61308" s="121"/>
      <c r="R61308" s="121"/>
      <c r="T61308" s="121"/>
      <c r="V61308" s="121"/>
      <c r="X61308" s="121"/>
      <c r="Z61308" s="121"/>
    </row>
    <row r="61309" spans="16:26" x14ac:dyDescent="0.25">
      <c r="P61309" s="122"/>
      <c r="R61309" s="122"/>
      <c r="T61309" s="122"/>
      <c r="V61309" s="122"/>
      <c r="X61309" s="122"/>
      <c r="Z61309" s="122"/>
    </row>
    <row r="61310" spans="16:26" x14ac:dyDescent="0.25">
      <c r="P61310" s="118"/>
      <c r="R61310" s="118"/>
      <c r="T61310" s="118"/>
      <c r="V61310" s="118"/>
      <c r="X61310" s="118"/>
      <c r="Z61310" s="118"/>
    </row>
    <row r="61311" spans="16:26" x14ac:dyDescent="0.25">
      <c r="P61311" s="119"/>
      <c r="R61311" s="119"/>
      <c r="T61311" s="119"/>
      <c r="V61311" s="119"/>
      <c r="X61311" s="119"/>
      <c r="Z61311" s="119"/>
    </row>
    <row r="61312" spans="16:26" x14ac:dyDescent="0.25">
      <c r="P61312" s="119"/>
      <c r="R61312" s="119"/>
      <c r="T61312" s="119"/>
      <c r="V61312" s="119"/>
      <c r="X61312" s="119"/>
      <c r="Z61312" s="119"/>
    </row>
    <row r="61313" spans="16:26" x14ac:dyDescent="0.25">
      <c r="P61313" s="120"/>
      <c r="R61313" s="120"/>
      <c r="T61313" s="120"/>
      <c r="V61313" s="120"/>
      <c r="X61313" s="120"/>
      <c r="Z61313" s="120"/>
    </row>
    <row r="61314" spans="16:26" x14ac:dyDescent="0.25">
      <c r="P61314" s="119"/>
      <c r="R61314" s="119"/>
      <c r="T61314" s="119"/>
      <c r="V61314" s="119"/>
      <c r="X61314" s="119"/>
      <c r="Z61314" s="119"/>
    </row>
    <row r="61315" spans="16:26" x14ac:dyDescent="0.25">
      <c r="P61315" s="119"/>
      <c r="R61315" s="119"/>
      <c r="T61315" s="119"/>
      <c r="V61315" s="119"/>
      <c r="X61315" s="119"/>
      <c r="Z61315" s="119"/>
    </row>
    <row r="61316" spans="16:26" x14ac:dyDescent="0.25">
      <c r="P61316" s="120"/>
      <c r="R61316" s="120"/>
      <c r="T61316" s="120"/>
      <c r="V61316" s="120"/>
      <c r="X61316" s="120"/>
      <c r="Z61316" s="120"/>
    </row>
    <row r="61317" spans="16:26" x14ac:dyDescent="0.25">
      <c r="P61317" s="119"/>
      <c r="R61317" s="119"/>
      <c r="T61317" s="119"/>
      <c r="V61317" s="119"/>
      <c r="X61317" s="119"/>
      <c r="Z61317" s="119"/>
    </row>
    <row r="61318" spans="16:26" x14ac:dyDescent="0.25">
      <c r="P61318" s="120"/>
      <c r="R61318" s="120"/>
      <c r="T61318" s="120"/>
      <c r="V61318" s="120"/>
      <c r="X61318" s="120"/>
      <c r="Z61318" s="120"/>
    </row>
    <row r="61319" spans="16:26" x14ac:dyDescent="0.25">
      <c r="P61319" s="119"/>
      <c r="R61319" s="119"/>
      <c r="T61319" s="119"/>
      <c r="V61319" s="119"/>
      <c r="X61319" s="119"/>
      <c r="Z61319" s="119"/>
    </row>
    <row r="61320" spans="16:26" x14ac:dyDescent="0.25">
      <c r="P61320" s="119"/>
      <c r="R61320" s="119"/>
      <c r="T61320" s="119"/>
      <c r="V61320" s="119"/>
      <c r="X61320" s="119"/>
      <c r="Z61320" s="119"/>
    </row>
    <row r="61321" spans="16:26" x14ac:dyDescent="0.25">
      <c r="P61321" s="119"/>
      <c r="R61321" s="119"/>
      <c r="T61321" s="119"/>
      <c r="V61321" s="119"/>
      <c r="X61321" s="119"/>
      <c r="Z61321" s="119"/>
    </row>
    <row r="61322" spans="16:26" x14ac:dyDescent="0.25">
      <c r="P61322" s="121"/>
      <c r="R61322" s="121"/>
      <c r="T61322" s="121"/>
      <c r="V61322" s="121"/>
      <c r="X61322" s="121"/>
      <c r="Z61322" s="121"/>
    </row>
    <row r="61323" spans="16:26" x14ac:dyDescent="0.25">
      <c r="P61323" s="121"/>
      <c r="R61323" s="121"/>
      <c r="T61323" s="121"/>
      <c r="V61323" s="121"/>
      <c r="X61323" s="121"/>
      <c r="Z61323" s="121"/>
    </row>
    <row r="61324" spans="16:26" x14ac:dyDescent="0.25">
      <c r="P61324" s="121"/>
      <c r="R61324" s="121"/>
      <c r="T61324" s="121"/>
      <c r="V61324" s="121"/>
      <c r="X61324" s="121"/>
      <c r="Z61324" s="121"/>
    </row>
    <row r="61325" spans="16:26" x14ac:dyDescent="0.25">
      <c r="P61325" s="121"/>
      <c r="R61325" s="121"/>
      <c r="T61325" s="121"/>
      <c r="V61325" s="121"/>
      <c r="X61325" s="121"/>
      <c r="Z61325" s="121"/>
    </row>
    <row r="61326" spans="16:26" x14ac:dyDescent="0.25">
      <c r="P61326" s="122"/>
      <c r="R61326" s="122"/>
      <c r="T61326" s="122"/>
      <c r="V61326" s="122"/>
      <c r="X61326" s="122"/>
      <c r="Z61326" s="122"/>
    </row>
    <row r="61327" spans="16:26" x14ac:dyDescent="0.25">
      <c r="P61327" s="118"/>
      <c r="R61327" s="118"/>
      <c r="T61327" s="118"/>
      <c r="V61327" s="118"/>
      <c r="X61327" s="118"/>
      <c r="Z61327" s="118"/>
    </row>
    <row r="61328" spans="16:26" x14ac:dyDescent="0.25">
      <c r="P61328" s="119"/>
      <c r="R61328" s="119"/>
      <c r="T61328" s="119"/>
      <c r="V61328" s="119"/>
      <c r="X61328" s="119"/>
      <c r="Z61328" s="119"/>
    </row>
    <row r="61329" spans="16:26" x14ac:dyDescent="0.25">
      <c r="P61329" s="119"/>
      <c r="R61329" s="119"/>
      <c r="T61329" s="119"/>
      <c r="V61329" s="119"/>
      <c r="X61329" s="119"/>
      <c r="Z61329" s="119"/>
    </row>
    <row r="61330" spans="16:26" x14ac:dyDescent="0.25">
      <c r="P61330" s="120"/>
      <c r="R61330" s="120"/>
      <c r="T61330" s="120"/>
      <c r="V61330" s="120"/>
      <c r="X61330" s="120"/>
      <c r="Z61330" s="120"/>
    </row>
    <row r="61331" spans="16:26" x14ac:dyDescent="0.25">
      <c r="P61331" s="119"/>
      <c r="R61331" s="119"/>
      <c r="T61331" s="119"/>
      <c r="V61331" s="119"/>
      <c r="X61331" s="119"/>
      <c r="Z61331" s="119"/>
    </row>
    <row r="61332" spans="16:26" x14ac:dyDescent="0.25">
      <c r="P61332" s="119"/>
      <c r="R61332" s="119"/>
      <c r="T61332" s="119"/>
      <c r="V61332" s="119"/>
      <c r="X61332" s="119"/>
      <c r="Z61332" s="119"/>
    </row>
    <row r="61333" spans="16:26" x14ac:dyDescent="0.25">
      <c r="P61333" s="120"/>
      <c r="R61333" s="120"/>
      <c r="T61333" s="120"/>
      <c r="V61333" s="120"/>
      <c r="X61333" s="120"/>
      <c r="Z61333" s="120"/>
    </row>
    <row r="61334" spans="16:26" x14ac:dyDescent="0.25">
      <c r="P61334" s="119"/>
      <c r="R61334" s="119"/>
      <c r="T61334" s="119"/>
      <c r="V61334" s="119"/>
      <c r="X61334" s="119"/>
      <c r="Z61334" s="119"/>
    </row>
    <row r="61335" spans="16:26" x14ac:dyDescent="0.25">
      <c r="P61335" s="120"/>
      <c r="R61335" s="120"/>
      <c r="T61335" s="120"/>
      <c r="V61335" s="120"/>
      <c r="X61335" s="120"/>
      <c r="Z61335" s="120"/>
    </row>
    <row r="61336" spans="16:26" x14ac:dyDescent="0.25">
      <c r="P61336" s="119"/>
      <c r="R61336" s="119"/>
      <c r="T61336" s="119"/>
      <c r="V61336" s="119"/>
      <c r="X61336" s="119"/>
      <c r="Z61336" s="119"/>
    </row>
    <row r="61337" spans="16:26" x14ac:dyDescent="0.25">
      <c r="P61337" s="119"/>
      <c r="R61337" s="119"/>
      <c r="T61337" s="119"/>
      <c r="V61337" s="119"/>
      <c r="X61337" s="119"/>
      <c r="Z61337" s="119"/>
    </row>
    <row r="61338" spans="16:26" x14ac:dyDescent="0.25">
      <c r="P61338" s="119"/>
      <c r="R61338" s="119"/>
      <c r="T61338" s="119"/>
      <c r="V61338" s="119"/>
      <c r="X61338" s="119"/>
      <c r="Z61338" s="119"/>
    </row>
    <row r="61339" spans="16:26" x14ac:dyDescent="0.25">
      <c r="P61339" s="121"/>
      <c r="R61339" s="121"/>
      <c r="T61339" s="121"/>
      <c r="V61339" s="121"/>
      <c r="X61339" s="121"/>
      <c r="Z61339" s="121"/>
    </row>
    <row r="61340" spans="16:26" x14ac:dyDescent="0.25">
      <c r="P61340" s="121"/>
      <c r="R61340" s="121"/>
      <c r="T61340" s="121"/>
      <c r="V61340" s="121"/>
      <c r="X61340" s="121"/>
      <c r="Z61340" s="121"/>
    </row>
    <row r="61341" spans="16:26" x14ac:dyDescent="0.25">
      <c r="P61341" s="121"/>
      <c r="R61341" s="121"/>
      <c r="T61341" s="121"/>
      <c r="V61341" s="121"/>
      <c r="X61341" s="121"/>
      <c r="Z61341" s="121"/>
    </row>
    <row r="61342" spans="16:26" x14ac:dyDescent="0.25">
      <c r="P61342" s="121"/>
      <c r="R61342" s="121"/>
      <c r="T61342" s="121"/>
      <c r="V61342" s="121"/>
      <c r="X61342" s="121"/>
      <c r="Z61342" s="121"/>
    </row>
    <row r="61343" spans="16:26" x14ac:dyDescent="0.25">
      <c r="P61343" s="122"/>
      <c r="R61343" s="122"/>
      <c r="T61343" s="122"/>
      <c r="V61343" s="122"/>
      <c r="X61343" s="122"/>
      <c r="Z61343" s="122"/>
    </row>
    <row r="61344" spans="16:26" x14ac:dyDescent="0.25">
      <c r="P61344" s="118"/>
      <c r="R61344" s="118"/>
      <c r="T61344" s="118"/>
      <c r="V61344" s="118"/>
      <c r="X61344" s="118"/>
      <c r="Z61344" s="118"/>
    </row>
    <row r="61345" spans="16:26" x14ac:dyDescent="0.25">
      <c r="P61345" s="119"/>
      <c r="R61345" s="119"/>
      <c r="T61345" s="119"/>
      <c r="V61345" s="119"/>
      <c r="X61345" s="119"/>
      <c r="Z61345" s="119"/>
    </row>
    <row r="61346" spans="16:26" x14ac:dyDescent="0.25">
      <c r="P61346" s="119"/>
      <c r="R61346" s="119"/>
      <c r="T61346" s="119"/>
      <c r="V61346" s="119"/>
      <c r="X61346" s="119"/>
      <c r="Z61346" s="119"/>
    </row>
    <row r="61347" spans="16:26" x14ac:dyDescent="0.25">
      <c r="P61347" s="120"/>
      <c r="R61347" s="120"/>
      <c r="T61347" s="120"/>
      <c r="V61347" s="120"/>
      <c r="X61347" s="120"/>
      <c r="Z61347" s="120"/>
    </row>
    <row r="61348" spans="16:26" x14ac:dyDescent="0.25">
      <c r="P61348" s="119"/>
      <c r="R61348" s="119"/>
      <c r="T61348" s="119"/>
      <c r="V61348" s="119"/>
      <c r="X61348" s="119"/>
      <c r="Z61348" s="119"/>
    </row>
    <row r="61349" spans="16:26" x14ac:dyDescent="0.25">
      <c r="P61349" s="119"/>
      <c r="R61349" s="119"/>
      <c r="T61349" s="119"/>
      <c r="V61349" s="119"/>
      <c r="X61349" s="119"/>
      <c r="Z61349" s="119"/>
    </row>
    <row r="61350" spans="16:26" x14ac:dyDescent="0.25">
      <c r="P61350" s="120"/>
      <c r="R61350" s="120"/>
      <c r="T61350" s="120"/>
      <c r="V61350" s="120"/>
      <c r="X61350" s="120"/>
      <c r="Z61350" s="120"/>
    </row>
    <row r="61351" spans="16:26" x14ac:dyDescent="0.25">
      <c r="P61351" s="119"/>
      <c r="R61351" s="119"/>
      <c r="T61351" s="119"/>
      <c r="V61351" s="119"/>
      <c r="X61351" s="119"/>
      <c r="Z61351" s="119"/>
    </row>
    <row r="61352" spans="16:26" x14ac:dyDescent="0.25">
      <c r="P61352" s="120"/>
      <c r="R61352" s="120"/>
      <c r="T61352" s="120"/>
      <c r="V61352" s="120"/>
      <c r="X61352" s="120"/>
      <c r="Z61352" s="120"/>
    </row>
    <row r="61353" spans="16:26" x14ac:dyDescent="0.25">
      <c r="P61353" s="119"/>
      <c r="R61353" s="119"/>
      <c r="T61353" s="119"/>
      <c r="V61353" s="119"/>
      <c r="X61353" s="119"/>
      <c r="Z61353" s="119"/>
    </row>
    <row r="61354" spans="16:26" x14ac:dyDescent="0.25">
      <c r="P61354" s="119"/>
      <c r="R61354" s="119"/>
      <c r="T61354" s="119"/>
      <c r="V61354" s="119"/>
      <c r="X61354" s="119"/>
      <c r="Z61354" s="119"/>
    </row>
    <row r="61355" spans="16:26" x14ac:dyDescent="0.25">
      <c r="P61355" s="119"/>
      <c r="R61355" s="119"/>
      <c r="T61355" s="119"/>
      <c r="V61355" s="119"/>
      <c r="X61355" s="119"/>
      <c r="Z61355" s="119"/>
    </row>
    <row r="61356" spans="16:26" x14ac:dyDescent="0.25">
      <c r="P61356" s="121"/>
      <c r="R61356" s="121"/>
      <c r="T61356" s="121"/>
      <c r="V61356" s="121"/>
      <c r="X61356" s="121"/>
      <c r="Z61356" s="121"/>
    </row>
    <row r="61357" spans="16:26" x14ac:dyDescent="0.25">
      <c r="P61357" s="121"/>
      <c r="R61357" s="121"/>
      <c r="T61357" s="121"/>
      <c r="V61357" s="121"/>
      <c r="X61357" s="121"/>
      <c r="Z61357" s="121"/>
    </row>
    <row r="61358" spans="16:26" x14ac:dyDescent="0.25">
      <c r="P61358" s="121"/>
      <c r="R61358" s="121"/>
      <c r="T61358" s="121"/>
      <c r="V61358" s="121"/>
      <c r="X61358" s="121"/>
      <c r="Z61358" s="121"/>
    </row>
    <row r="61359" spans="16:26" x14ac:dyDescent="0.25">
      <c r="P61359" s="121"/>
      <c r="R61359" s="121"/>
      <c r="T61359" s="121"/>
      <c r="V61359" s="121"/>
      <c r="X61359" s="121"/>
      <c r="Z61359" s="121"/>
    </row>
    <row r="61360" spans="16:26" x14ac:dyDescent="0.25">
      <c r="P61360" s="122"/>
      <c r="R61360" s="122"/>
      <c r="T61360" s="122"/>
      <c r="V61360" s="122"/>
      <c r="X61360" s="122"/>
      <c r="Z61360" s="122"/>
    </row>
    <row r="61361" spans="16:26" x14ac:dyDescent="0.25">
      <c r="P61361" s="118"/>
      <c r="R61361" s="118"/>
      <c r="T61361" s="118"/>
      <c r="V61361" s="118"/>
      <c r="X61361" s="118"/>
      <c r="Z61361" s="118"/>
    </row>
    <row r="61362" spans="16:26" x14ac:dyDescent="0.25">
      <c r="P61362" s="119"/>
      <c r="R61362" s="119"/>
      <c r="T61362" s="119"/>
      <c r="V61362" s="119"/>
      <c r="X61362" s="119"/>
      <c r="Z61362" s="119"/>
    </row>
    <row r="61363" spans="16:26" x14ac:dyDescent="0.25">
      <c r="P61363" s="119"/>
      <c r="R61363" s="119"/>
      <c r="T61363" s="119"/>
      <c r="V61363" s="119"/>
      <c r="X61363" s="119"/>
      <c r="Z61363" s="119"/>
    </row>
    <row r="61364" spans="16:26" x14ac:dyDescent="0.25">
      <c r="P61364" s="120"/>
      <c r="R61364" s="120"/>
      <c r="T61364" s="120"/>
      <c r="V61364" s="120"/>
      <c r="X61364" s="120"/>
      <c r="Z61364" s="120"/>
    </row>
    <row r="61365" spans="16:26" x14ac:dyDescent="0.25">
      <c r="P61365" s="119"/>
      <c r="R61365" s="119"/>
      <c r="T61365" s="119"/>
      <c r="V61365" s="119"/>
      <c r="X61365" s="119"/>
      <c r="Z61365" s="119"/>
    </row>
    <row r="61366" spans="16:26" x14ac:dyDescent="0.25">
      <c r="P61366" s="119"/>
      <c r="R61366" s="119"/>
      <c r="T61366" s="119"/>
      <c r="V61366" s="119"/>
      <c r="X61366" s="119"/>
      <c r="Z61366" s="119"/>
    </row>
    <row r="61367" spans="16:26" x14ac:dyDescent="0.25">
      <c r="P61367" s="120"/>
      <c r="R61367" s="120"/>
      <c r="T61367" s="120"/>
      <c r="V61367" s="120"/>
      <c r="X61367" s="120"/>
      <c r="Z61367" s="120"/>
    </row>
    <row r="61368" spans="16:26" x14ac:dyDescent="0.25">
      <c r="P61368" s="119"/>
      <c r="R61368" s="119"/>
      <c r="T61368" s="119"/>
      <c r="V61368" s="119"/>
      <c r="X61368" s="119"/>
      <c r="Z61368" s="119"/>
    </row>
    <row r="61369" spans="16:26" x14ac:dyDescent="0.25">
      <c r="P61369" s="120"/>
      <c r="R61369" s="120"/>
      <c r="T61369" s="120"/>
      <c r="V61369" s="120"/>
      <c r="X61369" s="120"/>
      <c r="Z61369" s="120"/>
    </row>
    <row r="61370" spans="16:26" x14ac:dyDescent="0.25">
      <c r="P61370" s="119"/>
      <c r="R61370" s="119"/>
      <c r="T61370" s="119"/>
      <c r="V61370" s="119"/>
      <c r="X61370" s="119"/>
      <c r="Z61370" s="119"/>
    </row>
    <row r="61371" spans="16:26" x14ac:dyDescent="0.25">
      <c r="P61371" s="119"/>
      <c r="R61371" s="119"/>
      <c r="T61371" s="119"/>
      <c r="V61371" s="119"/>
      <c r="X61371" s="119"/>
      <c r="Z61371" s="119"/>
    </row>
    <row r="61372" spans="16:26" x14ac:dyDescent="0.25">
      <c r="P61372" s="119"/>
      <c r="R61372" s="119"/>
      <c r="T61372" s="119"/>
      <c r="V61372" s="119"/>
      <c r="X61372" s="119"/>
      <c r="Z61372" s="119"/>
    </row>
    <row r="61373" spans="16:26" x14ac:dyDescent="0.25">
      <c r="P61373" s="121"/>
      <c r="R61373" s="121"/>
      <c r="T61373" s="121"/>
      <c r="V61373" s="121"/>
      <c r="X61373" s="121"/>
      <c r="Z61373" s="121"/>
    </row>
    <row r="61374" spans="16:26" x14ac:dyDescent="0.25">
      <c r="P61374" s="121"/>
      <c r="R61374" s="121"/>
      <c r="T61374" s="121"/>
      <c r="V61374" s="121"/>
      <c r="X61374" s="121"/>
      <c r="Z61374" s="121"/>
    </row>
    <row r="61375" spans="16:26" x14ac:dyDescent="0.25">
      <c r="P61375" s="121"/>
      <c r="R61375" s="121"/>
      <c r="T61375" s="121"/>
      <c r="V61375" s="121"/>
      <c r="X61375" s="121"/>
      <c r="Z61375" s="121"/>
    </row>
    <row r="61376" spans="16:26" x14ac:dyDescent="0.25">
      <c r="P61376" s="121"/>
      <c r="R61376" s="121"/>
      <c r="T61376" s="121"/>
      <c r="V61376" s="121"/>
      <c r="X61376" s="121"/>
      <c r="Z61376" s="121"/>
    </row>
    <row r="61377" spans="16:26" x14ac:dyDescent="0.25">
      <c r="P61377" s="122"/>
      <c r="R61377" s="122"/>
      <c r="T61377" s="122"/>
      <c r="V61377" s="122"/>
      <c r="X61377" s="122"/>
      <c r="Z61377" s="122"/>
    </row>
    <row r="61378" spans="16:26" x14ac:dyDescent="0.25">
      <c r="P61378" s="118"/>
      <c r="R61378" s="118"/>
      <c r="T61378" s="118"/>
      <c r="V61378" s="118"/>
      <c r="X61378" s="118"/>
      <c r="Z61378" s="118"/>
    </row>
    <row r="61379" spans="16:26" x14ac:dyDescent="0.25">
      <c r="P61379" s="119"/>
      <c r="R61379" s="119"/>
      <c r="T61379" s="119"/>
      <c r="V61379" s="119"/>
      <c r="X61379" s="119"/>
      <c r="Z61379" s="119"/>
    </row>
    <row r="61380" spans="16:26" x14ac:dyDescent="0.25">
      <c r="P61380" s="119"/>
      <c r="R61380" s="119"/>
      <c r="T61380" s="119"/>
      <c r="V61380" s="119"/>
      <c r="X61380" s="119"/>
      <c r="Z61380" s="119"/>
    </row>
    <row r="61381" spans="16:26" x14ac:dyDescent="0.25">
      <c r="P61381" s="120"/>
      <c r="R61381" s="120"/>
      <c r="T61381" s="120"/>
      <c r="V61381" s="120"/>
      <c r="X61381" s="120"/>
      <c r="Z61381" s="120"/>
    </row>
    <row r="61382" spans="16:26" x14ac:dyDescent="0.25">
      <c r="P61382" s="119"/>
      <c r="R61382" s="119"/>
      <c r="T61382" s="119"/>
      <c r="V61382" s="119"/>
      <c r="X61382" s="119"/>
      <c r="Z61382" s="119"/>
    </row>
    <row r="61383" spans="16:26" x14ac:dyDescent="0.25">
      <c r="P61383" s="119"/>
      <c r="R61383" s="119"/>
      <c r="T61383" s="119"/>
      <c r="V61383" s="119"/>
      <c r="X61383" s="119"/>
      <c r="Z61383" s="119"/>
    </row>
    <row r="61384" spans="16:26" x14ac:dyDescent="0.25">
      <c r="P61384" s="120"/>
      <c r="R61384" s="120"/>
      <c r="T61384" s="120"/>
      <c r="V61384" s="120"/>
      <c r="X61384" s="120"/>
      <c r="Z61384" s="120"/>
    </row>
    <row r="61385" spans="16:26" x14ac:dyDescent="0.25">
      <c r="P61385" s="119"/>
      <c r="R61385" s="119"/>
      <c r="T61385" s="119"/>
      <c r="V61385" s="119"/>
      <c r="X61385" s="119"/>
      <c r="Z61385" s="119"/>
    </row>
    <row r="61386" spans="16:26" x14ac:dyDescent="0.25">
      <c r="P61386" s="120"/>
      <c r="R61386" s="120"/>
      <c r="T61386" s="120"/>
      <c r="V61386" s="120"/>
      <c r="X61386" s="120"/>
      <c r="Z61386" s="120"/>
    </row>
    <row r="61387" spans="16:26" x14ac:dyDescent="0.25">
      <c r="P61387" s="119"/>
      <c r="R61387" s="119"/>
      <c r="T61387" s="119"/>
      <c r="V61387" s="119"/>
      <c r="X61387" s="119"/>
      <c r="Z61387" s="119"/>
    </row>
    <row r="61388" spans="16:26" x14ac:dyDescent="0.25">
      <c r="P61388" s="119"/>
      <c r="R61388" s="119"/>
      <c r="T61388" s="119"/>
      <c r="V61388" s="119"/>
      <c r="X61388" s="119"/>
      <c r="Z61388" s="119"/>
    </row>
    <row r="61389" spans="16:26" x14ac:dyDescent="0.25">
      <c r="P61389" s="119"/>
      <c r="R61389" s="119"/>
      <c r="T61389" s="119"/>
      <c r="V61389" s="119"/>
      <c r="X61389" s="119"/>
      <c r="Z61389" s="119"/>
    </row>
    <row r="61390" spans="16:26" x14ac:dyDescent="0.25">
      <c r="P61390" s="121"/>
      <c r="R61390" s="121"/>
      <c r="T61390" s="121"/>
      <c r="V61390" s="121"/>
      <c r="X61390" s="121"/>
      <c r="Z61390" s="121"/>
    </row>
    <row r="61391" spans="16:26" x14ac:dyDescent="0.25">
      <c r="P61391" s="121"/>
      <c r="R61391" s="121"/>
      <c r="T61391" s="121"/>
      <c r="V61391" s="121"/>
      <c r="X61391" s="121"/>
      <c r="Z61391" s="121"/>
    </row>
    <row r="61392" spans="16:26" x14ac:dyDescent="0.25">
      <c r="P61392" s="121"/>
      <c r="R61392" s="121"/>
      <c r="T61392" s="121"/>
      <c r="V61392" s="121"/>
      <c r="X61392" s="121"/>
      <c r="Z61392" s="121"/>
    </row>
    <row r="61393" spans="16:26" x14ac:dyDescent="0.25">
      <c r="P61393" s="121"/>
      <c r="R61393" s="121"/>
      <c r="T61393" s="121"/>
      <c r="V61393" s="121"/>
      <c r="X61393" s="121"/>
      <c r="Z61393" s="121"/>
    </row>
    <row r="61394" spans="16:26" x14ac:dyDescent="0.25">
      <c r="P61394" s="122"/>
      <c r="R61394" s="122"/>
      <c r="T61394" s="122"/>
      <c r="V61394" s="122"/>
      <c r="X61394" s="122"/>
      <c r="Z61394" s="122"/>
    </row>
    <row r="61395" spans="16:26" x14ac:dyDescent="0.25">
      <c r="P61395" s="118"/>
      <c r="R61395" s="118"/>
      <c r="T61395" s="118"/>
      <c r="V61395" s="118"/>
      <c r="X61395" s="118"/>
      <c r="Z61395" s="118"/>
    </row>
    <row r="61396" spans="16:26" x14ac:dyDescent="0.25">
      <c r="P61396" s="119"/>
      <c r="R61396" s="119"/>
      <c r="T61396" s="119"/>
      <c r="V61396" s="119"/>
      <c r="X61396" s="119"/>
      <c r="Z61396" s="119"/>
    </row>
    <row r="61397" spans="16:26" x14ac:dyDescent="0.25">
      <c r="P61397" s="119"/>
      <c r="R61397" s="119"/>
      <c r="T61397" s="119"/>
      <c r="V61397" s="119"/>
      <c r="X61397" s="119"/>
      <c r="Z61397" s="119"/>
    </row>
    <row r="61398" spans="16:26" x14ac:dyDescent="0.25">
      <c r="P61398" s="120"/>
      <c r="R61398" s="120"/>
      <c r="T61398" s="120"/>
      <c r="V61398" s="120"/>
      <c r="X61398" s="120"/>
      <c r="Z61398" s="120"/>
    </row>
    <row r="61399" spans="16:26" x14ac:dyDescent="0.25">
      <c r="P61399" s="119"/>
      <c r="R61399" s="119"/>
      <c r="T61399" s="119"/>
      <c r="V61399" s="119"/>
      <c r="X61399" s="119"/>
      <c r="Z61399" s="119"/>
    </row>
    <row r="61400" spans="16:26" x14ac:dyDescent="0.25">
      <c r="P61400" s="119"/>
      <c r="R61400" s="119"/>
      <c r="T61400" s="119"/>
      <c r="V61400" s="119"/>
      <c r="X61400" s="119"/>
      <c r="Z61400" s="119"/>
    </row>
    <row r="61401" spans="16:26" x14ac:dyDescent="0.25">
      <c r="P61401" s="120"/>
      <c r="R61401" s="120"/>
      <c r="T61401" s="120"/>
      <c r="V61401" s="120"/>
      <c r="X61401" s="120"/>
      <c r="Z61401" s="120"/>
    </row>
    <row r="61402" spans="16:26" x14ac:dyDescent="0.25">
      <c r="P61402" s="119"/>
      <c r="R61402" s="119"/>
      <c r="T61402" s="119"/>
      <c r="V61402" s="119"/>
      <c r="X61402" s="119"/>
      <c r="Z61402" s="119"/>
    </row>
    <row r="61403" spans="16:26" x14ac:dyDescent="0.25">
      <c r="P61403" s="120"/>
      <c r="R61403" s="120"/>
      <c r="T61403" s="120"/>
      <c r="V61403" s="120"/>
      <c r="X61403" s="120"/>
      <c r="Z61403" s="120"/>
    </row>
    <row r="61404" spans="16:26" x14ac:dyDescent="0.25">
      <c r="P61404" s="119"/>
      <c r="R61404" s="119"/>
      <c r="T61404" s="119"/>
      <c r="V61404" s="119"/>
      <c r="X61404" s="119"/>
      <c r="Z61404" s="119"/>
    </row>
    <row r="61405" spans="16:26" x14ac:dyDescent="0.25">
      <c r="P61405" s="119"/>
      <c r="R61405" s="119"/>
      <c r="T61405" s="119"/>
      <c r="V61405" s="119"/>
      <c r="X61405" s="119"/>
      <c r="Z61405" s="119"/>
    </row>
    <row r="61406" spans="16:26" x14ac:dyDescent="0.25">
      <c r="P61406" s="119"/>
      <c r="R61406" s="119"/>
      <c r="T61406" s="119"/>
      <c r="V61406" s="119"/>
      <c r="X61406" s="119"/>
      <c r="Z61406" s="119"/>
    </row>
    <row r="61407" spans="16:26" x14ac:dyDescent="0.25">
      <c r="P61407" s="121"/>
      <c r="R61407" s="121"/>
      <c r="T61407" s="121"/>
      <c r="V61407" s="121"/>
      <c r="X61407" s="121"/>
      <c r="Z61407" s="121"/>
    </row>
    <row r="61408" spans="16:26" x14ac:dyDescent="0.25">
      <c r="P61408" s="121"/>
      <c r="R61408" s="121"/>
      <c r="T61408" s="121"/>
      <c r="V61408" s="121"/>
      <c r="X61408" s="121"/>
      <c r="Z61408" s="121"/>
    </row>
    <row r="61409" spans="16:26" x14ac:dyDescent="0.25">
      <c r="P61409" s="121"/>
      <c r="R61409" s="121"/>
      <c r="T61409" s="121"/>
      <c r="V61409" s="121"/>
      <c r="X61409" s="121"/>
      <c r="Z61409" s="121"/>
    </row>
    <row r="61410" spans="16:26" x14ac:dyDescent="0.25">
      <c r="P61410" s="121"/>
      <c r="R61410" s="121"/>
      <c r="T61410" s="121"/>
      <c r="V61410" s="121"/>
      <c r="X61410" s="121"/>
      <c r="Z61410" s="121"/>
    </row>
    <row r="61411" spans="16:26" x14ac:dyDescent="0.25">
      <c r="P61411" s="122"/>
      <c r="R61411" s="122"/>
      <c r="T61411" s="122"/>
      <c r="V61411" s="122"/>
      <c r="X61411" s="122"/>
      <c r="Z61411" s="122"/>
    </row>
    <row r="61412" spans="16:26" x14ac:dyDescent="0.25">
      <c r="P61412" s="118"/>
      <c r="R61412" s="118"/>
      <c r="T61412" s="118"/>
      <c r="V61412" s="118"/>
      <c r="X61412" s="118"/>
      <c r="Z61412" s="118"/>
    </row>
    <row r="61413" spans="16:26" x14ac:dyDescent="0.25">
      <c r="P61413" s="119"/>
      <c r="R61413" s="119"/>
      <c r="T61413" s="119"/>
      <c r="V61413" s="119"/>
      <c r="X61413" s="119"/>
      <c r="Z61413" s="119"/>
    </row>
    <row r="61414" spans="16:26" x14ac:dyDescent="0.25">
      <c r="P61414" s="119"/>
      <c r="R61414" s="119"/>
      <c r="T61414" s="119"/>
      <c r="V61414" s="119"/>
      <c r="X61414" s="119"/>
      <c r="Z61414" s="119"/>
    </row>
    <row r="61415" spans="16:26" x14ac:dyDescent="0.25">
      <c r="P61415" s="120"/>
      <c r="R61415" s="120"/>
      <c r="T61415" s="120"/>
      <c r="V61415" s="120"/>
      <c r="X61415" s="120"/>
      <c r="Z61415" s="120"/>
    </row>
    <row r="61416" spans="16:26" x14ac:dyDescent="0.25">
      <c r="P61416" s="119"/>
      <c r="R61416" s="119"/>
      <c r="T61416" s="119"/>
      <c r="V61416" s="119"/>
      <c r="X61416" s="119"/>
      <c r="Z61416" s="119"/>
    </row>
    <row r="61417" spans="16:26" x14ac:dyDescent="0.25">
      <c r="P61417" s="119"/>
      <c r="R61417" s="119"/>
      <c r="T61417" s="119"/>
      <c r="V61417" s="119"/>
      <c r="X61417" s="119"/>
      <c r="Z61417" s="119"/>
    </row>
    <row r="61418" spans="16:26" x14ac:dyDescent="0.25">
      <c r="P61418" s="120"/>
      <c r="R61418" s="120"/>
      <c r="T61418" s="120"/>
      <c r="V61418" s="120"/>
      <c r="X61418" s="120"/>
      <c r="Z61418" s="120"/>
    </row>
    <row r="61419" spans="16:26" x14ac:dyDescent="0.25">
      <c r="P61419" s="119"/>
      <c r="R61419" s="119"/>
      <c r="T61419" s="119"/>
      <c r="V61419" s="119"/>
      <c r="X61419" s="119"/>
      <c r="Z61419" s="119"/>
    </row>
    <row r="61420" spans="16:26" x14ac:dyDescent="0.25">
      <c r="P61420" s="120"/>
      <c r="R61420" s="120"/>
      <c r="T61420" s="120"/>
      <c r="V61420" s="120"/>
      <c r="X61420" s="120"/>
      <c r="Z61420" s="120"/>
    </row>
    <row r="61421" spans="16:26" x14ac:dyDescent="0.25">
      <c r="P61421" s="119"/>
      <c r="R61421" s="119"/>
      <c r="T61421" s="119"/>
      <c r="V61421" s="119"/>
      <c r="X61421" s="119"/>
      <c r="Z61421" s="119"/>
    </row>
    <row r="61422" spans="16:26" x14ac:dyDescent="0.25">
      <c r="P61422" s="119"/>
      <c r="R61422" s="119"/>
      <c r="T61422" s="119"/>
      <c r="V61422" s="119"/>
      <c r="X61422" s="119"/>
      <c r="Z61422" s="119"/>
    </row>
    <row r="61423" spans="16:26" x14ac:dyDescent="0.25">
      <c r="P61423" s="119"/>
      <c r="R61423" s="119"/>
      <c r="T61423" s="119"/>
      <c r="V61423" s="119"/>
      <c r="X61423" s="119"/>
      <c r="Z61423" s="119"/>
    </row>
    <row r="61424" spans="16:26" x14ac:dyDescent="0.25">
      <c r="P61424" s="121"/>
      <c r="R61424" s="121"/>
      <c r="T61424" s="121"/>
      <c r="V61424" s="121"/>
      <c r="X61424" s="121"/>
      <c r="Z61424" s="121"/>
    </row>
    <row r="61425" spans="16:26" x14ac:dyDescent="0.25">
      <c r="P61425" s="121"/>
      <c r="R61425" s="121"/>
      <c r="T61425" s="121"/>
      <c r="V61425" s="121"/>
      <c r="X61425" s="121"/>
      <c r="Z61425" s="121"/>
    </row>
    <row r="61426" spans="16:26" x14ac:dyDescent="0.25">
      <c r="P61426" s="121"/>
      <c r="R61426" s="121"/>
      <c r="T61426" s="121"/>
      <c r="V61426" s="121"/>
      <c r="X61426" s="121"/>
      <c r="Z61426" s="121"/>
    </row>
    <row r="61427" spans="16:26" x14ac:dyDescent="0.25">
      <c r="P61427" s="121"/>
      <c r="R61427" s="121"/>
      <c r="T61427" s="121"/>
      <c r="V61427" s="121"/>
      <c r="X61427" s="121"/>
      <c r="Z61427" s="121"/>
    </row>
    <row r="61428" spans="16:26" x14ac:dyDescent="0.25">
      <c r="P61428" s="122"/>
      <c r="R61428" s="122"/>
      <c r="T61428" s="122"/>
      <c r="V61428" s="122"/>
      <c r="X61428" s="122"/>
      <c r="Z61428" s="122"/>
    </row>
    <row r="61429" spans="16:26" x14ac:dyDescent="0.25">
      <c r="P61429" s="118"/>
      <c r="R61429" s="118"/>
      <c r="T61429" s="118"/>
      <c r="V61429" s="118"/>
      <c r="X61429" s="118"/>
      <c r="Z61429" s="118"/>
    </row>
    <row r="61430" spans="16:26" x14ac:dyDescent="0.25">
      <c r="P61430" s="119"/>
      <c r="R61430" s="119"/>
      <c r="T61430" s="119"/>
      <c r="V61430" s="119"/>
      <c r="X61430" s="119"/>
      <c r="Z61430" s="119"/>
    </row>
    <row r="61431" spans="16:26" x14ac:dyDescent="0.25">
      <c r="P61431" s="119"/>
      <c r="R61431" s="119"/>
      <c r="T61431" s="119"/>
      <c r="V61431" s="119"/>
      <c r="X61431" s="119"/>
      <c r="Z61431" s="119"/>
    </row>
    <row r="61432" spans="16:26" x14ac:dyDescent="0.25">
      <c r="P61432" s="120"/>
      <c r="R61432" s="120"/>
      <c r="T61432" s="120"/>
      <c r="V61432" s="120"/>
      <c r="X61432" s="120"/>
      <c r="Z61432" s="120"/>
    </row>
    <row r="61433" spans="16:26" x14ac:dyDescent="0.25">
      <c r="P61433" s="119"/>
      <c r="R61433" s="119"/>
      <c r="T61433" s="119"/>
      <c r="V61433" s="119"/>
      <c r="X61433" s="119"/>
      <c r="Z61433" s="119"/>
    </row>
    <row r="61434" spans="16:26" x14ac:dyDescent="0.25">
      <c r="P61434" s="119"/>
      <c r="R61434" s="119"/>
      <c r="T61434" s="119"/>
      <c r="V61434" s="119"/>
      <c r="X61434" s="119"/>
      <c r="Z61434" s="119"/>
    </row>
    <row r="61435" spans="16:26" x14ac:dyDescent="0.25">
      <c r="P61435" s="120"/>
      <c r="R61435" s="120"/>
      <c r="T61435" s="120"/>
      <c r="V61435" s="120"/>
      <c r="X61435" s="120"/>
      <c r="Z61435" s="120"/>
    </row>
    <row r="61436" spans="16:26" x14ac:dyDescent="0.25">
      <c r="P61436" s="119"/>
      <c r="R61436" s="119"/>
      <c r="T61436" s="119"/>
      <c r="V61436" s="119"/>
      <c r="X61436" s="119"/>
      <c r="Z61436" s="119"/>
    </row>
    <row r="61437" spans="16:26" x14ac:dyDescent="0.25">
      <c r="P61437" s="120"/>
      <c r="R61437" s="120"/>
      <c r="T61437" s="120"/>
      <c r="V61437" s="120"/>
      <c r="X61437" s="120"/>
      <c r="Z61437" s="120"/>
    </row>
    <row r="61438" spans="16:26" x14ac:dyDescent="0.25">
      <c r="P61438" s="119"/>
      <c r="R61438" s="119"/>
      <c r="T61438" s="119"/>
      <c r="V61438" s="119"/>
      <c r="X61438" s="119"/>
      <c r="Z61438" s="119"/>
    </row>
    <row r="61439" spans="16:26" x14ac:dyDescent="0.25">
      <c r="P61439" s="119"/>
      <c r="R61439" s="119"/>
      <c r="T61439" s="119"/>
      <c r="V61439" s="119"/>
      <c r="X61439" s="119"/>
      <c r="Z61439" s="119"/>
    </row>
    <row r="61440" spans="16:26" x14ac:dyDescent="0.25">
      <c r="P61440" s="119"/>
      <c r="R61440" s="119"/>
      <c r="T61440" s="119"/>
      <c r="V61440" s="119"/>
      <c r="X61440" s="119"/>
      <c r="Z61440" s="119"/>
    </row>
    <row r="61441" spans="16:26" x14ac:dyDescent="0.25">
      <c r="P61441" s="121"/>
      <c r="R61441" s="121"/>
      <c r="T61441" s="121"/>
      <c r="V61441" s="121"/>
      <c r="X61441" s="121"/>
      <c r="Z61441" s="121"/>
    </row>
    <row r="61442" spans="16:26" x14ac:dyDescent="0.25">
      <c r="P61442" s="121"/>
      <c r="R61442" s="121"/>
      <c r="T61442" s="121"/>
      <c r="V61442" s="121"/>
      <c r="X61442" s="121"/>
      <c r="Z61442" s="121"/>
    </row>
    <row r="61443" spans="16:26" x14ac:dyDescent="0.25">
      <c r="P61443" s="121"/>
      <c r="R61443" s="121"/>
      <c r="T61443" s="121"/>
      <c r="V61443" s="121"/>
      <c r="X61443" s="121"/>
      <c r="Z61443" s="121"/>
    </row>
    <row r="61444" spans="16:26" x14ac:dyDescent="0.25">
      <c r="P61444" s="121"/>
      <c r="R61444" s="121"/>
      <c r="T61444" s="121"/>
      <c r="V61444" s="121"/>
      <c r="X61444" s="121"/>
      <c r="Z61444" s="121"/>
    </row>
    <row r="61445" spans="16:26" x14ac:dyDescent="0.25">
      <c r="P61445" s="122"/>
      <c r="R61445" s="122"/>
      <c r="T61445" s="122"/>
      <c r="V61445" s="122"/>
      <c r="X61445" s="122"/>
      <c r="Z61445" s="122"/>
    </row>
    <row r="61446" spans="16:26" x14ac:dyDescent="0.25">
      <c r="P61446" s="118"/>
      <c r="R61446" s="118"/>
      <c r="T61446" s="118"/>
      <c r="V61446" s="118"/>
      <c r="X61446" s="118"/>
      <c r="Z61446" s="118"/>
    </row>
    <row r="61447" spans="16:26" x14ac:dyDescent="0.25">
      <c r="P61447" s="119"/>
      <c r="R61447" s="119"/>
      <c r="T61447" s="119"/>
      <c r="V61447" s="119"/>
      <c r="X61447" s="119"/>
      <c r="Z61447" s="119"/>
    </row>
    <row r="61448" spans="16:26" x14ac:dyDescent="0.25">
      <c r="P61448" s="119"/>
      <c r="R61448" s="119"/>
      <c r="T61448" s="119"/>
      <c r="V61448" s="119"/>
      <c r="X61448" s="119"/>
      <c r="Z61448" s="119"/>
    </row>
    <row r="61449" spans="16:26" x14ac:dyDescent="0.25">
      <c r="P61449" s="120"/>
      <c r="R61449" s="120"/>
      <c r="T61449" s="120"/>
      <c r="V61449" s="120"/>
      <c r="X61449" s="120"/>
      <c r="Z61449" s="120"/>
    </row>
    <row r="61450" spans="16:26" x14ac:dyDescent="0.25">
      <c r="P61450" s="119"/>
      <c r="R61450" s="119"/>
      <c r="T61450" s="119"/>
      <c r="V61450" s="119"/>
      <c r="X61450" s="119"/>
      <c r="Z61450" s="119"/>
    </row>
    <row r="61451" spans="16:26" x14ac:dyDescent="0.25">
      <c r="P61451" s="119"/>
      <c r="R61451" s="119"/>
      <c r="T61451" s="119"/>
      <c r="V61451" s="119"/>
      <c r="X61451" s="119"/>
      <c r="Z61451" s="119"/>
    </row>
    <row r="61452" spans="16:26" x14ac:dyDescent="0.25">
      <c r="P61452" s="120"/>
      <c r="R61452" s="120"/>
      <c r="T61452" s="120"/>
      <c r="V61452" s="120"/>
      <c r="X61452" s="120"/>
      <c r="Z61452" s="120"/>
    </row>
    <row r="61453" spans="16:26" x14ac:dyDescent="0.25">
      <c r="P61453" s="119"/>
      <c r="R61453" s="119"/>
      <c r="T61453" s="119"/>
      <c r="V61453" s="119"/>
      <c r="X61453" s="119"/>
      <c r="Z61453" s="119"/>
    </row>
    <row r="61454" spans="16:26" x14ac:dyDescent="0.25">
      <c r="P61454" s="120"/>
      <c r="R61454" s="120"/>
      <c r="T61454" s="120"/>
      <c r="V61454" s="120"/>
      <c r="X61454" s="120"/>
      <c r="Z61454" s="120"/>
    </row>
    <row r="61455" spans="16:26" x14ac:dyDescent="0.25">
      <c r="P61455" s="119"/>
      <c r="R61455" s="119"/>
      <c r="T61455" s="119"/>
      <c r="V61455" s="119"/>
      <c r="X61455" s="119"/>
      <c r="Z61455" s="119"/>
    </row>
    <row r="61456" spans="16:26" x14ac:dyDescent="0.25">
      <c r="P61456" s="119"/>
      <c r="R61456" s="119"/>
      <c r="T61456" s="119"/>
      <c r="V61456" s="119"/>
      <c r="X61456" s="119"/>
      <c r="Z61456" s="119"/>
    </row>
    <row r="61457" spans="16:26" x14ac:dyDescent="0.25">
      <c r="P61457" s="119"/>
      <c r="R61457" s="119"/>
      <c r="T61457" s="119"/>
      <c r="V61457" s="119"/>
      <c r="X61457" s="119"/>
      <c r="Z61457" s="119"/>
    </row>
    <row r="61458" spans="16:26" x14ac:dyDescent="0.25">
      <c r="P61458" s="121"/>
      <c r="R61458" s="121"/>
      <c r="T61458" s="121"/>
      <c r="V61458" s="121"/>
      <c r="X61458" s="121"/>
      <c r="Z61458" s="121"/>
    </row>
    <row r="61459" spans="16:26" x14ac:dyDescent="0.25">
      <c r="P61459" s="121"/>
      <c r="R61459" s="121"/>
      <c r="T61459" s="121"/>
      <c r="V61459" s="121"/>
      <c r="X61459" s="121"/>
      <c r="Z61459" s="121"/>
    </row>
    <row r="61460" spans="16:26" x14ac:dyDescent="0.25">
      <c r="P61460" s="121"/>
      <c r="R61460" s="121"/>
      <c r="T61460" s="121"/>
      <c r="V61460" s="121"/>
      <c r="X61460" s="121"/>
      <c r="Z61460" s="121"/>
    </row>
    <row r="61461" spans="16:26" x14ac:dyDescent="0.25">
      <c r="P61461" s="121"/>
      <c r="R61461" s="121"/>
      <c r="T61461" s="121"/>
      <c r="V61461" s="121"/>
      <c r="X61461" s="121"/>
      <c r="Z61461" s="121"/>
    </row>
    <row r="61462" spans="16:26" x14ac:dyDescent="0.25">
      <c r="P61462" s="122"/>
      <c r="R61462" s="122"/>
      <c r="T61462" s="122"/>
      <c r="V61462" s="122"/>
      <c r="X61462" s="122"/>
      <c r="Z61462" s="122"/>
    </row>
    <row r="61463" spans="16:26" x14ac:dyDescent="0.25">
      <c r="P61463" s="118"/>
      <c r="R61463" s="118"/>
      <c r="T61463" s="118"/>
      <c r="V61463" s="118"/>
      <c r="X61463" s="118"/>
      <c r="Z61463" s="118"/>
    </row>
    <row r="61464" spans="16:26" x14ac:dyDescent="0.25">
      <c r="P61464" s="119"/>
      <c r="R61464" s="119"/>
      <c r="T61464" s="119"/>
      <c r="V61464" s="119"/>
      <c r="X61464" s="119"/>
      <c r="Z61464" s="119"/>
    </row>
    <row r="61465" spans="16:26" x14ac:dyDescent="0.25">
      <c r="P61465" s="119"/>
      <c r="R61465" s="119"/>
      <c r="T61465" s="119"/>
      <c r="V61465" s="119"/>
      <c r="X61465" s="119"/>
      <c r="Z61465" s="119"/>
    </row>
    <row r="61466" spans="16:26" x14ac:dyDescent="0.25">
      <c r="P61466" s="120"/>
      <c r="R61466" s="120"/>
      <c r="T61466" s="120"/>
      <c r="V61466" s="120"/>
      <c r="X61466" s="120"/>
      <c r="Z61466" s="120"/>
    </row>
    <row r="61467" spans="16:26" x14ac:dyDescent="0.25">
      <c r="P61467" s="119"/>
      <c r="R61467" s="119"/>
      <c r="T61467" s="119"/>
      <c r="V61467" s="119"/>
      <c r="X61467" s="119"/>
      <c r="Z61467" s="119"/>
    </row>
    <row r="61468" spans="16:26" x14ac:dyDescent="0.25">
      <c r="P61468" s="119"/>
      <c r="R61468" s="119"/>
      <c r="T61468" s="119"/>
      <c r="V61468" s="119"/>
      <c r="X61468" s="119"/>
      <c r="Z61468" s="119"/>
    </row>
    <row r="61469" spans="16:26" x14ac:dyDescent="0.25">
      <c r="P61469" s="120"/>
      <c r="R61469" s="120"/>
      <c r="T61469" s="120"/>
      <c r="V61469" s="120"/>
      <c r="X61469" s="120"/>
      <c r="Z61469" s="120"/>
    </row>
    <row r="61470" spans="16:26" x14ac:dyDescent="0.25">
      <c r="P61470" s="119"/>
      <c r="R61470" s="119"/>
      <c r="T61470" s="119"/>
      <c r="V61470" s="119"/>
      <c r="X61470" s="119"/>
      <c r="Z61470" s="119"/>
    </row>
    <row r="61471" spans="16:26" x14ac:dyDescent="0.25">
      <c r="P61471" s="120"/>
      <c r="R61471" s="120"/>
      <c r="T61471" s="120"/>
      <c r="V61471" s="120"/>
      <c r="X61471" s="120"/>
      <c r="Z61471" s="120"/>
    </row>
    <row r="61472" spans="16:26" x14ac:dyDescent="0.25">
      <c r="P61472" s="119"/>
      <c r="R61472" s="119"/>
      <c r="T61472" s="119"/>
      <c r="V61472" s="119"/>
      <c r="X61472" s="119"/>
      <c r="Z61472" s="119"/>
    </row>
    <row r="61473" spans="16:26" x14ac:dyDescent="0.25">
      <c r="P61473" s="119"/>
      <c r="R61473" s="119"/>
      <c r="T61473" s="119"/>
      <c r="V61473" s="119"/>
      <c r="X61473" s="119"/>
      <c r="Z61473" s="119"/>
    </row>
    <row r="61474" spans="16:26" x14ac:dyDescent="0.25">
      <c r="P61474" s="119"/>
      <c r="R61474" s="119"/>
      <c r="T61474" s="119"/>
      <c r="V61474" s="119"/>
      <c r="X61474" s="119"/>
      <c r="Z61474" s="119"/>
    </row>
    <row r="61475" spans="16:26" x14ac:dyDescent="0.25">
      <c r="P61475" s="121"/>
      <c r="R61475" s="121"/>
      <c r="T61475" s="121"/>
      <c r="V61475" s="121"/>
      <c r="X61475" s="121"/>
      <c r="Z61475" s="121"/>
    </row>
    <row r="61476" spans="16:26" x14ac:dyDescent="0.25">
      <c r="P61476" s="121"/>
      <c r="R61476" s="121"/>
      <c r="T61476" s="121"/>
      <c r="V61476" s="121"/>
      <c r="X61476" s="121"/>
      <c r="Z61476" s="121"/>
    </row>
    <row r="61477" spans="16:26" x14ac:dyDescent="0.25">
      <c r="P61477" s="121"/>
      <c r="R61477" s="121"/>
      <c r="T61477" s="121"/>
      <c r="V61477" s="121"/>
      <c r="X61477" s="121"/>
      <c r="Z61477" s="121"/>
    </row>
    <row r="61478" spans="16:26" x14ac:dyDescent="0.25">
      <c r="P61478" s="121"/>
      <c r="R61478" s="121"/>
      <c r="T61478" s="121"/>
      <c r="V61478" s="121"/>
      <c r="X61478" s="121"/>
      <c r="Z61478" s="121"/>
    </row>
    <row r="61479" spans="16:26" x14ac:dyDescent="0.25">
      <c r="P61479" s="122"/>
      <c r="R61479" s="122"/>
      <c r="T61479" s="122"/>
      <c r="V61479" s="122"/>
      <c r="X61479" s="122"/>
      <c r="Z61479" s="122"/>
    </row>
    <row r="61480" spans="16:26" x14ac:dyDescent="0.25">
      <c r="P61480" s="118"/>
      <c r="R61480" s="118"/>
      <c r="T61480" s="118"/>
      <c r="V61480" s="118"/>
      <c r="X61480" s="118"/>
      <c r="Z61480" s="118"/>
    </row>
    <row r="61481" spans="16:26" x14ac:dyDescent="0.25">
      <c r="P61481" s="119"/>
      <c r="R61481" s="119"/>
      <c r="T61481" s="119"/>
      <c r="V61481" s="119"/>
      <c r="X61481" s="119"/>
      <c r="Z61481" s="119"/>
    </row>
    <row r="61482" spans="16:26" x14ac:dyDescent="0.25">
      <c r="P61482" s="119"/>
      <c r="R61482" s="119"/>
      <c r="T61482" s="119"/>
      <c r="V61482" s="119"/>
      <c r="X61482" s="119"/>
      <c r="Z61482" s="119"/>
    </row>
    <row r="61483" spans="16:26" x14ac:dyDescent="0.25">
      <c r="P61483" s="120"/>
      <c r="R61483" s="120"/>
      <c r="T61483" s="120"/>
      <c r="V61483" s="120"/>
      <c r="X61483" s="120"/>
      <c r="Z61483" s="120"/>
    </row>
    <row r="61484" spans="16:26" x14ac:dyDescent="0.25">
      <c r="P61484" s="119"/>
      <c r="R61484" s="119"/>
      <c r="T61484" s="119"/>
      <c r="V61484" s="119"/>
      <c r="X61484" s="119"/>
      <c r="Z61484" s="119"/>
    </row>
    <row r="61485" spans="16:26" x14ac:dyDescent="0.25">
      <c r="P61485" s="119"/>
      <c r="R61485" s="119"/>
      <c r="T61485" s="119"/>
      <c r="V61485" s="119"/>
      <c r="X61485" s="119"/>
      <c r="Z61485" s="119"/>
    </row>
    <row r="61486" spans="16:26" x14ac:dyDescent="0.25">
      <c r="P61486" s="120"/>
      <c r="R61486" s="120"/>
      <c r="T61486" s="120"/>
      <c r="V61486" s="120"/>
      <c r="X61486" s="120"/>
      <c r="Z61486" s="120"/>
    </row>
    <row r="61487" spans="16:26" x14ac:dyDescent="0.25">
      <c r="P61487" s="119"/>
      <c r="R61487" s="119"/>
      <c r="T61487" s="119"/>
      <c r="V61487" s="119"/>
      <c r="X61487" s="119"/>
      <c r="Z61487" s="119"/>
    </row>
    <row r="61488" spans="16:26" x14ac:dyDescent="0.25">
      <c r="P61488" s="120"/>
      <c r="R61488" s="120"/>
      <c r="T61488" s="120"/>
      <c r="V61488" s="120"/>
      <c r="X61488" s="120"/>
      <c r="Z61488" s="120"/>
    </row>
    <row r="61489" spans="16:26" x14ac:dyDescent="0.25">
      <c r="P61489" s="119"/>
      <c r="R61489" s="119"/>
      <c r="T61489" s="119"/>
      <c r="V61489" s="119"/>
      <c r="X61489" s="119"/>
      <c r="Z61489" s="119"/>
    </row>
    <row r="61490" spans="16:26" x14ac:dyDescent="0.25">
      <c r="P61490" s="119"/>
      <c r="R61490" s="119"/>
      <c r="T61490" s="119"/>
      <c r="V61490" s="119"/>
      <c r="X61490" s="119"/>
      <c r="Z61490" s="119"/>
    </row>
    <row r="61491" spans="16:26" x14ac:dyDescent="0.25">
      <c r="P61491" s="119"/>
      <c r="R61491" s="119"/>
      <c r="T61491" s="119"/>
      <c r="V61491" s="119"/>
      <c r="X61491" s="119"/>
      <c r="Z61491" s="119"/>
    </row>
    <row r="61492" spans="16:26" x14ac:dyDescent="0.25">
      <c r="P61492" s="121"/>
      <c r="R61492" s="121"/>
      <c r="T61492" s="121"/>
      <c r="V61492" s="121"/>
      <c r="X61492" s="121"/>
      <c r="Z61492" s="121"/>
    </row>
    <row r="61493" spans="16:26" x14ac:dyDescent="0.25">
      <c r="P61493" s="121"/>
      <c r="R61493" s="121"/>
      <c r="T61493" s="121"/>
      <c r="V61493" s="121"/>
      <c r="X61493" s="121"/>
      <c r="Z61493" s="121"/>
    </row>
    <row r="61494" spans="16:26" x14ac:dyDescent="0.25">
      <c r="P61494" s="121"/>
      <c r="R61494" s="121"/>
      <c r="T61494" s="121"/>
      <c r="V61494" s="121"/>
      <c r="X61494" s="121"/>
      <c r="Z61494" s="121"/>
    </row>
    <row r="61495" spans="16:26" x14ac:dyDescent="0.25">
      <c r="P61495" s="121"/>
      <c r="R61495" s="121"/>
      <c r="T61495" s="121"/>
      <c r="V61495" s="121"/>
      <c r="X61495" s="121"/>
      <c r="Z61495" s="121"/>
    </row>
    <row r="61496" spans="16:26" x14ac:dyDescent="0.25">
      <c r="P61496" s="122"/>
      <c r="R61496" s="122"/>
      <c r="T61496" s="122"/>
      <c r="V61496" s="122"/>
      <c r="X61496" s="122"/>
      <c r="Z61496" s="122"/>
    </row>
    <row r="61497" spans="16:26" x14ac:dyDescent="0.25">
      <c r="P61497" s="118"/>
      <c r="R61497" s="118"/>
      <c r="T61497" s="118"/>
      <c r="V61497" s="118"/>
      <c r="X61497" s="118"/>
      <c r="Z61497" s="118"/>
    </row>
    <row r="61498" spans="16:26" x14ac:dyDescent="0.25">
      <c r="P61498" s="119"/>
      <c r="R61498" s="119"/>
      <c r="T61498" s="119"/>
      <c r="V61498" s="119"/>
      <c r="X61498" s="119"/>
      <c r="Z61498" s="119"/>
    </row>
    <row r="61499" spans="16:26" x14ac:dyDescent="0.25">
      <c r="P61499" s="119"/>
      <c r="R61499" s="119"/>
      <c r="T61499" s="119"/>
      <c r="V61499" s="119"/>
      <c r="X61499" s="119"/>
      <c r="Z61499" s="119"/>
    </row>
    <row r="61500" spans="16:26" x14ac:dyDescent="0.25">
      <c r="P61500" s="120"/>
      <c r="R61500" s="120"/>
      <c r="T61500" s="120"/>
      <c r="V61500" s="120"/>
      <c r="X61500" s="120"/>
      <c r="Z61500" s="120"/>
    </row>
    <row r="61501" spans="16:26" x14ac:dyDescent="0.25">
      <c r="P61501" s="119"/>
      <c r="R61501" s="119"/>
      <c r="T61501" s="119"/>
      <c r="V61501" s="119"/>
      <c r="X61501" s="119"/>
      <c r="Z61501" s="119"/>
    </row>
    <row r="61502" spans="16:26" x14ac:dyDescent="0.25">
      <c r="P61502" s="119"/>
      <c r="R61502" s="119"/>
      <c r="T61502" s="119"/>
      <c r="V61502" s="119"/>
      <c r="X61502" s="119"/>
      <c r="Z61502" s="119"/>
    </row>
    <row r="61503" spans="16:26" x14ac:dyDescent="0.25">
      <c r="P61503" s="120"/>
      <c r="R61503" s="120"/>
      <c r="T61503" s="120"/>
      <c r="V61503" s="120"/>
      <c r="X61503" s="120"/>
      <c r="Z61503" s="120"/>
    </row>
    <row r="61504" spans="16:26" x14ac:dyDescent="0.25">
      <c r="P61504" s="119"/>
      <c r="R61504" s="119"/>
      <c r="T61504" s="119"/>
      <c r="V61504" s="119"/>
      <c r="X61504" s="119"/>
      <c r="Z61504" s="119"/>
    </row>
    <row r="61505" spans="16:26" x14ac:dyDescent="0.25">
      <c r="P61505" s="120"/>
      <c r="R61505" s="120"/>
      <c r="T61505" s="120"/>
      <c r="V61505" s="120"/>
      <c r="X61505" s="120"/>
      <c r="Z61505" s="120"/>
    </row>
    <row r="61506" spans="16:26" x14ac:dyDescent="0.25">
      <c r="P61506" s="119"/>
      <c r="R61506" s="119"/>
      <c r="T61506" s="119"/>
      <c r="V61506" s="119"/>
      <c r="X61506" s="119"/>
      <c r="Z61506" s="119"/>
    </row>
    <row r="61507" spans="16:26" x14ac:dyDescent="0.25">
      <c r="P61507" s="119"/>
      <c r="R61507" s="119"/>
      <c r="T61507" s="119"/>
      <c r="V61507" s="119"/>
      <c r="X61507" s="119"/>
      <c r="Z61507" s="119"/>
    </row>
    <row r="61508" spans="16:26" x14ac:dyDescent="0.25">
      <c r="P61508" s="119"/>
      <c r="R61508" s="119"/>
      <c r="T61508" s="119"/>
      <c r="V61508" s="119"/>
      <c r="X61508" s="119"/>
      <c r="Z61508" s="119"/>
    </row>
    <row r="61509" spans="16:26" x14ac:dyDescent="0.25">
      <c r="P61509" s="121"/>
      <c r="R61509" s="121"/>
      <c r="T61509" s="121"/>
      <c r="V61509" s="121"/>
      <c r="X61509" s="121"/>
      <c r="Z61509" s="121"/>
    </row>
    <row r="61510" spans="16:26" x14ac:dyDescent="0.25">
      <c r="P61510" s="121"/>
      <c r="R61510" s="121"/>
      <c r="T61510" s="121"/>
      <c r="V61510" s="121"/>
      <c r="X61510" s="121"/>
      <c r="Z61510" s="121"/>
    </row>
    <row r="61511" spans="16:26" x14ac:dyDescent="0.25">
      <c r="P61511" s="121"/>
      <c r="R61511" s="121"/>
      <c r="T61511" s="121"/>
      <c r="V61511" s="121"/>
      <c r="X61511" s="121"/>
      <c r="Z61511" s="121"/>
    </row>
    <row r="61512" spans="16:26" x14ac:dyDescent="0.25">
      <c r="P61512" s="121"/>
      <c r="R61512" s="121"/>
      <c r="T61512" s="121"/>
      <c r="V61512" s="121"/>
      <c r="X61512" s="121"/>
      <c r="Z61512" s="121"/>
    </row>
    <row r="61513" spans="16:26" x14ac:dyDescent="0.25">
      <c r="P61513" s="122"/>
      <c r="R61513" s="122"/>
      <c r="T61513" s="122"/>
      <c r="V61513" s="122"/>
      <c r="X61513" s="122"/>
      <c r="Z61513" s="122"/>
    </row>
    <row r="61514" spans="16:26" x14ac:dyDescent="0.25">
      <c r="P61514" s="118"/>
      <c r="R61514" s="118"/>
      <c r="T61514" s="118"/>
      <c r="V61514" s="118"/>
      <c r="X61514" s="118"/>
      <c r="Z61514" s="118"/>
    </row>
    <row r="61515" spans="16:26" x14ac:dyDescent="0.25">
      <c r="P61515" s="119"/>
      <c r="R61515" s="119"/>
      <c r="T61515" s="119"/>
      <c r="V61515" s="119"/>
      <c r="X61515" s="119"/>
      <c r="Z61515" s="119"/>
    </row>
    <row r="61516" spans="16:26" x14ac:dyDescent="0.25">
      <c r="P61516" s="119"/>
      <c r="R61516" s="119"/>
      <c r="T61516" s="119"/>
      <c r="V61516" s="119"/>
      <c r="X61516" s="119"/>
      <c r="Z61516" s="119"/>
    </row>
    <row r="61517" spans="16:26" x14ac:dyDescent="0.25">
      <c r="P61517" s="120"/>
      <c r="R61517" s="120"/>
      <c r="T61517" s="120"/>
      <c r="V61517" s="120"/>
      <c r="X61517" s="120"/>
      <c r="Z61517" s="120"/>
    </row>
    <row r="61518" spans="16:26" x14ac:dyDescent="0.25">
      <c r="P61518" s="119"/>
      <c r="R61518" s="119"/>
      <c r="T61518" s="119"/>
      <c r="V61518" s="119"/>
      <c r="X61518" s="119"/>
      <c r="Z61518" s="119"/>
    </row>
    <row r="61519" spans="16:26" x14ac:dyDescent="0.25">
      <c r="P61519" s="119"/>
      <c r="R61519" s="119"/>
      <c r="T61519" s="119"/>
      <c r="V61519" s="119"/>
      <c r="X61519" s="119"/>
      <c r="Z61519" s="119"/>
    </row>
    <row r="61520" spans="16:26" x14ac:dyDescent="0.25">
      <c r="P61520" s="120"/>
      <c r="R61520" s="120"/>
      <c r="T61520" s="120"/>
      <c r="V61520" s="120"/>
      <c r="X61520" s="120"/>
      <c r="Z61520" s="120"/>
    </row>
    <row r="61521" spans="16:26" x14ac:dyDescent="0.25">
      <c r="P61521" s="119"/>
      <c r="R61521" s="119"/>
      <c r="T61521" s="119"/>
      <c r="V61521" s="119"/>
      <c r="X61521" s="119"/>
      <c r="Z61521" s="119"/>
    </row>
    <row r="61522" spans="16:26" x14ac:dyDescent="0.25">
      <c r="P61522" s="120"/>
      <c r="R61522" s="120"/>
      <c r="T61522" s="120"/>
      <c r="V61522" s="120"/>
      <c r="X61522" s="120"/>
      <c r="Z61522" s="120"/>
    </row>
    <row r="61523" spans="16:26" x14ac:dyDescent="0.25">
      <c r="P61523" s="119"/>
      <c r="R61523" s="119"/>
      <c r="T61523" s="119"/>
      <c r="V61523" s="119"/>
      <c r="X61523" s="119"/>
      <c r="Z61523" s="119"/>
    </row>
    <row r="61524" spans="16:26" x14ac:dyDescent="0.25">
      <c r="P61524" s="119"/>
      <c r="R61524" s="119"/>
      <c r="T61524" s="119"/>
      <c r="V61524" s="119"/>
      <c r="X61524" s="119"/>
      <c r="Z61524" s="119"/>
    </row>
    <row r="61525" spans="16:26" x14ac:dyDescent="0.25">
      <c r="P61525" s="119"/>
      <c r="R61525" s="119"/>
      <c r="T61525" s="119"/>
      <c r="V61525" s="119"/>
      <c r="X61525" s="119"/>
      <c r="Z61525" s="119"/>
    </row>
    <row r="61526" spans="16:26" x14ac:dyDescent="0.25">
      <c r="P61526" s="121"/>
      <c r="R61526" s="121"/>
      <c r="T61526" s="121"/>
      <c r="V61526" s="121"/>
      <c r="X61526" s="121"/>
      <c r="Z61526" s="121"/>
    </row>
    <row r="61527" spans="16:26" x14ac:dyDescent="0.25">
      <c r="P61527" s="121"/>
      <c r="R61527" s="121"/>
      <c r="T61527" s="121"/>
      <c r="V61527" s="121"/>
      <c r="X61527" s="121"/>
      <c r="Z61527" s="121"/>
    </row>
    <row r="61528" spans="16:26" x14ac:dyDescent="0.25">
      <c r="P61528" s="121"/>
      <c r="R61528" s="121"/>
      <c r="T61528" s="121"/>
      <c r="V61528" s="121"/>
      <c r="X61528" s="121"/>
      <c r="Z61528" s="121"/>
    </row>
    <row r="61529" spans="16:26" x14ac:dyDescent="0.25">
      <c r="P61529" s="121"/>
      <c r="R61529" s="121"/>
      <c r="T61529" s="121"/>
      <c r="V61529" s="121"/>
      <c r="X61529" s="121"/>
      <c r="Z61529" s="121"/>
    </row>
    <row r="61530" spans="16:26" x14ac:dyDescent="0.25">
      <c r="P61530" s="122"/>
      <c r="R61530" s="122"/>
      <c r="T61530" s="122"/>
      <c r="V61530" s="122"/>
      <c r="X61530" s="122"/>
      <c r="Z61530" s="122"/>
    </row>
    <row r="61531" spans="16:26" x14ac:dyDescent="0.25">
      <c r="P61531" s="118"/>
      <c r="R61531" s="118"/>
      <c r="T61531" s="118"/>
      <c r="V61531" s="118"/>
      <c r="X61531" s="118"/>
      <c r="Z61531" s="118"/>
    </row>
    <row r="61532" spans="16:26" x14ac:dyDescent="0.25">
      <c r="P61532" s="119"/>
      <c r="R61532" s="119"/>
      <c r="T61532" s="119"/>
      <c r="V61532" s="119"/>
      <c r="X61532" s="119"/>
      <c r="Z61532" s="119"/>
    </row>
    <row r="61533" spans="16:26" x14ac:dyDescent="0.25">
      <c r="P61533" s="119"/>
      <c r="R61533" s="119"/>
      <c r="T61533" s="119"/>
      <c r="V61533" s="119"/>
      <c r="X61533" s="119"/>
      <c r="Z61533" s="119"/>
    </row>
    <row r="61534" spans="16:26" x14ac:dyDescent="0.25">
      <c r="P61534" s="120"/>
      <c r="R61534" s="120"/>
      <c r="T61534" s="120"/>
      <c r="V61534" s="120"/>
      <c r="X61534" s="120"/>
      <c r="Z61534" s="120"/>
    </row>
    <row r="61535" spans="16:26" x14ac:dyDescent="0.25">
      <c r="P61535" s="119"/>
      <c r="R61535" s="119"/>
      <c r="T61535" s="119"/>
      <c r="V61535" s="119"/>
      <c r="X61535" s="119"/>
      <c r="Z61535" s="119"/>
    </row>
    <row r="61536" spans="16:26" x14ac:dyDescent="0.25">
      <c r="P61536" s="119"/>
      <c r="R61536" s="119"/>
      <c r="T61536" s="119"/>
      <c r="V61536" s="119"/>
      <c r="X61536" s="119"/>
      <c r="Z61536" s="119"/>
    </row>
    <row r="61537" spans="16:26" x14ac:dyDescent="0.25">
      <c r="P61537" s="120"/>
      <c r="R61537" s="120"/>
      <c r="T61537" s="120"/>
      <c r="V61537" s="120"/>
      <c r="X61537" s="120"/>
      <c r="Z61537" s="120"/>
    </row>
    <row r="61538" spans="16:26" x14ac:dyDescent="0.25">
      <c r="P61538" s="119"/>
      <c r="R61538" s="119"/>
      <c r="T61538" s="119"/>
      <c r="V61538" s="119"/>
      <c r="X61538" s="119"/>
      <c r="Z61538" s="119"/>
    </row>
    <row r="61539" spans="16:26" x14ac:dyDescent="0.25">
      <c r="P61539" s="120"/>
      <c r="R61539" s="120"/>
      <c r="T61539" s="120"/>
      <c r="V61539" s="120"/>
      <c r="X61539" s="120"/>
      <c r="Z61539" s="120"/>
    </row>
    <row r="61540" spans="16:26" x14ac:dyDescent="0.25">
      <c r="P61540" s="119"/>
      <c r="R61540" s="119"/>
      <c r="T61540" s="119"/>
      <c r="V61540" s="119"/>
      <c r="X61540" s="119"/>
      <c r="Z61540" s="119"/>
    </row>
    <row r="61541" spans="16:26" x14ac:dyDescent="0.25">
      <c r="P61541" s="119"/>
      <c r="R61541" s="119"/>
      <c r="T61541" s="119"/>
      <c r="V61541" s="119"/>
      <c r="X61541" s="119"/>
      <c r="Z61541" s="119"/>
    </row>
    <row r="61542" spans="16:26" x14ac:dyDescent="0.25">
      <c r="P61542" s="119"/>
      <c r="R61542" s="119"/>
      <c r="T61542" s="119"/>
      <c r="V61542" s="119"/>
      <c r="X61542" s="119"/>
      <c r="Z61542" s="119"/>
    </row>
    <row r="61543" spans="16:26" x14ac:dyDescent="0.25">
      <c r="P61543" s="121"/>
      <c r="R61543" s="121"/>
      <c r="T61543" s="121"/>
      <c r="V61543" s="121"/>
      <c r="X61543" s="121"/>
      <c r="Z61543" s="121"/>
    </row>
    <row r="61544" spans="16:26" x14ac:dyDescent="0.25">
      <c r="P61544" s="121"/>
      <c r="R61544" s="121"/>
      <c r="T61544" s="121"/>
      <c r="V61544" s="121"/>
      <c r="X61544" s="121"/>
      <c r="Z61544" s="121"/>
    </row>
    <row r="61545" spans="16:26" x14ac:dyDescent="0.25">
      <c r="P61545" s="121"/>
      <c r="R61545" s="121"/>
      <c r="T61545" s="121"/>
      <c r="V61545" s="121"/>
      <c r="X61545" s="121"/>
      <c r="Z61545" s="121"/>
    </row>
    <row r="61546" spans="16:26" x14ac:dyDescent="0.25">
      <c r="P61546" s="121"/>
      <c r="R61546" s="121"/>
      <c r="T61546" s="121"/>
      <c r="V61546" s="121"/>
      <c r="X61546" s="121"/>
      <c r="Z61546" s="121"/>
    </row>
    <row r="61547" spans="16:26" x14ac:dyDescent="0.25">
      <c r="P61547" s="122"/>
      <c r="R61547" s="122"/>
      <c r="T61547" s="122"/>
      <c r="V61547" s="122"/>
      <c r="X61547" s="122"/>
      <c r="Z61547" s="122"/>
    </row>
    <row r="61548" spans="16:26" x14ac:dyDescent="0.25">
      <c r="P61548" s="118"/>
      <c r="R61548" s="118"/>
      <c r="T61548" s="118"/>
      <c r="V61548" s="118"/>
      <c r="X61548" s="118"/>
      <c r="Z61548" s="118"/>
    </row>
    <row r="61549" spans="16:26" x14ac:dyDescent="0.25">
      <c r="P61549" s="119"/>
      <c r="R61549" s="119"/>
      <c r="T61549" s="119"/>
      <c r="V61549" s="119"/>
      <c r="X61549" s="119"/>
      <c r="Z61549" s="119"/>
    </row>
    <row r="61550" spans="16:26" x14ac:dyDescent="0.25">
      <c r="P61550" s="119"/>
      <c r="R61550" s="119"/>
      <c r="T61550" s="119"/>
      <c r="V61550" s="119"/>
      <c r="X61550" s="119"/>
      <c r="Z61550" s="119"/>
    </row>
    <row r="61551" spans="16:26" x14ac:dyDescent="0.25">
      <c r="P61551" s="120"/>
      <c r="R61551" s="120"/>
      <c r="T61551" s="120"/>
      <c r="V61551" s="120"/>
      <c r="X61551" s="120"/>
      <c r="Z61551" s="120"/>
    </row>
    <row r="61552" spans="16:26" x14ac:dyDescent="0.25">
      <c r="P61552" s="119"/>
      <c r="R61552" s="119"/>
      <c r="T61552" s="119"/>
      <c r="V61552" s="119"/>
      <c r="X61552" s="119"/>
      <c r="Z61552" s="119"/>
    </row>
    <row r="61553" spans="16:26" x14ac:dyDescent="0.25">
      <c r="P61553" s="119"/>
      <c r="R61553" s="119"/>
      <c r="T61553" s="119"/>
      <c r="V61553" s="119"/>
      <c r="X61553" s="119"/>
      <c r="Z61553" s="119"/>
    </row>
    <row r="61554" spans="16:26" x14ac:dyDescent="0.25">
      <c r="P61554" s="120"/>
      <c r="R61554" s="120"/>
      <c r="T61554" s="120"/>
      <c r="V61554" s="120"/>
      <c r="X61554" s="120"/>
      <c r="Z61554" s="120"/>
    </row>
    <row r="61555" spans="16:26" x14ac:dyDescent="0.25">
      <c r="P61555" s="119"/>
      <c r="R61555" s="119"/>
      <c r="T61555" s="119"/>
      <c r="V61555" s="119"/>
      <c r="X61555" s="119"/>
      <c r="Z61555" s="119"/>
    </row>
    <row r="61556" spans="16:26" x14ac:dyDescent="0.25">
      <c r="P61556" s="120"/>
      <c r="R61556" s="120"/>
      <c r="T61556" s="120"/>
      <c r="V61556" s="120"/>
      <c r="X61556" s="120"/>
      <c r="Z61556" s="120"/>
    </row>
    <row r="61557" spans="16:26" x14ac:dyDescent="0.25">
      <c r="P61557" s="119"/>
      <c r="R61557" s="119"/>
      <c r="T61557" s="119"/>
      <c r="V61557" s="119"/>
      <c r="X61557" s="119"/>
      <c r="Z61557" s="119"/>
    </row>
    <row r="61558" spans="16:26" x14ac:dyDescent="0.25">
      <c r="P61558" s="119"/>
      <c r="R61558" s="119"/>
      <c r="T61558" s="119"/>
      <c r="V61558" s="119"/>
      <c r="X61558" s="119"/>
      <c r="Z61558" s="119"/>
    </row>
    <row r="61559" spans="16:26" x14ac:dyDescent="0.25">
      <c r="P61559" s="119"/>
      <c r="R61559" s="119"/>
      <c r="T61559" s="119"/>
      <c r="V61559" s="119"/>
      <c r="X61559" s="119"/>
      <c r="Z61559" s="119"/>
    </row>
    <row r="61560" spans="16:26" x14ac:dyDescent="0.25">
      <c r="P61560" s="121"/>
      <c r="R61560" s="121"/>
      <c r="T61560" s="121"/>
      <c r="V61560" s="121"/>
      <c r="X61560" s="121"/>
      <c r="Z61560" s="121"/>
    </row>
    <row r="61561" spans="16:26" x14ac:dyDescent="0.25">
      <c r="P61561" s="121"/>
      <c r="R61561" s="121"/>
      <c r="T61561" s="121"/>
      <c r="V61561" s="121"/>
      <c r="X61561" s="121"/>
      <c r="Z61561" s="121"/>
    </row>
    <row r="61562" spans="16:26" x14ac:dyDescent="0.25">
      <c r="P61562" s="121"/>
      <c r="R61562" s="121"/>
      <c r="T61562" s="121"/>
      <c r="V61562" s="121"/>
      <c r="X61562" s="121"/>
      <c r="Z61562" s="121"/>
    </row>
    <row r="61563" spans="16:26" x14ac:dyDescent="0.25">
      <c r="P61563" s="121"/>
      <c r="R61563" s="121"/>
      <c r="T61563" s="121"/>
      <c r="V61563" s="121"/>
      <c r="X61563" s="121"/>
      <c r="Z61563" s="121"/>
    </row>
    <row r="61564" spans="16:26" x14ac:dyDescent="0.25">
      <c r="P61564" s="122"/>
      <c r="R61564" s="122"/>
      <c r="T61564" s="122"/>
      <c r="V61564" s="122"/>
      <c r="X61564" s="122"/>
      <c r="Z61564" s="122"/>
    </row>
    <row r="61565" spans="16:26" x14ac:dyDescent="0.25">
      <c r="P61565" s="118"/>
      <c r="R61565" s="118"/>
      <c r="T61565" s="118"/>
      <c r="V61565" s="118"/>
      <c r="X61565" s="118"/>
      <c r="Z61565" s="118"/>
    </row>
    <row r="61566" spans="16:26" x14ac:dyDescent="0.25">
      <c r="P61566" s="119"/>
      <c r="R61566" s="119"/>
      <c r="T61566" s="119"/>
      <c r="V61566" s="119"/>
      <c r="X61566" s="119"/>
      <c r="Z61566" s="119"/>
    </row>
    <row r="61567" spans="16:26" x14ac:dyDescent="0.25">
      <c r="P61567" s="119"/>
      <c r="R61567" s="119"/>
      <c r="T61567" s="119"/>
      <c r="V61567" s="119"/>
      <c r="X61567" s="119"/>
      <c r="Z61567" s="119"/>
    </row>
    <row r="61568" spans="16:26" x14ac:dyDescent="0.25">
      <c r="P61568" s="120"/>
      <c r="R61568" s="120"/>
      <c r="T61568" s="120"/>
      <c r="V61568" s="120"/>
      <c r="X61568" s="120"/>
      <c r="Z61568" s="120"/>
    </row>
    <row r="61569" spans="16:26" x14ac:dyDescent="0.25">
      <c r="P61569" s="119"/>
      <c r="R61569" s="119"/>
      <c r="T61569" s="119"/>
      <c r="V61569" s="119"/>
      <c r="X61569" s="119"/>
      <c r="Z61569" s="119"/>
    </row>
    <row r="61570" spans="16:26" x14ac:dyDescent="0.25">
      <c r="P61570" s="119"/>
      <c r="R61570" s="119"/>
      <c r="T61570" s="119"/>
      <c r="V61570" s="119"/>
      <c r="X61570" s="119"/>
      <c r="Z61570" s="119"/>
    </row>
    <row r="61571" spans="16:26" x14ac:dyDescent="0.25">
      <c r="P61571" s="120"/>
      <c r="R61571" s="120"/>
      <c r="T61571" s="120"/>
      <c r="V61571" s="120"/>
      <c r="X61571" s="120"/>
      <c r="Z61571" s="120"/>
    </row>
    <row r="61572" spans="16:26" x14ac:dyDescent="0.25">
      <c r="P61572" s="119"/>
      <c r="R61572" s="119"/>
      <c r="T61572" s="119"/>
      <c r="V61572" s="119"/>
      <c r="X61572" s="119"/>
      <c r="Z61572" s="119"/>
    </row>
    <row r="61573" spans="16:26" x14ac:dyDescent="0.25">
      <c r="P61573" s="120"/>
      <c r="R61573" s="120"/>
      <c r="T61573" s="120"/>
      <c r="V61573" s="120"/>
      <c r="X61573" s="120"/>
      <c r="Z61573" s="120"/>
    </row>
    <row r="61574" spans="16:26" x14ac:dyDescent="0.25">
      <c r="P61574" s="119"/>
      <c r="R61574" s="119"/>
      <c r="T61574" s="119"/>
      <c r="V61574" s="119"/>
      <c r="X61574" s="119"/>
      <c r="Z61574" s="119"/>
    </row>
    <row r="61575" spans="16:26" x14ac:dyDescent="0.25">
      <c r="P61575" s="119"/>
      <c r="R61575" s="119"/>
      <c r="T61575" s="119"/>
      <c r="V61575" s="119"/>
      <c r="X61575" s="119"/>
      <c r="Z61575" s="119"/>
    </row>
    <row r="61576" spans="16:26" x14ac:dyDescent="0.25">
      <c r="P61576" s="119"/>
      <c r="R61576" s="119"/>
      <c r="T61576" s="119"/>
      <c r="V61576" s="119"/>
      <c r="X61576" s="119"/>
      <c r="Z61576" s="119"/>
    </row>
    <row r="61577" spans="16:26" x14ac:dyDescent="0.25">
      <c r="P61577" s="121"/>
      <c r="R61577" s="121"/>
      <c r="T61577" s="121"/>
      <c r="V61577" s="121"/>
      <c r="X61577" s="121"/>
      <c r="Z61577" s="121"/>
    </row>
    <row r="61578" spans="16:26" x14ac:dyDescent="0.25">
      <c r="P61578" s="121"/>
      <c r="R61578" s="121"/>
      <c r="T61578" s="121"/>
      <c r="V61578" s="121"/>
      <c r="X61578" s="121"/>
      <c r="Z61578" s="121"/>
    </row>
    <row r="61579" spans="16:26" x14ac:dyDescent="0.25">
      <c r="P61579" s="121"/>
      <c r="R61579" s="121"/>
      <c r="T61579" s="121"/>
      <c r="V61579" s="121"/>
      <c r="X61579" s="121"/>
      <c r="Z61579" s="121"/>
    </row>
    <row r="61580" spans="16:26" x14ac:dyDescent="0.25">
      <c r="P61580" s="121"/>
      <c r="R61580" s="121"/>
      <c r="T61580" s="121"/>
      <c r="V61580" s="121"/>
      <c r="X61580" s="121"/>
      <c r="Z61580" s="121"/>
    </row>
    <row r="61581" spans="16:26" x14ac:dyDescent="0.25">
      <c r="P61581" s="122"/>
      <c r="R61581" s="122"/>
      <c r="T61581" s="122"/>
      <c r="V61581" s="122"/>
      <c r="X61581" s="122"/>
      <c r="Z61581" s="122"/>
    </row>
    <row r="61582" spans="16:26" x14ac:dyDescent="0.25">
      <c r="P61582" s="118"/>
      <c r="R61582" s="118"/>
      <c r="T61582" s="118"/>
      <c r="V61582" s="118"/>
      <c r="X61582" s="118"/>
      <c r="Z61582" s="118"/>
    </row>
    <row r="61583" spans="16:26" x14ac:dyDescent="0.25">
      <c r="P61583" s="119"/>
      <c r="R61583" s="119"/>
      <c r="T61583" s="119"/>
      <c r="V61583" s="119"/>
      <c r="X61583" s="119"/>
      <c r="Z61583" s="119"/>
    </row>
    <row r="61584" spans="16:26" x14ac:dyDescent="0.25">
      <c r="P61584" s="119"/>
      <c r="R61584" s="119"/>
      <c r="T61584" s="119"/>
      <c r="V61584" s="119"/>
      <c r="X61584" s="119"/>
      <c r="Z61584" s="119"/>
    </row>
    <row r="61585" spans="16:26" x14ac:dyDescent="0.25">
      <c r="P61585" s="120"/>
      <c r="R61585" s="120"/>
      <c r="T61585" s="120"/>
      <c r="V61585" s="120"/>
      <c r="X61585" s="120"/>
      <c r="Z61585" s="120"/>
    </row>
    <row r="61586" spans="16:26" x14ac:dyDescent="0.25">
      <c r="P61586" s="119"/>
      <c r="R61586" s="119"/>
      <c r="T61586" s="119"/>
      <c r="V61586" s="119"/>
      <c r="X61586" s="119"/>
      <c r="Z61586" s="119"/>
    </row>
    <row r="61587" spans="16:26" x14ac:dyDescent="0.25">
      <c r="P61587" s="119"/>
      <c r="R61587" s="119"/>
      <c r="T61587" s="119"/>
      <c r="V61587" s="119"/>
      <c r="X61587" s="119"/>
      <c r="Z61587" s="119"/>
    </row>
    <row r="61588" spans="16:26" x14ac:dyDescent="0.25">
      <c r="P61588" s="120"/>
      <c r="R61588" s="120"/>
      <c r="T61588" s="120"/>
      <c r="V61588" s="120"/>
      <c r="X61588" s="120"/>
      <c r="Z61588" s="120"/>
    </row>
    <row r="61589" spans="16:26" x14ac:dyDescent="0.25">
      <c r="P61589" s="119"/>
      <c r="R61589" s="119"/>
      <c r="T61589" s="119"/>
      <c r="V61589" s="119"/>
      <c r="X61589" s="119"/>
      <c r="Z61589" s="119"/>
    </row>
    <row r="61590" spans="16:26" x14ac:dyDescent="0.25">
      <c r="P61590" s="120"/>
      <c r="R61590" s="120"/>
      <c r="T61590" s="120"/>
      <c r="V61590" s="120"/>
      <c r="X61590" s="120"/>
      <c r="Z61590" s="120"/>
    </row>
    <row r="61591" spans="16:26" x14ac:dyDescent="0.25">
      <c r="P61591" s="119"/>
      <c r="R61591" s="119"/>
      <c r="T61591" s="119"/>
      <c r="V61591" s="119"/>
      <c r="X61591" s="119"/>
      <c r="Z61591" s="119"/>
    </row>
    <row r="61592" spans="16:26" x14ac:dyDescent="0.25">
      <c r="P61592" s="119"/>
      <c r="R61592" s="119"/>
      <c r="T61592" s="119"/>
      <c r="V61592" s="119"/>
      <c r="X61592" s="119"/>
      <c r="Z61592" s="119"/>
    </row>
    <row r="61593" spans="16:26" x14ac:dyDescent="0.25">
      <c r="P61593" s="119"/>
      <c r="R61593" s="119"/>
      <c r="T61593" s="119"/>
      <c r="V61593" s="119"/>
      <c r="X61593" s="119"/>
      <c r="Z61593" s="119"/>
    </row>
    <row r="61594" spans="16:26" x14ac:dyDescent="0.25">
      <c r="P61594" s="121"/>
      <c r="R61594" s="121"/>
      <c r="T61594" s="121"/>
      <c r="V61594" s="121"/>
      <c r="X61594" s="121"/>
      <c r="Z61594" s="121"/>
    </row>
    <row r="61595" spans="16:26" x14ac:dyDescent="0.25">
      <c r="P61595" s="121"/>
      <c r="R61595" s="121"/>
      <c r="T61595" s="121"/>
      <c r="V61595" s="121"/>
      <c r="X61595" s="121"/>
      <c r="Z61595" s="121"/>
    </row>
    <row r="61596" spans="16:26" x14ac:dyDescent="0.25">
      <c r="P61596" s="121"/>
      <c r="R61596" s="121"/>
      <c r="T61596" s="121"/>
      <c r="V61596" s="121"/>
      <c r="X61596" s="121"/>
      <c r="Z61596" s="121"/>
    </row>
    <row r="61597" spans="16:26" x14ac:dyDescent="0.25">
      <c r="P61597" s="121"/>
      <c r="R61597" s="121"/>
      <c r="T61597" s="121"/>
      <c r="V61597" s="121"/>
      <c r="X61597" s="121"/>
      <c r="Z61597" s="121"/>
    </row>
    <row r="61598" spans="16:26" x14ac:dyDescent="0.25">
      <c r="P61598" s="122"/>
      <c r="R61598" s="122"/>
      <c r="T61598" s="122"/>
      <c r="V61598" s="122"/>
      <c r="X61598" s="122"/>
      <c r="Z61598" s="122"/>
    </row>
    <row r="61599" spans="16:26" x14ac:dyDescent="0.25">
      <c r="P61599" s="118"/>
      <c r="R61599" s="118"/>
      <c r="T61599" s="118"/>
      <c r="V61599" s="118"/>
      <c r="X61599" s="118"/>
      <c r="Z61599" s="118"/>
    </row>
    <row r="61600" spans="16:26" x14ac:dyDescent="0.25">
      <c r="P61600" s="119"/>
      <c r="R61600" s="119"/>
      <c r="T61600" s="119"/>
      <c r="V61600" s="119"/>
      <c r="X61600" s="119"/>
      <c r="Z61600" s="119"/>
    </row>
    <row r="61601" spans="16:26" x14ac:dyDescent="0.25">
      <c r="P61601" s="119"/>
      <c r="R61601" s="119"/>
      <c r="T61601" s="119"/>
      <c r="V61601" s="119"/>
      <c r="X61601" s="119"/>
      <c r="Z61601" s="119"/>
    </row>
    <row r="61602" spans="16:26" x14ac:dyDescent="0.25">
      <c r="P61602" s="120"/>
      <c r="R61602" s="120"/>
      <c r="T61602" s="120"/>
      <c r="V61602" s="120"/>
      <c r="X61602" s="120"/>
      <c r="Z61602" s="120"/>
    </row>
    <row r="61603" spans="16:26" x14ac:dyDescent="0.25">
      <c r="P61603" s="119"/>
      <c r="R61603" s="119"/>
      <c r="T61603" s="119"/>
      <c r="V61603" s="119"/>
      <c r="X61603" s="119"/>
      <c r="Z61603" s="119"/>
    </row>
    <row r="61604" spans="16:26" x14ac:dyDescent="0.25">
      <c r="P61604" s="119"/>
      <c r="R61604" s="119"/>
      <c r="T61604" s="119"/>
      <c r="V61604" s="119"/>
      <c r="X61604" s="119"/>
      <c r="Z61604" s="119"/>
    </row>
    <row r="61605" spans="16:26" x14ac:dyDescent="0.25">
      <c r="P61605" s="120"/>
      <c r="R61605" s="120"/>
      <c r="T61605" s="120"/>
      <c r="V61605" s="120"/>
      <c r="X61605" s="120"/>
      <c r="Z61605" s="120"/>
    </row>
    <row r="61606" spans="16:26" x14ac:dyDescent="0.25">
      <c r="P61606" s="119"/>
      <c r="R61606" s="119"/>
      <c r="T61606" s="119"/>
      <c r="V61606" s="119"/>
      <c r="X61606" s="119"/>
      <c r="Z61606" s="119"/>
    </row>
    <row r="61607" spans="16:26" x14ac:dyDescent="0.25">
      <c r="P61607" s="120"/>
      <c r="R61607" s="120"/>
      <c r="T61607" s="120"/>
      <c r="V61607" s="120"/>
      <c r="X61607" s="120"/>
      <c r="Z61607" s="120"/>
    </row>
    <row r="61608" spans="16:26" x14ac:dyDescent="0.25">
      <c r="P61608" s="119"/>
      <c r="R61608" s="119"/>
      <c r="T61608" s="119"/>
      <c r="V61608" s="119"/>
      <c r="X61608" s="119"/>
      <c r="Z61608" s="119"/>
    </row>
    <row r="61609" spans="16:26" x14ac:dyDescent="0.25">
      <c r="P61609" s="119"/>
      <c r="R61609" s="119"/>
      <c r="T61609" s="119"/>
      <c r="V61609" s="119"/>
      <c r="X61609" s="119"/>
      <c r="Z61609" s="119"/>
    </row>
    <row r="61610" spans="16:26" x14ac:dyDescent="0.25">
      <c r="P61610" s="119"/>
      <c r="R61610" s="119"/>
      <c r="T61610" s="119"/>
      <c r="V61610" s="119"/>
      <c r="X61610" s="119"/>
      <c r="Z61610" s="119"/>
    </row>
    <row r="61611" spans="16:26" x14ac:dyDescent="0.25">
      <c r="P61611" s="121"/>
      <c r="R61611" s="121"/>
      <c r="T61611" s="121"/>
      <c r="V61611" s="121"/>
      <c r="X61611" s="121"/>
      <c r="Z61611" s="121"/>
    </row>
    <row r="61612" spans="16:26" x14ac:dyDescent="0.25">
      <c r="P61612" s="121"/>
      <c r="R61612" s="121"/>
      <c r="T61612" s="121"/>
      <c r="V61612" s="121"/>
      <c r="X61612" s="121"/>
      <c r="Z61612" s="121"/>
    </row>
    <row r="61613" spans="16:26" x14ac:dyDescent="0.25">
      <c r="P61613" s="121"/>
      <c r="R61613" s="121"/>
      <c r="T61613" s="121"/>
      <c r="V61613" s="121"/>
      <c r="X61613" s="121"/>
      <c r="Z61613" s="121"/>
    </row>
    <row r="61614" spans="16:26" x14ac:dyDescent="0.25">
      <c r="P61614" s="121"/>
      <c r="R61614" s="121"/>
      <c r="T61614" s="121"/>
      <c r="V61614" s="121"/>
      <c r="X61614" s="121"/>
      <c r="Z61614" s="121"/>
    </row>
    <row r="61615" spans="16:26" x14ac:dyDescent="0.25">
      <c r="P61615" s="122"/>
      <c r="R61615" s="122"/>
      <c r="T61615" s="122"/>
      <c r="V61615" s="122"/>
      <c r="X61615" s="122"/>
      <c r="Z61615" s="122"/>
    </row>
    <row r="61616" spans="16:26" x14ac:dyDescent="0.25">
      <c r="P61616" s="118"/>
      <c r="R61616" s="118"/>
      <c r="T61616" s="118"/>
      <c r="V61616" s="118"/>
      <c r="X61616" s="118"/>
      <c r="Z61616" s="118"/>
    </row>
    <row r="61617" spans="16:26" x14ac:dyDescent="0.25">
      <c r="P61617" s="119"/>
      <c r="R61617" s="119"/>
      <c r="T61617" s="119"/>
      <c r="V61617" s="119"/>
      <c r="X61617" s="119"/>
      <c r="Z61617" s="119"/>
    </row>
    <row r="61618" spans="16:26" x14ac:dyDescent="0.25">
      <c r="P61618" s="119"/>
      <c r="R61618" s="119"/>
      <c r="T61618" s="119"/>
      <c r="V61618" s="119"/>
      <c r="X61618" s="119"/>
      <c r="Z61618" s="119"/>
    </row>
    <row r="61619" spans="16:26" x14ac:dyDescent="0.25">
      <c r="P61619" s="120"/>
      <c r="R61619" s="120"/>
      <c r="T61619" s="120"/>
      <c r="V61619" s="120"/>
      <c r="X61619" s="120"/>
      <c r="Z61619" s="120"/>
    </row>
    <row r="61620" spans="16:26" x14ac:dyDescent="0.25">
      <c r="P61620" s="119"/>
      <c r="R61620" s="119"/>
      <c r="T61620" s="119"/>
      <c r="V61620" s="119"/>
      <c r="X61620" s="119"/>
      <c r="Z61620" s="119"/>
    </row>
    <row r="61621" spans="16:26" x14ac:dyDescent="0.25">
      <c r="P61621" s="119"/>
      <c r="R61621" s="119"/>
      <c r="T61621" s="119"/>
      <c r="V61621" s="119"/>
      <c r="X61621" s="119"/>
      <c r="Z61621" s="119"/>
    </row>
    <row r="61622" spans="16:26" x14ac:dyDescent="0.25">
      <c r="P61622" s="120"/>
      <c r="R61622" s="120"/>
      <c r="T61622" s="120"/>
      <c r="V61622" s="120"/>
      <c r="X61622" s="120"/>
      <c r="Z61622" s="120"/>
    </row>
    <row r="61623" spans="16:26" x14ac:dyDescent="0.25">
      <c r="P61623" s="119"/>
      <c r="R61623" s="119"/>
      <c r="T61623" s="119"/>
      <c r="V61623" s="119"/>
      <c r="X61623" s="119"/>
      <c r="Z61623" s="119"/>
    </row>
    <row r="61624" spans="16:26" x14ac:dyDescent="0.25">
      <c r="P61624" s="120"/>
      <c r="R61624" s="120"/>
      <c r="T61624" s="120"/>
      <c r="V61624" s="120"/>
      <c r="X61624" s="120"/>
      <c r="Z61624" s="120"/>
    </row>
    <row r="61625" spans="16:26" x14ac:dyDescent="0.25">
      <c r="P61625" s="119"/>
      <c r="R61625" s="119"/>
      <c r="T61625" s="119"/>
      <c r="V61625" s="119"/>
      <c r="X61625" s="119"/>
      <c r="Z61625" s="119"/>
    </row>
    <row r="61626" spans="16:26" x14ac:dyDescent="0.25">
      <c r="P61626" s="119"/>
      <c r="R61626" s="119"/>
      <c r="T61626" s="119"/>
      <c r="V61626" s="119"/>
      <c r="X61626" s="119"/>
      <c r="Z61626" s="119"/>
    </row>
    <row r="61627" spans="16:26" x14ac:dyDescent="0.25">
      <c r="P61627" s="119"/>
      <c r="R61627" s="119"/>
      <c r="T61627" s="119"/>
      <c r="V61627" s="119"/>
      <c r="X61627" s="119"/>
      <c r="Z61627" s="119"/>
    </row>
    <row r="61628" spans="16:26" x14ac:dyDescent="0.25">
      <c r="P61628" s="121"/>
      <c r="R61628" s="121"/>
      <c r="T61628" s="121"/>
      <c r="V61628" s="121"/>
      <c r="X61628" s="121"/>
      <c r="Z61628" s="121"/>
    </row>
    <row r="61629" spans="16:26" x14ac:dyDescent="0.25">
      <c r="P61629" s="121"/>
      <c r="R61629" s="121"/>
      <c r="T61629" s="121"/>
      <c r="V61629" s="121"/>
      <c r="X61629" s="121"/>
      <c r="Z61629" s="121"/>
    </row>
    <row r="61630" spans="16:26" x14ac:dyDescent="0.25">
      <c r="P61630" s="121"/>
      <c r="R61630" s="121"/>
      <c r="T61630" s="121"/>
      <c r="V61630" s="121"/>
      <c r="X61630" s="121"/>
      <c r="Z61630" s="121"/>
    </row>
    <row r="61631" spans="16:26" x14ac:dyDescent="0.25">
      <c r="P61631" s="121"/>
      <c r="R61631" s="121"/>
      <c r="T61631" s="121"/>
      <c r="V61631" s="121"/>
      <c r="X61631" s="121"/>
      <c r="Z61631" s="121"/>
    </row>
    <row r="61632" spans="16:26" x14ac:dyDescent="0.25">
      <c r="P61632" s="122"/>
      <c r="R61632" s="122"/>
      <c r="T61632" s="122"/>
      <c r="V61632" s="122"/>
      <c r="X61632" s="122"/>
      <c r="Z61632" s="122"/>
    </row>
    <row r="61633" spans="16:26" x14ac:dyDescent="0.25">
      <c r="P61633" s="118"/>
      <c r="R61633" s="118"/>
      <c r="T61633" s="118"/>
      <c r="V61633" s="118"/>
      <c r="X61633" s="118"/>
      <c r="Z61633" s="118"/>
    </row>
    <row r="61634" spans="16:26" x14ac:dyDescent="0.25">
      <c r="P61634" s="119"/>
      <c r="R61634" s="119"/>
      <c r="T61634" s="119"/>
      <c r="V61634" s="119"/>
      <c r="X61634" s="119"/>
      <c r="Z61634" s="119"/>
    </row>
    <row r="61635" spans="16:26" x14ac:dyDescent="0.25">
      <c r="P61635" s="119"/>
      <c r="R61635" s="119"/>
      <c r="T61635" s="119"/>
      <c r="V61635" s="119"/>
      <c r="X61635" s="119"/>
      <c r="Z61635" s="119"/>
    </row>
    <row r="61636" spans="16:26" x14ac:dyDescent="0.25">
      <c r="P61636" s="120"/>
      <c r="R61636" s="120"/>
      <c r="T61636" s="120"/>
      <c r="V61636" s="120"/>
      <c r="X61636" s="120"/>
      <c r="Z61636" s="120"/>
    </row>
    <row r="61637" spans="16:26" x14ac:dyDescent="0.25">
      <c r="P61637" s="119"/>
      <c r="R61637" s="119"/>
      <c r="T61637" s="119"/>
      <c r="V61637" s="119"/>
      <c r="X61637" s="119"/>
      <c r="Z61637" s="119"/>
    </row>
    <row r="61638" spans="16:26" x14ac:dyDescent="0.25">
      <c r="P61638" s="119"/>
      <c r="R61638" s="119"/>
      <c r="T61638" s="119"/>
      <c r="V61638" s="119"/>
      <c r="X61638" s="119"/>
      <c r="Z61638" s="119"/>
    </row>
    <row r="61639" spans="16:26" x14ac:dyDescent="0.25">
      <c r="P61639" s="120"/>
      <c r="R61639" s="120"/>
      <c r="T61639" s="120"/>
      <c r="V61639" s="120"/>
      <c r="X61639" s="120"/>
      <c r="Z61639" s="120"/>
    </row>
    <row r="61640" spans="16:26" x14ac:dyDescent="0.25">
      <c r="P61640" s="119"/>
      <c r="R61640" s="119"/>
      <c r="T61640" s="119"/>
      <c r="V61640" s="119"/>
      <c r="X61640" s="119"/>
      <c r="Z61640" s="119"/>
    </row>
    <row r="61641" spans="16:26" x14ac:dyDescent="0.25">
      <c r="P61641" s="120"/>
      <c r="R61641" s="120"/>
      <c r="T61641" s="120"/>
      <c r="V61641" s="120"/>
      <c r="X61641" s="120"/>
      <c r="Z61641" s="120"/>
    </row>
    <row r="61642" spans="16:26" x14ac:dyDescent="0.25">
      <c r="P61642" s="119"/>
      <c r="R61642" s="119"/>
      <c r="T61642" s="119"/>
      <c r="V61642" s="119"/>
      <c r="X61642" s="119"/>
      <c r="Z61642" s="119"/>
    </row>
    <row r="61643" spans="16:26" x14ac:dyDescent="0.25">
      <c r="P61643" s="119"/>
      <c r="R61643" s="119"/>
      <c r="T61643" s="119"/>
      <c r="V61643" s="119"/>
      <c r="X61643" s="119"/>
      <c r="Z61643" s="119"/>
    </row>
    <row r="61644" spans="16:26" x14ac:dyDescent="0.25">
      <c r="P61644" s="119"/>
      <c r="R61644" s="119"/>
      <c r="T61644" s="119"/>
      <c r="V61644" s="119"/>
      <c r="X61644" s="119"/>
      <c r="Z61644" s="119"/>
    </row>
    <row r="61645" spans="16:26" x14ac:dyDescent="0.25">
      <c r="P61645" s="121"/>
      <c r="R61645" s="121"/>
      <c r="T61645" s="121"/>
      <c r="V61645" s="121"/>
      <c r="X61645" s="121"/>
      <c r="Z61645" s="121"/>
    </row>
    <row r="61646" spans="16:26" x14ac:dyDescent="0.25">
      <c r="P61646" s="121"/>
      <c r="R61646" s="121"/>
      <c r="T61646" s="121"/>
      <c r="V61646" s="121"/>
      <c r="X61646" s="121"/>
      <c r="Z61646" s="121"/>
    </row>
    <row r="61647" spans="16:26" x14ac:dyDescent="0.25">
      <c r="P61647" s="121"/>
      <c r="R61647" s="121"/>
      <c r="T61647" s="121"/>
      <c r="V61647" s="121"/>
      <c r="X61647" s="121"/>
      <c r="Z61647" s="121"/>
    </row>
    <row r="61648" spans="16:26" x14ac:dyDescent="0.25">
      <c r="P61648" s="121"/>
      <c r="R61648" s="121"/>
      <c r="T61648" s="121"/>
      <c r="V61648" s="121"/>
      <c r="X61648" s="121"/>
      <c r="Z61648" s="121"/>
    </row>
    <row r="61649" spans="16:26" x14ac:dyDescent="0.25">
      <c r="P61649" s="122"/>
      <c r="R61649" s="122"/>
      <c r="T61649" s="122"/>
      <c r="V61649" s="122"/>
      <c r="X61649" s="122"/>
      <c r="Z61649" s="122"/>
    </row>
    <row r="61650" spans="16:26" x14ac:dyDescent="0.25">
      <c r="P61650" s="118"/>
      <c r="R61650" s="118"/>
      <c r="T61650" s="118"/>
      <c r="V61650" s="118"/>
      <c r="X61650" s="118"/>
      <c r="Z61650" s="118"/>
    </row>
    <row r="61651" spans="16:26" x14ac:dyDescent="0.25">
      <c r="P61651" s="119"/>
      <c r="R61651" s="119"/>
      <c r="T61651" s="119"/>
      <c r="V61651" s="119"/>
      <c r="X61651" s="119"/>
      <c r="Z61651" s="119"/>
    </row>
    <row r="61652" spans="16:26" x14ac:dyDescent="0.25">
      <c r="P61652" s="119"/>
      <c r="R61652" s="119"/>
      <c r="T61652" s="119"/>
      <c r="V61652" s="119"/>
      <c r="X61652" s="119"/>
      <c r="Z61652" s="119"/>
    </row>
    <row r="61653" spans="16:26" x14ac:dyDescent="0.25">
      <c r="P61653" s="120"/>
      <c r="R61653" s="120"/>
      <c r="T61653" s="120"/>
      <c r="V61653" s="120"/>
      <c r="X61653" s="120"/>
      <c r="Z61653" s="120"/>
    </row>
    <row r="61654" spans="16:26" x14ac:dyDescent="0.25">
      <c r="P61654" s="119"/>
      <c r="R61654" s="119"/>
      <c r="T61654" s="119"/>
      <c r="V61654" s="119"/>
      <c r="X61654" s="119"/>
      <c r="Z61654" s="119"/>
    </row>
    <row r="61655" spans="16:26" x14ac:dyDescent="0.25">
      <c r="P61655" s="119"/>
      <c r="R61655" s="119"/>
      <c r="T61655" s="119"/>
      <c r="V61655" s="119"/>
      <c r="X61655" s="119"/>
      <c r="Z61655" s="119"/>
    </row>
    <row r="61656" spans="16:26" x14ac:dyDescent="0.25">
      <c r="P61656" s="120"/>
      <c r="R61656" s="120"/>
      <c r="T61656" s="120"/>
      <c r="V61656" s="120"/>
      <c r="X61656" s="120"/>
      <c r="Z61656" s="120"/>
    </row>
    <row r="61657" spans="16:26" x14ac:dyDescent="0.25">
      <c r="P61657" s="119"/>
      <c r="R61657" s="119"/>
      <c r="T61657" s="119"/>
      <c r="V61657" s="119"/>
      <c r="X61657" s="119"/>
      <c r="Z61657" s="119"/>
    </row>
    <row r="61658" spans="16:26" x14ac:dyDescent="0.25">
      <c r="P61658" s="120"/>
      <c r="R61658" s="120"/>
      <c r="T61658" s="120"/>
      <c r="V61658" s="120"/>
      <c r="X61658" s="120"/>
      <c r="Z61658" s="120"/>
    </row>
    <row r="61659" spans="16:26" x14ac:dyDescent="0.25">
      <c r="P61659" s="119"/>
      <c r="R61659" s="119"/>
      <c r="T61659" s="119"/>
      <c r="V61659" s="119"/>
      <c r="X61659" s="119"/>
      <c r="Z61659" s="119"/>
    </row>
    <row r="61660" spans="16:26" x14ac:dyDescent="0.25">
      <c r="P61660" s="119"/>
      <c r="R61660" s="119"/>
      <c r="T61660" s="119"/>
      <c r="V61660" s="119"/>
      <c r="X61660" s="119"/>
      <c r="Z61660" s="119"/>
    </row>
    <row r="61661" spans="16:26" x14ac:dyDescent="0.25">
      <c r="P61661" s="119"/>
      <c r="R61661" s="119"/>
      <c r="T61661" s="119"/>
      <c r="V61661" s="119"/>
      <c r="X61661" s="119"/>
      <c r="Z61661" s="119"/>
    </row>
    <row r="61662" spans="16:26" x14ac:dyDescent="0.25">
      <c r="P61662" s="121"/>
      <c r="R61662" s="121"/>
      <c r="T61662" s="121"/>
      <c r="V61662" s="121"/>
      <c r="X61662" s="121"/>
      <c r="Z61662" s="121"/>
    </row>
    <row r="61663" spans="16:26" x14ac:dyDescent="0.25">
      <c r="P61663" s="121"/>
      <c r="R61663" s="121"/>
      <c r="T61663" s="121"/>
      <c r="V61663" s="121"/>
      <c r="X61663" s="121"/>
      <c r="Z61663" s="121"/>
    </row>
    <row r="61664" spans="16:26" x14ac:dyDescent="0.25">
      <c r="P61664" s="121"/>
      <c r="R61664" s="121"/>
      <c r="T61664" s="121"/>
      <c r="V61664" s="121"/>
      <c r="X61664" s="121"/>
      <c r="Z61664" s="121"/>
    </row>
    <row r="61665" spans="16:26" x14ac:dyDescent="0.25">
      <c r="P61665" s="121"/>
      <c r="R61665" s="121"/>
      <c r="T61665" s="121"/>
      <c r="V61665" s="121"/>
      <c r="X61665" s="121"/>
      <c r="Z61665" s="121"/>
    </row>
    <row r="61666" spans="16:26" x14ac:dyDescent="0.25">
      <c r="P61666" s="122"/>
      <c r="R61666" s="122"/>
      <c r="T61666" s="122"/>
      <c r="V61666" s="122"/>
      <c r="X61666" s="122"/>
      <c r="Z61666" s="122"/>
    </row>
    <row r="61667" spans="16:26" x14ac:dyDescent="0.25">
      <c r="P61667" s="118"/>
      <c r="R61667" s="118"/>
      <c r="T61667" s="118"/>
      <c r="V61667" s="118"/>
      <c r="X61667" s="118"/>
      <c r="Z61667" s="118"/>
    </row>
    <row r="61668" spans="16:26" x14ac:dyDescent="0.25">
      <c r="P61668" s="119"/>
      <c r="R61668" s="119"/>
      <c r="T61668" s="119"/>
      <c r="V61668" s="119"/>
      <c r="X61668" s="119"/>
      <c r="Z61668" s="119"/>
    </row>
    <row r="61669" spans="16:26" x14ac:dyDescent="0.25">
      <c r="P61669" s="119"/>
      <c r="R61669" s="119"/>
      <c r="T61669" s="119"/>
      <c r="V61669" s="119"/>
      <c r="X61669" s="119"/>
      <c r="Z61669" s="119"/>
    </row>
    <row r="61670" spans="16:26" x14ac:dyDescent="0.25">
      <c r="P61670" s="120"/>
      <c r="R61670" s="120"/>
      <c r="T61670" s="120"/>
      <c r="V61670" s="120"/>
      <c r="X61670" s="120"/>
      <c r="Z61670" s="120"/>
    </row>
    <row r="61671" spans="16:26" x14ac:dyDescent="0.25">
      <c r="P61671" s="119"/>
      <c r="R61671" s="119"/>
      <c r="T61671" s="119"/>
      <c r="V61671" s="119"/>
      <c r="X61671" s="119"/>
      <c r="Z61671" s="119"/>
    </row>
    <row r="61672" spans="16:26" x14ac:dyDescent="0.25">
      <c r="P61672" s="119"/>
      <c r="R61672" s="119"/>
      <c r="T61672" s="119"/>
      <c r="V61672" s="119"/>
      <c r="X61672" s="119"/>
      <c r="Z61672" s="119"/>
    </row>
    <row r="61673" spans="16:26" x14ac:dyDescent="0.25">
      <c r="P61673" s="120"/>
      <c r="R61673" s="120"/>
      <c r="T61673" s="120"/>
      <c r="V61673" s="120"/>
      <c r="X61673" s="120"/>
      <c r="Z61673" s="120"/>
    </row>
    <row r="61674" spans="16:26" x14ac:dyDescent="0.25">
      <c r="P61674" s="119"/>
      <c r="R61674" s="119"/>
      <c r="T61674" s="119"/>
      <c r="V61674" s="119"/>
      <c r="X61674" s="119"/>
      <c r="Z61674" s="119"/>
    </row>
    <row r="61675" spans="16:26" x14ac:dyDescent="0.25">
      <c r="P61675" s="120"/>
      <c r="R61675" s="120"/>
      <c r="T61675" s="120"/>
      <c r="V61675" s="120"/>
      <c r="X61675" s="120"/>
      <c r="Z61675" s="120"/>
    </row>
    <row r="61676" spans="16:26" x14ac:dyDescent="0.25">
      <c r="P61676" s="119"/>
      <c r="R61676" s="119"/>
      <c r="T61676" s="119"/>
      <c r="V61676" s="119"/>
      <c r="X61676" s="119"/>
      <c r="Z61676" s="119"/>
    </row>
    <row r="61677" spans="16:26" x14ac:dyDescent="0.25">
      <c r="P61677" s="119"/>
      <c r="R61677" s="119"/>
      <c r="T61677" s="119"/>
      <c r="V61677" s="119"/>
      <c r="X61677" s="119"/>
      <c r="Z61677" s="119"/>
    </row>
    <row r="61678" spans="16:26" x14ac:dyDescent="0.25">
      <c r="P61678" s="119"/>
      <c r="R61678" s="119"/>
      <c r="T61678" s="119"/>
      <c r="V61678" s="119"/>
      <c r="X61678" s="119"/>
      <c r="Z61678" s="119"/>
    </row>
    <row r="61679" spans="16:26" x14ac:dyDescent="0.25">
      <c r="P61679" s="121"/>
      <c r="R61679" s="121"/>
      <c r="T61679" s="121"/>
      <c r="V61679" s="121"/>
      <c r="X61679" s="121"/>
      <c r="Z61679" s="121"/>
    </row>
    <row r="61680" spans="16:26" x14ac:dyDescent="0.25">
      <c r="P61680" s="121"/>
      <c r="R61680" s="121"/>
      <c r="T61680" s="121"/>
      <c r="V61680" s="121"/>
      <c r="X61680" s="121"/>
      <c r="Z61680" s="121"/>
    </row>
    <row r="61681" spans="16:26" x14ac:dyDescent="0.25">
      <c r="P61681" s="121"/>
      <c r="R61681" s="121"/>
      <c r="T61681" s="121"/>
      <c r="V61681" s="121"/>
      <c r="X61681" s="121"/>
      <c r="Z61681" s="121"/>
    </row>
    <row r="61682" spans="16:26" x14ac:dyDescent="0.25">
      <c r="P61682" s="121"/>
      <c r="R61682" s="121"/>
      <c r="T61682" s="121"/>
      <c r="V61682" s="121"/>
      <c r="X61682" s="121"/>
      <c r="Z61682" s="121"/>
    </row>
    <row r="61683" spans="16:26" x14ac:dyDescent="0.25">
      <c r="P61683" s="122"/>
      <c r="R61683" s="122"/>
      <c r="T61683" s="122"/>
      <c r="V61683" s="122"/>
      <c r="X61683" s="122"/>
      <c r="Z61683" s="122"/>
    </row>
    <row r="61684" spans="16:26" x14ac:dyDescent="0.25">
      <c r="P61684" s="118"/>
      <c r="R61684" s="118"/>
      <c r="T61684" s="118"/>
      <c r="V61684" s="118"/>
      <c r="X61684" s="118"/>
      <c r="Z61684" s="118"/>
    </row>
    <row r="61685" spans="16:26" x14ac:dyDescent="0.25">
      <c r="P61685" s="119"/>
      <c r="R61685" s="119"/>
      <c r="T61685" s="119"/>
      <c r="V61685" s="119"/>
      <c r="X61685" s="119"/>
      <c r="Z61685" s="119"/>
    </row>
    <row r="61686" spans="16:26" x14ac:dyDescent="0.25">
      <c r="P61686" s="119"/>
      <c r="R61686" s="119"/>
      <c r="T61686" s="119"/>
      <c r="V61686" s="119"/>
      <c r="X61686" s="119"/>
      <c r="Z61686" s="119"/>
    </row>
    <row r="61687" spans="16:26" x14ac:dyDescent="0.25">
      <c r="P61687" s="120"/>
      <c r="R61687" s="120"/>
      <c r="T61687" s="120"/>
      <c r="V61687" s="120"/>
      <c r="X61687" s="120"/>
      <c r="Z61687" s="120"/>
    </row>
    <row r="61688" spans="16:26" x14ac:dyDescent="0.25">
      <c r="P61688" s="119"/>
      <c r="R61688" s="119"/>
      <c r="T61688" s="119"/>
      <c r="V61688" s="119"/>
      <c r="X61688" s="119"/>
      <c r="Z61688" s="119"/>
    </row>
    <row r="61689" spans="16:26" x14ac:dyDescent="0.25">
      <c r="P61689" s="119"/>
      <c r="R61689" s="119"/>
      <c r="T61689" s="119"/>
      <c r="V61689" s="119"/>
      <c r="X61689" s="119"/>
      <c r="Z61689" s="119"/>
    </row>
    <row r="61690" spans="16:26" x14ac:dyDescent="0.25">
      <c r="P61690" s="120"/>
      <c r="R61690" s="120"/>
      <c r="T61690" s="120"/>
      <c r="V61690" s="120"/>
      <c r="X61690" s="120"/>
      <c r="Z61690" s="120"/>
    </row>
    <row r="61691" spans="16:26" x14ac:dyDescent="0.25">
      <c r="P61691" s="119"/>
      <c r="R61691" s="119"/>
      <c r="T61691" s="119"/>
      <c r="V61691" s="119"/>
      <c r="X61691" s="119"/>
      <c r="Z61691" s="119"/>
    </row>
    <row r="61692" spans="16:26" x14ac:dyDescent="0.25">
      <c r="P61692" s="120"/>
      <c r="R61692" s="120"/>
      <c r="T61692" s="120"/>
      <c r="V61692" s="120"/>
      <c r="X61692" s="120"/>
      <c r="Z61692" s="120"/>
    </row>
    <row r="61693" spans="16:26" x14ac:dyDescent="0.25">
      <c r="P61693" s="119"/>
      <c r="R61693" s="119"/>
      <c r="T61693" s="119"/>
      <c r="V61693" s="119"/>
      <c r="X61693" s="119"/>
      <c r="Z61693" s="119"/>
    </row>
    <row r="61694" spans="16:26" x14ac:dyDescent="0.25">
      <c r="P61694" s="119"/>
      <c r="R61694" s="119"/>
      <c r="T61694" s="119"/>
      <c r="V61694" s="119"/>
      <c r="X61694" s="119"/>
      <c r="Z61694" s="119"/>
    </row>
    <row r="61695" spans="16:26" x14ac:dyDescent="0.25">
      <c r="P61695" s="119"/>
      <c r="R61695" s="119"/>
      <c r="T61695" s="119"/>
      <c r="V61695" s="119"/>
      <c r="X61695" s="119"/>
      <c r="Z61695" s="119"/>
    </row>
    <row r="61696" spans="16:26" x14ac:dyDescent="0.25">
      <c r="P61696" s="121"/>
      <c r="R61696" s="121"/>
      <c r="T61696" s="121"/>
      <c r="V61696" s="121"/>
      <c r="X61696" s="121"/>
      <c r="Z61696" s="121"/>
    </row>
    <row r="61697" spans="16:26" x14ac:dyDescent="0.25">
      <c r="P61697" s="121"/>
      <c r="R61697" s="121"/>
      <c r="T61697" s="121"/>
      <c r="V61697" s="121"/>
      <c r="X61697" s="121"/>
      <c r="Z61697" s="121"/>
    </row>
    <row r="61698" spans="16:26" x14ac:dyDescent="0.25">
      <c r="P61698" s="121"/>
      <c r="R61698" s="121"/>
      <c r="T61698" s="121"/>
      <c r="V61698" s="121"/>
      <c r="X61698" s="121"/>
      <c r="Z61698" s="121"/>
    </row>
    <row r="61699" spans="16:26" x14ac:dyDescent="0.25">
      <c r="P61699" s="121"/>
      <c r="R61699" s="121"/>
      <c r="T61699" s="121"/>
      <c r="V61699" s="121"/>
      <c r="X61699" s="121"/>
      <c r="Z61699" s="121"/>
    </row>
    <row r="61700" spans="16:26" x14ac:dyDescent="0.25">
      <c r="P61700" s="122"/>
      <c r="R61700" s="122"/>
      <c r="T61700" s="122"/>
      <c r="V61700" s="122"/>
      <c r="X61700" s="122"/>
      <c r="Z61700" s="122"/>
    </row>
    <row r="61701" spans="16:26" x14ac:dyDescent="0.25">
      <c r="P61701" s="118"/>
      <c r="R61701" s="118"/>
      <c r="T61701" s="118"/>
      <c r="V61701" s="118"/>
      <c r="X61701" s="118"/>
      <c r="Z61701" s="118"/>
    </row>
    <row r="61702" spans="16:26" x14ac:dyDescent="0.25">
      <c r="P61702" s="119"/>
      <c r="R61702" s="119"/>
      <c r="T61702" s="119"/>
      <c r="V61702" s="119"/>
      <c r="X61702" s="119"/>
      <c r="Z61702" s="119"/>
    </row>
    <row r="61703" spans="16:26" x14ac:dyDescent="0.25">
      <c r="P61703" s="119"/>
      <c r="R61703" s="119"/>
      <c r="T61703" s="119"/>
      <c r="V61703" s="119"/>
      <c r="X61703" s="119"/>
      <c r="Z61703" s="119"/>
    </row>
    <row r="61704" spans="16:26" x14ac:dyDescent="0.25">
      <c r="P61704" s="120"/>
      <c r="R61704" s="120"/>
      <c r="T61704" s="120"/>
      <c r="V61704" s="120"/>
      <c r="X61704" s="120"/>
      <c r="Z61704" s="120"/>
    </row>
    <row r="61705" spans="16:26" x14ac:dyDescent="0.25">
      <c r="P61705" s="119"/>
      <c r="R61705" s="119"/>
      <c r="T61705" s="119"/>
      <c r="V61705" s="119"/>
      <c r="X61705" s="119"/>
      <c r="Z61705" s="119"/>
    </row>
    <row r="61706" spans="16:26" x14ac:dyDescent="0.25">
      <c r="P61706" s="119"/>
      <c r="R61706" s="119"/>
      <c r="T61706" s="119"/>
      <c r="V61706" s="119"/>
      <c r="X61706" s="119"/>
      <c r="Z61706" s="119"/>
    </row>
    <row r="61707" spans="16:26" x14ac:dyDescent="0.25">
      <c r="P61707" s="120"/>
      <c r="R61707" s="120"/>
      <c r="T61707" s="120"/>
      <c r="V61707" s="120"/>
      <c r="X61707" s="120"/>
      <c r="Z61707" s="120"/>
    </row>
    <row r="61708" spans="16:26" x14ac:dyDescent="0.25">
      <c r="P61708" s="119"/>
      <c r="R61708" s="119"/>
      <c r="T61708" s="119"/>
      <c r="V61708" s="119"/>
      <c r="X61708" s="119"/>
      <c r="Z61708" s="119"/>
    </row>
    <row r="61709" spans="16:26" x14ac:dyDescent="0.25">
      <c r="P61709" s="120"/>
      <c r="R61709" s="120"/>
      <c r="T61709" s="120"/>
      <c r="V61709" s="120"/>
      <c r="X61709" s="120"/>
      <c r="Z61709" s="120"/>
    </row>
    <row r="61710" spans="16:26" x14ac:dyDescent="0.25">
      <c r="P61710" s="119"/>
      <c r="R61710" s="119"/>
      <c r="T61710" s="119"/>
      <c r="V61710" s="119"/>
      <c r="X61710" s="119"/>
      <c r="Z61710" s="119"/>
    </row>
    <row r="61711" spans="16:26" x14ac:dyDescent="0.25">
      <c r="P61711" s="119"/>
      <c r="R61711" s="119"/>
      <c r="T61711" s="119"/>
      <c r="V61711" s="119"/>
      <c r="X61711" s="119"/>
      <c r="Z61711" s="119"/>
    </row>
    <row r="61712" spans="16:26" x14ac:dyDescent="0.25">
      <c r="P61712" s="119"/>
      <c r="R61712" s="119"/>
      <c r="T61712" s="119"/>
      <c r="V61712" s="119"/>
      <c r="X61712" s="119"/>
      <c r="Z61712" s="119"/>
    </row>
    <row r="61713" spans="16:26" x14ac:dyDescent="0.25">
      <c r="P61713" s="121"/>
      <c r="R61713" s="121"/>
      <c r="T61713" s="121"/>
      <c r="V61713" s="121"/>
      <c r="X61713" s="121"/>
      <c r="Z61713" s="121"/>
    </row>
    <row r="61714" spans="16:26" x14ac:dyDescent="0.25">
      <c r="P61714" s="121"/>
      <c r="R61714" s="121"/>
      <c r="T61714" s="121"/>
      <c r="V61714" s="121"/>
      <c r="X61714" s="121"/>
      <c r="Z61714" s="121"/>
    </row>
    <row r="61715" spans="16:26" x14ac:dyDescent="0.25">
      <c r="P61715" s="121"/>
      <c r="R61715" s="121"/>
      <c r="T61715" s="121"/>
      <c r="V61715" s="121"/>
      <c r="X61715" s="121"/>
      <c r="Z61715" s="121"/>
    </row>
    <row r="61716" spans="16:26" x14ac:dyDescent="0.25">
      <c r="P61716" s="121"/>
      <c r="R61716" s="121"/>
      <c r="T61716" s="121"/>
      <c r="V61716" s="121"/>
      <c r="X61716" s="121"/>
      <c r="Z61716" s="121"/>
    </row>
    <row r="61717" spans="16:26" x14ac:dyDescent="0.25">
      <c r="P61717" s="122"/>
      <c r="R61717" s="122"/>
      <c r="T61717" s="122"/>
      <c r="V61717" s="122"/>
      <c r="X61717" s="122"/>
      <c r="Z61717" s="122"/>
    </row>
    <row r="61718" spans="16:26" x14ac:dyDescent="0.25">
      <c r="P61718" s="118"/>
      <c r="R61718" s="118"/>
      <c r="T61718" s="118"/>
      <c r="V61718" s="118"/>
      <c r="X61718" s="118"/>
      <c r="Z61718" s="118"/>
    </row>
    <row r="61719" spans="16:26" x14ac:dyDescent="0.25">
      <c r="P61719" s="119"/>
      <c r="R61719" s="119"/>
      <c r="T61719" s="119"/>
      <c r="V61719" s="119"/>
      <c r="X61719" s="119"/>
      <c r="Z61719" s="119"/>
    </row>
    <row r="61720" spans="16:26" x14ac:dyDescent="0.25">
      <c r="P61720" s="119"/>
      <c r="R61720" s="119"/>
      <c r="T61720" s="119"/>
      <c r="V61720" s="119"/>
      <c r="X61720" s="119"/>
      <c r="Z61720" s="119"/>
    </row>
    <row r="61721" spans="16:26" x14ac:dyDescent="0.25">
      <c r="P61721" s="120"/>
      <c r="R61721" s="120"/>
      <c r="T61721" s="120"/>
      <c r="V61721" s="120"/>
      <c r="X61721" s="120"/>
      <c r="Z61721" s="120"/>
    </row>
    <row r="61722" spans="16:26" x14ac:dyDescent="0.25">
      <c r="P61722" s="119"/>
      <c r="R61722" s="119"/>
      <c r="T61722" s="119"/>
      <c r="V61722" s="119"/>
      <c r="X61722" s="119"/>
      <c r="Z61722" s="119"/>
    </row>
    <row r="61723" spans="16:26" x14ac:dyDescent="0.25">
      <c r="P61723" s="119"/>
      <c r="R61723" s="119"/>
      <c r="T61723" s="119"/>
      <c r="V61723" s="119"/>
      <c r="X61723" s="119"/>
      <c r="Z61723" s="119"/>
    </row>
    <row r="61724" spans="16:26" x14ac:dyDescent="0.25">
      <c r="P61724" s="120"/>
      <c r="R61724" s="120"/>
      <c r="T61724" s="120"/>
      <c r="V61724" s="120"/>
      <c r="X61724" s="120"/>
      <c r="Z61724" s="120"/>
    </row>
    <row r="61725" spans="16:26" x14ac:dyDescent="0.25">
      <c r="P61725" s="119"/>
      <c r="R61725" s="119"/>
      <c r="T61725" s="119"/>
      <c r="V61725" s="119"/>
      <c r="X61725" s="119"/>
      <c r="Z61725" s="119"/>
    </row>
    <row r="61726" spans="16:26" x14ac:dyDescent="0.25">
      <c r="P61726" s="120"/>
      <c r="R61726" s="120"/>
      <c r="T61726" s="120"/>
      <c r="V61726" s="120"/>
      <c r="X61726" s="120"/>
      <c r="Z61726" s="120"/>
    </row>
    <row r="61727" spans="16:26" x14ac:dyDescent="0.25">
      <c r="P61727" s="119"/>
      <c r="R61727" s="119"/>
      <c r="T61727" s="119"/>
      <c r="V61727" s="119"/>
      <c r="X61727" s="119"/>
      <c r="Z61727" s="119"/>
    </row>
    <row r="61728" spans="16:26" x14ac:dyDescent="0.25">
      <c r="P61728" s="119"/>
      <c r="R61728" s="119"/>
      <c r="T61728" s="119"/>
      <c r="V61728" s="119"/>
      <c r="X61728" s="119"/>
      <c r="Z61728" s="119"/>
    </row>
    <row r="61729" spans="16:26" x14ac:dyDescent="0.25">
      <c r="P61729" s="119"/>
      <c r="R61729" s="119"/>
      <c r="T61729" s="119"/>
      <c r="V61729" s="119"/>
      <c r="X61729" s="119"/>
      <c r="Z61729" s="119"/>
    </row>
    <row r="61730" spans="16:26" x14ac:dyDescent="0.25">
      <c r="P61730" s="121"/>
      <c r="R61730" s="121"/>
      <c r="T61730" s="121"/>
      <c r="V61730" s="121"/>
      <c r="X61730" s="121"/>
      <c r="Z61730" s="121"/>
    </row>
    <row r="61731" spans="16:26" x14ac:dyDescent="0.25">
      <c r="P61731" s="121"/>
      <c r="R61731" s="121"/>
      <c r="T61731" s="121"/>
      <c r="V61731" s="121"/>
      <c r="X61731" s="121"/>
      <c r="Z61731" s="121"/>
    </row>
    <row r="61732" spans="16:26" x14ac:dyDescent="0.25">
      <c r="P61732" s="121"/>
      <c r="R61732" s="121"/>
      <c r="T61732" s="121"/>
      <c r="V61732" s="121"/>
      <c r="X61732" s="121"/>
      <c r="Z61732" s="121"/>
    </row>
    <row r="61733" spans="16:26" x14ac:dyDescent="0.25">
      <c r="P61733" s="121"/>
      <c r="R61733" s="121"/>
      <c r="T61733" s="121"/>
      <c r="V61733" s="121"/>
      <c r="X61733" s="121"/>
      <c r="Z61733" s="121"/>
    </row>
    <row r="61734" spans="16:26" x14ac:dyDescent="0.25">
      <c r="P61734" s="122"/>
      <c r="R61734" s="122"/>
      <c r="T61734" s="122"/>
      <c r="V61734" s="122"/>
      <c r="X61734" s="122"/>
      <c r="Z61734" s="122"/>
    </row>
    <row r="61735" spans="16:26" x14ac:dyDescent="0.25">
      <c r="P61735" s="118"/>
      <c r="R61735" s="118"/>
      <c r="T61735" s="118"/>
      <c r="V61735" s="118"/>
      <c r="X61735" s="118"/>
      <c r="Z61735" s="118"/>
    </row>
    <row r="61736" spans="16:26" x14ac:dyDescent="0.25">
      <c r="P61736" s="119"/>
      <c r="R61736" s="119"/>
      <c r="T61736" s="119"/>
      <c r="V61736" s="119"/>
      <c r="X61736" s="119"/>
      <c r="Z61736" s="119"/>
    </row>
    <row r="61737" spans="16:26" x14ac:dyDescent="0.25">
      <c r="P61737" s="119"/>
      <c r="R61737" s="119"/>
      <c r="T61737" s="119"/>
      <c r="V61737" s="119"/>
      <c r="X61737" s="119"/>
      <c r="Z61737" s="119"/>
    </row>
    <row r="61738" spans="16:26" x14ac:dyDescent="0.25">
      <c r="P61738" s="120"/>
      <c r="R61738" s="120"/>
      <c r="T61738" s="120"/>
      <c r="V61738" s="120"/>
      <c r="X61738" s="120"/>
      <c r="Z61738" s="120"/>
    </row>
    <row r="61739" spans="16:26" x14ac:dyDescent="0.25">
      <c r="P61739" s="119"/>
      <c r="R61739" s="119"/>
      <c r="T61739" s="119"/>
      <c r="V61739" s="119"/>
      <c r="X61739" s="119"/>
      <c r="Z61739" s="119"/>
    </row>
    <row r="61740" spans="16:26" x14ac:dyDescent="0.25">
      <c r="P61740" s="119"/>
      <c r="R61740" s="119"/>
      <c r="T61740" s="119"/>
      <c r="V61740" s="119"/>
      <c r="X61740" s="119"/>
      <c r="Z61740" s="119"/>
    </row>
    <row r="61741" spans="16:26" x14ac:dyDescent="0.25">
      <c r="P61741" s="120"/>
      <c r="R61741" s="120"/>
      <c r="T61741" s="120"/>
      <c r="V61741" s="120"/>
      <c r="X61741" s="120"/>
      <c r="Z61741" s="120"/>
    </row>
    <row r="61742" spans="16:26" x14ac:dyDescent="0.25">
      <c r="P61742" s="119"/>
      <c r="R61742" s="119"/>
      <c r="T61742" s="119"/>
      <c r="V61742" s="119"/>
      <c r="X61742" s="119"/>
      <c r="Z61742" s="119"/>
    </row>
    <row r="61743" spans="16:26" x14ac:dyDescent="0.25">
      <c r="P61743" s="120"/>
      <c r="R61743" s="120"/>
      <c r="T61743" s="120"/>
      <c r="V61743" s="120"/>
      <c r="X61743" s="120"/>
      <c r="Z61743" s="120"/>
    </row>
    <row r="61744" spans="16:26" x14ac:dyDescent="0.25">
      <c r="P61744" s="119"/>
      <c r="R61744" s="119"/>
      <c r="T61744" s="119"/>
      <c r="V61744" s="119"/>
      <c r="X61744" s="119"/>
      <c r="Z61744" s="119"/>
    </row>
    <row r="61745" spans="16:26" x14ac:dyDescent="0.25">
      <c r="P61745" s="119"/>
      <c r="R61745" s="119"/>
      <c r="T61745" s="119"/>
      <c r="V61745" s="119"/>
      <c r="X61745" s="119"/>
      <c r="Z61745" s="119"/>
    </row>
    <row r="61746" spans="16:26" x14ac:dyDescent="0.25">
      <c r="P61746" s="119"/>
      <c r="R61746" s="119"/>
      <c r="T61746" s="119"/>
      <c r="V61746" s="119"/>
      <c r="X61746" s="119"/>
      <c r="Z61746" s="119"/>
    </row>
    <row r="61747" spans="16:26" x14ac:dyDescent="0.25">
      <c r="P61747" s="121"/>
      <c r="R61747" s="121"/>
      <c r="T61747" s="121"/>
      <c r="V61747" s="121"/>
      <c r="X61747" s="121"/>
      <c r="Z61747" s="121"/>
    </row>
    <row r="61748" spans="16:26" x14ac:dyDescent="0.25">
      <c r="P61748" s="121"/>
      <c r="R61748" s="121"/>
      <c r="T61748" s="121"/>
      <c r="V61748" s="121"/>
      <c r="X61748" s="121"/>
      <c r="Z61748" s="121"/>
    </row>
    <row r="61749" spans="16:26" x14ac:dyDescent="0.25">
      <c r="P61749" s="121"/>
      <c r="R61749" s="121"/>
      <c r="T61749" s="121"/>
      <c r="V61749" s="121"/>
      <c r="X61749" s="121"/>
      <c r="Z61749" s="121"/>
    </row>
    <row r="61750" spans="16:26" x14ac:dyDescent="0.25">
      <c r="P61750" s="121"/>
      <c r="R61750" s="121"/>
      <c r="T61750" s="121"/>
      <c r="V61750" s="121"/>
      <c r="X61750" s="121"/>
      <c r="Z61750" s="121"/>
    </row>
    <row r="61751" spans="16:26" x14ac:dyDescent="0.25">
      <c r="P61751" s="122"/>
      <c r="R61751" s="122"/>
      <c r="T61751" s="122"/>
      <c r="V61751" s="122"/>
      <c r="X61751" s="122"/>
      <c r="Z61751" s="122"/>
    </row>
    <row r="61752" spans="16:26" x14ac:dyDescent="0.25">
      <c r="P61752" s="118"/>
      <c r="R61752" s="118"/>
      <c r="T61752" s="118"/>
      <c r="V61752" s="118"/>
      <c r="X61752" s="118"/>
      <c r="Z61752" s="118"/>
    </row>
    <row r="61753" spans="16:26" x14ac:dyDescent="0.25">
      <c r="P61753" s="119"/>
      <c r="R61753" s="119"/>
      <c r="T61753" s="119"/>
      <c r="V61753" s="119"/>
      <c r="X61753" s="119"/>
      <c r="Z61753" s="119"/>
    </row>
    <row r="61754" spans="16:26" x14ac:dyDescent="0.25">
      <c r="P61754" s="119"/>
      <c r="R61754" s="119"/>
      <c r="T61754" s="119"/>
      <c r="V61754" s="119"/>
      <c r="X61754" s="119"/>
      <c r="Z61754" s="119"/>
    </row>
    <row r="61755" spans="16:26" x14ac:dyDescent="0.25">
      <c r="P61755" s="120"/>
      <c r="R61755" s="120"/>
      <c r="T61755" s="120"/>
      <c r="V61755" s="120"/>
      <c r="X61755" s="120"/>
      <c r="Z61755" s="120"/>
    </row>
    <row r="61756" spans="16:26" x14ac:dyDescent="0.25">
      <c r="P61756" s="119"/>
      <c r="R61756" s="119"/>
      <c r="T61756" s="119"/>
      <c r="V61756" s="119"/>
      <c r="X61756" s="119"/>
      <c r="Z61756" s="119"/>
    </row>
    <row r="61757" spans="16:26" x14ac:dyDescent="0.25">
      <c r="P61757" s="119"/>
      <c r="R61757" s="119"/>
      <c r="T61757" s="119"/>
      <c r="V61757" s="119"/>
      <c r="X61757" s="119"/>
      <c r="Z61757" s="119"/>
    </row>
    <row r="61758" spans="16:26" x14ac:dyDescent="0.25">
      <c r="P61758" s="120"/>
      <c r="R61758" s="120"/>
      <c r="T61758" s="120"/>
      <c r="V61758" s="120"/>
      <c r="X61758" s="120"/>
      <c r="Z61758" s="120"/>
    </row>
    <row r="61759" spans="16:26" x14ac:dyDescent="0.25">
      <c r="P61759" s="119"/>
      <c r="R61759" s="119"/>
      <c r="T61759" s="119"/>
      <c r="V61759" s="119"/>
      <c r="X61759" s="119"/>
      <c r="Z61759" s="119"/>
    </row>
    <row r="61760" spans="16:26" x14ac:dyDescent="0.25">
      <c r="P61760" s="120"/>
      <c r="R61760" s="120"/>
      <c r="T61760" s="120"/>
      <c r="V61760" s="120"/>
      <c r="X61760" s="120"/>
      <c r="Z61760" s="120"/>
    </row>
    <row r="61761" spans="16:26" x14ac:dyDescent="0.25">
      <c r="P61761" s="119"/>
      <c r="R61761" s="119"/>
      <c r="T61761" s="119"/>
      <c r="V61761" s="119"/>
      <c r="X61761" s="119"/>
      <c r="Z61761" s="119"/>
    </row>
    <row r="61762" spans="16:26" x14ac:dyDescent="0.25">
      <c r="P61762" s="119"/>
      <c r="R61762" s="119"/>
      <c r="T61762" s="119"/>
      <c r="V61762" s="119"/>
      <c r="X61762" s="119"/>
      <c r="Z61762" s="119"/>
    </row>
    <row r="61763" spans="16:26" x14ac:dyDescent="0.25">
      <c r="P61763" s="119"/>
      <c r="R61763" s="119"/>
      <c r="T61763" s="119"/>
      <c r="V61763" s="119"/>
      <c r="X61763" s="119"/>
      <c r="Z61763" s="119"/>
    </row>
    <row r="61764" spans="16:26" x14ac:dyDescent="0.25">
      <c r="P61764" s="121"/>
      <c r="R61764" s="121"/>
      <c r="T61764" s="121"/>
      <c r="V61764" s="121"/>
      <c r="X61764" s="121"/>
      <c r="Z61764" s="121"/>
    </row>
    <row r="61765" spans="16:26" x14ac:dyDescent="0.25">
      <c r="P61765" s="121"/>
      <c r="R61765" s="121"/>
      <c r="T61765" s="121"/>
      <c r="V61765" s="121"/>
      <c r="X61765" s="121"/>
      <c r="Z61765" s="121"/>
    </row>
    <row r="61766" spans="16:26" x14ac:dyDescent="0.25">
      <c r="P61766" s="121"/>
      <c r="R61766" s="121"/>
      <c r="T61766" s="121"/>
      <c r="V61766" s="121"/>
      <c r="X61766" s="121"/>
      <c r="Z61766" s="121"/>
    </row>
    <row r="61767" spans="16:26" x14ac:dyDescent="0.25">
      <c r="P61767" s="121"/>
      <c r="R61767" s="121"/>
      <c r="T61767" s="121"/>
      <c r="V61767" s="121"/>
      <c r="X61767" s="121"/>
      <c r="Z61767" s="121"/>
    </row>
    <row r="61768" spans="16:26" x14ac:dyDescent="0.25">
      <c r="P61768" s="122"/>
      <c r="R61768" s="122"/>
      <c r="T61768" s="122"/>
      <c r="V61768" s="122"/>
      <c r="X61768" s="122"/>
      <c r="Z61768" s="122"/>
    </row>
    <row r="61769" spans="16:26" x14ac:dyDescent="0.25">
      <c r="P61769" s="118"/>
      <c r="R61769" s="118"/>
      <c r="T61769" s="118"/>
      <c r="V61769" s="118"/>
      <c r="X61769" s="118"/>
      <c r="Z61769" s="118"/>
    </row>
    <row r="61770" spans="16:26" x14ac:dyDescent="0.25">
      <c r="P61770" s="119"/>
      <c r="R61770" s="119"/>
      <c r="T61770" s="119"/>
      <c r="V61770" s="119"/>
      <c r="X61770" s="119"/>
      <c r="Z61770" s="119"/>
    </row>
    <row r="61771" spans="16:26" x14ac:dyDescent="0.25">
      <c r="P61771" s="119"/>
      <c r="R61771" s="119"/>
      <c r="T61771" s="119"/>
      <c r="V61771" s="119"/>
      <c r="X61771" s="119"/>
      <c r="Z61771" s="119"/>
    </row>
    <row r="61772" spans="16:26" x14ac:dyDescent="0.25">
      <c r="P61772" s="120"/>
      <c r="R61772" s="120"/>
      <c r="T61772" s="120"/>
      <c r="V61772" s="120"/>
      <c r="X61772" s="120"/>
      <c r="Z61772" s="120"/>
    </row>
    <row r="61773" spans="16:26" x14ac:dyDescent="0.25">
      <c r="P61773" s="119"/>
      <c r="R61773" s="119"/>
      <c r="T61773" s="119"/>
      <c r="V61773" s="119"/>
      <c r="X61773" s="119"/>
      <c r="Z61773" s="119"/>
    </row>
    <row r="61774" spans="16:26" x14ac:dyDescent="0.25">
      <c r="P61774" s="119"/>
      <c r="R61774" s="119"/>
      <c r="T61774" s="119"/>
      <c r="V61774" s="119"/>
      <c r="X61774" s="119"/>
      <c r="Z61774" s="119"/>
    </row>
    <row r="61775" spans="16:26" x14ac:dyDescent="0.25">
      <c r="P61775" s="120"/>
      <c r="R61775" s="120"/>
      <c r="T61775" s="120"/>
      <c r="V61775" s="120"/>
      <c r="X61775" s="120"/>
      <c r="Z61775" s="120"/>
    </row>
    <row r="61776" spans="16:26" x14ac:dyDescent="0.25">
      <c r="P61776" s="119"/>
      <c r="R61776" s="119"/>
      <c r="T61776" s="119"/>
      <c r="V61776" s="119"/>
      <c r="X61776" s="119"/>
      <c r="Z61776" s="119"/>
    </row>
    <row r="61777" spans="16:26" x14ac:dyDescent="0.25">
      <c r="P61777" s="120"/>
      <c r="R61777" s="120"/>
      <c r="T61777" s="120"/>
      <c r="V61777" s="120"/>
      <c r="X61777" s="120"/>
      <c r="Z61777" s="120"/>
    </row>
    <row r="61778" spans="16:26" x14ac:dyDescent="0.25">
      <c r="P61778" s="119"/>
      <c r="R61778" s="119"/>
      <c r="T61778" s="119"/>
      <c r="V61778" s="119"/>
      <c r="X61778" s="119"/>
      <c r="Z61778" s="119"/>
    </row>
    <row r="61779" spans="16:26" x14ac:dyDescent="0.25">
      <c r="P61779" s="119"/>
      <c r="R61779" s="119"/>
      <c r="T61779" s="119"/>
      <c r="V61779" s="119"/>
      <c r="X61779" s="119"/>
      <c r="Z61779" s="119"/>
    </row>
    <row r="61780" spans="16:26" x14ac:dyDescent="0.25">
      <c r="P61780" s="119"/>
      <c r="R61780" s="119"/>
      <c r="T61780" s="119"/>
      <c r="V61780" s="119"/>
      <c r="X61780" s="119"/>
      <c r="Z61780" s="119"/>
    </row>
    <row r="61781" spans="16:26" x14ac:dyDescent="0.25">
      <c r="P61781" s="121"/>
      <c r="R61781" s="121"/>
      <c r="T61781" s="121"/>
      <c r="V61781" s="121"/>
      <c r="X61781" s="121"/>
      <c r="Z61781" s="121"/>
    </row>
    <row r="61782" spans="16:26" x14ac:dyDescent="0.25">
      <c r="P61782" s="121"/>
      <c r="R61782" s="121"/>
      <c r="T61782" s="121"/>
      <c r="V61782" s="121"/>
      <c r="X61782" s="121"/>
      <c r="Z61782" s="121"/>
    </row>
    <row r="61783" spans="16:26" x14ac:dyDescent="0.25">
      <c r="P61783" s="121"/>
      <c r="R61783" s="121"/>
      <c r="T61783" s="121"/>
      <c r="V61783" s="121"/>
      <c r="X61783" s="121"/>
      <c r="Z61783" s="121"/>
    </row>
    <row r="61784" spans="16:26" x14ac:dyDescent="0.25">
      <c r="P61784" s="121"/>
      <c r="R61784" s="121"/>
      <c r="T61784" s="121"/>
      <c r="V61784" s="121"/>
      <c r="X61784" s="121"/>
      <c r="Z61784" s="121"/>
    </row>
    <row r="61785" spans="16:26" x14ac:dyDescent="0.25">
      <c r="P61785" s="122"/>
      <c r="R61785" s="122"/>
      <c r="T61785" s="122"/>
      <c r="V61785" s="122"/>
      <c r="X61785" s="122"/>
      <c r="Z61785" s="122"/>
    </row>
    <row r="61786" spans="16:26" x14ac:dyDescent="0.25">
      <c r="P61786" s="118"/>
      <c r="R61786" s="118"/>
      <c r="T61786" s="118"/>
      <c r="V61786" s="118"/>
      <c r="X61786" s="118"/>
      <c r="Z61786" s="118"/>
    </row>
    <row r="61787" spans="16:26" x14ac:dyDescent="0.25">
      <c r="P61787" s="119"/>
      <c r="R61787" s="119"/>
      <c r="T61787" s="119"/>
      <c r="V61787" s="119"/>
      <c r="X61787" s="119"/>
      <c r="Z61787" s="119"/>
    </row>
    <row r="61788" spans="16:26" x14ac:dyDescent="0.25">
      <c r="P61788" s="119"/>
      <c r="R61788" s="119"/>
      <c r="T61788" s="119"/>
      <c r="V61788" s="119"/>
      <c r="X61788" s="119"/>
      <c r="Z61788" s="119"/>
    </row>
    <row r="61789" spans="16:26" x14ac:dyDescent="0.25">
      <c r="P61789" s="120"/>
      <c r="R61789" s="120"/>
      <c r="T61789" s="120"/>
      <c r="V61789" s="120"/>
      <c r="X61789" s="120"/>
      <c r="Z61789" s="120"/>
    </row>
    <row r="61790" spans="16:26" x14ac:dyDescent="0.25">
      <c r="P61790" s="119"/>
      <c r="R61790" s="119"/>
      <c r="T61790" s="119"/>
      <c r="V61790" s="119"/>
      <c r="X61790" s="119"/>
      <c r="Z61790" s="119"/>
    </row>
    <row r="61791" spans="16:26" x14ac:dyDescent="0.25">
      <c r="P61791" s="119"/>
      <c r="R61791" s="119"/>
      <c r="T61791" s="119"/>
      <c r="V61791" s="119"/>
      <c r="X61791" s="119"/>
      <c r="Z61791" s="119"/>
    </row>
    <row r="61792" spans="16:26" x14ac:dyDescent="0.25">
      <c r="P61792" s="120"/>
      <c r="R61792" s="120"/>
      <c r="T61792" s="120"/>
      <c r="V61792" s="120"/>
      <c r="X61792" s="120"/>
      <c r="Z61792" s="120"/>
    </row>
    <row r="61793" spans="16:26" x14ac:dyDescent="0.25">
      <c r="P61793" s="119"/>
      <c r="R61793" s="119"/>
      <c r="T61793" s="119"/>
      <c r="V61793" s="119"/>
      <c r="X61793" s="119"/>
      <c r="Z61793" s="119"/>
    </row>
    <row r="61794" spans="16:26" x14ac:dyDescent="0.25">
      <c r="P61794" s="120"/>
      <c r="R61794" s="120"/>
      <c r="T61794" s="120"/>
      <c r="V61794" s="120"/>
      <c r="X61794" s="120"/>
      <c r="Z61794" s="120"/>
    </row>
    <row r="61795" spans="16:26" x14ac:dyDescent="0.25">
      <c r="P61795" s="119"/>
      <c r="R61795" s="119"/>
      <c r="T61795" s="119"/>
      <c r="V61795" s="119"/>
      <c r="X61795" s="119"/>
      <c r="Z61795" s="119"/>
    </row>
    <row r="61796" spans="16:26" x14ac:dyDescent="0.25">
      <c r="P61796" s="119"/>
      <c r="R61796" s="119"/>
      <c r="T61796" s="119"/>
      <c r="V61796" s="119"/>
      <c r="X61796" s="119"/>
      <c r="Z61796" s="119"/>
    </row>
    <row r="61797" spans="16:26" x14ac:dyDescent="0.25">
      <c r="P61797" s="119"/>
      <c r="R61797" s="119"/>
      <c r="T61797" s="119"/>
      <c r="V61797" s="119"/>
      <c r="X61797" s="119"/>
      <c r="Z61797" s="119"/>
    </row>
    <row r="61798" spans="16:26" x14ac:dyDescent="0.25">
      <c r="P61798" s="121"/>
      <c r="R61798" s="121"/>
      <c r="T61798" s="121"/>
      <c r="V61798" s="121"/>
      <c r="X61798" s="121"/>
      <c r="Z61798" s="121"/>
    </row>
    <row r="61799" spans="16:26" x14ac:dyDescent="0.25">
      <c r="P61799" s="121"/>
      <c r="R61799" s="121"/>
      <c r="T61799" s="121"/>
      <c r="V61799" s="121"/>
      <c r="X61799" s="121"/>
      <c r="Z61799" s="121"/>
    </row>
    <row r="61800" spans="16:26" x14ac:dyDescent="0.25">
      <c r="P61800" s="121"/>
      <c r="R61800" s="121"/>
      <c r="T61800" s="121"/>
      <c r="V61800" s="121"/>
      <c r="X61800" s="121"/>
      <c r="Z61800" s="121"/>
    </row>
    <row r="61801" spans="16:26" x14ac:dyDescent="0.25">
      <c r="P61801" s="121"/>
      <c r="R61801" s="121"/>
      <c r="T61801" s="121"/>
      <c r="V61801" s="121"/>
      <c r="X61801" s="121"/>
      <c r="Z61801" s="121"/>
    </row>
    <row r="61802" spans="16:26" x14ac:dyDescent="0.25">
      <c r="P61802" s="122"/>
      <c r="R61802" s="122"/>
      <c r="T61802" s="122"/>
      <c r="V61802" s="122"/>
      <c r="X61802" s="122"/>
      <c r="Z61802" s="122"/>
    </row>
    <row r="61803" spans="16:26" x14ac:dyDescent="0.25">
      <c r="P61803" s="118"/>
      <c r="R61803" s="118"/>
      <c r="T61803" s="118"/>
      <c r="V61803" s="118"/>
      <c r="X61803" s="118"/>
      <c r="Z61803" s="118"/>
    </row>
    <row r="61804" spans="16:26" x14ac:dyDescent="0.25">
      <c r="P61804" s="119"/>
      <c r="R61804" s="119"/>
      <c r="T61804" s="119"/>
      <c r="V61804" s="119"/>
      <c r="X61804" s="119"/>
      <c r="Z61804" s="119"/>
    </row>
    <row r="61805" spans="16:26" x14ac:dyDescent="0.25">
      <c r="P61805" s="119"/>
      <c r="R61805" s="119"/>
      <c r="T61805" s="119"/>
      <c r="V61805" s="119"/>
      <c r="X61805" s="119"/>
      <c r="Z61805" s="119"/>
    </row>
    <row r="61806" spans="16:26" x14ac:dyDescent="0.25">
      <c r="P61806" s="120"/>
      <c r="R61806" s="120"/>
      <c r="T61806" s="120"/>
      <c r="V61806" s="120"/>
      <c r="X61806" s="120"/>
      <c r="Z61806" s="120"/>
    </row>
    <row r="61807" spans="16:26" x14ac:dyDescent="0.25">
      <c r="P61807" s="119"/>
      <c r="R61807" s="119"/>
      <c r="T61807" s="119"/>
      <c r="V61807" s="119"/>
      <c r="X61807" s="119"/>
      <c r="Z61807" s="119"/>
    </row>
    <row r="61808" spans="16:26" x14ac:dyDescent="0.25">
      <c r="P61808" s="119"/>
      <c r="R61808" s="119"/>
      <c r="T61808" s="119"/>
      <c r="V61808" s="119"/>
      <c r="X61808" s="119"/>
      <c r="Z61808" s="119"/>
    </row>
    <row r="61809" spans="16:26" x14ac:dyDescent="0.25">
      <c r="P61809" s="120"/>
      <c r="R61809" s="120"/>
      <c r="T61809" s="120"/>
      <c r="V61809" s="120"/>
      <c r="X61809" s="120"/>
      <c r="Z61809" s="120"/>
    </row>
    <row r="61810" spans="16:26" x14ac:dyDescent="0.25">
      <c r="P61810" s="119"/>
      <c r="R61810" s="119"/>
      <c r="T61810" s="119"/>
      <c r="V61810" s="119"/>
      <c r="X61810" s="119"/>
      <c r="Z61810" s="119"/>
    </row>
    <row r="61811" spans="16:26" x14ac:dyDescent="0.25">
      <c r="P61811" s="120"/>
      <c r="R61811" s="120"/>
      <c r="T61811" s="120"/>
      <c r="V61811" s="120"/>
      <c r="X61811" s="120"/>
      <c r="Z61811" s="120"/>
    </row>
    <row r="61812" spans="16:26" x14ac:dyDescent="0.25">
      <c r="P61812" s="119"/>
      <c r="R61812" s="119"/>
      <c r="T61812" s="119"/>
      <c r="V61812" s="119"/>
      <c r="X61812" s="119"/>
      <c r="Z61812" s="119"/>
    </row>
    <row r="61813" spans="16:26" x14ac:dyDescent="0.25">
      <c r="P61813" s="119"/>
      <c r="R61813" s="119"/>
      <c r="T61813" s="119"/>
      <c r="V61813" s="119"/>
      <c r="X61813" s="119"/>
      <c r="Z61813" s="119"/>
    </row>
    <row r="61814" spans="16:26" x14ac:dyDescent="0.25">
      <c r="P61814" s="119"/>
      <c r="R61814" s="119"/>
      <c r="T61814" s="119"/>
      <c r="V61814" s="119"/>
      <c r="X61814" s="119"/>
      <c r="Z61814" s="119"/>
    </row>
    <row r="61815" spans="16:26" x14ac:dyDescent="0.25">
      <c r="P61815" s="121"/>
      <c r="R61815" s="121"/>
      <c r="T61815" s="121"/>
      <c r="V61815" s="121"/>
      <c r="X61815" s="121"/>
      <c r="Z61815" s="121"/>
    </row>
    <row r="61816" spans="16:26" x14ac:dyDescent="0.25">
      <c r="P61816" s="121"/>
      <c r="R61816" s="121"/>
      <c r="T61816" s="121"/>
      <c r="V61816" s="121"/>
      <c r="X61816" s="121"/>
      <c r="Z61816" s="121"/>
    </row>
    <row r="61817" spans="16:26" x14ac:dyDescent="0.25">
      <c r="P61817" s="121"/>
      <c r="R61817" s="121"/>
      <c r="T61817" s="121"/>
      <c r="V61817" s="121"/>
      <c r="X61817" s="121"/>
      <c r="Z61817" s="121"/>
    </row>
    <row r="61818" spans="16:26" x14ac:dyDescent="0.25">
      <c r="P61818" s="121"/>
      <c r="R61818" s="121"/>
      <c r="T61818" s="121"/>
      <c r="V61818" s="121"/>
      <c r="X61818" s="121"/>
      <c r="Z61818" s="121"/>
    </row>
    <row r="61819" spans="16:26" x14ac:dyDescent="0.25">
      <c r="P61819" s="122"/>
      <c r="R61819" s="122"/>
      <c r="T61819" s="122"/>
      <c r="V61819" s="122"/>
      <c r="X61819" s="122"/>
      <c r="Z61819" s="122"/>
    </row>
    <row r="61820" spans="16:26" x14ac:dyDescent="0.25">
      <c r="P61820" s="118"/>
      <c r="R61820" s="118"/>
      <c r="T61820" s="118"/>
      <c r="V61820" s="118"/>
      <c r="X61820" s="118"/>
      <c r="Z61820" s="118"/>
    </row>
    <row r="61821" spans="16:26" x14ac:dyDescent="0.25">
      <c r="P61821" s="119"/>
      <c r="R61821" s="119"/>
      <c r="T61821" s="119"/>
      <c r="V61821" s="119"/>
      <c r="X61821" s="119"/>
      <c r="Z61821" s="119"/>
    </row>
    <row r="61822" spans="16:26" x14ac:dyDescent="0.25">
      <c r="P61822" s="119"/>
      <c r="R61822" s="119"/>
      <c r="T61822" s="119"/>
      <c r="V61822" s="119"/>
      <c r="X61822" s="119"/>
      <c r="Z61822" s="119"/>
    </row>
    <row r="61823" spans="16:26" x14ac:dyDescent="0.25">
      <c r="P61823" s="120"/>
      <c r="R61823" s="120"/>
      <c r="T61823" s="120"/>
      <c r="V61823" s="120"/>
      <c r="X61823" s="120"/>
      <c r="Z61823" s="120"/>
    </row>
    <row r="61824" spans="16:26" x14ac:dyDescent="0.25">
      <c r="P61824" s="119"/>
      <c r="R61824" s="119"/>
      <c r="T61824" s="119"/>
      <c r="V61824" s="119"/>
      <c r="X61824" s="119"/>
      <c r="Z61824" s="119"/>
    </row>
    <row r="61825" spans="16:26" x14ac:dyDescent="0.25">
      <c r="P61825" s="119"/>
      <c r="R61825" s="119"/>
      <c r="T61825" s="119"/>
      <c r="V61825" s="119"/>
      <c r="X61825" s="119"/>
      <c r="Z61825" s="119"/>
    </row>
    <row r="61826" spans="16:26" x14ac:dyDescent="0.25">
      <c r="P61826" s="120"/>
      <c r="R61826" s="120"/>
      <c r="T61826" s="120"/>
      <c r="V61826" s="120"/>
      <c r="X61826" s="120"/>
      <c r="Z61826" s="120"/>
    </row>
    <row r="61827" spans="16:26" x14ac:dyDescent="0.25">
      <c r="P61827" s="119"/>
      <c r="R61827" s="119"/>
      <c r="T61827" s="119"/>
      <c r="V61827" s="119"/>
      <c r="X61827" s="119"/>
      <c r="Z61827" s="119"/>
    </row>
    <row r="61828" spans="16:26" x14ac:dyDescent="0.25">
      <c r="P61828" s="120"/>
      <c r="R61828" s="120"/>
      <c r="T61828" s="120"/>
      <c r="V61828" s="120"/>
      <c r="X61828" s="120"/>
      <c r="Z61828" s="120"/>
    </row>
    <row r="61829" spans="16:26" x14ac:dyDescent="0.25">
      <c r="P61829" s="119"/>
      <c r="R61829" s="119"/>
      <c r="T61829" s="119"/>
      <c r="V61829" s="119"/>
      <c r="X61829" s="119"/>
      <c r="Z61829" s="119"/>
    </row>
    <row r="61830" spans="16:26" x14ac:dyDescent="0.25">
      <c r="P61830" s="119"/>
      <c r="R61830" s="119"/>
      <c r="T61830" s="119"/>
      <c r="V61830" s="119"/>
      <c r="X61830" s="119"/>
      <c r="Z61830" s="119"/>
    </row>
    <row r="61831" spans="16:26" x14ac:dyDescent="0.25">
      <c r="P61831" s="119"/>
      <c r="R61831" s="119"/>
      <c r="T61831" s="119"/>
      <c r="V61831" s="119"/>
      <c r="X61831" s="119"/>
      <c r="Z61831" s="119"/>
    </row>
    <row r="61832" spans="16:26" x14ac:dyDescent="0.25">
      <c r="P61832" s="121"/>
      <c r="R61832" s="121"/>
      <c r="T61832" s="121"/>
      <c r="V61832" s="121"/>
      <c r="X61832" s="121"/>
      <c r="Z61832" s="121"/>
    </row>
    <row r="61833" spans="16:26" x14ac:dyDescent="0.25">
      <c r="P61833" s="121"/>
      <c r="R61833" s="121"/>
      <c r="T61833" s="121"/>
      <c r="V61833" s="121"/>
      <c r="X61833" s="121"/>
      <c r="Z61833" s="121"/>
    </row>
    <row r="61834" spans="16:26" x14ac:dyDescent="0.25">
      <c r="P61834" s="121"/>
      <c r="R61834" s="121"/>
      <c r="T61834" s="121"/>
      <c r="V61834" s="121"/>
      <c r="X61834" s="121"/>
      <c r="Z61834" s="121"/>
    </row>
    <row r="61835" spans="16:26" x14ac:dyDescent="0.25">
      <c r="P61835" s="121"/>
      <c r="R61835" s="121"/>
      <c r="T61835" s="121"/>
      <c r="V61835" s="121"/>
      <c r="X61835" s="121"/>
      <c r="Z61835" s="121"/>
    </row>
    <row r="61836" spans="16:26" x14ac:dyDescent="0.25">
      <c r="P61836" s="122"/>
      <c r="R61836" s="122"/>
      <c r="T61836" s="122"/>
      <c r="V61836" s="122"/>
      <c r="X61836" s="122"/>
      <c r="Z61836" s="122"/>
    </row>
    <row r="61837" spans="16:26" x14ac:dyDescent="0.25">
      <c r="P61837" s="118"/>
      <c r="R61837" s="118"/>
      <c r="T61837" s="118"/>
      <c r="V61837" s="118"/>
      <c r="X61837" s="118"/>
      <c r="Z61837" s="118"/>
    </row>
    <row r="61838" spans="16:26" x14ac:dyDescent="0.25">
      <c r="P61838" s="119"/>
      <c r="R61838" s="119"/>
      <c r="T61838" s="119"/>
      <c r="V61838" s="119"/>
      <c r="X61838" s="119"/>
      <c r="Z61838" s="119"/>
    </row>
    <row r="61839" spans="16:26" x14ac:dyDescent="0.25">
      <c r="P61839" s="119"/>
      <c r="R61839" s="119"/>
      <c r="T61839" s="119"/>
      <c r="V61839" s="119"/>
      <c r="X61839" s="119"/>
      <c r="Z61839" s="119"/>
    </row>
    <row r="61840" spans="16:26" x14ac:dyDescent="0.25">
      <c r="P61840" s="120"/>
      <c r="R61840" s="120"/>
      <c r="T61840" s="120"/>
      <c r="V61840" s="120"/>
      <c r="X61840" s="120"/>
      <c r="Z61840" s="120"/>
    </row>
    <row r="61841" spans="16:26" x14ac:dyDescent="0.25">
      <c r="P61841" s="119"/>
      <c r="R61841" s="119"/>
      <c r="T61841" s="119"/>
      <c r="V61841" s="119"/>
      <c r="X61841" s="119"/>
      <c r="Z61841" s="119"/>
    </row>
    <row r="61842" spans="16:26" x14ac:dyDescent="0.25">
      <c r="P61842" s="119"/>
      <c r="R61842" s="119"/>
      <c r="T61842" s="119"/>
      <c r="V61842" s="119"/>
      <c r="X61842" s="119"/>
      <c r="Z61842" s="119"/>
    </row>
    <row r="61843" spans="16:26" x14ac:dyDescent="0.25">
      <c r="P61843" s="120"/>
      <c r="R61843" s="120"/>
      <c r="T61843" s="120"/>
      <c r="V61843" s="120"/>
      <c r="X61843" s="120"/>
      <c r="Z61843" s="120"/>
    </row>
    <row r="61844" spans="16:26" x14ac:dyDescent="0.25">
      <c r="P61844" s="119"/>
      <c r="R61844" s="119"/>
      <c r="T61844" s="119"/>
      <c r="V61844" s="119"/>
      <c r="X61844" s="119"/>
      <c r="Z61844" s="119"/>
    </row>
    <row r="61845" spans="16:26" x14ac:dyDescent="0.25">
      <c r="P61845" s="120"/>
      <c r="R61845" s="120"/>
      <c r="T61845" s="120"/>
      <c r="V61845" s="120"/>
      <c r="X61845" s="120"/>
      <c r="Z61845" s="120"/>
    </row>
    <row r="61846" spans="16:26" x14ac:dyDescent="0.25">
      <c r="P61846" s="119"/>
      <c r="R61846" s="119"/>
      <c r="T61846" s="119"/>
      <c r="V61846" s="119"/>
      <c r="X61846" s="119"/>
      <c r="Z61846" s="119"/>
    </row>
    <row r="61847" spans="16:26" x14ac:dyDescent="0.25">
      <c r="P61847" s="119"/>
      <c r="R61847" s="119"/>
      <c r="T61847" s="119"/>
      <c r="V61847" s="119"/>
      <c r="X61847" s="119"/>
      <c r="Z61847" s="119"/>
    </row>
    <row r="61848" spans="16:26" x14ac:dyDescent="0.25">
      <c r="P61848" s="119"/>
      <c r="R61848" s="119"/>
      <c r="T61848" s="119"/>
      <c r="V61848" s="119"/>
      <c r="X61848" s="119"/>
      <c r="Z61848" s="119"/>
    </row>
    <row r="61849" spans="16:26" x14ac:dyDescent="0.25">
      <c r="P61849" s="121"/>
      <c r="R61849" s="121"/>
      <c r="T61849" s="121"/>
      <c r="V61849" s="121"/>
      <c r="X61849" s="121"/>
      <c r="Z61849" s="121"/>
    </row>
    <row r="61850" spans="16:26" x14ac:dyDescent="0.25">
      <c r="P61850" s="121"/>
      <c r="R61850" s="121"/>
      <c r="T61850" s="121"/>
      <c r="V61850" s="121"/>
      <c r="X61850" s="121"/>
      <c r="Z61850" s="121"/>
    </row>
    <row r="61851" spans="16:26" x14ac:dyDescent="0.25">
      <c r="P61851" s="121"/>
      <c r="R61851" s="121"/>
      <c r="T61851" s="121"/>
      <c r="V61851" s="121"/>
      <c r="X61851" s="121"/>
      <c r="Z61851" s="121"/>
    </row>
    <row r="61852" spans="16:26" x14ac:dyDescent="0.25">
      <c r="P61852" s="121"/>
      <c r="R61852" s="121"/>
      <c r="T61852" s="121"/>
      <c r="V61852" s="121"/>
      <c r="X61852" s="121"/>
      <c r="Z61852" s="121"/>
    </row>
    <row r="61853" spans="16:26" x14ac:dyDescent="0.25">
      <c r="P61853" s="122"/>
      <c r="R61853" s="122"/>
      <c r="T61853" s="122"/>
      <c r="V61853" s="122"/>
      <c r="X61853" s="122"/>
      <c r="Z61853" s="122"/>
    </row>
    <row r="61854" spans="16:26" x14ac:dyDescent="0.25">
      <c r="P61854" s="118"/>
      <c r="R61854" s="118"/>
      <c r="T61854" s="118"/>
      <c r="V61854" s="118"/>
      <c r="X61854" s="118"/>
      <c r="Z61854" s="118"/>
    </row>
    <row r="61855" spans="16:26" x14ac:dyDescent="0.25">
      <c r="P61855" s="119"/>
      <c r="R61855" s="119"/>
      <c r="T61855" s="119"/>
      <c r="V61855" s="119"/>
      <c r="X61855" s="119"/>
      <c r="Z61855" s="119"/>
    </row>
    <row r="61856" spans="16:26" x14ac:dyDescent="0.25">
      <c r="P61856" s="119"/>
      <c r="R61856" s="119"/>
      <c r="T61856" s="119"/>
      <c r="V61856" s="119"/>
      <c r="X61856" s="119"/>
      <c r="Z61856" s="119"/>
    </row>
    <row r="61857" spans="16:26" x14ac:dyDescent="0.25">
      <c r="P61857" s="120"/>
      <c r="R61857" s="120"/>
      <c r="T61857" s="120"/>
      <c r="V61857" s="120"/>
      <c r="X61857" s="120"/>
      <c r="Z61857" s="120"/>
    </row>
    <row r="61858" spans="16:26" x14ac:dyDescent="0.25">
      <c r="P61858" s="119"/>
      <c r="R61858" s="119"/>
      <c r="T61858" s="119"/>
      <c r="V61858" s="119"/>
      <c r="X61858" s="119"/>
      <c r="Z61858" s="119"/>
    </row>
    <row r="61859" spans="16:26" x14ac:dyDescent="0.25">
      <c r="P61859" s="119"/>
      <c r="R61859" s="119"/>
      <c r="T61859" s="119"/>
      <c r="V61859" s="119"/>
      <c r="X61859" s="119"/>
      <c r="Z61859" s="119"/>
    </row>
    <row r="61860" spans="16:26" x14ac:dyDescent="0.25">
      <c r="P61860" s="120"/>
      <c r="R61860" s="120"/>
      <c r="T61860" s="120"/>
      <c r="V61860" s="120"/>
      <c r="X61860" s="120"/>
      <c r="Z61860" s="120"/>
    </row>
    <row r="61861" spans="16:26" x14ac:dyDescent="0.25">
      <c r="P61861" s="119"/>
      <c r="R61861" s="119"/>
      <c r="T61861" s="119"/>
      <c r="V61861" s="119"/>
      <c r="X61861" s="119"/>
      <c r="Z61861" s="119"/>
    </row>
    <row r="61862" spans="16:26" x14ac:dyDescent="0.25">
      <c r="P61862" s="120"/>
      <c r="R61862" s="120"/>
      <c r="T61862" s="120"/>
      <c r="V61862" s="120"/>
      <c r="X61862" s="120"/>
      <c r="Z61862" s="120"/>
    </row>
    <row r="61863" spans="16:26" x14ac:dyDescent="0.25">
      <c r="P61863" s="119"/>
      <c r="R61863" s="119"/>
      <c r="T61863" s="119"/>
      <c r="V61863" s="119"/>
      <c r="X61863" s="119"/>
      <c r="Z61863" s="119"/>
    </row>
    <row r="61864" spans="16:26" x14ac:dyDescent="0.25">
      <c r="P61864" s="119"/>
      <c r="R61864" s="119"/>
      <c r="T61864" s="119"/>
      <c r="V61864" s="119"/>
      <c r="X61864" s="119"/>
      <c r="Z61864" s="119"/>
    </row>
    <row r="61865" spans="16:26" x14ac:dyDescent="0.25">
      <c r="P61865" s="119"/>
      <c r="R61865" s="119"/>
      <c r="T61865" s="119"/>
      <c r="V61865" s="119"/>
      <c r="X61865" s="119"/>
      <c r="Z61865" s="119"/>
    </row>
    <row r="61866" spans="16:26" x14ac:dyDescent="0.25">
      <c r="P61866" s="121"/>
      <c r="R61866" s="121"/>
      <c r="T61866" s="121"/>
      <c r="V61866" s="121"/>
      <c r="X61866" s="121"/>
      <c r="Z61866" s="121"/>
    </row>
    <row r="61867" spans="16:26" x14ac:dyDescent="0.25">
      <c r="P61867" s="121"/>
      <c r="R61867" s="121"/>
      <c r="T61867" s="121"/>
      <c r="V61867" s="121"/>
      <c r="X61867" s="121"/>
      <c r="Z61867" s="121"/>
    </row>
    <row r="61868" spans="16:26" x14ac:dyDescent="0.25">
      <c r="P61868" s="121"/>
      <c r="R61868" s="121"/>
      <c r="T61868" s="121"/>
      <c r="V61868" s="121"/>
      <c r="X61868" s="121"/>
      <c r="Z61868" s="121"/>
    </row>
    <row r="61869" spans="16:26" x14ac:dyDescent="0.25">
      <c r="P61869" s="121"/>
      <c r="R61869" s="121"/>
      <c r="T61869" s="121"/>
      <c r="V61869" s="121"/>
      <c r="X61869" s="121"/>
      <c r="Z61869" s="121"/>
    </row>
    <row r="61870" spans="16:26" x14ac:dyDescent="0.25">
      <c r="P61870" s="122"/>
      <c r="R61870" s="122"/>
      <c r="T61870" s="122"/>
      <c r="V61870" s="122"/>
      <c r="X61870" s="122"/>
      <c r="Z61870" s="122"/>
    </row>
    <row r="61871" spans="16:26" x14ac:dyDescent="0.25">
      <c r="P61871" s="118"/>
      <c r="R61871" s="118"/>
      <c r="T61871" s="118"/>
      <c r="V61871" s="118"/>
      <c r="X61871" s="118"/>
      <c r="Z61871" s="118"/>
    </row>
    <row r="61872" spans="16:26" x14ac:dyDescent="0.25">
      <c r="P61872" s="119"/>
      <c r="R61872" s="119"/>
      <c r="T61872" s="119"/>
      <c r="V61872" s="119"/>
      <c r="X61872" s="119"/>
      <c r="Z61872" s="119"/>
    </row>
    <row r="61873" spans="16:26" x14ac:dyDescent="0.25">
      <c r="P61873" s="119"/>
      <c r="R61873" s="119"/>
      <c r="T61873" s="119"/>
      <c r="V61873" s="119"/>
      <c r="X61873" s="119"/>
      <c r="Z61873" s="119"/>
    </row>
    <row r="61874" spans="16:26" x14ac:dyDescent="0.25">
      <c r="P61874" s="120"/>
      <c r="R61874" s="120"/>
      <c r="T61874" s="120"/>
      <c r="V61874" s="120"/>
      <c r="X61874" s="120"/>
      <c r="Z61874" s="120"/>
    </row>
    <row r="61875" spans="16:26" x14ac:dyDescent="0.25">
      <c r="P61875" s="119"/>
      <c r="R61875" s="119"/>
      <c r="T61875" s="119"/>
      <c r="V61875" s="119"/>
      <c r="X61875" s="119"/>
      <c r="Z61875" s="119"/>
    </row>
    <row r="61876" spans="16:26" x14ac:dyDescent="0.25">
      <c r="P61876" s="119"/>
      <c r="R61876" s="119"/>
      <c r="T61876" s="119"/>
      <c r="V61876" s="119"/>
      <c r="X61876" s="119"/>
      <c r="Z61876" s="119"/>
    </row>
    <row r="61877" spans="16:26" x14ac:dyDescent="0.25">
      <c r="P61877" s="120"/>
      <c r="R61877" s="120"/>
      <c r="T61877" s="120"/>
      <c r="V61877" s="120"/>
      <c r="X61877" s="120"/>
      <c r="Z61877" s="120"/>
    </row>
    <row r="61878" spans="16:26" x14ac:dyDescent="0.25">
      <c r="P61878" s="119"/>
      <c r="R61878" s="119"/>
      <c r="T61878" s="119"/>
      <c r="V61878" s="119"/>
      <c r="X61878" s="119"/>
      <c r="Z61878" s="119"/>
    </row>
    <row r="61879" spans="16:26" x14ac:dyDescent="0.25">
      <c r="P61879" s="120"/>
      <c r="R61879" s="120"/>
      <c r="T61879" s="120"/>
      <c r="V61879" s="120"/>
      <c r="X61879" s="120"/>
      <c r="Z61879" s="120"/>
    </row>
    <row r="61880" spans="16:26" x14ac:dyDescent="0.25">
      <c r="P61880" s="119"/>
      <c r="R61880" s="119"/>
      <c r="T61880" s="119"/>
      <c r="V61880" s="119"/>
      <c r="X61880" s="119"/>
      <c r="Z61880" s="119"/>
    </row>
    <row r="61881" spans="16:26" x14ac:dyDescent="0.25">
      <c r="P61881" s="119"/>
      <c r="R61881" s="119"/>
      <c r="T61881" s="119"/>
      <c r="V61881" s="119"/>
      <c r="X61881" s="119"/>
      <c r="Z61881" s="119"/>
    </row>
    <row r="61882" spans="16:26" x14ac:dyDescent="0.25">
      <c r="P61882" s="119"/>
      <c r="R61882" s="119"/>
      <c r="T61882" s="119"/>
      <c r="V61882" s="119"/>
      <c r="X61882" s="119"/>
      <c r="Z61882" s="119"/>
    </row>
    <row r="61883" spans="16:26" x14ac:dyDescent="0.25">
      <c r="P61883" s="121"/>
      <c r="R61883" s="121"/>
      <c r="T61883" s="121"/>
      <c r="V61883" s="121"/>
      <c r="X61883" s="121"/>
      <c r="Z61883" s="121"/>
    </row>
    <row r="61884" spans="16:26" x14ac:dyDescent="0.25">
      <c r="P61884" s="121"/>
      <c r="R61884" s="121"/>
      <c r="T61884" s="121"/>
      <c r="V61884" s="121"/>
      <c r="X61884" s="121"/>
      <c r="Z61884" s="121"/>
    </row>
    <row r="61885" spans="16:26" x14ac:dyDescent="0.25">
      <c r="P61885" s="121"/>
      <c r="R61885" s="121"/>
      <c r="T61885" s="121"/>
      <c r="V61885" s="121"/>
      <c r="X61885" s="121"/>
      <c r="Z61885" s="121"/>
    </row>
    <row r="61886" spans="16:26" x14ac:dyDescent="0.25">
      <c r="P61886" s="121"/>
      <c r="R61886" s="121"/>
      <c r="T61886" s="121"/>
      <c r="V61886" s="121"/>
      <c r="X61886" s="121"/>
      <c r="Z61886" s="121"/>
    </row>
    <row r="61887" spans="16:26" x14ac:dyDescent="0.25">
      <c r="P61887" s="122"/>
      <c r="R61887" s="122"/>
      <c r="T61887" s="122"/>
      <c r="V61887" s="122"/>
      <c r="X61887" s="122"/>
      <c r="Z61887" s="122"/>
    </row>
    <row r="61888" spans="16:26" x14ac:dyDescent="0.25">
      <c r="P61888" s="118"/>
      <c r="R61888" s="118"/>
      <c r="T61888" s="118"/>
      <c r="V61888" s="118"/>
      <c r="X61888" s="118"/>
      <c r="Z61888" s="118"/>
    </row>
    <row r="61889" spans="16:26" x14ac:dyDescent="0.25">
      <c r="P61889" s="119"/>
      <c r="R61889" s="119"/>
      <c r="T61889" s="119"/>
      <c r="V61889" s="119"/>
      <c r="X61889" s="119"/>
      <c r="Z61889" s="119"/>
    </row>
    <row r="61890" spans="16:26" x14ac:dyDescent="0.25">
      <c r="P61890" s="119"/>
      <c r="R61890" s="119"/>
      <c r="T61890" s="119"/>
      <c r="V61890" s="119"/>
      <c r="X61890" s="119"/>
      <c r="Z61890" s="119"/>
    </row>
    <row r="61891" spans="16:26" x14ac:dyDescent="0.25">
      <c r="P61891" s="120"/>
      <c r="R61891" s="120"/>
      <c r="T61891" s="120"/>
      <c r="V61891" s="120"/>
      <c r="X61891" s="120"/>
      <c r="Z61891" s="120"/>
    </row>
    <row r="61892" spans="16:26" x14ac:dyDescent="0.25">
      <c r="P61892" s="119"/>
      <c r="R61892" s="119"/>
      <c r="T61892" s="119"/>
      <c r="V61892" s="119"/>
      <c r="X61892" s="119"/>
      <c r="Z61892" s="119"/>
    </row>
    <row r="61893" spans="16:26" x14ac:dyDescent="0.25">
      <c r="P61893" s="119"/>
      <c r="R61893" s="119"/>
      <c r="T61893" s="119"/>
      <c r="V61893" s="119"/>
      <c r="X61893" s="119"/>
      <c r="Z61893" s="119"/>
    </row>
    <row r="61894" spans="16:26" x14ac:dyDescent="0.25">
      <c r="P61894" s="120"/>
      <c r="R61894" s="120"/>
      <c r="T61894" s="120"/>
      <c r="V61894" s="120"/>
      <c r="X61894" s="120"/>
      <c r="Z61894" s="120"/>
    </row>
    <row r="61895" spans="16:26" x14ac:dyDescent="0.25">
      <c r="P61895" s="119"/>
      <c r="R61895" s="119"/>
      <c r="T61895" s="119"/>
      <c r="V61895" s="119"/>
      <c r="X61895" s="119"/>
      <c r="Z61895" s="119"/>
    </row>
    <row r="61896" spans="16:26" x14ac:dyDescent="0.25">
      <c r="P61896" s="120"/>
      <c r="R61896" s="120"/>
      <c r="T61896" s="120"/>
      <c r="V61896" s="120"/>
      <c r="X61896" s="120"/>
      <c r="Z61896" s="120"/>
    </row>
    <row r="61897" spans="16:26" x14ac:dyDescent="0.25">
      <c r="P61897" s="119"/>
      <c r="R61897" s="119"/>
      <c r="T61897" s="119"/>
      <c r="V61897" s="119"/>
      <c r="X61897" s="119"/>
      <c r="Z61897" s="119"/>
    </row>
    <row r="61898" spans="16:26" x14ac:dyDescent="0.25">
      <c r="P61898" s="119"/>
      <c r="R61898" s="119"/>
      <c r="T61898" s="119"/>
      <c r="V61898" s="119"/>
      <c r="X61898" s="119"/>
      <c r="Z61898" s="119"/>
    </row>
    <row r="61899" spans="16:26" x14ac:dyDescent="0.25">
      <c r="P61899" s="119"/>
      <c r="R61899" s="119"/>
      <c r="T61899" s="119"/>
      <c r="V61899" s="119"/>
      <c r="X61899" s="119"/>
      <c r="Z61899" s="119"/>
    </row>
    <row r="61900" spans="16:26" x14ac:dyDescent="0.25">
      <c r="P61900" s="121"/>
      <c r="R61900" s="121"/>
      <c r="T61900" s="121"/>
      <c r="V61900" s="121"/>
      <c r="X61900" s="121"/>
      <c r="Z61900" s="121"/>
    </row>
    <row r="61901" spans="16:26" x14ac:dyDescent="0.25">
      <c r="P61901" s="121"/>
      <c r="R61901" s="121"/>
      <c r="T61901" s="121"/>
      <c r="V61901" s="121"/>
      <c r="X61901" s="121"/>
      <c r="Z61901" s="121"/>
    </row>
    <row r="61902" spans="16:26" x14ac:dyDescent="0.25">
      <c r="P61902" s="121"/>
      <c r="R61902" s="121"/>
      <c r="T61902" s="121"/>
      <c r="V61902" s="121"/>
      <c r="X61902" s="121"/>
      <c r="Z61902" s="121"/>
    </row>
    <row r="61903" spans="16:26" x14ac:dyDescent="0.25">
      <c r="P61903" s="121"/>
      <c r="R61903" s="121"/>
      <c r="T61903" s="121"/>
      <c r="V61903" s="121"/>
      <c r="X61903" s="121"/>
      <c r="Z61903" s="121"/>
    </row>
    <row r="61904" spans="16:26" x14ac:dyDescent="0.25">
      <c r="P61904" s="122"/>
      <c r="R61904" s="122"/>
      <c r="T61904" s="122"/>
      <c r="V61904" s="122"/>
      <c r="X61904" s="122"/>
      <c r="Z61904" s="122"/>
    </row>
    <row r="61905" spans="16:26" x14ac:dyDescent="0.25">
      <c r="P61905" s="118"/>
      <c r="R61905" s="118"/>
      <c r="T61905" s="118"/>
      <c r="V61905" s="118"/>
      <c r="X61905" s="118"/>
      <c r="Z61905" s="118"/>
    </row>
    <row r="61906" spans="16:26" x14ac:dyDescent="0.25">
      <c r="P61906" s="119"/>
      <c r="R61906" s="119"/>
      <c r="T61906" s="119"/>
      <c r="V61906" s="119"/>
      <c r="X61906" s="119"/>
      <c r="Z61906" s="119"/>
    </row>
    <row r="61907" spans="16:26" x14ac:dyDescent="0.25">
      <c r="P61907" s="119"/>
      <c r="R61907" s="119"/>
      <c r="T61907" s="119"/>
      <c r="V61907" s="119"/>
      <c r="X61907" s="119"/>
      <c r="Z61907" s="119"/>
    </row>
    <row r="61908" spans="16:26" x14ac:dyDescent="0.25">
      <c r="P61908" s="120"/>
      <c r="R61908" s="120"/>
      <c r="T61908" s="120"/>
      <c r="V61908" s="120"/>
      <c r="X61908" s="120"/>
      <c r="Z61908" s="120"/>
    </row>
    <row r="61909" spans="16:26" x14ac:dyDescent="0.25">
      <c r="P61909" s="119"/>
      <c r="R61909" s="119"/>
      <c r="T61909" s="119"/>
      <c r="V61909" s="119"/>
      <c r="X61909" s="119"/>
      <c r="Z61909" s="119"/>
    </row>
    <row r="61910" spans="16:26" x14ac:dyDescent="0.25">
      <c r="P61910" s="119"/>
      <c r="R61910" s="119"/>
      <c r="T61910" s="119"/>
      <c r="V61910" s="119"/>
      <c r="X61910" s="119"/>
      <c r="Z61910" s="119"/>
    </row>
    <row r="61911" spans="16:26" x14ac:dyDescent="0.25">
      <c r="P61911" s="120"/>
      <c r="R61911" s="120"/>
      <c r="T61911" s="120"/>
      <c r="V61911" s="120"/>
      <c r="X61911" s="120"/>
      <c r="Z61911" s="120"/>
    </row>
    <row r="61912" spans="16:26" x14ac:dyDescent="0.25">
      <c r="P61912" s="119"/>
      <c r="R61912" s="119"/>
      <c r="T61912" s="119"/>
      <c r="V61912" s="119"/>
      <c r="X61912" s="119"/>
      <c r="Z61912" s="119"/>
    </row>
    <row r="61913" spans="16:26" x14ac:dyDescent="0.25">
      <c r="P61913" s="120"/>
      <c r="R61913" s="120"/>
      <c r="T61913" s="120"/>
      <c r="V61913" s="120"/>
      <c r="X61913" s="120"/>
      <c r="Z61913" s="120"/>
    </row>
    <row r="61914" spans="16:26" x14ac:dyDescent="0.25">
      <c r="P61914" s="119"/>
      <c r="R61914" s="119"/>
      <c r="T61914" s="119"/>
      <c r="V61914" s="119"/>
      <c r="X61914" s="119"/>
      <c r="Z61914" s="119"/>
    </row>
    <row r="61915" spans="16:26" x14ac:dyDescent="0.25">
      <c r="P61915" s="119"/>
      <c r="R61915" s="119"/>
      <c r="T61915" s="119"/>
      <c r="V61915" s="119"/>
      <c r="X61915" s="119"/>
      <c r="Z61915" s="119"/>
    </row>
    <row r="61916" spans="16:26" x14ac:dyDescent="0.25">
      <c r="P61916" s="119"/>
      <c r="R61916" s="119"/>
      <c r="T61916" s="119"/>
      <c r="V61916" s="119"/>
      <c r="X61916" s="119"/>
      <c r="Z61916" s="119"/>
    </row>
    <row r="61917" spans="16:26" x14ac:dyDescent="0.25">
      <c r="P61917" s="121"/>
      <c r="R61917" s="121"/>
      <c r="T61917" s="121"/>
      <c r="V61917" s="121"/>
      <c r="X61917" s="121"/>
      <c r="Z61917" s="121"/>
    </row>
    <row r="61918" spans="16:26" x14ac:dyDescent="0.25">
      <c r="P61918" s="121"/>
      <c r="R61918" s="121"/>
      <c r="T61918" s="121"/>
      <c r="V61918" s="121"/>
      <c r="X61918" s="121"/>
      <c r="Z61918" s="121"/>
    </row>
    <row r="61919" spans="16:26" x14ac:dyDescent="0.25">
      <c r="P61919" s="121"/>
      <c r="R61919" s="121"/>
      <c r="T61919" s="121"/>
      <c r="V61919" s="121"/>
      <c r="X61919" s="121"/>
      <c r="Z61919" s="121"/>
    </row>
    <row r="61920" spans="16:26" x14ac:dyDescent="0.25">
      <c r="P61920" s="121"/>
      <c r="R61920" s="121"/>
      <c r="T61920" s="121"/>
      <c r="V61920" s="121"/>
      <c r="X61920" s="121"/>
      <c r="Z61920" s="121"/>
    </row>
    <row r="61921" spans="16:26" x14ac:dyDescent="0.25">
      <c r="P61921" s="122"/>
      <c r="R61921" s="122"/>
      <c r="T61921" s="122"/>
      <c r="V61921" s="122"/>
      <c r="X61921" s="122"/>
      <c r="Z61921" s="122"/>
    </row>
    <row r="61922" spans="16:26" x14ac:dyDescent="0.25">
      <c r="P61922" s="118"/>
      <c r="R61922" s="118"/>
      <c r="T61922" s="118"/>
      <c r="V61922" s="118"/>
      <c r="X61922" s="118"/>
      <c r="Z61922" s="118"/>
    </row>
    <row r="61923" spans="16:26" x14ac:dyDescent="0.25">
      <c r="P61923" s="119"/>
      <c r="R61923" s="119"/>
      <c r="T61923" s="119"/>
      <c r="V61923" s="119"/>
      <c r="X61923" s="119"/>
      <c r="Z61923" s="119"/>
    </row>
    <row r="61924" spans="16:26" x14ac:dyDescent="0.25">
      <c r="P61924" s="119"/>
      <c r="R61924" s="119"/>
      <c r="T61924" s="119"/>
      <c r="V61924" s="119"/>
      <c r="X61924" s="119"/>
      <c r="Z61924" s="119"/>
    </row>
    <row r="61925" spans="16:26" x14ac:dyDescent="0.25">
      <c r="P61925" s="120"/>
      <c r="R61925" s="120"/>
      <c r="T61925" s="120"/>
      <c r="V61925" s="120"/>
      <c r="X61925" s="120"/>
      <c r="Z61925" s="120"/>
    </row>
    <row r="61926" spans="16:26" x14ac:dyDescent="0.25">
      <c r="P61926" s="119"/>
      <c r="R61926" s="119"/>
      <c r="T61926" s="119"/>
      <c r="V61926" s="119"/>
      <c r="X61926" s="119"/>
      <c r="Z61926" s="119"/>
    </row>
    <row r="61927" spans="16:26" x14ac:dyDescent="0.25">
      <c r="P61927" s="119"/>
      <c r="R61927" s="119"/>
      <c r="T61927" s="119"/>
      <c r="V61927" s="119"/>
      <c r="X61927" s="119"/>
      <c r="Z61927" s="119"/>
    </row>
    <row r="61928" spans="16:26" x14ac:dyDescent="0.25">
      <c r="P61928" s="120"/>
      <c r="R61928" s="120"/>
      <c r="T61928" s="120"/>
      <c r="V61928" s="120"/>
      <c r="X61928" s="120"/>
      <c r="Z61928" s="120"/>
    </row>
    <row r="61929" spans="16:26" x14ac:dyDescent="0.25">
      <c r="P61929" s="119"/>
      <c r="R61929" s="119"/>
      <c r="T61929" s="119"/>
      <c r="V61929" s="119"/>
      <c r="X61929" s="119"/>
      <c r="Z61929" s="119"/>
    </row>
    <row r="61930" spans="16:26" x14ac:dyDescent="0.25">
      <c r="P61930" s="120"/>
      <c r="R61930" s="120"/>
      <c r="T61930" s="120"/>
      <c r="V61930" s="120"/>
      <c r="X61930" s="120"/>
      <c r="Z61930" s="120"/>
    </row>
    <row r="61931" spans="16:26" x14ac:dyDescent="0.25">
      <c r="P61931" s="119"/>
      <c r="R61931" s="119"/>
      <c r="T61931" s="119"/>
      <c r="V61931" s="119"/>
      <c r="X61931" s="119"/>
      <c r="Z61931" s="119"/>
    </row>
    <row r="61932" spans="16:26" x14ac:dyDescent="0.25">
      <c r="P61932" s="119"/>
      <c r="R61932" s="119"/>
      <c r="T61932" s="119"/>
      <c r="V61932" s="119"/>
      <c r="X61932" s="119"/>
      <c r="Z61932" s="119"/>
    </row>
    <row r="61933" spans="16:26" x14ac:dyDescent="0.25">
      <c r="P61933" s="119"/>
      <c r="R61933" s="119"/>
      <c r="T61933" s="119"/>
      <c r="V61933" s="119"/>
      <c r="X61933" s="119"/>
      <c r="Z61933" s="119"/>
    </row>
    <row r="61934" spans="16:26" x14ac:dyDescent="0.25">
      <c r="P61934" s="121"/>
      <c r="R61934" s="121"/>
      <c r="T61934" s="121"/>
      <c r="V61934" s="121"/>
      <c r="X61934" s="121"/>
      <c r="Z61934" s="121"/>
    </row>
    <row r="61935" spans="16:26" x14ac:dyDescent="0.25">
      <c r="P61935" s="121"/>
      <c r="R61935" s="121"/>
      <c r="T61935" s="121"/>
      <c r="V61935" s="121"/>
      <c r="X61935" s="121"/>
      <c r="Z61935" s="121"/>
    </row>
    <row r="61936" spans="16:26" x14ac:dyDescent="0.25">
      <c r="P61936" s="121"/>
      <c r="R61936" s="121"/>
      <c r="T61936" s="121"/>
      <c r="V61936" s="121"/>
      <c r="X61936" s="121"/>
      <c r="Z61936" s="121"/>
    </row>
    <row r="61937" spans="16:26" x14ac:dyDescent="0.25">
      <c r="P61937" s="121"/>
      <c r="R61937" s="121"/>
      <c r="T61937" s="121"/>
      <c r="V61937" s="121"/>
      <c r="X61937" s="121"/>
      <c r="Z61937" s="121"/>
    </row>
    <row r="61938" spans="16:26" x14ac:dyDescent="0.25">
      <c r="P61938" s="122"/>
      <c r="R61938" s="122"/>
      <c r="T61938" s="122"/>
      <c r="V61938" s="122"/>
      <c r="X61938" s="122"/>
      <c r="Z61938" s="122"/>
    </row>
    <row r="61939" spans="16:26" x14ac:dyDescent="0.25">
      <c r="P61939" s="118"/>
      <c r="R61939" s="118"/>
      <c r="T61939" s="118"/>
      <c r="V61939" s="118"/>
      <c r="X61939" s="118"/>
      <c r="Z61939" s="118"/>
    </row>
    <row r="61940" spans="16:26" x14ac:dyDescent="0.25">
      <c r="P61940" s="119"/>
      <c r="R61940" s="119"/>
      <c r="T61940" s="119"/>
      <c r="V61940" s="119"/>
      <c r="X61940" s="119"/>
      <c r="Z61940" s="119"/>
    </row>
    <row r="61941" spans="16:26" x14ac:dyDescent="0.25">
      <c r="P61941" s="119"/>
      <c r="R61941" s="119"/>
      <c r="T61941" s="119"/>
      <c r="V61941" s="119"/>
      <c r="X61941" s="119"/>
      <c r="Z61941" s="119"/>
    </row>
    <row r="61942" spans="16:26" x14ac:dyDescent="0.25">
      <c r="P61942" s="120"/>
      <c r="R61942" s="120"/>
      <c r="T61942" s="120"/>
      <c r="V61942" s="120"/>
      <c r="X61942" s="120"/>
      <c r="Z61942" s="120"/>
    </row>
    <row r="61943" spans="16:26" x14ac:dyDescent="0.25">
      <c r="P61943" s="119"/>
      <c r="R61943" s="119"/>
      <c r="T61943" s="119"/>
      <c r="V61943" s="119"/>
      <c r="X61943" s="119"/>
      <c r="Z61943" s="119"/>
    </row>
    <row r="61944" spans="16:26" x14ac:dyDescent="0.25">
      <c r="P61944" s="119"/>
      <c r="R61944" s="119"/>
      <c r="T61944" s="119"/>
      <c r="V61944" s="119"/>
      <c r="X61944" s="119"/>
      <c r="Z61944" s="119"/>
    </row>
    <row r="61945" spans="16:26" x14ac:dyDescent="0.25">
      <c r="P61945" s="120"/>
      <c r="R61945" s="120"/>
      <c r="T61945" s="120"/>
      <c r="V61945" s="120"/>
      <c r="X61945" s="120"/>
      <c r="Z61945" s="120"/>
    </row>
    <row r="61946" spans="16:26" x14ac:dyDescent="0.25">
      <c r="P61946" s="119"/>
      <c r="R61946" s="119"/>
      <c r="T61946" s="119"/>
      <c r="V61946" s="119"/>
      <c r="X61946" s="119"/>
      <c r="Z61946" s="119"/>
    </row>
    <row r="61947" spans="16:26" x14ac:dyDescent="0.25">
      <c r="P61947" s="120"/>
      <c r="R61947" s="120"/>
      <c r="T61947" s="120"/>
      <c r="V61947" s="120"/>
      <c r="X61947" s="120"/>
      <c r="Z61947" s="120"/>
    </row>
    <row r="61948" spans="16:26" x14ac:dyDescent="0.25">
      <c r="P61948" s="119"/>
      <c r="R61948" s="119"/>
      <c r="T61948" s="119"/>
      <c r="V61948" s="119"/>
      <c r="X61948" s="119"/>
      <c r="Z61948" s="119"/>
    </row>
    <row r="61949" spans="16:26" x14ac:dyDescent="0.25">
      <c r="P61949" s="119"/>
      <c r="R61949" s="119"/>
      <c r="T61949" s="119"/>
      <c r="V61949" s="119"/>
      <c r="X61949" s="119"/>
      <c r="Z61949" s="119"/>
    </row>
    <row r="61950" spans="16:26" x14ac:dyDescent="0.25">
      <c r="P61950" s="119"/>
      <c r="R61950" s="119"/>
      <c r="T61950" s="119"/>
      <c r="V61950" s="119"/>
      <c r="X61950" s="119"/>
      <c r="Z61950" s="119"/>
    </row>
    <row r="61951" spans="16:26" x14ac:dyDescent="0.25">
      <c r="P61951" s="121"/>
      <c r="R61951" s="121"/>
      <c r="T61951" s="121"/>
      <c r="V61951" s="121"/>
      <c r="X61951" s="121"/>
      <c r="Z61951" s="121"/>
    </row>
    <row r="61952" spans="16:26" x14ac:dyDescent="0.25">
      <c r="P61952" s="121"/>
      <c r="R61952" s="121"/>
      <c r="T61952" s="121"/>
      <c r="V61952" s="121"/>
      <c r="X61952" s="121"/>
      <c r="Z61952" s="121"/>
    </row>
    <row r="61953" spans="16:26" x14ac:dyDescent="0.25">
      <c r="P61953" s="121"/>
      <c r="R61953" s="121"/>
      <c r="T61953" s="121"/>
      <c r="V61953" s="121"/>
      <c r="X61953" s="121"/>
      <c r="Z61953" s="121"/>
    </row>
    <row r="61954" spans="16:26" x14ac:dyDescent="0.25">
      <c r="P61954" s="121"/>
      <c r="R61954" s="121"/>
      <c r="T61954" s="121"/>
      <c r="V61954" s="121"/>
      <c r="X61954" s="121"/>
      <c r="Z61954" s="121"/>
    </row>
    <row r="61955" spans="16:26" x14ac:dyDescent="0.25">
      <c r="P61955" s="122"/>
      <c r="R61955" s="122"/>
      <c r="T61955" s="122"/>
      <c r="V61955" s="122"/>
      <c r="X61955" s="122"/>
      <c r="Z61955" s="122"/>
    </row>
    <row r="61956" spans="16:26" x14ac:dyDescent="0.25">
      <c r="P61956" s="118"/>
      <c r="R61956" s="118"/>
      <c r="T61956" s="118"/>
      <c r="V61956" s="118"/>
      <c r="X61956" s="118"/>
      <c r="Z61956" s="118"/>
    </row>
    <row r="61957" spans="16:26" x14ac:dyDescent="0.25">
      <c r="P61957" s="119"/>
      <c r="R61957" s="119"/>
      <c r="T61957" s="119"/>
      <c r="V61957" s="119"/>
      <c r="X61957" s="119"/>
      <c r="Z61957" s="119"/>
    </row>
    <row r="61958" spans="16:26" x14ac:dyDescent="0.25">
      <c r="P61958" s="119"/>
      <c r="R61958" s="119"/>
      <c r="T61958" s="119"/>
      <c r="V61958" s="119"/>
      <c r="X61958" s="119"/>
      <c r="Z61958" s="119"/>
    </row>
    <row r="61959" spans="16:26" x14ac:dyDescent="0.25">
      <c r="P61959" s="120"/>
      <c r="R61959" s="120"/>
      <c r="T61959" s="120"/>
      <c r="V61959" s="120"/>
      <c r="X61959" s="120"/>
      <c r="Z61959" s="120"/>
    </row>
    <row r="61960" spans="16:26" x14ac:dyDescent="0.25">
      <c r="P61960" s="119"/>
      <c r="R61960" s="119"/>
      <c r="T61960" s="119"/>
      <c r="V61960" s="119"/>
      <c r="X61960" s="119"/>
      <c r="Z61960" s="119"/>
    </row>
    <row r="61961" spans="16:26" x14ac:dyDescent="0.25">
      <c r="P61961" s="119"/>
      <c r="R61961" s="119"/>
      <c r="T61961" s="119"/>
      <c r="V61961" s="119"/>
      <c r="X61961" s="119"/>
      <c r="Z61961" s="119"/>
    </row>
    <row r="61962" spans="16:26" x14ac:dyDescent="0.25">
      <c r="P61962" s="120"/>
      <c r="R61962" s="120"/>
      <c r="T61962" s="120"/>
      <c r="V61962" s="120"/>
      <c r="X61962" s="120"/>
      <c r="Z61962" s="120"/>
    </row>
    <row r="61963" spans="16:26" x14ac:dyDescent="0.25">
      <c r="P61963" s="119"/>
      <c r="R61963" s="119"/>
      <c r="T61963" s="119"/>
      <c r="V61963" s="119"/>
      <c r="X61963" s="119"/>
      <c r="Z61963" s="119"/>
    </row>
    <row r="61964" spans="16:26" x14ac:dyDescent="0.25">
      <c r="P61964" s="120"/>
      <c r="R61964" s="120"/>
      <c r="T61964" s="120"/>
      <c r="V61964" s="120"/>
      <c r="X61964" s="120"/>
      <c r="Z61964" s="120"/>
    </row>
    <row r="61965" spans="16:26" x14ac:dyDescent="0.25">
      <c r="P61965" s="119"/>
      <c r="R61965" s="119"/>
      <c r="T61965" s="119"/>
      <c r="V61965" s="119"/>
      <c r="X61965" s="119"/>
      <c r="Z61965" s="119"/>
    </row>
    <row r="61966" spans="16:26" x14ac:dyDescent="0.25">
      <c r="P61966" s="119"/>
      <c r="R61966" s="119"/>
      <c r="T61966" s="119"/>
      <c r="V61966" s="119"/>
      <c r="X61966" s="119"/>
      <c r="Z61966" s="119"/>
    </row>
    <row r="61967" spans="16:26" x14ac:dyDescent="0.25">
      <c r="P61967" s="119"/>
      <c r="R61967" s="119"/>
      <c r="T61967" s="119"/>
      <c r="V61967" s="119"/>
      <c r="X61967" s="119"/>
      <c r="Z61967" s="119"/>
    </row>
    <row r="61968" spans="16:26" x14ac:dyDescent="0.25">
      <c r="P61968" s="121"/>
      <c r="R61968" s="121"/>
      <c r="T61968" s="121"/>
      <c r="V61968" s="121"/>
      <c r="X61968" s="121"/>
      <c r="Z61968" s="121"/>
    </row>
    <row r="61969" spans="16:26" x14ac:dyDescent="0.25">
      <c r="P61969" s="121"/>
      <c r="R61969" s="121"/>
      <c r="T61969" s="121"/>
      <c r="V61969" s="121"/>
      <c r="X61969" s="121"/>
      <c r="Z61969" s="121"/>
    </row>
    <row r="61970" spans="16:26" x14ac:dyDescent="0.25">
      <c r="P61970" s="121"/>
      <c r="R61970" s="121"/>
      <c r="T61970" s="121"/>
      <c r="V61970" s="121"/>
      <c r="X61970" s="121"/>
      <c r="Z61970" s="121"/>
    </row>
    <row r="61971" spans="16:26" x14ac:dyDescent="0.25">
      <c r="P61971" s="121"/>
      <c r="R61971" s="121"/>
      <c r="T61971" s="121"/>
      <c r="V61971" s="121"/>
      <c r="X61971" s="121"/>
      <c r="Z61971" s="121"/>
    </row>
    <row r="61972" spans="16:26" x14ac:dyDescent="0.25">
      <c r="P61972" s="122"/>
      <c r="R61972" s="122"/>
      <c r="T61972" s="122"/>
      <c r="V61972" s="122"/>
      <c r="X61972" s="122"/>
      <c r="Z61972" s="122"/>
    </row>
    <row r="61973" spans="16:26" x14ac:dyDescent="0.25">
      <c r="P61973" s="118"/>
      <c r="R61973" s="118"/>
      <c r="T61973" s="118"/>
      <c r="V61973" s="118"/>
      <c r="X61973" s="118"/>
      <c r="Z61973" s="118"/>
    </row>
    <row r="61974" spans="16:26" x14ac:dyDescent="0.25">
      <c r="P61974" s="119"/>
      <c r="R61974" s="119"/>
      <c r="T61974" s="119"/>
      <c r="V61974" s="119"/>
      <c r="X61974" s="119"/>
      <c r="Z61974" s="119"/>
    </row>
    <row r="61975" spans="16:26" x14ac:dyDescent="0.25">
      <c r="P61975" s="119"/>
      <c r="R61975" s="119"/>
      <c r="T61975" s="119"/>
      <c r="V61975" s="119"/>
      <c r="X61975" s="119"/>
      <c r="Z61975" s="119"/>
    </row>
    <row r="61976" spans="16:26" x14ac:dyDescent="0.25">
      <c r="P61976" s="120"/>
      <c r="R61976" s="120"/>
      <c r="T61976" s="120"/>
      <c r="V61976" s="120"/>
      <c r="X61976" s="120"/>
      <c r="Z61976" s="120"/>
    </row>
    <row r="61977" spans="16:26" x14ac:dyDescent="0.25">
      <c r="P61977" s="119"/>
      <c r="R61977" s="119"/>
      <c r="T61977" s="119"/>
      <c r="V61977" s="119"/>
      <c r="X61977" s="119"/>
      <c r="Z61977" s="119"/>
    </row>
    <row r="61978" spans="16:26" x14ac:dyDescent="0.25">
      <c r="P61978" s="119"/>
      <c r="R61978" s="119"/>
      <c r="T61978" s="119"/>
      <c r="V61978" s="119"/>
      <c r="X61978" s="119"/>
      <c r="Z61978" s="119"/>
    </row>
    <row r="61979" spans="16:26" x14ac:dyDescent="0.25">
      <c r="P61979" s="120"/>
      <c r="R61979" s="120"/>
      <c r="T61979" s="120"/>
      <c r="V61979" s="120"/>
      <c r="X61979" s="120"/>
      <c r="Z61979" s="120"/>
    </row>
    <row r="61980" spans="16:26" x14ac:dyDescent="0.25">
      <c r="P61980" s="119"/>
      <c r="R61980" s="119"/>
      <c r="T61980" s="119"/>
      <c r="V61980" s="119"/>
      <c r="X61980" s="119"/>
      <c r="Z61980" s="119"/>
    </row>
    <row r="61981" spans="16:26" x14ac:dyDescent="0.25">
      <c r="P61981" s="120"/>
      <c r="R61981" s="120"/>
      <c r="T61981" s="120"/>
      <c r="V61981" s="120"/>
      <c r="X61981" s="120"/>
      <c r="Z61981" s="120"/>
    </row>
    <row r="61982" spans="16:26" x14ac:dyDescent="0.25">
      <c r="P61982" s="119"/>
      <c r="R61982" s="119"/>
      <c r="T61982" s="119"/>
      <c r="V61982" s="119"/>
      <c r="X61982" s="119"/>
      <c r="Z61982" s="119"/>
    </row>
    <row r="61983" spans="16:26" x14ac:dyDescent="0.25">
      <c r="P61983" s="119"/>
      <c r="R61983" s="119"/>
      <c r="T61983" s="119"/>
      <c r="V61983" s="119"/>
      <c r="X61983" s="119"/>
      <c r="Z61983" s="119"/>
    </row>
    <row r="61984" spans="16:26" x14ac:dyDescent="0.25">
      <c r="P61984" s="119"/>
      <c r="R61984" s="119"/>
      <c r="T61984" s="119"/>
      <c r="V61984" s="119"/>
      <c r="X61984" s="119"/>
      <c r="Z61984" s="119"/>
    </row>
    <row r="61985" spans="16:26" x14ac:dyDescent="0.25">
      <c r="P61985" s="121"/>
      <c r="R61985" s="121"/>
      <c r="T61985" s="121"/>
      <c r="V61985" s="121"/>
      <c r="X61985" s="121"/>
      <c r="Z61985" s="121"/>
    </row>
    <row r="61986" spans="16:26" x14ac:dyDescent="0.25">
      <c r="P61986" s="121"/>
      <c r="R61986" s="121"/>
      <c r="T61986" s="121"/>
      <c r="V61986" s="121"/>
      <c r="X61986" s="121"/>
      <c r="Z61986" s="121"/>
    </row>
    <row r="61987" spans="16:26" x14ac:dyDescent="0.25">
      <c r="P61987" s="121"/>
      <c r="R61987" s="121"/>
      <c r="T61987" s="121"/>
      <c r="V61987" s="121"/>
      <c r="X61987" s="121"/>
      <c r="Z61987" s="121"/>
    </row>
    <row r="61988" spans="16:26" x14ac:dyDescent="0.25">
      <c r="P61988" s="121"/>
      <c r="R61988" s="121"/>
      <c r="T61988" s="121"/>
      <c r="V61988" s="121"/>
      <c r="X61988" s="121"/>
      <c r="Z61988" s="121"/>
    </row>
    <row r="61989" spans="16:26" x14ac:dyDescent="0.25">
      <c r="P61989" s="122"/>
      <c r="R61989" s="122"/>
      <c r="T61989" s="122"/>
      <c r="V61989" s="122"/>
      <c r="X61989" s="122"/>
      <c r="Z61989" s="122"/>
    </row>
    <row r="61990" spans="16:26" x14ac:dyDescent="0.25">
      <c r="P61990" s="118"/>
      <c r="R61990" s="118"/>
      <c r="T61990" s="118"/>
      <c r="V61990" s="118"/>
      <c r="X61990" s="118"/>
      <c r="Z61990" s="118"/>
    </row>
    <row r="61991" spans="16:26" x14ac:dyDescent="0.25">
      <c r="P61991" s="119"/>
      <c r="R61991" s="119"/>
      <c r="T61991" s="119"/>
      <c r="V61991" s="119"/>
      <c r="X61991" s="119"/>
      <c r="Z61991" s="119"/>
    </row>
    <row r="61992" spans="16:26" x14ac:dyDescent="0.25">
      <c r="P61992" s="119"/>
      <c r="R61992" s="119"/>
      <c r="T61992" s="119"/>
      <c r="V61992" s="119"/>
      <c r="X61992" s="119"/>
      <c r="Z61992" s="119"/>
    </row>
    <row r="61993" spans="16:26" x14ac:dyDescent="0.25">
      <c r="P61993" s="120"/>
      <c r="R61993" s="120"/>
      <c r="T61993" s="120"/>
      <c r="V61993" s="120"/>
      <c r="X61993" s="120"/>
      <c r="Z61993" s="120"/>
    </row>
    <row r="61994" spans="16:26" x14ac:dyDescent="0.25">
      <c r="P61994" s="119"/>
      <c r="R61994" s="119"/>
      <c r="T61994" s="119"/>
      <c r="V61994" s="119"/>
      <c r="X61994" s="119"/>
      <c r="Z61994" s="119"/>
    </row>
    <row r="61995" spans="16:26" x14ac:dyDescent="0.25">
      <c r="P61995" s="119"/>
      <c r="R61995" s="119"/>
      <c r="T61995" s="119"/>
      <c r="V61995" s="119"/>
      <c r="X61995" s="119"/>
      <c r="Z61995" s="119"/>
    </row>
    <row r="61996" spans="16:26" x14ac:dyDescent="0.25">
      <c r="P61996" s="120"/>
      <c r="R61996" s="120"/>
      <c r="T61996" s="120"/>
      <c r="V61996" s="120"/>
      <c r="X61996" s="120"/>
      <c r="Z61996" s="120"/>
    </row>
    <row r="61997" spans="16:26" x14ac:dyDescent="0.25">
      <c r="P61997" s="119"/>
      <c r="R61997" s="119"/>
      <c r="T61997" s="119"/>
      <c r="V61997" s="119"/>
      <c r="X61997" s="119"/>
      <c r="Z61997" s="119"/>
    </row>
    <row r="61998" spans="16:26" x14ac:dyDescent="0.25">
      <c r="P61998" s="120"/>
      <c r="R61998" s="120"/>
      <c r="T61998" s="120"/>
      <c r="V61998" s="120"/>
      <c r="X61998" s="120"/>
      <c r="Z61998" s="120"/>
    </row>
    <row r="61999" spans="16:26" x14ac:dyDescent="0.25">
      <c r="P61999" s="119"/>
      <c r="R61999" s="119"/>
      <c r="T61999" s="119"/>
      <c r="V61999" s="119"/>
      <c r="X61999" s="119"/>
      <c r="Z61999" s="119"/>
    </row>
    <row r="62000" spans="16:26" x14ac:dyDescent="0.25">
      <c r="P62000" s="119"/>
      <c r="R62000" s="119"/>
      <c r="T62000" s="119"/>
      <c r="V62000" s="119"/>
      <c r="X62000" s="119"/>
      <c r="Z62000" s="119"/>
    </row>
    <row r="62001" spans="16:26" x14ac:dyDescent="0.25">
      <c r="P62001" s="119"/>
      <c r="R62001" s="119"/>
      <c r="T62001" s="119"/>
      <c r="V62001" s="119"/>
      <c r="X62001" s="119"/>
      <c r="Z62001" s="119"/>
    </row>
    <row r="62002" spans="16:26" x14ac:dyDescent="0.25">
      <c r="P62002" s="121"/>
      <c r="R62002" s="121"/>
      <c r="T62002" s="121"/>
      <c r="V62002" s="121"/>
      <c r="X62002" s="121"/>
      <c r="Z62002" s="121"/>
    </row>
    <row r="62003" spans="16:26" x14ac:dyDescent="0.25">
      <c r="P62003" s="121"/>
      <c r="R62003" s="121"/>
      <c r="T62003" s="121"/>
      <c r="V62003" s="121"/>
      <c r="X62003" s="121"/>
      <c r="Z62003" s="121"/>
    </row>
    <row r="62004" spans="16:26" x14ac:dyDescent="0.25">
      <c r="P62004" s="121"/>
      <c r="R62004" s="121"/>
      <c r="T62004" s="121"/>
      <c r="V62004" s="121"/>
      <c r="X62004" s="121"/>
      <c r="Z62004" s="121"/>
    </row>
    <row r="62005" spans="16:26" x14ac:dyDescent="0.25">
      <c r="P62005" s="121"/>
      <c r="R62005" s="121"/>
      <c r="T62005" s="121"/>
      <c r="V62005" s="121"/>
      <c r="X62005" s="121"/>
      <c r="Z62005" s="121"/>
    </row>
    <row r="62006" spans="16:26" x14ac:dyDescent="0.25">
      <c r="P62006" s="122"/>
      <c r="R62006" s="122"/>
      <c r="T62006" s="122"/>
      <c r="V62006" s="122"/>
      <c r="X62006" s="122"/>
      <c r="Z62006" s="122"/>
    </row>
    <row r="62007" spans="16:26" x14ac:dyDescent="0.25">
      <c r="P62007" s="118"/>
      <c r="R62007" s="118"/>
      <c r="T62007" s="118"/>
      <c r="V62007" s="118"/>
      <c r="X62007" s="118"/>
      <c r="Z62007" s="118"/>
    </row>
    <row r="62008" spans="16:26" x14ac:dyDescent="0.25">
      <c r="P62008" s="119"/>
      <c r="R62008" s="119"/>
      <c r="T62008" s="119"/>
      <c r="V62008" s="119"/>
      <c r="X62008" s="119"/>
      <c r="Z62008" s="119"/>
    </row>
    <row r="62009" spans="16:26" x14ac:dyDescent="0.25">
      <c r="P62009" s="119"/>
      <c r="R62009" s="119"/>
      <c r="T62009" s="119"/>
      <c r="V62009" s="119"/>
      <c r="X62009" s="119"/>
      <c r="Z62009" s="119"/>
    </row>
    <row r="62010" spans="16:26" x14ac:dyDescent="0.25">
      <c r="P62010" s="120"/>
      <c r="R62010" s="120"/>
      <c r="T62010" s="120"/>
      <c r="V62010" s="120"/>
      <c r="X62010" s="120"/>
      <c r="Z62010" s="120"/>
    </row>
    <row r="62011" spans="16:26" x14ac:dyDescent="0.25">
      <c r="P62011" s="119"/>
      <c r="R62011" s="119"/>
      <c r="T62011" s="119"/>
      <c r="V62011" s="119"/>
      <c r="X62011" s="119"/>
      <c r="Z62011" s="119"/>
    </row>
    <row r="62012" spans="16:26" x14ac:dyDescent="0.25">
      <c r="P62012" s="119"/>
      <c r="R62012" s="119"/>
      <c r="T62012" s="119"/>
      <c r="V62012" s="119"/>
      <c r="X62012" s="119"/>
      <c r="Z62012" s="119"/>
    </row>
    <row r="62013" spans="16:26" x14ac:dyDescent="0.25">
      <c r="P62013" s="120"/>
      <c r="R62013" s="120"/>
      <c r="T62013" s="120"/>
      <c r="V62013" s="120"/>
      <c r="X62013" s="120"/>
      <c r="Z62013" s="120"/>
    </row>
    <row r="62014" spans="16:26" x14ac:dyDescent="0.25">
      <c r="P62014" s="119"/>
      <c r="R62014" s="119"/>
      <c r="T62014" s="119"/>
      <c r="V62014" s="119"/>
      <c r="X62014" s="119"/>
      <c r="Z62014" s="119"/>
    </row>
    <row r="62015" spans="16:26" x14ac:dyDescent="0.25">
      <c r="P62015" s="120"/>
      <c r="R62015" s="120"/>
      <c r="T62015" s="120"/>
      <c r="V62015" s="120"/>
      <c r="X62015" s="120"/>
      <c r="Z62015" s="120"/>
    </row>
    <row r="62016" spans="16:26" x14ac:dyDescent="0.25">
      <c r="P62016" s="119"/>
      <c r="R62016" s="119"/>
      <c r="T62016" s="119"/>
      <c r="V62016" s="119"/>
      <c r="X62016" s="119"/>
      <c r="Z62016" s="119"/>
    </row>
    <row r="62017" spans="16:26" x14ac:dyDescent="0.25">
      <c r="P62017" s="119"/>
      <c r="R62017" s="119"/>
      <c r="T62017" s="119"/>
      <c r="V62017" s="119"/>
      <c r="X62017" s="119"/>
      <c r="Z62017" s="119"/>
    </row>
    <row r="62018" spans="16:26" x14ac:dyDescent="0.25">
      <c r="P62018" s="119"/>
      <c r="R62018" s="119"/>
      <c r="T62018" s="119"/>
      <c r="V62018" s="119"/>
      <c r="X62018" s="119"/>
      <c r="Z62018" s="119"/>
    </row>
    <row r="62019" spans="16:26" x14ac:dyDescent="0.25">
      <c r="P62019" s="121"/>
      <c r="R62019" s="121"/>
      <c r="T62019" s="121"/>
      <c r="V62019" s="121"/>
      <c r="X62019" s="121"/>
      <c r="Z62019" s="121"/>
    </row>
    <row r="62020" spans="16:26" x14ac:dyDescent="0.25">
      <c r="P62020" s="121"/>
      <c r="R62020" s="121"/>
      <c r="T62020" s="121"/>
      <c r="V62020" s="121"/>
      <c r="X62020" s="121"/>
      <c r="Z62020" s="121"/>
    </row>
    <row r="62021" spans="16:26" x14ac:dyDescent="0.25">
      <c r="P62021" s="121"/>
      <c r="R62021" s="121"/>
      <c r="T62021" s="121"/>
      <c r="V62021" s="121"/>
      <c r="X62021" s="121"/>
      <c r="Z62021" s="121"/>
    </row>
    <row r="62022" spans="16:26" x14ac:dyDescent="0.25">
      <c r="P62022" s="121"/>
      <c r="R62022" s="121"/>
      <c r="T62022" s="121"/>
      <c r="V62022" s="121"/>
      <c r="X62022" s="121"/>
      <c r="Z62022" s="121"/>
    </row>
    <row r="62023" spans="16:26" x14ac:dyDescent="0.25">
      <c r="P62023" s="122"/>
      <c r="R62023" s="122"/>
      <c r="T62023" s="122"/>
      <c r="V62023" s="122"/>
      <c r="X62023" s="122"/>
      <c r="Z62023" s="122"/>
    </row>
    <row r="62024" spans="16:26" x14ac:dyDescent="0.25">
      <c r="P62024" s="118"/>
      <c r="R62024" s="118"/>
      <c r="T62024" s="118"/>
      <c r="V62024" s="118"/>
      <c r="X62024" s="118"/>
      <c r="Z62024" s="118"/>
    </row>
    <row r="62025" spans="16:26" x14ac:dyDescent="0.25">
      <c r="P62025" s="119"/>
      <c r="R62025" s="119"/>
      <c r="T62025" s="119"/>
      <c r="V62025" s="119"/>
      <c r="X62025" s="119"/>
      <c r="Z62025" s="119"/>
    </row>
    <row r="62026" spans="16:26" x14ac:dyDescent="0.25">
      <c r="P62026" s="119"/>
      <c r="R62026" s="119"/>
      <c r="T62026" s="119"/>
      <c r="V62026" s="119"/>
      <c r="X62026" s="119"/>
      <c r="Z62026" s="119"/>
    </row>
    <row r="62027" spans="16:26" x14ac:dyDescent="0.25">
      <c r="P62027" s="120"/>
      <c r="R62027" s="120"/>
      <c r="T62027" s="120"/>
      <c r="V62027" s="120"/>
      <c r="X62027" s="120"/>
      <c r="Z62027" s="120"/>
    </row>
    <row r="62028" spans="16:26" x14ac:dyDescent="0.25">
      <c r="P62028" s="119"/>
      <c r="R62028" s="119"/>
      <c r="T62028" s="119"/>
      <c r="V62028" s="119"/>
      <c r="X62028" s="119"/>
      <c r="Z62028" s="119"/>
    </row>
    <row r="62029" spans="16:26" x14ac:dyDescent="0.25">
      <c r="P62029" s="119"/>
      <c r="R62029" s="119"/>
      <c r="T62029" s="119"/>
      <c r="V62029" s="119"/>
      <c r="X62029" s="119"/>
      <c r="Z62029" s="119"/>
    </row>
    <row r="62030" spans="16:26" x14ac:dyDescent="0.25">
      <c r="P62030" s="120"/>
      <c r="R62030" s="120"/>
      <c r="T62030" s="120"/>
      <c r="V62030" s="120"/>
      <c r="X62030" s="120"/>
      <c r="Z62030" s="120"/>
    </row>
    <row r="62031" spans="16:26" x14ac:dyDescent="0.25">
      <c r="P62031" s="119"/>
      <c r="R62031" s="119"/>
      <c r="T62031" s="119"/>
      <c r="V62031" s="119"/>
      <c r="X62031" s="119"/>
      <c r="Z62031" s="119"/>
    </row>
    <row r="62032" spans="16:26" x14ac:dyDescent="0.25">
      <c r="P62032" s="120"/>
      <c r="R62032" s="120"/>
      <c r="T62032" s="120"/>
      <c r="V62032" s="120"/>
      <c r="X62032" s="120"/>
      <c r="Z62032" s="120"/>
    </row>
    <row r="62033" spans="16:26" x14ac:dyDescent="0.25">
      <c r="P62033" s="119"/>
      <c r="R62033" s="119"/>
      <c r="T62033" s="119"/>
      <c r="V62033" s="119"/>
      <c r="X62033" s="119"/>
      <c r="Z62033" s="119"/>
    </row>
    <row r="62034" spans="16:26" x14ac:dyDescent="0.25">
      <c r="P62034" s="119"/>
      <c r="R62034" s="119"/>
      <c r="T62034" s="119"/>
      <c r="V62034" s="119"/>
      <c r="X62034" s="119"/>
      <c r="Z62034" s="119"/>
    </row>
    <row r="62035" spans="16:26" x14ac:dyDescent="0.25">
      <c r="P62035" s="119"/>
      <c r="R62035" s="119"/>
      <c r="T62035" s="119"/>
      <c r="V62035" s="119"/>
      <c r="X62035" s="119"/>
      <c r="Z62035" s="119"/>
    </row>
    <row r="62036" spans="16:26" x14ac:dyDescent="0.25">
      <c r="P62036" s="121"/>
      <c r="R62036" s="121"/>
      <c r="T62036" s="121"/>
      <c r="V62036" s="121"/>
      <c r="X62036" s="121"/>
      <c r="Z62036" s="121"/>
    </row>
    <row r="62037" spans="16:26" x14ac:dyDescent="0.25">
      <c r="P62037" s="121"/>
      <c r="R62037" s="121"/>
      <c r="T62037" s="121"/>
      <c r="V62037" s="121"/>
      <c r="X62037" s="121"/>
      <c r="Z62037" s="121"/>
    </row>
    <row r="62038" spans="16:26" x14ac:dyDescent="0.25">
      <c r="P62038" s="121"/>
      <c r="R62038" s="121"/>
      <c r="T62038" s="121"/>
      <c r="V62038" s="121"/>
      <c r="X62038" s="121"/>
      <c r="Z62038" s="121"/>
    </row>
    <row r="62039" spans="16:26" x14ac:dyDescent="0.25">
      <c r="P62039" s="121"/>
      <c r="R62039" s="121"/>
      <c r="T62039" s="121"/>
      <c r="V62039" s="121"/>
      <c r="X62039" s="121"/>
      <c r="Z62039" s="121"/>
    </row>
    <row r="62040" spans="16:26" x14ac:dyDescent="0.25">
      <c r="P62040" s="122"/>
      <c r="R62040" s="122"/>
      <c r="T62040" s="122"/>
      <c r="V62040" s="122"/>
      <c r="X62040" s="122"/>
      <c r="Z62040" s="122"/>
    </row>
    <row r="62041" spans="16:26" x14ac:dyDescent="0.25">
      <c r="P62041" s="118"/>
      <c r="R62041" s="118"/>
      <c r="T62041" s="118"/>
      <c r="V62041" s="118"/>
      <c r="X62041" s="118"/>
      <c r="Z62041" s="118"/>
    </row>
    <row r="62042" spans="16:26" x14ac:dyDescent="0.25">
      <c r="P62042" s="119"/>
      <c r="R62042" s="119"/>
      <c r="T62042" s="119"/>
      <c r="V62042" s="119"/>
      <c r="X62042" s="119"/>
      <c r="Z62042" s="119"/>
    </row>
    <row r="62043" spans="16:26" x14ac:dyDescent="0.25">
      <c r="P62043" s="119"/>
      <c r="R62043" s="119"/>
      <c r="T62043" s="119"/>
      <c r="V62043" s="119"/>
      <c r="X62043" s="119"/>
      <c r="Z62043" s="119"/>
    </row>
    <row r="62044" spans="16:26" x14ac:dyDescent="0.25">
      <c r="P62044" s="120"/>
      <c r="R62044" s="120"/>
      <c r="T62044" s="120"/>
      <c r="V62044" s="120"/>
      <c r="X62044" s="120"/>
      <c r="Z62044" s="120"/>
    </row>
    <row r="62045" spans="16:26" x14ac:dyDescent="0.25">
      <c r="P62045" s="119"/>
      <c r="R62045" s="119"/>
      <c r="T62045" s="119"/>
      <c r="V62045" s="119"/>
      <c r="X62045" s="119"/>
      <c r="Z62045" s="119"/>
    </row>
    <row r="62046" spans="16:26" x14ac:dyDescent="0.25">
      <c r="P62046" s="119"/>
      <c r="R62046" s="119"/>
      <c r="T62046" s="119"/>
      <c r="V62046" s="119"/>
      <c r="X62046" s="119"/>
      <c r="Z62046" s="119"/>
    </row>
    <row r="62047" spans="16:26" x14ac:dyDescent="0.25">
      <c r="P62047" s="120"/>
      <c r="R62047" s="120"/>
      <c r="T62047" s="120"/>
      <c r="V62047" s="120"/>
      <c r="X62047" s="120"/>
      <c r="Z62047" s="120"/>
    </row>
    <row r="62048" spans="16:26" x14ac:dyDescent="0.25">
      <c r="P62048" s="119"/>
      <c r="R62048" s="119"/>
      <c r="T62048" s="119"/>
      <c r="V62048" s="119"/>
      <c r="X62048" s="119"/>
      <c r="Z62048" s="119"/>
    </row>
    <row r="62049" spans="16:26" x14ac:dyDescent="0.25">
      <c r="P62049" s="120"/>
      <c r="R62049" s="120"/>
      <c r="T62049" s="120"/>
      <c r="V62049" s="120"/>
      <c r="X62049" s="120"/>
      <c r="Z62049" s="120"/>
    </row>
    <row r="62050" spans="16:26" x14ac:dyDescent="0.25">
      <c r="P62050" s="119"/>
      <c r="R62050" s="119"/>
      <c r="T62050" s="119"/>
      <c r="V62050" s="119"/>
      <c r="X62050" s="119"/>
      <c r="Z62050" s="119"/>
    </row>
    <row r="62051" spans="16:26" x14ac:dyDescent="0.25">
      <c r="P62051" s="119"/>
      <c r="R62051" s="119"/>
      <c r="T62051" s="119"/>
      <c r="V62051" s="119"/>
      <c r="X62051" s="119"/>
      <c r="Z62051" s="119"/>
    </row>
    <row r="62052" spans="16:26" x14ac:dyDescent="0.25">
      <c r="P62052" s="119"/>
      <c r="R62052" s="119"/>
      <c r="T62052" s="119"/>
      <c r="V62052" s="119"/>
      <c r="X62052" s="119"/>
      <c r="Z62052" s="119"/>
    </row>
    <row r="62053" spans="16:26" x14ac:dyDescent="0.25">
      <c r="P62053" s="121"/>
      <c r="R62053" s="121"/>
      <c r="T62053" s="121"/>
      <c r="V62053" s="121"/>
      <c r="X62053" s="121"/>
      <c r="Z62053" s="121"/>
    </row>
    <row r="62054" spans="16:26" x14ac:dyDescent="0.25">
      <c r="P62054" s="121"/>
      <c r="R62054" s="121"/>
      <c r="T62054" s="121"/>
      <c r="V62054" s="121"/>
      <c r="X62054" s="121"/>
      <c r="Z62054" s="121"/>
    </row>
    <row r="62055" spans="16:26" x14ac:dyDescent="0.25">
      <c r="P62055" s="121"/>
      <c r="R62055" s="121"/>
      <c r="T62055" s="121"/>
      <c r="V62055" s="121"/>
      <c r="X62055" s="121"/>
      <c r="Z62055" s="121"/>
    </row>
    <row r="62056" spans="16:26" x14ac:dyDescent="0.25">
      <c r="P62056" s="121"/>
      <c r="R62056" s="121"/>
      <c r="T62056" s="121"/>
      <c r="V62056" s="121"/>
      <c r="X62056" s="121"/>
      <c r="Z62056" s="121"/>
    </row>
    <row r="62057" spans="16:26" x14ac:dyDescent="0.25">
      <c r="P62057" s="122"/>
      <c r="R62057" s="122"/>
      <c r="T62057" s="122"/>
      <c r="V62057" s="122"/>
      <c r="X62057" s="122"/>
      <c r="Z62057" s="122"/>
    </row>
    <row r="62058" spans="16:26" x14ac:dyDescent="0.25">
      <c r="P62058" s="118"/>
      <c r="R62058" s="118"/>
      <c r="T62058" s="118"/>
      <c r="V62058" s="118"/>
      <c r="X62058" s="118"/>
      <c r="Z62058" s="118"/>
    </row>
    <row r="62059" spans="16:26" x14ac:dyDescent="0.25">
      <c r="P62059" s="119"/>
      <c r="R62059" s="119"/>
      <c r="T62059" s="119"/>
      <c r="V62059" s="119"/>
      <c r="X62059" s="119"/>
      <c r="Z62059" s="119"/>
    </row>
    <row r="62060" spans="16:26" x14ac:dyDescent="0.25">
      <c r="P62060" s="119"/>
      <c r="R62060" s="119"/>
      <c r="T62060" s="119"/>
      <c r="V62060" s="119"/>
      <c r="X62060" s="119"/>
      <c r="Z62060" s="119"/>
    </row>
    <row r="62061" spans="16:26" x14ac:dyDescent="0.25">
      <c r="P62061" s="120"/>
      <c r="R62061" s="120"/>
      <c r="T62061" s="120"/>
      <c r="V62061" s="120"/>
      <c r="X62061" s="120"/>
      <c r="Z62061" s="120"/>
    </row>
    <row r="62062" spans="16:26" x14ac:dyDescent="0.25">
      <c r="P62062" s="119"/>
      <c r="R62062" s="119"/>
      <c r="T62062" s="119"/>
      <c r="V62062" s="119"/>
      <c r="X62062" s="119"/>
      <c r="Z62062" s="119"/>
    </row>
    <row r="62063" spans="16:26" x14ac:dyDescent="0.25">
      <c r="P62063" s="119"/>
      <c r="R62063" s="119"/>
      <c r="T62063" s="119"/>
      <c r="V62063" s="119"/>
      <c r="X62063" s="119"/>
      <c r="Z62063" s="119"/>
    </row>
    <row r="62064" spans="16:26" x14ac:dyDescent="0.25">
      <c r="P62064" s="120"/>
      <c r="R62064" s="120"/>
      <c r="T62064" s="120"/>
      <c r="V62064" s="120"/>
      <c r="X62064" s="120"/>
      <c r="Z62064" s="120"/>
    </row>
    <row r="62065" spans="16:26" x14ac:dyDescent="0.25">
      <c r="P62065" s="119"/>
      <c r="R62065" s="119"/>
      <c r="T62065" s="119"/>
      <c r="V62065" s="119"/>
      <c r="X62065" s="119"/>
      <c r="Z62065" s="119"/>
    </row>
    <row r="62066" spans="16:26" x14ac:dyDescent="0.25">
      <c r="P62066" s="120"/>
      <c r="R62066" s="120"/>
      <c r="T62066" s="120"/>
      <c r="V62066" s="120"/>
      <c r="X62066" s="120"/>
      <c r="Z62066" s="120"/>
    </row>
    <row r="62067" spans="16:26" x14ac:dyDescent="0.25">
      <c r="P62067" s="119"/>
      <c r="R62067" s="119"/>
      <c r="T62067" s="119"/>
      <c r="V62067" s="119"/>
      <c r="X62067" s="119"/>
      <c r="Z62067" s="119"/>
    </row>
    <row r="62068" spans="16:26" x14ac:dyDescent="0.25">
      <c r="P62068" s="119"/>
      <c r="R62068" s="119"/>
      <c r="T62068" s="119"/>
      <c r="V62068" s="119"/>
      <c r="X62068" s="119"/>
      <c r="Z62068" s="119"/>
    </row>
    <row r="62069" spans="16:26" x14ac:dyDescent="0.25">
      <c r="P62069" s="119"/>
      <c r="R62069" s="119"/>
      <c r="T62069" s="119"/>
      <c r="V62069" s="119"/>
      <c r="X62069" s="119"/>
      <c r="Z62069" s="119"/>
    </row>
    <row r="62070" spans="16:26" x14ac:dyDescent="0.25">
      <c r="P62070" s="121"/>
      <c r="R62070" s="121"/>
      <c r="T62070" s="121"/>
      <c r="V62070" s="121"/>
      <c r="X62070" s="121"/>
      <c r="Z62070" s="121"/>
    </row>
    <row r="62071" spans="16:26" x14ac:dyDescent="0.25">
      <c r="P62071" s="121"/>
      <c r="R62071" s="121"/>
      <c r="T62071" s="121"/>
      <c r="V62071" s="121"/>
      <c r="X62071" s="121"/>
      <c r="Z62071" s="121"/>
    </row>
    <row r="62072" spans="16:26" x14ac:dyDescent="0.25">
      <c r="P62072" s="121"/>
      <c r="R62072" s="121"/>
      <c r="T62072" s="121"/>
      <c r="V62072" s="121"/>
      <c r="X62072" s="121"/>
      <c r="Z62072" s="121"/>
    </row>
    <row r="62073" spans="16:26" x14ac:dyDescent="0.25">
      <c r="P62073" s="121"/>
      <c r="R62073" s="121"/>
      <c r="T62073" s="121"/>
      <c r="V62073" s="121"/>
      <c r="X62073" s="121"/>
      <c r="Z62073" s="121"/>
    </row>
    <row r="62074" spans="16:26" x14ac:dyDescent="0.25">
      <c r="P62074" s="122"/>
      <c r="R62074" s="122"/>
      <c r="T62074" s="122"/>
      <c r="V62074" s="122"/>
      <c r="X62074" s="122"/>
      <c r="Z62074" s="122"/>
    </row>
    <row r="62075" spans="16:26" x14ac:dyDescent="0.25">
      <c r="P62075" s="118"/>
      <c r="R62075" s="118"/>
      <c r="T62075" s="118"/>
      <c r="V62075" s="118"/>
      <c r="X62075" s="118"/>
      <c r="Z62075" s="118"/>
    </row>
    <row r="62076" spans="16:26" x14ac:dyDescent="0.25">
      <c r="P62076" s="119"/>
      <c r="R62076" s="119"/>
      <c r="T62076" s="119"/>
      <c r="V62076" s="119"/>
      <c r="X62076" s="119"/>
      <c r="Z62076" s="119"/>
    </row>
    <row r="62077" spans="16:26" x14ac:dyDescent="0.25">
      <c r="P62077" s="119"/>
      <c r="R62077" s="119"/>
      <c r="T62077" s="119"/>
      <c r="V62077" s="119"/>
      <c r="X62077" s="119"/>
      <c r="Z62077" s="119"/>
    </row>
    <row r="62078" spans="16:26" x14ac:dyDescent="0.25">
      <c r="P62078" s="120"/>
      <c r="R62078" s="120"/>
      <c r="T62078" s="120"/>
      <c r="V62078" s="120"/>
      <c r="X62078" s="120"/>
      <c r="Z62078" s="120"/>
    </row>
    <row r="62079" spans="16:26" x14ac:dyDescent="0.25">
      <c r="P62079" s="119"/>
      <c r="R62079" s="119"/>
      <c r="T62079" s="119"/>
      <c r="V62079" s="119"/>
      <c r="X62079" s="119"/>
      <c r="Z62079" s="119"/>
    </row>
    <row r="62080" spans="16:26" x14ac:dyDescent="0.25">
      <c r="P62080" s="119"/>
      <c r="R62080" s="119"/>
      <c r="T62080" s="119"/>
      <c r="V62080" s="119"/>
      <c r="X62080" s="119"/>
      <c r="Z62080" s="119"/>
    </row>
    <row r="62081" spans="16:26" x14ac:dyDescent="0.25">
      <c r="P62081" s="120"/>
      <c r="R62081" s="120"/>
      <c r="T62081" s="120"/>
      <c r="V62081" s="120"/>
      <c r="X62081" s="120"/>
      <c r="Z62081" s="120"/>
    </row>
    <row r="62082" spans="16:26" x14ac:dyDescent="0.25">
      <c r="P62082" s="119"/>
      <c r="R62082" s="119"/>
      <c r="T62082" s="119"/>
      <c r="V62082" s="119"/>
      <c r="X62082" s="119"/>
      <c r="Z62082" s="119"/>
    </row>
    <row r="62083" spans="16:26" x14ac:dyDescent="0.25">
      <c r="P62083" s="120"/>
      <c r="R62083" s="120"/>
      <c r="T62083" s="120"/>
      <c r="V62083" s="120"/>
      <c r="X62083" s="120"/>
      <c r="Z62083" s="120"/>
    </row>
    <row r="62084" spans="16:26" x14ac:dyDescent="0.25">
      <c r="P62084" s="119"/>
      <c r="R62084" s="119"/>
      <c r="T62084" s="119"/>
      <c r="V62084" s="119"/>
      <c r="X62084" s="119"/>
      <c r="Z62084" s="119"/>
    </row>
    <row r="62085" spans="16:26" x14ac:dyDescent="0.25">
      <c r="P62085" s="119"/>
      <c r="R62085" s="119"/>
      <c r="T62085" s="119"/>
      <c r="V62085" s="119"/>
      <c r="X62085" s="119"/>
      <c r="Z62085" s="119"/>
    </row>
    <row r="62086" spans="16:26" x14ac:dyDescent="0.25">
      <c r="P62086" s="119"/>
      <c r="R62086" s="119"/>
      <c r="T62086" s="119"/>
      <c r="V62086" s="119"/>
      <c r="X62086" s="119"/>
      <c r="Z62086" s="119"/>
    </row>
    <row r="62087" spans="16:26" x14ac:dyDescent="0.25">
      <c r="P62087" s="121"/>
      <c r="R62087" s="121"/>
      <c r="T62087" s="121"/>
      <c r="V62087" s="121"/>
      <c r="X62087" s="121"/>
      <c r="Z62087" s="121"/>
    </row>
    <row r="62088" spans="16:26" x14ac:dyDescent="0.25">
      <c r="P62088" s="121"/>
      <c r="R62088" s="121"/>
      <c r="T62088" s="121"/>
      <c r="V62088" s="121"/>
      <c r="X62088" s="121"/>
      <c r="Z62088" s="121"/>
    </row>
    <row r="62089" spans="16:26" x14ac:dyDescent="0.25">
      <c r="P62089" s="121"/>
      <c r="R62089" s="121"/>
      <c r="T62089" s="121"/>
      <c r="V62089" s="121"/>
      <c r="X62089" s="121"/>
      <c r="Z62089" s="121"/>
    </row>
    <row r="62090" spans="16:26" x14ac:dyDescent="0.25">
      <c r="P62090" s="121"/>
      <c r="R62090" s="121"/>
      <c r="T62090" s="121"/>
      <c r="V62090" s="121"/>
      <c r="X62090" s="121"/>
      <c r="Z62090" s="121"/>
    </row>
    <row r="62091" spans="16:26" x14ac:dyDescent="0.25">
      <c r="P62091" s="122"/>
      <c r="R62091" s="122"/>
      <c r="T62091" s="122"/>
      <c r="V62091" s="122"/>
      <c r="X62091" s="122"/>
      <c r="Z62091" s="122"/>
    </row>
    <row r="62092" spans="16:26" x14ac:dyDescent="0.25">
      <c r="P62092" s="118"/>
      <c r="R62092" s="118"/>
      <c r="T62092" s="118"/>
      <c r="V62092" s="118"/>
      <c r="X62092" s="118"/>
      <c r="Z62092" s="118"/>
    </row>
    <row r="62093" spans="16:26" x14ac:dyDescent="0.25">
      <c r="P62093" s="119"/>
      <c r="R62093" s="119"/>
      <c r="T62093" s="119"/>
      <c r="V62093" s="119"/>
      <c r="X62093" s="119"/>
      <c r="Z62093" s="119"/>
    </row>
    <row r="62094" spans="16:26" x14ac:dyDescent="0.25">
      <c r="P62094" s="119"/>
      <c r="R62094" s="119"/>
      <c r="T62094" s="119"/>
      <c r="V62094" s="119"/>
      <c r="X62094" s="119"/>
      <c r="Z62094" s="119"/>
    </row>
    <row r="62095" spans="16:26" x14ac:dyDescent="0.25">
      <c r="P62095" s="120"/>
      <c r="R62095" s="120"/>
      <c r="T62095" s="120"/>
      <c r="V62095" s="120"/>
      <c r="X62095" s="120"/>
      <c r="Z62095" s="120"/>
    </row>
    <row r="62096" spans="16:26" x14ac:dyDescent="0.25">
      <c r="P62096" s="119"/>
      <c r="R62096" s="119"/>
      <c r="T62096" s="119"/>
      <c r="V62096" s="119"/>
      <c r="X62096" s="119"/>
      <c r="Z62096" s="119"/>
    </row>
    <row r="62097" spans="16:26" x14ac:dyDescent="0.25">
      <c r="P62097" s="119"/>
      <c r="R62097" s="119"/>
      <c r="T62097" s="119"/>
      <c r="V62097" s="119"/>
      <c r="X62097" s="119"/>
      <c r="Z62097" s="119"/>
    </row>
    <row r="62098" spans="16:26" x14ac:dyDescent="0.25">
      <c r="P62098" s="120"/>
      <c r="R62098" s="120"/>
      <c r="T62098" s="120"/>
      <c r="V62098" s="120"/>
      <c r="X62098" s="120"/>
      <c r="Z62098" s="120"/>
    </row>
    <row r="62099" spans="16:26" x14ac:dyDescent="0.25">
      <c r="P62099" s="119"/>
      <c r="R62099" s="119"/>
      <c r="T62099" s="119"/>
      <c r="V62099" s="119"/>
      <c r="X62099" s="119"/>
      <c r="Z62099" s="119"/>
    </row>
    <row r="62100" spans="16:26" x14ac:dyDescent="0.25">
      <c r="P62100" s="120"/>
      <c r="R62100" s="120"/>
      <c r="T62100" s="120"/>
      <c r="V62100" s="120"/>
      <c r="X62100" s="120"/>
      <c r="Z62100" s="120"/>
    </row>
    <row r="62101" spans="16:26" x14ac:dyDescent="0.25">
      <c r="P62101" s="119"/>
      <c r="R62101" s="119"/>
      <c r="T62101" s="119"/>
      <c r="V62101" s="119"/>
      <c r="X62101" s="119"/>
      <c r="Z62101" s="119"/>
    </row>
    <row r="62102" spans="16:26" x14ac:dyDescent="0.25">
      <c r="P62102" s="119"/>
      <c r="R62102" s="119"/>
      <c r="T62102" s="119"/>
      <c r="V62102" s="119"/>
      <c r="X62102" s="119"/>
      <c r="Z62102" s="119"/>
    </row>
    <row r="62103" spans="16:26" x14ac:dyDescent="0.25">
      <c r="P62103" s="119"/>
      <c r="R62103" s="119"/>
      <c r="T62103" s="119"/>
      <c r="V62103" s="119"/>
      <c r="X62103" s="119"/>
      <c r="Z62103" s="119"/>
    </row>
    <row r="62104" spans="16:26" x14ac:dyDescent="0.25">
      <c r="P62104" s="121"/>
      <c r="R62104" s="121"/>
      <c r="T62104" s="121"/>
      <c r="V62104" s="121"/>
      <c r="X62104" s="121"/>
      <c r="Z62104" s="121"/>
    </row>
    <row r="62105" spans="16:26" x14ac:dyDescent="0.25">
      <c r="P62105" s="121"/>
      <c r="R62105" s="121"/>
      <c r="T62105" s="121"/>
      <c r="V62105" s="121"/>
      <c r="X62105" s="121"/>
      <c r="Z62105" s="121"/>
    </row>
    <row r="62106" spans="16:26" x14ac:dyDescent="0.25">
      <c r="P62106" s="121"/>
      <c r="R62106" s="121"/>
      <c r="T62106" s="121"/>
      <c r="V62106" s="121"/>
      <c r="X62106" s="121"/>
      <c r="Z62106" s="121"/>
    </row>
    <row r="62107" spans="16:26" x14ac:dyDescent="0.25">
      <c r="P62107" s="121"/>
      <c r="R62107" s="121"/>
      <c r="T62107" s="121"/>
      <c r="V62107" s="121"/>
      <c r="X62107" s="121"/>
      <c r="Z62107" s="121"/>
    </row>
    <row r="62108" spans="16:26" x14ac:dyDescent="0.25">
      <c r="P62108" s="122"/>
      <c r="R62108" s="122"/>
      <c r="T62108" s="122"/>
      <c r="V62108" s="122"/>
      <c r="X62108" s="122"/>
      <c r="Z62108" s="122"/>
    </row>
    <row r="62109" spans="16:26" x14ac:dyDescent="0.25">
      <c r="P62109" s="118"/>
      <c r="R62109" s="118"/>
      <c r="T62109" s="118"/>
      <c r="V62109" s="118"/>
      <c r="X62109" s="118"/>
      <c r="Z62109" s="118"/>
    </row>
    <row r="62110" spans="16:26" x14ac:dyDescent="0.25">
      <c r="P62110" s="119"/>
      <c r="R62110" s="119"/>
      <c r="T62110" s="119"/>
      <c r="V62110" s="119"/>
      <c r="X62110" s="119"/>
      <c r="Z62110" s="119"/>
    </row>
    <row r="62111" spans="16:26" x14ac:dyDescent="0.25">
      <c r="P62111" s="119"/>
      <c r="R62111" s="119"/>
      <c r="T62111" s="119"/>
      <c r="V62111" s="119"/>
      <c r="X62111" s="119"/>
      <c r="Z62111" s="119"/>
    </row>
    <row r="62112" spans="16:26" x14ac:dyDescent="0.25">
      <c r="P62112" s="120"/>
      <c r="R62112" s="120"/>
      <c r="T62112" s="120"/>
      <c r="V62112" s="120"/>
      <c r="X62112" s="120"/>
      <c r="Z62112" s="120"/>
    </row>
    <row r="62113" spans="16:26" x14ac:dyDescent="0.25">
      <c r="P62113" s="119"/>
      <c r="R62113" s="119"/>
      <c r="T62113" s="119"/>
      <c r="V62113" s="119"/>
      <c r="X62113" s="119"/>
      <c r="Z62113" s="119"/>
    </row>
    <row r="62114" spans="16:26" x14ac:dyDescent="0.25">
      <c r="P62114" s="119"/>
      <c r="R62114" s="119"/>
      <c r="T62114" s="119"/>
      <c r="V62114" s="119"/>
      <c r="X62114" s="119"/>
      <c r="Z62114" s="119"/>
    </row>
    <row r="62115" spans="16:26" x14ac:dyDescent="0.25">
      <c r="P62115" s="120"/>
      <c r="R62115" s="120"/>
      <c r="T62115" s="120"/>
      <c r="V62115" s="120"/>
      <c r="X62115" s="120"/>
      <c r="Z62115" s="120"/>
    </row>
    <row r="62116" spans="16:26" x14ac:dyDescent="0.25">
      <c r="P62116" s="119"/>
      <c r="R62116" s="119"/>
      <c r="T62116" s="119"/>
      <c r="V62116" s="119"/>
      <c r="X62116" s="119"/>
      <c r="Z62116" s="119"/>
    </row>
    <row r="62117" spans="16:26" x14ac:dyDescent="0.25">
      <c r="P62117" s="120"/>
      <c r="R62117" s="120"/>
      <c r="T62117" s="120"/>
      <c r="V62117" s="120"/>
      <c r="X62117" s="120"/>
      <c r="Z62117" s="120"/>
    </row>
    <row r="62118" spans="16:26" x14ac:dyDescent="0.25">
      <c r="P62118" s="119"/>
      <c r="R62118" s="119"/>
      <c r="T62118" s="119"/>
      <c r="V62118" s="119"/>
      <c r="X62118" s="119"/>
      <c r="Z62118" s="119"/>
    </row>
    <row r="62119" spans="16:26" x14ac:dyDescent="0.25">
      <c r="P62119" s="119"/>
      <c r="R62119" s="119"/>
      <c r="T62119" s="119"/>
      <c r="V62119" s="119"/>
      <c r="X62119" s="119"/>
      <c r="Z62119" s="119"/>
    </row>
    <row r="62120" spans="16:26" x14ac:dyDescent="0.25">
      <c r="P62120" s="119"/>
      <c r="R62120" s="119"/>
      <c r="T62120" s="119"/>
      <c r="V62120" s="119"/>
      <c r="X62120" s="119"/>
      <c r="Z62120" s="119"/>
    </row>
    <row r="62121" spans="16:26" x14ac:dyDescent="0.25">
      <c r="P62121" s="121"/>
      <c r="R62121" s="121"/>
      <c r="T62121" s="121"/>
      <c r="V62121" s="121"/>
      <c r="X62121" s="121"/>
      <c r="Z62121" s="121"/>
    </row>
    <row r="62122" spans="16:26" x14ac:dyDescent="0.25">
      <c r="P62122" s="121"/>
      <c r="R62122" s="121"/>
      <c r="T62122" s="121"/>
      <c r="V62122" s="121"/>
      <c r="X62122" s="121"/>
      <c r="Z62122" s="121"/>
    </row>
    <row r="62123" spans="16:26" x14ac:dyDescent="0.25">
      <c r="P62123" s="121"/>
      <c r="R62123" s="121"/>
      <c r="T62123" s="121"/>
      <c r="V62123" s="121"/>
      <c r="X62123" s="121"/>
      <c r="Z62123" s="121"/>
    </row>
    <row r="62124" spans="16:26" x14ac:dyDescent="0.25">
      <c r="P62124" s="121"/>
      <c r="R62124" s="121"/>
      <c r="T62124" s="121"/>
      <c r="V62124" s="121"/>
      <c r="X62124" s="121"/>
      <c r="Z62124" s="121"/>
    </row>
    <row r="62125" spans="16:26" x14ac:dyDescent="0.25">
      <c r="P62125" s="122"/>
      <c r="R62125" s="122"/>
      <c r="T62125" s="122"/>
      <c r="V62125" s="122"/>
      <c r="X62125" s="122"/>
      <c r="Z62125" s="122"/>
    </row>
    <row r="62126" spans="16:26" x14ac:dyDescent="0.25">
      <c r="P62126" s="118"/>
      <c r="R62126" s="118"/>
      <c r="T62126" s="118"/>
      <c r="V62126" s="118"/>
      <c r="X62126" s="118"/>
      <c r="Z62126" s="118"/>
    </row>
    <row r="62127" spans="16:26" x14ac:dyDescent="0.25">
      <c r="P62127" s="119"/>
      <c r="R62127" s="119"/>
      <c r="T62127" s="119"/>
      <c r="V62127" s="119"/>
      <c r="X62127" s="119"/>
      <c r="Z62127" s="119"/>
    </row>
    <row r="62128" spans="16:26" x14ac:dyDescent="0.25">
      <c r="P62128" s="119"/>
      <c r="R62128" s="119"/>
      <c r="T62128" s="119"/>
      <c r="V62128" s="119"/>
      <c r="X62128" s="119"/>
      <c r="Z62128" s="119"/>
    </row>
    <row r="62129" spans="16:26" x14ac:dyDescent="0.25">
      <c r="P62129" s="120"/>
      <c r="R62129" s="120"/>
      <c r="T62129" s="120"/>
      <c r="V62129" s="120"/>
      <c r="X62129" s="120"/>
      <c r="Z62129" s="120"/>
    </row>
    <row r="62130" spans="16:26" x14ac:dyDescent="0.25">
      <c r="P62130" s="119"/>
      <c r="R62130" s="119"/>
      <c r="T62130" s="119"/>
      <c r="V62130" s="119"/>
      <c r="X62130" s="119"/>
      <c r="Z62130" s="119"/>
    </row>
    <row r="62131" spans="16:26" x14ac:dyDescent="0.25">
      <c r="P62131" s="119"/>
      <c r="R62131" s="119"/>
      <c r="T62131" s="119"/>
      <c r="V62131" s="119"/>
      <c r="X62131" s="119"/>
      <c r="Z62131" s="119"/>
    </row>
    <row r="62132" spans="16:26" x14ac:dyDescent="0.25">
      <c r="P62132" s="120"/>
      <c r="R62132" s="120"/>
      <c r="T62132" s="120"/>
      <c r="V62132" s="120"/>
      <c r="X62132" s="120"/>
      <c r="Z62132" s="120"/>
    </row>
    <row r="62133" spans="16:26" x14ac:dyDescent="0.25">
      <c r="P62133" s="119"/>
      <c r="R62133" s="119"/>
      <c r="T62133" s="119"/>
      <c r="V62133" s="119"/>
      <c r="X62133" s="119"/>
      <c r="Z62133" s="119"/>
    </row>
    <row r="62134" spans="16:26" x14ac:dyDescent="0.25">
      <c r="P62134" s="120"/>
      <c r="R62134" s="120"/>
      <c r="T62134" s="120"/>
      <c r="V62134" s="120"/>
      <c r="X62134" s="120"/>
      <c r="Z62134" s="120"/>
    </row>
    <row r="62135" spans="16:26" x14ac:dyDescent="0.25">
      <c r="P62135" s="119"/>
      <c r="R62135" s="119"/>
      <c r="T62135" s="119"/>
      <c r="V62135" s="119"/>
      <c r="X62135" s="119"/>
      <c r="Z62135" s="119"/>
    </row>
    <row r="62136" spans="16:26" x14ac:dyDescent="0.25">
      <c r="P62136" s="119"/>
      <c r="R62136" s="119"/>
      <c r="T62136" s="119"/>
      <c r="V62136" s="119"/>
      <c r="X62136" s="119"/>
      <c r="Z62136" s="119"/>
    </row>
    <row r="62137" spans="16:26" x14ac:dyDescent="0.25">
      <c r="P62137" s="119"/>
      <c r="R62137" s="119"/>
      <c r="T62137" s="119"/>
      <c r="V62137" s="119"/>
      <c r="X62137" s="119"/>
      <c r="Z62137" s="119"/>
    </row>
    <row r="62138" spans="16:26" x14ac:dyDescent="0.25">
      <c r="P62138" s="121"/>
      <c r="R62138" s="121"/>
      <c r="T62138" s="121"/>
      <c r="V62138" s="121"/>
      <c r="X62138" s="121"/>
      <c r="Z62138" s="121"/>
    </row>
    <row r="62139" spans="16:26" x14ac:dyDescent="0.25">
      <c r="P62139" s="121"/>
      <c r="R62139" s="121"/>
      <c r="T62139" s="121"/>
      <c r="V62139" s="121"/>
      <c r="X62139" s="121"/>
      <c r="Z62139" s="121"/>
    </row>
    <row r="62140" spans="16:26" x14ac:dyDescent="0.25">
      <c r="P62140" s="121"/>
      <c r="R62140" s="121"/>
      <c r="T62140" s="121"/>
      <c r="V62140" s="121"/>
      <c r="X62140" s="121"/>
      <c r="Z62140" s="121"/>
    </row>
    <row r="62141" spans="16:26" x14ac:dyDescent="0.25">
      <c r="P62141" s="121"/>
      <c r="R62141" s="121"/>
      <c r="T62141" s="121"/>
      <c r="V62141" s="121"/>
      <c r="X62141" s="121"/>
      <c r="Z62141" s="121"/>
    </row>
    <row r="62142" spans="16:26" x14ac:dyDescent="0.25">
      <c r="P62142" s="122"/>
      <c r="R62142" s="122"/>
      <c r="T62142" s="122"/>
      <c r="V62142" s="122"/>
      <c r="X62142" s="122"/>
      <c r="Z62142" s="122"/>
    </row>
    <row r="62143" spans="16:26" x14ac:dyDescent="0.25">
      <c r="P62143" s="118"/>
      <c r="R62143" s="118"/>
      <c r="T62143" s="118"/>
      <c r="V62143" s="118"/>
      <c r="X62143" s="118"/>
      <c r="Z62143" s="118"/>
    </row>
    <row r="62144" spans="16:26" x14ac:dyDescent="0.25">
      <c r="P62144" s="119"/>
      <c r="R62144" s="119"/>
      <c r="T62144" s="119"/>
      <c r="V62144" s="119"/>
      <c r="X62144" s="119"/>
      <c r="Z62144" s="119"/>
    </row>
    <row r="62145" spans="16:26" x14ac:dyDescent="0.25">
      <c r="P62145" s="119"/>
      <c r="R62145" s="119"/>
      <c r="T62145" s="119"/>
      <c r="V62145" s="119"/>
      <c r="X62145" s="119"/>
      <c r="Z62145" s="119"/>
    </row>
    <row r="62146" spans="16:26" x14ac:dyDescent="0.25">
      <c r="P62146" s="120"/>
      <c r="R62146" s="120"/>
      <c r="T62146" s="120"/>
      <c r="V62146" s="120"/>
      <c r="X62146" s="120"/>
      <c r="Z62146" s="120"/>
    </row>
    <row r="62147" spans="16:26" x14ac:dyDescent="0.25">
      <c r="P62147" s="119"/>
      <c r="R62147" s="119"/>
      <c r="T62147" s="119"/>
      <c r="V62147" s="119"/>
      <c r="X62147" s="119"/>
      <c r="Z62147" s="119"/>
    </row>
    <row r="62148" spans="16:26" x14ac:dyDescent="0.25">
      <c r="P62148" s="119"/>
      <c r="R62148" s="119"/>
      <c r="T62148" s="119"/>
      <c r="V62148" s="119"/>
      <c r="X62148" s="119"/>
      <c r="Z62148" s="119"/>
    </row>
    <row r="62149" spans="16:26" x14ac:dyDescent="0.25">
      <c r="P62149" s="120"/>
      <c r="R62149" s="120"/>
      <c r="T62149" s="120"/>
      <c r="V62149" s="120"/>
      <c r="X62149" s="120"/>
      <c r="Z62149" s="120"/>
    </row>
    <row r="62150" spans="16:26" x14ac:dyDescent="0.25">
      <c r="P62150" s="119"/>
      <c r="R62150" s="119"/>
      <c r="T62150" s="119"/>
      <c r="V62150" s="119"/>
      <c r="X62150" s="119"/>
      <c r="Z62150" s="119"/>
    </row>
    <row r="62151" spans="16:26" x14ac:dyDescent="0.25">
      <c r="P62151" s="120"/>
      <c r="R62151" s="120"/>
      <c r="T62151" s="120"/>
      <c r="V62151" s="120"/>
      <c r="X62151" s="120"/>
      <c r="Z62151" s="120"/>
    </row>
    <row r="62152" spans="16:26" x14ac:dyDescent="0.25">
      <c r="P62152" s="119"/>
      <c r="R62152" s="119"/>
      <c r="T62152" s="119"/>
      <c r="V62152" s="119"/>
      <c r="X62152" s="119"/>
      <c r="Z62152" s="119"/>
    </row>
    <row r="62153" spans="16:26" x14ac:dyDescent="0.25">
      <c r="P62153" s="119"/>
      <c r="R62153" s="119"/>
      <c r="T62153" s="119"/>
      <c r="V62153" s="119"/>
      <c r="X62153" s="119"/>
      <c r="Z62153" s="119"/>
    </row>
    <row r="62154" spans="16:26" x14ac:dyDescent="0.25">
      <c r="P62154" s="119"/>
      <c r="R62154" s="119"/>
      <c r="T62154" s="119"/>
      <c r="V62154" s="119"/>
      <c r="X62154" s="119"/>
      <c r="Z62154" s="119"/>
    </row>
    <row r="62155" spans="16:26" x14ac:dyDescent="0.25">
      <c r="P62155" s="121"/>
      <c r="R62155" s="121"/>
      <c r="T62155" s="121"/>
      <c r="V62155" s="121"/>
      <c r="X62155" s="121"/>
      <c r="Z62155" s="121"/>
    </row>
    <row r="62156" spans="16:26" x14ac:dyDescent="0.25">
      <c r="P62156" s="121"/>
      <c r="R62156" s="121"/>
      <c r="T62156" s="121"/>
      <c r="V62156" s="121"/>
      <c r="X62156" s="121"/>
      <c r="Z62156" s="121"/>
    </row>
    <row r="62157" spans="16:26" x14ac:dyDescent="0.25">
      <c r="P62157" s="121"/>
      <c r="R62157" s="121"/>
      <c r="T62157" s="121"/>
      <c r="V62157" s="121"/>
      <c r="X62157" s="121"/>
      <c r="Z62157" s="121"/>
    </row>
    <row r="62158" spans="16:26" x14ac:dyDescent="0.25">
      <c r="P62158" s="121"/>
      <c r="R62158" s="121"/>
      <c r="T62158" s="121"/>
      <c r="V62158" s="121"/>
      <c r="X62158" s="121"/>
      <c r="Z62158" s="121"/>
    </row>
    <row r="62159" spans="16:26" x14ac:dyDescent="0.25">
      <c r="P62159" s="122"/>
      <c r="R62159" s="122"/>
      <c r="T62159" s="122"/>
      <c r="V62159" s="122"/>
      <c r="X62159" s="122"/>
      <c r="Z62159" s="122"/>
    </row>
    <row r="62160" spans="16:26" x14ac:dyDescent="0.25">
      <c r="P62160" s="118"/>
      <c r="R62160" s="118"/>
      <c r="T62160" s="118"/>
      <c r="V62160" s="118"/>
      <c r="X62160" s="118"/>
      <c r="Z62160" s="118"/>
    </row>
    <row r="62161" spans="16:26" x14ac:dyDescent="0.25">
      <c r="P62161" s="119"/>
      <c r="R62161" s="119"/>
      <c r="T62161" s="119"/>
      <c r="V62161" s="119"/>
      <c r="X62161" s="119"/>
      <c r="Z62161" s="119"/>
    </row>
    <row r="62162" spans="16:26" x14ac:dyDescent="0.25">
      <c r="P62162" s="119"/>
      <c r="R62162" s="119"/>
      <c r="T62162" s="119"/>
      <c r="V62162" s="119"/>
      <c r="X62162" s="119"/>
      <c r="Z62162" s="119"/>
    </row>
    <row r="62163" spans="16:26" x14ac:dyDescent="0.25">
      <c r="P62163" s="120"/>
      <c r="R62163" s="120"/>
      <c r="T62163" s="120"/>
      <c r="V62163" s="120"/>
      <c r="X62163" s="120"/>
      <c r="Z62163" s="120"/>
    </row>
    <row r="62164" spans="16:26" x14ac:dyDescent="0.25">
      <c r="P62164" s="119"/>
      <c r="R62164" s="119"/>
      <c r="T62164" s="119"/>
      <c r="V62164" s="119"/>
      <c r="X62164" s="119"/>
      <c r="Z62164" s="119"/>
    </row>
    <row r="62165" spans="16:26" x14ac:dyDescent="0.25">
      <c r="P62165" s="119"/>
      <c r="R62165" s="119"/>
      <c r="T62165" s="119"/>
      <c r="V62165" s="119"/>
      <c r="X62165" s="119"/>
      <c r="Z62165" s="119"/>
    </row>
    <row r="62166" spans="16:26" x14ac:dyDescent="0.25">
      <c r="P62166" s="120"/>
      <c r="R62166" s="120"/>
      <c r="T62166" s="120"/>
      <c r="V62166" s="120"/>
      <c r="X62166" s="120"/>
      <c r="Z62166" s="120"/>
    </row>
    <row r="62167" spans="16:26" x14ac:dyDescent="0.25">
      <c r="P62167" s="119"/>
      <c r="R62167" s="119"/>
      <c r="T62167" s="119"/>
      <c r="V62167" s="119"/>
      <c r="X62167" s="119"/>
      <c r="Z62167" s="119"/>
    </row>
    <row r="62168" spans="16:26" x14ac:dyDescent="0.25">
      <c r="P62168" s="120"/>
      <c r="R62168" s="120"/>
      <c r="T62168" s="120"/>
      <c r="V62168" s="120"/>
      <c r="X62168" s="120"/>
      <c r="Z62168" s="120"/>
    </row>
    <row r="62169" spans="16:26" x14ac:dyDescent="0.25">
      <c r="P62169" s="119"/>
      <c r="R62169" s="119"/>
      <c r="T62169" s="119"/>
      <c r="V62169" s="119"/>
      <c r="X62169" s="119"/>
      <c r="Z62169" s="119"/>
    </row>
    <row r="62170" spans="16:26" x14ac:dyDescent="0.25">
      <c r="P62170" s="119"/>
      <c r="R62170" s="119"/>
      <c r="T62170" s="119"/>
      <c r="V62170" s="119"/>
      <c r="X62170" s="119"/>
      <c r="Z62170" s="119"/>
    </row>
    <row r="62171" spans="16:26" x14ac:dyDescent="0.25">
      <c r="P62171" s="119"/>
      <c r="R62171" s="119"/>
      <c r="T62171" s="119"/>
      <c r="V62171" s="119"/>
      <c r="X62171" s="119"/>
      <c r="Z62171" s="119"/>
    </row>
    <row r="62172" spans="16:26" x14ac:dyDescent="0.25">
      <c r="P62172" s="121"/>
      <c r="R62172" s="121"/>
      <c r="T62172" s="121"/>
      <c r="V62172" s="121"/>
      <c r="X62172" s="121"/>
      <c r="Z62172" s="121"/>
    </row>
    <row r="62173" spans="16:26" x14ac:dyDescent="0.25">
      <c r="P62173" s="121"/>
      <c r="R62173" s="121"/>
      <c r="T62173" s="121"/>
      <c r="V62173" s="121"/>
      <c r="X62173" s="121"/>
      <c r="Z62173" s="121"/>
    </row>
    <row r="62174" spans="16:26" x14ac:dyDescent="0.25">
      <c r="P62174" s="121"/>
      <c r="R62174" s="121"/>
      <c r="T62174" s="121"/>
      <c r="V62174" s="121"/>
      <c r="X62174" s="121"/>
      <c r="Z62174" s="121"/>
    </row>
    <row r="62175" spans="16:26" x14ac:dyDescent="0.25">
      <c r="P62175" s="121"/>
      <c r="R62175" s="121"/>
      <c r="T62175" s="121"/>
      <c r="V62175" s="121"/>
      <c r="X62175" s="121"/>
      <c r="Z62175" s="121"/>
    </row>
    <row r="62176" spans="16:26" x14ac:dyDescent="0.25">
      <c r="P62176" s="122"/>
      <c r="R62176" s="122"/>
      <c r="T62176" s="122"/>
      <c r="V62176" s="122"/>
      <c r="X62176" s="122"/>
      <c r="Z62176" s="122"/>
    </row>
    <row r="62177" spans="16:26" x14ac:dyDescent="0.25">
      <c r="P62177" s="118"/>
      <c r="R62177" s="118"/>
      <c r="T62177" s="118"/>
      <c r="V62177" s="118"/>
      <c r="X62177" s="118"/>
      <c r="Z62177" s="118"/>
    </row>
    <row r="62178" spans="16:26" x14ac:dyDescent="0.25">
      <c r="P62178" s="119"/>
      <c r="R62178" s="119"/>
      <c r="T62178" s="119"/>
      <c r="V62178" s="119"/>
      <c r="X62178" s="119"/>
      <c r="Z62178" s="119"/>
    </row>
    <row r="62179" spans="16:26" x14ac:dyDescent="0.25">
      <c r="P62179" s="119"/>
      <c r="R62179" s="119"/>
      <c r="T62179" s="119"/>
      <c r="V62179" s="119"/>
      <c r="X62179" s="119"/>
      <c r="Z62179" s="119"/>
    </row>
    <row r="62180" spans="16:26" x14ac:dyDescent="0.25">
      <c r="P62180" s="120"/>
      <c r="R62180" s="120"/>
      <c r="T62180" s="120"/>
      <c r="V62180" s="120"/>
      <c r="X62180" s="120"/>
      <c r="Z62180" s="120"/>
    </row>
    <row r="62181" spans="16:26" x14ac:dyDescent="0.25">
      <c r="P62181" s="119"/>
      <c r="R62181" s="119"/>
      <c r="T62181" s="119"/>
      <c r="V62181" s="119"/>
      <c r="X62181" s="119"/>
      <c r="Z62181" s="119"/>
    </row>
    <row r="62182" spans="16:26" x14ac:dyDescent="0.25">
      <c r="P62182" s="119"/>
      <c r="R62182" s="119"/>
      <c r="T62182" s="119"/>
      <c r="V62182" s="119"/>
      <c r="X62182" s="119"/>
      <c r="Z62182" s="119"/>
    </row>
    <row r="62183" spans="16:26" x14ac:dyDescent="0.25">
      <c r="P62183" s="120"/>
      <c r="R62183" s="120"/>
      <c r="T62183" s="120"/>
      <c r="V62183" s="120"/>
      <c r="X62183" s="120"/>
      <c r="Z62183" s="120"/>
    </row>
    <row r="62184" spans="16:26" x14ac:dyDescent="0.25">
      <c r="P62184" s="119"/>
      <c r="R62184" s="119"/>
      <c r="T62184" s="119"/>
      <c r="V62184" s="119"/>
      <c r="X62184" s="119"/>
      <c r="Z62184" s="119"/>
    </row>
    <row r="62185" spans="16:26" x14ac:dyDescent="0.25">
      <c r="P62185" s="120"/>
      <c r="R62185" s="120"/>
      <c r="T62185" s="120"/>
      <c r="V62185" s="120"/>
      <c r="X62185" s="120"/>
      <c r="Z62185" s="120"/>
    </row>
    <row r="62186" spans="16:26" x14ac:dyDescent="0.25">
      <c r="P62186" s="119"/>
      <c r="R62186" s="119"/>
      <c r="T62186" s="119"/>
      <c r="V62186" s="119"/>
      <c r="X62186" s="119"/>
      <c r="Z62186" s="119"/>
    </row>
    <row r="62187" spans="16:26" x14ac:dyDescent="0.25">
      <c r="P62187" s="119"/>
      <c r="R62187" s="119"/>
      <c r="T62187" s="119"/>
      <c r="V62187" s="119"/>
      <c r="X62187" s="119"/>
      <c r="Z62187" s="119"/>
    </row>
    <row r="62188" spans="16:26" x14ac:dyDescent="0.25">
      <c r="P62188" s="119"/>
      <c r="R62188" s="119"/>
      <c r="T62188" s="119"/>
      <c r="V62188" s="119"/>
      <c r="X62188" s="119"/>
      <c r="Z62188" s="119"/>
    </row>
    <row r="62189" spans="16:26" x14ac:dyDescent="0.25">
      <c r="P62189" s="121"/>
      <c r="R62189" s="121"/>
      <c r="T62189" s="121"/>
      <c r="V62189" s="121"/>
      <c r="X62189" s="121"/>
      <c r="Z62189" s="121"/>
    </row>
    <row r="62190" spans="16:26" x14ac:dyDescent="0.25">
      <c r="P62190" s="121"/>
      <c r="R62190" s="121"/>
      <c r="T62190" s="121"/>
      <c r="V62190" s="121"/>
      <c r="X62190" s="121"/>
      <c r="Z62190" s="121"/>
    </row>
    <row r="62191" spans="16:26" x14ac:dyDescent="0.25">
      <c r="P62191" s="121"/>
      <c r="R62191" s="121"/>
      <c r="T62191" s="121"/>
      <c r="V62191" s="121"/>
      <c r="X62191" s="121"/>
      <c r="Z62191" s="121"/>
    </row>
    <row r="62192" spans="16:26" x14ac:dyDescent="0.25">
      <c r="P62192" s="121"/>
      <c r="R62192" s="121"/>
      <c r="T62192" s="121"/>
      <c r="V62192" s="121"/>
      <c r="X62192" s="121"/>
      <c r="Z62192" s="121"/>
    </row>
    <row r="62193" spans="16:26" x14ac:dyDescent="0.25">
      <c r="P62193" s="122"/>
      <c r="R62193" s="122"/>
      <c r="T62193" s="122"/>
      <c r="V62193" s="122"/>
      <c r="X62193" s="122"/>
      <c r="Z62193" s="122"/>
    </row>
    <row r="62194" spans="16:26" x14ac:dyDescent="0.25">
      <c r="P62194" s="118"/>
      <c r="R62194" s="118"/>
      <c r="T62194" s="118"/>
      <c r="V62194" s="118"/>
      <c r="X62194" s="118"/>
      <c r="Z62194" s="118"/>
    </row>
    <row r="62195" spans="16:26" x14ac:dyDescent="0.25">
      <c r="P62195" s="119"/>
      <c r="R62195" s="119"/>
      <c r="T62195" s="119"/>
      <c r="V62195" s="119"/>
      <c r="X62195" s="119"/>
      <c r="Z62195" s="119"/>
    </row>
    <row r="62196" spans="16:26" x14ac:dyDescent="0.25">
      <c r="P62196" s="119"/>
      <c r="R62196" s="119"/>
      <c r="T62196" s="119"/>
      <c r="V62196" s="119"/>
      <c r="X62196" s="119"/>
      <c r="Z62196" s="119"/>
    </row>
    <row r="62197" spans="16:26" x14ac:dyDescent="0.25">
      <c r="P62197" s="120"/>
      <c r="R62197" s="120"/>
      <c r="T62197" s="120"/>
      <c r="V62197" s="120"/>
      <c r="X62197" s="120"/>
      <c r="Z62197" s="120"/>
    </row>
    <row r="62198" spans="16:26" x14ac:dyDescent="0.25">
      <c r="P62198" s="119"/>
      <c r="R62198" s="119"/>
      <c r="T62198" s="119"/>
      <c r="V62198" s="119"/>
      <c r="X62198" s="119"/>
      <c r="Z62198" s="119"/>
    </row>
    <row r="62199" spans="16:26" x14ac:dyDescent="0.25">
      <c r="P62199" s="119"/>
      <c r="R62199" s="119"/>
      <c r="T62199" s="119"/>
      <c r="V62199" s="119"/>
      <c r="X62199" s="119"/>
      <c r="Z62199" s="119"/>
    </row>
    <row r="62200" spans="16:26" x14ac:dyDescent="0.25">
      <c r="P62200" s="120"/>
      <c r="R62200" s="120"/>
      <c r="T62200" s="120"/>
      <c r="V62200" s="120"/>
      <c r="X62200" s="120"/>
      <c r="Z62200" s="120"/>
    </row>
    <row r="62201" spans="16:26" x14ac:dyDescent="0.25">
      <c r="P62201" s="119"/>
      <c r="R62201" s="119"/>
      <c r="T62201" s="119"/>
      <c r="V62201" s="119"/>
      <c r="X62201" s="119"/>
      <c r="Z62201" s="119"/>
    </row>
    <row r="62202" spans="16:26" x14ac:dyDescent="0.25">
      <c r="P62202" s="120"/>
      <c r="R62202" s="120"/>
      <c r="T62202" s="120"/>
      <c r="V62202" s="120"/>
      <c r="X62202" s="120"/>
      <c r="Z62202" s="120"/>
    </row>
    <row r="62203" spans="16:26" x14ac:dyDescent="0.25">
      <c r="P62203" s="119"/>
      <c r="R62203" s="119"/>
      <c r="T62203" s="119"/>
      <c r="V62203" s="119"/>
      <c r="X62203" s="119"/>
      <c r="Z62203" s="119"/>
    </row>
    <row r="62204" spans="16:26" x14ac:dyDescent="0.25">
      <c r="P62204" s="119"/>
      <c r="R62204" s="119"/>
      <c r="T62204" s="119"/>
      <c r="V62204" s="119"/>
      <c r="X62204" s="119"/>
      <c r="Z62204" s="119"/>
    </row>
    <row r="62205" spans="16:26" x14ac:dyDescent="0.25">
      <c r="P62205" s="119"/>
      <c r="R62205" s="119"/>
      <c r="T62205" s="119"/>
      <c r="V62205" s="119"/>
      <c r="X62205" s="119"/>
      <c r="Z62205" s="119"/>
    </row>
    <row r="62206" spans="16:26" x14ac:dyDescent="0.25">
      <c r="P62206" s="121"/>
      <c r="R62206" s="121"/>
      <c r="T62206" s="121"/>
      <c r="V62206" s="121"/>
      <c r="X62206" s="121"/>
      <c r="Z62206" s="121"/>
    </row>
    <row r="62207" spans="16:26" x14ac:dyDescent="0.25">
      <c r="P62207" s="121"/>
      <c r="R62207" s="121"/>
      <c r="T62207" s="121"/>
      <c r="V62207" s="121"/>
      <c r="X62207" s="121"/>
      <c r="Z62207" s="121"/>
    </row>
    <row r="62208" spans="16:26" x14ac:dyDescent="0.25">
      <c r="P62208" s="121"/>
      <c r="R62208" s="121"/>
      <c r="T62208" s="121"/>
      <c r="V62208" s="121"/>
      <c r="X62208" s="121"/>
      <c r="Z62208" s="121"/>
    </row>
    <row r="62209" spans="16:26" x14ac:dyDescent="0.25">
      <c r="P62209" s="121"/>
      <c r="R62209" s="121"/>
      <c r="T62209" s="121"/>
      <c r="V62209" s="121"/>
      <c r="X62209" s="121"/>
      <c r="Z62209" s="121"/>
    </row>
    <row r="62210" spans="16:26" x14ac:dyDescent="0.25">
      <c r="P62210" s="122"/>
      <c r="R62210" s="122"/>
      <c r="T62210" s="122"/>
      <c r="V62210" s="122"/>
      <c r="X62210" s="122"/>
      <c r="Z62210" s="122"/>
    </row>
    <row r="62211" spans="16:26" x14ac:dyDescent="0.25">
      <c r="P62211" s="118"/>
      <c r="R62211" s="118"/>
      <c r="T62211" s="118"/>
      <c r="V62211" s="118"/>
      <c r="X62211" s="118"/>
      <c r="Z62211" s="118"/>
    </row>
    <row r="62212" spans="16:26" x14ac:dyDescent="0.25">
      <c r="P62212" s="119"/>
      <c r="R62212" s="119"/>
      <c r="T62212" s="119"/>
      <c r="V62212" s="119"/>
      <c r="X62212" s="119"/>
      <c r="Z62212" s="119"/>
    </row>
    <row r="62213" spans="16:26" x14ac:dyDescent="0.25">
      <c r="P62213" s="119"/>
      <c r="R62213" s="119"/>
      <c r="T62213" s="119"/>
      <c r="V62213" s="119"/>
      <c r="X62213" s="119"/>
      <c r="Z62213" s="119"/>
    </row>
    <row r="62214" spans="16:26" x14ac:dyDescent="0.25">
      <c r="P62214" s="120"/>
      <c r="R62214" s="120"/>
      <c r="T62214" s="120"/>
      <c r="V62214" s="120"/>
      <c r="X62214" s="120"/>
      <c r="Z62214" s="120"/>
    </row>
    <row r="62215" spans="16:26" x14ac:dyDescent="0.25">
      <c r="P62215" s="119"/>
      <c r="R62215" s="119"/>
      <c r="T62215" s="119"/>
      <c r="V62215" s="119"/>
      <c r="X62215" s="119"/>
      <c r="Z62215" s="119"/>
    </row>
    <row r="62216" spans="16:26" x14ac:dyDescent="0.25">
      <c r="P62216" s="119"/>
      <c r="R62216" s="119"/>
      <c r="T62216" s="119"/>
      <c r="V62216" s="119"/>
      <c r="X62216" s="119"/>
      <c r="Z62216" s="119"/>
    </row>
    <row r="62217" spans="16:26" x14ac:dyDescent="0.25">
      <c r="P62217" s="120"/>
      <c r="R62217" s="120"/>
      <c r="T62217" s="120"/>
      <c r="V62217" s="120"/>
      <c r="X62217" s="120"/>
      <c r="Z62217" s="120"/>
    </row>
    <row r="62218" spans="16:26" x14ac:dyDescent="0.25">
      <c r="P62218" s="119"/>
      <c r="R62218" s="119"/>
      <c r="T62218" s="119"/>
      <c r="V62218" s="119"/>
      <c r="X62218" s="119"/>
      <c r="Z62218" s="119"/>
    </row>
    <row r="62219" spans="16:26" x14ac:dyDescent="0.25">
      <c r="P62219" s="120"/>
      <c r="R62219" s="120"/>
      <c r="T62219" s="120"/>
      <c r="V62219" s="120"/>
      <c r="X62219" s="120"/>
      <c r="Z62219" s="120"/>
    </row>
    <row r="62220" spans="16:26" x14ac:dyDescent="0.25">
      <c r="P62220" s="119"/>
      <c r="R62220" s="119"/>
      <c r="T62220" s="119"/>
      <c r="V62220" s="119"/>
      <c r="X62220" s="119"/>
      <c r="Z62220" s="119"/>
    </row>
    <row r="62221" spans="16:26" x14ac:dyDescent="0.25">
      <c r="P62221" s="119"/>
      <c r="R62221" s="119"/>
      <c r="T62221" s="119"/>
      <c r="V62221" s="119"/>
      <c r="X62221" s="119"/>
      <c r="Z62221" s="119"/>
    </row>
    <row r="62222" spans="16:26" x14ac:dyDescent="0.25">
      <c r="P62222" s="119"/>
      <c r="R62222" s="119"/>
      <c r="T62222" s="119"/>
      <c r="V62222" s="119"/>
      <c r="X62222" s="119"/>
      <c r="Z62222" s="119"/>
    </row>
    <row r="62223" spans="16:26" x14ac:dyDescent="0.25">
      <c r="P62223" s="121"/>
      <c r="R62223" s="121"/>
      <c r="T62223" s="121"/>
      <c r="V62223" s="121"/>
      <c r="X62223" s="121"/>
      <c r="Z62223" s="121"/>
    </row>
    <row r="62224" spans="16:26" x14ac:dyDescent="0.25">
      <c r="P62224" s="121"/>
      <c r="R62224" s="121"/>
      <c r="T62224" s="121"/>
      <c r="V62224" s="121"/>
      <c r="X62224" s="121"/>
      <c r="Z62224" s="121"/>
    </row>
    <row r="62225" spans="16:26" x14ac:dyDescent="0.25">
      <c r="P62225" s="121"/>
      <c r="R62225" s="121"/>
      <c r="T62225" s="121"/>
      <c r="V62225" s="121"/>
      <c r="X62225" s="121"/>
      <c r="Z62225" s="121"/>
    </row>
    <row r="62226" spans="16:26" x14ac:dyDescent="0.25">
      <c r="P62226" s="121"/>
      <c r="R62226" s="121"/>
      <c r="T62226" s="121"/>
      <c r="V62226" s="121"/>
      <c r="X62226" s="121"/>
      <c r="Z62226" s="121"/>
    </row>
    <row r="62227" spans="16:26" x14ac:dyDescent="0.25">
      <c r="P62227" s="122"/>
      <c r="R62227" s="122"/>
      <c r="T62227" s="122"/>
      <c r="V62227" s="122"/>
      <c r="X62227" s="122"/>
      <c r="Z62227" s="122"/>
    </row>
    <row r="62228" spans="16:26" x14ac:dyDescent="0.25">
      <c r="P62228" s="118"/>
      <c r="R62228" s="118"/>
      <c r="T62228" s="118"/>
      <c r="V62228" s="118"/>
      <c r="X62228" s="118"/>
      <c r="Z62228" s="118"/>
    </row>
    <row r="62229" spans="16:26" x14ac:dyDescent="0.25">
      <c r="P62229" s="119"/>
      <c r="R62229" s="119"/>
      <c r="T62229" s="119"/>
      <c r="V62229" s="119"/>
      <c r="X62229" s="119"/>
      <c r="Z62229" s="119"/>
    </row>
    <row r="62230" spans="16:26" x14ac:dyDescent="0.25">
      <c r="P62230" s="119"/>
      <c r="R62230" s="119"/>
      <c r="T62230" s="119"/>
      <c r="V62230" s="119"/>
      <c r="X62230" s="119"/>
      <c r="Z62230" s="119"/>
    </row>
    <row r="62231" spans="16:26" x14ac:dyDescent="0.25">
      <c r="P62231" s="120"/>
      <c r="R62231" s="120"/>
      <c r="T62231" s="120"/>
      <c r="V62231" s="120"/>
      <c r="X62231" s="120"/>
      <c r="Z62231" s="120"/>
    </row>
    <row r="62232" spans="16:26" x14ac:dyDescent="0.25">
      <c r="P62232" s="119"/>
      <c r="R62232" s="119"/>
      <c r="T62232" s="119"/>
      <c r="V62232" s="119"/>
      <c r="X62232" s="119"/>
      <c r="Z62232" s="119"/>
    </row>
    <row r="62233" spans="16:26" x14ac:dyDescent="0.25">
      <c r="P62233" s="119"/>
      <c r="R62233" s="119"/>
      <c r="T62233" s="119"/>
      <c r="V62233" s="119"/>
      <c r="X62233" s="119"/>
      <c r="Z62233" s="119"/>
    </row>
    <row r="62234" spans="16:26" x14ac:dyDescent="0.25">
      <c r="P62234" s="120"/>
      <c r="R62234" s="120"/>
      <c r="T62234" s="120"/>
      <c r="V62234" s="120"/>
      <c r="X62234" s="120"/>
      <c r="Z62234" s="120"/>
    </row>
    <row r="62235" spans="16:26" x14ac:dyDescent="0.25">
      <c r="P62235" s="119"/>
      <c r="R62235" s="119"/>
      <c r="T62235" s="119"/>
      <c r="V62235" s="119"/>
      <c r="X62235" s="119"/>
      <c r="Z62235" s="119"/>
    </row>
    <row r="62236" spans="16:26" x14ac:dyDescent="0.25">
      <c r="P62236" s="120"/>
      <c r="R62236" s="120"/>
      <c r="T62236" s="120"/>
      <c r="V62236" s="120"/>
      <c r="X62236" s="120"/>
      <c r="Z62236" s="120"/>
    </row>
    <row r="62237" spans="16:26" x14ac:dyDescent="0.25">
      <c r="P62237" s="119"/>
      <c r="R62237" s="119"/>
      <c r="T62237" s="119"/>
      <c r="V62237" s="119"/>
      <c r="X62237" s="119"/>
      <c r="Z62237" s="119"/>
    </row>
    <row r="62238" spans="16:26" x14ac:dyDescent="0.25">
      <c r="P62238" s="119"/>
      <c r="R62238" s="119"/>
      <c r="T62238" s="119"/>
      <c r="V62238" s="119"/>
      <c r="X62238" s="119"/>
      <c r="Z62238" s="119"/>
    </row>
    <row r="62239" spans="16:26" x14ac:dyDescent="0.25">
      <c r="P62239" s="119"/>
      <c r="R62239" s="119"/>
      <c r="T62239" s="119"/>
      <c r="V62239" s="119"/>
      <c r="X62239" s="119"/>
      <c r="Z62239" s="119"/>
    </row>
    <row r="62240" spans="16:26" x14ac:dyDescent="0.25">
      <c r="P62240" s="121"/>
      <c r="R62240" s="121"/>
      <c r="T62240" s="121"/>
      <c r="V62240" s="121"/>
      <c r="X62240" s="121"/>
      <c r="Z62240" s="121"/>
    </row>
    <row r="62241" spans="16:26" x14ac:dyDescent="0.25">
      <c r="P62241" s="121"/>
      <c r="R62241" s="121"/>
      <c r="T62241" s="121"/>
      <c r="V62241" s="121"/>
      <c r="X62241" s="121"/>
      <c r="Z62241" s="121"/>
    </row>
    <row r="62242" spans="16:26" x14ac:dyDescent="0.25">
      <c r="P62242" s="121"/>
      <c r="R62242" s="121"/>
      <c r="T62242" s="121"/>
      <c r="V62242" s="121"/>
      <c r="X62242" s="121"/>
      <c r="Z62242" s="121"/>
    </row>
    <row r="62243" spans="16:26" x14ac:dyDescent="0.25">
      <c r="P62243" s="121"/>
      <c r="R62243" s="121"/>
      <c r="T62243" s="121"/>
      <c r="V62243" s="121"/>
      <c r="X62243" s="121"/>
      <c r="Z62243" s="121"/>
    </row>
    <row r="62244" spans="16:26" x14ac:dyDescent="0.25">
      <c r="P62244" s="122"/>
      <c r="R62244" s="122"/>
      <c r="T62244" s="122"/>
      <c r="V62244" s="122"/>
      <c r="X62244" s="122"/>
      <c r="Z62244" s="122"/>
    </row>
    <row r="62245" spans="16:26" x14ac:dyDescent="0.25">
      <c r="P62245" s="118"/>
      <c r="R62245" s="118"/>
      <c r="T62245" s="118"/>
      <c r="V62245" s="118"/>
      <c r="X62245" s="118"/>
      <c r="Z62245" s="118"/>
    </row>
    <row r="62246" spans="16:26" x14ac:dyDescent="0.25">
      <c r="P62246" s="119"/>
      <c r="R62246" s="119"/>
      <c r="T62246" s="119"/>
      <c r="V62246" s="119"/>
      <c r="X62246" s="119"/>
      <c r="Z62246" s="119"/>
    </row>
    <row r="62247" spans="16:26" x14ac:dyDescent="0.25">
      <c r="P62247" s="119"/>
      <c r="R62247" s="119"/>
      <c r="T62247" s="119"/>
      <c r="V62247" s="119"/>
      <c r="X62247" s="119"/>
      <c r="Z62247" s="119"/>
    </row>
    <row r="62248" spans="16:26" x14ac:dyDescent="0.25">
      <c r="P62248" s="120"/>
      <c r="R62248" s="120"/>
      <c r="T62248" s="120"/>
      <c r="V62248" s="120"/>
      <c r="X62248" s="120"/>
      <c r="Z62248" s="120"/>
    </row>
    <row r="62249" spans="16:26" x14ac:dyDescent="0.25">
      <c r="P62249" s="119"/>
      <c r="R62249" s="119"/>
      <c r="T62249" s="119"/>
      <c r="V62249" s="119"/>
      <c r="X62249" s="119"/>
      <c r="Z62249" s="119"/>
    </row>
    <row r="62250" spans="16:26" x14ac:dyDescent="0.25">
      <c r="P62250" s="119"/>
      <c r="R62250" s="119"/>
      <c r="T62250" s="119"/>
      <c r="V62250" s="119"/>
      <c r="X62250" s="119"/>
      <c r="Z62250" s="119"/>
    </row>
    <row r="62251" spans="16:26" x14ac:dyDescent="0.25">
      <c r="P62251" s="120"/>
      <c r="R62251" s="120"/>
      <c r="T62251" s="120"/>
      <c r="V62251" s="120"/>
      <c r="X62251" s="120"/>
      <c r="Z62251" s="120"/>
    </row>
    <row r="62252" spans="16:26" x14ac:dyDescent="0.25">
      <c r="P62252" s="119"/>
      <c r="R62252" s="119"/>
      <c r="T62252" s="119"/>
      <c r="V62252" s="119"/>
      <c r="X62252" s="119"/>
      <c r="Z62252" s="119"/>
    </row>
    <row r="62253" spans="16:26" x14ac:dyDescent="0.25">
      <c r="P62253" s="120"/>
      <c r="R62253" s="120"/>
      <c r="T62253" s="120"/>
      <c r="V62253" s="120"/>
      <c r="X62253" s="120"/>
      <c r="Z62253" s="120"/>
    </row>
    <row r="62254" spans="16:26" x14ac:dyDescent="0.25">
      <c r="P62254" s="119"/>
      <c r="R62254" s="119"/>
      <c r="T62254" s="119"/>
      <c r="V62254" s="119"/>
      <c r="X62254" s="119"/>
      <c r="Z62254" s="119"/>
    </row>
    <row r="62255" spans="16:26" x14ac:dyDescent="0.25">
      <c r="P62255" s="119"/>
      <c r="R62255" s="119"/>
      <c r="T62255" s="119"/>
      <c r="V62255" s="119"/>
      <c r="X62255" s="119"/>
      <c r="Z62255" s="119"/>
    </row>
    <row r="62256" spans="16:26" x14ac:dyDescent="0.25">
      <c r="P62256" s="119"/>
      <c r="R62256" s="119"/>
      <c r="T62256" s="119"/>
      <c r="V62256" s="119"/>
      <c r="X62256" s="119"/>
      <c r="Z62256" s="119"/>
    </row>
    <row r="62257" spans="16:26" x14ac:dyDescent="0.25">
      <c r="P62257" s="121"/>
      <c r="R62257" s="121"/>
      <c r="T62257" s="121"/>
      <c r="V62257" s="121"/>
      <c r="X62257" s="121"/>
      <c r="Z62257" s="121"/>
    </row>
    <row r="62258" spans="16:26" x14ac:dyDescent="0.25">
      <c r="P62258" s="121"/>
      <c r="R62258" s="121"/>
      <c r="T62258" s="121"/>
      <c r="V62258" s="121"/>
      <c r="X62258" s="121"/>
      <c r="Z62258" s="121"/>
    </row>
    <row r="62259" spans="16:26" x14ac:dyDescent="0.25">
      <c r="P62259" s="121"/>
      <c r="R62259" s="121"/>
      <c r="T62259" s="121"/>
      <c r="V62259" s="121"/>
      <c r="X62259" s="121"/>
      <c r="Z62259" s="121"/>
    </row>
    <row r="62260" spans="16:26" x14ac:dyDescent="0.25">
      <c r="P62260" s="121"/>
      <c r="R62260" s="121"/>
      <c r="T62260" s="121"/>
      <c r="V62260" s="121"/>
      <c r="X62260" s="121"/>
      <c r="Z62260" s="121"/>
    </row>
    <row r="62261" spans="16:26" x14ac:dyDescent="0.25">
      <c r="P62261" s="122"/>
      <c r="R62261" s="122"/>
      <c r="T62261" s="122"/>
      <c r="V62261" s="122"/>
      <c r="X62261" s="122"/>
      <c r="Z62261" s="122"/>
    </row>
    <row r="62262" spans="16:26" x14ac:dyDescent="0.25">
      <c r="P62262" s="118"/>
      <c r="R62262" s="118"/>
      <c r="T62262" s="118"/>
      <c r="V62262" s="118"/>
      <c r="X62262" s="118"/>
      <c r="Z62262" s="118"/>
    </row>
    <row r="62263" spans="16:26" x14ac:dyDescent="0.25">
      <c r="P62263" s="119"/>
      <c r="R62263" s="119"/>
      <c r="T62263" s="119"/>
      <c r="V62263" s="119"/>
      <c r="X62263" s="119"/>
      <c r="Z62263" s="119"/>
    </row>
    <row r="62264" spans="16:26" x14ac:dyDescent="0.25">
      <c r="P62264" s="119"/>
      <c r="R62264" s="119"/>
      <c r="T62264" s="119"/>
      <c r="V62264" s="119"/>
      <c r="X62264" s="119"/>
      <c r="Z62264" s="119"/>
    </row>
    <row r="62265" spans="16:26" x14ac:dyDescent="0.25">
      <c r="P62265" s="120"/>
      <c r="R62265" s="120"/>
      <c r="T62265" s="120"/>
      <c r="V62265" s="120"/>
      <c r="X62265" s="120"/>
      <c r="Z62265" s="120"/>
    </row>
    <row r="62266" spans="16:26" x14ac:dyDescent="0.25">
      <c r="P62266" s="119"/>
      <c r="R62266" s="119"/>
      <c r="T62266" s="119"/>
      <c r="V62266" s="119"/>
      <c r="X62266" s="119"/>
      <c r="Z62266" s="119"/>
    </row>
    <row r="62267" spans="16:26" x14ac:dyDescent="0.25">
      <c r="P62267" s="119"/>
      <c r="R62267" s="119"/>
      <c r="T62267" s="119"/>
      <c r="V62267" s="119"/>
      <c r="X62267" s="119"/>
      <c r="Z62267" s="119"/>
    </row>
    <row r="62268" spans="16:26" x14ac:dyDescent="0.25">
      <c r="P62268" s="120"/>
      <c r="R62268" s="120"/>
      <c r="T62268" s="120"/>
      <c r="V62268" s="120"/>
      <c r="X62268" s="120"/>
      <c r="Z62268" s="120"/>
    </row>
    <row r="62269" spans="16:26" x14ac:dyDescent="0.25">
      <c r="P62269" s="119"/>
      <c r="R62269" s="119"/>
      <c r="T62269" s="119"/>
      <c r="V62269" s="119"/>
      <c r="X62269" s="119"/>
      <c r="Z62269" s="119"/>
    </row>
    <row r="62270" spans="16:26" x14ac:dyDescent="0.25">
      <c r="P62270" s="120"/>
      <c r="R62270" s="120"/>
      <c r="T62270" s="120"/>
      <c r="V62270" s="120"/>
      <c r="X62270" s="120"/>
      <c r="Z62270" s="120"/>
    </row>
    <row r="62271" spans="16:26" x14ac:dyDescent="0.25">
      <c r="P62271" s="119"/>
      <c r="R62271" s="119"/>
      <c r="T62271" s="119"/>
      <c r="V62271" s="119"/>
      <c r="X62271" s="119"/>
      <c r="Z62271" s="119"/>
    </row>
    <row r="62272" spans="16:26" x14ac:dyDescent="0.25">
      <c r="P62272" s="119"/>
      <c r="R62272" s="119"/>
      <c r="T62272" s="119"/>
      <c r="V62272" s="119"/>
      <c r="X62272" s="119"/>
      <c r="Z62272" s="119"/>
    </row>
    <row r="62273" spans="16:26" x14ac:dyDescent="0.25">
      <c r="P62273" s="119"/>
      <c r="R62273" s="119"/>
      <c r="T62273" s="119"/>
      <c r="V62273" s="119"/>
      <c r="X62273" s="119"/>
      <c r="Z62273" s="119"/>
    </row>
    <row r="62274" spans="16:26" x14ac:dyDescent="0.25">
      <c r="P62274" s="121"/>
      <c r="R62274" s="121"/>
      <c r="T62274" s="121"/>
      <c r="V62274" s="121"/>
      <c r="X62274" s="121"/>
      <c r="Z62274" s="121"/>
    </row>
    <row r="62275" spans="16:26" x14ac:dyDescent="0.25">
      <c r="P62275" s="121"/>
      <c r="R62275" s="121"/>
      <c r="T62275" s="121"/>
      <c r="V62275" s="121"/>
      <c r="X62275" s="121"/>
      <c r="Z62275" s="121"/>
    </row>
    <row r="62276" spans="16:26" x14ac:dyDescent="0.25">
      <c r="P62276" s="121"/>
      <c r="R62276" s="121"/>
      <c r="T62276" s="121"/>
      <c r="V62276" s="121"/>
      <c r="X62276" s="121"/>
      <c r="Z62276" s="121"/>
    </row>
    <row r="62277" spans="16:26" x14ac:dyDescent="0.25">
      <c r="P62277" s="121"/>
      <c r="R62277" s="121"/>
      <c r="T62277" s="121"/>
      <c r="V62277" s="121"/>
      <c r="X62277" s="121"/>
      <c r="Z62277" s="121"/>
    </row>
    <row r="62278" spans="16:26" x14ac:dyDescent="0.25">
      <c r="P62278" s="122"/>
      <c r="R62278" s="122"/>
      <c r="T62278" s="122"/>
      <c r="V62278" s="122"/>
      <c r="X62278" s="122"/>
      <c r="Z62278" s="122"/>
    </row>
    <row r="62279" spans="16:26" x14ac:dyDescent="0.25">
      <c r="P62279" s="118"/>
      <c r="R62279" s="118"/>
      <c r="T62279" s="118"/>
      <c r="V62279" s="118"/>
      <c r="X62279" s="118"/>
      <c r="Z62279" s="118"/>
    </row>
    <row r="62280" spans="16:26" x14ac:dyDescent="0.25">
      <c r="P62280" s="119"/>
      <c r="R62280" s="119"/>
      <c r="T62280" s="119"/>
      <c r="V62280" s="119"/>
      <c r="X62280" s="119"/>
      <c r="Z62280" s="119"/>
    </row>
    <row r="62281" spans="16:26" x14ac:dyDescent="0.25">
      <c r="P62281" s="119"/>
      <c r="R62281" s="119"/>
      <c r="T62281" s="119"/>
      <c r="V62281" s="119"/>
      <c r="X62281" s="119"/>
      <c r="Z62281" s="119"/>
    </row>
    <row r="62282" spans="16:26" x14ac:dyDescent="0.25">
      <c r="P62282" s="120"/>
      <c r="R62282" s="120"/>
      <c r="T62282" s="120"/>
      <c r="V62282" s="120"/>
      <c r="X62282" s="120"/>
      <c r="Z62282" s="120"/>
    </row>
    <row r="62283" spans="16:26" x14ac:dyDescent="0.25">
      <c r="P62283" s="119"/>
      <c r="R62283" s="119"/>
      <c r="T62283" s="119"/>
      <c r="V62283" s="119"/>
      <c r="X62283" s="119"/>
      <c r="Z62283" s="119"/>
    </row>
    <row r="62284" spans="16:26" x14ac:dyDescent="0.25">
      <c r="P62284" s="119"/>
      <c r="R62284" s="119"/>
      <c r="T62284" s="119"/>
      <c r="V62284" s="119"/>
      <c r="X62284" s="119"/>
      <c r="Z62284" s="119"/>
    </row>
    <row r="62285" spans="16:26" x14ac:dyDescent="0.25">
      <c r="P62285" s="120"/>
      <c r="R62285" s="120"/>
      <c r="T62285" s="120"/>
      <c r="V62285" s="120"/>
      <c r="X62285" s="120"/>
      <c r="Z62285" s="120"/>
    </row>
    <row r="62286" spans="16:26" x14ac:dyDescent="0.25">
      <c r="P62286" s="119"/>
      <c r="R62286" s="119"/>
      <c r="T62286" s="119"/>
      <c r="V62286" s="119"/>
      <c r="X62286" s="119"/>
      <c r="Z62286" s="119"/>
    </row>
    <row r="62287" spans="16:26" x14ac:dyDescent="0.25">
      <c r="P62287" s="120"/>
      <c r="R62287" s="120"/>
      <c r="T62287" s="120"/>
      <c r="V62287" s="120"/>
      <c r="X62287" s="120"/>
      <c r="Z62287" s="120"/>
    </row>
    <row r="62288" spans="16:26" x14ac:dyDescent="0.25">
      <c r="P62288" s="119"/>
      <c r="R62288" s="119"/>
      <c r="T62288" s="119"/>
      <c r="V62288" s="119"/>
      <c r="X62288" s="119"/>
      <c r="Z62288" s="119"/>
    </row>
    <row r="62289" spans="16:26" x14ac:dyDescent="0.25">
      <c r="P62289" s="119"/>
      <c r="R62289" s="119"/>
      <c r="T62289" s="119"/>
      <c r="V62289" s="119"/>
      <c r="X62289" s="119"/>
      <c r="Z62289" s="119"/>
    </row>
    <row r="62290" spans="16:26" x14ac:dyDescent="0.25">
      <c r="P62290" s="119"/>
      <c r="R62290" s="119"/>
      <c r="T62290" s="119"/>
      <c r="V62290" s="119"/>
      <c r="X62290" s="119"/>
      <c r="Z62290" s="119"/>
    </row>
    <row r="62291" spans="16:26" x14ac:dyDescent="0.25">
      <c r="P62291" s="121"/>
      <c r="R62291" s="121"/>
      <c r="T62291" s="121"/>
      <c r="V62291" s="121"/>
      <c r="X62291" s="121"/>
      <c r="Z62291" s="121"/>
    </row>
    <row r="62292" spans="16:26" x14ac:dyDescent="0.25">
      <c r="P62292" s="121"/>
      <c r="R62292" s="121"/>
      <c r="T62292" s="121"/>
      <c r="V62292" s="121"/>
      <c r="X62292" s="121"/>
      <c r="Z62292" s="121"/>
    </row>
    <row r="62293" spans="16:26" x14ac:dyDescent="0.25">
      <c r="P62293" s="121"/>
      <c r="R62293" s="121"/>
      <c r="T62293" s="121"/>
      <c r="V62293" s="121"/>
      <c r="X62293" s="121"/>
      <c r="Z62293" s="121"/>
    </row>
    <row r="62294" spans="16:26" x14ac:dyDescent="0.25">
      <c r="P62294" s="121"/>
      <c r="R62294" s="121"/>
      <c r="T62294" s="121"/>
      <c r="V62294" s="121"/>
      <c r="X62294" s="121"/>
      <c r="Z62294" s="121"/>
    </row>
    <row r="62295" spans="16:26" x14ac:dyDescent="0.25">
      <c r="P62295" s="122"/>
      <c r="R62295" s="122"/>
      <c r="T62295" s="122"/>
      <c r="V62295" s="122"/>
      <c r="X62295" s="122"/>
      <c r="Z62295" s="122"/>
    </row>
    <row r="62296" spans="16:26" x14ac:dyDescent="0.25">
      <c r="P62296" s="118"/>
      <c r="R62296" s="118"/>
      <c r="T62296" s="118"/>
      <c r="V62296" s="118"/>
      <c r="X62296" s="118"/>
      <c r="Z62296" s="118"/>
    </row>
    <row r="62297" spans="16:26" x14ac:dyDescent="0.25">
      <c r="P62297" s="119"/>
      <c r="R62297" s="119"/>
      <c r="T62297" s="119"/>
      <c r="V62297" s="119"/>
      <c r="X62297" s="119"/>
      <c r="Z62297" s="119"/>
    </row>
    <row r="62298" spans="16:26" x14ac:dyDescent="0.25">
      <c r="P62298" s="119"/>
      <c r="R62298" s="119"/>
      <c r="T62298" s="119"/>
      <c r="V62298" s="119"/>
      <c r="X62298" s="119"/>
      <c r="Z62298" s="119"/>
    </row>
    <row r="62299" spans="16:26" x14ac:dyDescent="0.25">
      <c r="P62299" s="120"/>
      <c r="R62299" s="120"/>
      <c r="T62299" s="120"/>
      <c r="V62299" s="120"/>
      <c r="X62299" s="120"/>
      <c r="Z62299" s="120"/>
    </row>
    <row r="62300" spans="16:26" x14ac:dyDescent="0.25">
      <c r="P62300" s="119"/>
      <c r="R62300" s="119"/>
      <c r="T62300" s="119"/>
      <c r="V62300" s="119"/>
      <c r="X62300" s="119"/>
      <c r="Z62300" s="119"/>
    </row>
    <row r="62301" spans="16:26" x14ac:dyDescent="0.25">
      <c r="P62301" s="119"/>
      <c r="R62301" s="119"/>
      <c r="T62301" s="119"/>
      <c r="V62301" s="119"/>
      <c r="X62301" s="119"/>
      <c r="Z62301" s="119"/>
    </row>
    <row r="62302" spans="16:26" x14ac:dyDescent="0.25">
      <c r="P62302" s="120"/>
      <c r="R62302" s="120"/>
      <c r="T62302" s="120"/>
      <c r="V62302" s="120"/>
      <c r="X62302" s="120"/>
      <c r="Z62302" s="120"/>
    </row>
    <row r="62303" spans="16:26" x14ac:dyDescent="0.25">
      <c r="P62303" s="119"/>
      <c r="R62303" s="119"/>
      <c r="T62303" s="119"/>
      <c r="V62303" s="119"/>
      <c r="X62303" s="119"/>
      <c r="Z62303" s="119"/>
    </row>
    <row r="62304" spans="16:26" x14ac:dyDescent="0.25">
      <c r="P62304" s="120"/>
      <c r="R62304" s="120"/>
      <c r="T62304" s="120"/>
      <c r="V62304" s="120"/>
      <c r="X62304" s="120"/>
      <c r="Z62304" s="120"/>
    </row>
    <row r="62305" spans="16:26" x14ac:dyDescent="0.25">
      <c r="P62305" s="119"/>
      <c r="R62305" s="119"/>
      <c r="T62305" s="119"/>
      <c r="V62305" s="119"/>
      <c r="X62305" s="119"/>
      <c r="Z62305" s="119"/>
    </row>
    <row r="62306" spans="16:26" x14ac:dyDescent="0.25">
      <c r="P62306" s="119"/>
      <c r="R62306" s="119"/>
      <c r="T62306" s="119"/>
      <c r="V62306" s="119"/>
      <c r="X62306" s="119"/>
      <c r="Z62306" s="119"/>
    </row>
    <row r="62307" spans="16:26" x14ac:dyDescent="0.25">
      <c r="P62307" s="119"/>
      <c r="R62307" s="119"/>
      <c r="T62307" s="119"/>
      <c r="V62307" s="119"/>
      <c r="X62307" s="119"/>
      <c r="Z62307" s="119"/>
    </row>
    <row r="62308" spans="16:26" x14ac:dyDescent="0.25">
      <c r="P62308" s="121"/>
      <c r="R62308" s="121"/>
      <c r="T62308" s="121"/>
      <c r="V62308" s="121"/>
      <c r="X62308" s="121"/>
      <c r="Z62308" s="121"/>
    </row>
    <row r="62309" spans="16:26" x14ac:dyDescent="0.25">
      <c r="P62309" s="121"/>
      <c r="R62309" s="121"/>
      <c r="T62309" s="121"/>
      <c r="V62309" s="121"/>
      <c r="X62309" s="121"/>
      <c r="Z62309" s="121"/>
    </row>
    <row r="62310" spans="16:26" x14ac:dyDescent="0.25">
      <c r="P62310" s="121"/>
      <c r="R62310" s="121"/>
      <c r="T62310" s="121"/>
      <c r="V62310" s="121"/>
      <c r="X62310" s="121"/>
      <c r="Z62310" s="121"/>
    </row>
    <row r="62311" spans="16:26" x14ac:dyDescent="0.25">
      <c r="P62311" s="121"/>
      <c r="R62311" s="121"/>
      <c r="T62311" s="121"/>
      <c r="V62311" s="121"/>
      <c r="X62311" s="121"/>
      <c r="Z62311" s="121"/>
    </row>
    <row r="62312" spans="16:26" x14ac:dyDescent="0.25">
      <c r="P62312" s="122"/>
      <c r="R62312" s="122"/>
      <c r="T62312" s="122"/>
      <c r="V62312" s="122"/>
      <c r="X62312" s="122"/>
      <c r="Z62312" s="122"/>
    </row>
    <row r="62313" spans="16:26" x14ac:dyDescent="0.25">
      <c r="P62313" s="118"/>
      <c r="R62313" s="118"/>
      <c r="T62313" s="118"/>
      <c r="V62313" s="118"/>
      <c r="X62313" s="118"/>
      <c r="Z62313" s="118"/>
    </row>
    <row r="62314" spans="16:26" x14ac:dyDescent="0.25">
      <c r="P62314" s="119"/>
      <c r="R62314" s="119"/>
      <c r="T62314" s="119"/>
      <c r="V62314" s="119"/>
      <c r="X62314" s="119"/>
      <c r="Z62314" s="119"/>
    </row>
    <row r="62315" spans="16:26" x14ac:dyDescent="0.25">
      <c r="P62315" s="119"/>
      <c r="R62315" s="119"/>
      <c r="T62315" s="119"/>
      <c r="V62315" s="119"/>
      <c r="X62315" s="119"/>
      <c r="Z62315" s="119"/>
    </row>
    <row r="62316" spans="16:26" x14ac:dyDescent="0.25">
      <c r="P62316" s="120"/>
      <c r="R62316" s="120"/>
      <c r="T62316" s="120"/>
      <c r="V62316" s="120"/>
      <c r="X62316" s="120"/>
      <c r="Z62316" s="120"/>
    </row>
    <row r="62317" spans="16:26" x14ac:dyDescent="0.25">
      <c r="P62317" s="119"/>
      <c r="R62317" s="119"/>
      <c r="T62317" s="119"/>
      <c r="V62317" s="119"/>
      <c r="X62317" s="119"/>
      <c r="Z62317" s="119"/>
    </row>
    <row r="62318" spans="16:26" x14ac:dyDescent="0.25">
      <c r="P62318" s="119"/>
      <c r="R62318" s="119"/>
      <c r="T62318" s="119"/>
      <c r="V62318" s="119"/>
      <c r="X62318" s="119"/>
      <c r="Z62318" s="119"/>
    </row>
    <row r="62319" spans="16:26" x14ac:dyDescent="0.25">
      <c r="P62319" s="120"/>
      <c r="R62319" s="120"/>
      <c r="T62319" s="120"/>
      <c r="V62319" s="120"/>
      <c r="X62319" s="120"/>
      <c r="Z62319" s="120"/>
    </row>
    <row r="62320" spans="16:26" x14ac:dyDescent="0.25">
      <c r="P62320" s="119"/>
      <c r="R62320" s="119"/>
      <c r="T62320" s="119"/>
      <c r="V62320" s="119"/>
      <c r="X62320" s="119"/>
      <c r="Z62320" s="119"/>
    </row>
    <row r="62321" spans="16:26" x14ac:dyDescent="0.25">
      <c r="P62321" s="120"/>
      <c r="R62321" s="120"/>
      <c r="T62321" s="120"/>
      <c r="V62321" s="120"/>
      <c r="X62321" s="120"/>
      <c r="Z62321" s="120"/>
    </row>
    <row r="62322" spans="16:26" x14ac:dyDescent="0.25">
      <c r="P62322" s="119"/>
      <c r="R62322" s="119"/>
      <c r="T62322" s="119"/>
      <c r="V62322" s="119"/>
      <c r="X62322" s="119"/>
      <c r="Z62322" s="119"/>
    </row>
    <row r="62323" spans="16:26" x14ac:dyDescent="0.25">
      <c r="P62323" s="119"/>
      <c r="R62323" s="119"/>
      <c r="T62323" s="119"/>
      <c r="V62323" s="119"/>
      <c r="X62323" s="119"/>
      <c r="Z62323" s="119"/>
    </row>
    <row r="62324" spans="16:26" x14ac:dyDescent="0.25">
      <c r="P62324" s="119"/>
      <c r="R62324" s="119"/>
      <c r="T62324" s="119"/>
      <c r="V62324" s="119"/>
      <c r="X62324" s="119"/>
      <c r="Z62324" s="119"/>
    </row>
    <row r="62325" spans="16:26" x14ac:dyDescent="0.25">
      <c r="P62325" s="121"/>
      <c r="R62325" s="121"/>
      <c r="T62325" s="121"/>
      <c r="V62325" s="121"/>
      <c r="X62325" s="121"/>
      <c r="Z62325" s="121"/>
    </row>
    <row r="62326" spans="16:26" x14ac:dyDescent="0.25">
      <c r="P62326" s="121"/>
      <c r="R62326" s="121"/>
      <c r="T62326" s="121"/>
      <c r="V62326" s="121"/>
      <c r="X62326" s="121"/>
      <c r="Z62326" s="121"/>
    </row>
    <row r="62327" spans="16:26" x14ac:dyDescent="0.25">
      <c r="P62327" s="121"/>
      <c r="R62327" s="121"/>
      <c r="T62327" s="121"/>
      <c r="V62327" s="121"/>
      <c r="X62327" s="121"/>
      <c r="Z62327" s="121"/>
    </row>
    <row r="62328" spans="16:26" x14ac:dyDescent="0.25">
      <c r="P62328" s="121"/>
      <c r="R62328" s="121"/>
      <c r="T62328" s="121"/>
      <c r="V62328" s="121"/>
      <c r="X62328" s="121"/>
      <c r="Z62328" s="121"/>
    </row>
    <row r="62329" spans="16:26" x14ac:dyDescent="0.25">
      <c r="P62329" s="122"/>
      <c r="R62329" s="122"/>
      <c r="T62329" s="122"/>
      <c r="V62329" s="122"/>
      <c r="X62329" s="122"/>
      <c r="Z62329" s="122"/>
    </row>
    <row r="62330" spans="16:26" x14ac:dyDescent="0.25">
      <c r="P62330" s="118"/>
      <c r="R62330" s="118"/>
      <c r="T62330" s="118"/>
      <c r="V62330" s="118"/>
      <c r="X62330" s="118"/>
      <c r="Z62330" s="118"/>
    </row>
    <row r="62331" spans="16:26" x14ac:dyDescent="0.25">
      <c r="P62331" s="119"/>
      <c r="R62331" s="119"/>
      <c r="T62331" s="119"/>
      <c r="V62331" s="119"/>
      <c r="X62331" s="119"/>
      <c r="Z62331" s="119"/>
    </row>
    <row r="62332" spans="16:26" x14ac:dyDescent="0.25">
      <c r="P62332" s="119"/>
      <c r="R62332" s="119"/>
      <c r="T62332" s="119"/>
      <c r="V62332" s="119"/>
      <c r="X62332" s="119"/>
      <c r="Z62332" s="119"/>
    </row>
    <row r="62333" spans="16:26" x14ac:dyDescent="0.25">
      <c r="P62333" s="120"/>
      <c r="R62333" s="120"/>
      <c r="T62333" s="120"/>
      <c r="V62333" s="120"/>
      <c r="X62333" s="120"/>
      <c r="Z62333" s="120"/>
    </row>
    <row r="62334" spans="16:26" x14ac:dyDescent="0.25">
      <c r="P62334" s="119"/>
      <c r="R62334" s="119"/>
      <c r="T62334" s="119"/>
      <c r="V62334" s="119"/>
      <c r="X62334" s="119"/>
      <c r="Z62334" s="119"/>
    </row>
    <row r="62335" spans="16:26" x14ac:dyDescent="0.25">
      <c r="P62335" s="119"/>
      <c r="R62335" s="119"/>
      <c r="T62335" s="119"/>
      <c r="V62335" s="119"/>
      <c r="X62335" s="119"/>
      <c r="Z62335" s="119"/>
    </row>
    <row r="62336" spans="16:26" x14ac:dyDescent="0.25">
      <c r="P62336" s="120"/>
      <c r="R62336" s="120"/>
      <c r="T62336" s="120"/>
      <c r="V62336" s="120"/>
      <c r="X62336" s="120"/>
      <c r="Z62336" s="120"/>
    </row>
    <row r="62337" spans="16:26" x14ac:dyDescent="0.25">
      <c r="P62337" s="119"/>
      <c r="R62337" s="119"/>
      <c r="T62337" s="119"/>
      <c r="V62337" s="119"/>
      <c r="X62337" s="119"/>
      <c r="Z62337" s="119"/>
    </row>
    <row r="62338" spans="16:26" x14ac:dyDescent="0.25">
      <c r="P62338" s="120"/>
      <c r="R62338" s="120"/>
      <c r="T62338" s="120"/>
      <c r="V62338" s="120"/>
      <c r="X62338" s="120"/>
      <c r="Z62338" s="120"/>
    </row>
    <row r="62339" spans="16:26" x14ac:dyDescent="0.25">
      <c r="P62339" s="119"/>
      <c r="R62339" s="119"/>
      <c r="T62339" s="119"/>
      <c r="V62339" s="119"/>
      <c r="X62339" s="119"/>
      <c r="Z62339" s="119"/>
    </row>
    <row r="62340" spans="16:26" x14ac:dyDescent="0.25">
      <c r="P62340" s="119"/>
      <c r="R62340" s="119"/>
      <c r="T62340" s="119"/>
      <c r="V62340" s="119"/>
      <c r="X62340" s="119"/>
      <c r="Z62340" s="119"/>
    </row>
    <row r="62341" spans="16:26" x14ac:dyDescent="0.25">
      <c r="P62341" s="119"/>
      <c r="R62341" s="119"/>
      <c r="T62341" s="119"/>
      <c r="V62341" s="119"/>
      <c r="X62341" s="119"/>
      <c r="Z62341" s="119"/>
    </row>
    <row r="62342" spans="16:26" x14ac:dyDescent="0.25">
      <c r="P62342" s="121"/>
      <c r="R62342" s="121"/>
      <c r="T62342" s="121"/>
      <c r="V62342" s="121"/>
      <c r="X62342" s="121"/>
      <c r="Z62342" s="121"/>
    </row>
    <row r="62343" spans="16:26" x14ac:dyDescent="0.25">
      <c r="P62343" s="121"/>
      <c r="R62343" s="121"/>
      <c r="T62343" s="121"/>
      <c r="V62343" s="121"/>
      <c r="X62343" s="121"/>
      <c r="Z62343" s="121"/>
    </row>
    <row r="62344" spans="16:26" x14ac:dyDescent="0.25">
      <c r="P62344" s="121"/>
      <c r="R62344" s="121"/>
      <c r="T62344" s="121"/>
      <c r="V62344" s="121"/>
      <c r="X62344" s="121"/>
      <c r="Z62344" s="121"/>
    </row>
    <row r="62345" spans="16:26" x14ac:dyDescent="0.25">
      <c r="P62345" s="121"/>
      <c r="R62345" s="121"/>
      <c r="T62345" s="121"/>
      <c r="V62345" s="121"/>
      <c r="X62345" s="121"/>
      <c r="Z62345" s="121"/>
    </row>
    <row r="62346" spans="16:26" x14ac:dyDescent="0.25">
      <c r="P62346" s="122"/>
      <c r="R62346" s="122"/>
      <c r="T62346" s="122"/>
      <c r="V62346" s="122"/>
      <c r="X62346" s="122"/>
      <c r="Z62346" s="122"/>
    </row>
    <row r="62347" spans="16:26" x14ac:dyDescent="0.25">
      <c r="P62347" s="118"/>
      <c r="R62347" s="118"/>
      <c r="T62347" s="118"/>
      <c r="V62347" s="118"/>
      <c r="X62347" s="118"/>
      <c r="Z62347" s="118"/>
    </row>
    <row r="62348" spans="16:26" x14ac:dyDescent="0.25">
      <c r="P62348" s="119"/>
      <c r="R62348" s="119"/>
      <c r="T62348" s="119"/>
      <c r="V62348" s="119"/>
      <c r="X62348" s="119"/>
      <c r="Z62348" s="119"/>
    </row>
    <row r="62349" spans="16:26" x14ac:dyDescent="0.25">
      <c r="P62349" s="119"/>
      <c r="R62349" s="119"/>
      <c r="T62349" s="119"/>
      <c r="V62349" s="119"/>
      <c r="X62349" s="119"/>
      <c r="Z62349" s="119"/>
    </row>
    <row r="62350" spans="16:26" x14ac:dyDescent="0.25">
      <c r="P62350" s="120"/>
      <c r="R62350" s="120"/>
      <c r="T62350" s="120"/>
      <c r="V62350" s="120"/>
      <c r="X62350" s="120"/>
      <c r="Z62350" s="120"/>
    </row>
    <row r="62351" spans="16:26" x14ac:dyDescent="0.25">
      <c r="P62351" s="119"/>
      <c r="R62351" s="119"/>
      <c r="T62351" s="119"/>
      <c r="V62351" s="119"/>
      <c r="X62351" s="119"/>
      <c r="Z62351" s="119"/>
    </row>
    <row r="62352" spans="16:26" x14ac:dyDescent="0.25">
      <c r="P62352" s="119"/>
      <c r="R62352" s="119"/>
      <c r="T62352" s="119"/>
      <c r="V62352" s="119"/>
      <c r="X62352" s="119"/>
      <c r="Z62352" s="119"/>
    </row>
    <row r="62353" spans="16:26" x14ac:dyDescent="0.25">
      <c r="P62353" s="120"/>
      <c r="R62353" s="120"/>
      <c r="T62353" s="120"/>
      <c r="V62353" s="120"/>
      <c r="X62353" s="120"/>
      <c r="Z62353" s="120"/>
    </row>
    <row r="62354" spans="16:26" x14ac:dyDescent="0.25">
      <c r="P62354" s="119"/>
      <c r="R62354" s="119"/>
      <c r="T62354" s="119"/>
      <c r="V62354" s="119"/>
      <c r="X62354" s="119"/>
      <c r="Z62354" s="119"/>
    </row>
    <row r="62355" spans="16:26" x14ac:dyDescent="0.25">
      <c r="P62355" s="120"/>
      <c r="R62355" s="120"/>
      <c r="T62355" s="120"/>
      <c r="V62355" s="120"/>
      <c r="X62355" s="120"/>
      <c r="Z62355" s="120"/>
    </row>
    <row r="62356" spans="16:26" x14ac:dyDescent="0.25">
      <c r="P62356" s="119"/>
      <c r="R62356" s="119"/>
      <c r="T62356" s="119"/>
      <c r="V62356" s="119"/>
      <c r="X62356" s="119"/>
      <c r="Z62356" s="119"/>
    </row>
    <row r="62357" spans="16:26" x14ac:dyDescent="0.25">
      <c r="P62357" s="119"/>
      <c r="R62357" s="119"/>
      <c r="T62357" s="119"/>
      <c r="V62357" s="119"/>
      <c r="X62357" s="119"/>
      <c r="Z62357" s="119"/>
    </row>
    <row r="62358" spans="16:26" x14ac:dyDescent="0.25">
      <c r="P62358" s="119"/>
      <c r="R62358" s="119"/>
      <c r="T62358" s="119"/>
      <c r="V62358" s="119"/>
      <c r="X62358" s="119"/>
      <c r="Z62358" s="119"/>
    </row>
    <row r="62359" spans="16:26" x14ac:dyDescent="0.25">
      <c r="P62359" s="121"/>
      <c r="R62359" s="121"/>
      <c r="T62359" s="121"/>
      <c r="V62359" s="121"/>
      <c r="X62359" s="121"/>
      <c r="Z62359" s="121"/>
    </row>
    <row r="62360" spans="16:26" x14ac:dyDescent="0.25">
      <c r="P62360" s="121"/>
      <c r="R62360" s="121"/>
      <c r="T62360" s="121"/>
      <c r="V62360" s="121"/>
      <c r="X62360" s="121"/>
      <c r="Z62360" s="121"/>
    </row>
    <row r="62361" spans="16:26" x14ac:dyDescent="0.25">
      <c r="P62361" s="121"/>
      <c r="R62361" s="121"/>
      <c r="T62361" s="121"/>
      <c r="V62361" s="121"/>
      <c r="X62361" s="121"/>
      <c r="Z62361" s="121"/>
    </row>
    <row r="62362" spans="16:26" x14ac:dyDescent="0.25">
      <c r="P62362" s="121"/>
      <c r="R62362" s="121"/>
      <c r="T62362" s="121"/>
      <c r="V62362" s="121"/>
      <c r="X62362" s="121"/>
      <c r="Z62362" s="121"/>
    </row>
    <row r="62363" spans="16:26" x14ac:dyDescent="0.25">
      <c r="P62363" s="122"/>
      <c r="R62363" s="122"/>
      <c r="T62363" s="122"/>
      <c r="V62363" s="122"/>
      <c r="X62363" s="122"/>
      <c r="Z62363" s="122"/>
    </row>
    <row r="62364" spans="16:26" x14ac:dyDescent="0.25">
      <c r="P62364" s="118"/>
      <c r="R62364" s="118"/>
      <c r="T62364" s="118"/>
      <c r="V62364" s="118"/>
      <c r="X62364" s="118"/>
      <c r="Z62364" s="118"/>
    </row>
    <row r="62365" spans="16:26" x14ac:dyDescent="0.25">
      <c r="P62365" s="119"/>
      <c r="R62365" s="119"/>
      <c r="T62365" s="119"/>
      <c r="V62365" s="119"/>
      <c r="X62365" s="119"/>
      <c r="Z62365" s="119"/>
    </row>
    <row r="62366" spans="16:26" x14ac:dyDescent="0.25">
      <c r="P62366" s="119"/>
      <c r="R62366" s="119"/>
      <c r="T62366" s="119"/>
      <c r="V62366" s="119"/>
      <c r="X62366" s="119"/>
      <c r="Z62366" s="119"/>
    </row>
    <row r="62367" spans="16:26" x14ac:dyDescent="0.25">
      <c r="P62367" s="120"/>
      <c r="R62367" s="120"/>
      <c r="T62367" s="120"/>
      <c r="V62367" s="120"/>
      <c r="X62367" s="120"/>
      <c r="Z62367" s="120"/>
    </row>
    <row r="62368" spans="16:26" x14ac:dyDescent="0.25">
      <c r="P62368" s="119"/>
      <c r="R62368" s="119"/>
      <c r="T62368" s="119"/>
      <c r="V62368" s="119"/>
      <c r="X62368" s="119"/>
      <c r="Z62368" s="119"/>
    </row>
    <row r="62369" spans="16:26" x14ac:dyDescent="0.25">
      <c r="P62369" s="119"/>
      <c r="R62369" s="119"/>
      <c r="T62369" s="119"/>
      <c r="V62369" s="119"/>
      <c r="X62369" s="119"/>
      <c r="Z62369" s="119"/>
    </row>
    <row r="62370" spans="16:26" x14ac:dyDescent="0.25">
      <c r="P62370" s="120"/>
      <c r="R62370" s="120"/>
      <c r="T62370" s="120"/>
      <c r="V62370" s="120"/>
      <c r="X62370" s="120"/>
      <c r="Z62370" s="120"/>
    </row>
    <row r="62371" spans="16:26" x14ac:dyDescent="0.25">
      <c r="P62371" s="119"/>
      <c r="R62371" s="119"/>
      <c r="T62371" s="119"/>
      <c r="V62371" s="119"/>
      <c r="X62371" s="119"/>
      <c r="Z62371" s="119"/>
    </row>
    <row r="62372" spans="16:26" x14ac:dyDescent="0.25">
      <c r="P62372" s="120"/>
      <c r="R62372" s="120"/>
      <c r="T62372" s="120"/>
      <c r="V62372" s="120"/>
      <c r="X62372" s="120"/>
      <c r="Z62372" s="120"/>
    </row>
    <row r="62373" spans="16:26" x14ac:dyDescent="0.25">
      <c r="P62373" s="119"/>
      <c r="R62373" s="119"/>
      <c r="T62373" s="119"/>
      <c r="V62373" s="119"/>
      <c r="X62373" s="119"/>
      <c r="Z62373" s="119"/>
    </row>
    <row r="62374" spans="16:26" x14ac:dyDescent="0.25">
      <c r="P62374" s="119"/>
      <c r="R62374" s="119"/>
      <c r="T62374" s="119"/>
      <c r="V62374" s="119"/>
      <c r="X62374" s="119"/>
      <c r="Z62374" s="119"/>
    </row>
    <row r="62375" spans="16:26" x14ac:dyDescent="0.25">
      <c r="P62375" s="119"/>
      <c r="R62375" s="119"/>
      <c r="T62375" s="119"/>
      <c r="V62375" s="119"/>
      <c r="X62375" s="119"/>
      <c r="Z62375" s="119"/>
    </row>
    <row r="62376" spans="16:26" x14ac:dyDescent="0.25">
      <c r="P62376" s="121"/>
      <c r="R62376" s="121"/>
      <c r="T62376" s="121"/>
      <c r="V62376" s="121"/>
      <c r="X62376" s="121"/>
      <c r="Z62376" s="121"/>
    </row>
    <row r="62377" spans="16:26" x14ac:dyDescent="0.25">
      <c r="P62377" s="121"/>
      <c r="R62377" s="121"/>
      <c r="T62377" s="121"/>
      <c r="V62377" s="121"/>
      <c r="X62377" s="121"/>
      <c r="Z62377" s="121"/>
    </row>
    <row r="62378" spans="16:26" x14ac:dyDescent="0.25">
      <c r="P62378" s="121"/>
      <c r="R62378" s="121"/>
      <c r="T62378" s="121"/>
      <c r="V62378" s="121"/>
      <c r="X62378" s="121"/>
      <c r="Z62378" s="121"/>
    </row>
    <row r="62379" spans="16:26" x14ac:dyDescent="0.25">
      <c r="P62379" s="121"/>
      <c r="R62379" s="121"/>
      <c r="T62379" s="121"/>
      <c r="V62379" s="121"/>
      <c r="X62379" s="121"/>
      <c r="Z62379" s="121"/>
    </row>
    <row r="62380" spans="16:26" x14ac:dyDescent="0.25">
      <c r="P62380" s="122"/>
      <c r="R62380" s="122"/>
      <c r="T62380" s="122"/>
      <c r="V62380" s="122"/>
      <c r="X62380" s="122"/>
      <c r="Z62380" s="122"/>
    </row>
    <row r="62381" spans="16:26" x14ac:dyDescent="0.25">
      <c r="P62381" s="118"/>
      <c r="R62381" s="118"/>
      <c r="T62381" s="118"/>
      <c r="V62381" s="118"/>
      <c r="X62381" s="118"/>
      <c r="Z62381" s="118"/>
    </row>
    <row r="62382" spans="16:26" x14ac:dyDescent="0.25">
      <c r="P62382" s="119"/>
      <c r="R62382" s="119"/>
      <c r="T62382" s="119"/>
      <c r="V62382" s="119"/>
      <c r="X62382" s="119"/>
      <c r="Z62382" s="119"/>
    </row>
    <row r="62383" spans="16:26" x14ac:dyDescent="0.25">
      <c r="P62383" s="119"/>
      <c r="R62383" s="119"/>
      <c r="T62383" s="119"/>
      <c r="V62383" s="119"/>
      <c r="X62383" s="119"/>
      <c r="Z62383" s="119"/>
    </row>
    <row r="62384" spans="16:26" x14ac:dyDescent="0.25">
      <c r="P62384" s="120"/>
      <c r="R62384" s="120"/>
      <c r="T62384" s="120"/>
      <c r="V62384" s="120"/>
      <c r="X62384" s="120"/>
      <c r="Z62384" s="120"/>
    </row>
    <row r="62385" spans="16:26" x14ac:dyDescent="0.25">
      <c r="P62385" s="119"/>
      <c r="R62385" s="119"/>
      <c r="T62385" s="119"/>
      <c r="V62385" s="119"/>
      <c r="X62385" s="119"/>
      <c r="Z62385" s="119"/>
    </row>
    <row r="62386" spans="16:26" x14ac:dyDescent="0.25">
      <c r="P62386" s="119"/>
      <c r="R62386" s="119"/>
      <c r="T62386" s="119"/>
      <c r="V62386" s="119"/>
      <c r="X62386" s="119"/>
      <c r="Z62386" s="119"/>
    </row>
    <row r="62387" spans="16:26" x14ac:dyDescent="0.25">
      <c r="P62387" s="120"/>
      <c r="R62387" s="120"/>
      <c r="T62387" s="120"/>
      <c r="V62387" s="120"/>
      <c r="X62387" s="120"/>
      <c r="Z62387" s="120"/>
    </row>
    <row r="62388" spans="16:26" x14ac:dyDescent="0.25">
      <c r="P62388" s="119"/>
      <c r="R62388" s="119"/>
      <c r="T62388" s="119"/>
      <c r="V62388" s="119"/>
      <c r="X62388" s="119"/>
      <c r="Z62388" s="119"/>
    </row>
    <row r="62389" spans="16:26" x14ac:dyDescent="0.25">
      <c r="P62389" s="120"/>
      <c r="R62389" s="120"/>
      <c r="T62389" s="120"/>
      <c r="V62389" s="120"/>
      <c r="X62389" s="120"/>
      <c r="Z62389" s="120"/>
    </row>
    <row r="62390" spans="16:26" x14ac:dyDescent="0.25">
      <c r="P62390" s="119"/>
      <c r="R62390" s="119"/>
      <c r="T62390" s="119"/>
      <c r="V62390" s="119"/>
      <c r="X62390" s="119"/>
      <c r="Z62390" s="119"/>
    </row>
    <row r="62391" spans="16:26" x14ac:dyDescent="0.25">
      <c r="P62391" s="119"/>
      <c r="R62391" s="119"/>
      <c r="T62391" s="119"/>
      <c r="V62391" s="119"/>
      <c r="X62391" s="119"/>
      <c r="Z62391" s="119"/>
    </row>
    <row r="62392" spans="16:26" x14ac:dyDescent="0.25">
      <c r="P62392" s="119"/>
      <c r="R62392" s="119"/>
      <c r="T62392" s="119"/>
      <c r="V62392" s="119"/>
      <c r="X62392" s="119"/>
      <c r="Z62392" s="119"/>
    </row>
    <row r="62393" spans="16:26" x14ac:dyDescent="0.25">
      <c r="P62393" s="121"/>
      <c r="R62393" s="121"/>
      <c r="T62393" s="121"/>
      <c r="V62393" s="121"/>
      <c r="X62393" s="121"/>
      <c r="Z62393" s="121"/>
    </row>
    <row r="62394" spans="16:26" x14ac:dyDescent="0.25">
      <c r="P62394" s="121"/>
      <c r="R62394" s="121"/>
      <c r="T62394" s="121"/>
      <c r="V62394" s="121"/>
      <c r="X62394" s="121"/>
      <c r="Z62394" s="121"/>
    </row>
    <row r="62395" spans="16:26" x14ac:dyDescent="0.25">
      <c r="P62395" s="121"/>
      <c r="R62395" s="121"/>
      <c r="T62395" s="121"/>
      <c r="V62395" s="121"/>
      <c r="X62395" s="121"/>
      <c r="Z62395" s="121"/>
    </row>
    <row r="62396" spans="16:26" x14ac:dyDescent="0.25">
      <c r="P62396" s="121"/>
      <c r="R62396" s="121"/>
      <c r="T62396" s="121"/>
      <c r="V62396" s="121"/>
      <c r="X62396" s="121"/>
      <c r="Z62396" s="121"/>
    </row>
    <row r="62397" spans="16:26" x14ac:dyDescent="0.25">
      <c r="P62397" s="122"/>
      <c r="R62397" s="122"/>
      <c r="T62397" s="122"/>
      <c r="V62397" s="122"/>
      <c r="X62397" s="122"/>
      <c r="Z62397" s="122"/>
    </row>
    <row r="62398" spans="16:26" x14ac:dyDescent="0.25">
      <c r="P62398" s="118"/>
      <c r="R62398" s="118"/>
      <c r="T62398" s="118"/>
      <c r="V62398" s="118"/>
      <c r="X62398" s="118"/>
      <c r="Z62398" s="118"/>
    </row>
    <row r="62399" spans="16:26" x14ac:dyDescent="0.25">
      <c r="P62399" s="119"/>
      <c r="R62399" s="119"/>
      <c r="T62399" s="119"/>
      <c r="V62399" s="119"/>
      <c r="X62399" s="119"/>
      <c r="Z62399" s="119"/>
    </row>
    <row r="62400" spans="16:26" x14ac:dyDescent="0.25">
      <c r="P62400" s="119"/>
      <c r="R62400" s="119"/>
      <c r="T62400" s="119"/>
      <c r="V62400" s="119"/>
      <c r="X62400" s="119"/>
      <c r="Z62400" s="119"/>
    </row>
    <row r="62401" spans="16:26" x14ac:dyDescent="0.25">
      <c r="P62401" s="120"/>
      <c r="R62401" s="120"/>
      <c r="T62401" s="120"/>
      <c r="V62401" s="120"/>
      <c r="X62401" s="120"/>
      <c r="Z62401" s="120"/>
    </row>
    <row r="62402" spans="16:26" x14ac:dyDescent="0.25">
      <c r="P62402" s="119"/>
      <c r="R62402" s="119"/>
      <c r="T62402" s="119"/>
      <c r="V62402" s="119"/>
      <c r="X62402" s="119"/>
      <c r="Z62402" s="119"/>
    </row>
    <row r="62403" spans="16:26" x14ac:dyDescent="0.25">
      <c r="P62403" s="119"/>
      <c r="R62403" s="119"/>
      <c r="T62403" s="119"/>
      <c r="V62403" s="119"/>
      <c r="X62403" s="119"/>
      <c r="Z62403" s="119"/>
    </row>
    <row r="62404" spans="16:26" x14ac:dyDescent="0.25">
      <c r="P62404" s="120"/>
      <c r="R62404" s="120"/>
      <c r="T62404" s="120"/>
      <c r="V62404" s="120"/>
      <c r="X62404" s="120"/>
      <c r="Z62404" s="120"/>
    </row>
    <row r="62405" spans="16:26" x14ac:dyDescent="0.25">
      <c r="P62405" s="119"/>
      <c r="R62405" s="119"/>
      <c r="T62405" s="119"/>
      <c r="V62405" s="119"/>
      <c r="X62405" s="119"/>
      <c r="Z62405" s="119"/>
    </row>
    <row r="62406" spans="16:26" x14ac:dyDescent="0.25">
      <c r="P62406" s="120"/>
      <c r="R62406" s="120"/>
      <c r="T62406" s="120"/>
      <c r="V62406" s="120"/>
      <c r="X62406" s="120"/>
      <c r="Z62406" s="120"/>
    </row>
    <row r="62407" spans="16:26" x14ac:dyDescent="0.25">
      <c r="P62407" s="119"/>
      <c r="R62407" s="119"/>
      <c r="T62407" s="119"/>
      <c r="V62407" s="119"/>
      <c r="X62407" s="119"/>
      <c r="Z62407" s="119"/>
    </row>
    <row r="62408" spans="16:26" x14ac:dyDescent="0.25">
      <c r="P62408" s="119"/>
      <c r="R62408" s="119"/>
      <c r="T62408" s="119"/>
      <c r="V62408" s="119"/>
      <c r="X62408" s="119"/>
      <c r="Z62408" s="119"/>
    </row>
    <row r="62409" spans="16:26" x14ac:dyDescent="0.25">
      <c r="P62409" s="119"/>
      <c r="R62409" s="119"/>
      <c r="T62409" s="119"/>
      <c r="V62409" s="119"/>
      <c r="X62409" s="119"/>
      <c r="Z62409" s="119"/>
    </row>
    <row r="62410" spans="16:26" x14ac:dyDescent="0.25">
      <c r="P62410" s="121"/>
      <c r="R62410" s="121"/>
      <c r="T62410" s="121"/>
      <c r="V62410" s="121"/>
      <c r="X62410" s="121"/>
      <c r="Z62410" s="121"/>
    </row>
    <row r="62411" spans="16:26" x14ac:dyDescent="0.25">
      <c r="P62411" s="121"/>
      <c r="R62411" s="121"/>
      <c r="T62411" s="121"/>
      <c r="V62411" s="121"/>
      <c r="X62411" s="121"/>
      <c r="Z62411" s="121"/>
    </row>
    <row r="62412" spans="16:26" x14ac:dyDescent="0.25">
      <c r="P62412" s="121"/>
      <c r="R62412" s="121"/>
      <c r="T62412" s="121"/>
      <c r="V62412" s="121"/>
      <c r="X62412" s="121"/>
      <c r="Z62412" s="121"/>
    </row>
    <row r="62413" spans="16:26" x14ac:dyDescent="0.25">
      <c r="P62413" s="121"/>
      <c r="R62413" s="121"/>
      <c r="T62413" s="121"/>
      <c r="V62413" s="121"/>
      <c r="X62413" s="121"/>
      <c r="Z62413" s="121"/>
    </row>
    <row r="62414" spans="16:26" x14ac:dyDescent="0.25">
      <c r="P62414" s="122"/>
      <c r="R62414" s="122"/>
      <c r="T62414" s="122"/>
      <c r="V62414" s="122"/>
      <c r="X62414" s="122"/>
      <c r="Z62414" s="122"/>
    </row>
    <row r="62415" spans="16:26" x14ac:dyDescent="0.25">
      <c r="P62415" s="118"/>
      <c r="R62415" s="118"/>
      <c r="T62415" s="118"/>
      <c r="V62415" s="118"/>
      <c r="X62415" s="118"/>
      <c r="Z62415" s="118"/>
    </row>
    <row r="62416" spans="16:26" x14ac:dyDescent="0.25">
      <c r="P62416" s="119"/>
      <c r="R62416" s="119"/>
      <c r="T62416" s="119"/>
      <c r="V62416" s="119"/>
      <c r="X62416" s="119"/>
      <c r="Z62416" s="119"/>
    </row>
    <row r="62417" spans="16:26" x14ac:dyDescent="0.25">
      <c r="P62417" s="119"/>
      <c r="R62417" s="119"/>
      <c r="T62417" s="119"/>
      <c r="V62417" s="119"/>
      <c r="X62417" s="119"/>
      <c r="Z62417" s="119"/>
    </row>
    <row r="62418" spans="16:26" x14ac:dyDescent="0.25">
      <c r="P62418" s="120"/>
      <c r="R62418" s="120"/>
      <c r="T62418" s="120"/>
      <c r="V62418" s="120"/>
      <c r="X62418" s="120"/>
      <c r="Z62418" s="120"/>
    </row>
    <row r="62419" spans="16:26" x14ac:dyDescent="0.25">
      <c r="P62419" s="119"/>
      <c r="R62419" s="119"/>
      <c r="T62419" s="119"/>
      <c r="V62419" s="119"/>
      <c r="X62419" s="119"/>
      <c r="Z62419" s="119"/>
    </row>
    <row r="62420" spans="16:26" x14ac:dyDescent="0.25">
      <c r="P62420" s="119"/>
      <c r="R62420" s="119"/>
      <c r="T62420" s="119"/>
      <c r="V62420" s="119"/>
      <c r="X62420" s="119"/>
      <c r="Z62420" s="119"/>
    </row>
    <row r="62421" spans="16:26" x14ac:dyDescent="0.25">
      <c r="P62421" s="120"/>
      <c r="R62421" s="120"/>
      <c r="T62421" s="120"/>
      <c r="V62421" s="120"/>
      <c r="X62421" s="120"/>
      <c r="Z62421" s="120"/>
    </row>
    <row r="62422" spans="16:26" x14ac:dyDescent="0.25">
      <c r="P62422" s="119"/>
      <c r="R62422" s="119"/>
      <c r="T62422" s="119"/>
      <c r="V62422" s="119"/>
      <c r="X62422" s="119"/>
      <c r="Z62422" s="119"/>
    </row>
    <row r="62423" spans="16:26" x14ac:dyDescent="0.25">
      <c r="P62423" s="120"/>
      <c r="R62423" s="120"/>
      <c r="T62423" s="120"/>
      <c r="V62423" s="120"/>
      <c r="X62423" s="120"/>
      <c r="Z62423" s="120"/>
    </row>
    <row r="62424" spans="16:26" x14ac:dyDescent="0.25">
      <c r="P62424" s="119"/>
      <c r="R62424" s="119"/>
      <c r="T62424" s="119"/>
      <c r="V62424" s="119"/>
      <c r="X62424" s="119"/>
      <c r="Z62424" s="119"/>
    </row>
    <row r="62425" spans="16:26" x14ac:dyDescent="0.25">
      <c r="P62425" s="119"/>
      <c r="R62425" s="119"/>
      <c r="T62425" s="119"/>
      <c r="V62425" s="119"/>
      <c r="X62425" s="119"/>
      <c r="Z62425" s="119"/>
    </row>
    <row r="62426" spans="16:26" x14ac:dyDescent="0.25">
      <c r="P62426" s="119"/>
      <c r="R62426" s="119"/>
      <c r="T62426" s="119"/>
      <c r="V62426" s="119"/>
      <c r="X62426" s="119"/>
      <c r="Z62426" s="119"/>
    </row>
    <row r="62427" spans="16:26" x14ac:dyDescent="0.25">
      <c r="P62427" s="121"/>
      <c r="R62427" s="121"/>
      <c r="T62427" s="121"/>
      <c r="V62427" s="121"/>
      <c r="X62427" s="121"/>
      <c r="Z62427" s="121"/>
    </row>
    <row r="62428" spans="16:26" x14ac:dyDescent="0.25">
      <c r="P62428" s="121"/>
      <c r="R62428" s="121"/>
      <c r="T62428" s="121"/>
      <c r="V62428" s="121"/>
      <c r="X62428" s="121"/>
      <c r="Z62428" s="121"/>
    </row>
    <row r="62429" spans="16:26" x14ac:dyDescent="0.25">
      <c r="P62429" s="121"/>
      <c r="R62429" s="121"/>
      <c r="T62429" s="121"/>
      <c r="V62429" s="121"/>
      <c r="X62429" s="121"/>
      <c r="Z62429" s="121"/>
    </row>
    <row r="62430" spans="16:26" x14ac:dyDescent="0.25">
      <c r="P62430" s="121"/>
      <c r="R62430" s="121"/>
      <c r="T62430" s="121"/>
      <c r="V62430" s="121"/>
      <c r="X62430" s="121"/>
      <c r="Z62430" s="121"/>
    </row>
    <row r="62431" spans="16:26" x14ac:dyDescent="0.25">
      <c r="P62431" s="122"/>
      <c r="R62431" s="122"/>
      <c r="T62431" s="122"/>
      <c r="V62431" s="122"/>
      <c r="X62431" s="122"/>
      <c r="Z62431" s="122"/>
    </row>
    <row r="62432" spans="16:26" x14ac:dyDescent="0.25">
      <c r="P62432" s="118"/>
      <c r="R62432" s="118"/>
      <c r="T62432" s="118"/>
      <c r="V62432" s="118"/>
      <c r="X62432" s="118"/>
      <c r="Z62432" s="118"/>
    </row>
    <row r="62433" spans="16:26" x14ac:dyDescent="0.25">
      <c r="P62433" s="119"/>
      <c r="R62433" s="119"/>
      <c r="T62433" s="119"/>
      <c r="V62433" s="119"/>
      <c r="X62433" s="119"/>
      <c r="Z62433" s="119"/>
    </row>
    <row r="62434" spans="16:26" x14ac:dyDescent="0.25">
      <c r="P62434" s="119"/>
      <c r="R62434" s="119"/>
      <c r="T62434" s="119"/>
      <c r="V62434" s="119"/>
      <c r="X62434" s="119"/>
      <c r="Z62434" s="119"/>
    </row>
    <row r="62435" spans="16:26" x14ac:dyDescent="0.25">
      <c r="P62435" s="120"/>
      <c r="R62435" s="120"/>
      <c r="T62435" s="120"/>
      <c r="V62435" s="120"/>
      <c r="X62435" s="120"/>
      <c r="Z62435" s="120"/>
    </row>
    <row r="62436" spans="16:26" x14ac:dyDescent="0.25">
      <c r="P62436" s="119"/>
      <c r="R62436" s="119"/>
      <c r="T62436" s="119"/>
      <c r="V62436" s="119"/>
      <c r="X62436" s="119"/>
      <c r="Z62436" s="119"/>
    </row>
    <row r="62437" spans="16:26" x14ac:dyDescent="0.25">
      <c r="P62437" s="119"/>
      <c r="R62437" s="119"/>
      <c r="T62437" s="119"/>
      <c r="V62437" s="119"/>
      <c r="X62437" s="119"/>
      <c r="Z62437" s="119"/>
    </row>
    <row r="62438" spans="16:26" x14ac:dyDescent="0.25">
      <c r="P62438" s="120"/>
      <c r="R62438" s="120"/>
      <c r="T62438" s="120"/>
      <c r="V62438" s="120"/>
      <c r="X62438" s="120"/>
      <c r="Z62438" s="120"/>
    </row>
    <row r="62439" spans="16:26" x14ac:dyDescent="0.25">
      <c r="P62439" s="119"/>
      <c r="R62439" s="119"/>
      <c r="T62439" s="119"/>
      <c r="V62439" s="119"/>
      <c r="X62439" s="119"/>
      <c r="Z62439" s="119"/>
    </row>
    <row r="62440" spans="16:26" x14ac:dyDescent="0.25">
      <c r="P62440" s="120"/>
      <c r="R62440" s="120"/>
      <c r="T62440" s="120"/>
      <c r="V62440" s="120"/>
      <c r="X62440" s="120"/>
      <c r="Z62440" s="120"/>
    </row>
    <row r="62441" spans="16:26" x14ac:dyDescent="0.25">
      <c r="P62441" s="119"/>
      <c r="R62441" s="119"/>
      <c r="T62441" s="119"/>
      <c r="V62441" s="119"/>
      <c r="X62441" s="119"/>
      <c r="Z62441" s="119"/>
    </row>
    <row r="62442" spans="16:26" x14ac:dyDescent="0.25">
      <c r="P62442" s="119"/>
      <c r="R62442" s="119"/>
      <c r="T62442" s="119"/>
      <c r="V62442" s="119"/>
      <c r="X62442" s="119"/>
      <c r="Z62442" s="119"/>
    </row>
    <row r="62443" spans="16:26" x14ac:dyDescent="0.25">
      <c r="P62443" s="119"/>
      <c r="R62443" s="119"/>
      <c r="T62443" s="119"/>
      <c r="V62443" s="119"/>
      <c r="X62443" s="119"/>
      <c r="Z62443" s="119"/>
    </row>
    <row r="62444" spans="16:26" x14ac:dyDescent="0.25">
      <c r="P62444" s="121"/>
      <c r="R62444" s="121"/>
      <c r="T62444" s="121"/>
      <c r="V62444" s="121"/>
      <c r="X62444" s="121"/>
      <c r="Z62444" s="121"/>
    </row>
    <row r="62445" spans="16:26" x14ac:dyDescent="0.25">
      <c r="P62445" s="121"/>
      <c r="R62445" s="121"/>
      <c r="T62445" s="121"/>
      <c r="V62445" s="121"/>
      <c r="X62445" s="121"/>
      <c r="Z62445" s="121"/>
    </row>
    <row r="62446" spans="16:26" x14ac:dyDescent="0.25">
      <c r="P62446" s="121"/>
      <c r="R62446" s="121"/>
      <c r="T62446" s="121"/>
      <c r="V62446" s="121"/>
      <c r="X62446" s="121"/>
      <c r="Z62446" s="121"/>
    </row>
    <row r="62447" spans="16:26" x14ac:dyDescent="0.25">
      <c r="P62447" s="121"/>
      <c r="R62447" s="121"/>
      <c r="T62447" s="121"/>
      <c r="V62447" s="121"/>
      <c r="X62447" s="121"/>
      <c r="Z62447" s="121"/>
    </row>
    <row r="62448" spans="16:26" x14ac:dyDescent="0.25">
      <c r="P62448" s="122"/>
      <c r="R62448" s="122"/>
      <c r="T62448" s="122"/>
      <c r="V62448" s="122"/>
      <c r="X62448" s="122"/>
      <c r="Z62448" s="122"/>
    </row>
    <row r="62449" spans="16:26" x14ac:dyDescent="0.25">
      <c r="P62449" s="118"/>
      <c r="R62449" s="118"/>
      <c r="T62449" s="118"/>
      <c r="V62449" s="118"/>
      <c r="X62449" s="118"/>
      <c r="Z62449" s="118"/>
    </row>
    <row r="62450" spans="16:26" x14ac:dyDescent="0.25">
      <c r="P62450" s="119"/>
      <c r="R62450" s="119"/>
      <c r="T62450" s="119"/>
      <c r="V62450" s="119"/>
      <c r="X62450" s="119"/>
      <c r="Z62450" s="119"/>
    </row>
    <row r="62451" spans="16:26" x14ac:dyDescent="0.25">
      <c r="P62451" s="119"/>
      <c r="R62451" s="119"/>
      <c r="T62451" s="119"/>
      <c r="V62451" s="119"/>
      <c r="X62451" s="119"/>
      <c r="Z62451" s="119"/>
    </row>
    <row r="62452" spans="16:26" x14ac:dyDescent="0.25">
      <c r="P62452" s="120"/>
      <c r="R62452" s="120"/>
      <c r="T62452" s="120"/>
      <c r="V62452" s="120"/>
      <c r="X62452" s="120"/>
      <c r="Z62452" s="120"/>
    </row>
    <row r="62453" spans="16:26" x14ac:dyDescent="0.25">
      <c r="P62453" s="119"/>
      <c r="R62453" s="119"/>
      <c r="T62453" s="119"/>
      <c r="V62453" s="119"/>
      <c r="X62453" s="119"/>
      <c r="Z62453" s="119"/>
    </row>
    <row r="62454" spans="16:26" x14ac:dyDescent="0.25">
      <c r="P62454" s="119"/>
      <c r="R62454" s="119"/>
      <c r="T62454" s="119"/>
      <c r="V62454" s="119"/>
      <c r="X62454" s="119"/>
      <c r="Z62454" s="119"/>
    </row>
    <row r="62455" spans="16:26" x14ac:dyDescent="0.25">
      <c r="P62455" s="120"/>
      <c r="R62455" s="120"/>
      <c r="T62455" s="120"/>
      <c r="V62455" s="120"/>
      <c r="X62455" s="120"/>
      <c r="Z62455" s="120"/>
    </row>
    <row r="62456" spans="16:26" x14ac:dyDescent="0.25">
      <c r="P62456" s="119"/>
      <c r="R62456" s="119"/>
      <c r="T62456" s="119"/>
      <c r="V62456" s="119"/>
      <c r="X62456" s="119"/>
      <c r="Z62456" s="119"/>
    </row>
    <row r="62457" spans="16:26" x14ac:dyDescent="0.25">
      <c r="P62457" s="120"/>
      <c r="R62457" s="120"/>
      <c r="T62457" s="120"/>
      <c r="V62457" s="120"/>
      <c r="X62457" s="120"/>
      <c r="Z62457" s="120"/>
    </row>
    <row r="62458" spans="16:26" x14ac:dyDescent="0.25">
      <c r="P62458" s="119"/>
      <c r="R62458" s="119"/>
      <c r="T62458" s="119"/>
      <c r="V62458" s="119"/>
      <c r="X62458" s="119"/>
      <c r="Z62458" s="119"/>
    </row>
    <row r="62459" spans="16:26" x14ac:dyDescent="0.25">
      <c r="P62459" s="119"/>
      <c r="R62459" s="119"/>
      <c r="T62459" s="119"/>
      <c r="V62459" s="119"/>
      <c r="X62459" s="119"/>
      <c r="Z62459" s="119"/>
    </row>
    <row r="62460" spans="16:26" x14ac:dyDescent="0.25">
      <c r="P62460" s="119"/>
      <c r="R62460" s="119"/>
      <c r="T62460" s="119"/>
      <c r="V62460" s="119"/>
      <c r="X62460" s="119"/>
      <c r="Z62460" s="119"/>
    </row>
    <row r="62461" spans="16:26" x14ac:dyDescent="0.25">
      <c r="P62461" s="121"/>
      <c r="R62461" s="121"/>
      <c r="T62461" s="121"/>
      <c r="V62461" s="121"/>
      <c r="X62461" s="121"/>
      <c r="Z62461" s="121"/>
    </row>
    <row r="62462" spans="16:26" x14ac:dyDescent="0.25">
      <c r="P62462" s="121"/>
      <c r="R62462" s="121"/>
      <c r="T62462" s="121"/>
      <c r="V62462" s="121"/>
      <c r="X62462" s="121"/>
      <c r="Z62462" s="121"/>
    </row>
    <row r="62463" spans="16:26" x14ac:dyDescent="0.25">
      <c r="P62463" s="121"/>
      <c r="R62463" s="121"/>
      <c r="T62463" s="121"/>
      <c r="V62463" s="121"/>
      <c r="X62463" s="121"/>
      <c r="Z62463" s="121"/>
    </row>
    <row r="62464" spans="16:26" x14ac:dyDescent="0.25">
      <c r="P62464" s="121"/>
      <c r="R62464" s="121"/>
      <c r="T62464" s="121"/>
      <c r="V62464" s="121"/>
      <c r="X62464" s="121"/>
      <c r="Z62464" s="121"/>
    </row>
    <row r="62465" spans="16:26" x14ac:dyDescent="0.25">
      <c r="P62465" s="122"/>
      <c r="R62465" s="122"/>
      <c r="T62465" s="122"/>
      <c r="V62465" s="122"/>
      <c r="X62465" s="122"/>
      <c r="Z62465" s="122"/>
    </row>
    <row r="62466" spans="16:26" x14ac:dyDescent="0.25">
      <c r="P62466" s="118"/>
      <c r="R62466" s="118"/>
      <c r="T62466" s="118"/>
      <c r="V62466" s="118"/>
      <c r="X62466" s="118"/>
      <c r="Z62466" s="118"/>
    </row>
    <row r="62467" spans="16:26" x14ac:dyDescent="0.25">
      <c r="P62467" s="119"/>
      <c r="R62467" s="119"/>
      <c r="T62467" s="119"/>
      <c r="V62467" s="119"/>
      <c r="X62467" s="119"/>
      <c r="Z62467" s="119"/>
    </row>
    <row r="62468" spans="16:26" x14ac:dyDescent="0.25">
      <c r="P62468" s="119"/>
      <c r="R62468" s="119"/>
      <c r="T62468" s="119"/>
      <c r="V62468" s="119"/>
      <c r="X62468" s="119"/>
      <c r="Z62468" s="119"/>
    </row>
    <row r="62469" spans="16:26" x14ac:dyDescent="0.25">
      <c r="P62469" s="120"/>
      <c r="R62469" s="120"/>
      <c r="T62469" s="120"/>
      <c r="V62469" s="120"/>
      <c r="X62469" s="120"/>
      <c r="Z62469" s="120"/>
    </row>
    <row r="62470" spans="16:26" x14ac:dyDescent="0.25">
      <c r="P62470" s="119"/>
      <c r="R62470" s="119"/>
      <c r="T62470" s="119"/>
      <c r="V62470" s="119"/>
      <c r="X62470" s="119"/>
      <c r="Z62470" s="119"/>
    </row>
    <row r="62471" spans="16:26" x14ac:dyDescent="0.25">
      <c r="P62471" s="119"/>
      <c r="R62471" s="119"/>
      <c r="T62471" s="119"/>
      <c r="V62471" s="119"/>
      <c r="X62471" s="119"/>
      <c r="Z62471" s="119"/>
    </row>
    <row r="62472" spans="16:26" x14ac:dyDescent="0.25">
      <c r="P62472" s="120"/>
      <c r="R62472" s="120"/>
      <c r="T62472" s="120"/>
      <c r="V62472" s="120"/>
      <c r="X62472" s="120"/>
      <c r="Z62472" s="120"/>
    </row>
    <row r="62473" spans="16:26" x14ac:dyDescent="0.25">
      <c r="P62473" s="119"/>
      <c r="R62473" s="119"/>
      <c r="T62473" s="119"/>
      <c r="V62473" s="119"/>
      <c r="X62473" s="119"/>
      <c r="Z62473" s="119"/>
    </row>
    <row r="62474" spans="16:26" x14ac:dyDescent="0.25">
      <c r="P62474" s="120"/>
      <c r="R62474" s="120"/>
      <c r="T62474" s="120"/>
      <c r="V62474" s="120"/>
      <c r="X62474" s="120"/>
      <c r="Z62474" s="120"/>
    </row>
    <row r="62475" spans="16:26" x14ac:dyDescent="0.25">
      <c r="P62475" s="119"/>
      <c r="R62475" s="119"/>
      <c r="T62475" s="119"/>
      <c r="V62475" s="119"/>
      <c r="X62475" s="119"/>
      <c r="Z62475" s="119"/>
    </row>
    <row r="62476" spans="16:26" x14ac:dyDescent="0.25">
      <c r="P62476" s="119"/>
      <c r="R62476" s="119"/>
      <c r="T62476" s="119"/>
      <c r="V62476" s="119"/>
      <c r="X62476" s="119"/>
      <c r="Z62476" s="119"/>
    </row>
    <row r="62477" spans="16:26" x14ac:dyDescent="0.25">
      <c r="P62477" s="119"/>
      <c r="R62477" s="119"/>
      <c r="T62477" s="119"/>
      <c r="V62477" s="119"/>
      <c r="X62477" s="119"/>
      <c r="Z62477" s="119"/>
    </row>
    <row r="62478" spans="16:26" x14ac:dyDescent="0.25">
      <c r="P62478" s="121"/>
      <c r="R62478" s="121"/>
      <c r="T62478" s="121"/>
      <c r="V62478" s="121"/>
      <c r="X62478" s="121"/>
      <c r="Z62478" s="121"/>
    </row>
    <row r="62479" spans="16:26" x14ac:dyDescent="0.25">
      <c r="P62479" s="121"/>
      <c r="R62479" s="121"/>
      <c r="T62479" s="121"/>
      <c r="V62479" s="121"/>
      <c r="X62479" s="121"/>
      <c r="Z62479" s="121"/>
    </row>
    <row r="62480" spans="16:26" x14ac:dyDescent="0.25">
      <c r="P62480" s="121"/>
      <c r="R62480" s="121"/>
      <c r="T62480" s="121"/>
      <c r="V62480" s="121"/>
      <c r="X62480" s="121"/>
      <c r="Z62480" s="121"/>
    </row>
    <row r="62481" spans="16:26" x14ac:dyDescent="0.25">
      <c r="P62481" s="121"/>
      <c r="R62481" s="121"/>
      <c r="T62481" s="121"/>
      <c r="V62481" s="121"/>
      <c r="X62481" s="121"/>
      <c r="Z62481" s="121"/>
    </row>
    <row r="62482" spans="16:26" x14ac:dyDescent="0.25">
      <c r="P62482" s="122"/>
      <c r="R62482" s="122"/>
      <c r="T62482" s="122"/>
      <c r="V62482" s="122"/>
      <c r="X62482" s="122"/>
      <c r="Z62482" s="122"/>
    </row>
    <row r="62483" spans="16:26" x14ac:dyDescent="0.25">
      <c r="P62483" s="118"/>
      <c r="R62483" s="118"/>
      <c r="T62483" s="118"/>
      <c r="V62483" s="118"/>
      <c r="X62483" s="118"/>
      <c r="Z62483" s="118"/>
    </row>
    <row r="62484" spans="16:26" x14ac:dyDescent="0.25">
      <c r="P62484" s="119"/>
      <c r="R62484" s="119"/>
      <c r="T62484" s="119"/>
      <c r="V62484" s="119"/>
      <c r="X62484" s="119"/>
      <c r="Z62484" s="119"/>
    </row>
    <row r="62485" spans="16:26" x14ac:dyDescent="0.25">
      <c r="P62485" s="119"/>
      <c r="R62485" s="119"/>
      <c r="T62485" s="119"/>
      <c r="V62485" s="119"/>
      <c r="X62485" s="119"/>
      <c r="Z62485" s="119"/>
    </row>
    <row r="62486" spans="16:26" x14ac:dyDescent="0.25">
      <c r="P62486" s="120"/>
      <c r="R62486" s="120"/>
      <c r="T62486" s="120"/>
      <c r="V62486" s="120"/>
      <c r="X62486" s="120"/>
      <c r="Z62486" s="120"/>
    </row>
    <row r="62487" spans="16:26" x14ac:dyDescent="0.25">
      <c r="P62487" s="119"/>
      <c r="R62487" s="119"/>
      <c r="T62487" s="119"/>
      <c r="V62487" s="119"/>
      <c r="X62487" s="119"/>
      <c r="Z62487" s="119"/>
    </row>
    <row r="62488" spans="16:26" x14ac:dyDescent="0.25">
      <c r="P62488" s="119"/>
      <c r="R62488" s="119"/>
      <c r="T62488" s="119"/>
      <c r="V62488" s="119"/>
      <c r="X62488" s="119"/>
      <c r="Z62488" s="119"/>
    </row>
    <row r="62489" spans="16:26" x14ac:dyDescent="0.25">
      <c r="P62489" s="120"/>
      <c r="R62489" s="120"/>
      <c r="T62489" s="120"/>
      <c r="V62489" s="120"/>
      <c r="X62489" s="120"/>
      <c r="Z62489" s="120"/>
    </row>
    <row r="62490" spans="16:26" x14ac:dyDescent="0.25">
      <c r="P62490" s="119"/>
      <c r="R62490" s="119"/>
      <c r="T62490" s="119"/>
      <c r="V62490" s="119"/>
      <c r="X62490" s="119"/>
      <c r="Z62490" s="119"/>
    </row>
    <row r="62491" spans="16:26" x14ac:dyDescent="0.25">
      <c r="P62491" s="120"/>
      <c r="R62491" s="120"/>
      <c r="T62491" s="120"/>
      <c r="V62491" s="120"/>
      <c r="X62491" s="120"/>
      <c r="Z62491" s="120"/>
    </row>
    <row r="62492" spans="16:26" x14ac:dyDescent="0.25">
      <c r="P62492" s="119"/>
      <c r="R62492" s="119"/>
      <c r="T62492" s="119"/>
      <c r="V62492" s="119"/>
      <c r="X62492" s="119"/>
      <c r="Z62492" s="119"/>
    </row>
    <row r="62493" spans="16:26" x14ac:dyDescent="0.25">
      <c r="P62493" s="119"/>
      <c r="R62493" s="119"/>
      <c r="T62493" s="119"/>
      <c r="V62493" s="119"/>
      <c r="X62493" s="119"/>
      <c r="Z62493" s="119"/>
    </row>
    <row r="62494" spans="16:26" x14ac:dyDescent="0.25">
      <c r="P62494" s="119"/>
      <c r="R62494" s="119"/>
      <c r="T62494" s="119"/>
      <c r="V62494" s="119"/>
      <c r="X62494" s="119"/>
      <c r="Z62494" s="119"/>
    </row>
    <row r="62495" spans="16:26" x14ac:dyDescent="0.25">
      <c r="P62495" s="121"/>
      <c r="R62495" s="121"/>
      <c r="T62495" s="121"/>
      <c r="V62495" s="121"/>
      <c r="X62495" s="121"/>
      <c r="Z62495" s="121"/>
    </row>
    <row r="62496" spans="16:26" x14ac:dyDescent="0.25">
      <c r="P62496" s="121"/>
      <c r="R62496" s="121"/>
      <c r="T62496" s="121"/>
      <c r="V62496" s="121"/>
      <c r="X62496" s="121"/>
      <c r="Z62496" s="121"/>
    </row>
    <row r="62497" spans="16:26" x14ac:dyDescent="0.25">
      <c r="P62497" s="121"/>
      <c r="R62497" s="121"/>
      <c r="T62497" s="121"/>
      <c r="V62497" s="121"/>
      <c r="X62497" s="121"/>
      <c r="Z62497" s="121"/>
    </row>
    <row r="62498" spans="16:26" x14ac:dyDescent="0.25">
      <c r="P62498" s="121"/>
      <c r="R62498" s="121"/>
      <c r="T62498" s="121"/>
      <c r="V62498" s="121"/>
      <c r="X62498" s="121"/>
      <c r="Z62498" s="121"/>
    </row>
    <row r="62499" spans="16:26" x14ac:dyDescent="0.25">
      <c r="P62499" s="122"/>
      <c r="R62499" s="122"/>
      <c r="T62499" s="122"/>
      <c r="V62499" s="122"/>
      <c r="X62499" s="122"/>
      <c r="Z62499" s="122"/>
    </row>
    <row r="62500" spans="16:26" x14ac:dyDescent="0.25">
      <c r="P62500" s="118"/>
      <c r="R62500" s="118"/>
      <c r="T62500" s="118"/>
      <c r="V62500" s="118"/>
      <c r="X62500" s="118"/>
      <c r="Z62500" s="118"/>
    </row>
    <row r="62501" spans="16:26" x14ac:dyDescent="0.25">
      <c r="P62501" s="119"/>
      <c r="R62501" s="119"/>
      <c r="T62501" s="119"/>
      <c r="V62501" s="119"/>
      <c r="X62501" s="119"/>
      <c r="Z62501" s="119"/>
    </row>
    <row r="62502" spans="16:26" x14ac:dyDescent="0.25">
      <c r="P62502" s="119"/>
      <c r="R62502" s="119"/>
      <c r="T62502" s="119"/>
      <c r="V62502" s="119"/>
      <c r="X62502" s="119"/>
      <c r="Z62502" s="119"/>
    </row>
    <row r="62503" spans="16:26" x14ac:dyDescent="0.25">
      <c r="P62503" s="120"/>
      <c r="R62503" s="120"/>
      <c r="T62503" s="120"/>
      <c r="V62503" s="120"/>
      <c r="X62503" s="120"/>
      <c r="Z62503" s="120"/>
    </row>
    <row r="62504" spans="16:26" x14ac:dyDescent="0.25">
      <c r="P62504" s="119"/>
      <c r="R62504" s="119"/>
      <c r="T62504" s="119"/>
      <c r="V62504" s="119"/>
      <c r="X62504" s="119"/>
      <c r="Z62504" s="119"/>
    </row>
    <row r="62505" spans="16:26" x14ac:dyDescent="0.25">
      <c r="P62505" s="119"/>
      <c r="R62505" s="119"/>
      <c r="T62505" s="119"/>
      <c r="V62505" s="119"/>
      <c r="X62505" s="119"/>
      <c r="Z62505" s="119"/>
    </row>
    <row r="62506" spans="16:26" x14ac:dyDescent="0.25">
      <c r="P62506" s="120"/>
      <c r="R62506" s="120"/>
      <c r="T62506" s="120"/>
      <c r="V62506" s="120"/>
      <c r="X62506" s="120"/>
      <c r="Z62506" s="120"/>
    </row>
    <row r="62507" spans="16:26" x14ac:dyDescent="0.25">
      <c r="P62507" s="119"/>
      <c r="R62507" s="119"/>
      <c r="T62507" s="119"/>
      <c r="V62507" s="119"/>
      <c r="X62507" s="119"/>
      <c r="Z62507" s="119"/>
    </row>
    <row r="62508" spans="16:26" x14ac:dyDescent="0.25">
      <c r="P62508" s="120"/>
      <c r="R62508" s="120"/>
      <c r="T62508" s="120"/>
      <c r="V62508" s="120"/>
      <c r="X62508" s="120"/>
      <c r="Z62508" s="120"/>
    </row>
    <row r="62509" spans="16:26" x14ac:dyDescent="0.25">
      <c r="P62509" s="119"/>
      <c r="R62509" s="119"/>
      <c r="T62509" s="119"/>
      <c r="V62509" s="119"/>
      <c r="X62509" s="119"/>
      <c r="Z62509" s="119"/>
    </row>
    <row r="62510" spans="16:26" x14ac:dyDescent="0.25">
      <c r="P62510" s="119"/>
      <c r="R62510" s="119"/>
      <c r="T62510" s="119"/>
      <c r="V62510" s="119"/>
      <c r="X62510" s="119"/>
      <c r="Z62510" s="119"/>
    </row>
    <row r="62511" spans="16:26" x14ac:dyDescent="0.25">
      <c r="P62511" s="119"/>
      <c r="R62511" s="119"/>
      <c r="T62511" s="119"/>
      <c r="V62511" s="119"/>
      <c r="X62511" s="119"/>
      <c r="Z62511" s="119"/>
    </row>
    <row r="62512" spans="16:26" x14ac:dyDescent="0.25">
      <c r="P62512" s="121"/>
      <c r="R62512" s="121"/>
      <c r="T62512" s="121"/>
      <c r="V62512" s="121"/>
      <c r="X62512" s="121"/>
      <c r="Z62512" s="121"/>
    </row>
    <row r="62513" spans="16:26" x14ac:dyDescent="0.25">
      <c r="P62513" s="121"/>
      <c r="R62513" s="121"/>
      <c r="T62513" s="121"/>
      <c r="V62513" s="121"/>
      <c r="X62513" s="121"/>
      <c r="Z62513" s="121"/>
    </row>
    <row r="62514" spans="16:26" x14ac:dyDescent="0.25">
      <c r="P62514" s="121"/>
      <c r="R62514" s="121"/>
      <c r="T62514" s="121"/>
      <c r="V62514" s="121"/>
      <c r="X62514" s="121"/>
      <c r="Z62514" s="121"/>
    </row>
    <row r="62515" spans="16:26" x14ac:dyDescent="0.25">
      <c r="P62515" s="121"/>
      <c r="R62515" s="121"/>
      <c r="T62515" s="121"/>
      <c r="V62515" s="121"/>
      <c r="X62515" s="121"/>
      <c r="Z62515" s="121"/>
    </row>
    <row r="62516" spans="16:26" x14ac:dyDescent="0.25">
      <c r="P62516" s="122"/>
      <c r="R62516" s="122"/>
      <c r="T62516" s="122"/>
      <c r="V62516" s="122"/>
      <c r="X62516" s="122"/>
      <c r="Z62516" s="122"/>
    </row>
    <row r="62517" spans="16:26" x14ac:dyDescent="0.25">
      <c r="P62517" s="118"/>
      <c r="R62517" s="118"/>
      <c r="T62517" s="118"/>
      <c r="V62517" s="118"/>
      <c r="X62517" s="118"/>
      <c r="Z62517" s="118"/>
    </row>
    <row r="62518" spans="16:26" x14ac:dyDescent="0.25">
      <c r="P62518" s="119"/>
      <c r="R62518" s="119"/>
      <c r="T62518" s="119"/>
      <c r="V62518" s="119"/>
      <c r="X62518" s="119"/>
      <c r="Z62518" s="119"/>
    </row>
    <row r="62519" spans="16:26" x14ac:dyDescent="0.25">
      <c r="P62519" s="119"/>
      <c r="R62519" s="119"/>
      <c r="T62519" s="119"/>
      <c r="V62519" s="119"/>
      <c r="X62519" s="119"/>
      <c r="Z62519" s="119"/>
    </row>
    <row r="62520" spans="16:26" x14ac:dyDescent="0.25">
      <c r="P62520" s="120"/>
      <c r="R62520" s="120"/>
      <c r="T62520" s="120"/>
      <c r="V62520" s="120"/>
      <c r="X62520" s="120"/>
      <c r="Z62520" s="120"/>
    </row>
    <row r="62521" spans="16:26" x14ac:dyDescent="0.25">
      <c r="P62521" s="119"/>
      <c r="R62521" s="119"/>
      <c r="T62521" s="119"/>
      <c r="V62521" s="119"/>
      <c r="X62521" s="119"/>
      <c r="Z62521" s="119"/>
    </row>
    <row r="62522" spans="16:26" x14ac:dyDescent="0.25">
      <c r="P62522" s="119"/>
      <c r="R62522" s="119"/>
      <c r="T62522" s="119"/>
      <c r="V62522" s="119"/>
      <c r="X62522" s="119"/>
      <c r="Z62522" s="119"/>
    </row>
    <row r="62523" spans="16:26" x14ac:dyDescent="0.25">
      <c r="P62523" s="120"/>
      <c r="R62523" s="120"/>
      <c r="T62523" s="120"/>
      <c r="V62523" s="120"/>
      <c r="X62523" s="120"/>
      <c r="Z62523" s="120"/>
    </row>
    <row r="62524" spans="16:26" x14ac:dyDescent="0.25">
      <c r="P62524" s="119"/>
      <c r="R62524" s="119"/>
      <c r="T62524" s="119"/>
      <c r="V62524" s="119"/>
      <c r="X62524" s="119"/>
      <c r="Z62524" s="119"/>
    </row>
    <row r="62525" spans="16:26" x14ac:dyDescent="0.25">
      <c r="P62525" s="120"/>
      <c r="R62525" s="120"/>
      <c r="T62525" s="120"/>
      <c r="V62525" s="120"/>
      <c r="X62525" s="120"/>
      <c r="Z62525" s="120"/>
    </row>
    <row r="62526" spans="16:26" x14ac:dyDescent="0.25">
      <c r="P62526" s="119"/>
      <c r="R62526" s="119"/>
      <c r="T62526" s="119"/>
      <c r="V62526" s="119"/>
      <c r="X62526" s="119"/>
      <c r="Z62526" s="119"/>
    </row>
    <row r="62527" spans="16:26" x14ac:dyDescent="0.25">
      <c r="P62527" s="119"/>
      <c r="R62527" s="119"/>
      <c r="T62527" s="119"/>
      <c r="V62527" s="119"/>
      <c r="X62527" s="119"/>
      <c r="Z62527" s="119"/>
    </row>
    <row r="62528" spans="16:26" x14ac:dyDescent="0.25">
      <c r="P62528" s="119"/>
      <c r="R62528" s="119"/>
      <c r="T62528" s="119"/>
      <c r="V62528" s="119"/>
      <c r="X62528" s="119"/>
      <c r="Z62528" s="119"/>
    </row>
    <row r="62529" spans="16:26" x14ac:dyDescent="0.25">
      <c r="P62529" s="121"/>
      <c r="R62529" s="121"/>
      <c r="T62529" s="121"/>
      <c r="V62529" s="121"/>
      <c r="X62529" s="121"/>
      <c r="Z62529" s="121"/>
    </row>
    <row r="62530" spans="16:26" x14ac:dyDescent="0.25">
      <c r="P62530" s="121"/>
      <c r="R62530" s="121"/>
      <c r="T62530" s="121"/>
      <c r="V62530" s="121"/>
      <c r="X62530" s="121"/>
      <c r="Z62530" s="121"/>
    </row>
    <row r="62531" spans="16:26" x14ac:dyDescent="0.25">
      <c r="P62531" s="121"/>
      <c r="R62531" s="121"/>
      <c r="T62531" s="121"/>
      <c r="V62531" s="121"/>
      <c r="X62531" s="121"/>
      <c r="Z62531" s="121"/>
    </row>
    <row r="62532" spans="16:26" x14ac:dyDescent="0.25">
      <c r="P62532" s="121"/>
      <c r="R62532" s="121"/>
      <c r="T62532" s="121"/>
      <c r="V62532" s="121"/>
      <c r="X62532" s="121"/>
      <c r="Z62532" s="121"/>
    </row>
    <row r="62533" spans="16:26" x14ac:dyDescent="0.25">
      <c r="P62533" s="122"/>
      <c r="R62533" s="122"/>
      <c r="T62533" s="122"/>
      <c r="V62533" s="122"/>
      <c r="X62533" s="122"/>
      <c r="Z62533" s="122"/>
    </row>
    <row r="62534" spans="16:26" x14ac:dyDescent="0.25">
      <c r="P62534" s="118"/>
      <c r="R62534" s="118"/>
      <c r="T62534" s="118"/>
      <c r="V62534" s="118"/>
      <c r="X62534" s="118"/>
      <c r="Z62534" s="118"/>
    </row>
    <row r="62535" spans="16:26" x14ac:dyDescent="0.25">
      <c r="P62535" s="119"/>
      <c r="R62535" s="119"/>
      <c r="T62535" s="119"/>
      <c r="V62535" s="119"/>
      <c r="X62535" s="119"/>
      <c r="Z62535" s="119"/>
    </row>
    <row r="62536" spans="16:26" x14ac:dyDescent="0.25">
      <c r="P62536" s="119"/>
      <c r="R62536" s="119"/>
      <c r="T62536" s="119"/>
      <c r="V62536" s="119"/>
      <c r="X62536" s="119"/>
      <c r="Z62536" s="119"/>
    </row>
    <row r="62537" spans="16:26" x14ac:dyDescent="0.25">
      <c r="P62537" s="120"/>
      <c r="R62537" s="120"/>
      <c r="T62537" s="120"/>
      <c r="V62537" s="120"/>
      <c r="X62537" s="120"/>
      <c r="Z62537" s="120"/>
    </row>
    <row r="62538" spans="16:26" x14ac:dyDescent="0.25">
      <c r="P62538" s="119"/>
      <c r="R62538" s="119"/>
      <c r="T62538" s="119"/>
      <c r="V62538" s="119"/>
      <c r="X62538" s="119"/>
      <c r="Z62538" s="119"/>
    </row>
    <row r="62539" spans="16:26" x14ac:dyDescent="0.25">
      <c r="P62539" s="119"/>
      <c r="R62539" s="119"/>
      <c r="T62539" s="119"/>
      <c r="V62539" s="119"/>
      <c r="X62539" s="119"/>
      <c r="Z62539" s="119"/>
    </row>
    <row r="62540" spans="16:26" x14ac:dyDescent="0.25">
      <c r="P62540" s="120"/>
      <c r="R62540" s="120"/>
      <c r="T62540" s="120"/>
      <c r="V62540" s="120"/>
      <c r="X62540" s="120"/>
      <c r="Z62540" s="120"/>
    </row>
    <row r="62541" spans="16:26" x14ac:dyDescent="0.25">
      <c r="P62541" s="119"/>
      <c r="R62541" s="119"/>
      <c r="T62541" s="119"/>
      <c r="V62541" s="119"/>
      <c r="X62541" s="119"/>
      <c r="Z62541" s="119"/>
    </row>
    <row r="62542" spans="16:26" x14ac:dyDescent="0.25">
      <c r="P62542" s="120"/>
      <c r="R62542" s="120"/>
      <c r="T62542" s="120"/>
      <c r="V62542" s="120"/>
      <c r="X62542" s="120"/>
      <c r="Z62542" s="120"/>
    </row>
    <row r="62543" spans="16:26" x14ac:dyDescent="0.25">
      <c r="P62543" s="119"/>
      <c r="R62543" s="119"/>
      <c r="T62543" s="119"/>
      <c r="V62543" s="119"/>
      <c r="X62543" s="119"/>
      <c r="Z62543" s="119"/>
    </row>
    <row r="62544" spans="16:26" x14ac:dyDescent="0.25">
      <c r="P62544" s="119"/>
      <c r="R62544" s="119"/>
      <c r="T62544" s="119"/>
      <c r="V62544" s="119"/>
      <c r="X62544" s="119"/>
      <c r="Z62544" s="119"/>
    </row>
    <row r="62545" spans="16:26" x14ac:dyDescent="0.25">
      <c r="P62545" s="119"/>
      <c r="R62545" s="119"/>
      <c r="T62545" s="119"/>
      <c r="V62545" s="119"/>
      <c r="X62545" s="119"/>
      <c r="Z62545" s="119"/>
    </row>
    <row r="62546" spans="16:26" x14ac:dyDescent="0.25">
      <c r="P62546" s="121"/>
      <c r="R62546" s="121"/>
      <c r="T62546" s="121"/>
      <c r="V62546" s="121"/>
      <c r="X62546" s="121"/>
      <c r="Z62546" s="121"/>
    </row>
    <row r="62547" spans="16:26" x14ac:dyDescent="0.25">
      <c r="P62547" s="121"/>
      <c r="R62547" s="121"/>
      <c r="T62547" s="121"/>
      <c r="V62547" s="121"/>
      <c r="X62547" s="121"/>
      <c r="Z62547" s="121"/>
    </row>
    <row r="62548" spans="16:26" x14ac:dyDescent="0.25">
      <c r="P62548" s="121"/>
      <c r="R62548" s="121"/>
      <c r="T62548" s="121"/>
      <c r="V62548" s="121"/>
      <c r="X62548" s="121"/>
      <c r="Z62548" s="121"/>
    </row>
    <row r="62549" spans="16:26" x14ac:dyDescent="0.25">
      <c r="P62549" s="121"/>
      <c r="R62549" s="121"/>
      <c r="T62549" s="121"/>
      <c r="V62549" s="121"/>
      <c r="X62549" s="121"/>
      <c r="Z62549" s="121"/>
    </row>
    <row r="62550" spans="16:26" x14ac:dyDescent="0.25">
      <c r="P62550" s="122"/>
      <c r="R62550" s="122"/>
      <c r="T62550" s="122"/>
      <c r="V62550" s="122"/>
      <c r="X62550" s="122"/>
      <c r="Z62550" s="122"/>
    </row>
    <row r="62551" spans="16:26" x14ac:dyDescent="0.25">
      <c r="P62551" s="118"/>
      <c r="R62551" s="118"/>
      <c r="T62551" s="118"/>
      <c r="V62551" s="118"/>
      <c r="X62551" s="118"/>
      <c r="Z62551" s="118"/>
    </row>
    <row r="62552" spans="16:26" x14ac:dyDescent="0.25">
      <c r="P62552" s="119"/>
      <c r="R62552" s="119"/>
      <c r="T62552" s="119"/>
      <c r="V62552" s="119"/>
      <c r="X62552" s="119"/>
      <c r="Z62552" s="119"/>
    </row>
    <row r="62553" spans="16:26" x14ac:dyDescent="0.25">
      <c r="P62553" s="119"/>
      <c r="R62553" s="119"/>
      <c r="T62553" s="119"/>
      <c r="V62553" s="119"/>
      <c r="X62553" s="119"/>
      <c r="Z62553" s="119"/>
    </row>
    <row r="62554" spans="16:26" x14ac:dyDescent="0.25">
      <c r="P62554" s="120"/>
      <c r="R62554" s="120"/>
      <c r="T62554" s="120"/>
      <c r="V62554" s="120"/>
      <c r="X62554" s="120"/>
      <c r="Z62554" s="120"/>
    </row>
    <row r="62555" spans="16:26" x14ac:dyDescent="0.25">
      <c r="P62555" s="119"/>
      <c r="R62555" s="119"/>
      <c r="T62555" s="119"/>
      <c r="V62555" s="119"/>
      <c r="X62555" s="119"/>
      <c r="Z62555" s="119"/>
    </row>
    <row r="62556" spans="16:26" x14ac:dyDescent="0.25">
      <c r="P62556" s="119"/>
      <c r="R62556" s="119"/>
      <c r="T62556" s="119"/>
      <c r="V62556" s="119"/>
      <c r="X62556" s="119"/>
      <c r="Z62556" s="119"/>
    </row>
    <row r="62557" spans="16:26" x14ac:dyDescent="0.25">
      <c r="P62557" s="120"/>
      <c r="R62557" s="120"/>
      <c r="T62557" s="120"/>
      <c r="V62557" s="120"/>
      <c r="X62557" s="120"/>
      <c r="Z62557" s="120"/>
    </row>
    <row r="62558" spans="16:26" x14ac:dyDescent="0.25">
      <c r="P62558" s="119"/>
      <c r="R62558" s="119"/>
      <c r="T62558" s="119"/>
      <c r="V62558" s="119"/>
      <c r="X62558" s="119"/>
      <c r="Z62558" s="119"/>
    </row>
    <row r="62559" spans="16:26" x14ac:dyDescent="0.25">
      <c r="P62559" s="120"/>
      <c r="R62559" s="120"/>
      <c r="T62559" s="120"/>
      <c r="V62559" s="120"/>
      <c r="X62559" s="120"/>
      <c r="Z62559" s="120"/>
    </row>
    <row r="62560" spans="16:26" x14ac:dyDescent="0.25">
      <c r="P62560" s="119"/>
      <c r="R62560" s="119"/>
      <c r="T62560" s="119"/>
      <c r="V62560" s="119"/>
      <c r="X62560" s="119"/>
      <c r="Z62560" s="119"/>
    </row>
    <row r="62561" spans="16:26" x14ac:dyDescent="0.25">
      <c r="P62561" s="119"/>
      <c r="R62561" s="119"/>
      <c r="T62561" s="119"/>
      <c r="V62561" s="119"/>
      <c r="X62561" s="119"/>
      <c r="Z62561" s="119"/>
    </row>
    <row r="62562" spans="16:26" x14ac:dyDescent="0.25">
      <c r="P62562" s="119"/>
      <c r="R62562" s="119"/>
      <c r="T62562" s="119"/>
      <c r="V62562" s="119"/>
      <c r="X62562" s="119"/>
      <c r="Z62562" s="119"/>
    </row>
    <row r="62563" spans="16:26" x14ac:dyDescent="0.25">
      <c r="P62563" s="121"/>
      <c r="R62563" s="121"/>
      <c r="T62563" s="121"/>
      <c r="V62563" s="121"/>
      <c r="X62563" s="121"/>
      <c r="Z62563" s="121"/>
    </row>
    <row r="62564" spans="16:26" x14ac:dyDescent="0.25">
      <c r="P62564" s="121"/>
      <c r="R62564" s="121"/>
      <c r="T62564" s="121"/>
      <c r="V62564" s="121"/>
      <c r="X62564" s="121"/>
      <c r="Z62564" s="121"/>
    </row>
    <row r="62565" spans="16:26" x14ac:dyDescent="0.25">
      <c r="P62565" s="121"/>
      <c r="R62565" s="121"/>
      <c r="T62565" s="121"/>
      <c r="V62565" s="121"/>
      <c r="X62565" s="121"/>
      <c r="Z62565" s="121"/>
    </row>
    <row r="62566" spans="16:26" x14ac:dyDescent="0.25">
      <c r="P62566" s="121"/>
      <c r="R62566" s="121"/>
      <c r="T62566" s="121"/>
      <c r="V62566" s="121"/>
      <c r="X62566" s="121"/>
      <c r="Z62566" s="121"/>
    </row>
    <row r="62567" spans="16:26" x14ac:dyDescent="0.25">
      <c r="P62567" s="122"/>
      <c r="R62567" s="122"/>
      <c r="T62567" s="122"/>
      <c r="V62567" s="122"/>
      <c r="X62567" s="122"/>
      <c r="Z62567" s="122"/>
    </row>
    <row r="62568" spans="16:26" x14ac:dyDescent="0.25">
      <c r="P62568" s="118"/>
      <c r="R62568" s="118"/>
      <c r="T62568" s="118"/>
      <c r="V62568" s="118"/>
      <c r="X62568" s="118"/>
      <c r="Z62568" s="118"/>
    </row>
    <row r="62569" spans="16:26" x14ac:dyDescent="0.25">
      <c r="P62569" s="119"/>
      <c r="R62569" s="119"/>
      <c r="T62569" s="119"/>
      <c r="V62569" s="119"/>
      <c r="X62569" s="119"/>
      <c r="Z62569" s="119"/>
    </row>
    <row r="62570" spans="16:26" x14ac:dyDescent="0.25">
      <c r="P62570" s="119"/>
      <c r="R62570" s="119"/>
      <c r="T62570" s="119"/>
      <c r="V62570" s="119"/>
      <c r="X62570" s="119"/>
      <c r="Z62570" s="119"/>
    </row>
    <row r="62571" spans="16:26" x14ac:dyDescent="0.25">
      <c r="P62571" s="120"/>
      <c r="R62571" s="120"/>
      <c r="T62571" s="120"/>
      <c r="V62571" s="120"/>
      <c r="X62571" s="120"/>
      <c r="Z62571" s="120"/>
    </row>
    <row r="62572" spans="16:26" x14ac:dyDescent="0.25">
      <c r="P62572" s="119"/>
      <c r="R62572" s="119"/>
      <c r="T62572" s="119"/>
      <c r="V62572" s="119"/>
      <c r="X62572" s="119"/>
      <c r="Z62572" s="119"/>
    </row>
    <row r="62573" spans="16:26" x14ac:dyDescent="0.25">
      <c r="P62573" s="119"/>
      <c r="R62573" s="119"/>
      <c r="T62573" s="119"/>
      <c r="V62573" s="119"/>
      <c r="X62573" s="119"/>
      <c r="Z62573" s="119"/>
    </row>
    <row r="62574" spans="16:26" x14ac:dyDescent="0.25">
      <c r="P62574" s="120"/>
      <c r="R62574" s="120"/>
      <c r="T62574" s="120"/>
      <c r="V62574" s="120"/>
      <c r="X62574" s="120"/>
      <c r="Z62574" s="120"/>
    </row>
    <row r="62575" spans="16:26" x14ac:dyDescent="0.25">
      <c r="P62575" s="119"/>
      <c r="R62575" s="119"/>
      <c r="T62575" s="119"/>
      <c r="V62575" s="119"/>
      <c r="X62575" s="119"/>
      <c r="Z62575" s="119"/>
    </row>
    <row r="62576" spans="16:26" x14ac:dyDescent="0.25">
      <c r="P62576" s="120"/>
      <c r="R62576" s="120"/>
      <c r="T62576" s="120"/>
      <c r="V62576" s="120"/>
      <c r="X62576" s="120"/>
      <c r="Z62576" s="120"/>
    </row>
    <row r="62577" spans="16:26" x14ac:dyDescent="0.25">
      <c r="P62577" s="119"/>
      <c r="R62577" s="119"/>
      <c r="T62577" s="119"/>
      <c r="V62577" s="119"/>
      <c r="X62577" s="119"/>
      <c r="Z62577" s="119"/>
    </row>
    <row r="62578" spans="16:26" x14ac:dyDescent="0.25">
      <c r="P62578" s="119"/>
      <c r="R62578" s="119"/>
      <c r="T62578" s="119"/>
      <c r="V62578" s="119"/>
      <c r="X62578" s="119"/>
      <c r="Z62578" s="119"/>
    </row>
    <row r="62579" spans="16:26" x14ac:dyDescent="0.25">
      <c r="P62579" s="119"/>
      <c r="R62579" s="119"/>
      <c r="T62579" s="119"/>
      <c r="V62579" s="119"/>
      <c r="X62579" s="119"/>
      <c r="Z62579" s="119"/>
    </row>
    <row r="62580" spans="16:26" x14ac:dyDescent="0.25">
      <c r="P62580" s="121"/>
      <c r="R62580" s="121"/>
      <c r="T62580" s="121"/>
      <c r="V62580" s="121"/>
      <c r="X62580" s="121"/>
      <c r="Z62580" s="121"/>
    </row>
    <row r="62581" spans="16:26" x14ac:dyDescent="0.25">
      <c r="P62581" s="121"/>
      <c r="R62581" s="121"/>
      <c r="T62581" s="121"/>
      <c r="V62581" s="121"/>
      <c r="X62581" s="121"/>
      <c r="Z62581" s="121"/>
    </row>
    <row r="62582" spans="16:26" x14ac:dyDescent="0.25">
      <c r="P62582" s="121"/>
      <c r="R62582" s="121"/>
      <c r="T62582" s="121"/>
      <c r="V62582" s="121"/>
      <c r="X62582" s="121"/>
      <c r="Z62582" s="121"/>
    </row>
    <row r="62583" spans="16:26" x14ac:dyDescent="0.25">
      <c r="P62583" s="121"/>
      <c r="R62583" s="121"/>
      <c r="T62583" s="121"/>
      <c r="V62583" s="121"/>
      <c r="X62583" s="121"/>
      <c r="Z62583" s="121"/>
    </row>
    <row r="62584" spans="16:26" x14ac:dyDescent="0.25">
      <c r="P62584" s="122"/>
      <c r="R62584" s="122"/>
      <c r="T62584" s="122"/>
      <c r="V62584" s="122"/>
      <c r="X62584" s="122"/>
      <c r="Z62584" s="122"/>
    </row>
    <row r="62585" spans="16:26" x14ac:dyDescent="0.25">
      <c r="P62585" s="118"/>
      <c r="R62585" s="118"/>
      <c r="T62585" s="118"/>
      <c r="V62585" s="118"/>
      <c r="X62585" s="118"/>
      <c r="Z62585" s="118"/>
    </row>
    <row r="62586" spans="16:26" x14ac:dyDescent="0.25">
      <c r="P62586" s="119"/>
      <c r="R62586" s="119"/>
      <c r="T62586" s="119"/>
      <c r="V62586" s="119"/>
      <c r="X62586" s="119"/>
      <c r="Z62586" s="119"/>
    </row>
    <row r="62587" spans="16:26" x14ac:dyDescent="0.25">
      <c r="P62587" s="119"/>
      <c r="R62587" s="119"/>
      <c r="T62587" s="119"/>
      <c r="V62587" s="119"/>
      <c r="X62587" s="119"/>
      <c r="Z62587" s="119"/>
    </row>
    <row r="62588" spans="16:26" x14ac:dyDescent="0.25">
      <c r="P62588" s="120"/>
      <c r="R62588" s="120"/>
      <c r="T62588" s="120"/>
      <c r="V62588" s="120"/>
      <c r="X62588" s="120"/>
      <c r="Z62588" s="120"/>
    </row>
    <row r="62589" spans="16:26" x14ac:dyDescent="0.25">
      <c r="P62589" s="119"/>
      <c r="R62589" s="119"/>
      <c r="T62589" s="119"/>
      <c r="V62589" s="119"/>
      <c r="X62589" s="119"/>
      <c r="Z62589" s="119"/>
    </row>
    <row r="62590" spans="16:26" x14ac:dyDescent="0.25">
      <c r="P62590" s="119"/>
      <c r="R62590" s="119"/>
      <c r="T62590" s="119"/>
      <c r="V62590" s="119"/>
      <c r="X62590" s="119"/>
      <c r="Z62590" s="119"/>
    </row>
    <row r="62591" spans="16:26" x14ac:dyDescent="0.25">
      <c r="P62591" s="120"/>
      <c r="R62591" s="120"/>
      <c r="T62591" s="120"/>
      <c r="V62591" s="120"/>
      <c r="X62591" s="120"/>
      <c r="Z62591" s="120"/>
    </row>
    <row r="62592" spans="16:26" x14ac:dyDescent="0.25">
      <c r="P62592" s="119"/>
      <c r="R62592" s="119"/>
      <c r="T62592" s="119"/>
      <c r="V62592" s="119"/>
      <c r="X62592" s="119"/>
      <c r="Z62592" s="119"/>
    </row>
    <row r="62593" spans="16:26" x14ac:dyDescent="0.25">
      <c r="P62593" s="120"/>
      <c r="R62593" s="120"/>
      <c r="T62593" s="120"/>
      <c r="V62593" s="120"/>
      <c r="X62593" s="120"/>
      <c r="Z62593" s="120"/>
    </row>
    <row r="62594" spans="16:26" x14ac:dyDescent="0.25">
      <c r="P62594" s="119"/>
      <c r="R62594" s="119"/>
      <c r="T62594" s="119"/>
      <c r="V62594" s="119"/>
      <c r="X62594" s="119"/>
      <c r="Z62594" s="119"/>
    </row>
    <row r="62595" spans="16:26" x14ac:dyDescent="0.25">
      <c r="P62595" s="119"/>
      <c r="R62595" s="119"/>
      <c r="T62595" s="119"/>
      <c r="V62595" s="119"/>
      <c r="X62595" s="119"/>
      <c r="Z62595" s="119"/>
    </row>
    <row r="62596" spans="16:26" x14ac:dyDescent="0.25">
      <c r="P62596" s="119"/>
      <c r="R62596" s="119"/>
      <c r="T62596" s="119"/>
      <c r="V62596" s="119"/>
      <c r="X62596" s="119"/>
      <c r="Z62596" s="119"/>
    </row>
    <row r="62597" spans="16:26" x14ac:dyDescent="0.25">
      <c r="P62597" s="121"/>
      <c r="R62597" s="121"/>
      <c r="T62597" s="121"/>
      <c r="V62597" s="121"/>
      <c r="X62597" s="121"/>
      <c r="Z62597" s="121"/>
    </row>
    <row r="62598" spans="16:26" x14ac:dyDescent="0.25">
      <c r="P62598" s="121"/>
      <c r="R62598" s="121"/>
      <c r="T62598" s="121"/>
      <c r="V62598" s="121"/>
      <c r="X62598" s="121"/>
      <c r="Z62598" s="121"/>
    </row>
    <row r="62599" spans="16:26" x14ac:dyDescent="0.25">
      <c r="P62599" s="121"/>
      <c r="R62599" s="121"/>
      <c r="T62599" s="121"/>
      <c r="V62599" s="121"/>
      <c r="X62599" s="121"/>
      <c r="Z62599" s="121"/>
    </row>
    <row r="62600" spans="16:26" x14ac:dyDescent="0.25">
      <c r="P62600" s="121"/>
      <c r="R62600" s="121"/>
      <c r="T62600" s="121"/>
      <c r="V62600" s="121"/>
      <c r="X62600" s="121"/>
      <c r="Z62600" s="121"/>
    </row>
    <row r="62601" spans="16:26" x14ac:dyDescent="0.25">
      <c r="P62601" s="122"/>
      <c r="R62601" s="122"/>
      <c r="T62601" s="122"/>
      <c r="V62601" s="122"/>
      <c r="X62601" s="122"/>
      <c r="Z62601" s="122"/>
    </row>
    <row r="62602" spans="16:26" x14ac:dyDescent="0.25">
      <c r="P62602" s="118"/>
      <c r="R62602" s="118"/>
      <c r="T62602" s="118"/>
      <c r="V62602" s="118"/>
      <c r="X62602" s="118"/>
      <c r="Z62602" s="118"/>
    </row>
    <row r="62603" spans="16:26" x14ac:dyDescent="0.25">
      <c r="P62603" s="119"/>
      <c r="R62603" s="119"/>
      <c r="T62603" s="119"/>
      <c r="V62603" s="119"/>
      <c r="X62603" s="119"/>
      <c r="Z62603" s="119"/>
    </row>
    <row r="62604" spans="16:26" x14ac:dyDescent="0.25">
      <c r="P62604" s="119"/>
      <c r="R62604" s="119"/>
      <c r="T62604" s="119"/>
      <c r="V62604" s="119"/>
      <c r="X62604" s="119"/>
      <c r="Z62604" s="119"/>
    </row>
    <row r="62605" spans="16:26" x14ac:dyDescent="0.25">
      <c r="P62605" s="120"/>
      <c r="R62605" s="120"/>
      <c r="T62605" s="120"/>
      <c r="V62605" s="120"/>
      <c r="X62605" s="120"/>
      <c r="Z62605" s="120"/>
    </row>
    <row r="62606" spans="16:26" x14ac:dyDescent="0.25">
      <c r="P62606" s="119"/>
      <c r="R62606" s="119"/>
      <c r="T62606" s="119"/>
      <c r="V62606" s="119"/>
      <c r="X62606" s="119"/>
      <c r="Z62606" s="119"/>
    </row>
    <row r="62607" spans="16:26" x14ac:dyDescent="0.25">
      <c r="P62607" s="119"/>
      <c r="R62607" s="119"/>
      <c r="T62607" s="119"/>
      <c r="V62607" s="119"/>
      <c r="X62607" s="119"/>
      <c r="Z62607" s="119"/>
    </row>
    <row r="62608" spans="16:26" x14ac:dyDescent="0.25">
      <c r="P62608" s="120"/>
      <c r="R62608" s="120"/>
      <c r="T62608" s="120"/>
      <c r="V62608" s="120"/>
      <c r="X62608" s="120"/>
      <c r="Z62608" s="120"/>
    </row>
    <row r="62609" spans="16:26" x14ac:dyDescent="0.25">
      <c r="P62609" s="119"/>
      <c r="R62609" s="119"/>
      <c r="T62609" s="119"/>
      <c r="V62609" s="119"/>
      <c r="X62609" s="119"/>
      <c r="Z62609" s="119"/>
    </row>
    <row r="62610" spans="16:26" x14ac:dyDescent="0.25">
      <c r="P62610" s="120"/>
      <c r="R62610" s="120"/>
      <c r="T62610" s="120"/>
      <c r="V62610" s="120"/>
      <c r="X62610" s="120"/>
      <c r="Z62610" s="120"/>
    </row>
    <row r="62611" spans="16:26" x14ac:dyDescent="0.25">
      <c r="P62611" s="119"/>
      <c r="R62611" s="119"/>
      <c r="T62611" s="119"/>
      <c r="V62611" s="119"/>
      <c r="X62611" s="119"/>
      <c r="Z62611" s="119"/>
    </row>
    <row r="62612" spans="16:26" x14ac:dyDescent="0.25">
      <c r="P62612" s="119"/>
      <c r="R62612" s="119"/>
      <c r="T62612" s="119"/>
      <c r="V62612" s="119"/>
      <c r="X62612" s="119"/>
      <c r="Z62612" s="119"/>
    </row>
    <row r="62613" spans="16:26" x14ac:dyDescent="0.25">
      <c r="P62613" s="119"/>
      <c r="R62613" s="119"/>
      <c r="T62613" s="119"/>
      <c r="V62613" s="119"/>
      <c r="X62613" s="119"/>
      <c r="Z62613" s="119"/>
    </row>
    <row r="62614" spans="16:26" x14ac:dyDescent="0.25">
      <c r="P62614" s="121"/>
      <c r="R62614" s="121"/>
      <c r="T62614" s="121"/>
      <c r="V62614" s="121"/>
      <c r="X62614" s="121"/>
      <c r="Z62614" s="121"/>
    </row>
    <row r="62615" spans="16:26" x14ac:dyDescent="0.25">
      <c r="P62615" s="121"/>
      <c r="R62615" s="121"/>
      <c r="T62615" s="121"/>
      <c r="V62615" s="121"/>
      <c r="X62615" s="121"/>
      <c r="Z62615" s="121"/>
    </row>
    <row r="62616" spans="16:26" x14ac:dyDescent="0.25">
      <c r="P62616" s="121"/>
      <c r="R62616" s="121"/>
      <c r="T62616" s="121"/>
      <c r="V62616" s="121"/>
      <c r="X62616" s="121"/>
      <c r="Z62616" s="121"/>
    </row>
    <row r="62617" spans="16:26" x14ac:dyDescent="0.25">
      <c r="P62617" s="121"/>
      <c r="R62617" s="121"/>
      <c r="T62617" s="121"/>
      <c r="V62617" s="121"/>
      <c r="X62617" s="121"/>
      <c r="Z62617" s="121"/>
    </row>
    <row r="62618" spans="16:26" x14ac:dyDescent="0.25">
      <c r="P62618" s="122"/>
      <c r="R62618" s="122"/>
      <c r="T62618" s="122"/>
      <c r="V62618" s="122"/>
      <c r="X62618" s="122"/>
      <c r="Z62618" s="122"/>
    </row>
    <row r="62619" spans="16:26" x14ac:dyDescent="0.25">
      <c r="P62619" s="118"/>
      <c r="R62619" s="118"/>
      <c r="T62619" s="118"/>
      <c r="V62619" s="118"/>
      <c r="X62619" s="118"/>
      <c r="Z62619" s="118"/>
    </row>
    <row r="62620" spans="16:26" x14ac:dyDescent="0.25">
      <c r="P62620" s="119"/>
      <c r="R62620" s="119"/>
      <c r="T62620" s="119"/>
      <c r="V62620" s="119"/>
      <c r="X62620" s="119"/>
      <c r="Z62620" s="119"/>
    </row>
    <row r="62621" spans="16:26" x14ac:dyDescent="0.25">
      <c r="P62621" s="119"/>
      <c r="R62621" s="119"/>
      <c r="T62621" s="119"/>
      <c r="V62621" s="119"/>
      <c r="X62621" s="119"/>
      <c r="Z62621" s="119"/>
    </row>
    <row r="62622" spans="16:26" x14ac:dyDescent="0.25">
      <c r="P62622" s="120"/>
      <c r="R62622" s="120"/>
      <c r="T62622" s="120"/>
      <c r="V62622" s="120"/>
      <c r="X62622" s="120"/>
      <c r="Z62622" s="120"/>
    </row>
    <row r="62623" spans="16:26" x14ac:dyDescent="0.25">
      <c r="P62623" s="119"/>
      <c r="R62623" s="119"/>
      <c r="T62623" s="119"/>
      <c r="V62623" s="119"/>
      <c r="X62623" s="119"/>
      <c r="Z62623" s="119"/>
    </row>
    <row r="62624" spans="16:26" x14ac:dyDescent="0.25">
      <c r="P62624" s="119"/>
      <c r="R62624" s="119"/>
      <c r="T62624" s="119"/>
      <c r="V62624" s="119"/>
      <c r="X62624" s="119"/>
      <c r="Z62624" s="119"/>
    </row>
    <row r="62625" spans="16:26" x14ac:dyDescent="0.25">
      <c r="P62625" s="120"/>
      <c r="R62625" s="120"/>
      <c r="T62625" s="120"/>
      <c r="V62625" s="120"/>
      <c r="X62625" s="120"/>
      <c r="Z62625" s="120"/>
    </row>
    <row r="62626" spans="16:26" x14ac:dyDescent="0.25">
      <c r="P62626" s="119"/>
      <c r="R62626" s="119"/>
      <c r="T62626" s="119"/>
      <c r="V62626" s="119"/>
      <c r="X62626" s="119"/>
      <c r="Z62626" s="119"/>
    </row>
    <row r="62627" spans="16:26" x14ac:dyDescent="0.25">
      <c r="P62627" s="120"/>
      <c r="R62627" s="120"/>
      <c r="T62627" s="120"/>
      <c r="V62627" s="120"/>
      <c r="X62627" s="120"/>
      <c r="Z62627" s="120"/>
    </row>
    <row r="62628" spans="16:26" x14ac:dyDescent="0.25">
      <c r="P62628" s="119"/>
      <c r="R62628" s="119"/>
      <c r="T62628" s="119"/>
      <c r="V62628" s="119"/>
      <c r="X62628" s="119"/>
      <c r="Z62628" s="119"/>
    </row>
    <row r="62629" spans="16:26" x14ac:dyDescent="0.25">
      <c r="P62629" s="119"/>
      <c r="R62629" s="119"/>
      <c r="T62629" s="119"/>
      <c r="V62629" s="119"/>
      <c r="X62629" s="119"/>
      <c r="Z62629" s="119"/>
    </row>
    <row r="62630" spans="16:26" x14ac:dyDescent="0.25">
      <c r="P62630" s="119"/>
      <c r="R62630" s="119"/>
      <c r="T62630" s="119"/>
      <c r="V62630" s="119"/>
      <c r="X62630" s="119"/>
      <c r="Z62630" s="119"/>
    </row>
    <row r="62631" spans="16:26" x14ac:dyDescent="0.25">
      <c r="P62631" s="121"/>
      <c r="R62631" s="121"/>
      <c r="T62631" s="121"/>
      <c r="V62631" s="121"/>
      <c r="X62631" s="121"/>
      <c r="Z62631" s="121"/>
    </row>
    <row r="62632" spans="16:26" x14ac:dyDescent="0.25">
      <c r="P62632" s="121"/>
      <c r="R62632" s="121"/>
      <c r="T62632" s="121"/>
      <c r="V62632" s="121"/>
      <c r="X62632" s="121"/>
      <c r="Z62632" s="121"/>
    </row>
    <row r="62633" spans="16:26" x14ac:dyDescent="0.25">
      <c r="P62633" s="121"/>
      <c r="R62633" s="121"/>
      <c r="T62633" s="121"/>
      <c r="V62633" s="121"/>
      <c r="X62633" s="121"/>
      <c r="Z62633" s="121"/>
    </row>
    <row r="62634" spans="16:26" x14ac:dyDescent="0.25">
      <c r="P62634" s="121"/>
      <c r="R62634" s="121"/>
      <c r="T62634" s="121"/>
      <c r="V62634" s="121"/>
      <c r="X62634" s="121"/>
      <c r="Z62634" s="121"/>
    </row>
    <row r="62635" spans="16:26" x14ac:dyDescent="0.25">
      <c r="P62635" s="122"/>
      <c r="R62635" s="122"/>
      <c r="T62635" s="122"/>
      <c r="V62635" s="122"/>
      <c r="X62635" s="122"/>
      <c r="Z62635" s="122"/>
    </row>
    <row r="62636" spans="16:26" x14ac:dyDescent="0.25">
      <c r="P62636" s="118"/>
      <c r="R62636" s="118"/>
      <c r="T62636" s="118"/>
      <c r="V62636" s="118"/>
      <c r="X62636" s="118"/>
      <c r="Z62636" s="118"/>
    </row>
    <row r="62637" spans="16:26" x14ac:dyDescent="0.25">
      <c r="P62637" s="119"/>
      <c r="R62637" s="119"/>
      <c r="T62637" s="119"/>
      <c r="V62637" s="119"/>
      <c r="X62637" s="119"/>
      <c r="Z62637" s="119"/>
    </row>
    <row r="62638" spans="16:26" x14ac:dyDescent="0.25">
      <c r="P62638" s="119"/>
      <c r="R62638" s="119"/>
      <c r="T62638" s="119"/>
      <c r="V62638" s="119"/>
      <c r="X62638" s="119"/>
      <c r="Z62638" s="119"/>
    </row>
    <row r="62639" spans="16:26" x14ac:dyDescent="0.25">
      <c r="P62639" s="120"/>
      <c r="R62639" s="120"/>
      <c r="T62639" s="120"/>
      <c r="V62639" s="120"/>
      <c r="X62639" s="120"/>
      <c r="Z62639" s="120"/>
    </row>
    <row r="62640" spans="16:26" x14ac:dyDescent="0.25">
      <c r="P62640" s="119"/>
      <c r="R62640" s="119"/>
      <c r="T62640" s="119"/>
      <c r="V62640" s="119"/>
      <c r="X62640" s="119"/>
      <c r="Z62640" s="119"/>
    </row>
    <row r="62641" spans="16:26" x14ac:dyDescent="0.25">
      <c r="P62641" s="119"/>
      <c r="R62641" s="119"/>
      <c r="T62641" s="119"/>
      <c r="V62641" s="119"/>
      <c r="X62641" s="119"/>
      <c r="Z62641" s="119"/>
    </row>
    <row r="62642" spans="16:26" x14ac:dyDescent="0.25">
      <c r="P62642" s="120"/>
      <c r="R62642" s="120"/>
      <c r="T62642" s="120"/>
      <c r="V62642" s="120"/>
      <c r="X62642" s="120"/>
      <c r="Z62642" s="120"/>
    </row>
    <row r="62643" spans="16:26" x14ac:dyDescent="0.25">
      <c r="P62643" s="119"/>
      <c r="R62643" s="119"/>
      <c r="T62643" s="119"/>
      <c r="V62643" s="119"/>
      <c r="X62643" s="119"/>
      <c r="Z62643" s="119"/>
    </row>
    <row r="62644" spans="16:26" x14ac:dyDescent="0.25">
      <c r="P62644" s="120"/>
      <c r="R62644" s="120"/>
      <c r="T62644" s="120"/>
      <c r="V62644" s="120"/>
      <c r="X62644" s="120"/>
      <c r="Z62644" s="120"/>
    </row>
    <row r="62645" spans="16:26" x14ac:dyDescent="0.25">
      <c r="P62645" s="119"/>
      <c r="R62645" s="119"/>
      <c r="T62645" s="119"/>
      <c r="V62645" s="119"/>
      <c r="X62645" s="119"/>
      <c r="Z62645" s="119"/>
    </row>
    <row r="62646" spans="16:26" x14ac:dyDescent="0.25">
      <c r="P62646" s="119"/>
      <c r="R62646" s="119"/>
      <c r="T62646" s="119"/>
      <c r="V62646" s="119"/>
      <c r="X62646" s="119"/>
      <c r="Z62646" s="119"/>
    </row>
    <row r="62647" spans="16:26" x14ac:dyDescent="0.25">
      <c r="P62647" s="119"/>
      <c r="R62647" s="119"/>
      <c r="T62647" s="119"/>
      <c r="V62647" s="119"/>
      <c r="X62647" s="119"/>
      <c r="Z62647" s="119"/>
    </row>
    <row r="62648" spans="16:26" x14ac:dyDescent="0.25">
      <c r="P62648" s="121"/>
      <c r="R62648" s="121"/>
      <c r="T62648" s="121"/>
      <c r="V62648" s="121"/>
      <c r="X62648" s="121"/>
      <c r="Z62648" s="121"/>
    </row>
    <row r="62649" spans="16:26" x14ac:dyDescent="0.25">
      <c r="P62649" s="121"/>
      <c r="R62649" s="121"/>
      <c r="T62649" s="121"/>
      <c r="V62649" s="121"/>
      <c r="X62649" s="121"/>
      <c r="Z62649" s="121"/>
    </row>
    <row r="62650" spans="16:26" x14ac:dyDescent="0.25">
      <c r="P62650" s="121"/>
      <c r="R62650" s="121"/>
      <c r="T62650" s="121"/>
      <c r="V62650" s="121"/>
      <c r="X62650" s="121"/>
      <c r="Z62650" s="121"/>
    </row>
    <row r="62651" spans="16:26" x14ac:dyDescent="0.25">
      <c r="P62651" s="121"/>
      <c r="R62651" s="121"/>
      <c r="T62651" s="121"/>
      <c r="V62651" s="121"/>
      <c r="X62651" s="121"/>
      <c r="Z62651" s="121"/>
    </row>
    <row r="62652" spans="16:26" x14ac:dyDescent="0.25">
      <c r="P62652" s="122"/>
      <c r="R62652" s="122"/>
      <c r="T62652" s="122"/>
      <c r="V62652" s="122"/>
      <c r="X62652" s="122"/>
      <c r="Z62652" s="122"/>
    </row>
    <row r="62653" spans="16:26" x14ac:dyDescent="0.25">
      <c r="P62653" s="118"/>
      <c r="R62653" s="118"/>
      <c r="T62653" s="118"/>
      <c r="V62653" s="118"/>
      <c r="X62653" s="118"/>
      <c r="Z62653" s="118"/>
    </row>
    <row r="62654" spans="16:26" x14ac:dyDescent="0.25">
      <c r="P62654" s="119"/>
      <c r="R62654" s="119"/>
      <c r="T62654" s="119"/>
      <c r="V62654" s="119"/>
      <c r="X62654" s="119"/>
      <c r="Z62654" s="119"/>
    </row>
    <row r="62655" spans="16:26" x14ac:dyDescent="0.25">
      <c r="P62655" s="119"/>
      <c r="R62655" s="119"/>
      <c r="T62655" s="119"/>
      <c r="V62655" s="119"/>
      <c r="X62655" s="119"/>
      <c r="Z62655" s="119"/>
    </row>
    <row r="62656" spans="16:26" x14ac:dyDescent="0.25">
      <c r="P62656" s="120"/>
      <c r="R62656" s="120"/>
      <c r="T62656" s="120"/>
      <c r="V62656" s="120"/>
      <c r="X62656" s="120"/>
      <c r="Z62656" s="120"/>
    </row>
    <row r="62657" spans="16:26" x14ac:dyDescent="0.25">
      <c r="P62657" s="119"/>
      <c r="R62657" s="119"/>
      <c r="T62657" s="119"/>
      <c r="V62657" s="119"/>
      <c r="X62657" s="119"/>
      <c r="Z62657" s="119"/>
    </row>
    <row r="62658" spans="16:26" x14ac:dyDescent="0.25">
      <c r="P62658" s="119"/>
      <c r="R62658" s="119"/>
      <c r="T62658" s="119"/>
      <c r="V62658" s="119"/>
      <c r="X62658" s="119"/>
      <c r="Z62658" s="119"/>
    </row>
    <row r="62659" spans="16:26" x14ac:dyDescent="0.25">
      <c r="P62659" s="120"/>
      <c r="R62659" s="120"/>
      <c r="T62659" s="120"/>
      <c r="V62659" s="120"/>
      <c r="X62659" s="120"/>
      <c r="Z62659" s="120"/>
    </row>
    <row r="62660" spans="16:26" x14ac:dyDescent="0.25">
      <c r="P62660" s="119"/>
      <c r="R62660" s="119"/>
      <c r="T62660" s="119"/>
      <c r="V62660" s="119"/>
      <c r="X62660" s="119"/>
      <c r="Z62660" s="119"/>
    </row>
    <row r="62661" spans="16:26" x14ac:dyDescent="0.25">
      <c r="P62661" s="120"/>
      <c r="R62661" s="120"/>
      <c r="T62661" s="120"/>
      <c r="V62661" s="120"/>
      <c r="X62661" s="120"/>
      <c r="Z62661" s="120"/>
    </row>
    <row r="62662" spans="16:26" x14ac:dyDescent="0.25">
      <c r="P62662" s="119"/>
      <c r="R62662" s="119"/>
      <c r="T62662" s="119"/>
      <c r="V62662" s="119"/>
      <c r="X62662" s="119"/>
      <c r="Z62662" s="119"/>
    </row>
    <row r="62663" spans="16:26" x14ac:dyDescent="0.25">
      <c r="P62663" s="119"/>
      <c r="R62663" s="119"/>
      <c r="T62663" s="119"/>
      <c r="V62663" s="119"/>
      <c r="X62663" s="119"/>
      <c r="Z62663" s="119"/>
    </row>
    <row r="62664" spans="16:26" x14ac:dyDescent="0.25">
      <c r="P62664" s="119"/>
      <c r="R62664" s="119"/>
      <c r="T62664" s="119"/>
      <c r="V62664" s="119"/>
      <c r="X62664" s="119"/>
      <c r="Z62664" s="119"/>
    </row>
    <row r="62665" spans="16:26" x14ac:dyDescent="0.25">
      <c r="P62665" s="121"/>
      <c r="R62665" s="121"/>
      <c r="T62665" s="121"/>
      <c r="V62665" s="121"/>
      <c r="X62665" s="121"/>
      <c r="Z62665" s="121"/>
    </row>
    <row r="62666" spans="16:26" x14ac:dyDescent="0.25">
      <c r="P62666" s="121"/>
      <c r="R62666" s="121"/>
      <c r="T62666" s="121"/>
      <c r="V62666" s="121"/>
      <c r="X62666" s="121"/>
      <c r="Z62666" s="121"/>
    </row>
    <row r="62667" spans="16:26" x14ac:dyDescent="0.25">
      <c r="P62667" s="121"/>
      <c r="R62667" s="121"/>
      <c r="T62667" s="121"/>
      <c r="V62667" s="121"/>
      <c r="X62667" s="121"/>
      <c r="Z62667" s="121"/>
    </row>
    <row r="62668" spans="16:26" x14ac:dyDescent="0.25">
      <c r="P62668" s="121"/>
      <c r="R62668" s="121"/>
      <c r="T62668" s="121"/>
      <c r="V62668" s="121"/>
      <c r="X62668" s="121"/>
      <c r="Z62668" s="121"/>
    </row>
    <row r="62669" spans="16:26" x14ac:dyDescent="0.25">
      <c r="P62669" s="122"/>
      <c r="R62669" s="122"/>
      <c r="T62669" s="122"/>
      <c r="V62669" s="122"/>
      <c r="X62669" s="122"/>
      <c r="Z62669" s="122"/>
    </row>
    <row r="62670" spans="16:26" x14ac:dyDescent="0.25">
      <c r="P62670" s="118"/>
      <c r="R62670" s="118"/>
      <c r="T62670" s="118"/>
      <c r="V62670" s="118"/>
      <c r="X62670" s="118"/>
      <c r="Z62670" s="118"/>
    </row>
    <row r="62671" spans="16:26" x14ac:dyDescent="0.25">
      <c r="P62671" s="119"/>
      <c r="R62671" s="119"/>
      <c r="T62671" s="119"/>
      <c r="V62671" s="119"/>
      <c r="X62671" s="119"/>
      <c r="Z62671" s="119"/>
    </row>
    <row r="62672" spans="16:26" x14ac:dyDescent="0.25">
      <c r="P62672" s="119"/>
      <c r="R62672" s="119"/>
      <c r="T62672" s="119"/>
      <c r="V62672" s="119"/>
      <c r="X62672" s="119"/>
      <c r="Z62672" s="119"/>
    </row>
    <row r="62673" spans="16:26" x14ac:dyDescent="0.25">
      <c r="P62673" s="120"/>
      <c r="R62673" s="120"/>
      <c r="T62673" s="120"/>
      <c r="V62673" s="120"/>
      <c r="X62673" s="120"/>
      <c r="Z62673" s="120"/>
    </row>
    <row r="62674" spans="16:26" x14ac:dyDescent="0.25">
      <c r="P62674" s="119"/>
      <c r="R62674" s="119"/>
      <c r="T62674" s="119"/>
      <c r="V62674" s="119"/>
      <c r="X62674" s="119"/>
      <c r="Z62674" s="119"/>
    </row>
    <row r="62675" spans="16:26" x14ac:dyDescent="0.25">
      <c r="P62675" s="119"/>
      <c r="R62675" s="119"/>
      <c r="T62675" s="119"/>
      <c r="V62675" s="119"/>
      <c r="X62675" s="119"/>
      <c r="Z62675" s="119"/>
    </row>
    <row r="62676" spans="16:26" x14ac:dyDescent="0.25">
      <c r="P62676" s="120"/>
      <c r="R62676" s="120"/>
      <c r="T62676" s="120"/>
      <c r="V62676" s="120"/>
      <c r="X62676" s="120"/>
      <c r="Z62676" s="120"/>
    </row>
    <row r="62677" spans="16:26" x14ac:dyDescent="0.25">
      <c r="P62677" s="119"/>
      <c r="R62677" s="119"/>
      <c r="T62677" s="119"/>
      <c r="V62677" s="119"/>
      <c r="X62677" s="119"/>
      <c r="Z62677" s="119"/>
    </row>
    <row r="62678" spans="16:26" x14ac:dyDescent="0.25">
      <c r="P62678" s="120"/>
      <c r="R62678" s="120"/>
      <c r="T62678" s="120"/>
      <c r="V62678" s="120"/>
      <c r="X62678" s="120"/>
      <c r="Z62678" s="120"/>
    </row>
    <row r="62679" spans="16:26" x14ac:dyDescent="0.25">
      <c r="P62679" s="119"/>
      <c r="R62679" s="119"/>
      <c r="T62679" s="119"/>
      <c r="V62679" s="119"/>
      <c r="X62679" s="119"/>
      <c r="Z62679" s="119"/>
    </row>
    <row r="62680" spans="16:26" x14ac:dyDescent="0.25">
      <c r="P62680" s="119"/>
      <c r="R62680" s="119"/>
      <c r="T62680" s="119"/>
      <c r="V62680" s="119"/>
      <c r="X62680" s="119"/>
      <c r="Z62680" s="119"/>
    </row>
    <row r="62681" spans="16:26" x14ac:dyDescent="0.25">
      <c r="P62681" s="119"/>
      <c r="R62681" s="119"/>
      <c r="T62681" s="119"/>
      <c r="V62681" s="119"/>
      <c r="X62681" s="119"/>
      <c r="Z62681" s="119"/>
    </row>
    <row r="62682" spans="16:26" x14ac:dyDescent="0.25">
      <c r="P62682" s="121"/>
      <c r="R62682" s="121"/>
      <c r="T62682" s="121"/>
      <c r="V62682" s="121"/>
      <c r="X62682" s="121"/>
      <c r="Z62682" s="121"/>
    </row>
    <row r="62683" spans="16:26" x14ac:dyDescent="0.25">
      <c r="P62683" s="121"/>
      <c r="R62683" s="121"/>
      <c r="T62683" s="121"/>
      <c r="V62683" s="121"/>
      <c r="X62683" s="121"/>
      <c r="Z62683" s="121"/>
    </row>
    <row r="62684" spans="16:26" x14ac:dyDescent="0.25">
      <c r="P62684" s="121"/>
      <c r="R62684" s="121"/>
      <c r="T62684" s="121"/>
      <c r="V62684" s="121"/>
      <c r="X62684" s="121"/>
      <c r="Z62684" s="121"/>
    </row>
    <row r="62685" spans="16:26" x14ac:dyDescent="0.25">
      <c r="P62685" s="121"/>
      <c r="R62685" s="121"/>
      <c r="T62685" s="121"/>
      <c r="V62685" s="121"/>
      <c r="X62685" s="121"/>
      <c r="Z62685" s="121"/>
    </row>
    <row r="62686" spans="16:26" x14ac:dyDescent="0.25">
      <c r="P62686" s="122"/>
      <c r="R62686" s="122"/>
      <c r="T62686" s="122"/>
      <c r="V62686" s="122"/>
      <c r="X62686" s="122"/>
      <c r="Z62686" s="122"/>
    </row>
    <row r="62687" spans="16:26" x14ac:dyDescent="0.25">
      <c r="P62687" s="118"/>
      <c r="R62687" s="118"/>
      <c r="T62687" s="118"/>
      <c r="V62687" s="118"/>
      <c r="X62687" s="118"/>
      <c r="Z62687" s="118"/>
    </row>
    <row r="62688" spans="16:26" x14ac:dyDescent="0.25">
      <c r="P62688" s="119"/>
      <c r="R62688" s="119"/>
      <c r="T62688" s="119"/>
      <c r="V62688" s="119"/>
      <c r="X62688" s="119"/>
      <c r="Z62688" s="119"/>
    </row>
    <row r="62689" spans="16:26" x14ac:dyDescent="0.25">
      <c r="P62689" s="119"/>
      <c r="R62689" s="119"/>
      <c r="T62689" s="119"/>
      <c r="V62689" s="119"/>
      <c r="X62689" s="119"/>
      <c r="Z62689" s="119"/>
    </row>
    <row r="62690" spans="16:26" x14ac:dyDescent="0.25">
      <c r="P62690" s="120"/>
      <c r="R62690" s="120"/>
      <c r="T62690" s="120"/>
      <c r="V62690" s="120"/>
      <c r="X62690" s="120"/>
      <c r="Z62690" s="120"/>
    </row>
    <row r="62691" spans="16:26" x14ac:dyDescent="0.25">
      <c r="P62691" s="119"/>
      <c r="R62691" s="119"/>
      <c r="T62691" s="119"/>
      <c r="V62691" s="119"/>
      <c r="X62691" s="119"/>
      <c r="Z62691" s="119"/>
    </row>
    <row r="62692" spans="16:26" x14ac:dyDescent="0.25">
      <c r="P62692" s="119"/>
      <c r="R62692" s="119"/>
      <c r="T62692" s="119"/>
      <c r="V62692" s="119"/>
      <c r="X62692" s="119"/>
      <c r="Z62692" s="119"/>
    </row>
    <row r="62693" spans="16:26" x14ac:dyDescent="0.25">
      <c r="P62693" s="120"/>
      <c r="R62693" s="120"/>
      <c r="T62693" s="120"/>
      <c r="V62693" s="120"/>
      <c r="X62693" s="120"/>
      <c r="Z62693" s="120"/>
    </row>
    <row r="62694" spans="16:26" x14ac:dyDescent="0.25">
      <c r="P62694" s="119"/>
      <c r="R62694" s="119"/>
      <c r="T62694" s="119"/>
      <c r="V62694" s="119"/>
      <c r="X62694" s="119"/>
      <c r="Z62694" s="119"/>
    </row>
    <row r="62695" spans="16:26" x14ac:dyDescent="0.25">
      <c r="P62695" s="120"/>
      <c r="R62695" s="120"/>
      <c r="T62695" s="120"/>
      <c r="V62695" s="120"/>
      <c r="X62695" s="120"/>
      <c r="Z62695" s="120"/>
    </row>
    <row r="62696" spans="16:26" x14ac:dyDescent="0.25">
      <c r="P62696" s="119"/>
      <c r="R62696" s="119"/>
      <c r="T62696" s="119"/>
      <c r="V62696" s="119"/>
      <c r="X62696" s="119"/>
      <c r="Z62696" s="119"/>
    </row>
    <row r="62697" spans="16:26" x14ac:dyDescent="0.25">
      <c r="P62697" s="119"/>
      <c r="R62697" s="119"/>
      <c r="T62697" s="119"/>
      <c r="V62697" s="119"/>
      <c r="X62697" s="119"/>
      <c r="Z62697" s="119"/>
    </row>
    <row r="62698" spans="16:26" x14ac:dyDescent="0.25">
      <c r="P62698" s="119"/>
      <c r="R62698" s="119"/>
      <c r="T62698" s="119"/>
      <c r="V62698" s="119"/>
      <c r="X62698" s="119"/>
      <c r="Z62698" s="119"/>
    </row>
    <row r="62699" spans="16:26" x14ac:dyDescent="0.25">
      <c r="P62699" s="121"/>
      <c r="R62699" s="121"/>
      <c r="T62699" s="121"/>
      <c r="V62699" s="121"/>
      <c r="X62699" s="121"/>
      <c r="Z62699" s="121"/>
    </row>
    <row r="62700" spans="16:26" x14ac:dyDescent="0.25">
      <c r="P62700" s="121"/>
      <c r="R62700" s="121"/>
      <c r="T62700" s="121"/>
      <c r="V62700" s="121"/>
      <c r="X62700" s="121"/>
      <c r="Z62700" s="121"/>
    </row>
    <row r="62701" spans="16:26" x14ac:dyDescent="0.25">
      <c r="P62701" s="121"/>
      <c r="R62701" s="121"/>
      <c r="T62701" s="121"/>
      <c r="V62701" s="121"/>
      <c r="X62701" s="121"/>
      <c r="Z62701" s="121"/>
    </row>
    <row r="62702" spans="16:26" x14ac:dyDescent="0.25">
      <c r="P62702" s="121"/>
      <c r="R62702" s="121"/>
      <c r="T62702" s="121"/>
      <c r="V62702" s="121"/>
      <c r="X62702" s="121"/>
      <c r="Z62702" s="121"/>
    </row>
    <row r="62703" spans="16:26" x14ac:dyDescent="0.25">
      <c r="P62703" s="122"/>
      <c r="R62703" s="122"/>
      <c r="T62703" s="122"/>
      <c r="V62703" s="122"/>
      <c r="X62703" s="122"/>
      <c r="Z62703" s="122"/>
    </row>
    <row r="62704" spans="16:26" x14ac:dyDescent="0.25">
      <c r="P62704" s="118"/>
      <c r="R62704" s="118"/>
      <c r="T62704" s="118"/>
      <c r="V62704" s="118"/>
      <c r="X62704" s="118"/>
      <c r="Z62704" s="118"/>
    </row>
    <row r="62705" spans="16:26" x14ac:dyDescent="0.25">
      <c r="P62705" s="119"/>
      <c r="R62705" s="119"/>
      <c r="T62705" s="119"/>
      <c r="V62705" s="119"/>
      <c r="X62705" s="119"/>
      <c r="Z62705" s="119"/>
    </row>
    <row r="62706" spans="16:26" x14ac:dyDescent="0.25">
      <c r="P62706" s="119"/>
      <c r="R62706" s="119"/>
      <c r="T62706" s="119"/>
      <c r="V62706" s="119"/>
      <c r="X62706" s="119"/>
      <c r="Z62706" s="119"/>
    </row>
    <row r="62707" spans="16:26" x14ac:dyDescent="0.25">
      <c r="P62707" s="120"/>
      <c r="R62707" s="120"/>
      <c r="T62707" s="120"/>
      <c r="V62707" s="120"/>
      <c r="X62707" s="120"/>
      <c r="Z62707" s="120"/>
    </row>
    <row r="62708" spans="16:26" x14ac:dyDescent="0.25">
      <c r="P62708" s="119"/>
      <c r="R62708" s="119"/>
      <c r="T62708" s="119"/>
      <c r="V62708" s="119"/>
      <c r="X62708" s="119"/>
      <c r="Z62708" s="119"/>
    </row>
    <row r="62709" spans="16:26" x14ac:dyDescent="0.25">
      <c r="P62709" s="119"/>
      <c r="R62709" s="119"/>
      <c r="T62709" s="119"/>
      <c r="V62709" s="119"/>
      <c r="X62709" s="119"/>
      <c r="Z62709" s="119"/>
    </row>
    <row r="62710" spans="16:26" x14ac:dyDescent="0.25">
      <c r="P62710" s="120"/>
      <c r="R62710" s="120"/>
      <c r="T62710" s="120"/>
      <c r="V62710" s="120"/>
      <c r="X62710" s="120"/>
      <c r="Z62710" s="120"/>
    </row>
    <row r="62711" spans="16:26" x14ac:dyDescent="0.25">
      <c r="P62711" s="119"/>
      <c r="R62711" s="119"/>
      <c r="T62711" s="119"/>
      <c r="V62711" s="119"/>
      <c r="X62711" s="119"/>
      <c r="Z62711" s="119"/>
    </row>
    <row r="62712" spans="16:26" x14ac:dyDescent="0.25">
      <c r="P62712" s="120"/>
      <c r="R62712" s="120"/>
      <c r="T62712" s="120"/>
      <c r="V62712" s="120"/>
      <c r="X62712" s="120"/>
      <c r="Z62712" s="120"/>
    </row>
    <row r="62713" spans="16:26" x14ac:dyDescent="0.25">
      <c r="P62713" s="119"/>
      <c r="R62713" s="119"/>
      <c r="T62713" s="119"/>
      <c r="V62713" s="119"/>
      <c r="X62713" s="119"/>
      <c r="Z62713" s="119"/>
    </row>
    <row r="62714" spans="16:26" x14ac:dyDescent="0.25">
      <c r="P62714" s="119"/>
      <c r="R62714" s="119"/>
      <c r="T62714" s="119"/>
      <c r="V62714" s="119"/>
      <c r="X62714" s="119"/>
      <c r="Z62714" s="119"/>
    </row>
    <row r="62715" spans="16:26" x14ac:dyDescent="0.25">
      <c r="P62715" s="119"/>
      <c r="R62715" s="119"/>
      <c r="T62715" s="119"/>
      <c r="V62715" s="119"/>
      <c r="X62715" s="119"/>
      <c r="Z62715" s="119"/>
    </row>
    <row r="62716" spans="16:26" x14ac:dyDescent="0.25">
      <c r="P62716" s="121"/>
      <c r="R62716" s="121"/>
      <c r="T62716" s="121"/>
      <c r="V62716" s="121"/>
      <c r="X62716" s="121"/>
      <c r="Z62716" s="121"/>
    </row>
    <row r="62717" spans="16:26" x14ac:dyDescent="0.25">
      <c r="P62717" s="121"/>
      <c r="R62717" s="121"/>
      <c r="T62717" s="121"/>
      <c r="V62717" s="121"/>
      <c r="X62717" s="121"/>
      <c r="Z62717" s="121"/>
    </row>
    <row r="62718" spans="16:26" x14ac:dyDescent="0.25">
      <c r="P62718" s="121"/>
      <c r="R62718" s="121"/>
      <c r="T62718" s="121"/>
      <c r="V62718" s="121"/>
      <c r="X62718" s="121"/>
      <c r="Z62718" s="121"/>
    </row>
    <row r="62719" spans="16:26" x14ac:dyDescent="0.25">
      <c r="P62719" s="121"/>
      <c r="R62719" s="121"/>
      <c r="T62719" s="121"/>
      <c r="V62719" s="121"/>
      <c r="X62719" s="121"/>
      <c r="Z62719" s="121"/>
    </row>
    <row r="62720" spans="16:26" x14ac:dyDescent="0.25">
      <c r="P62720" s="122"/>
      <c r="R62720" s="122"/>
      <c r="T62720" s="122"/>
      <c r="V62720" s="122"/>
      <c r="X62720" s="122"/>
      <c r="Z62720" s="122"/>
    </row>
    <row r="62721" spans="16:26" x14ac:dyDescent="0.25">
      <c r="P62721" s="118"/>
      <c r="R62721" s="118"/>
      <c r="T62721" s="118"/>
      <c r="V62721" s="118"/>
      <c r="X62721" s="118"/>
      <c r="Z62721" s="118"/>
    </row>
    <row r="62722" spans="16:26" x14ac:dyDescent="0.25">
      <c r="P62722" s="119"/>
      <c r="R62722" s="119"/>
      <c r="T62722" s="119"/>
      <c r="V62722" s="119"/>
      <c r="X62722" s="119"/>
      <c r="Z62722" s="119"/>
    </row>
    <row r="62723" spans="16:26" x14ac:dyDescent="0.25">
      <c r="P62723" s="119"/>
      <c r="R62723" s="119"/>
      <c r="T62723" s="119"/>
      <c r="V62723" s="119"/>
      <c r="X62723" s="119"/>
      <c r="Z62723" s="119"/>
    </row>
    <row r="62724" spans="16:26" x14ac:dyDescent="0.25">
      <c r="P62724" s="120"/>
      <c r="R62724" s="120"/>
      <c r="T62724" s="120"/>
      <c r="V62724" s="120"/>
      <c r="X62724" s="120"/>
      <c r="Z62724" s="120"/>
    </row>
    <row r="62725" spans="16:26" x14ac:dyDescent="0.25">
      <c r="P62725" s="119"/>
      <c r="R62725" s="119"/>
      <c r="T62725" s="119"/>
      <c r="V62725" s="119"/>
      <c r="X62725" s="119"/>
      <c r="Z62725" s="119"/>
    </row>
    <row r="62726" spans="16:26" x14ac:dyDescent="0.25">
      <c r="P62726" s="119"/>
      <c r="R62726" s="119"/>
      <c r="T62726" s="119"/>
      <c r="V62726" s="119"/>
      <c r="X62726" s="119"/>
      <c r="Z62726" s="119"/>
    </row>
    <row r="62727" spans="16:26" x14ac:dyDescent="0.25">
      <c r="P62727" s="120"/>
      <c r="R62727" s="120"/>
      <c r="T62727" s="120"/>
      <c r="V62727" s="120"/>
      <c r="X62727" s="120"/>
      <c r="Z62727" s="120"/>
    </row>
    <row r="62728" spans="16:26" x14ac:dyDescent="0.25">
      <c r="P62728" s="119"/>
      <c r="R62728" s="119"/>
      <c r="T62728" s="119"/>
      <c r="V62728" s="119"/>
      <c r="X62728" s="119"/>
      <c r="Z62728" s="119"/>
    </row>
    <row r="62729" spans="16:26" x14ac:dyDescent="0.25">
      <c r="P62729" s="120"/>
      <c r="R62729" s="120"/>
      <c r="T62729" s="120"/>
      <c r="V62729" s="120"/>
      <c r="X62729" s="120"/>
      <c r="Z62729" s="120"/>
    </row>
    <row r="62730" spans="16:26" x14ac:dyDescent="0.25">
      <c r="P62730" s="119"/>
      <c r="R62730" s="119"/>
      <c r="T62730" s="119"/>
      <c r="V62730" s="119"/>
      <c r="X62730" s="119"/>
      <c r="Z62730" s="119"/>
    </row>
    <row r="62731" spans="16:26" x14ac:dyDescent="0.25">
      <c r="P62731" s="119"/>
      <c r="R62731" s="119"/>
      <c r="T62731" s="119"/>
      <c r="V62731" s="119"/>
      <c r="X62731" s="119"/>
      <c r="Z62731" s="119"/>
    </row>
    <row r="62732" spans="16:26" x14ac:dyDescent="0.25">
      <c r="P62732" s="119"/>
      <c r="R62732" s="119"/>
      <c r="T62732" s="119"/>
      <c r="V62732" s="119"/>
      <c r="X62732" s="119"/>
      <c r="Z62732" s="119"/>
    </row>
    <row r="62733" spans="16:26" x14ac:dyDescent="0.25">
      <c r="P62733" s="121"/>
      <c r="R62733" s="121"/>
      <c r="T62733" s="121"/>
      <c r="V62733" s="121"/>
      <c r="X62733" s="121"/>
      <c r="Z62733" s="121"/>
    </row>
    <row r="62734" spans="16:26" x14ac:dyDescent="0.25">
      <c r="P62734" s="121"/>
      <c r="R62734" s="121"/>
      <c r="T62734" s="121"/>
      <c r="V62734" s="121"/>
      <c r="X62734" s="121"/>
      <c r="Z62734" s="121"/>
    </row>
    <row r="62735" spans="16:26" x14ac:dyDescent="0.25">
      <c r="P62735" s="121"/>
      <c r="R62735" s="121"/>
      <c r="T62735" s="121"/>
      <c r="V62735" s="121"/>
      <c r="X62735" s="121"/>
      <c r="Z62735" s="121"/>
    </row>
    <row r="62736" spans="16:26" x14ac:dyDescent="0.25">
      <c r="P62736" s="121"/>
      <c r="R62736" s="121"/>
      <c r="T62736" s="121"/>
      <c r="V62736" s="121"/>
      <c r="X62736" s="121"/>
      <c r="Z62736" s="121"/>
    </row>
    <row r="62737" spans="16:26" x14ac:dyDescent="0.25">
      <c r="P62737" s="122"/>
      <c r="R62737" s="122"/>
      <c r="T62737" s="122"/>
      <c r="V62737" s="122"/>
      <c r="X62737" s="122"/>
      <c r="Z62737" s="122"/>
    </row>
    <row r="62738" spans="16:26" x14ac:dyDescent="0.25">
      <c r="P62738" s="118"/>
      <c r="R62738" s="118"/>
      <c r="T62738" s="118"/>
      <c r="V62738" s="118"/>
      <c r="X62738" s="118"/>
      <c r="Z62738" s="118"/>
    </row>
    <row r="62739" spans="16:26" x14ac:dyDescent="0.25">
      <c r="P62739" s="119"/>
      <c r="R62739" s="119"/>
      <c r="T62739" s="119"/>
      <c r="V62739" s="119"/>
      <c r="X62739" s="119"/>
      <c r="Z62739" s="119"/>
    </row>
    <row r="62740" spans="16:26" x14ac:dyDescent="0.25">
      <c r="P62740" s="119"/>
      <c r="R62740" s="119"/>
      <c r="T62740" s="119"/>
      <c r="V62740" s="119"/>
      <c r="X62740" s="119"/>
      <c r="Z62740" s="119"/>
    </row>
    <row r="62741" spans="16:26" x14ac:dyDescent="0.25">
      <c r="P62741" s="120"/>
      <c r="R62741" s="120"/>
      <c r="T62741" s="120"/>
      <c r="V62741" s="120"/>
      <c r="X62741" s="120"/>
      <c r="Z62741" s="120"/>
    </row>
    <row r="62742" spans="16:26" x14ac:dyDescent="0.25">
      <c r="P62742" s="119"/>
      <c r="R62742" s="119"/>
      <c r="T62742" s="119"/>
      <c r="V62742" s="119"/>
      <c r="X62742" s="119"/>
      <c r="Z62742" s="119"/>
    </row>
    <row r="62743" spans="16:26" x14ac:dyDescent="0.25">
      <c r="P62743" s="119"/>
      <c r="R62743" s="119"/>
      <c r="T62743" s="119"/>
      <c r="V62743" s="119"/>
      <c r="X62743" s="119"/>
      <c r="Z62743" s="119"/>
    </row>
    <row r="62744" spans="16:26" x14ac:dyDescent="0.25">
      <c r="P62744" s="120"/>
      <c r="R62744" s="120"/>
      <c r="T62744" s="120"/>
      <c r="V62744" s="120"/>
      <c r="X62744" s="120"/>
      <c r="Z62744" s="120"/>
    </row>
    <row r="62745" spans="16:26" x14ac:dyDescent="0.25">
      <c r="P62745" s="119"/>
      <c r="R62745" s="119"/>
      <c r="T62745" s="119"/>
      <c r="V62745" s="119"/>
      <c r="X62745" s="119"/>
      <c r="Z62745" s="119"/>
    </row>
    <row r="62746" spans="16:26" x14ac:dyDescent="0.25">
      <c r="P62746" s="120"/>
      <c r="R62746" s="120"/>
      <c r="T62746" s="120"/>
      <c r="V62746" s="120"/>
      <c r="X62746" s="120"/>
      <c r="Z62746" s="120"/>
    </row>
    <row r="62747" spans="16:26" x14ac:dyDescent="0.25">
      <c r="P62747" s="119"/>
      <c r="R62747" s="119"/>
      <c r="T62747" s="119"/>
      <c r="V62747" s="119"/>
      <c r="X62747" s="119"/>
      <c r="Z62747" s="119"/>
    </row>
    <row r="62748" spans="16:26" x14ac:dyDescent="0.25">
      <c r="P62748" s="119"/>
      <c r="R62748" s="119"/>
      <c r="T62748" s="119"/>
      <c r="V62748" s="119"/>
      <c r="X62748" s="119"/>
      <c r="Z62748" s="119"/>
    </row>
    <row r="62749" spans="16:26" x14ac:dyDescent="0.25">
      <c r="P62749" s="119"/>
      <c r="R62749" s="119"/>
      <c r="T62749" s="119"/>
      <c r="V62749" s="119"/>
      <c r="X62749" s="119"/>
      <c r="Z62749" s="119"/>
    </row>
    <row r="62750" spans="16:26" x14ac:dyDescent="0.25">
      <c r="P62750" s="121"/>
      <c r="R62750" s="121"/>
      <c r="T62750" s="121"/>
      <c r="V62750" s="121"/>
      <c r="X62750" s="121"/>
      <c r="Z62750" s="121"/>
    </row>
    <row r="62751" spans="16:26" x14ac:dyDescent="0.25">
      <c r="P62751" s="121"/>
      <c r="R62751" s="121"/>
      <c r="T62751" s="121"/>
      <c r="V62751" s="121"/>
      <c r="X62751" s="121"/>
      <c r="Z62751" s="121"/>
    </row>
    <row r="62752" spans="16:26" x14ac:dyDescent="0.25">
      <c r="P62752" s="121"/>
      <c r="R62752" s="121"/>
      <c r="T62752" s="121"/>
      <c r="V62752" s="121"/>
      <c r="X62752" s="121"/>
      <c r="Z62752" s="121"/>
    </row>
    <row r="62753" spans="16:26" x14ac:dyDescent="0.25">
      <c r="P62753" s="121"/>
      <c r="R62753" s="121"/>
      <c r="T62753" s="121"/>
      <c r="V62753" s="121"/>
      <c r="X62753" s="121"/>
      <c r="Z62753" s="121"/>
    </row>
    <row r="62754" spans="16:26" x14ac:dyDescent="0.25">
      <c r="P62754" s="122"/>
      <c r="R62754" s="122"/>
      <c r="T62754" s="122"/>
      <c r="V62754" s="122"/>
      <c r="X62754" s="122"/>
      <c r="Z62754" s="122"/>
    </row>
    <row r="62755" spans="16:26" x14ac:dyDescent="0.25">
      <c r="P62755" s="118"/>
      <c r="R62755" s="118"/>
      <c r="T62755" s="118"/>
      <c r="V62755" s="118"/>
      <c r="X62755" s="118"/>
      <c r="Z62755" s="118"/>
    </row>
    <row r="62756" spans="16:26" x14ac:dyDescent="0.25">
      <c r="P62756" s="119"/>
      <c r="R62756" s="119"/>
      <c r="T62756" s="119"/>
      <c r="V62756" s="119"/>
      <c r="X62756" s="119"/>
      <c r="Z62756" s="119"/>
    </row>
    <row r="62757" spans="16:26" x14ac:dyDescent="0.25">
      <c r="P62757" s="119"/>
      <c r="R62757" s="119"/>
      <c r="T62757" s="119"/>
      <c r="V62757" s="119"/>
      <c r="X62757" s="119"/>
      <c r="Z62757" s="119"/>
    </row>
    <row r="62758" spans="16:26" x14ac:dyDescent="0.25">
      <c r="P62758" s="120"/>
      <c r="R62758" s="120"/>
      <c r="T62758" s="120"/>
      <c r="V62758" s="120"/>
      <c r="X62758" s="120"/>
      <c r="Z62758" s="120"/>
    </row>
    <row r="62759" spans="16:26" x14ac:dyDescent="0.25">
      <c r="P62759" s="119"/>
      <c r="R62759" s="119"/>
      <c r="T62759" s="119"/>
      <c r="V62759" s="119"/>
      <c r="X62759" s="119"/>
      <c r="Z62759" s="119"/>
    </row>
    <row r="62760" spans="16:26" x14ac:dyDescent="0.25">
      <c r="P62760" s="119"/>
      <c r="R62760" s="119"/>
      <c r="T62760" s="119"/>
      <c r="V62760" s="119"/>
      <c r="X62760" s="119"/>
      <c r="Z62760" s="119"/>
    </row>
    <row r="62761" spans="16:26" x14ac:dyDescent="0.25">
      <c r="P62761" s="120"/>
      <c r="R62761" s="120"/>
      <c r="T62761" s="120"/>
      <c r="V62761" s="120"/>
      <c r="X62761" s="120"/>
      <c r="Z62761" s="120"/>
    </row>
    <row r="62762" spans="16:26" x14ac:dyDescent="0.25">
      <c r="P62762" s="119"/>
      <c r="R62762" s="119"/>
      <c r="T62762" s="119"/>
      <c r="V62762" s="119"/>
      <c r="X62762" s="119"/>
      <c r="Z62762" s="119"/>
    </row>
    <row r="62763" spans="16:26" x14ac:dyDescent="0.25">
      <c r="P62763" s="120"/>
      <c r="R62763" s="120"/>
      <c r="T62763" s="120"/>
      <c r="V62763" s="120"/>
      <c r="X62763" s="120"/>
      <c r="Z62763" s="120"/>
    </row>
    <row r="62764" spans="16:26" x14ac:dyDescent="0.25">
      <c r="P62764" s="119"/>
      <c r="R62764" s="119"/>
      <c r="T62764" s="119"/>
      <c r="V62764" s="119"/>
      <c r="X62764" s="119"/>
      <c r="Z62764" s="119"/>
    </row>
    <row r="62765" spans="16:26" x14ac:dyDescent="0.25">
      <c r="P62765" s="119"/>
      <c r="R62765" s="119"/>
      <c r="T62765" s="119"/>
      <c r="V62765" s="119"/>
      <c r="X62765" s="119"/>
      <c r="Z62765" s="119"/>
    </row>
    <row r="62766" spans="16:26" x14ac:dyDescent="0.25">
      <c r="P62766" s="119"/>
      <c r="R62766" s="119"/>
      <c r="T62766" s="119"/>
      <c r="V62766" s="119"/>
      <c r="X62766" s="119"/>
      <c r="Z62766" s="119"/>
    </row>
    <row r="62767" spans="16:26" x14ac:dyDescent="0.25">
      <c r="P62767" s="121"/>
      <c r="R62767" s="121"/>
      <c r="T62767" s="121"/>
      <c r="V62767" s="121"/>
      <c r="X62767" s="121"/>
      <c r="Z62767" s="121"/>
    </row>
    <row r="62768" spans="16:26" x14ac:dyDescent="0.25">
      <c r="P62768" s="121"/>
      <c r="R62768" s="121"/>
      <c r="T62768" s="121"/>
      <c r="V62768" s="121"/>
      <c r="X62768" s="121"/>
      <c r="Z62768" s="121"/>
    </row>
    <row r="62769" spans="16:26" x14ac:dyDescent="0.25">
      <c r="P62769" s="121"/>
      <c r="R62769" s="121"/>
      <c r="T62769" s="121"/>
      <c r="V62769" s="121"/>
      <c r="X62769" s="121"/>
      <c r="Z62769" s="121"/>
    </row>
    <row r="62770" spans="16:26" x14ac:dyDescent="0.25">
      <c r="P62770" s="121"/>
      <c r="R62770" s="121"/>
      <c r="T62770" s="121"/>
      <c r="V62770" s="121"/>
      <c r="X62770" s="121"/>
      <c r="Z62770" s="121"/>
    </row>
    <row r="62771" spans="16:26" x14ac:dyDescent="0.25">
      <c r="P62771" s="122"/>
      <c r="R62771" s="122"/>
      <c r="T62771" s="122"/>
      <c r="V62771" s="122"/>
      <c r="X62771" s="122"/>
      <c r="Z62771" s="122"/>
    </row>
    <row r="62772" spans="16:26" x14ac:dyDescent="0.25">
      <c r="P62772" s="118"/>
      <c r="R62772" s="118"/>
      <c r="T62772" s="118"/>
      <c r="V62772" s="118"/>
      <c r="X62772" s="118"/>
      <c r="Z62772" s="118"/>
    </row>
    <row r="62773" spans="16:26" x14ac:dyDescent="0.25">
      <c r="P62773" s="119"/>
      <c r="R62773" s="119"/>
      <c r="T62773" s="119"/>
      <c r="V62773" s="119"/>
      <c r="X62773" s="119"/>
      <c r="Z62773" s="119"/>
    </row>
    <row r="62774" spans="16:26" x14ac:dyDescent="0.25">
      <c r="P62774" s="119"/>
      <c r="R62774" s="119"/>
      <c r="T62774" s="119"/>
      <c r="V62774" s="119"/>
      <c r="X62774" s="119"/>
      <c r="Z62774" s="119"/>
    </row>
    <row r="62775" spans="16:26" x14ac:dyDescent="0.25">
      <c r="P62775" s="120"/>
      <c r="R62775" s="120"/>
      <c r="T62775" s="120"/>
      <c r="V62775" s="120"/>
      <c r="X62775" s="120"/>
      <c r="Z62775" s="120"/>
    </row>
    <row r="62776" spans="16:26" x14ac:dyDescent="0.25">
      <c r="P62776" s="119"/>
      <c r="R62776" s="119"/>
      <c r="T62776" s="119"/>
      <c r="V62776" s="119"/>
      <c r="X62776" s="119"/>
      <c r="Z62776" s="119"/>
    </row>
    <row r="62777" spans="16:26" x14ac:dyDescent="0.25">
      <c r="P62777" s="119"/>
      <c r="R62777" s="119"/>
      <c r="T62777" s="119"/>
      <c r="V62777" s="119"/>
      <c r="X62777" s="119"/>
      <c r="Z62777" s="119"/>
    </row>
    <row r="62778" spans="16:26" x14ac:dyDescent="0.25">
      <c r="P62778" s="120"/>
      <c r="R62778" s="120"/>
      <c r="T62778" s="120"/>
      <c r="V62778" s="120"/>
      <c r="X62778" s="120"/>
      <c r="Z62778" s="120"/>
    </row>
    <row r="62779" spans="16:26" x14ac:dyDescent="0.25">
      <c r="P62779" s="119"/>
      <c r="R62779" s="119"/>
      <c r="T62779" s="119"/>
      <c r="V62779" s="119"/>
      <c r="X62779" s="119"/>
      <c r="Z62779" s="119"/>
    </row>
    <row r="62780" spans="16:26" x14ac:dyDescent="0.25">
      <c r="P62780" s="120"/>
      <c r="R62780" s="120"/>
      <c r="T62780" s="120"/>
      <c r="V62780" s="120"/>
      <c r="X62780" s="120"/>
      <c r="Z62780" s="120"/>
    </row>
    <row r="62781" spans="16:26" x14ac:dyDescent="0.25">
      <c r="P62781" s="119"/>
      <c r="R62781" s="119"/>
      <c r="T62781" s="119"/>
      <c r="V62781" s="119"/>
      <c r="X62781" s="119"/>
      <c r="Z62781" s="119"/>
    </row>
    <row r="62782" spans="16:26" x14ac:dyDescent="0.25">
      <c r="P62782" s="119"/>
      <c r="R62782" s="119"/>
      <c r="T62782" s="119"/>
      <c r="V62782" s="119"/>
      <c r="X62782" s="119"/>
      <c r="Z62782" s="119"/>
    </row>
    <row r="62783" spans="16:26" x14ac:dyDescent="0.25">
      <c r="P62783" s="119"/>
      <c r="R62783" s="119"/>
      <c r="T62783" s="119"/>
      <c r="V62783" s="119"/>
      <c r="X62783" s="119"/>
      <c r="Z62783" s="119"/>
    </row>
    <row r="62784" spans="16:26" x14ac:dyDescent="0.25">
      <c r="P62784" s="121"/>
      <c r="R62784" s="121"/>
      <c r="T62784" s="121"/>
      <c r="V62784" s="121"/>
      <c r="X62784" s="121"/>
      <c r="Z62784" s="121"/>
    </row>
    <row r="62785" spans="16:26" x14ac:dyDescent="0.25">
      <c r="P62785" s="121"/>
      <c r="R62785" s="121"/>
      <c r="T62785" s="121"/>
      <c r="V62785" s="121"/>
      <c r="X62785" s="121"/>
      <c r="Z62785" s="121"/>
    </row>
    <row r="62786" spans="16:26" x14ac:dyDescent="0.25">
      <c r="P62786" s="121"/>
      <c r="R62786" s="121"/>
      <c r="T62786" s="121"/>
      <c r="V62786" s="121"/>
      <c r="X62786" s="121"/>
      <c r="Z62786" s="121"/>
    </row>
    <row r="62787" spans="16:26" x14ac:dyDescent="0.25">
      <c r="P62787" s="121"/>
      <c r="R62787" s="121"/>
      <c r="T62787" s="121"/>
      <c r="V62787" s="121"/>
      <c r="X62787" s="121"/>
      <c r="Z62787" s="121"/>
    </row>
    <row r="62788" spans="16:26" x14ac:dyDescent="0.25">
      <c r="P62788" s="122"/>
      <c r="R62788" s="122"/>
      <c r="T62788" s="122"/>
      <c r="V62788" s="122"/>
      <c r="X62788" s="122"/>
      <c r="Z62788" s="122"/>
    </row>
    <row r="62789" spans="16:26" x14ac:dyDescent="0.25">
      <c r="P62789" s="118"/>
      <c r="R62789" s="118"/>
      <c r="T62789" s="118"/>
      <c r="V62789" s="118"/>
      <c r="X62789" s="118"/>
      <c r="Z62789" s="118"/>
    </row>
    <row r="62790" spans="16:26" x14ac:dyDescent="0.25">
      <c r="P62790" s="119"/>
      <c r="R62790" s="119"/>
      <c r="T62790" s="119"/>
      <c r="V62790" s="119"/>
      <c r="X62790" s="119"/>
      <c r="Z62790" s="119"/>
    </row>
    <row r="62791" spans="16:26" x14ac:dyDescent="0.25">
      <c r="P62791" s="119"/>
      <c r="R62791" s="119"/>
      <c r="T62791" s="119"/>
      <c r="V62791" s="119"/>
      <c r="X62791" s="119"/>
      <c r="Z62791" s="119"/>
    </row>
    <row r="62792" spans="16:26" x14ac:dyDescent="0.25">
      <c r="P62792" s="120"/>
      <c r="R62792" s="120"/>
      <c r="T62792" s="120"/>
      <c r="V62792" s="120"/>
      <c r="X62792" s="120"/>
      <c r="Z62792" s="120"/>
    </row>
    <row r="62793" spans="16:26" x14ac:dyDescent="0.25">
      <c r="P62793" s="119"/>
      <c r="R62793" s="119"/>
      <c r="T62793" s="119"/>
      <c r="V62793" s="119"/>
      <c r="X62793" s="119"/>
      <c r="Z62793" s="119"/>
    </row>
    <row r="62794" spans="16:26" x14ac:dyDescent="0.25">
      <c r="P62794" s="119"/>
      <c r="R62794" s="119"/>
      <c r="T62794" s="119"/>
      <c r="V62794" s="119"/>
      <c r="X62794" s="119"/>
      <c r="Z62794" s="119"/>
    </row>
    <row r="62795" spans="16:26" x14ac:dyDescent="0.25">
      <c r="P62795" s="120"/>
      <c r="R62795" s="120"/>
      <c r="T62795" s="120"/>
      <c r="V62795" s="120"/>
      <c r="X62795" s="120"/>
      <c r="Z62795" s="120"/>
    </row>
    <row r="62796" spans="16:26" x14ac:dyDescent="0.25">
      <c r="P62796" s="119"/>
      <c r="R62796" s="119"/>
      <c r="T62796" s="119"/>
      <c r="V62796" s="119"/>
      <c r="X62796" s="119"/>
      <c r="Z62796" s="119"/>
    </row>
    <row r="62797" spans="16:26" x14ac:dyDescent="0.25">
      <c r="P62797" s="120"/>
      <c r="R62797" s="120"/>
      <c r="T62797" s="120"/>
      <c r="V62797" s="120"/>
      <c r="X62797" s="120"/>
      <c r="Z62797" s="120"/>
    </row>
    <row r="62798" spans="16:26" x14ac:dyDescent="0.25">
      <c r="P62798" s="119"/>
      <c r="R62798" s="119"/>
      <c r="T62798" s="119"/>
      <c r="V62798" s="119"/>
      <c r="X62798" s="119"/>
      <c r="Z62798" s="119"/>
    </row>
    <row r="62799" spans="16:26" x14ac:dyDescent="0.25">
      <c r="P62799" s="119"/>
      <c r="R62799" s="119"/>
      <c r="T62799" s="119"/>
      <c r="V62799" s="119"/>
      <c r="X62799" s="119"/>
      <c r="Z62799" s="119"/>
    </row>
    <row r="62800" spans="16:26" x14ac:dyDescent="0.25">
      <c r="P62800" s="119"/>
      <c r="R62800" s="119"/>
      <c r="T62800" s="119"/>
      <c r="V62800" s="119"/>
      <c r="X62800" s="119"/>
      <c r="Z62800" s="119"/>
    </row>
    <row r="62801" spans="16:26" x14ac:dyDescent="0.25">
      <c r="P62801" s="121"/>
      <c r="R62801" s="121"/>
      <c r="T62801" s="121"/>
      <c r="V62801" s="121"/>
      <c r="X62801" s="121"/>
      <c r="Z62801" s="121"/>
    </row>
    <row r="62802" spans="16:26" x14ac:dyDescent="0.25">
      <c r="P62802" s="121"/>
      <c r="R62802" s="121"/>
      <c r="T62802" s="121"/>
      <c r="V62802" s="121"/>
      <c r="X62802" s="121"/>
      <c r="Z62802" s="121"/>
    </row>
    <row r="62803" spans="16:26" x14ac:dyDescent="0.25">
      <c r="P62803" s="121"/>
      <c r="R62803" s="121"/>
      <c r="T62803" s="121"/>
      <c r="V62803" s="121"/>
      <c r="X62803" s="121"/>
      <c r="Z62803" s="121"/>
    </row>
    <row r="62804" spans="16:26" x14ac:dyDescent="0.25">
      <c r="P62804" s="121"/>
      <c r="R62804" s="121"/>
      <c r="T62804" s="121"/>
      <c r="V62804" s="121"/>
      <c r="X62804" s="121"/>
      <c r="Z62804" s="121"/>
    </row>
    <row r="62805" spans="16:26" x14ac:dyDescent="0.25">
      <c r="P62805" s="122"/>
      <c r="R62805" s="122"/>
      <c r="T62805" s="122"/>
      <c r="V62805" s="122"/>
      <c r="X62805" s="122"/>
      <c r="Z62805" s="122"/>
    </row>
    <row r="62806" spans="16:26" x14ac:dyDescent="0.25">
      <c r="P62806" s="118"/>
      <c r="R62806" s="118"/>
      <c r="T62806" s="118"/>
      <c r="V62806" s="118"/>
      <c r="X62806" s="118"/>
      <c r="Z62806" s="118"/>
    </row>
    <row r="62807" spans="16:26" x14ac:dyDescent="0.25">
      <c r="P62807" s="119"/>
      <c r="R62807" s="119"/>
      <c r="T62807" s="119"/>
      <c r="V62807" s="119"/>
      <c r="X62807" s="119"/>
      <c r="Z62807" s="119"/>
    </row>
    <row r="62808" spans="16:26" x14ac:dyDescent="0.25">
      <c r="P62808" s="119"/>
      <c r="R62808" s="119"/>
      <c r="T62808" s="119"/>
      <c r="V62808" s="119"/>
      <c r="X62808" s="119"/>
      <c r="Z62808" s="119"/>
    </row>
    <row r="62809" spans="16:26" x14ac:dyDescent="0.25">
      <c r="P62809" s="120"/>
      <c r="R62809" s="120"/>
      <c r="T62809" s="120"/>
      <c r="V62809" s="120"/>
      <c r="X62809" s="120"/>
      <c r="Z62809" s="120"/>
    </row>
    <row r="62810" spans="16:26" x14ac:dyDescent="0.25">
      <c r="P62810" s="119"/>
      <c r="R62810" s="119"/>
      <c r="T62810" s="119"/>
      <c r="V62810" s="119"/>
      <c r="X62810" s="119"/>
      <c r="Z62810" s="119"/>
    </row>
    <row r="62811" spans="16:26" x14ac:dyDescent="0.25">
      <c r="P62811" s="119"/>
      <c r="R62811" s="119"/>
      <c r="T62811" s="119"/>
      <c r="V62811" s="119"/>
      <c r="X62811" s="119"/>
      <c r="Z62811" s="119"/>
    </row>
    <row r="62812" spans="16:26" x14ac:dyDescent="0.25">
      <c r="P62812" s="120"/>
      <c r="R62812" s="120"/>
      <c r="T62812" s="120"/>
      <c r="V62812" s="120"/>
      <c r="X62812" s="120"/>
      <c r="Z62812" s="120"/>
    </row>
    <row r="62813" spans="16:26" x14ac:dyDescent="0.25">
      <c r="P62813" s="119"/>
      <c r="R62813" s="119"/>
      <c r="T62813" s="119"/>
      <c r="V62813" s="119"/>
      <c r="X62813" s="119"/>
      <c r="Z62813" s="119"/>
    </row>
    <row r="62814" spans="16:26" x14ac:dyDescent="0.25">
      <c r="P62814" s="120"/>
      <c r="R62814" s="120"/>
      <c r="T62814" s="120"/>
      <c r="V62814" s="120"/>
      <c r="X62814" s="120"/>
      <c r="Z62814" s="120"/>
    </row>
    <row r="62815" spans="16:26" x14ac:dyDescent="0.25">
      <c r="P62815" s="119"/>
      <c r="R62815" s="119"/>
      <c r="T62815" s="119"/>
      <c r="V62815" s="119"/>
      <c r="X62815" s="119"/>
      <c r="Z62815" s="119"/>
    </row>
    <row r="62816" spans="16:26" x14ac:dyDescent="0.25">
      <c r="P62816" s="119"/>
      <c r="R62816" s="119"/>
      <c r="T62816" s="119"/>
      <c r="V62816" s="119"/>
      <c r="X62816" s="119"/>
      <c r="Z62816" s="119"/>
    </row>
    <row r="62817" spans="16:26" x14ac:dyDescent="0.25">
      <c r="P62817" s="119"/>
      <c r="R62817" s="119"/>
      <c r="T62817" s="119"/>
      <c r="V62817" s="119"/>
      <c r="X62817" s="119"/>
      <c r="Z62817" s="119"/>
    </row>
    <row r="62818" spans="16:26" x14ac:dyDescent="0.25">
      <c r="P62818" s="121"/>
      <c r="R62818" s="121"/>
      <c r="T62818" s="121"/>
      <c r="V62818" s="121"/>
      <c r="X62818" s="121"/>
      <c r="Z62818" s="121"/>
    </row>
    <row r="62819" spans="16:26" x14ac:dyDescent="0.25">
      <c r="P62819" s="121"/>
      <c r="R62819" s="121"/>
      <c r="T62819" s="121"/>
      <c r="V62819" s="121"/>
      <c r="X62819" s="121"/>
      <c r="Z62819" s="121"/>
    </row>
    <row r="62820" spans="16:26" x14ac:dyDescent="0.25">
      <c r="P62820" s="121"/>
      <c r="R62820" s="121"/>
      <c r="T62820" s="121"/>
      <c r="V62820" s="121"/>
      <c r="X62820" s="121"/>
      <c r="Z62820" s="121"/>
    </row>
    <row r="62821" spans="16:26" x14ac:dyDescent="0.25">
      <c r="P62821" s="121"/>
      <c r="R62821" s="121"/>
      <c r="T62821" s="121"/>
      <c r="V62821" s="121"/>
      <c r="X62821" s="121"/>
      <c r="Z62821" s="121"/>
    </row>
    <row r="62822" spans="16:26" x14ac:dyDescent="0.25">
      <c r="P62822" s="122"/>
      <c r="R62822" s="122"/>
      <c r="T62822" s="122"/>
      <c r="V62822" s="122"/>
      <c r="X62822" s="122"/>
      <c r="Z62822" s="122"/>
    </row>
    <row r="62823" spans="16:26" x14ac:dyDescent="0.25">
      <c r="P62823" s="118"/>
      <c r="R62823" s="118"/>
      <c r="T62823" s="118"/>
      <c r="V62823" s="118"/>
      <c r="X62823" s="118"/>
      <c r="Z62823" s="118"/>
    </row>
    <row r="62824" spans="16:26" x14ac:dyDescent="0.25">
      <c r="P62824" s="119"/>
      <c r="R62824" s="119"/>
      <c r="T62824" s="119"/>
      <c r="V62824" s="119"/>
      <c r="X62824" s="119"/>
      <c r="Z62824" s="119"/>
    </row>
    <row r="62825" spans="16:26" x14ac:dyDescent="0.25">
      <c r="P62825" s="119"/>
      <c r="R62825" s="119"/>
      <c r="T62825" s="119"/>
      <c r="V62825" s="119"/>
      <c r="X62825" s="119"/>
      <c r="Z62825" s="119"/>
    </row>
    <row r="62826" spans="16:26" x14ac:dyDescent="0.25">
      <c r="P62826" s="120"/>
      <c r="R62826" s="120"/>
      <c r="T62826" s="120"/>
      <c r="V62826" s="120"/>
      <c r="X62826" s="120"/>
      <c r="Z62826" s="120"/>
    </row>
    <row r="62827" spans="16:26" x14ac:dyDescent="0.25">
      <c r="P62827" s="119"/>
      <c r="R62827" s="119"/>
      <c r="T62827" s="119"/>
      <c r="V62827" s="119"/>
      <c r="X62827" s="119"/>
      <c r="Z62827" s="119"/>
    </row>
    <row r="62828" spans="16:26" x14ac:dyDescent="0.25">
      <c r="P62828" s="119"/>
      <c r="R62828" s="119"/>
      <c r="T62828" s="119"/>
      <c r="V62828" s="119"/>
      <c r="X62828" s="119"/>
      <c r="Z62828" s="119"/>
    </row>
    <row r="62829" spans="16:26" x14ac:dyDescent="0.25">
      <c r="P62829" s="120"/>
      <c r="R62829" s="120"/>
      <c r="T62829" s="120"/>
      <c r="V62829" s="120"/>
      <c r="X62829" s="120"/>
      <c r="Z62829" s="120"/>
    </row>
    <row r="62830" spans="16:26" x14ac:dyDescent="0.25">
      <c r="P62830" s="119"/>
      <c r="R62830" s="119"/>
      <c r="T62830" s="119"/>
      <c r="V62830" s="119"/>
      <c r="X62830" s="119"/>
      <c r="Z62830" s="119"/>
    </row>
    <row r="62831" spans="16:26" x14ac:dyDescent="0.25">
      <c r="P62831" s="120"/>
      <c r="R62831" s="120"/>
      <c r="T62831" s="120"/>
      <c r="V62831" s="120"/>
      <c r="X62831" s="120"/>
      <c r="Z62831" s="120"/>
    </row>
    <row r="62832" spans="16:26" x14ac:dyDescent="0.25">
      <c r="P62832" s="119"/>
      <c r="R62832" s="119"/>
      <c r="T62832" s="119"/>
      <c r="V62832" s="119"/>
      <c r="X62832" s="119"/>
      <c r="Z62832" s="119"/>
    </row>
    <row r="62833" spans="16:26" x14ac:dyDescent="0.25">
      <c r="P62833" s="119"/>
      <c r="R62833" s="119"/>
      <c r="T62833" s="119"/>
      <c r="V62833" s="119"/>
      <c r="X62833" s="119"/>
      <c r="Z62833" s="119"/>
    </row>
    <row r="62834" spans="16:26" x14ac:dyDescent="0.25">
      <c r="P62834" s="119"/>
      <c r="R62834" s="119"/>
      <c r="T62834" s="119"/>
      <c r="V62834" s="119"/>
      <c r="X62834" s="119"/>
      <c r="Z62834" s="119"/>
    </row>
    <row r="62835" spans="16:26" x14ac:dyDescent="0.25">
      <c r="P62835" s="121"/>
      <c r="R62835" s="121"/>
      <c r="T62835" s="121"/>
      <c r="V62835" s="121"/>
      <c r="X62835" s="121"/>
      <c r="Z62835" s="121"/>
    </row>
    <row r="62836" spans="16:26" x14ac:dyDescent="0.25">
      <c r="P62836" s="121"/>
      <c r="R62836" s="121"/>
      <c r="T62836" s="121"/>
      <c r="V62836" s="121"/>
      <c r="X62836" s="121"/>
      <c r="Z62836" s="121"/>
    </row>
    <row r="62837" spans="16:26" x14ac:dyDescent="0.25">
      <c r="P62837" s="121"/>
      <c r="R62837" s="121"/>
      <c r="T62837" s="121"/>
      <c r="V62837" s="121"/>
      <c r="X62837" s="121"/>
      <c r="Z62837" s="121"/>
    </row>
    <row r="62838" spans="16:26" x14ac:dyDescent="0.25">
      <c r="P62838" s="121"/>
      <c r="R62838" s="121"/>
      <c r="T62838" s="121"/>
      <c r="V62838" s="121"/>
      <c r="X62838" s="121"/>
      <c r="Z62838" s="121"/>
    </row>
    <row r="62839" spans="16:26" x14ac:dyDescent="0.25">
      <c r="P62839" s="122"/>
      <c r="R62839" s="122"/>
      <c r="T62839" s="122"/>
      <c r="V62839" s="122"/>
      <c r="X62839" s="122"/>
      <c r="Z62839" s="122"/>
    </row>
    <row r="62840" spans="16:26" x14ac:dyDescent="0.25">
      <c r="P62840" s="118"/>
      <c r="R62840" s="118"/>
      <c r="T62840" s="118"/>
      <c r="V62840" s="118"/>
      <c r="X62840" s="118"/>
      <c r="Z62840" s="118"/>
    </row>
    <row r="62841" spans="16:26" x14ac:dyDescent="0.25">
      <c r="P62841" s="119"/>
      <c r="R62841" s="119"/>
      <c r="T62841" s="119"/>
      <c r="V62841" s="119"/>
      <c r="X62841" s="119"/>
      <c r="Z62841" s="119"/>
    </row>
    <row r="62842" spans="16:26" x14ac:dyDescent="0.25">
      <c r="P62842" s="119"/>
      <c r="R62842" s="119"/>
      <c r="T62842" s="119"/>
      <c r="V62842" s="119"/>
      <c r="X62842" s="119"/>
      <c r="Z62842" s="119"/>
    </row>
    <row r="62843" spans="16:26" x14ac:dyDescent="0.25">
      <c r="P62843" s="120"/>
      <c r="R62843" s="120"/>
      <c r="T62843" s="120"/>
      <c r="V62843" s="120"/>
      <c r="X62843" s="120"/>
      <c r="Z62843" s="120"/>
    </row>
    <row r="62844" spans="16:26" x14ac:dyDescent="0.25">
      <c r="P62844" s="119"/>
      <c r="R62844" s="119"/>
      <c r="T62844" s="119"/>
      <c r="V62844" s="119"/>
      <c r="X62844" s="119"/>
      <c r="Z62844" s="119"/>
    </row>
    <row r="62845" spans="16:26" x14ac:dyDescent="0.25">
      <c r="P62845" s="119"/>
      <c r="R62845" s="119"/>
      <c r="T62845" s="119"/>
      <c r="V62845" s="119"/>
      <c r="X62845" s="119"/>
      <c r="Z62845" s="119"/>
    </row>
    <row r="62846" spans="16:26" x14ac:dyDescent="0.25">
      <c r="P62846" s="120"/>
      <c r="R62846" s="120"/>
      <c r="T62846" s="120"/>
      <c r="V62846" s="120"/>
      <c r="X62846" s="120"/>
      <c r="Z62846" s="120"/>
    </row>
    <row r="62847" spans="16:26" x14ac:dyDescent="0.25">
      <c r="P62847" s="119"/>
      <c r="R62847" s="119"/>
      <c r="T62847" s="119"/>
      <c r="V62847" s="119"/>
      <c r="X62847" s="119"/>
      <c r="Z62847" s="119"/>
    </row>
    <row r="62848" spans="16:26" x14ac:dyDescent="0.25">
      <c r="P62848" s="120"/>
      <c r="R62848" s="120"/>
      <c r="T62848" s="120"/>
      <c r="V62848" s="120"/>
      <c r="X62848" s="120"/>
      <c r="Z62848" s="120"/>
    </row>
    <row r="62849" spans="16:26" x14ac:dyDescent="0.25">
      <c r="P62849" s="119"/>
      <c r="R62849" s="119"/>
      <c r="T62849" s="119"/>
      <c r="V62849" s="119"/>
      <c r="X62849" s="119"/>
      <c r="Z62849" s="119"/>
    </row>
    <row r="62850" spans="16:26" x14ac:dyDescent="0.25">
      <c r="P62850" s="119"/>
      <c r="R62850" s="119"/>
      <c r="T62850" s="119"/>
      <c r="V62850" s="119"/>
      <c r="X62850" s="119"/>
      <c r="Z62850" s="119"/>
    </row>
    <row r="62851" spans="16:26" x14ac:dyDescent="0.25">
      <c r="P62851" s="119"/>
      <c r="R62851" s="119"/>
      <c r="T62851" s="119"/>
      <c r="V62851" s="119"/>
      <c r="X62851" s="119"/>
      <c r="Z62851" s="119"/>
    </row>
    <row r="62852" spans="16:26" x14ac:dyDescent="0.25">
      <c r="P62852" s="121"/>
      <c r="R62852" s="121"/>
      <c r="T62852" s="121"/>
      <c r="V62852" s="121"/>
      <c r="X62852" s="121"/>
      <c r="Z62852" s="121"/>
    </row>
    <row r="62853" spans="16:26" x14ac:dyDescent="0.25">
      <c r="P62853" s="121"/>
      <c r="R62853" s="121"/>
      <c r="T62853" s="121"/>
      <c r="V62853" s="121"/>
      <c r="X62853" s="121"/>
      <c r="Z62853" s="121"/>
    </row>
    <row r="62854" spans="16:26" x14ac:dyDescent="0.25">
      <c r="P62854" s="121"/>
      <c r="R62854" s="121"/>
      <c r="T62854" s="121"/>
      <c r="V62854" s="121"/>
      <c r="X62854" s="121"/>
      <c r="Z62854" s="121"/>
    </row>
    <row r="62855" spans="16:26" x14ac:dyDescent="0.25">
      <c r="P62855" s="121"/>
      <c r="R62855" s="121"/>
      <c r="T62855" s="121"/>
      <c r="V62855" s="121"/>
      <c r="X62855" s="121"/>
      <c r="Z62855" s="121"/>
    </row>
    <row r="62856" spans="16:26" x14ac:dyDescent="0.25">
      <c r="P62856" s="122"/>
      <c r="R62856" s="122"/>
      <c r="T62856" s="122"/>
      <c r="V62856" s="122"/>
      <c r="X62856" s="122"/>
      <c r="Z62856" s="122"/>
    </row>
    <row r="62857" spans="16:26" x14ac:dyDescent="0.25">
      <c r="P62857" s="118"/>
      <c r="R62857" s="118"/>
      <c r="T62857" s="118"/>
      <c r="V62857" s="118"/>
      <c r="X62857" s="118"/>
      <c r="Z62857" s="118"/>
    </row>
    <row r="62858" spans="16:26" x14ac:dyDescent="0.25">
      <c r="P62858" s="119"/>
      <c r="R62858" s="119"/>
      <c r="T62858" s="119"/>
      <c r="V62858" s="119"/>
      <c r="X62858" s="119"/>
      <c r="Z62858" s="119"/>
    </row>
    <row r="62859" spans="16:26" x14ac:dyDescent="0.25">
      <c r="P62859" s="119"/>
      <c r="R62859" s="119"/>
      <c r="T62859" s="119"/>
      <c r="V62859" s="119"/>
      <c r="X62859" s="119"/>
      <c r="Z62859" s="119"/>
    </row>
    <row r="62860" spans="16:26" x14ac:dyDescent="0.25">
      <c r="P62860" s="120"/>
      <c r="R62860" s="120"/>
      <c r="T62860" s="120"/>
      <c r="V62860" s="120"/>
      <c r="X62860" s="120"/>
      <c r="Z62860" s="120"/>
    </row>
    <row r="62861" spans="16:26" x14ac:dyDescent="0.25">
      <c r="P62861" s="119"/>
      <c r="R62861" s="119"/>
      <c r="T62861" s="119"/>
      <c r="V62861" s="119"/>
      <c r="X62861" s="119"/>
      <c r="Z62861" s="119"/>
    </row>
    <row r="62862" spans="16:26" x14ac:dyDescent="0.25">
      <c r="P62862" s="119"/>
      <c r="R62862" s="119"/>
      <c r="T62862" s="119"/>
      <c r="V62862" s="119"/>
      <c r="X62862" s="119"/>
      <c r="Z62862" s="119"/>
    </row>
    <row r="62863" spans="16:26" x14ac:dyDescent="0.25">
      <c r="P62863" s="120"/>
      <c r="R62863" s="120"/>
      <c r="T62863" s="120"/>
      <c r="V62863" s="120"/>
      <c r="X62863" s="120"/>
      <c r="Z62863" s="120"/>
    </row>
    <row r="62864" spans="16:26" x14ac:dyDescent="0.25">
      <c r="P62864" s="119"/>
      <c r="R62864" s="119"/>
      <c r="T62864" s="119"/>
      <c r="V62864" s="119"/>
      <c r="X62864" s="119"/>
      <c r="Z62864" s="119"/>
    </row>
    <row r="62865" spans="16:26" x14ac:dyDescent="0.25">
      <c r="P62865" s="120"/>
      <c r="R62865" s="120"/>
      <c r="T62865" s="120"/>
      <c r="V62865" s="120"/>
      <c r="X62865" s="120"/>
      <c r="Z62865" s="120"/>
    </row>
    <row r="62866" spans="16:26" x14ac:dyDescent="0.25">
      <c r="P62866" s="119"/>
      <c r="R62866" s="119"/>
      <c r="T62866" s="119"/>
      <c r="V62866" s="119"/>
      <c r="X62866" s="119"/>
      <c r="Z62866" s="119"/>
    </row>
    <row r="62867" spans="16:26" x14ac:dyDescent="0.25">
      <c r="P62867" s="119"/>
      <c r="R62867" s="119"/>
      <c r="T62867" s="119"/>
      <c r="V62867" s="119"/>
      <c r="X62867" s="119"/>
      <c r="Z62867" s="119"/>
    </row>
    <row r="62868" spans="16:26" x14ac:dyDescent="0.25">
      <c r="P62868" s="119"/>
      <c r="R62868" s="119"/>
      <c r="T62868" s="119"/>
      <c r="V62868" s="119"/>
      <c r="X62868" s="119"/>
      <c r="Z62868" s="119"/>
    </row>
    <row r="62869" spans="16:26" x14ac:dyDescent="0.25">
      <c r="P62869" s="121"/>
      <c r="R62869" s="121"/>
      <c r="T62869" s="121"/>
      <c r="V62869" s="121"/>
      <c r="X62869" s="121"/>
      <c r="Z62869" s="121"/>
    </row>
    <row r="62870" spans="16:26" x14ac:dyDescent="0.25">
      <c r="P62870" s="121"/>
      <c r="R62870" s="121"/>
      <c r="T62870" s="121"/>
      <c r="V62870" s="121"/>
      <c r="X62870" s="121"/>
      <c r="Z62870" s="121"/>
    </row>
    <row r="62871" spans="16:26" x14ac:dyDescent="0.25">
      <c r="P62871" s="121"/>
      <c r="R62871" s="121"/>
      <c r="T62871" s="121"/>
      <c r="V62871" s="121"/>
      <c r="X62871" s="121"/>
      <c r="Z62871" s="121"/>
    </row>
    <row r="62872" spans="16:26" x14ac:dyDescent="0.25">
      <c r="P62872" s="121"/>
      <c r="R62872" s="121"/>
      <c r="T62872" s="121"/>
      <c r="V62872" s="121"/>
      <c r="X62872" s="121"/>
      <c r="Z62872" s="121"/>
    </row>
    <row r="62873" spans="16:26" x14ac:dyDescent="0.25">
      <c r="P62873" s="122"/>
      <c r="R62873" s="122"/>
      <c r="T62873" s="122"/>
      <c r="V62873" s="122"/>
      <c r="X62873" s="122"/>
      <c r="Z62873" s="122"/>
    </row>
    <row r="62874" spans="16:26" x14ac:dyDescent="0.25">
      <c r="P62874" s="118"/>
      <c r="R62874" s="118"/>
      <c r="T62874" s="118"/>
      <c r="V62874" s="118"/>
      <c r="X62874" s="118"/>
      <c r="Z62874" s="118"/>
    </row>
    <row r="62875" spans="16:26" x14ac:dyDescent="0.25">
      <c r="P62875" s="119"/>
      <c r="R62875" s="119"/>
      <c r="T62875" s="119"/>
      <c r="V62875" s="119"/>
      <c r="X62875" s="119"/>
      <c r="Z62875" s="119"/>
    </row>
    <row r="62876" spans="16:26" x14ac:dyDescent="0.25">
      <c r="P62876" s="119"/>
      <c r="R62876" s="119"/>
      <c r="T62876" s="119"/>
      <c r="V62876" s="119"/>
      <c r="X62876" s="119"/>
      <c r="Z62876" s="119"/>
    </row>
    <row r="62877" spans="16:26" x14ac:dyDescent="0.25">
      <c r="P62877" s="120"/>
      <c r="R62877" s="120"/>
      <c r="T62877" s="120"/>
      <c r="V62877" s="120"/>
      <c r="X62877" s="120"/>
      <c r="Z62877" s="120"/>
    </row>
    <row r="62878" spans="16:26" x14ac:dyDescent="0.25">
      <c r="P62878" s="119"/>
      <c r="R62878" s="119"/>
      <c r="T62878" s="119"/>
      <c r="V62878" s="119"/>
      <c r="X62878" s="119"/>
      <c r="Z62878" s="119"/>
    </row>
    <row r="62879" spans="16:26" x14ac:dyDescent="0.25">
      <c r="P62879" s="119"/>
      <c r="R62879" s="119"/>
      <c r="T62879" s="119"/>
      <c r="V62879" s="119"/>
      <c r="X62879" s="119"/>
      <c r="Z62879" s="119"/>
    </row>
    <row r="62880" spans="16:26" x14ac:dyDescent="0.25">
      <c r="P62880" s="120"/>
      <c r="R62880" s="120"/>
      <c r="T62880" s="120"/>
      <c r="V62880" s="120"/>
      <c r="X62880" s="120"/>
      <c r="Z62880" s="120"/>
    </row>
    <row r="62881" spans="16:26" x14ac:dyDescent="0.25">
      <c r="P62881" s="119"/>
      <c r="R62881" s="119"/>
      <c r="T62881" s="119"/>
      <c r="V62881" s="119"/>
      <c r="X62881" s="119"/>
      <c r="Z62881" s="119"/>
    </row>
    <row r="62882" spans="16:26" x14ac:dyDescent="0.25">
      <c r="P62882" s="120"/>
      <c r="R62882" s="120"/>
      <c r="T62882" s="120"/>
      <c r="V62882" s="120"/>
      <c r="X62882" s="120"/>
      <c r="Z62882" s="120"/>
    </row>
    <row r="62883" spans="16:26" x14ac:dyDescent="0.25">
      <c r="P62883" s="119"/>
      <c r="R62883" s="119"/>
      <c r="T62883" s="119"/>
      <c r="V62883" s="119"/>
      <c r="X62883" s="119"/>
      <c r="Z62883" s="119"/>
    </row>
    <row r="62884" spans="16:26" x14ac:dyDescent="0.25">
      <c r="P62884" s="119"/>
      <c r="R62884" s="119"/>
      <c r="T62884" s="119"/>
      <c r="V62884" s="119"/>
      <c r="X62884" s="119"/>
      <c r="Z62884" s="119"/>
    </row>
    <row r="62885" spans="16:26" x14ac:dyDescent="0.25">
      <c r="P62885" s="119"/>
      <c r="R62885" s="119"/>
      <c r="T62885" s="119"/>
      <c r="V62885" s="119"/>
      <c r="X62885" s="119"/>
      <c r="Z62885" s="119"/>
    </row>
    <row r="62886" spans="16:26" x14ac:dyDescent="0.25">
      <c r="P62886" s="121"/>
      <c r="R62886" s="121"/>
      <c r="T62886" s="121"/>
      <c r="V62886" s="121"/>
      <c r="X62886" s="121"/>
      <c r="Z62886" s="121"/>
    </row>
    <row r="62887" spans="16:26" x14ac:dyDescent="0.25">
      <c r="P62887" s="121"/>
      <c r="R62887" s="121"/>
      <c r="T62887" s="121"/>
      <c r="V62887" s="121"/>
      <c r="X62887" s="121"/>
      <c r="Z62887" s="121"/>
    </row>
    <row r="62888" spans="16:26" x14ac:dyDescent="0.25">
      <c r="P62888" s="121"/>
      <c r="R62888" s="121"/>
      <c r="T62888" s="121"/>
      <c r="V62888" s="121"/>
      <c r="X62888" s="121"/>
      <c r="Z62888" s="121"/>
    </row>
    <row r="62889" spans="16:26" x14ac:dyDescent="0.25">
      <c r="P62889" s="121"/>
      <c r="R62889" s="121"/>
      <c r="T62889" s="121"/>
      <c r="V62889" s="121"/>
      <c r="X62889" s="121"/>
      <c r="Z62889" s="121"/>
    </row>
    <row r="62890" spans="16:26" x14ac:dyDescent="0.25">
      <c r="P62890" s="122"/>
      <c r="R62890" s="122"/>
      <c r="T62890" s="122"/>
      <c r="V62890" s="122"/>
      <c r="X62890" s="122"/>
      <c r="Z62890" s="122"/>
    </row>
    <row r="62891" spans="16:26" x14ac:dyDescent="0.25">
      <c r="P62891" s="118"/>
      <c r="R62891" s="118"/>
      <c r="T62891" s="118"/>
      <c r="V62891" s="118"/>
      <c r="X62891" s="118"/>
      <c r="Z62891" s="118"/>
    </row>
    <row r="62892" spans="16:26" x14ac:dyDescent="0.25">
      <c r="P62892" s="119"/>
      <c r="R62892" s="119"/>
      <c r="T62892" s="119"/>
      <c r="V62892" s="119"/>
      <c r="X62892" s="119"/>
      <c r="Z62892" s="119"/>
    </row>
    <row r="62893" spans="16:26" x14ac:dyDescent="0.25">
      <c r="P62893" s="119"/>
      <c r="R62893" s="119"/>
      <c r="T62893" s="119"/>
      <c r="V62893" s="119"/>
      <c r="X62893" s="119"/>
      <c r="Z62893" s="119"/>
    </row>
    <row r="62894" spans="16:26" x14ac:dyDescent="0.25">
      <c r="P62894" s="120"/>
      <c r="R62894" s="120"/>
      <c r="T62894" s="120"/>
      <c r="V62894" s="120"/>
      <c r="X62894" s="120"/>
      <c r="Z62894" s="120"/>
    </row>
    <row r="62895" spans="16:26" x14ac:dyDescent="0.25">
      <c r="P62895" s="119"/>
      <c r="R62895" s="119"/>
      <c r="T62895" s="119"/>
      <c r="V62895" s="119"/>
      <c r="X62895" s="119"/>
      <c r="Z62895" s="119"/>
    </row>
    <row r="62896" spans="16:26" x14ac:dyDescent="0.25">
      <c r="P62896" s="119"/>
      <c r="R62896" s="119"/>
      <c r="T62896" s="119"/>
      <c r="V62896" s="119"/>
      <c r="X62896" s="119"/>
      <c r="Z62896" s="119"/>
    </row>
    <row r="62897" spans="16:26" x14ac:dyDescent="0.25">
      <c r="P62897" s="120"/>
      <c r="R62897" s="120"/>
      <c r="T62897" s="120"/>
      <c r="V62897" s="120"/>
      <c r="X62897" s="120"/>
      <c r="Z62897" s="120"/>
    </row>
    <row r="62898" spans="16:26" x14ac:dyDescent="0.25">
      <c r="P62898" s="119"/>
      <c r="R62898" s="119"/>
      <c r="T62898" s="119"/>
      <c r="V62898" s="119"/>
      <c r="X62898" s="119"/>
      <c r="Z62898" s="119"/>
    </row>
    <row r="62899" spans="16:26" x14ac:dyDescent="0.25">
      <c r="P62899" s="120"/>
      <c r="R62899" s="120"/>
      <c r="T62899" s="120"/>
      <c r="V62899" s="120"/>
      <c r="X62899" s="120"/>
      <c r="Z62899" s="120"/>
    </row>
    <row r="62900" spans="16:26" x14ac:dyDescent="0.25">
      <c r="P62900" s="119"/>
      <c r="R62900" s="119"/>
      <c r="T62900" s="119"/>
      <c r="V62900" s="119"/>
      <c r="X62900" s="119"/>
      <c r="Z62900" s="119"/>
    </row>
    <row r="62901" spans="16:26" x14ac:dyDescent="0.25">
      <c r="P62901" s="119"/>
      <c r="R62901" s="119"/>
      <c r="T62901" s="119"/>
      <c r="V62901" s="119"/>
      <c r="X62901" s="119"/>
      <c r="Z62901" s="119"/>
    </row>
    <row r="62902" spans="16:26" x14ac:dyDescent="0.25">
      <c r="P62902" s="119"/>
      <c r="R62902" s="119"/>
      <c r="T62902" s="119"/>
      <c r="V62902" s="119"/>
      <c r="X62902" s="119"/>
      <c r="Z62902" s="119"/>
    </row>
    <row r="62903" spans="16:26" x14ac:dyDescent="0.25">
      <c r="P62903" s="121"/>
      <c r="R62903" s="121"/>
      <c r="T62903" s="121"/>
      <c r="V62903" s="121"/>
      <c r="X62903" s="121"/>
      <c r="Z62903" s="121"/>
    </row>
    <row r="62904" spans="16:26" x14ac:dyDescent="0.25">
      <c r="P62904" s="121"/>
      <c r="R62904" s="121"/>
      <c r="T62904" s="121"/>
      <c r="V62904" s="121"/>
      <c r="X62904" s="121"/>
      <c r="Z62904" s="121"/>
    </row>
    <row r="62905" spans="16:26" x14ac:dyDescent="0.25">
      <c r="P62905" s="121"/>
      <c r="R62905" s="121"/>
      <c r="T62905" s="121"/>
      <c r="V62905" s="121"/>
      <c r="X62905" s="121"/>
      <c r="Z62905" s="121"/>
    </row>
    <row r="62906" spans="16:26" x14ac:dyDescent="0.25">
      <c r="P62906" s="121"/>
      <c r="R62906" s="121"/>
      <c r="T62906" s="121"/>
      <c r="V62906" s="121"/>
      <c r="X62906" s="121"/>
      <c r="Z62906" s="121"/>
    </row>
    <row r="62907" spans="16:26" x14ac:dyDescent="0.25">
      <c r="P62907" s="122"/>
      <c r="R62907" s="122"/>
      <c r="T62907" s="122"/>
      <c r="V62907" s="122"/>
      <c r="X62907" s="122"/>
      <c r="Z62907" s="122"/>
    </row>
    <row r="62908" spans="16:26" x14ac:dyDescent="0.25">
      <c r="P62908" s="118"/>
      <c r="R62908" s="118"/>
      <c r="T62908" s="118"/>
      <c r="V62908" s="118"/>
      <c r="X62908" s="118"/>
      <c r="Z62908" s="118"/>
    </row>
    <row r="62909" spans="16:26" x14ac:dyDescent="0.25">
      <c r="P62909" s="119"/>
      <c r="R62909" s="119"/>
      <c r="T62909" s="119"/>
      <c r="V62909" s="119"/>
      <c r="X62909" s="119"/>
      <c r="Z62909" s="119"/>
    </row>
    <row r="62910" spans="16:26" x14ac:dyDescent="0.25">
      <c r="P62910" s="119"/>
      <c r="R62910" s="119"/>
      <c r="T62910" s="119"/>
      <c r="V62910" s="119"/>
      <c r="X62910" s="119"/>
      <c r="Z62910" s="119"/>
    </row>
    <row r="62911" spans="16:26" x14ac:dyDescent="0.25">
      <c r="P62911" s="120"/>
      <c r="R62911" s="120"/>
      <c r="T62911" s="120"/>
      <c r="V62911" s="120"/>
      <c r="X62911" s="120"/>
      <c r="Z62911" s="120"/>
    </row>
    <row r="62912" spans="16:26" x14ac:dyDescent="0.25">
      <c r="P62912" s="119"/>
      <c r="R62912" s="119"/>
      <c r="T62912" s="119"/>
      <c r="V62912" s="119"/>
      <c r="X62912" s="119"/>
      <c r="Z62912" s="119"/>
    </row>
    <row r="62913" spans="16:26" x14ac:dyDescent="0.25">
      <c r="P62913" s="119"/>
      <c r="R62913" s="119"/>
      <c r="T62913" s="119"/>
      <c r="V62913" s="119"/>
      <c r="X62913" s="119"/>
      <c r="Z62913" s="119"/>
    </row>
    <row r="62914" spans="16:26" x14ac:dyDescent="0.25">
      <c r="P62914" s="120"/>
      <c r="R62914" s="120"/>
      <c r="T62914" s="120"/>
      <c r="V62914" s="120"/>
      <c r="X62914" s="120"/>
      <c r="Z62914" s="120"/>
    </row>
    <row r="62915" spans="16:26" x14ac:dyDescent="0.25">
      <c r="P62915" s="119"/>
      <c r="R62915" s="119"/>
      <c r="T62915" s="119"/>
      <c r="V62915" s="119"/>
      <c r="X62915" s="119"/>
      <c r="Z62915" s="119"/>
    </row>
    <row r="62916" spans="16:26" x14ac:dyDescent="0.25">
      <c r="P62916" s="120"/>
      <c r="R62916" s="120"/>
      <c r="T62916" s="120"/>
      <c r="V62916" s="120"/>
      <c r="X62916" s="120"/>
      <c r="Z62916" s="120"/>
    </row>
    <row r="62917" spans="16:26" x14ac:dyDescent="0.25">
      <c r="P62917" s="119"/>
      <c r="R62917" s="119"/>
      <c r="T62917" s="119"/>
      <c r="V62917" s="119"/>
      <c r="X62917" s="119"/>
      <c r="Z62917" s="119"/>
    </row>
    <row r="62918" spans="16:26" x14ac:dyDescent="0.25">
      <c r="P62918" s="119"/>
      <c r="R62918" s="119"/>
      <c r="T62918" s="119"/>
      <c r="V62918" s="119"/>
      <c r="X62918" s="119"/>
      <c r="Z62918" s="119"/>
    </row>
    <row r="62919" spans="16:26" x14ac:dyDescent="0.25">
      <c r="P62919" s="119"/>
      <c r="R62919" s="119"/>
      <c r="T62919" s="119"/>
      <c r="V62919" s="119"/>
      <c r="X62919" s="119"/>
      <c r="Z62919" s="119"/>
    </row>
    <row r="62920" spans="16:26" x14ac:dyDescent="0.25">
      <c r="P62920" s="121"/>
      <c r="R62920" s="121"/>
      <c r="T62920" s="121"/>
      <c r="V62920" s="121"/>
      <c r="X62920" s="121"/>
      <c r="Z62920" s="121"/>
    </row>
    <row r="62921" spans="16:26" x14ac:dyDescent="0.25">
      <c r="P62921" s="121"/>
      <c r="R62921" s="121"/>
      <c r="T62921" s="121"/>
      <c r="V62921" s="121"/>
      <c r="X62921" s="121"/>
      <c r="Z62921" s="121"/>
    </row>
    <row r="62922" spans="16:26" x14ac:dyDescent="0.25">
      <c r="P62922" s="121"/>
      <c r="R62922" s="121"/>
      <c r="T62922" s="121"/>
      <c r="V62922" s="121"/>
      <c r="X62922" s="121"/>
      <c r="Z62922" s="121"/>
    </row>
    <row r="62923" spans="16:26" x14ac:dyDescent="0.25">
      <c r="P62923" s="121"/>
      <c r="R62923" s="121"/>
      <c r="T62923" s="121"/>
      <c r="V62923" s="121"/>
      <c r="X62923" s="121"/>
      <c r="Z62923" s="121"/>
    </row>
    <row r="62924" spans="16:26" x14ac:dyDescent="0.25">
      <c r="P62924" s="122"/>
      <c r="R62924" s="122"/>
      <c r="T62924" s="122"/>
      <c r="V62924" s="122"/>
      <c r="X62924" s="122"/>
      <c r="Z62924" s="122"/>
    </row>
    <row r="62925" spans="16:26" x14ac:dyDescent="0.25">
      <c r="P62925" s="118"/>
      <c r="R62925" s="118"/>
      <c r="T62925" s="118"/>
      <c r="V62925" s="118"/>
      <c r="X62925" s="118"/>
      <c r="Z62925" s="118"/>
    </row>
    <row r="62926" spans="16:26" x14ac:dyDescent="0.25">
      <c r="P62926" s="119"/>
      <c r="R62926" s="119"/>
      <c r="T62926" s="119"/>
      <c r="V62926" s="119"/>
      <c r="X62926" s="119"/>
      <c r="Z62926" s="119"/>
    </row>
    <row r="62927" spans="16:26" x14ac:dyDescent="0.25">
      <c r="P62927" s="119"/>
      <c r="R62927" s="119"/>
      <c r="T62927" s="119"/>
      <c r="V62927" s="119"/>
      <c r="X62927" s="119"/>
      <c r="Z62927" s="119"/>
    </row>
    <row r="62928" spans="16:26" x14ac:dyDescent="0.25">
      <c r="P62928" s="120"/>
      <c r="R62928" s="120"/>
      <c r="T62928" s="120"/>
      <c r="V62928" s="120"/>
      <c r="X62928" s="120"/>
      <c r="Z62928" s="120"/>
    </row>
    <row r="62929" spans="16:26" x14ac:dyDescent="0.25">
      <c r="P62929" s="119"/>
      <c r="R62929" s="119"/>
      <c r="T62929" s="119"/>
      <c r="V62929" s="119"/>
      <c r="X62929" s="119"/>
      <c r="Z62929" s="119"/>
    </row>
    <row r="62930" spans="16:26" x14ac:dyDescent="0.25">
      <c r="P62930" s="119"/>
      <c r="R62930" s="119"/>
      <c r="T62930" s="119"/>
      <c r="V62930" s="119"/>
      <c r="X62930" s="119"/>
      <c r="Z62930" s="119"/>
    </row>
    <row r="62931" spans="16:26" x14ac:dyDescent="0.25">
      <c r="P62931" s="120"/>
      <c r="R62931" s="120"/>
      <c r="T62931" s="120"/>
      <c r="V62931" s="120"/>
      <c r="X62931" s="120"/>
      <c r="Z62931" s="120"/>
    </row>
    <row r="62932" spans="16:26" x14ac:dyDescent="0.25">
      <c r="P62932" s="119"/>
      <c r="R62932" s="119"/>
      <c r="T62932" s="119"/>
      <c r="V62932" s="119"/>
      <c r="X62932" s="119"/>
      <c r="Z62932" s="119"/>
    </row>
    <row r="62933" spans="16:26" x14ac:dyDescent="0.25">
      <c r="P62933" s="120"/>
      <c r="R62933" s="120"/>
      <c r="T62933" s="120"/>
      <c r="V62933" s="120"/>
      <c r="X62933" s="120"/>
      <c r="Z62933" s="120"/>
    </row>
    <row r="62934" spans="16:26" x14ac:dyDescent="0.25">
      <c r="P62934" s="119"/>
      <c r="R62934" s="119"/>
      <c r="T62934" s="119"/>
      <c r="V62934" s="119"/>
      <c r="X62934" s="119"/>
      <c r="Z62934" s="119"/>
    </row>
    <row r="62935" spans="16:26" x14ac:dyDescent="0.25">
      <c r="P62935" s="119"/>
      <c r="R62935" s="119"/>
      <c r="T62935" s="119"/>
      <c r="V62935" s="119"/>
      <c r="X62935" s="119"/>
      <c r="Z62935" s="119"/>
    </row>
    <row r="62936" spans="16:26" x14ac:dyDescent="0.25">
      <c r="P62936" s="119"/>
      <c r="R62936" s="119"/>
      <c r="T62936" s="119"/>
      <c r="V62936" s="119"/>
      <c r="X62936" s="119"/>
      <c r="Z62936" s="119"/>
    </row>
    <row r="62937" spans="16:26" x14ac:dyDescent="0.25">
      <c r="P62937" s="121"/>
      <c r="R62937" s="121"/>
      <c r="T62937" s="121"/>
      <c r="V62937" s="121"/>
      <c r="X62937" s="121"/>
      <c r="Z62937" s="121"/>
    </row>
    <row r="62938" spans="16:26" x14ac:dyDescent="0.25">
      <c r="P62938" s="121"/>
      <c r="R62938" s="121"/>
      <c r="T62938" s="121"/>
      <c r="V62938" s="121"/>
      <c r="X62938" s="121"/>
      <c r="Z62938" s="121"/>
    </row>
    <row r="62939" spans="16:26" x14ac:dyDescent="0.25">
      <c r="P62939" s="121"/>
      <c r="R62939" s="121"/>
      <c r="T62939" s="121"/>
      <c r="V62939" s="121"/>
      <c r="X62939" s="121"/>
      <c r="Z62939" s="121"/>
    </row>
    <row r="62940" spans="16:26" x14ac:dyDescent="0.25">
      <c r="P62940" s="121"/>
      <c r="R62940" s="121"/>
      <c r="T62940" s="121"/>
      <c r="V62940" s="121"/>
      <c r="X62940" s="121"/>
      <c r="Z62940" s="121"/>
    </row>
    <row r="62941" spans="16:26" x14ac:dyDescent="0.25">
      <c r="P62941" s="122"/>
      <c r="R62941" s="122"/>
      <c r="T62941" s="122"/>
      <c r="V62941" s="122"/>
      <c r="X62941" s="122"/>
      <c r="Z62941" s="122"/>
    </row>
    <row r="62942" spans="16:26" x14ac:dyDescent="0.25">
      <c r="P62942" s="118"/>
      <c r="R62942" s="118"/>
      <c r="T62942" s="118"/>
      <c r="V62942" s="118"/>
      <c r="X62942" s="118"/>
      <c r="Z62942" s="118"/>
    </row>
    <row r="62943" spans="16:26" x14ac:dyDescent="0.25">
      <c r="P62943" s="119"/>
      <c r="R62943" s="119"/>
      <c r="T62943" s="119"/>
      <c r="V62943" s="119"/>
      <c r="X62943" s="119"/>
      <c r="Z62943" s="119"/>
    </row>
    <row r="62944" spans="16:26" x14ac:dyDescent="0.25">
      <c r="P62944" s="119"/>
      <c r="R62944" s="119"/>
      <c r="T62944" s="119"/>
      <c r="V62944" s="119"/>
      <c r="X62944" s="119"/>
      <c r="Z62944" s="119"/>
    </row>
    <row r="62945" spans="16:26" x14ac:dyDescent="0.25">
      <c r="P62945" s="120"/>
      <c r="R62945" s="120"/>
      <c r="T62945" s="120"/>
      <c r="V62945" s="120"/>
      <c r="X62945" s="120"/>
      <c r="Z62945" s="120"/>
    </row>
    <row r="62946" spans="16:26" x14ac:dyDescent="0.25">
      <c r="P62946" s="119"/>
      <c r="R62946" s="119"/>
      <c r="T62946" s="119"/>
      <c r="V62946" s="119"/>
      <c r="X62946" s="119"/>
      <c r="Z62946" s="119"/>
    </row>
    <row r="62947" spans="16:26" x14ac:dyDescent="0.25">
      <c r="P62947" s="119"/>
      <c r="R62947" s="119"/>
      <c r="T62947" s="119"/>
      <c r="V62947" s="119"/>
      <c r="X62947" s="119"/>
      <c r="Z62947" s="119"/>
    </row>
    <row r="62948" spans="16:26" x14ac:dyDescent="0.25">
      <c r="P62948" s="120"/>
      <c r="R62948" s="120"/>
      <c r="T62948" s="120"/>
      <c r="V62948" s="120"/>
      <c r="X62948" s="120"/>
      <c r="Z62948" s="120"/>
    </row>
    <row r="62949" spans="16:26" x14ac:dyDescent="0.25">
      <c r="P62949" s="119"/>
      <c r="R62949" s="119"/>
      <c r="T62949" s="119"/>
      <c r="V62949" s="119"/>
      <c r="X62949" s="119"/>
      <c r="Z62949" s="119"/>
    </row>
    <row r="62950" spans="16:26" x14ac:dyDescent="0.25">
      <c r="P62950" s="120"/>
      <c r="R62950" s="120"/>
      <c r="T62950" s="120"/>
      <c r="V62950" s="120"/>
      <c r="X62950" s="120"/>
      <c r="Z62950" s="120"/>
    </row>
    <row r="62951" spans="16:26" x14ac:dyDescent="0.25">
      <c r="P62951" s="119"/>
      <c r="R62951" s="119"/>
      <c r="T62951" s="119"/>
      <c r="V62951" s="119"/>
      <c r="X62951" s="119"/>
      <c r="Z62951" s="119"/>
    </row>
    <row r="62952" spans="16:26" x14ac:dyDescent="0.25">
      <c r="P62952" s="119"/>
      <c r="R62952" s="119"/>
      <c r="T62952" s="119"/>
      <c r="V62952" s="119"/>
      <c r="X62952" s="119"/>
      <c r="Z62952" s="119"/>
    </row>
    <row r="62953" spans="16:26" x14ac:dyDescent="0.25">
      <c r="P62953" s="119"/>
      <c r="R62953" s="119"/>
      <c r="T62953" s="119"/>
      <c r="V62953" s="119"/>
      <c r="X62953" s="119"/>
      <c r="Z62953" s="119"/>
    </row>
    <row r="62954" spans="16:26" x14ac:dyDescent="0.25">
      <c r="P62954" s="121"/>
      <c r="R62954" s="121"/>
      <c r="T62954" s="121"/>
      <c r="V62954" s="121"/>
      <c r="X62954" s="121"/>
      <c r="Z62954" s="121"/>
    </row>
    <row r="62955" spans="16:26" x14ac:dyDescent="0.25">
      <c r="P62955" s="121"/>
      <c r="R62955" s="121"/>
      <c r="T62955" s="121"/>
      <c r="V62955" s="121"/>
      <c r="X62955" s="121"/>
      <c r="Z62955" s="121"/>
    </row>
    <row r="62956" spans="16:26" x14ac:dyDescent="0.25">
      <c r="P62956" s="121"/>
      <c r="R62956" s="121"/>
      <c r="T62956" s="121"/>
      <c r="V62956" s="121"/>
      <c r="X62956" s="121"/>
      <c r="Z62956" s="121"/>
    </row>
    <row r="62957" spans="16:26" x14ac:dyDescent="0.25">
      <c r="P62957" s="121"/>
      <c r="R62957" s="121"/>
      <c r="T62957" s="121"/>
      <c r="V62957" s="121"/>
      <c r="X62957" s="121"/>
      <c r="Z62957" s="121"/>
    </row>
    <row r="62958" spans="16:26" x14ac:dyDescent="0.25">
      <c r="P62958" s="122"/>
      <c r="R62958" s="122"/>
      <c r="T62958" s="122"/>
      <c r="V62958" s="122"/>
      <c r="X62958" s="122"/>
      <c r="Z62958" s="122"/>
    </row>
    <row r="62959" spans="16:26" x14ac:dyDescent="0.25">
      <c r="P62959" s="118"/>
      <c r="R62959" s="118"/>
      <c r="T62959" s="118"/>
      <c r="V62959" s="118"/>
      <c r="X62959" s="118"/>
      <c r="Z62959" s="118"/>
    </row>
    <row r="62960" spans="16:26" x14ac:dyDescent="0.25">
      <c r="P62960" s="119"/>
      <c r="R62960" s="119"/>
      <c r="T62960" s="119"/>
      <c r="V62960" s="119"/>
      <c r="X62960" s="119"/>
      <c r="Z62960" s="119"/>
    </row>
    <row r="62961" spans="16:26" x14ac:dyDescent="0.25">
      <c r="P62961" s="119"/>
      <c r="R62961" s="119"/>
      <c r="T62961" s="119"/>
      <c r="V62961" s="119"/>
      <c r="X62961" s="119"/>
      <c r="Z62961" s="119"/>
    </row>
    <row r="62962" spans="16:26" x14ac:dyDescent="0.25">
      <c r="P62962" s="120"/>
      <c r="R62962" s="120"/>
      <c r="T62962" s="120"/>
      <c r="V62962" s="120"/>
      <c r="X62962" s="120"/>
      <c r="Z62962" s="120"/>
    </row>
    <row r="62963" spans="16:26" x14ac:dyDescent="0.25">
      <c r="P62963" s="119"/>
      <c r="R62963" s="119"/>
      <c r="T62963" s="119"/>
      <c r="V62963" s="119"/>
      <c r="X62963" s="119"/>
      <c r="Z62963" s="119"/>
    </row>
    <row r="62964" spans="16:26" x14ac:dyDescent="0.25">
      <c r="P62964" s="119"/>
      <c r="R62964" s="119"/>
      <c r="T62964" s="119"/>
      <c r="V62964" s="119"/>
      <c r="X62964" s="119"/>
      <c r="Z62964" s="119"/>
    </row>
    <row r="62965" spans="16:26" x14ac:dyDescent="0.25">
      <c r="P62965" s="120"/>
      <c r="R62965" s="120"/>
      <c r="T62965" s="120"/>
      <c r="V62965" s="120"/>
      <c r="X62965" s="120"/>
      <c r="Z62965" s="120"/>
    </row>
    <row r="62966" spans="16:26" x14ac:dyDescent="0.25">
      <c r="P62966" s="119"/>
      <c r="R62966" s="119"/>
      <c r="T62966" s="119"/>
      <c r="V62966" s="119"/>
      <c r="X62966" s="119"/>
      <c r="Z62966" s="119"/>
    </row>
    <row r="62967" spans="16:26" x14ac:dyDescent="0.25">
      <c r="P62967" s="120"/>
      <c r="R62967" s="120"/>
      <c r="T62967" s="120"/>
      <c r="V62967" s="120"/>
      <c r="X62967" s="120"/>
      <c r="Z62967" s="120"/>
    </row>
    <row r="62968" spans="16:26" x14ac:dyDescent="0.25">
      <c r="P62968" s="119"/>
      <c r="R62968" s="119"/>
      <c r="T62968" s="119"/>
      <c r="V62968" s="119"/>
      <c r="X62968" s="119"/>
      <c r="Z62968" s="119"/>
    </row>
    <row r="62969" spans="16:26" x14ac:dyDescent="0.25">
      <c r="P62969" s="119"/>
      <c r="R62969" s="119"/>
      <c r="T62969" s="119"/>
      <c r="V62969" s="119"/>
      <c r="X62969" s="119"/>
      <c r="Z62969" s="119"/>
    </row>
    <row r="62970" spans="16:26" x14ac:dyDescent="0.25">
      <c r="P62970" s="119"/>
      <c r="R62970" s="119"/>
      <c r="T62970" s="119"/>
      <c r="V62970" s="119"/>
      <c r="X62970" s="119"/>
      <c r="Z62970" s="119"/>
    </row>
    <row r="62971" spans="16:26" x14ac:dyDescent="0.25">
      <c r="P62971" s="121"/>
      <c r="R62971" s="121"/>
      <c r="T62971" s="121"/>
      <c r="V62971" s="121"/>
      <c r="X62971" s="121"/>
      <c r="Z62971" s="121"/>
    </row>
    <row r="62972" spans="16:26" x14ac:dyDescent="0.25">
      <c r="P62972" s="121"/>
      <c r="R62972" s="121"/>
      <c r="T62972" s="121"/>
      <c r="V62972" s="121"/>
      <c r="X62972" s="121"/>
      <c r="Z62972" s="121"/>
    </row>
    <row r="62973" spans="16:26" x14ac:dyDescent="0.25">
      <c r="P62973" s="121"/>
      <c r="R62973" s="121"/>
      <c r="T62973" s="121"/>
      <c r="V62973" s="121"/>
      <c r="X62973" s="121"/>
      <c r="Z62973" s="121"/>
    </row>
    <row r="62974" spans="16:26" x14ac:dyDescent="0.25">
      <c r="P62974" s="121"/>
      <c r="R62974" s="121"/>
      <c r="T62974" s="121"/>
      <c r="V62974" s="121"/>
      <c r="X62974" s="121"/>
      <c r="Z62974" s="121"/>
    </row>
    <row r="62975" spans="16:26" x14ac:dyDescent="0.25">
      <c r="P62975" s="122"/>
      <c r="R62975" s="122"/>
      <c r="T62975" s="122"/>
      <c r="V62975" s="122"/>
      <c r="X62975" s="122"/>
      <c r="Z62975" s="122"/>
    </row>
    <row r="62976" spans="16:26" x14ac:dyDescent="0.25">
      <c r="P62976" s="118"/>
      <c r="R62976" s="118"/>
      <c r="T62976" s="118"/>
      <c r="V62976" s="118"/>
      <c r="X62976" s="118"/>
      <c r="Z62976" s="118"/>
    </row>
    <row r="62977" spans="16:26" x14ac:dyDescent="0.25">
      <c r="P62977" s="119"/>
      <c r="R62977" s="119"/>
      <c r="T62977" s="119"/>
      <c r="V62977" s="119"/>
      <c r="X62977" s="119"/>
      <c r="Z62977" s="119"/>
    </row>
    <row r="62978" spans="16:26" x14ac:dyDescent="0.25">
      <c r="P62978" s="119"/>
      <c r="R62978" s="119"/>
      <c r="T62978" s="119"/>
      <c r="V62978" s="119"/>
      <c r="X62978" s="119"/>
      <c r="Z62978" s="119"/>
    </row>
    <row r="62979" spans="16:26" x14ac:dyDescent="0.25">
      <c r="P62979" s="120"/>
      <c r="R62979" s="120"/>
      <c r="T62979" s="120"/>
      <c r="V62979" s="120"/>
      <c r="X62979" s="120"/>
      <c r="Z62979" s="120"/>
    </row>
    <row r="62980" spans="16:26" x14ac:dyDescent="0.25">
      <c r="P62980" s="119"/>
      <c r="R62980" s="119"/>
      <c r="T62980" s="119"/>
      <c r="V62980" s="119"/>
      <c r="X62980" s="119"/>
      <c r="Z62980" s="119"/>
    </row>
    <row r="62981" spans="16:26" x14ac:dyDescent="0.25">
      <c r="P62981" s="119"/>
      <c r="R62981" s="119"/>
      <c r="T62981" s="119"/>
      <c r="V62981" s="119"/>
      <c r="X62981" s="119"/>
      <c r="Z62981" s="119"/>
    </row>
    <row r="62982" spans="16:26" x14ac:dyDescent="0.25">
      <c r="P62982" s="120"/>
      <c r="R62982" s="120"/>
      <c r="T62982" s="120"/>
      <c r="V62982" s="120"/>
      <c r="X62982" s="120"/>
      <c r="Z62982" s="120"/>
    </row>
    <row r="62983" spans="16:26" x14ac:dyDescent="0.25">
      <c r="P62983" s="119"/>
      <c r="R62983" s="119"/>
      <c r="T62983" s="119"/>
      <c r="V62983" s="119"/>
      <c r="X62983" s="119"/>
      <c r="Z62983" s="119"/>
    </row>
    <row r="62984" spans="16:26" x14ac:dyDescent="0.25">
      <c r="P62984" s="120"/>
      <c r="R62984" s="120"/>
      <c r="T62984" s="120"/>
      <c r="V62984" s="120"/>
      <c r="X62984" s="120"/>
      <c r="Z62984" s="120"/>
    </row>
    <row r="62985" spans="16:26" x14ac:dyDescent="0.25">
      <c r="P62985" s="119"/>
      <c r="R62985" s="119"/>
      <c r="T62985" s="119"/>
      <c r="V62985" s="119"/>
      <c r="X62985" s="119"/>
      <c r="Z62985" s="119"/>
    </row>
    <row r="62986" spans="16:26" x14ac:dyDescent="0.25">
      <c r="P62986" s="119"/>
      <c r="R62986" s="119"/>
      <c r="T62986" s="119"/>
      <c r="V62986" s="119"/>
      <c r="X62986" s="119"/>
      <c r="Z62986" s="119"/>
    </row>
    <row r="62987" spans="16:26" x14ac:dyDescent="0.25">
      <c r="P62987" s="119"/>
      <c r="R62987" s="119"/>
      <c r="T62987" s="119"/>
      <c r="V62987" s="119"/>
      <c r="X62987" s="119"/>
      <c r="Z62987" s="119"/>
    </row>
    <row r="62988" spans="16:26" x14ac:dyDescent="0.25">
      <c r="P62988" s="121"/>
      <c r="R62988" s="121"/>
      <c r="T62988" s="121"/>
      <c r="V62988" s="121"/>
      <c r="X62988" s="121"/>
      <c r="Z62988" s="121"/>
    </row>
    <row r="62989" spans="16:26" x14ac:dyDescent="0.25">
      <c r="P62989" s="121"/>
      <c r="R62989" s="121"/>
      <c r="T62989" s="121"/>
      <c r="V62989" s="121"/>
      <c r="X62989" s="121"/>
      <c r="Z62989" s="121"/>
    </row>
    <row r="62990" spans="16:26" x14ac:dyDescent="0.25">
      <c r="P62990" s="121"/>
      <c r="R62990" s="121"/>
      <c r="T62990" s="121"/>
      <c r="V62990" s="121"/>
      <c r="X62990" s="121"/>
      <c r="Z62990" s="121"/>
    </row>
    <row r="62991" spans="16:26" x14ac:dyDescent="0.25">
      <c r="P62991" s="121"/>
      <c r="R62991" s="121"/>
      <c r="T62991" s="121"/>
      <c r="V62991" s="121"/>
      <c r="X62991" s="121"/>
      <c r="Z62991" s="121"/>
    </row>
    <row r="62992" spans="16:26" x14ac:dyDescent="0.25">
      <c r="P62992" s="122"/>
      <c r="R62992" s="122"/>
      <c r="T62992" s="122"/>
      <c r="V62992" s="122"/>
      <c r="X62992" s="122"/>
      <c r="Z62992" s="122"/>
    </row>
    <row r="62993" spans="16:26" x14ac:dyDescent="0.25">
      <c r="P62993" s="118"/>
      <c r="R62993" s="118"/>
      <c r="T62993" s="118"/>
      <c r="V62993" s="118"/>
      <c r="X62993" s="118"/>
      <c r="Z62993" s="118"/>
    </row>
    <row r="62994" spans="16:26" x14ac:dyDescent="0.25">
      <c r="P62994" s="119"/>
      <c r="R62994" s="119"/>
      <c r="T62994" s="119"/>
      <c r="V62994" s="119"/>
      <c r="X62994" s="119"/>
      <c r="Z62994" s="119"/>
    </row>
    <row r="62995" spans="16:26" x14ac:dyDescent="0.25">
      <c r="P62995" s="119"/>
      <c r="R62995" s="119"/>
      <c r="T62995" s="119"/>
      <c r="V62995" s="119"/>
      <c r="X62995" s="119"/>
      <c r="Z62995" s="119"/>
    </row>
    <row r="62996" spans="16:26" x14ac:dyDescent="0.25">
      <c r="P62996" s="120"/>
      <c r="R62996" s="120"/>
      <c r="T62996" s="120"/>
      <c r="V62996" s="120"/>
      <c r="X62996" s="120"/>
      <c r="Z62996" s="120"/>
    </row>
    <row r="62997" spans="16:26" x14ac:dyDescent="0.25">
      <c r="P62997" s="119"/>
      <c r="R62997" s="119"/>
      <c r="T62997" s="119"/>
      <c r="V62997" s="119"/>
      <c r="X62997" s="119"/>
      <c r="Z62997" s="119"/>
    </row>
    <row r="62998" spans="16:26" x14ac:dyDescent="0.25">
      <c r="P62998" s="119"/>
      <c r="R62998" s="119"/>
      <c r="T62998" s="119"/>
      <c r="V62998" s="119"/>
      <c r="X62998" s="119"/>
      <c r="Z62998" s="119"/>
    </row>
    <row r="62999" spans="16:26" x14ac:dyDescent="0.25">
      <c r="P62999" s="120"/>
      <c r="R62999" s="120"/>
      <c r="T62999" s="120"/>
      <c r="V62999" s="120"/>
      <c r="X62999" s="120"/>
      <c r="Z62999" s="120"/>
    </row>
    <row r="63000" spans="16:26" x14ac:dyDescent="0.25">
      <c r="P63000" s="119"/>
      <c r="R63000" s="119"/>
      <c r="T63000" s="119"/>
      <c r="V63000" s="119"/>
      <c r="X63000" s="119"/>
      <c r="Z63000" s="119"/>
    </row>
    <row r="63001" spans="16:26" x14ac:dyDescent="0.25">
      <c r="P63001" s="120"/>
      <c r="R63001" s="120"/>
      <c r="T63001" s="120"/>
      <c r="V63001" s="120"/>
      <c r="X63001" s="120"/>
      <c r="Z63001" s="120"/>
    </row>
    <row r="63002" spans="16:26" x14ac:dyDescent="0.25">
      <c r="P63002" s="119"/>
      <c r="R63002" s="119"/>
      <c r="T63002" s="119"/>
      <c r="V63002" s="119"/>
      <c r="X63002" s="119"/>
      <c r="Z63002" s="119"/>
    </row>
    <row r="63003" spans="16:26" x14ac:dyDescent="0.25">
      <c r="P63003" s="119"/>
      <c r="R63003" s="119"/>
      <c r="T63003" s="119"/>
      <c r="V63003" s="119"/>
      <c r="X63003" s="119"/>
      <c r="Z63003" s="119"/>
    </row>
    <row r="63004" spans="16:26" x14ac:dyDescent="0.25">
      <c r="P63004" s="119"/>
      <c r="R63004" s="119"/>
      <c r="T63004" s="119"/>
      <c r="V63004" s="119"/>
      <c r="X63004" s="119"/>
      <c r="Z63004" s="119"/>
    </row>
    <row r="63005" spans="16:26" x14ac:dyDescent="0.25">
      <c r="P63005" s="121"/>
      <c r="R63005" s="121"/>
      <c r="T63005" s="121"/>
      <c r="V63005" s="121"/>
      <c r="X63005" s="121"/>
      <c r="Z63005" s="121"/>
    </row>
    <row r="63006" spans="16:26" x14ac:dyDescent="0.25">
      <c r="P63006" s="121"/>
      <c r="R63006" s="121"/>
      <c r="T63006" s="121"/>
      <c r="V63006" s="121"/>
      <c r="X63006" s="121"/>
      <c r="Z63006" s="121"/>
    </row>
    <row r="63007" spans="16:26" x14ac:dyDescent="0.25">
      <c r="P63007" s="121"/>
      <c r="R63007" s="121"/>
      <c r="T63007" s="121"/>
      <c r="V63007" s="121"/>
      <c r="X63007" s="121"/>
      <c r="Z63007" s="121"/>
    </row>
    <row r="63008" spans="16:26" x14ac:dyDescent="0.25">
      <c r="P63008" s="121"/>
      <c r="R63008" s="121"/>
      <c r="T63008" s="121"/>
      <c r="V63008" s="121"/>
      <c r="X63008" s="121"/>
      <c r="Z63008" s="121"/>
    </row>
    <row r="63009" spans="16:26" x14ac:dyDescent="0.25">
      <c r="P63009" s="122"/>
      <c r="R63009" s="122"/>
      <c r="T63009" s="122"/>
      <c r="V63009" s="122"/>
      <c r="X63009" s="122"/>
      <c r="Z63009" s="122"/>
    </row>
    <row r="63010" spans="16:26" x14ac:dyDescent="0.25">
      <c r="P63010" s="118"/>
      <c r="R63010" s="118"/>
      <c r="T63010" s="118"/>
      <c r="V63010" s="118"/>
      <c r="X63010" s="118"/>
      <c r="Z63010" s="118"/>
    </row>
    <row r="63011" spans="16:26" x14ac:dyDescent="0.25">
      <c r="P63011" s="119"/>
      <c r="R63011" s="119"/>
      <c r="T63011" s="119"/>
      <c r="V63011" s="119"/>
      <c r="X63011" s="119"/>
      <c r="Z63011" s="119"/>
    </row>
    <row r="63012" spans="16:26" x14ac:dyDescent="0.25">
      <c r="P63012" s="119"/>
      <c r="R63012" s="119"/>
      <c r="T63012" s="119"/>
      <c r="V63012" s="119"/>
      <c r="X63012" s="119"/>
      <c r="Z63012" s="119"/>
    </row>
    <row r="63013" spans="16:26" x14ac:dyDescent="0.25">
      <c r="P63013" s="120"/>
      <c r="R63013" s="120"/>
      <c r="T63013" s="120"/>
      <c r="V63013" s="120"/>
      <c r="X63013" s="120"/>
      <c r="Z63013" s="120"/>
    </row>
    <row r="63014" spans="16:26" x14ac:dyDescent="0.25">
      <c r="P63014" s="119"/>
      <c r="R63014" s="119"/>
      <c r="T63014" s="119"/>
      <c r="V63014" s="119"/>
      <c r="X63014" s="119"/>
      <c r="Z63014" s="119"/>
    </row>
    <row r="63015" spans="16:26" x14ac:dyDescent="0.25">
      <c r="P63015" s="119"/>
      <c r="R63015" s="119"/>
      <c r="T63015" s="119"/>
      <c r="V63015" s="119"/>
      <c r="X63015" s="119"/>
      <c r="Z63015" s="119"/>
    </row>
    <row r="63016" spans="16:26" x14ac:dyDescent="0.25">
      <c r="P63016" s="120"/>
      <c r="R63016" s="120"/>
      <c r="T63016" s="120"/>
      <c r="V63016" s="120"/>
      <c r="X63016" s="120"/>
      <c r="Z63016" s="120"/>
    </row>
    <row r="63017" spans="16:26" x14ac:dyDescent="0.25">
      <c r="P63017" s="119"/>
      <c r="R63017" s="119"/>
      <c r="T63017" s="119"/>
      <c r="V63017" s="119"/>
      <c r="X63017" s="119"/>
      <c r="Z63017" s="119"/>
    </row>
    <row r="63018" spans="16:26" x14ac:dyDescent="0.25">
      <c r="P63018" s="120"/>
      <c r="R63018" s="120"/>
      <c r="T63018" s="120"/>
      <c r="V63018" s="120"/>
      <c r="X63018" s="120"/>
      <c r="Z63018" s="120"/>
    </row>
    <row r="63019" spans="16:26" x14ac:dyDescent="0.25">
      <c r="P63019" s="119"/>
      <c r="R63019" s="119"/>
      <c r="T63019" s="119"/>
      <c r="V63019" s="119"/>
      <c r="X63019" s="119"/>
      <c r="Z63019" s="119"/>
    </row>
    <row r="63020" spans="16:26" x14ac:dyDescent="0.25">
      <c r="P63020" s="119"/>
      <c r="R63020" s="119"/>
      <c r="T63020" s="119"/>
      <c r="V63020" s="119"/>
      <c r="X63020" s="119"/>
      <c r="Z63020" s="119"/>
    </row>
    <row r="63021" spans="16:26" x14ac:dyDescent="0.25">
      <c r="P63021" s="119"/>
      <c r="R63021" s="119"/>
      <c r="T63021" s="119"/>
      <c r="V63021" s="119"/>
      <c r="X63021" s="119"/>
      <c r="Z63021" s="119"/>
    </row>
    <row r="63022" spans="16:26" x14ac:dyDescent="0.25">
      <c r="P63022" s="121"/>
      <c r="R63022" s="121"/>
      <c r="T63022" s="121"/>
      <c r="V63022" s="121"/>
      <c r="X63022" s="121"/>
      <c r="Z63022" s="121"/>
    </row>
    <row r="63023" spans="16:26" x14ac:dyDescent="0.25">
      <c r="P63023" s="121"/>
      <c r="R63023" s="121"/>
      <c r="T63023" s="121"/>
      <c r="V63023" s="121"/>
      <c r="X63023" s="121"/>
      <c r="Z63023" s="121"/>
    </row>
    <row r="63024" spans="16:26" x14ac:dyDescent="0.25">
      <c r="P63024" s="121"/>
      <c r="R63024" s="121"/>
      <c r="T63024" s="121"/>
      <c r="V63024" s="121"/>
      <c r="X63024" s="121"/>
      <c r="Z63024" s="121"/>
    </row>
    <row r="63025" spans="16:26" x14ac:dyDescent="0.25">
      <c r="P63025" s="121"/>
      <c r="R63025" s="121"/>
      <c r="T63025" s="121"/>
      <c r="V63025" s="121"/>
      <c r="X63025" s="121"/>
      <c r="Z63025" s="121"/>
    </row>
    <row r="63026" spans="16:26" x14ac:dyDescent="0.25">
      <c r="P63026" s="122"/>
      <c r="R63026" s="122"/>
      <c r="T63026" s="122"/>
      <c r="V63026" s="122"/>
      <c r="X63026" s="122"/>
      <c r="Z63026" s="122"/>
    </row>
    <row r="63027" spans="16:26" x14ac:dyDescent="0.25">
      <c r="P63027" s="118"/>
      <c r="R63027" s="118"/>
      <c r="T63027" s="118"/>
      <c r="V63027" s="118"/>
      <c r="X63027" s="118"/>
      <c r="Z63027" s="118"/>
    </row>
    <row r="63028" spans="16:26" x14ac:dyDescent="0.25">
      <c r="P63028" s="119"/>
      <c r="R63028" s="119"/>
      <c r="T63028" s="119"/>
      <c r="V63028" s="119"/>
      <c r="X63028" s="119"/>
      <c r="Z63028" s="119"/>
    </row>
    <row r="63029" spans="16:26" x14ac:dyDescent="0.25">
      <c r="P63029" s="119"/>
      <c r="R63029" s="119"/>
      <c r="T63029" s="119"/>
      <c r="V63029" s="119"/>
      <c r="X63029" s="119"/>
      <c r="Z63029" s="119"/>
    </row>
    <row r="63030" spans="16:26" x14ac:dyDescent="0.25">
      <c r="P63030" s="120"/>
      <c r="R63030" s="120"/>
      <c r="T63030" s="120"/>
      <c r="V63030" s="120"/>
      <c r="X63030" s="120"/>
      <c r="Z63030" s="120"/>
    </row>
    <row r="63031" spans="16:26" x14ac:dyDescent="0.25">
      <c r="P63031" s="119"/>
      <c r="R63031" s="119"/>
      <c r="T63031" s="119"/>
      <c r="V63031" s="119"/>
      <c r="X63031" s="119"/>
      <c r="Z63031" s="119"/>
    </row>
    <row r="63032" spans="16:26" x14ac:dyDescent="0.25">
      <c r="P63032" s="119"/>
      <c r="R63032" s="119"/>
      <c r="T63032" s="119"/>
      <c r="V63032" s="119"/>
      <c r="X63032" s="119"/>
      <c r="Z63032" s="119"/>
    </row>
    <row r="63033" spans="16:26" x14ac:dyDescent="0.25">
      <c r="P63033" s="120"/>
      <c r="R63033" s="120"/>
      <c r="T63033" s="120"/>
      <c r="V63033" s="120"/>
      <c r="X63033" s="120"/>
      <c r="Z63033" s="120"/>
    </row>
    <row r="63034" spans="16:26" x14ac:dyDescent="0.25">
      <c r="P63034" s="119"/>
      <c r="R63034" s="119"/>
      <c r="T63034" s="119"/>
      <c r="V63034" s="119"/>
      <c r="X63034" s="119"/>
      <c r="Z63034" s="119"/>
    </row>
    <row r="63035" spans="16:26" x14ac:dyDescent="0.25">
      <c r="P63035" s="120"/>
      <c r="R63035" s="120"/>
      <c r="T63035" s="120"/>
      <c r="V63035" s="120"/>
      <c r="X63035" s="120"/>
      <c r="Z63035" s="120"/>
    </row>
    <row r="63036" spans="16:26" x14ac:dyDescent="0.25">
      <c r="P63036" s="119"/>
      <c r="R63036" s="119"/>
      <c r="T63036" s="119"/>
      <c r="V63036" s="119"/>
      <c r="X63036" s="119"/>
      <c r="Z63036" s="119"/>
    </row>
    <row r="63037" spans="16:26" x14ac:dyDescent="0.25">
      <c r="P63037" s="119"/>
      <c r="R63037" s="119"/>
      <c r="T63037" s="119"/>
      <c r="V63037" s="119"/>
      <c r="X63037" s="119"/>
      <c r="Z63037" s="119"/>
    </row>
    <row r="63038" spans="16:26" x14ac:dyDescent="0.25">
      <c r="P63038" s="119"/>
      <c r="R63038" s="119"/>
      <c r="T63038" s="119"/>
      <c r="V63038" s="119"/>
      <c r="X63038" s="119"/>
      <c r="Z63038" s="119"/>
    </row>
    <row r="63039" spans="16:26" x14ac:dyDescent="0.25">
      <c r="P63039" s="121"/>
      <c r="R63039" s="121"/>
      <c r="T63039" s="121"/>
      <c r="V63039" s="121"/>
      <c r="X63039" s="121"/>
      <c r="Z63039" s="121"/>
    </row>
    <row r="63040" spans="16:26" x14ac:dyDescent="0.25">
      <c r="P63040" s="121"/>
      <c r="R63040" s="121"/>
      <c r="T63040" s="121"/>
      <c r="V63040" s="121"/>
      <c r="X63040" s="121"/>
      <c r="Z63040" s="121"/>
    </row>
    <row r="63041" spans="16:26" x14ac:dyDescent="0.25">
      <c r="P63041" s="121"/>
      <c r="R63041" s="121"/>
      <c r="T63041" s="121"/>
      <c r="V63041" s="121"/>
      <c r="X63041" s="121"/>
      <c r="Z63041" s="121"/>
    </row>
    <row r="63042" spans="16:26" x14ac:dyDescent="0.25">
      <c r="P63042" s="121"/>
      <c r="R63042" s="121"/>
      <c r="T63042" s="121"/>
      <c r="V63042" s="121"/>
      <c r="X63042" s="121"/>
      <c r="Z63042" s="121"/>
    </row>
    <row r="63043" spans="16:26" x14ac:dyDescent="0.25">
      <c r="P63043" s="122"/>
      <c r="R63043" s="122"/>
      <c r="T63043" s="122"/>
      <c r="V63043" s="122"/>
      <c r="X63043" s="122"/>
      <c r="Z63043" s="122"/>
    </row>
    <row r="63044" spans="16:26" x14ac:dyDescent="0.25">
      <c r="P63044" s="118"/>
      <c r="R63044" s="118"/>
      <c r="T63044" s="118"/>
      <c r="V63044" s="118"/>
      <c r="X63044" s="118"/>
      <c r="Z63044" s="118"/>
    </row>
    <row r="63045" spans="16:26" x14ac:dyDescent="0.25">
      <c r="P63045" s="119"/>
      <c r="R63045" s="119"/>
      <c r="T63045" s="119"/>
      <c r="V63045" s="119"/>
      <c r="X63045" s="119"/>
      <c r="Z63045" s="119"/>
    </row>
    <row r="63046" spans="16:26" x14ac:dyDescent="0.25">
      <c r="P63046" s="119"/>
      <c r="R63046" s="119"/>
      <c r="T63046" s="119"/>
      <c r="V63046" s="119"/>
      <c r="X63046" s="119"/>
      <c r="Z63046" s="119"/>
    </row>
    <row r="63047" spans="16:26" x14ac:dyDescent="0.25">
      <c r="P63047" s="120"/>
      <c r="R63047" s="120"/>
      <c r="T63047" s="120"/>
      <c r="V63047" s="120"/>
      <c r="X63047" s="120"/>
      <c r="Z63047" s="120"/>
    </row>
    <row r="63048" spans="16:26" x14ac:dyDescent="0.25">
      <c r="P63048" s="119"/>
      <c r="R63048" s="119"/>
      <c r="T63048" s="119"/>
      <c r="V63048" s="119"/>
      <c r="X63048" s="119"/>
      <c r="Z63048" s="119"/>
    </row>
    <row r="63049" spans="16:26" x14ac:dyDescent="0.25">
      <c r="P63049" s="119"/>
      <c r="R63049" s="119"/>
      <c r="T63049" s="119"/>
      <c r="V63049" s="119"/>
      <c r="X63049" s="119"/>
      <c r="Z63049" s="119"/>
    </row>
    <row r="63050" spans="16:26" x14ac:dyDescent="0.25">
      <c r="P63050" s="120"/>
      <c r="R63050" s="120"/>
      <c r="T63050" s="120"/>
      <c r="V63050" s="120"/>
      <c r="X63050" s="120"/>
      <c r="Z63050" s="120"/>
    </row>
    <row r="63051" spans="16:26" x14ac:dyDescent="0.25">
      <c r="P63051" s="119"/>
      <c r="R63051" s="119"/>
      <c r="T63051" s="119"/>
      <c r="V63051" s="119"/>
      <c r="X63051" s="119"/>
      <c r="Z63051" s="119"/>
    </row>
    <row r="63052" spans="16:26" x14ac:dyDescent="0.25">
      <c r="P63052" s="120"/>
      <c r="R63052" s="120"/>
      <c r="T63052" s="120"/>
      <c r="V63052" s="120"/>
      <c r="X63052" s="120"/>
      <c r="Z63052" s="120"/>
    </row>
    <row r="63053" spans="16:26" x14ac:dyDescent="0.25">
      <c r="P63053" s="119"/>
      <c r="R63053" s="119"/>
      <c r="T63053" s="119"/>
      <c r="V63053" s="119"/>
      <c r="X63053" s="119"/>
      <c r="Z63053" s="119"/>
    </row>
    <row r="63054" spans="16:26" x14ac:dyDescent="0.25">
      <c r="P63054" s="119"/>
      <c r="R63054" s="119"/>
      <c r="T63054" s="119"/>
      <c r="V63054" s="119"/>
      <c r="X63054" s="119"/>
      <c r="Z63054" s="119"/>
    </row>
    <row r="63055" spans="16:26" x14ac:dyDescent="0.25">
      <c r="P63055" s="119"/>
      <c r="R63055" s="119"/>
      <c r="T63055" s="119"/>
      <c r="V63055" s="119"/>
      <c r="X63055" s="119"/>
      <c r="Z63055" s="119"/>
    </row>
    <row r="63056" spans="16:26" x14ac:dyDescent="0.25">
      <c r="P63056" s="121"/>
      <c r="R63056" s="121"/>
      <c r="T63056" s="121"/>
      <c r="V63056" s="121"/>
      <c r="X63056" s="121"/>
      <c r="Z63056" s="121"/>
    </row>
    <row r="63057" spans="16:26" x14ac:dyDescent="0.25">
      <c r="P63057" s="121"/>
      <c r="R63057" s="121"/>
      <c r="T63057" s="121"/>
      <c r="V63057" s="121"/>
      <c r="X63057" s="121"/>
      <c r="Z63057" s="121"/>
    </row>
    <row r="63058" spans="16:26" x14ac:dyDescent="0.25">
      <c r="P63058" s="121"/>
      <c r="R63058" s="121"/>
      <c r="T63058" s="121"/>
      <c r="V63058" s="121"/>
      <c r="X63058" s="121"/>
      <c r="Z63058" s="121"/>
    </row>
    <row r="63059" spans="16:26" x14ac:dyDescent="0.25">
      <c r="P63059" s="121"/>
      <c r="R63059" s="121"/>
      <c r="T63059" s="121"/>
      <c r="V63059" s="121"/>
      <c r="X63059" s="121"/>
      <c r="Z63059" s="121"/>
    </row>
    <row r="63060" spans="16:26" x14ac:dyDescent="0.25">
      <c r="P63060" s="122"/>
      <c r="R63060" s="122"/>
      <c r="T63060" s="122"/>
      <c r="V63060" s="122"/>
      <c r="X63060" s="122"/>
      <c r="Z63060" s="122"/>
    </row>
    <row r="63061" spans="16:26" x14ac:dyDescent="0.25">
      <c r="P63061" s="118"/>
      <c r="R63061" s="118"/>
      <c r="T63061" s="118"/>
      <c r="V63061" s="118"/>
      <c r="X63061" s="118"/>
      <c r="Z63061" s="118"/>
    </row>
    <row r="63062" spans="16:26" x14ac:dyDescent="0.25">
      <c r="P63062" s="119"/>
      <c r="R63062" s="119"/>
      <c r="T63062" s="119"/>
      <c r="V63062" s="119"/>
      <c r="X63062" s="119"/>
      <c r="Z63062" s="119"/>
    </row>
    <row r="63063" spans="16:26" x14ac:dyDescent="0.25">
      <c r="P63063" s="119"/>
      <c r="R63063" s="119"/>
      <c r="T63063" s="119"/>
      <c r="V63063" s="119"/>
      <c r="X63063" s="119"/>
      <c r="Z63063" s="119"/>
    </row>
    <row r="63064" spans="16:26" x14ac:dyDescent="0.25">
      <c r="P63064" s="120"/>
      <c r="R63064" s="120"/>
      <c r="T63064" s="120"/>
      <c r="V63064" s="120"/>
      <c r="X63064" s="120"/>
      <c r="Z63064" s="120"/>
    </row>
    <row r="63065" spans="16:26" x14ac:dyDescent="0.25">
      <c r="P63065" s="119"/>
      <c r="R63065" s="119"/>
      <c r="T63065" s="119"/>
      <c r="V63065" s="119"/>
      <c r="X63065" s="119"/>
      <c r="Z63065" s="119"/>
    </row>
    <row r="63066" spans="16:26" x14ac:dyDescent="0.25">
      <c r="P63066" s="119"/>
      <c r="R63066" s="119"/>
      <c r="T63066" s="119"/>
      <c r="V63066" s="119"/>
      <c r="X63066" s="119"/>
      <c r="Z63066" s="119"/>
    </row>
    <row r="63067" spans="16:26" x14ac:dyDescent="0.25">
      <c r="P63067" s="120"/>
      <c r="R63067" s="120"/>
      <c r="T63067" s="120"/>
      <c r="V63067" s="120"/>
      <c r="X63067" s="120"/>
      <c r="Z63067" s="120"/>
    </row>
    <row r="63068" spans="16:26" x14ac:dyDescent="0.25">
      <c r="P63068" s="119"/>
      <c r="R63068" s="119"/>
      <c r="T63068" s="119"/>
      <c r="V63068" s="119"/>
      <c r="X63068" s="119"/>
      <c r="Z63068" s="119"/>
    </row>
    <row r="63069" spans="16:26" x14ac:dyDescent="0.25">
      <c r="P63069" s="120"/>
      <c r="R63069" s="120"/>
      <c r="T63069" s="120"/>
      <c r="V63069" s="120"/>
      <c r="X63069" s="120"/>
      <c r="Z63069" s="120"/>
    </row>
    <row r="63070" spans="16:26" x14ac:dyDescent="0.25">
      <c r="P63070" s="119"/>
      <c r="R63070" s="119"/>
      <c r="T63070" s="119"/>
      <c r="V63070" s="119"/>
      <c r="X63070" s="119"/>
      <c r="Z63070" s="119"/>
    </row>
    <row r="63071" spans="16:26" x14ac:dyDescent="0.25">
      <c r="P63071" s="119"/>
      <c r="R63071" s="119"/>
      <c r="T63071" s="119"/>
      <c r="V63071" s="119"/>
      <c r="X63071" s="119"/>
      <c r="Z63071" s="119"/>
    </row>
    <row r="63072" spans="16:26" x14ac:dyDescent="0.25">
      <c r="P63072" s="119"/>
      <c r="R63072" s="119"/>
      <c r="T63072" s="119"/>
      <c r="V63072" s="119"/>
      <c r="X63072" s="119"/>
      <c r="Z63072" s="119"/>
    </row>
    <row r="63073" spans="16:26" x14ac:dyDescent="0.25">
      <c r="P63073" s="121"/>
      <c r="R63073" s="121"/>
      <c r="T63073" s="121"/>
      <c r="V63073" s="121"/>
      <c r="X63073" s="121"/>
      <c r="Z63073" s="121"/>
    </row>
    <row r="63074" spans="16:26" x14ac:dyDescent="0.25">
      <c r="P63074" s="121"/>
      <c r="R63074" s="121"/>
      <c r="T63074" s="121"/>
      <c r="V63074" s="121"/>
      <c r="X63074" s="121"/>
      <c r="Z63074" s="121"/>
    </row>
    <row r="63075" spans="16:26" x14ac:dyDescent="0.25">
      <c r="P63075" s="121"/>
      <c r="R63075" s="121"/>
      <c r="T63075" s="121"/>
      <c r="V63075" s="121"/>
      <c r="X63075" s="121"/>
      <c r="Z63075" s="121"/>
    </row>
    <row r="63076" spans="16:26" x14ac:dyDescent="0.25">
      <c r="P63076" s="121"/>
      <c r="R63076" s="121"/>
      <c r="T63076" s="121"/>
      <c r="V63076" s="121"/>
      <c r="X63076" s="121"/>
      <c r="Z63076" s="121"/>
    </row>
    <row r="63077" spans="16:26" x14ac:dyDescent="0.25">
      <c r="P63077" s="122"/>
      <c r="R63077" s="122"/>
      <c r="T63077" s="122"/>
      <c r="V63077" s="122"/>
      <c r="X63077" s="122"/>
      <c r="Z63077" s="122"/>
    </row>
    <row r="63078" spans="16:26" x14ac:dyDescent="0.25">
      <c r="P63078" s="118"/>
      <c r="R63078" s="118"/>
      <c r="T63078" s="118"/>
      <c r="V63078" s="118"/>
      <c r="X63078" s="118"/>
      <c r="Z63078" s="118"/>
    </row>
    <row r="63079" spans="16:26" x14ac:dyDescent="0.25">
      <c r="P63079" s="119"/>
      <c r="R63079" s="119"/>
      <c r="T63079" s="119"/>
      <c r="V63079" s="119"/>
      <c r="X63079" s="119"/>
      <c r="Z63079" s="119"/>
    </row>
    <row r="63080" spans="16:26" x14ac:dyDescent="0.25">
      <c r="P63080" s="119"/>
      <c r="R63080" s="119"/>
      <c r="T63080" s="119"/>
      <c r="V63080" s="119"/>
      <c r="X63080" s="119"/>
      <c r="Z63080" s="119"/>
    </row>
    <row r="63081" spans="16:26" x14ac:dyDescent="0.25">
      <c r="P63081" s="120"/>
      <c r="R63081" s="120"/>
      <c r="T63081" s="120"/>
      <c r="V63081" s="120"/>
      <c r="X63081" s="120"/>
      <c r="Z63081" s="120"/>
    </row>
    <row r="63082" spans="16:26" x14ac:dyDescent="0.25">
      <c r="P63082" s="119"/>
      <c r="R63082" s="119"/>
      <c r="T63082" s="119"/>
      <c r="V63082" s="119"/>
      <c r="X63082" s="119"/>
      <c r="Z63082" s="119"/>
    </row>
    <row r="63083" spans="16:26" x14ac:dyDescent="0.25">
      <c r="P63083" s="119"/>
      <c r="R63083" s="119"/>
      <c r="T63083" s="119"/>
      <c r="V63083" s="119"/>
      <c r="X63083" s="119"/>
      <c r="Z63083" s="119"/>
    </row>
    <row r="63084" spans="16:26" x14ac:dyDescent="0.25">
      <c r="P63084" s="120"/>
      <c r="R63084" s="120"/>
      <c r="T63084" s="120"/>
      <c r="V63084" s="120"/>
      <c r="X63084" s="120"/>
      <c r="Z63084" s="120"/>
    </row>
    <row r="63085" spans="16:26" x14ac:dyDescent="0.25">
      <c r="P63085" s="119"/>
      <c r="R63085" s="119"/>
      <c r="T63085" s="119"/>
      <c r="V63085" s="119"/>
      <c r="X63085" s="119"/>
      <c r="Z63085" s="119"/>
    </row>
    <row r="63086" spans="16:26" x14ac:dyDescent="0.25">
      <c r="P63086" s="120"/>
      <c r="R63086" s="120"/>
      <c r="T63086" s="120"/>
      <c r="V63086" s="120"/>
      <c r="X63086" s="120"/>
      <c r="Z63086" s="120"/>
    </row>
    <row r="63087" spans="16:26" x14ac:dyDescent="0.25">
      <c r="P63087" s="119"/>
      <c r="R63087" s="119"/>
      <c r="T63087" s="119"/>
      <c r="V63087" s="119"/>
      <c r="X63087" s="119"/>
      <c r="Z63087" s="119"/>
    </row>
    <row r="63088" spans="16:26" x14ac:dyDescent="0.25">
      <c r="P63088" s="119"/>
      <c r="R63088" s="119"/>
      <c r="T63088" s="119"/>
      <c r="V63088" s="119"/>
      <c r="X63088" s="119"/>
      <c r="Z63088" s="119"/>
    </row>
    <row r="63089" spans="16:26" x14ac:dyDescent="0.25">
      <c r="P63089" s="119"/>
      <c r="R63089" s="119"/>
      <c r="T63089" s="119"/>
      <c r="V63089" s="119"/>
      <c r="X63089" s="119"/>
      <c r="Z63089" s="119"/>
    </row>
    <row r="63090" spans="16:26" x14ac:dyDescent="0.25">
      <c r="P63090" s="121"/>
      <c r="R63090" s="121"/>
      <c r="T63090" s="121"/>
      <c r="V63090" s="121"/>
      <c r="X63090" s="121"/>
      <c r="Z63090" s="121"/>
    </row>
    <row r="63091" spans="16:26" x14ac:dyDescent="0.25">
      <c r="P63091" s="121"/>
      <c r="R63091" s="121"/>
      <c r="T63091" s="121"/>
      <c r="V63091" s="121"/>
      <c r="X63091" s="121"/>
      <c r="Z63091" s="121"/>
    </row>
    <row r="63092" spans="16:26" x14ac:dyDescent="0.25">
      <c r="P63092" s="121"/>
      <c r="R63092" s="121"/>
      <c r="T63092" s="121"/>
      <c r="V63092" s="121"/>
      <c r="X63092" s="121"/>
      <c r="Z63092" s="121"/>
    </row>
    <row r="63093" spans="16:26" x14ac:dyDescent="0.25">
      <c r="P63093" s="121"/>
      <c r="R63093" s="121"/>
      <c r="T63093" s="121"/>
      <c r="V63093" s="121"/>
      <c r="X63093" s="121"/>
      <c r="Z63093" s="121"/>
    </row>
    <row r="63094" spans="16:26" x14ac:dyDescent="0.25">
      <c r="P63094" s="122"/>
      <c r="R63094" s="122"/>
      <c r="T63094" s="122"/>
      <c r="V63094" s="122"/>
      <c r="X63094" s="122"/>
      <c r="Z63094" s="122"/>
    </row>
    <row r="63095" spans="16:26" x14ac:dyDescent="0.25">
      <c r="P63095" s="118"/>
      <c r="R63095" s="118"/>
      <c r="T63095" s="118"/>
      <c r="V63095" s="118"/>
      <c r="X63095" s="118"/>
      <c r="Z63095" s="118"/>
    </row>
    <row r="63096" spans="16:26" x14ac:dyDescent="0.25">
      <c r="P63096" s="119"/>
      <c r="R63096" s="119"/>
      <c r="T63096" s="119"/>
      <c r="V63096" s="119"/>
      <c r="X63096" s="119"/>
      <c r="Z63096" s="119"/>
    </row>
    <row r="63097" spans="16:26" x14ac:dyDescent="0.25">
      <c r="P63097" s="119"/>
      <c r="R63097" s="119"/>
      <c r="T63097" s="119"/>
      <c r="V63097" s="119"/>
      <c r="X63097" s="119"/>
      <c r="Z63097" s="119"/>
    </row>
    <row r="63098" spans="16:26" x14ac:dyDescent="0.25">
      <c r="P63098" s="120"/>
      <c r="R63098" s="120"/>
      <c r="T63098" s="120"/>
      <c r="V63098" s="120"/>
      <c r="X63098" s="120"/>
      <c r="Z63098" s="120"/>
    </row>
    <row r="63099" spans="16:26" x14ac:dyDescent="0.25">
      <c r="P63099" s="119"/>
      <c r="R63099" s="119"/>
      <c r="T63099" s="119"/>
      <c r="V63099" s="119"/>
      <c r="X63099" s="119"/>
      <c r="Z63099" s="119"/>
    </row>
    <row r="63100" spans="16:26" x14ac:dyDescent="0.25">
      <c r="P63100" s="119"/>
      <c r="R63100" s="119"/>
      <c r="T63100" s="119"/>
      <c r="V63100" s="119"/>
      <c r="X63100" s="119"/>
      <c r="Z63100" s="119"/>
    </row>
    <row r="63101" spans="16:26" x14ac:dyDescent="0.25">
      <c r="P63101" s="120"/>
      <c r="R63101" s="120"/>
      <c r="T63101" s="120"/>
      <c r="V63101" s="120"/>
      <c r="X63101" s="120"/>
      <c r="Z63101" s="120"/>
    </row>
    <row r="63102" spans="16:26" x14ac:dyDescent="0.25">
      <c r="P63102" s="119"/>
      <c r="R63102" s="119"/>
      <c r="T63102" s="119"/>
      <c r="V63102" s="119"/>
      <c r="X63102" s="119"/>
      <c r="Z63102" s="119"/>
    </row>
    <row r="63103" spans="16:26" x14ac:dyDescent="0.25">
      <c r="P63103" s="120"/>
      <c r="R63103" s="120"/>
      <c r="T63103" s="120"/>
      <c r="V63103" s="120"/>
      <c r="X63103" s="120"/>
      <c r="Z63103" s="120"/>
    </row>
    <row r="63104" spans="16:26" x14ac:dyDescent="0.25">
      <c r="P63104" s="119"/>
      <c r="R63104" s="119"/>
      <c r="T63104" s="119"/>
      <c r="V63104" s="119"/>
      <c r="X63104" s="119"/>
      <c r="Z63104" s="119"/>
    </row>
    <row r="63105" spans="16:26" x14ac:dyDescent="0.25">
      <c r="P63105" s="119"/>
      <c r="R63105" s="119"/>
      <c r="T63105" s="119"/>
      <c r="V63105" s="119"/>
      <c r="X63105" s="119"/>
      <c r="Z63105" s="119"/>
    </row>
    <row r="63106" spans="16:26" x14ac:dyDescent="0.25">
      <c r="P63106" s="119"/>
      <c r="R63106" s="119"/>
      <c r="T63106" s="119"/>
      <c r="V63106" s="119"/>
      <c r="X63106" s="119"/>
      <c r="Z63106" s="119"/>
    </row>
    <row r="63107" spans="16:26" x14ac:dyDescent="0.25">
      <c r="P63107" s="121"/>
      <c r="R63107" s="121"/>
      <c r="T63107" s="121"/>
      <c r="V63107" s="121"/>
      <c r="X63107" s="121"/>
      <c r="Z63107" s="121"/>
    </row>
    <row r="63108" spans="16:26" x14ac:dyDescent="0.25">
      <c r="P63108" s="121"/>
      <c r="R63108" s="121"/>
      <c r="T63108" s="121"/>
      <c r="V63108" s="121"/>
      <c r="X63108" s="121"/>
      <c r="Z63108" s="121"/>
    </row>
    <row r="63109" spans="16:26" x14ac:dyDescent="0.25">
      <c r="P63109" s="121"/>
      <c r="R63109" s="121"/>
      <c r="T63109" s="121"/>
      <c r="V63109" s="121"/>
      <c r="X63109" s="121"/>
      <c r="Z63109" s="121"/>
    </row>
    <row r="63110" spans="16:26" x14ac:dyDescent="0.25">
      <c r="P63110" s="121"/>
      <c r="R63110" s="121"/>
      <c r="T63110" s="121"/>
      <c r="V63110" s="121"/>
      <c r="X63110" s="121"/>
      <c r="Z63110" s="121"/>
    </row>
    <row r="63111" spans="16:26" x14ac:dyDescent="0.25">
      <c r="P63111" s="122"/>
      <c r="R63111" s="122"/>
      <c r="T63111" s="122"/>
      <c r="V63111" s="122"/>
      <c r="X63111" s="122"/>
      <c r="Z63111" s="122"/>
    </row>
    <row r="63112" spans="16:26" x14ac:dyDescent="0.25">
      <c r="P63112" s="118"/>
      <c r="R63112" s="118"/>
      <c r="T63112" s="118"/>
      <c r="V63112" s="118"/>
      <c r="X63112" s="118"/>
      <c r="Z63112" s="118"/>
    </row>
    <row r="63113" spans="16:26" x14ac:dyDescent="0.25">
      <c r="P63113" s="119"/>
      <c r="R63113" s="119"/>
      <c r="T63113" s="119"/>
      <c r="V63113" s="119"/>
      <c r="X63113" s="119"/>
      <c r="Z63113" s="119"/>
    </row>
    <row r="63114" spans="16:26" x14ac:dyDescent="0.25">
      <c r="P63114" s="119"/>
      <c r="R63114" s="119"/>
      <c r="T63114" s="119"/>
      <c r="V63114" s="119"/>
      <c r="X63114" s="119"/>
      <c r="Z63114" s="119"/>
    </row>
    <row r="63115" spans="16:26" x14ac:dyDescent="0.25">
      <c r="P63115" s="120"/>
      <c r="R63115" s="120"/>
      <c r="T63115" s="120"/>
      <c r="V63115" s="120"/>
      <c r="X63115" s="120"/>
      <c r="Z63115" s="120"/>
    </row>
    <row r="63116" spans="16:26" x14ac:dyDescent="0.25">
      <c r="P63116" s="119"/>
      <c r="R63116" s="119"/>
      <c r="T63116" s="119"/>
      <c r="V63116" s="119"/>
      <c r="X63116" s="119"/>
      <c r="Z63116" s="119"/>
    </row>
    <row r="63117" spans="16:26" x14ac:dyDescent="0.25">
      <c r="P63117" s="119"/>
      <c r="R63117" s="119"/>
      <c r="T63117" s="119"/>
      <c r="V63117" s="119"/>
      <c r="X63117" s="119"/>
      <c r="Z63117" s="119"/>
    </row>
    <row r="63118" spans="16:26" x14ac:dyDescent="0.25">
      <c r="P63118" s="120"/>
      <c r="R63118" s="120"/>
      <c r="T63118" s="120"/>
      <c r="V63118" s="120"/>
      <c r="X63118" s="120"/>
      <c r="Z63118" s="120"/>
    </row>
    <row r="63119" spans="16:26" x14ac:dyDescent="0.25">
      <c r="P63119" s="119"/>
      <c r="R63119" s="119"/>
      <c r="T63119" s="119"/>
      <c r="V63119" s="119"/>
      <c r="X63119" s="119"/>
      <c r="Z63119" s="119"/>
    </row>
    <row r="63120" spans="16:26" x14ac:dyDescent="0.25">
      <c r="P63120" s="120"/>
      <c r="R63120" s="120"/>
      <c r="T63120" s="120"/>
      <c r="V63120" s="120"/>
      <c r="X63120" s="120"/>
      <c r="Z63120" s="120"/>
    </row>
    <row r="63121" spans="16:26" x14ac:dyDescent="0.25">
      <c r="P63121" s="119"/>
      <c r="R63121" s="119"/>
      <c r="T63121" s="119"/>
      <c r="V63121" s="119"/>
      <c r="X63121" s="119"/>
      <c r="Z63121" s="119"/>
    </row>
    <row r="63122" spans="16:26" x14ac:dyDescent="0.25">
      <c r="P63122" s="119"/>
      <c r="R63122" s="119"/>
      <c r="T63122" s="119"/>
      <c r="V63122" s="119"/>
      <c r="X63122" s="119"/>
      <c r="Z63122" s="119"/>
    </row>
    <row r="63123" spans="16:26" x14ac:dyDescent="0.25">
      <c r="P63123" s="119"/>
      <c r="R63123" s="119"/>
      <c r="T63123" s="119"/>
      <c r="V63123" s="119"/>
      <c r="X63123" s="119"/>
      <c r="Z63123" s="119"/>
    </row>
    <row r="63124" spans="16:26" x14ac:dyDescent="0.25">
      <c r="P63124" s="121"/>
      <c r="R63124" s="121"/>
      <c r="T63124" s="121"/>
      <c r="V63124" s="121"/>
      <c r="X63124" s="121"/>
      <c r="Z63124" s="121"/>
    </row>
    <row r="63125" spans="16:26" x14ac:dyDescent="0.25">
      <c r="P63125" s="121"/>
      <c r="R63125" s="121"/>
      <c r="T63125" s="121"/>
      <c r="V63125" s="121"/>
      <c r="X63125" s="121"/>
      <c r="Z63125" s="121"/>
    </row>
    <row r="63126" spans="16:26" x14ac:dyDescent="0.25">
      <c r="P63126" s="121"/>
      <c r="R63126" s="121"/>
      <c r="T63126" s="121"/>
      <c r="V63126" s="121"/>
      <c r="X63126" s="121"/>
      <c r="Z63126" s="121"/>
    </row>
    <row r="63127" spans="16:26" x14ac:dyDescent="0.25">
      <c r="P63127" s="121"/>
      <c r="R63127" s="121"/>
      <c r="T63127" s="121"/>
      <c r="V63127" s="121"/>
      <c r="X63127" s="121"/>
      <c r="Z63127" s="121"/>
    </row>
    <row r="63128" spans="16:26" x14ac:dyDescent="0.25">
      <c r="P63128" s="122"/>
      <c r="R63128" s="122"/>
      <c r="T63128" s="122"/>
      <c r="V63128" s="122"/>
      <c r="X63128" s="122"/>
      <c r="Z63128" s="122"/>
    </row>
    <row r="63129" spans="16:26" x14ac:dyDescent="0.25">
      <c r="P63129" s="118"/>
      <c r="R63129" s="118"/>
      <c r="T63129" s="118"/>
      <c r="V63129" s="118"/>
      <c r="X63129" s="118"/>
      <c r="Z63129" s="118"/>
    </row>
    <row r="63130" spans="16:26" x14ac:dyDescent="0.25">
      <c r="P63130" s="119"/>
      <c r="R63130" s="119"/>
      <c r="T63130" s="119"/>
      <c r="V63130" s="119"/>
      <c r="X63130" s="119"/>
      <c r="Z63130" s="119"/>
    </row>
    <row r="63131" spans="16:26" x14ac:dyDescent="0.25">
      <c r="P63131" s="119"/>
      <c r="R63131" s="119"/>
      <c r="T63131" s="119"/>
      <c r="V63131" s="119"/>
      <c r="X63131" s="119"/>
      <c r="Z63131" s="119"/>
    </row>
    <row r="63132" spans="16:26" x14ac:dyDescent="0.25">
      <c r="P63132" s="120"/>
      <c r="R63132" s="120"/>
      <c r="T63132" s="120"/>
      <c r="V63132" s="120"/>
      <c r="X63132" s="120"/>
      <c r="Z63132" s="120"/>
    </row>
    <row r="63133" spans="16:26" x14ac:dyDescent="0.25">
      <c r="P63133" s="119"/>
      <c r="R63133" s="119"/>
      <c r="T63133" s="119"/>
      <c r="V63133" s="119"/>
      <c r="X63133" s="119"/>
      <c r="Z63133" s="119"/>
    </row>
    <row r="63134" spans="16:26" x14ac:dyDescent="0.25">
      <c r="P63134" s="119"/>
      <c r="R63134" s="119"/>
      <c r="T63134" s="119"/>
      <c r="V63134" s="119"/>
      <c r="X63134" s="119"/>
      <c r="Z63134" s="119"/>
    </row>
    <row r="63135" spans="16:26" x14ac:dyDescent="0.25">
      <c r="P63135" s="120"/>
      <c r="R63135" s="120"/>
      <c r="T63135" s="120"/>
      <c r="V63135" s="120"/>
      <c r="X63135" s="120"/>
      <c r="Z63135" s="120"/>
    </row>
    <row r="63136" spans="16:26" x14ac:dyDescent="0.25">
      <c r="P63136" s="119"/>
      <c r="R63136" s="119"/>
      <c r="T63136" s="119"/>
      <c r="V63136" s="119"/>
      <c r="X63136" s="119"/>
      <c r="Z63136" s="119"/>
    </row>
    <row r="63137" spans="16:26" x14ac:dyDescent="0.25">
      <c r="P63137" s="120"/>
      <c r="R63137" s="120"/>
      <c r="T63137" s="120"/>
      <c r="V63137" s="120"/>
      <c r="X63137" s="120"/>
      <c r="Z63137" s="120"/>
    </row>
    <row r="63138" spans="16:26" x14ac:dyDescent="0.25">
      <c r="P63138" s="119"/>
      <c r="R63138" s="119"/>
      <c r="T63138" s="119"/>
      <c r="V63138" s="119"/>
      <c r="X63138" s="119"/>
      <c r="Z63138" s="119"/>
    </row>
    <row r="63139" spans="16:26" x14ac:dyDescent="0.25">
      <c r="P63139" s="119"/>
      <c r="R63139" s="119"/>
      <c r="T63139" s="119"/>
      <c r="V63139" s="119"/>
      <c r="X63139" s="119"/>
      <c r="Z63139" s="119"/>
    </row>
    <row r="63140" spans="16:26" x14ac:dyDescent="0.25">
      <c r="P63140" s="119"/>
      <c r="R63140" s="119"/>
      <c r="T63140" s="119"/>
      <c r="V63140" s="119"/>
      <c r="X63140" s="119"/>
      <c r="Z63140" s="119"/>
    </row>
    <row r="63141" spans="16:26" x14ac:dyDescent="0.25">
      <c r="P63141" s="121"/>
      <c r="R63141" s="121"/>
      <c r="T63141" s="121"/>
      <c r="V63141" s="121"/>
      <c r="X63141" s="121"/>
      <c r="Z63141" s="121"/>
    </row>
    <row r="63142" spans="16:26" x14ac:dyDescent="0.25">
      <c r="P63142" s="121"/>
      <c r="R63142" s="121"/>
      <c r="T63142" s="121"/>
      <c r="V63142" s="121"/>
      <c r="X63142" s="121"/>
      <c r="Z63142" s="121"/>
    </row>
    <row r="63143" spans="16:26" x14ac:dyDescent="0.25">
      <c r="P63143" s="121"/>
      <c r="R63143" s="121"/>
      <c r="T63143" s="121"/>
      <c r="V63143" s="121"/>
      <c r="X63143" s="121"/>
      <c r="Z63143" s="121"/>
    </row>
    <row r="63144" spans="16:26" x14ac:dyDescent="0.25">
      <c r="P63144" s="121"/>
      <c r="R63144" s="121"/>
      <c r="T63144" s="121"/>
      <c r="V63144" s="121"/>
      <c r="X63144" s="121"/>
      <c r="Z63144" s="121"/>
    </row>
    <row r="63145" spans="16:26" x14ac:dyDescent="0.25">
      <c r="P63145" s="122"/>
      <c r="R63145" s="122"/>
      <c r="T63145" s="122"/>
      <c r="V63145" s="122"/>
      <c r="X63145" s="122"/>
      <c r="Z63145" s="122"/>
    </row>
    <row r="63146" spans="16:26" x14ac:dyDescent="0.25">
      <c r="P63146" s="118"/>
      <c r="R63146" s="118"/>
      <c r="T63146" s="118"/>
      <c r="V63146" s="118"/>
      <c r="X63146" s="118"/>
      <c r="Z63146" s="118"/>
    </row>
    <row r="63147" spans="16:26" x14ac:dyDescent="0.25">
      <c r="P63147" s="119"/>
      <c r="R63147" s="119"/>
      <c r="T63147" s="119"/>
      <c r="V63147" s="119"/>
      <c r="X63147" s="119"/>
      <c r="Z63147" s="119"/>
    </row>
    <row r="63148" spans="16:26" x14ac:dyDescent="0.25">
      <c r="P63148" s="119"/>
      <c r="R63148" s="119"/>
      <c r="T63148" s="119"/>
      <c r="V63148" s="119"/>
      <c r="X63148" s="119"/>
      <c r="Z63148" s="119"/>
    </row>
    <row r="63149" spans="16:26" x14ac:dyDescent="0.25">
      <c r="P63149" s="120"/>
      <c r="R63149" s="120"/>
      <c r="T63149" s="120"/>
      <c r="V63149" s="120"/>
      <c r="X63149" s="120"/>
      <c r="Z63149" s="120"/>
    </row>
    <row r="63150" spans="16:26" x14ac:dyDescent="0.25">
      <c r="P63150" s="119"/>
      <c r="R63150" s="119"/>
      <c r="T63150" s="119"/>
      <c r="V63150" s="119"/>
      <c r="X63150" s="119"/>
      <c r="Z63150" s="119"/>
    </row>
    <row r="63151" spans="16:26" x14ac:dyDescent="0.25">
      <c r="P63151" s="119"/>
      <c r="R63151" s="119"/>
      <c r="T63151" s="119"/>
      <c r="V63151" s="119"/>
      <c r="X63151" s="119"/>
      <c r="Z63151" s="119"/>
    </row>
    <row r="63152" spans="16:26" x14ac:dyDescent="0.25">
      <c r="P63152" s="120"/>
      <c r="R63152" s="120"/>
      <c r="T63152" s="120"/>
      <c r="V63152" s="120"/>
      <c r="X63152" s="120"/>
      <c r="Z63152" s="120"/>
    </row>
    <row r="63153" spans="16:26" x14ac:dyDescent="0.25">
      <c r="P63153" s="119"/>
      <c r="R63153" s="119"/>
      <c r="T63153" s="119"/>
      <c r="V63153" s="119"/>
      <c r="X63153" s="119"/>
      <c r="Z63153" s="119"/>
    </row>
    <row r="63154" spans="16:26" x14ac:dyDescent="0.25">
      <c r="P63154" s="120"/>
      <c r="R63154" s="120"/>
      <c r="T63154" s="120"/>
      <c r="V63154" s="120"/>
      <c r="X63154" s="120"/>
      <c r="Z63154" s="120"/>
    </row>
    <row r="63155" spans="16:26" x14ac:dyDescent="0.25">
      <c r="P63155" s="119"/>
      <c r="R63155" s="119"/>
      <c r="T63155" s="119"/>
      <c r="V63155" s="119"/>
      <c r="X63155" s="119"/>
      <c r="Z63155" s="119"/>
    </row>
    <row r="63156" spans="16:26" x14ac:dyDescent="0.25">
      <c r="P63156" s="119"/>
      <c r="R63156" s="119"/>
      <c r="T63156" s="119"/>
      <c r="V63156" s="119"/>
      <c r="X63156" s="119"/>
      <c r="Z63156" s="119"/>
    </row>
    <row r="63157" spans="16:26" x14ac:dyDescent="0.25">
      <c r="P63157" s="119"/>
      <c r="R63157" s="119"/>
      <c r="T63157" s="119"/>
      <c r="V63157" s="119"/>
      <c r="X63157" s="119"/>
      <c r="Z63157" s="119"/>
    </row>
    <row r="63158" spans="16:26" x14ac:dyDescent="0.25">
      <c r="P63158" s="121"/>
      <c r="R63158" s="121"/>
      <c r="T63158" s="121"/>
      <c r="V63158" s="121"/>
      <c r="X63158" s="121"/>
      <c r="Z63158" s="121"/>
    </row>
    <row r="63159" spans="16:26" x14ac:dyDescent="0.25">
      <c r="P63159" s="121"/>
      <c r="R63159" s="121"/>
      <c r="T63159" s="121"/>
      <c r="V63159" s="121"/>
      <c r="X63159" s="121"/>
      <c r="Z63159" s="121"/>
    </row>
    <row r="63160" spans="16:26" x14ac:dyDescent="0.25">
      <c r="P63160" s="121"/>
      <c r="R63160" s="121"/>
      <c r="T63160" s="121"/>
      <c r="V63160" s="121"/>
      <c r="X63160" s="121"/>
      <c r="Z63160" s="121"/>
    </row>
    <row r="63161" spans="16:26" x14ac:dyDescent="0.25">
      <c r="P63161" s="121"/>
      <c r="R63161" s="121"/>
      <c r="T63161" s="121"/>
      <c r="V63161" s="121"/>
      <c r="X63161" s="121"/>
      <c r="Z63161" s="121"/>
    </row>
    <row r="63162" spans="16:26" x14ac:dyDescent="0.25">
      <c r="P63162" s="122"/>
      <c r="R63162" s="122"/>
      <c r="T63162" s="122"/>
      <c r="V63162" s="122"/>
      <c r="X63162" s="122"/>
      <c r="Z63162" s="122"/>
    </row>
    <row r="63163" spans="16:26" x14ac:dyDescent="0.25">
      <c r="P63163" s="118"/>
      <c r="R63163" s="118"/>
      <c r="T63163" s="118"/>
      <c r="V63163" s="118"/>
      <c r="X63163" s="118"/>
      <c r="Z63163" s="118"/>
    </row>
    <row r="63164" spans="16:26" x14ac:dyDescent="0.25">
      <c r="P63164" s="119"/>
      <c r="R63164" s="119"/>
      <c r="T63164" s="119"/>
      <c r="V63164" s="119"/>
      <c r="X63164" s="119"/>
      <c r="Z63164" s="119"/>
    </row>
    <row r="63165" spans="16:26" x14ac:dyDescent="0.25">
      <c r="P63165" s="119"/>
      <c r="R63165" s="119"/>
      <c r="T63165" s="119"/>
      <c r="V63165" s="119"/>
      <c r="X63165" s="119"/>
      <c r="Z63165" s="119"/>
    </row>
    <row r="63166" spans="16:26" x14ac:dyDescent="0.25">
      <c r="P63166" s="120"/>
      <c r="R63166" s="120"/>
      <c r="T63166" s="120"/>
      <c r="V63166" s="120"/>
      <c r="X63166" s="120"/>
      <c r="Z63166" s="120"/>
    </row>
    <row r="63167" spans="16:26" x14ac:dyDescent="0.25">
      <c r="P63167" s="119"/>
      <c r="R63167" s="119"/>
      <c r="T63167" s="119"/>
      <c r="V63167" s="119"/>
      <c r="X63167" s="119"/>
      <c r="Z63167" s="119"/>
    </row>
    <row r="63168" spans="16:26" x14ac:dyDescent="0.25">
      <c r="P63168" s="119"/>
      <c r="R63168" s="119"/>
      <c r="T63168" s="119"/>
      <c r="V63168" s="119"/>
      <c r="X63168" s="119"/>
      <c r="Z63168" s="119"/>
    </row>
    <row r="63169" spans="16:26" x14ac:dyDescent="0.25">
      <c r="P63169" s="120"/>
      <c r="R63169" s="120"/>
      <c r="T63169" s="120"/>
      <c r="V63169" s="120"/>
      <c r="X63169" s="120"/>
      <c r="Z63169" s="120"/>
    </row>
    <row r="63170" spans="16:26" x14ac:dyDescent="0.25">
      <c r="P63170" s="119"/>
      <c r="R63170" s="119"/>
      <c r="T63170" s="119"/>
      <c r="V63170" s="119"/>
      <c r="X63170" s="119"/>
      <c r="Z63170" s="119"/>
    </row>
    <row r="63171" spans="16:26" x14ac:dyDescent="0.25">
      <c r="P63171" s="120"/>
      <c r="R63171" s="120"/>
      <c r="T63171" s="120"/>
      <c r="V63171" s="120"/>
      <c r="X63171" s="120"/>
      <c r="Z63171" s="120"/>
    </row>
    <row r="63172" spans="16:26" x14ac:dyDescent="0.25">
      <c r="P63172" s="119"/>
      <c r="R63172" s="119"/>
      <c r="T63172" s="119"/>
      <c r="V63172" s="119"/>
      <c r="X63172" s="119"/>
      <c r="Z63172" s="119"/>
    </row>
    <row r="63173" spans="16:26" x14ac:dyDescent="0.25">
      <c r="P63173" s="119"/>
      <c r="R63173" s="119"/>
      <c r="T63173" s="119"/>
      <c r="V63173" s="119"/>
      <c r="X63173" s="119"/>
      <c r="Z63173" s="119"/>
    </row>
    <row r="63174" spans="16:26" x14ac:dyDescent="0.25">
      <c r="P63174" s="119"/>
      <c r="R63174" s="119"/>
      <c r="T63174" s="119"/>
      <c r="V63174" s="119"/>
      <c r="X63174" s="119"/>
      <c r="Z63174" s="119"/>
    </row>
    <row r="63175" spans="16:26" x14ac:dyDescent="0.25">
      <c r="P63175" s="121"/>
      <c r="R63175" s="121"/>
      <c r="T63175" s="121"/>
      <c r="V63175" s="121"/>
      <c r="X63175" s="121"/>
      <c r="Z63175" s="121"/>
    </row>
    <row r="63176" spans="16:26" x14ac:dyDescent="0.25">
      <c r="P63176" s="121"/>
      <c r="R63176" s="121"/>
      <c r="T63176" s="121"/>
      <c r="V63176" s="121"/>
      <c r="X63176" s="121"/>
      <c r="Z63176" s="121"/>
    </row>
    <row r="63177" spans="16:26" x14ac:dyDescent="0.25">
      <c r="P63177" s="121"/>
      <c r="R63177" s="121"/>
      <c r="T63177" s="121"/>
      <c r="V63177" s="121"/>
      <c r="X63177" s="121"/>
      <c r="Z63177" s="121"/>
    </row>
    <row r="63178" spans="16:26" x14ac:dyDescent="0.25">
      <c r="P63178" s="121"/>
      <c r="R63178" s="121"/>
      <c r="T63178" s="121"/>
      <c r="V63178" s="121"/>
      <c r="X63178" s="121"/>
      <c r="Z63178" s="121"/>
    </row>
    <row r="63179" spans="16:26" x14ac:dyDescent="0.25">
      <c r="P63179" s="122"/>
      <c r="R63179" s="122"/>
      <c r="T63179" s="122"/>
      <c r="V63179" s="122"/>
      <c r="X63179" s="122"/>
      <c r="Z63179" s="122"/>
    </row>
    <row r="63180" spans="16:26" x14ac:dyDescent="0.25">
      <c r="P63180" s="118"/>
      <c r="R63180" s="118"/>
      <c r="T63180" s="118"/>
      <c r="V63180" s="118"/>
      <c r="X63180" s="118"/>
      <c r="Z63180" s="118"/>
    </row>
    <row r="63181" spans="16:26" x14ac:dyDescent="0.25">
      <c r="P63181" s="119"/>
      <c r="R63181" s="119"/>
      <c r="T63181" s="119"/>
      <c r="V63181" s="119"/>
      <c r="X63181" s="119"/>
      <c r="Z63181" s="119"/>
    </row>
    <row r="63182" spans="16:26" x14ac:dyDescent="0.25">
      <c r="P63182" s="119"/>
      <c r="R63182" s="119"/>
      <c r="T63182" s="119"/>
      <c r="V63182" s="119"/>
      <c r="X63182" s="119"/>
      <c r="Z63182" s="119"/>
    </row>
    <row r="63183" spans="16:26" x14ac:dyDescent="0.25">
      <c r="P63183" s="120"/>
      <c r="R63183" s="120"/>
      <c r="T63183" s="120"/>
      <c r="V63183" s="120"/>
      <c r="X63183" s="120"/>
      <c r="Z63183" s="120"/>
    </row>
    <row r="63184" spans="16:26" x14ac:dyDescent="0.25">
      <c r="P63184" s="119"/>
      <c r="R63184" s="119"/>
      <c r="T63184" s="119"/>
      <c r="V63184" s="119"/>
      <c r="X63184" s="119"/>
      <c r="Z63184" s="119"/>
    </row>
    <row r="63185" spans="16:26" x14ac:dyDescent="0.25">
      <c r="P63185" s="119"/>
      <c r="R63185" s="119"/>
      <c r="T63185" s="119"/>
      <c r="V63185" s="119"/>
      <c r="X63185" s="119"/>
      <c r="Z63185" s="119"/>
    </row>
    <row r="63186" spans="16:26" x14ac:dyDescent="0.25">
      <c r="P63186" s="120"/>
      <c r="R63186" s="120"/>
      <c r="T63186" s="120"/>
      <c r="V63186" s="120"/>
      <c r="X63186" s="120"/>
      <c r="Z63186" s="120"/>
    </row>
    <row r="63187" spans="16:26" x14ac:dyDescent="0.25">
      <c r="P63187" s="119"/>
      <c r="R63187" s="119"/>
      <c r="T63187" s="119"/>
      <c r="V63187" s="119"/>
      <c r="X63187" s="119"/>
      <c r="Z63187" s="119"/>
    </row>
    <row r="63188" spans="16:26" x14ac:dyDescent="0.25">
      <c r="P63188" s="120"/>
      <c r="R63188" s="120"/>
      <c r="T63188" s="120"/>
      <c r="V63188" s="120"/>
      <c r="X63188" s="120"/>
      <c r="Z63188" s="120"/>
    </row>
    <row r="63189" spans="16:26" x14ac:dyDescent="0.25">
      <c r="P63189" s="119"/>
      <c r="R63189" s="119"/>
      <c r="T63189" s="119"/>
      <c r="V63189" s="119"/>
      <c r="X63189" s="119"/>
      <c r="Z63189" s="119"/>
    </row>
    <row r="63190" spans="16:26" x14ac:dyDescent="0.25">
      <c r="P63190" s="119"/>
      <c r="R63190" s="119"/>
      <c r="T63190" s="119"/>
      <c r="V63190" s="119"/>
      <c r="X63190" s="119"/>
      <c r="Z63190" s="119"/>
    </row>
    <row r="63191" spans="16:26" x14ac:dyDescent="0.25">
      <c r="P63191" s="119"/>
      <c r="R63191" s="119"/>
      <c r="T63191" s="119"/>
      <c r="V63191" s="119"/>
      <c r="X63191" s="119"/>
      <c r="Z63191" s="119"/>
    </row>
    <row r="63192" spans="16:26" x14ac:dyDescent="0.25">
      <c r="P63192" s="121"/>
      <c r="R63192" s="121"/>
      <c r="T63192" s="121"/>
      <c r="V63192" s="121"/>
      <c r="X63192" s="121"/>
      <c r="Z63192" s="121"/>
    </row>
    <row r="63193" spans="16:26" x14ac:dyDescent="0.25">
      <c r="P63193" s="121"/>
      <c r="R63193" s="121"/>
      <c r="T63193" s="121"/>
      <c r="V63193" s="121"/>
      <c r="X63193" s="121"/>
      <c r="Z63193" s="121"/>
    </row>
    <row r="63194" spans="16:26" x14ac:dyDescent="0.25">
      <c r="P63194" s="121"/>
      <c r="R63194" s="121"/>
      <c r="T63194" s="121"/>
      <c r="V63194" s="121"/>
      <c r="X63194" s="121"/>
      <c r="Z63194" s="121"/>
    </row>
    <row r="63195" spans="16:26" x14ac:dyDescent="0.25">
      <c r="P63195" s="121"/>
      <c r="R63195" s="121"/>
      <c r="T63195" s="121"/>
      <c r="V63195" s="121"/>
      <c r="X63195" s="121"/>
      <c r="Z63195" s="121"/>
    </row>
    <row r="63196" spans="16:26" x14ac:dyDescent="0.25">
      <c r="P63196" s="122"/>
      <c r="R63196" s="122"/>
      <c r="T63196" s="122"/>
      <c r="V63196" s="122"/>
      <c r="X63196" s="122"/>
      <c r="Z63196" s="122"/>
    </row>
    <row r="63197" spans="16:26" x14ac:dyDescent="0.25">
      <c r="P63197" s="118"/>
      <c r="R63197" s="118"/>
      <c r="T63197" s="118"/>
      <c r="V63197" s="118"/>
      <c r="X63197" s="118"/>
      <c r="Z63197" s="118"/>
    </row>
    <row r="63198" spans="16:26" x14ac:dyDescent="0.25">
      <c r="P63198" s="119"/>
      <c r="R63198" s="119"/>
      <c r="T63198" s="119"/>
      <c r="V63198" s="119"/>
      <c r="X63198" s="119"/>
      <c r="Z63198" s="119"/>
    </row>
    <row r="63199" spans="16:26" x14ac:dyDescent="0.25">
      <c r="P63199" s="119"/>
      <c r="R63199" s="119"/>
      <c r="T63199" s="119"/>
      <c r="V63199" s="119"/>
      <c r="X63199" s="119"/>
      <c r="Z63199" s="119"/>
    </row>
    <row r="63200" spans="16:26" x14ac:dyDescent="0.25">
      <c r="P63200" s="120"/>
      <c r="R63200" s="120"/>
      <c r="T63200" s="120"/>
      <c r="V63200" s="120"/>
      <c r="X63200" s="120"/>
      <c r="Z63200" s="120"/>
    </row>
    <row r="63201" spans="16:26" x14ac:dyDescent="0.25">
      <c r="P63201" s="119"/>
      <c r="R63201" s="119"/>
      <c r="T63201" s="119"/>
      <c r="V63201" s="119"/>
      <c r="X63201" s="119"/>
      <c r="Z63201" s="119"/>
    </row>
    <row r="63202" spans="16:26" x14ac:dyDescent="0.25">
      <c r="P63202" s="119"/>
      <c r="R63202" s="119"/>
      <c r="T63202" s="119"/>
      <c r="V63202" s="119"/>
      <c r="X63202" s="119"/>
      <c r="Z63202" s="119"/>
    </row>
    <row r="63203" spans="16:26" x14ac:dyDescent="0.25">
      <c r="P63203" s="120"/>
      <c r="R63203" s="120"/>
      <c r="T63203" s="120"/>
      <c r="V63203" s="120"/>
      <c r="X63203" s="120"/>
      <c r="Z63203" s="120"/>
    </row>
    <row r="63204" spans="16:26" x14ac:dyDescent="0.25">
      <c r="P63204" s="119"/>
      <c r="R63204" s="119"/>
      <c r="T63204" s="119"/>
      <c r="V63204" s="119"/>
      <c r="X63204" s="119"/>
      <c r="Z63204" s="119"/>
    </row>
    <row r="63205" spans="16:26" x14ac:dyDescent="0.25">
      <c r="P63205" s="120"/>
      <c r="R63205" s="120"/>
      <c r="T63205" s="120"/>
      <c r="V63205" s="120"/>
      <c r="X63205" s="120"/>
      <c r="Z63205" s="120"/>
    </row>
    <row r="63206" spans="16:26" x14ac:dyDescent="0.25">
      <c r="P63206" s="119"/>
      <c r="R63206" s="119"/>
      <c r="T63206" s="119"/>
      <c r="V63206" s="119"/>
      <c r="X63206" s="119"/>
      <c r="Z63206" s="119"/>
    </row>
    <row r="63207" spans="16:26" x14ac:dyDescent="0.25">
      <c r="P63207" s="119"/>
      <c r="R63207" s="119"/>
      <c r="T63207" s="119"/>
      <c r="V63207" s="119"/>
      <c r="X63207" s="119"/>
      <c r="Z63207" s="119"/>
    </row>
    <row r="63208" spans="16:26" x14ac:dyDescent="0.25">
      <c r="P63208" s="119"/>
      <c r="R63208" s="119"/>
      <c r="T63208" s="119"/>
      <c r="V63208" s="119"/>
      <c r="X63208" s="119"/>
      <c r="Z63208" s="119"/>
    </row>
    <row r="63209" spans="16:26" x14ac:dyDescent="0.25">
      <c r="P63209" s="121"/>
      <c r="R63209" s="121"/>
      <c r="T63209" s="121"/>
      <c r="V63209" s="121"/>
      <c r="X63209" s="121"/>
      <c r="Z63209" s="121"/>
    </row>
    <row r="63210" spans="16:26" x14ac:dyDescent="0.25">
      <c r="P63210" s="121"/>
      <c r="R63210" s="121"/>
      <c r="T63210" s="121"/>
      <c r="V63210" s="121"/>
      <c r="X63210" s="121"/>
      <c r="Z63210" s="121"/>
    </row>
    <row r="63211" spans="16:26" x14ac:dyDescent="0.25">
      <c r="P63211" s="121"/>
      <c r="R63211" s="121"/>
      <c r="T63211" s="121"/>
      <c r="V63211" s="121"/>
      <c r="X63211" s="121"/>
      <c r="Z63211" s="121"/>
    </row>
    <row r="63212" spans="16:26" x14ac:dyDescent="0.25">
      <c r="P63212" s="121"/>
      <c r="R63212" s="121"/>
      <c r="T63212" s="121"/>
      <c r="V63212" s="121"/>
      <c r="X63212" s="121"/>
      <c r="Z63212" s="121"/>
    </row>
    <row r="63213" spans="16:26" x14ac:dyDescent="0.25">
      <c r="P63213" s="122"/>
      <c r="R63213" s="122"/>
      <c r="T63213" s="122"/>
      <c r="V63213" s="122"/>
      <c r="X63213" s="122"/>
      <c r="Z63213" s="122"/>
    </row>
    <row r="63214" spans="16:26" x14ac:dyDescent="0.25">
      <c r="P63214" s="118"/>
      <c r="R63214" s="118"/>
      <c r="T63214" s="118"/>
      <c r="V63214" s="118"/>
      <c r="X63214" s="118"/>
      <c r="Z63214" s="118"/>
    </row>
    <row r="63215" spans="16:26" x14ac:dyDescent="0.25">
      <c r="P63215" s="119"/>
      <c r="R63215" s="119"/>
      <c r="T63215" s="119"/>
      <c r="V63215" s="119"/>
      <c r="X63215" s="119"/>
      <c r="Z63215" s="119"/>
    </row>
    <row r="63216" spans="16:26" x14ac:dyDescent="0.25">
      <c r="P63216" s="119"/>
      <c r="R63216" s="119"/>
      <c r="T63216" s="119"/>
      <c r="V63216" s="119"/>
      <c r="X63216" s="119"/>
      <c r="Z63216" s="119"/>
    </row>
    <row r="63217" spans="16:26" x14ac:dyDescent="0.25">
      <c r="P63217" s="120"/>
      <c r="R63217" s="120"/>
      <c r="T63217" s="120"/>
      <c r="V63217" s="120"/>
      <c r="X63217" s="120"/>
      <c r="Z63217" s="120"/>
    </row>
    <row r="63218" spans="16:26" x14ac:dyDescent="0.25">
      <c r="P63218" s="119"/>
      <c r="R63218" s="119"/>
      <c r="T63218" s="119"/>
      <c r="V63218" s="119"/>
      <c r="X63218" s="119"/>
      <c r="Z63218" s="119"/>
    </row>
    <row r="63219" spans="16:26" x14ac:dyDescent="0.25">
      <c r="P63219" s="119"/>
      <c r="R63219" s="119"/>
      <c r="T63219" s="119"/>
      <c r="V63219" s="119"/>
      <c r="X63219" s="119"/>
      <c r="Z63219" s="119"/>
    </row>
    <row r="63220" spans="16:26" x14ac:dyDescent="0.25">
      <c r="P63220" s="120"/>
      <c r="R63220" s="120"/>
      <c r="T63220" s="120"/>
      <c r="V63220" s="120"/>
      <c r="X63220" s="120"/>
      <c r="Z63220" s="120"/>
    </row>
    <row r="63221" spans="16:26" x14ac:dyDescent="0.25">
      <c r="P63221" s="119"/>
      <c r="R63221" s="119"/>
      <c r="T63221" s="119"/>
      <c r="V63221" s="119"/>
      <c r="X63221" s="119"/>
      <c r="Z63221" s="119"/>
    </row>
    <row r="63222" spans="16:26" x14ac:dyDescent="0.25">
      <c r="P63222" s="120"/>
      <c r="R63222" s="120"/>
      <c r="T63222" s="120"/>
      <c r="V63222" s="120"/>
      <c r="X63222" s="120"/>
      <c r="Z63222" s="120"/>
    </row>
    <row r="63223" spans="16:26" x14ac:dyDescent="0.25">
      <c r="P63223" s="119"/>
      <c r="R63223" s="119"/>
      <c r="T63223" s="119"/>
      <c r="V63223" s="119"/>
      <c r="X63223" s="119"/>
      <c r="Z63223" s="119"/>
    </row>
    <row r="63224" spans="16:26" x14ac:dyDescent="0.25">
      <c r="P63224" s="119"/>
      <c r="R63224" s="119"/>
      <c r="T63224" s="119"/>
      <c r="V63224" s="119"/>
      <c r="X63224" s="119"/>
      <c r="Z63224" s="119"/>
    </row>
    <row r="63225" spans="16:26" x14ac:dyDescent="0.25">
      <c r="P63225" s="119"/>
      <c r="R63225" s="119"/>
      <c r="T63225" s="119"/>
      <c r="V63225" s="119"/>
      <c r="X63225" s="119"/>
      <c r="Z63225" s="119"/>
    </row>
    <row r="63226" spans="16:26" x14ac:dyDescent="0.25">
      <c r="P63226" s="121"/>
      <c r="R63226" s="121"/>
      <c r="T63226" s="121"/>
      <c r="V63226" s="121"/>
      <c r="X63226" s="121"/>
      <c r="Z63226" s="121"/>
    </row>
    <row r="63227" spans="16:26" x14ac:dyDescent="0.25">
      <c r="P63227" s="121"/>
      <c r="R63227" s="121"/>
      <c r="T63227" s="121"/>
      <c r="V63227" s="121"/>
      <c r="X63227" s="121"/>
      <c r="Z63227" s="121"/>
    </row>
    <row r="63228" spans="16:26" x14ac:dyDescent="0.25">
      <c r="P63228" s="121"/>
      <c r="R63228" s="121"/>
      <c r="T63228" s="121"/>
      <c r="V63228" s="121"/>
      <c r="X63228" s="121"/>
      <c r="Z63228" s="121"/>
    </row>
    <row r="63229" spans="16:26" x14ac:dyDescent="0.25">
      <c r="P63229" s="121"/>
      <c r="R63229" s="121"/>
      <c r="T63229" s="121"/>
      <c r="V63229" s="121"/>
      <c r="X63229" s="121"/>
      <c r="Z63229" s="121"/>
    </row>
    <row r="63230" spans="16:26" x14ac:dyDescent="0.25">
      <c r="P63230" s="122"/>
      <c r="R63230" s="122"/>
      <c r="T63230" s="122"/>
      <c r="V63230" s="122"/>
      <c r="X63230" s="122"/>
      <c r="Z63230" s="122"/>
    </row>
    <row r="63231" spans="16:26" x14ac:dyDescent="0.25">
      <c r="P63231" s="118"/>
      <c r="R63231" s="118"/>
      <c r="T63231" s="118"/>
      <c r="V63231" s="118"/>
      <c r="X63231" s="118"/>
      <c r="Z63231" s="118"/>
    </row>
    <row r="63232" spans="16:26" x14ac:dyDescent="0.25">
      <c r="P63232" s="119"/>
      <c r="R63232" s="119"/>
      <c r="T63232" s="119"/>
      <c r="V63232" s="119"/>
      <c r="X63232" s="119"/>
      <c r="Z63232" s="119"/>
    </row>
    <row r="63233" spans="16:26" x14ac:dyDescent="0.25">
      <c r="P63233" s="119"/>
      <c r="R63233" s="119"/>
      <c r="T63233" s="119"/>
      <c r="V63233" s="119"/>
      <c r="X63233" s="119"/>
      <c r="Z63233" s="119"/>
    </row>
    <row r="63234" spans="16:26" x14ac:dyDescent="0.25">
      <c r="P63234" s="120"/>
      <c r="R63234" s="120"/>
      <c r="T63234" s="120"/>
      <c r="V63234" s="120"/>
      <c r="X63234" s="120"/>
      <c r="Z63234" s="120"/>
    </row>
    <row r="63235" spans="16:26" x14ac:dyDescent="0.25">
      <c r="P63235" s="119"/>
      <c r="R63235" s="119"/>
      <c r="T63235" s="119"/>
      <c r="V63235" s="119"/>
      <c r="X63235" s="119"/>
      <c r="Z63235" s="119"/>
    </row>
    <row r="63236" spans="16:26" x14ac:dyDescent="0.25">
      <c r="P63236" s="119"/>
      <c r="R63236" s="119"/>
      <c r="T63236" s="119"/>
      <c r="V63236" s="119"/>
      <c r="X63236" s="119"/>
      <c r="Z63236" s="119"/>
    </row>
    <row r="63237" spans="16:26" x14ac:dyDescent="0.25">
      <c r="P63237" s="120"/>
      <c r="R63237" s="120"/>
      <c r="T63237" s="120"/>
      <c r="V63237" s="120"/>
      <c r="X63237" s="120"/>
      <c r="Z63237" s="120"/>
    </row>
    <row r="63238" spans="16:26" x14ac:dyDescent="0.25">
      <c r="P63238" s="119"/>
      <c r="R63238" s="119"/>
      <c r="T63238" s="119"/>
      <c r="V63238" s="119"/>
      <c r="X63238" s="119"/>
      <c r="Z63238" s="119"/>
    </row>
    <row r="63239" spans="16:26" x14ac:dyDescent="0.25">
      <c r="P63239" s="120"/>
      <c r="R63239" s="120"/>
      <c r="T63239" s="120"/>
      <c r="V63239" s="120"/>
      <c r="X63239" s="120"/>
      <c r="Z63239" s="120"/>
    </row>
    <row r="63240" spans="16:26" x14ac:dyDescent="0.25">
      <c r="P63240" s="119"/>
      <c r="R63240" s="119"/>
      <c r="T63240" s="119"/>
      <c r="V63240" s="119"/>
      <c r="X63240" s="119"/>
      <c r="Z63240" s="119"/>
    </row>
    <row r="63241" spans="16:26" x14ac:dyDescent="0.25">
      <c r="P63241" s="119"/>
      <c r="R63241" s="119"/>
      <c r="T63241" s="119"/>
      <c r="V63241" s="119"/>
      <c r="X63241" s="119"/>
      <c r="Z63241" s="119"/>
    </row>
    <row r="63242" spans="16:26" x14ac:dyDescent="0.25">
      <c r="P63242" s="119"/>
      <c r="R63242" s="119"/>
      <c r="T63242" s="119"/>
      <c r="V63242" s="119"/>
      <c r="X63242" s="119"/>
      <c r="Z63242" s="119"/>
    </row>
    <row r="63243" spans="16:26" x14ac:dyDescent="0.25">
      <c r="P63243" s="121"/>
      <c r="R63243" s="121"/>
      <c r="T63243" s="121"/>
      <c r="V63243" s="121"/>
      <c r="X63243" s="121"/>
      <c r="Z63243" s="121"/>
    </row>
    <row r="63244" spans="16:26" x14ac:dyDescent="0.25">
      <c r="P63244" s="121"/>
      <c r="R63244" s="121"/>
      <c r="T63244" s="121"/>
      <c r="V63244" s="121"/>
      <c r="X63244" s="121"/>
      <c r="Z63244" s="121"/>
    </row>
    <row r="63245" spans="16:26" x14ac:dyDescent="0.25">
      <c r="P63245" s="121"/>
      <c r="R63245" s="121"/>
      <c r="T63245" s="121"/>
      <c r="V63245" s="121"/>
      <c r="X63245" s="121"/>
      <c r="Z63245" s="121"/>
    </row>
    <row r="63246" spans="16:26" x14ac:dyDescent="0.25">
      <c r="P63246" s="121"/>
      <c r="R63246" s="121"/>
      <c r="T63246" s="121"/>
      <c r="V63246" s="121"/>
      <c r="X63246" s="121"/>
      <c r="Z63246" s="121"/>
    </row>
    <row r="63247" spans="16:26" x14ac:dyDescent="0.25">
      <c r="P63247" s="122"/>
      <c r="R63247" s="122"/>
      <c r="T63247" s="122"/>
      <c r="V63247" s="122"/>
      <c r="X63247" s="122"/>
      <c r="Z63247" s="122"/>
    </row>
    <row r="63248" spans="16:26" x14ac:dyDescent="0.25">
      <c r="P63248" s="118"/>
      <c r="R63248" s="118"/>
      <c r="T63248" s="118"/>
      <c r="V63248" s="118"/>
      <c r="X63248" s="118"/>
      <c r="Z63248" s="118"/>
    </row>
    <row r="63249" spans="16:26" x14ac:dyDescent="0.25">
      <c r="P63249" s="119"/>
      <c r="R63249" s="119"/>
      <c r="T63249" s="119"/>
      <c r="V63249" s="119"/>
      <c r="X63249" s="119"/>
      <c r="Z63249" s="119"/>
    </row>
    <row r="63250" spans="16:26" x14ac:dyDescent="0.25">
      <c r="P63250" s="119"/>
      <c r="R63250" s="119"/>
      <c r="T63250" s="119"/>
      <c r="V63250" s="119"/>
      <c r="X63250" s="119"/>
      <c r="Z63250" s="119"/>
    </row>
    <row r="63251" spans="16:26" x14ac:dyDescent="0.25">
      <c r="P63251" s="120"/>
      <c r="R63251" s="120"/>
      <c r="T63251" s="120"/>
      <c r="V63251" s="120"/>
      <c r="X63251" s="120"/>
      <c r="Z63251" s="120"/>
    </row>
    <row r="63252" spans="16:26" x14ac:dyDescent="0.25">
      <c r="P63252" s="119"/>
      <c r="R63252" s="119"/>
      <c r="T63252" s="119"/>
      <c r="V63252" s="119"/>
      <c r="X63252" s="119"/>
      <c r="Z63252" s="119"/>
    </row>
    <row r="63253" spans="16:26" x14ac:dyDescent="0.25">
      <c r="P63253" s="119"/>
      <c r="R63253" s="119"/>
      <c r="T63253" s="119"/>
      <c r="V63253" s="119"/>
      <c r="X63253" s="119"/>
      <c r="Z63253" s="119"/>
    </row>
    <row r="63254" spans="16:26" x14ac:dyDescent="0.25">
      <c r="P63254" s="120"/>
      <c r="R63254" s="120"/>
      <c r="T63254" s="120"/>
      <c r="V63254" s="120"/>
      <c r="X63254" s="120"/>
      <c r="Z63254" s="120"/>
    </row>
    <row r="63255" spans="16:26" x14ac:dyDescent="0.25">
      <c r="P63255" s="119"/>
      <c r="R63255" s="119"/>
      <c r="T63255" s="119"/>
      <c r="V63255" s="119"/>
      <c r="X63255" s="119"/>
      <c r="Z63255" s="119"/>
    </row>
    <row r="63256" spans="16:26" x14ac:dyDescent="0.25">
      <c r="P63256" s="120"/>
      <c r="R63256" s="120"/>
      <c r="T63256" s="120"/>
      <c r="V63256" s="120"/>
      <c r="X63256" s="120"/>
      <c r="Z63256" s="120"/>
    </row>
    <row r="63257" spans="16:26" x14ac:dyDescent="0.25">
      <c r="P63257" s="119"/>
      <c r="R63257" s="119"/>
      <c r="T63257" s="119"/>
      <c r="V63257" s="119"/>
      <c r="X63257" s="119"/>
      <c r="Z63257" s="119"/>
    </row>
    <row r="63258" spans="16:26" x14ac:dyDescent="0.25">
      <c r="P63258" s="119"/>
      <c r="R63258" s="119"/>
      <c r="T63258" s="119"/>
      <c r="V63258" s="119"/>
      <c r="X63258" s="119"/>
      <c r="Z63258" s="119"/>
    </row>
    <row r="63259" spans="16:26" x14ac:dyDescent="0.25">
      <c r="P63259" s="119"/>
      <c r="R63259" s="119"/>
      <c r="T63259" s="119"/>
      <c r="V63259" s="119"/>
      <c r="X63259" s="119"/>
      <c r="Z63259" s="119"/>
    </row>
    <row r="63260" spans="16:26" x14ac:dyDescent="0.25">
      <c r="P63260" s="121"/>
      <c r="R63260" s="121"/>
      <c r="T63260" s="121"/>
      <c r="V63260" s="121"/>
      <c r="X63260" s="121"/>
      <c r="Z63260" s="121"/>
    </row>
    <row r="63261" spans="16:26" x14ac:dyDescent="0.25">
      <c r="P63261" s="121"/>
      <c r="R63261" s="121"/>
      <c r="T63261" s="121"/>
      <c r="V63261" s="121"/>
      <c r="X63261" s="121"/>
      <c r="Z63261" s="121"/>
    </row>
    <row r="63262" spans="16:26" x14ac:dyDescent="0.25">
      <c r="P63262" s="121"/>
      <c r="R63262" s="121"/>
      <c r="T63262" s="121"/>
      <c r="V63262" s="121"/>
      <c r="X63262" s="121"/>
      <c r="Z63262" s="121"/>
    </row>
    <row r="63263" spans="16:26" x14ac:dyDescent="0.25">
      <c r="P63263" s="121"/>
      <c r="R63263" s="121"/>
      <c r="T63263" s="121"/>
      <c r="V63263" s="121"/>
      <c r="X63263" s="121"/>
      <c r="Z63263" s="121"/>
    </row>
    <row r="63264" spans="16:26" x14ac:dyDescent="0.25">
      <c r="P63264" s="122"/>
      <c r="R63264" s="122"/>
      <c r="T63264" s="122"/>
      <c r="V63264" s="122"/>
      <c r="X63264" s="122"/>
      <c r="Z63264" s="122"/>
    </row>
    <row r="63265" spans="16:26" x14ac:dyDescent="0.25">
      <c r="P63265" s="118"/>
      <c r="R63265" s="118"/>
      <c r="T63265" s="118"/>
      <c r="V63265" s="118"/>
      <c r="X63265" s="118"/>
      <c r="Z63265" s="118"/>
    </row>
    <row r="63266" spans="16:26" x14ac:dyDescent="0.25">
      <c r="P63266" s="119"/>
      <c r="R63266" s="119"/>
      <c r="T63266" s="119"/>
      <c r="V63266" s="119"/>
      <c r="X63266" s="119"/>
      <c r="Z63266" s="119"/>
    </row>
    <row r="63267" spans="16:26" x14ac:dyDescent="0.25">
      <c r="P63267" s="119"/>
      <c r="R63267" s="119"/>
      <c r="T63267" s="119"/>
      <c r="V63267" s="119"/>
      <c r="X63267" s="119"/>
      <c r="Z63267" s="119"/>
    </row>
    <row r="63268" spans="16:26" x14ac:dyDescent="0.25">
      <c r="P63268" s="120"/>
      <c r="R63268" s="120"/>
      <c r="T63268" s="120"/>
      <c r="V63268" s="120"/>
      <c r="X63268" s="120"/>
      <c r="Z63268" s="120"/>
    </row>
    <row r="63269" spans="16:26" x14ac:dyDescent="0.25">
      <c r="P63269" s="119"/>
      <c r="R63269" s="119"/>
      <c r="T63269" s="119"/>
      <c r="V63269" s="119"/>
      <c r="X63269" s="119"/>
      <c r="Z63269" s="119"/>
    </row>
    <row r="63270" spans="16:26" x14ac:dyDescent="0.25">
      <c r="P63270" s="119"/>
      <c r="R63270" s="119"/>
      <c r="T63270" s="119"/>
      <c r="V63270" s="119"/>
      <c r="X63270" s="119"/>
      <c r="Z63270" s="119"/>
    </row>
    <row r="63271" spans="16:26" x14ac:dyDescent="0.25">
      <c r="P63271" s="120"/>
      <c r="R63271" s="120"/>
      <c r="T63271" s="120"/>
      <c r="V63271" s="120"/>
      <c r="X63271" s="120"/>
      <c r="Z63271" s="120"/>
    </row>
    <row r="63272" spans="16:26" x14ac:dyDescent="0.25">
      <c r="P63272" s="119"/>
      <c r="R63272" s="119"/>
      <c r="T63272" s="119"/>
      <c r="V63272" s="119"/>
      <c r="X63272" s="119"/>
      <c r="Z63272" s="119"/>
    </row>
    <row r="63273" spans="16:26" x14ac:dyDescent="0.25">
      <c r="P63273" s="120"/>
      <c r="R63273" s="120"/>
      <c r="T63273" s="120"/>
      <c r="V63273" s="120"/>
      <c r="X63273" s="120"/>
      <c r="Z63273" s="120"/>
    </row>
    <row r="63274" spans="16:26" x14ac:dyDescent="0.25">
      <c r="P63274" s="119"/>
      <c r="R63274" s="119"/>
      <c r="T63274" s="119"/>
      <c r="V63274" s="119"/>
      <c r="X63274" s="119"/>
      <c r="Z63274" s="119"/>
    </row>
    <row r="63275" spans="16:26" x14ac:dyDescent="0.25">
      <c r="P63275" s="119"/>
      <c r="R63275" s="119"/>
      <c r="T63275" s="119"/>
      <c r="V63275" s="119"/>
      <c r="X63275" s="119"/>
      <c r="Z63275" s="119"/>
    </row>
    <row r="63276" spans="16:26" x14ac:dyDescent="0.25">
      <c r="P63276" s="119"/>
      <c r="R63276" s="119"/>
      <c r="T63276" s="119"/>
      <c r="V63276" s="119"/>
      <c r="X63276" s="119"/>
      <c r="Z63276" s="119"/>
    </row>
    <row r="63277" spans="16:26" x14ac:dyDescent="0.25">
      <c r="P63277" s="121"/>
      <c r="R63277" s="121"/>
      <c r="T63277" s="121"/>
      <c r="V63277" s="121"/>
      <c r="X63277" s="121"/>
      <c r="Z63277" s="121"/>
    </row>
    <row r="63278" spans="16:26" x14ac:dyDescent="0.25">
      <c r="P63278" s="121"/>
      <c r="R63278" s="121"/>
      <c r="T63278" s="121"/>
      <c r="V63278" s="121"/>
      <c r="X63278" s="121"/>
      <c r="Z63278" s="121"/>
    </row>
    <row r="63279" spans="16:26" x14ac:dyDescent="0.25">
      <c r="P63279" s="121"/>
      <c r="R63279" s="121"/>
      <c r="T63279" s="121"/>
      <c r="V63279" s="121"/>
      <c r="X63279" s="121"/>
      <c r="Z63279" s="121"/>
    </row>
    <row r="63280" spans="16:26" x14ac:dyDescent="0.25">
      <c r="P63280" s="121"/>
      <c r="R63280" s="121"/>
      <c r="T63280" s="121"/>
      <c r="V63280" s="121"/>
      <c r="X63280" s="121"/>
      <c r="Z63280" s="121"/>
    </row>
    <row r="63281" spans="16:26" x14ac:dyDescent="0.25">
      <c r="P63281" s="122"/>
      <c r="R63281" s="122"/>
      <c r="T63281" s="122"/>
      <c r="V63281" s="122"/>
      <c r="X63281" s="122"/>
      <c r="Z63281" s="122"/>
    </row>
    <row r="63282" spans="16:26" x14ac:dyDescent="0.25">
      <c r="P63282" s="118"/>
      <c r="R63282" s="118"/>
      <c r="T63282" s="118"/>
      <c r="V63282" s="118"/>
      <c r="X63282" s="118"/>
      <c r="Z63282" s="118"/>
    </row>
    <row r="63283" spans="16:26" x14ac:dyDescent="0.25">
      <c r="P63283" s="119"/>
      <c r="R63283" s="119"/>
      <c r="T63283" s="119"/>
      <c r="V63283" s="119"/>
      <c r="X63283" s="119"/>
      <c r="Z63283" s="119"/>
    </row>
    <row r="63284" spans="16:26" x14ac:dyDescent="0.25">
      <c r="P63284" s="119"/>
      <c r="R63284" s="119"/>
      <c r="T63284" s="119"/>
      <c r="V63284" s="119"/>
      <c r="X63284" s="119"/>
      <c r="Z63284" s="119"/>
    </row>
    <row r="63285" spans="16:26" x14ac:dyDescent="0.25">
      <c r="P63285" s="120"/>
      <c r="R63285" s="120"/>
      <c r="T63285" s="120"/>
      <c r="V63285" s="120"/>
      <c r="X63285" s="120"/>
      <c r="Z63285" s="120"/>
    </row>
    <row r="63286" spans="16:26" x14ac:dyDescent="0.25">
      <c r="P63286" s="119"/>
      <c r="R63286" s="119"/>
      <c r="T63286" s="119"/>
      <c r="V63286" s="119"/>
      <c r="X63286" s="119"/>
      <c r="Z63286" s="119"/>
    </row>
    <row r="63287" spans="16:26" x14ac:dyDescent="0.25">
      <c r="P63287" s="119"/>
      <c r="R63287" s="119"/>
      <c r="T63287" s="119"/>
      <c r="V63287" s="119"/>
      <c r="X63287" s="119"/>
      <c r="Z63287" s="119"/>
    </row>
    <row r="63288" spans="16:26" x14ac:dyDescent="0.25">
      <c r="P63288" s="120"/>
      <c r="R63288" s="120"/>
      <c r="T63288" s="120"/>
      <c r="V63288" s="120"/>
      <c r="X63288" s="120"/>
      <c r="Z63288" s="120"/>
    </row>
    <row r="63289" spans="16:26" x14ac:dyDescent="0.25">
      <c r="P63289" s="119"/>
      <c r="R63289" s="119"/>
      <c r="T63289" s="119"/>
      <c r="V63289" s="119"/>
      <c r="X63289" s="119"/>
      <c r="Z63289" s="119"/>
    </row>
    <row r="63290" spans="16:26" x14ac:dyDescent="0.25">
      <c r="P63290" s="120"/>
      <c r="R63290" s="120"/>
      <c r="T63290" s="120"/>
      <c r="V63290" s="120"/>
      <c r="X63290" s="120"/>
      <c r="Z63290" s="120"/>
    </row>
    <row r="63291" spans="16:26" x14ac:dyDescent="0.25">
      <c r="P63291" s="119"/>
      <c r="R63291" s="119"/>
      <c r="T63291" s="119"/>
      <c r="V63291" s="119"/>
      <c r="X63291" s="119"/>
      <c r="Z63291" s="119"/>
    </row>
    <row r="63292" spans="16:26" x14ac:dyDescent="0.25">
      <c r="P63292" s="119"/>
      <c r="R63292" s="119"/>
      <c r="T63292" s="119"/>
      <c r="V63292" s="119"/>
      <c r="X63292" s="119"/>
      <c r="Z63292" s="119"/>
    </row>
    <row r="63293" spans="16:26" x14ac:dyDescent="0.25">
      <c r="P63293" s="119"/>
      <c r="R63293" s="119"/>
      <c r="T63293" s="119"/>
      <c r="V63293" s="119"/>
      <c r="X63293" s="119"/>
      <c r="Z63293" s="119"/>
    </row>
    <row r="63294" spans="16:26" x14ac:dyDescent="0.25">
      <c r="P63294" s="121"/>
      <c r="R63294" s="121"/>
      <c r="T63294" s="121"/>
      <c r="V63294" s="121"/>
      <c r="X63294" s="121"/>
      <c r="Z63294" s="121"/>
    </row>
    <row r="63295" spans="16:26" x14ac:dyDescent="0.25">
      <c r="P63295" s="121"/>
      <c r="R63295" s="121"/>
      <c r="T63295" s="121"/>
      <c r="V63295" s="121"/>
      <c r="X63295" s="121"/>
      <c r="Z63295" s="121"/>
    </row>
    <row r="63296" spans="16:26" x14ac:dyDescent="0.25">
      <c r="P63296" s="121"/>
      <c r="R63296" s="121"/>
      <c r="T63296" s="121"/>
      <c r="V63296" s="121"/>
      <c r="X63296" s="121"/>
      <c r="Z63296" s="121"/>
    </row>
    <row r="63297" spans="16:26" x14ac:dyDescent="0.25">
      <c r="P63297" s="121"/>
      <c r="R63297" s="121"/>
      <c r="T63297" s="121"/>
      <c r="V63297" s="121"/>
      <c r="X63297" s="121"/>
      <c r="Z63297" s="121"/>
    </row>
    <row r="63298" spans="16:26" x14ac:dyDescent="0.25">
      <c r="P63298" s="122"/>
      <c r="R63298" s="122"/>
      <c r="T63298" s="122"/>
      <c r="V63298" s="122"/>
      <c r="X63298" s="122"/>
      <c r="Z63298" s="122"/>
    </row>
    <row r="63299" spans="16:26" x14ac:dyDescent="0.25">
      <c r="P63299" s="118"/>
      <c r="R63299" s="118"/>
      <c r="T63299" s="118"/>
      <c r="V63299" s="118"/>
      <c r="X63299" s="118"/>
      <c r="Z63299" s="118"/>
    </row>
    <row r="63300" spans="16:26" x14ac:dyDescent="0.25">
      <c r="P63300" s="119"/>
      <c r="R63300" s="119"/>
      <c r="T63300" s="119"/>
      <c r="V63300" s="119"/>
      <c r="X63300" s="119"/>
      <c r="Z63300" s="119"/>
    </row>
    <row r="63301" spans="16:26" x14ac:dyDescent="0.25">
      <c r="P63301" s="119"/>
      <c r="R63301" s="119"/>
      <c r="T63301" s="119"/>
      <c r="V63301" s="119"/>
      <c r="X63301" s="119"/>
      <c r="Z63301" s="119"/>
    </row>
    <row r="63302" spans="16:26" x14ac:dyDescent="0.25">
      <c r="P63302" s="120"/>
      <c r="R63302" s="120"/>
      <c r="T63302" s="120"/>
      <c r="V63302" s="120"/>
      <c r="X63302" s="120"/>
      <c r="Z63302" s="120"/>
    </row>
    <row r="63303" spans="16:26" x14ac:dyDescent="0.25">
      <c r="P63303" s="119"/>
      <c r="R63303" s="119"/>
      <c r="T63303" s="119"/>
      <c r="V63303" s="119"/>
      <c r="X63303" s="119"/>
      <c r="Z63303" s="119"/>
    </row>
    <row r="63304" spans="16:26" x14ac:dyDescent="0.25">
      <c r="P63304" s="119"/>
      <c r="R63304" s="119"/>
      <c r="T63304" s="119"/>
      <c r="V63304" s="119"/>
      <c r="X63304" s="119"/>
      <c r="Z63304" s="119"/>
    </row>
    <row r="63305" spans="16:26" x14ac:dyDescent="0.25">
      <c r="P63305" s="120"/>
      <c r="R63305" s="120"/>
      <c r="T63305" s="120"/>
      <c r="V63305" s="120"/>
      <c r="X63305" s="120"/>
      <c r="Z63305" s="120"/>
    </row>
    <row r="63306" spans="16:26" x14ac:dyDescent="0.25">
      <c r="P63306" s="119"/>
      <c r="R63306" s="119"/>
      <c r="T63306" s="119"/>
      <c r="V63306" s="119"/>
      <c r="X63306" s="119"/>
      <c r="Z63306" s="119"/>
    </row>
    <row r="63307" spans="16:26" x14ac:dyDescent="0.25">
      <c r="P63307" s="120"/>
      <c r="R63307" s="120"/>
      <c r="T63307" s="120"/>
      <c r="V63307" s="120"/>
      <c r="X63307" s="120"/>
      <c r="Z63307" s="120"/>
    </row>
    <row r="63308" spans="16:26" x14ac:dyDescent="0.25">
      <c r="P63308" s="119"/>
      <c r="R63308" s="119"/>
      <c r="T63308" s="119"/>
      <c r="V63308" s="119"/>
      <c r="X63308" s="119"/>
      <c r="Z63308" s="119"/>
    </row>
    <row r="63309" spans="16:26" x14ac:dyDescent="0.25">
      <c r="P63309" s="119"/>
      <c r="R63309" s="119"/>
      <c r="T63309" s="119"/>
      <c r="V63309" s="119"/>
      <c r="X63309" s="119"/>
      <c r="Z63309" s="119"/>
    </row>
    <row r="63310" spans="16:26" x14ac:dyDescent="0.25">
      <c r="P63310" s="119"/>
      <c r="R63310" s="119"/>
      <c r="T63310" s="119"/>
      <c r="V63310" s="119"/>
      <c r="X63310" s="119"/>
      <c r="Z63310" s="119"/>
    </row>
    <row r="63311" spans="16:26" x14ac:dyDescent="0.25">
      <c r="P63311" s="121"/>
      <c r="R63311" s="121"/>
      <c r="T63311" s="121"/>
      <c r="V63311" s="121"/>
      <c r="X63311" s="121"/>
      <c r="Z63311" s="121"/>
    </row>
    <row r="63312" spans="16:26" x14ac:dyDescent="0.25">
      <c r="P63312" s="121"/>
      <c r="R63312" s="121"/>
      <c r="T63312" s="121"/>
      <c r="V63312" s="121"/>
      <c r="X63312" s="121"/>
      <c r="Z63312" s="121"/>
    </row>
    <row r="63313" spans="16:26" x14ac:dyDescent="0.25">
      <c r="P63313" s="121"/>
      <c r="R63313" s="121"/>
      <c r="T63313" s="121"/>
      <c r="V63313" s="121"/>
      <c r="X63313" s="121"/>
      <c r="Z63313" s="121"/>
    </row>
    <row r="63314" spans="16:26" x14ac:dyDescent="0.25">
      <c r="P63314" s="121"/>
      <c r="R63314" s="121"/>
      <c r="T63314" s="121"/>
      <c r="V63314" s="121"/>
      <c r="X63314" s="121"/>
      <c r="Z63314" s="121"/>
    </row>
    <row r="63315" spans="16:26" x14ac:dyDescent="0.25">
      <c r="P63315" s="122"/>
      <c r="R63315" s="122"/>
      <c r="T63315" s="122"/>
      <c r="V63315" s="122"/>
      <c r="X63315" s="122"/>
      <c r="Z63315" s="122"/>
    </row>
    <row r="63316" spans="16:26" x14ac:dyDescent="0.25">
      <c r="P63316" s="118"/>
      <c r="R63316" s="118"/>
      <c r="T63316" s="118"/>
      <c r="V63316" s="118"/>
      <c r="X63316" s="118"/>
      <c r="Z63316" s="118"/>
    </row>
    <row r="63317" spans="16:26" x14ac:dyDescent="0.25">
      <c r="P63317" s="119"/>
      <c r="R63317" s="119"/>
      <c r="T63317" s="119"/>
      <c r="V63317" s="119"/>
      <c r="X63317" s="119"/>
      <c r="Z63317" s="119"/>
    </row>
    <row r="63318" spans="16:26" x14ac:dyDescent="0.25">
      <c r="P63318" s="119"/>
      <c r="R63318" s="119"/>
      <c r="T63318" s="119"/>
      <c r="V63318" s="119"/>
      <c r="X63318" s="119"/>
      <c r="Z63318" s="119"/>
    </row>
    <row r="63319" spans="16:26" x14ac:dyDescent="0.25">
      <c r="P63319" s="120"/>
      <c r="R63319" s="120"/>
      <c r="T63319" s="120"/>
      <c r="V63319" s="120"/>
      <c r="X63319" s="120"/>
      <c r="Z63319" s="120"/>
    </row>
    <row r="63320" spans="16:26" x14ac:dyDescent="0.25">
      <c r="P63320" s="119"/>
      <c r="R63320" s="119"/>
      <c r="T63320" s="119"/>
      <c r="V63320" s="119"/>
      <c r="X63320" s="119"/>
      <c r="Z63320" s="119"/>
    </row>
    <row r="63321" spans="16:26" x14ac:dyDescent="0.25">
      <c r="P63321" s="119"/>
      <c r="R63321" s="119"/>
      <c r="T63321" s="119"/>
      <c r="V63321" s="119"/>
      <c r="X63321" s="119"/>
      <c r="Z63321" s="119"/>
    </row>
    <row r="63322" spans="16:26" x14ac:dyDescent="0.25">
      <c r="P63322" s="120"/>
      <c r="R63322" s="120"/>
      <c r="T63322" s="120"/>
      <c r="V63322" s="120"/>
      <c r="X63322" s="120"/>
      <c r="Z63322" s="120"/>
    </row>
    <row r="63323" spans="16:26" x14ac:dyDescent="0.25">
      <c r="P63323" s="119"/>
      <c r="R63323" s="119"/>
      <c r="T63323" s="119"/>
      <c r="V63323" s="119"/>
      <c r="X63323" s="119"/>
      <c r="Z63323" s="119"/>
    </row>
    <row r="63324" spans="16:26" x14ac:dyDescent="0.25">
      <c r="P63324" s="120"/>
      <c r="R63324" s="120"/>
      <c r="T63324" s="120"/>
      <c r="V63324" s="120"/>
      <c r="X63324" s="120"/>
      <c r="Z63324" s="120"/>
    </row>
    <row r="63325" spans="16:26" x14ac:dyDescent="0.25">
      <c r="P63325" s="119"/>
      <c r="R63325" s="119"/>
      <c r="T63325" s="119"/>
      <c r="V63325" s="119"/>
      <c r="X63325" s="119"/>
      <c r="Z63325" s="119"/>
    </row>
    <row r="63326" spans="16:26" x14ac:dyDescent="0.25">
      <c r="P63326" s="119"/>
      <c r="R63326" s="119"/>
      <c r="T63326" s="119"/>
      <c r="V63326" s="119"/>
      <c r="X63326" s="119"/>
      <c r="Z63326" s="119"/>
    </row>
    <row r="63327" spans="16:26" x14ac:dyDescent="0.25">
      <c r="P63327" s="119"/>
      <c r="R63327" s="119"/>
      <c r="T63327" s="119"/>
      <c r="V63327" s="119"/>
      <c r="X63327" s="119"/>
      <c r="Z63327" s="119"/>
    </row>
    <row r="63328" spans="16:26" x14ac:dyDescent="0.25">
      <c r="P63328" s="121"/>
      <c r="R63328" s="121"/>
      <c r="T63328" s="121"/>
      <c r="V63328" s="121"/>
      <c r="X63328" s="121"/>
      <c r="Z63328" s="121"/>
    </row>
    <row r="63329" spans="16:26" x14ac:dyDescent="0.25">
      <c r="P63329" s="121"/>
      <c r="R63329" s="121"/>
      <c r="T63329" s="121"/>
      <c r="V63329" s="121"/>
      <c r="X63329" s="121"/>
      <c r="Z63329" s="121"/>
    </row>
    <row r="63330" spans="16:26" x14ac:dyDescent="0.25">
      <c r="P63330" s="121"/>
      <c r="R63330" s="121"/>
      <c r="T63330" s="121"/>
      <c r="V63330" s="121"/>
      <c r="X63330" s="121"/>
      <c r="Z63330" s="121"/>
    </row>
    <row r="63331" spans="16:26" x14ac:dyDescent="0.25">
      <c r="P63331" s="121"/>
      <c r="R63331" s="121"/>
      <c r="T63331" s="121"/>
      <c r="V63331" s="121"/>
      <c r="X63331" s="121"/>
      <c r="Z63331" s="121"/>
    </row>
    <row r="63332" spans="16:26" x14ac:dyDescent="0.25">
      <c r="P63332" s="122"/>
      <c r="R63332" s="122"/>
      <c r="T63332" s="122"/>
      <c r="V63332" s="122"/>
      <c r="X63332" s="122"/>
      <c r="Z63332" s="122"/>
    </row>
    <row r="63333" spans="16:26" x14ac:dyDescent="0.25">
      <c r="P63333" s="118"/>
      <c r="R63333" s="118"/>
      <c r="T63333" s="118"/>
      <c r="V63333" s="118"/>
      <c r="X63333" s="118"/>
      <c r="Z63333" s="118"/>
    </row>
    <row r="63334" spans="16:26" x14ac:dyDescent="0.25">
      <c r="P63334" s="119"/>
      <c r="R63334" s="119"/>
      <c r="T63334" s="119"/>
      <c r="V63334" s="119"/>
      <c r="X63334" s="119"/>
      <c r="Z63334" s="119"/>
    </row>
    <row r="63335" spans="16:26" x14ac:dyDescent="0.25">
      <c r="P63335" s="119"/>
      <c r="R63335" s="119"/>
      <c r="T63335" s="119"/>
      <c r="V63335" s="119"/>
      <c r="X63335" s="119"/>
      <c r="Z63335" s="119"/>
    </row>
    <row r="63336" spans="16:26" x14ac:dyDescent="0.25">
      <c r="P63336" s="120"/>
      <c r="R63336" s="120"/>
      <c r="T63336" s="120"/>
      <c r="V63336" s="120"/>
      <c r="X63336" s="120"/>
      <c r="Z63336" s="120"/>
    </row>
    <row r="63337" spans="16:26" x14ac:dyDescent="0.25">
      <c r="P63337" s="119"/>
      <c r="R63337" s="119"/>
      <c r="T63337" s="119"/>
      <c r="V63337" s="119"/>
      <c r="X63337" s="119"/>
      <c r="Z63337" s="119"/>
    </row>
    <row r="63338" spans="16:26" x14ac:dyDescent="0.25">
      <c r="P63338" s="119"/>
      <c r="R63338" s="119"/>
      <c r="T63338" s="119"/>
      <c r="V63338" s="119"/>
      <c r="X63338" s="119"/>
      <c r="Z63338" s="119"/>
    </row>
    <row r="63339" spans="16:26" x14ac:dyDescent="0.25">
      <c r="P63339" s="120"/>
      <c r="R63339" s="120"/>
      <c r="T63339" s="120"/>
      <c r="V63339" s="120"/>
      <c r="X63339" s="120"/>
      <c r="Z63339" s="120"/>
    </row>
    <row r="63340" spans="16:26" x14ac:dyDescent="0.25">
      <c r="P63340" s="119"/>
      <c r="R63340" s="119"/>
      <c r="T63340" s="119"/>
      <c r="V63340" s="119"/>
      <c r="X63340" s="119"/>
      <c r="Z63340" s="119"/>
    </row>
    <row r="63341" spans="16:26" x14ac:dyDescent="0.25">
      <c r="P63341" s="120"/>
      <c r="R63341" s="120"/>
      <c r="T63341" s="120"/>
      <c r="V63341" s="120"/>
      <c r="X63341" s="120"/>
      <c r="Z63341" s="120"/>
    </row>
    <row r="63342" spans="16:26" x14ac:dyDescent="0.25">
      <c r="P63342" s="119"/>
      <c r="R63342" s="119"/>
      <c r="T63342" s="119"/>
      <c r="V63342" s="119"/>
      <c r="X63342" s="119"/>
      <c r="Z63342" s="119"/>
    </row>
    <row r="63343" spans="16:26" x14ac:dyDescent="0.25">
      <c r="P63343" s="119"/>
      <c r="R63343" s="119"/>
      <c r="T63343" s="119"/>
      <c r="V63343" s="119"/>
      <c r="X63343" s="119"/>
      <c r="Z63343" s="119"/>
    </row>
    <row r="63344" spans="16:26" x14ac:dyDescent="0.25">
      <c r="P63344" s="119"/>
      <c r="R63344" s="119"/>
      <c r="T63344" s="119"/>
      <c r="V63344" s="119"/>
      <c r="X63344" s="119"/>
      <c r="Z63344" s="119"/>
    </row>
    <row r="63345" spans="16:26" x14ac:dyDescent="0.25">
      <c r="P63345" s="121"/>
      <c r="R63345" s="121"/>
      <c r="T63345" s="121"/>
      <c r="V63345" s="121"/>
      <c r="X63345" s="121"/>
      <c r="Z63345" s="121"/>
    </row>
    <row r="63346" spans="16:26" x14ac:dyDescent="0.25">
      <c r="P63346" s="121"/>
      <c r="R63346" s="121"/>
      <c r="T63346" s="121"/>
      <c r="V63346" s="121"/>
      <c r="X63346" s="121"/>
      <c r="Z63346" s="121"/>
    </row>
    <row r="63347" spans="16:26" x14ac:dyDescent="0.25">
      <c r="P63347" s="121"/>
      <c r="R63347" s="121"/>
      <c r="T63347" s="121"/>
      <c r="V63347" s="121"/>
      <c r="X63347" s="121"/>
      <c r="Z63347" s="121"/>
    </row>
    <row r="63348" spans="16:26" x14ac:dyDescent="0.25">
      <c r="P63348" s="121"/>
      <c r="R63348" s="121"/>
      <c r="T63348" s="121"/>
      <c r="V63348" s="121"/>
      <c r="X63348" s="121"/>
      <c r="Z63348" s="121"/>
    </row>
    <row r="63349" spans="16:26" x14ac:dyDescent="0.25">
      <c r="P63349" s="122"/>
      <c r="R63349" s="122"/>
      <c r="T63349" s="122"/>
      <c r="V63349" s="122"/>
      <c r="X63349" s="122"/>
      <c r="Z63349" s="122"/>
    </row>
    <row r="63350" spans="16:26" x14ac:dyDescent="0.25">
      <c r="P63350" s="118"/>
      <c r="R63350" s="118"/>
      <c r="T63350" s="118"/>
      <c r="V63350" s="118"/>
      <c r="X63350" s="118"/>
      <c r="Z63350" s="118"/>
    </row>
    <row r="63351" spans="16:26" x14ac:dyDescent="0.25">
      <c r="P63351" s="119"/>
      <c r="R63351" s="119"/>
      <c r="T63351" s="119"/>
      <c r="V63351" s="119"/>
      <c r="X63351" s="119"/>
      <c r="Z63351" s="119"/>
    </row>
    <row r="63352" spans="16:26" x14ac:dyDescent="0.25">
      <c r="P63352" s="119"/>
      <c r="R63352" s="119"/>
      <c r="T63352" s="119"/>
      <c r="V63352" s="119"/>
      <c r="X63352" s="119"/>
      <c r="Z63352" s="119"/>
    </row>
    <row r="63353" spans="16:26" x14ac:dyDescent="0.25">
      <c r="P63353" s="120"/>
      <c r="R63353" s="120"/>
      <c r="T63353" s="120"/>
      <c r="V63353" s="120"/>
      <c r="X63353" s="120"/>
      <c r="Z63353" s="120"/>
    </row>
    <row r="63354" spans="16:26" x14ac:dyDescent="0.25">
      <c r="P63354" s="119"/>
      <c r="R63354" s="119"/>
      <c r="T63354" s="119"/>
      <c r="V63354" s="119"/>
      <c r="X63354" s="119"/>
      <c r="Z63354" s="119"/>
    </row>
    <row r="63355" spans="16:26" x14ac:dyDescent="0.25">
      <c r="P63355" s="119"/>
      <c r="R63355" s="119"/>
      <c r="T63355" s="119"/>
      <c r="V63355" s="119"/>
      <c r="X63355" s="119"/>
      <c r="Z63355" s="119"/>
    </row>
    <row r="63356" spans="16:26" x14ac:dyDescent="0.25">
      <c r="P63356" s="120"/>
      <c r="R63356" s="120"/>
      <c r="T63356" s="120"/>
      <c r="V63356" s="120"/>
      <c r="X63356" s="120"/>
      <c r="Z63356" s="120"/>
    </row>
    <row r="63357" spans="16:26" x14ac:dyDescent="0.25">
      <c r="P63357" s="119"/>
      <c r="R63357" s="119"/>
      <c r="T63357" s="119"/>
      <c r="V63357" s="119"/>
      <c r="X63357" s="119"/>
      <c r="Z63357" s="119"/>
    </row>
    <row r="63358" spans="16:26" x14ac:dyDescent="0.25">
      <c r="P63358" s="120"/>
      <c r="R63358" s="120"/>
      <c r="T63358" s="120"/>
      <c r="V63358" s="120"/>
      <c r="X63358" s="120"/>
      <c r="Z63358" s="120"/>
    </row>
    <row r="63359" spans="16:26" x14ac:dyDescent="0.25">
      <c r="P63359" s="119"/>
      <c r="R63359" s="119"/>
      <c r="T63359" s="119"/>
      <c r="V63359" s="119"/>
      <c r="X63359" s="119"/>
      <c r="Z63359" s="119"/>
    </row>
    <row r="63360" spans="16:26" x14ac:dyDescent="0.25">
      <c r="P63360" s="119"/>
      <c r="R63360" s="119"/>
      <c r="T63360" s="119"/>
      <c r="V63360" s="119"/>
      <c r="X63360" s="119"/>
      <c r="Z63360" s="119"/>
    </row>
    <row r="63361" spans="16:26" x14ac:dyDescent="0.25">
      <c r="P63361" s="119"/>
      <c r="R63361" s="119"/>
      <c r="T63361" s="119"/>
      <c r="V63361" s="119"/>
      <c r="X63361" s="119"/>
      <c r="Z63361" s="119"/>
    </row>
    <row r="63362" spans="16:26" x14ac:dyDescent="0.25">
      <c r="P63362" s="121"/>
      <c r="R63362" s="121"/>
      <c r="T63362" s="121"/>
      <c r="V63362" s="121"/>
      <c r="X63362" s="121"/>
      <c r="Z63362" s="121"/>
    </row>
    <row r="63363" spans="16:26" x14ac:dyDescent="0.25">
      <c r="P63363" s="121"/>
      <c r="R63363" s="121"/>
      <c r="T63363" s="121"/>
      <c r="V63363" s="121"/>
      <c r="X63363" s="121"/>
      <c r="Z63363" s="121"/>
    </row>
    <row r="63364" spans="16:26" x14ac:dyDescent="0.25">
      <c r="P63364" s="121"/>
      <c r="R63364" s="121"/>
      <c r="T63364" s="121"/>
      <c r="V63364" s="121"/>
      <c r="X63364" s="121"/>
      <c r="Z63364" s="121"/>
    </row>
    <row r="63365" spans="16:26" x14ac:dyDescent="0.25">
      <c r="P63365" s="121"/>
      <c r="R63365" s="121"/>
      <c r="T63365" s="121"/>
      <c r="V63365" s="121"/>
      <c r="X63365" s="121"/>
      <c r="Z63365" s="121"/>
    </row>
    <row r="63366" spans="16:26" x14ac:dyDescent="0.25">
      <c r="P63366" s="122"/>
      <c r="R63366" s="122"/>
      <c r="T63366" s="122"/>
      <c r="V63366" s="122"/>
      <c r="X63366" s="122"/>
      <c r="Z63366" s="122"/>
    </row>
    <row r="63367" spans="16:26" x14ac:dyDescent="0.25">
      <c r="P63367" s="118"/>
      <c r="R63367" s="118"/>
      <c r="T63367" s="118"/>
      <c r="V63367" s="118"/>
      <c r="X63367" s="118"/>
      <c r="Z63367" s="118"/>
    </row>
    <row r="63368" spans="16:26" x14ac:dyDescent="0.25">
      <c r="P63368" s="119"/>
      <c r="R63368" s="119"/>
      <c r="T63368" s="119"/>
      <c r="V63368" s="119"/>
      <c r="X63368" s="119"/>
      <c r="Z63368" s="119"/>
    </row>
    <row r="63369" spans="16:26" x14ac:dyDescent="0.25">
      <c r="P63369" s="119"/>
      <c r="R63369" s="119"/>
      <c r="T63369" s="119"/>
      <c r="V63369" s="119"/>
      <c r="X63369" s="119"/>
      <c r="Z63369" s="119"/>
    </row>
    <row r="63370" spans="16:26" x14ac:dyDescent="0.25">
      <c r="P63370" s="120"/>
      <c r="R63370" s="120"/>
      <c r="T63370" s="120"/>
      <c r="V63370" s="120"/>
      <c r="X63370" s="120"/>
      <c r="Z63370" s="120"/>
    </row>
    <row r="63371" spans="16:26" x14ac:dyDescent="0.25">
      <c r="P63371" s="119"/>
      <c r="R63371" s="119"/>
      <c r="T63371" s="119"/>
      <c r="V63371" s="119"/>
      <c r="X63371" s="119"/>
      <c r="Z63371" s="119"/>
    </row>
    <row r="63372" spans="16:26" x14ac:dyDescent="0.25">
      <c r="P63372" s="119"/>
      <c r="R63372" s="119"/>
      <c r="T63372" s="119"/>
      <c r="V63372" s="119"/>
      <c r="X63372" s="119"/>
      <c r="Z63372" s="119"/>
    </row>
    <row r="63373" spans="16:26" x14ac:dyDescent="0.25">
      <c r="P63373" s="120"/>
      <c r="R63373" s="120"/>
      <c r="T63373" s="120"/>
      <c r="V63373" s="120"/>
      <c r="X63373" s="120"/>
      <c r="Z63373" s="120"/>
    </row>
    <row r="63374" spans="16:26" x14ac:dyDescent="0.25">
      <c r="P63374" s="119"/>
      <c r="R63374" s="119"/>
      <c r="T63374" s="119"/>
      <c r="V63374" s="119"/>
      <c r="X63374" s="119"/>
      <c r="Z63374" s="119"/>
    </row>
    <row r="63375" spans="16:26" x14ac:dyDescent="0.25">
      <c r="P63375" s="120"/>
      <c r="R63375" s="120"/>
      <c r="T63375" s="120"/>
      <c r="V63375" s="120"/>
      <c r="X63375" s="120"/>
      <c r="Z63375" s="120"/>
    </row>
    <row r="63376" spans="16:26" x14ac:dyDescent="0.25">
      <c r="P63376" s="119"/>
      <c r="R63376" s="119"/>
      <c r="T63376" s="119"/>
      <c r="V63376" s="119"/>
      <c r="X63376" s="119"/>
      <c r="Z63376" s="119"/>
    </row>
    <row r="63377" spans="16:26" x14ac:dyDescent="0.25">
      <c r="P63377" s="119"/>
      <c r="R63377" s="119"/>
      <c r="T63377" s="119"/>
      <c r="V63377" s="119"/>
      <c r="X63377" s="119"/>
      <c r="Z63377" s="119"/>
    </row>
    <row r="63378" spans="16:26" x14ac:dyDescent="0.25">
      <c r="P63378" s="119"/>
      <c r="R63378" s="119"/>
      <c r="T63378" s="119"/>
      <c r="V63378" s="119"/>
      <c r="X63378" s="119"/>
      <c r="Z63378" s="119"/>
    </row>
    <row r="63379" spans="16:26" x14ac:dyDescent="0.25">
      <c r="P63379" s="121"/>
      <c r="R63379" s="121"/>
      <c r="T63379" s="121"/>
      <c r="V63379" s="121"/>
      <c r="X63379" s="121"/>
      <c r="Z63379" s="121"/>
    </row>
    <row r="63380" spans="16:26" x14ac:dyDescent="0.25">
      <c r="P63380" s="121"/>
      <c r="R63380" s="121"/>
      <c r="T63380" s="121"/>
      <c r="V63380" s="121"/>
      <c r="X63380" s="121"/>
      <c r="Z63380" s="121"/>
    </row>
    <row r="63381" spans="16:26" x14ac:dyDescent="0.25">
      <c r="P63381" s="121"/>
      <c r="R63381" s="121"/>
      <c r="T63381" s="121"/>
      <c r="V63381" s="121"/>
      <c r="X63381" s="121"/>
      <c r="Z63381" s="121"/>
    </row>
    <row r="63382" spans="16:26" x14ac:dyDescent="0.25">
      <c r="P63382" s="121"/>
      <c r="R63382" s="121"/>
      <c r="T63382" s="121"/>
      <c r="V63382" s="121"/>
      <c r="X63382" s="121"/>
      <c r="Z63382" s="121"/>
    </row>
    <row r="63383" spans="16:26" x14ac:dyDescent="0.25">
      <c r="P63383" s="122"/>
      <c r="R63383" s="122"/>
      <c r="T63383" s="122"/>
      <c r="V63383" s="122"/>
      <c r="X63383" s="122"/>
      <c r="Z63383" s="122"/>
    </row>
    <row r="63384" spans="16:26" x14ac:dyDescent="0.25">
      <c r="P63384" s="118"/>
      <c r="R63384" s="118"/>
      <c r="T63384" s="118"/>
      <c r="V63384" s="118"/>
      <c r="X63384" s="118"/>
      <c r="Z63384" s="118"/>
    </row>
    <row r="63385" spans="16:26" x14ac:dyDescent="0.25">
      <c r="P63385" s="119"/>
      <c r="R63385" s="119"/>
      <c r="T63385" s="119"/>
      <c r="V63385" s="119"/>
      <c r="X63385" s="119"/>
      <c r="Z63385" s="119"/>
    </row>
    <row r="63386" spans="16:26" x14ac:dyDescent="0.25">
      <c r="P63386" s="119"/>
      <c r="R63386" s="119"/>
      <c r="T63386" s="119"/>
      <c r="V63386" s="119"/>
      <c r="X63386" s="119"/>
      <c r="Z63386" s="119"/>
    </row>
    <row r="63387" spans="16:26" x14ac:dyDescent="0.25">
      <c r="P63387" s="120"/>
      <c r="R63387" s="120"/>
      <c r="T63387" s="120"/>
      <c r="V63387" s="120"/>
      <c r="X63387" s="120"/>
      <c r="Z63387" s="120"/>
    </row>
    <row r="63388" spans="16:26" x14ac:dyDescent="0.25">
      <c r="P63388" s="119"/>
      <c r="R63388" s="119"/>
      <c r="T63388" s="119"/>
      <c r="V63388" s="119"/>
      <c r="X63388" s="119"/>
      <c r="Z63388" s="119"/>
    </row>
    <row r="63389" spans="16:26" x14ac:dyDescent="0.25">
      <c r="P63389" s="119"/>
      <c r="R63389" s="119"/>
      <c r="T63389" s="119"/>
      <c r="V63389" s="119"/>
      <c r="X63389" s="119"/>
      <c r="Z63389" s="119"/>
    </row>
    <row r="63390" spans="16:26" x14ac:dyDescent="0.25">
      <c r="P63390" s="120"/>
      <c r="R63390" s="120"/>
      <c r="T63390" s="120"/>
      <c r="V63390" s="120"/>
      <c r="X63390" s="120"/>
      <c r="Z63390" s="120"/>
    </row>
    <row r="63391" spans="16:26" x14ac:dyDescent="0.25">
      <c r="P63391" s="119"/>
      <c r="R63391" s="119"/>
      <c r="T63391" s="119"/>
      <c r="V63391" s="119"/>
      <c r="X63391" s="119"/>
      <c r="Z63391" s="119"/>
    </row>
    <row r="63392" spans="16:26" x14ac:dyDescent="0.25">
      <c r="P63392" s="120"/>
      <c r="R63392" s="120"/>
      <c r="T63392" s="120"/>
      <c r="V63392" s="120"/>
      <c r="X63392" s="120"/>
      <c r="Z63392" s="120"/>
    </row>
    <row r="63393" spans="16:26" x14ac:dyDescent="0.25">
      <c r="P63393" s="119"/>
      <c r="R63393" s="119"/>
      <c r="T63393" s="119"/>
      <c r="V63393" s="119"/>
      <c r="X63393" s="119"/>
      <c r="Z63393" s="119"/>
    </row>
    <row r="63394" spans="16:26" x14ac:dyDescent="0.25">
      <c r="P63394" s="119"/>
      <c r="R63394" s="119"/>
      <c r="T63394" s="119"/>
      <c r="V63394" s="119"/>
      <c r="X63394" s="119"/>
      <c r="Z63394" s="119"/>
    </row>
    <row r="63395" spans="16:26" x14ac:dyDescent="0.25">
      <c r="P63395" s="119"/>
      <c r="R63395" s="119"/>
      <c r="T63395" s="119"/>
      <c r="V63395" s="119"/>
      <c r="X63395" s="119"/>
      <c r="Z63395" s="119"/>
    </row>
    <row r="63396" spans="16:26" x14ac:dyDescent="0.25">
      <c r="P63396" s="121"/>
      <c r="R63396" s="121"/>
      <c r="T63396" s="121"/>
      <c r="V63396" s="121"/>
      <c r="X63396" s="121"/>
      <c r="Z63396" s="121"/>
    </row>
    <row r="63397" spans="16:26" x14ac:dyDescent="0.25">
      <c r="P63397" s="121"/>
      <c r="R63397" s="121"/>
      <c r="T63397" s="121"/>
      <c r="V63397" s="121"/>
      <c r="X63397" s="121"/>
      <c r="Z63397" s="121"/>
    </row>
    <row r="63398" spans="16:26" x14ac:dyDescent="0.25">
      <c r="P63398" s="121"/>
      <c r="R63398" s="121"/>
      <c r="T63398" s="121"/>
      <c r="V63398" s="121"/>
      <c r="X63398" s="121"/>
      <c r="Z63398" s="121"/>
    </row>
    <row r="63399" spans="16:26" x14ac:dyDescent="0.25">
      <c r="P63399" s="121"/>
      <c r="R63399" s="121"/>
      <c r="T63399" s="121"/>
      <c r="V63399" s="121"/>
      <c r="X63399" s="121"/>
      <c r="Z63399" s="121"/>
    </row>
    <row r="63400" spans="16:26" x14ac:dyDescent="0.25">
      <c r="P63400" s="122"/>
      <c r="R63400" s="122"/>
      <c r="T63400" s="122"/>
      <c r="V63400" s="122"/>
      <c r="X63400" s="122"/>
      <c r="Z63400" s="122"/>
    </row>
    <row r="63401" spans="16:26" x14ac:dyDescent="0.25">
      <c r="P63401" s="118"/>
      <c r="R63401" s="118"/>
      <c r="T63401" s="118"/>
      <c r="V63401" s="118"/>
      <c r="X63401" s="118"/>
      <c r="Z63401" s="118"/>
    </row>
    <row r="63402" spans="16:26" x14ac:dyDescent="0.25">
      <c r="P63402" s="119"/>
      <c r="R63402" s="119"/>
      <c r="T63402" s="119"/>
      <c r="V63402" s="119"/>
      <c r="X63402" s="119"/>
      <c r="Z63402" s="119"/>
    </row>
    <row r="63403" spans="16:26" x14ac:dyDescent="0.25">
      <c r="P63403" s="119"/>
      <c r="R63403" s="119"/>
      <c r="T63403" s="119"/>
      <c r="V63403" s="119"/>
      <c r="X63403" s="119"/>
      <c r="Z63403" s="119"/>
    </row>
    <row r="63404" spans="16:26" x14ac:dyDescent="0.25">
      <c r="P63404" s="120"/>
      <c r="R63404" s="120"/>
      <c r="T63404" s="120"/>
      <c r="V63404" s="120"/>
      <c r="X63404" s="120"/>
      <c r="Z63404" s="120"/>
    </row>
    <row r="63405" spans="16:26" x14ac:dyDescent="0.25">
      <c r="P63405" s="119"/>
      <c r="R63405" s="119"/>
      <c r="T63405" s="119"/>
      <c r="V63405" s="119"/>
      <c r="X63405" s="119"/>
      <c r="Z63405" s="119"/>
    </row>
    <row r="63406" spans="16:26" x14ac:dyDescent="0.25">
      <c r="P63406" s="119"/>
      <c r="R63406" s="119"/>
      <c r="T63406" s="119"/>
      <c r="V63406" s="119"/>
      <c r="X63406" s="119"/>
      <c r="Z63406" s="119"/>
    </row>
    <row r="63407" spans="16:26" x14ac:dyDescent="0.25">
      <c r="P63407" s="120"/>
      <c r="R63407" s="120"/>
      <c r="T63407" s="120"/>
      <c r="V63407" s="120"/>
      <c r="X63407" s="120"/>
      <c r="Z63407" s="120"/>
    </row>
    <row r="63408" spans="16:26" x14ac:dyDescent="0.25">
      <c r="P63408" s="119"/>
      <c r="R63408" s="119"/>
      <c r="T63408" s="119"/>
      <c r="V63408" s="119"/>
      <c r="X63408" s="119"/>
      <c r="Z63408" s="119"/>
    </row>
    <row r="63409" spans="16:26" x14ac:dyDescent="0.25">
      <c r="P63409" s="120"/>
      <c r="R63409" s="120"/>
      <c r="T63409" s="120"/>
      <c r="V63409" s="120"/>
      <c r="X63409" s="120"/>
      <c r="Z63409" s="120"/>
    </row>
    <row r="63410" spans="16:26" x14ac:dyDescent="0.25">
      <c r="P63410" s="119"/>
      <c r="R63410" s="119"/>
      <c r="T63410" s="119"/>
      <c r="V63410" s="119"/>
      <c r="X63410" s="119"/>
      <c r="Z63410" s="119"/>
    </row>
    <row r="63411" spans="16:26" x14ac:dyDescent="0.25">
      <c r="P63411" s="119"/>
      <c r="R63411" s="119"/>
      <c r="T63411" s="119"/>
      <c r="V63411" s="119"/>
      <c r="X63411" s="119"/>
      <c r="Z63411" s="119"/>
    </row>
    <row r="63412" spans="16:26" x14ac:dyDescent="0.25">
      <c r="P63412" s="119"/>
      <c r="R63412" s="119"/>
      <c r="T63412" s="119"/>
      <c r="V63412" s="119"/>
      <c r="X63412" s="119"/>
      <c r="Z63412" s="119"/>
    </row>
    <row r="63413" spans="16:26" x14ac:dyDescent="0.25">
      <c r="P63413" s="121"/>
      <c r="R63413" s="121"/>
      <c r="T63413" s="121"/>
      <c r="V63413" s="121"/>
      <c r="X63413" s="121"/>
      <c r="Z63413" s="121"/>
    </row>
    <row r="63414" spans="16:26" x14ac:dyDescent="0.25">
      <c r="P63414" s="121"/>
      <c r="R63414" s="121"/>
      <c r="T63414" s="121"/>
      <c r="V63414" s="121"/>
      <c r="X63414" s="121"/>
      <c r="Z63414" s="121"/>
    </row>
    <row r="63415" spans="16:26" x14ac:dyDescent="0.25">
      <c r="P63415" s="121"/>
      <c r="R63415" s="121"/>
      <c r="T63415" s="121"/>
      <c r="V63415" s="121"/>
      <c r="X63415" s="121"/>
      <c r="Z63415" s="121"/>
    </row>
    <row r="63416" spans="16:26" x14ac:dyDescent="0.25">
      <c r="P63416" s="121"/>
      <c r="R63416" s="121"/>
      <c r="T63416" s="121"/>
      <c r="V63416" s="121"/>
      <c r="X63416" s="121"/>
      <c r="Z63416" s="121"/>
    </row>
    <row r="63417" spans="16:26" x14ac:dyDescent="0.25">
      <c r="P63417" s="122"/>
      <c r="R63417" s="122"/>
      <c r="T63417" s="122"/>
      <c r="V63417" s="122"/>
      <c r="X63417" s="122"/>
      <c r="Z63417" s="122"/>
    </row>
    <row r="63418" spans="16:26" x14ac:dyDescent="0.25">
      <c r="P63418" s="118"/>
      <c r="R63418" s="118"/>
      <c r="T63418" s="118"/>
      <c r="V63418" s="118"/>
      <c r="X63418" s="118"/>
      <c r="Z63418" s="118"/>
    </row>
    <row r="63419" spans="16:26" x14ac:dyDescent="0.25">
      <c r="P63419" s="119"/>
      <c r="R63419" s="119"/>
      <c r="T63419" s="119"/>
      <c r="V63419" s="119"/>
      <c r="X63419" s="119"/>
      <c r="Z63419" s="119"/>
    </row>
    <row r="63420" spans="16:26" x14ac:dyDescent="0.25">
      <c r="P63420" s="119"/>
      <c r="R63420" s="119"/>
      <c r="T63420" s="119"/>
      <c r="V63420" s="119"/>
      <c r="X63420" s="119"/>
      <c r="Z63420" s="119"/>
    </row>
    <row r="63421" spans="16:26" x14ac:dyDescent="0.25">
      <c r="P63421" s="120"/>
      <c r="R63421" s="120"/>
      <c r="T63421" s="120"/>
      <c r="V63421" s="120"/>
      <c r="X63421" s="120"/>
      <c r="Z63421" s="120"/>
    </row>
    <row r="63422" spans="16:26" x14ac:dyDescent="0.25">
      <c r="P63422" s="119"/>
      <c r="R63422" s="119"/>
      <c r="T63422" s="119"/>
      <c r="V63422" s="119"/>
      <c r="X63422" s="119"/>
      <c r="Z63422" s="119"/>
    </row>
    <row r="63423" spans="16:26" x14ac:dyDescent="0.25">
      <c r="P63423" s="119"/>
      <c r="R63423" s="119"/>
      <c r="T63423" s="119"/>
      <c r="V63423" s="119"/>
      <c r="X63423" s="119"/>
      <c r="Z63423" s="119"/>
    </row>
    <row r="63424" spans="16:26" x14ac:dyDescent="0.25">
      <c r="P63424" s="120"/>
      <c r="R63424" s="120"/>
      <c r="T63424" s="120"/>
      <c r="V63424" s="120"/>
      <c r="X63424" s="120"/>
      <c r="Z63424" s="120"/>
    </row>
    <row r="63425" spans="16:26" x14ac:dyDescent="0.25">
      <c r="P63425" s="119"/>
      <c r="R63425" s="119"/>
      <c r="T63425" s="119"/>
      <c r="V63425" s="119"/>
      <c r="X63425" s="119"/>
      <c r="Z63425" s="119"/>
    </row>
    <row r="63426" spans="16:26" x14ac:dyDescent="0.25">
      <c r="P63426" s="120"/>
      <c r="R63426" s="120"/>
      <c r="T63426" s="120"/>
      <c r="V63426" s="120"/>
      <c r="X63426" s="120"/>
      <c r="Z63426" s="120"/>
    </row>
    <row r="63427" spans="16:26" x14ac:dyDescent="0.25">
      <c r="P63427" s="119"/>
      <c r="R63427" s="119"/>
      <c r="T63427" s="119"/>
      <c r="V63427" s="119"/>
      <c r="X63427" s="119"/>
      <c r="Z63427" s="119"/>
    </row>
    <row r="63428" spans="16:26" x14ac:dyDescent="0.25">
      <c r="P63428" s="119"/>
      <c r="R63428" s="119"/>
      <c r="T63428" s="119"/>
      <c r="V63428" s="119"/>
      <c r="X63428" s="119"/>
      <c r="Z63428" s="119"/>
    </row>
    <row r="63429" spans="16:26" x14ac:dyDescent="0.25">
      <c r="P63429" s="119"/>
      <c r="R63429" s="119"/>
      <c r="T63429" s="119"/>
      <c r="V63429" s="119"/>
      <c r="X63429" s="119"/>
      <c r="Z63429" s="119"/>
    </row>
    <row r="63430" spans="16:26" x14ac:dyDescent="0.25">
      <c r="P63430" s="121"/>
      <c r="R63430" s="121"/>
      <c r="T63430" s="121"/>
      <c r="V63430" s="121"/>
      <c r="X63430" s="121"/>
      <c r="Z63430" s="121"/>
    </row>
    <row r="63431" spans="16:26" x14ac:dyDescent="0.25">
      <c r="P63431" s="121"/>
      <c r="R63431" s="121"/>
      <c r="T63431" s="121"/>
      <c r="V63431" s="121"/>
      <c r="X63431" s="121"/>
      <c r="Z63431" s="121"/>
    </row>
    <row r="63432" spans="16:26" x14ac:dyDescent="0.25">
      <c r="P63432" s="121"/>
      <c r="R63432" s="121"/>
      <c r="T63432" s="121"/>
      <c r="V63432" s="121"/>
      <c r="X63432" s="121"/>
      <c r="Z63432" s="121"/>
    </row>
    <row r="63433" spans="16:26" x14ac:dyDescent="0.25">
      <c r="P63433" s="121"/>
      <c r="R63433" s="121"/>
      <c r="T63433" s="121"/>
      <c r="V63433" s="121"/>
      <c r="X63433" s="121"/>
      <c r="Z63433" s="121"/>
    </row>
    <row r="63434" spans="16:26" x14ac:dyDescent="0.25">
      <c r="P63434" s="122"/>
      <c r="R63434" s="122"/>
      <c r="T63434" s="122"/>
      <c r="V63434" s="122"/>
      <c r="X63434" s="122"/>
      <c r="Z63434" s="122"/>
    </row>
    <row r="63435" spans="16:26" x14ac:dyDescent="0.25">
      <c r="P63435" s="118"/>
      <c r="R63435" s="118"/>
      <c r="T63435" s="118"/>
      <c r="V63435" s="118"/>
      <c r="X63435" s="118"/>
      <c r="Z63435" s="118"/>
    </row>
    <row r="63436" spans="16:26" x14ac:dyDescent="0.25">
      <c r="P63436" s="119"/>
      <c r="R63436" s="119"/>
      <c r="T63436" s="119"/>
      <c r="V63436" s="119"/>
      <c r="X63436" s="119"/>
      <c r="Z63436" s="119"/>
    </row>
    <row r="63437" spans="16:26" x14ac:dyDescent="0.25">
      <c r="P63437" s="119"/>
      <c r="R63437" s="119"/>
      <c r="T63437" s="119"/>
      <c r="V63437" s="119"/>
      <c r="X63437" s="119"/>
      <c r="Z63437" s="119"/>
    </row>
    <row r="63438" spans="16:26" x14ac:dyDescent="0.25">
      <c r="P63438" s="120"/>
      <c r="R63438" s="120"/>
      <c r="T63438" s="120"/>
      <c r="V63438" s="120"/>
      <c r="X63438" s="120"/>
      <c r="Z63438" s="120"/>
    </row>
    <row r="63439" spans="16:26" x14ac:dyDescent="0.25">
      <c r="P63439" s="119"/>
      <c r="R63439" s="119"/>
      <c r="T63439" s="119"/>
      <c r="V63439" s="119"/>
      <c r="X63439" s="119"/>
      <c r="Z63439" s="119"/>
    </row>
    <row r="63440" spans="16:26" x14ac:dyDescent="0.25">
      <c r="P63440" s="119"/>
      <c r="R63440" s="119"/>
      <c r="T63440" s="119"/>
      <c r="V63440" s="119"/>
      <c r="X63440" s="119"/>
      <c r="Z63440" s="119"/>
    </row>
    <row r="63441" spans="16:26" x14ac:dyDescent="0.25">
      <c r="P63441" s="120"/>
      <c r="R63441" s="120"/>
      <c r="T63441" s="120"/>
      <c r="V63441" s="120"/>
      <c r="X63441" s="120"/>
      <c r="Z63441" s="120"/>
    </row>
    <row r="63442" spans="16:26" x14ac:dyDescent="0.25">
      <c r="P63442" s="119"/>
      <c r="R63442" s="119"/>
      <c r="T63442" s="119"/>
      <c r="V63442" s="119"/>
      <c r="X63442" s="119"/>
      <c r="Z63442" s="119"/>
    </row>
    <row r="63443" spans="16:26" x14ac:dyDescent="0.25">
      <c r="P63443" s="120"/>
      <c r="R63443" s="120"/>
      <c r="T63443" s="120"/>
      <c r="V63443" s="120"/>
      <c r="X63443" s="120"/>
      <c r="Z63443" s="120"/>
    </row>
    <row r="63444" spans="16:26" x14ac:dyDescent="0.25">
      <c r="P63444" s="119"/>
      <c r="R63444" s="119"/>
      <c r="T63444" s="119"/>
      <c r="V63444" s="119"/>
      <c r="X63444" s="119"/>
      <c r="Z63444" s="119"/>
    </row>
    <row r="63445" spans="16:26" x14ac:dyDescent="0.25">
      <c r="P63445" s="119"/>
      <c r="R63445" s="119"/>
      <c r="T63445" s="119"/>
      <c r="V63445" s="119"/>
      <c r="X63445" s="119"/>
      <c r="Z63445" s="119"/>
    </row>
    <row r="63446" spans="16:26" x14ac:dyDescent="0.25">
      <c r="P63446" s="119"/>
      <c r="R63446" s="119"/>
      <c r="T63446" s="119"/>
      <c r="V63446" s="119"/>
      <c r="X63446" s="119"/>
      <c r="Z63446" s="119"/>
    </row>
    <row r="63447" spans="16:26" x14ac:dyDescent="0.25">
      <c r="P63447" s="121"/>
      <c r="R63447" s="121"/>
      <c r="T63447" s="121"/>
      <c r="V63447" s="121"/>
      <c r="X63447" s="121"/>
      <c r="Z63447" s="121"/>
    </row>
    <row r="63448" spans="16:26" x14ac:dyDescent="0.25">
      <c r="P63448" s="121"/>
      <c r="R63448" s="121"/>
      <c r="T63448" s="121"/>
      <c r="V63448" s="121"/>
      <c r="X63448" s="121"/>
      <c r="Z63448" s="121"/>
    </row>
    <row r="63449" spans="16:26" x14ac:dyDescent="0.25">
      <c r="P63449" s="121"/>
      <c r="R63449" s="121"/>
      <c r="T63449" s="121"/>
      <c r="V63449" s="121"/>
      <c r="X63449" s="121"/>
      <c r="Z63449" s="121"/>
    </row>
    <row r="63450" spans="16:26" x14ac:dyDescent="0.25">
      <c r="P63450" s="121"/>
      <c r="R63450" s="121"/>
      <c r="T63450" s="121"/>
      <c r="V63450" s="121"/>
      <c r="X63450" s="121"/>
      <c r="Z63450" s="121"/>
    </row>
    <row r="63451" spans="16:26" x14ac:dyDescent="0.25">
      <c r="P63451" s="122"/>
      <c r="R63451" s="122"/>
      <c r="T63451" s="122"/>
      <c r="V63451" s="122"/>
      <c r="X63451" s="122"/>
      <c r="Z63451" s="122"/>
    </row>
    <row r="63452" spans="16:26" x14ac:dyDescent="0.25">
      <c r="P63452" s="118"/>
      <c r="R63452" s="118"/>
      <c r="T63452" s="118"/>
      <c r="V63452" s="118"/>
      <c r="X63452" s="118"/>
      <c r="Z63452" s="118"/>
    </row>
    <row r="63453" spans="16:26" x14ac:dyDescent="0.25">
      <c r="P63453" s="119"/>
      <c r="R63453" s="119"/>
      <c r="T63453" s="119"/>
      <c r="V63453" s="119"/>
      <c r="X63453" s="119"/>
      <c r="Z63453" s="119"/>
    </row>
    <row r="63454" spans="16:26" x14ac:dyDescent="0.25">
      <c r="P63454" s="119"/>
      <c r="R63454" s="119"/>
      <c r="T63454" s="119"/>
      <c r="V63454" s="119"/>
      <c r="X63454" s="119"/>
      <c r="Z63454" s="119"/>
    </row>
    <row r="63455" spans="16:26" x14ac:dyDescent="0.25">
      <c r="P63455" s="120"/>
      <c r="R63455" s="120"/>
      <c r="T63455" s="120"/>
      <c r="V63455" s="120"/>
      <c r="X63455" s="120"/>
      <c r="Z63455" s="120"/>
    </row>
    <row r="63456" spans="16:26" x14ac:dyDescent="0.25">
      <c r="P63456" s="119"/>
      <c r="R63456" s="119"/>
      <c r="T63456" s="119"/>
      <c r="V63456" s="119"/>
      <c r="X63456" s="119"/>
      <c r="Z63456" s="119"/>
    </row>
    <row r="63457" spans="16:26" x14ac:dyDescent="0.25">
      <c r="P63457" s="119"/>
      <c r="R63457" s="119"/>
      <c r="T63457" s="119"/>
      <c r="V63457" s="119"/>
      <c r="X63457" s="119"/>
      <c r="Z63457" s="119"/>
    </row>
    <row r="63458" spans="16:26" x14ac:dyDescent="0.25">
      <c r="P63458" s="120"/>
      <c r="R63458" s="120"/>
      <c r="T63458" s="120"/>
      <c r="V63458" s="120"/>
      <c r="X63458" s="120"/>
      <c r="Z63458" s="120"/>
    </row>
    <row r="63459" spans="16:26" x14ac:dyDescent="0.25">
      <c r="P63459" s="119"/>
      <c r="R63459" s="119"/>
      <c r="T63459" s="119"/>
      <c r="V63459" s="119"/>
      <c r="X63459" s="119"/>
      <c r="Z63459" s="119"/>
    </row>
    <row r="63460" spans="16:26" x14ac:dyDescent="0.25">
      <c r="P63460" s="120"/>
      <c r="R63460" s="120"/>
      <c r="T63460" s="120"/>
      <c r="V63460" s="120"/>
      <c r="X63460" s="120"/>
      <c r="Z63460" s="120"/>
    </row>
    <row r="63461" spans="16:26" x14ac:dyDescent="0.25">
      <c r="P63461" s="119"/>
      <c r="R63461" s="119"/>
      <c r="T63461" s="119"/>
      <c r="V63461" s="119"/>
      <c r="X63461" s="119"/>
      <c r="Z63461" s="119"/>
    </row>
    <row r="63462" spans="16:26" x14ac:dyDescent="0.25">
      <c r="P63462" s="119"/>
      <c r="R63462" s="119"/>
      <c r="T63462" s="119"/>
      <c r="V63462" s="119"/>
      <c r="X63462" s="119"/>
      <c r="Z63462" s="119"/>
    </row>
    <row r="63463" spans="16:26" x14ac:dyDescent="0.25">
      <c r="P63463" s="119"/>
      <c r="R63463" s="119"/>
      <c r="T63463" s="119"/>
      <c r="V63463" s="119"/>
      <c r="X63463" s="119"/>
      <c r="Z63463" s="119"/>
    </row>
    <row r="63464" spans="16:26" x14ac:dyDescent="0.25">
      <c r="P63464" s="121"/>
      <c r="R63464" s="121"/>
      <c r="T63464" s="121"/>
      <c r="V63464" s="121"/>
      <c r="X63464" s="121"/>
      <c r="Z63464" s="121"/>
    </row>
    <row r="63465" spans="16:26" x14ac:dyDescent="0.25">
      <c r="P63465" s="121"/>
      <c r="R63465" s="121"/>
      <c r="T63465" s="121"/>
      <c r="V63465" s="121"/>
      <c r="X63465" s="121"/>
      <c r="Z63465" s="121"/>
    </row>
    <row r="63466" spans="16:26" x14ac:dyDescent="0.25">
      <c r="P63466" s="121"/>
      <c r="R63466" s="121"/>
      <c r="T63466" s="121"/>
      <c r="V63466" s="121"/>
      <c r="X63466" s="121"/>
      <c r="Z63466" s="121"/>
    </row>
    <row r="63467" spans="16:26" x14ac:dyDescent="0.25">
      <c r="P63467" s="121"/>
      <c r="R63467" s="121"/>
      <c r="T63467" s="121"/>
      <c r="V63467" s="121"/>
      <c r="X63467" s="121"/>
      <c r="Z63467" s="121"/>
    </row>
    <row r="63468" spans="16:26" x14ac:dyDescent="0.25">
      <c r="P63468" s="122"/>
      <c r="R63468" s="122"/>
      <c r="T63468" s="122"/>
      <c r="V63468" s="122"/>
      <c r="X63468" s="122"/>
      <c r="Z63468" s="122"/>
    </row>
    <row r="63469" spans="16:26" x14ac:dyDescent="0.25">
      <c r="P63469" s="118"/>
      <c r="R63469" s="118"/>
      <c r="T63469" s="118"/>
      <c r="V63469" s="118"/>
      <c r="X63469" s="118"/>
      <c r="Z63469" s="118"/>
    </row>
    <row r="63470" spans="16:26" x14ac:dyDescent="0.25">
      <c r="P63470" s="119"/>
      <c r="R63470" s="119"/>
      <c r="T63470" s="119"/>
      <c r="V63470" s="119"/>
      <c r="X63470" s="119"/>
      <c r="Z63470" s="119"/>
    </row>
    <row r="63471" spans="16:26" x14ac:dyDescent="0.25">
      <c r="P63471" s="119"/>
      <c r="R63471" s="119"/>
      <c r="T63471" s="119"/>
      <c r="V63471" s="119"/>
      <c r="X63471" s="119"/>
      <c r="Z63471" s="119"/>
    </row>
    <row r="63472" spans="16:26" x14ac:dyDescent="0.25">
      <c r="P63472" s="120"/>
      <c r="R63472" s="120"/>
      <c r="T63472" s="120"/>
      <c r="V63472" s="120"/>
      <c r="X63472" s="120"/>
      <c r="Z63472" s="120"/>
    </row>
    <row r="63473" spans="16:26" x14ac:dyDescent="0.25">
      <c r="P63473" s="119"/>
      <c r="R63473" s="119"/>
      <c r="T63473" s="119"/>
      <c r="V63473" s="119"/>
      <c r="X63473" s="119"/>
      <c r="Z63473" s="119"/>
    </row>
    <row r="63474" spans="16:26" x14ac:dyDescent="0.25">
      <c r="P63474" s="119"/>
      <c r="R63474" s="119"/>
      <c r="T63474" s="119"/>
      <c r="V63474" s="119"/>
      <c r="X63474" s="119"/>
      <c r="Z63474" s="119"/>
    </row>
    <row r="63475" spans="16:26" x14ac:dyDescent="0.25">
      <c r="P63475" s="120"/>
      <c r="R63475" s="120"/>
      <c r="T63475" s="120"/>
      <c r="V63475" s="120"/>
      <c r="X63475" s="120"/>
      <c r="Z63475" s="120"/>
    </row>
    <row r="63476" spans="16:26" x14ac:dyDescent="0.25">
      <c r="P63476" s="119"/>
      <c r="R63476" s="119"/>
      <c r="T63476" s="119"/>
      <c r="V63476" s="119"/>
      <c r="X63476" s="119"/>
      <c r="Z63476" s="119"/>
    </row>
    <row r="63477" spans="16:26" x14ac:dyDescent="0.25">
      <c r="P63477" s="120"/>
      <c r="R63477" s="120"/>
      <c r="T63477" s="120"/>
      <c r="V63477" s="120"/>
      <c r="X63477" s="120"/>
      <c r="Z63477" s="120"/>
    </row>
    <row r="63478" spans="16:26" x14ac:dyDescent="0.25">
      <c r="P63478" s="119"/>
      <c r="R63478" s="119"/>
      <c r="T63478" s="119"/>
      <c r="V63478" s="119"/>
      <c r="X63478" s="119"/>
      <c r="Z63478" s="119"/>
    </row>
    <row r="63479" spans="16:26" x14ac:dyDescent="0.25">
      <c r="P63479" s="119"/>
      <c r="R63479" s="119"/>
      <c r="T63479" s="119"/>
      <c r="V63479" s="119"/>
      <c r="X63479" s="119"/>
      <c r="Z63479" s="119"/>
    </row>
    <row r="63480" spans="16:26" x14ac:dyDescent="0.25">
      <c r="P63480" s="119"/>
      <c r="R63480" s="119"/>
      <c r="T63480" s="119"/>
      <c r="V63480" s="119"/>
      <c r="X63480" s="119"/>
      <c r="Z63480" s="119"/>
    </row>
    <row r="63481" spans="16:26" x14ac:dyDescent="0.25">
      <c r="P63481" s="121"/>
      <c r="R63481" s="121"/>
      <c r="T63481" s="121"/>
      <c r="V63481" s="121"/>
      <c r="X63481" s="121"/>
      <c r="Z63481" s="121"/>
    </row>
    <row r="63482" spans="16:26" x14ac:dyDescent="0.25">
      <c r="P63482" s="121"/>
      <c r="R63482" s="121"/>
      <c r="T63482" s="121"/>
      <c r="V63482" s="121"/>
      <c r="X63482" s="121"/>
      <c r="Z63482" s="121"/>
    </row>
    <row r="63483" spans="16:26" x14ac:dyDescent="0.25">
      <c r="P63483" s="121"/>
      <c r="R63483" s="121"/>
      <c r="T63483" s="121"/>
      <c r="V63483" s="121"/>
      <c r="X63483" s="121"/>
      <c r="Z63483" s="121"/>
    </row>
    <row r="63484" spans="16:26" x14ac:dyDescent="0.25">
      <c r="P63484" s="121"/>
      <c r="R63484" s="121"/>
      <c r="T63484" s="121"/>
      <c r="V63484" s="121"/>
      <c r="X63484" s="121"/>
      <c r="Z63484" s="121"/>
    </row>
    <row r="63485" spans="16:26" x14ac:dyDescent="0.25">
      <c r="P63485" s="122"/>
      <c r="R63485" s="122"/>
      <c r="T63485" s="122"/>
      <c r="V63485" s="122"/>
      <c r="X63485" s="122"/>
      <c r="Z63485" s="122"/>
    </row>
    <row r="63486" spans="16:26" x14ac:dyDescent="0.25">
      <c r="P63486" s="118"/>
      <c r="R63486" s="118"/>
      <c r="T63486" s="118"/>
      <c r="V63486" s="118"/>
      <c r="X63486" s="118"/>
      <c r="Z63486" s="118"/>
    </row>
    <row r="63487" spans="16:26" x14ac:dyDescent="0.25">
      <c r="P63487" s="119"/>
      <c r="R63487" s="119"/>
      <c r="T63487" s="119"/>
      <c r="V63487" s="119"/>
      <c r="X63487" s="119"/>
      <c r="Z63487" s="119"/>
    </row>
    <row r="63488" spans="16:26" x14ac:dyDescent="0.25">
      <c r="P63488" s="119"/>
      <c r="R63488" s="119"/>
      <c r="T63488" s="119"/>
      <c r="V63488" s="119"/>
      <c r="X63488" s="119"/>
      <c r="Z63488" s="119"/>
    </row>
    <row r="63489" spans="16:26" x14ac:dyDescent="0.25">
      <c r="P63489" s="120"/>
      <c r="R63489" s="120"/>
      <c r="T63489" s="120"/>
      <c r="V63489" s="120"/>
      <c r="X63489" s="120"/>
      <c r="Z63489" s="120"/>
    </row>
    <row r="63490" spans="16:26" x14ac:dyDescent="0.25">
      <c r="P63490" s="119"/>
      <c r="R63490" s="119"/>
      <c r="T63490" s="119"/>
      <c r="V63490" s="119"/>
      <c r="X63490" s="119"/>
      <c r="Z63490" s="119"/>
    </row>
    <row r="63491" spans="16:26" x14ac:dyDescent="0.25">
      <c r="P63491" s="119"/>
      <c r="R63491" s="119"/>
      <c r="T63491" s="119"/>
      <c r="V63491" s="119"/>
      <c r="X63491" s="119"/>
      <c r="Z63491" s="119"/>
    </row>
    <row r="63492" spans="16:26" x14ac:dyDescent="0.25">
      <c r="P63492" s="120"/>
      <c r="R63492" s="120"/>
      <c r="T63492" s="120"/>
      <c r="V63492" s="120"/>
      <c r="X63492" s="120"/>
      <c r="Z63492" s="120"/>
    </row>
    <row r="63493" spans="16:26" x14ac:dyDescent="0.25">
      <c r="P63493" s="119"/>
      <c r="R63493" s="119"/>
      <c r="T63493" s="119"/>
      <c r="V63493" s="119"/>
      <c r="X63493" s="119"/>
      <c r="Z63493" s="119"/>
    </row>
    <row r="63494" spans="16:26" x14ac:dyDescent="0.25">
      <c r="P63494" s="120"/>
      <c r="R63494" s="120"/>
      <c r="T63494" s="120"/>
      <c r="V63494" s="120"/>
      <c r="X63494" s="120"/>
      <c r="Z63494" s="120"/>
    </row>
    <row r="63495" spans="16:26" x14ac:dyDescent="0.25">
      <c r="P63495" s="119"/>
      <c r="R63495" s="119"/>
      <c r="T63495" s="119"/>
      <c r="V63495" s="119"/>
      <c r="X63495" s="119"/>
      <c r="Z63495" s="119"/>
    </row>
    <row r="63496" spans="16:26" x14ac:dyDescent="0.25">
      <c r="P63496" s="119"/>
      <c r="R63496" s="119"/>
      <c r="T63496" s="119"/>
      <c r="V63496" s="119"/>
      <c r="X63496" s="119"/>
      <c r="Z63496" s="119"/>
    </row>
    <row r="63497" spans="16:26" x14ac:dyDescent="0.25">
      <c r="P63497" s="119"/>
      <c r="R63497" s="119"/>
      <c r="T63497" s="119"/>
      <c r="V63497" s="119"/>
      <c r="X63497" s="119"/>
      <c r="Z63497" s="119"/>
    </row>
    <row r="63498" spans="16:26" x14ac:dyDescent="0.25">
      <c r="P63498" s="121"/>
      <c r="R63498" s="121"/>
      <c r="T63498" s="121"/>
      <c r="V63498" s="121"/>
      <c r="X63498" s="121"/>
      <c r="Z63498" s="121"/>
    </row>
    <row r="63499" spans="16:26" x14ac:dyDescent="0.25">
      <c r="P63499" s="121"/>
      <c r="R63499" s="121"/>
      <c r="T63499" s="121"/>
      <c r="V63499" s="121"/>
      <c r="X63499" s="121"/>
      <c r="Z63499" s="121"/>
    </row>
    <row r="63500" spans="16:26" x14ac:dyDescent="0.25">
      <c r="P63500" s="121"/>
      <c r="R63500" s="121"/>
      <c r="T63500" s="121"/>
      <c r="V63500" s="121"/>
      <c r="X63500" s="121"/>
      <c r="Z63500" s="121"/>
    </row>
    <row r="63501" spans="16:26" x14ac:dyDescent="0.25">
      <c r="P63501" s="121"/>
      <c r="R63501" s="121"/>
      <c r="T63501" s="121"/>
      <c r="V63501" s="121"/>
      <c r="X63501" s="121"/>
      <c r="Z63501" s="121"/>
    </row>
    <row r="63502" spans="16:26" x14ac:dyDescent="0.25">
      <c r="P63502" s="122"/>
      <c r="R63502" s="122"/>
      <c r="T63502" s="122"/>
      <c r="V63502" s="122"/>
      <c r="X63502" s="122"/>
      <c r="Z63502" s="122"/>
    </row>
    <row r="63503" spans="16:26" x14ac:dyDescent="0.25">
      <c r="P63503" s="118"/>
      <c r="R63503" s="118"/>
      <c r="T63503" s="118"/>
      <c r="V63503" s="118"/>
      <c r="X63503" s="118"/>
      <c r="Z63503" s="118"/>
    </row>
    <row r="63504" spans="16:26" x14ac:dyDescent="0.25">
      <c r="P63504" s="119"/>
      <c r="R63504" s="119"/>
      <c r="T63504" s="119"/>
      <c r="V63504" s="119"/>
      <c r="X63504" s="119"/>
      <c r="Z63504" s="119"/>
    </row>
    <row r="63505" spans="16:26" x14ac:dyDescent="0.25">
      <c r="P63505" s="119"/>
      <c r="R63505" s="119"/>
      <c r="T63505" s="119"/>
      <c r="V63505" s="119"/>
      <c r="X63505" s="119"/>
      <c r="Z63505" s="119"/>
    </row>
    <row r="63506" spans="16:26" x14ac:dyDescent="0.25">
      <c r="P63506" s="120"/>
      <c r="R63506" s="120"/>
      <c r="T63506" s="120"/>
      <c r="V63506" s="120"/>
      <c r="X63506" s="120"/>
      <c r="Z63506" s="120"/>
    </row>
    <row r="63507" spans="16:26" x14ac:dyDescent="0.25">
      <c r="P63507" s="119"/>
      <c r="R63507" s="119"/>
      <c r="T63507" s="119"/>
      <c r="V63507" s="119"/>
      <c r="X63507" s="119"/>
      <c r="Z63507" s="119"/>
    </row>
    <row r="63508" spans="16:26" x14ac:dyDescent="0.25">
      <c r="P63508" s="119"/>
      <c r="R63508" s="119"/>
      <c r="T63508" s="119"/>
      <c r="V63508" s="119"/>
      <c r="X63508" s="119"/>
      <c r="Z63508" s="119"/>
    </row>
    <row r="63509" spans="16:26" x14ac:dyDescent="0.25">
      <c r="P63509" s="120"/>
      <c r="R63509" s="120"/>
      <c r="T63509" s="120"/>
      <c r="V63509" s="120"/>
      <c r="X63509" s="120"/>
      <c r="Z63509" s="120"/>
    </row>
    <row r="63510" spans="16:26" x14ac:dyDescent="0.25">
      <c r="P63510" s="119"/>
      <c r="R63510" s="119"/>
      <c r="T63510" s="119"/>
      <c r="V63510" s="119"/>
      <c r="X63510" s="119"/>
      <c r="Z63510" s="119"/>
    </row>
    <row r="63511" spans="16:26" x14ac:dyDescent="0.25">
      <c r="P63511" s="120"/>
      <c r="R63511" s="120"/>
      <c r="T63511" s="120"/>
      <c r="V63511" s="120"/>
      <c r="X63511" s="120"/>
      <c r="Z63511" s="120"/>
    </row>
    <row r="63512" spans="16:26" x14ac:dyDescent="0.25">
      <c r="P63512" s="119"/>
      <c r="R63512" s="119"/>
      <c r="T63512" s="119"/>
      <c r="V63512" s="119"/>
      <c r="X63512" s="119"/>
      <c r="Z63512" s="119"/>
    </row>
    <row r="63513" spans="16:26" x14ac:dyDescent="0.25">
      <c r="P63513" s="119"/>
      <c r="R63513" s="119"/>
      <c r="T63513" s="119"/>
      <c r="V63513" s="119"/>
      <c r="X63513" s="119"/>
      <c r="Z63513" s="119"/>
    </row>
    <row r="63514" spans="16:26" x14ac:dyDescent="0.25">
      <c r="P63514" s="119"/>
      <c r="R63514" s="119"/>
      <c r="T63514" s="119"/>
      <c r="V63514" s="119"/>
      <c r="X63514" s="119"/>
      <c r="Z63514" s="119"/>
    </row>
    <row r="63515" spans="16:26" x14ac:dyDescent="0.25">
      <c r="P63515" s="121"/>
      <c r="R63515" s="121"/>
      <c r="T63515" s="121"/>
      <c r="V63515" s="121"/>
      <c r="X63515" s="121"/>
      <c r="Z63515" s="121"/>
    </row>
    <row r="63516" spans="16:26" x14ac:dyDescent="0.25">
      <c r="P63516" s="121"/>
      <c r="R63516" s="121"/>
      <c r="T63516" s="121"/>
      <c r="V63516" s="121"/>
      <c r="X63516" s="121"/>
      <c r="Z63516" s="121"/>
    </row>
    <row r="63517" spans="16:26" x14ac:dyDescent="0.25">
      <c r="P63517" s="121"/>
      <c r="R63517" s="121"/>
      <c r="T63517" s="121"/>
      <c r="V63517" s="121"/>
      <c r="X63517" s="121"/>
      <c r="Z63517" s="121"/>
    </row>
    <row r="63518" spans="16:26" x14ac:dyDescent="0.25">
      <c r="P63518" s="121"/>
      <c r="R63518" s="121"/>
      <c r="T63518" s="121"/>
      <c r="V63518" s="121"/>
      <c r="X63518" s="121"/>
      <c r="Z63518" s="121"/>
    </row>
    <row r="63519" spans="16:26" x14ac:dyDescent="0.25">
      <c r="P63519" s="122"/>
      <c r="R63519" s="122"/>
      <c r="T63519" s="122"/>
      <c r="V63519" s="122"/>
      <c r="X63519" s="122"/>
      <c r="Z63519" s="122"/>
    </row>
    <row r="63520" spans="16:26" x14ac:dyDescent="0.25">
      <c r="P63520" s="118"/>
      <c r="R63520" s="118"/>
      <c r="T63520" s="118"/>
      <c r="V63520" s="118"/>
      <c r="X63520" s="118"/>
      <c r="Z63520" s="118"/>
    </row>
    <row r="63521" spans="16:26" x14ac:dyDescent="0.25">
      <c r="P63521" s="119"/>
      <c r="R63521" s="119"/>
      <c r="T63521" s="119"/>
      <c r="V63521" s="119"/>
      <c r="X63521" s="119"/>
      <c r="Z63521" s="119"/>
    </row>
    <row r="63522" spans="16:26" x14ac:dyDescent="0.25">
      <c r="P63522" s="119"/>
      <c r="R63522" s="119"/>
      <c r="T63522" s="119"/>
      <c r="V63522" s="119"/>
      <c r="X63522" s="119"/>
      <c r="Z63522" s="119"/>
    </row>
    <row r="63523" spans="16:26" x14ac:dyDescent="0.25">
      <c r="P63523" s="120"/>
      <c r="R63523" s="120"/>
      <c r="T63523" s="120"/>
      <c r="V63523" s="120"/>
      <c r="X63523" s="120"/>
      <c r="Z63523" s="120"/>
    </row>
    <row r="63524" spans="16:26" x14ac:dyDescent="0.25">
      <c r="P63524" s="119"/>
      <c r="R63524" s="119"/>
      <c r="T63524" s="119"/>
      <c r="V63524" s="119"/>
      <c r="X63524" s="119"/>
      <c r="Z63524" s="119"/>
    </row>
    <row r="63525" spans="16:26" x14ac:dyDescent="0.25">
      <c r="P63525" s="119"/>
      <c r="R63525" s="119"/>
      <c r="T63525" s="119"/>
      <c r="V63525" s="119"/>
      <c r="X63525" s="119"/>
      <c r="Z63525" s="119"/>
    </row>
    <row r="63526" spans="16:26" x14ac:dyDescent="0.25">
      <c r="P63526" s="120"/>
      <c r="R63526" s="120"/>
      <c r="T63526" s="120"/>
      <c r="V63526" s="120"/>
      <c r="X63526" s="120"/>
      <c r="Z63526" s="120"/>
    </row>
    <row r="63527" spans="16:26" x14ac:dyDescent="0.25">
      <c r="P63527" s="119"/>
      <c r="R63527" s="119"/>
      <c r="T63527" s="119"/>
      <c r="V63527" s="119"/>
      <c r="X63527" s="119"/>
      <c r="Z63527" s="119"/>
    </row>
    <row r="63528" spans="16:26" x14ac:dyDescent="0.25">
      <c r="P63528" s="120"/>
      <c r="R63528" s="120"/>
      <c r="T63528" s="120"/>
      <c r="V63528" s="120"/>
      <c r="X63528" s="120"/>
      <c r="Z63528" s="120"/>
    </row>
    <row r="63529" spans="16:26" x14ac:dyDescent="0.25">
      <c r="P63529" s="119"/>
      <c r="R63529" s="119"/>
      <c r="T63529" s="119"/>
      <c r="V63529" s="119"/>
      <c r="X63529" s="119"/>
      <c r="Z63529" s="119"/>
    </row>
    <row r="63530" spans="16:26" x14ac:dyDescent="0.25">
      <c r="P63530" s="119"/>
      <c r="R63530" s="119"/>
      <c r="T63530" s="119"/>
      <c r="V63530" s="119"/>
      <c r="X63530" s="119"/>
      <c r="Z63530" s="119"/>
    </row>
    <row r="63531" spans="16:26" x14ac:dyDescent="0.25">
      <c r="P63531" s="119"/>
      <c r="R63531" s="119"/>
      <c r="T63531" s="119"/>
      <c r="V63531" s="119"/>
      <c r="X63531" s="119"/>
      <c r="Z63531" s="119"/>
    </row>
    <row r="63532" spans="16:26" x14ac:dyDescent="0.25">
      <c r="P63532" s="121"/>
      <c r="R63532" s="121"/>
      <c r="T63532" s="121"/>
      <c r="V63532" s="121"/>
      <c r="X63532" s="121"/>
      <c r="Z63532" s="121"/>
    </row>
    <row r="63533" spans="16:26" x14ac:dyDescent="0.25">
      <c r="P63533" s="121"/>
      <c r="R63533" s="121"/>
      <c r="T63533" s="121"/>
      <c r="V63533" s="121"/>
      <c r="X63533" s="121"/>
      <c r="Z63533" s="121"/>
    </row>
    <row r="63534" spans="16:26" x14ac:dyDescent="0.25">
      <c r="P63534" s="121"/>
      <c r="R63534" s="121"/>
      <c r="T63534" s="121"/>
      <c r="V63534" s="121"/>
      <c r="X63534" s="121"/>
      <c r="Z63534" s="121"/>
    </row>
    <row r="63535" spans="16:26" x14ac:dyDescent="0.25">
      <c r="P63535" s="121"/>
      <c r="R63535" s="121"/>
      <c r="T63535" s="121"/>
      <c r="V63535" s="121"/>
      <c r="X63535" s="121"/>
      <c r="Z63535" s="121"/>
    </row>
    <row r="63536" spans="16:26" x14ac:dyDescent="0.25">
      <c r="P63536" s="122"/>
      <c r="R63536" s="122"/>
      <c r="T63536" s="122"/>
      <c r="V63536" s="122"/>
      <c r="X63536" s="122"/>
      <c r="Z63536" s="122"/>
    </row>
    <row r="63537" spans="16:26" x14ac:dyDescent="0.25">
      <c r="P63537" s="118"/>
      <c r="R63537" s="118"/>
      <c r="T63537" s="118"/>
      <c r="V63537" s="118"/>
      <c r="X63537" s="118"/>
      <c r="Z63537" s="118"/>
    </row>
    <row r="63538" spans="16:26" x14ac:dyDescent="0.25">
      <c r="P63538" s="119"/>
      <c r="R63538" s="119"/>
      <c r="T63538" s="119"/>
      <c r="V63538" s="119"/>
      <c r="X63538" s="119"/>
      <c r="Z63538" s="119"/>
    </row>
    <row r="63539" spans="16:26" x14ac:dyDescent="0.25">
      <c r="P63539" s="119"/>
      <c r="R63539" s="119"/>
      <c r="T63539" s="119"/>
      <c r="V63539" s="119"/>
      <c r="X63539" s="119"/>
      <c r="Z63539" s="119"/>
    </row>
    <row r="63540" spans="16:26" x14ac:dyDescent="0.25">
      <c r="P63540" s="120"/>
      <c r="R63540" s="120"/>
      <c r="T63540" s="120"/>
      <c r="V63540" s="120"/>
      <c r="X63540" s="120"/>
      <c r="Z63540" s="120"/>
    </row>
    <row r="63541" spans="16:26" x14ac:dyDescent="0.25">
      <c r="P63541" s="119"/>
      <c r="R63541" s="119"/>
      <c r="T63541" s="119"/>
      <c r="V63541" s="119"/>
      <c r="X63541" s="119"/>
      <c r="Z63541" s="119"/>
    </row>
    <row r="63542" spans="16:26" x14ac:dyDescent="0.25">
      <c r="P63542" s="119"/>
      <c r="R63542" s="119"/>
      <c r="T63542" s="119"/>
      <c r="V63542" s="119"/>
      <c r="X63542" s="119"/>
      <c r="Z63542" s="119"/>
    </row>
    <row r="63543" spans="16:26" x14ac:dyDescent="0.25">
      <c r="P63543" s="120"/>
      <c r="R63543" s="120"/>
      <c r="T63543" s="120"/>
      <c r="V63543" s="120"/>
      <c r="X63543" s="120"/>
      <c r="Z63543" s="120"/>
    </row>
    <row r="63544" spans="16:26" x14ac:dyDescent="0.25">
      <c r="P63544" s="119"/>
      <c r="R63544" s="119"/>
      <c r="T63544" s="119"/>
      <c r="V63544" s="119"/>
      <c r="X63544" s="119"/>
      <c r="Z63544" s="119"/>
    </row>
    <row r="63545" spans="16:26" x14ac:dyDescent="0.25">
      <c r="P63545" s="120"/>
      <c r="R63545" s="120"/>
      <c r="T63545" s="120"/>
      <c r="V63545" s="120"/>
      <c r="X63545" s="120"/>
      <c r="Z63545" s="120"/>
    </row>
    <row r="63546" spans="16:26" x14ac:dyDescent="0.25">
      <c r="P63546" s="119"/>
      <c r="R63546" s="119"/>
      <c r="T63546" s="119"/>
      <c r="V63546" s="119"/>
      <c r="X63546" s="119"/>
      <c r="Z63546" s="119"/>
    </row>
    <row r="63547" spans="16:26" x14ac:dyDescent="0.25">
      <c r="P63547" s="119"/>
      <c r="R63547" s="119"/>
      <c r="T63547" s="119"/>
      <c r="V63547" s="119"/>
      <c r="X63547" s="119"/>
      <c r="Z63547" s="119"/>
    </row>
    <row r="63548" spans="16:26" x14ac:dyDescent="0.25">
      <c r="P63548" s="119"/>
      <c r="R63548" s="119"/>
      <c r="T63548" s="119"/>
      <c r="V63548" s="119"/>
      <c r="X63548" s="119"/>
      <c r="Z63548" s="119"/>
    </row>
    <row r="63549" spans="16:26" x14ac:dyDescent="0.25">
      <c r="P63549" s="121"/>
      <c r="R63549" s="121"/>
      <c r="T63549" s="121"/>
      <c r="V63549" s="121"/>
      <c r="X63549" s="121"/>
      <c r="Z63549" s="121"/>
    </row>
    <row r="63550" spans="16:26" x14ac:dyDescent="0.25">
      <c r="P63550" s="121"/>
      <c r="R63550" s="121"/>
      <c r="T63550" s="121"/>
      <c r="V63550" s="121"/>
      <c r="X63550" s="121"/>
      <c r="Z63550" s="121"/>
    </row>
    <row r="63551" spans="16:26" x14ac:dyDescent="0.25">
      <c r="P63551" s="121"/>
      <c r="R63551" s="121"/>
      <c r="T63551" s="121"/>
      <c r="V63551" s="121"/>
      <c r="X63551" s="121"/>
      <c r="Z63551" s="121"/>
    </row>
    <row r="63552" spans="16:26" x14ac:dyDescent="0.25">
      <c r="P63552" s="121"/>
      <c r="R63552" s="121"/>
      <c r="T63552" s="121"/>
      <c r="V63552" s="121"/>
      <c r="X63552" s="121"/>
      <c r="Z63552" s="121"/>
    </row>
    <row r="63553" spans="16:26" x14ac:dyDescent="0.25">
      <c r="P63553" s="122"/>
      <c r="R63553" s="122"/>
      <c r="T63553" s="122"/>
      <c r="V63553" s="122"/>
      <c r="X63553" s="122"/>
      <c r="Z63553" s="122"/>
    </row>
    <row r="63554" spans="16:26" x14ac:dyDescent="0.25">
      <c r="P63554" s="118"/>
      <c r="R63554" s="118"/>
      <c r="T63554" s="118"/>
      <c r="V63554" s="118"/>
      <c r="X63554" s="118"/>
      <c r="Z63554" s="118"/>
    </row>
    <row r="63555" spans="16:26" x14ac:dyDescent="0.25">
      <c r="P63555" s="119"/>
      <c r="R63555" s="119"/>
      <c r="T63555" s="119"/>
      <c r="V63555" s="119"/>
      <c r="X63555" s="119"/>
      <c r="Z63555" s="119"/>
    </row>
    <row r="63556" spans="16:26" x14ac:dyDescent="0.25">
      <c r="P63556" s="119"/>
      <c r="R63556" s="119"/>
      <c r="T63556" s="119"/>
      <c r="V63556" s="119"/>
      <c r="X63556" s="119"/>
      <c r="Z63556" s="119"/>
    </row>
    <row r="63557" spans="16:26" x14ac:dyDescent="0.25">
      <c r="P63557" s="120"/>
      <c r="R63557" s="120"/>
      <c r="T63557" s="120"/>
      <c r="V63557" s="120"/>
      <c r="X63557" s="120"/>
      <c r="Z63557" s="120"/>
    </row>
    <row r="63558" spans="16:26" x14ac:dyDescent="0.25">
      <c r="P63558" s="119"/>
      <c r="R63558" s="119"/>
      <c r="T63558" s="119"/>
      <c r="V63558" s="119"/>
      <c r="X63558" s="119"/>
      <c r="Z63558" s="119"/>
    </row>
    <row r="63559" spans="16:26" x14ac:dyDescent="0.25">
      <c r="P63559" s="119"/>
      <c r="R63559" s="119"/>
      <c r="T63559" s="119"/>
      <c r="V63559" s="119"/>
      <c r="X63559" s="119"/>
      <c r="Z63559" s="119"/>
    </row>
    <row r="63560" spans="16:26" x14ac:dyDescent="0.25">
      <c r="P63560" s="120"/>
      <c r="R63560" s="120"/>
      <c r="T63560" s="120"/>
      <c r="V63560" s="120"/>
      <c r="X63560" s="120"/>
      <c r="Z63560" s="120"/>
    </row>
    <row r="63561" spans="16:26" x14ac:dyDescent="0.25">
      <c r="P63561" s="119"/>
      <c r="R63561" s="119"/>
      <c r="T63561" s="119"/>
      <c r="V63561" s="119"/>
      <c r="X63561" s="119"/>
      <c r="Z63561" s="119"/>
    </row>
    <row r="63562" spans="16:26" x14ac:dyDescent="0.25">
      <c r="P63562" s="120"/>
      <c r="R63562" s="120"/>
      <c r="T63562" s="120"/>
      <c r="V63562" s="120"/>
      <c r="X63562" s="120"/>
      <c r="Z63562" s="120"/>
    </row>
    <row r="63563" spans="16:26" x14ac:dyDescent="0.25">
      <c r="P63563" s="119"/>
      <c r="R63563" s="119"/>
      <c r="T63563" s="119"/>
      <c r="V63563" s="119"/>
      <c r="X63563" s="119"/>
      <c r="Z63563" s="119"/>
    </row>
    <row r="63564" spans="16:26" x14ac:dyDescent="0.25">
      <c r="P63564" s="119"/>
      <c r="R63564" s="119"/>
      <c r="T63564" s="119"/>
      <c r="V63564" s="119"/>
      <c r="X63564" s="119"/>
      <c r="Z63564" s="119"/>
    </row>
    <row r="63565" spans="16:26" x14ac:dyDescent="0.25">
      <c r="P63565" s="119"/>
      <c r="R63565" s="119"/>
      <c r="T63565" s="119"/>
      <c r="V63565" s="119"/>
      <c r="X63565" s="119"/>
      <c r="Z63565" s="119"/>
    </row>
    <row r="63566" spans="16:26" x14ac:dyDescent="0.25">
      <c r="P63566" s="121"/>
      <c r="R63566" s="121"/>
      <c r="T63566" s="121"/>
      <c r="V63566" s="121"/>
      <c r="X63566" s="121"/>
      <c r="Z63566" s="121"/>
    </row>
    <row r="63567" spans="16:26" x14ac:dyDescent="0.25">
      <c r="P63567" s="121"/>
      <c r="R63567" s="121"/>
      <c r="T63567" s="121"/>
      <c r="V63567" s="121"/>
      <c r="X63567" s="121"/>
      <c r="Z63567" s="121"/>
    </row>
    <row r="63568" spans="16:26" x14ac:dyDescent="0.25">
      <c r="P63568" s="121"/>
      <c r="R63568" s="121"/>
      <c r="T63568" s="121"/>
      <c r="V63568" s="121"/>
      <c r="X63568" s="121"/>
      <c r="Z63568" s="121"/>
    </row>
    <row r="63569" spans="16:26" x14ac:dyDescent="0.25">
      <c r="P63569" s="121"/>
      <c r="R63569" s="121"/>
      <c r="T63569" s="121"/>
      <c r="V63569" s="121"/>
      <c r="X63569" s="121"/>
      <c r="Z63569" s="121"/>
    </row>
    <row r="63570" spans="16:26" x14ac:dyDescent="0.25">
      <c r="P63570" s="122"/>
      <c r="R63570" s="122"/>
      <c r="T63570" s="122"/>
      <c r="V63570" s="122"/>
      <c r="X63570" s="122"/>
      <c r="Z63570" s="122"/>
    </row>
    <row r="63571" spans="16:26" x14ac:dyDescent="0.25">
      <c r="P63571" s="118"/>
      <c r="R63571" s="118"/>
      <c r="T63571" s="118"/>
      <c r="V63571" s="118"/>
      <c r="X63571" s="118"/>
      <c r="Z63571" s="118"/>
    </row>
    <row r="63572" spans="16:26" x14ac:dyDescent="0.25">
      <c r="P63572" s="119"/>
      <c r="R63572" s="119"/>
      <c r="T63572" s="119"/>
      <c r="V63572" s="119"/>
      <c r="X63572" s="119"/>
      <c r="Z63572" s="119"/>
    </row>
    <row r="63573" spans="16:26" x14ac:dyDescent="0.25">
      <c r="P63573" s="119"/>
      <c r="R63573" s="119"/>
      <c r="T63573" s="119"/>
      <c r="V63573" s="119"/>
      <c r="X63573" s="119"/>
      <c r="Z63573" s="119"/>
    </row>
    <row r="63574" spans="16:26" x14ac:dyDescent="0.25">
      <c r="P63574" s="120"/>
      <c r="R63574" s="120"/>
      <c r="T63574" s="120"/>
      <c r="V63574" s="120"/>
      <c r="X63574" s="120"/>
      <c r="Z63574" s="120"/>
    </row>
    <row r="63575" spans="16:26" x14ac:dyDescent="0.25">
      <c r="P63575" s="119"/>
      <c r="R63575" s="119"/>
      <c r="T63575" s="119"/>
      <c r="V63575" s="119"/>
      <c r="X63575" s="119"/>
      <c r="Z63575" s="119"/>
    </row>
    <row r="63576" spans="16:26" x14ac:dyDescent="0.25">
      <c r="P63576" s="119"/>
      <c r="R63576" s="119"/>
      <c r="T63576" s="119"/>
      <c r="V63576" s="119"/>
      <c r="X63576" s="119"/>
      <c r="Z63576" s="119"/>
    </row>
    <row r="63577" spans="16:26" x14ac:dyDescent="0.25">
      <c r="P63577" s="120"/>
      <c r="R63577" s="120"/>
      <c r="T63577" s="120"/>
      <c r="V63577" s="120"/>
      <c r="X63577" s="120"/>
      <c r="Z63577" s="120"/>
    </row>
    <row r="63578" spans="16:26" x14ac:dyDescent="0.25">
      <c r="P63578" s="119"/>
      <c r="R63578" s="119"/>
      <c r="T63578" s="119"/>
      <c r="V63578" s="119"/>
      <c r="X63578" s="119"/>
      <c r="Z63578" s="119"/>
    </row>
    <row r="63579" spans="16:26" x14ac:dyDescent="0.25">
      <c r="P63579" s="120"/>
      <c r="R63579" s="120"/>
      <c r="T63579" s="120"/>
      <c r="V63579" s="120"/>
      <c r="X63579" s="120"/>
      <c r="Z63579" s="120"/>
    </row>
    <row r="63580" spans="16:26" x14ac:dyDescent="0.25">
      <c r="P63580" s="119"/>
      <c r="R63580" s="119"/>
      <c r="T63580" s="119"/>
      <c r="V63580" s="119"/>
      <c r="X63580" s="119"/>
      <c r="Z63580" s="119"/>
    </row>
    <row r="63581" spans="16:26" x14ac:dyDescent="0.25">
      <c r="P63581" s="119"/>
      <c r="R63581" s="119"/>
      <c r="T63581" s="119"/>
      <c r="V63581" s="119"/>
      <c r="X63581" s="119"/>
      <c r="Z63581" s="119"/>
    </row>
    <row r="63582" spans="16:26" x14ac:dyDescent="0.25">
      <c r="P63582" s="119"/>
      <c r="R63582" s="119"/>
      <c r="T63582" s="119"/>
      <c r="V63582" s="119"/>
      <c r="X63582" s="119"/>
      <c r="Z63582" s="119"/>
    </row>
    <row r="63583" spans="16:26" x14ac:dyDescent="0.25">
      <c r="P63583" s="121"/>
      <c r="R63583" s="121"/>
      <c r="T63583" s="121"/>
      <c r="V63583" s="121"/>
      <c r="X63583" s="121"/>
      <c r="Z63583" s="121"/>
    </row>
    <row r="63584" spans="16:26" x14ac:dyDescent="0.25">
      <c r="P63584" s="121"/>
      <c r="R63584" s="121"/>
      <c r="T63584" s="121"/>
      <c r="V63584" s="121"/>
      <c r="X63584" s="121"/>
      <c r="Z63584" s="121"/>
    </row>
    <row r="63585" spans="16:26" x14ac:dyDescent="0.25">
      <c r="P63585" s="121"/>
      <c r="R63585" s="121"/>
      <c r="T63585" s="121"/>
      <c r="V63585" s="121"/>
      <c r="X63585" s="121"/>
      <c r="Z63585" s="121"/>
    </row>
    <row r="63586" spans="16:26" x14ac:dyDescent="0.25">
      <c r="P63586" s="121"/>
      <c r="R63586" s="121"/>
      <c r="T63586" s="121"/>
      <c r="V63586" s="121"/>
      <c r="X63586" s="121"/>
      <c r="Z63586" s="121"/>
    </row>
    <row r="63587" spans="16:26" x14ac:dyDescent="0.25">
      <c r="P63587" s="122"/>
      <c r="R63587" s="122"/>
      <c r="T63587" s="122"/>
      <c r="V63587" s="122"/>
      <c r="X63587" s="122"/>
      <c r="Z63587" s="122"/>
    </row>
    <row r="63588" spans="16:26" x14ac:dyDescent="0.25">
      <c r="P63588" s="118"/>
      <c r="R63588" s="118"/>
      <c r="T63588" s="118"/>
      <c r="V63588" s="118"/>
      <c r="X63588" s="118"/>
      <c r="Z63588" s="118"/>
    </row>
    <row r="63589" spans="16:26" x14ac:dyDescent="0.25">
      <c r="P63589" s="119"/>
      <c r="R63589" s="119"/>
      <c r="T63589" s="119"/>
      <c r="V63589" s="119"/>
      <c r="X63589" s="119"/>
      <c r="Z63589" s="119"/>
    </row>
    <row r="63590" spans="16:26" x14ac:dyDescent="0.25">
      <c r="P63590" s="119"/>
      <c r="R63590" s="119"/>
      <c r="T63590" s="119"/>
      <c r="V63590" s="119"/>
      <c r="X63590" s="119"/>
      <c r="Z63590" s="119"/>
    </row>
    <row r="63591" spans="16:26" x14ac:dyDescent="0.25">
      <c r="P63591" s="120"/>
      <c r="R63591" s="120"/>
      <c r="T63591" s="120"/>
      <c r="V63591" s="120"/>
      <c r="X63591" s="120"/>
      <c r="Z63591" s="120"/>
    </row>
    <row r="63592" spans="16:26" x14ac:dyDescent="0.25">
      <c r="P63592" s="119"/>
      <c r="R63592" s="119"/>
      <c r="T63592" s="119"/>
      <c r="V63592" s="119"/>
      <c r="X63592" s="119"/>
      <c r="Z63592" s="119"/>
    </row>
    <row r="63593" spans="16:26" x14ac:dyDescent="0.25">
      <c r="P63593" s="119"/>
      <c r="R63593" s="119"/>
      <c r="T63593" s="119"/>
      <c r="V63593" s="119"/>
      <c r="X63593" s="119"/>
      <c r="Z63593" s="119"/>
    </row>
    <row r="63594" spans="16:26" x14ac:dyDescent="0.25">
      <c r="P63594" s="120"/>
      <c r="R63594" s="120"/>
      <c r="T63594" s="120"/>
      <c r="V63594" s="120"/>
      <c r="X63594" s="120"/>
      <c r="Z63594" s="120"/>
    </row>
    <row r="63595" spans="16:26" x14ac:dyDescent="0.25">
      <c r="P63595" s="119"/>
      <c r="R63595" s="119"/>
      <c r="T63595" s="119"/>
      <c r="V63595" s="119"/>
      <c r="X63595" s="119"/>
      <c r="Z63595" s="119"/>
    </row>
    <row r="63596" spans="16:26" x14ac:dyDescent="0.25">
      <c r="P63596" s="120"/>
      <c r="R63596" s="120"/>
      <c r="T63596" s="120"/>
      <c r="V63596" s="120"/>
      <c r="X63596" s="120"/>
      <c r="Z63596" s="120"/>
    </row>
    <row r="63597" spans="16:26" x14ac:dyDescent="0.25">
      <c r="P63597" s="119"/>
      <c r="R63597" s="119"/>
      <c r="T63597" s="119"/>
      <c r="V63597" s="119"/>
      <c r="X63597" s="119"/>
      <c r="Z63597" s="119"/>
    </row>
    <row r="63598" spans="16:26" x14ac:dyDescent="0.25">
      <c r="P63598" s="119"/>
      <c r="R63598" s="119"/>
      <c r="T63598" s="119"/>
      <c r="V63598" s="119"/>
      <c r="X63598" s="119"/>
      <c r="Z63598" s="119"/>
    </row>
    <row r="63599" spans="16:26" x14ac:dyDescent="0.25">
      <c r="P63599" s="119"/>
      <c r="R63599" s="119"/>
      <c r="T63599" s="119"/>
      <c r="V63599" s="119"/>
      <c r="X63599" s="119"/>
      <c r="Z63599" s="119"/>
    </row>
    <row r="63600" spans="16:26" x14ac:dyDescent="0.25">
      <c r="P63600" s="121"/>
      <c r="R63600" s="121"/>
      <c r="T63600" s="121"/>
      <c r="V63600" s="121"/>
      <c r="X63600" s="121"/>
      <c r="Z63600" s="121"/>
    </row>
    <row r="63601" spans="16:26" x14ac:dyDescent="0.25">
      <c r="P63601" s="121"/>
      <c r="R63601" s="121"/>
      <c r="T63601" s="121"/>
      <c r="V63601" s="121"/>
      <c r="X63601" s="121"/>
      <c r="Z63601" s="121"/>
    </row>
    <row r="63602" spans="16:26" x14ac:dyDescent="0.25">
      <c r="P63602" s="121"/>
      <c r="R63602" s="121"/>
      <c r="T63602" s="121"/>
      <c r="V63602" s="121"/>
      <c r="X63602" s="121"/>
      <c r="Z63602" s="121"/>
    </row>
    <row r="63603" spans="16:26" x14ac:dyDescent="0.25">
      <c r="P63603" s="121"/>
      <c r="R63603" s="121"/>
      <c r="T63603" s="121"/>
      <c r="V63603" s="121"/>
      <c r="X63603" s="121"/>
      <c r="Z63603" s="121"/>
    </row>
    <row r="63604" spans="16:26" x14ac:dyDescent="0.25">
      <c r="P63604" s="122"/>
      <c r="R63604" s="122"/>
      <c r="T63604" s="122"/>
      <c r="V63604" s="122"/>
      <c r="X63604" s="122"/>
      <c r="Z63604" s="122"/>
    </row>
    <row r="63605" spans="16:26" x14ac:dyDescent="0.25">
      <c r="P63605" s="118"/>
      <c r="R63605" s="118"/>
      <c r="T63605" s="118"/>
      <c r="V63605" s="118"/>
      <c r="X63605" s="118"/>
      <c r="Z63605" s="118"/>
    </row>
    <row r="63606" spans="16:26" x14ac:dyDescent="0.25">
      <c r="P63606" s="119"/>
      <c r="R63606" s="119"/>
      <c r="T63606" s="119"/>
      <c r="V63606" s="119"/>
      <c r="X63606" s="119"/>
      <c r="Z63606" s="119"/>
    </row>
    <row r="63607" spans="16:26" x14ac:dyDescent="0.25">
      <c r="P63607" s="119"/>
      <c r="R63607" s="119"/>
      <c r="T63607" s="119"/>
      <c r="V63607" s="119"/>
      <c r="X63607" s="119"/>
      <c r="Z63607" s="119"/>
    </row>
    <row r="63608" spans="16:26" x14ac:dyDescent="0.25">
      <c r="P63608" s="120"/>
      <c r="R63608" s="120"/>
      <c r="T63608" s="120"/>
      <c r="V63608" s="120"/>
      <c r="X63608" s="120"/>
      <c r="Z63608" s="120"/>
    </row>
    <row r="63609" spans="16:26" x14ac:dyDescent="0.25">
      <c r="P63609" s="119"/>
      <c r="R63609" s="119"/>
      <c r="T63609" s="119"/>
      <c r="V63609" s="119"/>
      <c r="X63609" s="119"/>
      <c r="Z63609" s="119"/>
    </row>
    <row r="63610" spans="16:26" x14ac:dyDescent="0.25">
      <c r="P63610" s="119"/>
      <c r="R63610" s="119"/>
      <c r="T63610" s="119"/>
      <c r="V63610" s="119"/>
      <c r="X63610" s="119"/>
      <c r="Z63610" s="119"/>
    </row>
    <row r="63611" spans="16:26" x14ac:dyDescent="0.25">
      <c r="P63611" s="120"/>
      <c r="R63611" s="120"/>
      <c r="T63611" s="120"/>
      <c r="V63611" s="120"/>
      <c r="X63611" s="120"/>
      <c r="Z63611" s="120"/>
    </row>
    <row r="63612" spans="16:26" x14ac:dyDescent="0.25">
      <c r="P63612" s="119"/>
      <c r="R63612" s="119"/>
      <c r="T63612" s="119"/>
      <c r="V63612" s="119"/>
      <c r="X63612" s="119"/>
      <c r="Z63612" s="119"/>
    </row>
    <row r="63613" spans="16:26" x14ac:dyDescent="0.25">
      <c r="P63613" s="120"/>
      <c r="R63613" s="120"/>
      <c r="T63613" s="120"/>
      <c r="V63613" s="120"/>
      <c r="X63613" s="120"/>
      <c r="Z63613" s="120"/>
    </row>
    <row r="63614" spans="16:26" x14ac:dyDescent="0.25">
      <c r="P63614" s="119"/>
      <c r="R63614" s="119"/>
      <c r="T63614" s="119"/>
      <c r="V63614" s="119"/>
      <c r="X63614" s="119"/>
      <c r="Z63614" s="119"/>
    </row>
    <row r="63615" spans="16:26" x14ac:dyDescent="0.25">
      <c r="P63615" s="119"/>
      <c r="R63615" s="119"/>
      <c r="T63615" s="119"/>
      <c r="V63615" s="119"/>
      <c r="X63615" s="119"/>
      <c r="Z63615" s="119"/>
    </row>
    <row r="63616" spans="16:26" x14ac:dyDescent="0.25">
      <c r="P63616" s="119"/>
      <c r="R63616" s="119"/>
      <c r="T63616" s="119"/>
      <c r="V63616" s="119"/>
      <c r="X63616" s="119"/>
      <c r="Z63616" s="119"/>
    </row>
    <row r="63617" spans="16:26" x14ac:dyDescent="0.25">
      <c r="P63617" s="121"/>
      <c r="R63617" s="121"/>
      <c r="T63617" s="121"/>
      <c r="V63617" s="121"/>
      <c r="X63617" s="121"/>
      <c r="Z63617" s="121"/>
    </row>
    <row r="63618" spans="16:26" x14ac:dyDescent="0.25">
      <c r="P63618" s="121"/>
      <c r="R63618" s="121"/>
      <c r="T63618" s="121"/>
      <c r="V63618" s="121"/>
      <c r="X63618" s="121"/>
      <c r="Z63618" s="121"/>
    </row>
    <row r="63619" spans="16:26" x14ac:dyDescent="0.25">
      <c r="P63619" s="121"/>
      <c r="R63619" s="121"/>
      <c r="T63619" s="121"/>
      <c r="V63619" s="121"/>
      <c r="X63619" s="121"/>
      <c r="Z63619" s="121"/>
    </row>
    <row r="63620" spans="16:26" x14ac:dyDescent="0.25">
      <c r="P63620" s="121"/>
      <c r="R63620" s="121"/>
      <c r="T63620" s="121"/>
      <c r="V63620" s="121"/>
      <c r="X63620" s="121"/>
      <c r="Z63620" s="121"/>
    </row>
    <row r="63621" spans="16:26" x14ac:dyDescent="0.25">
      <c r="P63621" s="122"/>
      <c r="R63621" s="122"/>
      <c r="T63621" s="122"/>
      <c r="V63621" s="122"/>
      <c r="X63621" s="122"/>
      <c r="Z63621" s="122"/>
    </row>
    <row r="63622" spans="16:26" x14ac:dyDescent="0.25">
      <c r="P63622" s="118"/>
      <c r="R63622" s="118"/>
      <c r="T63622" s="118"/>
      <c r="V63622" s="118"/>
      <c r="X63622" s="118"/>
      <c r="Z63622" s="118"/>
    </row>
    <row r="63623" spans="16:26" x14ac:dyDescent="0.25">
      <c r="P63623" s="119"/>
      <c r="R63623" s="119"/>
      <c r="T63623" s="119"/>
      <c r="V63623" s="119"/>
      <c r="X63623" s="119"/>
      <c r="Z63623" s="119"/>
    </row>
    <row r="63624" spans="16:26" x14ac:dyDescent="0.25">
      <c r="P63624" s="119"/>
      <c r="R63624" s="119"/>
      <c r="T63624" s="119"/>
      <c r="V63624" s="119"/>
      <c r="X63624" s="119"/>
      <c r="Z63624" s="119"/>
    </row>
    <row r="63625" spans="16:26" x14ac:dyDescent="0.25">
      <c r="P63625" s="120"/>
      <c r="R63625" s="120"/>
      <c r="T63625" s="120"/>
      <c r="V63625" s="120"/>
      <c r="X63625" s="120"/>
      <c r="Z63625" s="120"/>
    </row>
    <row r="63626" spans="16:26" x14ac:dyDescent="0.25">
      <c r="P63626" s="119"/>
      <c r="R63626" s="119"/>
      <c r="T63626" s="119"/>
      <c r="V63626" s="119"/>
      <c r="X63626" s="119"/>
      <c r="Z63626" s="119"/>
    </row>
    <row r="63627" spans="16:26" x14ac:dyDescent="0.25">
      <c r="P63627" s="119"/>
      <c r="R63627" s="119"/>
      <c r="T63627" s="119"/>
      <c r="V63627" s="119"/>
      <c r="X63627" s="119"/>
      <c r="Z63627" s="119"/>
    </row>
    <row r="63628" spans="16:26" x14ac:dyDescent="0.25">
      <c r="P63628" s="120"/>
      <c r="R63628" s="120"/>
      <c r="T63628" s="120"/>
      <c r="V63628" s="120"/>
      <c r="X63628" s="120"/>
      <c r="Z63628" s="120"/>
    </row>
    <row r="63629" spans="16:26" x14ac:dyDescent="0.25">
      <c r="P63629" s="119"/>
      <c r="R63629" s="119"/>
      <c r="T63629" s="119"/>
      <c r="V63629" s="119"/>
      <c r="X63629" s="119"/>
      <c r="Z63629" s="119"/>
    </row>
    <row r="63630" spans="16:26" x14ac:dyDescent="0.25">
      <c r="P63630" s="120"/>
      <c r="R63630" s="120"/>
      <c r="T63630" s="120"/>
      <c r="V63630" s="120"/>
      <c r="X63630" s="120"/>
      <c r="Z63630" s="120"/>
    </row>
    <row r="63631" spans="16:26" x14ac:dyDescent="0.25">
      <c r="P63631" s="119"/>
      <c r="R63631" s="119"/>
      <c r="T63631" s="119"/>
      <c r="V63631" s="119"/>
      <c r="X63631" s="119"/>
      <c r="Z63631" s="119"/>
    </row>
    <row r="63632" spans="16:26" x14ac:dyDescent="0.25">
      <c r="P63632" s="119"/>
      <c r="R63632" s="119"/>
      <c r="T63632" s="119"/>
      <c r="V63632" s="119"/>
      <c r="X63632" s="119"/>
      <c r="Z63632" s="119"/>
    </row>
    <row r="63633" spans="16:26" x14ac:dyDescent="0.25">
      <c r="P63633" s="119"/>
      <c r="R63633" s="119"/>
      <c r="T63633" s="119"/>
      <c r="V63633" s="119"/>
      <c r="X63633" s="119"/>
      <c r="Z63633" s="119"/>
    </row>
    <row r="63634" spans="16:26" x14ac:dyDescent="0.25">
      <c r="P63634" s="121"/>
      <c r="R63634" s="121"/>
      <c r="T63634" s="121"/>
      <c r="V63634" s="121"/>
      <c r="X63634" s="121"/>
      <c r="Z63634" s="121"/>
    </row>
    <row r="63635" spans="16:26" x14ac:dyDescent="0.25">
      <c r="P63635" s="121"/>
      <c r="R63635" s="121"/>
      <c r="T63635" s="121"/>
      <c r="V63635" s="121"/>
      <c r="X63635" s="121"/>
      <c r="Z63635" s="121"/>
    </row>
    <row r="63636" spans="16:26" x14ac:dyDescent="0.25">
      <c r="P63636" s="121"/>
      <c r="R63636" s="121"/>
      <c r="T63636" s="121"/>
      <c r="V63636" s="121"/>
      <c r="X63636" s="121"/>
      <c r="Z63636" s="121"/>
    </row>
    <row r="63637" spans="16:26" x14ac:dyDescent="0.25">
      <c r="P63637" s="121"/>
      <c r="R63637" s="121"/>
      <c r="T63637" s="121"/>
      <c r="V63637" s="121"/>
      <c r="X63637" s="121"/>
      <c r="Z63637" s="121"/>
    </row>
    <row r="63638" spans="16:26" x14ac:dyDescent="0.25">
      <c r="P63638" s="122"/>
      <c r="R63638" s="122"/>
      <c r="T63638" s="122"/>
      <c r="V63638" s="122"/>
      <c r="X63638" s="122"/>
      <c r="Z63638" s="122"/>
    </row>
    <row r="63639" spans="16:26" x14ac:dyDescent="0.25">
      <c r="P63639" s="118"/>
      <c r="R63639" s="118"/>
      <c r="T63639" s="118"/>
      <c r="V63639" s="118"/>
      <c r="X63639" s="118"/>
      <c r="Z63639" s="118"/>
    </row>
    <row r="63640" spans="16:26" x14ac:dyDescent="0.25">
      <c r="P63640" s="119"/>
      <c r="R63640" s="119"/>
      <c r="T63640" s="119"/>
      <c r="V63640" s="119"/>
      <c r="X63640" s="119"/>
      <c r="Z63640" s="119"/>
    </row>
    <row r="63641" spans="16:26" x14ac:dyDescent="0.25">
      <c r="P63641" s="119"/>
      <c r="R63641" s="119"/>
      <c r="T63641" s="119"/>
      <c r="V63641" s="119"/>
      <c r="X63641" s="119"/>
      <c r="Z63641" s="119"/>
    </row>
    <row r="63642" spans="16:26" x14ac:dyDescent="0.25">
      <c r="P63642" s="120"/>
      <c r="R63642" s="120"/>
      <c r="T63642" s="120"/>
      <c r="V63642" s="120"/>
      <c r="X63642" s="120"/>
      <c r="Z63642" s="120"/>
    </row>
    <row r="63643" spans="16:26" x14ac:dyDescent="0.25">
      <c r="P63643" s="119"/>
      <c r="R63643" s="119"/>
      <c r="T63643" s="119"/>
      <c r="V63643" s="119"/>
      <c r="X63643" s="119"/>
      <c r="Z63643" s="119"/>
    </row>
    <row r="63644" spans="16:26" x14ac:dyDescent="0.25">
      <c r="P63644" s="119"/>
      <c r="R63644" s="119"/>
      <c r="T63644" s="119"/>
      <c r="V63644" s="119"/>
      <c r="X63644" s="119"/>
      <c r="Z63644" s="119"/>
    </row>
    <row r="63645" spans="16:26" x14ac:dyDescent="0.25">
      <c r="P63645" s="120"/>
      <c r="R63645" s="120"/>
      <c r="T63645" s="120"/>
      <c r="V63645" s="120"/>
      <c r="X63645" s="120"/>
      <c r="Z63645" s="120"/>
    </row>
    <row r="63646" spans="16:26" x14ac:dyDescent="0.25">
      <c r="P63646" s="119"/>
      <c r="R63646" s="119"/>
      <c r="T63646" s="119"/>
      <c r="V63646" s="119"/>
      <c r="X63646" s="119"/>
      <c r="Z63646" s="119"/>
    </row>
    <row r="63647" spans="16:26" x14ac:dyDescent="0.25">
      <c r="P63647" s="120"/>
      <c r="R63647" s="120"/>
      <c r="T63647" s="120"/>
      <c r="V63647" s="120"/>
      <c r="X63647" s="120"/>
      <c r="Z63647" s="120"/>
    </row>
    <row r="63648" spans="16:26" x14ac:dyDescent="0.25">
      <c r="P63648" s="119"/>
      <c r="R63648" s="119"/>
      <c r="T63648" s="119"/>
      <c r="V63648" s="119"/>
      <c r="X63648" s="119"/>
      <c r="Z63648" s="119"/>
    </row>
    <row r="63649" spans="16:26" x14ac:dyDescent="0.25">
      <c r="P63649" s="119"/>
      <c r="R63649" s="119"/>
      <c r="T63649" s="119"/>
      <c r="V63649" s="119"/>
      <c r="X63649" s="119"/>
      <c r="Z63649" s="119"/>
    </row>
    <row r="63650" spans="16:26" x14ac:dyDescent="0.25">
      <c r="P63650" s="119"/>
      <c r="R63650" s="119"/>
      <c r="T63650" s="119"/>
      <c r="V63650" s="119"/>
      <c r="X63650" s="119"/>
      <c r="Z63650" s="119"/>
    </row>
    <row r="63651" spans="16:26" x14ac:dyDescent="0.25">
      <c r="P63651" s="121"/>
      <c r="R63651" s="121"/>
      <c r="T63651" s="121"/>
      <c r="V63651" s="121"/>
      <c r="X63651" s="121"/>
      <c r="Z63651" s="121"/>
    </row>
    <row r="63652" spans="16:26" x14ac:dyDescent="0.25">
      <c r="P63652" s="121"/>
      <c r="R63652" s="121"/>
      <c r="T63652" s="121"/>
      <c r="V63652" s="121"/>
      <c r="X63652" s="121"/>
      <c r="Z63652" s="121"/>
    </row>
    <row r="63653" spans="16:26" x14ac:dyDescent="0.25">
      <c r="P63653" s="121"/>
      <c r="R63653" s="121"/>
      <c r="T63653" s="121"/>
      <c r="V63653" s="121"/>
      <c r="X63653" s="121"/>
      <c r="Z63653" s="121"/>
    </row>
    <row r="63654" spans="16:26" x14ac:dyDescent="0.25">
      <c r="P63654" s="121"/>
      <c r="R63654" s="121"/>
      <c r="T63654" s="121"/>
      <c r="V63654" s="121"/>
      <c r="X63654" s="121"/>
      <c r="Z63654" s="121"/>
    </row>
    <row r="63655" spans="16:26" x14ac:dyDescent="0.25">
      <c r="P63655" s="122"/>
      <c r="R63655" s="122"/>
      <c r="T63655" s="122"/>
      <c r="V63655" s="122"/>
      <c r="X63655" s="122"/>
      <c r="Z63655" s="122"/>
    </row>
    <row r="63656" spans="16:26" x14ac:dyDescent="0.25">
      <c r="P63656" s="118"/>
      <c r="R63656" s="118"/>
      <c r="T63656" s="118"/>
      <c r="V63656" s="118"/>
      <c r="X63656" s="118"/>
      <c r="Z63656" s="118"/>
    </row>
    <row r="63657" spans="16:26" x14ac:dyDescent="0.25">
      <c r="P63657" s="119"/>
      <c r="R63657" s="119"/>
      <c r="T63657" s="119"/>
      <c r="V63657" s="119"/>
      <c r="X63657" s="119"/>
      <c r="Z63657" s="119"/>
    </row>
    <row r="63658" spans="16:26" x14ac:dyDescent="0.25">
      <c r="P63658" s="119"/>
      <c r="R63658" s="119"/>
      <c r="T63658" s="119"/>
      <c r="V63658" s="119"/>
      <c r="X63658" s="119"/>
      <c r="Z63658" s="119"/>
    </row>
    <row r="63659" spans="16:26" x14ac:dyDescent="0.25">
      <c r="P63659" s="120"/>
      <c r="R63659" s="120"/>
      <c r="T63659" s="120"/>
      <c r="V63659" s="120"/>
      <c r="X63659" s="120"/>
      <c r="Z63659" s="120"/>
    </row>
    <row r="63660" spans="16:26" x14ac:dyDescent="0.25">
      <c r="P63660" s="119"/>
      <c r="R63660" s="119"/>
      <c r="T63660" s="119"/>
      <c r="V63660" s="119"/>
      <c r="X63660" s="119"/>
      <c r="Z63660" s="119"/>
    </row>
    <row r="63661" spans="16:26" x14ac:dyDescent="0.25">
      <c r="P63661" s="119"/>
      <c r="R63661" s="119"/>
      <c r="T63661" s="119"/>
      <c r="V63661" s="119"/>
      <c r="X63661" s="119"/>
      <c r="Z63661" s="119"/>
    </row>
    <row r="63662" spans="16:26" x14ac:dyDescent="0.25">
      <c r="P63662" s="120"/>
      <c r="R63662" s="120"/>
      <c r="T63662" s="120"/>
      <c r="V63662" s="120"/>
      <c r="X63662" s="120"/>
      <c r="Z63662" s="120"/>
    </row>
    <row r="63663" spans="16:26" x14ac:dyDescent="0.25">
      <c r="P63663" s="119"/>
      <c r="R63663" s="119"/>
      <c r="T63663" s="119"/>
      <c r="V63663" s="119"/>
      <c r="X63663" s="119"/>
      <c r="Z63663" s="119"/>
    </row>
    <row r="63664" spans="16:26" x14ac:dyDescent="0.25">
      <c r="P63664" s="120"/>
      <c r="R63664" s="120"/>
      <c r="T63664" s="120"/>
      <c r="V63664" s="120"/>
      <c r="X63664" s="120"/>
      <c r="Z63664" s="120"/>
    </row>
    <row r="63665" spans="16:26" x14ac:dyDescent="0.25">
      <c r="P63665" s="119"/>
      <c r="R63665" s="119"/>
      <c r="T63665" s="119"/>
      <c r="V63665" s="119"/>
      <c r="X63665" s="119"/>
      <c r="Z63665" s="119"/>
    </row>
    <row r="63666" spans="16:26" x14ac:dyDescent="0.25">
      <c r="P63666" s="119"/>
      <c r="R63666" s="119"/>
      <c r="T63666" s="119"/>
      <c r="V63666" s="119"/>
      <c r="X63666" s="119"/>
      <c r="Z63666" s="119"/>
    </row>
    <row r="63667" spans="16:26" x14ac:dyDescent="0.25">
      <c r="P63667" s="119"/>
      <c r="R63667" s="119"/>
      <c r="T63667" s="119"/>
      <c r="V63667" s="119"/>
      <c r="X63667" s="119"/>
      <c r="Z63667" s="119"/>
    </row>
    <row r="63668" spans="16:26" x14ac:dyDescent="0.25">
      <c r="P63668" s="121"/>
      <c r="R63668" s="121"/>
      <c r="T63668" s="121"/>
      <c r="V63668" s="121"/>
      <c r="X63668" s="121"/>
      <c r="Z63668" s="121"/>
    </row>
    <row r="63669" spans="16:26" x14ac:dyDescent="0.25">
      <c r="P63669" s="121"/>
      <c r="R63669" s="121"/>
      <c r="T63669" s="121"/>
      <c r="V63669" s="121"/>
      <c r="X63669" s="121"/>
      <c r="Z63669" s="121"/>
    </row>
    <row r="63670" spans="16:26" x14ac:dyDescent="0.25">
      <c r="P63670" s="121"/>
      <c r="R63670" s="121"/>
      <c r="T63670" s="121"/>
      <c r="V63670" s="121"/>
      <c r="X63670" s="121"/>
      <c r="Z63670" s="121"/>
    </row>
    <row r="63671" spans="16:26" x14ac:dyDescent="0.25">
      <c r="P63671" s="121"/>
      <c r="R63671" s="121"/>
      <c r="T63671" s="121"/>
      <c r="V63671" s="121"/>
      <c r="X63671" s="121"/>
      <c r="Z63671" s="121"/>
    </row>
    <row r="63672" spans="16:26" x14ac:dyDescent="0.25">
      <c r="P63672" s="122"/>
      <c r="R63672" s="122"/>
      <c r="T63672" s="122"/>
      <c r="V63672" s="122"/>
      <c r="X63672" s="122"/>
      <c r="Z63672" s="122"/>
    </row>
    <row r="63673" spans="16:26" x14ac:dyDescent="0.25">
      <c r="P63673" s="118"/>
      <c r="R63673" s="118"/>
      <c r="T63673" s="118"/>
      <c r="V63673" s="118"/>
      <c r="X63673" s="118"/>
      <c r="Z63673" s="118"/>
    </row>
    <row r="63674" spans="16:26" x14ac:dyDescent="0.25">
      <c r="P63674" s="119"/>
      <c r="R63674" s="119"/>
      <c r="T63674" s="119"/>
      <c r="V63674" s="119"/>
      <c r="X63674" s="119"/>
      <c r="Z63674" s="119"/>
    </row>
    <row r="63675" spans="16:26" x14ac:dyDescent="0.25">
      <c r="P63675" s="119"/>
      <c r="R63675" s="119"/>
      <c r="T63675" s="119"/>
      <c r="V63675" s="119"/>
      <c r="X63675" s="119"/>
      <c r="Z63675" s="119"/>
    </row>
    <row r="63676" spans="16:26" x14ac:dyDescent="0.25">
      <c r="P63676" s="120"/>
      <c r="R63676" s="120"/>
      <c r="T63676" s="120"/>
      <c r="V63676" s="120"/>
      <c r="X63676" s="120"/>
      <c r="Z63676" s="120"/>
    </row>
    <row r="63677" spans="16:26" x14ac:dyDescent="0.25">
      <c r="P63677" s="119"/>
      <c r="R63677" s="119"/>
      <c r="T63677" s="119"/>
      <c r="V63677" s="119"/>
      <c r="X63677" s="119"/>
      <c r="Z63677" s="119"/>
    </row>
    <row r="63678" spans="16:26" x14ac:dyDescent="0.25">
      <c r="P63678" s="119"/>
      <c r="R63678" s="119"/>
      <c r="T63678" s="119"/>
      <c r="V63678" s="119"/>
      <c r="X63678" s="119"/>
      <c r="Z63678" s="119"/>
    </row>
    <row r="63679" spans="16:26" x14ac:dyDescent="0.25">
      <c r="P63679" s="120"/>
      <c r="R63679" s="120"/>
      <c r="T63679" s="120"/>
      <c r="V63679" s="120"/>
      <c r="X63679" s="120"/>
      <c r="Z63679" s="120"/>
    </row>
    <row r="63680" spans="16:26" x14ac:dyDescent="0.25">
      <c r="P63680" s="119"/>
      <c r="R63680" s="119"/>
      <c r="T63680" s="119"/>
      <c r="V63680" s="119"/>
      <c r="X63680" s="119"/>
      <c r="Z63680" s="119"/>
    </row>
    <row r="63681" spans="16:26" x14ac:dyDescent="0.25">
      <c r="P63681" s="120"/>
      <c r="R63681" s="120"/>
      <c r="T63681" s="120"/>
      <c r="V63681" s="120"/>
      <c r="X63681" s="120"/>
      <c r="Z63681" s="120"/>
    </row>
    <row r="63682" spans="16:26" x14ac:dyDescent="0.25">
      <c r="P63682" s="119"/>
      <c r="R63682" s="119"/>
      <c r="T63682" s="119"/>
      <c r="V63682" s="119"/>
      <c r="X63682" s="119"/>
      <c r="Z63682" s="119"/>
    </row>
    <row r="63683" spans="16:26" x14ac:dyDescent="0.25">
      <c r="P63683" s="119"/>
      <c r="R63683" s="119"/>
      <c r="T63683" s="119"/>
      <c r="V63683" s="119"/>
      <c r="X63683" s="119"/>
      <c r="Z63683" s="119"/>
    </row>
    <row r="63684" spans="16:26" x14ac:dyDescent="0.25">
      <c r="P63684" s="119"/>
      <c r="R63684" s="119"/>
      <c r="T63684" s="119"/>
      <c r="V63684" s="119"/>
      <c r="X63684" s="119"/>
      <c r="Z63684" s="119"/>
    </row>
    <row r="63685" spans="16:26" x14ac:dyDescent="0.25">
      <c r="P63685" s="121"/>
      <c r="R63685" s="121"/>
      <c r="T63685" s="121"/>
      <c r="V63685" s="121"/>
      <c r="X63685" s="121"/>
      <c r="Z63685" s="121"/>
    </row>
    <row r="63686" spans="16:26" x14ac:dyDescent="0.25">
      <c r="P63686" s="121"/>
      <c r="R63686" s="121"/>
      <c r="T63686" s="121"/>
      <c r="V63686" s="121"/>
      <c r="X63686" s="121"/>
      <c r="Z63686" s="121"/>
    </row>
    <row r="63687" spans="16:26" x14ac:dyDescent="0.25">
      <c r="P63687" s="121"/>
      <c r="R63687" s="121"/>
      <c r="T63687" s="121"/>
      <c r="V63687" s="121"/>
      <c r="X63687" s="121"/>
      <c r="Z63687" s="121"/>
    </row>
    <row r="63688" spans="16:26" x14ac:dyDescent="0.25">
      <c r="P63688" s="121"/>
      <c r="R63688" s="121"/>
      <c r="T63688" s="121"/>
      <c r="V63688" s="121"/>
      <c r="X63688" s="121"/>
      <c r="Z63688" s="121"/>
    </row>
    <row r="63689" spans="16:26" x14ac:dyDescent="0.25">
      <c r="P63689" s="122"/>
      <c r="R63689" s="122"/>
      <c r="T63689" s="122"/>
      <c r="V63689" s="122"/>
      <c r="X63689" s="122"/>
      <c r="Z63689" s="122"/>
    </row>
    <row r="63690" spans="16:26" x14ac:dyDescent="0.25">
      <c r="P63690" s="118"/>
      <c r="R63690" s="118"/>
      <c r="T63690" s="118"/>
      <c r="V63690" s="118"/>
      <c r="X63690" s="118"/>
      <c r="Z63690" s="118"/>
    </row>
    <row r="63691" spans="16:26" x14ac:dyDescent="0.25">
      <c r="P63691" s="119"/>
      <c r="R63691" s="119"/>
      <c r="T63691" s="119"/>
      <c r="V63691" s="119"/>
      <c r="X63691" s="119"/>
      <c r="Z63691" s="119"/>
    </row>
    <row r="63692" spans="16:26" x14ac:dyDescent="0.25">
      <c r="P63692" s="119"/>
      <c r="R63692" s="119"/>
      <c r="T63692" s="119"/>
      <c r="V63692" s="119"/>
      <c r="X63692" s="119"/>
      <c r="Z63692" s="119"/>
    </row>
    <row r="63693" spans="16:26" x14ac:dyDescent="0.25">
      <c r="P63693" s="120"/>
      <c r="R63693" s="120"/>
      <c r="T63693" s="120"/>
      <c r="V63693" s="120"/>
      <c r="X63693" s="120"/>
      <c r="Z63693" s="120"/>
    </row>
    <row r="63694" spans="16:26" x14ac:dyDescent="0.25">
      <c r="P63694" s="119"/>
      <c r="R63694" s="119"/>
      <c r="T63694" s="119"/>
      <c r="V63694" s="119"/>
      <c r="X63694" s="119"/>
      <c r="Z63694" s="119"/>
    </row>
    <row r="63695" spans="16:26" x14ac:dyDescent="0.25">
      <c r="P63695" s="119"/>
      <c r="R63695" s="119"/>
      <c r="T63695" s="119"/>
      <c r="V63695" s="119"/>
      <c r="X63695" s="119"/>
      <c r="Z63695" s="119"/>
    </row>
    <row r="63696" spans="16:26" x14ac:dyDescent="0.25">
      <c r="P63696" s="120"/>
      <c r="R63696" s="120"/>
      <c r="T63696" s="120"/>
      <c r="V63696" s="120"/>
      <c r="X63696" s="120"/>
      <c r="Z63696" s="120"/>
    </row>
    <row r="63697" spans="16:26" x14ac:dyDescent="0.25">
      <c r="P63697" s="119"/>
      <c r="R63697" s="119"/>
      <c r="T63697" s="119"/>
      <c r="V63697" s="119"/>
      <c r="X63697" s="119"/>
      <c r="Z63697" s="119"/>
    </row>
    <row r="63698" spans="16:26" x14ac:dyDescent="0.25">
      <c r="P63698" s="120"/>
      <c r="R63698" s="120"/>
      <c r="T63698" s="120"/>
      <c r="V63698" s="120"/>
      <c r="X63698" s="120"/>
      <c r="Z63698" s="120"/>
    </row>
    <row r="63699" spans="16:26" x14ac:dyDescent="0.25">
      <c r="P63699" s="119"/>
      <c r="R63699" s="119"/>
      <c r="T63699" s="119"/>
      <c r="V63699" s="119"/>
      <c r="X63699" s="119"/>
      <c r="Z63699" s="119"/>
    </row>
    <row r="63700" spans="16:26" x14ac:dyDescent="0.25">
      <c r="P63700" s="119"/>
      <c r="R63700" s="119"/>
      <c r="T63700" s="119"/>
      <c r="V63700" s="119"/>
      <c r="X63700" s="119"/>
      <c r="Z63700" s="119"/>
    </row>
    <row r="63701" spans="16:26" x14ac:dyDescent="0.25">
      <c r="P63701" s="119"/>
      <c r="R63701" s="119"/>
      <c r="T63701" s="119"/>
      <c r="V63701" s="119"/>
      <c r="X63701" s="119"/>
      <c r="Z63701" s="119"/>
    </row>
    <row r="63702" spans="16:26" x14ac:dyDescent="0.25">
      <c r="P63702" s="121"/>
      <c r="R63702" s="121"/>
      <c r="T63702" s="121"/>
      <c r="V63702" s="121"/>
      <c r="X63702" s="121"/>
      <c r="Z63702" s="121"/>
    </row>
    <row r="63703" spans="16:26" x14ac:dyDescent="0.25">
      <c r="P63703" s="121"/>
      <c r="R63703" s="121"/>
      <c r="T63703" s="121"/>
      <c r="V63703" s="121"/>
      <c r="X63703" s="121"/>
      <c r="Z63703" s="121"/>
    </row>
    <row r="63704" spans="16:26" x14ac:dyDescent="0.25">
      <c r="P63704" s="121"/>
      <c r="R63704" s="121"/>
      <c r="T63704" s="121"/>
      <c r="V63704" s="121"/>
      <c r="X63704" s="121"/>
      <c r="Z63704" s="121"/>
    </row>
    <row r="63705" spans="16:26" x14ac:dyDescent="0.25">
      <c r="P63705" s="121"/>
      <c r="R63705" s="121"/>
      <c r="T63705" s="121"/>
      <c r="V63705" s="121"/>
      <c r="X63705" s="121"/>
      <c r="Z63705" s="121"/>
    </row>
    <row r="63706" spans="16:26" x14ac:dyDescent="0.25">
      <c r="P63706" s="122"/>
      <c r="R63706" s="122"/>
      <c r="T63706" s="122"/>
      <c r="V63706" s="122"/>
      <c r="X63706" s="122"/>
      <c r="Z63706" s="122"/>
    </row>
    <row r="63707" spans="16:26" x14ac:dyDescent="0.25">
      <c r="P63707" s="118"/>
      <c r="R63707" s="118"/>
      <c r="T63707" s="118"/>
      <c r="V63707" s="118"/>
      <c r="X63707" s="118"/>
      <c r="Z63707" s="118"/>
    </row>
    <row r="63708" spans="16:26" x14ac:dyDescent="0.25">
      <c r="P63708" s="119"/>
      <c r="R63708" s="119"/>
      <c r="T63708" s="119"/>
      <c r="V63708" s="119"/>
      <c r="X63708" s="119"/>
      <c r="Z63708" s="119"/>
    </row>
    <row r="63709" spans="16:26" x14ac:dyDescent="0.25">
      <c r="P63709" s="119"/>
      <c r="R63709" s="119"/>
      <c r="T63709" s="119"/>
      <c r="V63709" s="119"/>
      <c r="X63709" s="119"/>
      <c r="Z63709" s="119"/>
    </row>
    <row r="63710" spans="16:26" x14ac:dyDescent="0.25">
      <c r="P63710" s="120"/>
      <c r="R63710" s="120"/>
      <c r="T63710" s="120"/>
      <c r="V63710" s="120"/>
      <c r="X63710" s="120"/>
      <c r="Z63710" s="120"/>
    </row>
    <row r="63711" spans="16:26" x14ac:dyDescent="0.25">
      <c r="P63711" s="119"/>
      <c r="R63711" s="119"/>
      <c r="T63711" s="119"/>
      <c r="V63711" s="119"/>
      <c r="X63711" s="119"/>
      <c r="Z63711" s="119"/>
    </row>
    <row r="63712" spans="16:26" x14ac:dyDescent="0.25">
      <c r="P63712" s="119"/>
      <c r="R63712" s="119"/>
      <c r="T63712" s="119"/>
      <c r="V63712" s="119"/>
      <c r="X63712" s="119"/>
      <c r="Z63712" s="119"/>
    </row>
    <row r="63713" spans="16:26" x14ac:dyDescent="0.25">
      <c r="P63713" s="120"/>
      <c r="R63713" s="120"/>
      <c r="T63713" s="120"/>
      <c r="V63713" s="120"/>
      <c r="X63713" s="120"/>
      <c r="Z63713" s="120"/>
    </row>
    <row r="63714" spans="16:26" x14ac:dyDescent="0.25">
      <c r="P63714" s="119"/>
      <c r="R63714" s="119"/>
      <c r="T63714" s="119"/>
      <c r="V63714" s="119"/>
      <c r="X63714" s="119"/>
      <c r="Z63714" s="119"/>
    </row>
    <row r="63715" spans="16:26" x14ac:dyDescent="0.25">
      <c r="P63715" s="120"/>
      <c r="R63715" s="120"/>
      <c r="T63715" s="120"/>
      <c r="V63715" s="120"/>
      <c r="X63715" s="120"/>
      <c r="Z63715" s="120"/>
    </row>
    <row r="63716" spans="16:26" x14ac:dyDescent="0.25">
      <c r="P63716" s="119"/>
      <c r="R63716" s="119"/>
      <c r="T63716" s="119"/>
      <c r="V63716" s="119"/>
      <c r="X63716" s="119"/>
      <c r="Z63716" s="119"/>
    </row>
    <row r="63717" spans="16:26" x14ac:dyDescent="0.25">
      <c r="P63717" s="119"/>
      <c r="R63717" s="119"/>
      <c r="T63717" s="119"/>
      <c r="V63717" s="119"/>
      <c r="X63717" s="119"/>
      <c r="Z63717" s="119"/>
    </row>
    <row r="63718" spans="16:26" x14ac:dyDescent="0.25">
      <c r="P63718" s="119"/>
      <c r="R63718" s="119"/>
      <c r="T63718" s="119"/>
      <c r="V63718" s="119"/>
      <c r="X63718" s="119"/>
      <c r="Z63718" s="119"/>
    </row>
    <row r="63719" spans="16:26" x14ac:dyDescent="0.25">
      <c r="P63719" s="121"/>
      <c r="R63719" s="121"/>
      <c r="T63719" s="121"/>
      <c r="V63719" s="121"/>
      <c r="X63719" s="121"/>
      <c r="Z63719" s="121"/>
    </row>
    <row r="63720" spans="16:26" x14ac:dyDescent="0.25">
      <c r="P63720" s="121"/>
      <c r="R63720" s="121"/>
      <c r="T63720" s="121"/>
      <c r="V63720" s="121"/>
      <c r="X63720" s="121"/>
      <c r="Z63720" s="121"/>
    </row>
    <row r="63721" spans="16:26" x14ac:dyDescent="0.25">
      <c r="P63721" s="121"/>
      <c r="R63721" s="121"/>
      <c r="T63721" s="121"/>
      <c r="V63721" s="121"/>
      <c r="X63721" s="121"/>
      <c r="Z63721" s="121"/>
    </row>
    <row r="63722" spans="16:26" x14ac:dyDescent="0.25">
      <c r="P63722" s="121"/>
      <c r="R63722" s="121"/>
      <c r="T63722" s="121"/>
      <c r="V63722" s="121"/>
      <c r="X63722" s="121"/>
      <c r="Z63722" s="121"/>
    </row>
    <row r="63723" spans="16:26" x14ac:dyDescent="0.25">
      <c r="P63723" s="122"/>
      <c r="R63723" s="122"/>
      <c r="T63723" s="122"/>
      <c r="V63723" s="122"/>
      <c r="X63723" s="122"/>
      <c r="Z63723" s="122"/>
    </row>
    <row r="63724" spans="16:26" x14ac:dyDescent="0.25">
      <c r="P63724" s="118"/>
      <c r="R63724" s="118"/>
      <c r="T63724" s="118"/>
      <c r="V63724" s="118"/>
      <c r="X63724" s="118"/>
      <c r="Z63724" s="118"/>
    </row>
    <row r="63725" spans="16:26" x14ac:dyDescent="0.25">
      <c r="P63725" s="119"/>
      <c r="R63725" s="119"/>
      <c r="T63725" s="119"/>
      <c r="V63725" s="119"/>
      <c r="X63725" s="119"/>
      <c r="Z63725" s="119"/>
    </row>
    <row r="63726" spans="16:26" x14ac:dyDescent="0.25">
      <c r="P63726" s="119"/>
      <c r="R63726" s="119"/>
      <c r="T63726" s="119"/>
      <c r="V63726" s="119"/>
      <c r="X63726" s="119"/>
      <c r="Z63726" s="119"/>
    </row>
    <row r="63727" spans="16:26" x14ac:dyDescent="0.25">
      <c r="P63727" s="120"/>
      <c r="R63727" s="120"/>
      <c r="T63727" s="120"/>
      <c r="V63727" s="120"/>
      <c r="X63727" s="120"/>
      <c r="Z63727" s="120"/>
    </row>
    <row r="63728" spans="16:26" x14ac:dyDescent="0.25">
      <c r="P63728" s="119"/>
      <c r="R63728" s="119"/>
      <c r="T63728" s="119"/>
      <c r="V63728" s="119"/>
      <c r="X63728" s="119"/>
      <c r="Z63728" s="119"/>
    </row>
    <row r="63729" spans="16:26" x14ac:dyDescent="0.25">
      <c r="P63729" s="119"/>
      <c r="R63729" s="119"/>
      <c r="T63729" s="119"/>
      <c r="V63729" s="119"/>
      <c r="X63729" s="119"/>
      <c r="Z63729" s="119"/>
    </row>
    <row r="63730" spans="16:26" x14ac:dyDescent="0.25">
      <c r="P63730" s="120"/>
      <c r="R63730" s="120"/>
      <c r="T63730" s="120"/>
      <c r="V63730" s="120"/>
      <c r="X63730" s="120"/>
      <c r="Z63730" s="120"/>
    </row>
    <row r="63731" spans="16:26" x14ac:dyDescent="0.25">
      <c r="P63731" s="119"/>
      <c r="R63731" s="119"/>
      <c r="T63731" s="119"/>
      <c r="V63731" s="119"/>
      <c r="X63731" s="119"/>
      <c r="Z63731" s="119"/>
    </row>
    <row r="63732" spans="16:26" x14ac:dyDescent="0.25">
      <c r="P63732" s="120"/>
      <c r="R63732" s="120"/>
      <c r="T63732" s="120"/>
      <c r="V63732" s="120"/>
      <c r="X63732" s="120"/>
      <c r="Z63732" s="120"/>
    </row>
    <row r="63733" spans="16:26" x14ac:dyDescent="0.25">
      <c r="P63733" s="119"/>
      <c r="R63733" s="119"/>
      <c r="T63733" s="119"/>
      <c r="V63733" s="119"/>
      <c r="X63733" s="119"/>
      <c r="Z63733" s="119"/>
    </row>
    <row r="63734" spans="16:26" x14ac:dyDescent="0.25">
      <c r="P63734" s="119"/>
      <c r="R63734" s="119"/>
      <c r="T63734" s="119"/>
      <c r="V63734" s="119"/>
      <c r="X63734" s="119"/>
      <c r="Z63734" s="119"/>
    </row>
    <row r="63735" spans="16:26" x14ac:dyDescent="0.25">
      <c r="P63735" s="119"/>
      <c r="R63735" s="119"/>
      <c r="T63735" s="119"/>
      <c r="V63735" s="119"/>
      <c r="X63735" s="119"/>
      <c r="Z63735" s="119"/>
    </row>
    <row r="63736" spans="16:26" x14ac:dyDescent="0.25">
      <c r="P63736" s="121"/>
      <c r="R63736" s="121"/>
      <c r="T63736" s="121"/>
      <c r="V63736" s="121"/>
      <c r="X63736" s="121"/>
      <c r="Z63736" s="121"/>
    </row>
    <row r="63737" spans="16:26" x14ac:dyDescent="0.25">
      <c r="P63737" s="121"/>
      <c r="R63737" s="121"/>
      <c r="T63737" s="121"/>
      <c r="V63737" s="121"/>
      <c r="X63737" s="121"/>
      <c r="Z63737" s="121"/>
    </row>
    <row r="63738" spans="16:26" x14ac:dyDescent="0.25">
      <c r="P63738" s="121"/>
      <c r="R63738" s="121"/>
      <c r="T63738" s="121"/>
      <c r="V63738" s="121"/>
      <c r="X63738" s="121"/>
      <c r="Z63738" s="121"/>
    </row>
    <row r="63739" spans="16:26" x14ac:dyDescent="0.25">
      <c r="P63739" s="121"/>
      <c r="R63739" s="121"/>
      <c r="T63739" s="121"/>
      <c r="V63739" s="121"/>
      <c r="X63739" s="121"/>
      <c r="Z63739" s="121"/>
    </row>
    <row r="63740" spans="16:26" x14ac:dyDescent="0.25">
      <c r="P63740" s="122"/>
      <c r="R63740" s="122"/>
      <c r="T63740" s="122"/>
      <c r="V63740" s="122"/>
      <c r="X63740" s="122"/>
      <c r="Z63740" s="122"/>
    </row>
    <row r="63741" spans="16:26" x14ac:dyDescent="0.25">
      <c r="P63741" s="118"/>
      <c r="R63741" s="118"/>
      <c r="T63741" s="118"/>
      <c r="V63741" s="118"/>
      <c r="X63741" s="118"/>
      <c r="Z63741" s="118"/>
    </row>
    <row r="63742" spans="16:26" x14ac:dyDescent="0.25">
      <c r="P63742" s="119"/>
      <c r="R63742" s="119"/>
      <c r="T63742" s="119"/>
      <c r="V63742" s="119"/>
      <c r="X63742" s="119"/>
      <c r="Z63742" s="119"/>
    </row>
    <row r="63743" spans="16:26" x14ac:dyDescent="0.25">
      <c r="P63743" s="119"/>
      <c r="R63743" s="119"/>
      <c r="T63743" s="119"/>
      <c r="V63743" s="119"/>
      <c r="X63743" s="119"/>
      <c r="Z63743" s="119"/>
    </row>
    <row r="63744" spans="16:26" x14ac:dyDescent="0.25">
      <c r="P63744" s="120"/>
      <c r="R63744" s="120"/>
      <c r="T63744" s="120"/>
      <c r="V63744" s="120"/>
      <c r="X63744" s="120"/>
      <c r="Z63744" s="120"/>
    </row>
    <row r="63745" spans="16:26" x14ac:dyDescent="0.25">
      <c r="P63745" s="119"/>
      <c r="R63745" s="119"/>
      <c r="T63745" s="119"/>
      <c r="V63745" s="119"/>
      <c r="X63745" s="119"/>
      <c r="Z63745" s="119"/>
    </row>
    <row r="63746" spans="16:26" x14ac:dyDescent="0.25">
      <c r="P63746" s="119"/>
      <c r="R63746" s="119"/>
      <c r="T63746" s="119"/>
      <c r="V63746" s="119"/>
      <c r="X63746" s="119"/>
      <c r="Z63746" s="119"/>
    </row>
    <row r="63747" spans="16:26" x14ac:dyDescent="0.25">
      <c r="P63747" s="120"/>
      <c r="R63747" s="120"/>
      <c r="T63747" s="120"/>
      <c r="V63747" s="120"/>
      <c r="X63747" s="120"/>
      <c r="Z63747" s="120"/>
    </row>
    <row r="63748" spans="16:26" x14ac:dyDescent="0.25">
      <c r="P63748" s="119"/>
      <c r="R63748" s="119"/>
      <c r="T63748" s="119"/>
      <c r="V63748" s="119"/>
      <c r="X63748" s="119"/>
      <c r="Z63748" s="119"/>
    </row>
    <row r="63749" spans="16:26" x14ac:dyDescent="0.25">
      <c r="P63749" s="120"/>
      <c r="R63749" s="120"/>
      <c r="T63749" s="120"/>
      <c r="V63749" s="120"/>
      <c r="X63749" s="120"/>
      <c r="Z63749" s="120"/>
    </row>
    <row r="63750" spans="16:26" x14ac:dyDescent="0.25">
      <c r="P63750" s="119"/>
      <c r="R63750" s="119"/>
      <c r="T63750" s="119"/>
      <c r="V63750" s="119"/>
      <c r="X63750" s="119"/>
      <c r="Z63750" s="119"/>
    </row>
    <row r="63751" spans="16:26" x14ac:dyDescent="0.25">
      <c r="P63751" s="119"/>
      <c r="R63751" s="119"/>
      <c r="T63751" s="119"/>
      <c r="V63751" s="119"/>
      <c r="X63751" s="119"/>
      <c r="Z63751" s="119"/>
    </row>
    <row r="63752" spans="16:26" x14ac:dyDescent="0.25">
      <c r="P63752" s="119"/>
      <c r="R63752" s="119"/>
      <c r="T63752" s="119"/>
      <c r="V63752" s="119"/>
      <c r="X63752" s="119"/>
      <c r="Z63752" s="119"/>
    </row>
    <row r="63753" spans="16:26" x14ac:dyDescent="0.25">
      <c r="P63753" s="121"/>
      <c r="R63753" s="121"/>
      <c r="T63753" s="121"/>
      <c r="V63753" s="121"/>
      <c r="X63753" s="121"/>
      <c r="Z63753" s="121"/>
    </row>
    <row r="63754" spans="16:26" x14ac:dyDescent="0.25">
      <c r="P63754" s="121"/>
      <c r="R63754" s="121"/>
      <c r="T63754" s="121"/>
      <c r="V63754" s="121"/>
      <c r="X63754" s="121"/>
      <c r="Z63754" s="121"/>
    </row>
    <row r="63755" spans="16:26" x14ac:dyDescent="0.25">
      <c r="P63755" s="121"/>
      <c r="R63755" s="121"/>
      <c r="T63755" s="121"/>
      <c r="V63755" s="121"/>
      <c r="X63755" s="121"/>
      <c r="Z63755" s="121"/>
    </row>
    <row r="63756" spans="16:26" x14ac:dyDescent="0.25">
      <c r="P63756" s="121"/>
      <c r="R63756" s="121"/>
      <c r="T63756" s="121"/>
      <c r="V63756" s="121"/>
      <c r="X63756" s="121"/>
      <c r="Z63756" s="121"/>
    </row>
    <row r="63757" spans="16:26" x14ac:dyDescent="0.25">
      <c r="P63757" s="122"/>
      <c r="R63757" s="122"/>
      <c r="T63757" s="122"/>
      <c r="V63757" s="122"/>
      <c r="X63757" s="122"/>
      <c r="Z63757" s="122"/>
    </row>
    <row r="63758" spans="16:26" x14ac:dyDescent="0.25">
      <c r="P63758" s="118"/>
      <c r="R63758" s="118"/>
      <c r="T63758" s="118"/>
      <c r="V63758" s="118"/>
      <c r="X63758" s="118"/>
      <c r="Z63758" s="118"/>
    </row>
    <row r="63759" spans="16:26" x14ac:dyDescent="0.25">
      <c r="P63759" s="119"/>
      <c r="R63759" s="119"/>
      <c r="T63759" s="119"/>
      <c r="V63759" s="119"/>
      <c r="X63759" s="119"/>
      <c r="Z63759" s="119"/>
    </row>
    <row r="63760" spans="16:26" x14ac:dyDescent="0.25">
      <c r="P63760" s="119"/>
      <c r="R63760" s="119"/>
      <c r="T63760" s="119"/>
      <c r="V63760" s="119"/>
      <c r="X63760" s="119"/>
      <c r="Z63760" s="119"/>
    </row>
    <row r="63761" spans="16:26" x14ac:dyDescent="0.25">
      <c r="P63761" s="120"/>
      <c r="R63761" s="120"/>
      <c r="T63761" s="120"/>
      <c r="V63761" s="120"/>
      <c r="X63761" s="120"/>
      <c r="Z63761" s="120"/>
    </row>
    <row r="63762" spans="16:26" x14ac:dyDescent="0.25">
      <c r="P63762" s="119"/>
      <c r="R63762" s="119"/>
      <c r="T63762" s="119"/>
      <c r="V63762" s="119"/>
      <c r="X63762" s="119"/>
      <c r="Z63762" s="119"/>
    </row>
    <row r="63763" spans="16:26" x14ac:dyDescent="0.25">
      <c r="P63763" s="119"/>
      <c r="R63763" s="119"/>
      <c r="T63763" s="119"/>
      <c r="V63763" s="119"/>
      <c r="X63763" s="119"/>
      <c r="Z63763" s="119"/>
    </row>
    <row r="63764" spans="16:26" x14ac:dyDescent="0.25">
      <c r="P63764" s="120"/>
      <c r="R63764" s="120"/>
      <c r="T63764" s="120"/>
      <c r="V63764" s="120"/>
      <c r="X63764" s="120"/>
      <c r="Z63764" s="120"/>
    </row>
    <row r="63765" spans="16:26" x14ac:dyDescent="0.25">
      <c r="P63765" s="119"/>
      <c r="R63765" s="119"/>
      <c r="T63765" s="119"/>
      <c r="V63765" s="119"/>
      <c r="X63765" s="119"/>
      <c r="Z63765" s="119"/>
    </row>
    <row r="63766" spans="16:26" x14ac:dyDescent="0.25">
      <c r="P63766" s="120"/>
      <c r="R63766" s="120"/>
      <c r="T63766" s="120"/>
      <c r="V63766" s="120"/>
      <c r="X63766" s="120"/>
      <c r="Z63766" s="120"/>
    </row>
    <row r="63767" spans="16:26" x14ac:dyDescent="0.25">
      <c r="P63767" s="119"/>
      <c r="R63767" s="119"/>
      <c r="T63767" s="119"/>
      <c r="V63767" s="119"/>
      <c r="X63767" s="119"/>
      <c r="Z63767" s="119"/>
    </row>
    <row r="63768" spans="16:26" x14ac:dyDescent="0.25">
      <c r="P63768" s="119"/>
      <c r="R63768" s="119"/>
      <c r="T63768" s="119"/>
      <c r="V63768" s="119"/>
      <c r="X63768" s="119"/>
      <c r="Z63768" s="119"/>
    </row>
    <row r="63769" spans="16:26" x14ac:dyDescent="0.25">
      <c r="P63769" s="119"/>
      <c r="R63769" s="119"/>
      <c r="T63769" s="119"/>
      <c r="V63769" s="119"/>
      <c r="X63769" s="119"/>
      <c r="Z63769" s="119"/>
    </row>
    <row r="63770" spans="16:26" x14ac:dyDescent="0.25">
      <c r="P63770" s="121"/>
      <c r="R63770" s="121"/>
      <c r="T63770" s="121"/>
      <c r="V63770" s="121"/>
      <c r="X63770" s="121"/>
      <c r="Z63770" s="121"/>
    </row>
    <row r="63771" spans="16:26" x14ac:dyDescent="0.25">
      <c r="P63771" s="121"/>
      <c r="R63771" s="121"/>
      <c r="T63771" s="121"/>
      <c r="V63771" s="121"/>
      <c r="X63771" s="121"/>
      <c r="Z63771" s="121"/>
    </row>
    <row r="63772" spans="16:26" x14ac:dyDescent="0.25">
      <c r="P63772" s="121"/>
      <c r="R63772" s="121"/>
      <c r="T63772" s="121"/>
      <c r="V63772" s="121"/>
      <c r="X63772" s="121"/>
      <c r="Z63772" s="121"/>
    </row>
    <row r="63773" spans="16:26" x14ac:dyDescent="0.25">
      <c r="P63773" s="121"/>
      <c r="R63773" s="121"/>
      <c r="T63773" s="121"/>
      <c r="V63773" s="121"/>
      <c r="X63773" s="121"/>
      <c r="Z63773" s="121"/>
    </row>
    <row r="63774" spans="16:26" x14ac:dyDescent="0.25">
      <c r="P63774" s="122"/>
      <c r="R63774" s="122"/>
      <c r="T63774" s="122"/>
      <c r="V63774" s="122"/>
      <c r="X63774" s="122"/>
      <c r="Z63774" s="122"/>
    </row>
    <row r="63775" spans="16:26" x14ac:dyDescent="0.25">
      <c r="P63775" s="118"/>
      <c r="R63775" s="118"/>
      <c r="T63775" s="118"/>
      <c r="V63775" s="118"/>
      <c r="X63775" s="118"/>
      <c r="Z63775" s="118"/>
    </row>
    <row r="63776" spans="16:26" x14ac:dyDescent="0.25">
      <c r="P63776" s="119"/>
      <c r="R63776" s="119"/>
      <c r="T63776" s="119"/>
      <c r="V63776" s="119"/>
      <c r="X63776" s="119"/>
      <c r="Z63776" s="119"/>
    </row>
    <row r="63777" spans="16:26" x14ac:dyDescent="0.25">
      <c r="P63777" s="119"/>
      <c r="R63777" s="119"/>
      <c r="T63777" s="119"/>
      <c r="V63777" s="119"/>
      <c r="X63777" s="119"/>
      <c r="Z63777" s="119"/>
    </row>
    <row r="63778" spans="16:26" x14ac:dyDescent="0.25">
      <c r="P63778" s="120"/>
      <c r="R63778" s="120"/>
      <c r="T63778" s="120"/>
      <c r="V63778" s="120"/>
      <c r="X63778" s="120"/>
      <c r="Z63778" s="120"/>
    </row>
    <row r="63779" spans="16:26" x14ac:dyDescent="0.25">
      <c r="P63779" s="119"/>
      <c r="R63779" s="119"/>
      <c r="T63779" s="119"/>
      <c r="V63779" s="119"/>
      <c r="X63779" s="119"/>
      <c r="Z63779" s="119"/>
    </row>
    <row r="63780" spans="16:26" x14ac:dyDescent="0.25">
      <c r="P63780" s="119"/>
      <c r="R63780" s="119"/>
      <c r="T63780" s="119"/>
      <c r="V63780" s="119"/>
      <c r="X63780" s="119"/>
      <c r="Z63780" s="119"/>
    </row>
    <row r="63781" spans="16:26" x14ac:dyDescent="0.25">
      <c r="P63781" s="120"/>
      <c r="R63781" s="120"/>
      <c r="T63781" s="120"/>
      <c r="V63781" s="120"/>
      <c r="X63781" s="120"/>
      <c r="Z63781" s="120"/>
    </row>
    <row r="63782" spans="16:26" x14ac:dyDescent="0.25">
      <c r="P63782" s="119"/>
      <c r="R63782" s="119"/>
      <c r="T63782" s="119"/>
      <c r="V63782" s="119"/>
      <c r="X63782" s="119"/>
      <c r="Z63782" s="119"/>
    </row>
    <row r="63783" spans="16:26" x14ac:dyDescent="0.25">
      <c r="P63783" s="120"/>
      <c r="R63783" s="120"/>
      <c r="T63783" s="120"/>
      <c r="V63783" s="120"/>
      <c r="X63783" s="120"/>
      <c r="Z63783" s="120"/>
    </row>
    <row r="63784" spans="16:26" x14ac:dyDescent="0.25">
      <c r="P63784" s="119"/>
      <c r="R63784" s="119"/>
      <c r="T63784" s="119"/>
      <c r="V63784" s="119"/>
      <c r="X63784" s="119"/>
      <c r="Z63784" s="119"/>
    </row>
    <row r="63785" spans="16:26" x14ac:dyDescent="0.25">
      <c r="P63785" s="119"/>
      <c r="R63785" s="119"/>
      <c r="T63785" s="119"/>
      <c r="V63785" s="119"/>
      <c r="X63785" s="119"/>
      <c r="Z63785" s="119"/>
    </row>
    <row r="63786" spans="16:26" x14ac:dyDescent="0.25">
      <c r="P63786" s="119"/>
      <c r="R63786" s="119"/>
      <c r="T63786" s="119"/>
      <c r="V63786" s="119"/>
      <c r="X63786" s="119"/>
      <c r="Z63786" s="119"/>
    </row>
    <row r="63787" spans="16:26" x14ac:dyDescent="0.25">
      <c r="P63787" s="121"/>
      <c r="R63787" s="121"/>
      <c r="T63787" s="121"/>
      <c r="V63787" s="121"/>
      <c r="X63787" s="121"/>
      <c r="Z63787" s="121"/>
    </row>
    <row r="63788" spans="16:26" x14ac:dyDescent="0.25">
      <c r="P63788" s="121"/>
      <c r="R63788" s="121"/>
      <c r="T63788" s="121"/>
      <c r="V63788" s="121"/>
      <c r="X63788" s="121"/>
      <c r="Z63788" s="121"/>
    </row>
    <row r="63789" spans="16:26" x14ac:dyDescent="0.25">
      <c r="P63789" s="121"/>
      <c r="R63789" s="121"/>
      <c r="T63789" s="121"/>
      <c r="V63789" s="121"/>
      <c r="X63789" s="121"/>
      <c r="Z63789" s="121"/>
    </row>
    <row r="63790" spans="16:26" x14ac:dyDescent="0.25">
      <c r="P63790" s="121"/>
      <c r="R63790" s="121"/>
      <c r="T63790" s="121"/>
      <c r="V63790" s="121"/>
      <c r="X63790" s="121"/>
      <c r="Z63790" s="121"/>
    </row>
    <row r="63791" spans="16:26" x14ac:dyDescent="0.25">
      <c r="P63791" s="122"/>
      <c r="R63791" s="122"/>
      <c r="T63791" s="122"/>
      <c r="V63791" s="122"/>
      <c r="X63791" s="122"/>
      <c r="Z63791" s="122"/>
    </row>
    <row r="63792" spans="16:26" x14ac:dyDescent="0.25">
      <c r="P63792" s="118"/>
      <c r="R63792" s="118"/>
      <c r="T63792" s="118"/>
      <c r="V63792" s="118"/>
      <c r="X63792" s="118"/>
      <c r="Z63792" s="118"/>
    </row>
    <row r="63793" spans="16:26" x14ac:dyDescent="0.25">
      <c r="P63793" s="119"/>
      <c r="R63793" s="119"/>
      <c r="T63793" s="119"/>
      <c r="V63793" s="119"/>
      <c r="X63793" s="119"/>
      <c r="Z63793" s="119"/>
    </row>
    <row r="63794" spans="16:26" x14ac:dyDescent="0.25">
      <c r="P63794" s="119"/>
      <c r="R63794" s="119"/>
      <c r="T63794" s="119"/>
      <c r="V63794" s="119"/>
      <c r="X63794" s="119"/>
      <c r="Z63794" s="119"/>
    </row>
    <row r="63795" spans="16:26" x14ac:dyDescent="0.25">
      <c r="P63795" s="120"/>
      <c r="R63795" s="120"/>
      <c r="T63795" s="120"/>
      <c r="V63795" s="120"/>
      <c r="X63795" s="120"/>
      <c r="Z63795" s="120"/>
    </row>
    <row r="63796" spans="16:26" x14ac:dyDescent="0.25">
      <c r="P63796" s="119"/>
      <c r="R63796" s="119"/>
      <c r="T63796" s="119"/>
      <c r="V63796" s="119"/>
      <c r="X63796" s="119"/>
      <c r="Z63796" s="119"/>
    </row>
    <row r="63797" spans="16:26" x14ac:dyDescent="0.25">
      <c r="P63797" s="119"/>
      <c r="R63797" s="119"/>
      <c r="T63797" s="119"/>
      <c r="V63797" s="119"/>
      <c r="X63797" s="119"/>
      <c r="Z63797" s="119"/>
    </row>
    <row r="63798" spans="16:26" x14ac:dyDescent="0.25">
      <c r="P63798" s="120"/>
      <c r="R63798" s="120"/>
      <c r="T63798" s="120"/>
      <c r="V63798" s="120"/>
      <c r="X63798" s="120"/>
      <c r="Z63798" s="120"/>
    </row>
    <row r="63799" spans="16:26" x14ac:dyDescent="0.25">
      <c r="P63799" s="119"/>
      <c r="R63799" s="119"/>
      <c r="T63799" s="119"/>
      <c r="V63799" s="119"/>
      <c r="X63799" s="119"/>
      <c r="Z63799" s="119"/>
    </row>
    <row r="63800" spans="16:26" x14ac:dyDescent="0.25">
      <c r="P63800" s="120"/>
      <c r="R63800" s="120"/>
      <c r="T63800" s="120"/>
      <c r="V63800" s="120"/>
      <c r="X63800" s="120"/>
      <c r="Z63800" s="120"/>
    </row>
    <row r="63801" spans="16:26" x14ac:dyDescent="0.25">
      <c r="P63801" s="119"/>
      <c r="R63801" s="119"/>
      <c r="T63801" s="119"/>
      <c r="V63801" s="119"/>
      <c r="X63801" s="119"/>
      <c r="Z63801" s="119"/>
    </row>
    <row r="63802" spans="16:26" x14ac:dyDescent="0.25">
      <c r="P63802" s="119"/>
      <c r="R63802" s="119"/>
      <c r="T63802" s="119"/>
      <c r="V63802" s="119"/>
      <c r="X63802" s="119"/>
      <c r="Z63802" s="119"/>
    </row>
    <row r="63803" spans="16:26" x14ac:dyDescent="0.25">
      <c r="P63803" s="119"/>
      <c r="R63803" s="119"/>
      <c r="T63803" s="119"/>
      <c r="V63803" s="119"/>
      <c r="X63803" s="119"/>
      <c r="Z63803" s="119"/>
    </row>
    <row r="63804" spans="16:26" x14ac:dyDescent="0.25">
      <c r="P63804" s="121"/>
      <c r="R63804" s="121"/>
      <c r="T63804" s="121"/>
      <c r="V63804" s="121"/>
      <c r="X63804" s="121"/>
      <c r="Z63804" s="121"/>
    </row>
    <row r="63805" spans="16:26" x14ac:dyDescent="0.25">
      <c r="P63805" s="121"/>
      <c r="R63805" s="121"/>
      <c r="T63805" s="121"/>
      <c r="V63805" s="121"/>
      <c r="X63805" s="121"/>
      <c r="Z63805" s="121"/>
    </row>
    <row r="63806" spans="16:26" x14ac:dyDescent="0.25">
      <c r="P63806" s="121"/>
      <c r="R63806" s="121"/>
      <c r="T63806" s="121"/>
      <c r="V63806" s="121"/>
      <c r="X63806" s="121"/>
      <c r="Z63806" s="121"/>
    </row>
    <row r="63807" spans="16:26" x14ac:dyDescent="0.25">
      <c r="P63807" s="121"/>
      <c r="R63807" s="121"/>
      <c r="T63807" s="121"/>
      <c r="V63807" s="121"/>
      <c r="X63807" s="121"/>
      <c r="Z63807" s="121"/>
    </row>
    <row r="63808" spans="16:26" x14ac:dyDescent="0.25">
      <c r="P63808" s="122"/>
      <c r="R63808" s="122"/>
      <c r="T63808" s="122"/>
      <c r="V63808" s="122"/>
      <c r="X63808" s="122"/>
      <c r="Z63808" s="122"/>
    </row>
    <row r="63809" spans="16:26" x14ac:dyDescent="0.25">
      <c r="P63809" s="118"/>
      <c r="R63809" s="118"/>
      <c r="T63809" s="118"/>
      <c r="V63809" s="118"/>
      <c r="X63809" s="118"/>
      <c r="Z63809" s="118"/>
    </row>
    <row r="63810" spans="16:26" x14ac:dyDescent="0.25">
      <c r="P63810" s="119"/>
      <c r="R63810" s="119"/>
      <c r="T63810" s="119"/>
      <c r="V63810" s="119"/>
      <c r="X63810" s="119"/>
      <c r="Z63810" s="119"/>
    </row>
    <row r="63811" spans="16:26" x14ac:dyDescent="0.25">
      <c r="P63811" s="119"/>
      <c r="R63811" s="119"/>
      <c r="T63811" s="119"/>
      <c r="V63811" s="119"/>
      <c r="X63811" s="119"/>
      <c r="Z63811" s="119"/>
    </row>
    <row r="63812" spans="16:26" x14ac:dyDescent="0.25">
      <c r="P63812" s="120"/>
      <c r="R63812" s="120"/>
      <c r="T63812" s="120"/>
      <c r="V63812" s="120"/>
      <c r="X63812" s="120"/>
      <c r="Z63812" s="120"/>
    </row>
    <row r="63813" spans="16:26" x14ac:dyDescent="0.25">
      <c r="P63813" s="119"/>
      <c r="R63813" s="119"/>
      <c r="T63813" s="119"/>
      <c r="V63813" s="119"/>
      <c r="X63813" s="119"/>
      <c r="Z63813" s="119"/>
    </row>
    <row r="63814" spans="16:26" x14ac:dyDescent="0.25">
      <c r="P63814" s="119"/>
      <c r="R63814" s="119"/>
      <c r="T63814" s="119"/>
      <c r="V63814" s="119"/>
      <c r="X63814" s="119"/>
      <c r="Z63814" s="119"/>
    </row>
    <row r="63815" spans="16:26" x14ac:dyDescent="0.25">
      <c r="P63815" s="120"/>
      <c r="R63815" s="120"/>
      <c r="T63815" s="120"/>
      <c r="V63815" s="120"/>
      <c r="X63815" s="120"/>
      <c r="Z63815" s="120"/>
    </row>
    <row r="63816" spans="16:26" x14ac:dyDescent="0.25">
      <c r="P63816" s="119"/>
      <c r="R63816" s="119"/>
      <c r="T63816" s="119"/>
      <c r="V63816" s="119"/>
      <c r="X63816" s="119"/>
      <c r="Z63816" s="119"/>
    </row>
    <row r="63817" spans="16:26" x14ac:dyDescent="0.25">
      <c r="P63817" s="120"/>
      <c r="R63817" s="120"/>
      <c r="T63817" s="120"/>
      <c r="V63817" s="120"/>
      <c r="X63817" s="120"/>
      <c r="Z63817" s="120"/>
    </row>
    <row r="63818" spans="16:26" x14ac:dyDescent="0.25">
      <c r="P63818" s="119"/>
      <c r="R63818" s="119"/>
      <c r="T63818" s="119"/>
      <c r="V63818" s="119"/>
      <c r="X63818" s="119"/>
      <c r="Z63818" s="119"/>
    </row>
    <row r="63819" spans="16:26" x14ac:dyDescent="0.25">
      <c r="P63819" s="119"/>
      <c r="R63819" s="119"/>
      <c r="T63819" s="119"/>
      <c r="V63819" s="119"/>
      <c r="X63819" s="119"/>
      <c r="Z63819" s="119"/>
    </row>
    <row r="63820" spans="16:26" x14ac:dyDescent="0.25">
      <c r="P63820" s="119"/>
      <c r="R63820" s="119"/>
      <c r="T63820" s="119"/>
      <c r="V63820" s="119"/>
      <c r="X63820" s="119"/>
      <c r="Z63820" s="119"/>
    </row>
    <row r="63821" spans="16:26" x14ac:dyDescent="0.25">
      <c r="P63821" s="121"/>
      <c r="R63821" s="121"/>
      <c r="T63821" s="121"/>
      <c r="V63821" s="121"/>
      <c r="X63821" s="121"/>
      <c r="Z63821" s="121"/>
    </row>
    <row r="63822" spans="16:26" x14ac:dyDescent="0.25">
      <c r="P63822" s="121"/>
      <c r="R63822" s="121"/>
      <c r="T63822" s="121"/>
      <c r="V63822" s="121"/>
      <c r="X63822" s="121"/>
      <c r="Z63822" s="121"/>
    </row>
    <row r="63823" spans="16:26" x14ac:dyDescent="0.25">
      <c r="P63823" s="121"/>
      <c r="R63823" s="121"/>
      <c r="T63823" s="121"/>
      <c r="V63823" s="121"/>
      <c r="X63823" s="121"/>
      <c r="Z63823" s="121"/>
    </row>
    <row r="63824" spans="16:26" x14ac:dyDescent="0.25">
      <c r="P63824" s="121"/>
      <c r="R63824" s="121"/>
      <c r="T63824" s="121"/>
      <c r="V63824" s="121"/>
      <c r="X63824" s="121"/>
      <c r="Z63824" s="121"/>
    </row>
    <row r="63825" spans="16:26" x14ac:dyDescent="0.25">
      <c r="P63825" s="122"/>
      <c r="R63825" s="122"/>
      <c r="T63825" s="122"/>
      <c r="V63825" s="122"/>
      <c r="X63825" s="122"/>
      <c r="Z63825" s="122"/>
    </row>
    <row r="63826" spans="16:26" x14ac:dyDescent="0.25">
      <c r="P63826" s="118"/>
      <c r="R63826" s="118"/>
      <c r="T63826" s="118"/>
      <c r="V63826" s="118"/>
      <c r="X63826" s="118"/>
      <c r="Z63826" s="118"/>
    </row>
    <row r="63827" spans="16:26" x14ac:dyDescent="0.25">
      <c r="P63827" s="119"/>
      <c r="R63827" s="119"/>
      <c r="T63827" s="119"/>
      <c r="V63827" s="119"/>
      <c r="X63827" s="119"/>
      <c r="Z63827" s="119"/>
    </row>
    <row r="63828" spans="16:26" x14ac:dyDescent="0.25">
      <c r="P63828" s="119"/>
      <c r="R63828" s="119"/>
      <c r="T63828" s="119"/>
      <c r="V63828" s="119"/>
      <c r="X63828" s="119"/>
      <c r="Z63828" s="119"/>
    </row>
    <row r="63829" spans="16:26" x14ac:dyDescent="0.25">
      <c r="P63829" s="120"/>
      <c r="R63829" s="120"/>
      <c r="T63829" s="120"/>
      <c r="V63829" s="120"/>
      <c r="X63829" s="120"/>
      <c r="Z63829" s="120"/>
    </row>
    <row r="63830" spans="16:26" x14ac:dyDescent="0.25">
      <c r="P63830" s="119"/>
      <c r="R63830" s="119"/>
      <c r="T63830" s="119"/>
      <c r="V63830" s="119"/>
      <c r="X63830" s="119"/>
      <c r="Z63830" s="119"/>
    </row>
    <row r="63831" spans="16:26" x14ac:dyDescent="0.25">
      <c r="P63831" s="119"/>
      <c r="R63831" s="119"/>
      <c r="T63831" s="119"/>
      <c r="V63831" s="119"/>
      <c r="X63831" s="119"/>
      <c r="Z63831" s="119"/>
    </row>
    <row r="63832" spans="16:26" x14ac:dyDescent="0.25">
      <c r="P63832" s="120"/>
      <c r="R63832" s="120"/>
      <c r="T63832" s="120"/>
      <c r="V63832" s="120"/>
      <c r="X63832" s="120"/>
      <c r="Z63832" s="120"/>
    </row>
    <row r="63833" spans="16:26" x14ac:dyDescent="0.25">
      <c r="P63833" s="119"/>
      <c r="R63833" s="119"/>
      <c r="T63833" s="119"/>
      <c r="V63833" s="119"/>
      <c r="X63833" s="119"/>
      <c r="Z63833" s="119"/>
    </row>
    <row r="63834" spans="16:26" x14ac:dyDescent="0.25">
      <c r="P63834" s="120"/>
      <c r="R63834" s="120"/>
      <c r="T63834" s="120"/>
      <c r="V63834" s="120"/>
      <c r="X63834" s="120"/>
      <c r="Z63834" s="120"/>
    </row>
    <row r="63835" spans="16:26" x14ac:dyDescent="0.25">
      <c r="P63835" s="119"/>
      <c r="R63835" s="119"/>
      <c r="T63835" s="119"/>
      <c r="V63835" s="119"/>
      <c r="X63835" s="119"/>
      <c r="Z63835" s="119"/>
    </row>
    <row r="63836" spans="16:26" x14ac:dyDescent="0.25">
      <c r="P63836" s="119"/>
      <c r="R63836" s="119"/>
      <c r="T63836" s="119"/>
      <c r="V63836" s="119"/>
      <c r="X63836" s="119"/>
      <c r="Z63836" s="119"/>
    </row>
    <row r="63837" spans="16:26" x14ac:dyDescent="0.25">
      <c r="P63837" s="119"/>
      <c r="R63837" s="119"/>
      <c r="T63837" s="119"/>
      <c r="V63837" s="119"/>
      <c r="X63837" s="119"/>
      <c r="Z63837" s="119"/>
    </row>
    <row r="63838" spans="16:26" x14ac:dyDescent="0.25">
      <c r="P63838" s="121"/>
      <c r="R63838" s="121"/>
      <c r="T63838" s="121"/>
      <c r="V63838" s="121"/>
      <c r="X63838" s="121"/>
      <c r="Z63838" s="121"/>
    </row>
    <row r="63839" spans="16:26" x14ac:dyDescent="0.25">
      <c r="P63839" s="121"/>
      <c r="R63839" s="121"/>
      <c r="T63839" s="121"/>
      <c r="V63839" s="121"/>
      <c r="X63839" s="121"/>
      <c r="Z63839" s="121"/>
    </row>
    <row r="63840" spans="16:26" x14ac:dyDescent="0.25">
      <c r="P63840" s="121"/>
      <c r="R63840" s="121"/>
      <c r="T63840" s="121"/>
      <c r="V63840" s="121"/>
      <c r="X63840" s="121"/>
      <c r="Z63840" s="121"/>
    </row>
    <row r="63841" spans="16:26" x14ac:dyDescent="0.25">
      <c r="P63841" s="121"/>
      <c r="R63841" s="121"/>
      <c r="T63841" s="121"/>
      <c r="V63841" s="121"/>
      <c r="X63841" s="121"/>
      <c r="Z63841" s="121"/>
    </row>
    <row r="63842" spans="16:26" x14ac:dyDescent="0.25">
      <c r="P63842" s="122"/>
      <c r="R63842" s="122"/>
      <c r="T63842" s="122"/>
      <c r="V63842" s="122"/>
      <c r="X63842" s="122"/>
      <c r="Z63842" s="122"/>
    </row>
    <row r="63843" spans="16:26" x14ac:dyDescent="0.25">
      <c r="P63843" s="118"/>
      <c r="R63843" s="118"/>
      <c r="T63843" s="118"/>
      <c r="V63843" s="118"/>
      <c r="X63843" s="118"/>
      <c r="Z63843" s="118"/>
    </row>
    <row r="63844" spans="16:26" x14ac:dyDescent="0.25">
      <c r="P63844" s="119"/>
      <c r="R63844" s="119"/>
      <c r="T63844" s="119"/>
      <c r="V63844" s="119"/>
      <c r="X63844" s="119"/>
      <c r="Z63844" s="119"/>
    </row>
    <row r="63845" spans="16:26" x14ac:dyDescent="0.25">
      <c r="P63845" s="119"/>
      <c r="R63845" s="119"/>
      <c r="T63845" s="119"/>
      <c r="V63845" s="119"/>
      <c r="X63845" s="119"/>
      <c r="Z63845" s="119"/>
    </row>
    <row r="63846" spans="16:26" x14ac:dyDescent="0.25">
      <c r="P63846" s="120"/>
      <c r="R63846" s="120"/>
      <c r="T63846" s="120"/>
      <c r="V63846" s="120"/>
      <c r="X63846" s="120"/>
      <c r="Z63846" s="120"/>
    </row>
    <row r="63847" spans="16:26" x14ac:dyDescent="0.25">
      <c r="P63847" s="119"/>
      <c r="R63847" s="119"/>
      <c r="T63847" s="119"/>
      <c r="V63847" s="119"/>
      <c r="X63847" s="119"/>
      <c r="Z63847" s="119"/>
    </row>
    <row r="63848" spans="16:26" x14ac:dyDescent="0.25">
      <c r="P63848" s="119"/>
      <c r="R63848" s="119"/>
      <c r="T63848" s="119"/>
      <c r="V63848" s="119"/>
      <c r="X63848" s="119"/>
      <c r="Z63848" s="119"/>
    </row>
    <row r="63849" spans="16:26" x14ac:dyDescent="0.25">
      <c r="P63849" s="120"/>
      <c r="R63849" s="120"/>
      <c r="T63849" s="120"/>
      <c r="V63849" s="120"/>
      <c r="X63849" s="120"/>
      <c r="Z63849" s="120"/>
    </row>
    <row r="63850" spans="16:26" x14ac:dyDescent="0.25">
      <c r="P63850" s="119"/>
      <c r="R63850" s="119"/>
      <c r="T63850" s="119"/>
      <c r="V63850" s="119"/>
      <c r="X63850" s="119"/>
      <c r="Z63850" s="119"/>
    </row>
    <row r="63851" spans="16:26" x14ac:dyDescent="0.25">
      <c r="P63851" s="120"/>
      <c r="R63851" s="120"/>
      <c r="T63851" s="120"/>
      <c r="V63851" s="120"/>
      <c r="X63851" s="120"/>
      <c r="Z63851" s="120"/>
    </row>
    <row r="63852" spans="16:26" x14ac:dyDescent="0.25">
      <c r="P63852" s="119"/>
      <c r="R63852" s="119"/>
      <c r="T63852" s="119"/>
      <c r="V63852" s="119"/>
      <c r="X63852" s="119"/>
      <c r="Z63852" s="119"/>
    </row>
    <row r="63853" spans="16:26" x14ac:dyDescent="0.25">
      <c r="P63853" s="119"/>
      <c r="R63853" s="119"/>
      <c r="T63853" s="119"/>
      <c r="V63853" s="119"/>
      <c r="X63853" s="119"/>
      <c r="Z63853" s="119"/>
    </row>
    <row r="63854" spans="16:26" x14ac:dyDescent="0.25">
      <c r="P63854" s="119"/>
      <c r="R63854" s="119"/>
      <c r="T63854" s="119"/>
      <c r="V63854" s="119"/>
      <c r="X63854" s="119"/>
      <c r="Z63854" s="119"/>
    </row>
    <row r="63855" spans="16:26" x14ac:dyDescent="0.25">
      <c r="P63855" s="121"/>
      <c r="R63855" s="121"/>
      <c r="T63855" s="121"/>
      <c r="V63855" s="121"/>
      <c r="X63855" s="121"/>
      <c r="Z63855" s="121"/>
    </row>
    <row r="63856" spans="16:26" x14ac:dyDescent="0.25">
      <c r="P63856" s="121"/>
      <c r="R63856" s="121"/>
      <c r="T63856" s="121"/>
      <c r="V63856" s="121"/>
      <c r="X63856" s="121"/>
      <c r="Z63856" s="121"/>
    </row>
    <row r="63857" spans="16:26" x14ac:dyDescent="0.25">
      <c r="P63857" s="121"/>
      <c r="R63857" s="121"/>
      <c r="T63857" s="121"/>
      <c r="V63857" s="121"/>
      <c r="X63857" s="121"/>
      <c r="Z63857" s="121"/>
    </row>
    <row r="63858" spans="16:26" x14ac:dyDescent="0.25">
      <c r="P63858" s="121"/>
      <c r="R63858" s="121"/>
      <c r="T63858" s="121"/>
      <c r="V63858" s="121"/>
      <c r="X63858" s="121"/>
      <c r="Z63858" s="121"/>
    </row>
    <row r="63859" spans="16:26" x14ac:dyDescent="0.25">
      <c r="P63859" s="122"/>
      <c r="R63859" s="122"/>
      <c r="T63859" s="122"/>
      <c r="V63859" s="122"/>
      <c r="X63859" s="122"/>
      <c r="Z63859" s="122"/>
    </row>
    <row r="63860" spans="16:26" x14ac:dyDescent="0.25">
      <c r="P63860" s="118"/>
      <c r="R63860" s="118"/>
      <c r="T63860" s="118"/>
      <c r="V63860" s="118"/>
      <c r="X63860" s="118"/>
      <c r="Z63860" s="118"/>
    </row>
    <row r="63861" spans="16:26" x14ac:dyDescent="0.25">
      <c r="P63861" s="119"/>
      <c r="R63861" s="119"/>
      <c r="T63861" s="119"/>
      <c r="V63861" s="119"/>
      <c r="X63861" s="119"/>
      <c r="Z63861" s="119"/>
    </row>
    <row r="63862" spans="16:26" x14ac:dyDescent="0.25">
      <c r="P63862" s="119"/>
      <c r="R63862" s="119"/>
      <c r="T63862" s="119"/>
      <c r="V63862" s="119"/>
      <c r="X63862" s="119"/>
      <c r="Z63862" s="119"/>
    </row>
    <row r="63863" spans="16:26" x14ac:dyDescent="0.25">
      <c r="P63863" s="120"/>
      <c r="R63863" s="120"/>
      <c r="T63863" s="120"/>
      <c r="V63863" s="120"/>
      <c r="X63863" s="120"/>
      <c r="Z63863" s="120"/>
    </row>
    <row r="63864" spans="16:26" x14ac:dyDescent="0.25">
      <c r="P63864" s="119"/>
      <c r="R63864" s="119"/>
      <c r="T63864" s="119"/>
      <c r="V63864" s="119"/>
      <c r="X63864" s="119"/>
      <c r="Z63864" s="119"/>
    </row>
    <row r="63865" spans="16:26" x14ac:dyDescent="0.25">
      <c r="P63865" s="119"/>
      <c r="R63865" s="119"/>
      <c r="T63865" s="119"/>
      <c r="V63865" s="119"/>
      <c r="X63865" s="119"/>
      <c r="Z63865" s="119"/>
    </row>
    <row r="63866" spans="16:26" x14ac:dyDescent="0.25">
      <c r="P63866" s="120"/>
      <c r="R63866" s="120"/>
      <c r="T63866" s="120"/>
      <c r="V63866" s="120"/>
      <c r="X63866" s="120"/>
      <c r="Z63866" s="120"/>
    </row>
    <row r="63867" spans="16:26" x14ac:dyDescent="0.25">
      <c r="P63867" s="119"/>
      <c r="R63867" s="119"/>
      <c r="T63867" s="119"/>
      <c r="V63867" s="119"/>
      <c r="X63867" s="119"/>
      <c r="Z63867" s="119"/>
    </row>
    <row r="63868" spans="16:26" x14ac:dyDescent="0.25">
      <c r="P63868" s="120"/>
      <c r="R63868" s="120"/>
      <c r="T63868" s="120"/>
      <c r="V63868" s="120"/>
      <c r="X63868" s="120"/>
      <c r="Z63868" s="120"/>
    </row>
    <row r="63869" spans="16:26" x14ac:dyDescent="0.25">
      <c r="P63869" s="119"/>
      <c r="R63869" s="119"/>
      <c r="T63869" s="119"/>
      <c r="V63869" s="119"/>
      <c r="X63869" s="119"/>
      <c r="Z63869" s="119"/>
    </row>
    <row r="63870" spans="16:26" x14ac:dyDescent="0.25">
      <c r="P63870" s="119"/>
      <c r="R63870" s="119"/>
      <c r="T63870" s="119"/>
      <c r="V63870" s="119"/>
      <c r="X63870" s="119"/>
      <c r="Z63870" s="119"/>
    </row>
    <row r="63871" spans="16:26" x14ac:dyDescent="0.25">
      <c r="P63871" s="119"/>
      <c r="R63871" s="119"/>
      <c r="T63871" s="119"/>
      <c r="V63871" s="119"/>
      <c r="X63871" s="119"/>
      <c r="Z63871" s="119"/>
    </row>
    <row r="63872" spans="16:26" x14ac:dyDescent="0.25">
      <c r="P63872" s="121"/>
      <c r="R63872" s="121"/>
      <c r="T63872" s="121"/>
      <c r="V63872" s="121"/>
      <c r="X63872" s="121"/>
      <c r="Z63872" s="121"/>
    </row>
    <row r="63873" spans="16:26" x14ac:dyDescent="0.25">
      <c r="P63873" s="121"/>
      <c r="R63873" s="121"/>
      <c r="T63873" s="121"/>
      <c r="V63873" s="121"/>
      <c r="X63873" s="121"/>
      <c r="Z63873" s="121"/>
    </row>
    <row r="63874" spans="16:26" x14ac:dyDescent="0.25">
      <c r="P63874" s="121"/>
      <c r="R63874" s="121"/>
      <c r="T63874" s="121"/>
      <c r="V63874" s="121"/>
      <c r="X63874" s="121"/>
      <c r="Z63874" s="121"/>
    </row>
    <row r="63875" spans="16:26" x14ac:dyDescent="0.25">
      <c r="P63875" s="121"/>
      <c r="R63875" s="121"/>
      <c r="T63875" s="121"/>
      <c r="V63875" s="121"/>
      <c r="X63875" s="121"/>
      <c r="Z63875" s="121"/>
    </row>
    <row r="63876" spans="16:26" x14ac:dyDescent="0.25">
      <c r="P63876" s="122"/>
      <c r="R63876" s="122"/>
      <c r="T63876" s="122"/>
      <c r="V63876" s="122"/>
      <c r="X63876" s="122"/>
      <c r="Z63876" s="122"/>
    </row>
    <row r="63877" spans="16:26" x14ac:dyDescent="0.25">
      <c r="P63877" s="118"/>
      <c r="R63877" s="118"/>
      <c r="T63877" s="118"/>
      <c r="V63877" s="118"/>
      <c r="X63877" s="118"/>
      <c r="Z63877" s="118"/>
    </row>
    <row r="63878" spans="16:26" x14ac:dyDescent="0.25">
      <c r="P63878" s="119"/>
      <c r="R63878" s="119"/>
      <c r="T63878" s="119"/>
      <c r="V63878" s="119"/>
      <c r="X63878" s="119"/>
      <c r="Z63878" s="119"/>
    </row>
    <row r="63879" spans="16:26" x14ac:dyDescent="0.25">
      <c r="P63879" s="119"/>
      <c r="R63879" s="119"/>
      <c r="T63879" s="119"/>
      <c r="V63879" s="119"/>
      <c r="X63879" s="119"/>
      <c r="Z63879" s="119"/>
    </row>
    <row r="63880" spans="16:26" x14ac:dyDescent="0.25">
      <c r="P63880" s="120"/>
      <c r="R63880" s="120"/>
      <c r="T63880" s="120"/>
      <c r="V63880" s="120"/>
      <c r="X63880" s="120"/>
      <c r="Z63880" s="120"/>
    </row>
    <row r="63881" spans="16:26" x14ac:dyDescent="0.25">
      <c r="P63881" s="119"/>
      <c r="R63881" s="119"/>
      <c r="T63881" s="119"/>
      <c r="V63881" s="119"/>
      <c r="X63881" s="119"/>
      <c r="Z63881" s="119"/>
    </row>
    <row r="63882" spans="16:26" x14ac:dyDescent="0.25">
      <c r="P63882" s="119"/>
      <c r="R63882" s="119"/>
      <c r="T63882" s="119"/>
      <c r="V63882" s="119"/>
      <c r="X63882" s="119"/>
      <c r="Z63882" s="119"/>
    </row>
    <row r="63883" spans="16:26" x14ac:dyDescent="0.25">
      <c r="P63883" s="120"/>
      <c r="R63883" s="120"/>
      <c r="T63883" s="120"/>
      <c r="V63883" s="120"/>
      <c r="X63883" s="120"/>
      <c r="Z63883" s="120"/>
    </row>
    <row r="63884" spans="16:26" x14ac:dyDescent="0.25">
      <c r="P63884" s="119"/>
      <c r="R63884" s="119"/>
      <c r="T63884" s="119"/>
      <c r="V63884" s="119"/>
      <c r="X63884" s="119"/>
      <c r="Z63884" s="119"/>
    </row>
    <row r="63885" spans="16:26" x14ac:dyDescent="0.25">
      <c r="P63885" s="120"/>
      <c r="R63885" s="120"/>
      <c r="T63885" s="120"/>
      <c r="V63885" s="120"/>
      <c r="X63885" s="120"/>
      <c r="Z63885" s="120"/>
    </row>
    <row r="63886" spans="16:26" x14ac:dyDescent="0.25">
      <c r="P63886" s="119"/>
      <c r="R63886" s="119"/>
      <c r="T63886" s="119"/>
      <c r="V63886" s="119"/>
      <c r="X63886" s="119"/>
      <c r="Z63886" s="119"/>
    </row>
    <row r="63887" spans="16:26" x14ac:dyDescent="0.25">
      <c r="P63887" s="119"/>
      <c r="R63887" s="119"/>
      <c r="T63887" s="119"/>
      <c r="V63887" s="119"/>
      <c r="X63887" s="119"/>
      <c r="Z63887" s="119"/>
    </row>
    <row r="63888" spans="16:26" x14ac:dyDescent="0.25">
      <c r="P63888" s="119"/>
      <c r="R63888" s="119"/>
      <c r="T63888" s="119"/>
      <c r="V63888" s="119"/>
      <c r="X63888" s="119"/>
      <c r="Z63888" s="119"/>
    </row>
    <row r="63889" spans="16:26" x14ac:dyDescent="0.25">
      <c r="P63889" s="121"/>
      <c r="R63889" s="121"/>
      <c r="T63889" s="121"/>
      <c r="V63889" s="121"/>
      <c r="X63889" s="121"/>
      <c r="Z63889" s="121"/>
    </row>
    <row r="63890" spans="16:26" x14ac:dyDescent="0.25">
      <c r="P63890" s="121"/>
      <c r="R63890" s="121"/>
      <c r="T63890" s="121"/>
      <c r="V63890" s="121"/>
      <c r="X63890" s="121"/>
      <c r="Z63890" s="121"/>
    </row>
    <row r="63891" spans="16:26" x14ac:dyDescent="0.25">
      <c r="P63891" s="121"/>
      <c r="R63891" s="121"/>
      <c r="T63891" s="121"/>
      <c r="V63891" s="121"/>
      <c r="X63891" s="121"/>
      <c r="Z63891" s="121"/>
    </row>
    <row r="63892" spans="16:26" x14ac:dyDescent="0.25">
      <c r="P63892" s="121"/>
      <c r="R63892" s="121"/>
      <c r="T63892" s="121"/>
      <c r="V63892" s="121"/>
      <c r="X63892" s="121"/>
      <c r="Z63892" s="121"/>
    </row>
    <row r="63893" spans="16:26" x14ac:dyDescent="0.25">
      <c r="P63893" s="122"/>
      <c r="R63893" s="122"/>
      <c r="T63893" s="122"/>
      <c r="V63893" s="122"/>
      <c r="X63893" s="122"/>
      <c r="Z63893" s="122"/>
    </row>
    <row r="63894" spans="16:26" x14ac:dyDescent="0.25">
      <c r="P63894" s="118"/>
      <c r="R63894" s="118"/>
      <c r="T63894" s="118"/>
      <c r="V63894" s="118"/>
      <c r="X63894" s="118"/>
      <c r="Z63894" s="118"/>
    </row>
    <row r="63895" spans="16:26" x14ac:dyDescent="0.25">
      <c r="P63895" s="119"/>
      <c r="R63895" s="119"/>
      <c r="T63895" s="119"/>
      <c r="V63895" s="119"/>
      <c r="X63895" s="119"/>
      <c r="Z63895" s="119"/>
    </row>
    <row r="63896" spans="16:26" x14ac:dyDescent="0.25">
      <c r="P63896" s="119"/>
      <c r="R63896" s="119"/>
      <c r="T63896" s="119"/>
      <c r="V63896" s="119"/>
      <c r="X63896" s="119"/>
      <c r="Z63896" s="119"/>
    </row>
    <row r="63897" spans="16:26" x14ac:dyDescent="0.25">
      <c r="P63897" s="120"/>
      <c r="R63897" s="120"/>
      <c r="T63897" s="120"/>
      <c r="V63897" s="120"/>
      <c r="X63897" s="120"/>
      <c r="Z63897" s="120"/>
    </row>
    <row r="63898" spans="16:26" x14ac:dyDescent="0.25">
      <c r="P63898" s="119"/>
      <c r="R63898" s="119"/>
      <c r="T63898" s="119"/>
      <c r="V63898" s="119"/>
      <c r="X63898" s="119"/>
      <c r="Z63898" s="119"/>
    </row>
    <row r="63899" spans="16:26" x14ac:dyDescent="0.25">
      <c r="P63899" s="119"/>
      <c r="R63899" s="119"/>
      <c r="T63899" s="119"/>
      <c r="V63899" s="119"/>
      <c r="X63899" s="119"/>
      <c r="Z63899" s="119"/>
    </row>
    <row r="63900" spans="16:26" x14ac:dyDescent="0.25">
      <c r="P63900" s="120"/>
      <c r="R63900" s="120"/>
      <c r="T63900" s="120"/>
      <c r="V63900" s="120"/>
      <c r="X63900" s="120"/>
      <c r="Z63900" s="120"/>
    </row>
    <row r="63901" spans="16:26" x14ac:dyDescent="0.25">
      <c r="P63901" s="119"/>
      <c r="R63901" s="119"/>
      <c r="T63901" s="119"/>
      <c r="V63901" s="119"/>
      <c r="X63901" s="119"/>
      <c r="Z63901" s="119"/>
    </row>
    <row r="63902" spans="16:26" x14ac:dyDescent="0.25">
      <c r="P63902" s="120"/>
      <c r="R63902" s="120"/>
      <c r="T63902" s="120"/>
      <c r="V63902" s="120"/>
      <c r="X63902" s="120"/>
      <c r="Z63902" s="120"/>
    </row>
    <row r="63903" spans="16:26" x14ac:dyDescent="0.25">
      <c r="P63903" s="119"/>
      <c r="R63903" s="119"/>
      <c r="T63903" s="119"/>
      <c r="V63903" s="119"/>
      <c r="X63903" s="119"/>
      <c r="Z63903" s="119"/>
    </row>
    <row r="63904" spans="16:26" x14ac:dyDescent="0.25">
      <c r="P63904" s="119"/>
      <c r="R63904" s="119"/>
      <c r="T63904" s="119"/>
      <c r="V63904" s="119"/>
      <c r="X63904" s="119"/>
      <c r="Z63904" s="119"/>
    </row>
    <row r="63905" spans="16:26" x14ac:dyDescent="0.25">
      <c r="P63905" s="119"/>
      <c r="R63905" s="119"/>
      <c r="T63905" s="119"/>
      <c r="V63905" s="119"/>
      <c r="X63905" s="119"/>
      <c r="Z63905" s="119"/>
    </row>
    <row r="63906" spans="16:26" x14ac:dyDescent="0.25">
      <c r="P63906" s="121"/>
      <c r="R63906" s="121"/>
      <c r="T63906" s="121"/>
      <c r="V63906" s="121"/>
      <c r="X63906" s="121"/>
      <c r="Z63906" s="121"/>
    </row>
    <row r="63907" spans="16:26" x14ac:dyDescent="0.25">
      <c r="P63907" s="121"/>
      <c r="R63907" s="121"/>
      <c r="T63907" s="121"/>
      <c r="V63907" s="121"/>
      <c r="X63907" s="121"/>
      <c r="Z63907" s="121"/>
    </row>
    <row r="63908" spans="16:26" x14ac:dyDescent="0.25">
      <c r="P63908" s="121"/>
      <c r="R63908" s="121"/>
      <c r="T63908" s="121"/>
      <c r="V63908" s="121"/>
      <c r="X63908" s="121"/>
      <c r="Z63908" s="121"/>
    </row>
    <row r="63909" spans="16:26" x14ac:dyDescent="0.25">
      <c r="P63909" s="121"/>
      <c r="R63909" s="121"/>
      <c r="T63909" s="121"/>
      <c r="V63909" s="121"/>
      <c r="X63909" s="121"/>
      <c r="Z63909" s="121"/>
    </row>
    <row r="63910" spans="16:26" x14ac:dyDescent="0.25">
      <c r="P63910" s="122"/>
      <c r="R63910" s="122"/>
      <c r="T63910" s="122"/>
      <c r="V63910" s="122"/>
      <c r="X63910" s="122"/>
      <c r="Z63910" s="122"/>
    </row>
    <row r="63911" spans="16:26" x14ac:dyDescent="0.25">
      <c r="P63911" s="118"/>
      <c r="R63911" s="118"/>
      <c r="T63911" s="118"/>
      <c r="V63911" s="118"/>
      <c r="X63911" s="118"/>
      <c r="Z63911" s="118"/>
    </row>
    <row r="63912" spans="16:26" x14ac:dyDescent="0.25">
      <c r="P63912" s="119"/>
      <c r="R63912" s="119"/>
      <c r="T63912" s="119"/>
      <c r="V63912" s="119"/>
      <c r="X63912" s="119"/>
      <c r="Z63912" s="119"/>
    </row>
    <row r="63913" spans="16:26" x14ac:dyDescent="0.25">
      <c r="P63913" s="119"/>
      <c r="R63913" s="119"/>
      <c r="T63913" s="119"/>
      <c r="V63913" s="119"/>
      <c r="X63913" s="119"/>
      <c r="Z63913" s="119"/>
    </row>
    <row r="63914" spans="16:26" x14ac:dyDescent="0.25">
      <c r="P63914" s="120"/>
      <c r="R63914" s="120"/>
      <c r="T63914" s="120"/>
      <c r="V63914" s="120"/>
      <c r="X63914" s="120"/>
      <c r="Z63914" s="120"/>
    </row>
    <row r="63915" spans="16:26" x14ac:dyDescent="0.25">
      <c r="P63915" s="119"/>
      <c r="R63915" s="119"/>
      <c r="T63915" s="119"/>
      <c r="V63915" s="119"/>
      <c r="X63915" s="119"/>
      <c r="Z63915" s="119"/>
    </row>
    <row r="63916" spans="16:26" x14ac:dyDescent="0.25">
      <c r="P63916" s="119"/>
      <c r="R63916" s="119"/>
      <c r="T63916" s="119"/>
      <c r="V63916" s="119"/>
      <c r="X63916" s="119"/>
      <c r="Z63916" s="119"/>
    </row>
    <row r="63917" spans="16:26" x14ac:dyDescent="0.25">
      <c r="P63917" s="120"/>
      <c r="R63917" s="120"/>
      <c r="T63917" s="120"/>
      <c r="V63917" s="120"/>
      <c r="X63917" s="120"/>
      <c r="Z63917" s="120"/>
    </row>
    <row r="63918" spans="16:26" x14ac:dyDescent="0.25">
      <c r="P63918" s="119"/>
      <c r="R63918" s="119"/>
      <c r="T63918" s="119"/>
      <c r="V63918" s="119"/>
      <c r="X63918" s="119"/>
      <c r="Z63918" s="119"/>
    </row>
    <row r="63919" spans="16:26" x14ac:dyDescent="0.25">
      <c r="P63919" s="120"/>
      <c r="R63919" s="120"/>
      <c r="T63919" s="120"/>
      <c r="V63919" s="120"/>
      <c r="X63919" s="120"/>
      <c r="Z63919" s="120"/>
    </row>
    <row r="63920" spans="16:26" x14ac:dyDescent="0.25">
      <c r="P63920" s="119"/>
      <c r="R63920" s="119"/>
      <c r="T63920" s="119"/>
      <c r="V63920" s="119"/>
      <c r="X63920" s="119"/>
      <c r="Z63920" s="119"/>
    </row>
    <row r="63921" spans="16:26" x14ac:dyDescent="0.25">
      <c r="P63921" s="119"/>
      <c r="R63921" s="119"/>
      <c r="T63921" s="119"/>
      <c r="V63921" s="119"/>
      <c r="X63921" s="119"/>
      <c r="Z63921" s="119"/>
    </row>
    <row r="63922" spans="16:26" x14ac:dyDescent="0.25">
      <c r="P63922" s="119"/>
      <c r="R63922" s="119"/>
      <c r="T63922" s="119"/>
      <c r="V63922" s="119"/>
      <c r="X63922" s="119"/>
      <c r="Z63922" s="119"/>
    </row>
    <row r="63923" spans="16:26" x14ac:dyDescent="0.25">
      <c r="P63923" s="121"/>
      <c r="R63923" s="121"/>
      <c r="T63923" s="121"/>
      <c r="V63923" s="121"/>
      <c r="X63923" s="121"/>
      <c r="Z63923" s="121"/>
    </row>
    <row r="63924" spans="16:26" x14ac:dyDescent="0.25">
      <c r="P63924" s="121"/>
      <c r="R63924" s="121"/>
      <c r="T63924" s="121"/>
      <c r="V63924" s="121"/>
      <c r="X63924" s="121"/>
      <c r="Z63924" s="121"/>
    </row>
    <row r="63925" spans="16:26" x14ac:dyDescent="0.25">
      <c r="P63925" s="121"/>
      <c r="R63925" s="121"/>
      <c r="T63925" s="121"/>
      <c r="V63925" s="121"/>
      <c r="X63925" s="121"/>
      <c r="Z63925" s="121"/>
    </row>
    <row r="63926" spans="16:26" x14ac:dyDescent="0.25">
      <c r="P63926" s="121"/>
      <c r="R63926" s="121"/>
      <c r="T63926" s="121"/>
      <c r="V63926" s="121"/>
      <c r="X63926" s="121"/>
      <c r="Z63926" s="121"/>
    </row>
    <row r="63927" spans="16:26" x14ac:dyDescent="0.25">
      <c r="P63927" s="122"/>
      <c r="R63927" s="122"/>
      <c r="T63927" s="122"/>
      <c r="V63927" s="122"/>
      <c r="X63927" s="122"/>
      <c r="Z63927" s="122"/>
    </row>
    <row r="63928" spans="16:26" x14ac:dyDescent="0.25">
      <c r="P63928" s="118"/>
      <c r="R63928" s="118"/>
      <c r="T63928" s="118"/>
      <c r="V63928" s="118"/>
      <c r="X63928" s="118"/>
      <c r="Z63928" s="118"/>
    </row>
    <row r="63929" spans="16:26" x14ac:dyDescent="0.25">
      <c r="P63929" s="119"/>
      <c r="R63929" s="119"/>
      <c r="T63929" s="119"/>
      <c r="V63929" s="119"/>
      <c r="X63929" s="119"/>
      <c r="Z63929" s="119"/>
    </row>
    <row r="63930" spans="16:26" x14ac:dyDescent="0.25">
      <c r="P63930" s="119"/>
      <c r="R63930" s="119"/>
      <c r="T63930" s="119"/>
      <c r="V63930" s="119"/>
      <c r="X63930" s="119"/>
      <c r="Z63930" s="119"/>
    </row>
    <row r="63931" spans="16:26" x14ac:dyDescent="0.25">
      <c r="P63931" s="120"/>
      <c r="R63931" s="120"/>
      <c r="T63931" s="120"/>
      <c r="V63931" s="120"/>
      <c r="X63931" s="120"/>
      <c r="Z63931" s="120"/>
    </row>
    <row r="63932" spans="16:26" x14ac:dyDescent="0.25">
      <c r="P63932" s="119"/>
      <c r="R63932" s="119"/>
      <c r="T63932" s="119"/>
      <c r="V63932" s="119"/>
      <c r="X63932" s="119"/>
      <c r="Z63932" s="119"/>
    </row>
    <row r="63933" spans="16:26" x14ac:dyDescent="0.25">
      <c r="P63933" s="119"/>
      <c r="R63933" s="119"/>
      <c r="T63933" s="119"/>
      <c r="V63933" s="119"/>
      <c r="X63933" s="119"/>
      <c r="Z63933" s="119"/>
    </row>
    <row r="63934" spans="16:26" x14ac:dyDescent="0.25">
      <c r="P63934" s="120"/>
      <c r="R63934" s="120"/>
      <c r="T63934" s="120"/>
      <c r="V63934" s="120"/>
      <c r="X63934" s="120"/>
      <c r="Z63934" s="120"/>
    </row>
    <row r="63935" spans="16:26" x14ac:dyDescent="0.25">
      <c r="P63935" s="119"/>
      <c r="R63935" s="119"/>
      <c r="T63935" s="119"/>
      <c r="V63935" s="119"/>
      <c r="X63935" s="119"/>
      <c r="Z63935" s="119"/>
    </row>
    <row r="63936" spans="16:26" x14ac:dyDescent="0.25">
      <c r="P63936" s="120"/>
      <c r="R63936" s="120"/>
      <c r="T63936" s="120"/>
      <c r="V63936" s="120"/>
      <c r="X63936" s="120"/>
      <c r="Z63936" s="120"/>
    </row>
    <row r="63937" spans="16:26" x14ac:dyDescent="0.25">
      <c r="P63937" s="119"/>
      <c r="R63937" s="119"/>
      <c r="T63937" s="119"/>
      <c r="V63937" s="119"/>
      <c r="X63937" s="119"/>
      <c r="Z63937" s="119"/>
    </row>
    <row r="63938" spans="16:26" x14ac:dyDescent="0.25">
      <c r="P63938" s="119"/>
      <c r="R63938" s="119"/>
      <c r="T63938" s="119"/>
      <c r="V63938" s="119"/>
      <c r="X63938" s="119"/>
      <c r="Z63938" s="119"/>
    </row>
    <row r="63939" spans="16:26" x14ac:dyDescent="0.25">
      <c r="P63939" s="119"/>
      <c r="R63939" s="119"/>
      <c r="T63939" s="119"/>
      <c r="V63939" s="119"/>
      <c r="X63939" s="119"/>
      <c r="Z63939" s="119"/>
    </row>
    <row r="63940" spans="16:26" x14ac:dyDescent="0.25">
      <c r="P63940" s="121"/>
      <c r="R63940" s="121"/>
      <c r="T63940" s="121"/>
      <c r="V63940" s="121"/>
      <c r="X63940" s="121"/>
      <c r="Z63940" s="121"/>
    </row>
    <row r="63941" spans="16:26" x14ac:dyDescent="0.25">
      <c r="P63941" s="121"/>
      <c r="R63941" s="121"/>
      <c r="T63941" s="121"/>
      <c r="V63941" s="121"/>
      <c r="X63941" s="121"/>
      <c r="Z63941" s="121"/>
    </row>
    <row r="63942" spans="16:26" x14ac:dyDescent="0.25">
      <c r="P63942" s="121"/>
      <c r="R63942" s="121"/>
      <c r="T63942" s="121"/>
      <c r="V63942" s="121"/>
      <c r="X63942" s="121"/>
      <c r="Z63942" s="121"/>
    </row>
    <row r="63943" spans="16:26" x14ac:dyDescent="0.25">
      <c r="P63943" s="121"/>
      <c r="R63943" s="121"/>
      <c r="T63943" s="121"/>
      <c r="V63943" s="121"/>
      <c r="X63943" s="121"/>
      <c r="Z63943" s="121"/>
    </row>
    <row r="63944" spans="16:26" x14ac:dyDescent="0.25">
      <c r="P63944" s="122"/>
      <c r="R63944" s="122"/>
      <c r="T63944" s="122"/>
      <c r="V63944" s="122"/>
      <c r="X63944" s="122"/>
      <c r="Z63944" s="122"/>
    </row>
    <row r="63945" spans="16:26" x14ac:dyDescent="0.25">
      <c r="P63945" s="118"/>
      <c r="R63945" s="118"/>
      <c r="T63945" s="118"/>
      <c r="V63945" s="118"/>
      <c r="X63945" s="118"/>
      <c r="Z63945" s="118"/>
    </row>
    <row r="63946" spans="16:26" x14ac:dyDescent="0.25">
      <c r="P63946" s="119"/>
      <c r="R63946" s="119"/>
      <c r="T63946" s="119"/>
      <c r="V63946" s="119"/>
      <c r="X63946" s="119"/>
      <c r="Z63946" s="119"/>
    </row>
    <row r="63947" spans="16:26" x14ac:dyDescent="0.25">
      <c r="P63947" s="119"/>
      <c r="R63947" s="119"/>
      <c r="T63947" s="119"/>
      <c r="V63947" s="119"/>
      <c r="X63947" s="119"/>
      <c r="Z63947" s="119"/>
    </row>
    <row r="63948" spans="16:26" x14ac:dyDescent="0.25">
      <c r="P63948" s="120"/>
      <c r="R63948" s="120"/>
      <c r="T63948" s="120"/>
      <c r="V63948" s="120"/>
      <c r="X63948" s="120"/>
      <c r="Z63948" s="120"/>
    </row>
    <row r="63949" spans="16:26" x14ac:dyDescent="0.25">
      <c r="P63949" s="119"/>
      <c r="R63949" s="119"/>
      <c r="T63949" s="119"/>
      <c r="V63949" s="119"/>
      <c r="X63949" s="119"/>
      <c r="Z63949" s="119"/>
    </row>
    <row r="63950" spans="16:26" x14ac:dyDescent="0.25">
      <c r="P63950" s="119"/>
      <c r="R63950" s="119"/>
      <c r="T63950" s="119"/>
      <c r="V63950" s="119"/>
      <c r="X63950" s="119"/>
      <c r="Z63950" s="119"/>
    </row>
    <row r="63951" spans="16:26" x14ac:dyDescent="0.25">
      <c r="P63951" s="120"/>
      <c r="R63951" s="120"/>
      <c r="T63951" s="120"/>
      <c r="V63951" s="120"/>
      <c r="X63951" s="120"/>
      <c r="Z63951" s="120"/>
    </row>
    <row r="63952" spans="16:26" x14ac:dyDescent="0.25">
      <c r="P63952" s="119"/>
      <c r="R63952" s="119"/>
      <c r="T63952" s="119"/>
      <c r="V63952" s="119"/>
      <c r="X63952" s="119"/>
      <c r="Z63952" s="119"/>
    </row>
    <row r="63953" spans="16:26" x14ac:dyDescent="0.25">
      <c r="P63953" s="120"/>
      <c r="R63953" s="120"/>
      <c r="T63953" s="120"/>
      <c r="V63953" s="120"/>
      <c r="X63953" s="120"/>
      <c r="Z63953" s="120"/>
    </row>
    <row r="63954" spans="16:26" x14ac:dyDescent="0.25">
      <c r="P63954" s="119"/>
      <c r="R63954" s="119"/>
      <c r="T63954" s="119"/>
      <c r="V63954" s="119"/>
      <c r="X63954" s="119"/>
      <c r="Z63954" s="119"/>
    </row>
    <row r="63955" spans="16:26" x14ac:dyDescent="0.25">
      <c r="P63955" s="119"/>
      <c r="R63955" s="119"/>
      <c r="T63955" s="119"/>
      <c r="V63955" s="119"/>
      <c r="X63955" s="119"/>
      <c r="Z63955" s="119"/>
    </row>
    <row r="63956" spans="16:26" x14ac:dyDescent="0.25">
      <c r="P63956" s="119"/>
      <c r="R63956" s="119"/>
      <c r="T63956" s="119"/>
      <c r="V63956" s="119"/>
      <c r="X63956" s="119"/>
      <c r="Z63956" s="119"/>
    </row>
    <row r="63957" spans="16:26" x14ac:dyDescent="0.25">
      <c r="P63957" s="121"/>
      <c r="R63957" s="121"/>
      <c r="T63957" s="121"/>
      <c r="V63957" s="121"/>
      <c r="X63957" s="121"/>
      <c r="Z63957" s="121"/>
    </row>
    <row r="63958" spans="16:26" x14ac:dyDescent="0.25">
      <c r="P63958" s="121"/>
      <c r="R63958" s="121"/>
      <c r="T63958" s="121"/>
      <c r="V63958" s="121"/>
      <c r="X63958" s="121"/>
      <c r="Z63958" s="121"/>
    </row>
    <row r="63959" spans="16:26" x14ac:dyDescent="0.25">
      <c r="P63959" s="121"/>
      <c r="R63959" s="121"/>
      <c r="T63959" s="121"/>
      <c r="V63959" s="121"/>
      <c r="X63959" s="121"/>
      <c r="Z63959" s="121"/>
    </row>
    <row r="63960" spans="16:26" x14ac:dyDescent="0.25">
      <c r="P63960" s="121"/>
      <c r="R63960" s="121"/>
      <c r="T63960" s="121"/>
      <c r="V63960" s="121"/>
      <c r="X63960" s="121"/>
      <c r="Z63960" s="121"/>
    </row>
    <row r="63961" spans="16:26" x14ac:dyDescent="0.25">
      <c r="P63961" s="122"/>
      <c r="R63961" s="122"/>
      <c r="T63961" s="122"/>
      <c r="V63961" s="122"/>
      <c r="X63961" s="122"/>
      <c r="Z63961" s="122"/>
    </row>
    <row r="63962" spans="16:26" x14ac:dyDescent="0.25">
      <c r="P63962" s="118"/>
      <c r="R63962" s="118"/>
      <c r="T63962" s="118"/>
      <c r="V63962" s="118"/>
      <c r="X63962" s="118"/>
      <c r="Z63962" s="118"/>
    </row>
    <row r="63963" spans="16:26" x14ac:dyDescent="0.25">
      <c r="P63963" s="119"/>
      <c r="R63963" s="119"/>
      <c r="T63963" s="119"/>
      <c r="V63963" s="119"/>
      <c r="X63963" s="119"/>
      <c r="Z63963" s="119"/>
    </row>
    <row r="63964" spans="16:26" x14ac:dyDescent="0.25">
      <c r="P63964" s="119"/>
      <c r="R63964" s="119"/>
      <c r="T63964" s="119"/>
      <c r="V63964" s="119"/>
      <c r="X63964" s="119"/>
      <c r="Z63964" s="119"/>
    </row>
    <row r="63965" spans="16:26" x14ac:dyDescent="0.25">
      <c r="P63965" s="120"/>
      <c r="R63965" s="120"/>
      <c r="T63965" s="120"/>
      <c r="V63965" s="120"/>
      <c r="X63965" s="120"/>
      <c r="Z63965" s="120"/>
    </row>
    <row r="63966" spans="16:26" x14ac:dyDescent="0.25">
      <c r="P63966" s="119"/>
      <c r="R63966" s="119"/>
      <c r="T63966" s="119"/>
      <c r="V63966" s="119"/>
      <c r="X63966" s="119"/>
      <c r="Z63966" s="119"/>
    </row>
    <row r="63967" spans="16:26" x14ac:dyDescent="0.25">
      <c r="P63967" s="119"/>
      <c r="R63967" s="119"/>
      <c r="T63967" s="119"/>
      <c r="V63967" s="119"/>
      <c r="X63967" s="119"/>
      <c r="Z63967" s="119"/>
    </row>
    <row r="63968" spans="16:26" x14ac:dyDescent="0.25">
      <c r="P63968" s="120"/>
      <c r="R63968" s="120"/>
      <c r="T63968" s="120"/>
      <c r="V63968" s="120"/>
      <c r="X63968" s="120"/>
      <c r="Z63968" s="120"/>
    </row>
    <row r="63969" spans="16:26" x14ac:dyDescent="0.25">
      <c r="P63969" s="119"/>
      <c r="R63969" s="119"/>
      <c r="T63969" s="119"/>
      <c r="V63969" s="119"/>
      <c r="X63969" s="119"/>
      <c r="Z63969" s="119"/>
    </row>
    <row r="63970" spans="16:26" x14ac:dyDescent="0.25">
      <c r="P63970" s="120"/>
      <c r="R63970" s="120"/>
      <c r="T63970" s="120"/>
      <c r="V63970" s="120"/>
      <c r="X63970" s="120"/>
      <c r="Z63970" s="120"/>
    </row>
    <row r="63971" spans="16:26" x14ac:dyDescent="0.25">
      <c r="P63971" s="119"/>
      <c r="R63971" s="119"/>
      <c r="T63971" s="119"/>
      <c r="V63971" s="119"/>
      <c r="X63971" s="119"/>
      <c r="Z63971" s="119"/>
    </row>
    <row r="63972" spans="16:26" x14ac:dyDescent="0.25">
      <c r="P63972" s="119"/>
      <c r="R63972" s="119"/>
      <c r="T63972" s="119"/>
      <c r="V63972" s="119"/>
      <c r="X63972" s="119"/>
      <c r="Z63972" s="119"/>
    </row>
    <row r="63973" spans="16:26" x14ac:dyDescent="0.25">
      <c r="P63973" s="119"/>
      <c r="R63973" s="119"/>
      <c r="T63973" s="119"/>
      <c r="V63973" s="119"/>
      <c r="X63973" s="119"/>
      <c r="Z63973" s="119"/>
    </row>
    <row r="63974" spans="16:26" x14ac:dyDescent="0.25">
      <c r="P63974" s="121"/>
      <c r="R63974" s="121"/>
      <c r="T63974" s="121"/>
      <c r="V63974" s="121"/>
      <c r="X63974" s="121"/>
      <c r="Z63974" s="121"/>
    </row>
    <row r="63975" spans="16:26" x14ac:dyDescent="0.25">
      <c r="P63975" s="121"/>
      <c r="R63975" s="121"/>
      <c r="T63975" s="121"/>
      <c r="V63975" s="121"/>
      <c r="X63975" s="121"/>
      <c r="Z63975" s="121"/>
    </row>
    <row r="63976" spans="16:26" x14ac:dyDescent="0.25">
      <c r="P63976" s="121"/>
      <c r="R63976" s="121"/>
      <c r="T63976" s="121"/>
      <c r="V63976" s="121"/>
      <c r="X63976" s="121"/>
      <c r="Z63976" s="121"/>
    </row>
    <row r="63977" spans="16:26" x14ac:dyDescent="0.25">
      <c r="P63977" s="121"/>
      <c r="R63977" s="121"/>
      <c r="T63977" s="121"/>
      <c r="V63977" s="121"/>
      <c r="X63977" s="121"/>
      <c r="Z63977" s="121"/>
    </row>
    <row r="63978" spans="16:26" x14ac:dyDescent="0.25">
      <c r="P63978" s="122"/>
      <c r="R63978" s="122"/>
      <c r="T63978" s="122"/>
      <c r="V63978" s="122"/>
      <c r="X63978" s="122"/>
      <c r="Z63978" s="122"/>
    </row>
    <row r="63979" spans="16:26" x14ac:dyDescent="0.25">
      <c r="P63979" s="118"/>
      <c r="R63979" s="118"/>
      <c r="T63979" s="118"/>
      <c r="V63979" s="118"/>
      <c r="X63979" s="118"/>
      <c r="Z63979" s="118"/>
    </row>
    <row r="63980" spans="16:26" x14ac:dyDescent="0.25">
      <c r="P63980" s="119"/>
      <c r="R63980" s="119"/>
      <c r="T63980" s="119"/>
      <c r="V63980" s="119"/>
      <c r="X63980" s="119"/>
      <c r="Z63980" s="119"/>
    </row>
    <row r="63981" spans="16:26" x14ac:dyDescent="0.25">
      <c r="P63981" s="119"/>
      <c r="R63981" s="119"/>
      <c r="T63981" s="119"/>
      <c r="V63981" s="119"/>
      <c r="X63981" s="119"/>
      <c r="Z63981" s="119"/>
    </row>
    <row r="63982" spans="16:26" x14ac:dyDescent="0.25">
      <c r="P63982" s="120"/>
      <c r="R63982" s="120"/>
      <c r="T63982" s="120"/>
      <c r="V63982" s="120"/>
      <c r="X63982" s="120"/>
      <c r="Z63982" s="120"/>
    </row>
    <row r="63983" spans="16:26" x14ac:dyDescent="0.25">
      <c r="P63983" s="119"/>
      <c r="R63983" s="119"/>
      <c r="T63983" s="119"/>
      <c r="V63983" s="119"/>
      <c r="X63983" s="119"/>
      <c r="Z63983" s="119"/>
    </row>
    <row r="63984" spans="16:26" x14ac:dyDescent="0.25">
      <c r="P63984" s="119"/>
      <c r="R63984" s="119"/>
      <c r="T63984" s="119"/>
      <c r="V63984" s="119"/>
      <c r="X63984" s="119"/>
      <c r="Z63984" s="119"/>
    </row>
    <row r="63985" spans="16:26" x14ac:dyDescent="0.25">
      <c r="P63985" s="120"/>
      <c r="R63985" s="120"/>
      <c r="T63985" s="120"/>
      <c r="V63985" s="120"/>
      <c r="X63985" s="120"/>
      <c r="Z63985" s="120"/>
    </row>
    <row r="63986" spans="16:26" x14ac:dyDescent="0.25">
      <c r="P63986" s="119"/>
      <c r="R63986" s="119"/>
      <c r="T63986" s="119"/>
      <c r="V63986" s="119"/>
      <c r="X63986" s="119"/>
      <c r="Z63986" s="119"/>
    </row>
    <row r="63987" spans="16:26" x14ac:dyDescent="0.25">
      <c r="P63987" s="120"/>
      <c r="R63987" s="120"/>
      <c r="T63987" s="120"/>
      <c r="V63987" s="120"/>
      <c r="X63987" s="120"/>
      <c r="Z63987" s="120"/>
    </row>
    <row r="63988" spans="16:26" x14ac:dyDescent="0.25">
      <c r="P63988" s="119"/>
      <c r="R63988" s="119"/>
      <c r="T63988" s="119"/>
      <c r="V63988" s="119"/>
      <c r="X63988" s="119"/>
      <c r="Z63988" s="119"/>
    </row>
    <row r="63989" spans="16:26" x14ac:dyDescent="0.25">
      <c r="P63989" s="119"/>
      <c r="R63989" s="119"/>
      <c r="T63989" s="119"/>
      <c r="V63989" s="119"/>
      <c r="X63989" s="119"/>
      <c r="Z63989" s="119"/>
    </row>
    <row r="63990" spans="16:26" x14ac:dyDescent="0.25">
      <c r="P63990" s="119"/>
      <c r="R63990" s="119"/>
      <c r="T63990" s="119"/>
      <c r="V63990" s="119"/>
      <c r="X63990" s="119"/>
      <c r="Z63990" s="119"/>
    </row>
    <row r="63991" spans="16:26" x14ac:dyDescent="0.25">
      <c r="P63991" s="121"/>
      <c r="R63991" s="121"/>
      <c r="T63991" s="121"/>
      <c r="V63991" s="121"/>
      <c r="X63991" s="121"/>
      <c r="Z63991" s="121"/>
    </row>
    <row r="63992" spans="16:26" x14ac:dyDescent="0.25">
      <c r="P63992" s="121"/>
      <c r="R63992" s="121"/>
      <c r="T63992" s="121"/>
      <c r="V63992" s="121"/>
      <c r="X63992" s="121"/>
      <c r="Z63992" s="121"/>
    </row>
    <row r="63993" spans="16:26" x14ac:dyDescent="0.25">
      <c r="P63993" s="121"/>
      <c r="R63993" s="121"/>
      <c r="T63993" s="121"/>
      <c r="V63993" s="121"/>
      <c r="X63993" s="121"/>
      <c r="Z63993" s="121"/>
    </row>
    <row r="63994" spans="16:26" x14ac:dyDescent="0.25">
      <c r="P63994" s="121"/>
      <c r="R63994" s="121"/>
      <c r="T63994" s="121"/>
      <c r="V63994" s="121"/>
      <c r="X63994" s="121"/>
      <c r="Z63994" s="121"/>
    </row>
    <row r="63995" spans="16:26" x14ac:dyDescent="0.25">
      <c r="P63995" s="122"/>
      <c r="R63995" s="122"/>
      <c r="T63995" s="122"/>
      <c r="V63995" s="122"/>
      <c r="X63995" s="122"/>
      <c r="Z63995" s="122"/>
    </row>
    <row r="63996" spans="16:26" x14ac:dyDescent="0.25">
      <c r="P63996" s="118"/>
      <c r="R63996" s="118"/>
      <c r="T63996" s="118"/>
      <c r="V63996" s="118"/>
      <c r="X63996" s="118"/>
      <c r="Z63996" s="118"/>
    </row>
    <row r="63997" spans="16:26" x14ac:dyDescent="0.25">
      <c r="P63997" s="119"/>
      <c r="R63997" s="119"/>
      <c r="T63997" s="119"/>
      <c r="V63997" s="119"/>
      <c r="X63997" s="119"/>
      <c r="Z63997" s="119"/>
    </row>
    <row r="63998" spans="16:26" x14ac:dyDescent="0.25">
      <c r="P63998" s="119"/>
      <c r="R63998" s="119"/>
      <c r="T63998" s="119"/>
      <c r="V63998" s="119"/>
      <c r="X63998" s="119"/>
      <c r="Z63998" s="119"/>
    </row>
    <row r="63999" spans="16:26" x14ac:dyDescent="0.25">
      <c r="P63999" s="120"/>
      <c r="R63999" s="120"/>
      <c r="T63999" s="120"/>
      <c r="V63999" s="120"/>
      <c r="X63999" s="120"/>
      <c r="Z63999" s="120"/>
    </row>
    <row r="64000" spans="16:26" x14ac:dyDescent="0.25">
      <c r="P64000" s="119"/>
      <c r="R64000" s="119"/>
      <c r="T64000" s="119"/>
      <c r="V64000" s="119"/>
      <c r="X64000" s="119"/>
      <c r="Z64000" s="119"/>
    </row>
    <row r="64001" spans="16:26" x14ac:dyDescent="0.25">
      <c r="P64001" s="119"/>
      <c r="R64001" s="119"/>
      <c r="T64001" s="119"/>
      <c r="V64001" s="119"/>
      <c r="X64001" s="119"/>
      <c r="Z64001" s="119"/>
    </row>
    <row r="64002" spans="16:26" x14ac:dyDescent="0.25">
      <c r="P64002" s="120"/>
      <c r="R64002" s="120"/>
      <c r="T64002" s="120"/>
      <c r="V64002" s="120"/>
      <c r="X64002" s="120"/>
      <c r="Z64002" s="120"/>
    </row>
    <row r="64003" spans="16:26" x14ac:dyDescent="0.25">
      <c r="P64003" s="119"/>
      <c r="R64003" s="119"/>
      <c r="T64003" s="119"/>
      <c r="V64003" s="119"/>
      <c r="X64003" s="119"/>
      <c r="Z64003" s="119"/>
    </row>
    <row r="64004" spans="16:26" x14ac:dyDescent="0.25">
      <c r="P64004" s="120"/>
      <c r="R64004" s="120"/>
      <c r="T64004" s="120"/>
      <c r="V64004" s="120"/>
      <c r="X64004" s="120"/>
      <c r="Z64004" s="120"/>
    </row>
    <row r="64005" spans="16:26" x14ac:dyDescent="0.25">
      <c r="P64005" s="119"/>
      <c r="R64005" s="119"/>
      <c r="T64005" s="119"/>
      <c r="V64005" s="119"/>
      <c r="X64005" s="119"/>
      <c r="Z64005" s="119"/>
    </row>
    <row r="64006" spans="16:26" x14ac:dyDescent="0.25">
      <c r="P64006" s="119"/>
      <c r="R64006" s="119"/>
      <c r="T64006" s="119"/>
      <c r="V64006" s="119"/>
      <c r="X64006" s="119"/>
      <c r="Z64006" s="119"/>
    </row>
    <row r="64007" spans="16:26" x14ac:dyDescent="0.25">
      <c r="P64007" s="119"/>
      <c r="R64007" s="119"/>
      <c r="T64007" s="119"/>
      <c r="V64007" s="119"/>
      <c r="X64007" s="119"/>
      <c r="Z64007" s="119"/>
    </row>
    <row r="64008" spans="16:26" x14ac:dyDescent="0.25">
      <c r="P64008" s="121"/>
      <c r="R64008" s="121"/>
      <c r="T64008" s="121"/>
      <c r="V64008" s="121"/>
      <c r="X64008" s="121"/>
      <c r="Z64008" s="121"/>
    </row>
    <row r="64009" spans="16:26" x14ac:dyDescent="0.25">
      <c r="P64009" s="121"/>
      <c r="R64009" s="121"/>
      <c r="T64009" s="121"/>
      <c r="V64009" s="121"/>
      <c r="X64009" s="121"/>
      <c r="Z64009" s="121"/>
    </row>
    <row r="64010" spans="16:26" x14ac:dyDescent="0.25">
      <c r="P64010" s="121"/>
      <c r="R64010" s="121"/>
      <c r="T64010" s="121"/>
      <c r="V64010" s="121"/>
      <c r="X64010" s="121"/>
      <c r="Z64010" s="121"/>
    </row>
    <row r="64011" spans="16:26" x14ac:dyDescent="0.25">
      <c r="P64011" s="121"/>
      <c r="R64011" s="121"/>
      <c r="T64011" s="121"/>
      <c r="V64011" s="121"/>
      <c r="X64011" s="121"/>
      <c r="Z64011" s="121"/>
    </row>
    <row r="64012" spans="16:26" x14ac:dyDescent="0.25">
      <c r="P64012" s="122"/>
      <c r="R64012" s="122"/>
      <c r="T64012" s="122"/>
      <c r="V64012" s="122"/>
      <c r="X64012" s="122"/>
      <c r="Z64012" s="122"/>
    </row>
    <row r="64013" spans="16:26" x14ac:dyDescent="0.25">
      <c r="P64013" s="118"/>
      <c r="R64013" s="118"/>
      <c r="T64013" s="118"/>
      <c r="V64013" s="118"/>
      <c r="X64013" s="118"/>
      <c r="Z64013" s="118"/>
    </row>
    <row r="64014" spans="16:26" x14ac:dyDescent="0.25">
      <c r="P64014" s="119"/>
      <c r="R64014" s="119"/>
      <c r="T64014" s="119"/>
      <c r="V64014" s="119"/>
      <c r="X64014" s="119"/>
      <c r="Z64014" s="119"/>
    </row>
    <row r="64015" spans="16:26" x14ac:dyDescent="0.25">
      <c r="P64015" s="119"/>
      <c r="R64015" s="119"/>
      <c r="T64015" s="119"/>
      <c r="V64015" s="119"/>
      <c r="X64015" s="119"/>
      <c r="Z64015" s="119"/>
    </row>
    <row r="64016" spans="16:26" x14ac:dyDescent="0.25">
      <c r="P64016" s="120"/>
      <c r="R64016" s="120"/>
      <c r="T64016" s="120"/>
      <c r="V64016" s="120"/>
      <c r="X64016" s="120"/>
      <c r="Z64016" s="120"/>
    </row>
    <row r="64017" spans="16:26" x14ac:dyDescent="0.25">
      <c r="P64017" s="119"/>
      <c r="R64017" s="119"/>
      <c r="T64017" s="119"/>
      <c r="V64017" s="119"/>
      <c r="X64017" s="119"/>
      <c r="Z64017" s="119"/>
    </row>
    <row r="64018" spans="16:26" x14ac:dyDescent="0.25">
      <c r="P64018" s="119"/>
      <c r="R64018" s="119"/>
      <c r="T64018" s="119"/>
      <c r="V64018" s="119"/>
      <c r="X64018" s="119"/>
      <c r="Z64018" s="119"/>
    </row>
    <row r="64019" spans="16:26" x14ac:dyDescent="0.25">
      <c r="P64019" s="120"/>
      <c r="R64019" s="120"/>
      <c r="T64019" s="120"/>
      <c r="V64019" s="120"/>
      <c r="X64019" s="120"/>
      <c r="Z64019" s="120"/>
    </row>
    <row r="64020" spans="16:26" x14ac:dyDescent="0.25">
      <c r="P64020" s="119"/>
      <c r="R64020" s="119"/>
      <c r="T64020" s="119"/>
      <c r="V64020" s="119"/>
      <c r="X64020" s="119"/>
      <c r="Z64020" s="119"/>
    </row>
    <row r="64021" spans="16:26" x14ac:dyDescent="0.25">
      <c r="P64021" s="120"/>
      <c r="R64021" s="120"/>
      <c r="T64021" s="120"/>
      <c r="V64021" s="120"/>
      <c r="X64021" s="120"/>
      <c r="Z64021" s="120"/>
    </row>
    <row r="64022" spans="16:26" x14ac:dyDescent="0.25">
      <c r="P64022" s="119"/>
      <c r="R64022" s="119"/>
      <c r="T64022" s="119"/>
      <c r="V64022" s="119"/>
      <c r="X64022" s="119"/>
      <c r="Z64022" s="119"/>
    </row>
    <row r="64023" spans="16:26" x14ac:dyDescent="0.25">
      <c r="P64023" s="119"/>
      <c r="R64023" s="119"/>
      <c r="T64023" s="119"/>
      <c r="V64023" s="119"/>
      <c r="X64023" s="119"/>
      <c r="Z64023" s="119"/>
    </row>
    <row r="64024" spans="16:26" x14ac:dyDescent="0.25">
      <c r="P64024" s="119"/>
      <c r="R64024" s="119"/>
      <c r="T64024" s="119"/>
      <c r="V64024" s="119"/>
      <c r="X64024" s="119"/>
      <c r="Z64024" s="119"/>
    </row>
    <row r="64025" spans="16:26" x14ac:dyDescent="0.25">
      <c r="P64025" s="121"/>
      <c r="R64025" s="121"/>
      <c r="T64025" s="121"/>
      <c r="V64025" s="121"/>
      <c r="X64025" s="121"/>
      <c r="Z64025" s="121"/>
    </row>
    <row r="64026" spans="16:26" x14ac:dyDescent="0.25">
      <c r="P64026" s="121"/>
      <c r="R64026" s="121"/>
      <c r="T64026" s="121"/>
      <c r="V64026" s="121"/>
      <c r="X64026" s="121"/>
      <c r="Z64026" s="121"/>
    </row>
    <row r="64027" spans="16:26" x14ac:dyDescent="0.25">
      <c r="P64027" s="121"/>
      <c r="R64027" s="121"/>
      <c r="T64027" s="121"/>
      <c r="V64027" s="121"/>
      <c r="X64027" s="121"/>
      <c r="Z64027" s="121"/>
    </row>
    <row r="64028" spans="16:26" x14ac:dyDescent="0.25">
      <c r="P64028" s="121"/>
      <c r="R64028" s="121"/>
      <c r="T64028" s="121"/>
      <c r="V64028" s="121"/>
      <c r="X64028" s="121"/>
      <c r="Z64028" s="121"/>
    </row>
    <row r="64029" spans="16:26" x14ac:dyDescent="0.25">
      <c r="P64029" s="122"/>
      <c r="R64029" s="122"/>
      <c r="T64029" s="122"/>
      <c r="V64029" s="122"/>
      <c r="X64029" s="122"/>
      <c r="Z64029" s="122"/>
    </row>
    <row r="64030" spans="16:26" x14ac:dyDescent="0.25">
      <c r="P64030" s="118"/>
      <c r="R64030" s="118"/>
      <c r="T64030" s="118"/>
      <c r="V64030" s="118"/>
      <c r="X64030" s="118"/>
      <c r="Z64030" s="118"/>
    </row>
    <row r="64031" spans="16:26" x14ac:dyDescent="0.25">
      <c r="P64031" s="119"/>
      <c r="R64031" s="119"/>
      <c r="T64031" s="119"/>
      <c r="V64031" s="119"/>
      <c r="X64031" s="119"/>
      <c r="Z64031" s="119"/>
    </row>
    <row r="64032" spans="16:26" x14ac:dyDescent="0.25">
      <c r="P64032" s="119"/>
      <c r="R64032" s="119"/>
      <c r="T64032" s="119"/>
      <c r="V64032" s="119"/>
      <c r="X64032" s="119"/>
      <c r="Z64032" s="119"/>
    </row>
    <row r="64033" spans="16:26" x14ac:dyDescent="0.25">
      <c r="P64033" s="120"/>
      <c r="R64033" s="120"/>
      <c r="T64033" s="120"/>
      <c r="V64033" s="120"/>
      <c r="X64033" s="120"/>
      <c r="Z64033" s="120"/>
    </row>
    <row r="64034" spans="16:26" x14ac:dyDescent="0.25">
      <c r="P64034" s="119"/>
      <c r="R64034" s="119"/>
      <c r="T64034" s="119"/>
      <c r="V64034" s="119"/>
      <c r="X64034" s="119"/>
      <c r="Z64034" s="119"/>
    </row>
    <row r="64035" spans="16:26" x14ac:dyDescent="0.25">
      <c r="P64035" s="119"/>
      <c r="R64035" s="119"/>
      <c r="T64035" s="119"/>
      <c r="V64035" s="119"/>
      <c r="X64035" s="119"/>
      <c r="Z64035" s="119"/>
    </row>
    <row r="64036" spans="16:26" x14ac:dyDescent="0.25">
      <c r="P64036" s="120"/>
      <c r="R64036" s="120"/>
      <c r="T64036" s="120"/>
      <c r="V64036" s="120"/>
      <c r="X64036" s="120"/>
      <c r="Z64036" s="120"/>
    </row>
    <row r="64037" spans="16:26" x14ac:dyDescent="0.25">
      <c r="P64037" s="119"/>
      <c r="R64037" s="119"/>
      <c r="T64037" s="119"/>
      <c r="V64037" s="119"/>
      <c r="X64037" s="119"/>
      <c r="Z64037" s="119"/>
    </row>
    <row r="64038" spans="16:26" x14ac:dyDescent="0.25">
      <c r="P64038" s="120"/>
      <c r="R64038" s="120"/>
      <c r="T64038" s="120"/>
      <c r="V64038" s="120"/>
      <c r="X64038" s="120"/>
      <c r="Z64038" s="120"/>
    </row>
    <row r="64039" spans="16:26" x14ac:dyDescent="0.25">
      <c r="P64039" s="119"/>
      <c r="R64039" s="119"/>
      <c r="T64039" s="119"/>
      <c r="V64039" s="119"/>
      <c r="X64039" s="119"/>
      <c r="Z64039" s="119"/>
    </row>
    <row r="64040" spans="16:26" x14ac:dyDescent="0.25">
      <c r="P64040" s="119"/>
      <c r="R64040" s="119"/>
      <c r="T64040" s="119"/>
      <c r="V64040" s="119"/>
      <c r="X64040" s="119"/>
      <c r="Z64040" s="119"/>
    </row>
    <row r="64041" spans="16:26" x14ac:dyDescent="0.25">
      <c r="P64041" s="119"/>
      <c r="R64041" s="119"/>
      <c r="T64041" s="119"/>
      <c r="V64041" s="119"/>
      <c r="X64041" s="119"/>
      <c r="Z64041" s="119"/>
    </row>
    <row r="64042" spans="16:26" x14ac:dyDescent="0.25">
      <c r="P64042" s="121"/>
      <c r="R64042" s="121"/>
      <c r="T64042" s="121"/>
      <c r="V64042" s="121"/>
      <c r="X64042" s="121"/>
      <c r="Z64042" s="121"/>
    </row>
    <row r="64043" spans="16:26" x14ac:dyDescent="0.25">
      <c r="P64043" s="121"/>
      <c r="R64043" s="121"/>
      <c r="T64043" s="121"/>
      <c r="V64043" s="121"/>
      <c r="X64043" s="121"/>
      <c r="Z64043" s="121"/>
    </row>
    <row r="64044" spans="16:26" x14ac:dyDescent="0.25">
      <c r="P64044" s="121"/>
      <c r="R64044" s="121"/>
      <c r="T64044" s="121"/>
      <c r="V64044" s="121"/>
      <c r="X64044" s="121"/>
      <c r="Z64044" s="121"/>
    </row>
    <row r="64045" spans="16:26" x14ac:dyDescent="0.25">
      <c r="P64045" s="121"/>
      <c r="R64045" s="121"/>
      <c r="T64045" s="121"/>
      <c r="V64045" s="121"/>
      <c r="X64045" s="121"/>
      <c r="Z64045" s="121"/>
    </row>
    <row r="64046" spans="16:26" x14ac:dyDescent="0.25">
      <c r="P64046" s="122"/>
      <c r="R64046" s="122"/>
      <c r="T64046" s="122"/>
      <c r="V64046" s="122"/>
      <c r="X64046" s="122"/>
      <c r="Z64046" s="122"/>
    </row>
    <row r="64047" spans="16:26" x14ac:dyDescent="0.25">
      <c r="P64047" s="118"/>
      <c r="R64047" s="118"/>
      <c r="T64047" s="118"/>
      <c r="V64047" s="118"/>
      <c r="X64047" s="118"/>
      <c r="Z64047" s="118"/>
    </row>
    <row r="64048" spans="16:26" x14ac:dyDescent="0.25">
      <c r="P64048" s="119"/>
      <c r="R64048" s="119"/>
      <c r="T64048" s="119"/>
      <c r="V64048" s="119"/>
      <c r="X64048" s="119"/>
      <c r="Z64048" s="119"/>
    </row>
    <row r="64049" spans="16:26" x14ac:dyDescent="0.25">
      <c r="P64049" s="119"/>
      <c r="R64049" s="119"/>
      <c r="T64049" s="119"/>
      <c r="V64049" s="119"/>
      <c r="X64049" s="119"/>
      <c r="Z64049" s="119"/>
    </row>
    <row r="64050" spans="16:26" x14ac:dyDescent="0.25">
      <c r="P64050" s="120"/>
      <c r="R64050" s="120"/>
      <c r="T64050" s="120"/>
      <c r="V64050" s="120"/>
      <c r="X64050" s="120"/>
      <c r="Z64050" s="120"/>
    </row>
    <row r="64051" spans="16:26" x14ac:dyDescent="0.25">
      <c r="P64051" s="119"/>
      <c r="R64051" s="119"/>
      <c r="T64051" s="119"/>
      <c r="V64051" s="119"/>
      <c r="X64051" s="119"/>
      <c r="Z64051" s="119"/>
    </row>
    <row r="64052" spans="16:26" x14ac:dyDescent="0.25">
      <c r="P64052" s="119"/>
      <c r="R64052" s="119"/>
      <c r="T64052" s="119"/>
      <c r="V64052" s="119"/>
      <c r="X64052" s="119"/>
      <c r="Z64052" s="119"/>
    </row>
    <row r="64053" spans="16:26" x14ac:dyDescent="0.25">
      <c r="P64053" s="120"/>
      <c r="R64053" s="120"/>
      <c r="T64053" s="120"/>
      <c r="V64053" s="120"/>
      <c r="X64053" s="120"/>
      <c r="Z64053" s="120"/>
    </row>
    <row r="64054" spans="16:26" x14ac:dyDescent="0.25">
      <c r="P64054" s="119"/>
      <c r="R64054" s="119"/>
      <c r="T64054" s="119"/>
      <c r="V64054" s="119"/>
      <c r="X64054" s="119"/>
      <c r="Z64054" s="119"/>
    </row>
    <row r="64055" spans="16:26" x14ac:dyDescent="0.25">
      <c r="P64055" s="120"/>
      <c r="R64055" s="120"/>
      <c r="T64055" s="120"/>
      <c r="V64055" s="120"/>
      <c r="X64055" s="120"/>
      <c r="Z64055" s="120"/>
    </row>
    <row r="64056" spans="16:26" x14ac:dyDescent="0.25">
      <c r="P64056" s="119"/>
      <c r="R64056" s="119"/>
      <c r="T64056" s="119"/>
      <c r="V64056" s="119"/>
      <c r="X64056" s="119"/>
      <c r="Z64056" s="119"/>
    </row>
    <row r="64057" spans="16:26" x14ac:dyDescent="0.25">
      <c r="P64057" s="119"/>
      <c r="R64057" s="119"/>
      <c r="T64057" s="119"/>
      <c r="V64057" s="119"/>
      <c r="X64057" s="119"/>
      <c r="Z64057" s="119"/>
    </row>
    <row r="64058" spans="16:26" x14ac:dyDescent="0.25">
      <c r="P64058" s="119"/>
      <c r="R64058" s="119"/>
      <c r="T64058" s="119"/>
      <c r="V64058" s="119"/>
      <c r="X64058" s="119"/>
      <c r="Z64058" s="119"/>
    </row>
    <row r="64059" spans="16:26" x14ac:dyDescent="0.25">
      <c r="P64059" s="121"/>
      <c r="R64059" s="121"/>
      <c r="T64059" s="121"/>
      <c r="V64059" s="121"/>
      <c r="X64059" s="121"/>
      <c r="Z64059" s="121"/>
    </row>
    <row r="64060" spans="16:26" x14ac:dyDescent="0.25">
      <c r="P64060" s="121"/>
      <c r="R64060" s="121"/>
      <c r="T64060" s="121"/>
      <c r="V64060" s="121"/>
      <c r="X64060" s="121"/>
      <c r="Z64060" s="121"/>
    </row>
    <row r="64061" spans="16:26" x14ac:dyDescent="0.25">
      <c r="P64061" s="121"/>
      <c r="R64061" s="121"/>
      <c r="T64061" s="121"/>
      <c r="V64061" s="121"/>
      <c r="X64061" s="121"/>
      <c r="Z64061" s="121"/>
    </row>
    <row r="64062" spans="16:26" x14ac:dyDescent="0.25">
      <c r="P64062" s="121"/>
      <c r="R64062" s="121"/>
      <c r="T64062" s="121"/>
      <c r="V64062" s="121"/>
      <c r="X64062" s="121"/>
      <c r="Z64062" s="121"/>
    </row>
    <row r="64063" spans="16:26" x14ac:dyDescent="0.25">
      <c r="P64063" s="122"/>
      <c r="R64063" s="122"/>
      <c r="T64063" s="122"/>
      <c r="V64063" s="122"/>
      <c r="X64063" s="122"/>
      <c r="Z64063" s="122"/>
    </row>
    <row r="64064" spans="16:26" x14ac:dyDescent="0.25">
      <c r="P64064" s="118"/>
      <c r="R64064" s="118"/>
      <c r="T64064" s="118"/>
      <c r="V64064" s="118"/>
      <c r="X64064" s="118"/>
      <c r="Z64064" s="118"/>
    </row>
    <row r="64065" spans="16:26" x14ac:dyDescent="0.25">
      <c r="P64065" s="119"/>
      <c r="R64065" s="119"/>
      <c r="T64065" s="119"/>
      <c r="V64065" s="119"/>
      <c r="X64065" s="119"/>
      <c r="Z64065" s="119"/>
    </row>
    <row r="64066" spans="16:26" x14ac:dyDescent="0.25">
      <c r="P64066" s="119"/>
      <c r="R64066" s="119"/>
      <c r="T64066" s="119"/>
      <c r="V64066" s="119"/>
      <c r="X64066" s="119"/>
      <c r="Z64066" s="119"/>
    </row>
    <row r="64067" spans="16:26" x14ac:dyDescent="0.25">
      <c r="P64067" s="120"/>
      <c r="R64067" s="120"/>
      <c r="T64067" s="120"/>
      <c r="V64067" s="120"/>
      <c r="X64067" s="120"/>
      <c r="Z64067" s="120"/>
    </row>
    <row r="64068" spans="16:26" x14ac:dyDescent="0.25">
      <c r="P64068" s="119"/>
      <c r="R64068" s="119"/>
      <c r="T64068" s="119"/>
      <c r="V64068" s="119"/>
      <c r="X64068" s="119"/>
      <c r="Z64068" s="119"/>
    </row>
    <row r="64069" spans="16:26" x14ac:dyDescent="0.25">
      <c r="P64069" s="119"/>
      <c r="R64069" s="119"/>
      <c r="T64069" s="119"/>
      <c r="V64069" s="119"/>
      <c r="X64069" s="119"/>
      <c r="Z64069" s="119"/>
    </row>
    <row r="64070" spans="16:26" x14ac:dyDescent="0.25">
      <c r="P64070" s="120"/>
      <c r="R64070" s="120"/>
      <c r="T64070" s="120"/>
      <c r="V64070" s="120"/>
      <c r="X64070" s="120"/>
      <c r="Z64070" s="120"/>
    </row>
    <row r="64071" spans="16:26" x14ac:dyDescent="0.25">
      <c r="P64071" s="119"/>
      <c r="R64071" s="119"/>
      <c r="T64071" s="119"/>
      <c r="V64071" s="119"/>
      <c r="X64071" s="119"/>
      <c r="Z64071" s="119"/>
    </row>
    <row r="64072" spans="16:26" x14ac:dyDescent="0.25">
      <c r="P64072" s="120"/>
      <c r="R64072" s="120"/>
      <c r="T64072" s="120"/>
      <c r="V64072" s="120"/>
      <c r="X64072" s="120"/>
      <c r="Z64072" s="120"/>
    </row>
    <row r="64073" spans="16:26" x14ac:dyDescent="0.25">
      <c r="P64073" s="119"/>
      <c r="R64073" s="119"/>
      <c r="T64073" s="119"/>
      <c r="V64073" s="119"/>
      <c r="X64073" s="119"/>
      <c r="Z64073" s="119"/>
    </row>
    <row r="64074" spans="16:26" x14ac:dyDescent="0.25">
      <c r="P64074" s="119"/>
      <c r="R64074" s="119"/>
      <c r="T64074" s="119"/>
      <c r="V64074" s="119"/>
      <c r="X64074" s="119"/>
      <c r="Z64074" s="119"/>
    </row>
    <row r="64075" spans="16:26" x14ac:dyDescent="0.25">
      <c r="P64075" s="119"/>
      <c r="R64075" s="119"/>
      <c r="T64075" s="119"/>
      <c r="V64075" s="119"/>
      <c r="X64075" s="119"/>
      <c r="Z64075" s="119"/>
    </row>
    <row r="64076" spans="16:26" x14ac:dyDescent="0.25">
      <c r="P64076" s="121"/>
      <c r="R64076" s="121"/>
      <c r="T64076" s="121"/>
      <c r="V64076" s="121"/>
      <c r="X64076" s="121"/>
      <c r="Z64076" s="121"/>
    </row>
    <row r="64077" spans="16:26" x14ac:dyDescent="0.25">
      <c r="P64077" s="121"/>
      <c r="R64077" s="121"/>
      <c r="T64077" s="121"/>
      <c r="V64077" s="121"/>
      <c r="X64077" s="121"/>
      <c r="Z64077" s="121"/>
    </row>
    <row r="64078" spans="16:26" x14ac:dyDescent="0.25">
      <c r="P64078" s="121"/>
      <c r="R64078" s="121"/>
      <c r="T64078" s="121"/>
      <c r="V64078" s="121"/>
      <c r="X64078" s="121"/>
      <c r="Z64078" s="121"/>
    </row>
    <row r="64079" spans="16:26" x14ac:dyDescent="0.25">
      <c r="P64079" s="121"/>
      <c r="R64079" s="121"/>
      <c r="T64079" s="121"/>
      <c r="V64079" s="121"/>
      <c r="X64079" s="121"/>
      <c r="Z64079" s="121"/>
    </row>
    <row r="64080" spans="16:26" x14ac:dyDescent="0.25">
      <c r="P64080" s="122"/>
      <c r="R64080" s="122"/>
      <c r="T64080" s="122"/>
      <c r="V64080" s="122"/>
      <c r="X64080" s="122"/>
      <c r="Z64080" s="122"/>
    </row>
    <row r="64081" spans="16:26" x14ac:dyDescent="0.25">
      <c r="P64081" s="118"/>
      <c r="R64081" s="118"/>
      <c r="T64081" s="118"/>
      <c r="V64081" s="118"/>
      <c r="X64081" s="118"/>
      <c r="Z64081" s="118"/>
    </row>
    <row r="64082" spans="16:26" x14ac:dyDescent="0.25">
      <c r="P64082" s="119"/>
      <c r="R64082" s="119"/>
      <c r="T64082" s="119"/>
      <c r="V64082" s="119"/>
      <c r="X64082" s="119"/>
      <c r="Z64082" s="119"/>
    </row>
    <row r="64083" spans="16:26" x14ac:dyDescent="0.25">
      <c r="P64083" s="119"/>
      <c r="R64083" s="119"/>
      <c r="T64083" s="119"/>
      <c r="V64083" s="119"/>
      <c r="X64083" s="119"/>
      <c r="Z64083" s="119"/>
    </row>
    <row r="64084" spans="16:26" x14ac:dyDescent="0.25">
      <c r="P64084" s="120"/>
      <c r="R64084" s="120"/>
      <c r="T64084" s="120"/>
      <c r="V64084" s="120"/>
      <c r="X64084" s="120"/>
      <c r="Z64084" s="120"/>
    </row>
    <row r="64085" spans="16:26" x14ac:dyDescent="0.25">
      <c r="P64085" s="119"/>
      <c r="R64085" s="119"/>
      <c r="T64085" s="119"/>
      <c r="V64085" s="119"/>
      <c r="X64085" s="119"/>
      <c r="Z64085" s="119"/>
    </row>
    <row r="64086" spans="16:26" x14ac:dyDescent="0.25">
      <c r="P64086" s="119"/>
      <c r="R64086" s="119"/>
      <c r="T64086" s="119"/>
      <c r="V64086" s="119"/>
      <c r="X64086" s="119"/>
      <c r="Z64086" s="119"/>
    </row>
    <row r="64087" spans="16:26" x14ac:dyDescent="0.25">
      <c r="P64087" s="120"/>
      <c r="R64087" s="120"/>
      <c r="T64087" s="120"/>
      <c r="V64087" s="120"/>
      <c r="X64087" s="120"/>
      <c r="Z64087" s="120"/>
    </row>
    <row r="64088" spans="16:26" x14ac:dyDescent="0.25">
      <c r="P64088" s="119"/>
      <c r="R64088" s="119"/>
      <c r="T64088" s="119"/>
      <c r="V64088" s="119"/>
      <c r="X64088" s="119"/>
      <c r="Z64088" s="119"/>
    </row>
    <row r="64089" spans="16:26" x14ac:dyDescent="0.25">
      <c r="P64089" s="120"/>
      <c r="R64089" s="120"/>
      <c r="T64089" s="120"/>
      <c r="V64089" s="120"/>
      <c r="X64089" s="120"/>
      <c r="Z64089" s="120"/>
    </row>
    <row r="64090" spans="16:26" x14ac:dyDescent="0.25">
      <c r="P64090" s="119"/>
      <c r="R64090" s="119"/>
      <c r="T64090" s="119"/>
      <c r="V64090" s="119"/>
      <c r="X64090" s="119"/>
      <c r="Z64090" s="119"/>
    </row>
    <row r="64091" spans="16:26" x14ac:dyDescent="0.25">
      <c r="P64091" s="119"/>
      <c r="R64091" s="119"/>
      <c r="T64091" s="119"/>
      <c r="V64091" s="119"/>
      <c r="X64091" s="119"/>
      <c r="Z64091" s="119"/>
    </row>
    <row r="64092" spans="16:26" x14ac:dyDescent="0.25">
      <c r="P64092" s="119"/>
      <c r="R64092" s="119"/>
      <c r="T64092" s="119"/>
      <c r="V64092" s="119"/>
      <c r="X64092" s="119"/>
      <c r="Z64092" s="119"/>
    </row>
    <row r="64093" spans="16:26" x14ac:dyDescent="0.25">
      <c r="P64093" s="121"/>
      <c r="R64093" s="121"/>
      <c r="T64093" s="121"/>
      <c r="V64093" s="121"/>
      <c r="X64093" s="121"/>
      <c r="Z64093" s="121"/>
    </row>
    <row r="64094" spans="16:26" x14ac:dyDescent="0.25">
      <c r="P64094" s="121"/>
      <c r="R64094" s="121"/>
      <c r="T64094" s="121"/>
      <c r="V64094" s="121"/>
      <c r="X64094" s="121"/>
      <c r="Z64094" s="121"/>
    </row>
    <row r="64095" spans="16:26" x14ac:dyDescent="0.25">
      <c r="P64095" s="121"/>
      <c r="R64095" s="121"/>
      <c r="T64095" s="121"/>
      <c r="V64095" s="121"/>
      <c r="X64095" s="121"/>
      <c r="Z64095" s="121"/>
    </row>
    <row r="64096" spans="16:26" x14ac:dyDescent="0.25">
      <c r="P64096" s="121"/>
      <c r="R64096" s="121"/>
      <c r="T64096" s="121"/>
      <c r="V64096" s="121"/>
      <c r="X64096" s="121"/>
      <c r="Z64096" s="121"/>
    </row>
    <row r="64097" spans="16:26" x14ac:dyDescent="0.25">
      <c r="P64097" s="122"/>
      <c r="R64097" s="122"/>
      <c r="T64097" s="122"/>
      <c r="V64097" s="122"/>
      <c r="X64097" s="122"/>
      <c r="Z64097" s="122"/>
    </row>
    <row r="64098" spans="16:26" x14ac:dyDescent="0.25">
      <c r="P64098" s="118"/>
      <c r="R64098" s="118"/>
      <c r="T64098" s="118"/>
      <c r="V64098" s="118"/>
      <c r="X64098" s="118"/>
      <c r="Z64098" s="118"/>
    </row>
    <row r="64099" spans="16:26" x14ac:dyDescent="0.25">
      <c r="P64099" s="119"/>
      <c r="R64099" s="119"/>
      <c r="T64099" s="119"/>
      <c r="V64099" s="119"/>
      <c r="X64099" s="119"/>
      <c r="Z64099" s="119"/>
    </row>
    <row r="64100" spans="16:26" x14ac:dyDescent="0.25">
      <c r="P64100" s="119"/>
      <c r="R64100" s="119"/>
      <c r="T64100" s="119"/>
      <c r="V64100" s="119"/>
      <c r="X64100" s="119"/>
      <c r="Z64100" s="119"/>
    </row>
    <row r="64101" spans="16:26" x14ac:dyDescent="0.25">
      <c r="P64101" s="120"/>
      <c r="R64101" s="120"/>
      <c r="T64101" s="120"/>
      <c r="V64101" s="120"/>
      <c r="X64101" s="120"/>
      <c r="Z64101" s="120"/>
    </row>
    <row r="64102" spans="16:26" x14ac:dyDescent="0.25">
      <c r="P64102" s="119"/>
      <c r="R64102" s="119"/>
      <c r="T64102" s="119"/>
      <c r="V64102" s="119"/>
      <c r="X64102" s="119"/>
      <c r="Z64102" s="119"/>
    </row>
    <row r="64103" spans="16:26" x14ac:dyDescent="0.25">
      <c r="P64103" s="119"/>
      <c r="R64103" s="119"/>
      <c r="T64103" s="119"/>
      <c r="V64103" s="119"/>
      <c r="X64103" s="119"/>
      <c r="Z64103" s="119"/>
    </row>
    <row r="64104" spans="16:26" x14ac:dyDescent="0.25">
      <c r="P64104" s="120"/>
      <c r="R64104" s="120"/>
      <c r="T64104" s="120"/>
      <c r="V64104" s="120"/>
      <c r="X64104" s="120"/>
      <c r="Z64104" s="120"/>
    </row>
    <row r="64105" spans="16:26" x14ac:dyDescent="0.25">
      <c r="P64105" s="119"/>
      <c r="R64105" s="119"/>
      <c r="T64105" s="119"/>
      <c r="V64105" s="119"/>
      <c r="X64105" s="119"/>
      <c r="Z64105" s="119"/>
    </row>
    <row r="64106" spans="16:26" x14ac:dyDescent="0.25">
      <c r="P64106" s="120"/>
      <c r="R64106" s="120"/>
      <c r="T64106" s="120"/>
      <c r="V64106" s="120"/>
      <c r="X64106" s="120"/>
      <c r="Z64106" s="120"/>
    </row>
    <row r="64107" spans="16:26" x14ac:dyDescent="0.25">
      <c r="P64107" s="119"/>
      <c r="R64107" s="119"/>
      <c r="T64107" s="119"/>
      <c r="V64107" s="119"/>
      <c r="X64107" s="119"/>
      <c r="Z64107" s="119"/>
    </row>
    <row r="64108" spans="16:26" x14ac:dyDescent="0.25">
      <c r="P64108" s="119"/>
      <c r="R64108" s="119"/>
      <c r="T64108" s="119"/>
      <c r="V64108" s="119"/>
      <c r="X64108" s="119"/>
      <c r="Z64108" s="119"/>
    </row>
    <row r="64109" spans="16:26" x14ac:dyDescent="0.25">
      <c r="P64109" s="119"/>
      <c r="R64109" s="119"/>
      <c r="T64109" s="119"/>
      <c r="V64109" s="119"/>
      <c r="X64109" s="119"/>
      <c r="Z64109" s="119"/>
    </row>
    <row r="64110" spans="16:26" x14ac:dyDescent="0.25">
      <c r="P64110" s="121"/>
      <c r="R64110" s="121"/>
      <c r="T64110" s="121"/>
      <c r="V64110" s="121"/>
      <c r="X64110" s="121"/>
      <c r="Z64110" s="121"/>
    </row>
    <row r="64111" spans="16:26" x14ac:dyDescent="0.25">
      <c r="P64111" s="121"/>
      <c r="R64111" s="121"/>
      <c r="T64111" s="121"/>
      <c r="V64111" s="121"/>
      <c r="X64111" s="121"/>
      <c r="Z64111" s="121"/>
    </row>
    <row r="64112" spans="16:26" x14ac:dyDescent="0.25">
      <c r="P64112" s="121"/>
      <c r="R64112" s="121"/>
      <c r="T64112" s="121"/>
      <c r="V64112" s="121"/>
      <c r="X64112" s="121"/>
      <c r="Z64112" s="121"/>
    </row>
    <row r="64113" spans="16:26" x14ac:dyDescent="0.25">
      <c r="P64113" s="121"/>
      <c r="R64113" s="121"/>
      <c r="T64113" s="121"/>
      <c r="V64113" s="121"/>
      <c r="X64113" s="121"/>
      <c r="Z64113" s="121"/>
    </row>
    <row r="64114" spans="16:26" x14ac:dyDescent="0.25">
      <c r="P64114" s="122"/>
      <c r="R64114" s="122"/>
      <c r="T64114" s="122"/>
      <c r="V64114" s="122"/>
      <c r="X64114" s="122"/>
      <c r="Z64114" s="122"/>
    </row>
    <row r="64115" spans="16:26" x14ac:dyDescent="0.25">
      <c r="P64115" s="118"/>
      <c r="R64115" s="118"/>
      <c r="T64115" s="118"/>
      <c r="V64115" s="118"/>
      <c r="X64115" s="118"/>
      <c r="Z64115" s="118"/>
    </row>
    <row r="64116" spans="16:26" x14ac:dyDescent="0.25">
      <c r="P64116" s="119"/>
      <c r="R64116" s="119"/>
      <c r="T64116" s="119"/>
      <c r="V64116" s="119"/>
      <c r="X64116" s="119"/>
      <c r="Z64116" s="119"/>
    </row>
    <row r="64117" spans="16:26" x14ac:dyDescent="0.25">
      <c r="P64117" s="119"/>
      <c r="R64117" s="119"/>
      <c r="T64117" s="119"/>
      <c r="V64117" s="119"/>
      <c r="X64117" s="119"/>
      <c r="Z64117" s="119"/>
    </row>
    <row r="64118" spans="16:26" x14ac:dyDescent="0.25">
      <c r="P64118" s="120"/>
      <c r="R64118" s="120"/>
      <c r="T64118" s="120"/>
      <c r="V64118" s="120"/>
      <c r="X64118" s="120"/>
      <c r="Z64118" s="120"/>
    </row>
    <row r="64119" spans="16:26" x14ac:dyDescent="0.25">
      <c r="P64119" s="119"/>
      <c r="R64119" s="119"/>
      <c r="T64119" s="119"/>
      <c r="V64119" s="119"/>
      <c r="X64119" s="119"/>
      <c r="Z64119" s="119"/>
    </row>
    <row r="64120" spans="16:26" x14ac:dyDescent="0.25">
      <c r="P64120" s="119"/>
      <c r="R64120" s="119"/>
      <c r="T64120" s="119"/>
      <c r="V64120" s="119"/>
      <c r="X64120" s="119"/>
      <c r="Z64120" s="119"/>
    </row>
    <row r="64121" spans="16:26" x14ac:dyDescent="0.25">
      <c r="P64121" s="120"/>
      <c r="R64121" s="120"/>
      <c r="T64121" s="120"/>
      <c r="V64121" s="120"/>
      <c r="X64121" s="120"/>
      <c r="Z64121" s="120"/>
    </row>
    <row r="64122" spans="16:26" x14ac:dyDescent="0.25">
      <c r="P64122" s="119"/>
      <c r="R64122" s="119"/>
      <c r="T64122" s="119"/>
      <c r="V64122" s="119"/>
      <c r="X64122" s="119"/>
      <c r="Z64122" s="119"/>
    </row>
    <row r="64123" spans="16:26" x14ac:dyDescent="0.25">
      <c r="P64123" s="120"/>
      <c r="R64123" s="120"/>
      <c r="T64123" s="120"/>
      <c r="V64123" s="120"/>
      <c r="X64123" s="120"/>
      <c r="Z64123" s="120"/>
    </row>
    <row r="64124" spans="16:26" x14ac:dyDescent="0.25">
      <c r="P64124" s="119"/>
      <c r="R64124" s="119"/>
      <c r="T64124" s="119"/>
      <c r="V64124" s="119"/>
      <c r="X64124" s="119"/>
      <c r="Z64124" s="119"/>
    </row>
    <row r="64125" spans="16:26" x14ac:dyDescent="0.25">
      <c r="P64125" s="119"/>
      <c r="R64125" s="119"/>
      <c r="T64125" s="119"/>
      <c r="V64125" s="119"/>
      <c r="X64125" s="119"/>
      <c r="Z64125" s="119"/>
    </row>
    <row r="64126" spans="16:26" x14ac:dyDescent="0.25">
      <c r="P64126" s="119"/>
      <c r="R64126" s="119"/>
      <c r="T64126" s="119"/>
      <c r="V64126" s="119"/>
      <c r="X64126" s="119"/>
      <c r="Z64126" s="119"/>
    </row>
    <row r="64127" spans="16:26" x14ac:dyDescent="0.25">
      <c r="P64127" s="121"/>
      <c r="R64127" s="121"/>
      <c r="T64127" s="121"/>
      <c r="V64127" s="121"/>
      <c r="X64127" s="121"/>
      <c r="Z64127" s="121"/>
    </row>
    <row r="64128" spans="16:26" x14ac:dyDescent="0.25">
      <c r="P64128" s="121"/>
      <c r="R64128" s="121"/>
      <c r="T64128" s="121"/>
      <c r="V64128" s="121"/>
      <c r="X64128" s="121"/>
      <c r="Z64128" s="121"/>
    </row>
    <row r="64129" spans="16:26" x14ac:dyDescent="0.25">
      <c r="P64129" s="121"/>
      <c r="R64129" s="121"/>
      <c r="T64129" s="121"/>
      <c r="V64129" s="121"/>
      <c r="X64129" s="121"/>
      <c r="Z64129" s="121"/>
    </row>
    <row r="64130" spans="16:26" x14ac:dyDescent="0.25">
      <c r="P64130" s="121"/>
      <c r="R64130" s="121"/>
      <c r="T64130" s="121"/>
      <c r="V64130" s="121"/>
      <c r="X64130" s="121"/>
      <c r="Z64130" s="121"/>
    </row>
    <row r="64131" spans="16:26" x14ac:dyDescent="0.25">
      <c r="P64131" s="122"/>
      <c r="R64131" s="122"/>
      <c r="T64131" s="122"/>
      <c r="V64131" s="122"/>
      <c r="X64131" s="122"/>
      <c r="Z64131" s="122"/>
    </row>
    <row r="64132" spans="16:26" x14ac:dyDescent="0.25">
      <c r="P64132" s="118"/>
      <c r="R64132" s="118"/>
      <c r="T64132" s="118"/>
      <c r="V64132" s="118"/>
      <c r="X64132" s="118"/>
      <c r="Z64132" s="118"/>
    </row>
    <row r="64133" spans="16:26" x14ac:dyDescent="0.25">
      <c r="P64133" s="119"/>
      <c r="R64133" s="119"/>
      <c r="T64133" s="119"/>
      <c r="V64133" s="119"/>
      <c r="X64133" s="119"/>
      <c r="Z64133" s="119"/>
    </row>
    <row r="64134" spans="16:26" x14ac:dyDescent="0.25">
      <c r="P64134" s="119"/>
      <c r="R64134" s="119"/>
      <c r="T64134" s="119"/>
      <c r="V64134" s="119"/>
      <c r="X64134" s="119"/>
      <c r="Z64134" s="119"/>
    </row>
    <row r="64135" spans="16:26" x14ac:dyDescent="0.25">
      <c r="P64135" s="120"/>
      <c r="R64135" s="120"/>
      <c r="T64135" s="120"/>
      <c r="V64135" s="120"/>
      <c r="X64135" s="120"/>
      <c r="Z64135" s="120"/>
    </row>
    <row r="64136" spans="16:26" x14ac:dyDescent="0.25">
      <c r="P64136" s="119"/>
      <c r="R64136" s="119"/>
      <c r="T64136" s="119"/>
      <c r="V64136" s="119"/>
      <c r="X64136" s="119"/>
      <c r="Z64136" s="119"/>
    </row>
    <row r="64137" spans="16:26" x14ac:dyDescent="0.25">
      <c r="P64137" s="119"/>
      <c r="R64137" s="119"/>
      <c r="T64137" s="119"/>
      <c r="V64137" s="119"/>
      <c r="X64137" s="119"/>
      <c r="Z64137" s="119"/>
    </row>
    <row r="64138" spans="16:26" x14ac:dyDescent="0.25">
      <c r="P64138" s="120"/>
      <c r="R64138" s="120"/>
      <c r="T64138" s="120"/>
      <c r="V64138" s="120"/>
      <c r="X64138" s="120"/>
      <c r="Z64138" s="120"/>
    </row>
    <row r="64139" spans="16:26" x14ac:dyDescent="0.25">
      <c r="P64139" s="119"/>
      <c r="R64139" s="119"/>
      <c r="T64139" s="119"/>
      <c r="V64139" s="119"/>
      <c r="X64139" s="119"/>
      <c r="Z64139" s="119"/>
    </row>
    <row r="64140" spans="16:26" x14ac:dyDescent="0.25">
      <c r="P64140" s="120"/>
      <c r="R64140" s="120"/>
      <c r="T64140" s="120"/>
      <c r="V64140" s="120"/>
      <c r="X64140" s="120"/>
      <c r="Z64140" s="120"/>
    </row>
    <row r="64141" spans="16:26" x14ac:dyDescent="0.25">
      <c r="P64141" s="119"/>
      <c r="R64141" s="119"/>
      <c r="T64141" s="119"/>
      <c r="V64141" s="119"/>
      <c r="X64141" s="119"/>
      <c r="Z64141" s="119"/>
    </row>
    <row r="64142" spans="16:26" x14ac:dyDescent="0.25">
      <c r="P64142" s="119"/>
      <c r="R64142" s="119"/>
      <c r="T64142" s="119"/>
      <c r="V64142" s="119"/>
      <c r="X64142" s="119"/>
      <c r="Z64142" s="119"/>
    </row>
    <row r="64143" spans="16:26" x14ac:dyDescent="0.25">
      <c r="P64143" s="119"/>
      <c r="R64143" s="119"/>
      <c r="T64143" s="119"/>
      <c r="V64143" s="119"/>
      <c r="X64143" s="119"/>
      <c r="Z64143" s="119"/>
    </row>
    <row r="64144" spans="16:26" x14ac:dyDescent="0.25">
      <c r="P64144" s="121"/>
      <c r="R64144" s="121"/>
      <c r="T64144" s="121"/>
      <c r="V64144" s="121"/>
      <c r="X64144" s="121"/>
      <c r="Z64144" s="121"/>
    </row>
    <row r="64145" spans="16:26" x14ac:dyDescent="0.25">
      <c r="P64145" s="121"/>
      <c r="R64145" s="121"/>
      <c r="T64145" s="121"/>
      <c r="V64145" s="121"/>
      <c r="X64145" s="121"/>
      <c r="Z64145" s="121"/>
    </row>
    <row r="64146" spans="16:26" x14ac:dyDescent="0.25">
      <c r="P64146" s="121"/>
      <c r="R64146" s="121"/>
      <c r="T64146" s="121"/>
      <c r="V64146" s="121"/>
      <c r="X64146" s="121"/>
      <c r="Z64146" s="121"/>
    </row>
    <row r="64147" spans="16:26" x14ac:dyDescent="0.25">
      <c r="P64147" s="121"/>
      <c r="R64147" s="121"/>
      <c r="T64147" s="121"/>
      <c r="V64147" s="121"/>
      <c r="X64147" s="121"/>
      <c r="Z64147" s="121"/>
    </row>
    <row r="64148" spans="16:26" x14ac:dyDescent="0.25">
      <c r="P64148" s="122"/>
      <c r="R64148" s="122"/>
      <c r="T64148" s="122"/>
      <c r="V64148" s="122"/>
      <c r="X64148" s="122"/>
      <c r="Z64148" s="122"/>
    </row>
    <row r="64149" spans="16:26" x14ac:dyDescent="0.25">
      <c r="P64149" s="118"/>
      <c r="R64149" s="118"/>
      <c r="T64149" s="118"/>
      <c r="V64149" s="118"/>
      <c r="X64149" s="118"/>
      <c r="Z64149" s="118"/>
    </row>
    <row r="64150" spans="16:26" x14ac:dyDescent="0.25">
      <c r="P64150" s="119"/>
      <c r="R64150" s="119"/>
      <c r="T64150" s="119"/>
      <c r="V64150" s="119"/>
      <c r="X64150" s="119"/>
      <c r="Z64150" s="119"/>
    </row>
    <row r="64151" spans="16:26" x14ac:dyDescent="0.25">
      <c r="P64151" s="119"/>
      <c r="R64151" s="119"/>
      <c r="T64151" s="119"/>
      <c r="V64151" s="119"/>
      <c r="X64151" s="119"/>
      <c r="Z64151" s="119"/>
    </row>
    <row r="64152" spans="16:26" x14ac:dyDescent="0.25">
      <c r="P64152" s="120"/>
      <c r="R64152" s="120"/>
      <c r="T64152" s="120"/>
      <c r="V64152" s="120"/>
      <c r="X64152" s="120"/>
      <c r="Z64152" s="120"/>
    </row>
    <row r="64153" spans="16:26" x14ac:dyDescent="0.25">
      <c r="P64153" s="119"/>
      <c r="R64153" s="119"/>
      <c r="T64153" s="119"/>
      <c r="V64153" s="119"/>
      <c r="X64153" s="119"/>
      <c r="Z64153" s="119"/>
    </row>
    <row r="64154" spans="16:26" x14ac:dyDescent="0.25">
      <c r="P64154" s="119"/>
      <c r="R64154" s="119"/>
      <c r="T64154" s="119"/>
      <c r="V64154" s="119"/>
      <c r="X64154" s="119"/>
      <c r="Z64154" s="119"/>
    </row>
    <row r="64155" spans="16:26" x14ac:dyDescent="0.25">
      <c r="P64155" s="120"/>
      <c r="R64155" s="120"/>
      <c r="T64155" s="120"/>
      <c r="V64155" s="120"/>
      <c r="X64155" s="120"/>
      <c r="Z64155" s="120"/>
    </row>
    <row r="64156" spans="16:26" x14ac:dyDescent="0.25">
      <c r="P64156" s="119"/>
      <c r="R64156" s="119"/>
      <c r="T64156" s="119"/>
      <c r="V64156" s="119"/>
      <c r="X64156" s="119"/>
      <c r="Z64156" s="119"/>
    </row>
    <row r="64157" spans="16:26" x14ac:dyDescent="0.25">
      <c r="P64157" s="120"/>
      <c r="R64157" s="120"/>
      <c r="T64157" s="120"/>
      <c r="V64157" s="120"/>
      <c r="X64157" s="120"/>
      <c r="Z64157" s="120"/>
    </row>
    <row r="64158" spans="16:26" x14ac:dyDescent="0.25">
      <c r="P64158" s="119"/>
      <c r="R64158" s="119"/>
      <c r="T64158" s="119"/>
      <c r="V64158" s="119"/>
      <c r="X64158" s="119"/>
      <c r="Z64158" s="119"/>
    </row>
    <row r="64159" spans="16:26" x14ac:dyDescent="0.25">
      <c r="P64159" s="119"/>
      <c r="R64159" s="119"/>
      <c r="T64159" s="119"/>
      <c r="V64159" s="119"/>
      <c r="X64159" s="119"/>
      <c r="Z64159" s="119"/>
    </row>
    <row r="64160" spans="16:26" x14ac:dyDescent="0.25">
      <c r="P64160" s="119"/>
      <c r="R64160" s="119"/>
      <c r="T64160" s="119"/>
      <c r="V64160" s="119"/>
      <c r="X64160" s="119"/>
      <c r="Z64160" s="119"/>
    </row>
    <row r="64161" spans="16:26" x14ac:dyDescent="0.25">
      <c r="P64161" s="121"/>
      <c r="R64161" s="121"/>
      <c r="T64161" s="121"/>
      <c r="V64161" s="121"/>
      <c r="X64161" s="121"/>
      <c r="Z64161" s="121"/>
    </row>
    <row r="64162" spans="16:26" x14ac:dyDescent="0.25">
      <c r="P64162" s="121"/>
      <c r="R64162" s="121"/>
      <c r="T64162" s="121"/>
      <c r="V64162" s="121"/>
      <c r="X64162" s="121"/>
      <c r="Z64162" s="121"/>
    </row>
    <row r="64163" spans="16:26" x14ac:dyDescent="0.25">
      <c r="P64163" s="121"/>
      <c r="R64163" s="121"/>
      <c r="T64163" s="121"/>
      <c r="V64163" s="121"/>
      <c r="X64163" s="121"/>
      <c r="Z64163" s="121"/>
    </row>
    <row r="64164" spans="16:26" x14ac:dyDescent="0.25">
      <c r="P64164" s="121"/>
      <c r="R64164" s="121"/>
      <c r="T64164" s="121"/>
      <c r="V64164" s="121"/>
      <c r="X64164" s="121"/>
      <c r="Z64164" s="121"/>
    </row>
    <row r="64165" spans="16:26" x14ac:dyDescent="0.25">
      <c r="P64165" s="122"/>
      <c r="R64165" s="122"/>
      <c r="T64165" s="122"/>
      <c r="V64165" s="122"/>
      <c r="X64165" s="122"/>
      <c r="Z64165" s="122"/>
    </row>
    <row r="64166" spans="16:26" x14ac:dyDescent="0.25">
      <c r="P64166" s="118"/>
      <c r="R64166" s="118"/>
      <c r="T64166" s="118"/>
      <c r="V64166" s="118"/>
      <c r="X64166" s="118"/>
      <c r="Z64166" s="118"/>
    </row>
    <row r="64167" spans="16:26" x14ac:dyDescent="0.25">
      <c r="P64167" s="119"/>
      <c r="R64167" s="119"/>
      <c r="T64167" s="119"/>
      <c r="V64167" s="119"/>
      <c r="X64167" s="119"/>
      <c r="Z64167" s="119"/>
    </row>
    <row r="64168" spans="16:26" x14ac:dyDescent="0.25">
      <c r="P64168" s="119"/>
      <c r="R64168" s="119"/>
      <c r="T64168" s="119"/>
      <c r="V64168" s="119"/>
      <c r="X64168" s="119"/>
      <c r="Z64168" s="119"/>
    </row>
    <row r="64169" spans="16:26" x14ac:dyDescent="0.25">
      <c r="P64169" s="120"/>
      <c r="R64169" s="120"/>
      <c r="T64169" s="120"/>
      <c r="V64169" s="120"/>
      <c r="X64169" s="120"/>
      <c r="Z64169" s="120"/>
    </row>
    <row r="64170" spans="16:26" x14ac:dyDescent="0.25">
      <c r="P64170" s="119"/>
      <c r="R64170" s="119"/>
      <c r="T64170" s="119"/>
      <c r="V64170" s="119"/>
      <c r="X64170" s="119"/>
      <c r="Z64170" s="119"/>
    </row>
    <row r="64171" spans="16:26" x14ac:dyDescent="0.25">
      <c r="P64171" s="119"/>
      <c r="R64171" s="119"/>
      <c r="T64171" s="119"/>
      <c r="V64171" s="119"/>
      <c r="X64171" s="119"/>
      <c r="Z64171" s="119"/>
    </row>
    <row r="64172" spans="16:26" x14ac:dyDescent="0.25">
      <c r="P64172" s="120"/>
      <c r="R64172" s="120"/>
      <c r="T64172" s="120"/>
      <c r="V64172" s="120"/>
      <c r="X64172" s="120"/>
      <c r="Z64172" s="120"/>
    </row>
    <row r="64173" spans="16:26" x14ac:dyDescent="0.25">
      <c r="P64173" s="119"/>
      <c r="R64173" s="119"/>
      <c r="T64173" s="119"/>
      <c r="V64173" s="119"/>
      <c r="X64173" s="119"/>
      <c r="Z64173" s="119"/>
    </row>
    <row r="64174" spans="16:26" x14ac:dyDescent="0.25">
      <c r="P64174" s="120"/>
      <c r="R64174" s="120"/>
      <c r="T64174" s="120"/>
      <c r="V64174" s="120"/>
      <c r="X64174" s="120"/>
      <c r="Z64174" s="120"/>
    </row>
    <row r="64175" spans="16:26" x14ac:dyDescent="0.25">
      <c r="P64175" s="119"/>
      <c r="R64175" s="119"/>
      <c r="T64175" s="119"/>
      <c r="V64175" s="119"/>
      <c r="X64175" s="119"/>
      <c r="Z64175" s="119"/>
    </row>
    <row r="64176" spans="16:26" x14ac:dyDescent="0.25">
      <c r="P64176" s="119"/>
      <c r="R64176" s="119"/>
      <c r="T64176" s="119"/>
      <c r="V64176" s="119"/>
      <c r="X64176" s="119"/>
      <c r="Z64176" s="119"/>
    </row>
    <row r="64177" spans="16:26" x14ac:dyDescent="0.25">
      <c r="P64177" s="119"/>
      <c r="R64177" s="119"/>
      <c r="T64177" s="119"/>
      <c r="V64177" s="119"/>
      <c r="X64177" s="119"/>
      <c r="Z64177" s="119"/>
    </row>
    <row r="64178" spans="16:26" x14ac:dyDescent="0.25">
      <c r="P64178" s="121"/>
      <c r="R64178" s="121"/>
      <c r="T64178" s="121"/>
      <c r="V64178" s="121"/>
      <c r="X64178" s="121"/>
      <c r="Z64178" s="121"/>
    </row>
    <row r="64179" spans="16:26" x14ac:dyDescent="0.25">
      <c r="P64179" s="121"/>
      <c r="R64179" s="121"/>
      <c r="T64179" s="121"/>
      <c r="V64179" s="121"/>
      <c r="X64179" s="121"/>
      <c r="Z64179" s="121"/>
    </row>
    <row r="64180" spans="16:26" x14ac:dyDescent="0.25">
      <c r="P64180" s="121"/>
      <c r="R64180" s="121"/>
      <c r="T64180" s="121"/>
      <c r="V64180" s="121"/>
      <c r="X64180" s="121"/>
      <c r="Z64180" s="121"/>
    </row>
    <row r="64181" spans="16:26" x14ac:dyDescent="0.25">
      <c r="P64181" s="121"/>
      <c r="R64181" s="121"/>
      <c r="T64181" s="121"/>
      <c r="V64181" s="121"/>
      <c r="X64181" s="121"/>
      <c r="Z64181" s="121"/>
    </row>
    <row r="64182" spans="16:26" x14ac:dyDescent="0.25">
      <c r="P64182" s="122"/>
      <c r="R64182" s="122"/>
      <c r="T64182" s="122"/>
      <c r="V64182" s="122"/>
      <c r="X64182" s="122"/>
      <c r="Z64182" s="122"/>
    </row>
    <row r="64183" spans="16:26" x14ac:dyDescent="0.25">
      <c r="P64183" s="118"/>
      <c r="R64183" s="118"/>
      <c r="T64183" s="118"/>
      <c r="V64183" s="118"/>
      <c r="X64183" s="118"/>
      <c r="Z64183" s="118"/>
    </row>
    <row r="64184" spans="16:26" x14ac:dyDescent="0.25">
      <c r="P64184" s="119"/>
      <c r="R64184" s="119"/>
      <c r="T64184" s="119"/>
      <c r="V64184" s="119"/>
      <c r="X64184" s="119"/>
      <c r="Z64184" s="119"/>
    </row>
    <row r="64185" spans="16:26" x14ac:dyDescent="0.25">
      <c r="P64185" s="119"/>
      <c r="R64185" s="119"/>
      <c r="T64185" s="119"/>
      <c r="V64185" s="119"/>
      <c r="X64185" s="119"/>
      <c r="Z64185" s="119"/>
    </row>
    <row r="64186" spans="16:26" x14ac:dyDescent="0.25">
      <c r="P64186" s="120"/>
      <c r="R64186" s="120"/>
      <c r="T64186" s="120"/>
      <c r="V64186" s="120"/>
      <c r="X64186" s="120"/>
      <c r="Z64186" s="120"/>
    </row>
    <row r="64187" spans="16:26" x14ac:dyDescent="0.25">
      <c r="P64187" s="119"/>
      <c r="R64187" s="119"/>
      <c r="T64187" s="119"/>
      <c r="V64187" s="119"/>
      <c r="X64187" s="119"/>
      <c r="Z64187" s="119"/>
    </row>
    <row r="64188" spans="16:26" x14ac:dyDescent="0.25">
      <c r="P64188" s="119"/>
      <c r="R64188" s="119"/>
      <c r="T64188" s="119"/>
      <c r="V64188" s="119"/>
      <c r="X64188" s="119"/>
      <c r="Z64188" s="119"/>
    </row>
    <row r="64189" spans="16:26" x14ac:dyDescent="0.25">
      <c r="P64189" s="120"/>
      <c r="R64189" s="120"/>
      <c r="T64189" s="120"/>
      <c r="V64189" s="120"/>
      <c r="X64189" s="120"/>
      <c r="Z64189" s="120"/>
    </row>
    <row r="64190" spans="16:26" x14ac:dyDescent="0.25">
      <c r="P64190" s="119"/>
      <c r="R64190" s="119"/>
      <c r="T64190" s="119"/>
      <c r="V64190" s="119"/>
      <c r="X64190" s="119"/>
      <c r="Z64190" s="119"/>
    </row>
    <row r="64191" spans="16:26" x14ac:dyDescent="0.25">
      <c r="P64191" s="120"/>
      <c r="R64191" s="120"/>
      <c r="T64191" s="120"/>
      <c r="V64191" s="120"/>
      <c r="X64191" s="120"/>
      <c r="Z64191" s="120"/>
    </row>
    <row r="64192" spans="16:26" x14ac:dyDescent="0.25">
      <c r="P64192" s="119"/>
      <c r="R64192" s="119"/>
      <c r="T64192" s="119"/>
      <c r="V64192" s="119"/>
      <c r="X64192" s="119"/>
      <c r="Z64192" s="119"/>
    </row>
    <row r="64193" spans="16:26" x14ac:dyDescent="0.25">
      <c r="P64193" s="119"/>
      <c r="R64193" s="119"/>
      <c r="T64193" s="119"/>
      <c r="V64193" s="119"/>
      <c r="X64193" s="119"/>
      <c r="Z64193" s="119"/>
    </row>
    <row r="64194" spans="16:26" x14ac:dyDescent="0.25">
      <c r="P64194" s="119"/>
      <c r="R64194" s="119"/>
      <c r="T64194" s="119"/>
      <c r="V64194" s="119"/>
      <c r="X64194" s="119"/>
      <c r="Z64194" s="119"/>
    </row>
    <row r="64195" spans="16:26" x14ac:dyDescent="0.25">
      <c r="P64195" s="121"/>
      <c r="R64195" s="121"/>
      <c r="T64195" s="121"/>
      <c r="V64195" s="121"/>
      <c r="X64195" s="121"/>
      <c r="Z64195" s="121"/>
    </row>
    <row r="64196" spans="16:26" x14ac:dyDescent="0.25">
      <c r="P64196" s="121"/>
      <c r="R64196" s="121"/>
      <c r="T64196" s="121"/>
      <c r="V64196" s="121"/>
      <c r="X64196" s="121"/>
      <c r="Z64196" s="121"/>
    </row>
    <row r="64197" spans="16:26" x14ac:dyDescent="0.25">
      <c r="P64197" s="121"/>
      <c r="R64197" s="121"/>
      <c r="T64197" s="121"/>
      <c r="V64197" s="121"/>
      <c r="X64197" s="121"/>
      <c r="Z64197" s="121"/>
    </row>
    <row r="64198" spans="16:26" x14ac:dyDescent="0.25">
      <c r="P64198" s="121"/>
      <c r="R64198" s="121"/>
      <c r="T64198" s="121"/>
      <c r="V64198" s="121"/>
      <c r="X64198" s="121"/>
      <c r="Z64198" s="121"/>
    </row>
    <row r="64199" spans="16:26" x14ac:dyDescent="0.25">
      <c r="P64199" s="122"/>
      <c r="R64199" s="122"/>
      <c r="T64199" s="122"/>
      <c r="V64199" s="122"/>
      <c r="X64199" s="122"/>
      <c r="Z64199" s="122"/>
    </row>
    <row r="64200" spans="16:26" x14ac:dyDescent="0.25">
      <c r="P64200" s="118"/>
      <c r="R64200" s="118"/>
      <c r="T64200" s="118"/>
      <c r="V64200" s="118"/>
      <c r="X64200" s="118"/>
      <c r="Z64200" s="118"/>
    </row>
    <row r="64201" spans="16:26" x14ac:dyDescent="0.25">
      <c r="P64201" s="119"/>
      <c r="R64201" s="119"/>
      <c r="T64201" s="119"/>
      <c r="V64201" s="119"/>
      <c r="X64201" s="119"/>
      <c r="Z64201" s="119"/>
    </row>
    <row r="64202" spans="16:26" x14ac:dyDescent="0.25">
      <c r="P64202" s="119"/>
      <c r="R64202" s="119"/>
      <c r="T64202" s="119"/>
      <c r="V64202" s="119"/>
      <c r="X64202" s="119"/>
      <c r="Z64202" s="119"/>
    </row>
    <row r="64203" spans="16:26" x14ac:dyDescent="0.25">
      <c r="P64203" s="120"/>
      <c r="R64203" s="120"/>
      <c r="T64203" s="120"/>
      <c r="V64203" s="120"/>
      <c r="X64203" s="120"/>
      <c r="Z64203" s="120"/>
    </row>
    <row r="64204" spans="16:26" x14ac:dyDescent="0.25">
      <c r="P64204" s="119"/>
      <c r="R64204" s="119"/>
      <c r="T64204" s="119"/>
      <c r="V64204" s="119"/>
      <c r="X64204" s="119"/>
      <c r="Z64204" s="119"/>
    </row>
    <row r="64205" spans="16:26" x14ac:dyDescent="0.25">
      <c r="P64205" s="119"/>
      <c r="R64205" s="119"/>
      <c r="T64205" s="119"/>
      <c r="V64205" s="119"/>
      <c r="X64205" s="119"/>
      <c r="Z64205" s="119"/>
    </row>
    <row r="64206" spans="16:26" x14ac:dyDescent="0.25">
      <c r="P64206" s="120"/>
      <c r="R64206" s="120"/>
      <c r="T64206" s="120"/>
      <c r="V64206" s="120"/>
      <c r="X64206" s="120"/>
      <c r="Z64206" s="120"/>
    </row>
    <row r="64207" spans="16:26" x14ac:dyDescent="0.25">
      <c r="P64207" s="119"/>
      <c r="R64207" s="119"/>
      <c r="T64207" s="119"/>
      <c r="V64207" s="119"/>
      <c r="X64207" s="119"/>
      <c r="Z64207" s="119"/>
    </row>
    <row r="64208" spans="16:26" x14ac:dyDescent="0.25">
      <c r="P64208" s="120"/>
      <c r="R64208" s="120"/>
      <c r="T64208" s="120"/>
      <c r="V64208" s="120"/>
      <c r="X64208" s="120"/>
      <c r="Z64208" s="120"/>
    </row>
    <row r="64209" spans="16:26" x14ac:dyDescent="0.25">
      <c r="P64209" s="119"/>
      <c r="R64209" s="119"/>
      <c r="T64209" s="119"/>
      <c r="V64209" s="119"/>
      <c r="X64209" s="119"/>
      <c r="Z64209" s="119"/>
    </row>
    <row r="64210" spans="16:26" x14ac:dyDescent="0.25">
      <c r="P64210" s="119"/>
      <c r="R64210" s="119"/>
      <c r="T64210" s="119"/>
      <c r="V64210" s="119"/>
      <c r="X64210" s="119"/>
      <c r="Z64210" s="119"/>
    </row>
    <row r="64211" spans="16:26" x14ac:dyDescent="0.25">
      <c r="P64211" s="119"/>
      <c r="R64211" s="119"/>
      <c r="T64211" s="119"/>
      <c r="V64211" s="119"/>
      <c r="X64211" s="119"/>
      <c r="Z64211" s="119"/>
    </row>
    <row r="64212" spans="16:26" x14ac:dyDescent="0.25">
      <c r="P64212" s="121"/>
      <c r="R64212" s="121"/>
      <c r="T64212" s="121"/>
      <c r="V64212" s="121"/>
      <c r="X64212" s="121"/>
      <c r="Z64212" s="121"/>
    </row>
    <row r="64213" spans="16:26" x14ac:dyDescent="0.25">
      <c r="P64213" s="121"/>
      <c r="R64213" s="121"/>
      <c r="T64213" s="121"/>
      <c r="V64213" s="121"/>
      <c r="X64213" s="121"/>
      <c r="Z64213" s="121"/>
    </row>
    <row r="64214" spans="16:26" x14ac:dyDescent="0.25">
      <c r="P64214" s="121"/>
      <c r="R64214" s="121"/>
      <c r="T64214" s="121"/>
      <c r="V64214" s="121"/>
      <c r="X64214" s="121"/>
      <c r="Z64214" s="121"/>
    </row>
    <row r="64215" spans="16:26" x14ac:dyDescent="0.25">
      <c r="P64215" s="121"/>
      <c r="R64215" s="121"/>
      <c r="T64215" s="121"/>
      <c r="V64215" s="121"/>
      <c r="X64215" s="121"/>
      <c r="Z64215" s="121"/>
    </row>
    <row r="64216" spans="16:26" x14ac:dyDescent="0.25">
      <c r="P64216" s="122"/>
      <c r="R64216" s="122"/>
      <c r="T64216" s="122"/>
      <c r="V64216" s="122"/>
      <c r="X64216" s="122"/>
      <c r="Z64216" s="122"/>
    </row>
    <row r="64217" spans="16:26" x14ac:dyDescent="0.25">
      <c r="P64217" s="118"/>
      <c r="R64217" s="118"/>
      <c r="T64217" s="118"/>
      <c r="V64217" s="118"/>
      <c r="X64217" s="118"/>
      <c r="Z64217" s="118"/>
    </row>
    <row r="64218" spans="16:26" x14ac:dyDescent="0.25">
      <c r="P64218" s="119"/>
      <c r="R64218" s="119"/>
      <c r="T64218" s="119"/>
      <c r="V64218" s="119"/>
      <c r="X64218" s="119"/>
      <c r="Z64218" s="119"/>
    </row>
    <row r="64219" spans="16:26" x14ac:dyDescent="0.25">
      <c r="P64219" s="119"/>
      <c r="R64219" s="119"/>
      <c r="T64219" s="119"/>
      <c r="V64219" s="119"/>
      <c r="X64219" s="119"/>
      <c r="Z64219" s="119"/>
    </row>
    <row r="64220" spans="16:26" x14ac:dyDescent="0.25">
      <c r="P64220" s="120"/>
      <c r="R64220" s="120"/>
      <c r="T64220" s="120"/>
      <c r="V64220" s="120"/>
      <c r="X64220" s="120"/>
      <c r="Z64220" s="120"/>
    </row>
    <row r="64221" spans="16:26" x14ac:dyDescent="0.25">
      <c r="P64221" s="119"/>
      <c r="R64221" s="119"/>
      <c r="T64221" s="119"/>
      <c r="V64221" s="119"/>
      <c r="X64221" s="119"/>
      <c r="Z64221" s="119"/>
    </row>
    <row r="64222" spans="16:26" x14ac:dyDescent="0.25">
      <c r="P64222" s="119"/>
      <c r="R64222" s="119"/>
      <c r="T64222" s="119"/>
      <c r="V64222" s="119"/>
      <c r="X64222" s="119"/>
      <c r="Z64222" s="119"/>
    </row>
    <row r="64223" spans="16:26" x14ac:dyDescent="0.25">
      <c r="P64223" s="120"/>
      <c r="R64223" s="120"/>
      <c r="T64223" s="120"/>
      <c r="V64223" s="120"/>
      <c r="X64223" s="120"/>
      <c r="Z64223" s="120"/>
    </row>
    <row r="64224" spans="16:26" x14ac:dyDescent="0.25">
      <c r="P64224" s="119"/>
      <c r="R64224" s="119"/>
      <c r="T64224" s="119"/>
      <c r="V64224" s="119"/>
      <c r="X64224" s="119"/>
      <c r="Z64224" s="119"/>
    </row>
    <row r="64225" spans="16:26" x14ac:dyDescent="0.25">
      <c r="P64225" s="120"/>
      <c r="R64225" s="120"/>
      <c r="T64225" s="120"/>
      <c r="V64225" s="120"/>
      <c r="X64225" s="120"/>
      <c r="Z64225" s="120"/>
    </row>
    <row r="64226" spans="16:26" x14ac:dyDescent="0.25">
      <c r="P64226" s="119"/>
      <c r="R64226" s="119"/>
      <c r="T64226" s="119"/>
      <c r="V64226" s="119"/>
      <c r="X64226" s="119"/>
      <c r="Z64226" s="119"/>
    </row>
    <row r="64227" spans="16:26" x14ac:dyDescent="0.25">
      <c r="P64227" s="119"/>
      <c r="R64227" s="119"/>
      <c r="T64227" s="119"/>
      <c r="V64227" s="119"/>
      <c r="X64227" s="119"/>
      <c r="Z64227" s="119"/>
    </row>
    <row r="64228" spans="16:26" x14ac:dyDescent="0.25">
      <c r="P64228" s="119"/>
      <c r="R64228" s="119"/>
      <c r="T64228" s="119"/>
      <c r="V64228" s="119"/>
      <c r="X64228" s="119"/>
      <c r="Z64228" s="119"/>
    </row>
    <row r="64229" spans="16:26" x14ac:dyDescent="0.25">
      <c r="P64229" s="121"/>
      <c r="R64229" s="121"/>
      <c r="T64229" s="121"/>
      <c r="V64229" s="121"/>
      <c r="X64229" s="121"/>
      <c r="Z64229" s="121"/>
    </row>
    <row r="64230" spans="16:26" x14ac:dyDescent="0.25">
      <c r="P64230" s="121"/>
      <c r="R64230" s="121"/>
      <c r="T64230" s="121"/>
      <c r="V64230" s="121"/>
      <c r="X64230" s="121"/>
      <c r="Z64230" s="121"/>
    </row>
    <row r="64231" spans="16:26" x14ac:dyDescent="0.25">
      <c r="P64231" s="121"/>
      <c r="R64231" s="121"/>
      <c r="T64231" s="121"/>
      <c r="V64231" s="121"/>
      <c r="X64231" s="121"/>
      <c r="Z64231" s="121"/>
    </row>
    <row r="64232" spans="16:26" x14ac:dyDescent="0.25">
      <c r="P64232" s="121"/>
      <c r="R64232" s="121"/>
      <c r="T64232" s="121"/>
      <c r="V64232" s="121"/>
      <c r="X64232" s="121"/>
      <c r="Z64232" s="121"/>
    </row>
    <row r="64233" spans="16:26" x14ac:dyDescent="0.25">
      <c r="P64233" s="122"/>
      <c r="R64233" s="122"/>
      <c r="T64233" s="122"/>
      <c r="V64233" s="122"/>
      <c r="X64233" s="122"/>
      <c r="Z64233" s="122"/>
    </row>
    <row r="64234" spans="16:26" x14ac:dyDescent="0.25">
      <c r="P64234" s="118"/>
      <c r="R64234" s="118"/>
      <c r="T64234" s="118"/>
      <c r="V64234" s="118"/>
      <c r="X64234" s="118"/>
      <c r="Z64234" s="118"/>
    </row>
    <row r="64235" spans="16:26" x14ac:dyDescent="0.25">
      <c r="P64235" s="119"/>
      <c r="R64235" s="119"/>
      <c r="T64235" s="119"/>
      <c r="V64235" s="119"/>
      <c r="X64235" s="119"/>
      <c r="Z64235" s="119"/>
    </row>
    <row r="64236" spans="16:26" x14ac:dyDescent="0.25">
      <c r="P64236" s="119"/>
      <c r="R64236" s="119"/>
      <c r="T64236" s="119"/>
      <c r="V64236" s="119"/>
      <c r="X64236" s="119"/>
      <c r="Z64236" s="119"/>
    </row>
    <row r="64237" spans="16:26" x14ac:dyDescent="0.25">
      <c r="P64237" s="120"/>
      <c r="R64237" s="120"/>
      <c r="T64237" s="120"/>
      <c r="V64237" s="120"/>
      <c r="X64237" s="120"/>
      <c r="Z64237" s="120"/>
    </row>
    <row r="64238" spans="16:26" x14ac:dyDescent="0.25">
      <c r="P64238" s="119"/>
      <c r="R64238" s="119"/>
      <c r="T64238" s="119"/>
      <c r="V64238" s="119"/>
      <c r="X64238" s="119"/>
      <c r="Z64238" s="119"/>
    </row>
    <row r="64239" spans="16:26" x14ac:dyDescent="0.25">
      <c r="P64239" s="119"/>
      <c r="R64239" s="119"/>
      <c r="T64239" s="119"/>
      <c r="V64239" s="119"/>
      <c r="X64239" s="119"/>
      <c r="Z64239" s="119"/>
    </row>
    <row r="64240" spans="16:26" x14ac:dyDescent="0.25">
      <c r="P64240" s="120"/>
      <c r="R64240" s="120"/>
      <c r="T64240" s="120"/>
      <c r="V64240" s="120"/>
      <c r="X64240" s="120"/>
      <c r="Z64240" s="120"/>
    </row>
    <row r="64241" spans="16:26" x14ac:dyDescent="0.25">
      <c r="P64241" s="119"/>
      <c r="R64241" s="119"/>
      <c r="T64241" s="119"/>
      <c r="V64241" s="119"/>
      <c r="X64241" s="119"/>
      <c r="Z64241" s="119"/>
    </row>
    <row r="64242" spans="16:26" x14ac:dyDescent="0.25">
      <c r="P64242" s="120"/>
      <c r="R64242" s="120"/>
      <c r="T64242" s="120"/>
      <c r="V64242" s="120"/>
      <c r="X64242" s="120"/>
      <c r="Z64242" s="120"/>
    </row>
    <row r="64243" spans="16:26" x14ac:dyDescent="0.25">
      <c r="P64243" s="119"/>
      <c r="R64243" s="119"/>
      <c r="T64243" s="119"/>
      <c r="V64243" s="119"/>
      <c r="X64243" s="119"/>
      <c r="Z64243" s="119"/>
    </row>
    <row r="64244" spans="16:26" x14ac:dyDescent="0.25">
      <c r="P64244" s="119"/>
      <c r="R64244" s="119"/>
      <c r="T64244" s="119"/>
      <c r="V64244" s="119"/>
      <c r="X64244" s="119"/>
      <c r="Z64244" s="119"/>
    </row>
    <row r="64245" spans="16:26" x14ac:dyDescent="0.25">
      <c r="P64245" s="119"/>
      <c r="R64245" s="119"/>
      <c r="T64245" s="119"/>
      <c r="V64245" s="119"/>
      <c r="X64245" s="119"/>
      <c r="Z64245" s="119"/>
    </row>
    <row r="64246" spans="16:26" x14ac:dyDescent="0.25">
      <c r="P64246" s="121"/>
      <c r="R64246" s="121"/>
      <c r="T64246" s="121"/>
      <c r="V64246" s="121"/>
      <c r="X64246" s="121"/>
      <c r="Z64246" s="121"/>
    </row>
    <row r="64247" spans="16:26" x14ac:dyDescent="0.25">
      <c r="P64247" s="121"/>
      <c r="R64247" s="121"/>
      <c r="T64247" s="121"/>
      <c r="V64247" s="121"/>
      <c r="X64247" s="121"/>
      <c r="Z64247" s="121"/>
    </row>
    <row r="64248" spans="16:26" x14ac:dyDescent="0.25">
      <c r="P64248" s="121"/>
      <c r="R64248" s="121"/>
      <c r="T64248" s="121"/>
      <c r="V64248" s="121"/>
      <c r="X64248" s="121"/>
      <c r="Z64248" s="121"/>
    </row>
    <row r="64249" spans="16:26" x14ac:dyDescent="0.25">
      <c r="P64249" s="121"/>
      <c r="R64249" s="121"/>
      <c r="T64249" s="121"/>
      <c r="V64249" s="121"/>
      <c r="X64249" s="121"/>
      <c r="Z64249" s="121"/>
    </row>
    <row r="64250" spans="16:26" x14ac:dyDescent="0.25">
      <c r="P64250" s="122"/>
      <c r="R64250" s="122"/>
      <c r="T64250" s="122"/>
      <c r="V64250" s="122"/>
      <c r="X64250" s="122"/>
      <c r="Z64250" s="122"/>
    </row>
    <row r="64251" spans="16:26" x14ac:dyDescent="0.25">
      <c r="P64251" s="118"/>
      <c r="R64251" s="118"/>
      <c r="T64251" s="118"/>
      <c r="V64251" s="118"/>
      <c r="X64251" s="118"/>
      <c r="Z64251" s="118"/>
    </row>
    <row r="64252" spans="16:26" x14ac:dyDescent="0.25">
      <c r="P64252" s="119"/>
      <c r="R64252" s="119"/>
      <c r="T64252" s="119"/>
      <c r="V64252" s="119"/>
      <c r="X64252" s="119"/>
      <c r="Z64252" s="119"/>
    </row>
    <row r="64253" spans="16:26" x14ac:dyDescent="0.25">
      <c r="P64253" s="119"/>
      <c r="R64253" s="119"/>
      <c r="T64253" s="119"/>
      <c r="V64253" s="119"/>
      <c r="X64253" s="119"/>
      <c r="Z64253" s="119"/>
    </row>
    <row r="64254" spans="16:26" x14ac:dyDescent="0.25">
      <c r="P64254" s="120"/>
      <c r="R64254" s="120"/>
      <c r="T64254" s="120"/>
      <c r="V64254" s="120"/>
      <c r="X64254" s="120"/>
      <c r="Z64254" s="120"/>
    </row>
    <row r="64255" spans="16:26" x14ac:dyDescent="0.25">
      <c r="P64255" s="119"/>
      <c r="R64255" s="119"/>
      <c r="T64255" s="119"/>
      <c r="V64255" s="119"/>
      <c r="X64255" s="119"/>
      <c r="Z64255" s="119"/>
    </row>
    <row r="64256" spans="16:26" x14ac:dyDescent="0.25">
      <c r="P64256" s="119"/>
      <c r="R64256" s="119"/>
      <c r="T64256" s="119"/>
      <c r="V64256" s="119"/>
      <c r="X64256" s="119"/>
      <c r="Z64256" s="119"/>
    </row>
    <row r="64257" spans="16:26" x14ac:dyDescent="0.25">
      <c r="P64257" s="120"/>
      <c r="R64257" s="120"/>
      <c r="T64257" s="120"/>
      <c r="V64257" s="120"/>
      <c r="X64257" s="120"/>
      <c r="Z64257" s="120"/>
    </row>
    <row r="64258" spans="16:26" x14ac:dyDescent="0.25">
      <c r="P64258" s="119"/>
      <c r="R64258" s="119"/>
      <c r="T64258" s="119"/>
      <c r="V64258" s="119"/>
      <c r="X64258" s="119"/>
      <c r="Z64258" s="119"/>
    </row>
    <row r="64259" spans="16:26" x14ac:dyDescent="0.25">
      <c r="P64259" s="120"/>
      <c r="R64259" s="120"/>
      <c r="T64259" s="120"/>
      <c r="V64259" s="120"/>
      <c r="X64259" s="120"/>
      <c r="Z64259" s="120"/>
    </row>
    <row r="64260" spans="16:26" x14ac:dyDescent="0.25">
      <c r="P64260" s="119"/>
      <c r="R64260" s="119"/>
      <c r="T64260" s="119"/>
      <c r="V64260" s="119"/>
      <c r="X64260" s="119"/>
      <c r="Z64260" s="119"/>
    </row>
    <row r="64261" spans="16:26" x14ac:dyDescent="0.25">
      <c r="P64261" s="119"/>
      <c r="R64261" s="119"/>
      <c r="T64261" s="119"/>
      <c r="V64261" s="119"/>
      <c r="X64261" s="119"/>
      <c r="Z64261" s="119"/>
    </row>
    <row r="64262" spans="16:26" x14ac:dyDescent="0.25">
      <c r="P64262" s="119"/>
      <c r="R64262" s="119"/>
      <c r="T64262" s="119"/>
      <c r="V64262" s="119"/>
      <c r="X64262" s="119"/>
      <c r="Z64262" s="119"/>
    </row>
    <row r="64263" spans="16:26" x14ac:dyDescent="0.25">
      <c r="P64263" s="121"/>
      <c r="R64263" s="121"/>
      <c r="T64263" s="121"/>
      <c r="V64263" s="121"/>
      <c r="X64263" s="121"/>
      <c r="Z64263" s="121"/>
    </row>
    <row r="64264" spans="16:26" x14ac:dyDescent="0.25">
      <c r="P64264" s="121"/>
      <c r="R64264" s="121"/>
      <c r="T64264" s="121"/>
      <c r="V64264" s="121"/>
      <c r="X64264" s="121"/>
      <c r="Z64264" s="121"/>
    </row>
    <row r="64265" spans="16:26" x14ac:dyDescent="0.25">
      <c r="P64265" s="121"/>
      <c r="R64265" s="121"/>
      <c r="T64265" s="121"/>
      <c r="V64265" s="121"/>
      <c r="X64265" s="121"/>
      <c r="Z64265" s="121"/>
    </row>
    <row r="64266" spans="16:26" x14ac:dyDescent="0.25">
      <c r="P64266" s="121"/>
      <c r="R64266" s="121"/>
      <c r="T64266" s="121"/>
      <c r="V64266" s="121"/>
      <c r="X64266" s="121"/>
      <c r="Z64266" s="121"/>
    </row>
    <row r="64267" spans="16:26" x14ac:dyDescent="0.25">
      <c r="P64267" s="122"/>
      <c r="R64267" s="122"/>
      <c r="T64267" s="122"/>
      <c r="V64267" s="122"/>
      <c r="X64267" s="122"/>
      <c r="Z64267" s="122"/>
    </row>
    <row r="64268" spans="16:26" x14ac:dyDescent="0.25">
      <c r="P64268" s="118"/>
      <c r="R64268" s="118"/>
      <c r="T64268" s="118"/>
      <c r="V64268" s="118"/>
      <c r="X64268" s="118"/>
      <c r="Z64268" s="118"/>
    </row>
    <row r="64269" spans="16:26" x14ac:dyDescent="0.25">
      <c r="P64269" s="119"/>
      <c r="R64269" s="119"/>
      <c r="T64269" s="119"/>
      <c r="V64269" s="119"/>
      <c r="X64269" s="119"/>
      <c r="Z64269" s="119"/>
    </row>
    <row r="64270" spans="16:26" x14ac:dyDescent="0.25">
      <c r="P64270" s="119"/>
      <c r="R64270" s="119"/>
      <c r="T64270" s="119"/>
      <c r="V64270" s="119"/>
      <c r="X64270" s="119"/>
      <c r="Z64270" s="119"/>
    </row>
    <row r="64271" spans="16:26" x14ac:dyDescent="0.25">
      <c r="P64271" s="120"/>
      <c r="R64271" s="120"/>
      <c r="T64271" s="120"/>
      <c r="V64271" s="120"/>
      <c r="X64271" s="120"/>
      <c r="Z64271" s="120"/>
    </row>
    <row r="64272" spans="16:26" x14ac:dyDescent="0.25">
      <c r="P64272" s="119"/>
      <c r="R64272" s="119"/>
      <c r="T64272" s="119"/>
      <c r="V64272" s="119"/>
      <c r="X64272" s="119"/>
      <c r="Z64272" s="119"/>
    </row>
    <row r="64273" spans="16:26" x14ac:dyDescent="0.25">
      <c r="P64273" s="119"/>
      <c r="R64273" s="119"/>
      <c r="T64273" s="119"/>
      <c r="V64273" s="119"/>
      <c r="X64273" s="119"/>
      <c r="Z64273" s="119"/>
    </row>
    <row r="64274" spans="16:26" x14ac:dyDescent="0.25">
      <c r="P64274" s="120"/>
      <c r="R64274" s="120"/>
      <c r="T64274" s="120"/>
      <c r="V64274" s="120"/>
      <c r="X64274" s="120"/>
      <c r="Z64274" s="120"/>
    </row>
    <row r="64275" spans="16:26" x14ac:dyDescent="0.25">
      <c r="P64275" s="119"/>
      <c r="R64275" s="119"/>
      <c r="T64275" s="119"/>
      <c r="V64275" s="119"/>
      <c r="X64275" s="119"/>
      <c r="Z64275" s="119"/>
    </row>
    <row r="64276" spans="16:26" x14ac:dyDescent="0.25">
      <c r="P64276" s="120"/>
      <c r="R64276" s="120"/>
      <c r="T64276" s="120"/>
      <c r="V64276" s="120"/>
      <c r="X64276" s="120"/>
      <c r="Z64276" s="120"/>
    </row>
    <row r="64277" spans="16:26" x14ac:dyDescent="0.25">
      <c r="P64277" s="119"/>
      <c r="R64277" s="119"/>
      <c r="T64277" s="119"/>
      <c r="V64277" s="119"/>
      <c r="X64277" s="119"/>
      <c r="Z64277" s="119"/>
    </row>
    <row r="64278" spans="16:26" x14ac:dyDescent="0.25">
      <c r="P64278" s="119"/>
      <c r="R64278" s="119"/>
      <c r="T64278" s="119"/>
      <c r="V64278" s="119"/>
      <c r="X64278" s="119"/>
      <c r="Z64278" s="119"/>
    </row>
    <row r="64279" spans="16:26" x14ac:dyDescent="0.25">
      <c r="P64279" s="119"/>
      <c r="R64279" s="119"/>
      <c r="T64279" s="119"/>
      <c r="V64279" s="119"/>
      <c r="X64279" s="119"/>
      <c r="Z64279" s="119"/>
    </row>
    <row r="64280" spans="16:26" x14ac:dyDescent="0.25">
      <c r="P64280" s="121"/>
      <c r="R64280" s="121"/>
      <c r="T64280" s="121"/>
      <c r="V64280" s="121"/>
      <c r="X64280" s="121"/>
      <c r="Z64280" s="121"/>
    </row>
    <row r="64281" spans="16:26" x14ac:dyDescent="0.25">
      <c r="P64281" s="121"/>
      <c r="R64281" s="121"/>
      <c r="T64281" s="121"/>
      <c r="V64281" s="121"/>
      <c r="X64281" s="121"/>
      <c r="Z64281" s="121"/>
    </row>
    <row r="64282" spans="16:26" x14ac:dyDescent="0.25">
      <c r="P64282" s="121"/>
      <c r="R64282" s="121"/>
      <c r="T64282" s="121"/>
      <c r="V64282" s="121"/>
      <c r="X64282" s="121"/>
      <c r="Z64282" s="121"/>
    </row>
    <row r="64283" spans="16:26" x14ac:dyDescent="0.25">
      <c r="P64283" s="121"/>
      <c r="R64283" s="121"/>
      <c r="T64283" s="121"/>
      <c r="V64283" s="121"/>
      <c r="X64283" s="121"/>
      <c r="Z64283" s="121"/>
    </row>
    <row r="64284" spans="16:26" x14ac:dyDescent="0.25">
      <c r="P64284" s="122"/>
      <c r="R64284" s="122"/>
      <c r="T64284" s="122"/>
      <c r="V64284" s="122"/>
      <c r="X64284" s="122"/>
      <c r="Z64284" s="122"/>
    </row>
    <row r="64285" spans="16:26" x14ac:dyDescent="0.25">
      <c r="P64285" s="118"/>
      <c r="R64285" s="118"/>
      <c r="T64285" s="118"/>
      <c r="V64285" s="118"/>
      <c r="X64285" s="118"/>
      <c r="Z64285" s="118"/>
    </row>
    <row r="64286" spans="16:26" x14ac:dyDescent="0.25">
      <c r="P64286" s="119"/>
      <c r="R64286" s="119"/>
      <c r="T64286" s="119"/>
      <c r="V64286" s="119"/>
      <c r="X64286" s="119"/>
      <c r="Z64286" s="119"/>
    </row>
    <row r="64287" spans="16:26" x14ac:dyDescent="0.25">
      <c r="P64287" s="119"/>
      <c r="R64287" s="119"/>
      <c r="T64287" s="119"/>
      <c r="V64287" s="119"/>
      <c r="X64287" s="119"/>
      <c r="Z64287" s="119"/>
    </row>
    <row r="64288" spans="16:26" x14ac:dyDescent="0.25">
      <c r="P64288" s="120"/>
      <c r="R64288" s="120"/>
      <c r="T64288" s="120"/>
      <c r="V64288" s="120"/>
      <c r="X64288" s="120"/>
      <c r="Z64288" s="120"/>
    </row>
    <row r="64289" spans="16:26" x14ac:dyDescent="0.25">
      <c r="P64289" s="119"/>
      <c r="R64289" s="119"/>
      <c r="T64289" s="119"/>
      <c r="V64289" s="119"/>
      <c r="X64289" s="119"/>
      <c r="Z64289" s="119"/>
    </row>
    <row r="64290" spans="16:26" x14ac:dyDescent="0.25">
      <c r="P64290" s="119"/>
      <c r="R64290" s="119"/>
      <c r="T64290" s="119"/>
      <c r="V64290" s="119"/>
      <c r="X64290" s="119"/>
      <c r="Z64290" s="119"/>
    </row>
    <row r="64291" spans="16:26" x14ac:dyDescent="0.25">
      <c r="P64291" s="120"/>
      <c r="R64291" s="120"/>
      <c r="T64291" s="120"/>
      <c r="V64291" s="120"/>
      <c r="X64291" s="120"/>
      <c r="Z64291" s="120"/>
    </row>
    <row r="64292" spans="16:26" x14ac:dyDescent="0.25">
      <c r="P64292" s="119"/>
      <c r="R64292" s="119"/>
      <c r="T64292" s="119"/>
      <c r="V64292" s="119"/>
      <c r="X64292" s="119"/>
      <c r="Z64292" s="119"/>
    </row>
    <row r="64293" spans="16:26" x14ac:dyDescent="0.25">
      <c r="P64293" s="120"/>
      <c r="R64293" s="120"/>
      <c r="T64293" s="120"/>
      <c r="V64293" s="120"/>
      <c r="X64293" s="120"/>
      <c r="Z64293" s="120"/>
    </row>
    <row r="64294" spans="16:26" x14ac:dyDescent="0.25">
      <c r="P64294" s="119"/>
      <c r="R64294" s="119"/>
      <c r="T64294" s="119"/>
      <c r="V64294" s="119"/>
      <c r="X64294" s="119"/>
      <c r="Z64294" s="119"/>
    </row>
    <row r="64295" spans="16:26" x14ac:dyDescent="0.25">
      <c r="P64295" s="119"/>
      <c r="R64295" s="119"/>
      <c r="T64295" s="119"/>
      <c r="V64295" s="119"/>
      <c r="X64295" s="119"/>
      <c r="Z64295" s="119"/>
    </row>
    <row r="64296" spans="16:26" x14ac:dyDescent="0.25">
      <c r="P64296" s="119"/>
      <c r="R64296" s="119"/>
      <c r="T64296" s="119"/>
      <c r="V64296" s="119"/>
      <c r="X64296" s="119"/>
      <c r="Z64296" s="119"/>
    </row>
    <row r="64297" spans="16:26" x14ac:dyDescent="0.25">
      <c r="P64297" s="121"/>
      <c r="R64297" s="121"/>
      <c r="T64297" s="121"/>
      <c r="V64297" s="121"/>
      <c r="X64297" s="121"/>
      <c r="Z64297" s="121"/>
    </row>
    <row r="64298" spans="16:26" x14ac:dyDescent="0.25">
      <c r="P64298" s="121"/>
      <c r="R64298" s="121"/>
      <c r="T64298" s="121"/>
      <c r="V64298" s="121"/>
      <c r="X64298" s="121"/>
      <c r="Z64298" s="121"/>
    </row>
    <row r="64299" spans="16:26" x14ac:dyDescent="0.25">
      <c r="P64299" s="121"/>
      <c r="R64299" s="121"/>
      <c r="T64299" s="121"/>
      <c r="V64299" s="121"/>
      <c r="X64299" s="121"/>
      <c r="Z64299" s="121"/>
    </row>
    <row r="64300" spans="16:26" x14ac:dyDescent="0.25">
      <c r="P64300" s="121"/>
      <c r="R64300" s="121"/>
      <c r="T64300" s="121"/>
      <c r="V64300" s="121"/>
      <c r="X64300" s="121"/>
      <c r="Z64300" s="121"/>
    </row>
    <row r="64301" spans="16:26" x14ac:dyDescent="0.25">
      <c r="P64301" s="122"/>
      <c r="R64301" s="122"/>
      <c r="T64301" s="122"/>
      <c r="V64301" s="122"/>
      <c r="X64301" s="122"/>
      <c r="Z64301" s="122"/>
    </row>
    <row r="64302" spans="16:26" x14ac:dyDescent="0.25">
      <c r="P64302" s="118"/>
      <c r="R64302" s="118"/>
      <c r="T64302" s="118"/>
      <c r="V64302" s="118"/>
      <c r="X64302" s="118"/>
      <c r="Z64302" s="118"/>
    </row>
    <row r="64303" spans="16:26" x14ac:dyDescent="0.25">
      <c r="P64303" s="119"/>
      <c r="R64303" s="119"/>
      <c r="T64303" s="119"/>
      <c r="V64303" s="119"/>
      <c r="X64303" s="119"/>
      <c r="Z64303" s="119"/>
    </row>
    <row r="64304" spans="16:26" x14ac:dyDescent="0.25">
      <c r="P64304" s="119"/>
      <c r="R64304" s="119"/>
      <c r="T64304" s="119"/>
      <c r="V64304" s="119"/>
      <c r="X64304" s="119"/>
      <c r="Z64304" s="119"/>
    </row>
    <row r="64305" spans="16:26" x14ac:dyDescent="0.25">
      <c r="P64305" s="120"/>
      <c r="R64305" s="120"/>
      <c r="T64305" s="120"/>
      <c r="V64305" s="120"/>
      <c r="X64305" s="120"/>
      <c r="Z64305" s="120"/>
    </row>
    <row r="64306" spans="16:26" x14ac:dyDescent="0.25">
      <c r="P64306" s="119"/>
      <c r="R64306" s="119"/>
      <c r="T64306" s="119"/>
      <c r="V64306" s="119"/>
      <c r="X64306" s="119"/>
      <c r="Z64306" s="119"/>
    </row>
    <row r="64307" spans="16:26" x14ac:dyDescent="0.25">
      <c r="P64307" s="119"/>
      <c r="R64307" s="119"/>
      <c r="T64307" s="119"/>
      <c r="V64307" s="119"/>
      <c r="X64307" s="119"/>
      <c r="Z64307" s="119"/>
    </row>
    <row r="64308" spans="16:26" x14ac:dyDescent="0.25">
      <c r="P64308" s="120"/>
      <c r="R64308" s="120"/>
      <c r="T64308" s="120"/>
      <c r="V64308" s="120"/>
      <c r="X64308" s="120"/>
      <c r="Z64308" s="120"/>
    </row>
    <row r="64309" spans="16:26" x14ac:dyDescent="0.25">
      <c r="P64309" s="119"/>
      <c r="R64309" s="119"/>
      <c r="T64309" s="119"/>
      <c r="V64309" s="119"/>
      <c r="X64309" s="119"/>
      <c r="Z64309" s="119"/>
    </row>
    <row r="64310" spans="16:26" x14ac:dyDescent="0.25">
      <c r="P64310" s="120"/>
      <c r="R64310" s="120"/>
      <c r="T64310" s="120"/>
      <c r="V64310" s="120"/>
      <c r="X64310" s="120"/>
      <c r="Z64310" s="120"/>
    </row>
    <row r="64311" spans="16:26" x14ac:dyDescent="0.25">
      <c r="P64311" s="119"/>
      <c r="R64311" s="119"/>
      <c r="T64311" s="119"/>
      <c r="V64311" s="119"/>
      <c r="X64311" s="119"/>
      <c r="Z64311" s="119"/>
    </row>
    <row r="64312" spans="16:26" x14ac:dyDescent="0.25">
      <c r="P64312" s="119"/>
      <c r="R64312" s="119"/>
      <c r="T64312" s="119"/>
      <c r="V64312" s="119"/>
      <c r="X64312" s="119"/>
      <c r="Z64312" s="119"/>
    </row>
    <row r="64313" spans="16:26" x14ac:dyDescent="0.25">
      <c r="P64313" s="119"/>
      <c r="R64313" s="119"/>
      <c r="T64313" s="119"/>
      <c r="V64313" s="119"/>
      <c r="X64313" s="119"/>
      <c r="Z64313" s="119"/>
    </row>
    <row r="64314" spans="16:26" x14ac:dyDescent="0.25">
      <c r="P64314" s="121"/>
      <c r="R64314" s="121"/>
      <c r="T64314" s="121"/>
      <c r="V64314" s="121"/>
      <c r="X64314" s="121"/>
      <c r="Z64314" s="121"/>
    </row>
    <row r="64315" spans="16:26" x14ac:dyDescent="0.25">
      <c r="P64315" s="121"/>
      <c r="R64315" s="121"/>
      <c r="T64315" s="121"/>
      <c r="V64315" s="121"/>
      <c r="X64315" s="121"/>
      <c r="Z64315" s="121"/>
    </row>
    <row r="64316" spans="16:26" x14ac:dyDescent="0.25">
      <c r="P64316" s="121"/>
      <c r="R64316" s="121"/>
      <c r="T64316" s="121"/>
      <c r="V64316" s="121"/>
      <c r="X64316" s="121"/>
      <c r="Z64316" s="121"/>
    </row>
    <row r="64317" spans="16:26" x14ac:dyDescent="0.25">
      <c r="P64317" s="121"/>
      <c r="R64317" s="121"/>
      <c r="T64317" s="121"/>
      <c r="V64317" s="121"/>
      <c r="X64317" s="121"/>
      <c r="Z64317" s="121"/>
    </row>
    <row r="64318" spans="16:26" x14ac:dyDescent="0.25">
      <c r="P64318" s="122"/>
      <c r="R64318" s="122"/>
      <c r="T64318" s="122"/>
      <c r="V64318" s="122"/>
      <c r="X64318" s="122"/>
      <c r="Z64318" s="122"/>
    </row>
    <row r="64319" spans="16:26" x14ac:dyDescent="0.25">
      <c r="P64319" s="118"/>
      <c r="R64319" s="118"/>
      <c r="T64319" s="118"/>
      <c r="V64319" s="118"/>
      <c r="X64319" s="118"/>
      <c r="Z64319" s="118"/>
    </row>
    <row r="64320" spans="16:26" x14ac:dyDescent="0.25">
      <c r="P64320" s="119"/>
      <c r="R64320" s="119"/>
      <c r="T64320" s="119"/>
      <c r="V64320" s="119"/>
      <c r="X64320" s="119"/>
      <c r="Z64320" s="119"/>
    </row>
    <row r="64321" spans="16:26" x14ac:dyDescent="0.25">
      <c r="P64321" s="119"/>
      <c r="R64321" s="119"/>
      <c r="T64321" s="119"/>
      <c r="V64321" s="119"/>
      <c r="X64321" s="119"/>
      <c r="Z64321" s="119"/>
    </row>
    <row r="64322" spans="16:26" x14ac:dyDescent="0.25">
      <c r="P64322" s="120"/>
      <c r="R64322" s="120"/>
      <c r="T64322" s="120"/>
      <c r="V64322" s="120"/>
      <c r="X64322" s="120"/>
      <c r="Z64322" s="120"/>
    </row>
    <row r="64323" spans="16:26" x14ac:dyDescent="0.25">
      <c r="P64323" s="119"/>
      <c r="R64323" s="119"/>
      <c r="T64323" s="119"/>
      <c r="V64323" s="119"/>
      <c r="X64323" s="119"/>
      <c r="Z64323" s="119"/>
    </row>
    <row r="64324" spans="16:26" x14ac:dyDescent="0.25">
      <c r="P64324" s="119"/>
      <c r="R64324" s="119"/>
      <c r="T64324" s="119"/>
      <c r="V64324" s="119"/>
      <c r="X64324" s="119"/>
      <c r="Z64324" s="119"/>
    </row>
    <row r="64325" spans="16:26" x14ac:dyDescent="0.25">
      <c r="P64325" s="120"/>
      <c r="R64325" s="120"/>
      <c r="T64325" s="120"/>
      <c r="V64325" s="120"/>
      <c r="X64325" s="120"/>
      <c r="Z64325" s="120"/>
    </row>
    <row r="64326" spans="16:26" x14ac:dyDescent="0.25">
      <c r="P64326" s="119"/>
      <c r="R64326" s="119"/>
      <c r="T64326" s="119"/>
      <c r="V64326" s="119"/>
      <c r="X64326" s="119"/>
      <c r="Z64326" s="119"/>
    </row>
    <row r="64327" spans="16:26" x14ac:dyDescent="0.25">
      <c r="P64327" s="120"/>
      <c r="R64327" s="120"/>
      <c r="T64327" s="120"/>
      <c r="V64327" s="120"/>
      <c r="X64327" s="120"/>
      <c r="Z64327" s="120"/>
    </row>
    <row r="64328" spans="16:26" x14ac:dyDescent="0.25">
      <c r="P64328" s="119"/>
      <c r="R64328" s="119"/>
      <c r="T64328" s="119"/>
      <c r="V64328" s="119"/>
      <c r="X64328" s="119"/>
      <c r="Z64328" s="119"/>
    </row>
    <row r="64329" spans="16:26" x14ac:dyDescent="0.25">
      <c r="P64329" s="119"/>
      <c r="R64329" s="119"/>
      <c r="T64329" s="119"/>
      <c r="V64329" s="119"/>
      <c r="X64329" s="119"/>
      <c r="Z64329" s="119"/>
    </row>
    <row r="64330" spans="16:26" x14ac:dyDescent="0.25">
      <c r="P64330" s="119"/>
      <c r="R64330" s="119"/>
      <c r="T64330" s="119"/>
      <c r="V64330" s="119"/>
      <c r="X64330" s="119"/>
      <c r="Z64330" s="119"/>
    </row>
    <row r="64331" spans="16:26" x14ac:dyDescent="0.25">
      <c r="P64331" s="121"/>
      <c r="R64331" s="121"/>
      <c r="T64331" s="121"/>
      <c r="V64331" s="121"/>
      <c r="X64331" s="121"/>
      <c r="Z64331" s="121"/>
    </row>
    <row r="64332" spans="16:26" x14ac:dyDescent="0.25">
      <c r="P64332" s="121"/>
      <c r="R64332" s="121"/>
      <c r="T64332" s="121"/>
      <c r="V64332" s="121"/>
      <c r="X64332" s="121"/>
      <c r="Z64332" s="121"/>
    </row>
    <row r="64333" spans="16:26" x14ac:dyDescent="0.25">
      <c r="P64333" s="121"/>
      <c r="R64333" s="121"/>
      <c r="T64333" s="121"/>
      <c r="V64333" s="121"/>
      <c r="X64333" s="121"/>
      <c r="Z64333" s="121"/>
    </row>
    <row r="64334" spans="16:26" x14ac:dyDescent="0.25">
      <c r="P64334" s="121"/>
      <c r="R64334" s="121"/>
      <c r="T64334" s="121"/>
      <c r="V64334" s="121"/>
      <c r="X64334" s="121"/>
      <c r="Z64334" s="121"/>
    </row>
    <row r="64335" spans="16:26" x14ac:dyDescent="0.25">
      <c r="P64335" s="122"/>
      <c r="R64335" s="122"/>
      <c r="T64335" s="122"/>
      <c r="V64335" s="122"/>
      <c r="X64335" s="122"/>
      <c r="Z64335" s="122"/>
    </row>
    <row r="64336" spans="16:26" x14ac:dyDescent="0.25">
      <c r="P64336" s="118"/>
      <c r="R64336" s="118"/>
      <c r="T64336" s="118"/>
      <c r="V64336" s="118"/>
      <c r="X64336" s="118"/>
      <c r="Z64336" s="118"/>
    </row>
    <row r="64337" spans="16:26" x14ac:dyDescent="0.25">
      <c r="P64337" s="119"/>
      <c r="R64337" s="119"/>
      <c r="T64337" s="119"/>
      <c r="V64337" s="119"/>
      <c r="X64337" s="119"/>
      <c r="Z64337" s="119"/>
    </row>
    <row r="64338" spans="16:26" x14ac:dyDescent="0.25">
      <c r="P64338" s="119"/>
      <c r="R64338" s="119"/>
      <c r="T64338" s="119"/>
      <c r="V64338" s="119"/>
      <c r="X64338" s="119"/>
      <c r="Z64338" s="119"/>
    </row>
    <row r="64339" spans="16:26" x14ac:dyDescent="0.25">
      <c r="P64339" s="120"/>
      <c r="R64339" s="120"/>
      <c r="T64339" s="120"/>
      <c r="V64339" s="120"/>
      <c r="X64339" s="120"/>
      <c r="Z64339" s="120"/>
    </row>
    <row r="64340" spans="16:26" x14ac:dyDescent="0.25">
      <c r="P64340" s="119"/>
      <c r="R64340" s="119"/>
      <c r="T64340" s="119"/>
      <c r="V64340" s="119"/>
      <c r="X64340" s="119"/>
      <c r="Z64340" s="119"/>
    </row>
    <row r="64341" spans="16:26" x14ac:dyDescent="0.25">
      <c r="P64341" s="119"/>
      <c r="R64341" s="119"/>
      <c r="T64341" s="119"/>
      <c r="V64341" s="119"/>
      <c r="X64341" s="119"/>
      <c r="Z64341" s="119"/>
    </row>
    <row r="64342" spans="16:26" x14ac:dyDescent="0.25">
      <c r="P64342" s="120"/>
      <c r="R64342" s="120"/>
      <c r="T64342" s="120"/>
      <c r="V64342" s="120"/>
      <c r="X64342" s="120"/>
      <c r="Z64342" s="120"/>
    </row>
    <row r="64343" spans="16:26" x14ac:dyDescent="0.25">
      <c r="P64343" s="119"/>
      <c r="R64343" s="119"/>
      <c r="T64343" s="119"/>
      <c r="V64343" s="119"/>
      <c r="X64343" s="119"/>
      <c r="Z64343" s="119"/>
    </row>
    <row r="64344" spans="16:26" x14ac:dyDescent="0.25">
      <c r="P64344" s="120"/>
      <c r="R64344" s="120"/>
      <c r="T64344" s="120"/>
      <c r="V64344" s="120"/>
      <c r="X64344" s="120"/>
      <c r="Z64344" s="120"/>
    </row>
    <row r="64345" spans="16:26" x14ac:dyDescent="0.25">
      <c r="P64345" s="119"/>
      <c r="R64345" s="119"/>
      <c r="T64345" s="119"/>
      <c r="V64345" s="119"/>
      <c r="X64345" s="119"/>
      <c r="Z64345" s="119"/>
    </row>
    <row r="64346" spans="16:26" x14ac:dyDescent="0.25">
      <c r="P64346" s="119"/>
      <c r="R64346" s="119"/>
      <c r="T64346" s="119"/>
      <c r="V64346" s="119"/>
      <c r="X64346" s="119"/>
      <c r="Z64346" s="119"/>
    </row>
    <row r="64347" spans="16:26" x14ac:dyDescent="0.25">
      <c r="P64347" s="119"/>
      <c r="R64347" s="119"/>
      <c r="T64347" s="119"/>
      <c r="V64347" s="119"/>
      <c r="X64347" s="119"/>
      <c r="Z64347" s="119"/>
    </row>
    <row r="64348" spans="16:26" x14ac:dyDescent="0.25">
      <c r="P64348" s="121"/>
      <c r="R64348" s="121"/>
      <c r="T64348" s="121"/>
      <c r="V64348" s="121"/>
      <c r="X64348" s="121"/>
      <c r="Z64348" s="121"/>
    </row>
    <row r="64349" spans="16:26" x14ac:dyDescent="0.25">
      <c r="P64349" s="121"/>
      <c r="R64349" s="121"/>
      <c r="T64349" s="121"/>
      <c r="V64349" s="121"/>
      <c r="X64349" s="121"/>
      <c r="Z64349" s="121"/>
    </row>
    <row r="64350" spans="16:26" x14ac:dyDescent="0.25">
      <c r="P64350" s="121"/>
      <c r="R64350" s="121"/>
      <c r="T64350" s="121"/>
      <c r="V64350" s="121"/>
      <c r="X64350" s="121"/>
      <c r="Z64350" s="121"/>
    </row>
    <row r="64351" spans="16:26" x14ac:dyDescent="0.25">
      <c r="P64351" s="121"/>
      <c r="R64351" s="121"/>
      <c r="T64351" s="121"/>
      <c r="V64351" s="121"/>
      <c r="X64351" s="121"/>
      <c r="Z64351" s="121"/>
    </row>
    <row r="64352" spans="16:26" x14ac:dyDescent="0.25">
      <c r="P64352" s="122"/>
      <c r="R64352" s="122"/>
      <c r="T64352" s="122"/>
      <c r="V64352" s="122"/>
      <c r="X64352" s="122"/>
      <c r="Z64352" s="122"/>
    </row>
    <row r="64353" spans="16:26" x14ac:dyDescent="0.25">
      <c r="P64353" s="118"/>
      <c r="R64353" s="118"/>
      <c r="T64353" s="118"/>
      <c r="V64353" s="118"/>
      <c r="X64353" s="118"/>
      <c r="Z64353" s="118"/>
    </row>
    <row r="64354" spans="16:26" x14ac:dyDescent="0.25">
      <c r="P64354" s="119"/>
      <c r="R64354" s="119"/>
      <c r="T64354" s="119"/>
      <c r="V64354" s="119"/>
      <c r="X64354" s="119"/>
      <c r="Z64354" s="119"/>
    </row>
    <row r="64355" spans="16:26" x14ac:dyDescent="0.25">
      <c r="P64355" s="119"/>
      <c r="R64355" s="119"/>
      <c r="T64355" s="119"/>
      <c r="V64355" s="119"/>
      <c r="X64355" s="119"/>
      <c r="Z64355" s="119"/>
    </row>
    <row r="64356" spans="16:26" x14ac:dyDescent="0.25">
      <c r="P64356" s="120"/>
      <c r="R64356" s="120"/>
      <c r="T64356" s="120"/>
      <c r="V64356" s="120"/>
      <c r="X64356" s="120"/>
      <c r="Z64356" s="120"/>
    </row>
    <row r="64357" spans="16:26" x14ac:dyDescent="0.25">
      <c r="P64357" s="119"/>
      <c r="R64357" s="119"/>
      <c r="T64357" s="119"/>
      <c r="V64357" s="119"/>
      <c r="X64357" s="119"/>
      <c r="Z64357" s="119"/>
    </row>
    <row r="64358" spans="16:26" x14ac:dyDescent="0.25">
      <c r="P64358" s="119"/>
      <c r="R64358" s="119"/>
      <c r="T64358" s="119"/>
      <c r="V64358" s="119"/>
      <c r="X64358" s="119"/>
      <c r="Z64358" s="119"/>
    </row>
    <row r="64359" spans="16:26" x14ac:dyDescent="0.25">
      <c r="P64359" s="120"/>
      <c r="R64359" s="120"/>
      <c r="T64359" s="120"/>
      <c r="V64359" s="120"/>
      <c r="X64359" s="120"/>
      <c r="Z64359" s="120"/>
    </row>
    <row r="64360" spans="16:26" x14ac:dyDescent="0.25">
      <c r="P64360" s="119"/>
      <c r="R64360" s="119"/>
      <c r="T64360" s="119"/>
      <c r="V64360" s="119"/>
      <c r="X64360" s="119"/>
      <c r="Z64360" s="119"/>
    </row>
    <row r="64361" spans="16:26" x14ac:dyDescent="0.25">
      <c r="P64361" s="120"/>
      <c r="R64361" s="120"/>
      <c r="T64361" s="120"/>
      <c r="V64361" s="120"/>
      <c r="X64361" s="120"/>
      <c r="Z64361" s="120"/>
    </row>
    <row r="64362" spans="16:26" x14ac:dyDescent="0.25">
      <c r="P64362" s="119"/>
      <c r="R64362" s="119"/>
      <c r="T64362" s="119"/>
      <c r="V64362" s="119"/>
      <c r="X64362" s="119"/>
      <c r="Z64362" s="119"/>
    </row>
    <row r="64363" spans="16:26" x14ac:dyDescent="0.25">
      <c r="P64363" s="119"/>
      <c r="R64363" s="119"/>
      <c r="T64363" s="119"/>
      <c r="V64363" s="119"/>
      <c r="X64363" s="119"/>
      <c r="Z64363" s="119"/>
    </row>
    <row r="64364" spans="16:26" x14ac:dyDescent="0.25">
      <c r="P64364" s="119"/>
      <c r="R64364" s="119"/>
      <c r="T64364" s="119"/>
      <c r="V64364" s="119"/>
      <c r="X64364" s="119"/>
      <c r="Z64364" s="119"/>
    </row>
    <row r="64365" spans="16:26" x14ac:dyDescent="0.25">
      <c r="P64365" s="121"/>
      <c r="R64365" s="121"/>
      <c r="T64365" s="121"/>
      <c r="V64365" s="121"/>
      <c r="X64365" s="121"/>
      <c r="Z64365" s="121"/>
    </row>
    <row r="64366" spans="16:26" x14ac:dyDescent="0.25">
      <c r="P64366" s="121"/>
      <c r="R64366" s="121"/>
      <c r="T64366" s="121"/>
      <c r="V64366" s="121"/>
      <c r="X64366" s="121"/>
      <c r="Z64366" s="121"/>
    </row>
    <row r="64367" spans="16:26" x14ac:dyDescent="0.25">
      <c r="P64367" s="121"/>
      <c r="R64367" s="121"/>
      <c r="T64367" s="121"/>
      <c r="V64367" s="121"/>
      <c r="X64367" s="121"/>
      <c r="Z64367" s="121"/>
    </row>
    <row r="64368" spans="16:26" x14ac:dyDescent="0.25">
      <c r="P64368" s="121"/>
      <c r="R64368" s="121"/>
      <c r="T64368" s="121"/>
      <c r="V64368" s="121"/>
      <c r="X64368" s="121"/>
      <c r="Z64368" s="121"/>
    </row>
    <row r="64369" spans="16:26" x14ac:dyDescent="0.25">
      <c r="P64369" s="122"/>
      <c r="R64369" s="122"/>
      <c r="T64369" s="122"/>
      <c r="V64369" s="122"/>
      <c r="X64369" s="122"/>
      <c r="Z64369" s="122"/>
    </row>
    <row r="64370" spans="16:26" x14ac:dyDescent="0.25">
      <c r="P64370" s="118"/>
      <c r="R64370" s="118"/>
      <c r="T64370" s="118"/>
      <c r="V64370" s="118"/>
      <c r="X64370" s="118"/>
      <c r="Z64370" s="118"/>
    </row>
    <row r="64371" spans="16:26" x14ac:dyDescent="0.25">
      <c r="P64371" s="119"/>
      <c r="R64371" s="119"/>
      <c r="T64371" s="119"/>
      <c r="V64371" s="119"/>
      <c r="X64371" s="119"/>
      <c r="Z64371" s="119"/>
    </row>
    <row r="64372" spans="16:26" x14ac:dyDescent="0.25">
      <c r="P64372" s="119"/>
      <c r="R64372" s="119"/>
      <c r="T64372" s="119"/>
      <c r="V64372" s="119"/>
      <c r="X64372" s="119"/>
      <c r="Z64372" s="119"/>
    </row>
    <row r="64373" spans="16:26" x14ac:dyDescent="0.25">
      <c r="P64373" s="120"/>
      <c r="R64373" s="120"/>
      <c r="T64373" s="120"/>
      <c r="V64373" s="120"/>
      <c r="X64373" s="120"/>
      <c r="Z64373" s="120"/>
    </row>
    <row r="64374" spans="16:26" x14ac:dyDescent="0.25">
      <c r="P64374" s="119"/>
      <c r="R64374" s="119"/>
      <c r="T64374" s="119"/>
      <c r="V64374" s="119"/>
      <c r="X64374" s="119"/>
      <c r="Z64374" s="119"/>
    </row>
    <row r="64375" spans="16:26" x14ac:dyDescent="0.25">
      <c r="P64375" s="119"/>
      <c r="R64375" s="119"/>
      <c r="T64375" s="119"/>
      <c r="V64375" s="119"/>
      <c r="X64375" s="119"/>
      <c r="Z64375" s="119"/>
    </row>
    <row r="64376" spans="16:26" x14ac:dyDescent="0.25">
      <c r="P64376" s="120"/>
      <c r="R64376" s="120"/>
      <c r="T64376" s="120"/>
      <c r="V64376" s="120"/>
      <c r="X64376" s="120"/>
      <c r="Z64376" s="120"/>
    </row>
    <row r="64377" spans="16:26" x14ac:dyDescent="0.25">
      <c r="P64377" s="119"/>
      <c r="R64377" s="119"/>
      <c r="T64377" s="119"/>
      <c r="V64377" s="119"/>
      <c r="X64377" s="119"/>
      <c r="Z64377" s="119"/>
    </row>
    <row r="64378" spans="16:26" x14ac:dyDescent="0.25">
      <c r="P64378" s="120"/>
      <c r="R64378" s="120"/>
      <c r="T64378" s="120"/>
      <c r="V64378" s="120"/>
      <c r="X64378" s="120"/>
      <c r="Z64378" s="120"/>
    </row>
    <row r="64379" spans="16:26" x14ac:dyDescent="0.25">
      <c r="P64379" s="119"/>
      <c r="R64379" s="119"/>
      <c r="T64379" s="119"/>
      <c r="V64379" s="119"/>
      <c r="X64379" s="119"/>
      <c r="Z64379" s="119"/>
    </row>
    <row r="64380" spans="16:26" x14ac:dyDescent="0.25">
      <c r="P64380" s="119"/>
      <c r="R64380" s="119"/>
      <c r="T64380" s="119"/>
      <c r="V64380" s="119"/>
      <c r="X64380" s="119"/>
      <c r="Z64380" s="119"/>
    </row>
    <row r="64381" spans="16:26" x14ac:dyDescent="0.25">
      <c r="P64381" s="119"/>
      <c r="R64381" s="119"/>
      <c r="T64381" s="119"/>
      <c r="V64381" s="119"/>
      <c r="X64381" s="119"/>
      <c r="Z64381" s="119"/>
    </row>
    <row r="64382" spans="16:26" x14ac:dyDescent="0.25">
      <c r="P64382" s="121"/>
      <c r="R64382" s="121"/>
      <c r="T64382" s="121"/>
      <c r="V64382" s="121"/>
      <c r="X64382" s="121"/>
      <c r="Z64382" s="121"/>
    </row>
    <row r="64383" spans="16:26" x14ac:dyDescent="0.25">
      <c r="P64383" s="121"/>
      <c r="R64383" s="121"/>
      <c r="T64383" s="121"/>
      <c r="V64383" s="121"/>
      <c r="X64383" s="121"/>
      <c r="Z64383" s="121"/>
    </row>
    <row r="64384" spans="16:26" x14ac:dyDescent="0.25">
      <c r="P64384" s="121"/>
      <c r="R64384" s="121"/>
      <c r="T64384" s="121"/>
      <c r="V64384" s="121"/>
      <c r="X64384" s="121"/>
      <c r="Z64384" s="121"/>
    </row>
    <row r="64385" spans="16:26" x14ac:dyDescent="0.25">
      <c r="P64385" s="121"/>
      <c r="R64385" s="121"/>
      <c r="T64385" s="121"/>
      <c r="V64385" s="121"/>
      <c r="X64385" s="121"/>
      <c r="Z64385" s="121"/>
    </row>
    <row r="64386" spans="16:26" x14ac:dyDescent="0.25">
      <c r="P64386" s="122"/>
      <c r="R64386" s="122"/>
      <c r="T64386" s="122"/>
      <c r="V64386" s="122"/>
      <c r="X64386" s="122"/>
      <c r="Z64386" s="122"/>
    </row>
    <row r="64387" spans="16:26" x14ac:dyDescent="0.25">
      <c r="P64387" s="118"/>
      <c r="R64387" s="118"/>
      <c r="T64387" s="118"/>
      <c r="V64387" s="118"/>
      <c r="X64387" s="118"/>
      <c r="Z64387" s="118"/>
    </row>
    <row r="64388" spans="16:26" x14ac:dyDescent="0.25">
      <c r="P64388" s="119"/>
      <c r="R64388" s="119"/>
      <c r="T64388" s="119"/>
      <c r="V64388" s="119"/>
      <c r="X64388" s="119"/>
      <c r="Z64388" s="119"/>
    </row>
    <row r="64389" spans="16:26" x14ac:dyDescent="0.25">
      <c r="P64389" s="119"/>
      <c r="R64389" s="119"/>
      <c r="T64389" s="119"/>
      <c r="V64389" s="119"/>
      <c r="X64389" s="119"/>
      <c r="Z64389" s="119"/>
    </row>
    <row r="64390" spans="16:26" x14ac:dyDescent="0.25">
      <c r="P64390" s="120"/>
      <c r="R64390" s="120"/>
      <c r="T64390" s="120"/>
      <c r="V64390" s="120"/>
      <c r="X64390" s="120"/>
      <c r="Z64390" s="120"/>
    </row>
    <row r="64391" spans="16:26" x14ac:dyDescent="0.25">
      <c r="P64391" s="119"/>
      <c r="R64391" s="119"/>
      <c r="T64391" s="119"/>
      <c r="V64391" s="119"/>
      <c r="X64391" s="119"/>
      <c r="Z64391" s="119"/>
    </row>
    <row r="64392" spans="16:26" x14ac:dyDescent="0.25">
      <c r="P64392" s="119"/>
      <c r="R64392" s="119"/>
      <c r="T64392" s="119"/>
      <c r="V64392" s="119"/>
      <c r="X64392" s="119"/>
      <c r="Z64392" s="119"/>
    </row>
    <row r="64393" spans="16:26" x14ac:dyDescent="0.25">
      <c r="P64393" s="120"/>
      <c r="R64393" s="120"/>
      <c r="T64393" s="120"/>
      <c r="V64393" s="120"/>
      <c r="X64393" s="120"/>
      <c r="Z64393" s="120"/>
    </row>
    <row r="64394" spans="16:26" x14ac:dyDescent="0.25">
      <c r="P64394" s="119"/>
      <c r="R64394" s="119"/>
      <c r="T64394" s="119"/>
      <c r="V64394" s="119"/>
      <c r="X64394" s="119"/>
      <c r="Z64394" s="119"/>
    </row>
    <row r="64395" spans="16:26" x14ac:dyDescent="0.25">
      <c r="P64395" s="120"/>
      <c r="R64395" s="120"/>
      <c r="T64395" s="120"/>
      <c r="V64395" s="120"/>
      <c r="X64395" s="120"/>
      <c r="Z64395" s="120"/>
    </row>
    <row r="64396" spans="16:26" x14ac:dyDescent="0.25">
      <c r="P64396" s="119"/>
      <c r="R64396" s="119"/>
      <c r="T64396" s="119"/>
      <c r="V64396" s="119"/>
      <c r="X64396" s="119"/>
      <c r="Z64396" s="119"/>
    </row>
    <row r="64397" spans="16:26" x14ac:dyDescent="0.25">
      <c r="P64397" s="119"/>
      <c r="R64397" s="119"/>
      <c r="T64397" s="119"/>
      <c r="V64397" s="119"/>
      <c r="X64397" s="119"/>
      <c r="Z64397" s="119"/>
    </row>
    <row r="64398" spans="16:26" x14ac:dyDescent="0.25">
      <c r="P64398" s="119"/>
      <c r="R64398" s="119"/>
      <c r="T64398" s="119"/>
      <c r="V64398" s="119"/>
      <c r="X64398" s="119"/>
      <c r="Z64398" s="119"/>
    </row>
    <row r="64399" spans="16:26" x14ac:dyDescent="0.25">
      <c r="P64399" s="121"/>
      <c r="R64399" s="121"/>
      <c r="T64399" s="121"/>
      <c r="V64399" s="121"/>
      <c r="X64399" s="121"/>
      <c r="Z64399" s="121"/>
    </row>
    <row r="64400" spans="16:26" x14ac:dyDescent="0.25">
      <c r="P64400" s="121"/>
      <c r="R64400" s="121"/>
      <c r="T64400" s="121"/>
      <c r="V64400" s="121"/>
      <c r="X64400" s="121"/>
      <c r="Z64400" s="121"/>
    </row>
    <row r="64401" spans="16:26" x14ac:dyDescent="0.25">
      <c r="P64401" s="121"/>
      <c r="R64401" s="121"/>
      <c r="T64401" s="121"/>
      <c r="V64401" s="121"/>
      <c r="X64401" s="121"/>
      <c r="Z64401" s="121"/>
    </row>
    <row r="64402" spans="16:26" x14ac:dyDescent="0.25">
      <c r="P64402" s="121"/>
      <c r="R64402" s="121"/>
      <c r="T64402" s="121"/>
      <c r="V64402" s="121"/>
      <c r="X64402" s="121"/>
      <c r="Z64402" s="121"/>
    </row>
    <row r="64403" spans="16:26" x14ac:dyDescent="0.25">
      <c r="P64403" s="122"/>
      <c r="R64403" s="122"/>
      <c r="T64403" s="122"/>
      <c r="V64403" s="122"/>
      <c r="X64403" s="122"/>
      <c r="Z64403" s="122"/>
    </row>
    <row r="64404" spans="16:26" x14ac:dyDescent="0.25">
      <c r="P64404" s="118"/>
      <c r="R64404" s="118"/>
      <c r="T64404" s="118"/>
      <c r="V64404" s="118"/>
      <c r="X64404" s="118"/>
      <c r="Z64404" s="118"/>
    </row>
    <row r="64405" spans="16:26" x14ac:dyDescent="0.25">
      <c r="P64405" s="119"/>
      <c r="R64405" s="119"/>
      <c r="T64405" s="119"/>
      <c r="V64405" s="119"/>
      <c r="X64405" s="119"/>
      <c r="Z64405" s="119"/>
    </row>
    <row r="64406" spans="16:26" x14ac:dyDescent="0.25">
      <c r="P64406" s="119"/>
      <c r="R64406" s="119"/>
      <c r="T64406" s="119"/>
      <c r="V64406" s="119"/>
      <c r="X64406" s="119"/>
      <c r="Z64406" s="119"/>
    </row>
    <row r="64407" spans="16:26" x14ac:dyDescent="0.25">
      <c r="P64407" s="120"/>
      <c r="R64407" s="120"/>
      <c r="T64407" s="120"/>
      <c r="V64407" s="120"/>
      <c r="X64407" s="120"/>
      <c r="Z64407" s="120"/>
    </row>
    <row r="64408" spans="16:26" x14ac:dyDescent="0.25">
      <c r="P64408" s="119"/>
      <c r="R64408" s="119"/>
      <c r="T64408" s="119"/>
      <c r="V64408" s="119"/>
      <c r="X64408" s="119"/>
      <c r="Z64408" s="119"/>
    </row>
    <row r="64409" spans="16:26" x14ac:dyDescent="0.25">
      <c r="P64409" s="119"/>
      <c r="R64409" s="119"/>
      <c r="T64409" s="119"/>
      <c r="V64409" s="119"/>
      <c r="X64409" s="119"/>
      <c r="Z64409" s="119"/>
    </row>
    <row r="64410" spans="16:26" x14ac:dyDescent="0.25">
      <c r="P64410" s="120"/>
      <c r="R64410" s="120"/>
      <c r="T64410" s="120"/>
      <c r="V64410" s="120"/>
      <c r="X64410" s="120"/>
      <c r="Z64410" s="120"/>
    </row>
    <row r="64411" spans="16:26" x14ac:dyDescent="0.25">
      <c r="P64411" s="119"/>
      <c r="R64411" s="119"/>
      <c r="T64411" s="119"/>
      <c r="V64411" s="119"/>
      <c r="X64411" s="119"/>
      <c r="Z64411" s="119"/>
    </row>
    <row r="64412" spans="16:26" x14ac:dyDescent="0.25">
      <c r="P64412" s="120"/>
      <c r="R64412" s="120"/>
      <c r="T64412" s="120"/>
      <c r="V64412" s="120"/>
      <c r="X64412" s="120"/>
      <c r="Z64412" s="120"/>
    </row>
    <row r="64413" spans="16:26" x14ac:dyDescent="0.25">
      <c r="P64413" s="119"/>
      <c r="R64413" s="119"/>
      <c r="T64413" s="119"/>
      <c r="V64413" s="119"/>
      <c r="X64413" s="119"/>
      <c r="Z64413" s="119"/>
    </row>
    <row r="64414" spans="16:26" x14ac:dyDescent="0.25">
      <c r="P64414" s="119"/>
      <c r="R64414" s="119"/>
      <c r="T64414" s="119"/>
      <c r="V64414" s="119"/>
      <c r="X64414" s="119"/>
      <c r="Z64414" s="119"/>
    </row>
    <row r="64415" spans="16:26" x14ac:dyDescent="0.25">
      <c r="P64415" s="119"/>
      <c r="R64415" s="119"/>
      <c r="T64415" s="119"/>
      <c r="V64415" s="119"/>
      <c r="X64415" s="119"/>
      <c r="Z64415" s="119"/>
    </row>
    <row r="64416" spans="16:26" x14ac:dyDescent="0.25">
      <c r="P64416" s="121"/>
      <c r="R64416" s="121"/>
      <c r="T64416" s="121"/>
      <c r="V64416" s="121"/>
      <c r="X64416" s="121"/>
      <c r="Z64416" s="121"/>
    </row>
    <row r="64417" spans="16:26" x14ac:dyDescent="0.25">
      <c r="P64417" s="121"/>
      <c r="R64417" s="121"/>
      <c r="T64417" s="121"/>
      <c r="V64417" s="121"/>
      <c r="X64417" s="121"/>
      <c r="Z64417" s="121"/>
    </row>
    <row r="64418" spans="16:26" x14ac:dyDescent="0.25">
      <c r="P64418" s="121"/>
      <c r="R64418" s="121"/>
      <c r="T64418" s="121"/>
      <c r="V64418" s="121"/>
      <c r="X64418" s="121"/>
      <c r="Z64418" s="121"/>
    </row>
    <row r="64419" spans="16:26" x14ac:dyDescent="0.25">
      <c r="P64419" s="121"/>
      <c r="R64419" s="121"/>
      <c r="T64419" s="121"/>
      <c r="V64419" s="121"/>
      <c r="X64419" s="121"/>
      <c r="Z64419" s="121"/>
    </row>
    <row r="64420" spans="16:26" x14ac:dyDescent="0.25">
      <c r="P64420" s="122"/>
      <c r="R64420" s="122"/>
      <c r="T64420" s="122"/>
      <c r="V64420" s="122"/>
      <c r="X64420" s="122"/>
      <c r="Z64420" s="122"/>
    </row>
    <row r="64421" spans="16:26" x14ac:dyDescent="0.25">
      <c r="P64421" s="118"/>
      <c r="R64421" s="118"/>
      <c r="T64421" s="118"/>
      <c r="V64421" s="118"/>
      <c r="X64421" s="118"/>
      <c r="Z64421" s="118"/>
    </row>
    <row r="64422" spans="16:26" x14ac:dyDescent="0.25">
      <c r="P64422" s="119"/>
      <c r="R64422" s="119"/>
      <c r="T64422" s="119"/>
      <c r="V64422" s="119"/>
      <c r="X64422" s="119"/>
      <c r="Z64422" s="119"/>
    </row>
    <row r="64423" spans="16:26" x14ac:dyDescent="0.25">
      <c r="P64423" s="119"/>
      <c r="R64423" s="119"/>
      <c r="T64423" s="119"/>
      <c r="V64423" s="119"/>
      <c r="X64423" s="119"/>
      <c r="Z64423" s="119"/>
    </row>
    <row r="64424" spans="16:26" x14ac:dyDescent="0.25">
      <c r="P64424" s="120"/>
      <c r="R64424" s="120"/>
      <c r="T64424" s="120"/>
      <c r="V64424" s="120"/>
      <c r="X64424" s="120"/>
      <c r="Z64424" s="120"/>
    </row>
    <row r="64425" spans="16:26" x14ac:dyDescent="0.25">
      <c r="P64425" s="119"/>
      <c r="R64425" s="119"/>
      <c r="T64425" s="119"/>
      <c r="V64425" s="119"/>
      <c r="X64425" s="119"/>
      <c r="Z64425" s="119"/>
    </row>
    <row r="64426" spans="16:26" x14ac:dyDescent="0.25">
      <c r="P64426" s="119"/>
      <c r="R64426" s="119"/>
      <c r="T64426" s="119"/>
      <c r="V64426" s="119"/>
      <c r="X64426" s="119"/>
      <c r="Z64426" s="119"/>
    </row>
    <row r="64427" spans="16:26" x14ac:dyDescent="0.25">
      <c r="P64427" s="120"/>
      <c r="R64427" s="120"/>
      <c r="T64427" s="120"/>
      <c r="V64427" s="120"/>
      <c r="X64427" s="120"/>
      <c r="Z64427" s="120"/>
    </row>
    <row r="64428" spans="16:26" x14ac:dyDescent="0.25">
      <c r="P64428" s="119"/>
      <c r="R64428" s="119"/>
      <c r="T64428" s="119"/>
      <c r="V64428" s="119"/>
      <c r="X64428" s="119"/>
      <c r="Z64428" s="119"/>
    </row>
    <row r="64429" spans="16:26" x14ac:dyDescent="0.25">
      <c r="P64429" s="120"/>
      <c r="R64429" s="120"/>
      <c r="T64429" s="120"/>
      <c r="V64429" s="120"/>
      <c r="X64429" s="120"/>
      <c r="Z64429" s="120"/>
    </row>
    <row r="64430" spans="16:26" x14ac:dyDescent="0.25">
      <c r="P64430" s="119"/>
      <c r="R64430" s="119"/>
      <c r="T64430" s="119"/>
      <c r="V64430" s="119"/>
      <c r="X64430" s="119"/>
      <c r="Z64430" s="119"/>
    </row>
    <row r="64431" spans="16:26" x14ac:dyDescent="0.25">
      <c r="P64431" s="119"/>
      <c r="R64431" s="119"/>
      <c r="T64431" s="119"/>
      <c r="V64431" s="119"/>
      <c r="X64431" s="119"/>
      <c r="Z64431" s="119"/>
    </row>
    <row r="64432" spans="16:26" x14ac:dyDescent="0.25">
      <c r="P64432" s="119"/>
      <c r="R64432" s="119"/>
      <c r="T64432" s="119"/>
      <c r="V64432" s="119"/>
      <c r="X64432" s="119"/>
      <c r="Z64432" s="119"/>
    </row>
    <row r="64433" spans="16:26" x14ac:dyDescent="0.25">
      <c r="P64433" s="121"/>
      <c r="R64433" s="121"/>
      <c r="T64433" s="121"/>
      <c r="V64433" s="121"/>
      <c r="X64433" s="121"/>
      <c r="Z64433" s="121"/>
    </row>
    <row r="64434" spans="16:26" x14ac:dyDescent="0.25">
      <c r="P64434" s="121"/>
      <c r="R64434" s="121"/>
      <c r="T64434" s="121"/>
      <c r="V64434" s="121"/>
      <c r="X64434" s="121"/>
      <c r="Z64434" s="121"/>
    </row>
    <row r="64435" spans="16:26" x14ac:dyDescent="0.25">
      <c r="P64435" s="121"/>
      <c r="R64435" s="121"/>
      <c r="T64435" s="121"/>
      <c r="V64435" s="121"/>
      <c r="X64435" s="121"/>
      <c r="Z64435" s="121"/>
    </row>
    <row r="64436" spans="16:26" x14ac:dyDescent="0.25">
      <c r="P64436" s="121"/>
      <c r="R64436" s="121"/>
      <c r="T64436" s="121"/>
      <c r="V64436" s="121"/>
      <c r="X64436" s="121"/>
      <c r="Z64436" s="121"/>
    </row>
    <row r="64437" spans="16:26" x14ac:dyDescent="0.25">
      <c r="P64437" s="122"/>
      <c r="R64437" s="122"/>
      <c r="T64437" s="122"/>
      <c r="V64437" s="122"/>
      <c r="X64437" s="122"/>
      <c r="Z64437" s="122"/>
    </row>
    <row r="64438" spans="16:26" x14ac:dyDescent="0.25">
      <c r="P64438" s="118"/>
      <c r="R64438" s="118"/>
      <c r="T64438" s="118"/>
      <c r="V64438" s="118"/>
      <c r="X64438" s="118"/>
      <c r="Z64438" s="118"/>
    </row>
    <row r="64439" spans="16:26" x14ac:dyDescent="0.25">
      <c r="P64439" s="119"/>
      <c r="R64439" s="119"/>
      <c r="T64439" s="119"/>
      <c r="V64439" s="119"/>
      <c r="X64439" s="119"/>
      <c r="Z64439" s="119"/>
    </row>
    <row r="64440" spans="16:26" x14ac:dyDescent="0.25">
      <c r="P64440" s="119"/>
      <c r="R64440" s="119"/>
      <c r="T64440" s="119"/>
      <c r="V64440" s="119"/>
      <c r="X64440" s="119"/>
      <c r="Z64440" s="119"/>
    </row>
    <row r="64441" spans="16:26" x14ac:dyDescent="0.25">
      <c r="P64441" s="120"/>
      <c r="R64441" s="120"/>
      <c r="T64441" s="120"/>
      <c r="V64441" s="120"/>
      <c r="X64441" s="120"/>
      <c r="Z64441" s="120"/>
    </row>
    <row r="64442" spans="16:26" x14ac:dyDescent="0.25">
      <c r="P64442" s="119"/>
      <c r="R64442" s="119"/>
      <c r="T64442" s="119"/>
      <c r="V64442" s="119"/>
      <c r="X64442" s="119"/>
      <c r="Z64442" s="119"/>
    </row>
    <row r="64443" spans="16:26" x14ac:dyDescent="0.25">
      <c r="P64443" s="119"/>
      <c r="R64443" s="119"/>
      <c r="T64443" s="119"/>
      <c r="V64443" s="119"/>
      <c r="X64443" s="119"/>
      <c r="Z64443" s="119"/>
    </row>
    <row r="64444" spans="16:26" x14ac:dyDescent="0.25">
      <c r="P64444" s="120"/>
      <c r="R64444" s="120"/>
      <c r="T64444" s="120"/>
      <c r="V64444" s="120"/>
      <c r="X64444" s="120"/>
      <c r="Z64444" s="120"/>
    </row>
    <row r="64445" spans="16:26" x14ac:dyDescent="0.25">
      <c r="P64445" s="119"/>
      <c r="R64445" s="119"/>
      <c r="T64445" s="119"/>
      <c r="V64445" s="119"/>
      <c r="X64445" s="119"/>
      <c r="Z64445" s="119"/>
    </row>
    <row r="64446" spans="16:26" x14ac:dyDescent="0.25">
      <c r="P64446" s="120"/>
      <c r="R64446" s="120"/>
      <c r="T64446" s="120"/>
      <c r="V64446" s="120"/>
      <c r="X64446" s="120"/>
      <c r="Z64446" s="120"/>
    </row>
    <row r="64447" spans="16:26" x14ac:dyDescent="0.25">
      <c r="P64447" s="119"/>
      <c r="R64447" s="119"/>
      <c r="T64447" s="119"/>
      <c r="V64447" s="119"/>
      <c r="X64447" s="119"/>
      <c r="Z64447" s="119"/>
    </row>
    <row r="64448" spans="16:26" x14ac:dyDescent="0.25">
      <c r="P64448" s="119"/>
      <c r="R64448" s="119"/>
      <c r="T64448" s="119"/>
      <c r="V64448" s="119"/>
      <c r="X64448" s="119"/>
      <c r="Z64448" s="119"/>
    </row>
    <row r="64449" spans="16:26" x14ac:dyDescent="0.25">
      <c r="P64449" s="119"/>
      <c r="R64449" s="119"/>
      <c r="T64449" s="119"/>
      <c r="V64449" s="119"/>
      <c r="X64449" s="119"/>
      <c r="Z64449" s="119"/>
    </row>
    <row r="64450" spans="16:26" x14ac:dyDescent="0.25">
      <c r="P64450" s="121"/>
      <c r="R64450" s="121"/>
      <c r="T64450" s="121"/>
      <c r="V64450" s="121"/>
      <c r="X64450" s="121"/>
      <c r="Z64450" s="121"/>
    </row>
    <row r="64451" spans="16:26" x14ac:dyDescent="0.25">
      <c r="P64451" s="121"/>
      <c r="R64451" s="121"/>
      <c r="T64451" s="121"/>
      <c r="V64451" s="121"/>
      <c r="X64451" s="121"/>
      <c r="Z64451" s="121"/>
    </row>
    <row r="64452" spans="16:26" x14ac:dyDescent="0.25">
      <c r="P64452" s="121"/>
      <c r="R64452" s="121"/>
      <c r="T64452" s="121"/>
      <c r="V64452" s="121"/>
      <c r="X64452" s="121"/>
      <c r="Z64452" s="121"/>
    </row>
    <row r="64453" spans="16:26" x14ac:dyDescent="0.25">
      <c r="P64453" s="121"/>
      <c r="R64453" s="121"/>
      <c r="T64453" s="121"/>
      <c r="V64453" s="121"/>
      <c r="X64453" s="121"/>
      <c r="Z64453" s="121"/>
    </row>
    <row r="64454" spans="16:26" x14ac:dyDescent="0.25">
      <c r="P64454" s="122"/>
      <c r="R64454" s="122"/>
      <c r="T64454" s="122"/>
      <c r="V64454" s="122"/>
      <c r="X64454" s="122"/>
      <c r="Z64454" s="122"/>
    </row>
    <row r="64455" spans="16:26" x14ac:dyDescent="0.25">
      <c r="P64455" s="118"/>
      <c r="R64455" s="118"/>
      <c r="T64455" s="118"/>
      <c r="V64455" s="118"/>
      <c r="X64455" s="118"/>
      <c r="Z64455" s="118"/>
    </row>
    <row r="64456" spans="16:26" x14ac:dyDescent="0.25">
      <c r="P64456" s="119"/>
      <c r="R64456" s="119"/>
      <c r="T64456" s="119"/>
      <c r="V64456" s="119"/>
      <c r="X64456" s="119"/>
      <c r="Z64456" s="119"/>
    </row>
    <row r="64457" spans="16:26" x14ac:dyDescent="0.25">
      <c r="P64457" s="119"/>
      <c r="R64457" s="119"/>
      <c r="T64457" s="119"/>
      <c r="V64457" s="119"/>
      <c r="X64457" s="119"/>
      <c r="Z64457" s="119"/>
    </row>
    <row r="64458" spans="16:26" x14ac:dyDescent="0.25">
      <c r="P64458" s="120"/>
      <c r="R64458" s="120"/>
      <c r="T64458" s="120"/>
      <c r="V64458" s="120"/>
      <c r="X64458" s="120"/>
      <c r="Z64458" s="120"/>
    </row>
    <row r="64459" spans="16:26" x14ac:dyDescent="0.25">
      <c r="P64459" s="119"/>
      <c r="R64459" s="119"/>
      <c r="T64459" s="119"/>
      <c r="V64459" s="119"/>
      <c r="X64459" s="119"/>
      <c r="Z64459" s="119"/>
    </row>
    <row r="64460" spans="16:26" x14ac:dyDescent="0.25">
      <c r="P64460" s="119"/>
      <c r="R64460" s="119"/>
      <c r="T64460" s="119"/>
      <c r="V64460" s="119"/>
      <c r="X64460" s="119"/>
      <c r="Z64460" s="119"/>
    </row>
    <row r="64461" spans="16:26" x14ac:dyDescent="0.25">
      <c r="P64461" s="120"/>
      <c r="R64461" s="120"/>
      <c r="T64461" s="120"/>
      <c r="V64461" s="120"/>
      <c r="X64461" s="120"/>
      <c r="Z64461" s="120"/>
    </row>
    <row r="64462" spans="16:26" x14ac:dyDescent="0.25">
      <c r="P64462" s="119"/>
      <c r="R64462" s="119"/>
      <c r="T64462" s="119"/>
      <c r="V64462" s="119"/>
      <c r="X64462" s="119"/>
      <c r="Z64462" s="119"/>
    </row>
    <row r="64463" spans="16:26" x14ac:dyDescent="0.25">
      <c r="P64463" s="120"/>
      <c r="R64463" s="120"/>
      <c r="T64463" s="120"/>
      <c r="V64463" s="120"/>
      <c r="X64463" s="120"/>
      <c r="Z64463" s="120"/>
    </row>
    <row r="64464" spans="16:26" x14ac:dyDescent="0.25">
      <c r="P64464" s="119"/>
      <c r="R64464" s="119"/>
      <c r="T64464" s="119"/>
      <c r="V64464" s="119"/>
      <c r="X64464" s="119"/>
      <c r="Z64464" s="119"/>
    </row>
    <row r="64465" spans="16:26" x14ac:dyDescent="0.25">
      <c r="P64465" s="119"/>
      <c r="R64465" s="119"/>
      <c r="T64465" s="119"/>
      <c r="V64465" s="119"/>
      <c r="X64465" s="119"/>
      <c r="Z64465" s="119"/>
    </row>
    <row r="64466" spans="16:26" x14ac:dyDescent="0.25">
      <c r="P64466" s="119"/>
      <c r="R64466" s="119"/>
      <c r="T64466" s="119"/>
      <c r="V64466" s="119"/>
      <c r="X64466" s="119"/>
      <c r="Z64466" s="119"/>
    </row>
    <row r="64467" spans="16:26" x14ac:dyDescent="0.25">
      <c r="P64467" s="121"/>
      <c r="R64467" s="121"/>
      <c r="T64467" s="121"/>
      <c r="V64467" s="121"/>
      <c r="X64467" s="121"/>
      <c r="Z64467" s="121"/>
    </row>
    <row r="64468" spans="16:26" x14ac:dyDescent="0.25">
      <c r="P64468" s="121"/>
      <c r="R64468" s="121"/>
      <c r="T64468" s="121"/>
      <c r="V64468" s="121"/>
      <c r="X64468" s="121"/>
      <c r="Z64468" s="121"/>
    </row>
    <row r="64469" spans="16:26" x14ac:dyDescent="0.25">
      <c r="P64469" s="121"/>
      <c r="R64469" s="121"/>
      <c r="T64469" s="121"/>
      <c r="V64469" s="121"/>
      <c r="X64469" s="121"/>
      <c r="Z64469" s="121"/>
    </row>
    <row r="64470" spans="16:26" x14ac:dyDescent="0.25">
      <c r="P64470" s="121"/>
      <c r="R64470" s="121"/>
      <c r="T64470" s="121"/>
      <c r="V64470" s="121"/>
      <c r="X64470" s="121"/>
      <c r="Z64470" s="121"/>
    </row>
    <row r="64471" spans="16:26" x14ac:dyDescent="0.25">
      <c r="P64471" s="122"/>
      <c r="R64471" s="122"/>
      <c r="T64471" s="122"/>
      <c r="V64471" s="122"/>
      <c r="X64471" s="122"/>
      <c r="Z64471" s="122"/>
    </row>
    <row r="64472" spans="16:26" x14ac:dyDescent="0.25">
      <c r="P64472" s="118"/>
      <c r="R64472" s="118"/>
      <c r="T64472" s="118"/>
      <c r="V64472" s="118"/>
      <c r="X64472" s="118"/>
      <c r="Z64472" s="118"/>
    </row>
    <row r="64473" spans="16:26" x14ac:dyDescent="0.25">
      <c r="P64473" s="119"/>
      <c r="R64473" s="119"/>
      <c r="T64473" s="119"/>
      <c r="V64473" s="119"/>
      <c r="X64473" s="119"/>
      <c r="Z64473" s="119"/>
    </row>
    <row r="64474" spans="16:26" x14ac:dyDescent="0.25">
      <c r="P64474" s="119"/>
      <c r="R64474" s="119"/>
      <c r="T64474" s="119"/>
      <c r="V64474" s="119"/>
      <c r="X64474" s="119"/>
      <c r="Z64474" s="119"/>
    </row>
    <row r="64475" spans="16:26" x14ac:dyDescent="0.25">
      <c r="P64475" s="120"/>
      <c r="R64475" s="120"/>
      <c r="T64475" s="120"/>
      <c r="V64475" s="120"/>
      <c r="X64475" s="120"/>
      <c r="Z64475" s="120"/>
    </row>
    <row r="64476" spans="16:26" x14ac:dyDescent="0.25">
      <c r="P64476" s="119"/>
      <c r="R64476" s="119"/>
      <c r="T64476" s="119"/>
      <c r="V64476" s="119"/>
      <c r="X64476" s="119"/>
      <c r="Z64476" s="119"/>
    </row>
    <row r="64477" spans="16:26" x14ac:dyDescent="0.25">
      <c r="P64477" s="119"/>
      <c r="R64477" s="119"/>
      <c r="T64477" s="119"/>
      <c r="V64477" s="119"/>
      <c r="X64477" s="119"/>
      <c r="Z64477" s="119"/>
    </row>
    <row r="64478" spans="16:26" x14ac:dyDescent="0.25">
      <c r="P64478" s="120"/>
      <c r="R64478" s="120"/>
      <c r="T64478" s="120"/>
      <c r="V64478" s="120"/>
      <c r="X64478" s="120"/>
      <c r="Z64478" s="120"/>
    </row>
    <row r="64479" spans="16:26" x14ac:dyDescent="0.25">
      <c r="P64479" s="119"/>
      <c r="R64479" s="119"/>
      <c r="T64479" s="119"/>
      <c r="V64479" s="119"/>
      <c r="X64479" s="119"/>
      <c r="Z64479" s="119"/>
    </row>
    <row r="64480" spans="16:26" x14ac:dyDescent="0.25">
      <c r="P64480" s="120"/>
      <c r="R64480" s="120"/>
      <c r="T64480" s="120"/>
      <c r="V64480" s="120"/>
      <c r="X64480" s="120"/>
      <c r="Z64480" s="120"/>
    </row>
    <row r="64481" spans="16:26" x14ac:dyDescent="0.25">
      <c r="P64481" s="119"/>
      <c r="R64481" s="119"/>
      <c r="T64481" s="119"/>
      <c r="V64481" s="119"/>
      <c r="X64481" s="119"/>
      <c r="Z64481" s="119"/>
    </row>
    <row r="64482" spans="16:26" x14ac:dyDescent="0.25">
      <c r="P64482" s="119"/>
      <c r="R64482" s="119"/>
      <c r="T64482" s="119"/>
      <c r="V64482" s="119"/>
      <c r="X64482" s="119"/>
      <c r="Z64482" s="119"/>
    </row>
    <row r="64483" spans="16:26" x14ac:dyDescent="0.25">
      <c r="P64483" s="119"/>
      <c r="R64483" s="119"/>
      <c r="T64483" s="119"/>
      <c r="V64483" s="119"/>
      <c r="X64483" s="119"/>
      <c r="Z64483" s="119"/>
    </row>
    <row r="64484" spans="16:26" x14ac:dyDescent="0.25">
      <c r="P64484" s="121"/>
      <c r="R64484" s="121"/>
      <c r="T64484" s="121"/>
      <c r="V64484" s="121"/>
      <c r="X64484" s="121"/>
      <c r="Z64484" s="121"/>
    </row>
    <row r="64485" spans="16:26" x14ac:dyDescent="0.25">
      <c r="P64485" s="121"/>
      <c r="R64485" s="121"/>
      <c r="T64485" s="121"/>
      <c r="V64485" s="121"/>
      <c r="X64485" s="121"/>
      <c r="Z64485" s="121"/>
    </row>
    <row r="64486" spans="16:26" x14ac:dyDescent="0.25">
      <c r="P64486" s="121"/>
      <c r="R64486" s="121"/>
      <c r="T64486" s="121"/>
      <c r="V64486" s="121"/>
      <c r="X64486" s="121"/>
      <c r="Z64486" s="121"/>
    </row>
    <row r="64487" spans="16:26" x14ac:dyDescent="0.25">
      <c r="P64487" s="121"/>
      <c r="R64487" s="121"/>
      <c r="T64487" s="121"/>
      <c r="V64487" s="121"/>
      <c r="X64487" s="121"/>
      <c r="Z64487" s="121"/>
    </row>
    <row r="64488" spans="16:26" x14ac:dyDescent="0.25">
      <c r="P64488" s="122"/>
      <c r="R64488" s="122"/>
      <c r="T64488" s="122"/>
      <c r="V64488" s="122"/>
      <c r="X64488" s="122"/>
      <c r="Z64488" s="122"/>
    </row>
    <row r="64489" spans="16:26" x14ac:dyDescent="0.25">
      <c r="P64489" s="118"/>
      <c r="R64489" s="118"/>
      <c r="T64489" s="118"/>
      <c r="V64489" s="118"/>
      <c r="X64489" s="118"/>
      <c r="Z64489" s="118"/>
    </row>
    <row r="64490" spans="16:26" x14ac:dyDescent="0.25">
      <c r="P64490" s="119"/>
      <c r="R64490" s="119"/>
      <c r="T64490" s="119"/>
      <c r="V64490" s="119"/>
      <c r="X64490" s="119"/>
      <c r="Z64490" s="119"/>
    </row>
    <row r="64491" spans="16:26" x14ac:dyDescent="0.25">
      <c r="P64491" s="119"/>
      <c r="R64491" s="119"/>
      <c r="T64491" s="119"/>
      <c r="V64491" s="119"/>
      <c r="X64491" s="119"/>
      <c r="Z64491" s="119"/>
    </row>
    <row r="64492" spans="16:26" x14ac:dyDescent="0.25">
      <c r="P64492" s="120"/>
      <c r="R64492" s="120"/>
      <c r="T64492" s="120"/>
      <c r="V64492" s="120"/>
      <c r="X64492" s="120"/>
      <c r="Z64492" s="120"/>
    </row>
    <row r="64493" spans="16:26" x14ac:dyDescent="0.25">
      <c r="P64493" s="119"/>
      <c r="R64493" s="119"/>
      <c r="T64493" s="119"/>
      <c r="V64493" s="119"/>
      <c r="X64493" s="119"/>
      <c r="Z64493" s="119"/>
    </row>
    <row r="64494" spans="16:26" x14ac:dyDescent="0.25">
      <c r="P64494" s="119"/>
      <c r="R64494" s="119"/>
      <c r="T64494" s="119"/>
      <c r="V64494" s="119"/>
      <c r="X64494" s="119"/>
      <c r="Z64494" s="119"/>
    </row>
    <row r="64495" spans="16:26" x14ac:dyDescent="0.25">
      <c r="P64495" s="120"/>
      <c r="R64495" s="120"/>
      <c r="T64495" s="120"/>
      <c r="V64495" s="120"/>
      <c r="X64495" s="120"/>
      <c r="Z64495" s="120"/>
    </row>
    <row r="64496" spans="16:26" x14ac:dyDescent="0.25">
      <c r="P64496" s="119"/>
      <c r="R64496" s="119"/>
      <c r="T64496" s="119"/>
      <c r="V64496" s="119"/>
      <c r="X64496" s="119"/>
      <c r="Z64496" s="119"/>
    </row>
    <row r="64497" spans="16:26" x14ac:dyDescent="0.25">
      <c r="P64497" s="120"/>
      <c r="R64497" s="120"/>
      <c r="T64497" s="120"/>
      <c r="V64497" s="120"/>
      <c r="X64497" s="120"/>
      <c r="Z64497" s="120"/>
    </row>
    <row r="64498" spans="16:26" x14ac:dyDescent="0.25">
      <c r="P64498" s="119"/>
      <c r="R64498" s="119"/>
      <c r="T64498" s="119"/>
      <c r="V64498" s="119"/>
      <c r="X64498" s="119"/>
      <c r="Z64498" s="119"/>
    </row>
    <row r="64499" spans="16:26" x14ac:dyDescent="0.25">
      <c r="P64499" s="119"/>
      <c r="R64499" s="119"/>
      <c r="T64499" s="119"/>
      <c r="V64499" s="119"/>
      <c r="X64499" s="119"/>
      <c r="Z64499" s="119"/>
    </row>
    <row r="64500" spans="16:26" x14ac:dyDescent="0.25">
      <c r="P64500" s="119"/>
      <c r="R64500" s="119"/>
      <c r="T64500" s="119"/>
      <c r="V64500" s="119"/>
      <c r="X64500" s="119"/>
      <c r="Z64500" s="119"/>
    </row>
    <row r="64501" spans="16:26" x14ac:dyDescent="0.25">
      <c r="P64501" s="121"/>
      <c r="R64501" s="121"/>
      <c r="T64501" s="121"/>
      <c r="V64501" s="121"/>
      <c r="X64501" s="121"/>
      <c r="Z64501" s="121"/>
    </row>
    <row r="64502" spans="16:26" x14ac:dyDescent="0.25">
      <c r="P64502" s="121"/>
      <c r="R64502" s="121"/>
      <c r="T64502" s="121"/>
      <c r="V64502" s="121"/>
      <c r="X64502" s="121"/>
      <c r="Z64502" s="121"/>
    </row>
    <row r="64503" spans="16:26" x14ac:dyDescent="0.25">
      <c r="P64503" s="121"/>
      <c r="R64503" s="121"/>
      <c r="T64503" s="121"/>
      <c r="V64503" s="121"/>
      <c r="X64503" s="121"/>
      <c r="Z64503" s="121"/>
    </row>
    <row r="64504" spans="16:26" x14ac:dyDescent="0.25">
      <c r="P64504" s="121"/>
      <c r="R64504" s="121"/>
      <c r="T64504" s="121"/>
      <c r="V64504" s="121"/>
      <c r="X64504" s="121"/>
      <c r="Z64504" s="121"/>
    </row>
    <row r="64505" spans="16:26" x14ac:dyDescent="0.25">
      <c r="P64505" s="122"/>
      <c r="R64505" s="122"/>
      <c r="T64505" s="122"/>
      <c r="V64505" s="122"/>
      <c r="X64505" s="122"/>
      <c r="Z64505" s="122"/>
    </row>
    <row r="64506" spans="16:26" x14ac:dyDescent="0.25">
      <c r="P64506" s="118"/>
      <c r="R64506" s="118"/>
      <c r="T64506" s="118"/>
      <c r="V64506" s="118"/>
      <c r="X64506" s="118"/>
      <c r="Z64506" s="118"/>
    </row>
    <row r="64507" spans="16:26" x14ac:dyDescent="0.25">
      <c r="P64507" s="119"/>
      <c r="R64507" s="119"/>
      <c r="T64507" s="119"/>
      <c r="V64507" s="119"/>
      <c r="X64507" s="119"/>
      <c r="Z64507" s="119"/>
    </row>
    <row r="64508" spans="16:26" x14ac:dyDescent="0.25">
      <c r="P64508" s="119"/>
      <c r="R64508" s="119"/>
      <c r="T64508" s="119"/>
      <c r="V64508" s="119"/>
      <c r="X64508" s="119"/>
      <c r="Z64508" s="119"/>
    </row>
    <row r="64509" spans="16:26" x14ac:dyDescent="0.25">
      <c r="P64509" s="120"/>
      <c r="R64509" s="120"/>
      <c r="T64509" s="120"/>
      <c r="V64509" s="120"/>
      <c r="X64509" s="120"/>
      <c r="Z64509" s="120"/>
    </row>
    <row r="64510" spans="16:26" x14ac:dyDescent="0.25">
      <c r="P64510" s="119"/>
      <c r="R64510" s="119"/>
      <c r="T64510" s="119"/>
      <c r="V64510" s="119"/>
      <c r="X64510" s="119"/>
      <c r="Z64510" s="119"/>
    </row>
    <row r="64511" spans="16:26" x14ac:dyDescent="0.25">
      <c r="P64511" s="119"/>
      <c r="R64511" s="119"/>
      <c r="T64511" s="119"/>
      <c r="V64511" s="119"/>
      <c r="X64511" s="119"/>
      <c r="Z64511" s="119"/>
    </row>
    <row r="64512" spans="16:26" x14ac:dyDescent="0.25">
      <c r="P64512" s="120"/>
      <c r="R64512" s="120"/>
      <c r="T64512" s="120"/>
      <c r="V64512" s="120"/>
      <c r="X64512" s="120"/>
      <c r="Z64512" s="120"/>
    </row>
    <row r="64513" spans="16:26" x14ac:dyDescent="0.25">
      <c r="P64513" s="119"/>
      <c r="R64513" s="119"/>
      <c r="T64513" s="119"/>
      <c r="V64513" s="119"/>
      <c r="X64513" s="119"/>
      <c r="Z64513" s="119"/>
    </row>
    <row r="64514" spans="16:26" x14ac:dyDescent="0.25">
      <c r="P64514" s="120"/>
      <c r="R64514" s="120"/>
      <c r="T64514" s="120"/>
      <c r="V64514" s="120"/>
      <c r="X64514" s="120"/>
      <c r="Z64514" s="120"/>
    </row>
    <row r="64515" spans="16:26" x14ac:dyDescent="0.25">
      <c r="P64515" s="119"/>
      <c r="R64515" s="119"/>
      <c r="T64515" s="119"/>
      <c r="V64515" s="119"/>
      <c r="X64515" s="119"/>
      <c r="Z64515" s="119"/>
    </row>
    <row r="64516" spans="16:26" x14ac:dyDescent="0.25">
      <c r="P64516" s="119"/>
      <c r="R64516" s="119"/>
      <c r="T64516" s="119"/>
      <c r="V64516" s="119"/>
      <c r="X64516" s="119"/>
      <c r="Z64516" s="119"/>
    </row>
    <row r="64517" spans="16:26" x14ac:dyDescent="0.25">
      <c r="P64517" s="119"/>
      <c r="R64517" s="119"/>
      <c r="T64517" s="119"/>
      <c r="V64517" s="119"/>
      <c r="X64517" s="119"/>
      <c r="Z64517" s="119"/>
    </row>
    <row r="64518" spans="16:26" x14ac:dyDescent="0.25">
      <c r="P64518" s="121"/>
      <c r="R64518" s="121"/>
      <c r="T64518" s="121"/>
      <c r="V64518" s="121"/>
      <c r="X64518" s="121"/>
      <c r="Z64518" s="121"/>
    </row>
    <row r="64519" spans="16:26" x14ac:dyDescent="0.25">
      <c r="P64519" s="121"/>
      <c r="R64519" s="121"/>
      <c r="T64519" s="121"/>
      <c r="V64519" s="121"/>
      <c r="X64519" s="121"/>
      <c r="Z64519" s="121"/>
    </row>
    <row r="64520" spans="16:26" x14ac:dyDescent="0.25">
      <c r="P64520" s="121"/>
      <c r="R64520" s="121"/>
      <c r="T64520" s="121"/>
      <c r="V64520" s="121"/>
      <c r="X64520" s="121"/>
      <c r="Z64520" s="121"/>
    </row>
    <row r="64521" spans="16:26" x14ac:dyDescent="0.25">
      <c r="P64521" s="121"/>
      <c r="R64521" s="121"/>
      <c r="T64521" s="121"/>
      <c r="V64521" s="121"/>
      <c r="X64521" s="121"/>
      <c r="Z64521" s="121"/>
    </row>
    <row r="64522" spans="16:26" x14ac:dyDescent="0.25">
      <c r="P64522" s="122"/>
      <c r="R64522" s="122"/>
      <c r="T64522" s="122"/>
      <c r="V64522" s="122"/>
      <c r="X64522" s="122"/>
      <c r="Z64522" s="122"/>
    </row>
    <row r="64523" spans="16:26" x14ac:dyDescent="0.25">
      <c r="P64523" s="118"/>
      <c r="R64523" s="118"/>
      <c r="T64523" s="118"/>
      <c r="V64523" s="118"/>
      <c r="X64523" s="118"/>
      <c r="Z64523" s="118"/>
    </row>
    <row r="64524" spans="16:26" x14ac:dyDescent="0.25">
      <c r="P64524" s="119"/>
      <c r="R64524" s="119"/>
      <c r="T64524" s="119"/>
      <c r="V64524" s="119"/>
      <c r="X64524" s="119"/>
      <c r="Z64524" s="119"/>
    </row>
    <row r="64525" spans="16:26" x14ac:dyDescent="0.25">
      <c r="P64525" s="119"/>
      <c r="R64525" s="119"/>
      <c r="T64525" s="119"/>
      <c r="V64525" s="119"/>
      <c r="X64525" s="119"/>
      <c r="Z64525" s="119"/>
    </row>
    <row r="64526" spans="16:26" x14ac:dyDescent="0.25">
      <c r="P64526" s="120"/>
      <c r="R64526" s="120"/>
      <c r="T64526" s="120"/>
      <c r="V64526" s="120"/>
      <c r="X64526" s="120"/>
      <c r="Z64526" s="120"/>
    </row>
    <row r="64527" spans="16:26" x14ac:dyDescent="0.25">
      <c r="P64527" s="119"/>
      <c r="R64527" s="119"/>
      <c r="T64527" s="119"/>
      <c r="V64527" s="119"/>
      <c r="X64527" s="119"/>
      <c r="Z64527" s="119"/>
    </row>
    <row r="64528" spans="16:26" x14ac:dyDescent="0.25">
      <c r="P64528" s="119"/>
      <c r="R64528" s="119"/>
      <c r="T64528" s="119"/>
      <c r="V64528" s="119"/>
      <c r="X64528" s="119"/>
      <c r="Z64528" s="119"/>
    </row>
    <row r="64529" spans="16:26" x14ac:dyDescent="0.25">
      <c r="P64529" s="120"/>
      <c r="R64529" s="120"/>
      <c r="T64529" s="120"/>
      <c r="V64529" s="120"/>
      <c r="X64529" s="120"/>
      <c r="Z64529" s="120"/>
    </row>
    <row r="64530" spans="16:26" x14ac:dyDescent="0.25">
      <c r="P64530" s="119"/>
      <c r="R64530" s="119"/>
      <c r="T64530" s="119"/>
      <c r="V64530" s="119"/>
      <c r="X64530" s="119"/>
      <c r="Z64530" s="119"/>
    </row>
    <row r="64531" spans="16:26" x14ac:dyDescent="0.25">
      <c r="P64531" s="120"/>
      <c r="R64531" s="120"/>
      <c r="T64531" s="120"/>
      <c r="V64531" s="120"/>
      <c r="X64531" s="120"/>
      <c r="Z64531" s="120"/>
    </row>
    <row r="64532" spans="16:26" x14ac:dyDescent="0.25">
      <c r="P64532" s="119"/>
      <c r="R64532" s="119"/>
      <c r="T64532" s="119"/>
      <c r="V64532" s="119"/>
      <c r="X64532" s="119"/>
      <c r="Z64532" s="119"/>
    </row>
    <row r="64533" spans="16:26" x14ac:dyDescent="0.25">
      <c r="P64533" s="119"/>
      <c r="R64533" s="119"/>
      <c r="T64533" s="119"/>
      <c r="V64533" s="119"/>
      <c r="X64533" s="119"/>
      <c r="Z64533" s="119"/>
    </row>
    <row r="64534" spans="16:26" x14ac:dyDescent="0.25">
      <c r="P64534" s="119"/>
      <c r="R64534" s="119"/>
      <c r="T64534" s="119"/>
      <c r="V64534" s="119"/>
      <c r="X64534" s="119"/>
      <c r="Z64534" s="119"/>
    </row>
    <row r="64535" spans="16:26" x14ac:dyDescent="0.25">
      <c r="P64535" s="121"/>
      <c r="R64535" s="121"/>
      <c r="T64535" s="121"/>
      <c r="V64535" s="121"/>
      <c r="X64535" s="121"/>
      <c r="Z64535" s="121"/>
    </row>
    <row r="64536" spans="16:26" x14ac:dyDescent="0.25">
      <c r="P64536" s="121"/>
      <c r="R64536" s="121"/>
      <c r="T64536" s="121"/>
      <c r="V64536" s="121"/>
      <c r="X64536" s="121"/>
      <c r="Z64536" s="121"/>
    </row>
    <row r="64537" spans="16:26" x14ac:dyDescent="0.25">
      <c r="P64537" s="121"/>
      <c r="R64537" s="121"/>
      <c r="T64537" s="121"/>
      <c r="V64537" s="121"/>
      <c r="X64537" s="121"/>
      <c r="Z64537" s="121"/>
    </row>
    <row r="64538" spans="16:26" x14ac:dyDescent="0.25">
      <c r="P64538" s="121"/>
      <c r="R64538" s="121"/>
      <c r="T64538" s="121"/>
      <c r="V64538" s="121"/>
      <c r="X64538" s="121"/>
      <c r="Z64538" s="121"/>
    </row>
    <row r="64539" spans="16:26" x14ac:dyDescent="0.25">
      <c r="P64539" s="122"/>
      <c r="R64539" s="122"/>
      <c r="T64539" s="122"/>
      <c r="V64539" s="122"/>
      <c r="X64539" s="122"/>
      <c r="Z64539" s="122"/>
    </row>
    <row r="64540" spans="16:26" x14ac:dyDescent="0.25">
      <c r="P64540" s="118"/>
      <c r="R64540" s="118"/>
      <c r="T64540" s="118"/>
      <c r="V64540" s="118"/>
      <c r="X64540" s="118"/>
      <c r="Z64540" s="118"/>
    </row>
    <row r="64541" spans="16:26" x14ac:dyDescent="0.25">
      <c r="P64541" s="119"/>
      <c r="R64541" s="119"/>
      <c r="T64541" s="119"/>
      <c r="V64541" s="119"/>
      <c r="X64541" s="119"/>
      <c r="Z64541" s="119"/>
    </row>
    <row r="64542" spans="16:26" x14ac:dyDescent="0.25">
      <c r="P64542" s="119"/>
      <c r="R64542" s="119"/>
      <c r="T64542" s="119"/>
      <c r="V64542" s="119"/>
      <c r="X64542" s="119"/>
      <c r="Z64542" s="119"/>
    </row>
    <row r="64543" spans="16:26" x14ac:dyDescent="0.25">
      <c r="P64543" s="120"/>
      <c r="R64543" s="120"/>
      <c r="T64543" s="120"/>
      <c r="V64543" s="120"/>
      <c r="X64543" s="120"/>
      <c r="Z64543" s="120"/>
    </row>
    <row r="64544" spans="16:26" x14ac:dyDescent="0.25">
      <c r="P64544" s="119"/>
      <c r="R64544" s="119"/>
      <c r="T64544" s="119"/>
      <c r="V64544" s="119"/>
      <c r="X64544" s="119"/>
      <c r="Z64544" s="119"/>
    </row>
    <row r="64545" spans="16:26" x14ac:dyDescent="0.25">
      <c r="P64545" s="119"/>
      <c r="R64545" s="119"/>
      <c r="T64545" s="119"/>
      <c r="V64545" s="119"/>
      <c r="X64545" s="119"/>
      <c r="Z64545" s="119"/>
    </row>
    <row r="64546" spans="16:26" x14ac:dyDescent="0.25">
      <c r="P64546" s="120"/>
      <c r="R64546" s="120"/>
      <c r="T64546" s="120"/>
      <c r="V64546" s="120"/>
      <c r="X64546" s="120"/>
      <c r="Z64546" s="120"/>
    </row>
    <row r="64547" spans="16:26" x14ac:dyDescent="0.25">
      <c r="P64547" s="119"/>
      <c r="R64547" s="119"/>
      <c r="T64547" s="119"/>
      <c r="V64547" s="119"/>
      <c r="X64547" s="119"/>
      <c r="Z64547" s="119"/>
    </row>
    <row r="64548" spans="16:26" x14ac:dyDescent="0.25">
      <c r="P64548" s="120"/>
      <c r="R64548" s="120"/>
      <c r="T64548" s="120"/>
      <c r="V64548" s="120"/>
      <c r="X64548" s="120"/>
      <c r="Z64548" s="120"/>
    </row>
    <row r="64549" spans="16:26" x14ac:dyDescent="0.25">
      <c r="P64549" s="119"/>
      <c r="R64549" s="119"/>
      <c r="T64549" s="119"/>
      <c r="V64549" s="119"/>
      <c r="X64549" s="119"/>
      <c r="Z64549" s="119"/>
    </row>
    <row r="64550" spans="16:26" x14ac:dyDescent="0.25">
      <c r="P64550" s="119"/>
      <c r="R64550" s="119"/>
      <c r="T64550" s="119"/>
      <c r="V64550" s="119"/>
      <c r="X64550" s="119"/>
      <c r="Z64550" s="119"/>
    </row>
    <row r="64551" spans="16:26" x14ac:dyDescent="0.25">
      <c r="P64551" s="119"/>
      <c r="R64551" s="119"/>
      <c r="T64551" s="119"/>
      <c r="V64551" s="119"/>
      <c r="X64551" s="119"/>
      <c r="Z64551" s="119"/>
    </row>
    <row r="64552" spans="16:26" x14ac:dyDescent="0.25">
      <c r="P64552" s="121"/>
      <c r="R64552" s="121"/>
      <c r="T64552" s="121"/>
      <c r="V64552" s="121"/>
      <c r="X64552" s="121"/>
      <c r="Z64552" s="121"/>
    </row>
    <row r="64553" spans="16:26" x14ac:dyDescent="0.25">
      <c r="P64553" s="121"/>
      <c r="R64553" s="121"/>
      <c r="T64553" s="121"/>
      <c r="V64553" s="121"/>
      <c r="X64553" s="121"/>
      <c r="Z64553" s="121"/>
    </row>
    <row r="64554" spans="16:26" x14ac:dyDescent="0.25">
      <c r="P64554" s="121"/>
      <c r="R64554" s="121"/>
      <c r="T64554" s="121"/>
      <c r="V64554" s="121"/>
      <c r="X64554" s="121"/>
      <c r="Z64554" s="121"/>
    </row>
    <row r="64555" spans="16:26" x14ac:dyDescent="0.25">
      <c r="P64555" s="121"/>
      <c r="R64555" s="121"/>
      <c r="T64555" s="121"/>
      <c r="V64555" s="121"/>
      <c r="X64555" s="121"/>
      <c r="Z64555" s="121"/>
    </row>
    <row r="64556" spans="16:26" x14ac:dyDescent="0.25">
      <c r="P64556" s="122"/>
      <c r="R64556" s="122"/>
      <c r="T64556" s="122"/>
      <c r="V64556" s="122"/>
      <c r="X64556" s="122"/>
      <c r="Z64556" s="122"/>
    </row>
    <row r="64557" spans="16:26" x14ac:dyDescent="0.25">
      <c r="P64557" s="118"/>
      <c r="R64557" s="118"/>
      <c r="T64557" s="118"/>
      <c r="V64557" s="118"/>
      <c r="X64557" s="118"/>
      <c r="Z64557" s="118"/>
    </row>
    <row r="64558" spans="16:26" x14ac:dyDescent="0.25">
      <c r="P64558" s="119"/>
      <c r="R64558" s="119"/>
      <c r="T64558" s="119"/>
      <c r="V64558" s="119"/>
      <c r="X64558" s="119"/>
      <c r="Z64558" s="119"/>
    </row>
    <row r="64559" spans="16:26" x14ac:dyDescent="0.25">
      <c r="P64559" s="119"/>
      <c r="R64559" s="119"/>
      <c r="T64559" s="119"/>
      <c r="V64559" s="119"/>
      <c r="X64559" s="119"/>
      <c r="Z64559" s="119"/>
    </row>
    <row r="64560" spans="16:26" x14ac:dyDescent="0.25">
      <c r="P64560" s="120"/>
      <c r="R64560" s="120"/>
      <c r="T64560" s="120"/>
      <c r="V64560" s="120"/>
      <c r="X64560" s="120"/>
      <c r="Z64560" s="120"/>
    </row>
    <row r="64561" spans="16:26" x14ac:dyDescent="0.25">
      <c r="P64561" s="119"/>
      <c r="R64561" s="119"/>
      <c r="T64561" s="119"/>
      <c r="V64561" s="119"/>
      <c r="X64561" s="119"/>
      <c r="Z64561" s="119"/>
    </row>
    <row r="64562" spans="16:26" x14ac:dyDescent="0.25">
      <c r="P64562" s="119"/>
      <c r="R64562" s="119"/>
      <c r="T64562" s="119"/>
      <c r="V64562" s="119"/>
      <c r="X64562" s="119"/>
      <c r="Z64562" s="119"/>
    </row>
    <row r="64563" spans="16:26" x14ac:dyDescent="0.25">
      <c r="P64563" s="120"/>
      <c r="R64563" s="120"/>
      <c r="T64563" s="120"/>
      <c r="V64563" s="120"/>
      <c r="X64563" s="120"/>
      <c r="Z64563" s="120"/>
    </row>
    <row r="64564" spans="16:26" x14ac:dyDescent="0.25">
      <c r="P64564" s="119"/>
      <c r="R64564" s="119"/>
      <c r="T64564" s="119"/>
      <c r="V64564" s="119"/>
      <c r="X64564" s="119"/>
      <c r="Z64564" s="119"/>
    </row>
    <row r="64565" spans="16:26" x14ac:dyDescent="0.25">
      <c r="P64565" s="120"/>
      <c r="R64565" s="120"/>
      <c r="T64565" s="120"/>
      <c r="V64565" s="120"/>
      <c r="X64565" s="120"/>
      <c r="Z64565" s="120"/>
    </row>
    <row r="64566" spans="16:26" x14ac:dyDescent="0.25">
      <c r="P64566" s="119"/>
      <c r="R64566" s="119"/>
      <c r="T64566" s="119"/>
      <c r="V64566" s="119"/>
      <c r="X64566" s="119"/>
      <c r="Z64566" s="119"/>
    </row>
    <row r="64567" spans="16:26" x14ac:dyDescent="0.25">
      <c r="P64567" s="119"/>
      <c r="R64567" s="119"/>
      <c r="T64567" s="119"/>
      <c r="V64567" s="119"/>
      <c r="X64567" s="119"/>
      <c r="Z64567" s="119"/>
    </row>
    <row r="64568" spans="16:26" x14ac:dyDescent="0.25">
      <c r="P64568" s="119"/>
      <c r="R64568" s="119"/>
      <c r="T64568" s="119"/>
      <c r="V64568" s="119"/>
      <c r="X64568" s="119"/>
      <c r="Z64568" s="119"/>
    </row>
    <row r="64569" spans="16:26" x14ac:dyDescent="0.25">
      <c r="P64569" s="121"/>
      <c r="R64569" s="121"/>
      <c r="T64569" s="121"/>
      <c r="V64569" s="121"/>
      <c r="X64569" s="121"/>
      <c r="Z64569" s="121"/>
    </row>
    <row r="64570" spans="16:26" x14ac:dyDescent="0.25">
      <c r="P64570" s="121"/>
      <c r="R64570" s="121"/>
      <c r="T64570" s="121"/>
      <c r="V64570" s="121"/>
      <c r="X64570" s="121"/>
      <c r="Z64570" s="121"/>
    </row>
    <row r="64571" spans="16:26" x14ac:dyDescent="0.25">
      <c r="P64571" s="121"/>
      <c r="R64571" s="121"/>
      <c r="T64571" s="121"/>
      <c r="V64571" s="121"/>
      <c r="X64571" s="121"/>
      <c r="Z64571" s="121"/>
    </row>
    <row r="64572" spans="16:26" x14ac:dyDescent="0.25">
      <c r="P64572" s="121"/>
      <c r="R64572" s="121"/>
      <c r="T64572" s="121"/>
      <c r="V64572" s="121"/>
      <c r="X64572" s="121"/>
      <c r="Z64572" s="121"/>
    </row>
    <row r="64573" spans="16:26" x14ac:dyDescent="0.25">
      <c r="P64573" s="122"/>
      <c r="R64573" s="122"/>
      <c r="T64573" s="122"/>
      <c r="V64573" s="122"/>
      <c r="X64573" s="122"/>
      <c r="Z64573" s="122"/>
    </row>
    <row r="64574" spans="16:26" x14ac:dyDescent="0.25">
      <c r="P64574" s="118"/>
      <c r="R64574" s="118"/>
      <c r="T64574" s="118"/>
      <c r="V64574" s="118"/>
      <c r="X64574" s="118"/>
      <c r="Z64574" s="118"/>
    </row>
    <row r="64575" spans="16:26" x14ac:dyDescent="0.25">
      <c r="P64575" s="119"/>
      <c r="R64575" s="119"/>
      <c r="T64575" s="119"/>
      <c r="V64575" s="119"/>
      <c r="X64575" s="119"/>
      <c r="Z64575" s="119"/>
    </row>
    <row r="64576" spans="16:26" x14ac:dyDescent="0.25">
      <c r="P64576" s="119"/>
      <c r="R64576" s="119"/>
      <c r="T64576" s="119"/>
      <c r="V64576" s="119"/>
      <c r="X64576" s="119"/>
      <c r="Z64576" s="119"/>
    </row>
    <row r="64577" spans="16:26" x14ac:dyDescent="0.25">
      <c r="P64577" s="120"/>
      <c r="R64577" s="120"/>
      <c r="T64577" s="120"/>
      <c r="V64577" s="120"/>
      <c r="X64577" s="120"/>
      <c r="Z64577" s="120"/>
    </row>
    <row r="64578" spans="16:26" x14ac:dyDescent="0.25">
      <c r="P64578" s="119"/>
      <c r="R64578" s="119"/>
      <c r="T64578" s="119"/>
      <c r="V64578" s="119"/>
      <c r="X64578" s="119"/>
      <c r="Z64578" s="119"/>
    </row>
    <row r="64579" spans="16:26" x14ac:dyDescent="0.25">
      <c r="P64579" s="119"/>
      <c r="R64579" s="119"/>
      <c r="T64579" s="119"/>
      <c r="V64579" s="119"/>
      <c r="X64579" s="119"/>
      <c r="Z64579" s="119"/>
    </row>
    <row r="64580" spans="16:26" x14ac:dyDescent="0.25">
      <c r="P64580" s="120"/>
      <c r="R64580" s="120"/>
      <c r="T64580" s="120"/>
      <c r="V64580" s="120"/>
      <c r="X64580" s="120"/>
      <c r="Z64580" s="120"/>
    </row>
    <row r="64581" spans="16:26" x14ac:dyDescent="0.25">
      <c r="P64581" s="119"/>
      <c r="R64581" s="119"/>
      <c r="T64581" s="119"/>
      <c r="V64581" s="119"/>
      <c r="X64581" s="119"/>
      <c r="Z64581" s="119"/>
    </row>
    <row r="64582" spans="16:26" x14ac:dyDescent="0.25">
      <c r="P64582" s="120"/>
      <c r="R64582" s="120"/>
      <c r="T64582" s="120"/>
      <c r="V64582" s="120"/>
      <c r="X64582" s="120"/>
      <c r="Z64582" s="120"/>
    </row>
    <row r="64583" spans="16:26" x14ac:dyDescent="0.25">
      <c r="P64583" s="119"/>
      <c r="R64583" s="119"/>
      <c r="T64583" s="119"/>
      <c r="V64583" s="119"/>
      <c r="X64583" s="119"/>
      <c r="Z64583" s="119"/>
    </row>
    <row r="64584" spans="16:26" x14ac:dyDescent="0.25">
      <c r="P64584" s="119"/>
      <c r="R64584" s="119"/>
      <c r="T64584" s="119"/>
      <c r="V64584" s="119"/>
      <c r="X64584" s="119"/>
      <c r="Z64584" s="119"/>
    </row>
    <row r="64585" spans="16:26" x14ac:dyDescent="0.25">
      <c r="P64585" s="119"/>
      <c r="R64585" s="119"/>
      <c r="T64585" s="119"/>
      <c r="V64585" s="119"/>
      <c r="X64585" s="119"/>
      <c r="Z64585" s="119"/>
    </row>
    <row r="64586" spans="16:26" x14ac:dyDescent="0.25">
      <c r="P64586" s="121"/>
      <c r="R64586" s="121"/>
      <c r="T64586" s="121"/>
      <c r="V64586" s="121"/>
      <c r="X64586" s="121"/>
      <c r="Z64586" s="121"/>
    </row>
    <row r="64587" spans="16:26" x14ac:dyDescent="0.25">
      <c r="P64587" s="121"/>
      <c r="R64587" s="121"/>
      <c r="T64587" s="121"/>
      <c r="V64587" s="121"/>
      <c r="X64587" s="121"/>
      <c r="Z64587" s="121"/>
    </row>
    <row r="64588" spans="16:26" x14ac:dyDescent="0.25">
      <c r="P64588" s="121"/>
      <c r="R64588" s="121"/>
      <c r="T64588" s="121"/>
      <c r="V64588" s="121"/>
      <c r="X64588" s="121"/>
      <c r="Z64588" s="121"/>
    </row>
    <row r="64589" spans="16:26" x14ac:dyDescent="0.25">
      <c r="P64589" s="121"/>
      <c r="R64589" s="121"/>
      <c r="T64589" s="121"/>
      <c r="V64589" s="121"/>
      <c r="X64589" s="121"/>
      <c r="Z64589" s="121"/>
    </row>
    <row r="64590" spans="16:26" x14ac:dyDescent="0.25">
      <c r="P64590" s="122"/>
      <c r="R64590" s="122"/>
      <c r="T64590" s="122"/>
      <c r="V64590" s="122"/>
      <c r="X64590" s="122"/>
      <c r="Z64590" s="122"/>
    </row>
    <row r="64591" spans="16:26" x14ac:dyDescent="0.25">
      <c r="P64591" s="118"/>
      <c r="R64591" s="118"/>
      <c r="T64591" s="118"/>
      <c r="V64591" s="118"/>
      <c r="X64591" s="118"/>
      <c r="Z64591" s="118"/>
    </row>
    <row r="64592" spans="16:26" x14ac:dyDescent="0.25">
      <c r="P64592" s="119"/>
      <c r="R64592" s="119"/>
      <c r="T64592" s="119"/>
      <c r="V64592" s="119"/>
      <c r="X64592" s="119"/>
      <c r="Z64592" s="119"/>
    </row>
    <row r="64593" spans="16:26" x14ac:dyDescent="0.25">
      <c r="P64593" s="119"/>
      <c r="R64593" s="119"/>
      <c r="T64593" s="119"/>
      <c r="V64593" s="119"/>
      <c r="X64593" s="119"/>
      <c r="Z64593" s="119"/>
    </row>
    <row r="64594" spans="16:26" x14ac:dyDescent="0.25">
      <c r="P64594" s="120"/>
      <c r="R64594" s="120"/>
      <c r="T64594" s="120"/>
      <c r="V64594" s="120"/>
      <c r="X64594" s="120"/>
      <c r="Z64594" s="120"/>
    </row>
    <row r="64595" spans="16:26" x14ac:dyDescent="0.25">
      <c r="P64595" s="119"/>
      <c r="R64595" s="119"/>
      <c r="T64595" s="119"/>
      <c r="V64595" s="119"/>
      <c r="X64595" s="119"/>
      <c r="Z64595" s="119"/>
    </row>
    <row r="64596" spans="16:26" x14ac:dyDescent="0.25">
      <c r="P64596" s="119"/>
      <c r="R64596" s="119"/>
      <c r="T64596" s="119"/>
      <c r="V64596" s="119"/>
      <c r="X64596" s="119"/>
      <c r="Z64596" s="119"/>
    </row>
    <row r="64597" spans="16:26" x14ac:dyDescent="0.25">
      <c r="P64597" s="120"/>
      <c r="R64597" s="120"/>
      <c r="T64597" s="120"/>
      <c r="V64597" s="120"/>
      <c r="X64597" s="120"/>
      <c r="Z64597" s="120"/>
    </row>
    <row r="64598" spans="16:26" x14ac:dyDescent="0.25">
      <c r="P64598" s="119"/>
      <c r="R64598" s="119"/>
      <c r="T64598" s="119"/>
      <c r="V64598" s="119"/>
      <c r="X64598" s="119"/>
      <c r="Z64598" s="119"/>
    </row>
    <row r="64599" spans="16:26" x14ac:dyDescent="0.25">
      <c r="P64599" s="120"/>
      <c r="R64599" s="120"/>
      <c r="T64599" s="120"/>
      <c r="V64599" s="120"/>
      <c r="X64599" s="120"/>
      <c r="Z64599" s="120"/>
    </row>
    <row r="64600" spans="16:26" x14ac:dyDescent="0.25">
      <c r="P64600" s="119"/>
      <c r="R64600" s="119"/>
      <c r="T64600" s="119"/>
      <c r="V64600" s="119"/>
      <c r="X64600" s="119"/>
      <c r="Z64600" s="119"/>
    </row>
    <row r="64601" spans="16:26" x14ac:dyDescent="0.25">
      <c r="P64601" s="119"/>
      <c r="R64601" s="119"/>
      <c r="T64601" s="119"/>
      <c r="V64601" s="119"/>
      <c r="X64601" s="119"/>
      <c r="Z64601" s="119"/>
    </row>
    <row r="64602" spans="16:26" x14ac:dyDescent="0.25">
      <c r="P64602" s="119"/>
      <c r="R64602" s="119"/>
      <c r="T64602" s="119"/>
      <c r="V64602" s="119"/>
      <c r="X64602" s="119"/>
      <c r="Z64602" s="119"/>
    </row>
    <row r="64603" spans="16:26" x14ac:dyDescent="0.25">
      <c r="P64603" s="121"/>
      <c r="R64603" s="121"/>
      <c r="T64603" s="121"/>
      <c r="V64603" s="121"/>
      <c r="X64603" s="121"/>
      <c r="Z64603" s="121"/>
    </row>
    <row r="64604" spans="16:26" x14ac:dyDescent="0.25">
      <c r="P64604" s="121"/>
      <c r="R64604" s="121"/>
      <c r="T64604" s="121"/>
      <c r="V64604" s="121"/>
      <c r="X64604" s="121"/>
      <c r="Z64604" s="121"/>
    </row>
    <row r="64605" spans="16:26" x14ac:dyDescent="0.25">
      <c r="P64605" s="121"/>
      <c r="R64605" s="121"/>
      <c r="T64605" s="121"/>
      <c r="V64605" s="121"/>
      <c r="X64605" s="121"/>
      <c r="Z64605" s="121"/>
    </row>
    <row r="64606" spans="16:26" x14ac:dyDescent="0.25">
      <c r="P64606" s="121"/>
      <c r="R64606" s="121"/>
      <c r="T64606" s="121"/>
      <c r="V64606" s="121"/>
      <c r="X64606" s="121"/>
      <c r="Z64606" s="121"/>
    </row>
    <row r="64607" spans="16:26" x14ac:dyDescent="0.25">
      <c r="P64607" s="122"/>
      <c r="R64607" s="122"/>
      <c r="T64607" s="122"/>
      <c r="V64607" s="122"/>
      <c r="X64607" s="122"/>
      <c r="Z64607" s="122"/>
    </row>
    <row r="64608" spans="16:26" x14ac:dyDescent="0.25">
      <c r="P64608" s="118"/>
      <c r="R64608" s="118"/>
      <c r="T64608" s="118"/>
      <c r="V64608" s="118"/>
      <c r="X64608" s="118"/>
      <c r="Z64608" s="118"/>
    </row>
    <row r="64609" spans="16:26" x14ac:dyDescent="0.25">
      <c r="P64609" s="119"/>
      <c r="R64609" s="119"/>
      <c r="T64609" s="119"/>
      <c r="V64609" s="119"/>
      <c r="X64609" s="119"/>
      <c r="Z64609" s="119"/>
    </row>
    <row r="64610" spans="16:26" x14ac:dyDescent="0.25">
      <c r="P64610" s="119"/>
      <c r="R64610" s="119"/>
      <c r="T64610" s="119"/>
      <c r="V64610" s="119"/>
      <c r="X64610" s="119"/>
      <c r="Z64610" s="119"/>
    </row>
    <row r="64611" spans="16:26" x14ac:dyDescent="0.25">
      <c r="P64611" s="120"/>
      <c r="R64611" s="120"/>
      <c r="T64611" s="120"/>
      <c r="V64611" s="120"/>
      <c r="X64611" s="120"/>
      <c r="Z64611" s="120"/>
    </row>
    <row r="64612" spans="16:26" x14ac:dyDescent="0.25">
      <c r="P64612" s="119"/>
      <c r="R64612" s="119"/>
      <c r="T64612" s="119"/>
      <c r="V64612" s="119"/>
      <c r="X64612" s="119"/>
      <c r="Z64612" s="119"/>
    </row>
    <row r="64613" spans="16:26" x14ac:dyDescent="0.25">
      <c r="P64613" s="119"/>
      <c r="R64613" s="119"/>
      <c r="T64613" s="119"/>
      <c r="V64613" s="119"/>
      <c r="X64613" s="119"/>
      <c r="Z64613" s="119"/>
    </row>
    <row r="64614" spans="16:26" x14ac:dyDescent="0.25">
      <c r="P64614" s="120"/>
      <c r="R64614" s="120"/>
      <c r="T64614" s="120"/>
      <c r="V64614" s="120"/>
      <c r="X64614" s="120"/>
      <c r="Z64614" s="120"/>
    </row>
    <row r="64615" spans="16:26" x14ac:dyDescent="0.25">
      <c r="P64615" s="119"/>
      <c r="R64615" s="119"/>
      <c r="T64615" s="119"/>
      <c r="V64615" s="119"/>
      <c r="X64615" s="119"/>
      <c r="Z64615" s="119"/>
    </row>
    <row r="64616" spans="16:26" x14ac:dyDescent="0.25">
      <c r="P64616" s="120"/>
      <c r="R64616" s="120"/>
      <c r="T64616" s="120"/>
      <c r="V64616" s="120"/>
      <c r="X64616" s="120"/>
      <c r="Z64616" s="120"/>
    </row>
    <row r="64617" spans="16:26" x14ac:dyDescent="0.25">
      <c r="P64617" s="119"/>
      <c r="R64617" s="119"/>
      <c r="T64617" s="119"/>
      <c r="V64617" s="119"/>
      <c r="X64617" s="119"/>
      <c r="Z64617" s="119"/>
    </row>
    <row r="64618" spans="16:26" x14ac:dyDescent="0.25">
      <c r="P64618" s="119"/>
      <c r="R64618" s="119"/>
      <c r="T64618" s="119"/>
      <c r="V64618" s="119"/>
      <c r="X64618" s="119"/>
      <c r="Z64618" s="119"/>
    </row>
    <row r="64619" spans="16:26" x14ac:dyDescent="0.25">
      <c r="P64619" s="119"/>
      <c r="R64619" s="119"/>
      <c r="T64619" s="119"/>
      <c r="V64619" s="119"/>
      <c r="X64619" s="119"/>
      <c r="Z64619" s="119"/>
    </row>
    <row r="64620" spans="16:26" x14ac:dyDescent="0.25">
      <c r="P64620" s="121"/>
      <c r="R64620" s="121"/>
      <c r="T64620" s="121"/>
      <c r="V64620" s="121"/>
      <c r="X64620" s="121"/>
      <c r="Z64620" s="121"/>
    </row>
    <row r="64621" spans="16:26" x14ac:dyDescent="0.25">
      <c r="P64621" s="121"/>
      <c r="R64621" s="121"/>
      <c r="T64621" s="121"/>
      <c r="V64621" s="121"/>
      <c r="X64621" s="121"/>
      <c r="Z64621" s="121"/>
    </row>
    <row r="64622" spans="16:26" x14ac:dyDescent="0.25">
      <c r="P64622" s="121"/>
      <c r="R64622" s="121"/>
      <c r="T64622" s="121"/>
      <c r="V64622" s="121"/>
      <c r="X64622" s="121"/>
      <c r="Z64622" s="121"/>
    </row>
    <row r="64623" spans="16:26" x14ac:dyDescent="0.25">
      <c r="P64623" s="121"/>
      <c r="R64623" s="121"/>
      <c r="T64623" s="121"/>
      <c r="V64623" s="121"/>
      <c r="X64623" s="121"/>
      <c r="Z64623" s="121"/>
    </row>
    <row r="64624" spans="16:26" x14ac:dyDescent="0.25">
      <c r="P64624" s="122"/>
      <c r="R64624" s="122"/>
      <c r="T64624" s="122"/>
      <c r="V64624" s="122"/>
      <c r="X64624" s="122"/>
      <c r="Z64624" s="122"/>
    </row>
    <row r="64625" spans="16:26" x14ac:dyDescent="0.25">
      <c r="P64625" s="118"/>
      <c r="R64625" s="118"/>
      <c r="T64625" s="118"/>
      <c r="V64625" s="118"/>
      <c r="X64625" s="118"/>
      <c r="Z64625" s="118"/>
    </row>
    <row r="64626" spans="16:26" x14ac:dyDescent="0.25">
      <c r="P64626" s="119"/>
      <c r="R64626" s="119"/>
      <c r="T64626" s="119"/>
      <c r="V64626" s="119"/>
      <c r="X64626" s="119"/>
      <c r="Z64626" s="119"/>
    </row>
    <row r="64627" spans="16:26" x14ac:dyDescent="0.25">
      <c r="P64627" s="119"/>
      <c r="R64627" s="119"/>
      <c r="T64627" s="119"/>
      <c r="V64627" s="119"/>
      <c r="X64627" s="119"/>
      <c r="Z64627" s="119"/>
    </row>
    <row r="64628" spans="16:26" x14ac:dyDescent="0.25">
      <c r="P64628" s="120"/>
      <c r="R64628" s="120"/>
      <c r="T64628" s="120"/>
      <c r="V64628" s="120"/>
      <c r="X64628" s="120"/>
      <c r="Z64628" s="120"/>
    </row>
    <row r="64629" spans="16:26" x14ac:dyDescent="0.25">
      <c r="P64629" s="119"/>
      <c r="R64629" s="119"/>
      <c r="T64629" s="119"/>
      <c r="V64629" s="119"/>
      <c r="X64629" s="119"/>
      <c r="Z64629" s="119"/>
    </row>
    <row r="64630" spans="16:26" x14ac:dyDescent="0.25">
      <c r="P64630" s="119"/>
      <c r="R64630" s="119"/>
      <c r="T64630" s="119"/>
      <c r="V64630" s="119"/>
      <c r="X64630" s="119"/>
      <c r="Z64630" s="119"/>
    </row>
    <row r="64631" spans="16:26" x14ac:dyDescent="0.25">
      <c r="P64631" s="120"/>
      <c r="R64631" s="120"/>
      <c r="T64631" s="120"/>
      <c r="V64631" s="120"/>
      <c r="X64631" s="120"/>
      <c r="Z64631" s="120"/>
    </row>
    <row r="64632" spans="16:26" x14ac:dyDescent="0.25">
      <c r="P64632" s="119"/>
      <c r="R64632" s="119"/>
      <c r="T64632" s="119"/>
      <c r="V64632" s="119"/>
      <c r="X64632" s="119"/>
      <c r="Z64632" s="119"/>
    </row>
    <row r="64633" spans="16:26" x14ac:dyDescent="0.25">
      <c r="P64633" s="120"/>
      <c r="R64633" s="120"/>
      <c r="T64633" s="120"/>
      <c r="V64633" s="120"/>
      <c r="X64633" s="120"/>
      <c r="Z64633" s="120"/>
    </row>
    <row r="64634" spans="16:26" x14ac:dyDescent="0.25">
      <c r="P64634" s="119"/>
      <c r="R64634" s="119"/>
      <c r="T64634" s="119"/>
      <c r="V64634" s="119"/>
      <c r="X64634" s="119"/>
      <c r="Z64634" s="119"/>
    </row>
    <row r="64635" spans="16:26" x14ac:dyDescent="0.25">
      <c r="P64635" s="119"/>
      <c r="R64635" s="119"/>
      <c r="T64635" s="119"/>
      <c r="V64635" s="119"/>
      <c r="X64635" s="119"/>
      <c r="Z64635" s="119"/>
    </row>
    <row r="64636" spans="16:26" x14ac:dyDescent="0.25">
      <c r="P64636" s="119"/>
      <c r="R64636" s="119"/>
      <c r="T64636" s="119"/>
      <c r="V64636" s="119"/>
      <c r="X64636" s="119"/>
      <c r="Z64636" s="119"/>
    </row>
    <row r="64637" spans="16:26" x14ac:dyDescent="0.25">
      <c r="P64637" s="121"/>
      <c r="R64637" s="121"/>
      <c r="T64637" s="121"/>
      <c r="V64637" s="121"/>
      <c r="X64637" s="121"/>
      <c r="Z64637" s="121"/>
    </row>
    <row r="64638" spans="16:26" x14ac:dyDescent="0.25">
      <c r="P64638" s="121"/>
      <c r="R64638" s="121"/>
      <c r="T64638" s="121"/>
      <c r="V64638" s="121"/>
      <c r="X64638" s="121"/>
      <c r="Z64638" s="121"/>
    </row>
    <row r="64639" spans="16:26" x14ac:dyDescent="0.25">
      <c r="P64639" s="121"/>
      <c r="R64639" s="121"/>
      <c r="T64639" s="121"/>
      <c r="V64639" s="121"/>
      <c r="X64639" s="121"/>
      <c r="Z64639" s="121"/>
    </row>
    <row r="64640" spans="16:26" x14ac:dyDescent="0.25">
      <c r="P64640" s="121"/>
      <c r="R64640" s="121"/>
      <c r="T64640" s="121"/>
      <c r="V64640" s="121"/>
      <c r="X64640" s="121"/>
      <c r="Z64640" s="121"/>
    </row>
    <row r="64641" spans="16:26" x14ac:dyDescent="0.25">
      <c r="P64641" s="122"/>
      <c r="R64641" s="122"/>
      <c r="T64641" s="122"/>
      <c r="V64641" s="122"/>
      <c r="X64641" s="122"/>
      <c r="Z64641" s="122"/>
    </row>
    <row r="64642" spans="16:26" x14ac:dyDescent="0.25">
      <c r="P64642" s="118"/>
      <c r="R64642" s="118"/>
      <c r="T64642" s="118"/>
      <c r="V64642" s="118"/>
      <c r="X64642" s="118"/>
      <c r="Z64642" s="118"/>
    </row>
    <row r="64643" spans="16:26" x14ac:dyDescent="0.25">
      <c r="P64643" s="119"/>
      <c r="R64643" s="119"/>
      <c r="T64643" s="119"/>
      <c r="V64643" s="119"/>
      <c r="X64643" s="119"/>
      <c r="Z64643" s="119"/>
    </row>
    <row r="64644" spans="16:26" x14ac:dyDescent="0.25">
      <c r="P64644" s="119"/>
      <c r="R64644" s="119"/>
      <c r="T64644" s="119"/>
      <c r="V64644" s="119"/>
      <c r="X64644" s="119"/>
      <c r="Z64644" s="119"/>
    </row>
    <row r="64645" spans="16:26" x14ac:dyDescent="0.25">
      <c r="P64645" s="120"/>
      <c r="R64645" s="120"/>
      <c r="T64645" s="120"/>
      <c r="V64645" s="120"/>
      <c r="X64645" s="120"/>
      <c r="Z64645" s="120"/>
    </row>
    <row r="64646" spans="16:26" x14ac:dyDescent="0.25">
      <c r="P64646" s="119"/>
      <c r="R64646" s="119"/>
      <c r="T64646" s="119"/>
      <c r="V64646" s="119"/>
      <c r="X64646" s="119"/>
      <c r="Z64646" s="119"/>
    </row>
    <row r="64647" spans="16:26" x14ac:dyDescent="0.25">
      <c r="P64647" s="119"/>
      <c r="R64647" s="119"/>
      <c r="T64647" s="119"/>
      <c r="V64647" s="119"/>
      <c r="X64647" s="119"/>
      <c r="Z64647" s="119"/>
    </row>
    <row r="64648" spans="16:26" x14ac:dyDescent="0.25">
      <c r="P64648" s="120"/>
      <c r="R64648" s="120"/>
      <c r="T64648" s="120"/>
      <c r="V64648" s="120"/>
      <c r="X64648" s="120"/>
      <c r="Z64648" s="120"/>
    </row>
    <row r="64649" spans="16:26" x14ac:dyDescent="0.25">
      <c r="P64649" s="119"/>
      <c r="R64649" s="119"/>
      <c r="T64649" s="119"/>
      <c r="V64649" s="119"/>
      <c r="X64649" s="119"/>
      <c r="Z64649" s="119"/>
    </row>
    <row r="64650" spans="16:26" x14ac:dyDescent="0.25">
      <c r="P64650" s="120"/>
      <c r="R64650" s="120"/>
      <c r="T64650" s="120"/>
      <c r="V64650" s="120"/>
      <c r="X64650" s="120"/>
      <c r="Z64650" s="120"/>
    </row>
    <row r="64651" spans="16:26" x14ac:dyDescent="0.25">
      <c r="P64651" s="119"/>
      <c r="R64651" s="119"/>
      <c r="T64651" s="119"/>
      <c r="V64651" s="119"/>
      <c r="X64651" s="119"/>
      <c r="Z64651" s="119"/>
    </row>
    <row r="64652" spans="16:26" x14ac:dyDescent="0.25">
      <c r="P64652" s="119"/>
      <c r="R64652" s="119"/>
      <c r="T64652" s="119"/>
      <c r="V64652" s="119"/>
      <c r="X64652" s="119"/>
      <c r="Z64652" s="119"/>
    </row>
    <row r="64653" spans="16:26" x14ac:dyDescent="0.25">
      <c r="P64653" s="119"/>
      <c r="R64653" s="119"/>
      <c r="T64653" s="119"/>
      <c r="V64653" s="119"/>
      <c r="X64653" s="119"/>
      <c r="Z64653" s="119"/>
    </row>
    <row r="64654" spans="16:26" x14ac:dyDescent="0.25">
      <c r="P64654" s="121"/>
      <c r="R64654" s="121"/>
      <c r="T64654" s="121"/>
      <c r="V64654" s="121"/>
      <c r="X64654" s="121"/>
      <c r="Z64654" s="121"/>
    </row>
    <row r="64655" spans="16:26" x14ac:dyDescent="0.25">
      <c r="P64655" s="121"/>
      <c r="R64655" s="121"/>
      <c r="T64655" s="121"/>
      <c r="V64655" s="121"/>
      <c r="X64655" s="121"/>
      <c r="Z64655" s="121"/>
    </row>
    <row r="64656" spans="16:26" x14ac:dyDescent="0.25">
      <c r="P64656" s="121"/>
      <c r="R64656" s="121"/>
      <c r="T64656" s="121"/>
      <c r="V64656" s="121"/>
      <c r="X64656" s="121"/>
      <c r="Z64656" s="121"/>
    </row>
    <row r="64657" spans="16:26" x14ac:dyDescent="0.25">
      <c r="P64657" s="121"/>
      <c r="R64657" s="121"/>
      <c r="T64657" s="121"/>
      <c r="V64657" s="121"/>
      <c r="X64657" s="121"/>
      <c r="Z64657" s="121"/>
    </row>
    <row r="64658" spans="16:26" x14ac:dyDescent="0.25">
      <c r="P64658" s="122"/>
      <c r="R64658" s="122"/>
      <c r="T64658" s="122"/>
      <c r="V64658" s="122"/>
      <c r="X64658" s="122"/>
      <c r="Z64658" s="122"/>
    </row>
    <row r="64659" spans="16:26" x14ac:dyDescent="0.25">
      <c r="P64659" s="118"/>
      <c r="R64659" s="118"/>
      <c r="T64659" s="118"/>
      <c r="V64659" s="118"/>
      <c r="X64659" s="118"/>
      <c r="Z64659" s="118"/>
    </row>
    <row r="64660" spans="16:26" x14ac:dyDescent="0.25">
      <c r="P64660" s="119"/>
      <c r="R64660" s="119"/>
      <c r="T64660" s="119"/>
      <c r="V64660" s="119"/>
      <c r="X64660" s="119"/>
      <c r="Z64660" s="119"/>
    </row>
    <row r="64661" spans="16:26" x14ac:dyDescent="0.25">
      <c r="P64661" s="119"/>
      <c r="R64661" s="119"/>
      <c r="T64661" s="119"/>
      <c r="V64661" s="119"/>
      <c r="X64661" s="119"/>
      <c r="Z64661" s="119"/>
    </row>
    <row r="64662" spans="16:26" x14ac:dyDescent="0.25">
      <c r="P64662" s="120"/>
      <c r="R64662" s="120"/>
      <c r="T64662" s="120"/>
      <c r="V64662" s="120"/>
      <c r="X64662" s="120"/>
      <c r="Z64662" s="120"/>
    </row>
    <row r="64663" spans="16:26" x14ac:dyDescent="0.25">
      <c r="P64663" s="119"/>
      <c r="R64663" s="119"/>
      <c r="T64663" s="119"/>
      <c r="V64663" s="119"/>
      <c r="X64663" s="119"/>
      <c r="Z64663" s="119"/>
    </row>
    <row r="64664" spans="16:26" x14ac:dyDescent="0.25">
      <c r="P64664" s="119"/>
      <c r="R64664" s="119"/>
      <c r="T64664" s="119"/>
      <c r="V64664" s="119"/>
      <c r="X64664" s="119"/>
      <c r="Z64664" s="119"/>
    </row>
    <row r="64665" spans="16:26" x14ac:dyDescent="0.25">
      <c r="P64665" s="120"/>
      <c r="R64665" s="120"/>
      <c r="T64665" s="120"/>
      <c r="V64665" s="120"/>
      <c r="X64665" s="120"/>
      <c r="Z64665" s="120"/>
    </row>
    <row r="64666" spans="16:26" x14ac:dyDescent="0.25">
      <c r="P64666" s="119"/>
      <c r="R64666" s="119"/>
      <c r="T64666" s="119"/>
      <c r="V64666" s="119"/>
      <c r="X64666" s="119"/>
      <c r="Z64666" s="119"/>
    </row>
    <row r="64667" spans="16:26" x14ac:dyDescent="0.25">
      <c r="P64667" s="120"/>
      <c r="R64667" s="120"/>
      <c r="T64667" s="120"/>
      <c r="V64667" s="120"/>
      <c r="X64667" s="120"/>
      <c r="Z64667" s="120"/>
    </row>
    <row r="64668" spans="16:26" x14ac:dyDescent="0.25">
      <c r="P64668" s="119"/>
      <c r="R64668" s="119"/>
      <c r="T64668" s="119"/>
      <c r="V64668" s="119"/>
      <c r="X64668" s="119"/>
      <c r="Z64668" s="119"/>
    </row>
    <row r="64669" spans="16:26" x14ac:dyDescent="0.25">
      <c r="P64669" s="119"/>
      <c r="R64669" s="119"/>
      <c r="T64669" s="119"/>
      <c r="V64669" s="119"/>
      <c r="X64669" s="119"/>
      <c r="Z64669" s="119"/>
    </row>
    <row r="64670" spans="16:26" x14ac:dyDescent="0.25">
      <c r="P64670" s="119"/>
      <c r="R64670" s="119"/>
      <c r="T64670" s="119"/>
      <c r="V64670" s="119"/>
      <c r="X64670" s="119"/>
      <c r="Z64670" s="119"/>
    </row>
    <row r="64671" spans="16:26" x14ac:dyDescent="0.25">
      <c r="P64671" s="121"/>
      <c r="R64671" s="121"/>
      <c r="T64671" s="121"/>
      <c r="V64671" s="121"/>
      <c r="X64671" s="121"/>
      <c r="Z64671" s="121"/>
    </row>
    <row r="64672" spans="16:26" x14ac:dyDescent="0.25">
      <c r="P64672" s="121"/>
      <c r="R64672" s="121"/>
      <c r="T64672" s="121"/>
      <c r="V64672" s="121"/>
      <c r="X64672" s="121"/>
      <c r="Z64672" s="121"/>
    </row>
    <row r="64673" spans="16:26" x14ac:dyDescent="0.25">
      <c r="P64673" s="121"/>
      <c r="R64673" s="121"/>
      <c r="T64673" s="121"/>
      <c r="V64673" s="121"/>
      <c r="X64673" s="121"/>
      <c r="Z64673" s="121"/>
    </row>
    <row r="64674" spans="16:26" x14ac:dyDescent="0.25">
      <c r="P64674" s="121"/>
      <c r="R64674" s="121"/>
      <c r="T64674" s="121"/>
      <c r="V64674" s="121"/>
      <c r="X64674" s="121"/>
      <c r="Z64674" s="121"/>
    </row>
    <row r="64675" spans="16:26" x14ac:dyDescent="0.25">
      <c r="P64675" s="122"/>
      <c r="R64675" s="122"/>
      <c r="T64675" s="122"/>
      <c r="V64675" s="122"/>
      <c r="X64675" s="122"/>
      <c r="Z64675" s="122"/>
    </row>
    <row r="64676" spans="16:26" x14ac:dyDescent="0.25">
      <c r="P64676" s="118"/>
      <c r="R64676" s="118"/>
      <c r="T64676" s="118"/>
      <c r="V64676" s="118"/>
      <c r="X64676" s="118"/>
      <c r="Z64676" s="118"/>
    </row>
    <row r="64677" spans="16:26" x14ac:dyDescent="0.25">
      <c r="P64677" s="119"/>
      <c r="R64677" s="119"/>
      <c r="T64677" s="119"/>
      <c r="V64677" s="119"/>
      <c r="X64677" s="119"/>
      <c r="Z64677" s="119"/>
    </row>
    <row r="64678" spans="16:26" x14ac:dyDescent="0.25">
      <c r="P64678" s="119"/>
      <c r="R64678" s="119"/>
      <c r="T64678" s="119"/>
      <c r="V64678" s="119"/>
      <c r="X64678" s="119"/>
      <c r="Z64678" s="119"/>
    </row>
    <row r="64679" spans="16:26" x14ac:dyDescent="0.25">
      <c r="P64679" s="120"/>
      <c r="R64679" s="120"/>
      <c r="T64679" s="120"/>
      <c r="V64679" s="120"/>
      <c r="X64679" s="120"/>
      <c r="Z64679" s="120"/>
    </row>
    <row r="64680" spans="16:26" x14ac:dyDescent="0.25">
      <c r="P64680" s="119"/>
      <c r="R64680" s="119"/>
      <c r="T64680" s="119"/>
      <c r="V64680" s="119"/>
      <c r="X64680" s="119"/>
      <c r="Z64680" s="119"/>
    </row>
    <row r="64681" spans="16:26" x14ac:dyDescent="0.25">
      <c r="P64681" s="119"/>
      <c r="R64681" s="119"/>
      <c r="T64681" s="119"/>
      <c r="V64681" s="119"/>
      <c r="X64681" s="119"/>
      <c r="Z64681" s="119"/>
    </row>
    <row r="64682" spans="16:26" x14ac:dyDescent="0.25">
      <c r="P64682" s="120"/>
      <c r="R64682" s="120"/>
      <c r="T64682" s="120"/>
      <c r="V64682" s="120"/>
      <c r="X64682" s="120"/>
      <c r="Z64682" s="120"/>
    </row>
    <row r="64683" spans="16:26" x14ac:dyDescent="0.25">
      <c r="P64683" s="119"/>
      <c r="R64683" s="119"/>
      <c r="T64683" s="119"/>
      <c r="V64683" s="119"/>
      <c r="X64683" s="119"/>
      <c r="Z64683" s="119"/>
    </row>
    <row r="64684" spans="16:26" x14ac:dyDescent="0.25">
      <c r="P64684" s="120"/>
      <c r="R64684" s="120"/>
      <c r="T64684" s="120"/>
      <c r="V64684" s="120"/>
      <c r="X64684" s="120"/>
      <c r="Z64684" s="120"/>
    </row>
    <row r="64685" spans="16:26" x14ac:dyDescent="0.25">
      <c r="P64685" s="119"/>
      <c r="R64685" s="119"/>
      <c r="T64685" s="119"/>
      <c r="V64685" s="119"/>
      <c r="X64685" s="119"/>
      <c r="Z64685" s="119"/>
    </row>
    <row r="64686" spans="16:26" x14ac:dyDescent="0.25">
      <c r="P64686" s="119"/>
      <c r="R64686" s="119"/>
      <c r="T64686" s="119"/>
      <c r="V64686" s="119"/>
      <c r="X64686" s="119"/>
      <c r="Z64686" s="119"/>
    </row>
    <row r="64687" spans="16:26" x14ac:dyDescent="0.25">
      <c r="P64687" s="119"/>
      <c r="R64687" s="119"/>
      <c r="T64687" s="119"/>
      <c r="V64687" s="119"/>
      <c r="X64687" s="119"/>
      <c r="Z64687" s="119"/>
    </row>
    <row r="64688" spans="16:26" x14ac:dyDescent="0.25">
      <c r="P64688" s="121"/>
      <c r="R64688" s="121"/>
      <c r="T64688" s="121"/>
      <c r="V64688" s="121"/>
      <c r="X64688" s="121"/>
      <c r="Z64688" s="121"/>
    </row>
    <row r="64689" spans="16:26" x14ac:dyDescent="0.25">
      <c r="P64689" s="121"/>
      <c r="R64689" s="121"/>
      <c r="T64689" s="121"/>
      <c r="V64689" s="121"/>
      <c r="X64689" s="121"/>
      <c r="Z64689" s="121"/>
    </row>
    <row r="64690" spans="16:26" x14ac:dyDescent="0.25">
      <c r="P64690" s="121"/>
      <c r="R64690" s="121"/>
      <c r="T64690" s="121"/>
      <c r="V64690" s="121"/>
      <c r="X64690" s="121"/>
      <c r="Z64690" s="121"/>
    </row>
    <row r="64691" spans="16:26" x14ac:dyDescent="0.25">
      <c r="P64691" s="121"/>
      <c r="R64691" s="121"/>
      <c r="T64691" s="121"/>
      <c r="V64691" s="121"/>
      <c r="X64691" s="121"/>
      <c r="Z64691" s="121"/>
    </row>
    <row r="64692" spans="16:26" x14ac:dyDescent="0.25">
      <c r="P64692" s="122"/>
      <c r="R64692" s="122"/>
      <c r="T64692" s="122"/>
      <c r="V64692" s="122"/>
      <c r="X64692" s="122"/>
      <c r="Z64692" s="122"/>
    </row>
    <row r="64693" spans="16:26" x14ac:dyDescent="0.25">
      <c r="P64693" s="118"/>
      <c r="R64693" s="118"/>
      <c r="T64693" s="118"/>
      <c r="V64693" s="118"/>
      <c r="X64693" s="118"/>
      <c r="Z64693" s="118"/>
    </row>
    <row r="64694" spans="16:26" x14ac:dyDescent="0.25">
      <c r="P64694" s="119"/>
      <c r="R64694" s="119"/>
      <c r="T64694" s="119"/>
      <c r="V64694" s="119"/>
      <c r="X64694" s="119"/>
      <c r="Z64694" s="119"/>
    </row>
    <row r="64695" spans="16:26" x14ac:dyDescent="0.25">
      <c r="P64695" s="119"/>
      <c r="R64695" s="119"/>
      <c r="T64695" s="119"/>
      <c r="V64695" s="119"/>
      <c r="X64695" s="119"/>
      <c r="Z64695" s="119"/>
    </row>
    <row r="64696" spans="16:26" x14ac:dyDescent="0.25">
      <c r="P64696" s="120"/>
      <c r="R64696" s="120"/>
      <c r="T64696" s="120"/>
      <c r="V64696" s="120"/>
      <c r="X64696" s="120"/>
      <c r="Z64696" s="120"/>
    </row>
    <row r="64697" spans="16:26" x14ac:dyDescent="0.25">
      <c r="P64697" s="119"/>
      <c r="R64697" s="119"/>
      <c r="T64697" s="119"/>
      <c r="V64697" s="119"/>
      <c r="X64697" s="119"/>
      <c r="Z64697" s="119"/>
    </row>
    <row r="64698" spans="16:26" x14ac:dyDescent="0.25">
      <c r="P64698" s="119"/>
      <c r="R64698" s="119"/>
      <c r="T64698" s="119"/>
      <c r="V64698" s="119"/>
      <c r="X64698" s="119"/>
      <c r="Z64698" s="119"/>
    </row>
    <row r="64699" spans="16:26" x14ac:dyDescent="0.25">
      <c r="P64699" s="120"/>
      <c r="R64699" s="120"/>
      <c r="T64699" s="120"/>
      <c r="V64699" s="120"/>
      <c r="X64699" s="120"/>
      <c r="Z64699" s="120"/>
    </row>
    <row r="64700" spans="16:26" x14ac:dyDescent="0.25">
      <c r="P64700" s="119"/>
      <c r="R64700" s="119"/>
      <c r="T64700" s="119"/>
      <c r="V64700" s="119"/>
      <c r="X64700" s="119"/>
      <c r="Z64700" s="119"/>
    </row>
    <row r="64701" spans="16:26" x14ac:dyDescent="0.25">
      <c r="P64701" s="120"/>
      <c r="R64701" s="120"/>
      <c r="T64701" s="120"/>
      <c r="V64701" s="120"/>
      <c r="X64701" s="120"/>
      <c r="Z64701" s="120"/>
    </row>
    <row r="64702" spans="16:26" x14ac:dyDescent="0.25">
      <c r="P64702" s="119"/>
      <c r="R64702" s="119"/>
      <c r="T64702" s="119"/>
      <c r="V64702" s="119"/>
      <c r="X64702" s="119"/>
      <c r="Z64702" s="119"/>
    </row>
    <row r="64703" spans="16:26" x14ac:dyDescent="0.25">
      <c r="P64703" s="119"/>
      <c r="R64703" s="119"/>
      <c r="T64703" s="119"/>
      <c r="V64703" s="119"/>
      <c r="X64703" s="119"/>
      <c r="Z64703" s="119"/>
    </row>
    <row r="64704" spans="16:26" x14ac:dyDescent="0.25">
      <c r="P64704" s="119"/>
      <c r="R64704" s="119"/>
      <c r="T64704" s="119"/>
      <c r="V64704" s="119"/>
      <c r="X64704" s="119"/>
      <c r="Z64704" s="119"/>
    </row>
    <row r="64705" spans="16:26" x14ac:dyDescent="0.25">
      <c r="P64705" s="121"/>
      <c r="R64705" s="121"/>
      <c r="T64705" s="121"/>
      <c r="V64705" s="121"/>
      <c r="X64705" s="121"/>
      <c r="Z64705" s="121"/>
    </row>
    <row r="64706" spans="16:26" x14ac:dyDescent="0.25">
      <c r="P64706" s="121"/>
      <c r="R64706" s="121"/>
      <c r="T64706" s="121"/>
      <c r="V64706" s="121"/>
      <c r="X64706" s="121"/>
      <c r="Z64706" s="121"/>
    </row>
    <row r="64707" spans="16:26" x14ac:dyDescent="0.25">
      <c r="P64707" s="121"/>
      <c r="R64707" s="121"/>
      <c r="T64707" s="121"/>
      <c r="V64707" s="121"/>
      <c r="X64707" s="121"/>
      <c r="Z64707" s="121"/>
    </row>
    <row r="64708" spans="16:26" x14ac:dyDescent="0.25">
      <c r="P64708" s="121"/>
      <c r="R64708" s="121"/>
      <c r="T64708" s="121"/>
      <c r="V64708" s="121"/>
      <c r="X64708" s="121"/>
      <c r="Z64708" s="121"/>
    </row>
    <row r="64709" spans="16:26" x14ac:dyDescent="0.25">
      <c r="P64709" s="122"/>
      <c r="R64709" s="122"/>
      <c r="T64709" s="122"/>
      <c r="V64709" s="122"/>
      <c r="X64709" s="122"/>
      <c r="Z64709" s="122"/>
    </row>
    <row r="64710" spans="16:26" x14ac:dyDescent="0.25">
      <c r="P64710" s="118"/>
      <c r="R64710" s="118"/>
      <c r="T64710" s="118"/>
      <c r="V64710" s="118"/>
      <c r="X64710" s="118"/>
      <c r="Z64710" s="118"/>
    </row>
    <row r="64711" spans="16:26" x14ac:dyDescent="0.25">
      <c r="P64711" s="119"/>
      <c r="R64711" s="119"/>
      <c r="T64711" s="119"/>
      <c r="V64711" s="119"/>
      <c r="X64711" s="119"/>
      <c r="Z64711" s="119"/>
    </row>
    <row r="64712" spans="16:26" x14ac:dyDescent="0.25">
      <c r="P64712" s="119"/>
      <c r="R64712" s="119"/>
      <c r="T64712" s="119"/>
      <c r="V64712" s="119"/>
      <c r="X64712" s="119"/>
      <c r="Z64712" s="119"/>
    </row>
    <row r="64713" spans="16:26" x14ac:dyDescent="0.25">
      <c r="P64713" s="120"/>
      <c r="R64713" s="120"/>
      <c r="T64713" s="120"/>
      <c r="V64713" s="120"/>
      <c r="X64713" s="120"/>
      <c r="Z64713" s="120"/>
    </row>
    <row r="64714" spans="16:26" x14ac:dyDescent="0.25">
      <c r="P64714" s="119"/>
      <c r="R64714" s="119"/>
      <c r="T64714" s="119"/>
      <c r="V64714" s="119"/>
      <c r="X64714" s="119"/>
      <c r="Z64714" s="119"/>
    </row>
    <row r="64715" spans="16:26" x14ac:dyDescent="0.25">
      <c r="P64715" s="119"/>
      <c r="R64715" s="119"/>
      <c r="T64715" s="119"/>
      <c r="V64715" s="119"/>
      <c r="X64715" s="119"/>
      <c r="Z64715" s="119"/>
    </row>
    <row r="64716" spans="16:26" x14ac:dyDescent="0.25">
      <c r="P64716" s="120"/>
      <c r="R64716" s="120"/>
      <c r="T64716" s="120"/>
      <c r="V64716" s="120"/>
      <c r="X64716" s="120"/>
      <c r="Z64716" s="120"/>
    </row>
    <row r="64717" spans="16:26" x14ac:dyDescent="0.25">
      <c r="P64717" s="119"/>
      <c r="R64717" s="119"/>
      <c r="T64717" s="119"/>
      <c r="V64717" s="119"/>
      <c r="X64717" s="119"/>
      <c r="Z64717" s="119"/>
    </row>
    <row r="64718" spans="16:26" x14ac:dyDescent="0.25">
      <c r="P64718" s="120"/>
      <c r="R64718" s="120"/>
      <c r="T64718" s="120"/>
      <c r="V64718" s="120"/>
      <c r="X64718" s="120"/>
      <c r="Z64718" s="120"/>
    </row>
    <row r="64719" spans="16:26" x14ac:dyDescent="0.25">
      <c r="P64719" s="119"/>
      <c r="R64719" s="119"/>
      <c r="T64719" s="119"/>
      <c r="V64719" s="119"/>
      <c r="X64719" s="119"/>
      <c r="Z64719" s="119"/>
    </row>
    <row r="64720" spans="16:26" x14ac:dyDescent="0.25">
      <c r="P64720" s="119"/>
      <c r="R64720" s="119"/>
      <c r="T64720" s="119"/>
      <c r="V64720" s="119"/>
      <c r="X64720" s="119"/>
      <c r="Z64720" s="119"/>
    </row>
    <row r="64721" spans="16:26" x14ac:dyDescent="0.25">
      <c r="P64721" s="119"/>
      <c r="R64721" s="119"/>
      <c r="T64721" s="119"/>
      <c r="V64721" s="119"/>
      <c r="X64721" s="119"/>
      <c r="Z64721" s="119"/>
    </row>
    <row r="64722" spans="16:26" x14ac:dyDescent="0.25">
      <c r="P64722" s="121"/>
      <c r="R64722" s="121"/>
      <c r="T64722" s="121"/>
      <c r="V64722" s="121"/>
      <c r="X64722" s="121"/>
      <c r="Z64722" s="121"/>
    </row>
    <row r="64723" spans="16:26" x14ac:dyDescent="0.25">
      <c r="P64723" s="121"/>
      <c r="R64723" s="121"/>
      <c r="T64723" s="121"/>
      <c r="V64723" s="121"/>
      <c r="X64723" s="121"/>
      <c r="Z64723" s="121"/>
    </row>
    <row r="64724" spans="16:26" x14ac:dyDescent="0.25">
      <c r="P64724" s="121"/>
      <c r="R64724" s="121"/>
      <c r="T64724" s="121"/>
      <c r="V64724" s="121"/>
      <c r="X64724" s="121"/>
      <c r="Z64724" s="121"/>
    </row>
    <row r="64725" spans="16:26" x14ac:dyDescent="0.25">
      <c r="P64725" s="121"/>
      <c r="R64725" s="121"/>
      <c r="T64725" s="121"/>
      <c r="V64725" s="121"/>
      <c r="X64725" s="121"/>
      <c r="Z64725" s="121"/>
    </row>
    <row r="64726" spans="16:26" x14ac:dyDescent="0.25">
      <c r="P64726" s="122"/>
      <c r="R64726" s="122"/>
      <c r="T64726" s="122"/>
      <c r="V64726" s="122"/>
      <c r="X64726" s="122"/>
      <c r="Z64726" s="122"/>
    </row>
    <row r="64727" spans="16:26" x14ac:dyDescent="0.25">
      <c r="P64727" s="118"/>
      <c r="R64727" s="118"/>
      <c r="T64727" s="118"/>
      <c r="V64727" s="118"/>
      <c r="X64727" s="118"/>
      <c r="Z64727" s="118"/>
    </row>
    <row r="64728" spans="16:26" x14ac:dyDescent="0.25">
      <c r="P64728" s="119"/>
      <c r="R64728" s="119"/>
      <c r="T64728" s="119"/>
      <c r="V64728" s="119"/>
      <c r="X64728" s="119"/>
      <c r="Z64728" s="119"/>
    </row>
    <row r="64729" spans="16:26" x14ac:dyDescent="0.25">
      <c r="P64729" s="119"/>
      <c r="R64729" s="119"/>
      <c r="T64729" s="119"/>
      <c r="V64729" s="119"/>
      <c r="X64729" s="119"/>
      <c r="Z64729" s="119"/>
    </row>
    <row r="64730" spans="16:26" x14ac:dyDescent="0.25">
      <c r="P64730" s="120"/>
      <c r="R64730" s="120"/>
      <c r="T64730" s="120"/>
      <c r="V64730" s="120"/>
      <c r="X64730" s="120"/>
      <c r="Z64730" s="120"/>
    </row>
    <row r="64731" spans="16:26" x14ac:dyDescent="0.25">
      <c r="P64731" s="119"/>
      <c r="R64731" s="119"/>
      <c r="T64731" s="119"/>
      <c r="V64731" s="119"/>
      <c r="X64731" s="119"/>
      <c r="Z64731" s="119"/>
    </row>
    <row r="64732" spans="16:26" x14ac:dyDescent="0.25">
      <c r="P64732" s="119"/>
      <c r="R64732" s="119"/>
      <c r="T64732" s="119"/>
      <c r="V64732" s="119"/>
      <c r="X64732" s="119"/>
      <c r="Z64732" s="119"/>
    </row>
    <row r="64733" spans="16:26" x14ac:dyDescent="0.25">
      <c r="P64733" s="120"/>
      <c r="R64733" s="120"/>
      <c r="T64733" s="120"/>
      <c r="V64733" s="120"/>
      <c r="X64733" s="120"/>
      <c r="Z64733" s="120"/>
    </row>
    <row r="64734" spans="16:26" x14ac:dyDescent="0.25">
      <c r="P64734" s="119"/>
      <c r="R64734" s="119"/>
      <c r="T64734" s="119"/>
      <c r="V64734" s="119"/>
      <c r="X64734" s="119"/>
      <c r="Z64734" s="119"/>
    </row>
    <row r="64735" spans="16:26" x14ac:dyDescent="0.25">
      <c r="P64735" s="120"/>
      <c r="R64735" s="120"/>
      <c r="T64735" s="120"/>
      <c r="V64735" s="120"/>
      <c r="X64735" s="120"/>
      <c r="Z64735" s="120"/>
    </row>
    <row r="64736" spans="16:26" x14ac:dyDescent="0.25">
      <c r="P64736" s="119"/>
      <c r="R64736" s="119"/>
      <c r="T64736" s="119"/>
      <c r="V64736" s="119"/>
      <c r="X64736" s="119"/>
      <c r="Z64736" s="119"/>
    </row>
    <row r="64737" spans="16:26" x14ac:dyDescent="0.25">
      <c r="P64737" s="119"/>
      <c r="R64737" s="119"/>
      <c r="T64737" s="119"/>
      <c r="V64737" s="119"/>
      <c r="X64737" s="119"/>
      <c r="Z64737" s="119"/>
    </row>
    <row r="64738" spans="16:26" x14ac:dyDescent="0.25">
      <c r="P64738" s="119"/>
      <c r="R64738" s="119"/>
      <c r="T64738" s="119"/>
      <c r="V64738" s="119"/>
      <c r="X64738" s="119"/>
      <c r="Z64738" s="119"/>
    </row>
    <row r="64739" spans="16:26" x14ac:dyDescent="0.25">
      <c r="P64739" s="121"/>
      <c r="R64739" s="121"/>
      <c r="T64739" s="121"/>
      <c r="V64739" s="121"/>
      <c r="X64739" s="121"/>
      <c r="Z64739" s="121"/>
    </row>
    <row r="64740" spans="16:26" x14ac:dyDescent="0.25">
      <c r="P64740" s="121"/>
      <c r="R64740" s="121"/>
      <c r="T64740" s="121"/>
      <c r="V64740" s="121"/>
      <c r="X64740" s="121"/>
      <c r="Z64740" s="121"/>
    </row>
    <row r="64741" spans="16:26" x14ac:dyDescent="0.25">
      <c r="P64741" s="121"/>
      <c r="R64741" s="121"/>
      <c r="T64741" s="121"/>
      <c r="V64741" s="121"/>
      <c r="X64741" s="121"/>
      <c r="Z64741" s="121"/>
    </row>
    <row r="64742" spans="16:26" x14ac:dyDescent="0.25">
      <c r="P64742" s="121"/>
      <c r="R64742" s="121"/>
      <c r="T64742" s="121"/>
      <c r="V64742" s="121"/>
      <c r="X64742" s="121"/>
      <c r="Z64742" s="121"/>
    </row>
    <row r="64743" spans="16:26" x14ac:dyDescent="0.25">
      <c r="P64743" s="122"/>
      <c r="R64743" s="122"/>
      <c r="T64743" s="122"/>
      <c r="V64743" s="122"/>
      <c r="X64743" s="122"/>
      <c r="Z64743" s="122"/>
    </row>
    <row r="64744" spans="16:26" x14ac:dyDescent="0.25">
      <c r="P64744" s="118"/>
      <c r="R64744" s="118"/>
      <c r="T64744" s="118"/>
      <c r="V64744" s="118"/>
      <c r="X64744" s="118"/>
      <c r="Z64744" s="118"/>
    </row>
    <row r="64745" spans="16:26" x14ac:dyDescent="0.25">
      <c r="P64745" s="119"/>
      <c r="R64745" s="119"/>
      <c r="T64745" s="119"/>
      <c r="V64745" s="119"/>
      <c r="X64745" s="119"/>
      <c r="Z64745" s="119"/>
    </row>
    <row r="64746" spans="16:26" x14ac:dyDescent="0.25">
      <c r="P64746" s="119"/>
      <c r="R64746" s="119"/>
      <c r="T64746" s="119"/>
      <c r="V64746" s="119"/>
      <c r="X64746" s="119"/>
      <c r="Z64746" s="119"/>
    </row>
    <row r="64747" spans="16:26" x14ac:dyDescent="0.25">
      <c r="P64747" s="120"/>
      <c r="R64747" s="120"/>
      <c r="T64747" s="120"/>
      <c r="V64747" s="120"/>
      <c r="X64747" s="120"/>
      <c r="Z64747" s="120"/>
    </row>
    <row r="64748" spans="16:26" x14ac:dyDescent="0.25">
      <c r="P64748" s="119"/>
      <c r="R64748" s="119"/>
      <c r="T64748" s="119"/>
      <c r="V64748" s="119"/>
      <c r="X64748" s="119"/>
      <c r="Z64748" s="119"/>
    </row>
    <row r="64749" spans="16:26" x14ac:dyDescent="0.25">
      <c r="P64749" s="119"/>
      <c r="R64749" s="119"/>
      <c r="T64749" s="119"/>
      <c r="V64749" s="119"/>
      <c r="X64749" s="119"/>
      <c r="Z64749" s="119"/>
    </row>
    <row r="64750" spans="16:26" x14ac:dyDescent="0.25">
      <c r="P64750" s="120"/>
      <c r="R64750" s="120"/>
      <c r="T64750" s="120"/>
      <c r="V64750" s="120"/>
      <c r="X64750" s="120"/>
      <c r="Z64750" s="120"/>
    </row>
    <row r="64751" spans="16:26" x14ac:dyDescent="0.25">
      <c r="P64751" s="119"/>
      <c r="R64751" s="119"/>
      <c r="T64751" s="119"/>
      <c r="V64751" s="119"/>
      <c r="X64751" s="119"/>
      <c r="Z64751" s="119"/>
    </row>
    <row r="64752" spans="16:26" x14ac:dyDescent="0.25">
      <c r="P64752" s="120"/>
      <c r="R64752" s="120"/>
      <c r="T64752" s="120"/>
      <c r="V64752" s="120"/>
      <c r="X64752" s="120"/>
      <c r="Z64752" s="120"/>
    </row>
    <row r="64753" spans="16:26" x14ac:dyDescent="0.25">
      <c r="P64753" s="119"/>
      <c r="R64753" s="119"/>
      <c r="T64753" s="119"/>
      <c r="V64753" s="119"/>
      <c r="X64753" s="119"/>
      <c r="Z64753" s="119"/>
    </row>
    <row r="64754" spans="16:26" x14ac:dyDescent="0.25">
      <c r="P64754" s="119"/>
      <c r="R64754" s="119"/>
      <c r="T64754" s="119"/>
      <c r="V64754" s="119"/>
      <c r="X64754" s="119"/>
      <c r="Z64754" s="119"/>
    </row>
    <row r="64755" spans="16:26" x14ac:dyDescent="0.25">
      <c r="P64755" s="119"/>
      <c r="R64755" s="119"/>
      <c r="T64755" s="119"/>
      <c r="V64755" s="119"/>
      <c r="X64755" s="119"/>
      <c r="Z64755" s="119"/>
    </row>
    <row r="64756" spans="16:26" x14ac:dyDescent="0.25">
      <c r="P64756" s="121"/>
      <c r="R64756" s="121"/>
      <c r="T64756" s="121"/>
      <c r="V64756" s="121"/>
      <c r="X64756" s="121"/>
      <c r="Z64756" s="121"/>
    </row>
    <row r="64757" spans="16:26" x14ac:dyDescent="0.25">
      <c r="P64757" s="121"/>
      <c r="R64757" s="121"/>
      <c r="T64757" s="121"/>
      <c r="V64757" s="121"/>
      <c r="X64757" s="121"/>
      <c r="Z64757" s="121"/>
    </row>
    <row r="64758" spans="16:26" x14ac:dyDescent="0.25">
      <c r="P64758" s="121"/>
      <c r="R64758" s="121"/>
      <c r="T64758" s="121"/>
      <c r="V64758" s="121"/>
      <c r="X64758" s="121"/>
      <c r="Z64758" s="121"/>
    </row>
    <row r="64759" spans="16:26" x14ac:dyDescent="0.25">
      <c r="P64759" s="121"/>
      <c r="R64759" s="121"/>
      <c r="T64759" s="121"/>
      <c r="V64759" s="121"/>
      <c r="X64759" s="121"/>
      <c r="Z64759" s="121"/>
    </row>
    <row r="64760" spans="16:26" x14ac:dyDescent="0.25">
      <c r="P64760" s="122"/>
      <c r="R64760" s="122"/>
      <c r="T64760" s="122"/>
      <c r="V64760" s="122"/>
      <c r="X64760" s="122"/>
      <c r="Z64760" s="122"/>
    </row>
    <row r="64761" spans="16:26" x14ac:dyDescent="0.25">
      <c r="P64761" s="118"/>
      <c r="R64761" s="118"/>
      <c r="T64761" s="118"/>
      <c r="V64761" s="118"/>
      <c r="X64761" s="118"/>
      <c r="Z64761" s="118"/>
    </row>
    <row r="64762" spans="16:26" x14ac:dyDescent="0.25">
      <c r="P64762" s="119"/>
      <c r="R64762" s="119"/>
      <c r="T64762" s="119"/>
      <c r="V64762" s="119"/>
      <c r="X64762" s="119"/>
      <c r="Z64762" s="119"/>
    </row>
    <row r="64763" spans="16:26" x14ac:dyDescent="0.25">
      <c r="P64763" s="119"/>
      <c r="R64763" s="119"/>
      <c r="T64763" s="119"/>
      <c r="V64763" s="119"/>
      <c r="X64763" s="119"/>
      <c r="Z64763" s="119"/>
    </row>
    <row r="64764" spans="16:26" x14ac:dyDescent="0.25">
      <c r="P64764" s="120"/>
      <c r="R64764" s="120"/>
      <c r="T64764" s="120"/>
      <c r="V64764" s="120"/>
      <c r="X64764" s="120"/>
      <c r="Z64764" s="120"/>
    </row>
    <row r="64765" spans="16:26" x14ac:dyDescent="0.25">
      <c r="P64765" s="119"/>
      <c r="R64765" s="119"/>
      <c r="T64765" s="119"/>
      <c r="V64765" s="119"/>
      <c r="X64765" s="119"/>
      <c r="Z64765" s="119"/>
    </row>
    <row r="64766" spans="16:26" x14ac:dyDescent="0.25">
      <c r="P64766" s="119"/>
      <c r="R64766" s="119"/>
      <c r="T64766" s="119"/>
      <c r="V64766" s="119"/>
      <c r="X64766" s="119"/>
      <c r="Z64766" s="119"/>
    </row>
    <row r="64767" spans="16:26" x14ac:dyDescent="0.25">
      <c r="P64767" s="120"/>
      <c r="R64767" s="120"/>
      <c r="T64767" s="120"/>
      <c r="V64767" s="120"/>
      <c r="X64767" s="120"/>
      <c r="Z64767" s="120"/>
    </row>
    <row r="64768" spans="16:26" x14ac:dyDescent="0.25">
      <c r="P64768" s="119"/>
      <c r="R64768" s="119"/>
      <c r="T64768" s="119"/>
      <c r="V64768" s="119"/>
      <c r="X64768" s="119"/>
      <c r="Z64768" s="119"/>
    </row>
    <row r="64769" spans="16:26" x14ac:dyDescent="0.25">
      <c r="P64769" s="120"/>
      <c r="R64769" s="120"/>
      <c r="T64769" s="120"/>
      <c r="V64769" s="120"/>
      <c r="X64769" s="120"/>
      <c r="Z64769" s="120"/>
    </row>
    <row r="64770" spans="16:26" x14ac:dyDescent="0.25">
      <c r="P64770" s="119"/>
      <c r="R64770" s="119"/>
      <c r="T64770" s="119"/>
      <c r="V64770" s="119"/>
      <c r="X64770" s="119"/>
      <c r="Z64770" s="119"/>
    </row>
    <row r="64771" spans="16:26" x14ac:dyDescent="0.25">
      <c r="P64771" s="119"/>
      <c r="R64771" s="119"/>
      <c r="T64771" s="119"/>
      <c r="V64771" s="119"/>
      <c r="X64771" s="119"/>
      <c r="Z64771" s="119"/>
    </row>
    <row r="64772" spans="16:26" x14ac:dyDescent="0.25">
      <c r="P64772" s="119"/>
      <c r="R64772" s="119"/>
      <c r="T64772" s="119"/>
      <c r="V64772" s="119"/>
      <c r="X64772" s="119"/>
      <c r="Z64772" s="119"/>
    </row>
    <row r="64773" spans="16:26" x14ac:dyDescent="0.25">
      <c r="P64773" s="121"/>
      <c r="R64773" s="121"/>
      <c r="T64773" s="121"/>
      <c r="V64773" s="121"/>
      <c r="X64773" s="121"/>
      <c r="Z64773" s="121"/>
    </row>
    <row r="64774" spans="16:26" x14ac:dyDescent="0.25">
      <c r="P64774" s="121"/>
      <c r="R64774" s="121"/>
      <c r="T64774" s="121"/>
      <c r="V64774" s="121"/>
      <c r="X64774" s="121"/>
      <c r="Z64774" s="121"/>
    </row>
    <row r="64775" spans="16:26" x14ac:dyDescent="0.25">
      <c r="P64775" s="121"/>
      <c r="R64775" s="121"/>
      <c r="T64775" s="121"/>
      <c r="V64775" s="121"/>
      <c r="X64775" s="121"/>
      <c r="Z64775" s="121"/>
    </row>
    <row r="64776" spans="16:26" x14ac:dyDescent="0.25">
      <c r="P64776" s="121"/>
      <c r="R64776" s="121"/>
      <c r="T64776" s="121"/>
      <c r="V64776" s="121"/>
      <c r="X64776" s="121"/>
      <c r="Z64776" s="121"/>
    </row>
    <row r="64777" spans="16:26" x14ac:dyDescent="0.25">
      <c r="P64777" s="122"/>
      <c r="R64777" s="122"/>
      <c r="T64777" s="122"/>
      <c r="V64777" s="122"/>
      <c r="X64777" s="122"/>
      <c r="Z64777" s="122"/>
    </row>
    <row r="64778" spans="16:26" x14ac:dyDescent="0.25">
      <c r="P64778" s="118"/>
      <c r="R64778" s="118"/>
      <c r="T64778" s="118"/>
      <c r="V64778" s="118"/>
      <c r="X64778" s="118"/>
      <c r="Z64778" s="118"/>
    </row>
    <row r="64779" spans="16:26" x14ac:dyDescent="0.25">
      <c r="P64779" s="119"/>
      <c r="R64779" s="119"/>
      <c r="T64779" s="119"/>
      <c r="V64779" s="119"/>
      <c r="X64779" s="119"/>
      <c r="Z64779" s="119"/>
    </row>
    <row r="64780" spans="16:26" x14ac:dyDescent="0.25">
      <c r="P64780" s="119"/>
      <c r="R64780" s="119"/>
      <c r="T64780" s="119"/>
      <c r="V64780" s="119"/>
      <c r="X64780" s="119"/>
      <c r="Z64780" s="119"/>
    </row>
    <row r="64781" spans="16:26" x14ac:dyDescent="0.25">
      <c r="P64781" s="120"/>
      <c r="R64781" s="120"/>
      <c r="T64781" s="120"/>
      <c r="V64781" s="120"/>
      <c r="X64781" s="120"/>
      <c r="Z64781" s="120"/>
    </row>
    <row r="64782" spans="16:26" x14ac:dyDescent="0.25">
      <c r="P64782" s="119"/>
      <c r="R64782" s="119"/>
      <c r="T64782" s="119"/>
      <c r="V64782" s="119"/>
      <c r="X64782" s="119"/>
      <c r="Z64782" s="119"/>
    </row>
    <row r="64783" spans="16:26" x14ac:dyDescent="0.25">
      <c r="P64783" s="119"/>
      <c r="R64783" s="119"/>
      <c r="T64783" s="119"/>
      <c r="V64783" s="119"/>
      <c r="X64783" s="119"/>
      <c r="Z64783" s="119"/>
    </row>
    <row r="64784" spans="16:26" x14ac:dyDescent="0.25">
      <c r="P64784" s="120"/>
      <c r="R64784" s="120"/>
      <c r="T64784" s="120"/>
      <c r="V64784" s="120"/>
      <c r="X64784" s="120"/>
      <c r="Z64784" s="120"/>
    </row>
    <row r="64785" spans="16:26" x14ac:dyDescent="0.25">
      <c r="P64785" s="119"/>
      <c r="R64785" s="119"/>
      <c r="T64785" s="119"/>
      <c r="V64785" s="119"/>
      <c r="X64785" s="119"/>
      <c r="Z64785" s="119"/>
    </row>
    <row r="64786" spans="16:26" x14ac:dyDescent="0.25">
      <c r="P64786" s="120"/>
      <c r="R64786" s="120"/>
      <c r="T64786" s="120"/>
      <c r="V64786" s="120"/>
      <c r="X64786" s="120"/>
      <c r="Z64786" s="120"/>
    </row>
    <row r="64787" spans="16:26" x14ac:dyDescent="0.25">
      <c r="P64787" s="119"/>
      <c r="R64787" s="119"/>
      <c r="T64787" s="119"/>
      <c r="V64787" s="119"/>
      <c r="X64787" s="119"/>
      <c r="Z64787" s="119"/>
    </row>
    <row r="64788" spans="16:26" x14ac:dyDescent="0.25">
      <c r="P64788" s="119"/>
      <c r="R64788" s="119"/>
      <c r="T64788" s="119"/>
      <c r="V64788" s="119"/>
      <c r="X64788" s="119"/>
      <c r="Z64788" s="119"/>
    </row>
    <row r="64789" spans="16:26" x14ac:dyDescent="0.25">
      <c r="P64789" s="119"/>
      <c r="R64789" s="119"/>
      <c r="T64789" s="119"/>
      <c r="V64789" s="119"/>
      <c r="X64789" s="119"/>
      <c r="Z64789" s="119"/>
    </row>
    <row r="64790" spans="16:26" x14ac:dyDescent="0.25">
      <c r="P64790" s="121"/>
      <c r="R64790" s="121"/>
      <c r="T64790" s="121"/>
      <c r="V64790" s="121"/>
      <c r="X64790" s="121"/>
      <c r="Z64790" s="121"/>
    </row>
    <row r="64791" spans="16:26" x14ac:dyDescent="0.25">
      <c r="P64791" s="121"/>
      <c r="R64791" s="121"/>
      <c r="T64791" s="121"/>
      <c r="V64791" s="121"/>
      <c r="X64791" s="121"/>
      <c r="Z64791" s="121"/>
    </row>
    <row r="64792" spans="16:26" x14ac:dyDescent="0.25">
      <c r="P64792" s="121"/>
      <c r="R64792" s="121"/>
      <c r="T64792" s="121"/>
      <c r="V64792" s="121"/>
      <c r="X64792" s="121"/>
      <c r="Z64792" s="121"/>
    </row>
    <row r="64793" spans="16:26" x14ac:dyDescent="0.25">
      <c r="P64793" s="121"/>
      <c r="R64793" s="121"/>
      <c r="T64793" s="121"/>
      <c r="V64793" s="121"/>
      <c r="X64793" s="121"/>
      <c r="Z64793" s="121"/>
    </row>
    <row r="64794" spans="16:26" x14ac:dyDescent="0.25">
      <c r="P64794" s="122"/>
      <c r="R64794" s="122"/>
      <c r="T64794" s="122"/>
      <c r="V64794" s="122"/>
      <c r="X64794" s="122"/>
      <c r="Z64794" s="122"/>
    </row>
    <row r="64795" spans="16:26" x14ac:dyDescent="0.25">
      <c r="P64795" s="118"/>
      <c r="R64795" s="118"/>
      <c r="T64795" s="118"/>
      <c r="V64795" s="118"/>
      <c r="X64795" s="118"/>
      <c r="Z64795" s="118"/>
    </row>
    <row r="64796" spans="16:26" x14ac:dyDescent="0.25">
      <c r="P64796" s="119"/>
      <c r="R64796" s="119"/>
      <c r="T64796" s="119"/>
      <c r="V64796" s="119"/>
      <c r="X64796" s="119"/>
      <c r="Z64796" s="119"/>
    </row>
    <row r="64797" spans="16:26" x14ac:dyDescent="0.25">
      <c r="P64797" s="119"/>
      <c r="R64797" s="119"/>
      <c r="T64797" s="119"/>
      <c r="V64797" s="119"/>
      <c r="X64797" s="119"/>
      <c r="Z64797" s="119"/>
    </row>
    <row r="64798" spans="16:26" x14ac:dyDescent="0.25">
      <c r="P64798" s="120"/>
      <c r="R64798" s="120"/>
      <c r="T64798" s="120"/>
      <c r="V64798" s="120"/>
      <c r="X64798" s="120"/>
      <c r="Z64798" s="120"/>
    </row>
    <row r="64799" spans="16:26" x14ac:dyDescent="0.25">
      <c r="P64799" s="119"/>
      <c r="R64799" s="119"/>
      <c r="T64799" s="119"/>
      <c r="V64799" s="119"/>
      <c r="X64799" s="119"/>
      <c r="Z64799" s="119"/>
    </row>
    <row r="64800" spans="16:26" x14ac:dyDescent="0.25">
      <c r="P64800" s="119"/>
      <c r="R64800" s="119"/>
      <c r="T64800" s="119"/>
      <c r="V64800" s="119"/>
      <c r="X64800" s="119"/>
      <c r="Z64800" s="119"/>
    </row>
    <row r="64801" spans="16:26" x14ac:dyDescent="0.25">
      <c r="P64801" s="120"/>
      <c r="R64801" s="120"/>
      <c r="T64801" s="120"/>
      <c r="V64801" s="120"/>
      <c r="X64801" s="120"/>
      <c r="Z64801" s="120"/>
    </row>
    <row r="64802" spans="16:26" x14ac:dyDescent="0.25">
      <c r="P64802" s="119"/>
      <c r="R64802" s="119"/>
      <c r="T64802" s="119"/>
      <c r="V64802" s="119"/>
      <c r="X64802" s="119"/>
      <c r="Z64802" s="119"/>
    </row>
    <row r="64803" spans="16:26" x14ac:dyDescent="0.25">
      <c r="P64803" s="120"/>
      <c r="R64803" s="120"/>
      <c r="T64803" s="120"/>
      <c r="V64803" s="120"/>
      <c r="X64803" s="120"/>
      <c r="Z64803" s="120"/>
    </row>
    <row r="64804" spans="16:26" x14ac:dyDescent="0.25">
      <c r="P64804" s="119"/>
      <c r="R64804" s="119"/>
      <c r="T64804" s="119"/>
      <c r="V64804" s="119"/>
      <c r="X64804" s="119"/>
      <c r="Z64804" s="119"/>
    </row>
    <row r="64805" spans="16:26" x14ac:dyDescent="0.25">
      <c r="P64805" s="119"/>
      <c r="R64805" s="119"/>
      <c r="T64805" s="119"/>
      <c r="V64805" s="119"/>
      <c r="X64805" s="119"/>
      <c r="Z64805" s="119"/>
    </row>
    <row r="64806" spans="16:26" x14ac:dyDescent="0.25">
      <c r="P64806" s="119"/>
      <c r="R64806" s="119"/>
      <c r="T64806" s="119"/>
      <c r="V64806" s="119"/>
      <c r="X64806" s="119"/>
      <c r="Z64806" s="119"/>
    </row>
    <row r="64807" spans="16:26" x14ac:dyDescent="0.25">
      <c r="P64807" s="121"/>
      <c r="R64807" s="121"/>
      <c r="T64807" s="121"/>
      <c r="V64807" s="121"/>
      <c r="X64807" s="121"/>
      <c r="Z64807" s="121"/>
    </row>
    <row r="64808" spans="16:26" x14ac:dyDescent="0.25">
      <c r="P64808" s="121"/>
      <c r="R64808" s="121"/>
      <c r="T64808" s="121"/>
      <c r="V64808" s="121"/>
      <c r="X64808" s="121"/>
      <c r="Z64808" s="121"/>
    </row>
    <row r="64809" spans="16:26" x14ac:dyDescent="0.25">
      <c r="P64809" s="121"/>
      <c r="R64809" s="121"/>
      <c r="T64809" s="121"/>
      <c r="V64809" s="121"/>
      <c r="X64809" s="121"/>
      <c r="Z64809" s="121"/>
    </row>
    <row r="64810" spans="16:26" x14ac:dyDescent="0.25">
      <c r="P64810" s="121"/>
      <c r="R64810" s="121"/>
      <c r="T64810" s="121"/>
      <c r="V64810" s="121"/>
      <c r="X64810" s="121"/>
      <c r="Z64810" s="121"/>
    </row>
    <row r="64811" spans="16:26" x14ac:dyDescent="0.25">
      <c r="P64811" s="122"/>
      <c r="R64811" s="122"/>
      <c r="T64811" s="122"/>
      <c r="V64811" s="122"/>
      <c r="X64811" s="122"/>
      <c r="Z64811" s="122"/>
    </row>
    <row r="64812" spans="16:26" x14ac:dyDescent="0.25">
      <c r="P64812" s="118"/>
      <c r="R64812" s="118"/>
      <c r="T64812" s="118"/>
      <c r="V64812" s="118"/>
      <c r="X64812" s="118"/>
      <c r="Z64812" s="118"/>
    </row>
    <row r="64813" spans="16:26" x14ac:dyDescent="0.25">
      <c r="P64813" s="119"/>
      <c r="R64813" s="119"/>
      <c r="T64813" s="119"/>
      <c r="V64813" s="119"/>
      <c r="X64813" s="119"/>
      <c r="Z64813" s="119"/>
    </row>
    <row r="64814" spans="16:26" x14ac:dyDescent="0.25">
      <c r="P64814" s="119"/>
      <c r="R64814" s="119"/>
      <c r="T64814" s="119"/>
      <c r="V64814" s="119"/>
      <c r="X64814" s="119"/>
      <c r="Z64814" s="119"/>
    </row>
    <row r="64815" spans="16:26" x14ac:dyDescent="0.25">
      <c r="P64815" s="120"/>
      <c r="R64815" s="120"/>
      <c r="T64815" s="120"/>
      <c r="V64815" s="120"/>
      <c r="X64815" s="120"/>
      <c r="Z64815" s="120"/>
    </row>
    <row r="64816" spans="16:26" x14ac:dyDescent="0.25">
      <c r="P64816" s="119"/>
      <c r="R64816" s="119"/>
      <c r="T64816" s="119"/>
      <c r="V64816" s="119"/>
      <c r="X64816" s="119"/>
      <c r="Z64816" s="119"/>
    </row>
    <row r="64817" spans="16:26" x14ac:dyDescent="0.25">
      <c r="P64817" s="119"/>
      <c r="R64817" s="119"/>
      <c r="T64817" s="119"/>
      <c r="V64817" s="119"/>
      <c r="X64817" s="119"/>
      <c r="Z64817" s="119"/>
    </row>
    <row r="64818" spans="16:26" x14ac:dyDescent="0.25">
      <c r="P64818" s="120"/>
      <c r="R64818" s="120"/>
      <c r="T64818" s="120"/>
      <c r="V64818" s="120"/>
      <c r="X64818" s="120"/>
      <c r="Z64818" s="120"/>
    </row>
    <row r="64819" spans="16:26" x14ac:dyDescent="0.25">
      <c r="P64819" s="119"/>
      <c r="R64819" s="119"/>
      <c r="T64819" s="119"/>
      <c r="V64819" s="119"/>
      <c r="X64819" s="119"/>
      <c r="Z64819" s="119"/>
    </row>
    <row r="64820" spans="16:26" x14ac:dyDescent="0.25">
      <c r="P64820" s="120"/>
      <c r="R64820" s="120"/>
      <c r="T64820" s="120"/>
      <c r="V64820" s="120"/>
      <c r="X64820" s="120"/>
      <c r="Z64820" s="120"/>
    </row>
    <row r="64821" spans="16:26" x14ac:dyDescent="0.25">
      <c r="P64821" s="119"/>
      <c r="R64821" s="119"/>
      <c r="T64821" s="119"/>
      <c r="V64821" s="119"/>
      <c r="X64821" s="119"/>
      <c r="Z64821" s="119"/>
    </row>
    <row r="64822" spans="16:26" x14ac:dyDescent="0.25">
      <c r="P64822" s="119"/>
      <c r="R64822" s="119"/>
      <c r="T64822" s="119"/>
      <c r="V64822" s="119"/>
      <c r="X64822" s="119"/>
      <c r="Z64822" s="119"/>
    </row>
    <row r="64823" spans="16:26" x14ac:dyDescent="0.25">
      <c r="P64823" s="119"/>
      <c r="R64823" s="119"/>
      <c r="T64823" s="119"/>
      <c r="V64823" s="119"/>
      <c r="X64823" s="119"/>
      <c r="Z64823" s="119"/>
    </row>
    <row r="64824" spans="16:26" x14ac:dyDescent="0.25">
      <c r="P64824" s="121"/>
      <c r="R64824" s="121"/>
      <c r="T64824" s="121"/>
      <c r="V64824" s="121"/>
      <c r="X64824" s="121"/>
      <c r="Z64824" s="121"/>
    </row>
    <row r="64825" spans="16:26" x14ac:dyDescent="0.25">
      <c r="P64825" s="121"/>
      <c r="R64825" s="121"/>
      <c r="T64825" s="121"/>
      <c r="V64825" s="121"/>
      <c r="X64825" s="121"/>
      <c r="Z64825" s="121"/>
    </row>
    <row r="64826" spans="16:26" x14ac:dyDescent="0.25">
      <c r="P64826" s="121"/>
      <c r="R64826" s="121"/>
      <c r="T64826" s="121"/>
      <c r="V64826" s="121"/>
      <c r="X64826" s="121"/>
      <c r="Z64826" s="121"/>
    </row>
    <row r="64827" spans="16:26" x14ac:dyDescent="0.25">
      <c r="P64827" s="121"/>
      <c r="R64827" s="121"/>
      <c r="T64827" s="121"/>
      <c r="V64827" s="121"/>
      <c r="X64827" s="121"/>
      <c r="Z64827" s="121"/>
    </row>
    <row r="64828" spans="16:26" x14ac:dyDescent="0.25">
      <c r="P64828" s="122"/>
      <c r="R64828" s="122"/>
      <c r="T64828" s="122"/>
      <c r="V64828" s="122"/>
      <c r="X64828" s="122"/>
      <c r="Z64828" s="122"/>
    </row>
    <row r="64829" spans="16:26" x14ac:dyDescent="0.25">
      <c r="P64829" s="118"/>
      <c r="R64829" s="118"/>
      <c r="T64829" s="118"/>
      <c r="V64829" s="118"/>
      <c r="X64829" s="118"/>
      <c r="Z64829" s="118"/>
    </row>
    <row r="64830" spans="16:26" x14ac:dyDescent="0.25">
      <c r="P64830" s="119"/>
      <c r="R64830" s="119"/>
      <c r="T64830" s="119"/>
      <c r="V64830" s="119"/>
      <c r="X64830" s="119"/>
      <c r="Z64830" s="119"/>
    </row>
    <row r="64831" spans="16:26" x14ac:dyDescent="0.25">
      <c r="P64831" s="119"/>
      <c r="R64831" s="119"/>
      <c r="T64831" s="119"/>
      <c r="V64831" s="119"/>
      <c r="X64831" s="119"/>
      <c r="Z64831" s="119"/>
    </row>
    <row r="64832" spans="16:26" x14ac:dyDescent="0.25">
      <c r="P64832" s="120"/>
      <c r="R64832" s="120"/>
      <c r="T64832" s="120"/>
      <c r="V64832" s="120"/>
      <c r="X64832" s="120"/>
      <c r="Z64832" s="120"/>
    </row>
    <row r="64833" spans="16:26" x14ac:dyDescent="0.25">
      <c r="P64833" s="119"/>
      <c r="R64833" s="119"/>
      <c r="T64833" s="119"/>
      <c r="V64833" s="119"/>
      <c r="X64833" s="119"/>
      <c r="Z64833" s="119"/>
    </row>
    <row r="64834" spans="16:26" x14ac:dyDescent="0.25">
      <c r="P64834" s="119"/>
      <c r="R64834" s="119"/>
      <c r="T64834" s="119"/>
      <c r="V64834" s="119"/>
      <c r="X64834" s="119"/>
      <c r="Z64834" s="119"/>
    </row>
    <row r="64835" spans="16:26" x14ac:dyDescent="0.25">
      <c r="P64835" s="120"/>
      <c r="R64835" s="120"/>
      <c r="T64835" s="120"/>
      <c r="V64835" s="120"/>
      <c r="X64835" s="120"/>
      <c r="Z64835" s="120"/>
    </row>
    <row r="64836" spans="16:26" x14ac:dyDescent="0.25">
      <c r="P64836" s="119"/>
      <c r="R64836" s="119"/>
      <c r="T64836" s="119"/>
      <c r="V64836" s="119"/>
      <c r="X64836" s="119"/>
      <c r="Z64836" s="119"/>
    </row>
    <row r="64837" spans="16:26" x14ac:dyDescent="0.25">
      <c r="P64837" s="120"/>
      <c r="R64837" s="120"/>
      <c r="T64837" s="120"/>
      <c r="V64837" s="120"/>
      <c r="X64837" s="120"/>
      <c r="Z64837" s="120"/>
    </row>
    <row r="64838" spans="16:26" x14ac:dyDescent="0.25">
      <c r="P64838" s="119"/>
      <c r="R64838" s="119"/>
      <c r="T64838" s="119"/>
      <c r="V64838" s="119"/>
      <c r="X64838" s="119"/>
      <c r="Z64838" s="119"/>
    </row>
    <row r="64839" spans="16:26" x14ac:dyDescent="0.25">
      <c r="P64839" s="119"/>
      <c r="R64839" s="119"/>
      <c r="T64839" s="119"/>
      <c r="V64839" s="119"/>
      <c r="X64839" s="119"/>
      <c r="Z64839" s="119"/>
    </row>
    <row r="64840" spans="16:26" x14ac:dyDescent="0.25">
      <c r="P64840" s="119"/>
      <c r="R64840" s="119"/>
      <c r="T64840" s="119"/>
      <c r="V64840" s="119"/>
      <c r="X64840" s="119"/>
      <c r="Z64840" s="119"/>
    </row>
    <row r="64841" spans="16:26" x14ac:dyDescent="0.25">
      <c r="P64841" s="121"/>
      <c r="R64841" s="121"/>
      <c r="T64841" s="121"/>
      <c r="V64841" s="121"/>
      <c r="X64841" s="121"/>
      <c r="Z64841" s="121"/>
    </row>
    <row r="64842" spans="16:26" x14ac:dyDescent="0.25">
      <c r="P64842" s="121"/>
      <c r="R64842" s="121"/>
      <c r="T64842" s="121"/>
      <c r="V64842" s="121"/>
      <c r="X64842" s="121"/>
      <c r="Z64842" s="121"/>
    </row>
    <row r="64843" spans="16:26" x14ac:dyDescent="0.25">
      <c r="P64843" s="121"/>
      <c r="R64843" s="121"/>
      <c r="T64843" s="121"/>
      <c r="V64843" s="121"/>
      <c r="X64843" s="121"/>
      <c r="Z64843" s="121"/>
    </row>
    <row r="64844" spans="16:26" x14ac:dyDescent="0.25">
      <c r="P64844" s="121"/>
      <c r="R64844" s="121"/>
      <c r="T64844" s="121"/>
      <c r="V64844" s="121"/>
      <c r="X64844" s="121"/>
      <c r="Z64844" s="121"/>
    </row>
    <row r="64845" spans="16:26" x14ac:dyDescent="0.25">
      <c r="P64845" s="122"/>
      <c r="R64845" s="122"/>
      <c r="T64845" s="122"/>
      <c r="V64845" s="122"/>
      <c r="X64845" s="122"/>
      <c r="Z64845" s="122"/>
    </row>
    <row r="64846" spans="16:26" x14ac:dyDescent="0.25">
      <c r="P64846" s="118"/>
      <c r="R64846" s="118"/>
      <c r="T64846" s="118"/>
      <c r="V64846" s="118"/>
      <c r="X64846" s="118"/>
      <c r="Z64846" s="118"/>
    </row>
    <row r="64847" spans="16:26" x14ac:dyDescent="0.25">
      <c r="P64847" s="119"/>
      <c r="R64847" s="119"/>
      <c r="T64847" s="119"/>
      <c r="V64847" s="119"/>
      <c r="X64847" s="119"/>
      <c r="Z64847" s="119"/>
    </row>
    <row r="64848" spans="16:26" x14ac:dyDescent="0.25">
      <c r="P64848" s="119"/>
      <c r="R64848" s="119"/>
      <c r="T64848" s="119"/>
      <c r="V64848" s="119"/>
      <c r="X64848" s="119"/>
      <c r="Z64848" s="119"/>
    </row>
    <row r="64849" spans="16:26" x14ac:dyDescent="0.25">
      <c r="P64849" s="120"/>
      <c r="R64849" s="120"/>
      <c r="T64849" s="120"/>
      <c r="V64849" s="120"/>
      <c r="X64849" s="120"/>
      <c r="Z64849" s="120"/>
    </row>
    <row r="64850" spans="16:26" x14ac:dyDescent="0.25">
      <c r="P64850" s="119"/>
      <c r="R64850" s="119"/>
      <c r="T64850" s="119"/>
      <c r="V64850" s="119"/>
      <c r="X64850" s="119"/>
      <c r="Z64850" s="119"/>
    </row>
    <row r="64851" spans="16:26" x14ac:dyDescent="0.25">
      <c r="P64851" s="119"/>
      <c r="R64851" s="119"/>
      <c r="T64851" s="119"/>
      <c r="V64851" s="119"/>
      <c r="X64851" s="119"/>
      <c r="Z64851" s="119"/>
    </row>
    <row r="64852" spans="16:26" x14ac:dyDescent="0.25">
      <c r="P64852" s="120"/>
      <c r="R64852" s="120"/>
      <c r="T64852" s="120"/>
      <c r="V64852" s="120"/>
      <c r="X64852" s="120"/>
      <c r="Z64852" s="120"/>
    </row>
    <row r="64853" spans="16:26" x14ac:dyDescent="0.25">
      <c r="P64853" s="119"/>
      <c r="R64853" s="119"/>
      <c r="T64853" s="119"/>
      <c r="V64853" s="119"/>
      <c r="X64853" s="119"/>
      <c r="Z64853" s="119"/>
    </row>
    <row r="64854" spans="16:26" x14ac:dyDescent="0.25">
      <c r="P64854" s="120"/>
      <c r="R64854" s="120"/>
      <c r="T64854" s="120"/>
      <c r="V64854" s="120"/>
      <c r="X64854" s="120"/>
      <c r="Z64854" s="120"/>
    </row>
    <row r="64855" spans="16:26" x14ac:dyDescent="0.25">
      <c r="P64855" s="119"/>
      <c r="R64855" s="119"/>
      <c r="T64855" s="119"/>
      <c r="V64855" s="119"/>
      <c r="X64855" s="119"/>
      <c r="Z64855" s="119"/>
    </row>
    <row r="64856" spans="16:26" x14ac:dyDescent="0.25">
      <c r="P64856" s="119"/>
      <c r="R64856" s="119"/>
      <c r="T64856" s="119"/>
      <c r="V64856" s="119"/>
      <c r="X64856" s="119"/>
      <c r="Z64856" s="119"/>
    </row>
    <row r="64857" spans="16:26" x14ac:dyDescent="0.25">
      <c r="P64857" s="119"/>
      <c r="R64857" s="119"/>
      <c r="T64857" s="119"/>
      <c r="V64857" s="119"/>
      <c r="X64857" s="119"/>
      <c r="Z64857" s="119"/>
    </row>
    <row r="64858" spans="16:26" x14ac:dyDescent="0.25">
      <c r="P64858" s="121"/>
      <c r="R64858" s="121"/>
      <c r="T64858" s="121"/>
      <c r="V64858" s="121"/>
      <c r="X64858" s="121"/>
      <c r="Z64858" s="121"/>
    </row>
    <row r="64859" spans="16:26" x14ac:dyDescent="0.25">
      <c r="P64859" s="121"/>
      <c r="R64859" s="121"/>
      <c r="T64859" s="121"/>
      <c r="V64859" s="121"/>
      <c r="X64859" s="121"/>
      <c r="Z64859" s="121"/>
    </row>
    <row r="64860" spans="16:26" x14ac:dyDescent="0.25">
      <c r="P64860" s="121"/>
      <c r="R64860" s="121"/>
      <c r="T64860" s="121"/>
      <c r="V64860" s="121"/>
      <c r="X64860" s="121"/>
      <c r="Z64860" s="121"/>
    </row>
    <row r="64861" spans="16:26" x14ac:dyDescent="0.25">
      <c r="P64861" s="121"/>
      <c r="R64861" s="121"/>
      <c r="T64861" s="121"/>
      <c r="V64861" s="121"/>
      <c r="X64861" s="121"/>
      <c r="Z64861" s="121"/>
    </row>
    <row r="64862" spans="16:26" x14ac:dyDescent="0.25">
      <c r="P64862" s="122"/>
      <c r="R64862" s="122"/>
      <c r="T64862" s="122"/>
      <c r="V64862" s="122"/>
      <c r="X64862" s="122"/>
      <c r="Z64862" s="122"/>
    </row>
    <row r="64863" spans="16:26" x14ac:dyDescent="0.25">
      <c r="P64863" s="118"/>
      <c r="R64863" s="118"/>
      <c r="T64863" s="118"/>
      <c r="V64863" s="118"/>
      <c r="X64863" s="118"/>
      <c r="Z64863" s="118"/>
    </row>
    <row r="64864" spans="16:26" x14ac:dyDescent="0.25">
      <c r="P64864" s="119"/>
      <c r="R64864" s="119"/>
      <c r="T64864" s="119"/>
      <c r="V64864" s="119"/>
      <c r="X64864" s="119"/>
      <c r="Z64864" s="119"/>
    </row>
    <row r="64865" spans="16:26" x14ac:dyDescent="0.25">
      <c r="P64865" s="119"/>
      <c r="R64865" s="119"/>
      <c r="T64865" s="119"/>
      <c r="V64865" s="119"/>
      <c r="X64865" s="119"/>
      <c r="Z64865" s="119"/>
    </row>
    <row r="64866" spans="16:26" x14ac:dyDescent="0.25">
      <c r="P64866" s="120"/>
      <c r="R64866" s="120"/>
      <c r="T64866" s="120"/>
      <c r="V64866" s="120"/>
      <c r="X64866" s="120"/>
      <c r="Z64866" s="120"/>
    </row>
    <row r="64867" spans="16:26" x14ac:dyDescent="0.25">
      <c r="P64867" s="119"/>
      <c r="R64867" s="119"/>
      <c r="T64867" s="119"/>
      <c r="V64867" s="119"/>
      <c r="X64867" s="119"/>
      <c r="Z64867" s="119"/>
    </row>
    <row r="64868" spans="16:26" x14ac:dyDescent="0.25">
      <c r="P64868" s="119"/>
      <c r="R64868" s="119"/>
      <c r="T64868" s="119"/>
      <c r="V64868" s="119"/>
      <c r="X64868" s="119"/>
      <c r="Z64868" s="119"/>
    </row>
    <row r="64869" spans="16:26" x14ac:dyDescent="0.25">
      <c r="P64869" s="120"/>
      <c r="R64869" s="120"/>
      <c r="T64869" s="120"/>
      <c r="V64869" s="120"/>
      <c r="X64869" s="120"/>
      <c r="Z64869" s="120"/>
    </row>
    <row r="64870" spans="16:26" x14ac:dyDescent="0.25">
      <c r="P64870" s="119"/>
      <c r="R64870" s="119"/>
      <c r="T64870" s="119"/>
      <c r="V64870" s="119"/>
      <c r="X64870" s="119"/>
      <c r="Z64870" s="119"/>
    </row>
    <row r="64871" spans="16:26" x14ac:dyDescent="0.25">
      <c r="P64871" s="120"/>
      <c r="R64871" s="120"/>
      <c r="T64871" s="120"/>
      <c r="V64871" s="120"/>
      <c r="X64871" s="120"/>
      <c r="Z64871" s="120"/>
    </row>
    <row r="64872" spans="16:26" x14ac:dyDescent="0.25">
      <c r="P64872" s="119"/>
      <c r="R64872" s="119"/>
      <c r="T64872" s="119"/>
      <c r="V64872" s="119"/>
      <c r="X64872" s="119"/>
      <c r="Z64872" s="119"/>
    </row>
    <row r="64873" spans="16:26" x14ac:dyDescent="0.25">
      <c r="P64873" s="119"/>
      <c r="R64873" s="119"/>
      <c r="T64873" s="119"/>
      <c r="V64873" s="119"/>
      <c r="X64873" s="119"/>
      <c r="Z64873" s="119"/>
    </row>
    <row r="64874" spans="16:26" x14ac:dyDescent="0.25">
      <c r="P64874" s="119"/>
      <c r="R64874" s="119"/>
      <c r="T64874" s="119"/>
      <c r="V64874" s="119"/>
      <c r="X64874" s="119"/>
      <c r="Z64874" s="119"/>
    </row>
    <row r="64875" spans="16:26" x14ac:dyDescent="0.25">
      <c r="P64875" s="121"/>
      <c r="R64875" s="121"/>
      <c r="T64875" s="121"/>
      <c r="V64875" s="121"/>
      <c r="X64875" s="121"/>
      <c r="Z64875" s="121"/>
    </row>
    <row r="64876" spans="16:26" x14ac:dyDescent="0.25">
      <c r="P64876" s="121"/>
      <c r="R64876" s="121"/>
      <c r="T64876" s="121"/>
      <c r="V64876" s="121"/>
      <c r="X64876" s="121"/>
      <c r="Z64876" s="121"/>
    </row>
    <row r="64877" spans="16:26" x14ac:dyDescent="0.25">
      <c r="P64877" s="121"/>
      <c r="R64877" s="121"/>
      <c r="T64877" s="121"/>
      <c r="V64877" s="121"/>
      <c r="X64877" s="121"/>
      <c r="Z64877" s="121"/>
    </row>
    <row r="64878" spans="16:26" x14ac:dyDescent="0.25">
      <c r="P64878" s="121"/>
      <c r="R64878" s="121"/>
      <c r="T64878" s="121"/>
      <c r="V64878" s="121"/>
      <c r="X64878" s="121"/>
      <c r="Z64878" s="121"/>
    </row>
    <row r="64879" spans="16:26" x14ac:dyDescent="0.25">
      <c r="P64879" s="122"/>
      <c r="R64879" s="122"/>
      <c r="T64879" s="122"/>
      <c r="V64879" s="122"/>
      <c r="X64879" s="122"/>
      <c r="Z64879" s="122"/>
    </row>
    <row r="64880" spans="16:26" x14ac:dyDescent="0.25">
      <c r="P64880" s="118"/>
      <c r="R64880" s="118"/>
      <c r="T64880" s="118"/>
      <c r="V64880" s="118"/>
      <c r="X64880" s="118"/>
      <c r="Z64880" s="118"/>
    </row>
    <row r="64881" spans="16:26" x14ac:dyDescent="0.25">
      <c r="P64881" s="119"/>
      <c r="R64881" s="119"/>
      <c r="T64881" s="119"/>
      <c r="V64881" s="119"/>
      <c r="X64881" s="119"/>
      <c r="Z64881" s="119"/>
    </row>
    <row r="64882" spans="16:26" x14ac:dyDescent="0.25">
      <c r="P64882" s="119"/>
      <c r="R64882" s="119"/>
      <c r="T64882" s="119"/>
      <c r="V64882" s="119"/>
      <c r="X64882" s="119"/>
      <c r="Z64882" s="119"/>
    </row>
    <row r="64883" spans="16:26" x14ac:dyDescent="0.25">
      <c r="P64883" s="120"/>
      <c r="R64883" s="120"/>
      <c r="T64883" s="120"/>
      <c r="V64883" s="120"/>
      <c r="X64883" s="120"/>
      <c r="Z64883" s="120"/>
    </row>
    <row r="64884" spans="16:26" x14ac:dyDescent="0.25">
      <c r="P64884" s="119"/>
      <c r="R64884" s="119"/>
      <c r="T64884" s="119"/>
      <c r="V64884" s="119"/>
      <c r="X64884" s="119"/>
      <c r="Z64884" s="119"/>
    </row>
    <row r="64885" spans="16:26" x14ac:dyDescent="0.25">
      <c r="P64885" s="119"/>
      <c r="R64885" s="119"/>
      <c r="T64885" s="119"/>
      <c r="V64885" s="119"/>
      <c r="X64885" s="119"/>
      <c r="Z64885" s="119"/>
    </row>
    <row r="64886" spans="16:26" x14ac:dyDescent="0.25">
      <c r="P64886" s="120"/>
      <c r="R64886" s="120"/>
      <c r="T64886" s="120"/>
      <c r="V64886" s="120"/>
      <c r="X64886" s="120"/>
      <c r="Z64886" s="120"/>
    </row>
    <row r="64887" spans="16:26" x14ac:dyDescent="0.25">
      <c r="P64887" s="119"/>
      <c r="R64887" s="119"/>
      <c r="T64887" s="119"/>
      <c r="V64887" s="119"/>
      <c r="X64887" s="119"/>
      <c r="Z64887" s="119"/>
    </row>
    <row r="64888" spans="16:26" x14ac:dyDescent="0.25">
      <c r="P64888" s="120"/>
      <c r="R64888" s="120"/>
      <c r="T64888" s="120"/>
      <c r="V64888" s="120"/>
      <c r="X64888" s="120"/>
      <c r="Z64888" s="120"/>
    </row>
    <row r="64889" spans="16:26" x14ac:dyDescent="0.25">
      <c r="P64889" s="119"/>
      <c r="R64889" s="119"/>
      <c r="T64889" s="119"/>
      <c r="V64889" s="119"/>
      <c r="X64889" s="119"/>
      <c r="Z64889" s="119"/>
    </row>
    <row r="64890" spans="16:26" x14ac:dyDescent="0.25">
      <c r="P64890" s="119"/>
      <c r="R64890" s="119"/>
      <c r="T64890" s="119"/>
      <c r="V64890" s="119"/>
      <c r="X64890" s="119"/>
      <c r="Z64890" s="119"/>
    </row>
    <row r="64891" spans="16:26" x14ac:dyDescent="0.25">
      <c r="P64891" s="119"/>
      <c r="R64891" s="119"/>
      <c r="T64891" s="119"/>
      <c r="V64891" s="119"/>
      <c r="X64891" s="119"/>
      <c r="Z64891" s="119"/>
    </row>
    <row r="64892" spans="16:26" x14ac:dyDescent="0.25">
      <c r="P64892" s="121"/>
      <c r="R64892" s="121"/>
      <c r="T64892" s="121"/>
      <c r="V64892" s="121"/>
      <c r="X64892" s="121"/>
      <c r="Z64892" s="121"/>
    </row>
    <row r="64893" spans="16:26" x14ac:dyDescent="0.25">
      <c r="P64893" s="121"/>
      <c r="R64893" s="121"/>
      <c r="T64893" s="121"/>
      <c r="V64893" s="121"/>
      <c r="X64893" s="121"/>
      <c r="Z64893" s="121"/>
    </row>
    <row r="64894" spans="16:26" x14ac:dyDescent="0.25">
      <c r="P64894" s="121"/>
      <c r="R64894" s="121"/>
      <c r="T64894" s="121"/>
      <c r="V64894" s="121"/>
      <c r="X64894" s="121"/>
      <c r="Z64894" s="121"/>
    </row>
    <row r="64895" spans="16:26" x14ac:dyDescent="0.25">
      <c r="P64895" s="121"/>
      <c r="R64895" s="121"/>
      <c r="T64895" s="121"/>
      <c r="V64895" s="121"/>
      <c r="X64895" s="121"/>
      <c r="Z64895" s="121"/>
    </row>
    <row r="64896" spans="16:26" x14ac:dyDescent="0.25">
      <c r="P64896" s="122"/>
      <c r="R64896" s="122"/>
      <c r="T64896" s="122"/>
      <c r="V64896" s="122"/>
      <c r="X64896" s="122"/>
      <c r="Z64896" s="122"/>
    </row>
    <row r="64897" spans="16:26" x14ac:dyDescent="0.25">
      <c r="P64897" s="118"/>
      <c r="R64897" s="118"/>
      <c r="T64897" s="118"/>
      <c r="V64897" s="118"/>
      <c r="X64897" s="118"/>
      <c r="Z64897" s="118"/>
    </row>
    <row r="64898" spans="16:26" x14ac:dyDescent="0.25">
      <c r="P64898" s="119"/>
      <c r="R64898" s="119"/>
      <c r="T64898" s="119"/>
      <c r="V64898" s="119"/>
      <c r="X64898" s="119"/>
      <c r="Z64898" s="119"/>
    </row>
    <row r="64899" spans="16:26" x14ac:dyDescent="0.25">
      <c r="P64899" s="119"/>
      <c r="R64899" s="119"/>
      <c r="T64899" s="119"/>
      <c r="V64899" s="119"/>
      <c r="X64899" s="119"/>
      <c r="Z64899" s="119"/>
    </row>
    <row r="64900" spans="16:26" x14ac:dyDescent="0.25">
      <c r="P64900" s="120"/>
      <c r="R64900" s="120"/>
      <c r="T64900" s="120"/>
      <c r="V64900" s="120"/>
      <c r="X64900" s="120"/>
      <c r="Z64900" s="120"/>
    </row>
    <row r="64901" spans="16:26" x14ac:dyDescent="0.25">
      <c r="P64901" s="119"/>
      <c r="R64901" s="119"/>
      <c r="T64901" s="119"/>
      <c r="V64901" s="119"/>
      <c r="X64901" s="119"/>
      <c r="Z64901" s="119"/>
    </row>
    <row r="64902" spans="16:26" x14ac:dyDescent="0.25">
      <c r="P64902" s="119"/>
      <c r="R64902" s="119"/>
      <c r="T64902" s="119"/>
      <c r="V64902" s="119"/>
      <c r="X64902" s="119"/>
      <c r="Z64902" s="119"/>
    </row>
    <row r="64903" spans="16:26" x14ac:dyDescent="0.25">
      <c r="P64903" s="120"/>
      <c r="R64903" s="120"/>
      <c r="T64903" s="120"/>
      <c r="V64903" s="120"/>
      <c r="X64903" s="120"/>
      <c r="Z64903" s="120"/>
    </row>
    <row r="64904" spans="16:26" x14ac:dyDescent="0.25">
      <c r="P64904" s="119"/>
      <c r="R64904" s="119"/>
      <c r="T64904" s="119"/>
      <c r="V64904" s="119"/>
      <c r="X64904" s="119"/>
      <c r="Z64904" s="119"/>
    </row>
    <row r="64905" spans="16:26" x14ac:dyDescent="0.25">
      <c r="P64905" s="120"/>
      <c r="R64905" s="120"/>
      <c r="T64905" s="120"/>
      <c r="V64905" s="120"/>
      <c r="X64905" s="120"/>
      <c r="Z64905" s="120"/>
    </row>
    <row r="64906" spans="16:26" x14ac:dyDescent="0.25">
      <c r="P64906" s="119"/>
      <c r="R64906" s="119"/>
      <c r="T64906" s="119"/>
      <c r="V64906" s="119"/>
      <c r="X64906" s="119"/>
      <c r="Z64906" s="119"/>
    </row>
    <row r="64907" spans="16:26" x14ac:dyDescent="0.25">
      <c r="P64907" s="119"/>
      <c r="R64907" s="119"/>
      <c r="T64907" s="119"/>
      <c r="V64907" s="119"/>
      <c r="X64907" s="119"/>
      <c r="Z64907" s="119"/>
    </row>
    <row r="64908" spans="16:26" x14ac:dyDescent="0.25">
      <c r="P64908" s="119"/>
      <c r="R64908" s="119"/>
      <c r="T64908" s="119"/>
      <c r="V64908" s="119"/>
      <c r="X64908" s="119"/>
      <c r="Z64908" s="119"/>
    </row>
    <row r="64909" spans="16:26" x14ac:dyDescent="0.25">
      <c r="P64909" s="121"/>
      <c r="R64909" s="121"/>
      <c r="T64909" s="121"/>
      <c r="V64909" s="121"/>
      <c r="X64909" s="121"/>
      <c r="Z64909" s="121"/>
    </row>
    <row r="64910" spans="16:26" x14ac:dyDescent="0.25">
      <c r="P64910" s="121"/>
      <c r="R64910" s="121"/>
      <c r="T64910" s="121"/>
      <c r="V64910" s="121"/>
      <c r="X64910" s="121"/>
      <c r="Z64910" s="121"/>
    </row>
    <row r="64911" spans="16:26" x14ac:dyDescent="0.25">
      <c r="P64911" s="121"/>
      <c r="R64911" s="121"/>
      <c r="T64911" s="121"/>
      <c r="V64911" s="121"/>
      <c r="X64911" s="121"/>
      <c r="Z64911" s="121"/>
    </row>
    <row r="64912" spans="16:26" x14ac:dyDescent="0.25">
      <c r="P64912" s="121"/>
      <c r="R64912" s="121"/>
      <c r="T64912" s="121"/>
      <c r="V64912" s="121"/>
      <c r="X64912" s="121"/>
      <c r="Z64912" s="121"/>
    </row>
    <row r="64913" spans="16:26" x14ac:dyDescent="0.25">
      <c r="P64913" s="122"/>
      <c r="R64913" s="122"/>
      <c r="T64913" s="122"/>
      <c r="V64913" s="122"/>
      <c r="X64913" s="122"/>
      <c r="Z64913" s="122"/>
    </row>
    <row r="64914" spans="16:26" x14ac:dyDescent="0.25">
      <c r="P64914" s="118"/>
      <c r="R64914" s="118"/>
      <c r="T64914" s="118"/>
      <c r="V64914" s="118"/>
      <c r="X64914" s="118"/>
      <c r="Z64914" s="118"/>
    </row>
    <row r="64915" spans="16:26" x14ac:dyDescent="0.25">
      <c r="P64915" s="119"/>
      <c r="R64915" s="119"/>
      <c r="T64915" s="119"/>
      <c r="V64915" s="119"/>
      <c r="X64915" s="119"/>
      <c r="Z64915" s="119"/>
    </row>
    <row r="64916" spans="16:26" x14ac:dyDescent="0.25">
      <c r="P64916" s="119"/>
      <c r="R64916" s="119"/>
      <c r="T64916" s="119"/>
      <c r="V64916" s="119"/>
      <c r="X64916" s="119"/>
      <c r="Z64916" s="119"/>
    </row>
    <row r="64917" spans="16:26" x14ac:dyDescent="0.25">
      <c r="P64917" s="120"/>
      <c r="R64917" s="120"/>
      <c r="T64917" s="120"/>
      <c r="V64917" s="120"/>
      <c r="X64917" s="120"/>
      <c r="Z64917" s="120"/>
    </row>
    <row r="64918" spans="16:26" x14ac:dyDescent="0.25">
      <c r="P64918" s="119"/>
      <c r="R64918" s="119"/>
      <c r="T64918" s="119"/>
      <c r="V64918" s="119"/>
      <c r="X64918" s="119"/>
      <c r="Z64918" s="119"/>
    </row>
    <row r="64919" spans="16:26" x14ac:dyDescent="0.25">
      <c r="P64919" s="119"/>
      <c r="R64919" s="119"/>
      <c r="T64919" s="119"/>
      <c r="V64919" s="119"/>
      <c r="X64919" s="119"/>
      <c r="Z64919" s="119"/>
    </row>
    <row r="64920" spans="16:26" x14ac:dyDescent="0.25">
      <c r="P64920" s="120"/>
      <c r="R64920" s="120"/>
      <c r="T64920" s="120"/>
      <c r="V64920" s="120"/>
      <c r="X64920" s="120"/>
      <c r="Z64920" s="120"/>
    </row>
    <row r="64921" spans="16:26" x14ac:dyDescent="0.25">
      <c r="P64921" s="119"/>
      <c r="R64921" s="119"/>
      <c r="T64921" s="119"/>
      <c r="V64921" s="119"/>
      <c r="X64921" s="119"/>
      <c r="Z64921" s="119"/>
    </row>
    <row r="64922" spans="16:26" x14ac:dyDescent="0.25">
      <c r="P64922" s="120"/>
      <c r="R64922" s="120"/>
      <c r="T64922" s="120"/>
      <c r="V64922" s="120"/>
      <c r="X64922" s="120"/>
      <c r="Z64922" s="120"/>
    </row>
    <row r="64923" spans="16:26" x14ac:dyDescent="0.25">
      <c r="P64923" s="119"/>
      <c r="R64923" s="119"/>
      <c r="T64923" s="119"/>
      <c r="V64923" s="119"/>
      <c r="X64923" s="119"/>
      <c r="Z64923" s="119"/>
    </row>
    <row r="64924" spans="16:26" x14ac:dyDescent="0.25">
      <c r="P64924" s="119"/>
      <c r="R64924" s="119"/>
      <c r="T64924" s="119"/>
      <c r="V64924" s="119"/>
      <c r="X64924" s="119"/>
      <c r="Z64924" s="119"/>
    </row>
    <row r="64925" spans="16:26" x14ac:dyDescent="0.25">
      <c r="P64925" s="119"/>
      <c r="R64925" s="119"/>
      <c r="T64925" s="119"/>
      <c r="V64925" s="119"/>
      <c r="X64925" s="119"/>
      <c r="Z64925" s="119"/>
    </row>
    <row r="64926" spans="16:26" x14ac:dyDescent="0.25">
      <c r="P64926" s="121"/>
      <c r="R64926" s="121"/>
      <c r="T64926" s="121"/>
      <c r="V64926" s="121"/>
      <c r="X64926" s="121"/>
      <c r="Z64926" s="121"/>
    </row>
    <row r="64927" spans="16:26" x14ac:dyDescent="0.25">
      <c r="P64927" s="121"/>
      <c r="R64927" s="121"/>
      <c r="T64927" s="121"/>
      <c r="V64927" s="121"/>
      <c r="X64927" s="121"/>
      <c r="Z64927" s="121"/>
    </row>
    <row r="64928" spans="16:26" x14ac:dyDescent="0.25">
      <c r="P64928" s="121"/>
      <c r="R64928" s="121"/>
      <c r="T64928" s="121"/>
      <c r="V64928" s="121"/>
      <c r="X64928" s="121"/>
      <c r="Z64928" s="121"/>
    </row>
    <row r="64929" spans="16:26" x14ac:dyDescent="0.25">
      <c r="P64929" s="121"/>
      <c r="R64929" s="121"/>
      <c r="T64929" s="121"/>
      <c r="V64929" s="121"/>
      <c r="X64929" s="121"/>
      <c r="Z64929" s="121"/>
    </row>
    <row r="64930" spans="16:26" x14ac:dyDescent="0.25">
      <c r="P64930" s="122"/>
      <c r="R64930" s="122"/>
      <c r="T64930" s="122"/>
      <c r="V64930" s="122"/>
      <c r="X64930" s="122"/>
      <c r="Z64930" s="122"/>
    </row>
    <row r="64931" spans="16:26" x14ac:dyDescent="0.25">
      <c r="P64931" s="118"/>
      <c r="R64931" s="118"/>
      <c r="T64931" s="118"/>
      <c r="V64931" s="118"/>
      <c r="X64931" s="118"/>
      <c r="Z64931" s="118"/>
    </row>
    <row r="64932" spans="16:26" x14ac:dyDescent="0.25">
      <c r="P64932" s="119"/>
      <c r="R64932" s="119"/>
      <c r="T64932" s="119"/>
      <c r="V64932" s="119"/>
      <c r="X64932" s="119"/>
      <c r="Z64932" s="119"/>
    </row>
    <row r="64933" spans="16:26" x14ac:dyDescent="0.25">
      <c r="P64933" s="119"/>
      <c r="R64933" s="119"/>
      <c r="T64933" s="119"/>
      <c r="V64933" s="119"/>
      <c r="X64933" s="119"/>
      <c r="Z64933" s="119"/>
    </row>
    <row r="64934" spans="16:26" x14ac:dyDescent="0.25">
      <c r="P64934" s="120"/>
      <c r="R64934" s="120"/>
      <c r="T64934" s="120"/>
      <c r="V64934" s="120"/>
      <c r="X64934" s="120"/>
      <c r="Z64934" s="120"/>
    </row>
    <row r="64935" spans="16:26" x14ac:dyDescent="0.25">
      <c r="P64935" s="119"/>
      <c r="R64935" s="119"/>
      <c r="T64935" s="119"/>
      <c r="V64935" s="119"/>
      <c r="X64935" s="119"/>
      <c r="Z64935" s="119"/>
    </row>
    <row r="64936" spans="16:26" x14ac:dyDescent="0.25">
      <c r="P64936" s="119"/>
      <c r="R64936" s="119"/>
      <c r="T64936" s="119"/>
      <c r="V64936" s="119"/>
      <c r="X64936" s="119"/>
      <c r="Z64936" s="119"/>
    </row>
    <row r="64937" spans="16:26" x14ac:dyDescent="0.25">
      <c r="P64937" s="120"/>
      <c r="R64937" s="120"/>
      <c r="T64937" s="120"/>
      <c r="V64937" s="120"/>
      <c r="X64937" s="120"/>
      <c r="Z64937" s="120"/>
    </row>
    <row r="64938" spans="16:26" x14ac:dyDescent="0.25">
      <c r="P64938" s="119"/>
      <c r="R64938" s="119"/>
      <c r="T64938" s="119"/>
      <c r="V64938" s="119"/>
      <c r="X64938" s="119"/>
      <c r="Z64938" s="119"/>
    </row>
    <row r="64939" spans="16:26" x14ac:dyDescent="0.25">
      <c r="P64939" s="120"/>
      <c r="R64939" s="120"/>
      <c r="T64939" s="120"/>
      <c r="V64939" s="120"/>
      <c r="X64939" s="120"/>
      <c r="Z64939" s="120"/>
    </row>
    <row r="64940" spans="16:26" x14ac:dyDescent="0.25">
      <c r="P64940" s="119"/>
      <c r="R64940" s="119"/>
      <c r="T64940" s="119"/>
      <c r="V64940" s="119"/>
      <c r="X64940" s="119"/>
      <c r="Z64940" s="119"/>
    </row>
    <row r="64941" spans="16:26" x14ac:dyDescent="0.25">
      <c r="P64941" s="119"/>
      <c r="R64941" s="119"/>
      <c r="T64941" s="119"/>
      <c r="V64941" s="119"/>
      <c r="X64941" s="119"/>
      <c r="Z64941" s="119"/>
    </row>
    <row r="64942" spans="16:26" x14ac:dyDescent="0.25">
      <c r="P64942" s="119"/>
      <c r="R64942" s="119"/>
      <c r="T64942" s="119"/>
      <c r="V64942" s="119"/>
      <c r="X64942" s="119"/>
      <c r="Z64942" s="119"/>
    </row>
    <row r="64943" spans="16:26" x14ac:dyDescent="0.25">
      <c r="P64943" s="121"/>
      <c r="R64943" s="121"/>
      <c r="T64943" s="121"/>
      <c r="V64943" s="121"/>
      <c r="X64943" s="121"/>
      <c r="Z64943" s="121"/>
    </row>
    <row r="64944" spans="16:26" x14ac:dyDescent="0.25">
      <c r="P64944" s="121"/>
      <c r="R64944" s="121"/>
      <c r="T64944" s="121"/>
      <c r="V64944" s="121"/>
      <c r="X64944" s="121"/>
      <c r="Z64944" s="121"/>
    </row>
    <row r="64945" spans="16:26" x14ac:dyDescent="0.25">
      <c r="P64945" s="121"/>
      <c r="R64945" s="121"/>
      <c r="T64945" s="121"/>
      <c r="V64945" s="121"/>
      <c r="X64945" s="121"/>
      <c r="Z64945" s="121"/>
    </row>
    <row r="64946" spans="16:26" x14ac:dyDescent="0.25">
      <c r="P64946" s="121"/>
      <c r="R64946" s="121"/>
      <c r="T64946" s="121"/>
      <c r="V64946" s="121"/>
      <c r="X64946" s="121"/>
      <c r="Z64946" s="121"/>
    </row>
    <row r="64947" spans="16:26" x14ac:dyDescent="0.25">
      <c r="P64947" s="122"/>
      <c r="R64947" s="122"/>
      <c r="T64947" s="122"/>
      <c r="V64947" s="122"/>
      <c r="X64947" s="122"/>
      <c r="Z64947" s="122"/>
    </row>
    <row r="64948" spans="16:26" x14ac:dyDescent="0.25">
      <c r="P64948" s="118"/>
      <c r="R64948" s="118"/>
      <c r="T64948" s="118"/>
      <c r="V64948" s="118"/>
      <c r="X64948" s="118"/>
      <c r="Z64948" s="118"/>
    </row>
    <row r="64949" spans="16:26" x14ac:dyDescent="0.25">
      <c r="P64949" s="119"/>
      <c r="R64949" s="119"/>
      <c r="T64949" s="119"/>
      <c r="V64949" s="119"/>
      <c r="X64949" s="119"/>
      <c r="Z64949" s="119"/>
    </row>
    <row r="64950" spans="16:26" x14ac:dyDescent="0.25">
      <c r="P64950" s="119"/>
      <c r="R64950" s="119"/>
      <c r="T64950" s="119"/>
      <c r="V64950" s="119"/>
      <c r="X64950" s="119"/>
      <c r="Z64950" s="119"/>
    </row>
    <row r="64951" spans="16:26" x14ac:dyDescent="0.25">
      <c r="P64951" s="120"/>
      <c r="R64951" s="120"/>
      <c r="T64951" s="120"/>
      <c r="V64951" s="120"/>
      <c r="X64951" s="120"/>
      <c r="Z64951" s="120"/>
    </row>
    <row r="64952" spans="16:26" x14ac:dyDescent="0.25">
      <c r="P64952" s="119"/>
      <c r="R64952" s="119"/>
      <c r="T64952" s="119"/>
      <c r="V64952" s="119"/>
      <c r="X64952" s="119"/>
      <c r="Z64952" s="119"/>
    </row>
    <row r="64953" spans="16:26" x14ac:dyDescent="0.25">
      <c r="P64953" s="119"/>
      <c r="R64953" s="119"/>
      <c r="T64953" s="119"/>
      <c r="V64953" s="119"/>
      <c r="X64953" s="119"/>
      <c r="Z64953" s="119"/>
    </row>
    <row r="64954" spans="16:26" x14ac:dyDescent="0.25">
      <c r="P64954" s="120"/>
      <c r="R64954" s="120"/>
      <c r="T64954" s="120"/>
      <c r="V64954" s="120"/>
      <c r="X64954" s="120"/>
      <c r="Z64954" s="120"/>
    </row>
    <row r="64955" spans="16:26" x14ac:dyDescent="0.25">
      <c r="P64955" s="119"/>
      <c r="R64955" s="119"/>
      <c r="T64955" s="119"/>
      <c r="V64955" s="119"/>
      <c r="X64955" s="119"/>
      <c r="Z64955" s="119"/>
    </row>
    <row r="64956" spans="16:26" x14ac:dyDescent="0.25">
      <c r="P64956" s="120"/>
      <c r="R64956" s="120"/>
      <c r="T64956" s="120"/>
      <c r="V64956" s="120"/>
      <c r="X64956" s="120"/>
      <c r="Z64956" s="120"/>
    </row>
    <row r="64957" spans="16:26" x14ac:dyDescent="0.25">
      <c r="P64957" s="119"/>
      <c r="R64957" s="119"/>
      <c r="T64957" s="119"/>
      <c r="V64957" s="119"/>
      <c r="X64957" s="119"/>
      <c r="Z64957" s="119"/>
    </row>
    <row r="64958" spans="16:26" x14ac:dyDescent="0.25">
      <c r="P64958" s="119"/>
      <c r="R64958" s="119"/>
      <c r="T64958" s="119"/>
      <c r="V64958" s="119"/>
      <c r="X64958" s="119"/>
      <c r="Z64958" s="119"/>
    </row>
    <row r="64959" spans="16:26" x14ac:dyDescent="0.25">
      <c r="P64959" s="119"/>
      <c r="R64959" s="119"/>
      <c r="T64959" s="119"/>
      <c r="V64959" s="119"/>
      <c r="X64959" s="119"/>
      <c r="Z64959" s="119"/>
    </row>
    <row r="64960" spans="16:26" x14ac:dyDescent="0.25">
      <c r="P64960" s="121"/>
      <c r="R64960" s="121"/>
      <c r="T64960" s="121"/>
      <c r="V64960" s="121"/>
      <c r="X64960" s="121"/>
      <c r="Z64960" s="121"/>
    </row>
    <row r="64961" spans="16:26" x14ac:dyDescent="0.25">
      <c r="P64961" s="121"/>
      <c r="R64961" s="121"/>
      <c r="T64961" s="121"/>
      <c r="V64961" s="121"/>
      <c r="X64961" s="121"/>
      <c r="Z64961" s="121"/>
    </row>
    <row r="64962" spans="16:26" x14ac:dyDescent="0.25">
      <c r="P64962" s="121"/>
      <c r="R64962" s="121"/>
      <c r="T64962" s="121"/>
      <c r="V64962" s="121"/>
      <c r="X64962" s="121"/>
      <c r="Z64962" s="121"/>
    </row>
    <row r="64963" spans="16:26" x14ac:dyDescent="0.25">
      <c r="P64963" s="121"/>
      <c r="R64963" s="121"/>
      <c r="T64963" s="121"/>
      <c r="V64963" s="121"/>
      <c r="X64963" s="121"/>
      <c r="Z64963" s="121"/>
    </row>
    <row r="64964" spans="16:26" x14ac:dyDescent="0.25">
      <c r="P64964" s="122"/>
      <c r="R64964" s="122"/>
      <c r="T64964" s="122"/>
      <c r="V64964" s="122"/>
      <c r="X64964" s="122"/>
      <c r="Z64964" s="122"/>
    </row>
    <row r="64965" spans="16:26" x14ac:dyDescent="0.25">
      <c r="P64965" s="118"/>
      <c r="R64965" s="118"/>
      <c r="T64965" s="118"/>
      <c r="V64965" s="118"/>
      <c r="X64965" s="118"/>
      <c r="Z64965" s="118"/>
    </row>
    <row r="64966" spans="16:26" x14ac:dyDescent="0.25">
      <c r="P64966" s="119"/>
      <c r="R64966" s="119"/>
      <c r="T64966" s="119"/>
      <c r="V64966" s="119"/>
      <c r="X64966" s="119"/>
      <c r="Z64966" s="119"/>
    </row>
    <row r="64967" spans="16:26" x14ac:dyDescent="0.25">
      <c r="P64967" s="119"/>
      <c r="R64967" s="119"/>
      <c r="T64967" s="119"/>
      <c r="V64967" s="119"/>
      <c r="X64967" s="119"/>
      <c r="Z64967" s="119"/>
    </row>
    <row r="64968" spans="16:26" x14ac:dyDescent="0.25">
      <c r="P64968" s="120"/>
      <c r="R64968" s="120"/>
      <c r="T64968" s="120"/>
      <c r="V64968" s="120"/>
      <c r="X64968" s="120"/>
      <c r="Z64968" s="120"/>
    </row>
    <row r="64969" spans="16:26" x14ac:dyDescent="0.25">
      <c r="P64969" s="119"/>
      <c r="R64969" s="119"/>
      <c r="T64969" s="119"/>
      <c r="V64969" s="119"/>
      <c r="X64969" s="119"/>
      <c r="Z64969" s="119"/>
    </row>
    <row r="64970" spans="16:26" x14ac:dyDescent="0.25">
      <c r="P64970" s="119"/>
      <c r="R64970" s="119"/>
      <c r="T64970" s="119"/>
      <c r="V64970" s="119"/>
      <c r="X64970" s="119"/>
      <c r="Z64970" s="119"/>
    </row>
    <row r="64971" spans="16:26" x14ac:dyDescent="0.25">
      <c r="P64971" s="120"/>
      <c r="R64971" s="120"/>
      <c r="T64971" s="120"/>
      <c r="V64971" s="120"/>
      <c r="X64971" s="120"/>
      <c r="Z64971" s="120"/>
    </row>
    <row r="64972" spans="16:26" x14ac:dyDescent="0.25">
      <c r="P64972" s="119"/>
      <c r="R64972" s="119"/>
      <c r="T64972" s="119"/>
      <c r="V64972" s="119"/>
      <c r="X64972" s="119"/>
      <c r="Z64972" s="119"/>
    </row>
    <row r="64973" spans="16:26" x14ac:dyDescent="0.25">
      <c r="P64973" s="120"/>
      <c r="R64973" s="120"/>
      <c r="T64973" s="120"/>
      <c r="V64973" s="120"/>
      <c r="X64973" s="120"/>
      <c r="Z64973" s="120"/>
    </row>
    <row r="64974" spans="16:26" x14ac:dyDescent="0.25">
      <c r="P64974" s="119"/>
      <c r="R64974" s="119"/>
      <c r="T64974" s="119"/>
      <c r="V64974" s="119"/>
      <c r="X64974" s="119"/>
      <c r="Z64974" s="119"/>
    </row>
    <row r="64975" spans="16:26" x14ac:dyDescent="0.25">
      <c r="P64975" s="119"/>
      <c r="R64975" s="119"/>
      <c r="T64975" s="119"/>
      <c r="V64975" s="119"/>
      <c r="X64975" s="119"/>
      <c r="Z64975" s="119"/>
    </row>
    <row r="64976" spans="16:26" x14ac:dyDescent="0.25">
      <c r="P64976" s="119"/>
      <c r="R64976" s="119"/>
      <c r="T64976" s="119"/>
      <c r="V64976" s="119"/>
      <c r="X64976" s="119"/>
      <c r="Z64976" s="119"/>
    </row>
    <row r="64977" spans="16:26" x14ac:dyDescent="0.25">
      <c r="P64977" s="121"/>
      <c r="R64977" s="121"/>
      <c r="T64977" s="121"/>
      <c r="V64977" s="121"/>
      <c r="X64977" s="121"/>
      <c r="Z64977" s="121"/>
    </row>
    <row r="64978" spans="16:26" x14ac:dyDescent="0.25">
      <c r="P64978" s="121"/>
      <c r="R64978" s="121"/>
      <c r="T64978" s="121"/>
      <c r="V64978" s="121"/>
      <c r="X64978" s="121"/>
      <c r="Z64978" s="121"/>
    </row>
    <row r="64979" spans="16:26" x14ac:dyDescent="0.25">
      <c r="P64979" s="121"/>
      <c r="R64979" s="121"/>
      <c r="T64979" s="121"/>
      <c r="V64979" s="121"/>
      <c r="X64979" s="121"/>
      <c r="Z64979" s="121"/>
    </row>
    <row r="64980" spans="16:26" x14ac:dyDescent="0.25">
      <c r="P64980" s="121"/>
      <c r="R64980" s="121"/>
      <c r="T64980" s="121"/>
      <c r="V64980" s="121"/>
      <c r="X64980" s="121"/>
      <c r="Z64980" s="121"/>
    </row>
    <row r="64981" spans="16:26" x14ac:dyDescent="0.25">
      <c r="P64981" s="122"/>
      <c r="R64981" s="122"/>
      <c r="T64981" s="122"/>
      <c r="V64981" s="122"/>
      <c r="X64981" s="122"/>
      <c r="Z64981" s="122"/>
    </row>
    <row r="64982" spans="16:26" x14ac:dyDescent="0.25">
      <c r="P64982" s="118"/>
      <c r="R64982" s="118"/>
      <c r="T64982" s="118"/>
      <c r="V64982" s="118"/>
      <c r="X64982" s="118"/>
      <c r="Z64982" s="118"/>
    </row>
    <row r="64983" spans="16:26" x14ac:dyDescent="0.25">
      <c r="P64983" s="119"/>
      <c r="R64983" s="119"/>
      <c r="T64983" s="119"/>
      <c r="V64983" s="119"/>
      <c r="X64983" s="119"/>
      <c r="Z64983" s="119"/>
    </row>
    <row r="64984" spans="16:26" x14ac:dyDescent="0.25">
      <c r="P64984" s="119"/>
      <c r="R64984" s="119"/>
      <c r="T64984" s="119"/>
      <c r="V64984" s="119"/>
      <c r="X64984" s="119"/>
      <c r="Z64984" s="119"/>
    </row>
    <row r="64985" spans="16:26" x14ac:dyDescent="0.25">
      <c r="P64985" s="120"/>
      <c r="R64985" s="120"/>
      <c r="T64985" s="120"/>
      <c r="V64985" s="120"/>
      <c r="X64985" s="120"/>
      <c r="Z64985" s="120"/>
    </row>
    <row r="64986" spans="16:26" x14ac:dyDescent="0.25">
      <c r="P64986" s="119"/>
      <c r="R64986" s="119"/>
      <c r="T64986" s="119"/>
      <c r="V64986" s="119"/>
      <c r="X64986" s="119"/>
      <c r="Z64986" s="119"/>
    </row>
    <row r="64987" spans="16:26" x14ac:dyDescent="0.25">
      <c r="P64987" s="119"/>
      <c r="R64987" s="119"/>
      <c r="T64987" s="119"/>
      <c r="V64987" s="119"/>
      <c r="X64987" s="119"/>
      <c r="Z64987" s="119"/>
    </row>
    <row r="64988" spans="16:26" x14ac:dyDescent="0.25">
      <c r="P64988" s="120"/>
      <c r="R64988" s="120"/>
      <c r="T64988" s="120"/>
      <c r="V64988" s="120"/>
      <c r="X64988" s="120"/>
      <c r="Z64988" s="120"/>
    </row>
    <row r="64989" spans="16:26" x14ac:dyDescent="0.25">
      <c r="P64989" s="119"/>
      <c r="R64989" s="119"/>
      <c r="T64989" s="119"/>
      <c r="V64989" s="119"/>
      <c r="X64989" s="119"/>
      <c r="Z64989" s="119"/>
    </row>
    <row r="64990" spans="16:26" x14ac:dyDescent="0.25">
      <c r="P64990" s="120"/>
      <c r="R64990" s="120"/>
      <c r="T64990" s="120"/>
      <c r="V64990" s="120"/>
      <c r="X64990" s="120"/>
      <c r="Z64990" s="120"/>
    </row>
    <row r="64991" spans="16:26" x14ac:dyDescent="0.25">
      <c r="P64991" s="119"/>
      <c r="R64991" s="119"/>
      <c r="T64991" s="119"/>
      <c r="V64991" s="119"/>
      <c r="X64991" s="119"/>
      <c r="Z64991" s="119"/>
    </row>
    <row r="64992" spans="16:26" x14ac:dyDescent="0.25">
      <c r="P64992" s="119"/>
      <c r="R64992" s="119"/>
      <c r="T64992" s="119"/>
      <c r="V64992" s="119"/>
      <c r="X64992" s="119"/>
      <c r="Z64992" s="119"/>
    </row>
    <row r="64993" spans="16:26" x14ac:dyDescent="0.25">
      <c r="P64993" s="119"/>
      <c r="R64993" s="119"/>
      <c r="T64993" s="119"/>
      <c r="V64993" s="119"/>
      <c r="X64993" s="119"/>
      <c r="Z64993" s="119"/>
    </row>
    <row r="64994" spans="16:26" x14ac:dyDescent="0.25">
      <c r="P64994" s="121"/>
      <c r="R64994" s="121"/>
      <c r="T64994" s="121"/>
      <c r="V64994" s="121"/>
      <c r="X64994" s="121"/>
      <c r="Z64994" s="121"/>
    </row>
    <row r="64995" spans="16:26" x14ac:dyDescent="0.25">
      <c r="P64995" s="121"/>
      <c r="R64995" s="121"/>
      <c r="T64995" s="121"/>
      <c r="V64995" s="121"/>
      <c r="X64995" s="121"/>
      <c r="Z64995" s="121"/>
    </row>
    <row r="64996" spans="16:26" x14ac:dyDescent="0.25">
      <c r="P64996" s="121"/>
      <c r="R64996" s="121"/>
      <c r="T64996" s="121"/>
      <c r="V64996" s="121"/>
      <c r="X64996" s="121"/>
      <c r="Z64996" s="121"/>
    </row>
    <row r="64997" spans="16:26" x14ac:dyDescent="0.25">
      <c r="P64997" s="121"/>
      <c r="R64997" s="121"/>
      <c r="T64997" s="121"/>
      <c r="V64997" s="121"/>
      <c r="X64997" s="121"/>
      <c r="Z64997" s="121"/>
    </row>
    <row r="64998" spans="16:26" x14ac:dyDescent="0.25">
      <c r="P64998" s="122"/>
      <c r="R64998" s="122"/>
      <c r="T64998" s="122"/>
      <c r="V64998" s="122"/>
      <c r="X64998" s="122"/>
      <c r="Z64998" s="122"/>
    </row>
    <row r="64999" spans="16:26" x14ac:dyDescent="0.25">
      <c r="P64999" s="118"/>
      <c r="R64999" s="118"/>
      <c r="T64999" s="118"/>
      <c r="V64999" s="118"/>
      <c r="X64999" s="118"/>
      <c r="Z64999" s="118"/>
    </row>
    <row r="65000" spans="16:26" x14ac:dyDescent="0.25">
      <c r="P65000" s="119"/>
      <c r="R65000" s="119"/>
      <c r="T65000" s="119"/>
      <c r="V65000" s="119"/>
      <c r="X65000" s="119"/>
      <c r="Z65000" s="119"/>
    </row>
    <row r="65001" spans="16:26" x14ac:dyDescent="0.25">
      <c r="P65001" s="119"/>
      <c r="R65001" s="119"/>
      <c r="T65001" s="119"/>
      <c r="V65001" s="119"/>
      <c r="X65001" s="119"/>
      <c r="Z65001" s="119"/>
    </row>
    <row r="65002" spans="16:26" x14ac:dyDescent="0.25">
      <c r="P65002" s="120"/>
      <c r="R65002" s="120"/>
      <c r="T65002" s="120"/>
      <c r="V65002" s="120"/>
      <c r="X65002" s="120"/>
      <c r="Z65002" s="120"/>
    </row>
    <row r="65003" spans="16:26" x14ac:dyDescent="0.25">
      <c r="P65003" s="119"/>
      <c r="R65003" s="119"/>
      <c r="T65003" s="119"/>
      <c r="V65003" s="119"/>
      <c r="X65003" s="119"/>
      <c r="Z65003" s="119"/>
    </row>
    <row r="65004" spans="16:26" x14ac:dyDescent="0.25">
      <c r="P65004" s="119"/>
      <c r="R65004" s="119"/>
      <c r="T65004" s="119"/>
      <c r="V65004" s="119"/>
      <c r="X65004" s="119"/>
      <c r="Z65004" s="119"/>
    </row>
    <row r="65005" spans="16:26" x14ac:dyDescent="0.25">
      <c r="P65005" s="120"/>
      <c r="R65005" s="120"/>
      <c r="T65005" s="120"/>
      <c r="V65005" s="120"/>
      <c r="X65005" s="120"/>
      <c r="Z65005" s="120"/>
    </row>
    <row r="65006" spans="16:26" x14ac:dyDescent="0.25">
      <c r="P65006" s="119"/>
      <c r="R65006" s="119"/>
      <c r="T65006" s="119"/>
      <c r="V65006" s="119"/>
      <c r="X65006" s="119"/>
      <c r="Z65006" s="119"/>
    </row>
    <row r="65007" spans="16:26" x14ac:dyDescent="0.25">
      <c r="P65007" s="120"/>
      <c r="R65007" s="120"/>
      <c r="T65007" s="120"/>
      <c r="V65007" s="120"/>
      <c r="X65007" s="120"/>
      <c r="Z65007" s="120"/>
    </row>
    <row r="65008" spans="16:26" x14ac:dyDescent="0.25">
      <c r="P65008" s="119"/>
      <c r="R65008" s="119"/>
      <c r="T65008" s="119"/>
      <c r="V65008" s="119"/>
      <c r="X65008" s="119"/>
      <c r="Z65008" s="119"/>
    </row>
    <row r="65009" spans="16:26" x14ac:dyDescent="0.25">
      <c r="P65009" s="119"/>
      <c r="R65009" s="119"/>
      <c r="T65009" s="119"/>
      <c r="V65009" s="119"/>
      <c r="X65009" s="119"/>
      <c r="Z65009" s="119"/>
    </row>
    <row r="65010" spans="16:26" x14ac:dyDescent="0.25">
      <c r="P65010" s="119"/>
      <c r="R65010" s="119"/>
      <c r="T65010" s="119"/>
      <c r="V65010" s="119"/>
      <c r="X65010" s="119"/>
      <c r="Z65010" s="119"/>
    </row>
    <row r="65011" spans="16:26" x14ac:dyDescent="0.25">
      <c r="P65011" s="121"/>
      <c r="R65011" s="121"/>
      <c r="T65011" s="121"/>
      <c r="V65011" s="121"/>
      <c r="X65011" s="121"/>
      <c r="Z65011" s="121"/>
    </row>
    <row r="65012" spans="16:26" x14ac:dyDescent="0.25">
      <c r="P65012" s="121"/>
      <c r="R65012" s="121"/>
      <c r="T65012" s="121"/>
      <c r="V65012" s="121"/>
      <c r="X65012" s="121"/>
      <c r="Z65012" s="121"/>
    </row>
    <row r="65013" spans="16:26" x14ac:dyDescent="0.25">
      <c r="P65013" s="121"/>
      <c r="R65013" s="121"/>
      <c r="T65013" s="121"/>
      <c r="V65013" s="121"/>
      <c r="X65013" s="121"/>
      <c r="Z65013" s="121"/>
    </row>
    <row r="65014" spans="16:26" x14ac:dyDescent="0.25">
      <c r="P65014" s="121"/>
      <c r="R65014" s="121"/>
      <c r="T65014" s="121"/>
      <c r="V65014" s="121"/>
      <c r="X65014" s="121"/>
      <c r="Z65014" s="121"/>
    </row>
    <row r="65015" spans="16:26" x14ac:dyDescent="0.25">
      <c r="P65015" s="122"/>
      <c r="R65015" s="122"/>
      <c r="T65015" s="122"/>
      <c r="V65015" s="122"/>
      <c r="X65015" s="122"/>
      <c r="Z65015" s="122"/>
    </row>
    <row r="65016" spans="16:26" x14ac:dyDescent="0.25">
      <c r="P65016" s="118"/>
      <c r="R65016" s="118"/>
      <c r="T65016" s="118"/>
      <c r="V65016" s="118"/>
      <c r="X65016" s="118"/>
      <c r="Z65016" s="118"/>
    </row>
    <row r="65017" spans="16:26" x14ac:dyDescent="0.25">
      <c r="P65017" s="119"/>
      <c r="R65017" s="119"/>
      <c r="T65017" s="119"/>
      <c r="V65017" s="119"/>
      <c r="X65017" s="119"/>
      <c r="Z65017" s="119"/>
    </row>
    <row r="65018" spans="16:26" x14ac:dyDescent="0.25">
      <c r="P65018" s="119"/>
      <c r="R65018" s="119"/>
      <c r="T65018" s="119"/>
      <c r="V65018" s="119"/>
      <c r="X65018" s="119"/>
      <c r="Z65018" s="119"/>
    </row>
    <row r="65019" spans="16:26" x14ac:dyDescent="0.25">
      <c r="P65019" s="120"/>
      <c r="R65019" s="120"/>
      <c r="T65019" s="120"/>
      <c r="V65019" s="120"/>
      <c r="X65019" s="120"/>
      <c r="Z65019" s="120"/>
    </row>
    <row r="65020" spans="16:26" x14ac:dyDescent="0.25">
      <c r="P65020" s="119"/>
      <c r="R65020" s="119"/>
      <c r="T65020" s="119"/>
      <c r="V65020" s="119"/>
      <c r="X65020" s="119"/>
      <c r="Z65020" s="119"/>
    </row>
    <row r="65021" spans="16:26" x14ac:dyDescent="0.25">
      <c r="P65021" s="119"/>
      <c r="R65021" s="119"/>
      <c r="T65021" s="119"/>
      <c r="V65021" s="119"/>
      <c r="X65021" s="119"/>
      <c r="Z65021" s="119"/>
    </row>
    <row r="65022" spans="16:26" x14ac:dyDescent="0.25">
      <c r="P65022" s="120"/>
      <c r="R65022" s="120"/>
      <c r="T65022" s="120"/>
      <c r="V65022" s="120"/>
      <c r="X65022" s="120"/>
      <c r="Z65022" s="120"/>
    </row>
    <row r="65023" spans="16:26" x14ac:dyDescent="0.25">
      <c r="P65023" s="119"/>
      <c r="R65023" s="119"/>
      <c r="T65023" s="119"/>
      <c r="V65023" s="119"/>
      <c r="X65023" s="119"/>
      <c r="Z65023" s="119"/>
    </row>
    <row r="65024" spans="16:26" x14ac:dyDescent="0.25">
      <c r="P65024" s="120"/>
      <c r="R65024" s="120"/>
      <c r="T65024" s="120"/>
      <c r="V65024" s="120"/>
      <c r="X65024" s="120"/>
      <c r="Z65024" s="120"/>
    </row>
    <row r="65025" spans="16:26" x14ac:dyDescent="0.25">
      <c r="P65025" s="119"/>
      <c r="R65025" s="119"/>
      <c r="T65025" s="119"/>
      <c r="V65025" s="119"/>
      <c r="X65025" s="119"/>
      <c r="Z65025" s="119"/>
    </row>
    <row r="65026" spans="16:26" x14ac:dyDescent="0.25">
      <c r="P65026" s="119"/>
      <c r="R65026" s="119"/>
      <c r="T65026" s="119"/>
      <c r="V65026" s="119"/>
      <c r="X65026" s="119"/>
      <c r="Z65026" s="119"/>
    </row>
    <row r="65027" spans="16:26" x14ac:dyDescent="0.25">
      <c r="P65027" s="119"/>
      <c r="R65027" s="119"/>
      <c r="T65027" s="119"/>
      <c r="V65027" s="119"/>
      <c r="X65027" s="119"/>
      <c r="Z65027" s="119"/>
    </row>
    <row r="65028" spans="16:26" x14ac:dyDescent="0.25">
      <c r="P65028" s="121"/>
      <c r="R65028" s="121"/>
      <c r="T65028" s="121"/>
      <c r="V65028" s="121"/>
      <c r="X65028" s="121"/>
      <c r="Z65028" s="121"/>
    </row>
    <row r="65029" spans="16:26" x14ac:dyDescent="0.25">
      <c r="P65029" s="121"/>
      <c r="R65029" s="121"/>
      <c r="T65029" s="121"/>
      <c r="V65029" s="121"/>
      <c r="X65029" s="121"/>
      <c r="Z65029" s="121"/>
    </row>
    <row r="65030" spans="16:26" x14ac:dyDescent="0.25">
      <c r="P65030" s="121"/>
      <c r="R65030" s="121"/>
      <c r="T65030" s="121"/>
      <c r="V65030" s="121"/>
      <c r="X65030" s="121"/>
      <c r="Z65030" s="121"/>
    </row>
    <row r="65031" spans="16:26" x14ac:dyDescent="0.25">
      <c r="P65031" s="121"/>
      <c r="R65031" s="121"/>
      <c r="T65031" s="121"/>
      <c r="V65031" s="121"/>
      <c r="X65031" s="121"/>
      <c r="Z65031" s="121"/>
    </row>
    <row r="65032" spans="16:26" x14ac:dyDescent="0.25">
      <c r="P65032" s="122"/>
      <c r="R65032" s="122"/>
      <c r="T65032" s="122"/>
      <c r="V65032" s="122"/>
      <c r="X65032" s="122"/>
      <c r="Z65032" s="122"/>
    </row>
    <row r="65033" spans="16:26" x14ac:dyDescent="0.25">
      <c r="P65033" s="118"/>
      <c r="R65033" s="118"/>
      <c r="T65033" s="118"/>
      <c r="V65033" s="118"/>
      <c r="X65033" s="118"/>
      <c r="Z65033" s="118"/>
    </row>
    <row r="65034" spans="16:26" x14ac:dyDescent="0.25">
      <c r="P65034" s="119"/>
      <c r="R65034" s="119"/>
      <c r="T65034" s="119"/>
      <c r="V65034" s="119"/>
      <c r="X65034" s="119"/>
      <c r="Z65034" s="119"/>
    </row>
    <row r="65035" spans="16:26" x14ac:dyDescent="0.25">
      <c r="P65035" s="119"/>
      <c r="R65035" s="119"/>
      <c r="T65035" s="119"/>
      <c r="V65035" s="119"/>
      <c r="X65035" s="119"/>
      <c r="Z65035" s="119"/>
    </row>
    <row r="65036" spans="16:26" x14ac:dyDescent="0.25">
      <c r="P65036" s="120"/>
      <c r="R65036" s="120"/>
      <c r="T65036" s="120"/>
      <c r="V65036" s="120"/>
      <c r="X65036" s="120"/>
      <c r="Z65036" s="120"/>
    </row>
    <row r="65037" spans="16:26" x14ac:dyDescent="0.25">
      <c r="P65037" s="119"/>
      <c r="R65037" s="119"/>
      <c r="T65037" s="119"/>
      <c r="V65037" s="119"/>
      <c r="X65037" s="119"/>
      <c r="Z65037" s="119"/>
    </row>
    <row r="65038" spans="16:26" x14ac:dyDescent="0.25">
      <c r="P65038" s="119"/>
      <c r="R65038" s="119"/>
      <c r="T65038" s="119"/>
      <c r="V65038" s="119"/>
      <c r="X65038" s="119"/>
      <c r="Z65038" s="119"/>
    </row>
    <row r="65039" spans="16:26" x14ac:dyDescent="0.25">
      <c r="P65039" s="120"/>
      <c r="R65039" s="120"/>
      <c r="T65039" s="120"/>
      <c r="V65039" s="120"/>
      <c r="X65039" s="120"/>
      <c r="Z65039" s="120"/>
    </row>
    <row r="65040" spans="16:26" x14ac:dyDescent="0.25">
      <c r="P65040" s="119"/>
      <c r="R65040" s="119"/>
      <c r="T65040" s="119"/>
      <c r="V65040" s="119"/>
      <c r="X65040" s="119"/>
      <c r="Z65040" s="119"/>
    </row>
    <row r="65041" spans="16:26" x14ac:dyDescent="0.25">
      <c r="P65041" s="120"/>
      <c r="R65041" s="120"/>
      <c r="T65041" s="120"/>
      <c r="V65041" s="120"/>
      <c r="X65041" s="120"/>
      <c r="Z65041" s="120"/>
    </row>
    <row r="65042" spans="16:26" x14ac:dyDescent="0.25">
      <c r="P65042" s="119"/>
      <c r="R65042" s="119"/>
      <c r="T65042" s="119"/>
      <c r="V65042" s="119"/>
      <c r="X65042" s="119"/>
      <c r="Z65042" s="119"/>
    </row>
    <row r="65043" spans="16:26" x14ac:dyDescent="0.25">
      <c r="P65043" s="119"/>
      <c r="R65043" s="119"/>
      <c r="T65043" s="119"/>
      <c r="V65043" s="119"/>
      <c r="X65043" s="119"/>
      <c r="Z65043" s="119"/>
    </row>
    <row r="65044" spans="16:26" x14ac:dyDescent="0.25">
      <c r="P65044" s="119"/>
      <c r="R65044" s="119"/>
      <c r="T65044" s="119"/>
      <c r="V65044" s="119"/>
      <c r="X65044" s="119"/>
      <c r="Z65044" s="119"/>
    </row>
    <row r="65045" spans="16:26" x14ac:dyDescent="0.25">
      <c r="P65045" s="121"/>
      <c r="R65045" s="121"/>
      <c r="T65045" s="121"/>
      <c r="V65045" s="121"/>
      <c r="X65045" s="121"/>
      <c r="Z65045" s="121"/>
    </row>
    <row r="65046" spans="16:26" x14ac:dyDescent="0.25">
      <c r="P65046" s="121"/>
      <c r="R65046" s="121"/>
      <c r="T65046" s="121"/>
      <c r="V65046" s="121"/>
      <c r="X65046" s="121"/>
      <c r="Z65046" s="121"/>
    </row>
    <row r="65047" spans="16:26" x14ac:dyDescent="0.25">
      <c r="P65047" s="121"/>
      <c r="R65047" s="121"/>
      <c r="T65047" s="121"/>
      <c r="V65047" s="121"/>
      <c r="X65047" s="121"/>
      <c r="Z65047" s="121"/>
    </row>
    <row r="65048" spans="16:26" x14ac:dyDescent="0.25">
      <c r="P65048" s="121"/>
      <c r="R65048" s="121"/>
      <c r="T65048" s="121"/>
      <c r="V65048" s="121"/>
      <c r="X65048" s="121"/>
      <c r="Z65048" s="121"/>
    </row>
    <row r="65049" spans="16:26" x14ac:dyDescent="0.25">
      <c r="P65049" s="122"/>
      <c r="R65049" s="122"/>
      <c r="T65049" s="122"/>
      <c r="V65049" s="122"/>
      <c r="X65049" s="122"/>
      <c r="Z65049" s="122"/>
    </row>
    <row r="65050" spans="16:26" x14ac:dyDescent="0.25">
      <c r="P65050" s="118"/>
      <c r="R65050" s="118"/>
      <c r="T65050" s="118"/>
      <c r="V65050" s="118"/>
      <c r="X65050" s="118"/>
      <c r="Z65050" s="118"/>
    </row>
    <row r="65051" spans="16:26" x14ac:dyDescent="0.25">
      <c r="P65051" s="119"/>
      <c r="R65051" s="119"/>
      <c r="T65051" s="119"/>
      <c r="V65051" s="119"/>
      <c r="X65051" s="119"/>
      <c r="Z65051" s="119"/>
    </row>
    <row r="65052" spans="16:26" x14ac:dyDescent="0.25">
      <c r="P65052" s="119"/>
      <c r="R65052" s="119"/>
      <c r="T65052" s="119"/>
      <c r="V65052" s="119"/>
      <c r="X65052" s="119"/>
      <c r="Z65052" s="119"/>
    </row>
    <row r="65053" spans="16:26" x14ac:dyDescent="0.25">
      <c r="P65053" s="120"/>
      <c r="R65053" s="120"/>
      <c r="T65053" s="120"/>
      <c r="V65053" s="120"/>
      <c r="X65053" s="120"/>
      <c r="Z65053" s="120"/>
    </row>
    <row r="65054" spans="16:26" x14ac:dyDescent="0.25">
      <c r="P65054" s="119"/>
      <c r="R65054" s="119"/>
      <c r="T65054" s="119"/>
      <c r="V65054" s="119"/>
      <c r="X65054" s="119"/>
      <c r="Z65054" s="119"/>
    </row>
    <row r="65055" spans="16:26" x14ac:dyDescent="0.25">
      <c r="P65055" s="119"/>
      <c r="R65055" s="119"/>
      <c r="T65055" s="119"/>
      <c r="V65055" s="119"/>
      <c r="X65055" s="119"/>
      <c r="Z65055" s="119"/>
    </row>
    <row r="65056" spans="16:26" x14ac:dyDescent="0.25">
      <c r="P65056" s="120"/>
      <c r="R65056" s="120"/>
      <c r="T65056" s="120"/>
      <c r="V65056" s="120"/>
      <c r="X65056" s="120"/>
      <c r="Z65056" s="120"/>
    </row>
    <row r="65057" spans="16:26" x14ac:dyDescent="0.25">
      <c r="P65057" s="119"/>
      <c r="R65057" s="119"/>
      <c r="T65057" s="119"/>
      <c r="V65057" s="119"/>
      <c r="X65057" s="119"/>
      <c r="Z65057" s="119"/>
    </row>
    <row r="65058" spans="16:26" x14ac:dyDescent="0.25">
      <c r="P65058" s="120"/>
      <c r="R65058" s="120"/>
      <c r="T65058" s="120"/>
      <c r="V65058" s="120"/>
      <c r="X65058" s="120"/>
      <c r="Z65058" s="120"/>
    </row>
    <row r="65059" spans="16:26" x14ac:dyDescent="0.25">
      <c r="P65059" s="119"/>
      <c r="R65059" s="119"/>
      <c r="T65059" s="119"/>
      <c r="V65059" s="119"/>
      <c r="X65059" s="119"/>
      <c r="Z65059" s="119"/>
    </row>
    <row r="65060" spans="16:26" x14ac:dyDescent="0.25">
      <c r="P65060" s="119"/>
      <c r="R65060" s="119"/>
      <c r="T65060" s="119"/>
      <c r="V65060" s="119"/>
      <c r="X65060" s="119"/>
      <c r="Z65060" s="119"/>
    </row>
    <row r="65061" spans="16:26" x14ac:dyDescent="0.25">
      <c r="P65061" s="119"/>
      <c r="R65061" s="119"/>
      <c r="T65061" s="119"/>
      <c r="V65061" s="119"/>
      <c r="X65061" s="119"/>
      <c r="Z65061" s="119"/>
    </row>
    <row r="65062" spans="16:26" x14ac:dyDescent="0.25">
      <c r="P65062" s="121"/>
      <c r="R65062" s="121"/>
      <c r="T65062" s="121"/>
      <c r="V65062" s="121"/>
      <c r="X65062" s="121"/>
      <c r="Z65062" s="121"/>
    </row>
    <row r="65063" spans="16:26" x14ac:dyDescent="0.25">
      <c r="P65063" s="121"/>
      <c r="R65063" s="121"/>
      <c r="T65063" s="121"/>
      <c r="V65063" s="121"/>
      <c r="X65063" s="121"/>
      <c r="Z65063" s="121"/>
    </row>
    <row r="65064" spans="16:26" x14ac:dyDescent="0.25">
      <c r="P65064" s="121"/>
      <c r="R65064" s="121"/>
      <c r="T65064" s="121"/>
      <c r="V65064" s="121"/>
      <c r="X65064" s="121"/>
      <c r="Z65064" s="121"/>
    </row>
    <row r="65065" spans="16:26" x14ac:dyDescent="0.25">
      <c r="P65065" s="121"/>
      <c r="R65065" s="121"/>
      <c r="T65065" s="121"/>
      <c r="V65065" s="121"/>
      <c r="X65065" s="121"/>
      <c r="Z65065" s="121"/>
    </row>
    <row r="65066" spans="16:26" x14ac:dyDescent="0.25">
      <c r="P65066" s="122"/>
      <c r="R65066" s="122"/>
      <c r="T65066" s="122"/>
      <c r="V65066" s="122"/>
      <c r="X65066" s="122"/>
      <c r="Z65066" s="122"/>
    </row>
    <row r="65067" spans="16:26" x14ac:dyDescent="0.25">
      <c r="P65067" s="118"/>
      <c r="R65067" s="118"/>
      <c r="T65067" s="118"/>
      <c r="V65067" s="118"/>
      <c r="X65067" s="118"/>
      <c r="Z65067" s="118"/>
    </row>
    <row r="65068" spans="16:26" x14ac:dyDescent="0.25">
      <c r="P65068" s="119"/>
      <c r="R65068" s="119"/>
      <c r="T65068" s="119"/>
      <c r="V65068" s="119"/>
      <c r="X65068" s="119"/>
      <c r="Z65068" s="119"/>
    </row>
    <row r="65069" spans="16:26" x14ac:dyDescent="0.25">
      <c r="P65069" s="119"/>
      <c r="R65069" s="119"/>
      <c r="T65069" s="119"/>
      <c r="V65069" s="119"/>
      <c r="X65069" s="119"/>
      <c r="Z65069" s="119"/>
    </row>
    <row r="65070" spans="16:26" x14ac:dyDescent="0.25">
      <c r="P65070" s="120"/>
      <c r="R65070" s="120"/>
      <c r="T65070" s="120"/>
      <c r="V65070" s="120"/>
      <c r="X65070" s="120"/>
      <c r="Z65070" s="120"/>
    </row>
    <row r="65071" spans="16:26" x14ac:dyDescent="0.25">
      <c r="P65071" s="119"/>
      <c r="R65071" s="119"/>
      <c r="T65071" s="119"/>
      <c r="V65071" s="119"/>
      <c r="X65071" s="119"/>
      <c r="Z65071" s="119"/>
    </row>
    <row r="65072" spans="16:26" x14ac:dyDescent="0.25">
      <c r="P65072" s="119"/>
      <c r="R65072" s="119"/>
      <c r="T65072" s="119"/>
      <c r="V65072" s="119"/>
      <c r="X65072" s="119"/>
      <c r="Z65072" s="119"/>
    </row>
    <row r="65073" spans="16:26" x14ac:dyDescent="0.25">
      <c r="P65073" s="120"/>
      <c r="R65073" s="120"/>
      <c r="T65073" s="120"/>
      <c r="V65073" s="120"/>
      <c r="X65073" s="120"/>
      <c r="Z65073" s="120"/>
    </row>
    <row r="65074" spans="16:26" x14ac:dyDescent="0.25">
      <c r="P65074" s="119"/>
      <c r="R65074" s="119"/>
      <c r="T65074" s="119"/>
      <c r="V65074" s="119"/>
      <c r="X65074" s="119"/>
      <c r="Z65074" s="119"/>
    </row>
    <row r="65075" spans="16:26" x14ac:dyDescent="0.25">
      <c r="P65075" s="120"/>
      <c r="R65075" s="120"/>
      <c r="T65075" s="120"/>
      <c r="V65075" s="120"/>
      <c r="X65075" s="120"/>
      <c r="Z65075" s="120"/>
    </row>
    <row r="65076" spans="16:26" x14ac:dyDescent="0.25">
      <c r="P65076" s="119"/>
      <c r="R65076" s="119"/>
      <c r="T65076" s="119"/>
      <c r="V65076" s="119"/>
      <c r="X65076" s="119"/>
      <c r="Z65076" s="119"/>
    </row>
    <row r="65077" spans="16:26" x14ac:dyDescent="0.25">
      <c r="P65077" s="119"/>
      <c r="R65077" s="119"/>
      <c r="T65077" s="119"/>
      <c r="V65077" s="119"/>
      <c r="X65077" s="119"/>
      <c r="Z65077" s="119"/>
    </row>
    <row r="65078" spans="16:26" x14ac:dyDescent="0.25">
      <c r="P65078" s="119"/>
      <c r="R65078" s="119"/>
      <c r="T65078" s="119"/>
      <c r="V65078" s="119"/>
      <c r="X65078" s="119"/>
      <c r="Z65078" s="119"/>
    </row>
    <row r="65079" spans="16:26" x14ac:dyDescent="0.25">
      <c r="P65079" s="121"/>
      <c r="R65079" s="121"/>
      <c r="T65079" s="121"/>
      <c r="V65079" s="121"/>
      <c r="X65079" s="121"/>
      <c r="Z65079" s="121"/>
    </row>
    <row r="65080" spans="16:26" x14ac:dyDescent="0.25">
      <c r="P65080" s="121"/>
      <c r="R65080" s="121"/>
      <c r="T65080" s="121"/>
      <c r="V65080" s="121"/>
      <c r="X65080" s="121"/>
      <c r="Z65080" s="121"/>
    </row>
    <row r="65081" spans="16:26" x14ac:dyDescent="0.25">
      <c r="P65081" s="121"/>
      <c r="R65081" s="121"/>
      <c r="T65081" s="121"/>
      <c r="V65081" s="121"/>
      <c r="X65081" s="121"/>
      <c r="Z65081" s="121"/>
    </row>
    <row r="65082" spans="16:26" x14ac:dyDescent="0.25">
      <c r="P65082" s="121"/>
      <c r="R65082" s="121"/>
      <c r="T65082" s="121"/>
      <c r="V65082" s="121"/>
      <c r="X65082" s="121"/>
      <c r="Z65082" s="121"/>
    </row>
    <row r="65083" spans="16:26" x14ac:dyDescent="0.25">
      <c r="P65083" s="122"/>
      <c r="R65083" s="122"/>
      <c r="T65083" s="122"/>
      <c r="V65083" s="122"/>
      <c r="X65083" s="122"/>
      <c r="Z65083" s="122"/>
    </row>
    <row r="65084" spans="16:26" x14ac:dyDescent="0.25">
      <c r="P65084" s="118"/>
      <c r="R65084" s="118"/>
      <c r="T65084" s="118"/>
      <c r="V65084" s="118"/>
      <c r="X65084" s="118"/>
      <c r="Z65084" s="118"/>
    </row>
    <row r="65085" spans="16:26" x14ac:dyDescent="0.25">
      <c r="P65085" s="119"/>
      <c r="R65085" s="119"/>
      <c r="T65085" s="119"/>
      <c r="V65085" s="119"/>
      <c r="X65085" s="119"/>
      <c r="Z65085" s="119"/>
    </row>
    <row r="65086" spans="16:26" x14ac:dyDescent="0.25">
      <c r="P65086" s="119"/>
      <c r="R65086" s="119"/>
      <c r="T65086" s="119"/>
      <c r="V65086" s="119"/>
      <c r="X65086" s="119"/>
      <c r="Z65086" s="119"/>
    </row>
    <row r="65087" spans="16:26" x14ac:dyDescent="0.25">
      <c r="P65087" s="120"/>
      <c r="R65087" s="120"/>
      <c r="T65087" s="120"/>
      <c r="V65087" s="120"/>
      <c r="X65087" s="120"/>
      <c r="Z65087" s="120"/>
    </row>
    <row r="65088" spans="16:26" x14ac:dyDescent="0.25">
      <c r="P65088" s="119"/>
      <c r="R65088" s="119"/>
      <c r="T65088" s="119"/>
      <c r="V65088" s="119"/>
      <c r="X65088" s="119"/>
      <c r="Z65088" s="119"/>
    </row>
    <row r="65089" spans="16:26" x14ac:dyDescent="0.25">
      <c r="P65089" s="119"/>
      <c r="R65089" s="119"/>
      <c r="T65089" s="119"/>
      <c r="V65089" s="119"/>
      <c r="X65089" s="119"/>
      <c r="Z65089" s="119"/>
    </row>
    <row r="65090" spans="16:26" x14ac:dyDescent="0.25">
      <c r="P65090" s="120"/>
      <c r="R65090" s="120"/>
      <c r="T65090" s="120"/>
      <c r="V65090" s="120"/>
      <c r="X65090" s="120"/>
      <c r="Z65090" s="120"/>
    </row>
    <row r="65091" spans="16:26" x14ac:dyDescent="0.25">
      <c r="P65091" s="119"/>
      <c r="R65091" s="119"/>
      <c r="T65091" s="119"/>
      <c r="V65091" s="119"/>
      <c r="X65091" s="119"/>
      <c r="Z65091" s="119"/>
    </row>
    <row r="65092" spans="16:26" x14ac:dyDescent="0.25">
      <c r="P65092" s="120"/>
      <c r="R65092" s="120"/>
      <c r="T65092" s="120"/>
      <c r="V65092" s="120"/>
      <c r="X65092" s="120"/>
      <c r="Z65092" s="120"/>
    </row>
    <row r="65093" spans="16:26" x14ac:dyDescent="0.25">
      <c r="P65093" s="119"/>
      <c r="R65093" s="119"/>
      <c r="T65093" s="119"/>
      <c r="V65093" s="119"/>
      <c r="X65093" s="119"/>
      <c r="Z65093" s="119"/>
    </row>
    <row r="65094" spans="16:26" x14ac:dyDescent="0.25">
      <c r="P65094" s="119"/>
      <c r="R65094" s="119"/>
      <c r="T65094" s="119"/>
      <c r="V65094" s="119"/>
      <c r="X65094" s="119"/>
      <c r="Z65094" s="119"/>
    </row>
    <row r="65095" spans="16:26" x14ac:dyDescent="0.25">
      <c r="P65095" s="119"/>
      <c r="R65095" s="119"/>
      <c r="T65095" s="119"/>
      <c r="V65095" s="119"/>
      <c r="X65095" s="119"/>
      <c r="Z65095" s="119"/>
    </row>
    <row r="65096" spans="16:26" x14ac:dyDescent="0.25">
      <c r="P65096" s="121"/>
      <c r="R65096" s="121"/>
      <c r="T65096" s="121"/>
      <c r="V65096" s="121"/>
      <c r="X65096" s="121"/>
      <c r="Z65096" s="121"/>
    </row>
    <row r="65097" spans="16:26" x14ac:dyDescent="0.25">
      <c r="P65097" s="121"/>
      <c r="R65097" s="121"/>
      <c r="T65097" s="121"/>
      <c r="V65097" s="121"/>
      <c r="X65097" s="121"/>
      <c r="Z65097" s="121"/>
    </row>
    <row r="65098" spans="16:26" x14ac:dyDescent="0.25">
      <c r="P65098" s="121"/>
      <c r="R65098" s="121"/>
      <c r="T65098" s="121"/>
      <c r="V65098" s="121"/>
      <c r="X65098" s="121"/>
      <c r="Z65098" s="121"/>
    </row>
    <row r="65099" spans="16:26" x14ac:dyDescent="0.25">
      <c r="P65099" s="121"/>
      <c r="R65099" s="121"/>
      <c r="T65099" s="121"/>
      <c r="V65099" s="121"/>
      <c r="X65099" s="121"/>
      <c r="Z65099" s="121"/>
    </row>
    <row r="65100" spans="16:26" x14ac:dyDescent="0.25">
      <c r="P65100" s="122"/>
      <c r="R65100" s="122"/>
      <c r="T65100" s="122"/>
      <c r="V65100" s="122"/>
      <c r="X65100" s="122"/>
      <c r="Z65100" s="122"/>
    </row>
    <row r="65101" spans="16:26" x14ac:dyDescent="0.25">
      <c r="P65101" s="118"/>
      <c r="R65101" s="118"/>
      <c r="T65101" s="118"/>
      <c r="V65101" s="118"/>
      <c r="X65101" s="118"/>
      <c r="Z65101" s="118"/>
    </row>
    <row r="65102" spans="16:26" x14ac:dyDescent="0.25">
      <c r="P65102" s="119"/>
      <c r="R65102" s="119"/>
      <c r="T65102" s="119"/>
      <c r="V65102" s="119"/>
      <c r="X65102" s="119"/>
      <c r="Z65102" s="119"/>
    </row>
    <row r="65103" spans="16:26" x14ac:dyDescent="0.25">
      <c r="P65103" s="119"/>
      <c r="R65103" s="119"/>
      <c r="T65103" s="119"/>
      <c r="V65103" s="119"/>
      <c r="X65103" s="119"/>
      <c r="Z65103" s="119"/>
    </row>
    <row r="65104" spans="16:26" x14ac:dyDescent="0.25">
      <c r="P65104" s="120"/>
      <c r="R65104" s="120"/>
      <c r="T65104" s="120"/>
      <c r="V65104" s="120"/>
      <c r="X65104" s="120"/>
      <c r="Z65104" s="120"/>
    </row>
    <row r="65105" spans="16:26" x14ac:dyDescent="0.25">
      <c r="P65105" s="119"/>
      <c r="R65105" s="119"/>
      <c r="T65105" s="119"/>
      <c r="V65105" s="119"/>
      <c r="X65105" s="119"/>
      <c r="Z65105" s="119"/>
    </row>
    <row r="65106" spans="16:26" x14ac:dyDescent="0.25">
      <c r="P65106" s="119"/>
      <c r="R65106" s="119"/>
      <c r="T65106" s="119"/>
      <c r="V65106" s="119"/>
      <c r="X65106" s="119"/>
      <c r="Z65106" s="119"/>
    </row>
    <row r="65107" spans="16:26" x14ac:dyDescent="0.25">
      <c r="P65107" s="120"/>
      <c r="R65107" s="120"/>
      <c r="T65107" s="120"/>
      <c r="V65107" s="120"/>
      <c r="X65107" s="120"/>
      <c r="Z65107" s="120"/>
    </row>
    <row r="65108" spans="16:26" x14ac:dyDescent="0.25">
      <c r="P65108" s="119"/>
      <c r="R65108" s="119"/>
      <c r="T65108" s="119"/>
      <c r="V65108" s="119"/>
      <c r="X65108" s="119"/>
      <c r="Z65108" s="119"/>
    </row>
    <row r="65109" spans="16:26" x14ac:dyDescent="0.25">
      <c r="P65109" s="120"/>
      <c r="R65109" s="120"/>
      <c r="T65109" s="120"/>
      <c r="V65109" s="120"/>
      <c r="X65109" s="120"/>
      <c r="Z65109" s="120"/>
    </row>
    <row r="65110" spans="16:26" x14ac:dyDescent="0.25">
      <c r="P65110" s="119"/>
      <c r="R65110" s="119"/>
      <c r="T65110" s="119"/>
      <c r="V65110" s="119"/>
      <c r="X65110" s="119"/>
      <c r="Z65110" s="119"/>
    </row>
    <row r="65111" spans="16:26" x14ac:dyDescent="0.25">
      <c r="P65111" s="119"/>
      <c r="R65111" s="119"/>
      <c r="T65111" s="119"/>
      <c r="V65111" s="119"/>
      <c r="X65111" s="119"/>
      <c r="Z65111" s="119"/>
    </row>
    <row r="65112" spans="16:26" x14ac:dyDescent="0.25">
      <c r="P65112" s="119"/>
      <c r="R65112" s="119"/>
      <c r="T65112" s="119"/>
      <c r="V65112" s="119"/>
      <c r="X65112" s="119"/>
      <c r="Z65112" s="119"/>
    </row>
    <row r="65113" spans="16:26" x14ac:dyDescent="0.25">
      <c r="P65113" s="121"/>
      <c r="R65113" s="121"/>
      <c r="T65113" s="121"/>
      <c r="V65113" s="121"/>
      <c r="X65113" s="121"/>
      <c r="Z65113" s="121"/>
    </row>
    <row r="65114" spans="16:26" x14ac:dyDescent="0.25">
      <c r="P65114" s="121"/>
      <c r="R65114" s="121"/>
      <c r="T65114" s="121"/>
      <c r="V65114" s="121"/>
      <c r="X65114" s="121"/>
      <c r="Z65114" s="121"/>
    </row>
    <row r="65115" spans="16:26" x14ac:dyDescent="0.25">
      <c r="P65115" s="121"/>
      <c r="R65115" s="121"/>
      <c r="T65115" s="121"/>
      <c r="V65115" s="121"/>
      <c r="X65115" s="121"/>
      <c r="Z65115" s="121"/>
    </row>
    <row r="65116" spans="16:26" x14ac:dyDescent="0.25">
      <c r="P65116" s="121"/>
      <c r="R65116" s="121"/>
      <c r="T65116" s="121"/>
      <c r="V65116" s="121"/>
      <c r="X65116" s="121"/>
      <c r="Z65116" s="121"/>
    </row>
    <row r="65117" spans="16:26" x14ac:dyDescent="0.25">
      <c r="P65117" s="122"/>
      <c r="R65117" s="122"/>
      <c r="T65117" s="122"/>
      <c r="V65117" s="122"/>
      <c r="X65117" s="122"/>
      <c r="Z65117" s="122"/>
    </row>
    <row r="65118" spans="16:26" x14ac:dyDescent="0.25">
      <c r="P65118" s="118"/>
      <c r="R65118" s="118"/>
      <c r="T65118" s="118"/>
      <c r="V65118" s="118"/>
      <c r="X65118" s="118"/>
      <c r="Z65118" s="118"/>
    </row>
    <row r="65119" spans="16:26" x14ac:dyDescent="0.25">
      <c r="P65119" s="119"/>
      <c r="R65119" s="119"/>
      <c r="T65119" s="119"/>
      <c r="V65119" s="119"/>
      <c r="X65119" s="119"/>
      <c r="Z65119" s="119"/>
    </row>
    <row r="65120" spans="16:26" x14ac:dyDescent="0.25">
      <c r="P65120" s="119"/>
      <c r="R65120" s="119"/>
      <c r="T65120" s="119"/>
      <c r="V65120" s="119"/>
      <c r="X65120" s="119"/>
      <c r="Z65120" s="119"/>
    </row>
    <row r="65121" spans="16:26" x14ac:dyDescent="0.25">
      <c r="P65121" s="120"/>
      <c r="R65121" s="120"/>
      <c r="T65121" s="120"/>
      <c r="V65121" s="120"/>
      <c r="X65121" s="120"/>
      <c r="Z65121" s="120"/>
    </row>
    <row r="65122" spans="16:26" x14ac:dyDescent="0.25">
      <c r="P65122" s="119"/>
      <c r="R65122" s="119"/>
      <c r="T65122" s="119"/>
      <c r="V65122" s="119"/>
      <c r="X65122" s="119"/>
      <c r="Z65122" s="119"/>
    </row>
    <row r="65123" spans="16:26" x14ac:dyDescent="0.25">
      <c r="P65123" s="119"/>
      <c r="R65123" s="119"/>
      <c r="T65123" s="119"/>
      <c r="V65123" s="119"/>
      <c r="X65123" s="119"/>
      <c r="Z65123" s="119"/>
    </row>
    <row r="65124" spans="16:26" x14ac:dyDescent="0.25">
      <c r="P65124" s="120"/>
      <c r="R65124" s="120"/>
      <c r="T65124" s="120"/>
      <c r="V65124" s="120"/>
      <c r="X65124" s="120"/>
      <c r="Z65124" s="120"/>
    </row>
    <row r="65125" spans="16:26" x14ac:dyDescent="0.25">
      <c r="P65125" s="119"/>
      <c r="R65125" s="119"/>
      <c r="T65125" s="119"/>
      <c r="V65125" s="119"/>
      <c r="X65125" s="119"/>
      <c r="Z65125" s="119"/>
    </row>
    <row r="65126" spans="16:26" x14ac:dyDescent="0.25">
      <c r="P65126" s="120"/>
      <c r="R65126" s="120"/>
      <c r="T65126" s="120"/>
      <c r="V65126" s="120"/>
      <c r="X65126" s="120"/>
      <c r="Z65126" s="120"/>
    </row>
    <row r="65127" spans="16:26" x14ac:dyDescent="0.25">
      <c r="P65127" s="119"/>
      <c r="R65127" s="119"/>
      <c r="T65127" s="119"/>
      <c r="V65127" s="119"/>
      <c r="X65127" s="119"/>
      <c r="Z65127" s="119"/>
    </row>
    <row r="65128" spans="16:26" x14ac:dyDescent="0.25">
      <c r="P65128" s="119"/>
      <c r="R65128" s="119"/>
      <c r="T65128" s="119"/>
      <c r="V65128" s="119"/>
      <c r="X65128" s="119"/>
      <c r="Z65128" s="119"/>
    </row>
    <row r="65129" spans="16:26" x14ac:dyDescent="0.25">
      <c r="P65129" s="119"/>
      <c r="R65129" s="119"/>
      <c r="T65129" s="119"/>
      <c r="V65129" s="119"/>
      <c r="X65129" s="119"/>
      <c r="Z65129" s="119"/>
    </row>
    <row r="65130" spans="16:26" x14ac:dyDescent="0.25">
      <c r="P65130" s="121"/>
      <c r="R65130" s="121"/>
      <c r="T65130" s="121"/>
      <c r="V65130" s="121"/>
      <c r="X65130" s="121"/>
      <c r="Z65130" s="121"/>
    </row>
    <row r="65131" spans="16:26" x14ac:dyDescent="0.25">
      <c r="P65131" s="121"/>
      <c r="R65131" s="121"/>
      <c r="T65131" s="121"/>
      <c r="V65131" s="121"/>
      <c r="X65131" s="121"/>
      <c r="Z65131" s="121"/>
    </row>
    <row r="65132" spans="16:26" x14ac:dyDescent="0.25">
      <c r="P65132" s="121"/>
      <c r="R65132" s="121"/>
      <c r="T65132" s="121"/>
      <c r="V65132" s="121"/>
      <c r="X65132" s="121"/>
      <c r="Z65132" s="121"/>
    </row>
    <row r="65133" spans="16:26" x14ac:dyDescent="0.25">
      <c r="P65133" s="121"/>
      <c r="R65133" s="121"/>
      <c r="T65133" s="121"/>
      <c r="V65133" s="121"/>
      <c r="X65133" s="121"/>
      <c r="Z65133" s="121"/>
    </row>
    <row r="65134" spans="16:26" x14ac:dyDescent="0.25">
      <c r="P65134" s="122"/>
      <c r="R65134" s="122"/>
      <c r="T65134" s="122"/>
      <c r="V65134" s="122"/>
      <c r="X65134" s="122"/>
      <c r="Z65134" s="122"/>
    </row>
    <row r="65135" spans="16:26" x14ac:dyDescent="0.25">
      <c r="P65135" s="118"/>
      <c r="R65135" s="118"/>
      <c r="T65135" s="118"/>
      <c r="V65135" s="118"/>
      <c r="X65135" s="118"/>
      <c r="Z65135" s="118"/>
    </row>
    <row r="65136" spans="16:26" x14ac:dyDescent="0.25">
      <c r="P65136" s="119"/>
      <c r="R65136" s="119"/>
      <c r="T65136" s="119"/>
      <c r="V65136" s="119"/>
      <c r="X65136" s="119"/>
      <c r="Z65136" s="119"/>
    </row>
    <row r="65137" spans="16:26" x14ac:dyDescent="0.25">
      <c r="P65137" s="119"/>
      <c r="R65137" s="119"/>
      <c r="T65137" s="119"/>
      <c r="V65137" s="119"/>
      <c r="X65137" s="119"/>
      <c r="Z65137" s="119"/>
    </row>
    <row r="65138" spans="16:26" x14ac:dyDescent="0.25">
      <c r="P65138" s="120"/>
      <c r="R65138" s="120"/>
      <c r="T65138" s="120"/>
      <c r="V65138" s="120"/>
      <c r="X65138" s="120"/>
      <c r="Z65138" s="120"/>
    </row>
    <row r="65139" spans="16:26" x14ac:dyDescent="0.25">
      <c r="P65139" s="119"/>
      <c r="R65139" s="119"/>
      <c r="T65139" s="119"/>
      <c r="V65139" s="119"/>
      <c r="X65139" s="119"/>
      <c r="Z65139" s="119"/>
    </row>
    <row r="65140" spans="16:26" x14ac:dyDescent="0.25">
      <c r="P65140" s="119"/>
      <c r="R65140" s="119"/>
      <c r="T65140" s="119"/>
      <c r="V65140" s="119"/>
      <c r="X65140" s="119"/>
      <c r="Z65140" s="119"/>
    </row>
    <row r="65141" spans="16:26" x14ac:dyDescent="0.25">
      <c r="P65141" s="120"/>
      <c r="R65141" s="120"/>
      <c r="T65141" s="120"/>
      <c r="V65141" s="120"/>
      <c r="X65141" s="120"/>
      <c r="Z65141" s="120"/>
    </row>
    <row r="65142" spans="16:26" x14ac:dyDescent="0.25">
      <c r="P65142" s="119"/>
      <c r="R65142" s="119"/>
      <c r="T65142" s="119"/>
      <c r="V65142" s="119"/>
      <c r="X65142" s="119"/>
      <c r="Z65142" s="119"/>
    </row>
    <row r="65143" spans="16:26" x14ac:dyDescent="0.25">
      <c r="P65143" s="120"/>
      <c r="R65143" s="120"/>
      <c r="T65143" s="120"/>
      <c r="V65143" s="120"/>
      <c r="X65143" s="120"/>
      <c r="Z65143" s="120"/>
    </row>
    <row r="65144" spans="16:26" x14ac:dyDescent="0.25">
      <c r="P65144" s="119"/>
      <c r="R65144" s="119"/>
      <c r="T65144" s="119"/>
      <c r="V65144" s="119"/>
      <c r="X65144" s="119"/>
      <c r="Z65144" s="119"/>
    </row>
    <row r="65145" spans="16:26" x14ac:dyDescent="0.25">
      <c r="P65145" s="119"/>
      <c r="R65145" s="119"/>
      <c r="T65145" s="119"/>
      <c r="V65145" s="119"/>
      <c r="X65145" s="119"/>
      <c r="Z65145" s="119"/>
    </row>
    <row r="65146" spans="16:26" x14ac:dyDescent="0.25">
      <c r="P65146" s="119"/>
      <c r="R65146" s="119"/>
      <c r="T65146" s="119"/>
      <c r="V65146" s="119"/>
      <c r="X65146" s="119"/>
      <c r="Z65146" s="119"/>
    </row>
    <row r="65147" spans="16:26" x14ac:dyDescent="0.25">
      <c r="P65147" s="121"/>
      <c r="R65147" s="121"/>
      <c r="T65147" s="121"/>
      <c r="V65147" s="121"/>
      <c r="X65147" s="121"/>
      <c r="Z65147" s="121"/>
    </row>
    <row r="65148" spans="16:26" x14ac:dyDescent="0.25">
      <c r="P65148" s="121"/>
      <c r="R65148" s="121"/>
      <c r="T65148" s="121"/>
      <c r="V65148" s="121"/>
      <c r="X65148" s="121"/>
      <c r="Z65148" s="121"/>
    </row>
    <row r="65149" spans="16:26" x14ac:dyDescent="0.25">
      <c r="P65149" s="121"/>
      <c r="R65149" s="121"/>
      <c r="T65149" s="121"/>
      <c r="V65149" s="121"/>
      <c r="X65149" s="121"/>
      <c r="Z65149" s="121"/>
    </row>
    <row r="65150" spans="16:26" x14ac:dyDescent="0.25">
      <c r="P65150" s="121"/>
      <c r="R65150" s="121"/>
      <c r="T65150" s="121"/>
      <c r="V65150" s="121"/>
      <c r="X65150" s="121"/>
      <c r="Z65150" s="121"/>
    </row>
    <row r="65151" spans="16:26" x14ac:dyDescent="0.25">
      <c r="P65151" s="122"/>
      <c r="R65151" s="122"/>
      <c r="T65151" s="122"/>
      <c r="V65151" s="122"/>
      <c r="X65151" s="122"/>
      <c r="Z65151" s="122"/>
    </row>
    <row r="65152" spans="16:26" x14ac:dyDescent="0.25">
      <c r="P65152" s="118"/>
      <c r="R65152" s="118"/>
      <c r="T65152" s="118"/>
      <c r="V65152" s="118"/>
      <c r="X65152" s="118"/>
      <c r="Z65152" s="118"/>
    </row>
    <row r="65153" spans="16:26" x14ac:dyDescent="0.25">
      <c r="P65153" s="119"/>
      <c r="R65153" s="119"/>
      <c r="T65153" s="119"/>
      <c r="V65153" s="119"/>
      <c r="X65153" s="119"/>
      <c r="Z65153" s="119"/>
    </row>
    <row r="65154" spans="16:26" x14ac:dyDescent="0.25">
      <c r="P65154" s="119"/>
      <c r="R65154" s="119"/>
      <c r="T65154" s="119"/>
      <c r="V65154" s="119"/>
      <c r="X65154" s="119"/>
      <c r="Z65154" s="119"/>
    </row>
    <row r="65155" spans="16:26" x14ac:dyDescent="0.25">
      <c r="P65155" s="120"/>
      <c r="R65155" s="120"/>
      <c r="T65155" s="120"/>
      <c r="V65155" s="120"/>
      <c r="X65155" s="120"/>
      <c r="Z65155" s="120"/>
    </row>
    <row r="65156" spans="16:26" x14ac:dyDescent="0.25">
      <c r="P65156" s="119"/>
      <c r="R65156" s="119"/>
      <c r="T65156" s="119"/>
      <c r="V65156" s="119"/>
      <c r="X65156" s="119"/>
      <c r="Z65156" s="119"/>
    </row>
    <row r="65157" spans="16:26" x14ac:dyDescent="0.25">
      <c r="P65157" s="119"/>
      <c r="R65157" s="119"/>
      <c r="T65157" s="119"/>
      <c r="V65157" s="119"/>
      <c r="X65157" s="119"/>
      <c r="Z65157" s="119"/>
    </row>
    <row r="65158" spans="16:26" x14ac:dyDescent="0.25">
      <c r="P65158" s="120"/>
      <c r="R65158" s="120"/>
      <c r="T65158" s="120"/>
      <c r="V65158" s="120"/>
      <c r="X65158" s="120"/>
      <c r="Z65158" s="120"/>
    </row>
    <row r="65159" spans="16:26" x14ac:dyDescent="0.25">
      <c r="P65159" s="119"/>
      <c r="R65159" s="119"/>
      <c r="T65159" s="119"/>
      <c r="V65159" s="119"/>
      <c r="X65159" s="119"/>
      <c r="Z65159" s="119"/>
    </row>
    <row r="65160" spans="16:26" x14ac:dyDescent="0.25">
      <c r="P65160" s="120"/>
      <c r="R65160" s="120"/>
      <c r="T65160" s="120"/>
      <c r="V65160" s="120"/>
      <c r="X65160" s="120"/>
      <c r="Z65160" s="120"/>
    </row>
    <row r="65161" spans="16:26" x14ac:dyDescent="0.25">
      <c r="P65161" s="119"/>
      <c r="R65161" s="119"/>
      <c r="T65161" s="119"/>
      <c r="V65161" s="119"/>
      <c r="X65161" s="119"/>
      <c r="Z65161" s="119"/>
    </row>
    <row r="65162" spans="16:26" x14ac:dyDescent="0.25">
      <c r="P65162" s="119"/>
      <c r="R65162" s="119"/>
      <c r="T65162" s="119"/>
      <c r="V65162" s="119"/>
      <c r="X65162" s="119"/>
      <c r="Z65162" s="119"/>
    </row>
    <row r="65163" spans="16:26" x14ac:dyDescent="0.25">
      <c r="P65163" s="119"/>
      <c r="R65163" s="119"/>
      <c r="T65163" s="119"/>
      <c r="V65163" s="119"/>
      <c r="X65163" s="119"/>
      <c r="Z65163" s="119"/>
    </row>
    <row r="65164" spans="16:26" x14ac:dyDescent="0.25">
      <c r="P65164" s="121"/>
      <c r="R65164" s="121"/>
      <c r="T65164" s="121"/>
      <c r="V65164" s="121"/>
      <c r="X65164" s="121"/>
      <c r="Z65164" s="121"/>
    </row>
    <row r="65165" spans="16:26" x14ac:dyDescent="0.25">
      <c r="P65165" s="121"/>
      <c r="R65165" s="121"/>
      <c r="T65165" s="121"/>
      <c r="V65165" s="121"/>
      <c r="X65165" s="121"/>
      <c r="Z65165" s="121"/>
    </row>
    <row r="65166" spans="16:26" x14ac:dyDescent="0.25">
      <c r="P65166" s="121"/>
      <c r="R65166" s="121"/>
      <c r="T65166" s="121"/>
      <c r="V65166" s="121"/>
      <c r="X65166" s="121"/>
      <c r="Z65166" s="121"/>
    </row>
    <row r="65167" spans="16:26" x14ac:dyDescent="0.25">
      <c r="P65167" s="121"/>
      <c r="R65167" s="121"/>
      <c r="T65167" s="121"/>
      <c r="V65167" s="121"/>
      <c r="X65167" s="121"/>
      <c r="Z65167" s="121"/>
    </row>
    <row r="65168" spans="16:26" x14ac:dyDescent="0.25">
      <c r="P65168" s="122"/>
      <c r="R65168" s="122"/>
      <c r="T65168" s="122"/>
      <c r="V65168" s="122"/>
      <c r="X65168" s="122"/>
      <c r="Z65168" s="122"/>
    </row>
    <row r="65169" spans="16:26" x14ac:dyDescent="0.25">
      <c r="P65169" s="118"/>
      <c r="R65169" s="118"/>
      <c r="T65169" s="118"/>
      <c r="V65169" s="118"/>
      <c r="X65169" s="118"/>
      <c r="Z65169" s="118"/>
    </row>
    <row r="65170" spans="16:26" x14ac:dyDescent="0.25">
      <c r="P65170" s="119"/>
      <c r="R65170" s="119"/>
      <c r="T65170" s="119"/>
      <c r="V65170" s="119"/>
      <c r="X65170" s="119"/>
      <c r="Z65170" s="119"/>
    </row>
    <row r="65171" spans="16:26" x14ac:dyDescent="0.25">
      <c r="P65171" s="119"/>
      <c r="R65171" s="119"/>
      <c r="T65171" s="119"/>
      <c r="V65171" s="119"/>
      <c r="X65171" s="119"/>
      <c r="Z65171" s="119"/>
    </row>
    <row r="65172" spans="16:26" x14ac:dyDescent="0.25">
      <c r="P65172" s="120"/>
      <c r="R65172" s="120"/>
      <c r="T65172" s="120"/>
      <c r="V65172" s="120"/>
      <c r="X65172" s="120"/>
      <c r="Z65172" s="120"/>
    </row>
    <row r="65173" spans="16:26" x14ac:dyDescent="0.25">
      <c r="P65173" s="119"/>
      <c r="R65173" s="119"/>
      <c r="T65173" s="119"/>
      <c r="V65173" s="119"/>
      <c r="X65173" s="119"/>
      <c r="Z65173" s="119"/>
    </row>
    <row r="65174" spans="16:26" x14ac:dyDescent="0.25">
      <c r="P65174" s="119"/>
      <c r="R65174" s="119"/>
      <c r="T65174" s="119"/>
      <c r="V65174" s="119"/>
      <c r="X65174" s="119"/>
      <c r="Z65174" s="119"/>
    </row>
    <row r="65175" spans="16:26" x14ac:dyDescent="0.25">
      <c r="P65175" s="120"/>
      <c r="R65175" s="120"/>
      <c r="T65175" s="120"/>
      <c r="V65175" s="120"/>
      <c r="X65175" s="120"/>
      <c r="Z65175" s="120"/>
    </row>
    <row r="65176" spans="16:26" x14ac:dyDescent="0.25">
      <c r="P65176" s="119"/>
      <c r="R65176" s="119"/>
      <c r="T65176" s="119"/>
      <c r="V65176" s="119"/>
      <c r="X65176" s="119"/>
      <c r="Z65176" s="119"/>
    </row>
    <row r="65177" spans="16:26" x14ac:dyDescent="0.25">
      <c r="P65177" s="120"/>
      <c r="R65177" s="120"/>
      <c r="T65177" s="120"/>
      <c r="V65177" s="120"/>
      <c r="X65177" s="120"/>
      <c r="Z65177" s="120"/>
    </row>
    <row r="65178" spans="16:26" x14ac:dyDescent="0.25">
      <c r="P65178" s="119"/>
      <c r="R65178" s="119"/>
      <c r="T65178" s="119"/>
      <c r="V65178" s="119"/>
      <c r="X65178" s="119"/>
      <c r="Z65178" s="119"/>
    </row>
    <row r="65179" spans="16:26" x14ac:dyDescent="0.25">
      <c r="P65179" s="119"/>
      <c r="R65179" s="119"/>
      <c r="T65179" s="119"/>
      <c r="V65179" s="119"/>
      <c r="X65179" s="119"/>
      <c r="Z65179" s="119"/>
    </row>
    <row r="65180" spans="16:26" x14ac:dyDescent="0.25">
      <c r="P65180" s="119"/>
      <c r="R65180" s="119"/>
      <c r="T65180" s="119"/>
      <c r="V65180" s="119"/>
      <c r="X65180" s="119"/>
      <c r="Z65180" s="119"/>
    </row>
    <row r="65181" spans="16:26" x14ac:dyDescent="0.25">
      <c r="P65181" s="121"/>
      <c r="R65181" s="121"/>
      <c r="T65181" s="121"/>
      <c r="V65181" s="121"/>
      <c r="X65181" s="121"/>
      <c r="Z65181" s="121"/>
    </row>
    <row r="65182" spans="16:26" x14ac:dyDescent="0.25">
      <c r="P65182" s="121"/>
      <c r="R65182" s="121"/>
      <c r="T65182" s="121"/>
      <c r="V65182" s="121"/>
      <c r="X65182" s="121"/>
      <c r="Z65182" s="121"/>
    </row>
    <row r="65183" spans="16:26" x14ac:dyDescent="0.25">
      <c r="P65183" s="121"/>
      <c r="R65183" s="121"/>
      <c r="T65183" s="121"/>
      <c r="V65183" s="121"/>
      <c r="X65183" s="121"/>
      <c r="Z65183" s="121"/>
    </row>
    <row r="65184" spans="16:26" x14ac:dyDescent="0.25">
      <c r="P65184" s="121"/>
      <c r="R65184" s="121"/>
      <c r="T65184" s="121"/>
      <c r="V65184" s="121"/>
      <c r="X65184" s="121"/>
      <c r="Z65184" s="121"/>
    </row>
    <row r="65185" spans="16:26" x14ac:dyDescent="0.25">
      <c r="P65185" s="122"/>
      <c r="R65185" s="122"/>
      <c r="T65185" s="122"/>
      <c r="V65185" s="122"/>
      <c r="X65185" s="122"/>
      <c r="Z65185" s="122"/>
    </row>
    <row r="65186" spans="16:26" x14ac:dyDescent="0.25">
      <c r="P65186" s="118"/>
      <c r="R65186" s="118"/>
      <c r="T65186" s="118"/>
      <c r="V65186" s="118"/>
      <c r="X65186" s="118"/>
      <c r="Z65186" s="118"/>
    </row>
    <row r="65187" spans="16:26" x14ac:dyDescent="0.25">
      <c r="P65187" s="119"/>
      <c r="R65187" s="119"/>
      <c r="T65187" s="119"/>
      <c r="V65187" s="119"/>
      <c r="X65187" s="119"/>
      <c r="Z65187" s="119"/>
    </row>
    <row r="65188" spans="16:26" x14ac:dyDescent="0.25">
      <c r="P65188" s="119"/>
      <c r="R65188" s="119"/>
      <c r="T65188" s="119"/>
      <c r="V65188" s="119"/>
      <c r="X65188" s="119"/>
      <c r="Z65188" s="119"/>
    </row>
    <row r="65189" spans="16:26" x14ac:dyDescent="0.25">
      <c r="P65189" s="120"/>
      <c r="R65189" s="120"/>
      <c r="T65189" s="120"/>
      <c r="V65189" s="120"/>
      <c r="X65189" s="120"/>
      <c r="Z65189" s="120"/>
    </row>
    <row r="65190" spans="16:26" x14ac:dyDescent="0.25">
      <c r="P65190" s="119"/>
      <c r="R65190" s="119"/>
      <c r="T65190" s="119"/>
      <c r="V65190" s="119"/>
      <c r="X65190" s="119"/>
      <c r="Z65190" s="119"/>
    </row>
    <row r="65191" spans="16:26" x14ac:dyDescent="0.25">
      <c r="P65191" s="119"/>
      <c r="R65191" s="119"/>
      <c r="T65191" s="119"/>
      <c r="V65191" s="119"/>
      <c r="X65191" s="119"/>
      <c r="Z65191" s="119"/>
    </row>
    <row r="65192" spans="16:26" x14ac:dyDescent="0.25">
      <c r="P65192" s="120"/>
      <c r="R65192" s="120"/>
      <c r="T65192" s="120"/>
      <c r="V65192" s="120"/>
      <c r="X65192" s="120"/>
      <c r="Z65192" s="120"/>
    </row>
    <row r="65193" spans="16:26" x14ac:dyDescent="0.25">
      <c r="P65193" s="119"/>
      <c r="R65193" s="119"/>
      <c r="T65193" s="119"/>
      <c r="V65193" s="119"/>
      <c r="X65193" s="119"/>
      <c r="Z65193" s="119"/>
    </row>
    <row r="65194" spans="16:26" x14ac:dyDescent="0.25">
      <c r="P65194" s="120"/>
      <c r="R65194" s="120"/>
      <c r="T65194" s="120"/>
      <c r="V65194" s="120"/>
      <c r="X65194" s="120"/>
      <c r="Z65194" s="120"/>
    </row>
    <row r="65195" spans="16:26" x14ac:dyDescent="0.25">
      <c r="P65195" s="119"/>
      <c r="R65195" s="119"/>
      <c r="T65195" s="119"/>
      <c r="V65195" s="119"/>
      <c r="X65195" s="119"/>
      <c r="Z65195" s="119"/>
    </row>
    <row r="65196" spans="16:26" x14ac:dyDescent="0.25">
      <c r="P65196" s="119"/>
      <c r="R65196" s="119"/>
      <c r="T65196" s="119"/>
      <c r="V65196" s="119"/>
      <c r="X65196" s="119"/>
      <c r="Z65196" s="119"/>
    </row>
    <row r="65197" spans="16:26" x14ac:dyDescent="0.25">
      <c r="P65197" s="119"/>
      <c r="R65197" s="119"/>
      <c r="T65197" s="119"/>
      <c r="V65197" s="119"/>
      <c r="X65197" s="119"/>
      <c r="Z65197" s="119"/>
    </row>
    <row r="65198" spans="16:26" x14ac:dyDescent="0.25">
      <c r="P65198" s="121"/>
      <c r="R65198" s="121"/>
      <c r="T65198" s="121"/>
      <c r="V65198" s="121"/>
      <c r="X65198" s="121"/>
      <c r="Z65198" s="121"/>
    </row>
    <row r="65199" spans="16:26" x14ac:dyDescent="0.25">
      <c r="P65199" s="121"/>
      <c r="R65199" s="121"/>
      <c r="T65199" s="121"/>
      <c r="V65199" s="121"/>
      <c r="X65199" s="121"/>
      <c r="Z65199" s="121"/>
    </row>
    <row r="65200" spans="16:26" x14ac:dyDescent="0.25">
      <c r="P65200" s="121"/>
      <c r="R65200" s="121"/>
      <c r="T65200" s="121"/>
      <c r="V65200" s="121"/>
      <c r="X65200" s="121"/>
      <c r="Z65200" s="121"/>
    </row>
    <row r="65201" spans="16:26" x14ac:dyDescent="0.25">
      <c r="P65201" s="121"/>
      <c r="R65201" s="121"/>
      <c r="T65201" s="121"/>
      <c r="V65201" s="121"/>
      <c r="X65201" s="121"/>
      <c r="Z65201" s="121"/>
    </row>
    <row r="65202" spans="16:26" x14ac:dyDescent="0.25">
      <c r="P65202" s="122"/>
      <c r="R65202" s="122"/>
      <c r="T65202" s="122"/>
      <c r="V65202" s="122"/>
      <c r="X65202" s="122"/>
      <c r="Z65202" s="122"/>
    </row>
    <row r="65203" spans="16:26" x14ac:dyDescent="0.25">
      <c r="P65203" s="118"/>
      <c r="R65203" s="118"/>
      <c r="T65203" s="118"/>
      <c r="V65203" s="118"/>
      <c r="X65203" s="118"/>
      <c r="Z65203" s="118"/>
    </row>
    <row r="65204" spans="16:26" x14ac:dyDescent="0.25">
      <c r="P65204" s="119"/>
      <c r="R65204" s="119"/>
      <c r="T65204" s="119"/>
      <c r="V65204" s="119"/>
      <c r="X65204" s="119"/>
      <c r="Z65204" s="119"/>
    </row>
    <row r="65205" spans="16:26" x14ac:dyDescent="0.25">
      <c r="P65205" s="119"/>
      <c r="R65205" s="119"/>
      <c r="T65205" s="119"/>
      <c r="V65205" s="119"/>
      <c r="X65205" s="119"/>
      <c r="Z65205" s="119"/>
    </row>
    <row r="65206" spans="16:26" x14ac:dyDescent="0.25">
      <c r="P65206" s="120"/>
      <c r="R65206" s="120"/>
      <c r="T65206" s="120"/>
      <c r="V65206" s="120"/>
      <c r="X65206" s="120"/>
      <c r="Z65206" s="120"/>
    </row>
    <row r="65207" spans="16:26" x14ac:dyDescent="0.25">
      <c r="P65207" s="119"/>
      <c r="R65207" s="119"/>
      <c r="T65207" s="119"/>
      <c r="V65207" s="119"/>
      <c r="X65207" s="119"/>
      <c r="Z65207" s="119"/>
    </row>
    <row r="65208" spans="16:26" x14ac:dyDescent="0.25">
      <c r="P65208" s="119"/>
      <c r="R65208" s="119"/>
      <c r="T65208" s="119"/>
      <c r="V65208" s="119"/>
      <c r="X65208" s="119"/>
      <c r="Z65208" s="119"/>
    </row>
    <row r="65209" spans="16:26" x14ac:dyDescent="0.25">
      <c r="P65209" s="120"/>
      <c r="R65209" s="120"/>
      <c r="T65209" s="120"/>
      <c r="V65209" s="120"/>
      <c r="X65209" s="120"/>
      <c r="Z65209" s="120"/>
    </row>
    <row r="65210" spans="16:26" x14ac:dyDescent="0.25">
      <c r="P65210" s="119"/>
      <c r="R65210" s="119"/>
      <c r="T65210" s="119"/>
      <c r="V65210" s="119"/>
      <c r="X65210" s="119"/>
      <c r="Z65210" s="119"/>
    </row>
    <row r="65211" spans="16:26" x14ac:dyDescent="0.25">
      <c r="P65211" s="120"/>
      <c r="R65211" s="120"/>
      <c r="T65211" s="120"/>
      <c r="V65211" s="120"/>
      <c r="X65211" s="120"/>
      <c r="Z65211" s="120"/>
    </row>
    <row r="65212" spans="16:26" x14ac:dyDescent="0.25">
      <c r="P65212" s="119"/>
      <c r="R65212" s="119"/>
      <c r="T65212" s="119"/>
      <c r="V65212" s="119"/>
      <c r="X65212" s="119"/>
      <c r="Z65212" s="119"/>
    </row>
    <row r="65213" spans="16:26" x14ac:dyDescent="0.25">
      <c r="P65213" s="119"/>
      <c r="R65213" s="119"/>
      <c r="T65213" s="119"/>
      <c r="V65213" s="119"/>
      <c r="X65213" s="119"/>
      <c r="Z65213" s="119"/>
    </row>
    <row r="65214" spans="16:26" x14ac:dyDescent="0.25">
      <c r="P65214" s="119"/>
      <c r="R65214" s="119"/>
      <c r="T65214" s="119"/>
      <c r="V65214" s="119"/>
      <c r="X65214" s="119"/>
      <c r="Z65214" s="119"/>
    </row>
    <row r="65215" spans="16:26" x14ac:dyDescent="0.25">
      <c r="P65215" s="121"/>
      <c r="R65215" s="121"/>
      <c r="T65215" s="121"/>
      <c r="V65215" s="121"/>
      <c r="X65215" s="121"/>
      <c r="Z65215" s="121"/>
    </row>
    <row r="65216" spans="16:26" x14ac:dyDescent="0.25">
      <c r="P65216" s="121"/>
      <c r="R65216" s="121"/>
      <c r="T65216" s="121"/>
      <c r="V65216" s="121"/>
      <c r="X65216" s="121"/>
      <c r="Z65216" s="121"/>
    </row>
    <row r="65217" spans="16:26" x14ac:dyDescent="0.25">
      <c r="P65217" s="121"/>
      <c r="R65217" s="121"/>
      <c r="T65217" s="121"/>
      <c r="V65217" s="121"/>
      <c r="X65217" s="121"/>
      <c r="Z65217" s="121"/>
    </row>
    <row r="65218" spans="16:26" x14ac:dyDescent="0.25">
      <c r="P65218" s="121"/>
      <c r="R65218" s="121"/>
      <c r="T65218" s="121"/>
      <c r="V65218" s="121"/>
      <c r="X65218" s="121"/>
      <c r="Z65218" s="121"/>
    </row>
    <row r="65219" spans="16:26" x14ac:dyDescent="0.25">
      <c r="P65219" s="122"/>
      <c r="R65219" s="122"/>
      <c r="T65219" s="122"/>
      <c r="V65219" s="122"/>
      <c r="X65219" s="122"/>
      <c r="Z65219" s="122"/>
    </row>
    <row r="65220" spans="16:26" x14ac:dyDescent="0.25">
      <c r="P65220" s="118"/>
      <c r="R65220" s="118"/>
      <c r="T65220" s="118"/>
      <c r="V65220" s="118"/>
      <c r="X65220" s="118"/>
      <c r="Z65220" s="118"/>
    </row>
    <row r="65221" spans="16:26" x14ac:dyDescent="0.25">
      <c r="P65221" s="119"/>
      <c r="R65221" s="119"/>
      <c r="T65221" s="119"/>
      <c r="V65221" s="119"/>
      <c r="X65221" s="119"/>
      <c r="Z65221" s="119"/>
    </row>
    <row r="65222" spans="16:26" x14ac:dyDescent="0.25">
      <c r="P65222" s="119"/>
      <c r="R65222" s="119"/>
      <c r="T65222" s="119"/>
      <c r="V65222" s="119"/>
      <c r="X65222" s="119"/>
      <c r="Z65222" s="119"/>
    </row>
    <row r="65223" spans="16:26" x14ac:dyDescent="0.25">
      <c r="P65223" s="120"/>
      <c r="R65223" s="120"/>
      <c r="T65223" s="120"/>
      <c r="V65223" s="120"/>
      <c r="X65223" s="120"/>
      <c r="Z65223" s="120"/>
    </row>
    <row r="65224" spans="16:26" x14ac:dyDescent="0.25">
      <c r="P65224" s="119"/>
      <c r="R65224" s="119"/>
      <c r="T65224" s="119"/>
      <c r="V65224" s="119"/>
      <c r="X65224" s="119"/>
      <c r="Z65224" s="119"/>
    </row>
    <row r="65225" spans="16:26" x14ac:dyDescent="0.25">
      <c r="P65225" s="119"/>
      <c r="R65225" s="119"/>
      <c r="T65225" s="119"/>
      <c r="V65225" s="119"/>
      <c r="X65225" s="119"/>
      <c r="Z65225" s="119"/>
    </row>
    <row r="65226" spans="16:26" x14ac:dyDescent="0.25">
      <c r="P65226" s="120"/>
      <c r="R65226" s="120"/>
      <c r="T65226" s="120"/>
      <c r="V65226" s="120"/>
      <c r="X65226" s="120"/>
      <c r="Z65226" s="120"/>
    </row>
    <row r="65227" spans="16:26" x14ac:dyDescent="0.25">
      <c r="P65227" s="119"/>
      <c r="R65227" s="119"/>
      <c r="T65227" s="119"/>
      <c r="V65227" s="119"/>
      <c r="X65227" s="119"/>
      <c r="Z65227" s="119"/>
    </row>
    <row r="65228" spans="16:26" x14ac:dyDescent="0.25">
      <c r="P65228" s="120"/>
      <c r="R65228" s="120"/>
      <c r="T65228" s="120"/>
      <c r="V65228" s="120"/>
      <c r="X65228" s="120"/>
      <c r="Z65228" s="120"/>
    </row>
    <row r="65229" spans="16:26" x14ac:dyDescent="0.25">
      <c r="P65229" s="119"/>
      <c r="R65229" s="119"/>
      <c r="T65229" s="119"/>
      <c r="V65229" s="119"/>
      <c r="X65229" s="119"/>
      <c r="Z65229" s="119"/>
    </row>
    <row r="65230" spans="16:26" x14ac:dyDescent="0.25">
      <c r="P65230" s="119"/>
      <c r="R65230" s="119"/>
      <c r="T65230" s="119"/>
      <c r="V65230" s="119"/>
      <c r="X65230" s="119"/>
      <c r="Z65230" s="119"/>
    </row>
    <row r="65231" spans="16:26" x14ac:dyDescent="0.25">
      <c r="P65231" s="119"/>
      <c r="R65231" s="119"/>
      <c r="T65231" s="119"/>
      <c r="V65231" s="119"/>
      <c r="X65231" s="119"/>
      <c r="Z65231" s="119"/>
    </row>
    <row r="65232" spans="16:26" x14ac:dyDescent="0.25">
      <c r="P65232" s="121"/>
      <c r="R65232" s="121"/>
      <c r="T65232" s="121"/>
      <c r="V65232" s="121"/>
      <c r="X65232" s="121"/>
      <c r="Z65232" s="121"/>
    </row>
    <row r="65233" spans="16:26" x14ac:dyDescent="0.25">
      <c r="P65233" s="121"/>
      <c r="R65233" s="121"/>
      <c r="T65233" s="121"/>
      <c r="V65233" s="121"/>
      <c r="X65233" s="121"/>
      <c r="Z65233" s="121"/>
    </row>
    <row r="65234" spans="16:26" x14ac:dyDescent="0.25">
      <c r="P65234" s="121"/>
      <c r="R65234" s="121"/>
      <c r="T65234" s="121"/>
      <c r="V65234" s="121"/>
      <c r="X65234" s="121"/>
      <c r="Z65234" s="121"/>
    </row>
    <row r="65235" spans="16:26" x14ac:dyDescent="0.25">
      <c r="P65235" s="121"/>
      <c r="R65235" s="121"/>
      <c r="T65235" s="121"/>
      <c r="V65235" s="121"/>
      <c r="X65235" s="121"/>
      <c r="Z65235" s="121"/>
    </row>
    <row r="65236" spans="16:26" x14ac:dyDescent="0.25">
      <c r="P65236" s="122"/>
      <c r="R65236" s="122"/>
      <c r="T65236" s="122"/>
      <c r="V65236" s="122"/>
      <c r="X65236" s="122"/>
      <c r="Z65236" s="122"/>
    </row>
    <row r="65237" spans="16:26" x14ac:dyDescent="0.25">
      <c r="P65237" s="118"/>
      <c r="R65237" s="118"/>
      <c r="T65237" s="118"/>
      <c r="V65237" s="118"/>
      <c r="X65237" s="118"/>
      <c r="Z65237" s="118"/>
    </row>
    <row r="65238" spans="16:26" x14ac:dyDescent="0.25">
      <c r="P65238" s="119"/>
      <c r="R65238" s="119"/>
      <c r="T65238" s="119"/>
      <c r="V65238" s="119"/>
      <c r="X65238" s="119"/>
      <c r="Z65238" s="119"/>
    </row>
    <row r="65239" spans="16:26" x14ac:dyDescent="0.25">
      <c r="P65239" s="119"/>
      <c r="R65239" s="119"/>
      <c r="T65239" s="119"/>
      <c r="V65239" s="119"/>
      <c r="X65239" s="119"/>
      <c r="Z65239" s="119"/>
    </row>
    <row r="65240" spans="16:26" x14ac:dyDescent="0.25">
      <c r="P65240" s="120"/>
      <c r="R65240" s="120"/>
      <c r="T65240" s="120"/>
      <c r="V65240" s="120"/>
      <c r="X65240" s="120"/>
      <c r="Z65240" s="120"/>
    </row>
    <row r="65241" spans="16:26" x14ac:dyDescent="0.25">
      <c r="P65241" s="119"/>
      <c r="R65241" s="119"/>
      <c r="T65241" s="119"/>
      <c r="V65241" s="119"/>
      <c r="X65241" s="119"/>
      <c r="Z65241" s="119"/>
    </row>
    <row r="65242" spans="16:26" x14ac:dyDescent="0.25">
      <c r="P65242" s="119"/>
      <c r="R65242" s="119"/>
      <c r="T65242" s="119"/>
      <c r="V65242" s="119"/>
      <c r="X65242" s="119"/>
      <c r="Z65242" s="119"/>
    </row>
    <row r="65243" spans="16:26" x14ac:dyDescent="0.25">
      <c r="P65243" s="120"/>
      <c r="R65243" s="120"/>
      <c r="T65243" s="120"/>
      <c r="V65243" s="120"/>
      <c r="X65243" s="120"/>
      <c r="Z65243" s="120"/>
    </row>
    <row r="65244" spans="16:26" x14ac:dyDescent="0.25">
      <c r="P65244" s="119"/>
      <c r="R65244" s="119"/>
      <c r="T65244" s="119"/>
      <c r="V65244" s="119"/>
      <c r="X65244" s="119"/>
      <c r="Z65244" s="119"/>
    </row>
    <row r="65245" spans="16:26" x14ac:dyDescent="0.25">
      <c r="P65245" s="120"/>
      <c r="R65245" s="120"/>
      <c r="T65245" s="120"/>
      <c r="V65245" s="120"/>
      <c r="X65245" s="120"/>
      <c r="Z65245" s="120"/>
    </row>
    <row r="65246" spans="16:26" x14ac:dyDescent="0.25">
      <c r="P65246" s="119"/>
      <c r="R65246" s="119"/>
      <c r="T65246" s="119"/>
      <c r="V65246" s="119"/>
      <c r="X65246" s="119"/>
      <c r="Z65246" s="119"/>
    </row>
    <row r="65247" spans="16:26" x14ac:dyDescent="0.25">
      <c r="P65247" s="119"/>
      <c r="R65247" s="119"/>
      <c r="T65247" s="119"/>
      <c r="V65247" s="119"/>
      <c r="X65247" s="119"/>
      <c r="Z65247" s="119"/>
    </row>
    <row r="65248" spans="16:26" x14ac:dyDescent="0.25">
      <c r="P65248" s="119"/>
      <c r="R65248" s="119"/>
      <c r="T65248" s="119"/>
      <c r="V65248" s="119"/>
      <c r="X65248" s="119"/>
      <c r="Z65248" s="119"/>
    </row>
    <row r="65249" spans="16:26" x14ac:dyDescent="0.25">
      <c r="P65249" s="121"/>
      <c r="R65249" s="121"/>
      <c r="T65249" s="121"/>
      <c r="V65249" s="121"/>
      <c r="X65249" s="121"/>
      <c r="Z65249" s="121"/>
    </row>
    <row r="65250" spans="16:26" x14ac:dyDescent="0.25">
      <c r="P65250" s="121"/>
      <c r="R65250" s="121"/>
      <c r="T65250" s="121"/>
      <c r="V65250" s="121"/>
      <c r="X65250" s="121"/>
      <c r="Z65250" s="121"/>
    </row>
    <row r="65251" spans="16:26" x14ac:dyDescent="0.25">
      <c r="P65251" s="121"/>
      <c r="R65251" s="121"/>
      <c r="T65251" s="121"/>
      <c r="V65251" s="121"/>
      <c r="X65251" s="121"/>
      <c r="Z65251" s="121"/>
    </row>
    <row r="65252" spans="16:26" x14ac:dyDescent="0.25">
      <c r="P65252" s="121"/>
      <c r="R65252" s="121"/>
      <c r="T65252" s="121"/>
      <c r="V65252" s="121"/>
      <c r="X65252" s="121"/>
      <c r="Z65252" s="121"/>
    </row>
    <row r="65253" spans="16:26" x14ac:dyDescent="0.25">
      <c r="P65253" s="122"/>
      <c r="R65253" s="122"/>
      <c r="T65253" s="122"/>
      <c r="V65253" s="122"/>
      <c r="X65253" s="122"/>
      <c r="Z65253" s="122"/>
    </row>
    <row r="65254" spans="16:26" x14ac:dyDescent="0.25">
      <c r="P65254" s="118"/>
      <c r="R65254" s="118"/>
      <c r="T65254" s="118"/>
      <c r="V65254" s="118"/>
      <c r="X65254" s="118"/>
      <c r="Z65254" s="118"/>
    </row>
    <row r="65255" spans="16:26" x14ac:dyDescent="0.25">
      <c r="P65255" s="119"/>
      <c r="R65255" s="119"/>
      <c r="T65255" s="119"/>
      <c r="V65255" s="119"/>
      <c r="X65255" s="119"/>
      <c r="Z65255" s="119"/>
    </row>
    <row r="65256" spans="16:26" x14ac:dyDescent="0.25">
      <c r="P65256" s="119"/>
      <c r="R65256" s="119"/>
      <c r="T65256" s="119"/>
      <c r="V65256" s="119"/>
      <c r="X65256" s="119"/>
      <c r="Z65256" s="119"/>
    </row>
    <row r="65257" spans="16:26" x14ac:dyDescent="0.25">
      <c r="P65257" s="120"/>
      <c r="R65257" s="120"/>
      <c r="T65257" s="120"/>
      <c r="V65257" s="120"/>
      <c r="X65257" s="120"/>
      <c r="Z65257" s="120"/>
    </row>
    <row r="65258" spans="16:26" x14ac:dyDescent="0.25">
      <c r="P65258" s="119"/>
      <c r="R65258" s="119"/>
      <c r="T65258" s="119"/>
      <c r="V65258" s="119"/>
      <c r="X65258" s="119"/>
      <c r="Z65258" s="119"/>
    </row>
    <row r="65259" spans="16:26" x14ac:dyDescent="0.25">
      <c r="P65259" s="119"/>
      <c r="R65259" s="119"/>
      <c r="T65259" s="119"/>
      <c r="V65259" s="119"/>
      <c r="X65259" s="119"/>
      <c r="Z65259" s="119"/>
    </row>
    <row r="65260" spans="16:26" x14ac:dyDescent="0.25">
      <c r="P65260" s="120"/>
      <c r="R65260" s="120"/>
      <c r="T65260" s="120"/>
      <c r="V65260" s="120"/>
      <c r="X65260" s="120"/>
      <c r="Z65260" s="120"/>
    </row>
    <row r="65261" spans="16:26" x14ac:dyDescent="0.25">
      <c r="P65261" s="119"/>
      <c r="R65261" s="119"/>
      <c r="T65261" s="119"/>
      <c r="V65261" s="119"/>
      <c r="X65261" s="119"/>
      <c r="Z65261" s="119"/>
    </row>
    <row r="65262" spans="16:26" x14ac:dyDescent="0.25">
      <c r="P65262" s="120"/>
      <c r="R65262" s="120"/>
      <c r="T65262" s="120"/>
      <c r="V65262" s="120"/>
      <c r="X65262" s="120"/>
      <c r="Z65262" s="120"/>
    </row>
    <row r="65263" spans="16:26" x14ac:dyDescent="0.25">
      <c r="P65263" s="119"/>
      <c r="R65263" s="119"/>
      <c r="T65263" s="119"/>
      <c r="V65263" s="119"/>
      <c r="X65263" s="119"/>
      <c r="Z65263" s="119"/>
    </row>
    <row r="65264" spans="16:26" x14ac:dyDescent="0.25">
      <c r="P65264" s="119"/>
      <c r="R65264" s="119"/>
      <c r="T65264" s="119"/>
      <c r="V65264" s="119"/>
      <c r="X65264" s="119"/>
      <c r="Z65264" s="119"/>
    </row>
    <row r="65265" spans="16:26" x14ac:dyDescent="0.25">
      <c r="P65265" s="119"/>
      <c r="R65265" s="119"/>
      <c r="T65265" s="119"/>
      <c r="V65265" s="119"/>
      <c r="X65265" s="119"/>
      <c r="Z65265" s="119"/>
    </row>
    <row r="65266" spans="16:26" x14ac:dyDescent="0.25">
      <c r="P65266" s="121"/>
      <c r="R65266" s="121"/>
      <c r="T65266" s="121"/>
      <c r="V65266" s="121"/>
      <c r="X65266" s="121"/>
      <c r="Z65266" s="121"/>
    </row>
    <row r="65267" spans="16:26" x14ac:dyDescent="0.25">
      <c r="P65267" s="121"/>
      <c r="R65267" s="121"/>
      <c r="T65267" s="121"/>
      <c r="V65267" s="121"/>
      <c r="X65267" s="121"/>
      <c r="Z65267" s="121"/>
    </row>
    <row r="65268" spans="16:26" x14ac:dyDescent="0.25">
      <c r="P65268" s="121"/>
      <c r="R65268" s="121"/>
      <c r="T65268" s="121"/>
      <c r="V65268" s="121"/>
      <c r="X65268" s="121"/>
      <c r="Z65268" s="121"/>
    </row>
    <row r="65269" spans="16:26" x14ac:dyDescent="0.25">
      <c r="P65269" s="121"/>
      <c r="R65269" s="121"/>
      <c r="T65269" s="121"/>
      <c r="V65269" s="121"/>
      <c r="X65269" s="121"/>
      <c r="Z65269" s="121"/>
    </row>
    <row r="65270" spans="16:26" x14ac:dyDescent="0.25">
      <c r="P65270" s="122"/>
      <c r="R65270" s="122"/>
      <c r="T65270" s="122"/>
      <c r="V65270" s="122"/>
      <c r="X65270" s="122"/>
      <c r="Z65270" s="122"/>
    </row>
    <row r="65271" spans="16:26" x14ac:dyDescent="0.25">
      <c r="P65271" s="118"/>
      <c r="R65271" s="118"/>
      <c r="T65271" s="118"/>
      <c r="V65271" s="118"/>
      <c r="X65271" s="118"/>
      <c r="Z65271" s="118"/>
    </row>
    <row r="65272" spans="16:26" x14ac:dyDescent="0.25">
      <c r="P65272" s="119"/>
      <c r="R65272" s="119"/>
      <c r="T65272" s="119"/>
      <c r="V65272" s="119"/>
      <c r="X65272" s="119"/>
      <c r="Z65272" s="119"/>
    </row>
    <row r="65273" spans="16:26" x14ac:dyDescent="0.25">
      <c r="P65273" s="119"/>
      <c r="R65273" s="119"/>
      <c r="T65273" s="119"/>
      <c r="V65273" s="119"/>
      <c r="X65273" s="119"/>
      <c r="Z65273" s="119"/>
    </row>
    <row r="65274" spans="16:26" x14ac:dyDescent="0.25">
      <c r="P65274" s="120"/>
      <c r="R65274" s="120"/>
      <c r="T65274" s="120"/>
      <c r="V65274" s="120"/>
      <c r="X65274" s="120"/>
      <c r="Z65274" s="120"/>
    </row>
    <row r="65275" spans="16:26" x14ac:dyDescent="0.25">
      <c r="P65275" s="119"/>
      <c r="R65275" s="119"/>
      <c r="T65275" s="119"/>
      <c r="V65275" s="119"/>
      <c r="X65275" s="119"/>
      <c r="Z65275" s="119"/>
    </row>
    <row r="65276" spans="16:26" x14ac:dyDescent="0.25">
      <c r="P65276" s="119"/>
      <c r="R65276" s="119"/>
      <c r="T65276" s="119"/>
      <c r="V65276" s="119"/>
      <c r="X65276" s="119"/>
      <c r="Z65276" s="119"/>
    </row>
    <row r="65277" spans="16:26" x14ac:dyDescent="0.25">
      <c r="P65277" s="120"/>
      <c r="R65277" s="120"/>
      <c r="T65277" s="120"/>
      <c r="V65277" s="120"/>
      <c r="X65277" s="120"/>
      <c r="Z65277" s="120"/>
    </row>
    <row r="65278" spans="16:26" x14ac:dyDescent="0.25">
      <c r="P65278" s="119"/>
      <c r="R65278" s="119"/>
      <c r="T65278" s="119"/>
      <c r="V65278" s="119"/>
      <c r="X65278" s="119"/>
      <c r="Z65278" s="119"/>
    </row>
    <row r="65279" spans="16:26" x14ac:dyDescent="0.25">
      <c r="P65279" s="120"/>
      <c r="R65279" s="120"/>
      <c r="T65279" s="120"/>
      <c r="V65279" s="120"/>
      <c r="X65279" s="120"/>
      <c r="Z65279" s="120"/>
    </row>
    <row r="65280" spans="16:26" x14ac:dyDescent="0.25">
      <c r="P65280" s="119"/>
      <c r="R65280" s="119"/>
      <c r="T65280" s="119"/>
      <c r="V65280" s="119"/>
      <c r="X65280" s="119"/>
      <c r="Z65280" s="119"/>
    </row>
    <row r="65281" spans="16:26" x14ac:dyDescent="0.25">
      <c r="P65281" s="119"/>
      <c r="R65281" s="119"/>
      <c r="T65281" s="119"/>
      <c r="V65281" s="119"/>
      <c r="X65281" s="119"/>
      <c r="Z65281" s="119"/>
    </row>
    <row r="65282" spans="16:26" x14ac:dyDescent="0.25">
      <c r="P65282" s="119"/>
      <c r="R65282" s="119"/>
      <c r="T65282" s="119"/>
      <c r="V65282" s="119"/>
      <c r="X65282" s="119"/>
      <c r="Z65282" s="119"/>
    </row>
    <row r="65283" spans="16:26" x14ac:dyDescent="0.25">
      <c r="P65283" s="121"/>
      <c r="R65283" s="121"/>
      <c r="T65283" s="121"/>
      <c r="V65283" s="121"/>
      <c r="X65283" s="121"/>
      <c r="Z65283" s="121"/>
    </row>
    <row r="65284" spans="16:26" x14ac:dyDescent="0.25">
      <c r="P65284" s="121"/>
      <c r="R65284" s="121"/>
      <c r="T65284" s="121"/>
      <c r="V65284" s="121"/>
      <c r="X65284" s="121"/>
      <c r="Z65284" s="121"/>
    </row>
    <row r="65285" spans="16:26" x14ac:dyDescent="0.25">
      <c r="P65285" s="121"/>
      <c r="R65285" s="121"/>
      <c r="T65285" s="121"/>
      <c r="V65285" s="121"/>
      <c r="X65285" s="121"/>
      <c r="Z65285" s="121"/>
    </row>
    <row r="65286" spans="16:26" x14ac:dyDescent="0.25">
      <c r="P65286" s="121"/>
      <c r="R65286" s="121"/>
      <c r="T65286" s="121"/>
      <c r="V65286" s="121"/>
      <c r="X65286" s="121"/>
      <c r="Z65286" s="121"/>
    </row>
    <row r="65287" spans="16:26" x14ac:dyDescent="0.25">
      <c r="P65287" s="122"/>
      <c r="R65287" s="122"/>
      <c r="T65287" s="122"/>
      <c r="V65287" s="122"/>
      <c r="X65287" s="122"/>
      <c r="Z65287" s="122"/>
    </row>
    <row r="65288" spans="16:26" x14ac:dyDescent="0.25">
      <c r="P65288" s="118"/>
      <c r="R65288" s="118"/>
      <c r="T65288" s="118"/>
      <c r="V65288" s="118"/>
      <c r="X65288" s="118"/>
      <c r="Z65288" s="118"/>
    </row>
    <row r="65289" spans="16:26" x14ac:dyDescent="0.25">
      <c r="P65289" s="119"/>
      <c r="R65289" s="119"/>
      <c r="T65289" s="119"/>
      <c r="V65289" s="119"/>
      <c r="X65289" s="119"/>
      <c r="Z65289" s="119"/>
    </row>
    <row r="65290" spans="16:26" x14ac:dyDescent="0.25">
      <c r="P65290" s="119"/>
      <c r="R65290" s="119"/>
      <c r="T65290" s="119"/>
      <c r="V65290" s="119"/>
      <c r="X65290" s="119"/>
      <c r="Z65290" s="119"/>
    </row>
    <row r="65291" spans="16:26" x14ac:dyDescent="0.25">
      <c r="P65291" s="120"/>
      <c r="R65291" s="120"/>
      <c r="T65291" s="120"/>
      <c r="V65291" s="120"/>
      <c r="X65291" s="120"/>
      <c r="Z65291" s="120"/>
    </row>
    <row r="65292" spans="16:26" x14ac:dyDescent="0.25">
      <c r="P65292" s="119"/>
      <c r="R65292" s="119"/>
      <c r="T65292" s="119"/>
      <c r="V65292" s="119"/>
      <c r="X65292" s="119"/>
      <c r="Z65292" s="119"/>
    </row>
    <row r="65293" spans="16:26" x14ac:dyDescent="0.25">
      <c r="P65293" s="119"/>
      <c r="R65293" s="119"/>
      <c r="T65293" s="119"/>
      <c r="V65293" s="119"/>
      <c r="X65293" s="119"/>
      <c r="Z65293" s="119"/>
    </row>
    <row r="65294" spans="16:26" x14ac:dyDescent="0.25">
      <c r="P65294" s="120"/>
      <c r="R65294" s="120"/>
      <c r="T65294" s="120"/>
      <c r="V65294" s="120"/>
      <c r="X65294" s="120"/>
      <c r="Z65294" s="120"/>
    </row>
    <row r="65295" spans="16:26" x14ac:dyDescent="0.25">
      <c r="P65295" s="119"/>
      <c r="R65295" s="119"/>
      <c r="T65295" s="119"/>
      <c r="V65295" s="119"/>
      <c r="X65295" s="119"/>
      <c r="Z65295" s="119"/>
    </row>
    <row r="65296" spans="16:26" x14ac:dyDescent="0.25">
      <c r="P65296" s="120"/>
      <c r="R65296" s="120"/>
      <c r="T65296" s="120"/>
      <c r="V65296" s="120"/>
      <c r="X65296" s="120"/>
      <c r="Z65296" s="120"/>
    </row>
    <row r="65297" spans="16:26" x14ac:dyDescent="0.25">
      <c r="P65297" s="119"/>
      <c r="R65297" s="119"/>
      <c r="T65297" s="119"/>
      <c r="V65297" s="119"/>
      <c r="X65297" s="119"/>
      <c r="Z65297" s="119"/>
    </row>
    <row r="65298" spans="16:26" x14ac:dyDescent="0.25">
      <c r="P65298" s="119"/>
      <c r="R65298" s="119"/>
      <c r="T65298" s="119"/>
      <c r="V65298" s="119"/>
      <c r="X65298" s="119"/>
      <c r="Z65298" s="119"/>
    </row>
    <row r="65299" spans="16:26" x14ac:dyDescent="0.25">
      <c r="P65299" s="119"/>
      <c r="R65299" s="119"/>
      <c r="T65299" s="119"/>
      <c r="V65299" s="119"/>
      <c r="X65299" s="119"/>
      <c r="Z65299" s="119"/>
    </row>
    <row r="65300" spans="16:26" x14ac:dyDescent="0.25">
      <c r="P65300" s="121"/>
      <c r="R65300" s="121"/>
      <c r="T65300" s="121"/>
      <c r="V65300" s="121"/>
      <c r="X65300" s="121"/>
      <c r="Z65300" s="121"/>
    </row>
    <row r="65301" spans="16:26" x14ac:dyDescent="0.25">
      <c r="P65301" s="121"/>
      <c r="R65301" s="121"/>
      <c r="T65301" s="121"/>
      <c r="V65301" s="121"/>
      <c r="X65301" s="121"/>
      <c r="Z65301" s="121"/>
    </row>
    <row r="65302" spans="16:26" x14ac:dyDescent="0.25">
      <c r="P65302" s="121"/>
      <c r="R65302" s="121"/>
      <c r="T65302" s="121"/>
      <c r="V65302" s="121"/>
      <c r="X65302" s="121"/>
      <c r="Z65302" s="121"/>
    </row>
    <row r="65303" spans="16:26" x14ac:dyDescent="0.25">
      <c r="P65303" s="121"/>
      <c r="R65303" s="121"/>
      <c r="T65303" s="121"/>
      <c r="V65303" s="121"/>
      <c r="X65303" s="121"/>
      <c r="Z65303" s="121"/>
    </row>
    <row r="65304" spans="16:26" x14ac:dyDescent="0.25">
      <c r="P65304" s="122"/>
      <c r="R65304" s="122"/>
      <c r="T65304" s="122"/>
      <c r="V65304" s="122"/>
      <c r="X65304" s="122"/>
      <c r="Z65304" s="122"/>
    </row>
    <row r="65305" spans="16:26" x14ac:dyDescent="0.25">
      <c r="P65305" s="118"/>
      <c r="R65305" s="118"/>
      <c r="T65305" s="118"/>
      <c r="V65305" s="118"/>
      <c r="X65305" s="118"/>
      <c r="Z65305" s="118"/>
    </row>
    <row r="65306" spans="16:26" x14ac:dyDescent="0.25">
      <c r="P65306" s="119"/>
      <c r="R65306" s="119"/>
      <c r="T65306" s="119"/>
      <c r="V65306" s="119"/>
      <c r="X65306" s="119"/>
      <c r="Z65306" s="119"/>
    </row>
    <row r="65307" spans="16:26" x14ac:dyDescent="0.25">
      <c r="P65307" s="119"/>
      <c r="R65307" s="119"/>
      <c r="T65307" s="119"/>
      <c r="V65307" s="119"/>
      <c r="X65307" s="119"/>
      <c r="Z65307" s="119"/>
    </row>
    <row r="65308" spans="16:26" x14ac:dyDescent="0.25">
      <c r="P65308" s="120"/>
      <c r="R65308" s="120"/>
      <c r="T65308" s="120"/>
      <c r="V65308" s="120"/>
      <c r="X65308" s="120"/>
      <c r="Z65308" s="120"/>
    </row>
    <row r="65309" spans="16:26" x14ac:dyDescent="0.25">
      <c r="P65309" s="119"/>
      <c r="R65309" s="119"/>
      <c r="T65309" s="119"/>
      <c r="V65309" s="119"/>
      <c r="X65309" s="119"/>
      <c r="Z65309" s="119"/>
    </row>
    <row r="65310" spans="16:26" x14ac:dyDescent="0.25">
      <c r="P65310" s="119"/>
      <c r="R65310" s="119"/>
      <c r="T65310" s="119"/>
      <c r="V65310" s="119"/>
      <c r="X65310" s="119"/>
      <c r="Z65310" s="119"/>
    </row>
    <row r="65311" spans="16:26" x14ac:dyDescent="0.25">
      <c r="P65311" s="120"/>
      <c r="R65311" s="120"/>
      <c r="T65311" s="120"/>
      <c r="V65311" s="120"/>
      <c r="X65311" s="120"/>
      <c r="Z65311" s="120"/>
    </row>
    <row r="65312" spans="16:26" x14ac:dyDescent="0.25">
      <c r="P65312" s="119"/>
      <c r="R65312" s="119"/>
      <c r="T65312" s="119"/>
      <c r="V65312" s="119"/>
      <c r="X65312" s="119"/>
      <c r="Z65312" s="119"/>
    </row>
    <row r="65313" spans="16:26" x14ac:dyDescent="0.25">
      <c r="P65313" s="120"/>
      <c r="R65313" s="120"/>
      <c r="T65313" s="120"/>
      <c r="V65313" s="120"/>
      <c r="X65313" s="120"/>
      <c r="Z65313" s="120"/>
    </row>
    <row r="65314" spans="16:26" x14ac:dyDescent="0.25">
      <c r="P65314" s="119"/>
      <c r="R65314" s="119"/>
      <c r="T65314" s="119"/>
      <c r="V65314" s="119"/>
      <c r="X65314" s="119"/>
      <c r="Z65314" s="119"/>
    </row>
    <row r="65315" spans="16:26" x14ac:dyDescent="0.25">
      <c r="P65315" s="119"/>
      <c r="R65315" s="119"/>
      <c r="T65315" s="119"/>
      <c r="V65315" s="119"/>
      <c r="X65315" s="119"/>
      <c r="Z65315" s="119"/>
    </row>
    <row r="65316" spans="16:26" x14ac:dyDescent="0.25">
      <c r="P65316" s="119"/>
      <c r="R65316" s="119"/>
      <c r="T65316" s="119"/>
      <c r="V65316" s="119"/>
      <c r="X65316" s="119"/>
      <c r="Z65316" s="119"/>
    </row>
    <row r="65317" spans="16:26" x14ac:dyDescent="0.25">
      <c r="P65317" s="121"/>
      <c r="R65317" s="121"/>
      <c r="T65317" s="121"/>
      <c r="V65317" s="121"/>
      <c r="X65317" s="121"/>
      <c r="Z65317" s="121"/>
    </row>
    <row r="65318" spans="16:26" x14ac:dyDescent="0.25">
      <c r="P65318" s="121"/>
      <c r="R65318" s="121"/>
      <c r="T65318" s="121"/>
      <c r="V65318" s="121"/>
      <c r="X65318" s="121"/>
      <c r="Z65318" s="121"/>
    </row>
    <row r="65319" spans="16:26" x14ac:dyDescent="0.25">
      <c r="P65319" s="121"/>
      <c r="R65319" s="121"/>
      <c r="T65319" s="121"/>
      <c r="V65319" s="121"/>
      <c r="X65319" s="121"/>
      <c r="Z65319" s="121"/>
    </row>
    <row r="65320" spans="16:26" x14ac:dyDescent="0.25">
      <c r="P65320" s="121"/>
      <c r="R65320" s="121"/>
      <c r="T65320" s="121"/>
      <c r="V65320" s="121"/>
      <c r="X65320" s="121"/>
      <c r="Z65320" s="121"/>
    </row>
    <row r="65321" spans="16:26" x14ac:dyDescent="0.25">
      <c r="P65321" s="122"/>
      <c r="R65321" s="122"/>
      <c r="T65321" s="122"/>
      <c r="V65321" s="122"/>
      <c r="X65321" s="122"/>
      <c r="Z65321" s="122"/>
    </row>
    <row r="65322" spans="16:26" x14ac:dyDescent="0.25">
      <c r="P65322" s="118"/>
      <c r="R65322" s="118"/>
      <c r="T65322" s="118"/>
      <c r="V65322" s="118"/>
      <c r="X65322" s="118"/>
      <c r="Z65322" s="118"/>
    </row>
    <row r="65323" spans="16:26" x14ac:dyDescent="0.25">
      <c r="P65323" s="119"/>
      <c r="R65323" s="119"/>
      <c r="T65323" s="119"/>
      <c r="V65323" s="119"/>
      <c r="X65323" s="119"/>
      <c r="Z65323" s="119"/>
    </row>
    <row r="65324" spans="16:26" x14ac:dyDescent="0.25">
      <c r="P65324" s="119"/>
      <c r="R65324" s="119"/>
      <c r="T65324" s="119"/>
      <c r="V65324" s="119"/>
      <c r="X65324" s="119"/>
      <c r="Z65324" s="119"/>
    </row>
    <row r="65325" spans="16:26" x14ac:dyDescent="0.25">
      <c r="P65325" s="120"/>
      <c r="R65325" s="120"/>
      <c r="T65325" s="120"/>
      <c r="V65325" s="120"/>
      <c r="X65325" s="120"/>
      <c r="Z65325" s="120"/>
    </row>
    <row r="65326" spans="16:26" x14ac:dyDescent="0.25">
      <c r="P65326" s="119"/>
      <c r="R65326" s="119"/>
      <c r="T65326" s="119"/>
      <c r="V65326" s="119"/>
      <c r="X65326" s="119"/>
      <c r="Z65326" s="119"/>
    </row>
    <row r="65327" spans="16:26" x14ac:dyDescent="0.25">
      <c r="P65327" s="119"/>
      <c r="R65327" s="119"/>
      <c r="T65327" s="119"/>
      <c r="V65327" s="119"/>
      <c r="X65327" s="119"/>
      <c r="Z65327" s="119"/>
    </row>
    <row r="65328" spans="16:26" x14ac:dyDescent="0.25">
      <c r="P65328" s="120"/>
      <c r="R65328" s="120"/>
      <c r="T65328" s="120"/>
      <c r="V65328" s="120"/>
      <c r="X65328" s="120"/>
      <c r="Z65328" s="120"/>
    </row>
    <row r="65329" spans="16:26" x14ac:dyDescent="0.25">
      <c r="P65329" s="119"/>
      <c r="R65329" s="119"/>
      <c r="T65329" s="119"/>
      <c r="V65329" s="119"/>
      <c r="X65329" s="119"/>
      <c r="Z65329" s="119"/>
    </row>
    <row r="65330" spans="16:26" x14ac:dyDescent="0.25">
      <c r="P65330" s="120"/>
      <c r="R65330" s="120"/>
      <c r="T65330" s="120"/>
      <c r="V65330" s="120"/>
      <c r="X65330" s="120"/>
      <c r="Z65330" s="120"/>
    </row>
    <row r="65331" spans="16:26" x14ac:dyDescent="0.25">
      <c r="P65331" s="119"/>
      <c r="R65331" s="119"/>
      <c r="T65331" s="119"/>
      <c r="V65331" s="119"/>
      <c r="X65331" s="119"/>
      <c r="Z65331" s="119"/>
    </row>
    <row r="65332" spans="16:26" x14ac:dyDescent="0.25">
      <c r="P65332" s="119"/>
      <c r="R65332" s="119"/>
      <c r="T65332" s="119"/>
      <c r="V65332" s="119"/>
      <c r="X65332" s="119"/>
      <c r="Z65332" s="119"/>
    </row>
    <row r="65333" spans="16:26" x14ac:dyDescent="0.25">
      <c r="P65333" s="119"/>
      <c r="R65333" s="119"/>
      <c r="T65333" s="119"/>
      <c r="V65333" s="119"/>
      <c r="X65333" s="119"/>
      <c r="Z65333" s="119"/>
    </row>
    <row r="65334" spans="16:26" x14ac:dyDescent="0.25">
      <c r="P65334" s="121"/>
      <c r="R65334" s="121"/>
      <c r="T65334" s="121"/>
      <c r="V65334" s="121"/>
      <c r="X65334" s="121"/>
      <c r="Z65334" s="121"/>
    </row>
    <row r="65335" spans="16:26" x14ac:dyDescent="0.25">
      <c r="P65335" s="121"/>
      <c r="R65335" s="121"/>
      <c r="T65335" s="121"/>
      <c r="V65335" s="121"/>
      <c r="X65335" s="121"/>
      <c r="Z65335" s="121"/>
    </row>
    <row r="65336" spans="16:26" x14ac:dyDescent="0.25">
      <c r="P65336" s="121"/>
      <c r="R65336" s="121"/>
      <c r="T65336" s="121"/>
      <c r="V65336" s="121"/>
      <c r="X65336" s="121"/>
      <c r="Z65336" s="121"/>
    </row>
    <row r="65337" spans="16:26" x14ac:dyDescent="0.25">
      <c r="P65337" s="121"/>
      <c r="R65337" s="121"/>
      <c r="T65337" s="121"/>
      <c r="V65337" s="121"/>
      <c r="X65337" s="121"/>
      <c r="Z65337" s="121"/>
    </row>
    <row r="65338" spans="16:26" x14ac:dyDescent="0.25">
      <c r="P65338" s="122"/>
      <c r="R65338" s="122"/>
      <c r="T65338" s="122"/>
      <c r="V65338" s="122"/>
      <c r="X65338" s="122"/>
      <c r="Z65338" s="122"/>
    </row>
    <row r="65339" spans="16:26" x14ac:dyDescent="0.25">
      <c r="P65339" s="118"/>
      <c r="R65339" s="118"/>
      <c r="T65339" s="118"/>
      <c r="V65339" s="118"/>
      <c r="X65339" s="118"/>
      <c r="Z65339" s="118"/>
    </row>
    <row r="65340" spans="16:26" x14ac:dyDescent="0.25">
      <c r="P65340" s="119"/>
      <c r="R65340" s="119"/>
      <c r="T65340" s="119"/>
      <c r="V65340" s="119"/>
      <c r="X65340" s="119"/>
      <c r="Z65340" s="119"/>
    </row>
    <row r="65341" spans="16:26" x14ac:dyDescent="0.25">
      <c r="P65341" s="119"/>
      <c r="R65341" s="119"/>
      <c r="T65341" s="119"/>
      <c r="V65341" s="119"/>
      <c r="X65341" s="119"/>
      <c r="Z65341" s="119"/>
    </row>
    <row r="65342" spans="16:26" x14ac:dyDescent="0.25">
      <c r="P65342" s="120"/>
      <c r="R65342" s="120"/>
      <c r="T65342" s="120"/>
      <c r="V65342" s="120"/>
      <c r="X65342" s="120"/>
      <c r="Z65342" s="120"/>
    </row>
    <row r="65343" spans="16:26" x14ac:dyDescent="0.25">
      <c r="P65343" s="119"/>
      <c r="R65343" s="119"/>
      <c r="T65343" s="119"/>
      <c r="V65343" s="119"/>
      <c r="X65343" s="119"/>
      <c r="Z65343" s="119"/>
    </row>
    <row r="65344" spans="16:26" x14ac:dyDescent="0.25">
      <c r="P65344" s="119"/>
      <c r="R65344" s="119"/>
      <c r="T65344" s="119"/>
      <c r="V65344" s="119"/>
      <c r="X65344" s="119"/>
      <c r="Z65344" s="119"/>
    </row>
    <row r="65345" spans="16:26" x14ac:dyDescent="0.25">
      <c r="P65345" s="120"/>
      <c r="R65345" s="120"/>
      <c r="T65345" s="120"/>
      <c r="V65345" s="120"/>
      <c r="X65345" s="120"/>
      <c r="Z65345" s="120"/>
    </row>
    <row r="65346" spans="16:26" x14ac:dyDescent="0.25">
      <c r="P65346" s="119"/>
      <c r="R65346" s="119"/>
      <c r="T65346" s="119"/>
      <c r="V65346" s="119"/>
      <c r="X65346" s="119"/>
      <c r="Z65346" s="119"/>
    </row>
    <row r="65347" spans="16:26" x14ac:dyDescent="0.25">
      <c r="P65347" s="120"/>
      <c r="R65347" s="120"/>
      <c r="T65347" s="120"/>
      <c r="V65347" s="120"/>
      <c r="X65347" s="120"/>
      <c r="Z65347" s="120"/>
    </row>
    <row r="65348" spans="16:26" x14ac:dyDescent="0.25">
      <c r="P65348" s="119"/>
      <c r="R65348" s="119"/>
      <c r="T65348" s="119"/>
      <c r="V65348" s="119"/>
      <c r="X65348" s="119"/>
      <c r="Z65348" s="119"/>
    </row>
    <row r="65349" spans="16:26" x14ac:dyDescent="0.25">
      <c r="P65349" s="119"/>
      <c r="R65349" s="119"/>
      <c r="T65349" s="119"/>
      <c r="V65349" s="119"/>
      <c r="X65349" s="119"/>
      <c r="Z65349" s="119"/>
    </row>
    <row r="65350" spans="16:26" x14ac:dyDescent="0.25">
      <c r="P65350" s="119"/>
      <c r="R65350" s="119"/>
      <c r="T65350" s="119"/>
      <c r="V65350" s="119"/>
      <c r="X65350" s="119"/>
      <c r="Z65350" s="119"/>
    </row>
    <row r="65351" spans="16:26" x14ac:dyDescent="0.25">
      <c r="P65351" s="121"/>
      <c r="R65351" s="121"/>
      <c r="T65351" s="121"/>
      <c r="V65351" s="121"/>
      <c r="X65351" s="121"/>
      <c r="Z65351" s="121"/>
    </row>
    <row r="65352" spans="16:26" x14ac:dyDescent="0.25">
      <c r="P65352" s="121"/>
      <c r="R65352" s="121"/>
      <c r="T65352" s="121"/>
      <c r="V65352" s="121"/>
      <c r="X65352" s="121"/>
      <c r="Z65352" s="121"/>
    </row>
    <row r="65353" spans="16:26" x14ac:dyDescent="0.25">
      <c r="P65353" s="121"/>
      <c r="R65353" s="121"/>
      <c r="T65353" s="121"/>
      <c r="V65353" s="121"/>
      <c r="X65353" s="121"/>
      <c r="Z65353" s="121"/>
    </row>
    <row r="65354" spans="16:26" x14ac:dyDescent="0.25">
      <c r="P65354" s="121"/>
      <c r="R65354" s="121"/>
      <c r="T65354" s="121"/>
      <c r="V65354" s="121"/>
      <c r="X65354" s="121"/>
      <c r="Z65354" s="121"/>
    </row>
    <row r="65355" spans="16:26" x14ac:dyDescent="0.25">
      <c r="P65355" s="122"/>
      <c r="R65355" s="122"/>
      <c r="T65355" s="122"/>
      <c r="V65355" s="122"/>
      <c r="X65355" s="122"/>
      <c r="Z65355" s="122"/>
    </row>
    <row r="65356" spans="16:26" x14ac:dyDescent="0.25">
      <c r="P65356" s="118"/>
      <c r="R65356" s="118"/>
      <c r="T65356" s="118"/>
      <c r="V65356" s="118"/>
      <c r="X65356" s="118"/>
      <c r="Z65356" s="118"/>
    </row>
    <row r="65357" spans="16:26" x14ac:dyDescent="0.25">
      <c r="P65357" s="119"/>
      <c r="R65357" s="119"/>
      <c r="T65357" s="119"/>
      <c r="V65357" s="119"/>
      <c r="X65357" s="119"/>
      <c r="Z65357" s="119"/>
    </row>
    <row r="65358" spans="16:26" x14ac:dyDescent="0.25">
      <c r="P65358" s="119"/>
      <c r="R65358" s="119"/>
      <c r="T65358" s="119"/>
      <c r="V65358" s="119"/>
      <c r="X65358" s="119"/>
      <c r="Z65358" s="119"/>
    </row>
    <row r="65359" spans="16:26" x14ac:dyDescent="0.25">
      <c r="P65359" s="120"/>
      <c r="R65359" s="120"/>
      <c r="T65359" s="120"/>
      <c r="V65359" s="120"/>
      <c r="X65359" s="120"/>
      <c r="Z65359" s="120"/>
    </row>
    <row r="65360" spans="16:26" x14ac:dyDescent="0.25">
      <c r="P65360" s="119"/>
      <c r="R65360" s="119"/>
      <c r="T65360" s="119"/>
      <c r="V65360" s="119"/>
      <c r="X65360" s="119"/>
      <c r="Z65360" s="119"/>
    </row>
    <row r="65361" spans="16:26" x14ac:dyDescent="0.25">
      <c r="P65361" s="119"/>
      <c r="R65361" s="119"/>
      <c r="T65361" s="119"/>
      <c r="V65361" s="119"/>
      <c r="X65361" s="119"/>
      <c r="Z65361" s="119"/>
    </row>
    <row r="65362" spans="16:26" x14ac:dyDescent="0.25">
      <c r="P65362" s="120"/>
      <c r="R65362" s="120"/>
      <c r="T65362" s="120"/>
      <c r="V65362" s="120"/>
      <c r="X65362" s="120"/>
      <c r="Z65362" s="120"/>
    </row>
    <row r="65363" spans="16:26" x14ac:dyDescent="0.25">
      <c r="P65363" s="119"/>
      <c r="R65363" s="119"/>
      <c r="T65363" s="119"/>
      <c r="V65363" s="119"/>
      <c r="X65363" s="119"/>
      <c r="Z65363" s="119"/>
    </row>
    <row r="65364" spans="16:26" x14ac:dyDescent="0.25">
      <c r="P65364" s="120"/>
      <c r="R65364" s="120"/>
      <c r="T65364" s="120"/>
      <c r="V65364" s="120"/>
      <c r="X65364" s="120"/>
      <c r="Z65364" s="120"/>
    </row>
    <row r="65365" spans="16:26" x14ac:dyDescent="0.25">
      <c r="P65365" s="119"/>
      <c r="R65365" s="119"/>
      <c r="T65365" s="119"/>
      <c r="V65365" s="119"/>
      <c r="X65365" s="119"/>
      <c r="Z65365" s="119"/>
    </row>
    <row r="65366" spans="16:26" x14ac:dyDescent="0.25">
      <c r="P65366" s="119"/>
      <c r="R65366" s="119"/>
      <c r="T65366" s="119"/>
      <c r="V65366" s="119"/>
      <c r="X65366" s="119"/>
      <c r="Z65366" s="119"/>
    </row>
    <row r="65367" spans="16:26" x14ac:dyDescent="0.25">
      <c r="P65367" s="119"/>
      <c r="R65367" s="119"/>
      <c r="T65367" s="119"/>
      <c r="V65367" s="119"/>
      <c r="X65367" s="119"/>
      <c r="Z65367" s="119"/>
    </row>
    <row r="65368" spans="16:26" x14ac:dyDescent="0.25">
      <c r="P65368" s="121"/>
      <c r="R65368" s="121"/>
      <c r="T65368" s="121"/>
      <c r="V65368" s="121"/>
      <c r="X65368" s="121"/>
      <c r="Z65368" s="121"/>
    </row>
    <row r="65369" spans="16:26" x14ac:dyDescent="0.25">
      <c r="P65369" s="121"/>
      <c r="R65369" s="121"/>
      <c r="T65369" s="121"/>
      <c r="V65369" s="121"/>
      <c r="X65369" s="121"/>
      <c r="Z65369" s="121"/>
    </row>
    <row r="65370" spans="16:26" x14ac:dyDescent="0.25">
      <c r="P65370" s="121"/>
      <c r="R65370" s="121"/>
      <c r="T65370" s="121"/>
      <c r="V65370" s="121"/>
      <c r="X65370" s="121"/>
      <c r="Z65370" s="121"/>
    </row>
    <row r="65371" spans="16:26" x14ac:dyDescent="0.25">
      <c r="P65371" s="121"/>
      <c r="R65371" s="121"/>
      <c r="T65371" s="121"/>
      <c r="V65371" s="121"/>
      <c r="X65371" s="121"/>
      <c r="Z65371" s="121"/>
    </row>
    <row r="65372" spans="16:26" x14ac:dyDescent="0.25">
      <c r="P65372" s="122"/>
      <c r="R65372" s="122"/>
      <c r="T65372" s="122"/>
      <c r="V65372" s="122"/>
      <c r="X65372" s="122"/>
      <c r="Z65372" s="122"/>
    </row>
    <row r="65373" spans="16:26" x14ac:dyDescent="0.25">
      <c r="P65373" s="118"/>
      <c r="R65373" s="118"/>
      <c r="T65373" s="118"/>
      <c r="V65373" s="118"/>
      <c r="X65373" s="118"/>
      <c r="Z65373" s="118"/>
    </row>
    <row r="65374" spans="16:26" x14ac:dyDescent="0.25">
      <c r="P65374" s="119"/>
      <c r="R65374" s="119"/>
      <c r="T65374" s="119"/>
      <c r="V65374" s="119"/>
      <c r="X65374" s="119"/>
      <c r="Z65374" s="119"/>
    </row>
    <row r="65375" spans="16:26" x14ac:dyDescent="0.25">
      <c r="P65375" s="119"/>
      <c r="R65375" s="119"/>
      <c r="T65375" s="119"/>
      <c r="V65375" s="119"/>
      <c r="X65375" s="119"/>
      <c r="Z65375" s="119"/>
    </row>
    <row r="65376" spans="16:26" x14ac:dyDescent="0.25">
      <c r="P65376" s="120"/>
      <c r="R65376" s="120"/>
      <c r="T65376" s="120"/>
      <c r="V65376" s="120"/>
      <c r="X65376" s="120"/>
      <c r="Z65376" s="120"/>
    </row>
    <row r="65377" spans="16:26" x14ac:dyDescent="0.25">
      <c r="P65377" s="119"/>
      <c r="R65377" s="119"/>
      <c r="T65377" s="119"/>
      <c r="V65377" s="119"/>
      <c r="X65377" s="119"/>
      <c r="Z65377" s="119"/>
    </row>
    <row r="65378" spans="16:26" x14ac:dyDescent="0.25">
      <c r="P65378" s="119"/>
      <c r="R65378" s="119"/>
      <c r="T65378" s="119"/>
      <c r="V65378" s="119"/>
      <c r="X65378" s="119"/>
      <c r="Z65378" s="119"/>
    </row>
    <row r="65379" spans="16:26" x14ac:dyDescent="0.25">
      <c r="P65379" s="120"/>
      <c r="R65379" s="120"/>
      <c r="T65379" s="120"/>
      <c r="V65379" s="120"/>
      <c r="X65379" s="120"/>
      <c r="Z65379" s="120"/>
    </row>
    <row r="65380" spans="16:26" x14ac:dyDescent="0.25">
      <c r="P65380" s="119"/>
      <c r="R65380" s="119"/>
      <c r="T65380" s="119"/>
      <c r="V65380" s="119"/>
      <c r="X65380" s="119"/>
      <c r="Z65380" s="119"/>
    </row>
    <row r="65381" spans="16:26" x14ac:dyDescent="0.25">
      <c r="P65381" s="120"/>
      <c r="R65381" s="120"/>
      <c r="T65381" s="120"/>
      <c r="V65381" s="120"/>
      <c r="X65381" s="120"/>
      <c r="Z65381" s="120"/>
    </row>
    <row r="65382" spans="16:26" x14ac:dyDescent="0.25">
      <c r="P65382" s="119"/>
      <c r="R65382" s="119"/>
      <c r="T65382" s="119"/>
      <c r="V65382" s="119"/>
      <c r="X65382" s="119"/>
      <c r="Z65382" s="119"/>
    </row>
    <row r="65383" spans="16:26" x14ac:dyDescent="0.25">
      <c r="P65383" s="119"/>
      <c r="R65383" s="119"/>
      <c r="T65383" s="119"/>
      <c r="V65383" s="119"/>
      <c r="X65383" s="119"/>
      <c r="Z65383" s="119"/>
    </row>
    <row r="65384" spans="16:26" x14ac:dyDescent="0.25">
      <c r="P65384" s="119"/>
      <c r="R65384" s="119"/>
      <c r="T65384" s="119"/>
      <c r="V65384" s="119"/>
      <c r="X65384" s="119"/>
      <c r="Z65384" s="119"/>
    </row>
    <row r="65385" spans="16:26" x14ac:dyDescent="0.25">
      <c r="P65385" s="121"/>
      <c r="R65385" s="121"/>
      <c r="T65385" s="121"/>
      <c r="V65385" s="121"/>
      <c r="X65385" s="121"/>
      <c r="Z65385" s="121"/>
    </row>
    <row r="65386" spans="16:26" x14ac:dyDescent="0.25">
      <c r="P65386" s="121"/>
      <c r="R65386" s="121"/>
      <c r="T65386" s="121"/>
      <c r="V65386" s="121"/>
      <c r="X65386" s="121"/>
      <c r="Z65386" s="121"/>
    </row>
    <row r="65387" spans="16:26" x14ac:dyDescent="0.25">
      <c r="P65387" s="121"/>
      <c r="R65387" s="121"/>
      <c r="T65387" s="121"/>
      <c r="V65387" s="121"/>
      <c r="X65387" s="121"/>
      <c r="Z65387" s="121"/>
    </row>
    <row r="65388" spans="16:26" x14ac:dyDescent="0.25">
      <c r="P65388" s="121"/>
      <c r="R65388" s="121"/>
      <c r="T65388" s="121"/>
      <c r="V65388" s="121"/>
      <c r="X65388" s="121"/>
      <c r="Z65388" s="121"/>
    </row>
    <row r="65389" spans="16:26" x14ac:dyDescent="0.25">
      <c r="P65389" s="122"/>
      <c r="R65389" s="122"/>
      <c r="T65389" s="122"/>
      <c r="V65389" s="122"/>
      <c r="X65389" s="122"/>
      <c r="Z65389" s="122"/>
    </row>
    <row r="65390" spans="16:26" x14ac:dyDescent="0.25">
      <c r="P65390" s="118"/>
      <c r="R65390" s="118"/>
      <c r="T65390" s="118"/>
      <c r="V65390" s="118"/>
      <c r="X65390" s="118"/>
      <c r="Z65390" s="118"/>
    </row>
    <row r="65391" spans="16:26" x14ac:dyDescent="0.25">
      <c r="P65391" s="119"/>
      <c r="R65391" s="119"/>
      <c r="T65391" s="119"/>
      <c r="V65391" s="119"/>
      <c r="X65391" s="119"/>
      <c r="Z65391" s="119"/>
    </row>
    <row r="65392" spans="16:26" x14ac:dyDescent="0.25">
      <c r="P65392" s="119"/>
      <c r="R65392" s="119"/>
      <c r="T65392" s="119"/>
      <c r="V65392" s="119"/>
      <c r="X65392" s="119"/>
      <c r="Z65392" s="119"/>
    </row>
    <row r="65393" spans="16:26" x14ac:dyDescent="0.25">
      <c r="P65393" s="120"/>
      <c r="R65393" s="120"/>
      <c r="T65393" s="120"/>
      <c r="V65393" s="120"/>
      <c r="X65393" s="120"/>
      <c r="Z65393" s="120"/>
    </row>
    <row r="65394" spans="16:26" x14ac:dyDescent="0.25">
      <c r="P65394" s="119"/>
      <c r="R65394" s="119"/>
      <c r="T65394" s="119"/>
      <c r="V65394" s="119"/>
      <c r="X65394" s="119"/>
      <c r="Z65394" s="119"/>
    </row>
    <row r="65395" spans="16:26" x14ac:dyDescent="0.25">
      <c r="P65395" s="119"/>
      <c r="R65395" s="119"/>
      <c r="T65395" s="119"/>
      <c r="V65395" s="119"/>
      <c r="X65395" s="119"/>
      <c r="Z65395" s="119"/>
    </row>
    <row r="65396" spans="16:26" x14ac:dyDescent="0.25">
      <c r="P65396" s="120"/>
      <c r="R65396" s="120"/>
      <c r="T65396" s="120"/>
      <c r="V65396" s="120"/>
      <c r="X65396" s="120"/>
      <c r="Z65396" s="120"/>
    </row>
    <row r="65397" spans="16:26" x14ac:dyDescent="0.25">
      <c r="P65397" s="119"/>
      <c r="R65397" s="119"/>
      <c r="T65397" s="119"/>
      <c r="V65397" s="119"/>
      <c r="X65397" s="119"/>
      <c r="Z65397" s="119"/>
    </row>
    <row r="65398" spans="16:26" x14ac:dyDescent="0.25">
      <c r="P65398" s="120"/>
      <c r="R65398" s="120"/>
      <c r="T65398" s="120"/>
      <c r="V65398" s="120"/>
      <c r="X65398" s="120"/>
      <c r="Z65398" s="120"/>
    </row>
    <row r="65399" spans="16:26" x14ac:dyDescent="0.25">
      <c r="P65399" s="119"/>
      <c r="R65399" s="119"/>
      <c r="T65399" s="119"/>
      <c r="V65399" s="119"/>
      <c r="X65399" s="119"/>
      <c r="Z65399" s="119"/>
    </row>
    <row r="65400" spans="16:26" x14ac:dyDescent="0.25">
      <c r="P65400" s="119"/>
      <c r="R65400" s="119"/>
      <c r="T65400" s="119"/>
      <c r="V65400" s="119"/>
      <c r="X65400" s="119"/>
      <c r="Z65400" s="119"/>
    </row>
    <row r="65401" spans="16:26" x14ac:dyDescent="0.25">
      <c r="P65401" s="119"/>
      <c r="R65401" s="119"/>
      <c r="T65401" s="119"/>
      <c r="V65401" s="119"/>
      <c r="X65401" s="119"/>
      <c r="Z65401" s="119"/>
    </row>
    <row r="65402" spans="16:26" x14ac:dyDescent="0.25">
      <c r="P65402" s="121"/>
      <c r="R65402" s="121"/>
      <c r="T65402" s="121"/>
      <c r="V65402" s="121"/>
      <c r="X65402" s="121"/>
      <c r="Z65402" s="121"/>
    </row>
    <row r="65403" spans="16:26" x14ac:dyDescent="0.25">
      <c r="P65403" s="121"/>
      <c r="R65403" s="121"/>
      <c r="T65403" s="121"/>
      <c r="V65403" s="121"/>
      <c r="X65403" s="121"/>
      <c r="Z65403" s="121"/>
    </row>
    <row r="65404" spans="16:26" x14ac:dyDescent="0.25">
      <c r="P65404" s="121"/>
      <c r="R65404" s="121"/>
      <c r="T65404" s="121"/>
      <c r="V65404" s="121"/>
      <c r="X65404" s="121"/>
      <c r="Z65404" s="121"/>
    </row>
    <row r="65405" spans="16:26" x14ac:dyDescent="0.25">
      <c r="P65405" s="121"/>
      <c r="R65405" s="121"/>
      <c r="T65405" s="121"/>
      <c r="V65405" s="121"/>
      <c r="X65405" s="121"/>
      <c r="Z65405" s="121"/>
    </row>
    <row r="65406" spans="16:26" x14ac:dyDescent="0.25">
      <c r="P65406" s="122"/>
      <c r="R65406" s="122"/>
      <c r="T65406" s="122"/>
      <c r="V65406" s="122"/>
      <c r="X65406" s="122"/>
      <c r="Z65406" s="122"/>
    </row>
    <row r="65407" spans="16:26" x14ac:dyDescent="0.25">
      <c r="P65407" s="118"/>
      <c r="R65407" s="118"/>
      <c r="T65407" s="118"/>
      <c r="V65407" s="118"/>
      <c r="X65407" s="118"/>
      <c r="Z65407" s="118"/>
    </row>
    <row r="65408" spans="16:26" x14ac:dyDescent="0.25">
      <c r="P65408" s="119"/>
      <c r="R65408" s="119"/>
      <c r="T65408" s="119"/>
      <c r="V65408" s="119"/>
      <c r="X65408" s="119"/>
      <c r="Z65408" s="119"/>
    </row>
    <row r="65409" spans="16:26" x14ac:dyDescent="0.25">
      <c r="P65409" s="119"/>
      <c r="R65409" s="119"/>
      <c r="T65409" s="119"/>
      <c r="V65409" s="119"/>
      <c r="X65409" s="119"/>
      <c r="Z65409" s="119"/>
    </row>
    <row r="65410" spans="16:26" x14ac:dyDescent="0.25">
      <c r="P65410" s="120"/>
      <c r="R65410" s="120"/>
      <c r="T65410" s="120"/>
      <c r="V65410" s="120"/>
      <c r="X65410" s="120"/>
      <c r="Z65410" s="120"/>
    </row>
    <row r="65411" spans="16:26" x14ac:dyDescent="0.25">
      <c r="P65411" s="119"/>
      <c r="R65411" s="119"/>
      <c r="T65411" s="119"/>
      <c r="V65411" s="119"/>
      <c r="X65411" s="119"/>
      <c r="Z65411" s="119"/>
    </row>
    <row r="65412" spans="16:26" x14ac:dyDescent="0.25">
      <c r="P65412" s="119"/>
      <c r="R65412" s="119"/>
      <c r="T65412" s="119"/>
      <c r="V65412" s="119"/>
      <c r="X65412" s="119"/>
      <c r="Z65412" s="119"/>
    </row>
    <row r="65413" spans="16:26" x14ac:dyDescent="0.25">
      <c r="P65413" s="120"/>
      <c r="R65413" s="120"/>
      <c r="T65413" s="120"/>
      <c r="V65413" s="120"/>
      <c r="X65413" s="120"/>
      <c r="Z65413" s="120"/>
    </row>
    <row r="65414" spans="16:26" x14ac:dyDescent="0.25">
      <c r="P65414" s="119"/>
      <c r="R65414" s="119"/>
      <c r="T65414" s="119"/>
      <c r="V65414" s="119"/>
      <c r="X65414" s="119"/>
      <c r="Z65414" s="119"/>
    </row>
    <row r="65415" spans="16:26" x14ac:dyDescent="0.25">
      <c r="P65415" s="120"/>
      <c r="R65415" s="120"/>
      <c r="T65415" s="120"/>
      <c r="V65415" s="120"/>
      <c r="X65415" s="120"/>
      <c r="Z65415" s="120"/>
    </row>
    <row r="65416" spans="16:26" x14ac:dyDescent="0.25">
      <c r="P65416" s="119"/>
      <c r="R65416" s="119"/>
      <c r="T65416" s="119"/>
      <c r="V65416" s="119"/>
      <c r="X65416" s="119"/>
      <c r="Z65416" s="119"/>
    </row>
    <row r="65417" spans="16:26" x14ac:dyDescent="0.25">
      <c r="P65417" s="119"/>
      <c r="R65417" s="119"/>
      <c r="T65417" s="119"/>
      <c r="V65417" s="119"/>
      <c r="X65417" s="119"/>
      <c r="Z65417" s="119"/>
    </row>
    <row r="65418" spans="16:26" x14ac:dyDescent="0.25">
      <c r="P65418" s="119"/>
      <c r="R65418" s="119"/>
      <c r="T65418" s="119"/>
      <c r="V65418" s="119"/>
      <c r="X65418" s="119"/>
      <c r="Z65418" s="119"/>
    </row>
    <row r="65419" spans="16:26" x14ac:dyDescent="0.25">
      <c r="P65419" s="121"/>
      <c r="R65419" s="121"/>
      <c r="T65419" s="121"/>
      <c r="V65419" s="121"/>
      <c r="X65419" s="121"/>
      <c r="Z65419" s="121"/>
    </row>
    <row r="65420" spans="16:26" x14ac:dyDescent="0.25">
      <c r="P65420" s="121"/>
      <c r="R65420" s="121"/>
      <c r="T65420" s="121"/>
      <c r="V65420" s="121"/>
      <c r="X65420" s="121"/>
      <c r="Z65420" s="121"/>
    </row>
    <row r="65421" spans="16:26" x14ac:dyDescent="0.25">
      <c r="P65421" s="121"/>
      <c r="R65421" s="121"/>
      <c r="T65421" s="121"/>
      <c r="V65421" s="121"/>
      <c r="X65421" s="121"/>
      <c r="Z65421" s="121"/>
    </row>
    <row r="65422" spans="16:26" x14ac:dyDescent="0.25">
      <c r="P65422" s="121"/>
      <c r="R65422" s="121"/>
      <c r="T65422" s="121"/>
      <c r="V65422" s="121"/>
      <c r="X65422" s="121"/>
      <c r="Z65422" s="121"/>
    </row>
    <row r="65423" spans="16:26" x14ac:dyDescent="0.25">
      <c r="P65423" s="122"/>
      <c r="R65423" s="122"/>
      <c r="T65423" s="122"/>
      <c r="V65423" s="122"/>
      <c r="X65423" s="122"/>
      <c r="Z65423" s="122"/>
    </row>
    <row r="65424" spans="16:26" x14ac:dyDescent="0.25">
      <c r="P65424" s="118"/>
      <c r="R65424" s="118"/>
      <c r="T65424" s="118"/>
      <c r="V65424" s="118"/>
      <c r="X65424" s="118"/>
      <c r="Z65424" s="118"/>
    </row>
    <row r="65425" spans="16:26" x14ac:dyDescent="0.25">
      <c r="P65425" s="119"/>
      <c r="R65425" s="119"/>
      <c r="T65425" s="119"/>
      <c r="V65425" s="119"/>
      <c r="X65425" s="119"/>
      <c r="Z65425" s="119"/>
    </row>
    <row r="65426" spans="16:26" x14ac:dyDescent="0.25">
      <c r="P65426" s="119"/>
      <c r="R65426" s="119"/>
      <c r="T65426" s="119"/>
      <c r="V65426" s="119"/>
      <c r="X65426" s="119"/>
      <c r="Z65426" s="119"/>
    </row>
    <row r="65427" spans="16:26" x14ac:dyDescent="0.25">
      <c r="P65427" s="120"/>
      <c r="R65427" s="120"/>
      <c r="T65427" s="120"/>
      <c r="V65427" s="120"/>
      <c r="X65427" s="120"/>
      <c r="Z65427" s="120"/>
    </row>
    <row r="65428" spans="16:26" x14ac:dyDescent="0.25">
      <c r="P65428" s="119"/>
      <c r="R65428" s="119"/>
      <c r="T65428" s="119"/>
      <c r="V65428" s="119"/>
      <c r="X65428" s="119"/>
      <c r="Z65428" s="119"/>
    </row>
    <row r="65429" spans="16:26" x14ac:dyDescent="0.25">
      <c r="P65429" s="119"/>
      <c r="R65429" s="119"/>
      <c r="T65429" s="119"/>
      <c r="V65429" s="119"/>
      <c r="X65429" s="119"/>
      <c r="Z65429" s="119"/>
    </row>
    <row r="65430" spans="16:26" x14ac:dyDescent="0.25">
      <c r="P65430" s="120"/>
      <c r="R65430" s="120"/>
      <c r="T65430" s="120"/>
      <c r="V65430" s="120"/>
      <c r="X65430" s="120"/>
      <c r="Z65430" s="120"/>
    </row>
    <row r="65431" spans="16:26" x14ac:dyDescent="0.25">
      <c r="P65431" s="119"/>
      <c r="R65431" s="119"/>
      <c r="T65431" s="119"/>
      <c r="V65431" s="119"/>
      <c r="X65431" s="119"/>
      <c r="Z65431" s="119"/>
    </row>
    <row r="65432" spans="16:26" x14ac:dyDescent="0.25">
      <c r="P65432" s="120"/>
      <c r="R65432" s="120"/>
      <c r="T65432" s="120"/>
      <c r="V65432" s="120"/>
      <c r="X65432" s="120"/>
      <c r="Z65432" s="120"/>
    </row>
    <row r="65433" spans="16:26" x14ac:dyDescent="0.25">
      <c r="P65433" s="119"/>
      <c r="R65433" s="119"/>
      <c r="T65433" s="119"/>
      <c r="V65433" s="119"/>
      <c r="X65433" s="119"/>
      <c r="Z65433" s="119"/>
    </row>
    <row r="65434" spans="16:26" x14ac:dyDescent="0.25">
      <c r="P65434" s="119"/>
      <c r="R65434" s="119"/>
      <c r="T65434" s="119"/>
      <c r="V65434" s="119"/>
      <c r="X65434" s="119"/>
      <c r="Z65434" s="119"/>
    </row>
    <row r="65435" spans="16:26" x14ac:dyDescent="0.25">
      <c r="P65435" s="119"/>
      <c r="R65435" s="119"/>
      <c r="T65435" s="119"/>
      <c r="V65435" s="119"/>
      <c r="X65435" s="119"/>
      <c r="Z65435" s="119"/>
    </row>
    <row r="65436" spans="16:26" x14ac:dyDescent="0.25">
      <c r="P65436" s="121"/>
      <c r="R65436" s="121"/>
      <c r="T65436" s="121"/>
      <c r="V65436" s="121"/>
      <c r="X65436" s="121"/>
      <c r="Z65436" s="121"/>
    </row>
    <row r="65437" spans="16:26" x14ac:dyDescent="0.25">
      <c r="P65437" s="121"/>
      <c r="R65437" s="121"/>
      <c r="T65437" s="121"/>
      <c r="V65437" s="121"/>
      <c r="X65437" s="121"/>
      <c r="Z65437" s="121"/>
    </row>
    <row r="65438" spans="16:26" x14ac:dyDescent="0.25">
      <c r="P65438" s="121"/>
      <c r="R65438" s="121"/>
      <c r="T65438" s="121"/>
      <c r="V65438" s="121"/>
      <c r="X65438" s="121"/>
      <c r="Z65438" s="121"/>
    </row>
    <row r="65439" spans="16:26" x14ac:dyDescent="0.25">
      <c r="P65439" s="121"/>
      <c r="R65439" s="121"/>
      <c r="T65439" s="121"/>
      <c r="V65439" s="121"/>
      <c r="X65439" s="121"/>
      <c r="Z65439" s="121"/>
    </row>
    <row r="65440" spans="16:26" x14ac:dyDescent="0.25">
      <c r="P65440" s="122"/>
      <c r="R65440" s="122"/>
      <c r="T65440" s="122"/>
      <c r="V65440" s="122"/>
      <c r="X65440" s="122"/>
      <c r="Z65440" s="122"/>
    </row>
    <row r="65441" spans="16:26" x14ac:dyDescent="0.25">
      <c r="P65441" s="118"/>
      <c r="R65441" s="118"/>
      <c r="T65441" s="118"/>
      <c r="V65441" s="118"/>
      <c r="X65441" s="118"/>
      <c r="Z65441" s="118"/>
    </row>
    <row r="65442" spans="16:26" x14ac:dyDescent="0.25">
      <c r="P65442" s="119"/>
      <c r="R65442" s="119"/>
      <c r="T65442" s="119"/>
      <c r="V65442" s="119"/>
      <c r="X65442" s="119"/>
      <c r="Z65442" s="119"/>
    </row>
    <row r="65443" spans="16:26" x14ac:dyDescent="0.25">
      <c r="P65443" s="119"/>
      <c r="R65443" s="119"/>
      <c r="T65443" s="119"/>
      <c r="V65443" s="119"/>
      <c r="X65443" s="119"/>
      <c r="Z65443" s="119"/>
    </row>
    <row r="65444" spans="16:26" x14ac:dyDescent="0.25">
      <c r="P65444" s="120"/>
      <c r="R65444" s="120"/>
      <c r="T65444" s="120"/>
      <c r="V65444" s="120"/>
      <c r="X65444" s="120"/>
      <c r="Z65444" s="120"/>
    </row>
    <row r="65445" spans="16:26" x14ac:dyDescent="0.25">
      <c r="P65445" s="119"/>
      <c r="R65445" s="119"/>
      <c r="T65445" s="119"/>
      <c r="V65445" s="119"/>
      <c r="X65445" s="119"/>
      <c r="Z65445" s="119"/>
    </row>
    <row r="65446" spans="16:26" x14ac:dyDescent="0.25">
      <c r="P65446" s="119"/>
      <c r="R65446" s="119"/>
      <c r="T65446" s="119"/>
      <c r="V65446" s="119"/>
      <c r="X65446" s="119"/>
      <c r="Z65446" s="119"/>
    </row>
    <row r="65447" spans="16:26" x14ac:dyDescent="0.25">
      <c r="P65447" s="120"/>
      <c r="R65447" s="120"/>
      <c r="T65447" s="120"/>
      <c r="V65447" s="120"/>
      <c r="X65447" s="120"/>
      <c r="Z65447" s="120"/>
    </row>
    <row r="65448" spans="16:26" x14ac:dyDescent="0.25">
      <c r="P65448" s="119"/>
      <c r="R65448" s="119"/>
      <c r="T65448" s="119"/>
      <c r="V65448" s="119"/>
      <c r="X65448" s="119"/>
      <c r="Z65448" s="119"/>
    </row>
    <row r="65449" spans="16:26" x14ac:dyDescent="0.25">
      <c r="P65449" s="120"/>
      <c r="R65449" s="120"/>
      <c r="T65449" s="120"/>
      <c r="V65449" s="120"/>
      <c r="X65449" s="120"/>
      <c r="Z65449" s="120"/>
    </row>
    <row r="65450" spans="16:26" x14ac:dyDescent="0.25">
      <c r="P65450" s="119"/>
      <c r="R65450" s="119"/>
      <c r="T65450" s="119"/>
      <c r="V65450" s="119"/>
      <c r="X65450" s="119"/>
      <c r="Z65450" s="119"/>
    </row>
    <row r="65451" spans="16:26" x14ac:dyDescent="0.25">
      <c r="P65451" s="119"/>
      <c r="R65451" s="119"/>
      <c r="T65451" s="119"/>
      <c r="V65451" s="119"/>
      <c r="X65451" s="119"/>
      <c r="Z65451" s="119"/>
    </row>
    <row r="65452" spans="16:26" x14ac:dyDescent="0.25">
      <c r="P65452" s="119"/>
      <c r="R65452" s="119"/>
      <c r="T65452" s="119"/>
      <c r="V65452" s="119"/>
      <c r="X65452" s="119"/>
      <c r="Z65452" s="119"/>
    </row>
    <row r="65453" spans="16:26" x14ac:dyDescent="0.25">
      <c r="P65453" s="121"/>
      <c r="R65453" s="121"/>
      <c r="T65453" s="121"/>
      <c r="V65453" s="121"/>
      <c r="X65453" s="121"/>
      <c r="Z65453" s="121"/>
    </row>
    <row r="65454" spans="16:26" x14ac:dyDescent="0.25">
      <c r="P65454" s="121"/>
      <c r="R65454" s="121"/>
      <c r="T65454" s="121"/>
      <c r="V65454" s="121"/>
      <c r="X65454" s="121"/>
      <c r="Z65454" s="121"/>
    </row>
    <row r="65455" spans="16:26" x14ac:dyDescent="0.25">
      <c r="P65455" s="121"/>
      <c r="R65455" s="121"/>
      <c r="T65455" s="121"/>
      <c r="V65455" s="121"/>
      <c r="X65455" s="121"/>
      <c r="Z65455" s="121"/>
    </row>
    <row r="65456" spans="16:26" x14ac:dyDescent="0.25">
      <c r="P65456" s="121"/>
      <c r="R65456" s="121"/>
      <c r="T65456" s="121"/>
      <c r="V65456" s="121"/>
      <c r="X65456" s="121"/>
      <c r="Z65456" s="121"/>
    </row>
    <row r="65457" spans="16:26" x14ac:dyDescent="0.25">
      <c r="P65457" s="122"/>
      <c r="R65457" s="122"/>
      <c r="T65457" s="122"/>
      <c r="V65457" s="122"/>
      <c r="X65457" s="122"/>
      <c r="Z65457" s="122"/>
    </row>
    <row r="65458" spans="16:26" x14ac:dyDescent="0.25">
      <c r="P65458" s="118"/>
      <c r="R65458" s="118"/>
      <c r="T65458" s="118"/>
      <c r="V65458" s="118"/>
      <c r="X65458" s="118"/>
      <c r="Z65458" s="118"/>
    </row>
    <row r="65459" spans="16:26" x14ac:dyDescent="0.25">
      <c r="P65459" s="119"/>
      <c r="R65459" s="119"/>
      <c r="T65459" s="119"/>
      <c r="V65459" s="119"/>
      <c r="X65459" s="119"/>
      <c r="Z65459" s="119"/>
    </row>
    <row r="65460" spans="16:26" x14ac:dyDescent="0.25">
      <c r="P65460" s="119"/>
      <c r="R65460" s="119"/>
      <c r="T65460" s="119"/>
      <c r="V65460" s="119"/>
      <c r="X65460" s="119"/>
      <c r="Z65460" s="119"/>
    </row>
    <row r="65461" spans="16:26" x14ac:dyDescent="0.25">
      <c r="P65461" s="120"/>
      <c r="R65461" s="120"/>
      <c r="T65461" s="120"/>
      <c r="V65461" s="120"/>
      <c r="X65461" s="120"/>
      <c r="Z65461" s="120"/>
    </row>
    <row r="65462" spans="16:26" x14ac:dyDescent="0.25">
      <c r="P65462" s="119"/>
      <c r="R65462" s="119"/>
      <c r="T65462" s="119"/>
      <c r="V65462" s="119"/>
      <c r="X65462" s="119"/>
      <c r="Z65462" s="119"/>
    </row>
    <row r="65463" spans="16:26" x14ac:dyDescent="0.25">
      <c r="P65463" s="119"/>
      <c r="R65463" s="119"/>
      <c r="T65463" s="119"/>
      <c r="V65463" s="119"/>
      <c r="X65463" s="119"/>
      <c r="Z65463" s="119"/>
    </row>
    <row r="65464" spans="16:26" x14ac:dyDescent="0.25">
      <c r="P65464" s="120"/>
      <c r="R65464" s="120"/>
      <c r="T65464" s="120"/>
      <c r="V65464" s="120"/>
      <c r="X65464" s="120"/>
      <c r="Z65464" s="120"/>
    </row>
    <row r="65465" spans="16:26" x14ac:dyDescent="0.25">
      <c r="P65465" s="119"/>
      <c r="R65465" s="119"/>
      <c r="T65465" s="119"/>
      <c r="V65465" s="119"/>
      <c r="X65465" s="119"/>
      <c r="Z65465" s="119"/>
    </row>
    <row r="65466" spans="16:26" x14ac:dyDescent="0.25">
      <c r="P65466" s="120"/>
      <c r="R65466" s="120"/>
      <c r="T65466" s="120"/>
      <c r="V65466" s="120"/>
      <c r="X65466" s="120"/>
      <c r="Z65466" s="120"/>
    </row>
    <row r="65467" spans="16:26" x14ac:dyDescent="0.25">
      <c r="P65467" s="119"/>
      <c r="R65467" s="119"/>
      <c r="T65467" s="119"/>
      <c r="V65467" s="119"/>
      <c r="X65467" s="119"/>
      <c r="Z65467" s="119"/>
    </row>
    <row r="65468" spans="16:26" x14ac:dyDescent="0.25">
      <c r="P65468" s="119"/>
      <c r="R65468" s="119"/>
      <c r="T65468" s="119"/>
      <c r="V65468" s="119"/>
      <c r="X65468" s="119"/>
      <c r="Z65468" s="119"/>
    </row>
    <row r="65469" spans="16:26" x14ac:dyDescent="0.25">
      <c r="P65469" s="119"/>
      <c r="R65469" s="119"/>
      <c r="T65469" s="119"/>
      <c r="V65469" s="119"/>
      <c r="X65469" s="119"/>
      <c r="Z65469" s="119"/>
    </row>
    <row r="65470" spans="16:26" x14ac:dyDescent="0.25">
      <c r="P65470" s="121"/>
      <c r="R65470" s="121"/>
      <c r="T65470" s="121"/>
      <c r="V65470" s="121"/>
      <c r="X65470" s="121"/>
      <c r="Z65470" s="121"/>
    </row>
    <row r="65471" spans="16:26" x14ac:dyDescent="0.25">
      <c r="P65471" s="121"/>
      <c r="R65471" s="121"/>
      <c r="T65471" s="121"/>
      <c r="V65471" s="121"/>
      <c r="X65471" s="121"/>
      <c r="Z65471" s="121"/>
    </row>
    <row r="65472" spans="16:26" x14ac:dyDescent="0.25">
      <c r="P65472" s="121"/>
      <c r="R65472" s="121"/>
      <c r="T65472" s="121"/>
      <c r="V65472" s="121"/>
      <c r="X65472" s="121"/>
      <c r="Z65472" s="121"/>
    </row>
    <row r="65473" spans="16:26" x14ac:dyDescent="0.25">
      <c r="P65473" s="121"/>
      <c r="R65473" s="121"/>
      <c r="T65473" s="121"/>
      <c r="V65473" s="121"/>
      <c r="X65473" s="121"/>
      <c r="Z65473" s="121"/>
    </row>
    <row r="65474" spans="16:26" x14ac:dyDescent="0.25">
      <c r="P65474" s="122"/>
      <c r="R65474" s="122"/>
      <c r="T65474" s="122"/>
      <c r="V65474" s="122"/>
      <c r="X65474" s="122"/>
      <c r="Z65474" s="122"/>
    </row>
    <row r="65475" spans="16:26" x14ac:dyDescent="0.25">
      <c r="P65475" s="118"/>
      <c r="R65475" s="118"/>
      <c r="T65475" s="118"/>
      <c r="V65475" s="118"/>
      <c r="X65475" s="118"/>
      <c r="Z65475" s="118"/>
    </row>
    <row r="65476" spans="16:26" x14ac:dyDescent="0.25">
      <c r="P65476" s="119"/>
      <c r="R65476" s="119"/>
      <c r="T65476" s="119"/>
      <c r="V65476" s="119"/>
      <c r="X65476" s="119"/>
      <c r="Z65476" s="119"/>
    </row>
    <row r="65477" spans="16:26" x14ac:dyDescent="0.25">
      <c r="P65477" s="119"/>
      <c r="R65477" s="119"/>
      <c r="T65477" s="119"/>
      <c r="V65477" s="119"/>
      <c r="X65477" s="119"/>
      <c r="Z65477" s="119"/>
    </row>
    <row r="65478" spans="16:26" x14ac:dyDescent="0.25">
      <c r="P65478" s="120"/>
      <c r="R65478" s="120"/>
      <c r="T65478" s="120"/>
      <c r="V65478" s="120"/>
      <c r="X65478" s="120"/>
      <c r="Z65478" s="120"/>
    </row>
    <row r="65479" spans="16:26" x14ac:dyDescent="0.25">
      <c r="P65479" s="119"/>
      <c r="R65479" s="119"/>
      <c r="T65479" s="119"/>
      <c r="V65479" s="119"/>
      <c r="X65479" s="119"/>
      <c r="Z65479" s="119"/>
    </row>
    <row r="65480" spans="16:26" x14ac:dyDescent="0.25">
      <c r="P65480" s="119"/>
      <c r="R65480" s="119"/>
      <c r="T65480" s="119"/>
      <c r="V65480" s="119"/>
      <c r="X65480" s="119"/>
      <c r="Z65480" s="119"/>
    </row>
    <row r="65481" spans="16:26" x14ac:dyDescent="0.25">
      <c r="P65481" s="120"/>
      <c r="R65481" s="120"/>
      <c r="T65481" s="120"/>
      <c r="V65481" s="120"/>
      <c r="X65481" s="120"/>
      <c r="Z65481" s="120"/>
    </row>
    <row r="65482" spans="16:26" x14ac:dyDescent="0.25">
      <c r="P65482" s="119"/>
      <c r="R65482" s="119"/>
      <c r="T65482" s="119"/>
      <c r="V65482" s="119"/>
      <c r="X65482" s="119"/>
      <c r="Z65482" s="119"/>
    </row>
    <row r="65483" spans="16:26" x14ac:dyDescent="0.25">
      <c r="P65483" s="120"/>
      <c r="R65483" s="120"/>
      <c r="T65483" s="120"/>
      <c r="V65483" s="120"/>
      <c r="X65483" s="120"/>
      <c r="Z65483" s="120"/>
    </row>
    <row r="65484" spans="16:26" x14ac:dyDescent="0.25">
      <c r="P65484" s="119"/>
      <c r="R65484" s="119"/>
      <c r="T65484" s="119"/>
      <c r="V65484" s="119"/>
      <c r="X65484" s="119"/>
      <c r="Z65484" s="119"/>
    </row>
    <row r="65485" spans="16:26" x14ac:dyDescent="0.25">
      <c r="P65485" s="119"/>
      <c r="R65485" s="119"/>
      <c r="T65485" s="119"/>
      <c r="V65485" s="119"/>
      <c r="X65485" s="119"/>
      <c r="Z65485" s="119"/>
    </row>
    <row r="65486" spans="16:26" x14ac:dyDescent="0.25">
      <c r="P65486" s="119"/>
      <c r="R65486" s="119"/>
      <c r="T65486" s="119"/>
      <c r="V65486" s="119"/>
      <c r="X65486" s="119"/>
      <c r="Z65486" s="119"/>
    </row>
    <row r="65487" spans="16:26" x14ac:dyDescent="0.25">
      <c r="P65487" s="121"/>
      <c r="R65487" s="121"/>
      <c r="T65487" s="121"/>
      <c r="V65487" s="121"/>
      <c r="X65487" s="121"/>
      <c r="Z65487" s="121"/>
    </row>
    <row r="65488" spans="16:26" x14ac:dyDescent="0.25">
      <c r="P65488" s="121"/>
      <c r="R65488" s="121"/>
      <c r="T65488" s="121"/>
      <c r="V65488" s="121"/>
      <c r="X65488" s="121"/>
      <c r="Z65488" s="121"/>
    </row>
    <row r="65489" spans="16:26" x14ac:dyDescent="0.25">
      <c r="P65489" s="121"/>
      <c r="R65489" s="121"/>
      <c r="T65489" s="121"/>
      <c r="V65489" s="121"/>
      <c r="X65489" s="121"/>
      <c r="Z65489" s="121"/>
    </row>
    <row r="65490" spans="16:26" x14ac:dyDescent="0.25">
      <c r="P65490" s="121"/>
      <c r="R65490" s="121"/>
      <c r="T65490" s="121"/>
      <c r="V65490" s="121"/>
      <c r="X65490" s="121"/>
      <c r="Z65490" s="121"/>
    </row>
    <row r="65491" spans="16:26" x14ac:dyDescent="0.25">
      <c r="P65491" s="122"/>
      <c r="R65491" s="122"/>
      <c r="T65491" s="122"/>
      <c r="V65491" s="122"/>
      <c r="X65491" s="122"/>
      <c r="Z65491" s="122"/>
    </row>
    <row r="65492" spans="16:26" x14ac:dyDescent="0.25">
      <c r="P65492" s="118"/>
      <c r="R65492" s="118"/>
      <c r="T65492" s="118"/>
      <c r="V65492" s="118"/>
      <c r="X65492" s="118"/>
      <c r="Z65492" s="118"/>
    </row>
    <row r="65493" spans="16:26" x14ac:dyDescent="0.25">
      <c r="P65493" s="119"/>
      <c r="R65493" s="119"/>
      <c r="T65493" s="119"/>
      <c r="V65493" s="119"/>
      <c r="X65493" s="119"/>
      <c r="Z65493" s="119"/>
    </row>
    <row r="65494" spans="16:26" x14ac:dyDescent="0.25">
      <c r="P65494" s="119"/>
      <c r="R65494" s="119"/>
      <c r="T65494" s="119"/>
      <c r="V65494" s="119"/>
      <c r="X65494" s="119"/>
      <c r="Z65494" s="119"/>
    </row>
    <row r="65495" spans="16:26" x14ac:dyDescent="0.25">
      <c r="P65495" s="120"/>
      <c r="R65495" s="120"/>
      <c r="T65495" s="120"/>
      <c r="V65495" s="120"/>
      <c r="X65495" s="120"/>
      <c r="Z65495" s="120"/>
    </row>
    <row r="65496" spans="16:26" x14ac:dyDescent="0.25">
      <c r="P65496" s="119"/>
      <c r="R65496" s="119"/>
      <c r="T65496" s="119"/>
      <c r="V65496" s="119"/>
      <c r="X65496" s="119"/>
      <c r="Z65496" s="119"/>
    </row>
    <row r="65497" spans="16:26" x14ac:dyDescent="0.25">
      <c r="P65497" s="119"/>
      <c r="R65497" s="119"/>
      <c r="T65497" s="119"/>
      <c r="V65497" s="119"/>
      <c r="X65497" s="119"/>
      <c r="Z65497" s="119"/>
    </row>
    <row r="65498" spans="16:26" x14ac:dyDescent="0.25">
      <c r="P65498" s="120"/>
      <c r="R65498" s="120"/>
      <c r="T65498" s="120"/>
      <c r="V65498" s="120"/>
      <c r="X65498" s="120"/>
      <c r="Z65498" s="120"/>
    </row>
    <row r="65499" spans="16:26" x14ac:dyDescent="0.25">
      <c r="P65499" s="119"/>
      <c r="R65499" s="119"/>
      <c r="T65499" s="119"/>
      <c r="V65499" s="119"/>
      <c r="X65499" s="119"/>
      <c r="Z65499" s="119"/>
    </row>
    <row r="65500" spans="16:26" x14ac:dyDescent="0.25">
      <c r="P65500" s="120"/>
      <c r="R65500" s="120"/>
      <c r="T65500" s="120"/>
      <c r="V65500" s="120"/>
      <c r="X65500" s="120"/>
      <c r="Z65500" s="120"/>
    </row>
    <row r="65501" spans="16:26" x14ac:dyDescent="0.25">
      <c r="P65501" s="119"/>
      <c r="R65501" s="119"/>
      <c r="T65501" s="119"/>
      <c r="V65501" s="119"/>
      <c r="X65501" s="119"/>
      <c r="Z65501" s="119"/>
    </row>
    <row r="65502" spans="16:26" x14ac:dyDescent="0.25">
      <c r="P65502" s="119"/>
      <c r="R65502" s="119"/>
      <c r="T65502" s="119"/>
      <c r="V65502" s="119"/>
      <c r="X65502" s="119"/>
      <c r="Z65502" s="119"/>
    </row>
    <row r="65503" spans="16:26" x14ac:dyDescent="0.25">
      <c r="P65503" s="119"/>
      <c r="R65503" s="119"/>
      <c r="T65503" s="119"/>
      <c r="V65503" s="119"/>
      <c r="X65503" s="119"/>
      <c r="Z65503" s="119"/>
    </row>
    <row r="65504" spans="16:26" x14ac:dyDescent="0.25">
      <c r="P65504" s="121"/>
      <c r="R65504" s="121"/>
      <c r="T65504" s="121"/>
      <c r="V65504" s="121"/>
      <c r="X65504" s="121"/>
      <c r="Z65504" s="121"/>
    </row>
    <row r="65505" spans="16:26" x14ac:dyDescent="0.25">
      <c r="P65505" s="121"/>
      <c r="R65505" s="121"/>
      <c r="T65505" s="121"/>
      <c r="V65505" s="121"/>
      <c r="X65505" s="121"/>
      <c r="Z65505" s="121"/>
    </row>
    <row r="65506" spans="16:26" x14ac:dyDescent="0.25">
      <c r="P65506" s="121"/>
      <c r="R65506" s="121"/>
      <c r="T65506" s="121"/>
      <c r="V65506" s="121"/>
      <c r="X65506" s="121"/>
      <c r="Z65506" s="121"/>
    </row>
    <row r="65507" spans="16:26" x14ac:dyDescent="0.25">
      <c r="P65507" s="121"/>
      <c r="R65507" s="121"/>
      <c r="T65507" s="121"/>
      <c r="V65507" s="121"/>
      <c r="X65507" s="121"/>
      <c r="Z65507" s="121"/>
    </row>
    <row r="65508" spans="16:26" x14ac:dyDescent="0.25">
      <c r="P65508" s="122"/>
      <c r="R65508" s="122"/>
      <c r="T65508" s="122"/>
      <c r="V65508" s="122"/>
      <c r="X65508" s="122"/>
      <c r="Z65508" s="122"/>
    </row>
    <row r="65509" spans="16:26" x14ac:dyDescent="0.25">
      <c r="P65509" s="118"/>
      <c r="R65509" s="118"/>
      <c r="T65509" s="118"/>
      <c r="V65509" s="118"/>
      <c r="X65509" s="118"/>
      <c r="Z65509" s="118"/>
    </row>
    <row r="65510" spans="16:26" x14ac:dyDescent="0.25">
      <c r="P65510" s="119"/>
      <c r="R65510" s="119"/>
      <c r="T65510" s="119"/>
      <c r="V65510" s="119"/>
      <c r="X65510" s="119"/>
      <c r="Z65510" s="119"/>
    </row>
    <row r="65511" spans="16:26" x14ac:dyDescent="0.25">
      <c r="P65511" s="119"/>
      <c r="R65511" s="119"/>
      <c r="T65511" s="119"/>
      <c r="V65511" s="119"/>
      <c r="X65511" s="119"/>
      <c r="Z65511" s="119"/>
    </row>
    <row r="65512" spans="16:26" x14ac:dyDescent="0.25">
      <c r="P65512" s="120"/>
      <c r="R65512" s="120"/>
      <c r="T65512" s="120"/>
      <c r="V65512" s="120"/>
      <c r="X65512" s="120"/>
      <c r="Z65512" s="120"/>
    </row>
    <row r="65513" spans="16:26" x14ac:dyDescent="0.25">
      <c r="P65513" s="119"/>
      <c r="R65513" s="119"/>
      <c r="T65513" s="119"/>
      <c r="V65513" s="119"/>
      <c r="X65513" s="119"/>
      <c r="Z65513" s="119"/>
    </row>
    <row r="65514" spans="16:26" x14ac:dyDescent="0.25">
      <c r="P65514" s="119"/>
      <c r="R65514" s="119"/>
      <c r="T65514" s="119"/>
      <c r="V65514" s="119"/>
      <c r="X65514" s="119"/>
      <c r="Z65514" s="119"/>
    </row>
    <row r="65515" spans="16:26" x14ac:dyDescent="0.25">
      <c r="P65515" s="120"/>
      <c r="R65515" s="120"/>
      <c r="T65515" s="120"/>
      <c r="V65515" s="120"/>
      <c r="X65515" s="120"/>
      <c r="Z65515" s="120"/>
    </row>
    <row r="65516" spans="16:26" x14ac:dyDescent="0.25">
      <c r="P65516" s="119"/>
      <c r="R65516" s="119"/>
      <c r="T65516" s="119"/>
      <c r="V65516" s="119"/>
      <c r="X65516" s="119"/>
      <c r="Z65516" s="119"/>
    </row>
    <row r="65517" spans="16:26" x14ac:dyDescent="0.25">
      <c r="P65517" s="120"/>
      <c r="R65517" s="120"/>
      <c r="T65517" s="120"/>
      <c r="V65517" s="120"/>
      <c r="X65517" s="120"/>
      <c r="Z65517" s="120"/>
    </row>
    <row r="65518" spans="16:26" x14ac:dyDescent="0.25">
      <c r="P65518" s="119"/>
      <c r="R65518" s="119"/>
      <c r="T65518" s="119"/>
      <c r="V65518" s="119"/>
      <c r="X65518" s="119"/>
      <c r="Z65518" s="119"/>
    </row>
    <row r="65519" spans="16:26" x14ac:dyDescent="0.25">
      <c r="P65519" s="119"/>
      <c r="R65519" s="119"/>
      <c r="T65519" s="119"/>
      <c r="V65519" s="119"/>
      <c r="X65519" s="119"/>
      <c r="Z65519" s="119"/>
    </row>
    <row r="65520" spans="16:26" x14ac:dyDescent="0.25">
      <c r="P65520" s="119"/>
      <c r="R65520" s="119"/>
      <c r="T65520" s="119"/>
      <c r="V65520" s="119"/>
      <c r="X65520" s="119"/>
      <c r="Z65520" s="119"/>
    </row>
    <row r="65521" spans="16:26" x14ac:dyDescent="0.25">
      <c r="P65521" s="121"/>
      <c r="R65521" s="121"/>
      <c r="T65521" s="121"/>
      <c r="V65521" s="121"/>
      <c r="X65521" s="121"/>
      <c r="Z65521" s="121"/>
    </row>
    <row r="65522" spans="16:26" x14ac:dyDescent="0.25">
      <c r="P65522" s="121"/>
      <c r="R65522" s="121"/>
      <c r="T65522" s="121"/>
      <c r="V65522" s="121"/>
      <c r="X65522" s="121"/>
      <c r="Z65522" s="121"/>
    </row>
    <row r="65523" spans="16:26" x14ac:dyDescent="0.25">
      <c r="P65523" s="121"/>
      <c r="R65523" s="121"/>
      <c r="T65523" s="121"/>
      <c r="V65523" s="121"/>
      <c r="X65523" s="121"/>
      <c r="Z65523" s="121"/>
    </row>
    <row r="65524" spans="16:26" x14ac:dyDescent="0.25">
      <c r="P65524" s="121"/>
      <c r="R65524" s="121"/>
      <c r="T65524" s="121"/>
      <c r="V65524" s="121"/>
      <c r="X65524" s="121"/>
      <c r="Z65524" s="121"/>
    </row>
    <row r="65525" spans="16:26" x14ac:dyDescent="0.25">
      <c r="P65525" s="122"/>
      <c r="R65525" s="122"/>
      <c r="T65525" s="122"/>
      <c r="V65525" s="122"/>
      <c r="X65525" s="122"/>
      <c r="Z65525" s="122"/>
    </row>
    <row r="65526" spans="16:26" x14ac:dyDescent="0.25">
      <c r="P65526" s="118"/>
      <c r="R65526" s="118"/>
      <c r="T65526" s="118"/>
      <c r="V65526" s="118"/>
      <c r="X65526" s="118"/>
      <c r="Z65526" s="118"/>
    </row>
    <row r="65527" spans="16:26" x14ac:dyDescent="0.25">
      <c r="P65527" s="119"/>
      <c r="R65527" s="119"/>
      <c r="T65527" s="119"/>
      <c r="V65527" s="119"/>
      <c r="X65527" s="119"/>
      <c r="Z65527" s="119"/>
    </row>
    <row r="65528" spans="16:26" x14ac:dyDescent="0.25">
      <c r="P65528" s="119"/>
      <c r="R65528" s="119"/>
      <c r="T65528" s="119"/>
      <c r="V65528" s="119"/>
      <c r="X65528" s="119"/>
      <c r="Z65528" s="119"/>
    </row>
    <row r="65529" spans="16:26" x14ac:dyDescent="0.25">
      <c r="P65529" s="120"/>
      <c r="R65529" s="120"/>
      <c r="T65529" s="120"/>
      <c r="V65529" s="120"/>
      <c r="X65529" s="120"/>
      <c r="Z65529" s="120"/>
    </row>
    <row r="65530" spans="16:26" x14ac:dyDescent="0.25">
      <c r="P65530" s="119"/>
      <c r="R65530" s="119"/>
      <c r="T65530" s="119"/>
      <c r="V65530" s="119"/>
      <c r="X65530" s="119"/>
      <c r="Z65530" s="119"/>
    </row>
    <row r="65531" spans="16:26" x14ac:dyDescent="0.25">
      <c r="P65531" s="119"/>
      <c r="R65531" s="119"/>
      <c r="T65531" s="119"/>
      <c r="V65531" s="119"/>
      <c r="X65531" s="119"/>
      <c r="Z65531" s="119"/>
    </row>
    <row r="65532" spans="16:26" x14ac:dyDescent="0.25">
      <c r="P65532" s="120"/>
      <c r="R65532" s="120"/>
      <c r="T65532" s="120"/>
      <c r="V65532" s="120"/>
      <c r="X65532" s="120"/>
      <c r="Z65532" s="120"/>
    </row>
    <row r="65533" spans="16:26" x14ac:dyDescent="0.25">
      <c r="P65533" s="119"/>
      <c r="R65533" s="119"/>
      <c r="T65533" s="119"/>
      <c r="V65533" s="119"/>
      <c r="X65533" s="119"/>
      <c r="Z65533" s="119"/>
    </row>
    <row r="65534" spans="16:26" x14ac:dyDescent="0.25">
      <c r="P65534" s="120"/>
      <c r="R65534" s="120"/>
      <c r="T65534" s="120"/>
      <c r="V65534" s="120"/>
      <c r="X65534" s="120"/>
      <c r="Z65534" s="120"/>
    </row>
    <row r="65535" spans="16:26" x14ac:dyDescent="0.25">
      <c r="P65535" s="119"/>
      <c r="R65535" s="119"/>
      <c r="T65535" s="119"/>
      <c r="V65535" s="119"/>
      <c r="X65535" s="119"/>
      <c r="Z65535" s="119"/>
    </row>
    <row r="65536" spans="16:26" x14ac:dyDescent="0.25">
      <c r="P65536" s="119"/>
      <c r="R65536" s="119"/>
      <c r="T65536" s="119"/>
      <c r="V65536" s="119"/>
      <c r="X65536" s="119"/>
      <c r="Z65536" s="11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E2EA4-BF9C-49F9-AC58-37867AEC6A63}">
  <sheetPr codeName="Planilha8">
    <tabColor rgb="FF00D0D0"/>
  </sheetPr>
  <dimension ref="A1:AS62"/>
  <sheetViews>
    <sheetView tabSelected="1" topLeftCell="A2" workbookViewId="0">
      <pane xSplit="2" topLeftCell="C1" activePane="topRight" state="frozen"/>
      <selection pane="topRight" activeCell="E41" sqref="E41"/>
    </sheetView>
  </sheetViews>
  <sheetFormatPr defaultRowHeight="15" x14ac:dyDescent="0.25"/>
  <cols>
    <col min="1" max="1" width="28.5703125" style="10" customWidth="1"/>
    <col min="2" max="2" width="24.42578125" style="10" customWidth="1"/>
    <col min="3" max="3" width="0.85546875" style="10" customWidth="1"/>
    <col min="4" max="6" width="10.140625" style="10" bestFit="1" customWidth="1"/>
    <col min="7" max="7" width="11.7109375" style="10" bestFit="1" customWidth="1"/>
    <col min="8" max="8" width="0.85546875" style="10" customWidth="1"/>
    <col min="9" max="12" width="10.140625" style="10" bestFit="1" customWidth="1"/>
    <col min="13" max="13" width="11.7109375" style="10" bestFit="1" customWidth="1"/>
    <col min="14" max="14" width="0.85546875" style="10" customWidth="1"/>
    <col min="15" max="18" width="10.140625" style="10" bestFit="1" customWidth="1"/>
    <col min="19" max="19" width="11.7109375" style="10" bestFit="1" customWidth="1"/>
    <col min="20" max="20" width="0.85546875" style="10" customWidth="1"/>
    <col min="21" max="21" width="11.7109375" style="10" bestFit="1" customWidth="1"/>
    <col min="22" max="22" width="0.85546875" style="10" customWidth="1"/>
    <col min="23" max="23" width="11.7109375" style="10" bestFit="1" customWidth="1"/>
    <col min="24" max="24" width="0.85546875" style="10" customWidth="1"/>
    <col min="25" max="25" width="11.7109375" style="10" bestFit="1" customWidth="1"/>
    <col min="26" max="26" width="0.85546875" style="10" customWidth="1"/>
    <col min="27" max="27" width="11.7109375" style="10" bestFit="1" customWidth="1"/>
    <col min="28" max="28" width="0.85546875" style="10" customWidth="1"/>
    <col min="29" max="29" width="11.7109375" style="10" bestFit="1" customWidth="1"/>
    <col min="30" max="30" width="0.85546875" style="10" customWidth="1"/>
    <col min="31" max="31" width="11.7109375" style="10" bestFit="1" customWidth="1"/>
    <col min="32" max="32" width="0.85546875" style="10" customWidth="1"/>
    <col min="33" max="33" width="11.7109375" style="10" bestFit="1" customWidth="1"/>
    <col min="34" max="34" width="0.85546875" style="10" customWidth="1"/>
    <col min="35" max="35" width="11.7109375" style="10" bestFit="1" customWidth="1"/>
    <col min="36" max="16384" width="9.140625" style="10"/>
  </cols>
  <sheetData>
    <row r="1" spans="1:45" ht="38.25" customHeight="1" x14ac:dyDescent="0.25">
      <c r="A1" s="11"/>
      <c r="B1" s="11"/>
    </row>
    <row r="2" spans="1:45" ht="38.25" customHeight="1" x14ac:dyDescent="0.25">
      <c r="A2" s="11"/>
      <c r="B2" s="11"/>
    </row>
    <row r="3" spans="1:45" ht="28.5" customHeight="1" x14ac:dyDescent="0.25"/>
    <row r="4" spans="1:45" s="3" customFormat="1" x14ac:dyDescent="0.25">
      <c r="A4" s="14" t="s">
        <v>224</v>
      </c>
      <c r="B4" s="14" t="s">
        <v>232</v>
      </c>
      <c r="C4" s="10"/>
      <c r="D4" s="35" t="s">
        <v>218</v>
      </c>
      <c r="E4" s="35" t="s">
        <v>213</v>
      </c>
      <c r="F4" s="35" t="s">
        <v>112</v>
      </c>
      <c r="G4" s="15" t="s">
        <v>240</v>
      </c>
      <c r="H4" s="10"/>
      <c r="I4" s="35" t="s">
        <v>111</v>
      </c>
      <c r="J4" s="35" t="s">
        <v>110</v>
      </c>
      <c r="K4" s="35" t="s">
        <v>109</v>
      </c>
      <c r="L4" s="35" t="s">
        <v>108</v>
      </c>
      <c r="M4" s="15">
        <v>2024</v>
      </c>
      <c r="N4" s="10"/>
      <c r="O4" s="35" t="s">
        <v>107</v>
      </c>
      <c r="P4" s="35" t="s">
        <v>106</v>
      </c>
      <c r="Q4" s="35" t="s">
        <v>105</v>
      </c>
      <c r="R4" s="35" t="s">
        <v>104</v>
      </c>
      <c r="S4" s="15">
        <v>2023</v>
      </c>
      <c r="T4" s="10"/>
      <c r="U4" s="15">
        <v>2022</v>
      </c>
      <c r="V4" s="10"/>
      <c r="W4" s="15">
        <v>2021</v>
      </c>
      <c r="X4" s="10"/>
      <c r="Y4" s="15">
        <v>2020</v>
      </c>
      <c r="Z4" s="10"/>
      <c r="AA4" s="15">
        <v>2019</v>
      </c>
      <c r="AB4" s="10"/>
      <c r="AC4" s="15">
        <v>2018</v>
      </c>
      <c r="AD4" s="10"/>
      <c r="AE4" s="15">
        <v>2017</v>
      </c>
      <c r="AF4" s="10"/>
      <c r="AG4" s="15">
        <v>2016</v>
      </c>
      <c r="AH4" s="10"/>
      <c r="AI4" s="15">
        <v>2015</v>
      </c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s="3" customFormat="1" x14ac:dyDescent="0.25">
      <c r="A5" s="147" t="s">
        <v>230</v>
      </c>
      <c r="B5" s="147" t="s">
        <v>230</v>
      </c>
      <c r="C5" s="10"/>
      <c r="D5" s="147">
        <f>SUM(D8:D12)</f>
        <v>3</v>
      </c>
      <c r="E5" s="147">
        <f>SUM(E8:E12)</f>
        <v>1</v>
      </c>
      <c r="F5" s="147">
        <f>SUM(F8:F12)</f>
        <v>3</v>
      </c>
      <c r="G5" s="145">
        <f>SUM(D5:F5)</f>
        <v>7</v>
      </c>
      <c r="H5" s="10"/>
      <c r="I5" s="147">
        <f t="shared" ref="I5:L5" si="0">SUM(I8:I12)</f>
        <v>3</v>
      </c>
      <c r="J5" s="147">
        <f t="shared" si="0"/>
        <v>0</v>
      </c>
      <c r="K5" s="147">
        <f t="shared" si="0"/>
        <v>4</v>
      </c>
      <c r="L5" s="147">
        <f t="shared" si="0"/>
        <v>1</v>
      </c>
      <c r="M5" s="145">
        <f>SUM(I5:L5)</f>
        <v>8</v>
      </c>
      <c r="N5" s="10"/>
      <c r="O5" s="147">
        <f t="shared" ref="O5:R5" si="1">SUM(O8:O12)</f>
        <v>7</v>
      </c>
      <c r="P5" s="147">
        <f t="shared" si="1"/>
        <v>2</v>
      </c>
      <c r="Q5" s="147">
        <f t="shared" si="1"/>
        <v>0</v>
      </c>
      <c r="R5" s="147">
        <f t="shared" si="1"/>
        <v>1</v>
      </c>
      <c r="S5" s="145">
        <f>SUM(S7:S12)</f>
        <v>10</v>
      </c>
      <c r="T5" s="10"/>
      <c r="U5" s="145">
        <f>SUM(U7:U12)</f>
        <v>13</v>
      </c>
      <c r="V5" s="10"/>
      <c r="W5" s="145">
        <f>SUM(W7:W12)</f>
        <v>11</v>
      </c>
      <c r="X5" s="10"/>
      <c r="Y5" s="145">
        <f>SUM(Y7:Y12)</f>
        <v>7</v>
      </c>
      <c r="Z5" s="10"/>
      <c r="AA5" s="145">
        <f>SUM(AA7:AA12)</f>
        <v>8</v>
      </c>
      <c r="AB5" s="10"/>
      <c r="AC5" s="145">
        <f>SUM(AC7:AC12)</f>
        <v>6</v>
      </c>
      <c r="AD5" s="10"/>
      <c r="AE5" s="145">
        <f>SUM(AE7:AE12)</f>
        <v>6</v>
      </c>
      <c r="AF5" s="10"/>
      <c r="AG5" s="145">
        <f>SUM(AG7:AG12)</f>
        <v>3</v>
      </c>
      <c r="AH5" s="10"/>
      <c r="AI5" s="145">
        <f>SUM(AI7:AI12)</f>
        <v>4</v>
      </c>
      <c r="AJ5" s="10"/>
      <c r="AK5" s="10"/>
      <c r="AL5" s="10"/>
      <c r="AM5" s="10"/>
      <c r="AN5" s="10"/>
      <c r="AO5" s="10"/>
      <c r="AP5" s="10"/>
      <c r="AQ5" s="10"/>
      <c r="AR5" s="10"/>
      <c r="AS5" s="10"/>
    </row>
    <row r="6" spans="1:45" s="4" customFormat="1" x14ac:dyDescent="0.25">
      <c r="A6" s="16" t="s">
        <v>223</v>
      </c>
      <c r="B6" s="16" t="s">
        <v>233</v>
      </c>
      <c r="C6" s="10"/>
      <c r="D6" s="17"/>
      <c r="E6" s="17"/>
      <c r="F6" s="17"/>
      <c r="G6" s="17"/>
      <c r="H6" s="10"/>
      <c r="I6" s="17"/>
      <c r="J6" s="17"/>
      <c r="K6" s="17"/>
      <c r="L6" s="17"/>
      <c r="M6" s="17"/>
      <c r="N6" s="10"/>
      <c r="O6" s="17"/>
      <c r="P6" s="17"/>
      <c r="Q6" s="17"/>
      <c r="R6" s="17"/>
      <c r="S6" s="17"/>
      <c r="T6" s="10"/>
      <c r="U6" s="17"/>
      <c r="V6" s="10"/>
      <c r="W6" s="17"/>
      <c r="X6" s="10"/>
      <c r="Y6" s="17"/>
      <c r="Z6" s="10"/>
      <c r="AA6" s="17"/>
      <c r="AB6" s="10"/>
      <c r="AC6" s="17"/>
      <c r="AD6" s="10"/>
      <c r="AE6" s="17"/>
      <c r="AF6" s="10"/>
      <c r="AG6" s="17"/>
      <c r="AH6" s="10"/>
      <c r="AI6" s="17"/>
      <c r="AJ6" s="10"/>
      <c r="AK6" s="10"/>
      <c r="AL6" s="10"/>
      <c r="AM6" s="10"/>
      <c r="AN6" s="10"/>
      <c r="AO6" s="10"/>
      <c r="AP6" s="10"/>
      <c r="AQ6" s="10"/>
      <c r="AR6" s="13"/>
      <c r="AS6" s="13"/>
    </row>
    <row r="7" spans="1:45" s="3" customFormat="1" x14ac:dyDescent="0.25">
      <c r="A7" s="18" t="s">
        <v>246</v>
      </c>
      <c r="B7" s="18" t="s">
        <v>247</v>
      </c>
      <c r="C7" s="13"/>
      <c r="D7" s="19" t="s">
        <v>3</v>
      </c>
      <c r="E7" s="19" t="s">
        <v>3</v>
      </c>
      <c r="F7" s="19" t="s">
        <v>3</v>
      </c>
      <c r="G7" s="37" t="s">
        <v>3</v>
      </c>
      <c r="H7" s="13"/>
      <c r="I7" s="19" t="s">
        <v>3</v>
      </c>
      <c r="J7" s="19" t="s">
        <v>3</v>
      </c>
      <c r="K7" s="19" t="s">
        <v>3</v>
      </c>
      <c r="L7" s="19" t="s">
        <v>3</v>
      </c>
      <c r="M7" s="37" t="s">
        <v>3</v>
      </c>
      <c r="N7" s="13"/>
      <c r="O7" s="19" t="s">
        <v>3</v>
      </c>
      <c r="P7" s="19" t="s">
        <v>3</v>
      </c>
      <c r="Q7" s="19" t="s">
        <v>3</v>
      </c>
      <c r="R7" s="19" t="s">
        <v>3</v>
      </c>
      <c r="S7" s="37" t="s">
        <v>3</v>
      </c>
      <c r="T7" s="13"/>
      <c r="U7" s="37">
        <v>2</v>
      </c>
      <c r="V7" s="13"/>
      <c r="W7" s="37">
        <v>1</v>
      </c>
      <c r="X7" s="13"/>
      <c r="Y7" s="37" t="s">
        <v>3</v>
      </c>
      <c r="Z7" s="13"/>
      <c r="AA7" s="37" t="s">
        <v>3</v>
      </c>
      <c r="AB7" s="13"/>
      <c r="AC7" s="37" t="s">
        <v>3</v>
      </c>
      <c r="AD7" s="13"/>
      <c r="AE7" s="37" t="s">
        <v>3</v>
      </c>
      <c r="AF7" s="13"/>
      <c r="AG7" s="37" t="s">
        <v>3</v>
      </c>
      <c r="AH7" s="13"/>
      <c r="AI7" s="37" t="s">
        <v>3</v>
      </c>
      <c r="AJ7" s="13"/>
      <c r="AK7" s="13"/>
      <c r="AL7" s="13"/>
      <c r="AM7" s="13"/>
      <c r="AN7" s="13"/>
      <c r="AO7" s="13"/>
      <c r="AP7" s="13"/>
      <c r="AQ7" s="13"/>
      <c r="AR7" s="10"/>
      <c r="AS7" s="10"/>
    </row>
    <row r="8" spans="1:45" s="3" customFormat="1" x14ac:dyDescent="0.25">
      <c r="A8" s="18" t="s">
        <v>220</v>
      </c>
      <c r="B8" s="18" t="s">
        <v>234</v>
      </c>
      <c r="C8" s="13"/>
      <c r="D8" s="19">
        <v>1</v>
      </c>
      <c r="E8" s="19" t="s">
        <v>3</v>
      </c>
      <c r="F8" s="19">
        <v>1</v>
      </c>
      <c r="G8" s="37">
        <f>SUM(D8:F8)</f>
        <v>2</v>
      </c>
      <c r="H8" s="13"/>
      <c r="I8" s="19" t="s">
        <v>3</v>
      </c>
      <c r="J8" s="19" t="s">
        <v>3</v>
      </c>
      <c r="K8" s="19">
        <v>3</v>
      </c>
      <c r="L8" s="19" t="s">
        <v>3</v>
      </c>
      <c r="M8" s="37">
        <f t="shared" ref="M8:M17" si="2">SUM(I8:L8)</f>
        <v>3</v>
      </c>
      <c r="N8" s="13"/>
      <c r="O8" s="19">
        <v>3</v>
      </c>
      <c r="P8" s="19">
        <v>2</v>
      </c>
      <c r="Q8" s="19" t="s">
        <v>3</v>
      </c>
      <c r="R8" s="19" t="s">
        <v>3</v>
      </c>
      <c r="S8" s="37">
        <f t="shared" ref="S8:S11" si="3">SUM(O8:R8)</f>
        <v>5</v>
      </c>
      <c r="T8" s="13"/>
      <c r="U8" s="37">
        <v>2</v>
      </c>
      <c r="V8" s="13"/>
      <c r="W8" s="37">
        <v>1</v>
      </c>
      <c r="X8" s="13"/>
      <c r="Y8" s="37">
        <v>4</v>
      </c>
      <c r="Z8" s="13"/>
      <c r="AA8" s="37">
        <v>5</v>
      </c>
      <c r="AB8" s="13"/>
      <c r="AC8" s="37">
        <v>2</v>
      </c>
      <c r="AD8" s="13"/>
      <c r="AE8" s="37">
        <v>2</v>
      </c>
      <c r="AF8" s="13"/>
      <c r="AG8" s="37" t="s">
        <v>3</v>
      </c>
      <c r="AH8" s="13"/>
      <c r="AI8" s="37">
        <v>1</v>
      </c>
      <c r="AJ8" s="13"/>
      <c r="AK8" s="13"/>
      <c r="AL8" s="13"/>
      <c r="AM8" s="13"/>
      <c r="AN8" s="13"/>
      <c r="AO8" s="13"/>
      <c r="AP8" s="13"/>
      <c r="AQ8" s="13"/>
      <c r="AR8" s="10"/>
      <c r="AS8" s="10"/>
    </row>
    <row r="9" spans="1:45" s="3" customFormat="1" x14ac:dyDescent="0.25">
      <c r="A9" s="18" t="s">
        <v>248</v>
      </c>
      <c r="B9" s="18" t="s">
        <v>249</v>
      </c>
      <c r="C9" s="13"/>
      <c r="D9" s="19" t="s">
        <v>3</v>
      </c>
      <c r="E9" s="19"/>
      <c r="F9" s="19"/>
      <c r="G9" s="37" t="s">
        <v>3</v>
      </c>
      <c r="H9" s="13"/>
      <c r="I9" s="19" t="s">
        <v>3</v>
      </c>
      <c r="J9" s="19" t="s">
        <v>3</v>
      </c>
      <c r="K9" s="19" t="s">
        <v>3</v>
      </c>
      <c r="L9" s="19" t="s">
        <v>3</v>
      </c>
      <c r="M9" s="37" t="s">
        <v>3</v>
      </c>
      <c r="N9" s="13"/>
      <c r="O9" s="19" t="s">
        <v>3</v>
      </c>
      <c r="P9" s="19" t="s">
        <v>3</v>
      </c>
      <c r="Q9" s="19" t="s">
        <v>3</v>
      </c>
      <c r="R9" s="19" t="s">
        <v>3</v>
      </c>
      <c r="S9" s="37" t="s">
        <v>3</v>
      </c>
      <c r="T9" s="13"/>
      <c r="U9" s="37" t="s">
        <v>3</v>
      </c>
      <c r="V9" s="13"/>
      <c r="W9" s="37" t="s">
        <v>3</v>
      </c>
      <c r="X9" s="13"/>
      <c r="Y9" s="37" t="s">
        <v>3</v>
      </c>
      <c r="Z9" s="13"/>
      <c r="AA9" s="37" t="s">
        <v>3</v>
      </c>
      <c r="AB9" s="13"/>
      <c r="AC9" s="37" t="s">
        <v>3</v>
      </c>
      <c r="AD9" s="13"/>
      <c r="AE9" s="37" t="s">
        <v>3</v>
      </c>
      <c r="AF9" s="13"/>
      <c r="AG9" s="37" t="s">
        <v>3</v>
      </c>
      <c r="AH9" s="13"/>
      <c r="AI9" s="37" t="s">
        <v>3</v>
      </c>
      <c r="AJ9" s="13"/>
      <c r="AK9" s="13"/>
      <c r="AL9" s="13"/>
      <c r="AM9" s="13"/>
      <c r="AN9" s="13"/>
      <c r="AO9" s="13"/>
      <c r="AP9" s="13"/>
      <c r="AQ9" s="13"/>
      <c r="AR9" s="10"/>
      <c r="AS9" s="10"/>
    </row>
    <row r="10" spans="1:45" s="3" customFormat="1" x14ac:dyDescent="0.25">
      <c r="A10" s="18" t="s">
        <v>219</v>
      </c>
      <c r="B10" s="18" t="s">
        <v>235</v>
      </c>
      <c r="C10" s="10"/>
      <c r="D10" s="19" t="s">
        <v>3</v>
      </c>
      <c r="E10" s="19">
        <v>1</v>
      </c>
      <c r="F10" s="19">
        <v>1</v>
      </c>
      <c r="G10" s="37">
        <f>SUM(D10:F10)</f>
        <v>2</v>
      </c>
      <c r="H10" s="10"/>
      <c r="I10" s="19">
        <v>1</v>
      </c>
      <c r="J10" s="19" t="s">
        <v>3</v>
      </c>
      <c r="K10" s="19">
        <v>1</v>
      </c>
      <c r="L10" s="19" t="s">
        <v>3</v>
      </c>
      <c r="M10" s="37">
        <f t="shared" si="2"/>
        <v>2</v>
      </c>
      <c r="N10" s="10"/>
      <c r="O10" s="19" t="s">
        <v>3</v>
      </c>
      <c r="P10" s="19" t="s">
        <v>3</v>
      </c>
      <c r="Q10" s="19" t="s">
        <v>3</v>
      </c>
      <c r="R10" s="19">
        <v>1</v>
      </c>
      <c r="S10" s="37">
        <f t="shared" si="3"/>
        <v>1</v>
      </c>
      <c r="T10" s="10"/>
      <c r="U10" s="37">
        <v>2</v>
      </c>
      <c r="V10" s="10"/>
      <c r="W10" s="37">
        <v>4</v>
      </c>
      <c r="X10" s="10"/>
      <c r="Y10" s="37" t="s">
        <v>3</v>
      </c>
      <c r="Z10" s="10"/>
      <c r="AA10" s="37">
        <v>2</v>
      </c>
      <c r="AB10" s="10"/>
      <c r="AC10" s="37">
        <v>1</v>
      </c>
      <c r="AD10" s="10"/>
      <c r="AE10" s="37">
        <v>1</v>
      </c>
      <c r="AF10" s="10"/>
      <c r="AG10" s="37">
        <v>1</v>
      </c>
      <c r="AH10" s="10"/>
      <c r="AI10" s="37">
        <v>1</v>
      </c>
      <c r="AJ10" s="10"/>
      <c r="AK10" s="10"/>
      <c r="AL10" s="10"/>
      <c r="AM10" s="10"/>
      <c r="AN10" s="10"/>
      <c r="AO10" s="10"/>
      <c r="AP10" s="10"/>
      <c r="AQ10" s="10"/>
      <c r="AR10" s="10"/>
      <c r="AS10" s="10"/>
    </row>
    <row r="11" spans="1:45" s="3" customFormat="1" x14ac:dyDescent="0.25">
      <c r="A11" s="18" t="s">
        <v>221</v>
      </c>
      <c r="B11" s="18" t="s">
        <v>250</v>
      </c>
      <c r="C11" s="10"/>
      <c r="D11" s="19">
        <v>2</v>
      </c>
      <c r="E11" s="19" t="s">
        <v>3</v>
      </c>
      <c r="F11" s="19" t="s">
        <v>3</v>
      </c>
      <c r="G11" s="37">
        <f>SUM(D11:F11)</f>
        <v>2</v>
      </c>
      <c r="H11" s="10"/>
      <c r="I11" s="19">
        <v>2</v>
      </c>
      <c r="J11" s="19" t="s">
        <v>3</v>
      </c>
      <c r="K11" s="19" t="s">
        <v>3</v>
      </c>
      <c r="L11" s="19">
        <v>1</v>
      </c>
      <c r="M11" s="37">
        <f t="shared" si="2"/>
        <v>3</v>
      </c>
      <c r="N11" s="10"/>
      <c r="O11" s="19">
        <v>4</v>
      </c>
      <c r="P11" s="19" t="s">
        <v>3</v>
      </c>
      <c r="Q11" s="19" t="s">
        <v>3</v>
      </c>
      <c r="R11" s="19" t="s">
        <v>3</v>
      </c>
      <c r="S11" s="37">
        <f t="shared" si="3"/>
        <v>4</v>
      </c>
      <c r="T11" s="10"/>
      <c r="U11" s="37">
        <v>7</v>
      </c>
      <c r="V11" s="10"/>
      <c r="W11" s="37">
        <v>2</v>
      </c>
      <c r="X11" s="10"/>
      <c r="Y11" s="37">
        <v>3</v>
      </c>
      <c r="Z11" s="10"/>
      <c r="AA11" s="37">
        <v>1</v>
      </c>
      <c r="AB11" s="10"/>
      <c r="AC11" s="37">
        <v>3</v>
      </c>
      <c r="AD11" s="10"/>
      <c r="AE11" s="37">
        <v>3</v>
      </c>
      <c r="AF11" s="10"/>
      <c r="AG11" s="37">
        <v>2</v>
      </c>
      <c r="AH11" s="10"/>
      <c r="AI11" s="37">
        <v>2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</row>
    <row r="12" spans="1:45" s="3" customFormat="1" x14ac:dyDescent="0.25">
      <c r="A12" s="18" t="s">
        <v>222</v>
      </c>
      <c r="B12" s="18" t="s">
        <v>236</v>
      </c>
      <c r="C12" s="10"/>
      <c r="D12" s="19" t="s">
        <v>3</v>
      </c>
      <c r="E12" s="19" t="s">
        <v>3</v>
      </c>
      <c r="F12" s="19">
        <v>1</v>
      </c>
      <c r="G12" s="37">
        <f>SUM(D12:F12)</f>
        <v>1</v>
      </c>
      <c r="H12" s="10"/>
      <c r="I12" s="19" t="s">
        <v>3</v>
      </c>
      <c r="J12" s="19" t="s">
        <v>3</v>
      </c>
      <c r="K12" s="19" t="s">
        <v>3</v>
      </c>
      <c r="L12" s="19" t="s">
        <v>3</v>
      </c>
      <c r="M12" s="37" t="s">
        <v>3</v>
      </c>
      <c r="N12" s="10"/>
      <c r="O12" s="19" t="s">
        <v>3</v>
      </c>
      <c r="P12" s="19" t="s">
        <v>3</v>
      </c>
      <c r="Q12" s="19" t="s">
        <v>3</v>
      </c>
      <c r="R12" s="19" t="s">
        <v>3</v>
      </c>
      <c r="S12" s="37" t="s">
        <v>3</v>
      </c>
      <c r="T12" s="10"/>
      <c r="U12" s="37" t="s">
        <v>3</v>
      </c>
      <c r="V12" s="10"/>
      <c r="W12" s="37">
        <v>3</v>
      </c>
      <c r="X12" s="10"/>
      <c r="Y12" s="37" t="s">
        <v>3</v>
      </c>
      <c r="Z12" s="10"/>
      <c r="AA12" s="37" t="s">
        <v>3</v>
      </c>
      <c r="AB12" s="10"/>
      <c r="AC12" s="37" t="s">
        <v>3</v>
      </c>
      <c r="AD12" s="10"/>
      <c r="AE12" s="37" t="s">
        <v>3</v>
      </c>
      <c r="AF12" s="10"/>
      <c r="AG12" s="37" t="s">
        <v>3</v>
      </c>
      <c r="AH12" s="10"/>
      <c r="AI12" s="37" t="s">
        <v>3</v>
      </c>
      <c r="AJ12" s="10"/>
      <c r="AK12" s="10"/>
      <c r="AL12" s="10"/>
      <c r="AM12" s="10"/>
      <c r="AN12" s="10"/>
      <c r="AO12" s="10"/>
      <c r="AP12" s="10"/>
      <c r="AQ12" s="10"/>
      <c r="AR12" s="10"/>
      <c r="AS12" s="10"/>
    </row>
    <row r="13" spans="1:45" s="4" customFormat="1" x14ac:dyDescent="0.25">
      <c r="A13" s="16" t="s">
        <v>225</v>
      </c>
      <c r="B13" s="16" t="s">
        <v>239</v>
      </c>
      <c r="C13" s="10"/>
      <c r="D13" s="17"/>
      <c r="E13" s="17"/>
      <c r="F13" s="17"/>
      <c r="G13" s="17"/>
      <c r="H13" s="10"/>
      <c r="I13" s="17"/>
      <c r="J13" s="17"/>
      <c r="K13" s="17"/>
      <c r="L13" s="17"/>
      <c r="M13" s="17"/>
      <c r="N13" s="10"/>
      <c r="O13" s="17"/>
      <c r="P13" s="17"/>
      <c r="Q13" s="17"/>
      <c r="R13" s="17"/>
      <c r="S13" s="17"/>
      <c r="T13" s="10"/>
      <c r="U13" s="17"/>
      <c r="V13" s="10"/>
      <c r="W13" s="17"/>
      <c r="X13" s="10"/>
      <c r="Y13" s="17"/>
      <c r="Z13" s="10"/>
      <c r="AA13" s="17"/>
      <c r="AB13" s="10"/>
      <c r="AC13" s="17"/>
      <c r="AD13" s="10"/>
      <c r="AE13" s="17"/>
      <c r="AF13" s="10"/>
      <c r="AG13" s="17"/>
      <c r="AH13" s="10"/>
      <c r="AI13" s="17"/>
      <c r="AJ13" s="10"/>
      <c r="AK13" s="10"/>
      <c r="AL13" s="10"/>
      <c r="AM13" s="10"/>
      <c r="AN13" s="10"/>
      <c r="AO13" s="10"/>
      <c r="AP13" s="10"/>
      <c r="AQ13" s="10"/>
      <c r="AR13" s="13"/>
      <c r="AS13" s="13"/>
    </row>
    <row r="14" spans="1:45" s="3" customFormat="1" x14ac:dyDescent="0.25">
      <c r="A14" s="18" t="s">
        <v>226</v>
      </c>
      <c r="B14" s="18" t="s">
        <v>226</v>
      </c>
      <c r="C14" s="13"/>
      <c r="D14" s="19">
        <v>2</v>
      </c>
      <c r="E14" s="19">
        <v>1</v>
      </c>
      <c r="F14" s="19">
        <v>1</v>
      </c>
      <c r="G14" s="37">
        <f>SUM(D14:F14)</f>
        <v>4</v>
      </c>
      <c r="H14" s="13"/>
      <c r="I14" s="19">
        <v>1</v>
      </c>
      <c r="J14" s="19" t="s">
        <v>3</v>
      </c>
      <c r="K14" s="19">
        <v>3</v>
      </c>
      <c r="L14" s="19" t="s">
        <v>3</v>
      </c>
      <c r="M14" s="37">
        <f t="shared" si="2"/>
        <v>4</v>
      </c>
      <c r="N14" s="13"/>
      <c r="O14" s="19">
        <v>3</v>
      </c>
      <c r="P14" s="19">
        <v>1</v>
      </c>
      <c r="Q14" s="19" t="s">
        <v>3</v>
      </c>
      <c r="R14" s="19">
        <v>1</v>
      </c>
      <c r="S14" s="37">
        <f>SUM(O14:R14)</f>
        <v>5</v>
      </c>
      <c r="T14" s="13"/>
      <c r="U14" s="37">
        <v>6</v>
      </c>
      <c r="V14" s="13"/>
      <c r="W14" s="37">
        <v>9</v>
      </c>
      <c r="X14" s="13"/>
      <c r="Y14" s="37">
        <v>4</v>
      </c>
      <c r="Z14" s="13"/>
      <c r="AA14" s="37">
        <v>5</v>
      </c>
      <c r="AB14" s="13"/>
      <c r="AC14" s="37">
        <v>1</v>
      </c>
      <c r="AD14" s="13"/>
      <c r="AE14" s="37">
        <v>3</v>
      </c>
      <c r="AF14" s="13"/>
      <c r="AG14" s="37">
        <v>3</v>
      </c>
      <c r="AH14" s="13"/>
      <c r="AI14" s="37">
        <v>1</v>
      </c>
      <c r="AJ14" s="13"/>
      <c r="AK14" s="13"/>
      <c r="AL14" s="13"/>
      <c r="AM14" s="13"/>
      <c r="AN14" s="13"/>
      <c r="AO14" s="13"/>
      <c r="AP14" s="13"/>
      <c r="AQ14" s="13"/>
      <c r="AR14" s="10"/>
      <c r="AS14" s="10"/>
    </row>
    <row r="15" spans="1:45" s="3" customFormat="1" x14ac:dyDescent="0.25">
      <c r="A15" s="18" t="s">
        <v>227</v>
      </c>
      <c r="B15" s="18" t="s">
        <v>227</v>
      </c>
      <c r="C15" s="13"/>
      <c r="D15" s="19">
        <v>1</v>
      </c>
      <c r="E15" s="19" t="s">
        <v>3</v>
      </c>
      <c r="F15" s="19">
        <v>1</v>
      </c>
      <c r="G15" s="37">
        <f>SUM(D15:F15)</f>
        <v>2</v>
      </c>
      <c r="H15" s="13"/>
      <c r="I15" s="19">
        <v>2</v>
      </c>
      <c r="J15" s="19" t="s">
        <v>3</v>
      </c>
      <c r="K15" s="19">
        <v>1</v>
      </c>
      <c r="L15" s="19" t="s">
        <v>3</v>
      </c>
      <c r="M15" s="37">
        <f t="shared" si="2"/>
        <v>3</v>
      </c>
      <c r="N15" s="13"/>
      <c r="O15" s="19">
        <v>1</v>
      </c>
      <c r="P15" s="19">
        <v>1</v>
      </c>
      <c r="Q15" s="19" t="s">
        <v>3</v>
      </c>
      <c r="R15" s="19" t="s">
        <v>3</v>
      </c>
      <c r="S15" s="37">
        <f t="shared" ref="S15:S17" si="4">SUM(O15:R15)</f>
        <v>2</v>
      </c>
      <c r="T15" s="13"/>
      <c r="U15" s="37">
        <v>2</v>
      </c>
      <c r="V15" s="13"/>
      <c r="W15" s="37">
        <v>2</v>
      </c>
      <c r="X15" s="13"/>
      <c r="Y15" s="37">
        <v>1</v>
      </c>
      <c r="Z15" s="13"/>
      <c r="AA15" s="37">
        <v>1</v>
      </c>
      <c r="AB15" s="13"/>
      <c r="AC15" s="37">
        <v>1</v>
      </c>
      <c r="AD15" s="13"/>
      <c r="AE15" s="37" t="s">
        <v>3</v>
      </c>
      <c r="AF15" s="13"/>
      <c r="AG15" s="37" t="s">
        <v>3</v>
      </c>
      <c r="AH15" s="13"/>
      <c r="AI15" s="37" t="s">
        <v>3</v>
      </c>
      <c r="AJ15" s="13"/>
      <c r="AK15" s="13"/>
      <c r="AL15" s="13"/>
      <c r="AM15" s="13"/>
      <c r="AN15" s="13"/>
      <c r="AO15" s="13"/>
      <c r="AP15" s="13"/>
      <c r="AQ15" s="13"/>
      <c r="AR15" s="10"/>
      <c r="AS15" s="10"/>
    </row>
    <row r="16" spans="1:45" s="3" customFormat="1" x14ac:dyDescent="0.25">
      <c r="A16" s="18" t="s">
        <v>295</v>
      </c>
      <c r="B16" s="18" t="s">
        <v>237</v>
      </c>
      <c r="C16" s="10"/>
      <c r="D16" s="19" t="s">
        <v>3</v>
      </c>
      <c r="E16" s="19" t="s">
        <v>3</v>
      </c>
      <c r="F16" s="19">
        <v>1</v>
      </c>
      <c r="G16" s="37">
        <f>SUM(D16:F16)</f>
        <v>1</v>
      </c>
      <c r="H16" s="10"/>
      <c r="I16" s="19" t="s">
        <v>3</v>
      </c>
      <c r="J16" s="19" t="s">
        <v>3</v>
      </c>
      <c r="K16" s="19" t="s">
        <v>3</v>
      </c>
      <c r="L16" s="19" t="s">
        <v>3</v>
      </c>
      <c r="M16" s="37" t="s">
        <v>3</v>
      </c>
      <c r="N16" s="10"/>
      <c r="O16" s="19">
        <v>2</v>
      </c>
      <c r="P16" s="19" t="s">
        <v>3</v>
      </c>
      <c r="Q16" s="19" t="s">
        <v>3</v>
      </c>
      <c r="R16" s="19" t="s">
        <v>3</v>
      </c>
      <c r="S16" s="37">
        <f t="shared" si="4"/>
        <v>2</v>
      </c>
      <c r="T16" s="10"/>
      <c r="U16" s="37">
        <v>4</v>
      </c>
      <c r="V16" s="10"/>
      <c r="W16" s="37" t="s">
        <v>3</v>
      </c>
      <c r="X16" s="10"/>
      <c r="Y16" s="37">
        <v>1</v>
      </c>
      <c r="Z16" s="10"/>
      <c r="AA16" s="37">
        <v>1</v>
      </c>
      <c r="AB16" s="10"/>
      <c r="AC16" s="37">
        <v>4</v>
      </c>
      <c r="AD16" s="10"/>
      <c r="AE16" s="37">
        <v>2</v>
      </c>
      <c r="AF16" s="10"/>
      <c r="AG16" s="37" t="s">
        <v>3</v>
      </c>
      <c r="AH16" s="10"/>
      <c r="AI16" s="37">
        <v>3</v>
      </c>
      <c r="AJ16" s="10"/>
      <c r="AK16" s="10"/>
      <c r="AL16" s="10"/>
      <c r="AM16" s="10"/>
      <c r="AN16" s="10"/>
      <c r="AO16" s="10"/>
      <c r="AP16" s="10"/>
      <c r="AQ16" s="10"/>
      <c r="AR16" s="10"/>
      <c r="AS16" s="10"/>
    </row>
    <row r="17" spans="1:45" s="3" customFormat="1" x14ac:dyDescent="0.25">
      <c r="A17" s="18" t="s">
        <v>228</v>
      </c>
      <c r="B17" s="18" t="s">
        <v>238</v>
      </c>
      <c r="C17" s="10"/>
      <c r="D17" s="19" t="s">
        <v>3</v>
      </c>
      <c r="E17" s="19" t="s">
        <v>3</v>
      </c>
      <c r="F17" s="19" t="s">
        <v>3</v>
      </c>
      <c r="G17" s="37" t="s">
        <v>3</v>
      </c>
      <c r="H17" s="10"/>
      <c r="I17" s="19" t="s">
        <v>3</v>
      </c>
      <c r="J17" s="19" t="s">
        <v>3</v>
      </c>
      <c r="K17" s="19" t="s">
        <v>3</v>
      </c>
      <c r="L17" s="19">
        <v>1</v>
      </c>
      <c r="M17" s="37">
        <f t="shared" si="2"/>
        <v>1</v>
      </c>
      <c r="N17" s="10"/>
      <c r="O17" s="19">
        <v>1</v>
      </c>
      <c r="P17" s="19" t="s">
        <v>3</v>
      </c>
      <c r="Q17" s="19" t="s">
        <v>3</v>
      </c>
      <c r="R17" s="19" t="s">
        <v>3</v>
      </c>
      <c r="S17" s="37">
        <f t="shared" si="4"/>
        <v>1</v>
      </c>
      <c r="T17" s="10"/>
      <c r="U17" s="37">
        <v>1</v>
      </c>
      <c r="V17" s="10"/>
      <c r="W17" s="37" t="s">
        <v>3</v>
      </c>
      <c r="X17" s="10"/>
      <c r="Y17" s="37">
        <v>1</v>
      </c>
      <c r="Z17" s="10"/>
      <c r="AA17" s="37">
        <v>1</v>
      </c>
      <c r="AB17" s="10"/>
      <c r="AC17" s="37" t="s">
        <v>3</v>
      </c>
      <c r="AD17" s="10"/>
      <c r="AE17" s="37">
        <v>1</v>
      </c>
      <c r="AF17" s="10"/>
      <c r="AG17" s="37" t="s">
        <v>3</v>
      </c>
      <c r="AH17" s="10"/>
      <c r="AI17" s="37" t="s">
        <v>3</v>
      </c>
      <c r="AJ17" s="10"/>
      <c r="AK17" s="10"/>
      <c r="AL17" s="10"/>
      <c r="AM17" s="10"/>
      <c r="AN17" s="10"/>
      <c r="AO17" s="10"/>
      <c r="AP17" s="10"/>
      <c r="AQ17" s="10"/>
      <c r="AR17" s="10"/>
      <c r="AS17" s="10"/>
    </row>
    <row r="19" spans="1:45" s="3" customFormat="1" x14ac:dyDescent="0.25">
      <c r="A19" s="14" t="s">
        <v>229</v>
      </c>
      <c r="B19" s="14"/>
      <c r="C19" s="10"/>
      <c r="D19" s="35" t="s">
        <v>218</v>
      </c>
      <c r="E19" s="35" t="s">
        <v>213</v>
      </c>
      <c r="F19" s="35" t="s">
        <v>112</v>
      </c>
      <c r="G19" s="15" t="s">
        <v>240</v>
      </c>
      <c r="H19" s="10"/>
      <c r="I19" s="35" t="s">
        <v>111</v>
      </c>
      <c r="J19" s="35" t="s">
        <v>110</v>
      </c>
      <c r="K19" s="35" t="s">
        <v>109</v>
      </c>
      <c r="L19" s="35" t="s">
        <v>108</v>
      </c>
      <c r="M19" s="15">
        <v>2024</v>
      </c>
      <c r="N19" s="10"/>
      <c r="O19" s="35" t="s">
        <v>107</v>
      </c>
      <c r="P19" s="35" t="s">
        <v>106</v>
      </c>
      <c r="Q19" s="35" t="s">
        <v>105</v>
      </c>
      <c r="R19" s="35" t="s">
        <v>104</v>
      </c>
      <c r="S19" s="15">
        <v>2023</v>
      </c>
      <c r="T19" s="10"/>
      <c r="U19" s="15">
        <v>2022</v>
      </c>
      <c r="V19" s="10"/>
      <c r="W19" s="15">
        <v>2021</v>
      </c>
      <c r="X19" s="10"/>
      <c r="Y19" s="15">
        <v>2020</v>
      </c>
      <c r="Z19" s="10"/>
      <c r="AA19" s="15">
        <v>2019</v>
      </c>
      <c r="AB19" s="10"/>
      <c r="AC19" s="15">
        <v>2018</v>
      </c>
      <c r="AD19" s="10"/>
      <c r="AE19" s="15">
        <v>2017</v>
      </c>
      <c r="AF19" s="10"/>
      <c r="AG19" s="15">
        <v>2016</v>
      </c>
      <c r="AH19" s="10"/>
      <c r="AI19" s="15">
        <v>2015</v>
      </c>
      <c r="AJ19" s="10"/>
      <c r="AK19" s="10"/>
      <c r="AL19" s="10"/>
      <c r="AM19" s="10"/>
      <c r="AN19" s="10"/>
      <c r="AO19" s="10"/>
      <c r="AP19" s="10"/>
      <c r="AQ19" s="10"/>
      <c r="AR19" s="10"/>
      <c r="AS19" s="10"/>
    </row>
    <row r="20" spans="1:45" s="85" customFormat="1" x14ac:dyDescent="0.25">
      <c r="A20" s="149" t="s">
        <v>230</v>
      </c>
      <c r="B20" s="149" t="s">
        <v>230</v>
      </c>
      <c r="C20" s="21"/>
      <c r="D20" s="148">
        <f>SUM(D23:D27)</f>
        <v>793</v>
      </c>
      <c r="E20" s="148">
        <f>SUM(E23:E27)</f>
        <v>265</v>
      </c>
      <c r="F20" s="148">
        <f>SUM(F23:F27)</f>
        <v>903</v>
      </c>
      <c r="G20" s="146">
        <f>SUM(D20:F20)</f>
        <v>1961</v>
      </c>
      <c r="H20" s="21"/>
      <c r="I20" s="148">
        <f t="shared" ref="I20:L20" si="5">SUM(I23:I27)</f>
        <v>564</v>
      </c>
      <c r="J20" s="148">
        <f t="shared" si="5"/>
        <v>0</v>
      </c>
      <c r="K20" s="148">
        <f t="shared" si="5"/>
        <v>471</v>
      </c>
      <c r="L20" s="148">
        <f t="shared" si="5"/>
        <v>614</v>
      </c>
      <c r="M20" s="146">
        <f>SUM(I20:L20)</f>
        <v>1649</v>
      </c>
      <c r="N20" s="21"/>
      <c r="O20" s="148">
        <f t="shared" ref="O20:R20" si="6">SUM(O23:O27)</f>
        <v>909</v>
      </c>
      <c r="P20" s="148">
        <f t="shared" si="6"/>
        <v>490</v>
      </c>
      <c r="Q20" s="148">
        <f t="shared" si="6"/>
        <v>0</v>
      </c>
      <c r="R20" s="148">
        <f t="shared" si="6"/>
        <v>171</v>
      </c>
      <c r="S20" s="146">
        <f>SUM(S22:S27)</f>
        <v>1570</v>
      </c>
      <c r="T20" s="21"/>
      <c r="U20" s="146">
        <f>SUM(U22:U27)</f>
        <v>1443</v>
      </c>
      <c r="V20" s="21"/>
      <c r="W20" s="146">
        <f>SUM(W22:W27)</f>
        <v>2261</v>
      </c>
      <c r="X20" s="21"/>
      <c r="Y20" s="146">
        <f>SUM(Y22:Y27)</f>
        <v>818</v>
      </c>
      <c r="Z20" s="21"/>
      <c r="AA20" s="146">
        <f>SUM(AA22:AA27)</f>
        <v>1386</v>
      </c>
      <c r="AB20" s="21"/>
      <c r="AC20" s="146">
        <f>SUM(AC22:AC27)</f>
        <v>889</v>
      </c>
      <c r="AD20" s="21"/>
      <c r="AE20" s="146">
        <f>SUM(AE22:AE27)</f>
        <v>1181</v>
      </c>
      <c r="AF20" s="21"/>
      <c r="AG20" s="146">
        <f>SUM(AG22:AG27)</f>
        <v>558</v>
      </c>
      <c r="AH20" s="21"/>
      <c r="AI20" s="146">
        <f>SUM(AI22:AI27)</f>
        <v>550</v>
      </c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s="4" customFormat="1" x14ac:dyDescent="0.25">
      <c r="A21" s="16" t="s">
        <v>223</v>
      </c>
      <c r="B21" s="16" t="s">
        <v>233</v>
      </c>
      <c r="C21" s="10"/>
      <c r="D21" s="17"/>
      <c r="E21" s="17"/>
      <c r="F21" s="17"/>
      <c r="G21" s="17"/>
      <c r="H21" s="10"/>
      <c r="I21" s="17"/>
      <c r="J21" s="17"/>
      <c r="K21" s="17"/>
      <c r="L21" s="17"/>
      <c r="M21" s="17"/>
      <c r="N21" s="10"/>
      <c r="O21" s="17"/>
      <c r="P21" s="17"/>
      <c r="Q21" s="17"/>
      <c r="R21" s="17"/>
      <c r="S21" s="17"/>
      <c r="T21" s="10"/>
      <c r="U21" s="17"/>
      <c r="V21" s="10"/>
      <c r="W21" s="17"/>
      <c r="X21" s="10"/>
      <c r="Y21" s="17"/>
      <c r="Z21" s="10"/>
      <c r="AA21" s="17"/>
      <c r="AB21" s="10"/>
      <c r="AC21" s="17"/>
      <c r="AD21" s="10"/>
      <c r="AE21" s="17"/>
      <c r="AF21" s="10"/>
      <c r="AG21" s="17"/>
      <c r="AH21" s="10"/>
      <c r="AI21" s="17"/>
      <c r="AJ21" s="10"/>
      <c r="AK21" s="10"/>
      <c r="AL21" s="10"/>
      <c r="AM21" s="10"/>
      <c r="AN21" s="10"/>
      <c r="AO21" s="10"/>
      <c r="AP21" s="10"/>
      <c r="AQ21" s="10"/>
      <c r="AR21" s="13"/>
      <c r="AS21" s="13"/>
    </row>
    <row r="22" spans="1:45" s="3" customFormat="1" x14ac:dyDescent="0.25">
      <c r="A22" s="18" t="s">
        <v>246</v>
      </c>
      <c r="B22" s="18" t="s">
        <v>247</v>
      </c>
      <c r="C22" s="13"/>
      <c r="D22" s="19" t="s">
        <v>3</v>
      </c>
      <c r="E22" s="19" t="s">
        <v>3</v>
      </c>
      <c r="F22" s="19" t="s">
        <v>3</v>
      </c>
      <c r="G22" s="37" t="s">
        <v>3</v>
      </c>
      <c r="H22" s="13"/>
      <c r="I22" s="19" t="s">
        <v>3</v>
      </c>
      <c r="J22" s="19" t="s">
        <v>3</v>
      </c>
      <c r="K22" s="19" t="s">
        <v>3</v>
      </c>
      <c r="L22" s="19" t="s">
        <v>3</v>
      </c>
      <c r="M22" s="37" t="s">
        <v>3</v>
      </c>
      <c r="N22" s="13"/>
      <c r="O22" s="19" t="s">
        <v>3</v>
      </c>
      <c r="P22" s="19" t="s">
        <v>3</v>
      </c>
      <c r="Q22" s="19" t="s">
        <v>3</v>
      </c>
      <c r="R22" s="19" t="s">
        <v>3</v>
      </c>
      <c r="S22" s="37" t="s">
        <v>3</v>
      </c>
      <c r="T22" s="13"/>
      <c r="U22" s="37">
        <v>38</v>
      </c>
      <c r="V22" s="13"/>
      <c r="W22" s="37">
        <v>12</v>
      </c>
      <c r="X22" s="13"/>
      <c r="Y22" s="37" t="s">
        <v>3</v>
      </c>
      <c r="Z22" s="13"/>
      <c r="AA22" s="37" t="s">
        <v>3</v>
      </c>
      <c r="AB22" s="13"/>
      <c r="AC22" s="37" t="s">
        <v>3</v>
      </c>
      <c r="AD22" s="13"/>
      <c r="AE22" s="37" t="s">
        <v>3</v>
      </c>
      <c r="AF22" s="13"/>
      <c r="AG22" s="37" t="s">
        <v>3</v>
      </c>
      <c r="AH22" s="13"/>
      <c r="AI22" s="37" t="s">
        <v>3</v>
      </c>
      <c r="AJ22" s="13"/>
      <c r="AK22" s="13"/>
      <c r="AL22" s="13"/>
      <c r="AM22" s="13"/>
      <c r="AN22" s="13"/>
      <c r="AO22" s="13"/>
      <c r="AP22" s="13"/>
      <c r="AQ22" s="13"/>
      <c r="AR22" s="10"/>
      <c r="AS22" s="10"/>
    </row>
    <row r="23" spans="1:45" s="3" customFormat="1" x14ac:dyDescent="0.25">
      <c r="A23" s="18" t="s">
        <v>220</v>
      </c>
      <c r="B23" s="18" t="s">
        <v>234</v>
      </c>
      <c r="C23" s="13"/>
      <c r="D23" s="19">
        <v>168</v>
      </c>
      <c r="E23" s="19" t="s">
        <v>3</v>
      </c>
      <c r="F23" s="19">
        <v>164</v>
      </c>
      <c r="G23" s="37">
        <f>SUM(D23:F23)</f>
        <v>332</v>
      </c>
      <c r="H23" s="13"/>
      <c r="I23" s="19" t="s">
        <v>3</v>
      </c>
      <c r="J23" s="19" t="s">
        <v>3</v>
      </c>
      <c r="K23" s="19">
        <f>100+100+36</f>
        <v>236</v>
      </c>
      <c r="L23" s="19" t="s">
        <v>3</v>
      </c>
      <c r="M23" s="37">
        <f t="shared" ref="M23:M32" si="7">SUM(I23:L23)</f>
        <v>236</v>
      </c>
      <c r="N23" s="13"/>
      <c r="O23" s="19">
        <f>321+45+100</f>
        <v>466</v>
      </c>
      <c r="P23" s="19">
        <v>490</v>
      </c>
      <c r="Q23" s="19" t="s">
        <v>3</v>
      </c>
      <c r="R23" s="19">
        <v>171</v>
      </c>
      <c r="S23" s="37">
        <f t="shared" ref="S23:S26" si="8">SUM(O23:R23)</f>
        <v>1127</v>
      </c>
      <c r="T23" s="13"/>
      <c r="U23" s="37">
        <v>313</v>
      </c>
      <c r="V23" s="13"/>
      <c r="W23" s="37">
        <v>240</v>
      </c>
      <c r="X23" s="13"/>
      <c r="Y23" s="37">
        <v>350</v>
      </c>
      <c r="Z23" s="13"/>
      <c r="AA23" s="37">
        <f>19+126+216+170+63</f>
        <v>594</v>
      </c>
      <c r="AB23" s="13"/>
      <c r="AC23" s="37">
        <f>50+54</f>
        <v>104</v>
      </c>
      <c r="AD23" s="13"/>
      <c r="AE23" s="37">
        <v>278</v>
      </c>
      <c r="AF23" s="13"/>
      <c r="AG23" s="37" t="s">
        <v>3</v>
      </c>
      <c r="AH23" s="13"/>
      <c r="AI23" s="37">
        <v>50</v>
      </c>
      <c r="AJ23" s="13"/>
      <c r="AK23" s="13"/>
      <c r="AL23" s="13"/>
      <c r="AM23" s="13"/>
      <c r="AN23" s="13"/>
      <c r="AO23" s="13"/>
      <c r="AP23" s="13"/>
      <c r="AQ23" s="13"/>
      <c r="AR23" s="10"/>
      <c r="AS23" s="10"/>
    </row>
    <row r="24" spans="1:45" s="3" customFormat="1" x14ac:dyDescent="0.25">
      <c r="A24" s="18" t="s">
        <v>248</v>
      </c>
      <c r="B24" s="18" t="s">
        <v>249</v>
      </c>
      <c r="C24" s="13"/>
      <c r="D24" s="19" t="s">
        <v>3</v>
      </c>
      <c r="E24" s="19" t="s">
        <v>3</v>
      </c>
      <c r="F24" s="19" t="s">
        <v>3</v>
      </c>
      <c r="G24" s="37" t="s">
        <v>3</v>
      </c>
      <c r="H24" s="13"/>
      <c r="I24" s="19" t="s">
        <v>3</v>
      </c>
      <c r="J24" s="19" t="s">
        <v>3</v>
      </c>
      <c r="K24" s="19" t="s">
        <v>3</v>
      </c>
      <c r="L24" s="19" t="s">
        <v>3</v>
      </c>
      <c r="M24" s="37" t="s">
        <v>3</v>
      </c>
      <c r="N24" s="13"/>
      <c r="O24" s="19" t="s">
        <v>3</v>
      </c>
      <c r="P24" s="19" t="s">
        <v>3</v>
      </c>
      <c r="Q24" s="19" t="s">
        <v>3</v>
      </c>
      <c r="R24" s="19" t="s">
        <v>3</v>
      </c>
      <c r="S24" s="37" t="s">
        <v>3</v>
      </c>
      <c r="T24" s="13"/>
      <c r="U24" s="37" t="s">
        <v>3</v>
      </c>
      <c r="V24" s="13"/>
      <c r="W24" s="37" t="s">
        <v>3</v>
      </c>
      <c r="X24" s="13"/>
      <c r="Y24" s="37" t="s">
        <v>3</v>
      </c>
      <c r="Z24" s="13"/>
      <c r="AA24" s="37" t="s">
        <v>3</v>
      </c>
      <c r="AB24" s="13"/>
      <c r="AC24" s="37" t="s">
        <v>3</v>
      </c>
      <c r="AD24" s="13"/>
      <c r="AE24" s="37" t="s">
        <v>3</v>
      </c>
      <c r="AF24" s="13"/>
      <c r="AG24" s="37" t="s">
        <v>3</v>
      </c>
      <c r="AH24" s="13"/>
      <c r="AI24" s="37" t="s">
        <v>3</v>
      </c>
      <c r="AJ24" s="13"/>
      <c r="AK24" s="13"/>
      <c r="AL24" s="13"/>
      <c r="AM24" s="13"/>
      <c r="AN24" s="13"/>
      <c r="AO24" s="13"/>
      <c r="AP24" s="13"/>
      <c r="AQ24" s="13"/>
      <c r="AR24" s="10"/>
      <c r="AS24" s="10"/>
    </row>
    <row r="25" spans="1:45" s="3" customFormat="1" x14ac:dyDescent="0.25">
      <c r="A25" s="18" t="s">
        <v>219</v>
      </c>
      <c r="B25" s="18" t="s">
        <v>235</v>
      </c>
      <c r="C25" s="10"/>
      <c r="D25" s="19" t="s">
        <v>3</v>
      </c>
      <c r="E25" s="19">
        <v>265</v>
      </c>
      <c r="F25" s="19">
        <v>114</v>
      </c>
      <c r="G25" s="37">
        <f>SUM(D25:F25)</f>
        <v>379</v>
      </c>
      <c r="H25" s="10"/>
      <c r="I25" s="19">
        <v>235</v>
      </c>
      <c r="J25" s="19" t="s">
        <v>3</v>
      </c>
      <c r="K25" s="19">
        <v>235</v>
      </c>
      <c r="L25" s="19" t="s">
        <v>3</v>
      </c>
      <c r="M25" s="37">
        <f t="shared" si="7"/>
        <v>470</v>
      </c>
      <c r="N25" s="10"/>
      <c r="O25" s="19" t="s">
        <v>3</v>
      </c>
      <c r="P25" s="19" t="s">
        <v>3</v>
      </c>
      <c r="Q25" s="19" t="s">
        <v>3</v>
      </c>
      <c r="R25" s="19" t="s">
        <v>3</v>
      </c>
      <c r="S25" s="37" t="s">
        <v>3</v>
      </c>
      <c r="T25" s="10"/>
      <c r="U25" s="37">
        <v>269</v>
      </c>
      <c r="V25" s="10"/>
      <c r="W25" s="37">
        <f>134+167+108+171</f>
        <v>580</v>
      </c>
      <c r="X25" s="10"/>
      <c r="Y25" s="37" t="s">
        <v>3</v>
      </c>
      <c r="Z25" s="10"/>
      <c r="AA25" s="37">
        <f>324+216</f>
        <v>540</v>
      </c>
      <c r="AB25" s="10"/>
      <c r="AC25" s="37">
        <v>170</v>
      </c>
      <c r="AD25" s="10"/>
      <c r="AE25" s="37">
        <v>182</v>
      </c>
      <c r="AF25" s="10"/>
      <c r="AG25" s="37">
        <v>200</v>
      </c>
      <c r="AH25" s="10"/>
      <c r="AI25" s="37">
        <v>150</v>
      </c>
      <c r="AJ25" s="10"/>
      <c r="AK25" s="10"/>
      <c r="AL25" s="10"/>
      <c r="AM25" s="10"/>
      <c r="AN25" s="10"/>
      <c r="AO25" s="10"/>
      <c r="AP25" s="10"/>
      <c r="AQ25" s="10"/>
      <c r="AR25" s="10"/>
      <c r="AS25" s="10"/>
    </row>
    <row r="26" spans="1:45" s="3" customFormat="1" x14ac:dyDescent="0.25">
      <c r="A26" s="18" t="s">
        <v>221</v>
      </c>
      <c r="B26" s="18" t="s">
        <v>250</v>
      </c>
      <c r="C26" s="10"/>
      <c r="D26" s="19">
        <f>164+461</f>
        <v>625</v>
      </c>
      <c r="E26" s="19" t="s">
        <v>3</v>
      </c>
      <c r="F26" s="19" t="s">
        <v>3</v>
      </c>
      <c r="G26" s="37">
        <f>SUM(D26:F26)</f>
        <v>625</v>
      </c>
      <c r="H26" s="10"/>
      <c r="I26" s="19">
        <f>164+165</f>
        <v>329</v>
      </c>
      <c r="J26" s="19" t="s">
        <v>3</v>
      </c>
      <c r="K26" s="19" t="s">
        <v>3</v>
      </c>
      <c r="L26" s="19">
        <v>614</v>
      </c>
      <c r="M26" s="37">
        <f t="shared" si="7"/>
        <v>943</v>
      </c>
      <c r="N26" s="10"/>
      <c r="O26" s="19">
        <f>84+108+96+155</f>
        <v>443</v>
      </c>
      <c r="P26" s="19" t="s">
        <v>3</v>
      </c>
      <c r="Q26" s="19" t="s">
        <v>3</v>
      </c>
      <c r="R26" s="19" t="s">
        <v>3</v>
      </c>
      <c r="S26" s="37">
        <f t="shared" si="8"/>
        <v>443</v>
      </c>
      <c r="T26" s="10"/>
      <c r="U26" s="37">
        <v>823</v>
      </c>
      <c r="V26" s="10"/>
      <c r="W26" s="37">
        <f>306+376</f>
        <v>682</v>
      </c>
      <c r="X26" s="10"/>
      <c r="Y26" s="37">
        <v>468</v>
      </c>
      <c r="Z26" s="10"/>
      <c r="AA26" s="37">
        <v>252</v>
      </c>
      <c r="AB26" s="10"/>
      <c r="AC26" s="37">
        <f>155+268+192</f>
        <v>615</v>
      </c>
      <c r="AD26" s="10"/>
      <c r="AE26" s="37">
        <v>721</v>
      </c>
      <c r="AF26" s="10"/>
      <c r="AG26" s="37">
        <v>358</v>
      </c>
      <c r="AH26" s="10"/>
      <c r="AI26" s="37">
        <f>176+174</f>
        <v>350</v>
      </c>
      <c r="AJ26" s="10"/>
      <c r="AK26" s="10"/>
      <c r="AL26" s="10"/>
      <c r="AM26" s="10"/>
      <c r="AN26" s="10"/>
      <c r="AO26" s="10"/>
      <c r="AP26" s="10"/>
      <c r="AQ26" s="10"/>
      <c r="AR26" s="10"/>
      <c r="AS26" s="10"/>
    </row>
    <row r="27" spans="1:45" s="3" customFormat="1" x14ac:dyDescent="0.25">
      <c r="A27" s="18" t="s">
        <v>222</v>
      </c>
      <c r="B27" s="18" t="s">
        <v>236</v>
      </c>
      <c r="C27" s="10"/>
      <c r="D27" s="19" t="s">
        <v>3</v>
      </c>
      <c r="E27" s="19" t="s">
        <v>3</v>
      </c>
      <c r="F27" s="19">
        <v>625</v>
      </c>
      <c r="G27" s="37">
        <f>SUM(D27:F27)</f>
        <v>625</v>
      </c>
      <c r="H27" s="10"/>
      <c r="I27" s="19" t="s">
        <v>3</v>
      </c>
      <c r="J27" s="19" t="s">
        <v>3</v>
      </c>
      <c r="K27" s="19" t="s">
        <v>3</v>
      </c>
      <c r="L27" s="19" t="s">
        <v>3</v>
      </c>
      <c r="M27" s="37" t="s">
        <v>3</v>
      </c>
      <c r="N27" s="10"/>
      <c r="O27" s="19" t="s">
        <v>3</v>
      </c>
      <c r="P27" s="19" t="s">
        <v>3</v>
      </c>
      <c r="Q27" s="19" t="s">
        <v>3</v>
      </c>
      <c r="R27" s="19" t="s">
        <v>3</v>
      </c>
      <c r="S27" s="37" t="s">
        <v>3</v>
      </c>
      <c r="T27" s="10"/>
      <c r="U27" s="37" t="s">
        <v>3</v>
      </c>
      <c r="V27" s="10"/>
      <c r="W27" s="37">
        <f>224+176+347</f>
        <v>747</v>
      </c>
      <c r="X27" s="10"/>
      <c r="Y27" s="37" t="s">
        <v>3</v>
      </c>
      <c r="Z27" s="10"/>
      <c r="AA27" s="37" t="s">
        <v>3</v>
      </c>
      <c r="AB27" s="10"/>
      <c r="AC27" s="37" t="s">
        <v>3</v>
      </c>
      <c r="AD27" s="10"/>
      <c r="AE27" s="37" t="s">
        <v>3</v>
      </c>
      <c r="AF27" s="10"/>
      <c r="AG27" s="37" t="s">
        <v>3</v>
      </c>
      <c r="AH27" s="10"/>
      <c r="AI27" s="37" t="s">
        <v>3</v>
      </c>
      <c r="AJ27" s="10"/>
      <c r="AK27" s="10"/>
      <c r="AL27" s="10"/>
      <c r="AM27" s="10"/>
      <c r="AN27" s="10"/>
      <c r="AO27" s="10"/>
      <c r="AP27" s="10"/>
      <c r="AQ27" s="10"/>
      <c r="AR27" s="10"/>
      <c r="AS27" s="10"/>
    </row>
    <row r="28" spans="1:45" s="4" customFormat="1" x14ac:dyDescent="0.25">
      <c r="A28" s="16" t="s">
        <v>225</v>
      </c>
      <c r="B28" s="16" t="s">
        <v>239</v>
      </c>
      <c r="C28" s="10"/>
      <c r="D28" s="17"/>
      <c r="E28" s="17"/>
      <c r="F28" s="17"/>
      <c r="G28" s="17"/>
      <c r="H28" s="10"/>
      <c r="I28" s="17"/>
      <c r="J28" s="17"/>
      <c r="K28" s="17"/>
      <c r="L28" s="17"/>
      <c r="M28" s="17"/>
      <c r="N28" s="10"/>
      <c r="O28" s="17"/>
      <c r="P28" s="17"/>
      <c r="Q28" s="17"/>
      <c r="R28" s="17"/>
      <c r="S28" s="17"/>
      <c r="T28" s="10"/>
      <c r="U28" s="17"/>
      <c r="V28" s="10"/>
      <c r="W28" s="17"/>
      <c r="X28" s="10"/>
      <c r="Y28" s="17"/>
      <c r="Z28" s="10"/>
      <c r="AA28" s="17"/>
      <c r="AB28" s="10"/>
      <c r="AC28" s="17"/>
      <c r="AD28" s="10"/>
      <c r="AE28" s="17"/>
      <c r="AF28" s="10"/>
      <c r="AG28" s="17"/>
      <c r="AH28" s="10"/>
      <c r="AI28" s="17"/>
      <c r="AJ28" s="10"/>
      <c r="AK28" s="13"/>
      <c r="AL28" s="10"/>
      <c r="AM28" s="10"/>
      <c r="AN28" s="10"/>
      <c r="AO28" s="10"/>
      <c r="AP28" s="10"/>
      <c r="AQ28" s="10"/>
      <c r="AR28" s="13"/>
      <c r="AS28" s="13"/>
    </row>
    <row r="29" spans="1:45" s="3" customFormat="1" x14ac:dyDescent="0.25">
      <c r="A29" s="18" t="s">
        <v>226</v>
      </c>
      <c r="B29" s="18" t="s">
        <v>226</v>
      </c>
      <c r="C29" s="13"/>
      <c r="D29" s="19">
        <f>168+461</f>
        <v>629</v>
      </c>
      <c r="E29" s="19">
        <v>265</v>
      </c>
      <c r="F29" s="19">
        <v>625</v>
      </c>
      <c r="G29" s="37">
        <f>SUM(D29:F29)</f>
        <v>1519</v>
      </c>
      <c r="H29" s="13"/>
      <c r="I29" s="19">
        <v>235</v>
      </c>
      <c r="J29" s="19" t="s">
        <v>3</v>
      </c>
      <c r="K29" s="19">
        <f>100+36+235</f>
        <v>371</v>
      </c>
      <c r="L29" s="19" t="s">
        <v>3</v>
      </c>
      <c r="M29" s="37">
        <f t="shared" si="7"/>
        <v>606</v>
      </c>
      <c r="N29" s="13"/>
      <c r="O29" s="19">
        <f>84+321+45</f>
        <v>450</v>
      </c>
      <c r="P29" s="19">
        <v>390</v>
      </c>
      <c r="Q29" s="19" t="s">
        <v>3</v>
      </c>
      <c r="R29" s="19">
        <v>171</v>
      </c>
      <c r="S29" s="37">
        <f>SUM(O29:R29)</f>
        <v>1011</v>
      </c>
      <c r="T29" s="13"/>
      <c r="U29" s="37">
        <v>460</v>
      </c>
      <c r="V29" s="13"/>
      <c r="W29" s="37">
        <v>2019</v>
      </c>
      <c r="X29" s="13"/>
      <c r="Y29" s="37">
        <v>592</v>
      </c>
      <c r="Z29" s="13"/>
      <c r="AA29" s="37">
        <f>19+216+216+252+170</f>
        <v>873</v>
      </c>
      <c r="AB29" s="13"/>
      <c r="AC29" s="37">
        <v>170</v>
      </c>
      <c r="AD29" s="13"/>
      <c r="AE29" s="37">
        <v>582</v>
      </c>
      <c r="AF29" s="13"/>
      <c r="AG29" s="37">
        <v>558</v>
      </c>
      <c r="AH29" s="13"/>
      <c r="AI29" s="37">
        <v>176</v>
      </c>
      <c r="AK29" s="13"/>
      <c r="AL29" s="13"/>
      <c r="AM29" s="13"/>
      <c r="AN29" s="13"/>
      <c r="AO29" s="13"/>
      <c r="AP29" s="13"/>
      <c r="AQ29" s="13"/>
      <c r="AR29" s="10"/>
      <c r="AS29" s="10"/>
    </row>
    <row r="30" spans="1:45" s="3" customFormat="1" x14ac:dyDescent="0.25">
      <c r="A30" s="18" t="s">
        <v>227</v>
      </c>
      <c r="B30" s="18" t="s">
        <v>227</v>
      </c>
      <c r="C30" s="13"/>
      <c r="D30" s="19">
        <v>164</v>
      </c>
      <c r="E30" s="19" t="s">
        <v>3</v>
      </c>
      <c r="F30" s="19">
        <v>164</v>
      </c>
      <c r="G30" s="37">
        <f>SUM(D30:F30)</f>
        <v>328</v>
      </c>
      <c r="H30" s="13"/>
      <c r="I30" s="19">
        <v>329</v>
      </c>
      <c r="J30" s="19" t="s">
        <v>3</v>
      </c>
      <c r="K30" s="19">
        <v>100</v>
      </c>
      <c r="L30" s="19" t="s">
        <v>3</v>
      </c>
      <c r="M30" s="37">
        <f t="shared" si="7"/>
        <v>429</v>
      </c>
      <c r="N30" s="13"/>
      <c r="O30" s="19">
        <v>100</v>
      </c>
      <c r="P30" s="19">
        <v>100</v>
      </c>
      <c r="Q30" s="19" t="s">
        <v>3</v>
      </c>
      <c r="R30" s="19" t="s">
        <v>3</v>
      </c>
      <c r="S30" s="37">
        <f t="shared" ref="S30:S32" si="9">SUM(O30:R30)</f>
        <v>200</v>
      </c>
      <c r="T30" s="13"/>
      <c r="U30" s="37">
        <v>310</v>
      </c>
      <c r="V30" s="13"/>
      <c r="W30" s="37">
        <v>242</v>
      </c>
      <c r="X30" s="13"/>
      <c r="Y30" s="37">
        <v>70</v>
      </c>
      <c r="Z30" s="13"/>
      <c r="AA30" s="37">
        <v>324</v>
      </c>
      <c r="AB30" s="13"/>
      <c r="AC30" s="37">
        <v>268</v>
      </c>
      <c r="AD30" s="13"/>
      <c r="AE30" s="37" t="s">
        <v>3</v>
      </c>
      <c r="AF30" s="13"/>
      <c r="AG30" s="37" t="s">
        <v>3</v>
      </c>
      <c r="AH30" s="13"/>
      <c r="AI30" s="37" t="s">
        <v>3</v>
      </c>
      <c r="AJ30" s="13"/>
      <c r="AK30" s="13"/>
      <c r="AL30" s="13"/>
      <c r="AM30" s="13"/>
      <c r="AN30" s="13"/>
      <c r="AO30" s="13"/>
      <c r="AP30" s="13"/>
      <c r="AQ30" s="13"/>
      <c r="AR30" s="10"/>
      <c r="AS30" s="10"/>
    </row>
    <row r="31" spans="1:45" s="3" customFormat="1" x14ac:dyDescent="0.25">
      <c r="A31" s="18" t="s">
        <v>295</v>
      </c>
      <c r="B31" s="18" t="s">
        <v>237</v>
      </c>
      <c r="C31" s="10"/>
      <c r="D31" s="19" t="s">
        <v>3</v>
      </c>
      <c r="E31" s="19" t="s">
        <v>3</v>
      </c>
      <c r="F31" s="19">
        <v>114</v>
      </c>
      <c r="G31" s="37">
        <f>SUM(D31:F31)</f>
        <v>114</v>
      </c>
      <c r="H31" s="10"/>
      <c r="I31" s="19" t="s">
        <v>3</v>
      </c>
      <c r="J31" s="19" t="s">
        <v>3</v>
      </c>
      <c r="K31" s="19" t="s">
        <v>3</v>
      </c>
      <c r="L31" s="19" t="s">
        <v>3</v>
      </c>
      <c r="M31" s="37" t="s">
        <v>3</v>
      </c>
      <c r="N31" s="10"/>
      <c r="O31" s="19">
        <f>96+108</f>
        <v>204</v>
      </c>
      <c r="P31" s="19" t="s">
        <v>3</v>
      </c>
      <c r="Q31" s="19" t="s">
        <v>3</v>
      </c>
      <c r="R31" s="19" t="s">
        <v>3</v>
      </c>
      <c r="S31" s="37">
        <f t="shared" si="9"/>
        <v>204</v>
      </c>
      <c r="T31" s="10"/>
      <c r="U31" s="37">
        <v>527</v>
      </c>
      <c r="V31" s="10"/>
      <c r="W31" s="37" t="s">
        <v>3</v>
      </c>
      <c r="X31" s="10"/>
      <c r="Y31" s="37">
        <v>90</v>
      </c>
      <c r="Z31" s="10"/>
      <c r="AA31" s="37">
        <v>63</v>
      </c>
      <c r="AB31" s="10"/>
      <c r="AC31" s="37">
        <f>50+192+54+155</f>
        <v>451</v>
      </c>
      <c r="AD31" s="10"/>
      <c r="AE31" s="37">
        <v>369</v>
      </c>
      <c r="AF31" s="10"/>
      <c r="AG31" s="37" t="s">
        <v>3</v>
      </c>
      <c r="AH31" s="10"/>
      <c r="AI31" s="37">
        <v>374</v>
      </c>
      <c r="AJ31" s="10"/>
      <c r="AK31" s="10"/>
      <c r="AL31" s="10"/>
      <c r="AM31" s="10"/>
      <c r="AN31" s="10"/>
      <c r="AO31" s="10"/>
      <c r="AP31" s="10"/>
      <c r="AQ31" s="10"/>
      <c r="AR31" s="10"/>
      <c r="AS31" s="10"/>
    </row>
    <row r="32" spans="1:45" s="3" customFormat="1" ht="16.5" customHeight="1" x14ac:dyDescent="0.25">
      <c r="A32" s="18" t="s">
        <v>228</v>
      </c>
      <c r="B32" s="18" t="s">
        <v>238</v>
      </c>
      <c r="C32" s="10"/>
      <c r="D32" s="19" t="s">
        <v>3</v>
      </c>
      <c r="E32" s="19" t="s">
        <v>3</v>
      </c>
      <c r="F32" s="19" t="s">
        <v>3</v>
      </c>
      <c r="G32" s="37" t="s">
        <v>3</v>
      </c>
      <c r="H32" s="10"/>
      <c r="I32" s="19" t="s">
        <v>3</v>
      </c>
      <c r="J32" s="19" t="s">
        <v>3</v>
      </c>
      <c r="K32" s="19" t="s">
        <v>3</v>
      </c>
      <c r="L32" s="19">
        <v>614</v>
      </c>
      <c r="M32" s="37">
        <f t="shared" si="7"/>
        <v>614</v>
      </c>
      <c r="N32" s="10"/>
      <c r="O32" s="19">
        <v>155</v>
      </c>
      <c r="P32" s="19" t="s">
        <v>3</v>
      </c>
      <c r="Q32" s="19" t="s">
        <v>3</v>
      </c>
      <c r="R32" s="19" t="s">
        <v>3</v>
      </c>
      <c r="S32" s="37">
        <f t="shared" si="9"/>
        <v>155</v>
      </c>
      <c r="T32" s="10"/>
      <c r="U32" s="37">
        <v>146</v>
      </c>
      <c r="V32" s="10"/>
      <c r="W32" s="37" t="s">
        <v>3</v>
      </c>
      <c r="X32" s="10"/>
      <c r="Y32" s="37">
        <v>66</v>
      </c>
      <c r="Z32" s="10"/>
      <c r="AA32" s="37">
        <v>126</v>
      </c>
      <c r="AB32" s="10"/>
      <c r="AC32" s="37" t="s">
        <v>3</v>
      </c>
      <c r="AD32" s="10"/>
      <c r="AE32" s="37">
        <v>230</v>
      </c>
      <c r="AF32" s="10"/>
      <c r="AG32" s="37" t="s">
        <v>3</v>
      </c>
      <c r="AH32" s="10"/>
      <c r="AI32" s="37" t="s">
        <v>3</v>
      </c>
      <c r="AJ32" s="10"/>
      <c r="AK32" s="10"/>
      <c r="AL32" s="10"/>
      <c r="AM32" s="10"/>
      <c r="AN32" s="10"/>
      <c r="AO32" s="10"/>
      <c r="AP32" s="10"/>
      <c r="AQ32" s="10"/>
      <c r="AR32" s="10"/>
      <c r="AS32" s="10"/>
    </row>
    <row r="34" spans="1:45" s="3" customFormat="1" x14ac:dyDescent="0.25">
      <c r="A34" s="14" t="s">
        <v>231</v>
      </c>
      <c r="B34" s="14"/>
      <c r="C34" s="10"/>
      <c r="D34" s="35" t="s">
        <v>218</v>
      </c>
      <c r="E34" s="35" t="s">
        <v>213</v>
      </c>
      <c r="F34" s="35" t="s">
        <v>112</v>
      </c>
      <c r="G34" s="15" t="s">
        <v>240</v>
      </c>
      <c r="H34" s="10"/>
      <c r="I34" s="35" t="s">
        <v>111</v>
      </c>
      <c r="J34" s="35" t="s">
        <v>110</v>
      </c>
      <c r="K34" s="35" t="s">
        <v>109</v>
      </c>
      <c r="L34" s="35" t="s">
        <v>108</v>
      </c>
      <c r="M34" s="15">
        <v>2024</v>
      </c>
      <c r="N34" s="10"/>
      <c r="O34" s="35" t="s">
        <v>107</v>
      </c>
      <c r="P34" s="35" t="s">
        <v>106</v>
      </c>
      <c r="Q34" s="35" t="s">
        <v>105</v>
      </c>
      <c r="R34" s="35" t="s">
        <v>104</v>
      </c>
      <c r="S34" s="15">
        <v>2023</v>
      </c>
      <c r="T34" s="10"/>
      <c r="U34" s="15">
        <v>2022</v>
      </c>
      <c r="V34" s="10"/>
      <c r="W34" s="15">
        <v>2021</v>
      </c>
      <c r="X34" s="10"/>
      <c r="Y34" s="15">
        <v>2020</v>
      </c>
      <c r="Z34" s="10"/>
      <c r="AA34" s="15">
        <v>2019</v>
      </c>
      <c r="AB34" s="10"/>
      <c r="AC34" s="15">
        <v>2018</v>
      </c>
      <c r="AD34" s="10"/>
      <c r="AE34" s="15">
        <v>2017</v>
      </c>
      <c r="AF34" s="10"/>
      <c r="AG34" s="15">
        <v>2016</v>
      </c>
      <c r="AH34" s="10"/>
      <c r="AI34" s="15">
        <v>2015</v>
      </c>
      <c r="AJ34" s="10"/>
      <c r="AK34" s="10"/>
      <c r="AL34" s="10"/>
      <c r="AM34" s="10"/>
      <c r="AN34" s="10"/>
      <c r="AO34" s="10"/>
      <c r="AP34" s="10"/>
      <c r="AQ34" s="10"/>
      <c r="AR34" s="10"/>
      <c r="AS34" s="10"/>
    </row>
    <row r="35" spans="1:45" s="3" customFormat="1" x14ac:dyDescent="0.25">
      <c r="A35" s="147" t="s">
        <v>230</v>
      </c>
      <c r="B35" s="147" t="s">
        <v>230</v>
      </c>
      <c r="C35" s="10"/>
      <c r="D35" s="139">
        <f>SUM(D38:D42)</f>
        <v>587041.7427350377</v>
      </c>
      <c r="E35" s="139">
        <f>SUM(E38:E42)</f>
        <v>212125</v>
      </c>
      <c r="F35" s="139">
        <f>SUM(F38:F42)</f>
        <v>491349</v>
      </c>
      <c r="G35" s="145">
        <f>SUM(D35:F35)</f>
        <v>1290515.7427350376</v>
      </c>
      <c r="H35" s="10"/>
      <c r="I35" s="139">
        <f t="shared" ref="I35:L35" si="10">SUM(I38:I42)</f>
        <v>396980</v>
      </c>
      <c r="J35" s="139">
        <f t="shared" si="10"/>
        <v>0</v>
      </c>
      <c r="K35" s="139">
        <f t="shared" si="10"/>
        <v>267451</v>
      </c>
      <c r="L35" s="139">
        <f t="shared" si="10"/>
        <v>349409</v>
      </c>
      <c r="M35" s="145">
        <f>SUM(I35:L35)</f>
        <v>1013840</v>
      </c>
      <c r="N35" s="10"/>
      <c r="O35" s="139">
        <f t="shared" ref="O35:R35" si="11">SUM(O38:O42)</f>
        <v>544685</v>
      </c>
      <c r="P35" s="139">
        <f t="shared" si="11"/>
        <v>357901</v>
      </c>
      <c r="Q35" s="139">
        <f t="shared" si="11"/>
        <v>0</v>
      </c>
      <c r="R35" s="139">
        <f t="shared" si="11"/>
        <v>212431</v>
      </c>
      <c r="S35" s="145">
        <f>SUM(S37:S42)</f>
        <v>1115017</v>
      </c>
      <c r="T35" s="10"/>
      <c r="U35" s="145">
        <f>SUM(U37:U42)</f>
        <v>1677780</v>
      </c>
      <c r="V35" s="10"/>
      <c r="W35" s="145">
        <f>SUM(W37:W42)</f>
        <v>1513562.8</v>
      </c>
      <c r="X35" s="10"/>
      <c r="Y35" s="145">
        <f>SUM(Y37:Y42)</f>
        <v>649168</v>
      </c>
      <c r="Z35" s="10"/>
      <c r="AA35" s="145">
        <f>SUM(AA37:AA42)</f>
        <v>1412655</v>
      </c>
      <c r="AB35" s="10"/>
      <c r="AC35" s="145">
        <f>SUM(AC37:AC42)</f>
        <v>568589</v>
      </c>
      <c r="AD35" s="10"/>
      <c r="AE35" s="145">
        <f>SUM(AE37:AE42)</f>
        <v>795187.74300000002</v>
      </c>
      <c r="AF35" s="10"/>
      <c r="AG35" s="145">
        <f>SUM(AG37:AG42)</f>
        <v>281137</v>
      </c>
      <c r="AH35" s="10"/>
      <c r="AI35" s="145">
        <f>SUM(AI37:AI42)</f>
        <v>348429</v>
      </c>
      <c r="AJ35" s="10"/>
      <c r="AK35" s="10"/>
      <c r="AL35" s="10"/>
      <c r="AM35" s="10"/>
      <c r="AN35" s="10"/>
      <c r="AO35" s="10"/>
      <c r="AP35" s="10"/>
      <c r="AQ35" s="10"/>
      <c r="AR35" s="10"/>
      <c r="AS35" s="10"/>
    </row>
    <row r="36" spans="1:45" s="4" customFormat="1" x14ac:dyDescent="0.25">
      <c r="A36" s="16" t="s">
        <v>223</v>
      </c>
      <c r="B36" s="16" t="s">
        <v>233</v>
      </c>
      <c r="C36" s="10"/>
      <c r="D36" s="17"/>
      <c r="E36" s="17"/>
      <c r="F36" s="17"/>
      <c r="G36" s="17"/>
      <c r="H36" s="10"/>
      <c r="I36" s="17"/>
      <c r="J36" s="17"/>
      <c r="K36" s="17"/>
      <c r="L36" s="17"/>
      <c r="M36" s="17"/>
      <c r="N36" s="10"/>
      <c r="O36" s="17"/>
      <c r="P36" s="17"/>
      <c r="Q36" s="17"/>
      <c r="R36" s="17"/>
      <c r="S36" s="17"/>
      <c r="T36" s="10"/>
      <c r="U36" s="17"/>
      <c r="V36" s="10"/>
      <c r="W36" s="17"/>
      <c r="X36" s="10"/>
      <c r="Y36" s="17"/>
      <c r="Z36" s="10"/>
      <c r="AA36" s="17"/>
      <c r="AB36" s="10"/>
      <c r="AC36" s="17"/>
      <c r="AD36" s="10"/>
      <c r="AE36" s="17"/>
      <c r="AF36" s="10"/>
      <c r="AG36" s="17"/>
      <c r="AH36" s="10"/>
      <c r="AI36" s="17"/>
      <c r="AJ36" s="10"/>
      <c r="AK36" s="10"/>
      <c r="AL36" s="10"/>
      <c r="AM36" s="10"/>
      <c r="AN36" s="10"/>
      <c r="AO36" s="10"/>
      <c r="AP36" s="10"/>
      <c r="AQ36" s="10"/>
      <c r="AR36" s="13"/>
      <c r="AS36" s="13"/>
    </row>
    <row r="37" spans="1:45" s="3" customFormat="1" x14ac:dyDescent="0.25">
      <c r="A37" s="18" t="s">
        <v>246</v>
      </c>
      <c r="B37" s="18" t="s">
        <v>247</v>
      </c>
      <c r="C37" s="13"/>
      <c r="D37" s="19" t="s">
        <v>3</v>
      </c>
      <c r="E37" s="19" t="s">
        <v>3</v>
      </c>
      <c r="F37" s="19" t="s">
        <v>3</v>
      </c>
      <c r="G37" s="37" t="s">
        <v>3</v>
      </c>
      <c r="H37" s="13"/>
      <c r="I37" s="19" t="s">
        <v>3</v>
      </c>
      <c r="J37" s="19" t="s">
        <v>3</v>
      </c>
      <c r="K37" s="19" t="s">
        <v>3</v>
      </c>
      <c r="L37" s="19" t="s">
        <v>3</v>
      </c>
      <c r="M37" s="37" t="s">
        <v>3</v>
      </c>
      <c r="N37" s="13"/>
      <c r="O37" s="19" t="s">
        <v>3</v>
      </c>
      <c r="P37" s="19" t="s">
        <v>3</v>
      </c>
      <c r="Q37" s="19" t="s">
        <v>3</v>
      </c>
      <c r="R37" s="19" t="s">
        <v>3</v>
      </c>
      <c r="S37" s="37" t="s">
        <v>3</v>
      </c>
      <c r="T37" s="13"/>
      <c r="U37" s="37">
        <v>563241</v>
      </c>
      <c r="V37" s="13"/>
      <c r="W37" s="37">
        <v>65235</v>
      </c>
      <c r="X37" s="13"/>
      <c r="Y37" s="37" t="s">
        <v>3</v>
      </c>
      <c r="Z37" s="13"/>
      <c r="AA37" s="37" t="s">
        <v>3</v>
      </c>
      <c r="AB37" s="13"/>
      <c r="AC37" s="37" t="s">
        <v>3</v>
      </c>
      <c r="AD37" s="13"/>
      <c r="AE37" s="37" t="s">
        <v>3</v>
      </c>
      <c r="AF37" s="13"/>
      <c r="AG37" s="37" t="s">
        <v>3</v>
      </c>
      <c r="AH37" s="13"/>
      <c r="AI37" s="37" t="s">
        <v>3</v>
      </c>
      <c r="AJ37" s="13"/>
      <c r="AK37" s="13"/>
      <c r="AL37" s="13"/>
      <c r="AM37" s="13"/>
      <c r="AN37" s="13"/>
      <c r="AO37" s="13"/>
      <c r="AP37" s="13"/>
      <c r="AQ37" s="13"/>
      <c r="AR37" s="10"/>
      <c r="AS37" s="10"/>
    </row>
    <row r="38" spans="1:45" s="3" customFormat="1" x14ac:dyDescent="0.25">
      <c r="A38" s="18" t="s">
        <v>220</v>
      </c>
      <c r="B38" s="18" t="s">
        <v>234</v>
      </c>
      <c r="C38" s="13"/>
      <c r="D38" s="19">
        <v>126387</v>
      </c>
      <c r="E38" s="19" t="s">
        <v>3</v>
      </c>
      <c r="F38" s="19">
        <v>152744</v>
      </c>
      <c r="G38" s="37">
        <f>SUM(D38:F38)</f>
        <v>279131</v>
      </c>
      <c r="H38" s="13"/>
      <c r="I38" s="19" t="s">
        <v>3</v>
      </c>
      <c r="J38" s="19" t="s">
        <v>3</v>
      </c>
      <c r="K38" s="19">
        <f>84636+22835+30866</f>
        <v>138337</v>
      </c>
      <c r="L38" s="19" t="s">
        <v>3</v>
      </c>
      <c r="M38" s="37">
        <f t="shared" ref="M38:M47" si="12">SUM(I38:L38)</f>
        <v>138337</v>
      </c>
      <c r="N38" s="13"/>
      <c r="O38" s="19">
        <f>111568+95350+82342</f>
        <v>289260</v>
      </c>
      <c r="P38" s="19">
        <f>277554+80347</f>
        <v>357901</v>
      </c>
      <c r="Q38" s="19" t="s">
        <v>3</v>
      </c>
      <c r="R38" s="19" t="s">
        <v>3</v>
      </c>
      <c r="S38" s="37">
        <f t="shared" ref="S38:S41" si="13">SUM(O38:R38)</f>
        <v>647161</v>
      </c>
      <c r="T38" s="13"/>
      <c r="U38" s="37">
        <v>420812</v>
      </c>
      <c r="V38" s="13"/>
      <c r="W38" s="37">
        <v>376192.8</v>
      </c>
      <c r="X38" s="13"/>
      <c r="Y38" s="37">
        <v>352712</v>
      </c>
      <c r="Z38" s="13"/>
      <c r="AA38" s="37">
        <f>125458+131985+460270+107482+86081</f>
        <v>911276</v>
      </c>
      <c r="AB38" s="13"/>
      <c r="AC38" s="37">
        <f>145182+59857</f>
        <v>205039</v>
      </c>
      <c r="AD38" s="13"/>
      <c r="AE38" s="37">
        <v>344996</v>
      </c>
      <c r="AF38" s="13"/>
      <c r="AG38" s="37" t="s">
        <v>3</v>
      </c>
      <c r="AH38" s="13"/>
      <c r="AI38" s="37">
        <v>69651</v>
      </c>
      <c r="AJ38" s="13"/>
      <c r="AK38" s="13"/>
      <c r="AL38" s="13"/>
      <c r="AM38" s="13"/>
      <c r="AN38" s="13"/>
      <c r="AO38" s="13"/>
      <c r="AP38" s="13"/>
      <c r="AQ38" s="13"/>
      <c r="AR38" s="10"/>
      <c r="AS38" s="10"/>
    </row>
    <row r="39" spans="1:45" s="3" customFormat="1" x14ac:dyDescent="0.25">
      <c r="A39" s="18" t="s">
        <v>248</v>
      </c>
      <c r="B39" s="18" t="s">
        <v>249</v>
      </c>
      <c r="C39" s="13"/>
      <c r="D39" s="19" t="s">
        <v>3</v>
      </c>
      <c r="E39" s="19" t="s">
        <v>3</v>
      </c>
      <c r="F39" s="19" t="s">
        <v>3</v>
      </c>
      <c r="G39" s="37" t="s">
        <v>3</v>
      </c>
      <c r="H39" s="13"/>
      <c r="I39" s="19" t="s">
        <v>3</v>
      </c>
      <c r="J39" s="19" t="s">
        <v>3</v>
      </c>
      <c r="K39" s="19" t="s">
        <v>3</v>
      </c>
      <c r="L39" s="19" t="s">
        <v>3</v>
      </c>
      <c r="M39" s="37" t="s">
        <v>3</v>
      </c>
      <c r="N39" s="13"/>
      <c r="O39" s="19" t="s">
        <v>3</v>
      </c>
      <c r="P39" s="19" t="s">
        <v>3</v>
      </c>
      <c r="Q39" s="19" t="s">
        <v>3</v>
      </c>
      <c r="R39" s="19" t="s">
        <v>3</v>
      </c>
      <c r="S39" s="37" t="s">
        <v>3</v>
      </c>
      <c r="T39" s="13"/>
      <c r="U39" s="37" t="s">
        <v>3</v>
      </c>
      <c r="V39" s="13"/>
      <c r="W39" s="37" t="s">
        <v>3</v>
      </c>
      <c r="X39" s="13"/>
      <c r="Y39" s="37" t="s">
        <v>3</v>
      </c>
      <c r="Z39" s="13"/>
      <c r="AA39" s="37" t="s">
        <v>3</v>
      </c>
      <c r="AB39" s="13"/>
      <c r="AC39" s="37" t="s">
        <v>3</v>
      </c>
      <c r="AD39" s="13"/>
      <c r="AE39" s="37" t="s">
        <v>3</v>
      </c>
      <c r="AF39" s="13"/>
      <c r="AG39" s="37" t="s">
        <v>3</v>
      </c>
      <c r="AH39" s="13"/>
      <c r="AI39" s="37" t="s">
        <v>3</v>
      </c>
      <c r="AJ39" s="13"/>
      <c r="AK39" s="13"/>
      <c r="AL39" s="13"/>
      <c r="AM39" s="13"/>
      <c r="AN39" s="13"/>
      <c r="AO39" s="13"/>
      <c r="AP39" s="13"/>
      <c r="AQ39" s="13"/>
      <c r="AR39" s="10"/>
      <c r="AS39" s="10"/>
    </row>
    <row r="40" spans="1:45" s="3" customFormat="1" x14ac:dyDescent="0.25">
      <c r="A40" s="18" t="s">
        <v>219</v>
      </c>
      <c r="B40" s="18" t="s">
        <v>235</v>
      </c>
      <c r="C40" s="10"/>
      <c r="D40" s="19" t="s">
        <v>3</v>
      </c>
      <c r="E40" s="19">
        <v>212125</v>
      </c>
      <c r="F40" s="19">
        <v>134816</v>
      </c>
      <c r="G40" s="37">
        <f>SUM(D40:F40)</f>
        <v>346941</v>
      </c>
      <c r="H40" s="10"/>
      <c r="I40" s="19">
        <v>129114</v>
      </c>
      <c r="J40" s="19" t="s">
        <v>3</v>
      </c>
      <c r="K40" s="19">
        <v>129114</v>
      </c>
      <c r="L40" s="19" t="s">
        <v>3</v>
      </c>
      <c r="M40" s="37">
        <f t="shared" si="12"/>
        <v>258228</v>
      </c>
      <c r="N40" s="10"/>
      <c r="O40" s="19" t="s">
        <v>3</v>
      </c>
      <c r="P40" s="19" t="s">
        <v>3</v>
      </c>
      <c r="Q40" s="19" t="s">
        <v>3</v>
      </c>
      <c r="R40" s="19">
        <v>212431</v>
      </c>
      <c r="S40" s="37">
        <f t="shared" si="13"/>
        <v>212431</v>
      </c>
      <c r="T40" s="10"/>
      <c r="U40" s="37">
        <v>245660</v>
      </c>
      <c r="V40" s="10"/>
      <c r="W40" s="37">
        <v>498409</v>
      </c>
      <c r="X40" s="10"/>
      <c r="Y40" s="37" t="s">
        <v>3</v>
      </c>
      <c r="Z40" s="10"/>
      <c r="AA40" s="37">
        <f>155427+229989</f>
        <v>385416</v>
      </c>
      <c r="AB40" s="10"/>
      <c r="AC40" s="37">
        <v>85348</v>
      </c>
      <c r="AD40" s="10"/>
      <c r="AE40" s="37">
        <v>143562.74299999999</v>
      </c>
      <c r="AF40" s="10"/>
      <c r="AG40" s="37">
        <v>121088</v>
      </c>
      <c r="AH40" s="10"/>
      <c r="AI40" s="37">
        <v>107930</v>
      </c>
      <c r="AJ40" s="10"/>
      <c r="AK40" s="10"/>
      <c r="AL40" s="10"/>
      <c r="AM40" s="10"/>
      <c r="AN40" s="10"/>
      <c r="AO40" s="10"/>
      <c r="AP40" s="10"/>
      <c r="AQ40" s="10"/>
      <c r="AR40" s="10"/>
      <c r="AS40" s="10"/>
    </row>
    <row r="41" spans="1:45" s="3" customFormat="1" x14ac:dyDescent="0.25">
      <c r="A41" s="18" t="s">
        <v>221</v>
      </c>
      <c r="B41" s="18" t="s">
        <v>250</v>
      </c>
      <c r="C41" s="10"/>
      <c r="D41" s="19">
        <v>460654.7427350377</v>
      </c>
      <c r="E41" s="19" t="s">
        <v>3</v>
      </c>
      <c r="F41" s="19" t="s">
        <v>3</v>
      </c>
      <c r="G41" s="37">
        <f>SUM(D41:F41)</f>
        <v>460654.7427350377</v>
      </c>
      <c r="H41" s="10"/>
      <c r="I41" s="19">
        <f>126199+141667</f>
        <v>267866</v>
      </c>
      <c r="J41" s="19" t="s">
        <v>3</v>
      </c>
      <c r="K41" s="19" t="s">
        <v>3</v>
      </c>
      <c r="L41" s="19">
        <v>349409</v>
      </c>
      <c r="M41" s="37">
        <f t="shared" si="12"/>
        <v>617275</v>
      </c>
      <c r="N41" s="10"/>
      <c r="O41" s="19">
        <f>63242+59753+49803+82627</f>
        <v>255425</v>
      </c>
      <c r="P41" s="19" t="s">
        <v>3</v>
      </c>
      <c r="Q41" s="19" t="s">
        <v>3</v>
      </c>
      <c r="R41" s="19" t="s">
        <v>3</v>
      </c>
      <c r="S41" s="37">
        <f t="shared" si="13"/>
        <v>255425</v>
      </c>
      <c r="T41" s="10"/>
      <c r="U41" s="37">
        <v>448067</v>
      </c>
      <c r="V41" s="10"/>
      <c r="W41" s="37">
        <v>345718</v>
      </c>
      <c r="X41" s="10"/>
      <c r="Y41" s="37">
        <v>296456</v>
      </c>
      <c r="Z41" s="10"/>
      <c r="AA41" s="37">
        <v>115963</v>
      </c>
      <c r="AB41" s="10"/>
      <c r="AC41" s="37">
        <f>120732+61359+96111</f>
        <v>278202</v>
      </c>
      <c r="AD41" s="10"/>
      <c r="AE41" s="37">
        <v>306629</v>
      </c>
      <c r="AF41" s="10"/>
      <c r="AG41" s="37">
        <v>160049</v>
      </c>
      <c r="AH41" s="10"/>
      <c r="AI41" s="37">
        <v>170848</v>
      </c>
      <c r="AJ41" s="10"/>
      <c r="AK41" s="10"/>
      <c r="AL41" s="10"/>
      <c r="AM41" s="10"/>
      <c r="AN41" s="10"/>
      <c r="AO41" s="10"/>
      <c r="AP41" s="10"/>
      <c r="AQ41" s="10"/>
      <c r="AR41" s="10"/>
      <c r="AS41" s="10"/>
    </row>
    <row r="42" spans="1:45" s="3" customFormat="1" x14ac:dyDescent="0.25">
      <c r="A42" s="18" t="s">
        <v>222</v>
      </c>
      <c r="B42" s="18" t="s">
        <v>236</v>
      </c>
      <c r="C42" s="10"/>
      <c r="D42" s="19" t="s">
        <v>3</v>
      </c>
      <c r="E42" s="19" t="s">
        <v>3</v>
      </c>
      <c r="F42" s="19">
        <v>203789</v>
      </c>
      <c r="G42" s="37">
        <f>SUM(D42:F42)</f>
        <v>203789</v>
      </c>
      <c r="H42" s="10"/>
      <c r="I42" s="19" t="s">
        <v>3</v>
      </c>
      <c r="J42" s="19" t="s">
        <v>3</v>
      </c>
      <c r="K42" s="19" t="s">
        <v>3</v>
      </c>
      <c r="L42" s="19" t="s">
        <v>3</v>
      </c>
      <c r="M42" s="37" t="s">
        <v>3</v>
      </c>
      <c r="N42" s="10"/>
      <c r="O42" s="19" t="s">
        <v>3</v>
      </c>
      <c r="P42" s="19" t="s">
        <v>3</v>
      </c>
      <c r="Q42" s="19" t="s">
        <v>3</v>
      </c>
      <c r="R42" s="19" t="s">
        <v>3</v>
      </c>
      <c r="S42" s="37" t="s">
        <v>3</v>
      </c>
      <c r="T42" s="10"/>
      <c r="U42" s="37" t="s">
        <v>3</v>
      </c>
      <c r="V42" s="10"/>
      <c r="W42" s="37">
        <v>228008</v>
      </c>
      <c r="X42" s="10"/>
      <c r="Y42" s="37" t="s">
        <v>3</v>
      </c>
      <c r="Z42" s="10"/>
      <c r="AA42" s="37" t="s">
        <v>3</v>
      </c>
      <c r="AB42" s="10"/>
      <c r="AC42" s="37" t="s">
        <v>3</v>
      </c>
      <c r="AD42" s="10"/>
      <c r="AE42" s="37" t="s">
        <v>3</v>
      </c>
      <c r="AF42" s="10"/>
      <c r="AG42" s="37" t="s">
        <v>3</v>
      </c>
      <c r="AH42" s="10"/>
      <c r="AI42" s="37" t="s">
        <v>3</v>
      </c>
      <c r="AJ42" s="10"/>
      <c r="AK42" s="10"/>
      <c r="AL42" s="10"/>
      <c r="AM42" s="10"/>
      <c r="AN42" s="10"/>
      <c r="AO42" s="10"/>
      <c r="AP42" s="10"/>
      <c r="AQ42" s="10"/>
      <c r="AR42" s="10"/>
      <c r="AS42" s="10"/>
    </row>
    <row r="43" spans="1:45" s="4" customFormat="1" x14ac:dyDescent="0.25">
      <c r="A43" s="16" t="s">
        <v>225</v>
      </c>
      <c r="B43" s="16" t="s">
        <v>239</v>
      </c>
      <c r="C43" s="10"/>
      <c r="D43" s="17"/>
      <c r="E43" s="17"/>
      <c r="F43" s="17"/>
      <c r="G43" s="17"/>
      <c r="H43" s="10"/>
      <c r="I43" s="17"/>
      <c r="J43" s="17"/>
      <c r="K43" s="17"/>
      <c r="L43" s="17"/>
      <c r="M43" s="17"/>
      <c r="N43" s="10"/>
      <c r="O43" s="17"/>
      <c r="P43" s="17"/>
      <c r="Q43" s="17"/>
      <c r="R43" s="17"/>
      <c r="S43" s="17"/>
      <c r="T43" s="10"/>
      <c r="U43" s="17"/>
      <c r="V43" s="10"/>
      <c r="W43" s="17"/>
      <c r="X43" s="10"/>
      <c r="Y43" s="17"/>
      <c r="Z43" s="10"/>
      <c r="AA43" s="17"/>
      <c r="AB43" s="10"/>
      <c r="AC43" s="17"/>
      <c r="AD43" s="10"/>
      <c r="AE43" s="17"/>
      <c r="AF43" s="10"/>
      <c r="AG43" s="17"/>
      <c r="AH43" s="10"/>
      <c r="AI43" s="17"/>
      <c r="AJ43" s="10"/>
      <c r="AK43" s="10"/>
      <c r="AL43" s="10"/>
      <c r="AM43" s="10"/>
      <c r="AN43" s="10"/>
      <c r="AO43" s="10"/>
      <c r="AP43" s="10"/>
      <c r="AQ43" s="10"/>
      <c r="AR43" s="13"/>
      <c r="AS43" s="13"/>
    </row>
    <row r="44" spans="1:45" s="3" customFormat="1" x14ac:dyDescent="0.25">
      <c r="A44" s="18" t="s">
        <v>226</v>
      </c>
      <c r="B44" s="18" t="s">
        <v>226</v>
      </c>
      <c r="C44" s="13"/>
      <c r="D44" s="19">
        <v>370425.59999999998</v>
      </c>
      <c r="E44" s="19">
        <v>212125</v>
      </c>
      <c r="F44" s="19">
        <v>203789</v>
      </c>
      <c r="G44" s="37">
        <f>SUM(D44:F44)</f>
        <v>786339.6</v>
      </c>
      <c r="H44" s="13"/>
      <c r="I44" s="19">
        <v>129114</v>
      </c>
      <c r="J44" s="19" t="s">
        <v>3</v>
      </c>
      <c r="K44" s="19">
        <f>22835+30866+129114</f>
        <v>182815</v>
      </c>
      <c r="L44" s="19" t="s">
        <v>3</v>
      </c>
      <c r="M44" s="37">
        <f t="shared" si="12"/>
        <v>311929</v>
      </c>
      <c r="N44" s="13"/>
      <c r="O44" s="19">
        <f>63242+111568+95350</f>
        <v>270160</v>
      </c>
      <c r="P44" s="19">
        <v>277554</v>
      </c>
      <c r="Q44" s="19" t="s">
        <v>3</v>
      </c>
      <c r="R44" s="19">
        <v>212431</v>
      </c>
      <c r="S44" s="37">
        <f>SUM(O44:R44)</f>
        <v>760145</v>
      </c>
      <c r="T44" s="13"/>
      <c r="U44" s="37">
        <v>1130986</v>
      </c>
      <c r="V44" s="13"/>
      <c r="W44" s="37">
        <v>1337055</v>
      </c>
      <c r="X44" s="13"/>
      <c r="Y44" s="37">
        <v>426188</v>
      </c>
      <c r="Z44" s="13"/>
      <c r="AA44" s="37">
        <f>125458+155427+460270+107482+115963</f>
        <v>964600</v>
      </c>
      <c r="AB44" s="13"/>
      <c r="AC44" s="37">
        <v>85348</v>
      </c>
      <c r="AD44" s="13"/>
      <c r="AE44" s="37">
        <v>465950</v>
      </c>
      <c r="AF44" s="13"/>
      <c r="AG44" s="37">
        <v>381137</v>
      </c>
      <c r="AH44" s="13"/>
      <c r="AI44" s="37">
        <v>57191</v>
      </c>
      <c r="AJ44" s="13"/>
      <c r="AK44" s="13"/>
      <c r="AL44" s="13"/>
      <c r="AM44" s="13"/>
      <c r="AN44" s="13"/>
      <c r="AO44" s="13"/>
      <c r="AP44" s="13"/>
      <c r="AQ44" s="13"/>
      <c r="AR44" s="10"/>
      <c r="AS44" s="10"/>
    </row>
    <row r="45" spans="1:45" s="3" customFormat="1" x14ac:dyDescent="0.25">
      <c r="A45" s="18" t="s">
        <v>227</v>
      </c>
      <c r="B45" s="18" t="s">
        <v>227</v>
      </c>
      <c r="C45" s="13"/>
      <c r="D45" s="19">
        <v>216616.02273503772</v>
      </c>
      <c r="E45" s="19" t="s">
        <v>3</v>
      </c>
      <c r="F45" s="19">
        <v>152744</v>
      </c>
      <c r="G45" s="37">
        <f>SUM(D45:F45)</f>
        <v>369360.02273503772</v>
      </c>
      <c r="H45" s="13"/>
      <c r="I45" s="19">
        <f>126199+141667</f>
        <v>267866</v>
      </c>
      <c r="J45" s="19" t="s">
        <v>3</v>
      </c>
      <c r="K45" s="19">
        <v>84636</v>
      </c>
      <c r="L45" s="19" t="s">
        <v>3</v>
      </c>
      <c r="M45" s="37">
        <f t="shared" si="12"/>
        <v>352502</v>
      </c>
      <c r="N45" s="13"/>
      <c r="O45" s="19">
        <v>82342</v>
      </c>
      <c r="P45" s="19">
        <v>80347</v>
      </c>
      <c r="Q45" s="19" t="s">
        <v>3</v>
      </c>
      <c r="R45" s="19" t="s">
        <v>3</v>
      </c>
      <c r="S45" s="37">
        <f t="shared" ref="S45:S47" si="14">SUM(O45:R45)</f>
        <v>162689</v>
      </c>
      <c r="T45" s="13"/>
      <c r="U45" s="37">
        <v>216632</v>
      </c>
      <c r="V45" s="13"/>
      <c r="W45" s="37">
        <v>176508</v>
      </c>
      <c r="X45" s="13"/>
      <c r="Y45" s="37">
        <v>91120</v>
      </c>
      <c r="Z45" s="13"/>
      <c r="AA45" s="37">
        <v>229989</v>
      </c>
      <c r="AB45" s="13"/>
      <c r="AC45" s="37">
        <v>96111</v>
      </c>
      <c r="AD45" s="13"/>
      <c r="AE45" s="37" t="s">
        <v>3</v>
      </c>
      <c r="AF45" s="13"/>
      <c r="AG45" s="37" t="s">
        <v>3</v>
      </c>
      <c r="AH45" s="13"/>
      <c r="AI45" s="37" t="s">
        <v>3</v>
      </c>
      <c r="AJ45" s="13"/>
      <c r="AK45" s="13"/>
      <c r="AL45" s="13"/>
      <c r="AM45" s="13"/>
      <c r="AN45" s="13"/>
      <c r="AO45" s="13"/>
      <c r="AP45" s="13"/>
      <c r="AQ45" s="13"/>
      <c r="AR45" s="10"/>
      <c r="AS45" s="10"/>
    </row>
    <row r="46" spans="1:45" s="3" customFormat="1" x14ac:dyDescent="0.25">
      <c r="A46" s="18" t="s">
        <v>295</v>
      </c>
      <c r="B46" s="18" t="s">
        <v>237</v>
      </c>
      <c r="C46" s="10"/>
      <c r="D46" s="19" t="s">
        <v>3</v>
      </c>
      <c r="E46" s="19" t="s">
        <v>3</v>
      </c>
      <c r="F46" s="19">
        <v>134816</v>
      </c>
      <c r="G46" s="37">
        <f>SUM(D46:F46)</f>
        <v>134816</v>
      </c>
      <c r="H46" s="10"/>
      <c r="I46" s="19" t="s">
        <v>3</v>
      </c>
      <c r="J46" s="19" t="s">
        <v>3</v>
      </c>
      <c r="K46" s="19" t="s">
        <v>3</v>
      </c>
      <c r="L46" s="19" t="s">
        <v>3</v>
      </c>
      <c r="M46" s="37" t="s">
        <v>3</v>
      </c>
      <c r="N46" s="10"/>
      <c r="O46" s="19">
        <f>59753+49803</f>
        <v>109556</v>
      </c>
      <c r="P46" s="19" t="s">
        <v>3</v>
      </c>
      <c r="Q46" s="19" t="s">
        <v>3</v>
      </c>
      <c r="R46" s="19" t="s">
        <v>3</v>
      </c>
      <c r="S46" s="37">
        <f t="shared" si="14"/>
        <v>109556</v>
      </c>
      <c r="T46" s="10"/>
      <c r="U46" s="37">
        <v>266912</v>
      </c>
      <c r="V46" s="10"/>
      <c r="W46" s="37" t="s">
        <v>3</v>
      </c>
      <c r="X46" s="10"/>
      <c r="Y46" s="37">
        <v>47694</v>
      </c>
      <c r="Z46" s="10"/>
      <c r="AA46" s="37">
        <v>86081</v>
      </c>
      <c r="AB46" s="10"/>
      <c r="AC46" s="37">
        <f>145182+120732+59857+61359</f>
        <v>387130</v>
      </c>
      <c r="AD46" s="10"/>
      <c r="AE46" s="37">
        <v>197673</v>
      </c>
      <c r="AF46" s="10"/>
      <c r="AG46" s="37" t="s">
        <v>3</v>
      </c>
      <c r="AH46" s="10"/>
      <c r="AI46" s="37">
        <v>291238</v>
      </c>
      <c r="AJ46" s="10"/>
      <c r="AK46" s="10"/>
      <c r="AL46" s="10"/>
      <c r="AM46" s="10"/>
      <c r="AN46" s="10"/>
      <c r="AO46" s="10"/>
      <c r="AP46" s="10"/>
      <c r="AQ46" s="10"/>
      <c r="AR46" s="10"/>
      <c r="AS46" s="10"/>
    </row>
    <row r="47" spans="1:45" s="3" customFormat="1" x14ac:dyDescent="0.25">
      <c r="A47" s="18" t="s">
        <v>228</v>
      </c>
      <c r="B47" s="18" t="s">
        <v>238</v>
      </c>
      <c r="C47" s="10"/>
      <c r="D47" s="19" t="s">
        <v>3</v>
      </c>
      <c r="E47" s="19" t="s">
        <v>3</v>
      </c>
      <c r="F47" s="19" t="s">
        <v>3</v>
      </c>
      <c r="G47" s="37" t="s">
        <v>3</v>
      </c>
      <c r="H47" s="10"/>
      <c r="I47" s="19" t="s">
        <v>3</v>
      </c>
      <c r="J47" s="19" t="s">
        <v>3</v>
      </c>
      <c r="K47" s="19" t="s">
        <v>3</v>
      </c>
      <c r="L47" s="19">
        <v>349409</v>
      </c>
      <c r="M47" s="37">
        <f t="shared" si="12"/>
        <v>349409</v>
      </c>
      <c r="N47" s="10"/>
      <c r="O47" s="19">
        <v>82627</v>
      </c>
      <c r="P47" s="19" t="s">
        <v>3</v>
      </c>
      <c r="Q47" s="19" t="s">
        <v>3</v>
      </c>
      <c r="R47" s="19" t="s">
        <v>3</v>
      </c>
      <c r="S47" s="37">
        <f t="shared" si="14"/>
        <v>82627</v>
      </c>
      <c r="T47" s="10"/>
      <c r="U47" s="37">
        <v>63249</v>
      </c>
      <c r="V47" s="10"/>
      <c r="W47" s="37" t="s">
        <v>3</v>
      </c>
      <c r="X47" s="10"/>
      <c r="Y47" s="37">
        <v>84166</v>
      </c>
      <c r="Z47" s="10"/>
      <c r="AA47" s="37">
        <v>131985</v>
      </c>
      <c r="AB47" s="10"/>
      <c r="AC47" s="37" t="s">
        <v>3</v>
      </c>
      <c r="AD47" s="10"/>
      <c r="AE47" s="37">
        <v>131565</v>
      </c>
      <c r="AF47" s="10"/>
      <c r="AG47" s="37" t="s">
        <v>3</v>
      </c>
      <c r="AH47" s="10"/>
      <c r="AI47" s="37" t="s">
        <v>3</v>
      </c>
      <c r="AJ47" s="10"/>
      <c r="AK47" s="10"/>
      <c r="AL47" s="10"/>
      <c r="AM47" s="10"/>
      <c r="AN47" s="10"/>
      <c r="AO47" s="10"/>
      <c r="AP47" s="10"/>
      <c r="AQ47" s="10"/>
      <c r="AR47" s="10"/>
      <c r="AS47" s="10"/>
    </row>
    <row r="49" spans="1:45" s="3" customFormat="1" x14ac:dyDescent="0.25">
      <c r="A49" s="14" t="s">
        <v>290</v>
      </c>
      <c r="B49" s="14"/>
      <c r="C49" s="10"/>
      <c r="D49" s="35" t="s">
        <v>218</v>
      </c>
      <c r="E49" s="35" t="s">
        <v>213</v>
      </c>
      <c r="F49" s="35" t="s">
        <v>112</v>
      </c>
      <c r="G49" s="15" t="s">
        <v>240</v>
      </c>
      <c r="H49" s="10"/>
      <c r="I49" s="35" t="s">
        <v>111</v>
      </c>
      <c r="J49" s="35" t="s">
        <v>110</v>
      </c>
      <c r="K49" s="35" t="s">
        <v>109</v>
      </c>
      <c r="L49" s="35" t="s">
        <v>108</v>
      </c>
      <c r="M49" s="15">
        <v>2024</v>
      </c>
      <c r="N49" s="10"/>
      <c r="O49" s="35" t="s">
        <v>107</v>
      </c>
      <c r="P49" s="35" t="s">
        <v>106</v>
      </c>
      <c r="Q49" s="35" t="s">
        <v>105</v>
      </c>
      <c r="R49" s="35" t="s">
        <v>104</v>
      </c>
      <c r="S49" s="15">
        <v>2023</v>
      </c>
      <c r="T49" s="10"/>
      <c r="U49" s="15">
        <v>2022</v>
      </c>
      <c r="V49" s="10"/>
      <c r="W49" s="15">
        <v>2021</v>
      </c>
      <c r="X49" s="10"/>
      <c r="Y49" s="15">
        <v>2020</v>
      </c>
      <c r="Z49" s="10"/>
      <c r="AA49" s="15">
        <v>2019</v>
      </c>
      <c r="AB49" s="10"/>
      <c r="AC49" s="15">
        <v>2018</v>
      </c>
      <c r="AD49" s="10"/>
      <c r="AE49" s="15">
        <v>2017</v>
      </c>
      <c r="AF49" s="10"/>
      <c r="AG49" s="15">
        <v>2016</v>
      </c>
      <c r="AH49" s="10"/>
      <c r="AI49" s="15">
        <v>2015</v>
      </c>
      <c r="AJ49" s="10"/>
      <c r="AK49" s="10"/>
      <c r="AL49" s="10"/>
      <c r="AM49" s="10"/>
      <c r="AN49" s="10"/>
      <c r="AO49" s="10"/>
      <c r="AP49" s="10"/>
      <c r="AQ49" s="10"/>
      <c r="AR49" s="10"/>
      <c r="AS49" s="10"/>
    </row>
    <row r="50" spans="1:45" s="3" customFormat="1" x14ac:dyDescent="0.25">
      <c r="A50" s="147" t="s">
        <v>230</v>
      </c>
      <c r="B50" s="147" t="s">
        <v>230</v>
      </c>
      <c r="C50" s="10"/>
      <c r="D50" s="139">
        <f>SUM(D53:D57)</f>
        <v>543718.41818803013</v>
      </c>
      <c r="E50" s="139">
        <f>SUM(E53:E57)</f>
        <v>212125</v>
      </c>
      <c r="F50" s="139">
        <f>SUM(F53:F57)</f>
        <v>146352</v>
      </c>
      <c r="G50" s="145">
        <f>SUM(D50:F50)</f>
        <v>902195.41818803013</v>
      </c>
      <c r="H50" s="10"/>
      <c r="I50" s="139">
        <f t="shared" ref="I50:L50" si="15">SUM(I53:I57)</f>
        <v>317584</v>
      </c>
      <c r="J50" s="139">
        <f t="shared" si="15"/>
        <v>0</v>
      </c>
      <c r="K50" s="139">
        <f t="shared" si="15"/>
        <v>165382</v>
      </c>
      <c r="L50" s="139">
        <f t="shared" si="15"/>
        <v>69882</v>
      </c>
      <c r="M50" s="145">
        <f>SUM(I50:L50)</f>
        <v>552848</v>
      </c>
      <c r="N50" s="10"/>
      <c r="O50" s="139">
        <f t="shared" ref="O50:R50" si="16">SUM(O53:O57)</f>
        <v>375789</v>
      </c>
      <c r="P50" s="139">
        <f t="shared" si="16"/>
        <v>256410</v>
      </c>
      <c r="Q50" s="139">
        <f t="shared" si="16"/>
        <v>0</v>
      </c>
      <c r="R50" s="139">
        <f t="shared" si="16"/>
        <v>81085</v>
      </c>
      <c r="S50" s="145">
        <f>SUM(S52:S57)</f>
        <v>713284</v>
      </c>
      <c r="T50" s="10"/>
      <c r="U50" s="145">
        <f>SUM(U52:U57)</f>
        <v>964051</v>
      </c>
      <c r="V50" s="10"/>
      <c r="W50" s="145">
        <f>SUM(W52:W57)</f>
        <v>868321.17999999993</v>
      </c>
      <c r="X50" s="10"/>
      <c r="Y50" s="145">
        <f>SUM(Y52:Y57)</f>
        <v>396263</v>
      </c>
      <c r="Z50" s="10"/>
      <c r="AA50" s="145">
        <f>SUM(AA52:AA57)</f>
        <v>873957</v>
      </c>
      <c r="AB50" s="10"/>
      <c r="AC50" s="145">
        <f>SUM(AC52:AC57)</f>
        <v>403429</v>
      </c>
      <c r="AD50" s="10"/>
      <c r="AE50" s="145">
        <f>SUM(AE52:AE57)</f>
        <v>425008</v>
      </c>
      <c r="AF50" s="10"/>
      <c r="AG50" s="145">
        <f>SUM(AG52:AG57)</f>
        <v>204439</v>
      </c>
      <c r="AH50" s="10"/>
      <c r="AI50" s="145">
        <f>SUM(AI52:AI57)</f>
        <v>233108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</row>
    <row r="51" spans="1:45" s="4" customFormat="1" x14ac:dyDescent="0.25">
      <c r="A51" s="16" t="s">
        <v>223</v>
      </c>
      <c r="B51" s="16" t="s">
        <v>233</v>
      </c>
      <c r="C51" s="10"/>
      <c r="D51" s="17"/>
      <c r="E51" s="17"/>
      <c r="F51" s="17"/>
      <c r="G51" s="17"/>
      <c r="H51" s="10"/>
      <c r="I51" s="17"/>
      <c r="J51" s="17"/>
      <c r="K51" s="17"/>
      <c r="L51" s="17"/>
      <c r="M51" s="17"/>
      <c r="N51" s="10"/>
      <c r="O51" s="17"/>
      <c r="P51" s="17"/>
      <c r="Q51" s="17"/>
      <c r="R51" s="17"/>
      <c r="S51" s="17"/>
      <c r="T51" s="10"/>
      <c r="U51" s="17"/>
      <c r="V51" s="10"/>
      <c r="W51" s="17"/>
      <c r="X51" s="10"/>
      <c r="Y51" s="17"/>
      <c r="Z51" s="10"/>
      <c r="AA51" s="17"/>
      <c r="AB51" s="10"/>
      <c r="AC51" s="17"/>
      <c r="AD51" s="10"/>
      <c r="AE51" s="17"/>
      <c r="AF51" s="10"/>
      <c r="AG51" s="17"/>
      <c r="AH51" s="10"/>
      <c r="AI51" s="17"/>
      <c r="AJ51" s="10"/>
      <c r="AK51" s="10"/>
      <c r="AL51" s="10"/>
      <c r="AM51" s="10"/>
      <c r="AN51" s="10"/>
      <c r="AO51" s="10"/>
      <c r="AP51" s="10"/>
      <c r="AQ51" s="10"/>
      <c r="AR51" s="13"/>
      <c r="AS51" s="13"/>
    </row>
    <row r="52" spans="1:45" s="3" customFormat="1" x14ac:dyDescent="0.25">
      <c r="A52" s="18" t="s">
        <v>246</v>
      </c>
      <c r="B52" s="18" t="s">
        <v>247</v>
      </c>
      <c r="C52" s="10"/>
      <c r="D52" s="19" t="s">
        <v>3</v>
      </c>
      <c r="E52" s="19" t="s">
        <v>3</v>
      </c>
      <c r="F52" s="19" t="s">
        <v>3</v>
      </c>
      <c r="G52" s="37" t="s">
        <v>3</v>
      </c>
      <c r="H52" s="10"/>
      <c r="I52" s="19" t="s">
        <v>3</v>
      </c>
      <c r="J52" s="19" t="s">
        <v>3</v>
      </c>
      <c r="K52" s="19" t="s">
        <v>3</v>
      </c>
      <c r="L52" s="19" t="s">
        <v>3</v>
      </c>
      <c r="M52" s="37" t="s">
        <v>3</v>
      </c>
      <c r="N52" s="10"/>
      <c r="O52" s="19" t="s">
        <v>3</v>
      </c>
      <c r="P52" s="19" t="s">
        <v>3</v>
      </c>
      <c r="Q52" s="19" t="s">
        <v>3</v>
      </c>
      <c r="R52" s="19" t="s">
        <v>3</v>
      </c>
      <c r="S52" s="37" t="s">
        <v>3</v>
      </c>
      <c r="T52" s="10"/>
      <c r="U52" s="37">
        <v>293754</v>
      </c>
      <c r="V52" s="10"/>
      <c r="W52" s="37">
        <v>45664.5</v>
      </c>
      <c r="X52" s="10"/>
      <c r="Y52" s="37" t="s">
        <v>3</v>
      </c>
      <c r="Z52" s="10"/>
      <c r="AA52" s="37" t="s">
        <v>3</v>
      </c>
      <c r="AB52" s="10"/>
      <c r="AC52" s="37" t="s">
        <v>3</v>
      </c>
      <c r="AD52" s="10"/>
      <c r="AE52" s="37" t="s">
        <v>3</v>
      </c>
      <c r="AF52" s="10"/>
      <c r="AG52" s="37" t="s">
        <v>3</v>
      </c>
      <c r="AH52" s="10"/>
      <c r="AI52" s="37" t="s">
        <v>3</v>
      </c>
      <c r="AJ52" s="10"/>
      <c r="AK52" s="10"/>
      <c r="AL52" s="10"/>
      <c r="AM52" s="10"/>
      <c r="AN52" s="10"/>
      <c r="AO52" s="10"/>
      <c r="AP52" s="10"/>
      <c r="AQ52" s="10"/>
      <c r="AR52" s="10"/>
      <c r="AS52" s="10"/>
    </row>
    <row r="53" spans="1:45" s="3" customFormat="1" x14ac:dyDescent="0.25">
      <c r="A53" s="18" t="s">
        <v>220</v>
      </c>
      <c r="B53" s="18" t="s">
        <v>234</v>
      </c>
      <c r="C53" s="13"/>
      <c r="D53" s="19">
        <v>126386.88</v>
      </c>
      <c r="E53" s="19" t="s">
        <v>3</v>
      </c>
      <c r="F53" s="19">
        <v>38186</v>
      </c>
      <c r="G53" s="37">
        <f>SUM(D53:F53)</f>
        <v>164572.88</v>
      </c>
      <c r="H53" s="13"/>
      <c r="I53" s="19" t="s">
        <v>3</v>
      </c>
      <c r="J53" s="19" t="s">
        <v>3</v>
      </c>
      <c r="K53" s="19">
        <f>20736+22835+18520</f>
        <v>62091</v>
      </c>
      <c r="L53" s="19" t="s">
        <v>3</v>
      </c>
      <c r="M53" s="37">
        <f t="shared" ref="M53:M62" si="17">SUM(I53:L53)</f>
        <v>62091</v>
      </c>
      <c r="N53" s="13"/>
      <c r="O53" s="19">
        <f>111568+95350+20997</f>
        <v>227915</v>
      </c>
      <c r="P53" s="19">
        <f>235921+20489</f>
        <v>256410</v>
      </c>
      <c r="Q53" s="19" t="s">
        <v>3</v>
      </c>
      <c r="R53" s="19" t="s">
        <v>3</v>
      </c>
      <c r="S53" s="37">
        <f t="shared" ref="S53:S56" si="18">SUM(O53:R53)</f>
        <v>484325</v>
      </c>
      <c r="T53" s="13"/>
      <c r="U53" s="37">
        <v>200438</v>
      </c>
      <c r="V53" s="13"/>
      <c r="W53" s="37">
        <v>225715.68</v>
      </c>
      <c r="X53" s="13"/>
      <c r="Y53" s="37">
        <v>266226</v>
      </c>
      <c r="Z53" s="13"/>
      <c r="AA53" s="37">
        <f>62729+105488+264655+64489+25824</f>
        <v>523185</v>
      </c>
      <c r="AB53" s="13"/>
      <c r="AC53" s="37">
        <f>65332+29928</f>
        <v>95260</v>
      </c>
      <c r="AD53" s="13"/>
      <c r="AE53" s="37">
        <v>141213</v>
      </c>
      <c r="AF53" s="13"/>
      <c r="AG53" s="37" t="s">
        <v>3</v>
      </c>
      <c r="AH53" s="13"/>
      <c r="AI53" s="37">
        <v>48756</v>
      </c>
      <c r="AJ53" s="13"/>
      <c r="AK53" s="13"/>
      <c r="AL53" s="13"/>
      <c r="AM53" s="13"/>
      <c r="AN53" s="13"/>
      <c r="AO53" s="13"/>
      <c r="AP53" s="13"/>
      <c r="AQ53" s="13"/>
      <c r="AR53" s="10"/>
      <c r="AS53" s="10"/>
    </row>
    <row r="54" spans="1:45" s="3" customFormat="1" x14ac:dyDescent="0.25">
      <c r="A54" s="18" t="s">
        <v>248</v>
      </c>
      <c r="B54" s="18" t="s">
        <v>249</v>
      </c>
      <c r="C54" s="13"/>
      <c r="D54" s="19" t="s">
        <v>3</v>
      </c>
      <c r="E54" s="19" t="s">
        <v>3</v>
      </c>
      <c r="F54" s="19" t="s">
        <v>3</v>
      </c>
      <c r="G54" s="37" t="s">
        <v>3</v>
      </c>
      <c r="H54" s="13"/>
      <c r="I54" s="19" t="s">
        <v>3</v>
      </c>
      <c r="J54" s="19" t="s">
        <v>3</v>
      </c>
      <c r="K54" s="19" t="s">
        <v>3</v>
      </c>
      <c r="L54" s="19" t="s">
        <v>3</v>
      </c>
      <c r="M54" s="37" t="s">
        <v>3</v>
      </c>
      <c r="N54" s="13"/>
      <c r="O54" s="19" t="s">
        <v>3</v>
      </c>
      <c r="P54" s="19" t="s">
        <v>3</v>
      </c>
      <c r="Q54" s="19" t="s">
        <v>3</v>
      </c>
      <c r="R54" s="19" t="s">
        <v>3</v>
      </c>
      <c r="S54" s="37" t="s">
        <v>3</v>
      </c>
      <c r="T54" s="13"/>
      <c r="U54" s="37" t="s">
        <v>3</v>
      </c>
      <c r="V54" s="13"/>
      <c r="W54" s="37" t="s">
        <v>3</v>
      </c>
      <c r="X54" s="13"/>
      <c r="Y54" s="37" t="s">
        <v>3</v>
      </c>
      <c r="Z54" s="13"/>
      <c r="AA54" s="37" t="s">
        <v>3</v>
      </c>
      <c r="AB54" s="13"/>
      <c r="AC54" s="37" t="s">
        <v>3</v>
      </c>
      <c r="AD54" s="13"/>
      <c r="AE54" s="37" t="s">
        <v>3</v>
      </c>
      <c r="AF54" s="13"/>
      <c r="AG54" s="37" t="s">
        <v>3</v>
      </c>
      <c r="AH54" s="13"/>
      <c r="AI54" s="37" t="s">
        <v>3</v>
      </c>
      <c r="AJ54" s="13"/>
      <c r="AK54" s="13"/>
      <c r="AL54" s="13"/>
      <c r="AM54" s="13"/>
      <c r="AN54" s="13"/>
      <c r="AO54" s="13"/>
      <c r="AP54" s="13"/>
      <c r="AQ54" s="13"/>
      <c r="AR54" s="10"/>
      <c r="AS54" s="10"/>
    </row>
    <row r="55" spans="1:45" s="3" customFormat="1" x14ac:dyDescent="0.25">
      <c r="A55" s="18" t="s">
        <v>219</v>
      </c>
      <c r="B55" s="18" t="s">
        <v>235</v>
      </c>
      <c r="C55" s="10"/>
      <c r="D55" s="19" t="s">
        <v>3</v>
      </c>
      <c r="E55" s="19">
        <v>212125</v>
      </c>
      <c r="F55" s="19">
        <v>67408</v>
      </c>
      <c r="G55" s="37">
        <f>SUM(D55:F55)</f>
        <v>279533</v>
      </c>
      <c r="H55" s="10"/>
      <c r="I55" s="19">
        <v>103291</v>
      </c>
      <c r="J55" s="19" t="s">
        <v>3</v>
      </c>
      <c r="K55" s="19">
        <v>103291</v>
      </c>
      <c r="L55" s="19" t="s">
        <v>3</v>
      </c>
      <c r="M55" s="37">
        <f t="shared" si="17"/>
        <v>206582</v>
      </c>
      <c r="N55" s="10"/>
      <c r="O55" s="19" t="s">
        <v>3</v>
      </c>
      <c r="P55" s="19" t="s">
        <v>3</v>
      </c>
      <c r="Q55" s="19" t="s">
        <v>3</v>
      </c>
      <c r="R55" s="19">
        <v>81085</v>
      </c>
      <c r="S55" s="37">
        <f t="shared" si="18"/>
        <v>81085</v>
      </c>
      <c r="T55" s="10"/>
      <c r="U55" s="37">
        <v>198884</v>
      </c>
      <c r="V55" s="10"/>
      <c r="W55" s="37">
        <v>270483</v>
      </c>
      <c r="X55" s="10"/>
      <c r="Y55" s="37" t="s">
        <v>3</v>
      </c>
      <c r="Z55" s="10"/>
      <c r="AA55" s="37">
        <f>108799+183991</f>
        <v>292790</v>
      </c>
      <c r="AB55" s="10"/>
      <c r="AC55" s="37">
        <v>76813</v>
      </c>
      <c r="AD55" s="10"/>
      <c r="AE55" s="37">
        <v>100494</v>
      </c>
      <c r="AF55" s="10"/>
      <c r="AG55" s="37">
        <v>60556</v>
      </c>
      <c r="AH55" s="10"/>
      <c r="AI55" s="37">
        <v>64758</v>
      </c>
      <c r="AJ55" s="10"/>
      <c r="AK55" s="10"/>
      <c r="AL55" s="10"/>
      <c r="AM55" s="10"/>
      <c r="AN55" s="10"/>
      <c r="AO55" s="10"/>
      <c r="AP55" s="10"/>
      <c r="AQ55" s="10"/>
      <c r="AR55" s="10"/>
      <c r="AS55" s="10"/>
    </row>
    <row r="56" spans="1:45" s="3" customFormat="1" x14ac:dyDescent="0.25">
      <c r="A56" s="18" t="s">
        <v>221</v>
      </c>
      <c r="B56" s="18" t="s">
        <v>250</v>
      </c>
      <c r="C56" s="10"/>
      <c r="D56" s="19">
        <v>417331.53818803019</v>
      </c>
      <c r="E56" s="19" t="s">
        <v>3</v>
      </c>
      <c r="F56" s="19" t="s">
        <v>3</v>
      </c>
      <c r="G56" s="37">
        <f>SUM(D56:F56)</f>
        <v>417331.53818803019</v>
      </c>
      <c r="H56" s="10"/>
      <c r="I56" s="19">
        <f>100959+113334</f>
        <v>214293</v>
      </c>
      <c r="J56" s="19" t="s">
        <v>3</v>
      </c>
      <c r="K56" s="19" t="s">
        <v>3</v>
      </c>
      <c r="L56" s="19">
        <v>69882</v>
      </c>
      <c r="M56" s="37">
        <f t="shared" si="17"/>
        <v>284175</v>
      </c>
      <c r="N56" s="10"/>
      <c r="O56" s="19">
        <f>25297+29876+34862+57839</f>
        <v>147874</v>
      </c>
      <c r="P56" s="19" t="s">
        <v>3</v>
      </c>
      <c r="Q56" s="19" t="s">
        <v>3</v>
      </c>
      <c r="R56" s="19" t="s">
        <v>3</v>
      </c>
      <c r="S56" s="37">
        <f t="shared" si="18"/>
        <v>147874</v>
      </c>
      <c r="T56" s="10"/>
      <c r="U56" s="37">
        <v>270975</v>
      </c>
      <c r="V56" s="10"/>
      <c r="W56" s="37">
        <v>161450</v>
      </c>
      <c r="X56" s="10"/>
      <c r="Y56" s="37">
        <v>130037</v>
      </c>
      <c r="Z56" s="10"/>
      <c r="AA56" s="37">
        <v>57982</v>
      </c>
      <c r="AB56" s="10"/>
      <c r="AC56" s="37">
        <f>96586+61359+73411</f>
        <v>231356</v>
      </c>
      <c r="AD56" s="10"/>
      <c r="AE56" s="37">
        <v>183301</v>
      </c>
      <c r="AF56" s="10"/>
      <c r="AG56" s="37">
        <v>143883</v>
      </c>
      <c r="AH56" s="10"/>
      <c r="AI56" s="37">
        <v>119594</v>
      </c>
      <c r="AJ56" s="10"/>
      <c r="AK56" s="10"/>
      <c r="AL56" s="10"/>
      <c r="AM56" s="10"/>
      <c r="AN56" s="10"/>
      <c r="AO56" s="10"/>
      <c r="AP56" s="10"/>
      <c r="AQ56" s="10"/>
      <c r="AR56" s="10"/>
      <c r="AS56" s="10"/>
    </row>
    <row r="57" spans="1:45" s="3" customFormat="1" x14ac:dyDescent="0.25">
      <c r="A57" s="18" t="s">
        <v>222</v>
      </c>
      <c r="B57" s="18" t="s">
        <v>236</v>
      </c>
      <c r="C57" s="10"/>
      <c r="D57" s="19" t="s">
        <v>3</v>
      </c>
      <c r="E57" s="19" t="s">
        <v>3</v>
      </c>
      <c r="F57" s="19">
        <v>40758</v>
      </c>
      <c r="G57" s="37">
        <f>SUM(D57:F57)</f>
        <v>40758</v>
      </c>
      <c r="H57" s="10"/>
      <c r="I57" s="19" t="s">
        <v>3</v>
      </c>
      <c r="J57" s="19" t="s">
        <v>3</v>
      </c>
      <c r="K57" s="19" t="s">
        <v>3</v>
      </c>
      <c r="L57" s="19" t="s">
        <v>3</v>
      </c>
      <c r="M57" s="37" t="s">
        <v>3</v>
      </c>
      <c r="N57" s="10"/>
      <c r="O57" s="19" t="s">
        <v>3</v>
      </c>
      <c r="P57" s="19" t="s">
        <v>3</v>
      </c>
      <c r="Q57" s="19" t="s">
        <v>3</v>
      </c>
      <c r="R57" s="19" t="s">
        <v>3</v>
      </c>
      <c r="S57" s="37" t="s">
        <v>3</v>
      </c>
      <c r="T57" s="10"/>
      <c r="U57" s="37" t="s">
        <v>3</v>
      </c>
      <c r="V57" s="10"/>
      <c r="W57" s="37">
        <v>165008</v>
      </c>
      <c r="X57" s="10"/>
      <c r="Y57" s="37" t="s">
        <v>3</v>
      </c>
      <c r="Z57" s="10"/>
      <c r="AA57" s="37" t="s">
        <v>3</v>
      </c>
      <c r="AB57" s="10"/>
      <c r="AC57" s="37" t="s">
        <v>3</v>
      </c>
      <c r="AD57" s="10"/>
      <c r="AE57" s="37" t="s">
        <v>3</v>
      </c>
      <c r="AF57" s="10"/>
      <c r="AG57" s="37" t="s">
        <v>3</v>
      </c>
      <c r="AH57" s="10"/>
      <c r="AI57" s="37" t="s">
        <v>3</v>
      </c>
      <c r="AJ57" s="10"/>
      <c r="AK57" s="10"/>
      <c r="AL57" s="10"/>
      <c r="AM57" s="10"/>
      <c r="AN57" s="10"/>
      <c r="AO57" s="10"/>
      <c r="AP57" s="10"/>
      <c r="AQ57" s="10"/>
      <c r="AR57" s="10"/>
      <c r="AS57" s="10"/>
    </row>
    <row r="58" spans="1:45" s="4" customFormat="1" x14ac:dyDescent="0.25">
      <c r="A58" s="16" t="s">
        <v>225</v>
      </c>
      <c r="B58" s="16" t="s">
        <v>239</v>
      </c>
      <c r="C58" s="10"/>
      <c r="D58" s="17"/>
      <c r="E58" s="17"/>
      <c r="F58" s="17"/>
      <c r="G58" s="17"/>
      <c r="H58" s="10"/>
      <c r="I58" s="17"/>
      <c r="J58" s="17"/>
      <c r="K58" s="17"/>
      <c r="L58" s="17"/>
      <c r="M58" s="17"/>
      <c r="N58" s="10"/>
      <c r="O58" s="17"/>
      <c r="P58" s="17"/>
      <c r="Q58" s="17"/>
      <c r="R58" s="17"/>
      <c r="S58" s="17"/>
      <c r="T58" s="10"/>
      <c r="U58" s="17"/>
      <c r="V58" s="10"/>
      <c r="W58" s="17"/>
      <c r="X58" s="10"/>
      <c r="Y58" s="17"/>
      <c r="Z58" s="10"/>
      <c r="AA58" s="17"/>
      <c r="AB58" s="10"/>
      <c r="AC58" s="17"/>
      <c r="AD58" s="10"/>
      <c r="AE58" s="17"/>
      <c r="AF58" s="10"/>
      <c r="AG58" s="17"/>
      <c r="AH58" s="10"/>
      <c r="AI58" s="17"/>
      <c r="AJ58" s="10"/>
      <c r="AK58" s="10"/>
      <c r="AL58" s="10"/>
      <c r="AM58" s="10"/>
      <c r="AN58" s="10"/>
      <c r="AO58" s="10"/>
      <c r="AP58" s="10"/>
      <c r="AQ58" s="10"/>
      <c r="AR58" s="13"/>
      <c r="AS58" s="13"/>
    </row>
    <row r="59" spans="1:45" s="3" customFormat="1" x14ac:dyDescent="0.25">
      <c r="A59" s="18" t="s">
        <v>226</v>
      </c>
      <c r="B59" s="18" t="s">
        <v>226</v>
      </c>
      <c r="C59" s="13"/>
      <c r="D59" s="19">
        <v>370426</v>
      </c>
      <c r="E59" s="19">
        <v>212125</v>
      </c>
      <c r="F59" s="19">
        <v>40758</v>
      </c>
      <c r="G59" s="37">
        <f>SUM(D59:F59)</f>
        <v>623309</v>
      </c>
      <c r="H59" s="13"/>
      <c r="I59" s="19">
        <v>103291</v>
      </c>
      <c r="J59" s="19" t="s">
        <v>3</v>
      </c>
      <c r="K59" s="19">
        <f>22835+18520+103291</f>
        <v>144646</v>
      </c>
      <c r="L59" s="19" t="s">
        <v>3</v>
      </c>
      <c r="M59" s="37">
        <f t="shared" si="17"/>
        <v>247937</v>
      </c>
      <c r="N59" s="13"/>
      <c r="O59" s="19">
        <f>25297+111568+95350</f>
        <v>232215</v>
      </c>
      <c r="P59" s="19">
        <v>235921</v>
      </c>
      <c r="Q59" s="19" t="s">
        <v>3</v>
      </c>
      <c r="R59" s="19">
        <v>81085</v>
      </c>
      <c r="S59" s="37">
        <f>SUM(O59:R59)</f>
        <v>549221</v>
      </c>
      <c r="T59" s="13"/>
      <c r="U59" s="37">
        <v>678693</v>
      </c>
      <c r="V59" s="13"/>
      <c r="W59" s="37">
        <v>758783</v>
      </c>
      <c r="X59" s="13"/>
      <c r="Y59" s="37">
        <v>242272</v>
      </c>
      <c r="Z59" s="13"/>
      <c r="AA59" s="37">
        <f>62729+108799+264655+57982+64489</f>
        <v>558654</v>
      </c>
      <c r="AB59" s="13"/>
      <c r="AC59" s="37">
        <v>76813</v>
      </c>
      <c r="AD59" s="13"/>
      <c r="AE59" s="37">
        <v>223587</v>
      </c>
      <c r="AF59" s="13"/>
      <c r="AG59" s="37">
        <v>204439</v>
      </c>
      <c r="AH59" s="13"/>
      <c r="AI59" s="37">
        <v>40034</v>
      </c>
      <c r="AJ59" s="13"/>
      <c r="AK59" s="13"/>
      <c r="AL59" s="13"/>
      <c r="AM59" s="13"/>
      <c r="AN59" s="13"/>
      <c r="AO59" s="13"/>
      <c r="AP59" s="13"/>
      <c r="AQ59" s="13"/>
      <c r="AR59" s="10"/>
      <c r="AS59" s="10"/>
    </row>
    <row r="60" spans="1:45" s="3" customFormat="1" x14ac:dyDescent="0.25">
      <c r="A60" s="18" t="s">
        <v>227</v>
      </c>
      <c r="B60" s="18" t="s">
        <v>227</v>
      </c>
      <c r="C60" s="13"/>
      <c r="D60" s="19">
        <v>100959</v>
      </c>
      <c r="E60" s="19" t="s">
        <v>3</v>
      </c>
      <c r="F60" s="19">
        <v>38186</v>
      </c>
      <c r="G60" s="37">
        <f>SUM(D60:F60)</f>
        <v>139145</v>
      </c>
      <c r="H60" s="13"/>
      <c r="I60" s="19">
        <f>100959+113334</f>
        <v>214293</v>
      </c>
      <c r="J60" s="19" t="s">
        <v>3</v>
      </c>
      <c r="K60" s="19">
        <v>20736</v>
      </c>
      <c r="L60" s="19" t="s">
        <v>3</v>
      </c>
      <c r="M60" s="37">
        <f t="shared" si="17"/>
        <v>235029</v>
      </c>
      <c r="N60" s="13"/>
      <c r="O60" s="19">
        <v>20997</v>
      </c>
      <c r="P60" s="19">
        <v>20489</v>
      </c>
      <c r="Q60" s="19" t="s">
        <v>3</v>
      </c>
      <c r="R60" s="19" t="s">
        <v>3</v>
      </c>
      <c r="S60" s="37">
        <f t="shared" ref="S60:S62" si="19">SUM(O60:R60)</f>
        <v>41486</v>
      </c>
      <c r="T60" s="13"/>
      <c r="U60" s="37">
        <v>68735</v>
      </c>
      <c r="V60" s="13"/>
      <c r="W60" s="37">
        <v>109539</v>
      </c>
      <c r="X60" s="13"/>
      <c r="Y60" s="37">
        <v>36448</v>
      </c>
      <c r="Z60" s="13"/>
      <c r="AA60" s="37">
        <f>183991</f>
        <v>183991</v>
      </c>
      <c r="AB60" s="13"/>
      <c r="AC60" s="37">
        <v>73411</v>
      </c>
      <c r="AD60" s="13"/>
      <c r="AE60" s="37" t="s">
        <v>3</v>
      </c>
      <c r="AF60" s="13"/>
      <c r="AG60" s="37" t="s">
        <v>3</v>
      </c>
      <c r="AH60" s="13"/>
      <c r="AI60" s="37" t="s">
        <v>3</v>
      </c>
      <c r="AJ60" s="13"/>
      <c r="AK60" s="13"/>
      <c r="AL60" s="13"/>
      <c r="AM60" s="13"/>
      <c r="AN60" s="13"/>
      <c r="AO60" s="13"/>
      <c r="AP60" s="13"/>
      <c r="AQ60" s="13"/>
      <c r="AR60" s="10"/>
      <c r="AS60" s="10"/>
    </row>
    <row r="61" spans="1:45" s="3" customFormat="1" x14ac:dyDescent="0.25">
      <c r="A61" s="18" t="s">
        <v>295</v>
      </c>
      <c r="B61" s="18" t="s">
        <v>237</v>
      </c>
      <c r="C61" s="10"/>
      <c r="D61" s="19" t="s">
        <v>3</v>
      </c>
      <c r="E61" s="19" t="s">
        <v>3</v>
      </c>
      <c r="F61" s="19">
        <v>67408</v>
      </c>
      <c r="G61" s="37">
        <f>SUM(D61:F61)</f>
        <v>67408</v>
      </c>
      <c r="H61" s="10"/>
      <c r="I61" s="19" t="s">
        <v>3</v>
      </c>
      <c r="J61" s="19" t="s">
        <v>3</v>
      </c>
      <c r="K61" s="19" t="s">
        <v>3</v>
      </c>
      <c r="L61" s="19" t="s">
        <v>3</v>
      </c>
      <c r="M61" s="37" t="s">
        <v>3</v>
      </c>
      <c r="N61" s="10"/>
      <c r="O61" s="19">
        <f>29876+34862</f>
        <v>64738</v>
      </c>
      <c r="P61" s="19" t="s">
        <v>3</v>
      </c>
      <c r="Q61" s="19" t="s">
        <v>3</v>
      </c>
      <c r="R61" s="19" t="s">
        <v>3</v>
      </c>
      <c r="S61" s="37">
        <f t="shared" si="19"/>
        <v>64738</v>
      </c>
      <c r="T61" s="10"/>
      <c r="U61" s="37">
        <v>172350</v>
      </c>
      <c r="V61" s="10"/>
      <c r="W61" s="37" t="s">
        <v>3</v>
      </c>
      <c r="X61" s="10"/>
      <c r="Y61" s="37">
        <v>33385.799999999996</v>
      </c>
      <c r="Z61" s="10"/>
      <c r="AA61" s="37">
        <v>25824</v>
      </c>
      <c r="AB61" s="10"/>
      <c r="AC61" s="37">
        <f>65332+96586+29928+61359</f>
        <v>253205</v>
      </c>
      <c r="AD61" s="10"/>
      <c r="AE61" s="37">
        <v>109326</v>
      </c>
      <c r="AF61" s="10"/>
      <c r="AG61" s="37" t="s">
        <v>3</v>
      </c>
      <c r="AH61" s="10"/>
      <c r="AI61" s="37">
        <v>193074</v>
      </c>
      <c r="AJ61" s="10"/>
      <c r="AK61" s="10"/>
      <c r="AL61" s="10"/>
      <c r="AM61" s="10"/>
      <c r="AN61" s="10"/>
      <c r="AO61" s="10"/>
      <c r="AP61" s="10"/>
      <c r="AQ61" s="10"/>
      <c r="AR61" s="10"/>
      <c r="AS61" s="10"/>
    </row>
    <row r="62" spans="1:45" s="3" customFormat="1" x14ac:dyDescent="0.25">
      <c r="A62" s="18" t="s">
        <v>228</v>
      </c>
      <c r="B62" s="18" t="s">
        <v>238</v>
      </c>
      <c r="C62" s="10"/>
      <c r="D62" s="19" t="s">
        <v>3</v>
      </c>
      <c r="E62" s="19" t="s">
        <v>3</v>
      </c>
      <c r="F62" s="19" t="s">
        <v>3</v>
      </c>
      <c r="G62" s="37" t="s">
        <v>3</v>
      </c>
      <c r="H62" s="10"/>
      <c r="I62" s="19" t="s">
        <v>3</v>
      </c>
      <c r="J62" s="19" t="s">
        <v>3</v>
      </c>
      <c r="K62" s="19" t="s">
        <v>3</v>
      </c>
      <c r="L62" s="19">
        <v>69882</v>
      </c>
      <c r="M62" s="37">
        <f t="shared" si="17"/>
        <v>69882</v>
      </c>
      <c r="N62" s="10"/>
      <c r="O62" s="19">
        <v>57839</v>
      </c>
      <c r="P62" s="19" t="s">
        <v>3</v>
      </c>
      <c r="Q62" s="19" t="s">
        <v>3</v>
      </c>
      <c r="R62" s="19" t="s">
        <v>3</v>
      </c>
      <c r="S62" s="37">
        <f t="shared" si="19"/>
        <v>57839</v>
      </c>
      <c r="T62" s="10"/>
      <c r="U62" s="37">
        <v>44274</v>
      </c>
      <c r="V62" s="10"/>
      <c r="W62" s="37" t="s">
        <v>3</v>
      </c>
      <c r="X62" s="10"/>
      <c r="Y62" s="37">
        <v>84157.583400000003</v>
      </c>
      <c r="Z62" s="10"/>
      <c r="AA62" s="37">
        <v>105488</v>
      </c>
      <c r="AB62" s="10"/>
      <c r="AC62" s="37" t="s">
        <v>3</v>
      </c>
      <c r="AD62" s="10"/>
      <c r="AE62" s="37">
        <v>92095</v>
      </c>
      <c r="AF62" s="10"/>
      <c r="AG62" s="37" t="s">
        <v>3</v>
      </c>
      <c r="AH62" s="10"/>
      <c r="AI62" s="37" t="s">
        <v>3</v>
      </c>
      <c r="AJ62" s="10"/>
      <c r="AK62" s="10"/>
      <c r="AL62" s="10"/>
      <c r="AM62" s="10"/>
      <c r="AN62" s="10"/>
      <c r="AO62" s="10"/>
      <c r="AP62" s="10"/>
      <c r="AQ62" s="10"/>
      <c r="AR62" s="10"/>
      <c r="AS62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0D336-E152-494A-A24C-1E957237D1E7}">
  <sheetPr codeName="Planilha10">
    <tabColor rgb="FF00D0D0"/>
  </sheetPr>
  <dimension ref="A1:AS69"/>
  <sheetViews>
    <sheetView workbookViewId="0">
      <pane xSplit="2" topLeftCell="C1" activePane="topRight" state="frozen"/>
      <selection pane="topRight" activeCell="AI12" sqref="AI1:AI1048576"/>
    </sheetView>
  </sheetViews>
  <sheetFormatPr defaultRowHeight="15" x14ac:dyDescent="0.25"/>
  <cols>
    <col min="1" max="1" width="37.140625" style="10" bestFit="1" customWidth="1"/>
    <col min="2" max="2" width="24.42578125" style="10" customWidth="1"/>
    <col min="3" max="3" width="0.85546875" style="10" customWidth="1"/>
    <col min="4" max="6" width="12.140625" style="10" customWidth="1"/>
    <col min="7" max="7" width="13.28515625" style="10" customWidth="1"/>
    <col min="8" max="8" width="0.85546875" style="10" customWidth="1"/>
    <col min="9" max="12" width="12.140625" style="10" customWidth="1"/>
    <col min="13" max="13" width="13.28515625" style="10" customWidth="1"/>
    <col min="14" max="14" width="0.85546875" style="10" customWidth="1"/>
    <col min="15" max="18" width="12.140625" style="10" customWidth="1"/>
    <col min="19" max="19" width="13.28515625" style="10" customWidth="1"/>
    <col min="20" max="20" width="0.85546875" style="10" customWidth="1"/>
    <col min="21" max="21" width="13.28515625" style="10" customWidth="1"/>
    <col min="22" max="22" width="0.85546875" style="10" customWidth="1"/>
    <col min="23" max="23" width="13.28515625" style="10" customWidth="1"/>
    <col min="24" max="24" width="0.85546875" style="10" customWidth="1"/>
    <col min="25" max="25" width="13.28515625" style="10" customWidth="1"/>
    <col min="26" max="26" width="0.85546875" style="10" customWidth="1"/>
    <col min="27" max="27" width="13.28515625" style="10" customWidth="1"/>
    <col min="28" max="28" width="0.85546875" style="10" customWidth="1"/>
    <col min="29" max="29" width="13.28515625" style="10" customWidth="1"/>
    <col min="30" max="30" width="0.85546875" style="10" customWidth="1"/>
    <col min="31" max="31" width="13.28515625" style="10" customWidth="1"/>
    <col min="32" max="32" width="0.85546875" style="10" customWidth="1"/>
    <col min="33" max="33" width="13.28515625" style="10" customWidth="1"/>
    <col min="34" max="34" width="0.85546875" style="10" customWidth="1"/>
    <col min="35" max="35" width="13.28515625" style="10" customWidth="1"/>
    <col min="36" max="16384" width="9.140625" style="10"/>
  </cols>
  <sheetData>
    <row r="1" spans="1:45" ht="38.25" customHeight="1" x14ac:dyDescent="0.25">
      <c r="A1" s="11"/>
      <c r="B1" s="11"/>
    </row>
    <row r="2" spans="1:45" ht="38.25" customHeight="1" x14ac:dyDescent="0.25">
      <c r="A2" s="11"/>
      <c r="B2" s="11"/>
    </row>
    <row r="3" spans="1:45" ht="28.5" customHeight="1" x14ac:dyDescent="0.25"/>
    <row r="4" spans="1:45" ht="15" customHeight="1" x14ac:dyDescent="0.25"/>
    <row r="5" spans="1:45" s="3" customFormat="1" x14ac:dyDescent="0.25">
      <c r="A5" s="14" t="s">
        <v>231</v>
      </c>
      <c r="B5" s="14"/>
      <c r="C5" s="10"/>
      <c r="D5" s="35" t="s">
        <v>218</v>
      </c>
      <c r="E5" s="35" t="s">
        <v>213</v>
      </c>
      <c r="F5" s="35" t="s">
        <v>112</v>
      </c>
      <c r="G5" s="15" t="s">
        <v>240</v>
      </c>
      <c r="H5" s="10"/>
      <c r="I5" s="35" t="s">
        <v>111</v>
      </c>
      <c r="J5" s="35" t="s">
        <v>110</v>
      </c>
      <c r="K5" s="35" t="s">
        <v>109</v>
      </c>
      <c r="L5" s="35" t="s">
        <v>108</v>
      </c>
      <c r="M5" s="15" t="s">
        <v>285</v>
      </c>
      <c r="N5" s="10"/>
      <c r="O5" s="35" t="s">
        <v>107</v>
      </c>
      <c r="P5" s="35" t="s">
        <v>106</v>
      </c>
      <c r="Q5" s="35" t="s">
        <v>105</v>
      </c>
      <c r="R5" s="35" t="s">
        <v>104</v>
      </c>
      <c r="S5" s="15">
        <v>2023</v>
      </c>
      <c r="T5" s="10"/>
      <c r="U5" s="15">
        <v>2022</v>
      </c>
      <c r="V5" s="10"/>
      <c r="W5" s="15">
        <v>2021</v>
      </c>
      <c r="X5" s="10"/>
      <c r="Y5" s="15">
        <v>2020</v>
      </c>
      <c r="Z5" s="10"/>
      <c r="AA5" s="15">
        <v>2019</v>
      </c>
      <c r="AB5" s="10"/>
      <c r="AC5" s="15">
        <v>2018</v>
      </c>
      <c r="AD5" s="10"/>
      <c r="AE5" s="15">
        <v>2017</v>
      </c>
      <c r="AF5" s="10"/>
      <c r="AG5" s="15">
        <v>2016</v>
      </c>
      <c r="AH5" s="10"/>
      <c r="AI5" s="15">
        <v>2015</v>
      </c>
      <c r="AJ5" s="10"/>
      <c r="AK5" s="10"/>
      <c r="AL5" s="10"/>
      <c r="AM5" s="10"/>
      <c r="AN5" s="10"/>
      <c r="AO5" s="10"/>
      <c r="AP5" s="10"/>
      <c r="AQ5" s="10"/>
      <c r="AR5" s="10"/>
      <c r="AS5" s="10"/>
    </row>
    <row r="6" spans="1:45" s="3" customFormat="1" x14ac:dyDescent="0.25">
      <c r="A6" s="20" t="s">
        <v>230</v>
      </c>
      <c r="B6" s="20" t="s">
        <v>230</v>
      </c>
      <c r="C6" s="10"/>
      <c r="D6" s="139">
        <f>SUM(D8:D16)</f>
        <v>478813.65635</v>
      </c>
      <c r="E6" s="139">
        <f t="shared" ref="E6:F6" si="0">SUM(E8:E16)</f>
        <v>467039.90312000003</v>
      </c>
      <c r="F6" s="139">
        <f t="shared" si="0"/>
        <v>618580.34768000012</v>
      </c>
      <c r="G6" s="145">
        <f>SUM(D6:F6)</f>
        <v>1564433.9071500001</v>
      </c>
      <c r="H6" s="10"/>
      <c r="I6" s="139">
        <f>SUM(I8:I16)</f>
        <v>571602.38173999998</v>
      </c>
      <c r="J6" s="139">
        <f t="shared" ref="J6:L6" si="1">SUM(J8:J16)</f>
        <v>494034.01795000001</v>
      </c>
      <c r="K6" s="139">
        <f t="shared" si="1"/>
        <v>531959.12583000003</v>
      </c>
      <c r="L6" s="139">
        <f t="shared" si="1"/>
        <v>443346.60093000007</v>
      </c>
      <c r="M6" s="145">
        <f>SUM(I6:L6)</f>
        <v>2040942.1264499999</v>
      </c>
      <c r="N6" s="21"/>
      <c r="O6" s="139">
        <f>SUM(O8:O16)</f>
        <v>426006</v>
      </c>
      <c r="P6" s="139">
        <f t="shared" ref="P6:R6" si="2">SUM(P8:P16)</f>
        <v>394748.12888009998</v>
      </c>
      <c r="Q6" s="139">
        <f t="shared" si="2"/>
        <v>366956.19983440003</v>
      </c>
      <c r="R6" s="139">
        <f t="shared" si="2"/>
        <v>353693.76184790005</v>
      </c>
      <c r="S6" s="145">
        <f>SUM(O6:R6)</f>
        <v>1541404.0905623999</v>
      </c>
      <c r="T6" s="21"/>
      <c r="U6" s="145">
        <f>SUM(U8:U16)</f>
        <v>1437367.1264385001</v>
      </c>
      <c r="V6" s="21"/>
      <c r="W6" s="145">
        <f>SUM(W8:W16)</f>
        <v>1466925.3257761211</v>
      </c>
      <c r="X6" s="21"/>
      <c r="Y6" s="145">
        <f>SUM(Y8:Y16)</f>
        <v>1445662.56308</v>
      </c>
      <c r="Z6" s="21"/>
      <c r="AA6" s="145">
        <f>SUM(AA9:AA16)</f>
        <v>1730942</v>
      </c>
      <c r="AB6" s="21"/>
      <c r="AC6" s="145">
        <f>SUM(AC8:AC16)</f>
        <v>1238577.0314199999</v>
      </c>
      <c r="AD6" s="21"/>
      <c r="AE6" s="145">
        <f>SUM(AE8:AE16)</f>
        <v>1148334</v>
      </c>
      <c r="AF6" s="21"/>
      <c r="AG6" s="145">
        <f>SUM(AG8:AG16)</f>
        <v>890100</v>
      </c>
      <c r="AH6" s="21"/>
      <c r="AI6" s="145">
        <f>SUM(AI8:AI16)</f>
        <v>964725.70362999989</v>
      </c>
      <c r="AJ6" s="10"/>
      <c r="AK6" s="10"/>
      <c r="AL6" s="10"/>
      <c r="AM6" s="10"/>
      <c r="AN6" s="10"/>
      <c r="AO6" s="10"/>
      <c r="AP6" s="10"/>
      <c r="AQ6" s="10"/>
      <c r="AR6" s="10"/>
      <c r="AS6" s="10"/>
    </row>
    <row r="7" spans="1:45" s="4" customFormat="1" x14ac:dyDescent="0.25">
      <c r="A7" s="16" t="s">
        <v>223</v>
      </c>
      <c r="B7" s="16" t="s">
        <v>233</v>
      </c>
      <c r="C7" s="10"/>
      <c r="D7" s="17"/>
      <c r="E7" s="17"/>
      <c r="F7" s="17"/>
      <c r="G7" s="17"/>
      <c r="H7" s="10"/>
      <c r="I7" s="17"/>
      <c r="J7" s="17"/>
      <c r="K7" s="17"/>
      <c r="L7" s="17"/>
      <c r="M7" s="17"/>
      <c r="N7" s="10"/>
      <c r="O7" s="17"/>
      <c r="P7" s="17"/>
      <c r="Q7" s="17"/>
      <c r="R7" s="17"/>
      <c r="S7" s="17"/>
      <c r="T7" s="10"/>
      <c r="U7" s="17"/>
      <c r="V7" s="10"/>
      <c r="W7" s="17"/>
      <c r="X7" s="10"/>
      <c r="Y7" s="17"/>
      <c r="Z7" s="10"/>
      <c r="AA7" s="17"/>
      <c r="AB7" s="10"/>
      <c r="AC7" s="17"/>
      <c r="AD7" s="10"/>
      <c r="AE7" s="17"/>
      <c r="AF7" s="10"/>
      <c r="AG7" s="17"/>
      <c r="AH7" s="10"/>
      <c r="AI7" s="17"/>
      <c r="AJ7" s="10"/>
      <c r="AK7" s="10"/>
      <c r="AL7" s="10"/>
      <c r="AM7" s="10"/>
      <c r="AN7" s="10"/>
      <c r="AO7" s="10"/>
      <c r="AP7" s="10"/>
      <c r="AQ7" s="10"/>
      <c r="AR7" s="13"/>
      <c r="AS7" s="13"/>
    </row>
    <row r="8" spans="1:45" s="3" customFormat="1" x14ac:dyDescent="0.25">
      <c r="A8" s="18" t="s">
        <v>246</v>
      </c>
      <c r="B8" s="18" t="s">
        <v>247</v>
      </c>
      <c r="C8" s="13"/>
      <c r="D8" s="19">
        <v>61283.186900000001</v>
      </c>
      <c r="E8" s="19">
        <v>80220.162200000006</v>
      </c>
      <c r="F8" s="19">
        <v>36838.474450000002</v>
      </c>
      <c r="G8" s="37">
        <f t="shared" ref="G8:G15" si="3">SUM(D8:F8)</f>
        <v>178341.82355</v>
      </c>
      <c r="H8" s="13"/>
      <c r="I8" s="19">
        <v>67985.628500000006</v>
      </c>
      <c r="J8" s="19">
        <v>38971.730000000003</v>
      </c>
      <c r="K8" s="19">
        <v>28479.5465</v>
      </c>
      <c r="L8" s="19">
        <v>51822.253810000002</v>
      </c>
      <c r="M8" s="37">
        <f>SUM(I8:L8)</f>
        <v>187259.15880999999</v>
      </c>
      <c r="N8" s="13"/>
      <c r="O8" s="19">
        <v>78487</v>
      </c>
      <c r="P8" s="19">
        <v>32286.567810000004</v>
      </c>
      <c r="Q8" s="19">
        <v>63756.152770000001</v>
      </c>
      <c r="R8" s="19">
        <v>44247.776980000002</v>
      </c>
      <c r="S8" s="37">
        <f>SUM(O8:R8)</f>
        <v>218777.49756000002</v>
      </c>
      <c r="T8" s="13"/>
      <c r="U8" s="37">
        <v>276572.15710000001</v>
      </c>
      <c r="V8" s="13"/>
      <c r="W8" s="37">
        <v>74835.233139999997</v>
      </c>
      <c r="X8" s="13"/>
      <c r="Y8" s="37">
        <v>128826.07418000001</v>
      </c>
      <c r="Z8" s="13"/>
      <c r="AA8" s="37" t="s">
        <v>3</v>
      </c>
      <c r="AB8" s="13"/>
      <c r="AC8" s="37" t="s">
        <v>3</v>
      </c>
      <c r="AD8" s="13"/>
      <c r="AE8" s="37" t="s">
        <v>3</v>
      </c>
      <c r="AF8" s="13"/>
      <c r="AG8" s="37" t="s">
        <v>3</v>
      </c>
      <c r="AH8" s="13"/>
      <c r="AI8" s="37" t="s">
        <v>3</v>
      </c>
      <c r="AJ8" s="13"/>
      <c r="AK8" s="13"/>
      <c r="AL8" s="13"/>
      <c r="AM8" s="13"/>
      <c r="AN8" s="13"/>
      <c r="AO8" s="13"/>
      <c r="AP8" s="13"/>
      <c r="AQ8" s="13"/>
      <c r="AR8" s="10"/>
      <c r="AS8" s="10"/>
    </row>
    <row r="9" spans="1:45" s="3" customFormat="1" x14ac:dyDescent="0.25">
      <c r="A9" s="18" t="s">
        <v>220</v>
      </c>
      <c r="B9" s="18" t="s">
        <v>234</v>
      </c>
      <c r="C9" s="13"/>
      <c r="D9" s="19">
        <v>58309.924660000004</v>
      </c>
      <c r="E9" s="19">
        <v>46213.302989999996</v>
      </c>
      <c r="F9" s="19">
        <v>41019.142700000004</v>
      </c>
      <c r="G9" s="37">
        <f t="shared" si="3"/>
        <v>145542.37035000001</v>
      </c>
      <c r="H9" s="13"/>
      <c r="I9" s="19">
        <v>55258.906230000008</v>
      </c>
      <c r="J9" s="19">
        <v>40753.550589999999</v>
      </c>
      <c r="K9" s="19">
        <v>74574.796250000014</v>
      </c>
      <c r="L9" s="19">
        <v>50216.830860000002</v>
      </c>
      <c r="M9" s="37">
        <f t="shared" ref="M9:M15" si="4">SUM(I9:L9)</f>
        <v>220804.08393000002</v>
      </c>
      <c r="N9" s="13"/>
      <c r="O9" s="19">
        <v>63154</v>
      </c>
      <c r="P9" s="19">
        <v>103948.30545</v>
      </c>
      <c r="Q9" s="19">
        <v>32550.31452</v>
      </c>
      <c r="R9" s="19">
        <v>66465.192339999994</v>
      </c>
      <c r="S9" s="37">
        <f t="shared" ref="S9:S15" si="5">SUM(O9:R9)</f>
        <v>266117.81231000001</v>
      </c>
      <c r="T9" s="13"/>
      <c r="U9" s="37">
        <v>204035.86900000001</v>
      </c>
      <c r="V9" s="13"/>
      <c r="W9" s="37">
        <v>297073.85371000005</v>
      </c>
      <c r="X9" s="13"/>
      <c r="Y9" s="37">
        <v>441401.33486999996</v>
      </c>
      <c r="Z9" s="13"/>
      <c r="AA9" s="37">
        <v>475731</v>
      </c>
      <c r="AB9" s="13"/>
      <c r="AC9" s="37">
        <v>322603.44181999995</v>
      </c>
      <c r="AD9" s="13"/>
      <c r="AE9" s="37">
        <v>214977</v>
      </c>
      <c r="AF9" s="13"/>
      <c r="AG9" s="37">
        <v>91900</v>
      </c>
      <c r="AH9" s="13"/>
      <c r="AI9" s="37">
        <v>86466.034580000007</v>
      </c>
      <c r="AJ9" s="13"/>
      <c r="AK9" s="13"/>
      <c r="AL9" s="13"/>
      <c r="AM9" s="13"/>
      <c r="AN9" s="13"/>
      <c r="AO9" s="13"/>
      <c r="AP9" s="13"/>
      <c r="AQ9" s="13"/>
      <c r="AR9" s="10"/>
      <c r="AS9" s="10"/>
    </row>
    <row r="10" spans="1:45" s="3" customFormat="1" x14ac:dyDescent="0.25">
      <c r="A10" s="18" t="s">
        <v>291</v>
      </c>
      <c r="B10" s="18" t="s">
        <v>291</v>
      </c>
      <c r="C10" s="13"/>
      <c r="D10" s="19"/>
      <c r="E10" s="19"/>
      <c r="F10" s="19"/>
      <c r="G10" s="37"/>
      <c r="H10" s="13"/>
      <c r="I10" s="19"/>
      <c r="J10" s="19"/>
      <c r="K10" s="19"/>
      <c r="L10" s="19"/>
      <c r="M10" s="37"/>
      <c r="N10" s="13"/>
      <c r="O10" s="19"/>
      <c r="P10" s="19" t="s">
        <v>3</v>
      </c>
      <c r="Q10" s="19" t="s">
        <v>3</v>
      </c>
      <c r="R10" s="19" t="s">
        <v>3</v>
      </c>
      <c r="S10" s="37" t="s">
        <v>3</v>
      </c>
      <c r="T10" s="13"/>
      <c r="U10" s="37" t="s">
        <v>3</v>
      </c>
      <c r="V10" s="13"/>
      <c r="W10" s="37" t="s">
        <v>3</v>
      </c>
      <c r="X10" s="13"/>
      <c r="Y10" s="37" t="s">
        <v>3</v>
      </c>
      <c r="Z10" s="13"/>
      <c r="AA10" s="37" t="s">
        <v>3</v>
      </c>
      <c r="AB10" s="13"/>
      <c r="AC10" s="37">
        <v>8986.4210000000003</v>
      </c>
      <c r="AD10" s="13"/>
      <c r="AE10" s="37">
        <v>4989</v>
      </c>
      <c r="AF10" s="13"/>
      <c r="AG10" s="37">
        <v>523</v>
      </c>
      <c r="AH10" s="13"/>
      <c r="AI10" s="37">
        <v>2846.3492700000002</v>
      </c>
      <c r="AJ10" s="13"/>
      <c r="AK10" s="13"/>
      <c r="AL10" s="13"/>
      <c r="AM10" s="13"/>
      <c r="AN10" s="13"/>
      <c r="AO10" s="13"/>
      <c r="AP10" s="13"/>
      <c r="AQ10" s="13"/>
      <c r="AR10" s="10"/>
      <c r="AS10" s="10"/>
    </row>
    <row r="11" spans="1:45" s="3" customFormat="1" x14ac:dyDescent="0.25">
      <c r="A11" s="18" t="s">
        <v>248</v>
      </c>
      <c r="B11" s="18" t="s">
        <v>249</v>
      </c>
      <c r="C11" s="13"/>
      <c r="D11" s="19">
        <v>5442.3159799999994</v>
      </c>
      <c r="E11" s="19">
        <v>7774.7219000000005</v>
      </c>
      <c r="F11" s="19">
        <v>6537.937280000001</v>
      </c>
      <c r="G11" s="37">
        <f t="shared" si="3"/>
        <v>19754.975160000002</v>
      </c>
      <c r="H11" s="13"/>
      <c r="I11" s="19">
        <v>8024.219149999999</v>
      </c>
      <c r="J11" s="19">
        <v>13685.74142</v>
      </c>
      <c r="K11" s="19">
        <v>9341.6267199999984</v>
      </c>
      <c r="L11" s="19">
        <v>15021.712169999999</v>
      </c>
      <c r="M11" s="37">
        <f t="shared" si="4"/>
        <v>46073.299459999995</v>
      </c>
      <c r="N11" s="13"/>
      <c r="O11" s="19">
        <v>26497</v>
      </c>
      <c r="P11" s="19">
        <v>27521.614550000002</v>
      </c>
      <c r="Q11" s="19">
        <v>38778.883090000003</v>
      </c>
      <c r="R11" s="19">
        <v>30936.706970000003</v>
      </c>
      <c r="S11" s="37">
        <f t="shared" si="5"/>
        <v>123734.20461</v>
      </c>
      <c r="T11" s="13"/>
      <c r="U11" s="37">
        <v>123274.00788999999</v>
      </c>
      <c r="V11" s="13"/>
      <c r="W11" s="37">
        <v>111558.05035999998</v>
      </c>
      <c r="X11" s="13"/>
      <c r="Y11" s="37">
        <v>196373.55408999999</v>
      </c>
      <c r="Z11" s="13"/>
      <c r="AA11" s="37">
        <v>337813</v>
      </c>
      <c r="AB11" s="13"/>
      <c r="AC11" s="37">
        <v>178962.94514999999</v>
      </c>
      <c r="AD11" s="13"/>
      <c r="AE11" s="37">
        <v>221753</v>
      </c>
      <c r="AF11" s="13"/>
      <c r="AG11" s="37">
        <v>103548</v>
      </c>
      <c r="AH11" s="13"/>
      <c r="AI11" s="37">
        <v>118758.12197000001</v>
      </c>
      <c r="AJ11" s="13"/>
      <c r="AK11" s="13"/>
      <c r="AL11" s="13"/>
      <c r="AM11" s="13"/>
      <c r="AN11" s="13"/>
      <c r="AO11" s="13"/>
      <c r="AP11" s="13"/>
      <c r="AQ11" s="13"/>
      <c r="AR11" s="10"/>
      <c r="AS11" s="10"/>
    </row>
    <row r="12" spans="1:45" s="3" customFormat="1" x14ac:dyDescent="0.25">
      <c r="A12" s="18" t="s">
        <v>219</v>
      </c>
      <c r="B12" s="18" t="s">
        <v>235</v>
      </c>
      <c r="C12" s="10"/>
      <c r="D12" s="19">
        <v>230732.22633</v>
      </c>
      <c r="E12" s="19">
        <v>229081.42365000001</v>
      </c>
      <c r="F12" s="19">
        <v>234369.63986000002</v>
      </c>
      <c r="G12" s="37">
        <f t="shared" si="3"/>
        <v>694183.28983999998</v>
      </c>
      <c r="H12" s="10"/>
      <c r="I12" s="19">
        <v>332972.45011000003</v>
      </c>
      <c r="J12" s="19">
        <v>274839.71087999997</v>
      </c>
      <c r="K12" s="19">
        <v>306018.10225</v>
      </c>
      <c r="L12" s="19">
        <v>191599.46442000003</v>
      </c>
      <c r="M12" s="37">
        <f t="shared" si="4"/>
        <v>1105429.7276600001</v>
      </c>
      <c r="N12" s="10"/>
      <c r="O12" s="19">
        <v>189888</v>
      </c>
      <c r="P12" s="19">
        <v>162208.79529000001</v>
      </c>
      <c r="Q12" s="19">
        <v>167309.81526000003</v>
      </c>
      <c r="R12" s="19">
        <v>149486.77317</v>
      </c>
      <c r="S12" s="37">
        <f t="shared" si="5"/>
        <v>668893.38372000004</v>
      </c>
      <c r="T12" s="10"/>
      <c r="U12" s="37">
        <v>587690.57313000003</v>
      </c>
      <c r="V12" s="10"/>
      <c r="W12" s="37">
        <v>827779.29998000001</v>
      </c>
      <c r="X12" s="10"/>
      <c r="Y12" s="37">
        <v>479602.17985000013</v>
      </c>
      <c r="Z12" s="10"/>
      <c r="AA12" s="37">
        <v>392957</v>
      </c>
      <c r="AB12" s="10"/>
      <c r="AC12" s="37">
        <v>320617.28016000008</v>
      </c>
      <c r="AD12" s="10"/>
      <c r="AE12" s="37">
        <v>278749</v>
      </c>
      <c r="AF12" s="10"/>
      <c r="AG12" s="37">
        <v>199685</v>
      </c>
      <c r="AH12" s="10"/>
      <c r="AI12" s="37">
        <v>293530.11145999993</v>
      </c>
      <c r="AJ12" s="10"/>
      <c r="AK12" s="10"/>
      <c r="AL12" s="10"/>
      <c r="AM12" s="10"/>
      <c r="AN12" s="10"/>
      <c r="AO12" s="10"/>
      <c r="AP12" s="10"/>
      <c r="AQ12" s="10"/>
      <c r="AR12" s="10"/>
      <c r="AS12" s="10"/>
    </row>
    <row r="13" spans="1:45" s="3" customFormat="1" x14ac:dyDescent="0.25">
      <c r="A13" s="18" t="s">
        <v>221</v>
      </c>
      <c r="B13" s="18" t="s">
        <v>250</v>
      </c>
      <c r="C13" s="10"/>
      <c r="D13" s="19">
        <v>106751.55497999997</v>
      </c>
      <c r="E13" s="19">
        <v>74945.96385</v>
      </c>
      <c r="F13" s="19">
        <v>90106.788920000006</v>
      </c>
      <c r="G13" s="37">
        <f t="shared" si="3"/>
        <v>271804.30774999998</v>
      </c>
      <c r="H13" s="10"/>
      <c r="I13" s="19">
        <v>81756.490789999996</v>
      </c>
      <c r="J13" s="19">
        <v>98670.779309999984</v>
      </c>
      <c r="K13" s="19">
        <v>94432.964680000019</v>
      </c>
      <c r="L13" s="19">
        <v>118578.04084</v>
      </c>
      <c r="M13" s="37">
        <f t="shared" si="4"/>
        <v>393438.27561999997</v>
      </c>
      <c r="N13" s="10"/>
      <c r="O13" s="19">
        <v>60928</v>
      </c>
      <c r="P13" s="19">
        <v>62261.411280099994</v>
      </c>
      <c r="Q13" s="19">
        <v>55912.1696944</v>
      </c>
      <c r="R13" s="19">
        <v>53586.819387899995</v>
      </c>
      <c r="S13" s="37">
        <f t="shared" si="5"/>
        <v>232688.40036239999</v>
      </c>
      <c r="T13" s="10"/>
      <c r="U13" s="37">
        <v>223018.57328850002</v>
      </c>
      <c r="V13" s="10"/>
      <c r="W13" s="37">
        <v>86691.185386121011</v>
      </c>
      <c r="X13" s="10"/>
      <c r="Y13" s="37">
        <v>199459.42009</v>
      </c>
      <c r="Z13" s="10"/>
      <c r="AA13" s="37">
        <v>522924</v>
      </c>
      <c r="AB13" s="10"/>
      <c r="AC13" s="37">
        <v>406447.44328999997</v>
      </c>
      <c r="AD13" s="10"/>
      <c r="AE13" s="37">
        <v>425909</v>
      </c>
      <c r="AF13" s="10"/>
      <c r="AG13" s="37">
        <v>491717</v>
      </c>
      <c r="AH13" s="10"/>
      <c r="AI13" s="37">
        <v>458781.60779999994</v>
      </c>
      <c r="AJ13" s="10"/>
      <c r="AK13" s="10"/>
      <c r="AL13" s="10"/>
      <c r="AM13" s="10"/>
      <c r="AN13" s="10"/>
      <c r="AO13" s="10"/>
      <c r="AP13" s="10"/>
      <c r="AQ13" s="10"/>
      <c r="AR13" s="10"/>
      <c r="AS13" s="10"/>
    </row>
    <row r="14" spans="1:45" s="3" customFormat="1" x14ac:dyDescent="0.25">
      <c r="A14" s="18" t="s">
        <v>292</v>
      </c>
      <c r="B14" s="18" t="s">
        <v>424</v>
      </c>
      <c r="C14" s="10"/>
      <c r="D14" s="19"/>
      <c r="E14" s="19"/>
      <c r="F14" s="19"/>
      <c r="G14" s="37"/>
      <c r="H14" s="10"/>
      <c r="I14" s="19"/>
      <c r="J14" s="19"/>
      <c r="K14" s="19"/>
      <c r="L14" s="19"/>
      <c r="M14" s="37"/>
      <c r="N14" s="10"/>
      <c r="O14" s="19"/>
      <c r="P14" s="19" t="s">
        <v>3</v>
      </c>
      <c r="Q14" s="19" t="s">
        <v>3</v>
      </c>
      <c r="R14" s="19" t="s">
        <v>3</v>
      </c>
      <c r="S14" s="37" t="s">
        <v>3</v>
      </c>
      <c r="T14" s="10"/>
      <c r="U14" s="37" t="s">
        <v>3</v>
      </c>
      <c r="V14" s="10"/>
      <c r="W14" s="37" t="s">
        <v>3</v>
      </c>
      <c r="X14" s="10"/>
      <c r="Y14" s="37" t="s">
        <v>3</v>
      </c>
      <c r="Z14" s="10"/>
      <c r="AA14" s="37">
        <v>1517</v>
      </c>
      <c r="AB14" s="10"/>
      <c r="AC14" s="37">
        <v>513</v>
      </c>
      <c r="AD14" s="10"/>
      <c r="AE14" s="37">
        <v>1957</v>
      </c>
      <c r="AF14" s="10"/>
      <c r="AG14" s="37">
        <v>872</v>
      </c>
      <c r="AH14" s="10"/>
      <c r="AI14" s="37">
        <v>3227.886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</row>
    <row r="15" spans="1:45" s="3" customFormat="1" x14ac:dyDescent="0.25">
      <c r="A15" s="18" t="s">
        <v>222</v>
      </c>
      <c r="B15" s="18" t="s">
        <v>236</v>
      </c>
      <c r="C15" s="10"/>
      <c r="D15" s="19">
        <v>16294.4475</v>
      </c>
      <c r="E15" s="19">
        <v>28804.328530000003</v>
      </c>
      <c r="F15" s="19">
        <v>209708.36447000015</v>
      </c>
      <c r="G15" s="37">
        <f t="shared" si="3"/>
        <v>254807.14050000015</v>
      </c>
      <c r="H15" s="10"/>
      <c r="I15" s="19">
        <v>25604.686959999999</v>
      </c>
      <c r="J15" s="19">
        <v>27112.50575</v>
      </c>
      <c r="K15" s="19">
        <v>19112.08943</v>
      </c>
      <c r="L15" s="19">
        <v>16108.298829999998</v>
      </c>
      <c r="M15" s="37">
        <f t="shared" si="4"/>
        <v>87937.580969999995</v>
      </c>
      <c r="N15" s="10"/>
      <c r="O15" s="19">
        <v>7052</v>
      </c>
      <c r="P15" s="19">
        <v>6521.4345000000003</v>
      </c>
      <c r="Q15" s="19">
        <v>8648.8644999999997</v>
      </c>
      <c r="R15" s="19">
        <v>8970.4930000000004</v>
      </c>
      <c r="S15" s="37">
        <f t="shared" si="5"/>
        <v>31192.792000000001</v>
      </c>
      <c r="T15" s="10"/>
      <c r="U15" s="37">
        <v>22775.946029999999</v>
      </c>
      <c r="V15" s="10"/>
      <c r="W15" s="37">
        <v>68987.703200000018</v>
      </c>
      <c r="X15" s="10"/>
      <c r="Y15" s="37" t="s">
        <v>3</v>
      </c>
      <c r="Z15" s="10"/>
      <c r="AA15" s="37" t="s">
        <v>3</v>
      </c>
      <c r="AB15" s="10"/>
      <c r="AC15" s="37" t="s">
        <v>3</v>
      </c>
      <c r="AD15" s="10"/>
      <c r="AE15" s="37" t="s">
        <v>3</v>
      </c>
      <c r="AF15" s="10"/>
      <c r="AG15" s="37" t="s">
        <v>3</v>
      </c>
      <c r="AH15" s="10"/>
      <c r="AI15" s="37" t="s">
        <v>3</v>
      </c>
      <c r="AJ15" s="10"/>
      <c r="AK15" s="10"/>
      <c r="AL15" s="10"/>
      <c r="AM15" s="10"/>
      <c r="AN15" s="10"/>
      <c r="AO15" s="10"/>
      <c r="AP15" s="10"/>
      <c r="AQ15" s="10"/>
      <c r="AR15" s="10"/>
      <c r="AS15" s="10"/>
    </row>
    <row r="16" spans="1:45" s="3" customFormat="1" x14ac:dyDescent="0.25">
      <c r="A16" s="18" t="s">
        <v>293</v>
      </c>
      <c r="B16" s="18" t="s">
        <v>425</v>
      </c>
      <c r="C16" s="10"/>
      <c r="D16" s="19"/>
      <c r="E16" s="19"/>
      <c r="F16" s="19"/>
      <c r="G16" s="37"/>
      <c r="H16" s="10"/>
      <c r="I16" s="19"/>
      <c r="J16" s="19"/>
      <c r="K16" s="19"/>
      <c r="L16" s="19"/>
      <c r="M16" s="37"/>
      <c r="N16" s="10"/>
      <c r="O16" s="19"/>
      <c r="P16" s="19" t="s">
        <v>3</v>
      </c>
      <c r="Q16" s="19" t="s">
        <v>3</v>
      </c>
      <c r="R16" s="19" t="s">
        <v>3</v>
      </c>
      <c r="S16" s="37" t="s">
        <v>3</v>
      </c>
      <c r="T16" s="10"/>
      <c r="U16" s="37" t="s">
        <v>3</v>
      </c>
      <c r="V16" s="10"/>
      <c r="W16" s="37" t="s">
        <v>3</v>
      </c>
      <c r="X16" s="10"/>
      <c r="Y16" s="37" t="s">
        <v>3</v>
      </c>
      <c r="Z16" s="10"/>
      <c r="AA16" s="37" t="s">
        <v>3</v>
      </c>
      <c r="AB16" s="10"/>
      <c r="AC16" s="37">
        <v>446.5</v>
      </c>
      <c r="AD16" s="10"/>
      <c r="AE16" s="37" t="s">
        <v>3</v>
      </c>
      <c r="AF16" s="10"/>
      <c r="AG16" s="37">
        <v>1855</v>
      </c>
      <c r="AH16" s="10"/>
      <c r="AI16" s="37">
        <v>1115.5925500000001</v>
      </c>
      <c r="AJ16" s="10"/>
      <c r="AK16" s="10"/>
      <c r="AL16" s="10"/>
      <c r="AM16" s="10"/>
      <c r="AN16" s="10"/>
      <c r="AO16" s="10"/>
      <c r="AP16" s="10"/>
      <c r="AQ16" s="10"/>
      <c r="AR16" s="10"/>
      <c r="AS16" s="10"/>
    </row>
    <row r="17" spans="1:45" s="4" customFormat="1" x14ac:dyDescent="0.25">
      <c r="A17" s="16" t="s">
        <v>225</v>
      </c>
      <c r="B17" s="16" t="s">
        <v>239</v>
      </c>
      <c r="C17" s="10"/>
      <c r="D17" s="17"/>
      <c r="E17" s="17"/>
      <c r="F17" s="17"/>
      <c r="G17" s="17"/>
      <c r="H17" s="10"/>
      <c r="I17" s="17"/>
      <c r="J17" s="17"/>
      <c r="K17" s="17"/>
      <c r="L17" s="17"/>
      <c r="M17" s="17"/>
      <c r="N17" s="10"/>
      <c r="O17" s="17"/>
      <c r="P17" s="17"/>
      <c r="Q17" s="17"/>
      <c r="R17" s="17"/>
      <c r="S17" s="17"/>
      <c r="T17" s="10"/>
      <c r="U17" s="17"/>
      <c r="V17" s="10"/>
      <c r="W17" s="17"/>
      <c r="X17" s="10"/>
      <c r="Y17" s="17"/>
      <c r="Z17" s="10"/>
      <c r="AA17" s="17"/>
      <c r="AB17" s="10"/>
      <c r="AC17" s="17"/>
      <c r="AD17" s="10"/>
      <c r="AE17" s="17"/>
      <c r="AF17" s="10"/>
      <c r="AG17" s="17"/>
      <c r="AH17" s="10"/>
      <c r="AI17" s="17"/>
      <c r="AJ17" s="10"/>
      <c r="AK17" s="10"/>
      <c r="AL17" s="10"/>
      <c r="AM17" s="10"/>
      <c r="AN17" s="10"/>
      <c r="AO17" s="10"/>
      <c r="AP17" s="10"/>
      <c r="AQ17" s="10"/>
      <c r="AR17" s="13"/>
      <c r="AS17" s="13"/>
    </row>
    <row r="18" spans="1:45" s="3" customFormat="1" x14ac:dyDescent="0.25">
      <c r="A18" s="18" t="s">
        <v>274</v>
      </c>
      <c r="B18" s="18" t="s">
        <v>279</v>
      </c>
      <c r="C18" s="13"/>
      <c r="D18" s="19">
        <v>469326.72143000003</v>
      </c>
      <c r="E18" s="19">
        <f>462314279.12/1000</f>
        <v>462314.27912000002</v>
      </c>
      <c r="F18" s="19">
        <v>606975.16068000009</v>
      </c>
      <c r="G18" s="37">
        <f>SUM(D18:F18)</f>
        <v>1538616.1612300002</v>
      </c>
      <c r="H18" s="13"/>
      <c r="I18" s="19">
        <v>561761.31369999994</v>
      </c>
      <c r="J18" s="19">
        <v>471838.14172999997</v>
      </c>
      <c r="K18" s="19">
        <v>483129.96162999992</v>
      </c>
      <c r="L18" s="19">
        <v>411460.12142999994</v>
      </c>
      <c r="M18" s="37">
        <f>SUM(I18:L18)</f>
        <v>1928189.5384899997</v>
      </c>
      <c r="N18" s="13"/>
      <c r="O18" s="19">
        <v>400165</v>
      </c>
      <c r="P18" s="19">
        <v>376210.84051010007</v>
      </c>
      <c r="Q18" s="19">
        <v>350041.88396439998</v>
      </c>
      <c r="R18" s="19">
        <v>334065.30323789996</v>
      </c>
      <c r="S18" s="37">
        <f>SUM(O18:R18)</f>
        <v>1460483.0277124001</v>
      </c>
      <c r="T18" s="13"/>
      <c r="U18" s="37">
        <v>1350469.2302484999</v>
      </c>
      <c r="V18" s="13"/>
      <c r="W18" s="37">
        <v>235116.79192709996</v>
      </c>
      <c r="X18" s="13"/>
      <c r="Y18" s="37">
        <v>1259855.0773400001</v>
      </c>
      <c r="Z18" s="13"/>
      <c r="AA18" s="37">
        <v>1508784</v>
      </c>
      <c r="AB18" s="13"/>
      <c r="AC18" s="37">
        <v>1063021.5761200003</v>
      </c>
      <c r="AD18" s="13"/>
      <c r="AE18" s="37">
        <v>952206.55007</v>
      </c>
      <c r="AF18" s="13"/>
      <c r="AG18" s="37">
        <v>747224</v>
      </c>
      <c r="AH18" s="13"/>
      <c r="AI18" s="37">
        <v>809760.57681</v>
      </c>
      <c r="AJ18" s="13"/>
      <c r="AK18" s="13"/>
      <c r="AL18" s="13"/>
      <c r="AM18" s="13"/>
      <c r="AN18" s="13"/>
      <c r="AO18" s="13"/>
      <c r="AP18" s="13"/>
      <c r="AQ18" s="13"/>
      <c r="AR18" s="10"/>
      <c r="AS18" s="10"/>
    </row>
    <row r="19" spans="1:45" s="3" customFormat="1" x14ac:dyDescent="0.25">
      <c r="A19" s="18" t="s">
        <v>275</v>
      </c>
      <c r="B19" s="18" t="s">
        <v>280</v>
      </c>
      <c r="C19" s="13"/>
      <c r="D19" s="19">
        <v>7638.9349199999997</v>
      </c>
      <c r="E19" s="19">
        <f>4725624/1000</f>
        <v>4725.6239999999998</v>
      </c>
      <c r="F19" s="19">
        <v>11605.187</v>
      </c>
      <c r="G19" s="37">
        <f>SUM(D19:F19)</f>
        <v>23969.745920000001</v>
      </c>
      <c r="H19" s="13"/>
      <c r="I19" s="19">
        <v>9316.0680400000001</v>
      </c>
      <c r="J19" s="19">
        <v>20375.876219999998</v>
      </c>
      <c r="K19" s="19">
        <v>48829.164200000007</v>
      </c>
      <c r="L19" s="19">
        <v>30299.979500000001</v>
      </c>
      <c r="M19" s="37">
        <f t="shared" ref="M19:M21" si="6">SUM(I19:L19)</f>
        <v>108821.08796</v>
      </c>
      <c r="N19" s="13"/>
      <c r="O19" s="19">
        <v>25842</v>
      </c>
      <c r="P19" s="19">
        <v>15257.288369999998</v>
      </c>
      <c r="Q19" s="19">
        <v>15215.31587</v>
      </c>
      <c r="R19" s="19">
        <v>18989.458610000001</v>
      </c>
      <c r="S19" s="37">
        <f t="shared" ref="S19:S21" si="7">SUM(O19:R19)</f>
        <v>75304.062849999988</v>
      </c>
      <c r="T19" s="13"/>
      <c r="U19" s="37">
        <v>69406.538629999995</v>
      </c>
      <c r="V19" s="13"/>
      <c r="W19" s="37">
        <v>17657.702499999999</v>
      </c>
      <c r="X19" s="13"/>
      <c r="Y19" s="37">
        <v>118691.09385</v>
      </c>
      <c r="Z19" s="13"/>
      <c r="AA19" s="37">
        <v>63410</v>
      </c>
      <c r="AB19" s="13"/>
      <c r="AC19" s="37">
        <v>25900.206440000002</v>
      </c>
      <c r="AD19" s="13"/>
      <c r="AE19" s="37">
        <v>49892.25486999999</v>
      </c>
      <c r="AF19" s="13"/>
      <c r="AG19" s="37">
        <v>16921</v>
      </c>
      <c r="AH19" s="13"/>
      <c r="AI19" s="37">
        <v>51414.290150000001</v>
      </c>
      <c r="AJ19" s="13"/>
      <c r="AK19" s="13"/>
      <c r="AL19" s="13"/>
      <c r="AM19" s="13"/>
      <c r="AN19" s="13"/>
      <c r="AO19" s="13"/>
      <c r="AP19" s="13"/>
      <c r="AQ19" s="13"/>
      <c r="AR19" s="10"/>
      <c r="AS19" s="10"/>
    </row>
    <row r="20" spans="1:45" s="3" customFormat="1" x14ac:dyDescent="0.25">
      <c r="A20" s="18" t="s">
        <v>276</v>
      </c>
      <c r="B20" s="18" t="s">
        <v>281</v>
      </c>
      <c r="C20" s="10"/>
      <c r="D20" s="19">
        <v>1050</v>
      </c>
      <c r="E20" s="19" t="s">
        <v>3</v>
      </c>
      <c r="F20" s="19" t="s">
        <v>3</v>
      </c>
      <c r="G20" s="37">
        <f>SUM(D20:F20)</f>
        <v>1050</v>
      </c>
      <c r="H20" s="10"/>
      <c r="I20" s="19">
        <v>525</v>
      </c>
      <c r="J20" s="19" t="s">
        <v>3</v>
      </c>
      <c r="K20" s="19" t="s">
        <v>3</v>
      </c>
      <c r="L20" s="19">
        <v>721.5</v>
      </c>
      <c r="M20" s="37">
        <f t="shared" si="6"/>
        <v>1246.5</v>
      </c>
      <c r="N20" s="10"/>
      <c r="O20" s="19" t="s">
        <v>3</v>
      </c>
      <c r="P20" s="19" t="s">
        <v>3</v>
      </c>
      <c r="Q20" s="19">
        <v>435</v>
      </c>
      <c r="R20" s="19">
        <v>639</v>
      </c>
      <c r="S20" s="37">
        <f t="shared" si="7"/>
        <v>1074</v>
      </c>
      <c r="T20" s="10"/>
      <c r="U20" s="37">
        <v>6153.9125000000004</v>
      </c>
      <c r="V20" s="10"/>
      <c r="W20" s="37">
        <v>2604.5360000000001</v>
      </c>
      <c r="X20" s="10"/>
      <c r="Y20" s="37">
        <v>38588.74785</v>
      </c>
      <c r="Z20" s="10"/>
      <c r="AA20" s="37">
        <v>75268</v>
      </c>
      <c r="AB20" s="10"/>
      <c r="AC20" s="37">
        <v>88327.713529999994</v>
      </c>
      <c r="AD20" s="10"/>
      <c r="AE20" s="37">
        <v>75767.664110000012</v>
      </c>
      <c r="AF20" s="10"/>
      <c r="AG20" s="37">
        <v>85099</v>
      </c>
      <c r="AH20" s="10"/>
      <c r="AI20" s="37">
        <v>40149.277149999994</v>
      </c>
      <c r="AJ20" s="10"/>
      <c r="AK20" s="10"/>
      <c r="AL20" s="10"/>
      <c r="AM20" s="10"/>
      <c r="AN20" s="10"/>
      <c r="AO20" s="10"/>
      <c r="AP20" s="10"/>
      <c r="AQ20" s="10"/>
      <c r="AR20" s="10"/>
      <c r="AS20" s="10"/>
    </row>
    <row r="21" spans="1:45" s="3" customFormat="1" x14ac:dyDescent="0.25">
      <c r="A21" s="18" t="s">
        <v>277</v>
      </c>
      <c r="B21" s="18" t="s">
        <v>284</v>
      </c>
      <c r="C21" s="10"/>
      <c r="D21" s="19">
        <v>798</v>
      </c>
      <c r="E21" s="19" t="s">
        <v>3</v>
      </c>
      <c r="F21" s="19" t="s">
        <v>3</v>
      </c>
      <c r="G21" s="37">
        <f>SUM(D21:F21)</f>
        <v>798</v>
      </c>
      <c r="H21" s="10"/>
      <c r="I21" s="19" t="s">
        <v>3</v>
      </c>
      <c r="J21" s="19">
        <v>1820</v>
      </c>
      <c r="K21" s="19" t="s">
        <v>3</v>
      </c>
      <c r="L21" s="19">
        <v>865</v>
      </c>
      <c r="M21" s="37">
        <f t="shared" si="6"/>
        <v>2685</v>
      </c>
      <c r="N21" s="10"/>
      <c r="O21" s="19" t="s">
        <v>3</v>
      </c>
      <c r="P21" s="19">
        <v>3280</v>
      </c>
      <c r="Q21" s="19">
        <v>1264</v>
      </c>
      <c r="R21" s="19" t="s">
        <v>3</v>
      </c>
      <c r="S21" s="37">
        <f t="shared" si="7"/>
        <v>4544</v>
      </c>
      <c r="T21" s="10"/>
      <c r="U21" s="37">
        <v>11337.44506</v>
      </c>
      <c r="V21" s="10"/>
      <c r="W21" s="37">
        <v>2880</v>
      </c>
      <c r="X21" s="10"/>
      <c r="Y21" s="37">
        <v>28527.644039999999</v>
      </c>
      <c r="Z21" s="10"/>
      <c r="AA21" s="37">
        <v>83480</v>
      </c>
      <c r="AB21" s="10"/>
      <c r="AC21" s="37">
        <v>61327.535329999999</v>
      </c>
      <c r="AD21" s="10"/>
      <c r="AE21" s="37">
        <v>70467.86623</v>
      </c>
      <c r="AF21" s="10"/>
      <c r="AG21" s="37">
        <v>40856</v>
      </c>
      <c r="AH21" s="10"/>
      <c r="AI21" s="37">
        <v>63401.559519999995</v>
      </c>
      <c r="AJ21" s="10"/>
      <c r="AK21" s="10"/>
      <c r="AL21" s="10"/>
      <c r="AM21" s="10"/>
      <c r="AN21" s="10"/>
      <c r="AO21" s="10"/>
      <c r="AP21" s="10"/>
      <c r="AQ21" s="10"/>
      <c r="AR21" s="10"/>
      <c r="AS21" s="10"/>
    </row>
    <row r="22" spans="1:45" s="4" customFormat="1" x14ac:dyDescent="0.25">
      <c r="A22" s="16" t="s">
        <v>269</v>
      </c>
      <c r="B22" s="16"/>
      <c r="C22" s="10"/>
      <c r="D22" s="17"/>
      <c r="E22" s="17"/>
      <c r="F22" s="17"/>
      <c r="G22" s="17"/>
      <c r="H22" s="10"/>
      <c r="I22" s="17"/>
      <c r="J22" s="17"/>
      <c r="K22" s="17"/>
      <c r="L22" s="17"/>
      <c r="M22" s="17"/>
      <c r="N22" s="10"/>
      <c r="O22" s="17"/>
      <c r="P22" s="17"/>
      <c r="Q22" s="17"/>
      <c r="R22" s="17"/>
      <c r="S22" s="17"/>
      <c r="T22" s="10"/>
      <c r="U22" s="17"/>
      <c r="V22" s="10"/>
      <c r="W22" s="17"/>
      <c r="X22" s="10"/>
      <c r="Y22" s="17"/>
      <c r="Z22" s="10"/>
      <c r="AA22" s="17"/>
      <c r="AB22" s="10"/>
      <c r="AC22" s="17"/>
      <c r="AD22" s="10"/>
      <c r="AE22" s="17"/>
      <c r="AF22" s="10"/>
      <c r="AG22" s="17"/>
      <c r="AH22" s="10"/>
      <c r="AI22" s="17"/>
      <c r="AJ22" s="10"/>
      <c r="AK22" s="10"/>
      <c r="AL22" s="10"/>
      <c r="AM22" s="10"/>
      <c r="AN22" s="10"/>
      <c r="AO22" s="10"/>
      <c r="AP22" s="10"/>
      <c r="AQ22" s="10"/>
      <c r="AR22" s="13"/>
      <c r="AS22" s="13"/>
    </row>
    <row r="23" spans="1:45" s="3" customFormat="1" x14ac:dyDescent="0.25">
      <c r="A23" s="18" t="s">
        <v>270</v>
      </c>
      <c r="B23" s="18" t="s">
        <v>282</v>
      </c>
      <c r="C23" s="13"/>
      <c r="D23" s="19">
        <v>169632.93544</v>
      </c>
      <c r="E23" s="19">
        <v>115340.39641</v>
      </c>
      <c r="F23" s="19">
        <v>161369.63500000001</v>
      </c>
      <c r="G23" s="37">
        <f t="shared" ref="G23:G25" si="8">SUM(D23:F23)</f>
        <v>446342.96685000003</v>
      </c>
      <c r="H23" s="13"/>
      <c r="I23" s="19">
        <v>142560.63809999998</v>
      </c>
      <c r="J23" s="19">
        <v>173340.96258000002</v>
      </c>
      <c r="K23" s="19">
        <v>182399.74037000001</v>
      </c>
      <c r="L23" s="19">
        <v>136409.75420999998</v>
      </c>
      <c r="M23" s="37">
        <f>SUM(I23:L23)</f>
        <v>634711.09526000009</v>
      </c>
      <c r="N23" s="13"/>
      <c r="O23" s="19">
        <v>89669</v>
      </c>
      <c r="P23" s="19">
        <v>83436.350009999995</v>
      </c>
      <c r="Q23" s="19">
        <v>100857.77162999999</v>
      </c>
      <c r="R23" s="19">
        <v>88650.279900000009</v>
      </c>
      <c r="S23" s="37">
        <f>SUM(O23:R23)</f>
        <v>362613.40153999999</v>
      </c>
      <c r="T23" s="13"/>
      <c r="U23" s="37">
        <v>319430.06169999996</v>
      </c>
      <c r="V23" s="13"/>
      <c r="W23" s="37">
        <f>659331303.52/1000</f>
        <v>659331.30351999996</v>
      </c>
      <c r="X23" s="13"/>
      <c r="Y23" s="37">
        <v>849544.37810775626</v>
      </c>
      <c r="Z23" s="13"/>
      <c r="AA23" s="37">
        <v>924459</v>
      </c>
      <c r="AB23" s="13"/>
      <c r="AC23" s="37">
        <v>799290.45770999999</v>
      </c>
      <c r="AD23" s="13"/>
      <c r="AE23" s="37">
        <v>683282.97888000007</v>
      </c>
      <c r="AF23" s="13"/>
      <c r="AG23" s="37">
        <v>574975.95540999994</v>
      </c>
      <c r="AH23" s="13"/>
      <c r="AI23" s="37" t="s">
        <v>296</v>
      </c>
      <c r="AJ23" s="13"/>
      <c r="AK23" s="13"/>
      <c r="AL23" s="13"/>
      <c r="AM23" s="13"/>
      <c r="AN23" s="13"/>
      <c r="AO23" s="13"/>
      <c r="AP23" s="13"/>
      <c r="AQ23" s="13"/>
      <c r="AR23" s="10"/>
      <c r="AS23" s="10"/>
    </row>
    <row r="24" spans="1:45" s="3" customFormat="1" x14ac:dyDescent="0.25">
      <c r="A24" s="18" t="s">
        <v>271</v>
      </c>
      <c r="B24" s="18" t="s">
        <v>283</v>
      </c>
      <c r="C24" s="13"/>
      <c r="D24" s="19">
        <v>191024.15209000002</v>
      </c>
      <c r="E24" s="19">
        <v>317959.63310000004</v>
      </c>
      <c r="F24" s="19">
        <v>221139.77929000006</v>
      </c>
      <c r="G24" s="37">
        <f t="shared" si="8"/>
        <v>730123.56448000018</v>
      </c>
      <c r="H24" s="13"/>
      <c r="I24" s="19">
        <v>265637.30468999996</v>
      </c>
      <c r="J24" s="19">
        <v>320693.05537000002</v>
      </c>
      <c r="K24" s="19">
        <v>279034.70576054795</v>
      </c>
      <c r="L24" s="19">
        <v>238661.33489000006</v>
      </c>
      <c r="M24" s="37">
        <f t="shared" ref="M24:M25" si="9">SUM(I24:L24)</f>
        <v>1104026.400710548</v>
      </c>
      <c r="N24" s="13"/>
      <c r="O24" s="19">
        <v>265202</v>
      </c>
      <c r="P24" s="19">
        <v>215545.50106010001</v>
      </c>
      <c r="Q24" s="19">
        <v>266098.4282044</v>
      </c>
      <c r="R24" s="19">
        <v>235386.83956789997</v>
      </c>
      <c r="S24" s="37">
        <f t="shared" ref="S24:S25" si="10">SUM(O24:R24)</f>
        <v>982232.76883239998</v>
      </c>
      <c r="T24" s="13"/>
      <c r="U24" s="37">
        <v>440604.57601849997</v>
      </c>
      <c r="V24" s="13"/>
      <c r="W24" s="37">
        <f>270528900.709021/1000</f>
        <v>270528.90070902096</v>
      </c>
      <c r="X24" s="13"/>
      <c r="Y24" s="37">
        <v>319101.20611224399</v>
      </c>
      <c r="Z24" s="13"/>
      <c r="AA24" s="37">
        <v>621226</v>
      </c>
      <c r="AB24" s="13"/>
      <c r="AC24" s="37">
        <v>220557.62906000001</v>
      </c>
      <c r="AD24" s="13"/>
      <c r="AE24" s="37">
        <v>142804.41824999999</v>
      </c>
      <c r="AF24" s="13"/>
      <c r="AG24" s="37">
        <v>229157.99319000001</v>
      </c>
      <c r="AH24" s="13"/>
      <c r="AI24" s="37" t="s">
        <v>296</v>
      </c>
      <c r="AJ24" s="13"/>
      <c r="AK24" s="13"/>
      <c r="AL24" s="13"/>
      <c r="AM24" s="13"/>
      <c r="AN24" s="13"/>
      <c r="AO24" s="13"/>
      <c r="AP24" s="13"/>
      <c r="AQ24" s="13"/>
      <c r="AR24" s="10"/>
      <c r="AS24" s="10"/>
    </row>
    <row r="25" spans="1:45" s="3" customFormat="1" x14ac:dyDescent="0.25">
      <c r="A25" s="18" t="s">
        <v>272</v>
      </c>
      <c r="B25" s="18" t="s">
        <v>253</v>
      </c>
      <c r="C25" s="10"/>
      <c r="D25" s="19">
        <v>118156.56881999999</v>
      </c>
      <c r="E25" s="19">
        <v>33739.873610000002</v>
      </c>
      <c r="F25" s="19">
        <v>236070.93339000014</v>
      </c>
      <c r="G25" s="37">
        <f t="shared" si="8"/>
        <v>387967.37582000013</v>
      </c>
      <c r="H25" s="10"/>
      <c r="I25" s="19">
        <v>163404.43895000001</v>
      </c>
      <c r="J25" s="19" t="s">
        <v>3</v>
      </c>
      <c r="K25" s="19">
        <v>70524.679699452056</v>
      </c>
      <c r="L25" s="19">
        <v>68275.511830000003</v>
      </c>
      <c r="M25" s="37">
        <f t="shared" si="9"/>
        <v>302204.63047945208</v>
      </c>
      <c r="N25" s="10"/>
      <c r="O25" s="19">
        <v>71136</v>
      </c>
      <c r="P25" s="19">
        <v>95766.27781</v>
      </c>
      <c r="Q25" s="19" t="s">
        <v>3</v>
      </c>
      <c r="R25" s="19">
        <v>29656.642379999998</v>
      </c>
      <c r="S25" s="37">
        <f t="shared" si="10"/>
        <v>196558.92019</v>
      </c>
      <c r="T25" s="10"/>
      <c r="U25" s="37">
        <v>677332.48872000002</v>
      </c>
      <c r="V25" s="10"/>
      <c r="W25" s="37">
        <f>537065121.5471/1000</f>
        <v>537065.1215470999</v>
      </c>
      <c r="X25" s="10"/>
      <c r="Y25" s="37">
        <v>277016.97886000003</v>
      </c>
      <c r="Z25" s="10"/>
      <c r="AA25" s="37">
        <v>185257</v>
      </c>
      <c r="AB25" s="10"/>
      <c r="AC25" s="37">
        <v>218728.94465000002</v>
      </c>
      <c r="AD25" s="10"/>
      <c r="AE25" s="37">
        <v>322246.93814999994</v>
      </c>
      <c r="AF25" s="10"/>
      <c r="AG25" s="37">
        <v>85966.522979999994</v>
      </c>
      <c r="AH25" s="10"/>
      <c r="AI25" s="37" t="s">
        <v>296</v>
      </c>
      <c r="AJ25" s="10"/>
      <c r="AK25" s="10"/>
      <c r="AL25" s="10"/>
      <c r="AM25" s="10"/>
      <c r="AN25" s="10"/>
      <c r="AO25" s="10"/>
      <c r="AP25" s="10"/>
      <c r="AQ25" s="10"/>
      <c r="AR25" s="10"/>
      <c r="AS25" s="10"/>
    </row>
    <row r="27" spans="1:45" s="3" customFormat="1" x14ac:dyDescent="0.25">
      <c r="A27" s="14" t="s">
        <v>290</v>
      </c>
      <c r="B27" s="14"/>
      <c r="C27" s="10"/>
      <c r="D27" s="35" t="s">
        <v>218</v>
      </c>
      <c r="E27" s="35" t="s">
        <v>213</v>
      </c>
      <c r="F27" s="35" t="s">
        <v>112</v>
      </c>
      <c r="G27" s="15" t="s">
        <v>240</v>
      </c>
      <c r="H27" s="10"/>
      <c r="I27" s="35" t="s">
        <v>111</v>
      </c>
      <c r="J27" s="35" t="s">
        <v>110</v>
      </c>
      <c r="K27" s="35" t="s">
        <v>109</v>
      </c>
      <c r="L27" s="35" t="s">
        <v>108</v>
      </c>
      <c r="M27" s="15" t="s">
        <v>285</v>
      </c>
      <c r="N27" s="10"/>
      <c r="O27" s="35" t="s">
        <v>107</v>
      </c>
      <c r="P27" s="35" t="s">
        <v>106</v>
      </c>
      <c r="Q27" s="35" t="s">
        <v>105</v>
      </c>
      <c r="R27" s="35" t="s">
        <v>104</v>
      </c>
      <c r="S27" s="15">
        <v>2023</v>
      </c>
      <c r="T27" s="10"/>
      <c r="U27" s="15">
        <v>2022</v>
      </c>
      <c r="V27" s="10"/>
      <c r="W27" s="15">
        <v>2021</v>
      </c>
      <c r="X27" s="10"/>
      <c r="Y27" s="15">
        <v>2020</v>
      </c>
      <c r="Z27" s="10"/>
      <c r="AA27" s="15">
        <v>2019</v>
      </c>
      <c r="AB27" s="10"/>
      <c r="AC27" s="15">
        <v>2018</v>
      </c>
      <c r="AD27" s="10"/>
      <c r="AE27" s="15">
        <v>2017</v>
      </c>
      <c r="AF27" s="10"/>
      <c r="AG27" s="15">
        <v>2016</v>
      </c>
      <c r="AH27" s="10"/>
      <c r="AI27" s="15">
        <v>2015</v>
      </c>
      <c r="AJ27" s="10"/>
      <c r="AK27" s="10"/>
      <c r="AL27" s="10"/>
      <c r="AM27" s="10"/>
      <c r="AN27" s="10"/>
      <c r="AO27" s="10"/>
      <c r="AP27" s="10"/>
      <c r="AQ27" s="10"/>
      <c r="AR27" s="10"/>
      <c r="AS27" s="10"/>
    </row>
    <row r="28" spans="1:45" s="3" customFormat="1" x14ac:dyDescent="0.25">
      <c r="A28" s="20" t="s">
        <v>230</v>
      </c>
      <c r="B28" s="20" t="s">
        <v>230</v>
      </c>
      <c r="C28" s="10"/>
      <c r="D28" s="139">
        <f>SUM(D30:D38)</f>
        <v>315083.99408344994</v>
      </c>
      <c r="E28" s="139">
        <f t="shared" ref="E28:F28" si="11">SUM(E30:E38)</f>
        <v>277878.72630000999</v>
      </c>
      <c r="F28" s="139">
        <f t="shared" si="11"/>
        <v>273203.58173068002</v>
      </c>
      <c r="G28" s="36">
        <f>SUM(D28:F28)</f>
        <v>866166.30211414001</v>
      </c>
      <c r="H28" s="10"/>
      <c r="I28" s="139">
        <f t="shared" ref="I28:K28" si="12">SUM(I30:I38)</f>
        <v>369176.47022855002</v>
      </c>
      <c r="J28" s="139">
        <f t="shared" si="12"/>
        <v>276445.68818941998</v>
      </c>
      <c r="K28" s="139">
        <f t="shared" si="12"/>
        <v>284545.6521335665</v>
      </c>
      <c r="L28" s="139">
        <f>SUM(L30:L38)</f>
        <v>229460.86915115293</v>
      </c>
      <c r="M28" s="36">
        <f>SUM(I28:L28)</f>
        <v>1159628.6797026894</v>
      </c>
      <c r="N28" s="21"/>
      <c r="O28" s="139">
        <f t="shared" ref="O28:Q28" si="13">SUM(O30:O38)</f>
        <v>257730</v>
      </c>
      <c r="P28" s="139">
        <f t="shared" si="13"/>
        <v>247224.3002096577</v>
      </c>
      <c r="Q28" s="139">
        <f t="shared" si="13"/>
        <v>221728.55556285079</v>
      </c>
      <c r="R28" s="139">
        <f>SUM(R30:R38)</f>
        <v>222790.55829489589</v>
      </c>
      <c r="S28" s="36">
        <f>SUM(O28:R28)</f>
        <v>949473.41406740446</v>
      </c>
      <c r="T28" s="21"/>
      <c r="U28" s="36">
        <f>SUM(U30:U38)</f>
        <v>872130.708017317</v>
      </c>
      <c r="V28" s="21"/>
      <c r="W28" s="36">
        <f>SUM(W30:W38)</f>
        <v>976759.33252456458</v>
      </c>
      <c r="X28" s="21"/>
      <c r="Y28" s="36">
        <f>SUM(Y30:Y38)</f>
        <v>955394.60769312945</v>
      </c>
      <c r="Z28" s="21"/>
      <c r="AA28" s="36">
        <f>SUM(AA31:AA38)</f>
        <v>1241311</v>
      </c>
      <c r="AB28" s="21"/>
      <c r="AC28" s="145">
        <f>SUM(AC30:AC38)</f>
        <v>905030.18059599376</v>
      </c>
      <c r="AD28" s="21"/>
      <c r="AE28" s="145">
        <f>SUM(AE30:AE38)</f>
        <v>820365</v>
      </c>
      <c r="AF28" s="21"/>
      <c r="AG28" s="145">
        <f>SUM(AG30:AG38)</f>
        <v>890100.4715799999</v>
      </c>
      <c r="AH28" s="21"/>
      <c r="AI28" s="145">
        <f>SUM(AI30:AI38)</f>
        <v>727861.80197028094</v>
      </c>
      <c r="AJ28" s="10"/>
      <c r="AK28" s="10"/>
      <c r="AL28" s="10"/>
      <c r="AM28" s="10"/>
      <c r="AN28" s="10"/>
      <c r="AO28" s="10"/>
      <c r="AP28" s="10"/>
      <c r="AQ28" s="10"/>
      <c r="AR28" s="10"/>
      <c r="AS28" s="10"/>
    </row>
    <row r="29" spans="1:45" s="4" customFormat="1" x14ac:dyDescent="0.25">
      <c r="A29" s="16" t="s">
        <v>223</v>
      </c>
      <c r="B29" s="16" t="s">
        <v>233</v>
      </c>
      <c r="C29" s="10"/>
      <c r="D29" s="17"/>
      <c r="E29" s="17"/>
      <c r="F29" s="17"/>
      <c r="G29" s="17"/>
      <c r="H29" s="10"/>
      <c r="I29" s="17"/>
      <c r="J29" s="17"/>
      <c r="K29" s="17"/>
      <c r="L29" s="17"/>
      <c r="M29" s="17"/>
      <c r="N29" s="10"/>
      <c r="O29" s="17"/>
      <c r="P29" s="17"/>
      <c r="Q29" s="17"/>
      <c r="R29" s="17"/>
      <c r="S29" s="17"/>
      <c r="T29" s="10"/>
      <c r="U29" s="17"/>
      <c r="V29" s="10"/>
      <c r="W29" s="17"/>
      <c r="X29" s="10"/>
      <c r="Y29" s="17"/>
      <c r="Z29" s="10"/>
      <c r="AA29" s="17"/>
      <c r="AB29" s="10"/>
      <c r="AC29" s="17"/>
      <c r="AD29" s="10"/>
      <c r="AE29" s="17"/>
      <c r="AF29" s="10"/>
      <c r="AG29" s="17"/>
      <c r="AH29" s="10"/>
      <c r="AI29" s="17"/>
      <c r="AJ29" s="10"/>
      <c r="AK29" s="10"/>
      <c r="AL29" s="10"/>
      <c r="AM29" s="10"/>
      <c r="AN29" s="10"/>
      <c r="AO29" s="10"/>
      <c r="AP29" s="10"/>
      <c r="AQ29" s="10"/>
      <c r="AR29" s="13"/>
      <c r="AS29" s="13"/>
    </row>
    <row r="30" spans="1:45" s="3" customFormat="1" x14ac:dyDescent="0.25">
      <c r="A30" s="18" t="s">
        <v>246</v>
      </c>
      <c r="B30" s="18" t="s">
        <v>247</v>
      </c>
      <c r="C30" s="13"/>
      <c r="D30" s="19">
        <v>38062.343329999996</v>
      </c>
      <c r="E30" s="19">
        <v>43816.045265000001</v>
      </c>
      <c r="F30" s="19">
        <v>20991.172812500001</v>
      </c>
      <c r="G30" s="37">
        <f t="shared" ref="G30:G37" si="14">SUM(D30:F30)</f>
        <v>102869.5614075</v>
      </c>
      <c r="H30" s="13"/>
      <c r="I30" s="19">
        <v>37261.736387500001</v>
      </c>
      <c r="J30" s="19">
        <v>21213.544750000001</v>
      </c>
      <c r="K30" s="19">
        <v>15065.7392375</v>
      </c>
      <c r="L30" s="19">
        <v>27697.949404999999</v>
      </c>
      <c r="M30" s="37">
        <f>SUM(I30:L30)</f>
        <v>101238.96978000001</v>
      </c>
      <c r="N30" s="13"/>
      <c r="O30" s="19">
        <v>45985</v>
      </c>
      <c r="P30" s="19">
        <v>18564.776490749999</v>
      </c>
      <c r="Q30" s="19">
        <v>36659.787842749996</v>
      </c>
      <c r="R30" s="19">
        <v>23710.734263499999</v>
      </c>
      <c r="S30" s="37">
        <f>SUM(O30:R30)</f>
        <v>124920.29859699999</v>
      </c>
      <c r="T30" s="13"/>
      <c r="U30" s="37">
        <v>148525.64492675001</v>
      </c>
      <c r="V30" s="13"/>
      <c r="W30" s="37">
        <v>37497.252838</v>
      </c>
      <c r="X30" s="13"/>
      <c r="Y30" s="37">
        <v>63910.193594750002</v>
      </c>
      <c r="Z30" s="13"/>
      <c r="AA30" s="37" t="s">
        <v>3</v>
      </c>
      <c r="AB30" s="13"/>
      <c r="AC30" s="37"/>
      <c r="AD30" s="13"/>
      <c r="AE30" s="37" t="s">
        <v>3</v>
      </c>
      <c r="AF30" s="13"/>
      <c r="AG30" s="37" t="s">
        <v>3</v>
      </c>
      <c r="AH30" s="13"/>
      <c r="AI30" s="37" t="s">
        <v>3</v>
      </c>
      <c r="AJ30" s="13"/>
      <c r="AK30" s="13"/>
      <c r="AL30" s="13"/>
      <c r="AM30" s="13"/>
      <c r="AN30" s="13"/>
      <c r="AO30" s="13"/>
      <c r="AP30" s="13"/>
      <c r="AQ30" s="13"/>
      <c r="AR30" s="10"/>
      <c r="AS30" s="10"/>
    </row>
    <row r="31" spans="1:45" s="3" customFormat="1" x14ac:dyDescent="0.25">
      <c r="A31" s="18" t="s">
        <v>220</v>
      </c>
      <c r="B31" s="18" t="s">
        <v>234</v>
      </c>
      <c r="C31" s="13"/>
      <c r="D31" s="19">
        <v>48939.607265999999</v>
      </c>
      <c r="E31" s="19">
        <v>31735.443156000005</v>
      </c>
      <c r="F31" s="19">
        <v>32424.661543500002</v>
      </c>
      <c r="G31" s="37">
        <f t="shared" si="14"/>
        <v>113099.7119655</v>
      </c>
      <c r="H31" s="13"/>
      <c r="I31" s="19">
        <v>41664.409516499996</v>
      </c>
      <c r="J31" s="19">
        <v>33686.282023499996</v>
      </c>
      <c r="K31" s="19">
        <v>63438.394242499999</v>
      </c>
      <c r="L31" s="19">
        <v>40487.984859999997</v>
      </c>
      <c r="M31" s="37">
        <f t="shared" ref="M31:M37" si="15">SUM(I31:L31)</f>
        <v>179277.07064249998</v>
      </c>
      <c r="N31" s="13"/>
      <c r="O31" s="19">
        <v>51219</v>
      </c>
      <c r="P31" s="19">
        <v>82882.038132499991</v>
      </c>
      <c r="Q31" s="19">
        <v>21587.188375048998</v>
      </c>
      <c r="R31" s="19">
        <v>41636.832077616076</v>
      </c>
      <c r="S31" s="37">
        <f t="shared" ref="S31:S37" si="16">SUM(O31:R31)</f>
        <v>197325.05858516507</v>
      </c>
      <c r="T31" s="13"/>
      <c r="U31" s="37">
        <v>136491.84300162722</v>
      </c>
      <c r="V31" s="13"/>
      <c r="W31" s="37">
        <v>193797.00735215703</v>
      </c>
      <c r="X31" s="13"/>
      <c r="Y31" s="37">
        <v>273899.69870628515</v>
      </c>
      <c r="Z31" s="13"/>
      <c r="AA31" s="37">
        <v>255280</v>
      </c>
      <c r="AB31" s="13"/>
      <c r="AC31" s="37">
        <v>177544.81679918861</v>
      </c>
      <c r="AD31" s="13"/>
      <c r="AE31" s="37">
        <v>125842</v>
      </c>
      <c r="AF31" s="13"/>
      <c r="AG31" s="37">
        <v>91900.094529999988</v>
      </c>
      <c r="AH31" s="13"/>
      <c r="AI31" s="37">
        <v>58005.493479000004</v>
      </c>
      <c r="AJ31" s="13"/>
      <c r="AK31" s="13"/>
      <c r="AL31" s="13"/>
      <c r="AM31" s="13"/>
      <c r="AN31" s="13"/>
      <c r="AO31" s="13"/>
      <c r="AP31" s="13"/>
      <c r="AQ31" s="13"/>
      <c r="AR31" s="10"/>
      <c r="AS31" s="10"/>
    </row>
    <row r="32" spans="1:45" s="3" customFormat="1" x14ac:dyDescent="0.25">
      <c r="A32" s="18" t="s">
        <v>291</v>
      </c>
      <c r="B32" s="18" t="s">
        <v>291</v>
      </c>
      <c r="C32" s="13"/>
      <c r="D32" s="19"/>
      <c r="E32" s="19"/>
      <c r="F32" s="19"/>
      <c r="G32" s="37"/>
      <c r="H32" s="13"/>
      <c r="I32" s="19"/>
      <c r="J32" s="19"/>
      <c r="K32" s="19"/>
      <c r="L32" s="19"/>
      <c r="M32" s="37"/>
      <c r="N32" s="13"/>
      <c r="O32" s="19"/>
      <c r="P32" s="19" t="s">
        <v>3</v>
      </c>
      <c r="Q32" s="19" t="s">
        <v>3</v>
      </c>
      <c r="R32" s="19" t="s">
        <v>3</v>
      </c>
      <c r="S32" s="37" t="s">
        <v>3</v>
      </c>
      <c r="T32" s="13"/>
      <c r="U32" s="37" t="s">
        <v>3</v>
      </c>
      <c r="V32" s="13"/>
      <c r="W32" s="37" t="s">
        <v>3</v>
      </c>
      <c r="X32" s="13"/>
      <c r="Y32" s="37" t="s">
        <v>3</v>
      </c>
      <c r="Z32" s="13"/>
      <c r="AA32" s="37" t="s">
        <v>3</v>
      </c>
      <c r="AB32" s="13"/>
      <c r="AC32" s="37">
        <v>8911.5547999999999</v>
      </c>
      <c r="AD32" s="13"/>
      <c r="AE32" s="37">
        <v>3787</v>
      </c>
      <c r="AF32" s="13"/>
      <c r="AG32" s="37">
        <v>523.29600000000005</v>
      </c>
      <c r="AH32" s="13"/>
      <c r="AI32" s="37">
        <v>2277.079416</v>
      </c>
      <c r="AJ32" s="13"/>
      <c r="AK32" s="13"/>
      <c r="AL32" s="13"/>
      <c r="AM32" s="13"/>
      <c r="AN32" s="13"/>
      <c r="AO32" s="13"/>
      <c r="AP32" s="13"/>
      <c r="AQ32" s="13"/>
      <c r="AR32" s="10"/>
      <c r="AS32" s="10"/>
    </row>
    <row r="33" spans="1:45" s="3" customFormat="1" x14ac:dyDescent="0.25">
      <c r="A33" s="18" t="s">
        <v>248</v>
      </c>
      <c r="B33" s="18" t="s">
        <v>249</v>
      </c>
      <c r="C33" s="13"/>
      <c r="D33" s="19">
        <v>4585.4004952499999</v>
      </c>
      <c r="E33" s="19">
        <v>7318.8673086099998</v>
      </c>
      <c r="F33" s="19">
        <v>6437.375860000001</v>
      </c>
      <c r="G33" s="37">
        <f t="shared" si="14"/>
        <v>18341.643663859999</v>
      </c>
      <c r="H33" s="13"/>
      <c r="I33" s="19">
        <v>7990.3972749999994</v>
      </c>
      <c r="J33" s="19">
        <v>13349.967898000001</v>
      </c>
      <c r="K33" s="19">
        <v>8610.9005913250003</v>
      </c>
      <c r="L33" s="19">
        <v>11106.972066244998</v>
      </c>
      <c r="M33" s="37">
        <f t="shared" si="15"/>
        <v>41058.237830569997</v>
      </c>
      <c r="N33" s="13"/>
      <c r="O33" s="19">
        <v>22307</v>
      </c>
      <c r="P33" s="19">
        <v>22946.5236</v>
      </c>
      <c r="Q33" s="19">
        <v>32070.661129899996</v>
      </c>
      <c r="R33" s="19">
        <v>25790.134084698002</v>
      </c>
      <c r="S33" s="37">
        <f t="shared" si="16"/>
        <v>103114.31881459799</v>
      </c>
      <c r="T33" s="13"/>
      <c r="U33" s="37">
        <v>102216.6443023</v>
      </c>
      <c r="V33" s="13"/>
      <c r="W33" s="37">
        <v>92880.321409915035</v>
      </c>
      <c r="X33" s="13"/>
      <c r="Y33" s="37">
        <v>160223.39386085098</v>
      </c>
      <c r="Z33" s="13"/>
      <c r="AA33" s="37">
        <v>293363</v>
      </c>
      <c r="AB33" s="13"/>
      <c r="AC33" s="37">
        <v>144104.11772064705</v>
      </c>
      <c r="AD33" s="13"/>
      <c r="AE33" s="37">
        <v>168632</v>
      </c>
      <c r="AF33" s="13"/>
      <c r="AG33" s="37">
        <v>103547.71960000001</v>
      </c>
      <c r="AH33" s="13"/>
      <c r="AI33" s="37">
        <v>87673.421425377004</v>
      </c>
      <c r="AJ33" s="13"/>
      <c r="AK33" s="13"/>
      <c r="AL33" s="13"/>
      <c r="AM33" s="13"/>
      <c r="AN33" s="13"/>
      <c r="AO33" s="13"/>
      <c r="AP33" s="13"/>
      <c r="AQ33" s="13"/>
      <c r="AR33" s="10"/>
      <c r="AS33" s="10"/>
    </row>
    <row r="34" spans="1:45" s="3" customFormat="1" x14ac:dyDescent="0.25">
      <c r="A34" s="18" t="s">
        <v>219</v>
      </c>
      <c r="B34" s="18" t="s">
        <v>235</v>
      </c>
      <c r="C34" s="10"/>
      <c r="D34" s="19">
        <v>145982.79285439997</v>
      </c>
      <c r="E34" s="19">
        <v>149152.46873600001</v>
      </c>
      <c r="F34" s="19">
        <v>113878.97125895999</v>
      </c>
      <c r="G34" s="37">
        <f t="shared" si="14"/>
        <v>409014.23284935998</v>
      </c>
      <c r="H34" s="10"/>
      <c r="I34" s="19">
        <v>219948.74010024001</v>
      </c>
      <c r="J34" s="19">
        <v>145398.69325591999</v>
      </c>
      <c r="K34" s="19">
        <v>148429.6221910615</v>
      </c>
      <c r="L34" s="19">
        <v>101314.16541207797</v>
      </c>
      <c r="M34" s="37">
        <f t="shared" si="15"/>
        <v>615091.22095929948</v>
      </c>
      <c r="N34" s="10"/>
      <c r="O34" s="19">
        <v>99682</v>
      </c>
      <c r="P34" s="19">
        <v>86179.261598448516</v>
      </c>
      <c r="Q34" s="19">
        <v>95273.144363147003</v>
      </c>
      <c r="R34" s="19">
        <v>92591.130886065002</v>
      </c>
      <c r="S34" s="37">
        <f t="shared" si="16"/>
        <v>373725.53684766049</v>
      </c>
      <c r="T34" s="10"/>
      <c r="U34" s="37">
        <v>336070.69562900998</v>
      </c>
      <c r="V34" s="10"/>
      <c r="W34" s="37">
        <v>573947.93190052756</v>
      </c>
      <c r="X34" s="10"/>
      <c r="Y34" s="37">
        <v>326442.61655311222</v>
      </c>
      <c r="Z34" s="10"/>
      <c r="AA34" s="37">
        <v>255889</v>
      </c>
      <c r="AB34" s="10"/>
      <c r="AC34" s="37">
        <v>230500.64037513695</v>
      </c>
      <c r="AD34" s="10"/>
      <c r="AE34" s="37">
        <v>197586</v>
      </c>
      <c r="AF34" s="10"/>
      <c r="AG34" s="37">
        <v>199685.33628000002</v>
      </c>
      <c r="AH34" s="10"/>
      <c r="AI34" s="37">
        <v>228122.48621768496</v>
      </c>
      <c r="AJ34" s="10"/>
      <c r="AK34" s="10"/>
      <c r="AL34" s="10"/>
      <c r="AM34" s="10"/>
      <c r="AN34" s="10"/>
      <c r="AO34" s="10"/>
      <c r="AP34" s="10"/>
      <c r="AQ34" s="10"/>
      <c r="AR34" s="10"/>
      <c r="AS34" s="10"/>
    </row>
    <row r="35" spans="1:45" s="3" customFormat="1" x14ac:dyDescent="0.25">
      <c r="A35" s="18" t="s">
        <v>221</v>
      </c>
      <c r="B35" s="18" t="s">
        <v>250</v>
      </c>
      <c r="C35" s="10"/>
      <c r="D35" s="19">
        <v>67525.178369799978</v>
      </c>
      <c r="E35" s="19">
        <v>31577.796590400001</v>
      </c>
      <c r="F35" s="19">
        <v>44224.75292572</v>
      </c>
      <c r="G35" s="37">
        <f t="shared" si="14"/>
        <v>143327.72788591997</v>
      </c>
      <c r="H35" s="10"/>
      <c r="I35" s="19">
        <v>41099.857389310004</v>
      </c>
      <c r="J35" s="19">
        <v>42905.546812000001</v>
      </c>
      <c r="K35" s="19">
        <v>32828.277406180001</v>
      </c>
      <c r="L35" s="19">
        <v>37106.737892830002</v>
      </c>
      <c r="M35" s="37">
        <f t="shared" si="15"/>
        <v>153940.41950032001</v>
      </c>
      <c r="N35" s="10"/>
      <c r="O35" s="19">
        <v>33963</v>
      </c>
      <c r="P35" s="19">
        <v>32411.841787959194</v>
      </c>
      <c r="Q35" s="19">
        <v>30127.275202004799</v>
      </c>
      <c r="R35" s="19">
        <v>32023.788683016799</v>
      </c>
      <c r="S35" s="37">
        <f t="shared" si="16"/>
        <v>128525.90567298078</v>
      </c>
      <c r="T35" s="10"/>
      <c r="U35" s="37">
        <v>131799.30795262981</v>
      </c>
      <c r="V35" s="10"/>
      <c r="W35" s="37">
        <v>32692.137403964869</v>
      </c>
      <c r="X35" s="10"/>
      <c r="Y35" s="37">
        <v>130918.70497813099</v>
      </c>
      <c r="Z35" s="10"/>
      <c r="AA35" s="37">
        <v>435424</v>
      </c>
      <c r="AB35" s="10"/>
      <c r="AC35" s="37">
        <v>343376.05090102117</v>
      </c>
      <c r="AD35" s="10"/>
      <c r="AE35" s="37">
        <v>322573</v>
      </c>
      <c r="AF35" s="10"/>
      <c r="AG35" s="37">
        <v>491716.57621999993</v>
      </c>
      <c r="AH35" s="10"/>
      <c r="AI35" s="37">
        <v>348354.73422081902</v>
      </c>
      <c r="AJ35" s="10"/>
      <c r="AK35" s="10"/>
      <c r="AL35" s="10"/>
      <c r="AM35" s="10"/>
      <c r="AN35" s="10"/>
      <c r="AO35" s="10"/>
      <c r="AP35" s="10"/>
      <c r="AQ35" s="10"/>
      <c r="AR35" s="10"/>
      <c r="AS35" s="10"/>
    </row>
    <row r="36" spans="1:45" s="3" customFormat="1" x14ac:dyDescent="0.25">
      <c r="A36" s="18" t="s">
        <v>292</v>
      </c>
      <c r="B36" s="18" t="s">
        <v>424</v>
      </c>
      <c r="C36" s="10"/>
      <c r="D36" s="19"/>
      <c r="E36" s="19"/>
      <c r="F36" s="19"/>
      <c r="G36" s="37"/>
      <c r="H36" s="10"/>
      <c r="I36" s="19"/>
      <c r="J36" s="19"/>
      <c r="K36" s="19"/>
      <c r="L36" s="19"/>
      <c r="M36" s="37"/>
      <c r="N36" s="10"/>
      <c r="O36" s="19"/>
      <c r="P36" s="19" t="s">
        <v>3</v>
      </c>
      <c r="Q36" s="19" t="s">
        <v>3</v>
      </c>
      <c r="R36" s="19" t="s">
        <v>3</v>
      </c>
      <c r="S36" s="37" t="s">
        <v>3</v>
      </c>
      <c r="T36" s="10"/>
      <c r="U36" s="37" t="s">
        <v>3</v>
      </c>
      <c r="V36" s="10"/>
      <c r="W36" s="37" t="s">
        <v>3</v>
      </c>
      <c r="X36" s="10"/>
      <c r="Y36" s="37" t="s">
        <v>3</v>
      </c>
      <c r="Z36" s="10"/>
      <c r="AA36" s="37">
        <v>1355</v>
      </c>
      <c r="AB36" s="10"/>
      <c r="AC36" s="37">
        <v>513</v>
      </c>
      <c r="AD36" s="10"/>
      <c r="AE36" s="37">
        <v>1945</v>
      </c>
      <c r="AF36" s="10"/>
      <c r="AG36" s="37">
        <v>872</v>
      </c>
      <c r="AH36" s="10"/>
      <c r="AI36" s="37">
        <v>3227.5872113999999</v>
      </c>
      <c r="AJ36" s="10"/>
      <c r="AK36" s="10"/>
      <c r="AL36" s="10"/>
      <c r="AM36" s="10"/>
      <c r="AN36" s="10"/>
      <c r="AO36" s="10"/>
      <c r="AP36" s="10"/>
      <c r="AQ36" s="10"/>
      <c r="AR36" s="10"/>
      <c r="AS36" s="10"/>
    </row>
    <row r="37" spans="1:45" s="3" customFormat="1" x14ac:dyDescent="0.25">
      <c r="A37" s="18" t="s">
        <v>222</v>
      </c>
      <c r="B37" s="18" t="s">
        <v>236</v>
      </c>
      <c r="C37" s="10"/>
      <c r="D37" s="19">
        <v>9988.671768000002</v>
      </c>
      <c r="E37" s="19">
        <v>14278.105243999998</v>
      </c>
      <c r="F37" s="19">
        <v>55246.647330000029</v>
      </c>
      <c r="G37" s="37">
        <f t="shared" si="14"/>
        <v>79513.424342000028</v>
      </c>
      <c r="H37" s="10"/>
      <c r="I37" s="19">
        <v>21211.329560000002</v>
      </c>
      <c r="J37" s="19">
        <v>19891.653449999998</v>
      </c>
      <c r="K37" s="19">
        <v>16172.718465</v>
      </c>
      <c r="L37" s="19">
        <v>11747.059514999999</v>
      </c>
      <c r="M37" s="37">
        <f t="shared" si="15"/>
        <v>69022.760989999995</v>
      </c>
      <c r="N37" s="10"/>
      <c r="O37" s="19">
        <v>4574</v>
      </c>
      <c r="P37" s="19">
        <v>4239.8585999999996</v>
      </c>
      <c r="Q37" s="19">
        <v>6010.4986500000005</v>
      </c>
      <c r="R37" s="19">
        <v>7037.9383000000007</v>
      </c>
      <c r="S37" s="37">
        <f t="shared" si="16"/>
        <v>21862.295550000003</v>
      </c>
      <c r="T37" s="10"/>
      <c r="U37" s="37">
        <v>17026.572204999997</v>
      </c>
      <c r="V37" s="10"/>
      <c r="W37" s="37">
        <v>45944.68162000001</v>
      </c>
      <c r="X37" s="10"/>
      <c r="Y37" s="37" t="s">
        <v>3</v>
      </c>
      <c r="Z37" s="10"/>
      <c r="AA37" s="37" t="s">
        <v>3</v>
      </c>
      <c r="AB37" s="10"/>
      <c r="AC37" s="37" t="s">
        <v>3</v>
      </c>
      <c r="AD37" s="10"/>
      <c r="AE37" s="37" t="s">
        <v>3</v>
      </c>
      <c r="AF37" s="10"/>
      <c r="AG37" s="37" t="s">
        <v>3</v>
      </c>
      <c r="AH37" s="10"/>
      <c r="AI37" s="37" t="s">
        <v>3</v>
      </c>
      <c r="AJ37" s="10"/>
      <c r="AK37" s="10"/>
      <c r="AL37" s="10"/>
      <c r="AM37" s="10"/>
      <c r="AN37" s="10"/>
      <c r="AO37" s="10"/>
      <c r="AP37" s="10"/>
      <c r="AQ37" s="10"/>
      <c r="AR37" s="10"/>
      <c r="AS37" s="10"/>
    </row>
    <row r="38" spans="1:45" s="3" customFormat="1" x14ac:dyDescent="0.25">
      <c r="A38" s="18" t="s">
        <v>293</v>
      </c>
      <c r="B38" s="18" t="s">
        <v>425</v>
      </c>
      <c r="C38" s="10"/>
      <c r="D38" s="19"/>
      <c r="E38" s="19"/>
      <c r="F38" s="19"/>
      <c r="G38" s="37"/>
      <c r="H38" s="10"/>
      <c r="I38" s="19"/>
      <c r="J38" s="19"/>
      <c r="K38" s="19"/>
      <c r="L38" s="19"/>
      <c r="M38" s="37"/>
      <c r="N38" s="10"/>
      <c r="O38" s="19"/>
      <c r="P38" s="19" t="s">
        <v>3</v>
      </c>
      <c r="Q38" s="19" t="s">
        <v>3</v>
      </c>
      <c r="R38" s="19" t="s">
        <v>3</v>
      </c>
      <c r="S38" s="37" t="s">
        <v>3</v>
      </c>
      <c r="T38" s="10"/>
      <c r="U38" s="37" t="s">
        <v>3</v>
      </c>
      <c r="V38" s="10"/>
      <c r="W38" s="37" t="s">
        <v>3</v>
      </c>
      <c r="X38" s="10"/>
      <c r="Y38" s="37" t="s">
        <v>3</v>
      </c>
      <c r="Z38" s="10"/>
      <c r="AA38" s="37" t="s">
        <v>3</v>
      </c>
      <c r="AB38" s="10"/>
      <c r="AC38" s="37">
        <v>80</v>
      </c>
      <c r="AD38" s="10"/>
      <c r="AE38" s="37" t="s">
        <v>3</v>
      </c>
      <c r="AF38" s="10"/>
      <c r="AG38" s="37">
        <v>1855.44895</v>
      </c>
      <c r="AH38" s="10"/>
      <c r="AI38" s="37">
        <v>201</v>
      </c>
      <c r="AJ38" s="10"/>
      <c r="AK38" s="10"/>
      <c r="AL38" s="10"/>
      <c r="AM38" s="10"/>
      <c r="AN38" s="10"/>
      <c r="AO38" s="10"/>
      <c r="AP38" s="10"/>
      <c r="AQ38" s="10"/>
      <c r="AR38" s="10"/>
      <c r="AS38" s="10"/>
    </row>
    <row r="39" spans="1:45" s="4" customFormat="1" x14ac:dyDescent="0.25">
      <c r="A39" s="16" t="s">
        <v>225</v>
      </c>
      <c r="B39" s="16" t="s">
        <v>239</v>
      </c>
      <c r="C39" s="10"/>
      <c r="D39" s="17"/>
      <c r="E39" s="17"/>
      <c r="F39" s="17"/>
      <c r="G39" s="17"/>
      <c r="H39" s="10"/>
      <c r="I39" s="17"/>
      <c r="J39" s="17"/>
      <c r="K39" s="17"/>
      <c r="L39" s="17"/>
      <c r="M39" s="17"/>
      <c r="N39" s="10"/>
      <c r="O39" s="17"/>
      <c r="P39" s="17"/>
      <c r="Q39" s="17"/>
      <c r="R39" s="17"/>
      <c r="S39" s="17"/>
      <c r="T39" s="10"/>
      <c r="U39" s="17"/>
      <c r="V39" s="10"/>
      <c r="W39" s="17"/>
      <c r="X39" s="10"/>
      <c r="Y39" s="17"/>
      <c r="Z39" s="10"/>
      <c r="AA39" s="17"/>
      <c r="AB39" s="10"/>
      <c r="AC39" s="17"/>
      <c r="AD39" s="10"/>
      <c r="AE39" s="17"/>
      <c r="AF39" s="10"/>
      <c r="AG39" s="17"/>
      <c r="AH39" s="10"/>
      <c r="AI39" s="17"/>
      <c r="AJ39" s="10"/>
      <c r="AK39" s="10"/>
      <c r="AL39" s="10"/>
      <c r="AM39" s="10"/>
      <c r="AN39" s="10"/>
      <c r="AO39" s="10"/>
      <c r="AP39" s="10"/>
      <c r="AQ39" s="10"/>
      <c r="AR39" s="13"/>
      <c r="AS39" s="13"/>
    </row>
    <row r="40" spans="1:45" s="3" customFormat="1" x14ac:dyDescent="0.25">
      <c r="A40" s="18" t="s">
        <v>274</v>
      </c>
      <c r="B40" s="18" t="s">
        <v>279</v>
      </c>
      <c r="C40" s="13"/>
      <c r="D40" s="19">
        <v>308418.53966344998</v>
      </c>
      <c r="E40" s="19">
        <f>274570789.50001/1000</f>
        <v>274570.78950001003</v>
      </c>
      <c r="F40" s="19">
        <v>264066.95083068003</v>
      </c>
      <c r="G40" s="37">
        <f>SUM(D40:F40)</f>
        <v>847056.27999414015</v>
      </c>
      <c r="H40" s="13"/>
      <c r="I40" s="19">
        <v>361340.47260054998</v>
      </c>
      <c r="J40" s="19">
        <v>260133.88721341998</v>
      </c>
      <c r="K40" s="19">
        <v>246618.08477356649</v>
      </c>
      <c r="L40" s="19">
        <v>204288.14839115296</v>
      </c>
      <c r="M40" s="37">
        <f>SUM(I40:L40)</f>
        <v>1072380.5929786894</v>
      </c>
      <c r="N40" s="13"/>
      <c r="O40" s="19">
        <v>238839</v>
      </c>
      <c r="P40" s="19">
        <v>233436.98404965768</v>
      </c>
      <c r="Q40" s="19">
        <v>208973.16175385081</v>
      </c>
      <c r="R40" s="19">
        <v>207035.68426789585</v>
      </c>
      <c r="S40" s="37">
        <f>SUM(O40:R40)</f>
        <v>888284.83007140446</v>
      </c>
      <c r="T40" s="13"/>
      <c r="U40" s="37">
        <v>802626.8698803169</v>
      </c>
      <c r="V40" s="13"/>
      <c r="W40" s="37">
        <v>146478.94515943903</v>
      </c>
      <c r="X40" s="13"/>
      <c r="Y40" s="37">
        <v>811500.35737303935</v>
      </c>
      <c r="Z40" s="13"/>
      <c r="AA40" s="37">
        <v>1073219</v>
      </c>
      <c r="AB40" s="13"/>
      <c r="AC40" s="37">
        <v>772605.82361180172</v>
      </c>
      <c r="AD40" s="13"/>
      <c r="AE40" s="37">
        <v>673128.94712215173</v>
      </c>
      <c r="AF40" s="13"/>
      <c r="AG40" s="37">
        <v>573005</v>
      </c>
      <c r="AH40" s="13"/>
      <c r="AI40" s="37">
        <v>610940.35031081014</v>
      </c>
      <c r="AJ40" s="13"/>
      <c r="AK40" s="13"/>
      <c r="AL40" s="13"/>
      <c r="AM40" s="13"/>
      <c r="AN40" s="13"/>
      <c r="AO40" s="13"/>
      <c r="AP40" s="13"/>
      <c r="AQ40" s="13"/>
      <c r="AR40" s="10"/>
      <c r="AS40" s="10"/>
    </row>
    <row r="41" spans="1:45" s="3" customFormat="1" ht="14.25" customHeight="1" x14ac:dyDescent="0.25">
      <c r="A41" s="18" t="s">
        <v>275</v>
      </c>
      <c r="B41" s="18" t="s">
        <v>280</v>
      </c>
      <c r="C41" s="13"/>
      <c r="D41" s="19">
        <v>5422.2539999999999</v>
      </c>
      <c r="E41" s="19">
        <f>3307936.8/1000</f>
        <v>3307.9367999999999</v>
      </c>
      <c r="F41" s="19">
        <v>9136.6309000000001</v>
      </c>
      <c r="G41" s="37">
        <f>SUM(D41:F41)</f>
        <v>17866.8217</v>
      </c>
      <c r="H41" s="13"/>
      <c r="I41" s="19">
        <v>7389.7476280000001</v>
      </c>
      <c r="J41" s="19">
        <v>15053.800976</v>
      </c>
      <c r="K41" s="19">
        <v>37927.567360000001</v>
      </c>
      <c r="L41" s="19">
        <v>24018.720759999997</v>
      </c>
      <c r="M41" s="37">
        <f t="shared" ref="M41:M43" si="17">SUM(I41:L41)</f>
        <v>84389.836723999993</v>
      </c>
      <c r="N41" s="13"/>
      <c r="O41" s="19">
        <v>18891</v>
      </c>
      <c r="P41" s="19">
        <v>11707.31616</v>
      </c>
      <c r="Q41" s="19">
        <v>11740.793809000001</v>
      </c>
      <c r="R41" s="19">
        <v>15179.774026999999</v>
      </c>
      <c r="S41" s="37">
        <f t="shared" ref="S41:S43" si="18">SUM(O41:R41)</f>
        <v>57518.883996000004</v>
      </c>
      <c r="T41" s="13"/>
      <c r="U41" s="37">
        <v>57851.009958000002</v>
      </c>
      <c r="V41" s="13"/>
      <c r="W41" s="37">
        <v>13969.161</v>
      </c>
      <c r="X41" s="13"/>
      <c r="Y41" s="37">
        <v>94762.445674090006</v>
      </c>
      <c r="Z41" s="13"/>
      <c r="AA41" s="37">
        <v>57531</v>
      </c>
      <c r="AB41" s="13"/>
      <c r="AC41" s="37">
        <v>22834.182044385998</v>
      </c>
      <c r="AD41" s="13"/>
      <c r="AE41" s="37">
        <v>39562.52201683999</v>
      </c>
      <c r="AF41" s="13"/>
      <c r="AG41" s="37">
        <v>15292</v>
      </c>
      <c r="AH41" s="13"/>
      <c r="AI41" s="37">
        <v>46851.862356058999</v>
      </c>
      <c r="AJ41" s="13"/>
      <c r="AK41" s="13"/>
      <c r="AL41" s="13"/>
      <c r="AM41" s="13"/>
      <c r="AN41" s="13"/>
      <c r="AO41" s="13"/>
      <c r="AP41" s="13"/>
      <c r="AQ41" s="13"/>
      <c r="AR41" s="10"/>
      <c r="AS41" s="10"/>
    </row>
    <row r="42" spans="1:45" s="3" customFormat="1" ht="14.25" customHeight="1" x14ac:dyDescent="0.25">
      <c r="A42" s="18" t="s">
        <v>276</v>
      </c>
      <c r="B42" s="18" t="s">
        <v>281</v>
      </c>
      <c r="C42" s="10"/>
      <c r="D42" s="19">
        <v>525</v>
      </c>
      <c r="E42" s="19" t="s">
        <v>3</v>
      </c>
      <c r="F42" s="19" t="s">
        <v>3</v>
      </c>
      <c r="G42" s="37">
        <f>SUM(D42:F42)</f>
        <v>525</v>
      </c>
      <c r="H42" s="10"/>
      <c r="I42" s="19">
        <v>446.25</v>
      </c>
      <c r="J42" s="19" t="s">
        <v>3</v>
      </c>
      <c r="K42" s="19" t="s">
        <v>3</v>
      </c>
      <c r="L42" s="19">
        <v>721.5</v>
      </c>
      <c r="M42" s="37">
        <f t="shared" si="17"/>
        <v>1167.75</v>
      </c>
      <c r="N42" s="10"/>
      <c r="O42" s="19" t="s">
        <v>3</v>
      </c>
      <c r="P42" s="19" t="s">
        <v>3</v>
      </c>
      <c r="Q42" s="19">
        <v>261</v>
      </c>
      <c r="R42" s="19">
        <v>575.1</v>
      </c>
      <c r="S42" s="37">
        <f t="shared" si="18"/>
        <v>836.1</v>
      </c>
      <c r="T42" s="10"/>
      <c r="U42" s="37">
        <v>5073.1276250000001</v>
      </c>
      <c r="V42" s="10"/>
      <c r="W42" s="37">
        <v>2237.4216000000001</v>
      </c>
      <c r="X42" s="10"/>
      <c r="Y42" s="37">
        <v>32020.202010000001</v>
      </c>
      <c r="Z42" s="10"/>
      <c r="AA42" s="37">
        <v>64180</v>
      </c>
      <c r="AB42" s="10"/>
      <c r="AC42" s="37">
        <v>69130.35089480599</v>
      </c>
      <c r="AD42" s="10"/>
      <c r="AE42" s="37">
        <v>58257.659578112005</v>
      </c>
      <c r="AF42" s="10"/>
      <c r="AG42" s="37">
        <v>69381</v>
      </c>
      <c r="AH42" s="10"/>
      <c r="AI42" s="37">
        <v>31358.513398411997</v>
      </c>
      <c r="AJ42" s="10"/>
      <c r="AK42" s="10"/>
      <c r="AL42" s="10"/>
      <c r="AM42" s="10"/>
      <c r="AN42" s="10"/>
      <c r="AO42" s="10"/>
      <c r="AP42" s="10"/>
      <c r="AQ42" s="10"/>
      <c r="AR42" s="10"/>
      <c r="AS42" s="10"/>
    </row>
    <row r="43" spans="1:45" s="3" customFormat="1" x14ac:dyDescent="0.25">
      <c r="A43" s="18" t="s">
        <v>277</v>
      </c>
      <c r="B43" s="18" t="s">
        <v>284</v>
      </c>
      <c r="C43" s="10"/>
      <c r="D43" s="19">
        <v>718.2</v>
      </c>
      <c r="E43" s="19" t="s">
        <v>3</v>
      </c>
      <c r="F43" s="19" t="s">
        <v>3</v>
      </c>
      <c r="G43" s="37">
        <f>SUM(D43:F43)</f>
        <v>718.2</v>
      </c>
      <c r="H43" s="10"/>
      <c r="I43" s="19" t="s">
        <v>3</v>
      </c>
      <c r="J43" s="19">
        <v>1258</v>
      </c>
      <c r="K43" s="19" t="s">
        <v>3</v>
      </c>
      <c r="L43" s="19">
        <v>432.5</v>
      </c>
      <c r="M43" s="37">
        <f t="shared" si="17"/>
        <v>1690.5</v>
      </c>
      <c r="N43" s="10"/>
      <c r="O43" s="19" t="s">
        <v>3</v>
      </c>
      <c r="P43" s="19">
        <v>2080</v>
      </c>
      <c r="Q43" s="19">
        <v>753.6</v>
      </c>
      <c r="R43" s="19" t="s">
        <v>3</v>
      </c>
      <c r="S43" s="37">
        <f t="shared" si="18"/>
        <v>2833.6</v>
      </c>
      <c r="T43" s="10"/>
      <c r="U43" s="37">
        <v>6579.700554</v>
      </c>
      <c r="V43" s="10"/>
      <c r="W43" s="37">
        <v>1440</v>
      </c>
      <c r="X43" s="10"/>
      <c r="Y43" s="37">
        <v>17111.602636</v>
      </c>
      <c r="Z43" s="10"/>
      <c r="AA43" s="37">
        <v>46381</v>
      </c>
      <c r="AB43" s="10"/>
      <c r="AC43" s="37">
        <v>40460.194044999997</v>
      </c>
      <c r="AD43" s="10"/>
      <c r="AE43" s="37">
        <v>49415.333897929006</v>
      </c>
      <c r="AF43" s="10"/>
      <c r="AG43" s="37">
        <v>29875</v>
      </c>
      <c r="AH43" s="10"/>
      <c r="AI43" s="37">
        <v>38710.882564000007</v>
      </c>
      <c r="AJ43" s="10"/>
      <c r="AK43" s="10"/>
      <c r="AL43" s="10"/>
      <c r="AM43" s="10"/>
      <c r="AN43" s="10"/>
      <c r="AO43" s="10"/>
      <c r="AP43" s="10"/>
      <c r="AQ43" s="10"/>
      <c r="AR43" s="10"/>
      <c r="AS43" s="10"/>
    </row>
    <row r="44" spans="1:45" s="4" customFormat="1" x14ac:dyDescent="0.25">
      <c r="A44" s="16" t="s">
        <v>269</v>
      </c>
      <c r="B44" s="16"/>
      <c r="C44" s="10"/>
      <c r="D44" s="17"/>
      <c r="E44" s="17"/>
      <c r="F44" s="17"/>
      <c r="G44" s="17"/>
      <c r="H44" s="10"/>
      <c r="I44" s="17"/>
      <c r="J44" s="17"/>
      <c r="K44" s="17"/>
      <c r="L44" s="17"/>
      <c r="M44" s="17"/>
      <c r="N44" s="10"/>
      <c r="O44" s="17"/>
      <c r="P44" s="17"/>
      <c r="Q44" s="17"/>
      <c r="R44" s="17"/>
      <c r="S44" s="17"/>
      <c r="T44" s="10"/>
      <c r="U44" s="17"/>
      <c r="V44" s="10"/>
      <c r="W44" s="17"/>
      <c r="X44" s="10"/>
      <c r="Y44" s="17"/>
      <c r="Z44" s="10"/>
      <c r="AA44" s="17"/>
      <c r="AB44" s="10"/>
      <c r="AC44" s="17"/>
      <c r="AD44" s="10"/>
      <c r="AE44" s="17"/>
      <c r="AF44" s="10"/>
      <c r="AG44" s="17"/>
      <c r="AH44" s="10"/>
      <c r="AI44" s="17"/>
      <c r="AJ44" s="10"/>
      <c r="AK44" s="10"/>
      <c r="AL44" s="10"/>
      <c r="AM44" s="10"/>
      <c r="AN44" s="10"/>
      <c r="AO44" s="10"/>
      <c r="AP44" s="10"/>
      <c r="AQ44" s="10"/>
      <c r="AR44" s="13"/>
      <c r="AS44" s="13"/>
    </row>
    <row r="45" spans="1:45" s="3" customFormat="1" x14ac:dyDescent="0.25">
      <c r="A45" s="18" t="s">
        <v>270</v>
      </c>
      <c r="B45" s="18" t="s">
        <v>282</v>
      </c>
      <c r="C45" s="13"/>
      <c r="D45" s="19">
        <v>89839.065411050004</v>
      </c>
      <c r="E45" s="19">
        <v>62912.835087010004</v>
      </c>
      <c r="F45" s="19">
        <v>92692.82157633001</v>
      </c>
      <c r="G45" s="37">
        <f t="shared" ref="G45:G47" si="19">SUM(D45:F45)</f>
        <v>245444.72207439004</v>
      </c>
      <c r="H45" s="13"/>
      <c r="I45" s="19">
        <v>80478.02644781</v>
      </c>
      <c r="J45" s="19">
        <v>103911.950784</v>
      </c>
      <c r="K45" s="19">
        <v>113857.72711301647</v>
      </c>
      <c r="L45" s="19">
        <v>88944.142709764987</v>
      </c>
      <c r="M45" s="37">
        <f>SUM(I45:L45)</f>
        <v>387191.84705459146</v>
      </c>
      <c r="N45" s="13"/>
      <c r="O45" s="19">
        <v>66052</v>
      </c>
      <c r="P45" s="19">
        <v>63509.126333747001</v>
      </c>
      <c r="Q45" s="19">
        <v>78955.412612318993</v>
      </c>
      <c r="R45" s="19">
        <v>66143.318631084083</v>
      </c>
      <c r="S45" s="37">
        <f>SUM(O45:R45)</f>
        <v>274659.85757715011</v>
      </c>
      <c r="T45" s="13"/>
      <c r="U45" s="37">
        <v>236287.89133497322</v>
      </c>
      <c r="V45" s="13"/>
      <c r="W45" s="37">
        <f>462549591.377015/1000</f>
        <v>462549.59137701499</v>
      </c>
      <c r="X45" s="13"/>
      <c r="Y45" s="37">
        <v>586570.10058038705</v>
      </c>
      <c r="Z45" s="13"/>
      <c r="AA45" s="37">
        <v>739710</v>
      </c>
      <c r="AB45" s="13"/>
      <c r="AC45" s="37">
        <v>633215.86771581997</v>
      </c>
      <c r="AD45" s="13"/>
      <c r="AE45" s="37">
        <v>541999.23814483488</v>
      </c>
      <c r="AF45" s="13"/>
      <c r="AG45" s="37">
        <v>451202.89219872386</v>
      </c>
      <c r="AH45" s="13"/>
      <c r="AI45" s="37" t="s">
        <v>296</v>
      </c>
      <c r="AJ45" s="13"/>
      <c r="AK45" s="13"/>
      <c r="AL45" s="13"/>
      <c r="AM45" s="13"/>
      <c r="AN45" s="13"/>
      <c r="AO45" s="13"/>
      <c r="AP45" s="13"/>
      <c r="AQ45" s="13"/>
      <c r="AR45" s="10"/>
      <c r="AS45" s="10"/>
    </row>
    <row r="46" spans="1:45" s="3" customFormat="1" x14ac:dyDescent="0.25">
      <c r="A46" s="18" t="s">
        <v>271</v>
      </c>
      <c r="B46" s="18" t="s">
        <v>283</v>
      </c>
      <c r="C46" s="13"/>
      <c r="D46" s="19">
        <v>117020.14392839999</v>
      </c>
      <c r="E46" s="19">
        <v>181226.01760299999</v>
      </c>
      <c r="F46" s="19">
        <v>126473.82650645002</v>
      </c>
      <c r="G46" s="37">
        <f t="shared" si="19"/>
        <v>424719.98803785001</v>
      </c>
      <c r="H46" s="13"/>
      <c r="I46" s="19">
        <v>157974.89262073999</v>
      </c>
      <c r="J46" s="19">
        <v>172533.73740542002</v>
      </c>
      <c r="K46" s="19">
        <v>128250.54000703976</v>
      </c>
      <c r="L46" s="19">
        <v>126861.62407538798</v>
      </c>
      <c r="M46" s="37">
        <f t="shared" ref="M46:M47" si="20">SUM(I46:L46)</f>
        <v>585620.79410858778</v>
      </c>
      <c r="N46" s="13"/>
      <c r="O46" s="19">
        <v>143005</v>
      </c>
      <c r="P46" s="19">
        <v>115404.4660354107</v>
      </c>
      <c r="Q46" s="19">
        <v>142773.14295053182</v>
      </c>
      <c r="R46" s="19">
        <v>141818.91847381176</v>
      </c>
      <c r="S46" s="37">
        <f t="shared" ref="S46:S47" si="21">SUM(O46:R46)</f>
        <v>543001.52745975438</v>
      </c>
      <c r="T46" s="13"/>
      <c r="U46" s="37">
        <v>267098.83685895131</v>
      </c>
      <c r="V46" s="13"/>
      <c r="W46" s="37">
        <f>194241020.630819/1000</f>
        <v>194241.020630819</v>
      </c>
      <c r="X46" s="13"/>
      <c r="Y46" s="37">
        <v>209900.73450779245</v>
      </c>
      <c r="Z46" s="13"/>
      <c r="AA46" s="37">
        <v>411923</v>
      </c>
      <c r="AB46" s="13"/>
      <c r="AC46" s="37">
        <v>129571.95258975271</v>
      </c>
      <c r="AD46" s="13"/>
      <c r="AE46" s="37">
        <v>92262.074045133471</v>
      </c>
      <c r="AF46" s="13"/>
      <c r="AG46" s="37">
        <v>171581.08817396293</v>
      </c>
      <c r="AH46" s="13"/>
      <c r="AI46" s="37" t="s">
        <v>296</v>
      </c>
      <c r="AJ46" s="13"/>
      <c r="AK46" s="13"/>
      <c r="AL46" s="13"/>
      <c r="AM46" s="13"/>
      <c r="AN46" s="13"/>
      <c r="AO46" s="13"/>
      <c r="AP46" s="13"/>
      <c r="AQ46" s="13"/>
      <c r="AR46" s="10"/>
      <c r="AS46" s="10"/>
    </row>
    <row r="47" spans="1:45" s="3" customFormat="1" x14ac:dyDescent="0.25">
      <c r="A47" s="18" t="s">
        <v>272</v>
      </c>
      <c r="B47" s="18" t="s">
        <v>253</v>
      </c>
      <c r="C47" s="10"/>
      <c r="D47" s="19">
        <v>108224.784744</v>
      </c>
      <c r="E47" s="19">
        <v>33739.873610000002</v>
      </c>
      <c r="F47" s="19">
        <v>54036.933647900027</v>
      </c>
      <c r="G47" s="37">
        <f t="shared" si="19"/>
        <v>196001.59200190005</v>
      </c>
      <c r="H47" s="10"/>
      <c r="I47" s="19">
        <v>130723.55116000003</v>
      </c>
      <c r="J47" s="19" t="s">
        <v>3</v>
      </c>
      <c r="K47" s="19">
        <v>42437.385013510277</v>
      </c>
      <c r="L47" s="19">
        <v>13655.102366000001</v>
      </c>
      <c r="M47" s="37">
        <f t="shared" si="20"/>
        <v>186816.03853951031</v>
      </c>
      <c r="N47" s="10"/>
      <c r="O47" s="19">
        <v>48672</v>
      </c>
      <c r="P47" s="19">
        <v>68310.707840499992</v>
      </c>
      <c r="Q47" s="19" t="s">
        <v>3</v>
      </c>
      <c r="R47" s="19">
        <v>14828.321189999999</v>
      </c>
      <c r="S47" s="37">
        <f t="shared" si="21"/>
        <v>131811.02903049998</v>
      </c>
      <c r="T47" s="10"/>
      <c r="U47" s="37">
        <v>368743.97982339247</v>
      </c>
      <c r="V47" s="10"/>
      <c r="W47" s="37">
        <f>319968720.516731/1000</f>
        <v>319968.72051673103</v>
      </c>
      <c r="X47" s="10"/>
      <c r="Y47" s="37">
        <v>158923.77260494995</v>
      </c>
      <c r="Z47" s="10"/>
      <c r="AA47" s="37">
        <v>89678</v>
      </c>
      <c r="AB47" s="10"/>
      <c r="AC47" s="37">
        <v>142242.73029042102</v>
      </c>
      <c r="AD47" s="10"/>
      <c r="AE47" s="37">
        <v>186103.150425064</v>
      </c>
      <c r="AF47" s="10"/>
      <c r="AG47" s="37">
        <v>64769.378646487006</v>
      </c>
      <c r="AH47" s="10"/>
      <c r="AI47" s="37" t="s">
        <v>296</v>
      </c>
      <c r="AJ47" s="10"/>
      <c r="AK47" s="10"/>
      <c r="AL47" s="10"/>
      <c r="AM47" s="10"/>
      <c r="AN47" s="10"/>
      <c r="AO47" s="10"/>
      <c r="AP47" s="10"/>
      <c r="AQ47" s="10"/>
      <c r="AR47" s="10"/>
      <c r="AS47" s="10"/>
    </row>
    <row r="49" spans="1:45" s="3" customFormat="1" x14ac:dyDescent="0.25">
      <c r="A49" s="14" t="s">
        <v>244</v>
      </c>
      <c r="B49" s="14"/>
      <c r="C49" s="10"/>
      <c r="D49" s="35" t="s">
        <v>218</v>
      </c>
      <c r="E49" s="35" t="s">
        <v>213</v>
      </c>
      <c r="F49" s="35" t="s">
        <v>112</v>
      </c>
      <c r="G49" s="15" t="s">
        <v>240</v>
      </c>
      <c r="H49" s="10"/>
      <c r="I49" s="35" t="s">
        <v>111</v>
      </c>
      <c r="J49" s="35" t="s">
        <v>110</v>
      </c>
      <c r="K49" s="35" t="s">
        <v>109</v>
      </c>
      <c r="L49" s="35" t="s">
        <v>108</v>
      </c>
      <c r="M49" s="15" t="s">
        <v>285</v>
      </c>
      <c r="N49" s="10"/>
      <c r="O49" s="35" t="s">
        <v>107</v>
      </c>
      <c r="P49" s="35" t="s">
        <v>106</v>
      </c>
      <c r="Q49" s="35" t="s">
        <v>105</v>
      </c>
      <c r="R49" s="35" t="s">
        <v>104</v>
      </c>
      <c r="S49" s="15">
        <v>2023</v>
      </c>
      <c r="T49" s="10"/>
      <c r="U49" s="15">
        <v>2022</v>
      </c>
      <c r="V49" s="10"/>
      <c r="W49" s="15">
        <v>2021</v>
      </c>
      <c r="X49" s="10"/>
      <c r="Y49" s="15">
        <v>2020</v>
      </c>
      <c r="Z49" s="10"/>
      <c r="AA49" s="15">
        <v>2019</v>
      </c>
      <c r="AB49" s="10"/>
      <c r="AC49" s="15">
        <v>2018</v>
      </c>
      <c r="AD49" s="10"/>
      <c r="AE49" s="15">
        <v>2017</v>
      </c>
      <c r="AF49" s="10"/>
      <c r="AG49" s="15">
        <v>2016</v>
      </c>
      <c r="AH49" s="10"/>
      <c r="AI49" s="15">
        <v>2015</v>
      </c>
      <c r="AJ49" s="10"/>
      <c r="AK49" s="10"/>
      <c r="AL49" s="10"/>
      <c r="AM49" s="10"/>
      <c r="AN49" s="10"/>
      <c r="AO49" s="10"/>
      <c r="AP49" s="10"/>
      <c r="AQ49" s="10"/>
      <c r="AR49" s="10"/>
      <c r="AS49" s="10"/>
    </row>
    <row r="50" spans="1:45" s="3" customFormat="1" x14ac:dyDescent="0.25">
      <c r="A50" s="20" t="s">
        <v>230</v>
      </c>
      <c r="B50" s="20" t="s">
        <v>230</v>
      </c>
      <c r="C50" s="10"/>
      <c r="D50" s="139">
        <f>SUM(D52:D60)</f>
        <v>675</v>
      </c>
      <c r="E50" s="139">
        <f t="shared" ref="E50:F50" si="22">SUM(E52:E60)</f>
        <v>630</v>
      </c>
      <c r="F50" s="139">
        <f t="shared" si="22"/>
        <v>1206</v>
      </c>
      <c r="G50" s="36">
        <f>SUM(D50:F50)</f>
        <v>2511</v>
      </c>
      <c r="H50" s="10"/>
      <c r="I50" s="139">
        <f t="shared" ref="I50:K50" si="23">SUM(I52:I60)</f>
        <v>786</v>
      </c>
      <c r="J50" s="139">
        <f t="shared" si="23"/>
        <v>746</v>
      </c>
      <c r="K50" s="139">
        <f t="shared" si="23"/>
        <v>788</v>
      </c>
      <c r="L50" s="139">
        <f>SUM(L52:L60)</f>
        <v>649</v>
      </c>
      <c r="M50" s="36">
        <f>SUM(I50:L50)</f>
        <v>2969</v>
      </c>
      <c r="N50" s="21"/>
      <c r="O50" s="139">
        <f t="shared" ref="O50:Q50" si="24">SUM(O52:O60)</f>
        <v>565</v>
      </c>
      <c r="P50" s="139">
        <f t="shared" si="24"/>
        <v>561</v>
      </c>
      <c r="Q50" s="139">
        <f t="shared" si="24"/>
        <v>518</v>
      </c>
      <c r="R50" s="139">
        <f>SUM(R52:R60)</f>
        <v>488</v>
      </c>
      <c r="S50" s="36">
        <f>SUM(O50:R50)</f>
        <v>2132</v>
      </c>
      <c r="T50" s="21"/>
      <c r="U50" s="36">
        <f>SUM(U52:U60)</f>
        <v>1950</v>
      </c>
      <c r="V50" s="21"/>
      <c r="W50" s="36">
        <f>SUM(W52:W60)</f>
        <v>2215</v>
      </c>
      <c r="X50" s="21"/>
      <c r="Y50" s="36">
        <f>SUM(Y52:Y60)</f>
        <v>2346</v>
      </c>
      <c r="Z50" s="21"/>
      <c r="AA50" s="36">
        <f>SUM(AA53:AA60)</f>
        <v>2849</v>
      </c>
      <c r="AB50" s="21"/>
      <c r="AC50" s="145">
        <f>SUM(AC52:AC60)</f>
        <v>2325</v>
      </c>
      <c r="AD50" s="21"/>
      <c r="AE50" s="145">
        <f>SUM(AE52:AE60)</f>
        <v>2308</v>
      </c>
      <c r="AF50" s="21"/>
      <c r="AG50" s="145">
        <f>SUM(AG52:AG60)</f>
        <v>1888</v>
      </c>
      <c r="AH50" s="21"/>
      <c r="AI50" s="145">
        <f>SUM(AI52:AI60)</f>
        <v>1976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</row>
    <row r="51" spans="1:45" s="4" customFormat="1" x14ac:dyDescent="0.25">
      <c r="A51" s="16" t="s">
        <v>223</v>
      </c>
      <c r="B51" s="16" t="s">
        <v>233</v>
      </c>
      <c r="C51" s="10"/>
      <c r="D51" s="17"/>
      <c r="E51" s="17"/>
      <c r="F51" s="17"/>
      <c r="G51" s="17"/>
      <c r="H51" s="10"/>
      <c r="I51" s="17"/>
      <c r="J51" s="17"/>
      <c r="K51" s="17"/>
      <c r="L51" s="17"/>
      <c r="M51" s="17"/>
      <c r="N51" s="10"/>
      <c r="O51" s="17"/>
      <c r="P51" s="17"/>
      <c r="Q51" s="17"/>
      <c r="R51" s="17"/>
      <c r="S51" s="17"/>
      <c r="T51" s="10"/>
      <c r="U51" s="17"/>
      <c r="V51" s="10"/>
      <c r="W51" s="17"/>
      <c r="X51" s="10"/>
      <c r="Y51" s="17"/>
      <c r="Z51" s="10"/>
      <c r="AA51" s="17"/>
      <c r="AB51" s="10"/>
      <c r="AC51" s="17"/>
      <c r="AD51" s="10"/>
      <c r="AE51" s="17"/>
      <c r="AF51" s="10"/>
      <c r="AG51" s="17"/>
      <c r="AH51" s="10"/>
      <c r="AI51" s="17"/>
      <c r="AJ51" s="10"/>
      <c r="AK51" s="10"/>
      <c r="AL51" s="10"/>
      <c r="AM51" s="10"/>
      <c r="AN51" s="10"/>
      <c r="AO51" s="10"/>
      <c r="AP51" s="10"/>
      <c r="AQ51" s="10"/>
      <c r="AR51" s="13"/>
      <c r="AS51" s="13"/>
    </row>
    <row r="52" spans="1:45" s="3" customFormat="1" x14ac:dyDescent="0.25">
      <c r="A52" s="18" t="s">
        <v>246</v>
      </c>
      <c r="B52" s="18" t="s">
        <v>247</v>
      </c>
      <c r="C52" s="13"/>
      <c r="D52" s="19">
        <v>21</v>
      </c>
      <c r="E52" s="19">
        <v>12</v>
      </c>
      <c r="F52" s="19">
        <v>15</v>
      </c>
      <c r="G52" s="37">
        <f t="shared" ref="G52:G59" si="25">SUM(D52:F52)</f>
        <v>48</v>
      </c>
      <c r="H52" s="13"/>
      <c r="I52" s="19">
        <v>16</v>
      </c>
      <c r="J52" s="19">
        <v>11</v>
      </c>
      <c r="K52" s="19">
        <v>6</v>
      </c>
      <c r="L52" s="19">
        <v>11</v>
      </c>
      <c r="M52" s="37">
        <f>SUM(I52:L52)</f>
        <v>44</v>
      </c>
      <c r="N52" s="13"/>
      <c r="O52" s="19">
        <v>20</v>
      </c>
      <c r="P52" s="19">
        <v>13</v>
      </c>
      <c r="Q52" s="19">
        <v>28</v>
      </c>
      <c r="R52" s="19">
        <v>14</v>
      </c>
      <c r="S52" s="37">
        <f>SUM(O52:R52)</f>
        <v>75</v>
      </c>
      <c r="T52" s="13"/>
      <c r="U52" s="37">
        <v>36</v>
      </c>
      <c r="V52" s="13"/>
      <c r="W52" s="37">
        <v>28</v>
      </c>
      <c r="X52" s="13"/>
      <c r="Y52" s="37">
        <v>57</v>
      </c>
      <c r="Z52" s="13"/>
      <c r="AA52" s="37" t="s">
        <v>3</v>
      </c>
      <c r="AB52" s="13"/>
      <c r="AC52" s="37" t="s">
        <v>3</v>
      </c>
      <c r="AD52" s="13"/>
      <c r="AE52" s="37" t="s">
        <v>3</v>
      </c>
      <c r="AF52" s="13"/>
      <c r="AG52" s="37" t="s">
        <v>3</v>
      </c>
      <c r="AH52" s="13"/>
      <c r="AI52" s="37" t="s">
        <v>3</v>
      </c>
      <c r="AJ52" s="13"/>
      <c r="AK52" s="13"/>
      <c r="AL52" s="13"/>
      <c r="AM52" s="13"/>
      <c r="AN52" s="13"/>
      <c r="AO52" s="13"/>
      <c r="AP52" s="13"/>
      <c r="AQ52" s="13"/>
      <c r="AR52" s="10"/>
      <c r="AS52" s="10"/>
    </row>
    <row r="53" spans="1:45" s="3" customFormat="1" x14ac:dyDescent="0.25">
      <c r="A53" s="18" t="s">
        <v>220</v>
      </c>
      <c r="B53" s="18" t="s">
        <v>234</v>
      </c>
      <c r="C53" s="13"/>
      <c r="D53" s="19">
        <v>92</v>
      </c>
      <c r="E53" s="19">
        <v>69</v>
      </c>
      <c r="F53" s="19">
        <v>49</v>
      </c>
      <c r="G53" s="37">
        <f t="shared" si="25"/>
        <v>210</v>
      </c>
      <c r="H53" s="13"/>
      <c r="I53" s="19">
        <v>56</v>
      </c>
      <c r="J53" s="19">
        <v>66</v>
      </c>
      <c r="K53" s="19">
        <v>112</v>
      </c>
      <c r="L53" s="19">
        <v>78</v>
      </c>
      <c r="M53" s="37">
        <f t="shared" ref="M53:M59" si="26">SUM(I53:L53)</f>
        <v>312</v>
      </c>
      <c r="N53" s="13"/>
      <c r="O53" s="19">
        <v>105</v>
      </c>
      <c r="P53" s="19">
        <v>143</v>
      </c>
      <c r="Q53" s="19">
        <v>24</v>
      </c>
      <c r="R53" s="19">
        <v>39</v>
      </c>
      <c r="S53" s="37">
        <f t="shared" ref="S53:S59" si="27">SUM(O53:R53)</f>
        <v>311</v>
      </c>
      <c r="T53" s="13"/>
      <c r="U53" s="37">
        <v>163</v>
      </c>
      <c r="V53" s="13"/>
      <c r="W53" s="37">
        <v>300</v>
      </c>
      <c r="X53" s="13"/>
      <c r="Y53" s="37">
        <v>430</v>
      </c>
      <c r="Z53" s="13"/>
      <c r="AA53" s="37">
        <v>328</v>
      </c>
      <c r="AB53" s="13"/>
      <c r="AC53" s="37">
        <v>250</v>
      </c>
      <c r="AD53" s="13"/>
      <c r="AE53" s="37">
        <v>155</v>
      </c>
      <c r="AF53" s="13"/>
      <c r="AG53" s="37">
        <v>70</v>
      </c>
      <c r="AH53" s="13"/>
      <c r="AI53" s="37">
        <v>66</v>
      </c>
      <c r="AJ53" s="13"/>
      <c r="AK53" s="13"/>
      <c r="AL53" s="13"/>
      <c r="AM53" s="13"/>
      <c r="AN53" s="13"/>
      <c r="AO53" s="13"/>
      <c r="AP53" s="13"/>
      <c r="AQ53" s="13"/>
      <c r="AR53" s="10"/>
      <c r="AS53" s="10"/>
    </row>
    <row r="54" spans="1:45" s="3" customFormat="1" x14ac:dyDescent="0.25">
      <c r="A54" s="18" t="s">
        <v>291</v>
      </c>
      <c r="B54" s="18" t="s">
        <v>291</v>
      </c>
      <c r="C54" s="13"/>
      <c r="D54" s="19"/>
      <c r="E54" s="19"/>
      <c r="F54" s="19"/>
      <c r="G54" s="37"/>
      <c r="H54" s="13"/>
      <c r="I54" s="19"/>
      <c r="J54" s="19"/>
      <c r="K54" s="19"/>
      <c r="L54" s="19"/>
      <c r="M54" s="37"/>
      <c r="N54" s="13"/>
      <c r="O54" s="19"/>
      <c r="P54" s="19"/>
      <c r="Q54" s="19"/>
      <c r="R54" s="19"/>
      <c r="S54" s="37"/>
      <c r="T54" s="13"/>
      <c r="U54" s="37" t="s">
        <v>3</v>
      </c>
      <c r="V54" s="13"/>
      <c r="W54" s="37" t="s">
        <v>3</v>
      </c>
      <c r="X54" s="13"/>
      <c r="Y54" s="37" t="s">
        <v>3</v>
      </c>
      <c r="Z54" s="13"/>
      <c r="AA54" s="37" t="s">
        <v>3</v>
      </c>
      <c r="AB54" s="13"/>
      <c r="AC54" s="37">
        <v>34</v>
      </c>
      <c r="AD54" s="13"/>
      <c r="AE54" s="37">
        <v>13</v>
      </c>
      <c r="AF54" s="13"/>
      <c r="AG54" s="37">
        <v>2</v>
      </c>
      <c r="AH54" s="13"/>
      <c r="AI54" s="37">
        <v>9</v>
      </c>
      <c r="AJ54" s="13"/>
      <c r="AK54" s="13"/>
      <c r="AL54" s="13"/>
      <c r="AM54" s="13"/>
      <c r="AN54" s="13"/>
      <c r="AO54" s="13"/>
      <c r="AP54" s="13"/>
      <c r="AQ54" s="13"/>
      <c r="AR54" s="10"/>
      <c r="AS54" s="10"/>
    </row>
    <row r="55" spans="1:45" s="3" customFormat="1" x14ac:dyDescent="0.25">
      <c r="A55" s="18" t="s">
        <v>248</v>
      </c>
      <c r="B55" s="18" t="s">
        <v>249</v>
      </c>
      <c r="C55" s="13"/>
      <c r="D55" s="19">
        <v>22</v>
      </c>
      <c r="E55" s="19">
        <v>37</v>
      </c>
      <c r="F55" s="19">
        <v>37</v>
      </c>
      <c r="G55" s="37">
        <f t="shared" si="25"/>
        <v>96</v>
      </c>
      <c r="H55" s="13"/>
      <c r="I55" s="19">
        <v>46</v>
      </c>
      <c r="J55" s="19">
        <v>77</v>
      </c>
      <c r="K55" s="19">
        <v>48</v>
      </c>
      <c r="L55" s="19">
        <v>43</v>
      </c>
      <c r="M55" s="37">
        <f t="shared" si="26"/>
        <v>214</v>
      </c>
      <c r="N55" s="13"/>
      <c r="O55" s="19">
        <v>54</v>
      </c>
      <c r="P55" s="19">
        <v>60</v>
      </c>
      <c r="Q55" s="19">
        <v>85</v>
      </c>
      <c r="R55" s="19">
        <v>74</v>
      </c>
      <c r="S55" s="37">
        <f t="shared" si="27"/>
        <v>273</v>
      </c>
      <c r="T55" s="13"/>
      <c r="U55" s="37">
        <v>340</v>
      </c>
      <c r="V55" s="13"/>
      <c r="W55" s="37">
        <v>275</v>
      </c>
      <c r="X55" s="13"/>
      <c r="Y55" s="37">
        <v>470</v>
      </c>
      <c r="Z55" s="13"/>
      <c r="AA55" s="37">
        <v>781</v>
      </c>
      <c r="AB55" s="13"/>
      <c r="AC55" s="37">
        <v>523</v>
      </c>
      <c r="AD55" s="13"/>
      <c r="AE55" s="37">
        <v>602</v>
      </c>
      <c r="AF55" s="13"/>
      <c r="AG55" s="37">
        <v>357</v>
      </c>
      <c r="AH55" s="13"/>
      <c r="AI55" s="37">
        <v>372</v>
      </c>
      <c r="AJ55" s="13"/>
      <c r="AK55" s="13"/>
      <c r="AL55" s="13"/>
      <c r="AM55" s="13"/>
      <c r="AN55" s="13"/>
      <c r="AO55" s="13"/>
      <c r="AP55" s="13"/>
      <c r="AQ55" s="13"/>
      <c r="AR55" s="10"/>
      <c r="AS55" s="10"/>
    </row>
    <row r="56" spans="1:45" s="3" customFormat="1" x14ac:dyDescent="0.25">
      <c r="A56" s="18" t="s">
        <v>219</v>
      </c>
      <c r="B56" s="18" t="s">
        <v>235</v>
      </c>
      <c r="C56" s="10"/>
      <c r="D56" s="19">
        <v>253</v>
      </c>
      <c r="E56" s="19">
        <v>282</v>
      </c>
      <c r="F56" s="19">
        <v>251</v>
      </c>
      <c r="G56" s="37">
        <f t="shared" si="25"/>
        <v>786</v>
      </c>
      <c r="H56" s="10"/>
      <c r="I56" s="19">
        <v>398</v>
      </c>
      <c r="J56" s="19">
        <v>310</v>
      </c>
      <c r="K56" s="19">
        <v>373</v>
      </c>
      <c r="L56" s="19">
        <v>236</v>
      </c>
      <c r="M56" s="37">
        <f t="shared" si="26"/>
        <v>1317</v>
      </c>
      <c r="N56" s="10"/>
      <c r="O56" s="19">
        <v>235</v>
      </c>
      <c r="P56" s="19">
        <v>200</v>
      </c>
      <c r="Q56" s="19">
        <v>234</v>
      </c>
      <c r="R56" s="19">
        <v>215</v>
      </c>
      <c r="S56" s="37">
        <f t="shared" si="27"/>
        <v>884</v>
      </c>
      <c r="T56" s="10"/>
      <c r="U56" s="37">
        <v>834</v>
      </c>
      <c r="V56" s="10"/>
      <c r="W56" s="37">
        <v>1176</v>
      </c>
      <c r="X56" s="10"/>
      <c r="Y56" s="37">
        <v>945</v>
      </c>
      <c r="Z56" s="10"/>
      <c r="AA56" s="37">
        <v>605</v>
      </c>
      <c r="AB56" s="10"/>
      <c r="AC56" s="37">
        <v>560</v>
      </c>
      <c r="AD56" s="10"/>
      <c r="AE56" s="37">
        <v>455</v>
      </c>
      <c r="AF56" s="10"/>
      <c r="AG56" s="37">
        <v>272</v>
      </c>
      <c r="AH56" s="10"/>
      <c r="AI56" s="37">
        <v>389</v>
      </c>
      <c r="AJ56" s="10"/>
      <c r="AK56" s="10"/>
      <c r="AL56" s="10"/>
      <c r="AM56" s="10"/>
      <c r="AN56" s="10"/>
      <c r="AO56" s="10"/>
      <c r="AP56" s="10"/>
      <c r="AQ56" s="10"/>
      <c r="AR56" s="10"/>
      <c r="AS56" s="10"/>
    </row>
    <row r="57" spans="1:45" s="3" customFormat="1" x14ac:dyDescent="0.25">
      <c r="A57" s="18" t="s">
        <v>221</v>
      </c>
      <c r="B57" s="18" t="s">
        <v>250</v>
      </c>
      <c r="C57" s="10"/>
      <c r="D57" s="19">
        <v>242</v>
      </c>
      <c r="E57" s="19">
        <v>151</v>
      </c>
      <c r="F57" s="19">
        <v>185</v>
      </c>
      <c r="G57" s="37">
        <f t="shared" si="25"/>
        <v>578</v>
      </c>
      <c r="H57" s="10"/>
      <c r="I57" s="19">
        <v>170</v>
      </c>
      <c r="J57" s="19">
        <v>195</v>
      </c>
      <c r="K57" s="19">
        <v>188</v>
      </c>
      <c r="L57" s="19">
        <v>231</v>
      </c>
      <c r="M57" s="37">
        <f t="shared" si="26"/>
        <v>784</v>
      </c>
      <c r="N57" s="10"/>
      <c r="O57" s="19">
        <v>129</v>
      </c>
      <c r="P57" s="19">
        <v>123</v>
      </c>
      <c r="Q57" s="19">
        <v>117</v>
      </c>
      <c r="R57" s="19">
        <v>115</v>
      </c>
      <c r="S57" s="37">
        <f t="shared" si="27"/>
        <v>484</v>
      </c>
      <c r="T57" s="10"/>
      <c r="U57" s="37">
        <v>498</v>
      </c>
      <c r="V57" s="10"/>
      <c r="W57" s="37">
        <v>180</v>
      </c>
      <c r="X57" s="10"/>
      <c r="Y57" s="37">
        <v>444</v>
      </c>
      <c r="Z57" s="10"/>
      <c r="AA57" s="37">
        <v>1131</v>
      </c>
      <c r="AB57" s="10"/>
      <c r="AC57" s="37">
        <v>954</v>
      </c>
      <c r="AD57" s="10"/>
      <c r="AE57" s="37">
        <v>1076</v>
      </c>
      <c r="AF57" s="10"/>
      <c r="AG57" s="37">
        <v>1171</v>
      </c>
      <c r="AH57" s="10"/>
      <c r="AI57" s="37">
        <v>1121</v>
      </c>
      <c r="AJ57" s="10"/>
      <c r="AK57" s="10"/>
      <c r="AL57" s="10"/>
      <c r="AM57" s="10"/>
      <c r="AN57" s="10"/>
      <c r="AO57" s="10"/>
      <c r="AP57" s="10"/>
      <c r="AQ57" s="10"/>
      <c r="AR57" s="10"/>
      <c r="AS57" s="10"/>
    </row>
    <row r="58" spans="1:45" s="3" customFormat="1" x14ac:dyDescent="0.25">
      <c r="A58" s="18" t="s">
        <v>292</v>
      </c>
      <c r="B58" s="18" t="s">
        <v>424</v>
      </c>
      <c r="C58" s="10"/>
      <c r="D58" s="19"/>
      <c r="E58" s="19"/>
      <c r="F58" s="19"/>
      <c r="G58" s="37"/>
      <c r="H58" s="10"/>
      <c r="I58" s="19"/>
      <c r="J58" s="19"/>
      <c r="K58" s="19"/>
      <c r="L58" s="19"/>
      <c r="M58" s="37"/>
      <c r="N58" s="10"/>
      <c r="O58" s="19"/>
      <c r="P58" s="19"/>
      <c r="Q58" s="19"/>
      <c r="R58" s="19"/>
      <c r="S58" s="37"/>
      <c r="T58" s="10"/>
      <c r="U58" s="37" t="s">
        <v>3</v>
      </c>
      <c r="V58" s="10"/>
      <c r="W58" s="37" t="s">
        <v>3</v>
      </c>
      <c r="X58" s="10"/>
      <c r="Y58" s="37" t="s">
        <v>3</v>
      </c>
      <c r="Z58" s="10"/>
      <c r="AA58" s="37">
        <v>4</v>
      </c>
      <c r="AB58" s="10"/>
      <c r="AC58" s="37">
        <v>2</v>
      </c>
      <c r="AD58" s="10"/>
      <c r="AE58" s="37">
        <v>7</v>
      </c>
      <c r="AF58" s="10"/>
      <c r="AG58" s="37">
        <v>4</v>
      </c>
      <c r="AH58" s="10"/>
      <c r="AI58" s="37">
        <v>14</v>
      </c>
      <c r="AJ58" s="10"/>
      <c r="AK58" s="10"/>
      <c r="AL58" s="10"/>
      <c r="AM58" s="10"/>
      <c r="AN58" s="10"/>
      <c r="AO58" s="10"/>
      <c r="AP58" s="10"/>
      <c r="AQ58" s="10"/>
      <c r="AR58" s="10"/>
      <c r="AS58" s="10"/>
    </row>
    <row r="59" spans="1:45" s="3" customFormat="1" x14ac:dyDescent="0.25">
      <c r="A59" s="18" t="s">
        <v>222</v>
      </c>
      <c r="B59" s="18" t="s">
        <v>236</v>
      </c>
      <c r="C59" s="10"/>
      <c r="D59" s="19">
        <v>45</v>
      </c>
      <c r="E59" s="19">
        <v>79</v>
      </c>
      <c r="F59" s="19">
        <v>669</v>
      </c>
      <c r="G59" s="37">
        <f t="shared" si="25"/>
        <v>793</v>
      </c>
      <c r="H59" s="10"/>
      <c r="I59" s="19">
        <v>100</v>
      </c>
      <c r="J59" s="19">
        <v>87</v>
      </c>
      <c r="K59" s="19">
        <v>61</v>
      </c>
      <c r="L59" s="19">
        <v>50</v>
      </c>
      <c r="M59" s="37">
        <f t="shared" si="26"/>
        <v>298</v>
      </c>
      <c r="N59" s="10"/>
      <c r="O59" s="19">
        <v>22</v>
      </c>
      <c r="P59" s="19">
        <v>22</v>
      </c>
      <c r="Q59" s="19">
        <v>30</v>
      </c>
      <c r="R59" s="19">
        <v>31</v>
      </c>
      <c r="S59" s="37">
        <f t="shared" si="27"/>
        <v>105</v>
      </c>
      <c r="T59" s="10"/>
      <c r="U59" s="37">
        <v>79</v>
      </c>
      <c r="V59" s="10"/>
      <c r="W59" s="37">
        <v>256</v>
      </c>
      <c r="X59" s="10"/>
      <c r="Y59" s="37" t="s">
        <v>3</v>
      </c>
      <c r="Z59" s="10"/>
      <c r="AA59" s="37" t="s">
        <v>3</v>
      </c>
      <c r="AB59" s="10"/>
      <c r="AC59" s="37" t="s">
        <v>3</v>
      </c>
      <c r="AD59" s="10"/>
      <c r="AE59" s="37" t="s">
        <v>3</v>
      </c>
      <c r="AF59" s="10"/>
      <c r="AG59" s="37" t="s">
        <v>3</v>
      </c>
      <c r="AH59" s="10"/>
      <c r="AI59" s="37" t="s">
        <v>3</v>
      </c>
      <c r="AJ59" s="10"/>
      <c r="AK59" s="10"/>
      <c r="AL59" s="10"/>
      <c r="AM59" s="10"/>
      <c r="AN59" s="10"/>
      <c r="AO59" s="10"/>
      <c r="AP59" s="10"/>
      <c r="AQ59" s="10"/>
      <c r="AR59" s="10"/>
      <c r="AS59" s="10"/>
    </row>
    <row r="60" spans="1:45" s="3" customFormat="1" x14ac:dyDescent="0.25">
      <c r="A60" s="18" t="s">
        <v>293</v>
      </c>
      <c r="B60" s="18" t="s">
        <v>425</v>
      </c>
      <c r="C60" s="10"/>
      <c r="D60" s="19"/>
      <c r="E60" s="19"/>
      <c r="F60" s="19"/>
      <c r="G60" s="37"/>
      <c r="H60" s="10"/>
      <c r="I60" s="19"/>
      <c r="J60" s="19"/>
      <c r="K60" s="19"/>
      <c r="L60" s="19"/>
      <c r="M60" s="37"/>
      <c r="N60" s="10"/>
      <c r="O60" s="19"/>
      <c r="P60" s="19"/>
      <c r="Q60" s="19"/>
      <c r="R60" s="19"/>
      <c r="S60" s="37"/>
      <c r="T60" s="10"/>
      <c r="U60" s="37" t="s">
        <v>3</v>
      </c>
      <c r="V60" s="10"/>
      <c r="W60" s="37" t="s">
        <v>3</v>
      </c>
      <c r="X60" s="10"/>
      <c r="Y60" s="37" t="s">
        <v>3</v>
      </c>
      <c r="Z60" s="10"/>
      <c r="AA60" s="37" t="s">
        <v>3</v>
      </c>
      <c r="AB60" s="10"/>
      <c r="AC60" s="37">
        <v>2</v>
      </c>
      <c r="AD60" s="10"/>
      <c r="AE60" s="37" t="s">
        <v>3</v>
      </c>
      <c r="AF60" s="10"/>
      <c r="AG60" s="37">
        <v>12</v>
      </c>
      <c r="AH60" s="10"/>
      <c r="AI60" s="37">
        <v>5</v>
      </c>
      <c r="AJ60" s="10"/>
      <c r="AK60" s="10"/>
      <c r="AL60" s="10"/>
      <c r="AM60" s="10"/>
      <c r="AN60" s="10"/>
      <c r="AO60" s="10"/>
      <c r="AP60" s="10"/>
      <c r="AQ60" s="10"/>
      <c r="AR60" s="10"/>
      <c r="AS60" s="10"/>
    </row>
    <row r="61" spans="1:45" s="4" customFormat="1" x14ac:dyDescent="0.25">
      <c r="A61" s="16" t="s">
        <v>225</v>
      </c>
      <c r="B61" s="16" t="s">
        <v>239</v>
      </c>
      <c r="C61" s="10"/>
      <c r="D61" s="17"/>
      <c r="E61" s="17"/>
      <c r="F61" s="17"/>
      <c r="G61" s="17"/>
      <c r="H61" s="10"/>
      <c r="I61" s="17"/>
      <c r="J61" s="17"/>
      <c r="K61" s="17"/>
      <c r="L61" s="17"/>
      <c r="M61" s="17"/>
      <c r="N61" s="10"/>
      <c r="O61" s="17"/>
      <c r="P61" s="17"/>
      <c r="Q61" s="17"/>
      <c r="R61" s="17"/>
      <c r="S61" s="17"/>
      <c r="T61" s="10"/>
      <c r="U61" s="17"/>
      <c r="V61" s="10"/>
      <c r="W61" s="17"/>
      <c r="X61" s="10"/>
      <c r="Y61" s="17"/>
      <c r="Z61" s="10"/>
      <c r="AA61" s="17"/>
      <c r="AB61" s="10"/>
      <c r="AC61" s="17"/>
      <c r="AD61" s="10"/>
      <c r="AE61" s="17"/>
      <c r="AF61" s="10"/>
      <c r="AG61" s="17"/>
      <c r="AH61" s="10"/>
      <c r="AI61" s="17"/>
      <c r="AJ61" s="10"/>
      <c r="AK61" s="10"/>
      <c r="AL61" s="10"/>
      <c r="AM61" s="10"/>
      <c r="AN61" s="10"/>
      <c r="AO61" s="10"/>
      <c r="AP61" s="10"/>
      <c r="AQ61" s="10"/>
      <c r="AR61" s="13"/>
      <c r="AS61" s="13"/>
    </row>
    <row r="62" spans="1:45" s="3" customFormat="1" x14ac:dyDescent="0.25">
      <c r="A62" s="18" t="s">
        <v>274</v>
      </c>
      <c r="B62" s="18" t="s">
        <v>279</v>
      </c>
      <c r="C62" s="13"/>
      <c r="D62" s="19">
        <v>659</v>
      </c>
      <c r="E62" s="19">
        <v>618</v>
      </c>
      <c r="F62" s="19">
        <v>1182</v>
      </c>
      <c r="G62" s="37">
        <f>SUM(D62:F62)</f>
        <v>2459</v>
      </c>
      <c r="H62" s="13"/>
      <c r="I62" s="19">
        <v>768</v>
      </c>
      <c r="J62" s="19">
        <v>703</v>
      </c>
      <c r="K62" s="19">
        <v>731</v>
      </c>
      <c r="L62" s="19">
        <v>586</v>
      </c>
      <c r="M62" s="37">
        <f>SUM(I62:L62)</f>
        <v>2788</v>
      </c>
      <c r="N62" s="13"/>
      <c r="O62" s="19">
        <v>504</v>
      </c>
      <c r="P62" s="19">
        <v>522</v>
      </c>
      <c r="Q62" s="19">
        <v>478</v>
      </c>
      <c r="R62" s="19">
        <v>449</v>
      </c>
      <c r="S62" s="37">
        <f>SUM(O62:R62)</f>
        <v>1953</v>
      </c>
      <c r="T62" s="13"/>
      <c r="U62" s="37">
        <v>1812</v>
      </c>
      <c r="V62" s="13"/>
      <c r="W62" s="37">
        <v>371</v>
      </c>
      <c r="X62" s="13"/>
      <c r="Y62" s="37">
        <v>2042</v>
      </c>
      <c r="Z62" s="13"/>
      <c r="AA62" s="37">
        <v>2480</v>
      </c>
      <c r="AB62" s="13"/>
      <c r="AC62" s="37">
        <v>1952</v>
      </c>
      <c r="AD62" s="13"/>
      <c r="AE62" s="37">
        <v>1840</v>
      </c>
      <c r="AF62" s="13"/>
      <c r="AG62" s="37">
        <v>1542</v>
      </c>
      <c r="AH62" s="13"/>
      <c r="AI62" s="37">
        <v>1656</v>
      </c>
      <c r="AJ62" s="13"/>
      <c r="AK62" s="13"/>
      <c r="AL62" s="13"/>
      <c r="AM62" s="13"/>
      <c r="AN62" s="13"/>
      <c r="AO62" s="13"/>
      <c r="AP62" s="13"/>
      <c r="AQ62" s="13"/>
      <c r="AR62" s="10"/>
      <c r="AS62" s="10"/>
    </row>
    <row r="63" spans="1:45" s="3" customFormat="1" x14ac:dyDescent="0.25">
      <c r="A63" s="18" t="s">
        <v>275</v>
      </c>
      <c r="B63" s="18" t="s">
        <v>280</v>
      </c>
      <c r="C63" s="13"/>
      <c r="D63" s="19">
        <v>12</v>
      </c>
      <c r="E63" s="19">
        <v>12</v>
      </c>
      <c r="F63" s="19">
        <v>24</v>
      </c>
      <c r="G63" s="37">
        <f>SUM(D63:F63)</f>
        <v>48</v>
      </c>
      <c r="H63" s="13"/>
      <c r="I63" s="19">
        <v>17</v>
      </c>
      <c r="J63" s="19">
        <v>39</v>
      </c>
      <c r="K63" s="19">
        <v>57</v>
      </c>
      <c r="L63" s="19">
        <v>60</v>
      </c>
      <c r="M63" s="37">
        <f t="shared" ref="M63:M65" si="28">SUM(I63:L63)</f>
        <v>173</v>
      </c>
      <c r="N63" s="13"/>
      <c r="O63" s="19">
        <v>61</v>
      </c>
      <c r="P63" s="19">
        <v>36</v>
      </c>
      <c r="Q63" s="19">
        <v>37</v>
      </c>
      <c r="R63" s="19">
        <v>38</v>
      </c>
      <c r="S63" s="37">
        <f t="shared" ref="S63:S65" si="29">SUM(O63:R63)</f>
        <v>172</v>
      </c>
      <c r="T63" s="13"/>
      <c r="U63" s="37">
        <v>112</v>
      </c>
      <c r="V63" s="13"/>
      <c r="W63" s="37">
        <v>41</v>
      </c>
      <c r="X63" s="13"/>
      <c r="Y63" s="37">
        <v>189</v>
      </c>
      <c r="Z63" s="13"/>
      <c r="AA63" s="37">
        <v>86</v>
      </c>
      <c r="AB63" s="13"/>
      <c r="AC63" s="37">
        <v>56</v>
      </c>
      <c r="AD63" s="13"/>
      <c r="AE63" s="37">
        <v>123</v>
      </c>
      <c r="AF63" s="13"/>
      <c r="AG63" s="37">
        <v>43</v>
      </c>
      <c r="AH63" s="13"/>
      <c r="AI63" s="37">
        <v>115</v>
      </c>
      <c r="AJ63" s="13"/>
      <c r="AK63" s="13"/>
      <c r="AL63" s="13"/>
      <c r="AM63" s="13"/>
      <c r="AN63" s="13"/>
      <c r="AO63" s="13"/>
      <c r="AP63" s="13"/>
      <c r="AQ63" s="13"/>
      <c r="AR63" s="10"/>
      <c r="AS63" s="10"/>
    </row>
    <row r="64" spans="1:45" s="3" customFormat="1" x14ac:dyDescent="0.25">
      <c r="A64" s="18" t="s">
        <v>276</v>
      </c>
      <c r="B64" s="18" t="s">
        <v>281</v>
      </c>
      <c r="C64" s="10"/>
      <c r="D64" s="19">
        <v>1</v>
      </c>
      <c r="E64" s="19" t="s">
        <v>3</v>
      </c>
      <c r="F64" s="19" t="s">
        <v>3</v>
      </c>
      <c r="G64" s="37">
        <f>SUM(D64:F64)</f>
        <v>1</v>
      </c>
      <c r="H64" s="10"/>
      <c r="I64" s="19">
        <v>1</v>
      </c>
      <c r="J64" s="19" t="s">
        <v>3</v>
      </c>
      <c r="K64" s="19" t="s">
        <v>3</v>
      </c>
      <c r="L64" s="19">
        <v>2</v>
      </c>
      <c r="M64" s="37">
        <f t="shared" si="28"/>
        <v>3</v>
      </c>
      <c r="N64" s="10"/>
      <c r="O64" s="19" t="s">
        <v>3</v>
      </c>
      <c r="P64" s="19" t="s">
        <v>3</v>
      </c>
      <c r="Q64" s="19">
        <v>1</v>
      </c>
      <c r="R64" s="19">
        <v>1</v>
      </c>
      <c r="S64" s="37">
        <f t="shared" si="29"/>
        <v>2</v>
      </c>
      <c r="T64" s="10"/>
      <c r="U64" s="37">
        <v>12</v>
      </c>
      <c r="V64" s="10"/>
      <c r="W64" s="37">
        <v>5</v>
      </c>
      <c r="X64" s="10"/>
      <c r="Y64" s="37">
        <v>78</v>
      </c>
      <c r="Z64" s="10"/>
      <c r="AA64" s="37">
        <v>172</v>
      </c>
      <c r="AB64" s="10"/>
      <c r="AC64" s="37">
        <v>219</v>
      </c>
      <c r="AD64" s="10"/>
      <c r="AE64" s="37">
        <v>229</v>
      </c>
      <c r="AF64" s="10"/>
      <c r="AG64" s="37">
        <v>224</v>
      </c>
      <c r="AH64" s="10"/>
      <c r="AI64" s="37">
        <v>106</v>
      </c>
      <c r="AJ64" s="10"/>
      <c r="AK64" s="10"/>
      <c r="AL64" s="10"/>
      <c r="AM64" s="10"/>
      <c r="AN64" s="10"/>
      <c r="AO64" s="10"/>
      <c r="AP64" s="10"/>
      <c r="AQ64" s="10"/>
      <c r="AR64" s="10"/>
      <c r="AS64" s="10"/>
    </row>
    <row r="65" spans="1:45" s="3" customFormat="1" x14ac:dyDescent="0.25">
      <c r="A65" s="18" t="s">
        <v>277</v>
      </c>
      <c r="B65" s="18" t="s">
        <v>284</v>
      </c>
      <c r="C65" s="10"/>
      <c r="D65" s="19">
        <v>3</v>
      </c>
      <c r="E65" s="19" t="s">
        <v>3</v>
      </c>
      <c r="F65" s="19" t="s">
        <v>3</v>
      </c>
      <c r="G65" s="37">
        <f>SUM(D65:F65)</f>
        <v>3</v>
      </c>
      <c r="H65" s="10"/>
      <c r="I65" s="19" t="s">
        <v>3</v>
      </c>
      <c r="J65" s="19">
        <v>4</v>
      </c>
      <c r="K65" s="19" t="s">
        <v>3</v>
      </c>
      <c r="L65" s="19">
        <v>1</v>
      </c>
      <c r="M65" s="37">
        <f t="shared" si="28"/>
        <v>5</v>
      </c>
      <c r="N65" s="10"/>
      <c r="O65" s="19" t="s">
        <v>3</v>
      </c>
      <c r="P65" s="19">
        <v>3</v>
      </c>
      <c r="Q65" s="19">
        <v>2</v>
      </c>
      <c r="R65" s="19" t="s">
        <v>3</v>
      </c>
      <c r="S65" s="37">
        <f t="shared" si="29"/>
        <v>5</v>
      </c>
      <c r="T65" s="10"/>
      <c r="U65" s="37">
        <v>14</v>
      </c>
      <c r="V65" s="10"/>
      <c r="W65" s="37">
        <v>3</v>
      </c>
      <c r="X65" s="10"/>
      <c r="Y65" s="37">
        <v>37</v>
      </c>
      <c r="Z65" s="10"/>
      <c r="AA65" s="37">
        <v>111</v>
      </c>
      <c r="AB65" s="10"/>
      <c r="AC65" s="37">
        <v>98</v>
      </c>
      <c r="AD65" s="10"/>
      <c r="AE65" s="37">
        <v>116</v>
      </c>
      <c r="AF65" s="10"/>
      <c r="AG65" s="37">
        <v>79</v>
      </c>
      <c r="AH65" s="10"/>
      <c r="AI65" s="37">
        <v>99</v>
      </c>
      <c r="AJ65" s="10"/>
      <c r="AK65" s="10"/>
      <c r="AL65" s="10"/>
      <c r="AM65" s="10"/>
      <c r="AN65" s="10"/>
      <c r="AO65" s="10"/>
      <c r="AP65" s="10"/>
      <c r="AQ65" s="10"/>
      <c r="AR65" s="10"/>
      <c r="AS65" s="10"/>
    </row>
    <row r="66" spans="1:45" s="4" customFormat="1" x14ac:dyDescent="0.25">
      <c r="A66" s="16" t="s">
        <v>269</v>
      </c>
      <c r="B66" s="16"/>
      <c r="C66" s="10"/>
      <c r="D66" s="17"/>
      <c r="E66" s="17"/>
      <c r="F66" s="17"/>
      <c r="G66" s="17"/>
      <c r="H66" s="10"/>
      <c r="I66" s="17"/>
      <c r="J66" s="17"/>
      <c r="K66" s="17"/>
      <c r="L66" s="17"/>
      <c r="M66" s="17"/>
      <c r="N66" s="10"/>
      <c r="O66" s="17"/>
      <c r="P66" s="17"/>
      <c r="Q66" s="17"/>
      <c r="R66" s="17"/>
      <c r="S66" s="17"/>
      <c r="T66" s="10"/>
      <c r="U66" s="17"/>
      <c r="V66" s="10"/>
      <c r="W66" s="17"/>
      <c r="X66" s="10"/>
      <c r="Y66" s="17"/>
      <c r="Z66" s="10"/>
      <c r="AA66" s="17"/>
      <c r="AB66" s="10"/>
      <c r="AC66" s="17"/>
      <c r="AD66" s="10"/>
      <c r="AE66" s="17"/>
      <c r="AF66" s="10"/>
      <c r="AG66" s="17"/>
      <c r="AH66" s="10"/>
      <c r="AI66" s="17"/>
      <c r="AJ66" s="10"/>
      <c r="AK66" s="10"/>
      <c r="AL66" s="10"/>
      <c r="AM66" s="10"/>
      <c r="AN66" s="10"/>
      <c r="AO66" s="10"/>
      <c r="AP66" s="10"/>
      <c r="AQ66" s="10"/>
      <c r="AR66" s="13"/>
      <c r="AS66" s="13"/>
    </row>
    <row r="67" spans="1:45" s="3" customFormat="1" x14ac:dyDescent="0.25">
      <c r="A67" s="18" t="s">
        <v>270</v>
      </c>
      <c r="B67" s="18" t="s">
        <v>282</v>
      </c>
      <c r="C67" s="13"/>
      <c r="D67" s="19">
        <v>167</v>
      </c>
      <c r="E67" s="19">
        <v>122</v>
      </c>
      <c r="F67" s="19">
        <v>206</v>
      </c>
      <c r="G67" s="37">
        <f t="shared" ref="G67:G69" si="30">SUM(D67:F67)</f>
        <v>495</v>
      </c>
      <c r="H67" s="13"/>
      <c r="I67" s="19">
        <v>213</v>
      </c>
      <c r="J67" s="19">
        <v>286</v>
      </c>
      <c r="K67" s="19">
        <v>247</v>
      </c>
      <c r="L67" s="19">
        <v>195</v>
      </c>
      <c r="M67" s="37">
        <f>SUM(I67:L67)</f>
        <v>941</v>
      </c>
      <c r="N67" s="13"/>
      <c r="O67" s="19">
        <v>144</v>
      </c>
      <c r="P67" s="19">
        <v>150</v>
      </c>
      <c r="Q67" s="19">
        <v>209</v>
      </c>
      <c r="R67" s="19">
        <v>185</v>
      </c>
      <c r="S67" s="37">
        <f>SUM(O67:R67)</f>
        <v>688</v>
      </c>
      <c r="T67" s="13"/>
      <c r="U67" s="37">
        <v>668</v>
      </c>
      <c r="V67" s="13"/>
      <c r="W67" s="37">
        <v>1059</v>
      </c>
      <c r="X67" s="13"/>
      <c r="Y67" s="37">
        <v>1656</v>
      </c>
      <c r="Z67" s="13"/>
      <c r="AA67" s="37">
        <v>1823</v>
      </c>
      <c r="AB67" s="13"/>
      <c r="AC67" s="37">
        <v>1637</v>
      </c>
      <c r="AD67" s="13"/>
      <c r="AE67" s="37">
        <v>1551</v>
      </c>
      <c r="AF67" s="13"/>
      <c r="AG67" s="37">
        <v>1242</v>
      </c>
      <c r="AH67" s="13"/>
      <c r="AI67" s="37" t="s">
        <v>296</v>
      </c>
      <c r="AJ67" s="13"/>
      <c r="AK67" s="13"/>
      <c r="AL67" s="13"/>
      <c r="AM67" s="13"/>
      <c r="AN67" s="13"/>
      <c r="AO67" s="13"/>
      <c r="AP67" s="13"/>
      <c r="AQ67" s="13"/>
      <c r="AR67" s="10"/>
      <c r="AS67" s="10"/>
    </row>
    <row r="68" spans="1:45" s="3" customFormat="1" x14ac:dyDescent="0.25">
      <c r="A68" s="18" t="s">
        <v>271</v>
      </c>
      <c r="B68" s="18" t="s">
        <v>283</v>
      </c>
      <c r="C68" s="13"/>
      <c r="D68" s="19">
        <v>306</v>
      </c>
      <c r="E68" s="19">
        <v>456</v>
      </c>
      <c r="F68" s="19">
        <v>358</v>
      </c>
      <c r="G68" s="37">
        <f t="shared" si="30"/>
        <v>1120</v>
      </c>
      <c r="H68" s="13"/>
      <c r="I68" s="19">
        <v>380</v>
      </c>
      <c r="J68" s="19">
        <v>460</v>
      </c>
      <c r="K68" s="19">
        <v>389</v>
      </c>
      <c r="L68" s="19">
        <v>321</v>
      </c>
      <c r="M68" s="37">
        <f t="shared" ref="M68:M69" si="31">SUM(I68:L68)</f>
        <v>1550</v>
      </c>
      <c r="N68" s="13"/>
      <c r="O68" s="19">
        <v>263</v>
      </c>
      <c r="P68" s="19">
        <v>259</v>
      </c>
      <c r="Q68" s="19">
        <v>309</v>
      </c>
      <c r="R68" s="19">
        <v>275</v>
      </c>
      <c r="S68" s="37">
        <f t="shared" ref="S68:S69" si="32">SUM(O68:R68)</f>
        <v>1106</v>
      </c>
      <c r="T68" s="13"/>
      <c r="U68" s="37">
        <v>554</v>
      </c>
      <c r="V68" s="13"/>
      <c r="W68" s="37">
        <v>217</v>
      </c>
      <c r="X68" s="13"/>
      <c r="Y68" s="37">
        <v>334</v>
      </c>
      <c r="Z68" s="13"/>
      <c r="AA68" s="37">
        <v>723</v>
      </c>
      <c r="AB68" s="13"/>
      <c r="AC68" s="37">
        <v>392</v>
      </c>
      <c r="AD68" s="13"/>
      <c r="AE68" s="37">
        <v>295</v>
      </c>
      <c r="AF68" s="13"/>
      <c r="AG68" s="37">
        <v>456</v>
      </c>
      <c r="AH68" s="13"/>
      <c r="AI68" s="37" t="s">
        <v>296</v>
      </c>
      <c r="AJ68" s="13"/>
      <c r="AK68" s="13"/>
      <c r="AL68" s="13"/>
      <c r="AM68" s="13"/>
      <c r="AN68" s="13"/>
      <c r="AO68" s="13"/>
      <c r="AP68" s="13"/>
      <c r="AQ68" s="13"/>
      <c r="AR68" s="10"/>
      <c r="AS68" s="10"/>
    </row>
    <row r="69" spans="1:45" s="3" customFormat="1" x14ac:dyDescent="0.25">
      <c r="A69" s="18" t="s">
        <v>272</v>
      </c>
      <c r="B69" s="18" t="s">
        <v>253</v>
      </c>
      <c r="C69" s="10"/>
      <c r="D69" s="19">
        <v>202</v>
      </c>
      <c r="E69" s="19">
        <v>52</v>
      </c>
      <c r="F69" s="19">
        <v>642</v>
      </c>
      <c r="G69" s="37">
        <f t="shared" si="30"/>
        <v>896</v>
      </c>
      <c r="H69" s="10"/>
      <c r="I69" s="19">
        <v>193</v>
      </c>
      <c r="J69" s="19" t="s">
        <v>3</v>
      </c>
      <c r="K69" s="19">
        <v>152</v>
      </c>
      <c r="L69" s="19" t="s">
        <v>3</v>
      </c>
      <c r="M69" s="37">
        <f t="shared" si="31"/>
        <v>345</v>
      </c>
      <c r="N69" s="10"/>
      <c r="O69" s="19">
        <v>158</v>
      </c>
      <c r="P69" s="19">
        <v>152</v>
      </c>
      <c r="Q69" s="19" t="s">
        <v>3</v>
      </c>
      <c r="R69" s="19">
        <v>28</v>
      </c>
      <c r="S69" s="37">
        <f t="shared" si="32"/>
        <v>338</v>
      </c>
      <c r="T69" s="10"/>
      <c r="U69" s="37">
        <v>728</v>
      </c>
      <c r="V69" s="10"/>
      <c r="W69" s="37">
        <v>939</v>
      </c>
      <c r="X69" s="10"/>
      <c r="Y69" s="37">
        <v>356</v>
      </c>
      <c r="Z69" s="10"/>
      <c r="AA69" s="37">
        <v>303</v>
      </c>
      <c r="AB69" s="10"/>
      <c r="AC69" s="37">
        <v>296</v>
      </c>
      <c r="AD69" s="10"/>
      <c r="AE69" s="37">
        <v>462</v>
      </c>
      <c r="AF69" s="10"/>
      <c r="AG69" s="37">
        <v>190</v>
      </c>
      <c r="AH69" s="10"/>
      <c r="AI69" s="37" t="s">
        <v>296</v>
      </c>
      <c r="AJ69" s="10"/>
      <c r="AK69" s="10"/>
      <c r="AL69" s="10"/>
      <c r="AM69" s="10"/>
      <c r="AN69" s="10"/>
      <c r="AO69" s="10"/>
      <c r="AP69" s="10"/>
      <c r="AQ69" s="10"/>
      <c r="AR69" s="10"/>
      <c r="AS69" s="10"/>
    </row>
  </sheetData>
  <phoneticPr fontId="7" type="noConversion"/>
  <pageMargins left="0.511811024" right="0.511811024" top="0.78740157499999996" bottom="0.78740157499999996" header="0.31496062000000002" footer="0.31496062000000002"/>
  <ignoredErrors>
    <ignoredError sqref="M48" formulaRange="1"/>
    <ignoredError sqref="M5 M27" numberStoredAsText="1"/>
    <ignoredError sqref="M49" numberStoredAsText="1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Departamental" ma:contentTypeID="0x0101005046BC0B8D49424CB087DFFAA87A6B60008E3A052345C3234DB4D5DC3921C33E23" ma:contentTypeVersion="20" ma:contentTypeDescription="Conteúdo dos Documentos dos Departamentos." ma:contentTypeScope="" ma:versionID="9f448b6c797ac7be743a3a94903be5b8">
  <xsd:schema xmlns:xsd="http://www.w3.org/2001/XMLSchema" xmlns:xs="http://www.w3.org/2001/XMLSchema" xmlns:p="http://schemas.microsoft.com/office/2006/metadata/properties" xmlns:ns2="8d51ee9f-9de0-4299-a2ef-8a491f883816" targetNamespace="http://schemas.microsoft.com/office/2006/metadata/properties" ma:root="true" ma:fieldsID="0219b3ccf9a65316aeb0d64750e97917" ns2:_="">
    <xsd:import namespace="8d51ee9f-9de0-4299-a2ef-8a491f883816"/>
    <xsd:element name="properties">
      <xsd:complexType>
        <xsd:sequence>
          <xsd:element name="documentManagement">
            <xsd:complexType>
              <xsd:all>
                <xsd:element ref="ns2:TipoPublicacao" minOccurs="0"/>
                <xsd:element ref="ns2:TipoArquivo" minOccurs="0"/>
                <xsd:element ref="ns2:SubtipoArquivo" minOccurs="0"/>
                <xsd:element ref="ns2:Empreendimento" minOccurs="0"/>
                <xsd:element ref="ns2:NomeEmpresa" minOccurs="0"/>
                <xsd:element ref="ns2:PublicarEmEmpreendimentos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51ee9f-9de0-4299-a2ef-8a491f883816" elementFormDefault="qualified">
    <xsd:import namespace="http://schemas.microsoft.com/office/2006/documentManagement/types"/>
    <xsd:import namespace="http://schemas.microsoft.com/office/infopath/2007/PartnerControls"/>
    <xsd:element name="TipoPublicacao" ma:index="2" nillable="true" ma:displayName="Tipo de Publicação" ma:description="Utilize esta coluna para selecionar um 'Tipo de Publicação' da lista de 'Tipos de Publicação'" ma:indexed="true" ma:list="{36ba535c-f3ce-401f-bb90-13cb31909e04}" ma:internalName="TipoPublicacao" ma:readOnly="false" ma:showField="Title" ma:web="8d51ee9f-9de0-4299-a2ef-8a491f883816">
      <xsd:simpleType>
        <xsd:restriction base="dms:Lookup"/>
      </xsd:simpleType>
    </xsd:element>
    <xsd:element name="TipoArquivo" ma:index="3" nillable="true" ma:displayName="Tipo do Arquivo" ma:description="Utilize esta coluna para selecionar um 'Tipo de Arquivo' da lista 'Tipos de Arquivos'." ma:indexed="true" ma:list="{a3007755-7529-4b58-88b9-bd1ae90b584a}" ma:internalName="TipoArquivo" ma:readOnly="false" ma:showField="Title" ma:web="8d51ee9f-9de0-4299-a2ef-8a491f883816">
      <xsd:simpleType>
        <xsd:restriction base="dms:Lookup"/>
      </xsd:simpleType>
    </xsd:element>
    <xsd:element name="SubtipoArquivo" ma:index="4" nillable="true" ma:displayName="Subtipo de Arquivo" ma:description="Utilize esta coluna para selecionar um 'Subtipo' da lista de 'Subtipos'" ma:indexed="true" ma:list="{e595a903-f0f3-4809-8f31-3aa35742263f}" ma:internalName="SubtipoArquivo" ma:showField="Title" ma:web="8d51ee9f-9de0-4299-a2ef-8a491f883816">
      <xsd:simpleType>
        <xsd:restriction base="dms:Lookup"/>
      </xsd:simpleType>
    </xsd:element>
    <xsd:element name="Empreendimento" ma:index="5" nillable="true" ma:displayName="Empreendimento" ma:description="Utilize esta coluna para selecionar um projeto de empreendimento." ma:indexed="true" ma:list="{8618b0a6-4fbb-46bb-b858-0af8fe3f7d71}" ma:internalName="Empreendimento" ma:showField="NomeEmpreendimento" ma:web="8d51ee9f-9de0-4299-a2ef-8a491f883816">
      <xsd:simpleType>
        <xsd:restriction base="dms:Lookup"/>
      </xsd:simpleType>
    </xsd:element>
    <xsd:element name="NomeEmpresa" ma:index="6" nillable="true" ma:displayName="Nome da Empresa" ma:default="Nenhuma" ma:description="Utilize esta coluna para definir o nome da empresa associada ao documento." ma:format="Dropdown" ma:indexed="true" ma:internalName="NomeEmpresa">
      <xsd:simpleType>
        <xsd:restriction base="dms:Choice">
          <xsd:enumeration value="Nenhuma"/>
          <xsd:enumeration value="Helbor Empreendimentos S.A. – Matriz"/>
          <xsd:enumeration value="Helbor Empreendimentos S.A. – Filial"/>
          <xsd:enumeration value="Alden Desenvolvimento Imobiliário Ltda."/>
          <xsd:enumeration value="HB Brokers – Gestão Imobiliária Ltda."/>
          <xsd:enumeration value="Helio Borenstein S/A Administração, Participações e Comércio."/>
          <xsd:enumeration value="HBR Realty Empreendimentos Imobiliários S.A."/>
          <xsd:enumeration value="HBR 24 Investimentos Imobiliários SPE Ltda."/>
        </xsd:restriction>
      </xsd:simpleType>
    </xsd:element>
    <xsd:element name="PublicarEmEmpreendimentos" ma:index="13" nillable="true" ma:displayName="Publicar em &quot;Empreendimentos&quot;?" ma:default="Não" ma:description="Utilize este campo para definir se o documento será renderizado no menu de Empreendimentos. (Caso o metadado &quot;Tipo de Publicação&quot; for diferente de &quot;Departamental&quot;, esta informação será ignorada." ma:format="Dropdown" ma:internalName="PublicarEmEmpreendimentos">
      <xsd:simpleType>
        <xsd:restriction base="dms:Choice">
          <xsd:enumeration value="Não"/>
          <xsd:enumeration value="Sim"/>
        </xsd:restriction>
      </xsd:simpleType>
    </xsd:element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Tipo de Conteúdo"/>
        <xsd:element ref="dc:title" minOccurs="0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Arquivo xmlns="8d51ee9f-9de0-4299-a2ef-8a491f883816" xsi:nil="true"/>
    <SubtipoArquivo xmlns="8d51ee9f-9de0-4299-a2ef-8a491f883816" xsi:nil="true"/>
    <NomeEmpresa xmlns="8d51ee9f-9de0-4299-a2ef-8a491f883816">Nenhuma</NomeEmpresa>
    <TipoPublicacao xmlns="8d51ee9f-9de0-4299-a2ef-8a491f883816" xsi:nil="true"/>
    <Empreendimento xmlns="8d51ee9f-9de0-4299-a2ef-8a491f883816" xsi:nil="true"/>
    <PublicarEmEmpreendimentos xmlns="8d51ee9f-9de0-4299-a2ef-8a491f883816">Não</PublicarEmEmpreendimentos>
  </documentManagement>
</p:properties>
</file>

<file path=customXml/itemProps1.xml><?xml version="1.0" encoding="utf-8"?>
<ds:datastoreItem xmlns:ds="http://schemas.openxmlformats.org/officeDocument/2006/customXml" ds:itemID="{BFBFD1AF-E4A1-48A3-BF01-4CDB1E25FD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51ee9f-9de0-4299-a2ef-8a491f8838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1F694A-3CCC-41B9-94D7-FB6C1A9F9E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0B01D5-D278-478E-80F8-5BC516BC8213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purl.org/dc/dcmitype/"/>
    <ds:schemaRef ds:uri="8d51ee9f-9de0-4299-a2ef-8a491f883816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Índice</vt:lpstr>
      <vt:lpstr>Principais indicadores</vt:lpstr>
      <vt:lpstr>Balanço patrimonial</vt:lpstr>
      <vt:lpstr>Fluxo de Caixa</vt:lpstr>
      <vt:lpstr>DRE</vt:lpstr>
      <vt:lpstr>Resultados a apropriar</vt:lpstr>
      <vt:lpstr>Endividamento</vt:lpstr>
      <vt:lpstr>Lançamentos</vt:lpstr>
      <vt:lpstr>Vendas</vt:lpstr>
      <vt:lpstr>Entregas</vt:lpstr>
      <vt:lpstr>Estoque</vt:lpstr>
      <vt:lpstr>Landbank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Hélio Borenstein</dc:creator>
  <cp:lastModifiedBy>Izabel de Camargo Kizirian</cp:lastModifiedBy>
  <dcterms:created xsi:type="dcterms:W3CDTF">2000-01-01T12:00:00Z</dcterms:created>
  <dcterms:modified xsi:type="dcterms:W3CDTF">2026-02-18T16:59:08Z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0x0101005046BC0B8D49424CB087DFFAA87A6B60008E3A052345C3234DB4D5DC3921C33E23</vt:lpwstr>
  </property>
  <property fmtid="{D5CDD505-2E9C-101B-9397-08002B2CF9AE}" pid="3" name="EcoUpdateId">
    <vt:lpwstr>1417198875</vt:lpwstr>
  </property>
  <property fmtid="{D5CDD505-2E9C-101B-9397-08002B2CF9AE}" pid="4" name="EcoUpdateMessage">
    <vt:lpwstr>2024/11/27-18:21:15</vt:lpwstr>
  </property>
  <property fmtid="{D5CDD505-2E9C-101B-9397-08002B2CF9AE}" pid="5" name="EcoUpdateStatus">
    <vt:lpwstr>2024-11-26=BRA:St,ME,TP;USA:St,ME;ARG:St,ME,Fd,TP;MEX:St,ME,Fd,TP;CHL:St,ME,Fd;COL:St,ME;PER:St,ME;SAU:St|2024-11-27=BRA:Fd|2022-10-17=USA:TP|2021-11-17=CHL:TP|2014-02-26=VEN:St|2002-11-08=JPN:St|2024-11-22=GBR:St,ME;COL:Fd;PER:Fd|2016-08-18=NNN:St|2024-11-25=PER:TP|2007-01-31=ESP:St|2003-01-29=CHN:St|2003-01-28=TWN:St|2003-01-30=HKG:St;KOR:St|2023-01-19=OTH:St|2024-06-30=PAN:St|2024-06-24=SAU:ME</vt:lpwstr>
  </property>
</Properties>
</file>